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odo\Desktop\Certificat Data Analyst\Every Smith\"/>
    </mc:Choice>
  </mc:AlternateContent>
  <xr:revisionPtr revIDLastSave="0" documentId="13_ncr:1_{3E88E564-E76C-439A-8EC0-47B22A5E7480}" xr6:coauthVersionLast="47" xr6:coauthVersionMax="47" xr10:uidLastSave="{00000000-0000-0000-0000-000000000000}"/>
  <bookViews>
    <workbookView xWindow="-108" yWindow="-108" windowWidth="23256" windowHeight="13896" firstSheet="9" activeTab="12" xr2:uid="{00000000-000D-0000-FFFF-FFFF00000000}"/>
  </bookViews>
  <sheets>
    <sheet name="Main" sheetId="1" r:id="rId1"/>
    <sheet name="Summary" sheetId="3" r:id="rId2"/>
    <sheet name="Graphs" sheetId="4" r:id="rId3"/>
    <sheet name="Pivot Table" sheetId="6" r:id="rId4"/>
    <sheet name="Pivot Table 2" sheetId="7" r:id="rId5"/>
    <sheet name="AcceptedCmp" sheetId="11" r:id="rId6"/>
    <sheet name="ImpactCampaign" sheetId="12" r:id="rId7"/>
    <sheet name="ProductDistribution" sheetId="10" r:id="rId8"/>
    <sheet name="TotalSpendVsAgeGroup" sheetId="13" r:id="rId9"/>
    <sheet name="ChannelVsAgeSegm" sheetId="14" r:id="rId10"/>
    <sheet name="IncomeVsSpendingSegm" sheetId="17" r:id="rId11"/>
    <sheet name="ProductsVsIncome" sheetId="18" r:id="rId12"/>
    <sheet name="ID to Spent Tool" sheetId="8" r:id="rId13"/>
  </sheets>
  <definedNames>
    <definedName name="_xlnm._FilterDatabase" localSheetId="0" hidden="1">Main!$A$1:$BE$2205</definedName>
    <definedName name="_xlnm._FilterDatabase" localSheetId="7" hidden="1">ProductDistribution!$A$1:$I$2022</definedName>
    <definedName name="_xlchart.v1.0" hidden="1">Graphs!$C$1</definedName>
    <definedName name="_xlchart.v1.1" hidden="1">Graphs!$C$2:$C$2022</definedName>
  </definedNames>
  <calcPr calcId="191028"/>
  <pivotCaches>
    <pivotCache cacheId="0" r:id="rId14"/>
    <pivotCache cacheId="1" r:id="rId15"/>
    <pivotCache cacheId="2" r:id="rId16"/>
    <pivotCache cacheId="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1" l="1"/>
  <c r="V32" i="1"/>
  <c r="V33" i="1"/>
  <c r="V34" i="1"/>
  <c r="V48" i="1"/>
  <c r="V49" i="1"/>
  <c r="V50" i="1"/>
  <c r="V51" i="1"/>
  <c r="V52" i="1"/>
  <c r="V53" i="1"/>
  <c r="V54" i="1"/>
  <c r="V56" i="1"/>
  <c r="V58" i="1"/>
  <c r="V59" i="1"/>
  <c r="V60" i="1"/>
  <c r="V61" i="1"/>
  <c r="V95" i="1"/>
  <c r="V96" i="1"/>
  <c r="V97" i="1"/>
  <c r="V98" i="1"/>
  <c r="V112" i="1"/>
  <c r="V113" i="1"/>
  <c r="V114" i="1"/>
  <c r="V115" i="1"/>
  <c r="V116" i="1"/>
  <c r="V117" i="1"/>
  <c r="V118" i="1"/>
  <c r="V119" i="1"/>
  <c r="V156" i="1"/>
  <c r="V157" i="1"/>
  <c r="V159" i="1"/>
  <c r="V160" i="1"/>
  <c r="V161" i="1"/>
  <c r="V162" i="1"/>
  <c r="V176" i="1"/>
  <c r="V177" i="1"/>
  <c r="V192" i="1"/>
  <c r="V193" i="1"/>
  <c r="V194" i="1"/>
  <c r="V214" i="1"/>
  <c r="V216" i="1"/>
  <c r="V218" i="1"/>
  <c r="V219" i="1"/>
  <c r="V220" i="1"/>
  <c r="V221" i="1"/>
  <c r="V255" i="1"/>
  <c r="V256" i="1"/>
  <c r="V257" i="1"/>
  <c r="V258" i="1"/>
  <c r="V272" i="1"/>
  <c r="V273" i="1"/>
  <c r="V274" i="1"/>
  <c r="V275" i="1"/>
  <c r="V276" i="1"/>
  <c r="V277" i="1"/>
  <c r="V278" i="1"/>
  <c r="V279" i="1"/>
  <c r="V280" i="1"/>
  <c r="V319" i="1"/>
  <c r="V320" i="1"/>
  <c r="V321" i="1"/>
  <c r="V322" i="1"/>
  <c r="V336" i="1"/>
  <c r="V337" i="1"/>
  <c r="V338" i="1"/>
  <c r="V353" i="1"/>
  <c r="V354" i="1"/>
  <c r="V376" i="1"/>
  <c r="V378" i="1"/>
  <c r="V379" i="1"/>
  <c r="V380" i="1"/>
  <c r="V381" i="1"/>
  <c r="V383" i="1"/>
  <c r="V415" i="1"/>
  <c r="V416" i="1"/>
  <c r="V417" i="1"/>
  <c r="V418" i="1"/>
  <c r="V432" i="1"/>
  <c r="V433" i="1"/>
  <c r="V434" i="1"/>
  <c r="V435" i="1"/>
  <c r="V436" i="1"/>
  <c r="V437" i="1"/>
  <c r="V438" i="1"/>
  <c r="V439" i="1"/>
  <c r="V479" i="1"/>
  <c r="V480" i="1"/>
  <c r="V481" i="1"/>
  <c r="V482" i="1"/>
  <c r="V496" i="1"/>
  <c r="V497" i="1"/>
  <c r="V498" i="1"/>
  <c r="V499" i="1"/>
  <c r="V514" i="1"/>
  <c r="V536" i="1"/>
  <c r="V539" i="1"/>
  <c r="V540" i="1"/>
  <c r="V541" i="1"/>
  <c r="V543" i="1"/>
  <c r="V544" i="1"/>
  <c r="V575" i="1"/>
  <c r="V576" i="1"/>
  <c r="V577" i="1"/>
  <c r="V578" i="1"/>
  <c r="V592" i="1"/>
  <c r="V593" i="1"/>
  <c r="V594" i="1"/>
  <c r="V595" i="1"/>
  <c r="V596" i="1"/>
  <c r="V597" i="1"/>
  <c r="V598" i="1"/>
  <c r="V639" i="1"/>
  <c r="V640" i="1"/>
  <c r="V641" i="1"/>
  <c r="V642" i="1"/>
  <c r="V656" i="1"/>
  <c r="V657" i="1"/>
  <c r="V658" i="1"/>
  <c r="V659" i="1"/>
  <c r="V660" i="1"/>
  <c r="V698" i="1"/>
  <c r="V699" i="1"/>
  <c r="V700" i="1"/>
  <c r="V701" i="1"/>
  <c r="V703" i="1"/>
  <c r="V704" i="1"/>
  <c r="V705" i="1"/>
  <c r="V735" i="1"/>
  <c r="V736" i="1"/>
  <c r="V737" i="1"/>
  <c r="V738" i="1"/>
  <c r="V752" i="1"/>
  <c r="V753" i="1"/>
  <c r="V754" i="1"/>
  <c r="V755" i="1"/>
  <c r="V756" i="1"/>
  <c r="V757" i="1"/>
  <c r="V799" i="1"/>
  <c r="V800" i="1"/>
  <c r="V801" i="1"/>
  <c r="V802" i="1"/>
  <c r="V816" i="1"/>
  <c r="V817" i="1"/>
  <c r="V818" i="1"/>
  <c r="V819" i="1"/>
  <c r="V820" i="1"/>
  <c r="V821" i="1"/>
  <c r="V858" i="1"/>
  <c r="V859" i="1"/>
  <c r="V860" i="1"/>
  <c r="V861" i="1"/>
  <c r="V863" i="1"/>
  <c r="V864" i="1"/>
  <c r="V865" i="1"/>
  <c r="V866" i="1"/>
  <c r="V895" i="1"/>
  <c r="V896" i="1"/>
  <c r="V897" i="1"/>
  <c r="V898" i="1"/>
  <c r="V912" i="1"/>
  <c r="V913" i="1"/>
  <c r="V914" i="1"/>
  <c r="V915" i="1"/>
  <c r="V916" i="1"/>
  <c r="V917" i="1"/>
  <c r="V959" i="1"/>
  <c r="V960" i="1"/>
  <c r="V961" i="1"/>
  <c r="V962" i="1"/>
  <c r="V976" i="1"/>
  <c r="V977" i="1"/>
  <c r="V978" i="1"/>
  <c r="V979" i="1"/>
  <c r="V980" i="1"/>
  <c r="V981" i="1"/>
  <c r="V982" i="1"/>
  <c r="V1019" i="1"/>
  <c r="V1020" i="1"/>
  <c r="V1021" i="1"/>
  <c r="V1023" i="1"/>
  <c r="V1024" i="1"/>
  <c r="V1025" i="1"/>
  <c r="V1026" i="1"/>
  <c r="V1040" i="1"/>
  <c r="V1056" i="1"/>
  <c r="V1057" i="1"/>
  <c r="V1058" i="1"/>
  <c r="V1072" i="1"/>
  <c r="V1073" i="1"/>
  <c r="V1074" i="1"/>
  <c r="V1075" i="1"/>
  <c r="V1076" i="1"/>
  <c r="V1077" i="1"/>
  <c r="V1080" i="1"/>
  <c r="V1082" i="1"/>
  <c r="V1085" i="1"/>
  <c r="V1119" i="1"/>
  <c r="V1120" i="1"/>
  <c r="V1121" i="1"/>
  <c r="V1122" i="1"/>
  <c r="V1136" i="1"/>
  <c r="V1137" i="1"/>
  <c r="V1138" i="1"/>
  <c r="V1139" i="1"/>
  <c r="V1140" i="1"/>
  <c r="V1141" i="1"/>
  <c r="V1142" i="1"/>
  <c r="V1143" i="1"/>
  <c r="V1180" i="1"/>
  <c r="V1181" i="1"/>
  <c r="V1183" i="1"/>
  <c r="V1184" i="1"/>
  <c r="V1185" i="1"/>
  <c r="V1186" i="1"/>
  <c r="V1200" i="1"/>
  <c r="V1201" i="1"/>
  <c r="V1217" i="1"/>
  <c r="V1218" i="1"/>
  <c r="V1240" i="1"/>
  <c r="V1241" i="1"/>
  <c r="V1243" i="1"/>
  <c r="V1279" i="1"/>
  <c r="V1280" i="1"/>
  <c r="V1281" i="1"/>
  <c r="V1282" i="1"/>
  <c r="V1296" i="1"/>
  <c r="V1297" i="1"/>
  <c r="V1298" i="1"/>
  <c r="V1299" i="1"/>
  <c r="V1300" i="1"/>
  <c r="V1301" i="1"/>
  <c r="V1302" i="1"/>
  <c r="V1303" i="1"/>
  <c r="V1304" i="1"/>
  <c r="V1341" i="1"/>
  <c r="V1343" i="1"/>
  <c r="V1344" i="1"/>
  <c r="V1345" i="1"/>
  <c r="V1346" i="1"/>
  <c r="V1360" i="1"/>
  <c r="V1361" i="1"/>
  <c r="V1362" i="1"/>
  <c r="V1378" i="1"/>
  <c r="V1401" i="1"/>
  <c r="V1402" i="1"/>
  <c r="V1404" i="1"/>
  <c r="V1407" i="1"/>
  <c r="V1439" i="1"/>
  <c r="V1440" i="1"/>
  <c r="V1441" i="1"/>
  <c r="V1442" i="1"/>
  <c r="V1456" i="1"/>
  <c r="V1457" i="1"/>
  <c r="V1458" i="1"/>
  <c r="V1459" i="1"/>
  <c r="V1460" i="1"/>
  <c r="V1461" i="1"/>
  <c r="V1462" i="1"/>
  <c r="V1463" i="1"/>
  <c r="V1464" i="1"/>
  <c r="V1465" i="1"/>
  <c r="V1503" i="1"/>
  <c r="V1504" i="1"/>
  <c r="V1505" i="1"/>
  <c r="V1506" i="1"/>
  <c r="V1520" i="1"/>
  <c r="V1521" i="1"/>
  <c r="V1522" i="1"/>
  <c r="V1523" i="1"/>
  <c r="V1562" i="1"/>
  <c r="V1563" i="1"/>
  <c r="V1565" i="1"/>
  <c r="V1567" i="1"/>
  <c r="V1568" i="1"/>
  <c r="V1599" i="1"/>
  <c r="V1600" i="1"/>
  <c r="V1601" i="1"/>
  <c r="V1602" i="1"/>
  <c r="V1616" i="1"/>
  <c r="V1617" i="1"/>
  <c r="V1618" i="1"/>
  <c r="V1619" i="1"/>
  <c r="V1620" i="1"/>
  <c r="V1621" i="1"/>
  <c r="V1622" i="1"/>
  <c r="V1623" i="1"/>
  <c r="V1624" i="1"/>
  <c r="V1625" i="1"/>
  <c r="V1626" i="1"/>
  <c r="V1663" i="1"/>
  <c r="V1664" i="1"/>
  <c r="V1665" i="1"/>
  <c r="V1666" i="1"/>
  <c r="V1680" i="1"/>
  <c r="V1681" i="1"/>
  <c r="V1682" i="1"/>
  <c r="V1683" i="1"/>
  <c r="V1684" i="1"/>
  <c r="V1722" i="1"/>
  <c r="V1723" i="1"/>
  <c r="V1725" i="1"/>
  <c r="V1727" i="1"/>
  <c r="V1728" i="1"/>
  <c r="V1729" i="1"/>
  <c r="V1759" i="1"/>
  <c r="V1760" i="1"/>
  <c r="V1761" i="1"/>
  <c r="V1762" i="1"/>
  <c r="V1776" i="1"/>
  <c r="V1777" i="1"/>
  <c r="V1778" i="1"/>
  <c r="V1779" i="1"/>
  <c r="V1780" i="1"/>
  <c r="V1781" i="1"/>
  <c r="V1782" i="1"/>
  <c r="V1783" i="1"/>
  <c r="V1784" i="1"/>
  <c r="V1785" i="1"/>
  <c r="V1786" i="1"/>
  <c r="V1823" i="1"/>
  <c r="V1824" i="1"/>
  <c r="V1825" i="1"/>
  <c r="V1826" i="1"/>
  <c r="V1840" i="1"/>
  <c r="V1841" i="1"/>
  <c r="V1842" i="1"/>
  <c r="V1843" i="1"/>
  <c r="V1844" i="1"/>
  <c r="V1845" i="1"/>
  <c r="V1883" i="1"/>
  <c r="V1887" i="1"/>
  <c r="V1888" i="1"/>
  <c r="V1889" i="1"/>
  <c r="V1890" i="1"/>
  <c r="V1919" i="1"/>
  <c r="V1920" i="1"/>
  <c r="V1921" i="1"/>
  <c r="V1922" i="1"/>
  <c r="V1936" i="1"/>
  <c r="V1937" i="1"/>
  <c r="V1938" i="1"/>
  <c r="V1939" i="1"/>
  <c r="V1940" i="1"/>
  <c r="V1941" i="1"/>
  <c r="V1942" i="1"/>
  <c r="V1943" i="1"/>
  <c r="V1983" i="1"/>
  <c r="V1984" i="1"/>
  <c r="V1985" i="1"/>
  <c r="V1986" i="1"/>
  <c r="V2000" i="1"/>
  <c r="V2001" i="1"/>
  <c r="V2002" i="1"/>
  <c r="V2003" i="1"/>
  <c r="V2004" i="1"/>
  <c r="V2005" i="1"/>
  <c r="V2006" i="1"/>
  <c r="U118" i="1"/>
  <c r="U150" i="1"/>
  <c r="U322" i="1"/>
  <c r="U352" i="1"/>
  <c r="U353" i="1"/>
  <c r="U354" i="1"/>
  <c r="U415" i="1"/>
  <c r="U543" i="1"/>
  <c r="U575" i="1"/>
  <c r="U897" i="1"/>
  <c r="U898" i="1"/>
  <c r="U959" i="1"/>
  <c r="U1017" i="1"/>
  <c r="U1046" i="1"/>
  <c r="U1047" i="1"/>
  <c r="U1048" i="1"/>
  <c r="U1049" i="1"/>
  <c r="U1050" i="1"/>
  <c r="U1153" i="1"/>
  <c r="U1154" i="1"/>
  <c r="U1206" i="1"/>
  <c r="U1570" i="1"/>
  <c r="U1597" i="1"/>
  <c r="U1599" i="1"/>
  <c r="U1600" i="1"/>
  <c r="U1624" i="1"/>
  <c r="U1625" i="1"/>
  <c r="U1654" i="1"/>
  <c r="U1951" i="1"/>
  <c r="U2004" i="1"/>
  <c r="U2005" i="1"/>
  <c r="T118" i="1"/>
  <c r="T119" i="1"/>
  <c r="T121" i="1"/>
  <c r="T511" i="1"/>
  <c r="T863" i="1"/>
  <c r="T866" i="1"/>
  <c r="T884" i="1"/>
  <c r="T885" i="1"/>
  <c r="T1045" i="1"/>
  <c r="T1046" i="1"/>
  <c r="T1047" i="1"/>
  <c r="T1049" i="1"/>
  <c r="T1050" i="1"/>
  <c r="T1535" i="1"/>
  <c r="T1538" i="1"/>
  <c r="T1588" i="1"/>
  <c r="T1589" i="1"/>
  <c r="T1727" i="1"/>
  <c r="T1784" i="1"/>
  <c r="S342" i="1"/>
  <c r="S344" i="1"/>
  <c r="S345" i="1"/>
  <c r="S347" i="1"/>
  <c r="S348" i="1"/>
  <c r="S377" i="1"/>
  <c r="S378" i="1"/>
  <c r="S668" i="1"/>
  <c r="S1311" i="1"/>
  <c r="S1366" i="1"/>
  <c r="S1367" i="1"/>
  <c r="S1368" i="1"/>
  <c r="S1526" i="1"/>
  <c r="S1527" i="1"/>
  <c r="S1528" i="1"/>
  <c r="S1591" i="1"/>
  <c r="S1593" i="1"/>
  <c r="S1594" i="1"/>
  <c r="R1341" i="1"/>
  <c r="Q20" i="1"/>
  <c r="Q21" i="1"/>
  <c r="Q1306" i="1"/>
  <c r="Q1308" i="1"/>
  <c r="Q1597" i="1"/>
  <c r="Q1661" i="1"/>
  <c r="P3" i="1"/>
  <c r="V3" i="1" s="1"/>
  <c r="P4" i="1"/>
  <c r="V4" i="1" s="1"/>
  <c r="P5" i="1"/>
  <c r="V5" i="1" s="1"/>
  <c r="P6" i="1"/>
  <c r="V6" i="1" s="1"/>
  <c r="P7" i="1"/>
  <c r="V7" i="1" s="1"/>
  <c r="P8" i="1"/>
  <c r="V8" i="1" s="1"/>
  <c r="P9" i="1"/>
  <c r="V9" i="1" s="1"/>
  <c r="P10" i="1"/>
  <c r="V10" i="1" s="1"/>
  <c r="P11" i="1"/>
  <c r="V11" i="1" s="1"/>
  <c r="P12" i="1"/>
  <c r="V12" i="1" s="1"/>
  <c r="P13" i="1"/>
  <c r="V13" i="1" s="1"/>
  <c r="P14" i="1"/>
  <c r="V14" i="1" s="1"/>
  <c r="P15" i="1"/>
  <c r="V15" i="1" s="1"/>
  <c r="P16" i="1"/>
  <c r="V16" i="1" s="1"/>
  <c r="P17" i="1"/>
  <c r="V17" i="1" s="1"/>
  <c r="P18" i="1"/>
  <c r="V18" i="1" s="1"/>
  <c r="P19" i="1"/>
  <c r="V19" i="1" s="1"/>
  <c r="P20" i="1"/>
  <c r="V20" i="1" s="1"/>
  <c r="P21" i="1"/>
  <c r="V21" i="1" s="1"/>
  <c r="P22" i="1"/>
  <c r="P23" i="1"/>
  <c r="P24" i="1"/>
  <c r="P25" i="1"/>
  <c r="P26" i="1"/>
  <c r="P27" i="1"/>
  <c r="P28" i="1"/>
  <c r="P29" i="1"/>
  <c r="P30" i="1"/>
  <c r="P31" i="1"/>
  <c r="T31" i="1" s="1"/>
  <c r="P32" i="1"/>
  <c r="T32" i="1" s="1"/>
  <c r="P33" i="1"/>
  <c r="P34" i="1"/>
  <c r="P35" i="1"/>
  <c r="V35" i="1" s="1"/>
  <c r="P36" i="1"/>
  <c r="V36" i="1" s="1"/>
  <c r="P37" i="1"/>
  <c r="V37" i="1" s="1"/>
  <c r="P38" i="1"/>
  <c r="V38" i="1" s="1"/>
  <c r="P39" i="1"/>
  <c r="V39" i="1" s="1"/>
  <c r="P40" i="1"/>
  <c r="V40" i="1" s="1"/>
  <c r="P41" i="1"/>
  <c r="V41" i="1" s="1"/>
  <c r="P42" i="1"/>
  <c r="V42" i="1" s="1"/>
  <c r="P43" i="1"/>
  <c r="V43" i="1" s="1"/>
  <c r="P44" i="1"/>
  <c r="V44" i="1" s="1"/>
  <c r="P45" i="1"/>
  <c r="V45" i="1" s="1"/>
  <c r="P46" i="1"/>
  <c r="V46" i="1" s="1"/>
  <c r="P47" i="1"/>
  <c r="P48" i="1"/>
  <c r="P49" i="1"/>
  <c r="Q49" i="1" s="1"/>
  <c r="P50" i="1"/>
  <c r="P51" i="1"/>
  <c r="P52" i="1"/>
  <c r="T52" i="1" s="1"/>
  <c r="P53" i="1"/>
  <c r="P54" i="1"/>
  <c r="U54" i="1" s="1"/>
  <c r="P55" i="1"/>
  <c r="U55" i="1" s="1"/>
  <c r="P56" i="1"/>
  <c r="S56" i="1" s="1"/>
  <c r="P57" i="1"/>
  <c r="U57" i="1" s="1"/>
  <c r="P58" i="1"/>
  <c r="P59" i="1"/>
  <c r="S59" i="1" s="1"/>
  <c r="P60" i="1"/>
  <c r="P61" i="1"/>
  <c r="S61" i="1" s="1"/>
  <c r="P62" i="1"/>
  <c r="P63" i="1"/>
  <c r="V63" i="1" s="1"/>
  <c r="P64" i="1"/>
  <c r="S64" i="1" s="1"/>
  <c r="P65" i="1"/>
  <c r="U65" i="1" s="1"/>
  <c r="P66" i="1"/>
  <c r="T66" i="1" s="1"/>
  <c r="P67" i="1"/>
  <c r="V67" i="1" s="1"/>
  <c r="P68" i="1"/>
  <c r="V68" i="1" s="1"/>
  <c r="P69" i="1"/>
  <c r="V69" i="1" s="1"/>
  <c r="P70" i="1"/>
  <c r="V70" i="1" s="1"/>
  <c r="P71" i="1"/>
  <c r="V71" i="1" s="1"/>
  <c r="P72" i="1"/>
  <c r="V72" i="1" s="1"/>
  <c r="P73" i="1"/>
  <c r="V73" i="1" s="1"/>
  <c r="P74" i="1"/>
  <c r="V74" i="1" s="1"/>
  <c r="P75" i="1"/>
  <c r="V75" i="1" s="1"/>
  <c r="P76" i="1"/>
  <c r="V76" i="1" s="1"/>
  <c r="P77" i="1"/>
  <c r="V77" i="1" s="1"/>
  <c r="P78" i="1"/>
  <c r="V78" i="1" s="1"/>
  <c r="P79" i="1"/>
  <c r="V79" i="1" s="1"/>
  <c r="P80" i="1"/>
  <c r="V80" i="1" s="1"/>
  <c r="P81" i="1"/>
  <c r="V81" i="1" s="1"/>
  <c r="P82" i="1"/>
  <c r="V82" i="1" s="1"/>
  <c r="P83" i="1"/>
  <c r="V83" i="1" s="1"/>
  <c r="P84" i="1"/>
  <c r="V84" i="1" s="1"/>
  <c r="P85" i="1"/>
  <c r="V85" i="1" s="1"/>
  <c r="P86" i="1"/>
  <c r="P87" i="1"/>
  <c r="V87" i="1" s="1"/>
  <c r="P88" i="1"/>
  <c r="V88" i="1" s="1"/>
  <c r="P89" i="1"/>
  <c r="P90" i="1"/>
  <c r="P91" i="1"/>
  <c r="P92" i="1"/>
  <c r="P93" i="1"/>
  <c r="P94" i="1"/>
  <c r="P95" i="1"/>
  <c r="S95" i="1" s="1"/>
  <c r="P96" i="1"/>
  <c r="U96" i="1" s="1"/>
  <c r="P97" i="1"/>
  <c r="S97" i="1" s="1"/>
  <c r="P98" i="1"/>
  <c r="T98" i="1" s="1"/>
  <c r="P99" i="1"/>
  <c r="V99" i="1" s="1"/>
  <c r="P100" i="1"/>
  <c r="V100" i="1" s="1"/>
  <c r="P101" i="1"/>
  <c r="V101" i="1" s="1"/>
  <c r="P102" i="1"/>
  <c r="V102" i="1" s="1"/>
  <c r="P103" i="1"/>
  <c r="V103" i="1" s="1"/>
  <c r="P104" i="1"/>
  <c r="V104" i="1" s="1"/>
  <c r="P105" i="1"/>
  <c r="V105" i="1" s="1"/>
  <c r="P106" i="1"/>
  <c r="V106" i="1" s="1"/>
  <c r="P107" i="1"/>
  <c r="V107" i="1" s="1"/>
  <c r="P108" i="1"/>
  <c r="V108" i="1" s="1"/>
  <c r="P109" i="1"/>
  <c r="V109" i="1" s="1"/>
  <c r="P110" i="1"/>
  <c r="V110" i="1" s="1"/>
  <c r="P111" i="1"/>
  <c r="V111" i="1" s="1"/>
  <c r="P112" i="1"/>
  <c r="P113" i="1"/>
  <c r="P114" i="1"/>
  <c r="T114" i="1" s="1"/>
  <c r="P115" i="1"/>
  <c r="P116" i="1"/>
  <c r="P117" i="1"/>
  <c r="P118" i="1"/>
  <c r="R118" i="1" s="1"/>
  <c r="P119" i="1"/>
  <c r="R119" i="1" s="1"/>
  <c r="P120" i="1"/>
  <c r="P121" i="1"/>
  <c r="P122" i="1"/>
  <c r="P123" i="1"/>
  <c r="P124" i="1"/>
  <c r="P125" i="1"/>
  <c r="P126" i="1"/>
  <c r="P127" i="1"/>
  <c r="T127" i="1" s="1"/>
  <c r="P128" i="1"/>
  <c r="U128" i="1" s="1"/>
  <c r="P129" i="1"/>
  <c r="U129" i="1" s="1"/>
  <c r="P130" i="1"/>
  <c r="T130" i="1" s="1"/>
  <c r="P131" i="1"/>
  <c r="V131" i="1" s="1"/>
  <c r="P132" i="1"/>
  <c r="V132" i="1" s="1"/>
  <c r="P133" i="1"/>
  <c r="V133" i="1" s="1"/>
  <c r="P134" i="1"/>
  <c r="V134" i="1" s="1"/>
  <c r="P135" i="1"/>
  <c r="V135" i="1" s="1"/>
  <c r="P136" i="1"/>
  <c r="V136" i="1" s="1"/>
  <c r="P137" i="1"/>
  <c r="V137" i="1" s="1"/>
  <c r="P138" i="1"/>
  <c r="V138" i="1" s="1"/>
  <c r="P139" i="1"/>
  <c r="V139" i="1" s="1"/>
  <c r="P140" i="1"/>
  <c r="V140" i="1" s="1"/>
  <c r="P141" i="1"/>
  <c r="V141" i="1" s="1"/>
  <c r="P142" i="1"/>
  <c r="V142" i="1" s="1"/>
  <c r="P143" i="1"/>
  <c r="V143" i="1" s="1"/>
  <c r="P144" i="1"/>
  <c r="V144" i="1" s="1"/>
  <c r="P145" i="1"/>
  <c r="V145" i="1" s="1"/>
  <c r="P146" i="1"/>
  <c r="V146" i="1" s="1"/>
  <c r="P147" i="1"/>
  <c r="V147" i="1" s="1"/>
  <c r="P148" i="1"/>
  <c r="V148" i="1" s="1"/>
  <c r="P149" i="1"/>
  <c r="V149" i="1" s="1"/>
  <c r="P150" i="1"/>
  <c r="P151" i="1"/>
  <c r="P152" i="1"/>
  <c r="P153" i="1"/>
  <c r="P154" i="1"/>
  <c r="P155" i="1"/>
  <c r="P156" i="1"/>
  <c r="P157" i="1"/>
  <c r="P158" i="1"/>
  <c r="U158" i="1" s="1"/>
  <c r="P159" i="1"/>
  <c r="P160" i="1"/>
  <c r="P161" i="1"/>
  <c r="P162" i="1"/>
  <c r="U162" i="1" s="1"/>
  <c r="P163" i="1"/>
  <c r="V163" i="1" s="1"/>
  <c r="P164" i="1"/>
  <c r="V164" i="1" s="1"/>
  <c r="P165" i="1"/>
  <c r="V165" i="1" s="1"/>
  <c r="P166" i="1"/>
  <c r="V166" i="1" s="1"/>
  <c r="P167" i="1"/>
  <c r="V167" i="1" s="1"/>
  <c r="P168" i="1"/>
  <c r="V168" i="1" s="1"/>
  <c r="P169" i="1"/>
  <c r="V169" i="1" s="1"/>
  <c r="P170" i="1"/>
  <c r="V170" i="1" s="1"/>
  <c r="P171" i="1"/>
  <c r="V171" i="1" s="1"/>
  <c r="P172" i="1"/>
  <c r="V172" i="1" s="1"/>
  <c r="P173" i="1"/>
  <c r="V173" i="1" s="1"/>
  <c r="P174" i="1"/>
  <c r="V174" i="1" s="1"/>
  <c r="P175" i="1"/>
  <c r="V175" i="1" s="1"/>
  <c r="P176" i="1"/>
  <c r="P177" i="1"/>
  <c r="P178" i="1"/>
  <c r="V178" i="1" s="1"/>
  <c r="P179" i="1"/>
  <c r="S179" i="1" s="1"/>
  <c r="P180" i="1"/>
  <c r="S180" i="1" s="1"/>
  <c r="P181" i="1"/>
  <c r="S181" i="1" s="1"/>
  <c r="P182" i="1"/>
  <c r="P183" i="1"/>
  <c r="P184" i="1"/>
  <c r="P185" i="1"/>
  <c r="P186" i="1"/>
  <c r="P187" i="1"/>
  <c r="P188" i="1"/>
  <c r="P189" i="1"/>
  <c r="P190" i="1"/>
  <c r="V190" i="1" s="1"/>
  <c r="P191" i="1"/>
  <c r="V191" i="1" s="1"/>
  <c r="P192" i="1"/>
  <c r="P193" i="1"/>
  <c r="U193" i="1" s="1"/>
  <c r="P194" i="1"/>
  <c r="P195" i="1"/>
  <c r="V195" i="1" s="1"/>
  <c r="P196" i="1"/>
  <c r="V196" i="1" s="1"/>
  <c r="P197" i="1"/>
  <c r="V197" i="1" s="1"/>
  <c r="P198" i="1"/>
  <c r="V198" i="1" s="1"/>
  <c r="P199" i="1"/>
  <c r="V199" i="1" s="1"/>
  <c r="P200" i="1"/>
  <c r="V200" i="1" s="1"/>
  <c r="P201" i="1"/>
  <c r="V201" i="1" s="1"/>
  <c r="P202" i="1"/>
  <c r="V202" i="1" s="1"/>
  <c r="P203" i="1"/>
  <c r="V203" i="1" s="1"/>
  <c r="P204" i="1"/>
  <c r="V204" i="1" s="1"/>
  <c r="P205" i="1"/>
  <c r="V205" i="1" s="1"/>
  <c r="P206" i="1"/>
  <c r="V206" i="1" s="1"/>
  <c r="P207" i="1"/>
  <c r="P208" i="1"/>
  <c r="U208" i="1" s="1"/>
  <c r="P209" i="1"/>
  <c r="V209" i="1" s="1"/>
  <c r="P210" i="1"/>
  <c r="U210" i="1" s="1"/>
  <c r="P211" i="1"/>
  <c r="T211" i="1" s="1"/>
  <c r="P212" i="1"/>
  <c r="U212" i="1" s="1"/>
  <c r="P213" i="1"/>
  <c r="P214" i="1"/>
  <c r="P215" i="1"/>
  <c r="V215" i="1" s="1"/>
  <c r="P216" i="1"/>
  <c r="P217" i="1"/>
  <c r="V217" i="1" s="1"/>
  <c r="P218" i="1"/>
  <c r="P219" i="1"/>
  <c r="R219" i="1" s="1"/>
  <c r="P220" i="1"/>
  <c r="T220" i="1" s="1"/>
  <c r="P221" i="1"/>
  <c r="S221" i="1" s="1"/>
  <c r="P222" i="1"/>
  <c r="T222" i="1" s="1"/>
  <c r="P223" i="1"/>
  <c r="Q223" i="1" s="1"/>
  <c r="P224" i="1"/>
  <c r="U224" i="1" s="1"/>
  <c r="P225" i="1"/>
  <c r="T225" i="1" s="1"/>
  <c r="P226" i="1"/>
  <c r="S226" i="1" s="1"/>
  <c r="P227" i="1"/>
  <c r="V227" i="1" s="1"/>
  <c r="P228" i="1"/>
  <c r="V228" i="1" s="1"/>
  <c r="P229" i="1"/>
  <c r="V229" i="1" s="1"/>
  <c r="P230" i="1"/>
  <c r="V230" i="1" s="1"/>
  <c r="P231" i="1"/>
  <c r="V231" i="1" s="1"/>
  <c r="P232" i="1"/>
  <c r="V232" i="1" s="1"/>
  <c r="P233" i="1"/>
  <c r="V233" i="1" s="1"/>
  <c r="P234" i="1"/>
  <c r="V234" i="1" s="1"/>
  <c r="P235" i="1"/>
  <c r="V235" i="1" s="1"/>
  <c r="P236" i="1"/>
  <c r="V236" i="1" s="1"/>
  <c r="P237" i="1"/>
  <c r="V237" i="1" s="1"/>
  <c r="P238" i="1"/>
  <c r="V238" i="1" s="1"/>
  <c r="P239" i="1"/>
  <c r="V239" i="1" s="1"/>
  <c r="P240" i="1"/>
  <c r="V240" i="1" s="1"/>
  <c r="P241" i="1"/>
  <c r="V241" i="1" s="1"/>
  <c r="P242" i="1"/>
  <c r="V242" i="1" s="1"/>
  <c r="P243" i="1"/>
  <c r="V243" i="1" s="1"/>
  <c r="P244" i="1"/>
  <c r="V244" i="1" s="1"/>
  <c r="P245" i="1"/>
  <c r="V245" i="1" s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V259" i="1" s="1"/>
  <c r="P260" i="1"/>
  <c r="V260" i="1" s="1"/>
  <c r="P261" i="1"/>
  <c r="V261" i="1" s="1"/>
  <c r="P262" i="1"/>
  <c r="V262" i="1" s="1"/>
  <c r="P263" i="1"/>
  <c r="V263" i="1" s="1"/>
  <c r="P264" i="1"/>
  <c r="V264" i="1" s="1"/>
  <c r="P265" i="1"/>
  <c r="V265" i="1" s="1"/>
  <c r="P266" i="1"/>
  <c r="V266" i="1" s="1"/>
  <c r="P267" i="1"/>
  <c r="V267" i="1" s="1"/>
  <c r="P268" i="1"/>
  <c r="V268" i="1" s="1"/>
  <c r="P269" i="1"/>
  <c r="V269" i="1" s="1"/>
  <c r="P270" i="1"/>
  <c r="V270" i="1" s="1"/>
  <c r="P271" i="1"/>
  <c r="P272" i="1"/>
  <c r="P273" i="1"/>
  <c r="P274" i="1"/>
  <c r="P275" i="1"/>
  <c r="P276" i="1"/>
  <c r="U276" i="1" s="1"/>
  <c r="P277" i="1"/>
  <c r="U277" i="1" s="1"/>
  <c r="P278" i="1"/>
  <c r="P279" i="1"/>
  <c r="P280" i="1"/>
  <c r="S280" i="1" s="1"/>
  <c r="P281" i="1"/>
  <c r="P282" i="1"/>
  <c r="P283" i="1"/>
  <c r="P284" i="1"/>
  <c r="P285" i="1"/>
  <c r="P286" i="1"/>
  <c r="P287" i="1"/>
  <c r="S287" i="1" s="1"/>
  <c r="P288" i="1"/>
  <c r="V288" i="1" s="1"/>
  <c r="P289" i="1"/>
  <c r="T289" i="1" s="1"/>
  <c r="P290" i="1"/>
  <c r="T290" i="1" s="1"/>
  <c r="P291" i="1"/>
  <c r="V291" i="1" s="1"/>
  <c r="P292" i="1"/>
  <c r="V292" i="1" s="1"/>
  <c r="P293" i="1"/>
  <c r="V293" i="1" s="1"/>
  <c r="P294" i="1"/>
  <c r="V294" i="1" s="1"/>
  <c r="P295" i="1"/>
  <c r="V295" i="1" s="1"/>
  <c r="P296" i="1"/>
  <c r="V296" i="1" s="1"/>
  <c r="P297" i="1"/>
  <c r="V297" i="1" s="1"/>
  <c r="P298" i="1"/>
  <c r="V298" i="1" s="1"/>
  <c r="P299" i="1"/>
  <c r="V299" i="1" s="1"/>
  <c r="P300" i="1"/>
  <c r="V300" i="1" s="1"/>
  <c r="P301" i="1"/>
  <c r="V301" i="1" s="1"/>
  <c r="P302" i="1"/>
  <c r="V302" i="1" s="1"/>
  <c r="P303" i="1"/>
  <c r="P304" i="1"/>
  <c r="U304" i="1" s="1"/>
  <c r="P305" i="1"/>
  <c r="U305" i="1" s="1"/>
  <c r="P306" i="1"/>
  <c r="U306" i="1" s="1"/>
  <c r="P307" i="1"/>
  <c r="V307" i="1" s="1"/>
  <c r="P308" i="1"/>
  <c r="V308" i="1" s="1"/>
  <c r="P309" i="1"/>
  <c r="V309" i="1" s="1"/>
  <c r="P310" i="1"/>
  <c r="P311" i="1"/>
  <c r="P312" i="1"/>
  <c r="P313" i="1"/>
  <c r="P314" i="1"/>
  <c r="P315" i="1"/>
  <c r="P316" i="1"/>
  <c r="P317" i="1"/>
  <c r="P318" i="1"/>
  <c r="P319" i="1"/>
  <c r="T319" i="1" s="1"/>
  <c r="P320" i="1"/>
  <c r="U320" i="1" s="1"/>
  <c r="P321" i="1"/>
  <c r="Q321" i="1" s="1"/>
  <c r="P322" i="1"/>
  <c r="P323" i="1"/>
  <c r="V323" i="1" s="1"/>
  <c r="P324" i="1"/>
  <c r="V324" i="1" s="1"/>
  <c r="P325" i="1"/>
  <c r="V325" i="1" s="1"/>
  <c r="P326" i="1"/>
  <c r="V326" i="1" s="1"/>
  <c r="P327" i="1"/>
  <c r="V327" i="1" s="1"/>
  <c r="P328" i="1"/>
  <c r="V328" i="1" s="1"/>
  <c r="P329" i="1"/>
  <c r="V329" i="1" s="1"/>
  <c r="P330" i="1"/>
  <c r="V330" i="1" s="1"/>
  <c r="P331" i="1"/>
  <c r="V331" i="1" s="1"/>
  <c r="P332" i="1"/>
  <c r="V332" i="1" s="1"/>
  <c r="P333" i="1"/>
  <c r="V333" i="1" s="1"/>
  <c r="P334" i="1"/>
  <c r="V334" i="1" s="1"/>
  <c r="P335" i="1"/>
  <c r="V335" i="1" s="1"/>
  <c r="P336" i="1"/>
  <c r="P337" i="1"/>
  <c r="P338" i="1"/>
  <c r="P339" i="1"/>
  <c r="V339" i="1" s="1"/>
  <c r="P340" i="1"/>
  <c r="V340" i="1" s="1"/>
  <c r="P341" i="1"/>
  <c r="V341" i="1" s="1"/>
  <c r="P342" i="1"/>
  <c r="P343" i="1"/>
  <c r="S343" i="1" s="1"/>
  <c r="P344" i="1"/>
  <c r="P345" i="1"/>
  <c r="P346" i="1"/>
  <c r="P347" i="1"/>
  <c r="P348" i="1"/>
  <c r="P349" i="1"/>
  <c r="P350" i="1"/>
  <c r="P351" i="1"/>
  <c r="T351" i="1" s="1"/>
  <c r="P352" i="1"/>
  <c r="T352" i="1" s="1"/>
  <c r="P353" i="1"/>
  <c r="P354" i="1"/>
  <c r="T354" i="1" s="1"/>
  <c r="P355" i="1"/>
  <c r="V355" i="1" s="1"/>
  <c r="P356" i="1"/>
  <c r="V356" i="1" s="1"/>
  <c r="P357" i="1"/>
  <c r="V357" i="1" s="1"/>
  <c r="P358" i="1"/>
  <c r="V358" i="1" s="1"/>
  <c r="P359" i="1"/>
  <c r="V359" i="1" s="1"/>
  <c r="P360" i="1"/>
  <c r="V360" i="1" s="1"/>
  <c r="P361" i="1"/>
  <c r="V361" i="1" s="1"/>
  <c r="P362" i="1"/>
  <c r="V362" i="1" s="1"/>
  <c r="P363" i="1"/>
  <c r="V363" i="1" s="1"/>
  <c r="P364" i="1"/>
  <c r="V364" i="1" s="1"/>
  <c r="P365" i="1"/>
  <c r="V365" i="1" s="1"/>
  <c r="P366" i="1"/>
  <c r="V366" i="1" s="1"/>
  <c r="P367" i="1"/>
  <c r="P368" i="1"/>
  <c r="U368" i="1" s="1"/>
  <c r="P369" i="1"/>
  <c r="U369" i="1" s="1"/>
  <c r="P370" i="1"/>
  <c r="U370" i="1" s="1"/>
  <c r="P371" i="1"/>
  <c r="S371" i="1" s="1"/>
  <c r="P372" i="1"/>
  <c r="R372" i="1" s="1"/>
  <c r="P373" i="1"/>
  <c r="R373" i="1" s="1"/>
  <c r="P374" i="1"/>
  <c r="P375" i="1"/>
  <c r="V375" i="1" s="1"/>
  <c r="P376" i="1"/>
  <c r="P377" i="1"/>
  <c r="V377" i="1" s="1"/>
  <c r="P378" i="1"/>
  <c r="T378" i="1" s="1"/>
  <c r="P379" i="1"/>
  <c r="T379" i="1" s="1"/>
  <c r="P380" i="1"/>
  <c r="T380" i="1" s="1"/>
  <c r="P381" i="1"/>
  <c r="T381" i="1" s="1"/>
  <c r="P382" i="1"/>
  <c r="V382" i="1" s="1"/>
  <c r="P383" i="1"/>
  <c r="R383" i="1" s="1"/>
  <c r="P384" i="1"/>
  <c r="Q384" i="1" s="1"/>
  <c r="P385" i="1"/>
  <c r="U385" i="1" s="1"/>
  <c r="P386" i="1"/>
  <c r="U386" i="1" s="1"/>
  <c r="P387" i="1"/>
  <c r="V387" i="1" s="1"/>
  <c r="P388" i="1"/>
  <c r="V388" i="1" s="1"/>
  <c r="P389" i="1"/>
  <c r="V389" i="1" s="1"/>
  <c r="P390" i="1"/>
  <c r="V390" i="1" s="1"/>
  <c r="P391" i="1"/>
  <c r="V391" i="1" s="1"/>
  <c r="P392" i="1"/>
  <c r="V392" i="1" s="1"/>
  <c r="P393" i="1"/>
  <c r="V393" i="1" s="1"/>
  <c r="P394" i="1"/>
  <c r="V394" i="1" s="1"/>
  <c r="P395" i="1"/>
  <c r="V395" i="1" s="1"/>
  <c r="P396" i="1"/>
  <c r="V396" i="1" s="1"/>
  <c r="P397" i="1"/>
  <c r="V397" i="1" s="1"/>
  <c r="P398" i="1"/>
  <c r="V398" i="1" s="1"/>
  <c r="P399" i="1"/>
  <c r="V399" i="1" s="1"/>
  <c r="P400" i="1"/>
  <c r="V400" i="1" s="1"/>
  <c r="P401" i="1"/>
  <c r="V401" i="1" s="1"/>
  <c r="P402" i="1"/>
  <c r="V402" i="1" s="1"/>
  <c r="P403" i="1"/>
  <c r="S403" i="1" s="1"/>
  <c r="P404" i="1"/>
  <c r="S404" i="1" s="1"/>
  <c r="P405" i="1"/>
  <c r="V405" i="1" s="1"/>
  <c r="P406" i="1"/>
  <c r="P407" i="1"/>
  <c r="P408" i="1"/>
  <c r="P409" i="1"/>
  <c r="P410" i="1"/>
  <c r="P411" i="1"/>
  <c r="V411" i="1" s="1"/>
  <c r="P412" i="1"/>
  <c r="P413" i="1"/>
  <c r="V413" i="1" s="1"/>
  <c r="P414" i="1"/>
  <c r="V414" i="1" s="1"/>
  <c r="P415" i="1"/>
  <c r="T415" i="1" s="1"/>
  <c r="P416" i="1"/>
  <c r="P417" i="1"/>
  <c r="P418" i="1"/>
  <c r="S418" i="1" s="1"/>
  <c r="P419" i="1"/>
  <c r="V419" i="1" s="1"/>
  <c r="P420" i="1"/>
  <c r="V420" i="1" s="1"/>
  <c r="P421" i="1"/>
  <c r="V421" i="1" s="1"/>
  <c r="P422" i="1"/>
  <c r="V422" i="1" s="1"/>
  <c r="P423" i="1"/>
  <c r="V423" i="1" s="1"/>
  <c r="P424" i="1"/>
  <c r="V424" i="1" s="1"/>
  <c r="P425" i="1"/>
  <c r="V425" i="1" s="1"/>
  <c r="P426" i="1"/>
  <c r="V426" i="1" s="1"/>
  <c r="P427" i="1"/>
  <c r="V427" i="1" s="1"/>
  <c r="P428" i="1"/>
  <c r="V428" i="1" s="1"/>
  <c r="P429" i="1"/>
  <c r="V429" i="1" s="1"/>
  <c r="P430" i="1"/>
  <c r="V430" i="1" s="1"/>
  <c r="P431" i="1"/>
  <c r="V431" i="1" s="1"/>
  <c r="P432" i="1"/>
  <c r="P433" i="1"/>
  <c r="P434" i="1"/>
  <c r="P435" i="1"/>
  <c r="P436" i="1"/>
  <c r="P437" i="1"/>
  <c r="P438" i="1"/>
  <c r="U438" i="1" s="1"/>
  <c r="P439" i="1"/>
  <c r="U439" i="1" s="1"/>
  <c r="P440" i="1"/>
  <c r="P441" i="1"/>
  <c r="P442" i="1"/>
  <c r="P443" i="1"/>
  <c r="P444" i="1"/>
  <c r="P445" i="1"/>
  <c r="P446" i="1"/>
  <c r="P447" i="1"/>
  <c r="R447" i="1" s="1"/>
  <c r="P448" i="1"/>
  <c r="T448" i="1" s="1"/>
  <c r="P449" i="1"/>
  <c r="U449" i="1" s="1"/>
  <c r="P450" i="1"/>
  <c r="R450" i="1" s="1"/>
  <c r="P451" i="1"/>
  <c r="V451" i="1" s="1"/>
  <c r="P452" i="1"/>
  <c r="V452" i="1" s="1"/>
  <c r="P453" i="1"/>
  <c r="V453" i="1" s="1"/>
  <c r="P454" i="1"/>
  <c r="V454" i="1" s="1"/>
  <c r="P455" i="1"/>
  <c r="V455" i="1" s="1"/>
  <c r="P456" i="1"/>
  <c r="V456" i="1" s="1"/>
  <c r="P457" i="1"/>
  <c r="V457" i="1" s="1"/>
  <c r="P458" i="1"/>
  <c r="V458" i="1" s="1"/>
  <c r="P459" i="1"/>
  <c r="V459" i="1" s="1"/>
  <c r="P460" i="1"/>
  <c r="V460" i="1" s="1"/>
  <c r="P461" i="1"/>
  <c r="V461" i="1" s="1"/>
  <c r="P462" i="1"/>
  <c r="V462" i="1" s="1"/>
  <c r="P463" i="1"/>
  <c r="P464" i="1"/>
  <c r="U464" i="1" s="1"/>
  <c r="P465" i="1"/>
  <c r="U465" i="1" s="1"/>
  <c r="P466" i="1"/>
  <c r="V466" i="1" s="1"/>
  <c r="P467" i="1"/>
  <c r="V467" i="1" s="1"/>
  <c r="P468" i="1"/>
  <c r="V468" i="1" s="1"/>
  <c r="P469" i="1"/>
  <c r="V469" i="1" s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V483" i="1" s="1"/>
  <c r="P484" i="1"/>
  <c r="V484" i="1" s="1"/>
  <c r="P485" i="1"/>
  <c r="V485" i="1" s="1"/>
  <c r="P486" i="1"/>
  <c r="V486" i="1" s="1"/>
  <c r="P487" i="1"/>
  <c r="V487" i="1" s="1"/>
  <c r="P488" i="1"/>
  <c r="V488" i="1" s="1"/>
  <c r="P489" i="1"/>
  <c r="V489" i="1" s="1"/>
  <c r="P490" i="1"/>
  <c r="V490" i="1" s="1"/>
  <c r="P491" i="1"/>
  <c r="V491" i="1" s="1"/>
  <c r="P492" i="1"/>
  <c r="V492" i="1" s="1"/>
  <c r="P493" i="1"/>
  <c r="V493" i="1" s="1"/>
  <c r="P494" i="1"/>
  <c r="V494" i="1" s="1"/>
  <c r="P495" i="1"/>
  <c r="P496" i="1"/>
  <c r="P497" i="1"/>
  <c r="U497" i="1" s="1"/>
  <c r="P498" i="1"/>
  <c r="P499" i="1"/>
  <c r="P500" i="1"/>
  <c r="V500" i="1" s="1"/>
  <c r="P501" i="1"/>
  <c r="V501" i="1" s="1"/>
  <c r="P502" i="1"/>
  <c r="P503" i="1"/>
  <c r="P504" i="1"/>
  <c r="P505" i="1"/>
  <c r="P506" i="1"/>
  <c r="P507" i="1"/>
  <c r="P508" i="1"/>
  <c r="P509" i="1"/>
  <c r="P510" i="1"/>
  <c r="P511" i="1"/>
  <c r="S511" i="1" s="1"/>
  <c r="P512" i="1"/>
  <c r="U512" i="1" s="1"/>
  <c r="P513" i="1"/>
  <c r="V513" i="1" s="1"/>
  <c r="P514" i="1"/>
  <c r="P515" i="1"/>
  <c r="V515" i="1" s="1"/>
  <c r="P516" i="1"/>
  <c r="V516" i="1" s="1"/>
  <c r="P517" i="1"/>
  <c r="V517" i="1" s="1"/>
  <c r="P518" i="1"/>
  <c r="V518" i="1" s="1"/>
  <c r="P519" i="1"/>
  <c r="V519" i="1" s="1"/>
  <c r="P520" i="1"/>
  <c r="V520" i="1" s="1"/>
  <c r="P521" i="1"/>
  <c r="V521" i="1" s="1"/>
  <c r="P522" i="1"/>
  <c r="V522" i="1" s="1"/>
  <c r="P523" i="1"/>
  <c r="V523" i="1" s="1"/>
  <c r="P524" i="1"/>
  <c r="V524" i="1" s="1"/>
  <c r="P525" i="1"/>
  <c r="V525" i="1" s="1"/>
  <c r="P526" i="1"/>
  <c r="V526" i="1" s="1"/>
  <c r="P527" i="1"/>
  <c r="P528" i="1"/>
  <c r="V528" i="1" s="1"/>
  <c r="P529" i="1"/>
  <c r="V529" i="1" s="1"/>
  <c r="P530" i="1"/>
  <c r="V530" i="1" s="1"/>
  <c r="P531" i="1"/>
  <c r="V531" i="1" s="1"/>
  <c r="P532" i="1"/>
  <c r="V532" i="1" s="1"/>
  <c r="P533" i="1"/>
  <c r="V533" i="1" s="1"/>
  <c r="P534" i="1"/>
  <c r="V534" i="1" s="1"/>
  <c r="P535" i="1"/>
  <c r="V535" i="1" s="1"/>
  <c r="P536" i="1"/>
  <c r="P537" i="1"/>
  <c r="V537" i="1" s="1"/>
  <c r="P538" i="1"/>
  <c r="V538" i="1" s="1"/>
  <c r="P539" i="1"/>
  <c r="U539" i="1" s="1"/>
  <c r="P540" i="1"/>
  <c r="U540" i="1" s="1"/>
  <c r="P541" i="1"/>
  <c r="U541" i="1" s="1"/>
  <c r="P542" i="1"/>
  <c r="T542" i="1" s="1"/>
  <c r="P543" i="1"/>
  <c r="P544" i="1"/>
  <c r="T544" i="1" s="1"/>
  <c r="P545" i="1"/>
  <c r="T545" i="1" s="1"/>
  <c r="P546" i="1"/>
  <c r="V546" i="1" s="1"/>
  <c r="P547" i="1"/>
  <c r="V547" i="1" s="1"/>
  <c r="P548" i="1"/>
  <c r="V548" i="1" s="1"/>
  <c r="P549" i="1"/>
  <c r="V549" i="1" s="1"/>
  <c r="P550" i="1"/>
  <c r="V550" i="1" s="1"/>
  <c r="P551" i="1"/>
  <c r="V551" i="1" s="1"/>
  <c r="P552" i="1"/>
  <c r="V552" i="1" s="1"/>
  <c r="P553" i="1"/>
  <c r="V553" i="1" s="1"/>
  <c r="P554" i="1"/>
  <c r="V554" i="1" s="1"/>
  <c r="P555" i="1"/>
  <c r="V555" i="1" s="1"/>
  <c r="P556" i="1"/>
  <c r="V556" i="1" s="1"/>
  <c r="P557" i="1"/>
  <c r="V557" i="1" s="1"/>
  <c r="P558" i="1"/>
  <c r="V558" i="1" s="1"/>
  <c r="P559" i="1"/>
  <c r="V559" i="1" s="1"/>
  <c r="P560" i="1"/>
  <c r="V560" i="1" s="1"/>
  <c r="P561" i="1"/>
  <c r="U561" i="1" s="1"/>
  <c r="P562" i="1"/>
  <c r="V562" i="1" s="1"/>
  <c r="P563" i="1"/>
  <c r="V563" i="1" s="1"/>
  <c r="P564" i="1"/>
  <c r="V564" i="1" s="1"/>
  <c r="P565" i="1"/>
  <c r="V565" i="1" s="1"/>
  <c r="P566" i="1"/>
  <c r="P567" i="1"/>
  <c r="P568" i="1"/>
  <c r="P569" i="1"/>
  <c r="P570" i="1"/>
  <c r="P571" i="1"/>
  <c r="P572" i="1"/>
  <c r="P573" i="1"/>
  <c r="P574" i="1"/>
  <c r="U574" i="1" s="1"/>
  <c r="P575" i="1"/>
  <c r="T575" i="1" s="1"/>
  <c r="P576" i="1"/>
  <c r="T576" i="1" s="1"/>
  <c r="P577" i="1"/>
  <c r="T577" i="1" s="1"/>
  <c r="P578" i="1"/>
  <c r="S578" i="1" s="1"/>
  <c r="P579" i="1"/>
  <c r="V579" i="1" s="1"/>
  <c r="P580" i="1"/>
  <c r="V580" i="1" s="1"/>
  <c r="P581" i="1"/>
  <c r="V581" i="1" s="1"/>
  <c r="P582" i="1"/>
  <c r="V582" i="1" s="1"/>
  <c r="P583" i="1"/>
  <c r="V583" i="1" s="1"/>
  <c r="P584" i="1"/>
  <c r="V584" i="1" s="1"/>
  <c r="P585" i="1"/>
  <c r="V585" i="1" s="1"/>
  <c r="P586" i="1"/>
  <c r="V586" i="1" s="1"/>
  <c r="P587" i="1"/>
  <c r="V587" i="1" s="1"/>
  <c r="P588" i="1"/>
  <c r="V588" i="1" s="1"/>
  <c r="P589" i="1"/>
  <c r="V589" i="1" s="1"/>
  <c r="P590" i="1"/>
  <c r="V590" i="1" s="1"/>
  <c r="P591" i="1"/>
  <c r="V591" i="1" s="1"/>
  <c r="P592" i="1"/>
  <c r="P593" i="1"/>
  <c r="P594" i="1"/>
  <c r="P595" i="1"/>
  <c r="P596" i="1"/>
  <c r="R596" i="1" s="1"/>
  <c r="P597" i="1"/>
  <c r="R597" i="1" s="1"/>
  <c r="P598" i="1"/>
  <c r="S598" i="1" s="1"/>
  <c r="P599" i="1"/>
  <c r="S599" i="1" s="1"/>
  <c r="P600" i="1"/>
  <c r="V600" i="1" s="1"/>
  <c r="P601" i="1"/>
  <c r="V601" i="1" s="1"/>
  <c r="P602" i="1"/>
  <c r="U602" i="1" s="1"/>
  <c r="P603" i="1"/>
  <c r="P604" i="1"/>
  <c r="P605" i="1"/>
  <c r="P606" i="1"/>
  <c r="P607" i="1"/>
  <c r="S607" i="1" s="1"/>
  <c r="P608" i="1"/>
  <c r="S608" i="1" s="1"/>
  <c r="P609" i="1"/>
  <c r="R609" i="1" s="1"/>
  <c r="P610" i="1"/>
  <c r="R610" i="1" s="1"/>
  <c r="P611" i="1"/>
  <c r="V611" i="1" s="1"/>
  <c r="P612" i="1"/>
  <c r="V612" i="1" s="1"/>
  <c r="P613" i="1"/>
  <c r="V613" i="1" s="1"/>
  <c r="P614" i="1"/>
  <c r="V614" i="1" s="1"/>
  <c r="P615" i="1"/>
  <c r="V615" i="1" s="1"/>
  <c r="P616" i="1"/>
  <c r="V616" i="1" s="1"/>
  <c r="P617" i="1"/>
  <c r="V617" i="1" s="1"/>
  <c r="P618" i="1"/>
  <c r="V618" i="1" s="1"/>
  <c r="P619" i="1"/>
  <c r="V619" i="1" s="1"/>
  <c r="P620" i="1"/>
  <c r="V620" i="1" s="1"/>
  <c r="P621" i="1"/>
  <c r="V621" i="1" s="1"/>
  <c r="P622" i="1"/>
  <c r="V622" i="1" s="1"/>
  <c r="P623" i="1"/>
  <c r="P624" i="1"/>
  <c r="U624" i="1" s="1"/>
  <c r="P625" i="1"/>
  <c r="V625" i="1" s="1"/>
  <c r="P626" i="1"/>
  <c r="V626" i="1" s="1"/>
  <c r="P627" i="1"/>
  <c r="V627" i="1" s="1"/>
  <c r="P628" i="1"/>
  <c r="V628" i="1" s="1"/>
  <c r="P629" i="1"/>
  <c r="V629" i="1" s="1"/>
  <c r="P630" i="1"/>
  <c r="V630" i="1" s="1"/>
  <c r="P631" i="1"/>
  <c r="V631" i="1" s="1"/>
  <c r="P632" i="1"/>
  <c r="V632" i="1" s="1"/>
  <c r="P633" i="1"/>
  <c r="V633" i="1" s="1"/>
  <c r="P634" i="1"/>
  <c r="V634" i="1" s="1"/>
  <c r="P635" i="1"/>
  <c r="V635" i="1" s="1"/>
  <c r="P636" i="1"/>
  <c r="V636" i="1" s="1"/>
  <c r="P637" i="1"/>
  <c r="V637" i="1" s="1"/>
  <c r="P638" i="1"/>
  <c r="P639" i="1"/>
  <c r="T639" i="1" s="1"/>
  <c r="P640" i="1"/>
  <c r="T640" i="1" s="1"/>
  <c r="P641" i="1"/>
  <c r="T641" i="1" s="1"/>
  <c r="P642" i="1"/>
  <c r="T642" i="1" s="1"/>
  <c r="P643" i="1"/>
  <c r="V643" i="1" s="1"/>
  <c r="P644" i="1"/>
  <c r="V644" i="1" s="1"/>
  <c r="P645" i="1"/>
  <c r="V645" i="1" s="1"/>
  <c r="P646" i="1"/>
  <c r="V646" i="1" s="1"/>
  <c r="P647" i="1"/>
  <c r="V647" i="1" s="1"/>
  <c r="P648" i="1"/>
  <c r="V648" i="1" s="1"/>
  <c r="P649" i="1"/>
  <c r="V649" i="1" s="1"/>
  <c r="P650" i="1"/>
  <c r="V650" i="1" s="1"/>
  <c r="P651" i="1"/>
  <c r="V651" i="1" s="1"/>
  <c r="P652" i="1"/>
  <c r="V652" i="1" s="1"/>
  <c r="P653" i="1"/>
  <c r="V653" i="1" s="1"/>
  <c r="P654" i="1"/>
  <c r="V654" i="1" s="1"/>
  <c r="P655" i="1"/>
  <c r="V655" i="1" s="1"/>
  <c r="P656" i="1"/>
  <c r="P657" i="1"/>
  <c r="P658" i="1"/>
  <c r="P659" i="1"/>
  <c r="P660" i="1"/>
  <c r="P661" i="1"/>
  <c r="V661" i="1" s="1"/>
  <c r="P662" i="1"/>
  <c r="P663" i="1"/>
  <c r="P664" i="1"/>
  <c r="P665" i="1"/>
  <c r="P666" i="1"/>
  <c r="P667" i="1"/>
  <c r="P668" i="1"/>
  <c r="P669" i="1"/>
  <c r="P670" i="1"/>
  <c r="P671" i="1"/>
  <c r="T671" i="1" s="1"/>
  <c r="P672" i="1"/>
  <c r="S672" i="1" s="1"/>
  <c r="P673" i="1"/>
  <c r="T673" i="1" s="1"/>
  <c r="P674" i="1"/>
  <c r="T674" i="1" s="1"/>
  <c r="P675" i="1"/>
  <c r="V675" i="1" s="1"/>
  <c r="P676" i="1"/>
  <c r="V676" i="1" s="1"/>
  <c r="P677" i="1"/>
  <c r="V677" i="1" s="1"/>
  <c r="P678" i="1"/>
  <c r="V678" i="1" s="1"/>
  <c r="P679" i="1"/>
  <c r="V679" i="1" s="1"/>
  <c r="P680" i="1"/>
  <c r="V680" i="1" s="1"/>
  <c r="P681" i="1"/>
  <c r="V681" i="1" s="1"/>
  <c r="P682" i="1"/>
  <c r="V682" i="1" s="1"/>
  <c r="P683" i="1"/>
  <c r="V683" i="1" s="1"/>
  <c r="P684" i="1"/>
  <c r="V684" i="1" s="1"/>
  <c r="P685" i="1"/>
  <c r="V685" i="1" s="1"/>
  <c r="P686" i="1"/>
  <c r="V686" i="1" s="1"/>
  <c r="P687" i="1"/>
  <c r="V687" i="1" s="1"/>
  <c r="P688" i="1"/>
  <c r="V688" i="1" s="1"/>
  <c r="P689" i="1"/>
  <c r="V689" i="1" s="1"/>
  <c r="P690" i="1"/>
  <c r="V690" i="1" s="1"/>
  <c r="P691" i="1"/>
  <c r="V691" i="1" s="1"/>
  <c r="P692" i="1"/>
  <c r="T692" i="1" s="1"/>
  <c r="P693" i="1"/>
  <c r="T693" i="1" s="1"/>
  <c r="P694" i="1"/>
  <c r="P695" i="1"/>
  <c r="P696" i="1"/>
  <c r="V696" i="1" s="1"/>
  <c r="P697" i="1"/>
  <c r="V697" i="1" s="1"/>
  <c r="P698" i="1"/>
  <c r="P699" i="1"/>
  <c r="U699" i="1" s="1"/>
  <c r="P700" i="1"/>
  <c r="U700" i="1" s="1"/>
  <c r="P701" i="1"/>
  <c r="P702" i="1"/>
  <c r="P703" i="1"/>
  <c r="P704" i="1"/>
  <c r="P705" i="1"/>
  <c r="U705" i="1" s="1"/>
  <c r="P706" i="1"/>
  <c r="U706" i="1" s="1"/>
  <c r="P707" i="1"/>
  <c r="V707" i="1" s="1"/>
  <c r="P708" i="1"/>
  <c r="V708" i="1" s="1"/>
  <c r="P709" i="1"/>
  <c r="V709" i="1" s="1"/>
  <c r="P710" i="1"/>
  <c r="V710" i="1" s="1"/>
  <c r="P711" i="1"/>
  <c r="V711" i="1" s="1"/>
  <c r="P712" i="1"/>
  <c r="V712" i="1" s="1"/>
  <c r="P713" i="1"/>
  <c r="V713" i="1" s="1"/>
  <c r="P714" i="1"/>
  <c r="V714" i="1" s="1"/>
  <c r="P715" i="1"/>
  <c r="V715" i="1" s="1"/>
  <c r="P716" i="1"/>
  <c r="V716" i="1" s="1"/>
  <c r="P717" i="1"/>
  <c r="V717" i="1" s="1"/>
  <c r="P718" i="1"/>
  <c r="V718" i="1" s="1"/>
  <c r="P719" i="1"/>
  <c r="P720" i="1"/>
  <c r="U720" i="1" s="1"/>
  <c r="P721" i="1"/>
  <c r="T721" i="1" s="1"/>
  <c r="P722" i="1"/>
  <c r="T722" i="1" s="1"/>
  <c r="P723" i="1"/>
  <c r="T723" i="1" s="1"/>
  <c r="P724" i="1"/>
  <c r="T724" i="1" s="1"/>
  <c r="P725" i="1"/>
  <c r="V725" i="1" s="1"/>
  <c r="P726" i="1"/>
  <c r="P727" i="1"/>
  <c r="P728" i="1"/>
  <c r="P729" i="1"/>
  <c r="P730" i="1"/>
  <c r="P731" i="1"/>
  <c r="P732" i="1"/>
  <c r="P733" i="1"/>
  <c r="P734" i="1"/>
  <c r="P735" i="1"/>
  <c r="Q735" i="1" s="1"/>
  <c r="P736" i="1"/>
  <c r="U736" i="1" s="1"/>
  <c r="P737" i="1"/>
  <c r="U737" i="1" s="1"/>
  <c r="P738" i="1"/>
  <c r="P739" i="1"/>
  <c r="V739" i="1" s="1"/>
  <c r="P740" i="1"/>
  <c r="V740" i="1" s="1"/>
  <c r="P741" i="1"/>
  <c r="V741" i="1" s="1"/>
  <c r="P742" i="1"/>
  <c r="V742" i="1" s="1"/>
  <c r="P743" i="1"/>
  <c r="V743" i="1" s="1"/>
  <c r="P744" i="1"/>
  <c r="V744" i="1" s="1"/>
  <c r="P745" i="1"/>
  <c r="V745" i="1" s="1"/>
  <c r="P746" i="1"/>
  <c r="V746" i="1" s="1"/>
  <c r="P747" i="1"/>
  <c r="V747" i="1" s="1"/>
  <c r="P748" i="1"/>
  <c r="V748" i="1" s="1"/>
  <c r="P749" i="1"/>
  <c r="V749" i="1" s="1"/>
  <c r="P750" i="1"/>
  <c r="V750" i="1" s="1"/>
  <c r="P751" i="1"/>
  <c r="V751" i="1" s="1"/>
  <c r="P752" i="1"/>
  <c r="P753" i="1"/>
  <c r="P754" i="1"/>
  <c r="P755" i="1"/>
  <c r="P756" i="1"/>
  <c r="S756" i="1" s="1"/>
  <c r="P757" i="1"/>
  <c r="P758" i="1"/>
  <c r="V758" i="1" s="1"/>
  <c r="P759" i="1"/>
  <c r="V759" i="1" s="1"/>
  <c r="P760" i="1"/>
  <c r="V760" i="1" s="1"/>
  <c r="P761" i="1"/>
  <c r="V761" i="1" s="1"/>
  <c r="P762" i="1"/>
  <c r="S762" i="1" s="1"/>
  <c r="P763" i="1"/>
  <c r="V763" i="1" s="1"/>
  <c r="P764" i="1"/>
  <c r="V764" i="1" s="1"/>
  <c r="P765" i="1"/>
  <c r="V765" i="1" s="1"/>
  <c r="P766" i="1"/>
  <c r="P767" i="1"/>
  <c r="T767" i="1" s="1"/>
  <c r="P768" i="1"/>
  <c r="T768" i="1" s="1"/>
  <c r="P769" i="1"/>
  <c r="T769" i="1" s="1"/>
  <c r="P770" i="1"/>
  <c r="T770" i="1" s="1"/>
  <c r="P771" i="1"/>
  <c r="V771" i="1" s="1"/>
  <c r="P772" i="1"/>
  <c r="V772" i="1" s="1"/>
  <c r="P773" i="1"/>
  <c r="V773" i="1" s="1"/>
  <c r="P774" i="1"/>
  <c r="V774" i="1" s="1"/>
  <c r="P775" i="1"/>
  <c r="V775" i="1" s="1"/>
  <c r="P776" i="1"/>
  <c r="V776" i="1" s="1"/>
  <c r="P777" i="1"/>
  <c r="V777" i="1" s="1"/>
  <c r="P778" i="1"/>
  <c r="V778" i="1" s="1"/>
  <c r="P779" i="1"/>
  <c r="V779" i="1" s="1"/>
  <c r="P780" i="1"/>
  <c r="V780" i="1" s="1"/>
  <c r="P781" i="1"/>
  <c r="V781" i="1" s="1"/>
  <c r="P782" i="1"/>
  <c r="V782" i="1" s="1"/>
  <c r="P783" i="1"/>
  <c r="V783" i="1" s="1"/>
  <c r="P784" i="1"/>
  <c r="V784" i="1" s="1"/>
  <c r="P785" i="1"/>
  <c r="V785" i="1" s="1"/>
  <c r="P786" i="1"/>
  <c r="V786" i="1" s="1"/>
  <c r="P787" i="1"/>
  <c r="V787" i="1" s="1"/>
  <c r="P788" i="1"/>
  <c r="S788" i="1" s="1"/>
  <c r="P789" i="1"/>
  <c r="S789" i="1" s="1"/>
  <c r="P790" i="1"/>
  <c r="P791" i="1"/>
  <c r="P792" i="1"/>
  <c r="P793" i="1"/>
  <c r="P794" i="1"/>
  <c r="P795" i="1"/>
  <c r="P796" i="1"/>
  <c r="P797" i="1"/>
  <c r="P798" i="1"/>
  <c r="P799" i="1"/>
  <c r="Q799" i="1" s="1"/>
  <c r="P800" i="1"/>
  <c r="U800" i="1" s="1"/>
  <c r="P801" i="1"/>
  <c r="T801" i="1" s="1"/>
  <c r="P802" i="1"/>
  <c r="T802" i="1" s="1"/>
  <c r="P803" i="1"/>
  <c r="V803" i="1" s="1"/>
  <c r="P804" i="1"/>
  <c r="V804" i="1" s="1"/>
  <c r="P805" i="1"/>
  <c r="V805" i="1" s="1"/>
  <c r="P806" i="1"/>
  <c r="V806" i="1" s="1"/>
  <c r="P807" i="1"/>
  <c r="V807" i="1" s="1"/>
  <c r="P808" i="1"/>
  <c r="V808" i="1" s="1"/>
  <c r="P809" i="1"/>
  <c r="V809" i="1" s="1"/>
  <c r="P810" i="1"/>
  <c r="V810" i="1" s="1"/>
  <c r="P811" i="1"/>
  <c r="V811" i="1" s="1"/>
  <c r="P812" i="1"/>
  <c r="V812" i="1" s="1"/>
  <c r="P813" i="1"/>
  <c r="V813" i="1" s="1"/>
  <c r="P814" i="1"/>
  <c r="V814" i="1" s="1"/>
  <c r="P815" i="1"/>
  <c r="P816" i="1"/>
  <c r="U816" i="1" s="1"/>
  <c r="P817" i="1"/>
  <c r="U817" i="1" s="1"/>
  <c r="P818" i="1"/>
  <c r="U818" i="1" s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V831" i="1" s="1"/>
  <c r="P832" i="1"/>
  <c r="V832" i="1" s="1"/>
  <c r="P833" i="1"/>
  <c r="R833" i="1" s="1"/>
  <c r="P834" i="1"/>
  <c r="R834" i="1" s="1"/>
  <c r="P835" i="1"/>
  <c r="V835" i="1" s="1"/>
  <c r="P836" i="1"/>
  <c r="V836" i="1" s="1"/>
  <c r="P837" i="1"/>
  <c r="V837" i="1" s="1"/>
  <c r="P838" i="1"/>
  <c r="V838" i="1" s="1"/>
  <c r="P839" i="1"/>
  <c r="V839" i="1" s="1"/>
  <c r="P840" i="1"/>
  <c r="V840" i="1" s="1"/>
  <c r="P841" i="1"/>
  <c r="V841" i="1" s="1"/>
  <c r="P842" i="1"/>
  <c r="V842" i="1" s="1"/>
  <c r="P843" i="1"/>
  <c r="V843" i="1" s="1"/>
  <c r="P844" i="1"/>
  <c r="V844" i="1" s="1"/>
  <c r="P845" i="1"/>
  <c r="V845" i="1" s="1"/>
  <c r="P846" i="1"/>
  <c r="V846" i="1" s="1"/>
  <c r="P847" i="1"/>
  <c r="V847" i="1" s="1"/>
  <c r="P848" i="1"/>
  <c r="V848" i="1" s="1"/>
  <c r="P849" i="1"/>
  <c r="V849" i="1" s="1"/>
  <c r="P850" i="1"/>
  <c r="V850" i="1" s="1"/>
  <c r="P851" i="1"/>
  <c r="V851" i="1" s="1"/>
  <c r="P852" i="1"/>
  <c r="S852" i="1" s="1"/>
  <c r="P853" i="1"/>
  <c r="V853" i="1" s="1"/>
  <c r="P854" i="1"/>
  <c r="P855" i="1"/>
  <c r="P856" i="1"/>
  <c r="P857" i="1"/>
  <c r="P858" i="1"/>
  <c r="P859" i="1"/>
  <c r="P860" i="1"/>
  <c r="P861" i="1"/>
  <c r="T861" i="1" s="1"/>
  <c r="P862" i="1"/>
  <c r="V862" i="1" s="1"/>
  <c r="P863" i="1"/>
  <c r="S863" i="1" s="1"/>
  <c r="P864" i="1"/>
  <c r="Q864" i="1" s="1"/>
  <c r="P865" i="1"/>
  <c r="T865" i="1" s="1"/>
  <c r="P866" i="1"/>
  <c r="U866" i="1" s="1"/>
  <c r="P867" i="1"/>
  <c r="V867" i="1" s="1"/>
  <c r="P868" i="1"/>
  <c r="V868" i="1" s="1"/>
  <c r="P869" i="1"/>
  <c r="V869" i="1" s="1"/>
  <c r="P870" i="1"/>
  <c r="V870" i="1" s="1"/>
  <c r="P871" i="1"/>
  <c r="V871" i="1" s="1"/>
  <c r="P872" i="1"/>
  <c r="V872" i="1" s="1"/>
  <c r="P873" i="1"/>
  <c r="V873" i="1" s="1"/>
  <c r="P874" i="1"/>
  <c r="V874" i="1" s="1"/>
  <c r="P875" i="1"/>
  <c r="V875" i="1" s="1"/>
  <c r="P876" i="1"/>
  <c r="V876" i="1" s="1"/>
  <c r="P877" i="1"/>
  <c r="V877" i="1" s="1"/>
  <c r="P878" i="1"/>
  <c r="V878" i="1" s="1"/>
  <c r="P879" i="1"/>
  <c r="P880" i="1"/>
  <c r="V880" i="1" s="1"/>
  <c r="P881" i="1"/>
  <c r="V881" i="1" s="1"/>
  <c r="P882" i="1"/>
  <c r="V882" i="1" s="1"/>
  <c r="P883" i="1"/>
  <c r="T883" i="1" s="1"/>
  <c r="P884" i="1"/>
  <c r="V884" i="1" s="1"/>
  <c r="P885" i="1"/>
  <c r="V885" i="1" s="1"/>
  <c r="P886" i="1"/>
  <c r="P887" i="1"/>
  <c r="P888" i="1"/>
  <c r="P889" i="1"/>
  <c r="P890" i="1"/>
  <c r="P891" i="1"/>
  <c r="V891" i="1" s="1"/>
  <c r="P892" i="1"/>
  <c r="V892" i="1" s="1"/>
  <c r="P893" i="1"/>
  <c r="V893" i="1" s="1"/>
  <c r="P894" i="1"/>
  <c r="V894" i="1" s="1"/>
  <c r="P895" i="1"/>
  <c r="T895" i="1" s="1"/>
  <c r="P896" i="1"/>
  <c r="U896" i="1" s="1"/>
  <c r="P897" i="1"/>
  <c r="P898" i="1"/>
  <c r="R898" i="1" s="1"/>
  <c r="P899" i="1"/>
  <c r="V899" i="1" s="1"/>
  <c r="P900" i="1"/>
  <c r="V900" i="1" s="1"/>
  <c r="P901" i="1"/>
  <c r="V901" i="1" s="1"/>
  <c r="P902" i="1"/>
  <c r="V902" i="1" s="1"/>
  <c r="P903" i="1"/>
  <c r="V903" i="1" s="1"/>
  <c r="P904" i="1"/>
  <c r="V904" i="1" s="1"/>
  <c r="P905" i="1"/>
  <c r="V905" i="1" s="1"/>
  <c r="P906" i="1"/>
  <c r="V906" i="1" s="1"/>
  <c r="P907" i="1"/>
  <c r="V907" i="1" s="1"/>
  <c r="P908" i="1"/>
  <c r="V908" i="1" s="1"/>
  <c r="P909" i="1"/>
  <c r="V909" i="1" s="1"/>
  <c r="P910" i="1"/>
  <c r="V910" i="1" s="1"/>
  <c r="P911" i="1"/>
  <c r="V911" i="1" s="1"/>
  <c r="P912" i="1"/>
  <c r="P913" i="1"/>
  <c r="P914" i="1"/>
  <c r="P915" i="1"/>
  <c r="T915" i="1" s="1"/>
  <c r="P916" i="1"/>
  <c r="U916" i="1" s="1"/>
  <c r="P917" i="1"/>
  <c r="U917" i="1" s="1"/>
  <c r="P918" i="1"/>
  <c r="T918" i="1" s="1"/>
  <c r="P919" i="1"/>
  <c r="T919" i="1" s="1"/>
  <c r="P920" i="1"/>
  <c r="S920" i="1" s="1"/>
  <c r="P921" i="1"/>
  <c r="V921" i="1" s="1"/>
  <c r="P922" i="1"/>
  <c r="V922" i="1" s="1"/>
  <c r="P923" i="1"/>
  <c r="V923" i="1" s="1"/>
  <c r="P924" i="1"/>
  <c r="S924" i="1" s="1"/>
  <c r="P925" i="1"/>
  <c r="P926" i="1"/>
  <c r="P927" i="1"/>
  <c r="T927" i="1" s="1"/>
  <c r="P928" i="1"/>
  <c r="T928" i="1" s="1"/>
  <c r="P929" i="1"/>
  <c r="T929" i="1" s="1"/>
  <c r="P930" i="1"/>
  <c r="T930" i="1" s="1"/>
  <c r="P931" i="1"/>
  <c r="V931" i="1" s="1"/>
  <c r="P932" i="1"/>
  <c r="V932" i="1" s="1"/>
  <c r="P933" i="1"/>
  <c r="V933" i="1" s="1"/>
  <c r="P934" i="1"/>
  <c r="V934" i="1" s="1"/>
  <c r="P935" i="1"/>
  <c r="V935" i="1" s="1"/>
  <c r="P936" i="1"/>
  <c r="V936" i="1" s="1"/>
  <c r="P937" i="1"/>
  <c r="V937" i="1" s="1"/>
  <c r="P938" i="1"/>
  <c r="V938" i="1" s="1"/>
  <c r="P939" i="1"/>
  <c r="V939" i="1" s="1"/>
  <c r="P940" i="1"/>
  <c r="V940" i="1" s="1"/>
  <c r="P941" i="1"/>
  <c r="V941" i="1" s="1"/>
  <c r="P942" i="1"/>
  <c r="V942" i="1" s="1"/>
  <c r="P943" i="1"/>
  <c r="V943" i="1" s="1"/>
  <c r="P944" i="1"/>
  <c r="V944" i="1" s="1"/>
  <c r="P945" i="1"/>
  <c r="V945" i="1" s="1"/>
  <c r="P946" i="1"/>
  <c r="V946" i="1" s="1"/>
  <c r="P947" i="1"/>
  <c r="V947" i="1" s="1"/>
  <c r="P948" i="1"/>
  <c r="V948" i="1" s="1"/>
  <c r="P949" i="1"/>
  <c r="U949" i="1" s="1"/>
  <c r="P950" i="1"/>
  <c r="P951" i="1"/>
  <c r="P952" i="1"/>
  <c r="P953" i="1"/>
  <c r="P954" i="1"/>
  <c r="P955" i="1"/>
  <c r="P956" i="1"/>
  <c r="P957" i="1"/>
  <c r="P958" i="1"/>
  <c r="P959" i="1"/>
  <c r="Q959" i="1" s="1"/>
  <c r="P960" i="1"/>
  <c r="P961" i="1"/>
  <c r="P962" i="1"/>
  <c r="T962" i="1" s="1"/>
  <c r="P963" i="1"/>
  <c r="V963" i="1" s="1"/>
  <c r="P964" i="1"/>
  <c r="V964" i="1" s="1"/>
  <c r="P965" i="1"/>
  <c r="V965" i="1" s="1"/>
  <c r="P966" i="1"/>
  <c r="V966" i="1" s="1"/>
  <c r="P967" i="1"/>
  <c r="V967" i="1" s="1"/>
  <c r="P968" i="1"/>
  <c r="V968" i="1" s="1"/>
  <c r="P969" i="1"/>
  <c r="V969" i="1" s="1"/>
  <c r="P970" i="1"/>
  <c r="V970" i="1" s="1"/>
  <c r="P971" i="1"/>
  <c r="V971" i="1" s="1"/>
  <c r="P972" i="1"/>
  <c r="V972" i="1" s="1"/>
  <c r="P973" i="1"/>
  <c r="V973" i="1" s="1"/>
  <c r="P974" i="1"/>
  <c r="V974" i="1" s="1"/>
  <c r="P975" i="1"/>
  <c r="V975" i="1" s="1"/>
  <c r="P976" i="1"/>
  <c r="U976" i="1" s="1"/>
  <c r="P977" i="1"/>
  <c r="P978" i="1"/>
  <c r="U978" i="1" s="1"/>
  <c r="P979" i="1"/>
  <c r="P980" i="1"/>
  <c r="P981" i="1"/>
  <c r="P982" i="1"/>
  <c r="S982" i="1" s="1"/>
  <c r="P983" i="1"/>
  <c r="P984" i="1"/>
  <c r="P985" i="1"/>
  <c r="P986" i="1"/>
  <c r="P987" i="1"/>
  <c r="P988" i="1"/>
  <c r="P989" i="1"/>
  <c r="V989" i="1" s="1"/>
  <c r="P990" i="1"/>
  <c r="V990" i="1" s="1"/>
  <c r="P991" i="1"/>
  <c r="V991" i="1" s="1"/>
  <c r="P992" i="1"/>
  <c r="U992" i="1" s="1"/>
  <c r="P993" i="1"/>
  <c r="V993" i="1" s="1"/>
  <c r="P994" i="1"/>
  <c r="V994" i="1" s="1"/>
  <c r="P995" i="1"/>
  <c r="V995" i="1" s="1"/>
  <c r="P996" i="1"/>
  <c r="V996" i="1" s="1"/>
  <c r="P997" i="1"/>
  <c r="V997" i="1" s="1"/>
  <c r="P998" i="1"/>
  <c r="V998" i="1" s="1"/>
  <c r="P999" i="1"/>
  <c r="V999" i="1" s="1"/>
  <c r="P1000" i="1"/>
  <c r="V1000" i="1" s="1"/>
  <c r="P1001" i="1"/>
  <c r="V1001" i="1" s="1"/>
  <c r="P1002" i="1"/>
  <c r="V1002" i="1" s="1"/>
  <c r="P1003" i="1"/>
  <c r="V1003" i="1" s="1"/>
  <c r="P1004" i="1"/>
  <c r="V1004" i="1" s="1"/>
  <c r="P1005" i="1"/>
  <c r="V1005" i="1" s="1"/>
  <c r="P1006" i="1"/>
  <c r="V1006" i="1" s="1"/>
  <c r="P1007" i="1"/>
  <c r="V1007" i="1" s="1"/>
  <c r="P1008" i="1"/>
  <c r="V1008" i="1" s="1"/>
  <c r="P1009" i="1"/>
  <c r="V1009" i="1" s="1"/>
  <c r="P1010" i="1"/>
  <c r="V1010" i="1" s="1"/>
  <c r="P1011" i="1"/>
  <c r="V1011" i="1" s="1"/>
  <c r="P1012" i="1"/>
  <c r="U1012" i="1" s="1"/>
  <c r="P1013" i="1"/>
  <c r="R1013" i="1" s="1"/>
  <c r="P1014" i="1"/>
  <c r="P1015" i="1"/>
  <c r="P1016" i="1"/>
  <c r="P1017" i="1"/>
  <c r="P1018" i="1"/>
  <c r="P1019" i="1"/>
  <c r="P1020" i="1"/>
  <c r="Q1020" i="1" s="1"/>
  <c r="P1021" i="1"/>
  <c r="S1021" i="1" s="1"/>
  <c r="P1022" i="1"/>
  <c r="V1022" i="1" s="1"/>
  <c r="P1023" i="1"/>
  <c r="P1024" i="1"/>
  <c r="U1024" i="1" s="1"/>
  <c r="P1025" i="1"/>
  <c r="T1025" i="1" s="1"/>
  <c r="P1026" i="1"/>
  <c r="P1027" i="1"/>
  <c r="V1027" i="1" s="1"/>
  <c r="P1028" i="1"/>
  <c r="V1028" i="1" s="1"/>
  <c r="P1029" i="1"/>
  <c r="V1029" i="1" s="1"/>
  <c r="P1030" i="1"/>
  <c r="V1030" i="1" s="1"/>
  <c r="P1031" i="1"/>
  <c r="V1031" i="1" s="1"/>
  <c r="P1032" i="1"/>
  <c r="V1032" i="1" s="1"/>
  <c r="P1033" i="1"/>
  <c r="V1033" i="1" s="1"/>
  <c r="P1034" i="1"/>
  <c r="V1034" i="1" s="1"/>
  <c r="P1035" i="1"/>
  <c r="V1035" i="1" s="1"/>
  <c r="P1036" i="1"/>
  <c r="V1036" i="1" s="1"/>
  <c r="P1037" i="1"/>
  <c r="V1037" i="1" s="1"/>
  <c r="P1038" i="1"/>
  <c r="V1038" i="1" s="1"/>
  <c r="P1039" i="1"/>
  <c r="P1040" i="1"/>
  <c r="P1041" i="1"/>
  <c r="V1041" i="1" s="1"/>
  <c r="P1042" i="1"/>
  <c r="V1042" i="1" s="1"/>
  <c r="P1043" i="1"/>
  <c r="V1043" i="1" s="1"/>
  <c r="P1044" i="1"/>
  <c r="V1044" i="1" s="1"/>
  <c r="P1045" i="1"/>
  <c r="V1045" i="1" s="1"/>
  <c r="P1046" i="1"/>
  <c r="V1046" i="1" s="1"/>
  <c r="P1047" i="1"/>
  <c r="P1048" i="1"/>
  <c r="P1049" i="1"/>
  <c r="V1049" i="1" s="1"/>
  <c r="P1050" i="1"/>
  <c r="V1050" i="1" s="1"/>
  <c r="P1051" i="1"/>
  <c r="P1052" i="1"/>
  <c r="P1053" i="1"/>
  <c r="P1054" i="1"/>
  <c r="P1055" i="1"/>
  <c r="T1055" i="1" s="1"/>
  <c r="P1056" i="1"/>
  <c r="T1056" i="1" s="1"/>
  <c r="P1057" i="1"/>
  <c r="T1057" i="1" s="1"/>
  <c r="P1058" i="1"/>
  <c r="P1059" i="1"/>
  <c r="V1059" i="1" s="1"/>
  <c r="P1060" i="1"/>
  <c r="V1060" i="1" s="1"/>
  <c r="P1061" i="1"/>
  <c r="V1061" i="1" s="1"/>
  <c r="P1062" i="1"/>
  <c r="V1062" i="1" s="1"/>
  <c r="P1063" i="1"/>
  <c r="V1063" i="1" s="1"/>
  <c r="P1064" i="1"/>
  <c r="V1064" i="1" s="1"/>
  <c r="P1065" i="1"/>
  <c r="V1065" i="1" s="1"/>
  <c r="P1066" i="1"/>
  <c r="V1066" i="1" s="1"/>
  <c r="P1067" i="1"/>
  <c r="V1067" i="1" s="1"/>
  <c r="P1068" i="1"/>
  <c r="V1068" i="1" s="1"/>
  <c r="P1069" i="1"/>
  <c r="V1069" i="1" s="1"/>
  <c r="P1070" i="1"/>
  <c r="V1070" i="1" s="1"/>
  <c r="P1071" i="1"/>
  <c r="P1072" i="1"/>
  <c r="U1072" i="1" s="1"/>
  <c r="P1073" i="1"/>
  <c r="P1074" i="1"/>
  <c r="U1074" i="1" s="1"/>
  <c r="P1075" i="1"/>
  <c r="P1076" i="1"/>
  <c r="P1077" i="1"/>
  <c r="P1078" i="1"/>
  <c r="T1078" i="1" s="1"/>
  <c r="P1079" i="1"/>
  <c r="V1079" i="1" s="1"/>
  <c r="P1080" i="1"/>
  <c r="P1081" i="1"/>
  <c r="V1081" i="1" s="1"/>
  <c r="P1082" i="1"/>
  <c r="P1083" i="1"/>
  <c r="V1083" i="1" s="1"/>
  <c r="P1084" i="1"/>
  <c r="R1084" i="1" s="1"/>
  <c r="P1085" i="1"/>
  <c r="R1085" i="1" s="1"/>
  <c r="P1086" i="1"/>
  <c r="P1087" i="1"/>
  <c r="T1087" i="1" s="1"/>
  <c r="P1088" i="1"/>
  <c r="V1088" i="1" s="1"/>
  <c r="P1089" i="1"/>
  <c r="V1089" i="1" s="1"/>
  <c r="P1090" i="1"/>
  <c r="V1090" i="1" s="1"/>
  <c r="P1091" i="1"/>
  <c r="V1091" i="1" s="1"/>
  <c r="P1092" i="1"/>
  <c r="V1092" i="1" s="1"/>
  <c r="P1093" i="1"/>
  <c r="V1093" i="1" s="1"/>
  <c r="P1094" i="1"/>
  <c r="V1094" i="1" s="1"/>
  <c r="P1095" i="1"/>
  <c r="V1095" i="1" s="1"/>
  <c r="P1096" i="1"/>
  <c r="V1096" i="1" s="1"/>
  <c r="P1097" i="1"/>
  <c r="V1097" i="1" s="1"/>
  <c r="P1098" i="1"/>
  <c r="V1098" i="1" s="1"/>
  <c r="P1099" i="1"/>
  <c r="V1099" i="1" s="1"/>
  <c r="P1100" i="1"/>
  <c r="V1100" i="1" s="1"/>
  <c r="P1101" i="1"/>
  <c r="V1101" i="1" s="1"/>
  <c r="P1102" i="1"/>
  <c r="V1102" i="1" s="1"/>
  <c r="P1103" i="1"/>
  <c r="V1103" i="1" s="1"/>
  <c r="P1104" i="1"/>
  <c r="V1104" i="1" s="1"/>
  <c r="P1105" i="1"/>
  <c r="V1105" i="1" s="1"/>
  <c r="P1106" i="1"/>
  <c r="V1106" i="1" s="1"/>
  <c r="P1107" i="1"/>
  <c r="V1107" i="1" s="1"/>
  <c r="P1108" i="1"/>
  <c r="U1108" i="1" s="1"/>
  <c r="P1109" i="1"/>
  <c r="U1109" i="1" s="1"/>
  <c r="P1110" i="1"/>
  <c r="P1111" i="1"/>
  <c r="P1112" i="1"/>
  <c r="P1113" i="1"/>
  <c r="P1114" i="1"/>
  <c r="P1115" i="1"/>
  <c r="P1116" i="1"/>
  <c r="P1117" i="1"/>
  <c r="P1118" i="1"/>
  <c r="P1119" i="1"/>
  <c r="T1119" i="1" s="1"/>
  <c r="P1120" i="1"/>
  <c r="U1120" i="1" s="1"/>
  <c r="P1121" i="1"/>
  <c r="U1121" i="1" s="1"/>
  <c r="P1122" i="1"/>
  <c r="R1122" i="1" s="1"/>
  <c r="P1123" i="1"/>
  <c r="V1123" i="1" s="1"/>
  <c r="P1124" i="1"/>
  <c r="V1124" i="1" s="1"/>
  <c r="P1125" i="1"/>
  <c r="V1125" i="1" s="1"/>
  <c r="P1126" i="1"/>
  <c r="V1126" i="1" s="1"/>
  <c r="P1127" i="1"/>
  <c r="V1127" i="1" s="1"/>
  <c r="P1128" i="1"/>
  <c r="V1128" i="1" s="1"/>
  <c r="P1129" i="1"/>
  <c r="V1129" i="1" s="1"/>
  <c r="P1130" i="1"/>
  <c r="V1130" i="1" s="1"/>
  <c r="P1131" i="1"/>
  <c r="V1131" i="1" s="1"/>
  <c r="P1132" i="1"/>
  <c r="V1132" i="1" s="1"/>
  <c r="P1133" i="1"/>
  <c r="V1133" i="1" s="1"/>
  <c r="P1134" i="1"/>
  <c r="V1134" i="1" s="1"/>
  <c r="P1135" i="1"/>
  <c r="P1136" i="1"/>
  <c r="U1136" i="1" s="1"/>
  <c r="P1137" i="1"/>
  <c r="U1137" i="1" s="1"/>
  <c r="P1138" i="1"/>
  <c r="P1139" i="1"/>
  <c r="P1140" i="1"/>
  <c r="P1141" i="1"/>
  <c r="P1142" i="1"/>
  <c r="U1142" i="1" s="1"/>
  <c r="P1143" i="1"/>
  <c r="U1143" i="1" s="1"/>
  <c r="P1144" i="1"/>
  <c r="P1145" i="1"/>
  <c r="V1145" i="1" s="1"/>
  <c r="P1146" i="1"/>
  <c r="P1147" i="1"/>
  <c r="P1148" i="1"/>
  <c r="P1149" i="1"/>
  <c r="P1150" i="1"/>
  <c r="P1151" i="1"/>
  <c r="V1151" i="1" s="1"/>
  <c r="P1152" i="1"/>
  <c r="V1152" i="1" s="1"/>
  <c r="P1153" i="1"/>
  <c r="T1153" i="1" s="1"/>
  <c r="P1154" i="1"/>
  <c r="R1154" i="1" s="1"/>
  <c r="P1155" i="1"/>
  <c r="V1155" i="1" s="1"/>
  <c r="P1156" i="1"/>
  <c r="V1156" i="1" s="1"/>
  <c r="P1157" i="1"/>
  <c r="V1157" i="1" s="1"/>
  <c r="P1158" i="1"/>
  <c r="V1158" i="1" s="1"/>
  <c r="P1159" i="1"/>
  <c r="V1159" i="1" s="1"/>
  <c r="P1160" i="1"/>
  <c r="V1160" i="1" s="1"/>
  <c r="P1161" i="1"/>
  <c r="V1161" i="1" s="1"/>
  <c r="P1162" i="1"/>
  <c r="V1162" i="1" s="1"/>
  <c r="P1163" i="1"/>
  <c r="V1163" i="1" s="1"/>
  <c r="P1164" i="1"/>
  <c r="V1164" i="1" s="1"/>
  <c r="P1165" i="1"/>
  <c r="V1165" i="1" s="1"/>
  <c r="P1166" i="1"/>
  <c r="V1166" i="1" s="1"/>
  <c r="P1167" i="1"/>
  <c r="V1167" i="1" s="1"/>
  <c r="P1168" i="1"/>
  <c r="V1168" i="1" s="1"/>
  <c r="P1169" i="1"/>
  <c r="V1169" i="1" s="1"/>
  <c r="P1170" i="1"/>
  <c r="V1170" i="1" s="1"/>
  <c r="P1171" i="1"/>
  <c r="S1171" i="1" s="1"/>
  <c r="P1172" i="1"/>
  <c r="S1172" i="1" s="1"/>
  <c r="P1173" i="1"/>
  <c r="S1173" i="1" s="1"/>
  <c r="P1174" i="1"/>
  <c r="P1175" i="1"/>
  <c r="P1176" i="1"/>
  <c r="P1177" i="1"/>
  <c r="P1178" i="1"/>
  <c r="P1179" i="1"/>
  <c r="P1180" i="1"/>
  <c r="T1180" i="1" s="1"/>
  <c r="P1181" i="1"/>
  <c r="Q1181" i="1" s="1"/>
  <c r="P1182" i="1"/>
  <c r="V1182" i="1" s="1"/>
  <c r="P1183" i="1"/>
  <c r="P1184" i="1"/>
  <c r="T1184" i="1" s="1"/>
  <c r="P1185" i="1"/>
  <c r="R1185" i="1" s="1"/>
  <c r="P1186" i="1"/>
  <c r="P1187" i="1"/>
  <c r="V1187" i="1" s="1"/>
  <c r="P1188" i="1"/>
  <c r="V1188" i="1" s="1"/>
  <c r="P1189" i="1"/>
  <c r="V1189" i="1" s="1"/>
  <c r="P1190" i="1"/>
  <c r="V1190" i="1" s="1"/>
  <c r="P1191" i="1"/>
  <c r="V1191" i="1" s="1"/>
  <c r="P1192" i="1"/>
  <c r="V1192" i="1" s="1"/>
  <c r="P1193" i="1"/>
  <c r="V1193" i="1" s="1"/>
  <c r="P1194" i="1"/>
  <c r="V1194" i="1" s="1"/>
  <c r="P1195" i="1"/>
  <c r="V1195" i="1" s="1"/>
  <c r="P1196" i="1"/>
  <c r="V1196" i="1" s="1"/>
  <c r="P1197" i="1"/>
  <c r="V1197" i="1" s="1"/>
  <c r="P1198" i="1"/>
  <c r="V1198" i="1" s="1"/>
  <c r="P1199" i="1"/>
  <c r="V1199" i="1" s="1"/>
  <c r="P1200" i="1"/>
  <c r="P1201" i="1"/>
  <c r="P1202" i="1"/>
  <c r="V1202" i="1" s="1"/>
  <c r="P1203" i="1"/>
  <c r="V1203" i="1" s="1"/>
  <c r="P1204" i="1"/>
  <c r="T1204" i="1" s="1"/>
  <c r="P1205" i="1"/>
  <c r="P1206" i="1"/>
  <c r="P1207" i="1"/>
  <c r="P1208" i="1"/>
  <c r="P1209" i="1"/>
  <c r="P1210" i="1"/>
  <c r="P1211" i="1"/>
  <c r="V1211" i="1" s="1"/>
  <c r="P1212" i="1"/>
  <c r="V1212" i="1" s="1"/>
  <c r="P1213" i="1"/>
  <c r="V1213" i="1" s="1"/>
  <c r="P1214" i="1"/>
  <c r="V1214" i="1" s="1"/>
  <c r="P1215" i="1"/>
  <c r="V1215" i="1" s="1"/>
  <c r="P1216" i="1"/>
  <c r="V1216" i="1" s="1"/>
  <c r="P1217" i="1"/>
  <c r="P1218" i="1"/>
  <c r="T1218" i="1" s="1"/>
  <c r="P1219" i="1"/>
  <c r="V1219" i="1" s="1"/>
  <c r="P1220" i="1"/>
  <c r="V1220" i="1" s="1"/>
  <c r="P1221" i="1"/>
  <c r="V1221" i="1" s="1"/>
  <c r="P1222" i="1"/>
  <c r="V1222" i="1" s="1"/>
  <c r="P1223" i="1"/>
  <c r="V1223" i="1" s="1"/>
  <c r="P1224" i="1"/>
  <c r="V1224" i="1" s="1"/>
  <c r="P1225" i="1"/>
  <c r="V1225" i="1" s="1"/>
  <c r="P1226" i="1"/>
  <c r="V1226" i="1" s="1"/>
  <c r="P1227" i="1"/>
  <c r="V1227" i="1" s="1"/>
  <c r="P1228" i="1"/>
  <c r="V1228" i="1" s="1"/>
  <c r="P1229" i="1"/>
  <c r="V1229" i="1" s="1"/>
  <c r="P1230" i="1"/>
  <c r="V1230" i="1" s="1"/>
  <c r="P1231" i="1"/>
  <c r="P1232" i="1"/>
  <c r="V1232" i="1" s="1"/>
  <c r="P1233" i="1"/>
  <c r="U1233" i="1" s="1"/>
  <c r="P1234" i="1"/>
  <c r="U1234" i="1" s="1"/>
  <c r="P1235" i="1"/>
  <c r="V1235" i="1" s="1"/>
  <c r="P1236" i="1"/>
  <c r="V1236" i="1" s="1"/>
  <c r="P1237" i="1"/>
  <c r="V1237" i="1" s="1"/>
  <c r="P1238" i="1"/>
  <c r="T1238" i="1" s="1"/>
  <c r="P1239" i="1"/>
  <c r="V1239" i="1" s="1"/>
  <c r="P1240" i="1"/>
  <c r="S1240" i="1" s="1"/>
  <c r="P1241" i="1"/>
  <c r="P1242" i="1"/>
  <c r="V1242" i="1" s="1"/>
  <c r="P1243" i="1"/>
  <c r="P1244" i="1"/>
  <c r="V1244" i="1" s="1"/>
  <c r="P1245" i="1"/>
  <c r="V1245" i="1" s="1"/>
  <c r="P1246" i="1"/>
  <c r="U1246" i="1" s="1"/>
  <c r="P1247" i="1"/>
  <c r="V1247" i="1" s="1"/>
  <c r="P1248" i="1"/>
  <c r="S1248" i="1" s="1"/>
  <c r="P1249" i="1"/>
  <c r="S1249" i="1" s="1"/>
  <c r="P1250" i="1"/>
  <c r="T1250" i="1" s="1"/>
  <c r="P1251" i="1"/>
  <c r="V1251" i="1" s="1"/>
  <c r="P1252" i="1"/>
  <c r="V1252" i="1" s="1"/>
  <c r="P1253" i="1"/>
  <c r="V1253" i="1" s="1"/>
  <c r="P1254" i="1"/>
  <c r="V1254" i="1" s="1"/>
  <c r="P1255" i="1"/>
  <c r="V1255" i="1" s="1"/>
  <c r="P1256" i="1"/>
  <c r="V1256" i="1" s="1"/>
  <c r="P1257" i="1"/>
  <c r="V1257" i="1" s="1"/>
  <c r="P1258" i="1"/>
  <c r="V1258" i="1" s="1"/>
  <c r="P1259" i="1"/>
  <c r="V1259" i="1" s="1"/>
  <c r="P1260" i="1"/>
  <c r="V1260" i="1" s="1"/>
  <c r="P1261" i="1"/>
  <c r="V1261" i="1" s="1"/>
  <c r="P1262" i="1"/>
  <c r="V1262" i="1" s="1"/>
  <c r="P1263" i="1"/>
  <c r="V1263" i="1" s="1"/>
  <c r="P1264" i="1"/>
  <c r="V1264" i="1" s="1"/>
  <c r="P1265" i="1"/>
  <c r="V1265" i="1" s="1"/>
  <c r="P1266" i="1"/>
  <c r="V1266" i="1" s="1"/>
  <c r="P1267" i="1"/>
  <c r="V1267" i="1" s="1"/>
  <c r="P1268" i="1"/>
  <c r="V1268" i="1" s="1"/>
  <c r="P1269" i="1"/>
  <c r="Q1269" i="1" s="1"/>
  <c r="P1270" i="1"/>
  <c r="P1271" i="1"/>
  <c r="P1272" i="1"/>
  <c r="P1273" i="1"/>
  <c r="P1274" i="1"/>
  <c r="P1275" i="1"/>
  <c r="P1276" i="1"/>
  <c r="P1277" i="1"/>
  <c r="P1278" i="1"/>
  <c r="P1279" i="1"/>
  <c r="S1279" i="1" s="1"/>
  <c r="P1280" i="1"/>
  <c r="U1280" i="1" s="1"/>
  <c r="P1281" i="1"/>
  <c r="T1281" i="1" s="1"/>
  <c r="P1282" i="1"/>
  <c r="T1282" i="1" s="1"/>
  <c r="P1283" i="1"/>
  <c r="V1283" i="1" s="1"/>
  <c r="P1284" i="1"/>
  <c r="V1284" i="1" s="1"/>
  <c r="P1285" i="1"/>
  <c r="V1285" i="1" s="1"/>
  <c r="P1286" i="1"/>
  <c r="V1286" i="1" s="1"/>
  <c r="P1287" i="1"/>
  <c r="V1287" i="1" s="1"/>
  <c r="P1288" i="1"/>
  <c r="V1288" i="1" s="1"/>
  <c r="P1289" i="1"/>
  <c r="V1289" i="1" s="1"/>
  <c r="P1290" i="1"/>
  <c r="V1290" i="1" s="1"/>
  <c r="P1291" i="1"/>
  <c r="V1291" i="1" s="1"/>
  <c r="P1292" i="1"/>
  <c r="V1292" i="1" s="1"/>
  <c r="P1293" i="1"/>
  <c r="V1293" i="1" s="1"/>
  <c r="P1294" i="1"/>
  <c r="V1294" i="1" s="1"/>
  <c r="P1295" i="1"/>
  <c r="P1296" i="1"/>
  <c r="P1297" i="1"/>
  <c r="P1298" i="1"/>
  <c r="P1299" i="1"/>
  <c r="P1300" i="1"/>
  <c r="P1301" i="1"/>
  <c r="P1302" i="1"/>
  <c r="R1302" i="1" s="1"/>
  <c r="P1303" i="1"/>
  <c r="S1303" i="1" s="1"/>
  <c r="P1304" i="1"/>
  <c r="S1304" i="1" s="1"/>
  <c r="P1305" i="1"/>
  <c r="P1306" i="1"/>
  <c r="P1307" i="1"/>
  <c r="Q1307" i="1" s="1"/>
  <c r="P1308" i="1"/>
  <c r="P1309" i="1"/>
  <c r="P1310" i="1"/>
  <c r="P1311" i="1"/>
  <c r="T1311" i="1" s="1"/>
  <c r="P1312" i="1"/>
  <c r="U1312" i="1" s="1"/>
  <c r="P1313" i="1"/>
  <c r="T1313" i="1" s="1"/>
  <c r="P1314" i="1"/>
  <c r="T1314" i="1" s="1"/>
  <c r="P1315" i="1"/>
  <c r="V1315" i="1" s="1"/>
  <c r="P1316" i="1"/>
  <c r="V1316" i="1" s="1"/>
  <c r="P1317" i="1"/>
  <c r="V1317" i="1" s="1"/>
  <c r="P1318" i="1"/>
  <c r="V1318" i="1" s="1"/>
  <c r="P1319" i="1"/>
  <c r="V1319" i="1" s="1"/>
  <c r="P1320" i="1"/>
  <c r="V1320" i="1" s="1"/>
  <c r="P1321" i="1"/>
  <c r="V1321" i="1" s="1"/>
  <c r="P1322" i="1"/>
  <c r="V1322" i="1" s="1"/>
  <c r="P1323" i="1"/>
  <c r="V1323" i="1" s="1"/>
  <c r="P1324" i="1"/>
  <c r="V1324" i="1" s="1"/>
  <c r="P1325" i="1"/>
  <c r="V1325" i="1" s="1"/>
  <c r="P1326" i="1"/>
  <c r="V1326" i="1" s="1"/>
  <c r="P1327" i="1"/>
  <c r="P1328" i="1"/>
  <c r="V1328" i="1" s="1"/>
  <c r="P1329" i="1"/>
  <c r="U1329" i="1" s="1"/>
  <c r="P1330" i="1"/>
  <c r="V1330" i="1" s="1"/>
  <c r="P1331" i="1"/>
  <c r="V1331" i="1" s="1"/>
  <c r="P1332" i="1"/>
  <c r="V1332" i="1" s="1"/>
  <c r="P1333" i="1"/>
  <c r="V1333" i="1" s="1"/>
  <c r="P1334" i="1"/>
  <c r="P1335" i="1"/>
  <c r="P1336" i="1"/>
  <c r="P1337" i="1"/>
  <c r="P1338" i="1"/>
  <c r="P1339" i="1"/>
  <c r="P1340" i="1"/>
  <c r="P1341" i="1"/>
  <c r="P1342" i="1"/>
  <c r="U1342" i="1" s="1"/>
  <c r="P1343" i="1"/>
  <c r="U1343" i="1" s="1"/>
  <c r="P1344" i="1"/>
  <c r="P1345" i="1"/>
  <c r="P1346" i="1"/>
  <c r="P1347" i="1"/>
  <c r="V1347" i="1" s="1"/>
  <c r="P1348" i="1"/>
  <c r="V1348" i="1" s="1"/>
  <c r="P1349" i="1"/>
  <c r="V1349" i="1" s="1"/>
  <c r="P1350" i="1"/>
  <c r="V1350" i="1" s="1"/>
  <c r="P1351" i="1"/>
  <c r="V1351" i="1" s="1"/>
  <c r="P1352" i="1"/>
  <c r="V1352" i="1" s="1"/>
  <c r="P1353" i="1"/>
  <c r="V1353" i="1" s="1"/>
  <c r="P1354" i="1"/>
  <c r="V1354" i="1" s="1"/>
  <c r="P1355" i="1"/>
  <c r="V1355" i="1" s="1"/>
  <c r="P1356" i="1"/>
  <c r="V1356" i="1" s="1"/>
  <c r="P1357" i="1"/>
  <c r="V1357" i="1" s="1"/>
  <c r="P1358" i="1"/>
  <c r="V1358" i="1" s="1"/>
  <c r="P1359" i="1"/>
  <c r="V1359" i="1" s="1"/>
  <c r="P1360" i="1"/>
  <c r="P1361" i="1"/>
  <c r="P1362" i="1"/>
  <c r="P1363" i="1"/>
  <c r="V1363" i="1" s="1"/>
  <c r="P1364" i="1"/>
  <c r="T1364" i="1" s="1"/>
  <c r="P1365" i="1"/>
  <c r="T1365" i="1" s="1"/>
  <c r="P1366" i="1"/>
  <c r="V1366" i="1" s="1"/>
  <c r="P1367" i="1"/>
  <c r="V1367" i="1" s="1"/>
  <c r="P1368" i="1"/>
  <c r="V1368" i="1" s="1"/>
  <c r="P1369" i="1"/>
  <c r="V1369" i="1" s="1"/>
  <c r="P1370" i="1"/>
  <c r="P1371" i="1"/>
  <c r="P1372" i="1"/>
  <c r="P1373" i="1"/>
  <c r="P1374" i="1"/>
  <c r="P1375" i="1"/>
  <c r="T1375" i="1" s="1"/>
  <c r="P1376" i="1"/>
  <c r="T1376" i="1" s="1"/>
  <c r="P1377" i="1"/>
  <c r="T1377" i="1" s="1"/>
  <c r="P1378" i="1"/>
  <c r="T1378" i="1" s="1"/>
  <c r="P1379" i="1"/>
  <c r="V1379" i="1" s="1"/>
  <c r="P1380" i="1"/>
  <c r="V1380" i="1" s="1"/>
  <c r="P1381" i="1"/>
  <c r="V1381" i="1" s="1"/>
  <c r="P1382" i="1"/>
  <c r="V1382" i="1" s="1"/>
  <c r="P1383" i="1"/>
  <c r="V1383" i="1" s="1"/>
  <c r="P1384" i="1"/>
  <c r="V1384" i="1" s="1"/>
  <c r="P1385" i="1"/>
  <c r="V1385" i="1" s="1"/>
  <c r="P1386" i="1"/>
  <c r="V1386" i="1" s="1"/>
  <c r="P1387" i="1"/>
  <c r="V1387" i="1" s="1"/>
  <c r="P1388" i="1"/>
  <c r="V1388" i="1" s="1"/>
  <c r="P1389" i="1"/>
  <c r="V1389" i="1" s="1"/>
  <c r="P1390" i="1"/>
  <c r="V1390" i="1" s="1"/>
  <c r="P1391" i="1"/>
  <c r="P1392" i="1"/>
  <c r="U1392" i="1" s="1"/>
  <c r="P1393" i="1"/>
  <c r="U1393" i="1" s="1"/>
  <c r="P1394" i="1"/>
  <c r="V1394" i="1" s="1"/>
  <c r="P1395" i="1"/>
  <c r="V1395" i="1" s="1"/>
  <c r="P1396" i="1"/>
  <c r="V1396" i="1" s="1"/>
  <c r="P1397" i="1"/>
  <c r="V1397" i="1" s="1"/>
  <c r="P1398" i="1"/>
  <c r="P1399" i="1"/>
  <c r="Q1399" i="1" s="1"/>
  <c r="P1400" i="1"/>
  <c r="U1400" i="1" s="1"/>
  <c r="P1401" i="1"/>
  <c r="U1401" i="1" s="1"/>
  <c r="P1402" i="1"/>
  <c r="U1402" i="1" s="1"/>
  <c r="P1403" i="1"/>
  <c r="V1403" i="1" s="1"/>
  <c r="P1404" i="1"/>
  <c r="P1405" i="1"/>
  <c r="V1405" i="1" s="1"/>
  <c r="P1406" i="1"/>
  <c r="V1406" i="1" s="1"/>
  <c r="P1407" i="1"/>
  <c r="T1407" i="1" s="1"/>
  <c r="P1408" i="1"/>
  <c r="U1408" i="1" s="1"/>
  <c r="P1409" i="1"/>
  <c r="U1409" i="1" s="1"/>
  <c r="P1410" i="1"/>
  <c r="P1411" i="1"/>
  <c r="V1411" i="1" s="1"/>
  <c r="P1412" i="1"/>
  <c r="V1412" i="1" s="1"/>
  <c r="P1413" i="1"/>
  <c r="V1413" i="1" s="1"/>
  <c r="P1414" i="1"/>
  <c r="V1414" i="1" s="1"/>
  <c r="P1415" i="1"/>
  <c r="V1415" i="1" s="1"/>
  <c r="P1416" i="1"/>
  <c r="V1416" i="1" s="1"/>
  <c r="P1417" i="1"/>
  <c r="V1417" i="1" s="1"/>
  <c r="P1418" i="1"/>
  <c r="V1418" i="1" s="1"/>
  <c r="P1419" i="1"/>
  <c r="V1419" i="1" s="1"/>
  <c r="P1420" i="1"/>
  <c r="V1420" i="1" s="1"/>
  <c r="P1421" i="1"/>
  <c r="V1421" i="1" s="1"/>
  <c r="P1422" i="1"/>
  <c r="V1422" i="1" s="1"/>
  <c r="P1423" i="1"/>
  <c r="P1424" i="1"/>
  <c r="U1424" i="1" s="1"/>
  <c r="P1425" i="1"/>
  <c r="V1425" i="1" s="1"/>
  <c r="P1426" i="1"/>
  <c r="V1426" i="1" s="1"/>
  <c r="P1427" i="1"/>
  <c r="V1427" i="1" s="1"/>
  <c r="P1428" i="1"/>
  <c r="T1428" i="1" s="1"/>
  <c r="P1429" i="1"/>
  <c r="T1429" i="1" s="1"/>
  <c r="P1430" i="1"/>
  <c r="P1431" i="1"/>
  <c r="P1432" i="1"/>
  <c r="P1433" i="1"/>
  <c r="P1434" i="1"/>
  <c r="P1435" i="1"/>
  <c r="P1436" i="1"/>
  <c r="P1437" i="1"/>
  <c r="P1438" i="1"/>
  <c r="P1439" i="1"/>
  <c r="S1439" i="1" s="1"/>
  <c r="P1440" i="1"/>
  <c r="Q1440" i="1" s="1"/>
  <c r="P1441" i="1"/>
  <c r="Q1441" i="1" s="1"/>
  <c r="P1442" i="1"/>
  <c r="Q1442" i="1" s="1"/>
  <c r="P1443" i="1"/>
  <c r="V1443" i="1" s="1"/>
  <c r="P1444" i="1"/>
  <c r="V1444" i="1" s="1"/>
  <c r="P1445" i="1"/>
  <c r="V1445" i="1" s="1"/>
  <c r="P1446" i="1"/>
  <c r="V1446" i="1" s="1"/>
  <c r="P1447" i="1"/>
  <c r="V1447" i="1" s="1"/>
  <c r="P1448" i="1"/>
  <c r="V1448" i="1" s="1"/>
  <c r="P1449" i="1"/>
  <c r="V1449" i="1" s="1"/>
  <c r="P1450" i="1"/>
  <c r="V1450" i="1" s="1"/>
  <c r="P1451" i="1"/>
  <c r="V1451" i="1" s="1"/>
  <c r="P1452" i="1"/>
  <c r="V1452" i="1" s="1"/>
  <c r="P1453" i="1"/>
  <c r="V1453" i="1" s="1"/>
  <c r="P1454" i="1"/>
  <c r="V1454" i="1" s="1"/>
  <c r="P1455" i="1"/>
  <c r="V1455" i="1" s="1"/>
  <c r="P1456" i="1"/>
  <c r="P1457" i="1"/>
  <c r="P1458" i="1"/>
  <c r="P1459" i="1"/>
  <c r="P1460" i="1"/>
  <c r="P1461" i="1"/>
  <c r="P1462" i="1"/>
  <c r="P1463" i="1"/>
  <c r="P1464" i="1"/>
  <c r="P1465" i="1"/>
  <c r="R1465" i="1" s="1"/>
  <c r="P1466" i="1"/>
  <c r="V1466" i="1" s="1"/>
  <c r="P1467" i="1"/>
  <c r="V1467" i="1" s="1"/>
  <c r="P1468" i="1"/>
  <c r="V1468" i="1" s="1"/>
  <c r="P1469" i="1"/>
  <c r="V1469" i="1" s="1"/>
  <c r="P1470" i="1"/>
  <c r="V1470" i="1" s="1"/>
  <c r="P1471" i="1"/>
  <c r="V1471" i="1" s="1"/>
  <c r="P1472" i="1"/>
  <c r="T1472" i="1" s="1"/>
  <c r="P1473" i="1"/>
  <c r="T1473" i="1" s="1"/>
  <c r="P1474" i="1"/>
  <c r="T1474" i="1" s="1"/>
  <c r="P1475" i="1"/>
  <c r="V1475" i="1" s="1"/>
  <c r="P1476" i="1"/>
  <c r="V1476" i="1" s="1"/>
  <c r="P1477" i="1"/>
  <c r="V1477" i="1" s="1"/>
  <c r="P1478" i="1"/>
  <c r="V1478" i="1" s="1"/>
  <c r="P1479" i="1"/>
  <c r="V1479" i="1" s="1"/>
  <c r="P1480" i="1"/>
  <c r="V1480" i="1" s="1"/>
  <c r="P1481" i="1"/>
  <c r="V1481" i="1" s="1"/>
  <c r="P1482" i="1"/>
  <c r="V1482" i="1" s="1"/>
  <c r="P1483" i="1"/>
  <c r="V1483" i="1" s="1"/>
  <c r="P1484" i="1"/>
  <c r="V1484" i="1" s="1"/>
  <c r="P1485" i="1"/>
  <c r="V1485" i="1" s="1"/>
  <c r="P1486" i="1"/>
  <c r="V1486" i="1" s="1"/>
  <c r="P1487" i="1"/>
  <c r="V1487" i="1" s="1"/>
  <c r="P1488" i="1"/>
  <c r="V1488" i="1" s="1"/>
  <c r="P1489" i="1"/>
  <c r="V1489" i="1" s="1"/>
  <c r="P1490" i="1"/>
  <c r="U1490" i="1" s="1"/>
  <c r="P1491" i="1"/>
  <c r="V1491" i="1" s="1"/>
  <c r="P1492" i="1"/>
  <c r="V1492" i="1" s="1"/>
  <c r="P1493" i="1"/>
  <c r="V1493" i="1" s="1"/>
  <c r="P1494" i="1"/>
  <c r="P1495" i="1"/>
  <c r="P1496" i="1"/>
  <c r="P1497" i="1"/>
  <c r="P1498" i="1"/>
  <c r="P1499" i="1"/>
  <c r="P1500" i="1"/>
  <c r="V1500" i="1" s="1"/>
  <c r="P1501" i="1"/>
  <c r="P1502" i="1"/>
  <c r="T1502" i="1" s="1"/>
  <c r="P1503" i="1"/>
  <c r="T1503" i="1" s="1"/>
  <c r="P1504" i="1"/>
  <c r="T1504" i="1" s="1"/>
  <c r="P1505" i="1"/>
  <c r="T1505" i="1" s="1"/>
  <c r="P1506" i="1"/>
  <c r="T1506" i="1" s="1"/>
  <c r="P1507" i="1"/>
  <c r="V1507" i="1" s="1"/>
  <c r="P1508" i="1"/>
  <c r="V1508" i="1" s="1"/>
  <c r="P1509" i="1"/>
  <c r="V1509" i="1" s="1"/>
  <c r="P1510" i="1"/>
  <c r="V1510" i="1" s="1"/>
  <c r="P1511" i="1"/>
  <c r="V1511" i="1" s="1"/>
  <c r="P1512" i="1"/>
  <c r="V1512" i="1" s="1"/>
  <c r="P1513" i="1"/>
  <c r="V1513" i="1" s="1"/>
  <c r="P1514" i="1"/>
  <c r="V1514" i="1" s="1"/>
  <c r="P1515" i="1"/>
  <c r="V1515" i="1" s="1"/>
  <c r="P1516" i="1"/>
  <c r="V1516" i="1" s="1"/>
  <c r="P1517" i="1"/>
  <c r="V1517" i="1" s="1"/>
  <c r="P1518" i="1"/>
  <c r="V1518" i="1" s="1"/>
  <c r="P1519" i="1"/>
  <c r="V1519" i="1" s="1"/>
  <c r="P1520" i="1"/>
  <c r="P1521" i="1"/>
  <c r="P1522" i="1"/>
  <c r="P1523" i="1"/>
  <c r="U1523" i="1" s="1"/>
  <c r="P1524" i="1"/>
  <c r="P1525" i="1"/>
  <c r="V1525" i="1" s="1"/>
  <c r="P1526" i="1"/>
  <c r="P1527" i="1"/>
  <c r="P1528" i="1"/>
  <c r="P1529" i="1"/>
  <c r="P1530" i="1"/>
  <c r="V1530" i="1" s="1"/>
  <c r="P1531" i="1"/>
  <c r="V1531" i="1" s="1"/>
  <c r="P1532" i="1"/>
  <c r="P1533" i="1"/>
  <c r="P1534" i="1"/>
  <c r="P1535" i="1"/>
  <c r="Q1535" i="1" s="1"/>
  <c r="P1536" i="1"/>
  <c r="T1536" i="1" s="1"/>
  <c r="P1537" i="1"/>
  <c r="R1537" i="1" s="1"/>
  <c r="P1538" i="1"/>
  <c r="R1538" i="1" s="1"/>
  <c r="P1539" i="1"/>
  <c r="V1539" i="1" s="1"/>
  <c r="P1540" i="1"/>
  <c r="V1540" i="1" s="1"/>
  <c r="P1541" i="1"/>
  <c r="V1541" i="1" s="1"/>
  <c r="P1542" i="1"/>
  <c r="V1542" i="1" s="1"/>
  <c r="P1543" i="1"/>
  <c r="V1543" i="1" s="1"/>
  <c r="P1544" i="1"/>
  <c r="V1544" i="1" s="1"/>
  <c r="P1545" i="1"/>
  <c r="V1545" i="1" s="1"/>
  <c r="P1546" i="1"/>
  <c r="V1546" i="1" s="1"/>
  <c r="P1547" i="1"/>
  <c r="V1547" i="1" s="1"/>
  <c r="P1548" i="1"/>
  <c r="V1548" i="1" s="1"/>
  <c r="P1549" i="1"/>
  <c r="V1549" i="1" s="1"/>
  <c r="P1550" i="1"/>
  <c r="V1550" i="1" s="1"/>
  <c r="P1551" i="1"/>
  <c r="P1552" i="1"/>
  <c r="V1552" i="1" s="1"/>
  <c r="P1553" i="1"/>
  <c r="V1553" i="1" s="1"/>
  <c r="P1554" i="1"/>
  <c r="V1554" i="1" s="1"/>
  <c r="P1555" i="1"/>
  <c r="V1555" i="1" s="1"/>
  <c r="P1556" i="1"/>
  <c r="V1556" i="1" s="1"/>
  <c r="P1557" i="1"/>
  <c r="V1557" i="1" s="1"/>
  <c r="P1558" i="1"/>
  <c r="P1559" i="1"/>
  <c r="P1560" i="1"/>
  <c r="V1560" i="1" s="1"/>
  <c r="P1561" i="1"/>
  <c r="V1561" i="1" s="1"/>
  <c r="P1562" i="1"/>
  <c r="P1563" i="1"/>
  <c r="P1564" i="1"/>
  <c r="V1564" i="1" s="1"/>
  <c r="P1565" i="1"/>
  <c r="P1566" i="1"/>
  <c r="V1566" i="1" s="1"/>
  <c r="P1567" i="1"/>
  <c r="P1568" i="1"/>
  <c r="U1568" i="1" s="1"/>
  <c r="P1569" i="1"/>
  <c r="V1569" i="1" s="1"/>
  <c r="P1570" i="1"/>
  <c r="S1570" i="1" s="1"/>
  <c r="P1571" i="1"/>
  <c r="V1571" i="1" s="1"/>
  <c r="P1572" i="1"/>
  <c r="V1572" i="1" s="1"/>
  <c r="P1573" i="1"/>
  <c r="V1573" i="1" s="1"/>
  <c r="P1574" i="1"/>
  <c r="V1574" i="1" s="1"/>
  <c r="P1575" i="1"/>
  <c r="V1575" i="1" s="1"/>
  <c r="P1576" i="1"/>
  <c r="V1576" i="1" s="1"/>
  <c r="P1577" i="1"/>
  <c r="V1577" i="1" s="1"/>
  <c r="P1578" i="1"/>
  <c r="V1578" i="1" s="1"/>
  <c r="P1579" i="1"/>
  <c r="V1579" i="1" s="1"/>
  <c r="P1580" i="1"/>
  <c r="V1580" i="1" s="1"/>
  <c r="P1581" i="1"/>
  <c r="V1581" i="1" s="1"/>
  <c r="P1582" i="1"/>
  <c r="V1582" i="1" s="1"/>
  <c r="P1583" i="1"/>
  <c r="P1584" i="1"/>
  <c r="U1584" i="1" s="1"/>
  <c r="P1585" i="1"/>
  <c r="V1585" i="1" s="1"/>
  <c r="P1586" i="1"/>
  <c r="U1586" i="1" s="1"/>
  <c r="P1587" i="1"/>
  <c r="T1587" i="1" s="1"/>
  <c r="P1588" i="1"/>
  <c r="V1588" i="1" s="1"/>
  <c r="P1589" i="1"/>
  <c r="V1589" i="1" s="1"/>
  <c r="P1590" i="1"/>
  <c r="P1591" i="1"/>
  <c r="P1592" i="1"/>
  <c r="P1593" i="1"/>
  <c r="P1594" i="1"/>
  <c r="P1595" i="1"/>
  <c r="Q1595" i="1" s="1"/>
  <c r="P1596" i="1"/>
  <c r="Q1596" i="1" s="1"/>
  <c r="P1597" i="1"/>
  <c r="P1598" i="1"/>
  <c r="U1598" i="1" s="1"/>
  <c r="P1599" i="1"/>
  <c r="Q1599" i="1" s="1"/>
  <c r="P1600" i="1"/>
  <c r="Q1600" i="1" s="1"/>
  <c r="P1601" i="1"/>
  <c r="T1601" i="1" s="1"/>
  <c r="P1602" i="1"/>
  <c r="U1602" i="1" s="1"/>
  <c r="P1603" i="1"/>
  <c r="V1603" i="1" s="1"/>
  <c r="P1604" i="1"/>
  <c r="V1604" i="1" s="1"/>
  <c r="P1605" i="1"/>
  <c r="V1605" i="1" s="1"/>
  <c r="P1606" i="1"/>
  <c r="V1606" i="1" s="1"/>
  <c r="P1607" i="1"/>
  <c r="V1607" i="1" s="1"/>
  <c r="P1608" i="1"/>
  <c r="V1608" i="1" s="1"/>
  <c r="P1609" i="1"/>
  <c r="V1609" i="1" s="1"/>
  <c r="P1610" i="1"/>
  <c r="V1610" i="1" s="1"/>
  <c r="P1611" i="1"/>
  <c r="V1611" i="1" s="1"/>
  <c r="P1612" i="1"/>
  <c r="V1612" i="1" s="1"/>
  <c r="P1613" i="1"/>
  <c r="V1613" i="1" s="1"/>
  <c r="P1614" i="1"/>
  <c r="V1614" i="1" s="1"/>
  <c r="P1615" i="1"/>
  <c r="V1615" i="1" s="1"/>
  <c r="P1616" i="1"/>
  <c r="P1617" i="1"/>
  <c r="P1618" i="1"/>
  <c r="P1619" i="1"/>
  <c r="P1620" i="1"/>
  <c r="Q1620" i="1" s="1"/>
  <c r="P1621" i="1"/>
  <c r="Q1621" i="1" s="1"/>
  <c r="P1622" i="1"/>
  <c r="R1622" i="1" s="1"/>
  <c r="P1623" i="1"/>
  <c r="R1623" i="1" s="1"/>
  <c r="P1624" i="1"/>
  <c r="R1624" i="1" s="1"/>
  <c r="P1625" i="1"/>
  <c r="R1625" i="1" s="1"/>
  <c r="P1626" i="1"/>
  <c r="R1626" i="1" s="1"/>
  <c r="P1627" i="1"/>
  <c r="V1627" i="1" s="1"/>
  <c r="P1628" i="1"/>
  <c r="P1629" i="1"/>
  <c r="P1630" i="1"/>
  <c r="P1631" i="1"/>
  <c r="V1631" i="1" s="1"/>
  <c r="P1632" i="1"/>
  <c r="Q1632" i="1" s="1"/>
  <c r="P1633" i="1"/>
  <c r="S1633" i="1" s="1"/>
  <c r="P1634" i="1"/>
  <c r="T1634" i="1" s="1"/>
  <c r="P1635" i="1"/>
  <c r="V1635" i="1" s="1"/>
  <c r="P1636" i="1"/>
  <c r="V1636" i="1" s="1"/>
  <c r="P1637" i="1"/>
  <c r="V1637" i="1" s="1"/>
  <c r="P1638" i="1"/>
  <c r="V1638" i="1" s="1"/>
  <c r="P1639" i="1"/>
  <c r="V1639" i="1" s="1"/>
  <c r="P1640" i="1"/>
  <c r="V1640" i="1" s="1"/>
  <c r="P1641" i="1"/>
  <c r="V1641" i="1" s="1"/>
  <c r="P1642" i="1"/>
  <c r="V1642" i="1" s="1"/>
  <c r="P1643" i="1"/>
  <c r="V1643" i="1" s="1"/>
  <c r="P1644" i="1"/>
  <c r="V1644" i="1" s="1"/>
  <c r="P1645" i="1"/>
  <c r="V1645" i="1" s="1"/>
  <c r="P1646" i="1"/>
  <c r="P1647" i="1"/>
  <c r="V1647" i="1" s="1"/>
  <c r="P1648" i="1"/>
  <c r="V1648" i="1" s="1"/>
  <c r="P1649" i="1"/>
  <c r="V1649" i="1" s="1"/>
  <c r="P1650" i="1"/>
  <c r="V1650" i="1" s="1"/>
  <c r="P1651" i="1"/>
  <c r="V1651" i="1" s="1"/>
  <c r="P1652" i="1"/>
  <c r="V1652" i="1" s="1"/>
  <c r="P1653" i="1"/>
  <c r="V1653" i="1" s="1"/>
  <c r="P1654" i="1"/>
  <c r="P1655" i="1"/>
  <c r="P1656" i="1"/>
  <c r="P1657" i="1"/>
  <c r="V1657" i="1" s="1"/>
  <c r="P1658" i="1"/>
  <c r="V1658" i="1" s="1"/>
  <c r="P1659" i="1"/>
  <c r="V1659" i="1" s="1"/>
  <c r="P1660" i="1"/>
  <c r="V1660" i="1" s="1"/>
  <c r="P1661" i="1"/>
  <c r="V1661" i="1" s="1"/>
  <c r="P1662" i="1"/>
  <c r="V1662" i="1" s="1"/>
  <c r="P1663" i="1"/>
  <c r="P1664" i="1"/>
  <c r="U1664" i="1" s="1"/>
  <c r="P1665" i="1"/>
  <c r="U1665" i="1" s="1"/>
  <c r="P1666" i="1"/>
  <c r="P1667" i="1"/>
  <c r="V1667" i="1" s="1"/>
  <c r="P1668" i="1"/>
  <c r="V1668" i="1" s="1"/>
  <c r="P1669" i="1"/>
  <c r="V1669" i="1" s="1"/>
  <c r="P1670" i="1"/>
  <c r="V1670" i="1" s="1"/>
  <c r="P1671" i="1"/>
  <c r="V1671" i="1" s="1"/>
  <c r="P1672" i="1"/>
  <c r="V1672" i="1" s="1"/>
  <c r="P1673" i="1"/>
  <c r="V1673" i="1" s="1"/>
  <c r="P1674" i="1"/>
  <c r="V1674" i="1" s="1"/>
  <c r="P1675" i="1"/>
  <c r="V1675" i="1" s="1"/>
  <c r="P1676" i="1"/>
  <c r="V1676" i="1" s="1"/>
  <c r="P1677" i="1"/>
  <c r="V1677" i="1" s="1"/>
  <c r="P1678" i="1"/>
  <c r="V1678" i="1" s="1"/>
  <c r="P1679" i="1"/>
  <c r="V1679" i="1" s="1"/>
  <c r="P1680" i="1"/>
  <c r="P1681" i="1"/>
  <c r="P1682" i="1"/>
  <c r="P1683" i="1"/>
  <c r="P1684" i="1"/>
  <c r="P1685" i="1"/>
  <c r="V1685" i="1" s="1"/>
  <c r="P1686" i="1"/>
  <c r="P1687" i="1"/>
  <c r="P1688" i="1"/>
  <c r="P1689" i="1"/>
  <c r="P1690" i="1"/>
  <c r="P1691" i="1"/>
  <c r="P1692" i="1"/>
  <c r="P1693" i="1"/>
  <c r="P1694" i="1"/>
  <c r="P1695" i="1"/>
  <c r="S1695" i="1" s="1"/>
  <c r="P1696" i="1"/>
  <c r="U1696" i="1" s="1"/>
  <c r="P1697" i="1"/>
  <c r="S1697" i="1" s="1"/>
  <c r="P1698" i="1"/>
  <c r="V1698" i="1" s="1"/>
  <c r="P1699" i="1"/>
  <c r="V1699" i="1" s="1"/>
  <c r="P1700" i="1"/>
  <c r="V1700" i="1" s="1"/>
  <c r="P1701" i="1"/>
  <c r="V1701" i="1" s="1"/>
  <c r="P1702" i="1"/>
  <c r="V1702" i="1" s="1"/>
  <c r="P1703" i="1"/>
  <c r="V1703" i="1" s="1"/>
  <c r="P1704" i="1"/>
  <c r="V1704" i="1" s="1"/>
  <c r="P1705" i="1"/>
  <c r="V1705" i="1" s="1"/>
  <c r="P1706" i="1"/>
  <c r="V1706" i="1" s="1"/>
  <c r="P1707" i="1"/>
  <c r="V1707" i="1" s="1"/>
  <c r="P1708" i="1"/>
  <c r="V1708" i="1" s="1"/>
  <c r="P1709" i="1"/>
  <c r="V1709" i="1" s="1"/>
  <c r="P1710" i="1"/>
  <c r="P1711" i="1"/>
  <c r="P1712" i="1"/>
  <c r="U1712" i="1" s="1"/>
  <c r="P1713" i="1"/>
  <c r="U1713" i="1" s="1"/>
  <c r="P1714" i="1"/>
  <c r="U1714" i="1" s="1"/>
  <c r="P1715" i="1"/>
  <c r="U1715" i="1" s="1"/>
  <c r="P1716" i="1"/>
  <c r="P1717" i="1"/>
  <c r="P1718" i="1"/>
  <c r="P1719" i="1"/>
  <c r="P1720" i="1"/>
  <c r="P1721" i="1"/>
  <c r="Q1721" i="1" s="1"/>
  <c r="P1722" i="1"/>
  <c r="Q1722" i="1" s="1"/>
  <c r="P1723" i="1"/>
  <c r="S1723" i="1" s="1"/>
  <c r="P1724" i="1"/>
  <c r="S1724" i="1" s="1"/>
  <c r="P1725" i="1"/>
  <c r="S1725" i="1" s="1"/>
  <c r="P1726" i="1"/>
  <c r="S1726" i="1" s="1"/>
  <c r="P1727" i="1"/>
  <c r="R1727" i="1" s="1"/>
  <c r="P1728" i="1"/>
  <c r="T1728" i="1" s="1"/>
  <c r="P1729" i="1"/>
  <c r="S1729" i="1" s="1"/>
  <c r="P1730" i="1"/>
  <c r="T1730" i="1" s="1"/>
  <c r="P1731" i="1"/>
  <c r="V1731" i="1" s="1"/>
  <c r="P1732" i="1"/>
  <c r="V1732" i="1" s="1"/>
  <c r="P1733" i="1"/>
  <c r="V1733" i="1" s="1"/>
  <c r="P1734" i="1"/>
  <c r="V1734" i="1" s="1"/>
  <c r="P1735" i="1"/>
  <c r="V1735" i="1" s="1"/>
  <c r="P1736" i="1"/>
  <c r="V1736" i="1" s="1"/>
  <c r="P1737" i="1"/>
  <c r="V1737" i="1" s="1"/>
  <c r="P1738" i="1"/>
  <c r="V1738" i="1" s="1"/>
  <c r="P1739" i="1"/>
  <c r="V1739" i="1" s="1"/>
  <c r="P1740" i="1"/>
  <c r="V1740" i="1" s="1"/>
  <c r="P1741" i="1"/>
  <c r="V1741" i="1" s="1"/>
  <c r="P1742" i="1"/>
  <c r="V1742" i="1" s="1"/>
  <c r="P1743" i="1"/>
  <c r="P1744" i="1"/>
  <c r="V1744" i="1" s="1"/>
  <c r="P1745" i="1"/>
  <c r="V1745" i="1" s="1"/>
  <c r="P1746" i="1"/>
  <c r="V1746" i="1" s="1"/>
  <c r="P1747" i="1"/>
  <c r="V1747" i="1" s="1"/>
  <c r="P1748" i="1"/>
  <c r="V1748" i="1" s="1"/>
  <c r="P1749" i="1"/>
  <c r="V1749" i="1" s="1"/>
  <c r="P1750" i="1"/>
  <c r="P1751" i="1"/>
  <c r="P1752" i="1"/>
  <c r="P1753" i="1"/>
  <c r="P1754" i="1"/>
  <c r="P1755" i="1"/>
  <c r="V1755" i="1" s="1"/>
  <c r="P1756" i="1"/>
  <c r="V1756" i="1" s="1"/>
  <c r="P1757" i="1"/>
  <c r="V1757" i="1" s="1"/>
  <c r="P1758" i="1"/>
  <c r="V1758" i="1" s="1"/>
  <c r="P1759" i="1"/>
  <c r="P1760" i="1"/>
  <c r="P1761" i="1"/>
  <c r="P1762" i="1"/>
  <c r="P1763" i="1"/>
  <c r="V1763" i="1" s="1"/>
  <c r="P1764" i="1"/>
  <c r="V1764" i="1" s="1"/>
  <c r="P1765" i="1"/>
  <c r="V1765" i="1" s="1"/>
  <c r="P1766" i="1"/>
  <c r="V1766" i="1" s="1"/>
  <c r="P1767" i="1"/>
  <c r="V1767" i="1" s="1"/>
  <c r="P1768" i="1"/>
  <c r="V1768" i="1" s="1"/>
  <c r="P1769" i="1"/>
  <c r="V1769" i="1" s="1"/>
  <c r="P1770" i="1"/>
  <c r="V1770" i="1" s="1"/>
  <c r="P1771" i="1"/>
  <c r="V1771" i="1" s="1"/>
  <c r="P1772" i="1"/>
  <c r="V1772" i="1" s="1"/>
  <c r="P1773" i="1"/>
  <c r="V1773" i="1" s="1"/>
  <c r="P1774" i="1"/>
  <c r="V1774" i="1" s="1"/>
  <c r="P1775" i="1"/>
  <c r="V1775" i="1" s="1"/>
  <c r="P1776" i="1"/>
  <c r="P1777" i="1"/>
  <c r="P1778" i="1"/>
  <c r="P1779" i="1"/>
  <c r="P1780" i="1"/>
  <c r="P1781" i="1"/>
  <c r="P1782" i="1"/>
  <c r="S1782" i="1" s="1"/>
  <c r="P1783" i="1"/>
  <c r="R1783" i="1" s="1"/>
  <c r="P1784" i="1"/>
  <c r="S1784" i="1" s="1"/>
  <c r="P1785" i="1"/>
  <c r="S1785" i="1" s="1"/>
  <c r="P1786" i="1"/>
  <c r="P1787" i="1"/>
  <c r="P1788" i="1"/>
  <c r="P1789" i="1"/>
  <c r="P1790" i="1"/>
  <c r="P1791" i="1"/>
  <c r="V1791" i="1" s="1"/>
  <c r="P1792" i="1"/>
  <c r="T1792" i="1" s="1"/>
  <c r="P1793" i="1"/>
  <c r="T1793" i="1" s="1"/>
  <c r="P1794" i="1"/>
  <c r="Q1794" i="1" s="1"/>
  <c r="P1795" i="1"/>
  <c r="V1795" i="1" s="1"/>
  <c r="P1796" i="1"/>
  <c r="V1796" i="1" s="1"/>
  <c r="P1797" i="1"/>
  <c r="V1797" i="1" s="1"/>
  <c r="P1798" i="1"/>
  <c r="V1798" i="1" s="1"/>
  <c r="P1799" i="1"/>
  <c r="V1799" i="1" s="1"/>
  <c r="P1800" i="1"/>
  <c r="V1800" i="1" s="1"/>
  <c r="P1801" i="1"/>
  <c r="V1801" i="1" s="1"/>
  <c r="P1802" i="1"/>
  <c r="V1802" i="1" s="1"/>
  <c r="P1803" i="1"/>
  <c r="V1803" i="1" s="1"/>
  <c r="P1804" i="1"/>
  <c r="V1804" i="1" s="1"/>
  <c r="P1805" i="1"/>
  <c r="V1805" i="1" s="1"/>
  <c r="P1806" i="1"/>
  <c r="V1806" i="1" s="1"/>
  <c r="P1807" i="1"/>
  <c r="P1808" i="1"/>
  <c r="V1808" i="1" s="1"/>
  <c r="P1809" i="1"/>
  <c r="V1809" i="1" s="1"/>
  <c r="P1810" i="1"/>
  <c r="V1810" i="1" s="1"/>
  <c r="P1811" i="1"/>
  <c r="V1811" i="1" s="1"/>
  <c r="P1812" i="1"/>
  <c r="V1812" i="1" s="1"/>
  <c r="P1813" i="1"/>
  <c r="U1813" i="1" s="1"/>
  <c r="P1814" i="1"/>
  <c r="P1815" i="1"/>
  <c r="P1816" i="1"/>
  <c r="P1817" i="1"/>
  <c r="P1818" i="1"/>
  <c r="P1819" i="1"/>
  <c r="P1820" i="1"/>
  <c r="P1821" i="1"/>
  <c r="P1822" i="1"/>
  <c r="P1823" i="1"/>
  <c r="S1823" i="1" s="1"/>
  <c r="P1824" i="1"/>
  <c r="U1824" i="1" s="1"/>
  <c r="P1825" i="1"/>
  <c r="T1825" i="1" s="1"/>
  <c r="P1826" i="1"/>
  <c r="U1826" i="1" s="1"/>
  <c r="P1827" i="1"/>
  <c r="V1827" i="1" s="1"/>
  <c r="P1828" i="1"/>
  <c r="V1828" i="1" s="1"/>
  <c r="P1829" i="1"/>
  <c r="V1829" i="1" s="1"/>
  <c r="P1830" i="1"/>
  <c r="V1830" i="1" s="1"/>
  <c r="P1831" i="1"/>
  <c r="V1831" i="1" s="1"/>
  <c r="P1832" i="1"/>
  <c r="V1832" i="1" s="1"/>
  <c r="P1833" i="1"/>
  <c r="V1833" i="1" s="1"/>
  <c r="P1834" i="1"/>
  <c r="V1834" i="1" s="1"/>
  <c r="P1835" i="1"/>
  <c r="V1835" i="1" s="1"/>
  <c r="P1836" i="1"/>
  <c r="V1836" i="1" s="1"/>
  <c r="P1837" i="1"/>
  <c r="V1837" i="1" s="1"/>
  <c r="P1838" i="1"/>
  <c r="V1838" i="1" s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Q1855" i="1" s="1"/>
  <c r="P1856" i="1"/>
  <c r="U1856" i="1" s="1"/>
  <c r="P1857" i="1"/>
  <c r="T1857" i="1" s="1"/>
  <c r="P1858" i="1"/>
  <c r="T1858" i="1" s="1"/>
  <c r="P1859" i="1"/>
  <c r="V1859" i="1" s="1"/>
  <c r="P1860" i="1"/>
  <c r="V1860" i="1" s="1"/>
  <c r="P1861" i="1"/>
  <c r="V1861" i="1" s="1"/>
  <c r="P1862" i="1"/>
  <c r="V1862" i="1" s="1"/>
  <c r="P1863" i="1"/>
  <c r="V1863" i="1" s="1"/>
  <c r="P1864" i="1"/>
  <c r="V1864" i="1" s="1"/>
  <c r="P1865" i="1"/>
  <c r="V1865" i="1" s="1"/>
  <c r="P1866" i="1"/>
  <c r="V1866" i="1" s="1"/>
  <c r="P1867" i="1"/>
  <c r="V1867" i="1" s="1"/>
  <c r="P1868" i="1"/>
  <c r="V1868" i="1" s="1"/>
  <c r="P1869" i="1"/>
  <c r="V1869" i="1" s="1"/>
  <c r="P1870" i="1"/>
  <c r="V1870" i="1" s="1"/>
  <c r="P1871" i="1"/>
  <c r="V1871" i="1" s="1"/>
  <c r="P1872" i="1"/>
  <c r="V1872" i="1" s="1"/>
  <c r="P1873" i="1"/>
  <c r="V1873" i="1" s="1"/>
  <c r="P1874" i="1"/>
  <c r="V1874" i="1" s="1"/>
  <c r="P1875" i="1"/>
  <c r="V1875" i="1" s="1"/>
  <c r="P1876" i="1"/>
  <c r="V1876" i="1" s="1"/>
  <c r="P1877" i="1"/>
  <c r="V1877" i="1" s="1"/>
  <c r="P1878" i="1"/>
  <c r="P1879" i="1"/>
  <c r="P1880" i="1"/>
  <c r="P1881" i="1"/>
  <c r="P1882" i="1"/>
  <c r="U1882" i="1" s="1"/>
  <c r="P1883" i="1"/>
  <c r="U1883" i="1" s="1"/>
  <c r="P1884" i="1"/>
  <c r="U1884" i="1" s="1"/>
  <c r="P1885" i="1"/>
  <c r="U1885" i="1" s="1"/>
  <c r="P1886" i="1"/>
  <c r="V1886" i="1" s="1"/>
  <c r="P1887" i="1"/>
  <c r="T1887" i="1" s="1"/>
  <c r="P1888" i="1"/>
  <c r="S1888" i="1" s="1"/>
  <c r="P1889" i="1"/>
  <c r="S1889" i="1" s="1"/>
  <c r="P1890" i="1"/>
  <c r="P1891" i="1"/>
  <c r="V1891" i="1" s="1"/>
  <c r="P1892" i="1"/>
  <c r="V1892" i="1" s="1"/>
  <c r="P1893" i="1"/>
  <c r="V1893" i="1" s="1"/>
  <c r="P1894" i="1"/>
  <c r="V1894" i="1" s="1"/>
  <c r="P1895" i="1"/>
  <c r="V1895" i="1" s="1"/>
  <c r="P1896" i="1"/>
  <c r="V1896" i="1" s="1"/>
  <c r="P1897" i="1"/>
  <c r="V1897" i="1" s="1"/>
  <c r="P1898" i="1"/>
  <c r="V1898" i="1" s="1"/>
  <c r="P1899" i="1"/>
  <c r="V1899" i="1" s="1"/>
  <c r="P1900" i="1"/>
  <c r="V1900" i="1" s="1"/>
  <c r="P1901" i="1"/>
  <c r="V1901" i="1" s="1"/>
  <c r="P1902" i="1"/>
  <c r="V1902" i="1" s="1"/>
  <c r="P1903" i="1"/>
  <c r="P1904" i="1"/>
  <c r="U1904" i="1" s="1"/>
  <c r="P1905" i="1"/>
  <c r="U1905" i="1" s="1"/>
  <c r="P1906" i="1"/>
  <c r="U1906" i="1" s="1"/>
  <c r="P1907" i="1"/>
  <c r="V1907" i="1" s="1"/>
  <c r="P1908" i="1"/>
  <c r="R1908" i="1" s="1"/>
  <c r="P1909" i="1"/>
  <c r="S1909" i="1" s="1"/>
  <c r="P1910" i="1"/>
  <c r="P1911" i="1"/>
  <c r="P1912" i="1"/>
  <c r="P1913" i="1"/>
  <c r="P1914" i="1"/>
  <c r="P1915" i="1"/>
  <c r="P1916" i="1"/>
  <c r="P1917" i="1"/>
  <c r="P1918" i="1"/>
  <c r="P1919" i="1"/>
  <c r="Q1919" i="1" s="1"/>
  <c r="P1920" i="1"/>
  <c r="R1920" i="1" s="1"/>
  <c r="P1921" i="1"/>
  <c r="R1921" i="1" s="1"/>
  <c r="P1922" i="1"/>
  <c r="Q1922" i="1" s="1"/>
  <c r="P1923" i="1"/>
  <c r="V1923" i="1" s="1"/>
  <c r="P1924" i="1"/>
  <c r="V1924" i="1" s="1"/>
  <c r="P1925" i="1"/>
  <c r="V1925" i="1" s="1"/>
  <c r="P1926" i="1"/>
  <c r="V1926" i="1" s="1"/>
  <c r="P1927" i="1"/>
  <c r="V1927" i="1" s="1"/>
  <c r="P1928" i="1"/>
  <c r="V1928" i="1" s="1"/>
  <c r="P1929" i="1"/>
  <c r="V1929" i="1" s="1"/>
  <c r="P1930" i="1"/>
  <c r="V1930" i="1" s="1"/>
  <c r="P1931" i="1"/>
  <c r="V1931" i="1" s="1"/>
  <c r="P1932" i="1"/>
  <c r="V1932" i="1" s="1"/>
  <c r="P1933" i="1"/>
  <c r="V1933" i="1" s="1"/>
  <c r="P1934" i="1"/>
  <c r="V1934" i="1" s="1"/>
  <c r="P1935" i="1"/>
  <c r="V1935" i="1" s="1"/>
  <c r="P1936" i="1"/>
  <c r="P1937" i="1"/>
  <c r="P1938" i="1"/>
  <c r="P1939" i="1"/>
  <c r="P1940" i="1"/>
  <c r="T1940" i="1" s="1"/>
  <c r="P1941" i="1"/>
  <c r="T1941" i="1" s="1"/>
  <c r="P1942" i="1"/>
  <c r="P1943" i="1"/>
  <c r="P1944" i="1"/>
  <c r="P1945" i="1"/>
  <c r="P1946" i="1"/>
  <c r="P1947" i="1"/>
  <c r="P1948" i="1"/>
  <c r="P1949" i="1"/>
  <c r="P1950" i="1"/>
  <c r="P1951" i="1"/>
  <c r="T1951" i="1" s="1"/>
  <c r="P1952" i="1"/>
  <c r="T1952" i="1" s="1"/>
  <c r="P1953" i="1"/>
  <c r="T1953" i="1" s="1"/>
  <c r="P1954" i="1"/>
  <c r="T1954" i="1" s="1"/>
  <c r="P1955" i="1"/>
  <c r="V1955" i="1" s="1"/>
  <c r="P1956" i="1"/>
  <c r="V1956" i="1" s="1"/>
  <c r="P1957" i="1"/>
  <c r="V1957" i="1" s="1"/>
  <c r="P1958" i="1"/>
  <c r="V1958" i="1" s="1"/>
  <c r="P1959" i="1"/>
  <c r="V1959" i="1" s="1"/>
  <c r="P1960" i="1"/>
  <c r="V1960" i="1" s="1"/>
  <c r="P1961" i="1"/>
  <c r="V1961" i="1" s="1"/>
  <c r="P1962" i="1"/>
  <c r="V1962" i="1" s="1"/>
  <c r="P1963" i="1"/>
  <c r="V1963" i="1" s="1"/>
  <c r="P1964" i="1"/>
  <c r="V1964" i="1" s="1"/>
  <c r="P1965" i="1"/>
  <c r="V1965" i="1" s="1"/>
  <c r="P1966" i="1"/>
  <c r="V1966" i="1" s="1"/>
  <c r="P1967" i="1"/>
  <c r="V1967" i="1" s="1"/>
  <c r="P1968" i="1"/>
  <c r="V1968" i="1" s="1"/>
  <c r="P1969" i="1"/>
  <c r="V1969" i="1" s="1"/>
  <c r="P1970" i="1"/>
  <c r="V1970" i="1" s="1"/>
  <c r="P1971" i="1"/>
  <c r="V1971" i="1" s="1"/>
  <c r="P1972" i="1"/>
  <c r="V1972" i="1" s="1"/>
  <c r="P1973" i="1"/>
  <c r="V1973" i="1" s="1"/>
  <c r="P1974" i="1"/>
  <c r="P1975" i="1"/>
  <c r="P1976" i="1"/>
  <c r="P1977" i="1"/>
  <c r="P1978" i="1"/>
  <c r="P1979" i="1"/>
  <c r="P1980" i="1"/>
  <c r="P1981" i="1"/>
  <c r="P1982" i="1"/>
  <c r="P1983" i="1"/>
  <c r="Q1983" i="1" s="1"/>
  <c r="P1984" i="1"/>
  <c r="U1984" i="1" s="1"/>
  <c r="P1985" i="1"/>
  <c r="U1985" i="1" s="1"/>
  <c r="P1986" i="1"/>
  <c r="Q1986" i="1" s="1"/>
  <c r="P1987" i="1"/>
  <c r="V1987" i="1" s="1"/>
  <c r="P1988" i="1"/>
  <c r="V1988" i="1" s="1"/>
  <c r="P1989" i="1"/>
  <c r="V1989" i="1" s="1"/>
  <c r="P1990" i="1"/>
  <c r="V1990" i="1" s="1"/>
  <c r="P1991" i="1"/>
  <c r="V1991" i="1" s="1"/>
  <c r="P1992" i="1"/>
  <c r="V1992" i="1" s="1"/>
  <c r="P1993" i="1"/>
  <c r="V1993" i="1" s="1"/>
  <c r="P1994" i="1"/>
  <c r="V1994" i="1" s="1"/>
  <c r="P1995" i="1"/>
  <c r="V1995" i="1" s="1"/>
  <c r="P1996" i="1"/>
  <c r="V1996" i="1" s="1"/>
  <c r="P1997" i="1"/>
  <c r="V1997" i="1" s="1"/>
  <c r="P1998" i="1"/>
  <c r="V1998" i="1" s="1"/>
  <c r="P1999" i="1"/>
  <c r="P2000" i="1"/>
  <c r="P2001" i="1"/>
  <c r="U2001" i="1" s="1"/>
  <c r="P2002" i="1"/>
  <c r="U2002" i="1" s="1"/>
  <c r="P2003" i="1"/>
  <c r="P2004" i="1"/>
  <c r="S2004" i="1" s="1"/>
  <c r="P2005" i="1"/>
  <c r="P2006" i="1"/>
  <c r="S2006" i="1" s="1"/>
  <c r="P2007" i="1"/>
  <c r="U2007" i="1" s="1"/>
  <c r="P2008" i="1"/>
  <c r="P2009" i="1"/>
  <c r="P2010" i="1"/>
  <c r="P2011" i="1"/>
  <c r="P2012" i="1"/>
  <c r="P2013" i="1"/>
  <c r="P2014" i="1"/>
  <c r="P2015" i="1"/>
  <c r="S2015" i="1" s="1"/>
  <c r="P2016" i="1"/>
  <c r="S2016" i="1" s="1"/>
  <c r="P2017" i="1"/>
  <c r="S2017" i="1" s="1"/>
  <c r="P2018" i="1"/>
  <c r="R2018" i="1" s="1"/>
  <c r="P2019" i="1"/>
  <c r="V2019" i="1" s="1"/>
  <c r="P2020" i="1"/>
  <c r="V2020" i="1" s="1"/>
  <c r="P2021" i="1"/>
  <c r="V2021" i="1" s="1"/>
  <c r="P2022" i="1"/>
  <c r="V2022" i="1" s="1"/>
  <c r="P2" i="1"/>
  <c r="Q2" i="1" s="1"/>
  <c r="I3" i="10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B20" i="1" s="1"/>
  <c r="AA21" i="1"/>
  <c r="AB21" i="1" s="1"/>
  <c r="AA22" i="1"/>
  <c r="AA23" i="1"/>
  <c r="AB23" i="1" s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B41" i="1" s="1"/>
  <c r="AA42" i="1"/>
  <c r="AB42" i="1" s="1"/>
  <c r="AA43" i="1"/>
  <c r="AB43" i="1" s="1"/>
  <c r="AA44" i="1"/>
  <c r="AA45" i="1"/>
  <c r="AA46" i="1"/>
  <c r="AA47" i="1"/>
  <c r="AA48" i="1"/>
  <c r="AA49" i="1"/>
  <c r="AA50" i="1"/>
  <c r="AA51" i="1"/>
  <c r="AA52" i="1"/>
  <c r="AB52" i="1" s="1"/>
  <c r="AA53" i="1"/>
  <c r="AB53" i="1" s="1"/>
  <c r="AA54" i="1"/>
  <c r="AA55" i="1"/>
  <c r="AB55" i="1" s="1"/>
  <c r="AA56" i="1"/>
  <c r="AA57" i="1"/>
  <c r="AA58" i="1"/>
  <c r="AA59" i="1"/>
  <c r="AA60" i="1"/>
  <c r="AB60" i="1" s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A79" i="1"/>
  <c r="AA80" i="1"/>
  <c r="AA81" i="1"/>
  <c r="AA82" i="1"/>
  <c r="AA83" i="1"/>
  <c r="AA84" i="1"/>
  <c r="AB84" i="1" s="1"/>
  <c r="AA85" i="1"/>
  <c r="AB85" i="1" s="1"/>
  <c r="AA86" i="1"/>
  <c r="AA87" i="1"/>
  <c r="AB87" i="1" s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A111" i="1"/>
  <c r="AB111" i="1" s="1"/>
  <c r="AA112" i="1"/>
  <c r="AA113" i="1"/>
  <c r="AA114" i="1"/>
  <c r="AA115" i="1"/>
  <c r="AA116" i="1"/>
  <c r="AB116" i="1" s="1"/>
  <c r="AA117" i="1"/>
  <c r="AB117" i="1" s="1"/>
  <c r="AA118" i="1"/>
  <c r="AA119" i="1"/>
  <c r="AB119" i="1" s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B131" i="1" s="1"/>
  <c r="AA132" i="1"/>
  <c r="AA133" i="1"/>
  <c r="AB133" i="1" s="1"/>
  <c r="AA134" i="1"/>
  <c r="AB134" i="1" s="1"/>
  <c r="AA135" i="1"/>
  <c r="AB135" i="1" s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B148" i="1" s="1"/>
  <c r="AA149" i="1"/>
  <c r="AB149" i="1" s="1"/>
  <c r="AA150" i="1"/>
  <c r="AA151" i="1"/>
  <c r="AB151" i="1" s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B167" i="1" s="1"/>
  <c r="AA168" i="1"/>
  <c r="AB168" i="1" s="1"/>
  <c r="AA169" i="1"/>
  <c r="AB169" i="1" s="1"/>
  <c r="AA170" i="1"/>
  <c r="AB170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A177" i="1"/>
  <c r="AA178" i="1"/>
  <c r="AA179" i="1"/>
  <c r="AA180" i="1"/>
  <c r="AB180" i="1" s="1"/>
  <c r="AA181" i="1"/>
  <c r="AB181" i="1" s="1"/>
  <c r="AA182" i="1"/>
  <c r="AA183" i="1"/>
  <c r="AB183" i="1" s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B199" i="1" s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B212" i="1" s="1"/>
  <c r="AA213" i="1"/>
  <c r="AB213" i="1" s="1"/>
  <c r="AA214" i="1"/>
  <c r="AA215" i="1"/>
  <c r="AB215" i="1" s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39" i="1"/>
  <c r="AB239" i="1" s="1"/>
  <c r="AA240" i="1"/>
  <c r="AA241" i="1"/>
  <c r="AA242" i="1"/>
  <c r="AA243" i="1"/>
  <c r="AA244" i="1"/>
  <c r="AB244" i="1" s="1"/>
  <c r="AA245" i="1"/>
  <c r="AB245" i="1" s="1"/>
  <c r="AA246" i="1"/>
  <c r="AC246" i="1" s="1"/>
  <c r="AA247" i="1"/>
  <c r="AB247" i="1" s="1"/>
  <c r="AA248" i="1"/>
  <c r="AC248" i="1" s="1"/>
  <c r="AA249" i="1"/>
  <c r="AC249" i="1" s="1"/>
  <c r="AA250" i="1"/>
  <c r="AA251" i="1"/>
  <c r="AA252" i="1"/>
  <c r="AA253" i="1"/>
  <c r="AA254" i="1"/>
  <c r="AA255" i="1"/>
  <c r="AA256" i="1"/>
  <c r="AA257" i="1"/>
  <c r="AA258" i="1"/>
  <c r="AA259" i="1"/>
  <c r="AB259" i="1" s="1"/>
  <c r="AA260" i="1"/>
  <c r="AA261" i="1"/>
  <c r="AB261" i="1" s="1"/>
  <c r="AA262" i="1"/>
  <c r="AB262" i="1" s="1"/>
  <c r="AA263" i="1"/>
  <c r="AB263" i="1" s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B276" i="1" s="1"/>
  <c r="AA277" i="1"/>
  <c r="AB277" i="1" s="1"/>
  <c r="AA278" i="1"/>
  <c r="AA279" i="1"/>
  <c r="AB279" i="1" s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B295" i="1" s="1"/>
  <c r="AA296" i="1"/>
  <c r="AB296" i="1" s="1"/>
  <c r="AA297" i="1"/>
  <c r="AB297" i="1" s="1"/>
  <c r="AA298" i="1"/>
  <c r="AB298" i="1" s="1"/>
  <c r="AA299" i="1"/>
  <c r="AB299" i="1" s="1"/>
  <c r="AA300" i="1"/>
  <c r="AB300" i="1" s="1"/>
  <c r="AA301" i="1"/>
  <c r="AB301" i="1" s="1"/>
  <c r="AA302" i="1"/>
  <c r="AB302" i="1" s="1"/>
  <c r="AA303" i="1"/>
  <c r="AB303" i="1" s="1"/>
  <c r="AA304" i="1"/>
  <c r="AC304" i="1" s="1"/>
  <c r="AA305" i="1"/>
  <c r="AA306" i="1"/>
  <c r="AA307" i="1"/>
  <c r="AA308" i="1"/>
  <c r="AB308" i="1" s="1"/>
  <c r="AA309" i="1"/>
  <c r="AB309" i="1" s="1"/>
  <c r="AA310" i="1"/>
  <c r="AA311" i="1"/>
  <c r="AB311" i="1" s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B323" i="1" s="1"/>
  <c r="AA324" i="1"/>
  <c r="AA325" i="1"/>
  <c r="AB325" i="1" s="1"/>
  <c r="AA326" i="1"/>
  <c r="AB326" i="1" s="1"/>
  <c r="AA327" i="1"/>
  <c r="AB327" i="1" s="1"/>
  <c r="AA328" i="1"/>
  <c r="AA329" i="1"/>
  <c r="AA330" i="1"/>
  <c r="AC330" i="1" s="1"/>
  <c r="AA331" i="1"/>
  <c r="AC331" i="1" s="1"/>
  <c r="AA332" i="1"/>
  <c r="AA333" i="1"/>
  <c r="AC333" i="1" s="1"/>
  <c r="AA334" i="1"/>
  <c r="AC334" i="1" s="1"/>
  <c r="AA335" i="1"/>
  <c r="AA336" i="1"/>
  <c r="AA337" i="1"/>
  <c r="AA338" i="1"/>
  <c r="AA339" i="1"/>
  <c r="AA340" i="1"/>
  <c r="AC340" i="1" s="1"/>
  <c r="AA341" i="1"/>
  <c r="AC341" i="1" s="1"/>
  <c r="AA342" i="1"/>
  <c r="AA343" i="1"/>
  <c r="AB343" i="1" s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A369" i="1"/>
  <c r="AA370" i="1"/>
  <c r="AA371" i="1"/>
  <c r="AA372" i="1"/>
  <c r="AB372" i="1" s="1"/>
  <c r="AA373" i="1"/>
  <c r="AB373" i="1" s="1"/>
  <c r="AA374" i="1"/>
  <c r="AB374" i="1" s="1"/>
  <c r="AA375" i="1"/>
  <c r="AB375" i="1" s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B391" i="1" s="1"/>
  <c r="AA392" i="1"/>
  <c r="AB392" i="1" s="1"/>
  <c r="AA393" i="1"/>
  <c r="AB393" i="1" s="1"/>
  <c r="AA394" i="1"/>
  <c r="AB394" i="1" s="1"/>
  <c r="AA395" i="1"/>
  <c r="AB395" i="1" s="1"/>
  <c r="AA396" i="1"/>
  <c r="AB396" i="1" s="1"/>
  <c r="AA397" i="1"/>
  <c r="AB397" i="1" s="1"/>
  <c r="AA398" i="1"/>
  <c r="AB398" i="1" s="1"/>
  <c r="AA399" i="1"/>
  <c r="AB399" i="1" s="1"/>
  <c r="AA400" i="1"/>
  <c r="AA401" i="1"/>
  <c r="AA402" i="1"/>
  <c r="AA403" i="1"/>
  <c r="AA404" i="1"/>
  <c r="AB404" i="1" s="1"/>
  <c r="AA405" i="1"/>
  <c r="AB405" i="1" s="1"/>
  <c r="AA406" i="1"/>
  <c r="AA407" i="1"/>
  <c r="AB407" i="1" s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B423" i="1" s="1"/>
  <c r="AA424" i="1"/>
  <c r="AB424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A433" i="1"/>
  <c r="AA434" i="1"/>
  <c r="AA435" i="1"/>
  <c r="AA436" i="1"/>
  <c r="AB436" i="1" s="1"/>
  <c r="AA437" i="1"/>
  <c r="AB437" i="1" s="1"/>
  <c r="AA438" i="1"/>
  <c r="AB438" i="1" s="1"/>
  <c r="AA439" i="1"/>
  <c r="AB439" i="1" s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3" i="1"/>
  <c r="AB463" i="1" s="1"/>
  <c r="AA464" i="1"/>
  <c r="AA465" i="1"/>
  <c r="AA466" i="1"/>
  <c r="AA467" i="1"/>
  <c r="AA468" i="1"/>
  <c r="AB468" i="1" s="1"/>
  <c r="AA469" i="1"/>
  <c r="AB469" i="1" s="1"/>
  <c r="AA470" i="1"/>
  <c r="AA471" i="1"/>
  <c r="AB471" i="1" s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B487" i="1" s="1"/>
  <c r="AA488" i="1"/>
  <c r="AC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A497" i="1"/>
  <c r="AA498" i="1"/>
  <c r="AA499" i="1"/>
  <c r="AA500" i="1"/>
  <c r="AB500" i="1" s="1"/>
  <c r="AA501" i="1"/>
  <c r="AB501" i="1" s="1"/>
  <c r="AA502" i="1"/>
  <c r="AB502" i="1" s="1"/>
  <c r="AA503" i="1"/>
  <c r="AB503" i="1" s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B519" i="1" s="1"/>
  <c r="AA520" i="1"/>
  <c r="AB520" i="1" s="1"/>
  <c r="AA521" i="1"/>
  <c r="AB521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A529" i="1"/>
  <c r="AA530" i="1"/>
  <c r="AA531" i="1"/>
  <c r="AA532" i="1"/>
  <c r="AB532" i="1" s="1"/>
  <c r="AA533" i="1"/>
  <c r="AB533" i="1" s="1"/>
  <c r="AA534" i="1"/>
  <c r="AA535" i="1"/>
  <c r="AB535" i="1" s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C555" i="1" s="1"/>
  <c r="AA556" i="1"/>
  <c r="AB556" i="1" s="1"/>
  <c r="AA557" i="1"/>
  <c r="AC557" i="1" s="1"/>
  <c r="AA558" i="1"/>
  <c r="AC558" i="1" s="1"/>
  <c r="AA559" i="1"/>
  <c r="AC559" i="1" s="1"/>
  <c r="AA560" i="1"/>
  <c r="AC560" i="1" s="1"/>
  <c r="AA561" i="1"/>
  <c r="AC561" i="1" s="1"/>
  <c r="AA562" i="1"/>
  <c r="AC562" i="1" s="1"/>
  <c r="AA563" i="1"/>
  <c r="AC563" i="1" s="1"/>
  <c r="AA564" i="1"/>
  <c r="AB564" i="1" s="1"/>
  <c r="AA565" i="1"/>
  <c r="AB565" i="1" s="1"/>
  <c r="AA566" i="1"/>
  <c r="AA567" i="1"/>
  <c r="AB567" i="1" s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2" i="1"/>
  <c r="AA593" i="1"/>
  <c r="AA594" i="1"/>
  <c r="AA595" i="1"/>
  <c r="AA596" i="1"/>
  <c r="AA597" i="1"/>
  <c r="AA598" i="1"/>
  <c r="AA599" i="1"/>
  <c r="AB599" i="1" s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B613" i="1" s="1"/>
  <c r="AA614" i="1"/>
  <c r="AB614" i="1" s="1"/>
  <c r="AA615" i="1"/>
  <c r="AB615" i="1" s="1"/>
  <c r="AA616" i="1"/>
  <c r="AB616" i="1" s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C628" i="1" s="1"/>
  <c r="AA629" i="1"/>
  <c r="AC629" i="1" s="1"/>
  <c r="AA630" i="1"/>
  <c r="AA631" i="1"/>
  <c r="AA632" i="1"/>
  <c r="AC632" i="1" s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B647" i="1" s="1"/>
  <c r="AA648" i="1"/>
  <c r="AB648" i="1" s="1"/>
  <c r="AA649" i="1"/>
  <c r="AB649" i="1" s="1"/>
  <c r="AA650" i="1"/>
  <c r="AB650" i="1" s="1"/>
  <c r="AA651" i="1"/>
  <c r="AB651" i="1" s="1"/>
  <c r="AA652" i="1"/>
  <c r="AB652" i="1" s="1"/>
  <c r="AA653" i="1"/>
  <c r="AB653" i="1" s="1"/>
  <c r="AA654" i="1"/>
  <c r="AB654" i="1" s="1"/>
  <c r="AA655" i="1"/>
  <c r="AB655" i="1" s="1"/>
  <c r="AA656" i="1"/>
  <c r="AA657" i="1"/>
  <c r="AA658" i="1"/>
  <c r="AA659" i="1"/>
  <c r="AA660" i="1"/>
  <c r="AA661" i="1"/>
  <c r="AA662" i="1"/>
  <c r="AB662" i="1" s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B679" i="1" s="1"/>
  <c r="AA680" i="1"/>
  <c r="AB680" i="1" s="1"/>
  <c r="AA681" i="1"/>
  <c r="AB681" i="1" s="1"/>
  <c r="AA682" i="1"/>
  <c r="AB682" i="1" s="1"/>
  <c r="AA683" i="1"/>
  <c r="AB683" i="1" s="1"/>
  <c r="AA684" i="1"/>
  <c r="AB684" i="1" s="1"/>
  <c r="AA685" i="1"/>
  <c r="AB685" i="1" s="1"/>
  <c r="AA686" i="1"/>
  <c r="AB686" i="1" s="1"/>
  <c r="AA687" i="1"/>
  <c r="AB687" i="1" s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B709" i="1" s="1"/>
  <c r="AA710" i="1"/>
  <c r="AB710" i="1" s="1"/>
  <c r="AA711" i="1"/>
  <c r="AB711" i="1" s="1"/>
  <c r="AA712" i="1"/>
  <c r="AB712" i="1" s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B743" i="1" s="1"/>
  <c r="AA744" i="1"/>
  <c r="AB744" i="1" s="1"/>
  <c r="AA745" i="1"/>
  <c r="AB745" i="1" s="1"/>
  <c r="AA746" i="1"/>
  <c r="AB746" i="1" s="1"/>
  <c r="AA747" i="1"/>
  <c r="AB747" i="1" s="1"/>
  <c r="AA748" i="1"/>
  <c r="AB748" i="1" s="1"/>
  <c r="AA749" i="1"/>
  <c r="AB749" i="1" s="1"/>
  <c r="AA750" i="1"/>
  <c r="AB750" i="1" s="1"/>
  <c r="AA751" i="1"/>
  <c r="AB751" i="1" s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B775" i="1" s="1"/>
  <c r="AA776" i="1"/>
  <c r="AC776" i="1" s="1"/>
  <c r="AA777" i="1"/>
  <c r="AC777" i="1" s="1"/>
  <c r="AA778" i="1"/>
  <c r="AC778" i="1" s="1"/>
  <c r="AA779" i="1"/>
  <c r="AC779" i="1" s="1"/>
  <c r="AA780" i="1"/>
  <c r="AB780" i="1" s="1"/>
  <c r="AA781" i="1"/>
  <c r="AC781" i="1" s="1"/>
  <c r="AA782" i="1"/>
  <c r="AC782" i="1" s="1"/>
  <c r="AA783" i="1"/>
  <c r="AB783" i="1" s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B805" i="1" s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B839" i="1" s="1"/>
  <c r="AA840" i="1"/>
  <c r="AB840" i="1" s="1"/>
  <c r="AA841" i="1"/>
  <c r="AB841" i="1" s="1"/>
  <c r="AA842" i="1"/>
  <c r="AB842" i="1" s="1"/>
  <c r="AA843" i="1"/>
  <c r="AB843" i="1" s="1"/>
  <c r="AA844" i="1"/>
  <c r="AC844" i="1" s="1"/>
  <c r="AA845" i="1"/>
  <c r="AB845" i="1" s="1"/>
  <c r="AA846" i="1"/>
  <c r="AC846" i="1" s="1"/>
  <c r="AA847" i="1"/>
  <c r="AC847" i="1" s="1"/>
  <c r="AA848" i="1"/>
  <c r="AC848" i="1" s="1"/>
  <c r="AA849" i="1"/>
  <c r="AC849" i="1" s="1"/>
  <c r="AA850" i="1"/>
  <c r="AC850" i="1" s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B871" i="1" s="1"/>
  <c r="AA872" i="1"/>
  <c r="AB872" i="1" s="1"/>
  <c r="AA873" i="1"/>
  <c r="AB873" i="1" s="1"/>
  <c r="AA874" i="1"/>
  <c r="AB874" i="1" s="1"/>
  <c r="AA875" i="1"/>
  <c r="AB875" i="1" s="1"/>
  <c r="AA876" i="1"/>
  <c r="AB876" i="1" s="1"/>
  <c r="AA877" i="1"/>
  <c r="AB877" i="1" s="1"/>
  <c r="AA878" i="1"/>
  <c r="AB878" i="1" s="1"/>
  <c r="AA879" i="1"/>
  <c r="AB879" i="1" s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B903" i="1" s="1"/>
  <c r="AA904" i="1"/>
  <c r="AB904" i="1" s="1"/>
  <c r="AA905" i="1"/>
  <c r="AB905" i="1" s="1"/>
  <c r="AA906" i="1"/>
  <c r="AB906" i="1" s="1"/>
  <c r="AA907" i="1"/>
  <c r="AB907" i="1" s="1"/>
  <c r="AA908" i="1"/>
  <c r="AB908" i="1" s="1"/>
  <c r="AA909" i="1"/>
  <c r="AB909" i="1" s="1"/>
  <c r="AA910" i="1"/>
  <c r="AB910" i="1" s="1"/>
  <c r="AA911" i="1"/>
  <c r="AB911" i="1" s="1"/>
  <c r="AA912" i="1"/>
  <c r="AA913" i="1"/>
  <c r="AC913" i="1" s="1"/>
  <c r="AA914" i="1"/>
  <c r="AC914" i="1" s="1"/>
  <c r="AA915" i="1"/>
  <c r="AC915" i="1" s="1"/>
  <c r="AA916" i="1"/>
  <c r="AC916" i="1" s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B935" i="1" s="1"/>
  <c r="AA936" i="1"/>
  <c r="AB936" i="1" s="1"/>
  <c r="AA937" i="1"/>
  <c r="AB937" i="1" s="1"/>
  <c r="AA938" i="1"/>
  <c r="AB938" i="1" s="1"/>
  <c r="AA939" i="1"/>
  <c r="AB939" i="1" s="1"/>
  <c r="AA940" i="1"/>
  <c r="AB940" i="1" s="1"/>
  <c r="AA941" i="1"/>
  <c r="AB941" i="1" s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B967" i="1" s="1"/>
  <c r="AA968" i="1"/>
  <c r="AC968" i="1" s="1"/>
  <c r="AA969" i="1"/>
  <c r="AB969" i="1" s="1"/>
  <c r="AA970" i="1"/>
  <c r="AB970" i="1" s="1"/>
  <c r="AA971" i="1"/>
  <c r="AB971" i="1" s="1"/>
  <c r="AA972" i="1"/>
  <c r="AA973" i="1"/>
  <c r="AA974" i="1"/>
  <c r="AB974" i="1" s="1"/>
  <c r="AA975" i="1"/>
  <c r="AB975" i="1" s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B999" i="1" s="1"/>
  <c r="AA1000" i="1"/>
  <c r="AB1000" i="1" s="1"/>
  <c r="AA1001" i="1"/>
  <c r="AB1001" i="1" s="1"/>
  <c r="AA1002" i="1"/>
  <c r="AB1002" i="1" s="1"/>
  <c r="AA1003" i="1"/>
  <c r="AB1003" i="1" s="1"/>
  <c r="AA1004" i="1"/>
  <c r="AA1005" i="1"/>
  <c r="AA1006" i="1"/>
  <c r="AB1006" i="1" s="1"/>
  <c r="AA1007" i="1"/>
  <c r="AB1007" i="1" s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B1029" i="1" s="1"/>
  <c r="AA1030" i="1"/>
  <c r="AB1030" i="1" s="1"/>
  <c r="AA1031" i="1"/>
  <c r="AB1031" i="1" s="1"/>
  <c r="AA1032" i="1"/>
  <c r="AC1032" i="1" s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B1063" i="1" s="1"/>
  <c r="AA1064" i="1"/>
  <c r="AB1064" i="1" s="1"/>
  <c r="AA1065" i="1"/>
  <c r="AB1065" i="1" s="1"/>
  <c r="AA1066" i="1"/>
  <c r="AB1066" i="1" s="1"/>
  <c r="AA1067" i="1"/>
  <c r="AB1067" i="1" s="1"/>
  <c r="AA1068" i="1"/>
  <c r="AB1068" i="1" s="1"/>
  <c r="AA1069" i="1"/>
  <c r="AB1069" i="1" s="1"/>
  <c r="AA1070" i="1"/>
  <c r="AC1070" i="1" s="1"/>
  <c r="AA1071" i="1"/>
  <c r="AC1071" i="1" s="1"/>
  <c r="AA1072" i="1"/>
  <c r="AC1072" i="1" s="1"/>
  <c r="AA1073" i="1"/>
  <c r="AA1074" i="1"/>
  <c r="AA1075" i="1"/>
  <c r="AA1076" i="1"/>
  <c r="AA1077" i="1"/>
  <c r="AA1078" i="1"/>
  <c r="AB1078" i="1" s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B1095" i="1" s="1"/>
  <c r="AA1096" i="1"/>
  <c r="AB1096" i="1" s="1"/>
  <c r="AA1097" i="1"/>
  <c r="AB1097" i="1" s="1"/>
  <c r="AA1098" i="1"/>
  <c r="AB1098" i="1" s="1"/>
  <c r="AA1099" i="1"/>
  <c r="AB1099" i="1" s="1"/>
  <c r="AA1100" i="1"/>
  <c r="AA1101" i="1"/>
  <c r="AA1102" i="1"/>
  <c r="AB1102" i="1" s="1"/>
  <c r="AA1103" i="1"/>
  <c r="AB1103" i="1" s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C1127" i="1" s="1"/>
  <c r="AA1128" i="1"/>
  <c r="AC1128" i="1" s="1"/>
  <c r="AA1129" i="1"/>
  <c r="AC1129" i="1" s="1"/>
  <c r="AA1130" i="1"/>
  <c r="AB1130" i="1" s="1"/>
  <c r="AA1131" i="1"/>
  <c r="AB1131" i="1" s="1"/>
  <c r="AA1132" i="1"/>
  <c r="AA1133" i="1"/>
  <c r="AA1134" i="1"/>
  <c r="AB1134" i="1" s="1"/>
  <c r="AA1135" i="1"/>
  <c r="AB1135" i="1" s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B1157" i="1" s="1"/>
  <c r="AA1158" i="1"/>
  <c r="AA1159" i="1"/>
  <c r="AB1159" i="1" s="1"/>
  <c r="AA1160" i="1"/>
  <c r="AB1160" i="1" s="1"/>
  <c r="AA1161" i="1"/>
  <c r="AB1161" i="1" s="1"/>
  <c r="AA1162" i="1"/>
  <c r="AB1162" i="1" s="1"/>
  <c r="AA1163" i="1"/>
  <c r="AB1163" i="1" s="1"/>
  <c r="AA1164" i="1"/>
  <c r="AA1165" i="1"/>
  <c r="AA1166" i="1"/>
  <c r="AB1166" i="1" s="1"/>
  <c r="AA1167" i="1"/>
  <c r="AB1167" i="1" s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B1189" i="1" s="1"/>
  <c r="AA1190" i="1"/>
  <c r="AB1190" i="1" s="1"/>
  <c r="AA1191" i="1"/>
  <c r="AB1191" i="1" s="1"/>
  <c r="AA1192" i="1"/>
  <c r="AB1192" i="1" s="1"/>
  <c r="AA1193" i="1"/>
  <c r="AB1193" i="1" s="1"/>
  <c r="AA1194" i="1"/>
  <c r="AB1194" i="1" s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B1222" i="1" s="1"/>
  <c r="AA1223" i="1"/>
  <c r="AC1223" i="1" s="1"/>
  <c r="AA1224" i="1"/>
  <c r="AB1224" i="1" s="1"/>
  <c r="AA1225" i="1"/>
  <c r="AB1225" i="1" s="1"/>
  <c r="AA1226" i="1"/>
  <c r="AB1226" i="1" s="1"/>
  <c r="AA1227" i="1"/>
  <c r="AB1227" i="1" s="1"/>
  <c r="AA1228" i="1"/>
  <c r="AB1228" i="1" s="1"/>
  <c r="AA1229" i="1"/>
  <c r="AB1229" i="1" s="1"/>
  <c r="AA1230" i="1"/>
  <c r="AB1230" i="1" s="1"/>
  <c r="AA1231" i="1"/>
  <c r="AB1231" i="1" s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B1255" i="1" s="1"/>
  <c r="AA1256" i="1"/>
  <c r="AB1256" i="1" s="1"/>
  <c r="AA1257" i="1"/>
  <c r="AC1257" i="1" s="1"/>
  <c r="AA1258" i="1"/>
  <c r="AB1258" i="1" s="1"/>
  <c r="AA1259" i="1"/>
  <c r="AC1259" i="1" s="1"/>
  <c r="AA1260" i="1"/>
  <c r="AA1261" i="1"/>
  <c r="AA1262" i="1"/>
  <c r="AC1262" i="1" s="1"/>
  <c r="AA1263" i="1"/>
  <c r="AC1263" i="1" s="1"/>
  <c r="AA1264" i="1"/>
  <c r="AC1264" i="1" s="1"/>
  <c r="AA1265" i="1"/>
  <c r="AC1265" i="1" s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B1287" i="1" s="1"/>
  <c r="AA1288" i="1"/>
  <c r="AB1288" i="1" s="1"/>
  <c r="AA1289" i="1"/>
  <c r="AB1289" i="1" s="1"/>
  <c r="AA1290" i="1"/>
  <c r="AB1290" i="1" s="1"/>
  <c r="AA1291" i="1"/>
  <c r="AB1291" i="1" s="1"/>
  <c r="AA1292" i="1"/>
  <c r="AA1293" i="1"/>
  <c r="AA1294" i="1"/>
  <c r="AB1294" i="1" s="1"/>
  <c r="AA1295" i="1"/>
  <c r="AB1295" i="1" s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B1319" i="1" s="1"/>
  <c r="AA1320" i="1"/>
  <c r="AB1320" i="1" s="1"/>
  <c r="AA1321" i="1"/>
  <c r="AB1321" i="1" s="1"/>
  <c r="AA1322" i="1"/>
  <c r="AB1322" i="1" s="1"/>
  <c r="AA1323" i="1"/>
  <c r="AB1323" i="1" s="1"/>
  <c r="AA1324" i="1"/>
  <c r="AA1325" i="1"/>
  <c r="AA1326" i="1"/>
  <c r="AB1326" i="1" s="1"/>
  <c r="AA1327" i="1"/>
  <c r="AB1327" i="1" s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B1351" i="1" s="1"/>
  <c r="AA1352" i="1"/>
  <c r="AB1352" i="1" s="1"/>
  <c r="AA1353" i="1"/>
  <c r="AB1353" i="1" s="1"/>
  <c r="AA1354" i="1"/>
  <c r="AB1354" i="1" s="1"/>
  <c r="AA1355" i="1"/>
  <c r="AB1355" i="1" s="1"/>
  <c r="AA1356" i="1"/>
  <c r="AA1357" i="1"/>
  <c r="AA1358" i="1"/>
  <c r="AB1358" i="1" s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B1375" i="1" s="1"/>
  <c r="AA1376" i="1"/>
  <c r="AA1377" i="1"/>
  <c r="AA1378" i="1"/>
  <c r="AA1379" i="1"/>
  <c r="AB1379" i="1" s="1"/>
  <c r="AA1380" i="1"/>
  <c r="AA1381" i="1"/>
  <c r="AA1382" i="1"/>
  <c r="AA1383" i="1"/>
  <c r="AB1383" i="1" s="1"/>
  <c r="AA1384" i="1"/>
  <c r="AB1384" i="1" s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C1400" i="1" s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B1415" i="1" s="1"/>
  <c r="AA1416" i="1"/>
  <c r="AB1416" i="1" s="1"/>
  <c r="AA1417" i="1"/>
  <c r="AB1417" i="1" s="1"/>
  <c r="AA1418" i="1"/>
  <c r="AB1418" i="1" s="1"/>
  <c r="AA1419" i="1"/>
  <c r="AB1419" i="1" s="1"/>
  <c r="AA1420" i="1"/>
  <c r="AB1420" i="1" s="1"/>
  <c r="AA1421" i="1"/>
  <c r="AB1421" i="1" s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B1447" i="1" s="1"/>
  <c r="AA1448" i="1"/>
  <c r="AB1448" i="1" s="1"/>
  <c r="AA1449" i="1"/>
  <c r="AB1449" i="1" s="1"/>
  <c r="AA1450" i="1"/>
  <c r="AB1450" i="1" s="1"/>
  <c r="AA1451" i="1"/>
  <c r="AB1451" i="1" s="1"/>
  <c r="AA1452" i="1"/>
  <c r="AB1452" i="1" s="1"/>
  <c r="AA1453" i="1"/>
  <c r="AB1453" i="1" s="1"/>
  <c r="AA1454" i="1"/>
  <c r="AB1454" i="1" s="1"/>
  <c r="AA1455" i="1"/>
  <c r="AB1455" i="1" s="1"/>
  <c r="AA1456" i="1"/>
  <c r="AA1457" i="1"/>
  <c r="AA1458" i="1"/>
  <c r="AA1459" i="1"/>
  <c r="AA1460" i="1"/>
  <c r="AB1460" i="1" s="1"/>
  <c r="AA1461" i="1"/>
  <c r="AA1462" i="1"/>
  <c r="AB1462" i="1" s="1"/>
  <c r="AA1463" i="1"/>
  <c r="AB1463" i="1" s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C1479" i="1" s="1"/>
  <c r="AA1480" i="1"/>
  <c r="AC1480" i="1" s="1"/>
  <c r="AA1481" i="1"/>
  <c r="AC1481" i="1" s="1"/>
  <c r="AA1482" i="1"/>
  <c r="AC1482" i="1" s="1"/>
  <c r="AA1483" i="1"/>
  <c r="AC1483" i="1" s="1"/>
  <c r="AA1484" i="1"/>
  <c r="AA1485" i="1"/>
  <c r="AA1486" i="1"/>
  <c r="AB1486" i="1" s="1"/>
  <c r="AA1487" i="1"/>
  <c r="AA1488" i="1"/>
  <c r="AA1489" i="1"/>
  <c r="AA1490" i="1"/>
  <c r="AA1491" i="1"/>
  <c r="AA1492" i="1"/>
  <c r="AA1493" i="1"/>
  <c r="AB1493" i="1" s="1"/>
  <c r="AA1494" i="1"/>
  <c r="AB1494" i="1" s="1"/>
  <c r="AA1495" i="1"/>
  <c r="AB1495" i="1" s="1"/>
  <c r="AA1496" i="1"/>
  <c r="AB1496" i="1" s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B1511" i="1" s="1"/>
  <c r="AA1512" i="1"/>
  <c r="AB1512" i="1" s="1"/>
  <c r="AA1513" i="1"/>
  <c r="AB1513" i="1" s="1"/>
  <c r="AA1514" i="1"/>
  <c r="AB1514" i="1" s="1"/>
  <c r="AA1515" i="1"/>
  <c r="AB1515" i="1" s="1"/>
  <c r="AA1516" i="1"/>
  <c r="AA1517" i="1"/>
  <c r="AA1518" i="1"/>
  <c r="AB1518" i="1" s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B1543" i="1" s="1"/>
  <c r="AA1544" i="1"/>
  <c r="AB1544" i="1" s="1"/>
  <c r="AA1545" i="1"/>
  <c r="AB1545" i="1" s="1"/>
  <c r="AA1546" i="1"/>
  <c r="AB1546" i="1" s="1"/>
  <c r="AA1547" i="1"/>
  <c r="AB1547" i="1" s="1"/>
  <c r="AA1548" i="1"/>
  <c r="AA1549" i="1"/>
  <c r="AA1550" i="1"/>
  <c r="AB1550" i="1" s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C1575" i="1" s="1"/>
  <c r="AA1576" i="1"/>
  <c r="AC1576" i="1" s="1"/>
  <c r="AA1577" i="1"/>
  <c r="AC1577" i="1" s="1"/>
  <c r="AA1578" i="1"/>
  <c r="AC1578" i="1" s="1"/>
  <c r="AA1579" i="1"/>
  <c r="AC1579" i="1" s="1"/>
  <c r="AA1580" i="1"/>
  <c r="AA1581" i="1"/>
  <c r="AA1582" i="1"/>
  <c r="AB1582" i="1" s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B1604" i="1" s="1"/>
  <c r="AA1605" i="1"/>
  <c r="AB1605" i="1" s="1"/>
  <c r="AA1606" i="1"/>
  <c r="AB1606" i="1" s="1"/>
  <c r="AA1607" i="1"/>
  <c r="AB1607" i="1" s="1"/>
  <c r="AA1608" i="1"/>
  <c r="AA1609" i="1"/>
  <c r="AA1610" i="1"/>
  <c r="AA1611" i="1"/>
  <c r="AC1611" i="1" s="1"/>
  <c r="AA1612" i="1"/>
  <c r="AA1613" i="1"/>
  <c r="AA1614" i="1"/>
  <c r="AC1614" i="1" s="1"/>
  <c r="AA1615" i="1"/>
  <c r="AA1616" i="1"/>
  <c r="AC1616" i="1" s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B1637" i="1" s="1"/>
  <c r="AA1638" i="1"/>
  <c r="AB1638" i="1" s="1"/>
  <c r="AA1639" i="1"/>
  <c r="AB1639" i="1" s="1"/>
  <c r="AA1640" i="1"/>
  <c r="AB1640" i="1" s="1"/>
  <c r="AA1641" i="1"/>
  <c r="AB1641" i="1" s="1"/>
  <c r="AA1642" i="1"/>
  <c r="AB1642" i="1" s="1"/>
  <c r="AA1643" i="1"/>
  <c r="AB1643" i="1" s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B1670" i="1" s="1"/>
  <c r="AA1671" i="1"/>
  <c r="AB1671" i="1" s="1"/>
  <c r="AA1672" i="1"/>
  <c r="AB1672" i="1" s="1"/>
  <c r="AA1673" i="1"/>
  <c r="AB1673" i="1" s="1"/>
  <c r="AA1674" i="1"/>
  <c r="AB1674" i="1" s="1"/>
  <c r="AA1675" i="1"/>
  <c r="AB1675" i="1" s="1"/>
  <c r="AA1676" i="1"/>
  <c r="AB1676" i="1" s="1"/>
  <c r="AA1677" i="1"/>
  <c r="AB1677" i="1" s="1"/>
  <c r="AA1678" i="1"/>
  <c r="AB1678" i="1" s="1"/>
  <c r="AA1679" i="1"/>
  <c r="AB1679" i="1" s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B1702" i="1" s="1"/>
  <c r="AA1703" i="1"/>
  <c r="AC1703" i="1" s="1"/>
  <c r="AA1704" i="1"/>
  <c r="AC1704" i="1" s="1"/>
  <c r="AA1705" i="1"/>
  <c r="AC1705" i="1" s="1"/>
  <c r="AA1706" i="1"/>
  <c r="AC1706" i="1" s="1"/>
  <c r="AA1707" i="1"/>
  <c r="AC1707" i="1" s="1"/>
  <c r="AA1708" i="1"/>
  <c r="AB1708" i="1" s="1"/>
  <c r="AA1709" i="1"/>
  <c r="AB1709" i="1" s="1"/>
  <c r="AA1710" i="1"/>
  <c r="AB1710" i="1" s="1"/>
  <c r="AA1711" i="1"/>
  <c r="AB1711" i="1" s="1"/>
  <c r="AA1712" i="1"/>
  <c r="AA1713" i="1"/>
  <c r="AA1714" i="1"/>
  <c r="AB1714" i="1" s="1"/>
  <c r="AA1715" i="1"/>
  <c r="AA1716" i="1"/>
  <c r="AB1716" i="1" s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B1735" i="1" s="1"/>
  <c r="AA1736" i="1"/>
  <c r="AC1736" i="1" s="1"/>
  <c r="AA1737" i="1"/>
  <c r="AC1737" i="1" s="1"/>
  <c r="AA1738" i="1"/>
  <c r="AC1738" i="1" s="1"/>
  <c r="AA1739" i="1"/>
  <c r="AC1739" i="1" s="1"/>
  <c r="AA1740" i="1"/>
  <c r="AA1741" i="1"/>
  <c r="AA1742" i="1"/>
  <c r="AC1742" i="1" s="1"/>
  <c r="AA1743" i="1"/>
  <c r="AA1744" i="1"/>
  <c r="AC1744" i="1" s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B1767" i="1" s="1"/>
  <c r="AA1768" i="1"/>
  <c r="AB1768" i="1" s="1"/>
  <c r="AA1769" i="1"/>
  <c r="AB1769" i="1" s="1"/>
  <c r="AA1770" i="1"/>
  <c r="AB1770" i="1" s="1"/>
  <c r="AA1771" i="1"/>
  <c r="AB1771" i="1" s="1"/>
  <c r="AA1772" i="1"/>
  <c r="AB1772" i="1" s="1"/>
  <c r="AA1773" i="1"/>
  <c r="AA1774" i="1"/>
  <c r="AB1774" i="1" s="1"/>
  <c r="AA1775" i="1"/>
  <c r="AC1775" i="1" s="1"/>
  <c r="AA1776" i="1"/>
  <c r="AC1776" i="1" s="1"/>
  <c r="AA1777" i="1"/>
  <c r="AA1778" i="1"/>
  <c r="AB1778" i="1" s="1"/>
  <c r="AA1779" i="1"/>
  <c r="AA1780" i="1"/>
  <c r="AB1780" i="1" s="1"/>
  <c r="AA1781" i="1"/>
  <c r="AB1781" i="1" s="1"/>
  <c r="AA1782" i="1"/>
  <c r="AB1782" i="1" s="1"/>
  <c r="AA1783" i="1"/>
  <c r="AB1783" i="1" s="1"/>
  <c r="AA1784" i="1"/>
  <c r="AB1784" i="1" s="1"/>
  <c r="AA1785" i="1"/>
  <c r="AB1785" i="1" s="1"/>
  <c r="AA1786" i="1"/>
  <c r="AB1786" i="1" s="1"/>
  <c r="AA1787" i="1"/>
  <c r="AB1787" i="1" s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B1799" i="1" s="1"/>
  <c r="AA1800" i="1"/>
  <c r="AB1800" i="1" s="1"/>
  <c r="AA1801" i="1"/>
  <c r="AB1801" i="1" s="1"/>
  <c r="AA1802" i="1"/>
  <c r="AB1802" i="1" s="1"/>
  <c r="AA1803" i="1"/>
  <c r="AB1803" i="1" s="1"/>
  <c r="AA1804" i="1"/>
  <c r="AA1805" i="1"/>
  <c r="AA1806" i="1"/>
  <c r="AB1806" i="1" s="1"/>
  <c r="AA1807" i="1"/>
  <c r="AB1807" i="1" s="1"/>
  <c r="AA1808" i="1"/>
  <c r="AA1809" i="1"/>
  <c r="AA1810" i="1"/>
  <c r="AA1811" i="1"/>
  <c r="AA1812" i="1"/>
  <c r="AA1813" i="1"/>
  <c r="AB1813" i="1" s="1"/>
  <c r="AA1814" i="1"/>
  <c r="AB1814" i="1" s="1"/>
  <c r="AA1815" i="1"/>
  <c r="AB1815" i="1" s="1"/>
  <c r="AA1816" i="1"/>
  <c r="AB1816" i="1" s="1"/>
  <c r="AA1817" i="1"/>
  <c r="AB1817" i="1" s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B1831" i="1" s="1"/>
  <c r="AA1832" i="1"/>
  <c r="AB1832" i="1" s="1"/>
  <c r="AA1833" i="1"/>
  <c r="AB1833" i="1" s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B1863" i="1" s="1"/>
  <c r="AA1864" i="1"/>
  <c r="AE1864" i="1" s="1"/>
  <c r="AA1865" i="1"/>
  <c r="AB1865" i="1" s="1"/>
  <c r="AA1866" i="1"/>
  <c r="AA1867" i="1"/>
  <c r="AC1867" i="1" s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B1895" i="1" s="1"/>
  <c r="AA1896" i="1"/>
  <c r="AB1896" i="1" s="1"/>
  <c r="AA1897" i="1"/>
  <c r="AB1897" i="1" s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B1915" i="1" s="1"/>
  <c r="AA1916" i="1"/>
  <c r="AA1917" i="1"/>
  <c r="AA1918" i="1"/>
  <c r="AB1918" i="1" s="1"/>
  <c r="AA1919" i="1"/>
  <c r="AB1919" i="1" s="1"/>
  <c r="AA1920" i="1"/>
  <c r="AB1920" i="1" s="1"/>
  <c r="AA1921" i="1"/>
  <c r="AB1921" i="1" s="1"/>
  <c r="AA1922" i="1"/>
  <c r="AA1923" i="1"/>
  <c r="AA1924" i="1"/>
  <c r="AA1925" i="1"/>
  <c r="AB1925" i="1" s="1"/>
  <c r="AA1926" i="1"/>
  <c r="AB1926" i="1" s="1"/>
  <c r="AA1927" i="1"/>
  <c r="AB1927" i="1" s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B1957" i="1" s="1"/>
  <c r="AA1958" i="1"/>
  <c r="AB1958" i="1" s="1"/>
  <c r="AA1959" i="1"/>
  <c r="AB1959" i="1" s="1"/>
  <c r="AA1960" i="1"/>
  <c r="AB1960" i="1" s="1"/>
  <c r="AA1961" i="1"/>
  <c r="AB1961" i="1" s="1"/>
  <c r="AA1962" i="1"/>
  <c r="AB1962" i="1" s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C1975" i="1" s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B1989" i="1" s="1"/>
  <c r="AA1990" i="1"/>
  <c r="AB1990" i="1" s="1"/>
  <c r="AA1991" i="1"/>
  <c r="AB1991" i="1" s="1"/>
  <c r="AA1992" i="1"/>
  <c r="AB1992" i="1" s="1"/>
  <c r="AA1993" i="1"/>
  <c r="AB1993" i="1" s="1"/>
  <c r="AA1994" i="1"/>
  <c r="AB1994" i="1" s="1"/>
  <c r="AA1995" i="1"/>
  <c r="AB1995" i="1" s="1"/>
  <c r="AA1996" i="1"/>
  <c r="AB1996" i="1" s="1"/>
  <c r="AA1997" i="1"/>
  <c r="AB1997" i="1" s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B2020" i="1" s="1"/>
  <c r="AA2021" i="1"/>
  <c r="AA2022" i="1"/>
  <c r="AA2" i="1"/>
  <c r="AB2" i="1" s="1"/>
  <c r="J9" i="12"/>
  <c r="J8" i="12"/>
  <c r="J7" i="12"/>
  <c r="J6" i="12"/>
  <c r="J5" i="12"/>
  <c r="J4" i="12"/>
  <c r="D2" i="11"/>
  <c r="D3" i="11"/>
  <c r="D4" i="11"/>
  <c r="D5" i="11"/>
  <c r="D6" i="11"/>
  <c r="D7" i="11"/>
  <c r="C7" i="11"/>
  <c r="B7" i="11" s="1"/>
  <c r="C6" i="11"/>
  <c r="B6" i="11" s="1"/>
  <c r="C2" i="11"/>
  <c r="B2" i="11" s="1"/>
  <c r="C3" i="11"/>
  <c r="B3" i="11" s="1"/>
  <c r="C4" i="11"/>
  <c r="B4" i="11" s="1"/>
  <c r="C5" i="11"/>
  <c r="B5" i="11" s="1"/>
  <c r="J223" i="10"/>
  <c r="J220" i="10"/>
  <c r="J211" i="10"/>
  <c r="J210" i="10"/>
  <c r="J208" i="10"/>
  <c r="J173" i="10"/>
  <c r="H14" i="10"/>
  <c r="I8" i="10"/>
  <c r="I7" i="10"/>
  <c r="I6" i="10"/>
  <c r="I5" i="10"/>
  <c r="I4" i="10"/>
  <c r="I9" i="10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B2" i="4"/>
  <c r="D2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W10" i="4"/>
  <c r="AO1162" i="1"/>
  <c r="BC1476" i="1"/>
  <c r="BC2021" i="1"/>
  <c r="BC1972" i="1"/>
  <c r="BC584" i="1"/>
  <c r="BC2020" i="1"/>
  <c r="BC1639" i="1"/>
  <c r="BC1177" i="1"/>
  <c r="BC100" i="1"/>
  <c r="BC1023" i="1"/>
  <c r="BC1912" i="1"/>
  <c r="BC2019" i="1"/>
  <c r="BC1086" i="1"/>
  <c r="BC1171" i="1"/>
  <c r="BC86" i="1"/>
  <c r="BC2015" i="1"/>
  <c r="BC984" i="1"/>
  <c r="BC627" i="1"/>
  <c r="BC367" i="1"/>
  <c r="BC819" i="1"/>
  <c r="BC2014" i="1"/>
  <c r="BC2011" i="1"/>
  <c r="BC1108" i="1"/>
  <c r="BC708" i="1"/>
  <c r="BC290" i="1"/>
  <c r="BC936" i="1"/>
  <c r="BC152" i="1"/>
  <c r="BC1934" i="1"/>
  <c r="BC2010" i="1"/>
  <c r="BC1891" i="1"/>
  <c r="BC764" i="1"/>
  <c r="BC2009" i="1"/>
  <c r="BC2007" i="1"/>
  <c r="BC1716" i="1"/>
  <c r="BC1840" i="1"/>
  <c r="BC1903" i="1"/>
  <c r="BC2005" i="1"/>
  <c r="BC1637" i="1"/>
  <c r="BC1941" i="1"/>
  <c r="BC1662" i="1"/>
  <c r="BC1469" i="1"/>
  <c r="BC2004" i="1"/>
  <c r="BC2001" i="1"/>
  <c r="BC1030" i="1"/>
  <c r="BC515" i="1"/>
  <c r="BC1401" i="1"/>
  <c r="BC1998" i="1"/>
  <c r="BC1997" i="1"/>
  <c r="BC919" i="1"/>
  <c r="BC1496" i="1"/>
  <c r="BC630" i="1"/>
  <c r="BC967" i="1"/>
  <c r="BC1995" i="1"/>
  <c r="BC1248" i="1"/>
  <c r="BC1993" i="1"/>
  <c r="BC136" i="1"/>
  <c r="BC641" i="1"/>
  <c r="BC1991" i="1"/>
  <c r="BC1990" i="1"/>
  <c r="BC1988" i="1"/>
  <c r="BC1984" i="1"/>
  <c r="BC1983" i="1"/>
  <c r="BC983" i="1"/>
  <c r="BC1982" i="1"/>
  <c r="BC1981" i="1"/>
  <c r="BC1208" i="1"/>
  <c r="BC1569" i="1"/>
  <c r="BC803" i="1"/>
  <c r="BC1040" i="1"/>
  <c r="BC1980" i="1"/>
  <c r="BC1978" i="1"/>
  <c r="BC1495" i="1"/>
  <c r="BC689" i="1"/>
  <c r="BC530" i="1"/>
  <c r="BC1764" i="1"/>
  <c r="BC1742" i="1"/>
  <c r="BC1976" i="1"/>
  <c r="BC1996" i="1"/>
  <c r="BC896" i="1"/>
  <c r="BC1913" i="1"/>
  <c r="BC1975" i="1"/>
  <c r="BC753" i="1"/>
  <c r="BC1971" i="1"/>
  <c r="BC395" i="1"/>
  <c r="BC135" i="1"/>
  <c r="BC1131" i="1"/>
  <c r="BC1638" i="1"/>
  <c r="BC763" i="1"/>
  <c r="BC1636" i="1"/>
  <c r="BC940" i="1"/>
  <c r="BC900" i="1"/>
  <c r="BC1802" i="1"/>
  <c r="BC45" i="1"/>
  <c r="BC1967" i="1"/>
  <c r="BC681" i="1"/>
  <c r="BC1987" i="1"/>
  <c r="BC1966" i="1"/>
  <c r="BC701" i="1"/>
  <c r="BC949" i="1"/>
  <c r="BC1985" i="1"/>
  <c r="BC1316" i="1"/>
  <c r="BC1032" i="1"/>
  <c r="BC1199" i="1"/>
  <c r="BC1344" i="1"/>
  <c r="BC234" i="1"/>
  <c r="BC1463" i="1"/>
  <c r="BC1965" i="1"/>
  <c r="BC1964" i="1"/>
  <c r="BC1607" i="1"/>
  <c r="BC1960" i="1"/>
  <c r="BC1959" i="1"/>
  <c r="BC1958" i="1"/>
  <c r="BC1956" i="1"/>
  <c r="BC1955" i="1"/>
  <c r="BC526" i="1"/>
  <c r="BC1483" i="1"/>
  <c r="BC1717" i="1"/>
  <c r="BC691" i="1"/>
  <c r="BC1951" i="1"/>
  <c r="BC1949" i="1"/>
  <c r="BC281" i="1"/>
  <c r="BC1241" i="1"/>
  <c r="BC1517" i="1"/>
  <c r="BC566" i="1"/>
  <c r="BC1948" i="1"/>
  <c r="BC1946" i="1"/>
  <c r="BC1657" i="1"/>
  <c r="BC1013" i="1"/>
  <c r="BC962" i="1"/>
  <c r="BC1107" i="1"/>
  <c r="BC1588" i="1"/>
  <c r="BC1940" i="1"/>
  <c r="BC426" i="1"/>
  <c r="BC1549" i="1"/>
  <c r="BC1936" i="1"/>
  <c r="BC1181" i="1"/>
  <c r="BC679" i="1"/>
  <c r="BC1935" i="1"/>
  <c r="BC1715" i="1"/>
  <c r="BC1943" i="1"/>
  <c r="BC1029" i="1"/>
  <c r="BC1933" i="1"/>
  <c r="BC1957" i="1"/>
  <c r="BC1384" i="1"/>
  <c r="BC878" i="1"/>
  <c r="BC929" i="1"/>
  <c r="BC1442" i="1"/>
  <c r="BC179" i="1"/>
  <c r="BC1931" i="1"/>
  <c r="BC716" i="1"/>
  <c r="BC1267" i="1"/>
  <c r="BC1928" i="1"/>
  <c r="BC1927" i="1"/>
  <c r="BC737" i="1"/>
  <c r="BC1925" i="1"/>
  <c r="BC798" i="1"/>
  <c r="BC1924" i="1"/>
  <c r="BC1923" i="1"/>
  <c r="BC1900" i="1"/>
  <c r="BC1919" i="1"/>
  <c r="BC802" i="1"/>
  <c r="BC1138" i="1"/>
  <c r="BC1916" i="1"/>
  <c r="BC1911" i="1"/>
  <c r="BC114" i="1"/>
  <c r="BC305" i="1"/>
  <c r="BC1691" i="1"/>
  <c r="BC1908" i="1"/>
  <c r="BC1521" i="1"/>
  <c r="BC1533" i="1"/>
  <c r="BC1103" i="1"/>
  <c r="BC830" i="1"/>
  <c r="BC1906" i="1"/>
  <c r="BC1905" i="1"/>
  <c r="BC1899" i="1"/>
  <c r="BC233" i="1"/>
  <c r="BC1898" i="1"/>
  <c r="BC1812" i="1"/>
  <c r="BC1896" i="1"/>
  <c r="BC1986" i="1"/>
  <c r="BC1895" i="1"/>
  <c r="BC1722" i="1"/>
  <c r="BC85" i="1"/>
  <c r="BC1741" i="1"/>
  <c r="BC1169" i="1"/>
  <c r="BC2017" i="1"/>
  <c r="BC1557" i="1"/>
  <c r="BC1892" i="1"/>
  <c r="BC2006" i="1"/>
  <c r="BC1889" i="1"/>
  <c r="BC1364" i="1"/>
  <c r="BC1783" i="1"/>
  <c r="BC1888" i="1"/>
  <c r="BC1644" i="1"/>
  <c r="BC1902" i="1"/>
  <c r="BC1694" i="1"/>
  <c r="BC1494" i="1"/>
  <c r="BC1887" i="1"/>
  <c r="BC1648" i="1"/>
  <c r="BC1020" i="1"/>
  <c r="BC1886" i="1"/>
  <c r="BC345" i="1"/>
  <c r="BC945" i="1"/>
  <c r="BC1144" i="1"/>
  <c r="BC1883" i="1"/>
  <c r="BC1586" i="1"/>
  <c r="BC895" i="1"/>
  <c r="BC1414" i="1"/>
  <c r="BC1491" i="1"/>
  <c r="BC932" i="1"/>
  <c r="BC387" i="1"/>
  <c r="BC1875" i="1"/>
  <c r="BC1881" i="1"/>
  <c r="BC1492" i="1"/>
  <c r="BC386" i="1"/>
  <c r="BC707" i="1"/>
  <c r="BC1327" i="1"/>
  <c r="BC1872" i="1"/>
  <c r="BC1865" i="1"/>
  <c r="BC1863" i="1"/>
  <c r="BC636" i="1"/>
  <c r="BC1309" i="1"/>
  <c r="BC1856" i="1"/>
  <c r="BC1794" i="1"/>
  <c r="BC250" i="1"/>
  <c r="BC1251" i="1"/>
  <c r="BC723" i="1"/>
  <c r="BC908" i="1"/>
  <c r="BC1855" i="1"/>
  <c r="BC1851" i="1"/>
  <c r="BC1858" i="1"/>
  <c r="BC1752" i="1"/>
  <c r="BC1968" i="1"/>
  <c r="BC1033" i="1"/>
  <c r="BC1849" i="1"/>
  <c r="BC1848" i="1"/>
  <c r="BC1847" i="1"/>
  <c r="BC812" i="1"/>
  <c r="BC1603" i="1"/>
  <c r="BC448" i="1"/>
  <c r="BC1846" i="1"/>
  <c r="BC1601" i="1"/>
  <c r="BC1142" i="1"/>
  <c r="BC521" i="1"/>
  <c r="BC1398" i="1"/>
  <c r="BC1845" i="1"/>
  <c r="BC134" i="1"/>
  <c r="BC1049" i="1"/>
  <c r="BC1999" i="1"/>
  <c r="BC1842" i="1"/>
  <c r="BC1147" i="1"/>
  <c r="BC1408" i="1"/>
  <c r="BC991" i="1"/>
  <c r="BC1028" i="1"/>
  <c r="BC1841" i="1"/>
  <c r="BC1111" i="1"/>
  <c r="BC1455" i="1"/>
  <c r="BC1838" i="1"/>
  <c r="BC1081" i="1"/>
  <c r="BC501" i="1"/>
  <c r="BC269" i="1"/>
  <c r="BC1744" i="1"/>
  <c r="BC1665" i="1"/>
  <c r="BC1187" i="1"/>
  <c r="BC846" i="1"/>
  <c r="BC837" i="1"/>
  <c r="BC1834" i="1"/>
  <c r="BC1832" i="1"/>
  <c r="BC1815" i="1"/>
  <c r="BC1157" i="1"/>
  <c r="BC366" i="1"/>
  <c r="BC1829" i="1"/>
  <c r="BC1826" i="1"/>
  <c r="BC1768" i="1"/>
  <c r="BC1904" i="1"/>
  <c r="BC1820" i="1"/>
  <c r="BC1926" i="1"/>
  <c r="BC39" i="1"/>
  <c r="BC1062" i="1"/>
  <c r="BC1313" i="1"/>
  <c r="BC865" i="1"/>
  <c r="BC1708" i="1"/>
  <c r="BC99" i="1"/>
  <c r="BC1816" i="1"/>
  <c r="BC1814" i="1"/>
  <c r="BC690" i="1"/>
  <c r="BC440" i="1"/>
  <c r="BC459" i="1"/>
  <c r="BC84" i="1"/>
  <c r="BC304" i="1"/>
  <c r="BC868" i="1"/>
  <c r="BC1110" i="1"/>
  <c r="BC1673" i="1"/>
  <c r="BC1909" i="1"/>
  <c r="BC1369" i="1"/>
  <c r="BC950" i="1"/>
  <c r="BC1263" i="1"/>
  <c r="BC1937" i="1"/>
  <c r="BC1811" i="1"/>
  <c r="BC1947" i="1"/>
  <c r="BC1624" i="1"/>
  <c r="BC1809" i="1"/>
  <c r="BC1538" i="1"/>
  <c r="BC1468" i="1"/>
  <c r="BC1008" i="1"/>
  <c r="BC1734" i="1"/>
  <c r="BC98" i="1"/>
  <c r="BC1502" i="1"/>
  <c r="BC1444" i="1"/>
  <c r="BC1801" i="1"/>
  <c r="BC1798" i="1"/>
  <c r="BC408" i="1"/>
  <c r="BC1797" i="1"/>
  <c r="BC1796" i="1"/>
  <c r="BC1793" i="1"/>
  <c r="BC1792" i="1"/>
  <c r="BC840" i="1"/>
  <c r="BC565" i="1"/>
  <c r="BC1873" i="1"/>
  <c r="BC1787" i="1"/>
  <c r="BC1785" i="1"/>
  <c r="BC1728" i="1"/>
  <c r="BC1784" i="1"/>
  <c r="BC385" i="1"/>
  <c r="BC583" i="1"/>
  <c r="BC1963" i="1"/>
  <c r="BC1214" i="1"/>
  <c r="BC431" i="1"/>
  <c r="BC1781" i="1"/>
  <c r="BC1806" i="1"/>
  <c r="BC1778" i="1"/>
  <c r="BC990" i="1"/>
  <c r="BC1613" i="1"/>
  <c r="BC1516" i="1"/>
  <c r="BC1558" i="1"/>
  <c r="BC1921" i="1"/>
  <c r="BC1776" i="1"/>
  <c r="BC1774" i="1"/>
  <c r="BC674" i="1"/>
  <c r="BC1772" i="1"/>
  <c r="BC968" i="1"/>
  <c r="BC1766" i="1"/>
  <c r="BC1751" i="1"/>
  <c r="BC1308" i="1"/>
  <c r="BC150" i="1"/>
  <c r="BC601" i="1"/>
  <c r="BC1004" i="1"/>
  <c r="BC1178" i="1"/>
  <c r="BC722" i="1"/>
  <c r="BC1782" i="1"/>
  <c r="BC149" i="1"/>
  <c r="BC1651" i="1"/>
  <c r="BC1839" i="1"/>
  <c r="BC1748" i="1"/>
  <c r="BC1274" i="1"/>
  <c r="BC1170" i="1"/>
  <c r="BC1745" i="1"/>
  <c r="BC1737" i="1"/>
  <c r="BC1862" i="1"/>
  <c r="BC887" i="1"/>
  <c r="BC1789" i="1"/>
  <c r="BC1682" i="1"/>
  <c r="BC978" i="1"/>
  <c r="BC1361" i="1"/>
  <c r="BC626" i="1"/>
  <c r="BC927" i="1"/>
  <c r="BC83" i="1"/>
  <c r="BC1758" i="1"/>
  <c r="BC1747" i="1"/>
  <c r="BC1305" i="1"/>
  <c r="BC1499" i="1"/>
  <c r="BC1399" i="1"/>
  <c r="BC1729" i="1"/>
  <c r="BC1014" i="1"/>
  <c r="BC1721" i="1"/>
  <c r="BC1727" i="1"/>
  <c r="BC957" i="1"/>
  <c r="BC1739" i="1"/>
  <c r="BC635" i="1"/>
  <c r="BC365" i="1"/>
  <c r="BC425" i="1"/>
  <c r="BC407" i="1"/>
  <c r="BC1560" i="1"/>
  <c r="BC1553" i="1"/>
  <c r="BC1725" i="1"/>
  <c r="BC1713" i="1"/>
  <c r="BC782" i="1"/>
  <c r="BC1383" i="1"/>
  <c r="BC82" i="1"/>
  <c r="BC1222" i="1"/>
  <c r="BC1780" i="1"/>
  <c r="BC207" i="1"/>
  <c r="BC750" i="1"/>
  <c r="BC1552" i="1"/>
  <c r="BC1196" i="1"/>
  <c r="BC987" i="1"/>
  <c r="BC664" i="1"/>
  <c r="BC164" i="1"/>
  <c r="BC678" i="1"/>
  <c r="BC1818" i="1"/>
  <c r="BC1712" i="1"/>
  <c r="BC1135" i="1"/>
  <c r="BC1890" i="1"/>
  <c r="BC939" i="1"/>
  <c r="BC1460" i="1"/>
  <c r="BC1702" i="1"/>
  <c r="BC1002" i="1"/>
  <c r="BC1695" i="1"/>
  <c r="BC1477" i="1"/>
  <c r="BC1283" i="1"/>
  <c r="BC1690" i="1"/>
  <c r="BC344" i="1"/>
  <c r="BC1750" i="1"/>
  <c r="BC249" i="1"/>
  <c r="BC834" i="1"/>
  <c r="BC1689" i="1"/>
  <c r="BC38" i="1"/>
  <c r="BC714" i="1"/>
  <c r="BC1508" i="1"/>
  <c r="BC1688" i="1"/>
  <c r="BC31" i="1"/>
  <c r="BC1459" i="1"/>
  <c r="BC1726" i="1"/>
  <c r="BC1687" i="1"/>
  <c r="BC185" i="1"/>
  <c r="BC476" i="1"/>
  <c r="BC1945" i="1"/>
  <c r="BC1501" i="1"/>
  <c r="BC1525" i="1"/>
  <c r="BC683" i="1"/>
  <c r="BC133" i="1"/>
  <c r="BC163" i="1"/>
  <c r="BC1295" i="1"/>
  <c r="BC303" i="1"/>
  <c r="BC1129" i="1"/>
  <c r="BC132" i="1"/>
  <c r="BC248" i="1"/>
  <c r="BC1099" i="1"/>
  <c r="BC384" i="1"/>
  <c r="BC799" i="1"/>
  <c r="BC1686" i="1"/>
  <c r="BC289" i="1"/>
  <c r="BC1736" i="1"/>
  <c r="BC1281" i="1"/>
  <c r="BC1679" i="1"/>
  <c r="BC492" i="1"/>
  <c r="BC178" i="1"/>
  <c r="BC663" i="1"/>
  <c r="BC1678" i="1"/>
  <c r="BC554" i="1"/>
  <c r="BC610" i="1"/>
  <c r="BC364" i="1"/>
  <c r="BC1467" i="1"/>
  <c r="BC1677" i="1"/>
  <c r="BC1672" i="1"/>
  <c r="BC1653" i="1"/>
  <c r="BC1273" i="1"/>
  <c r="BC1374" i="1"/>
  <c r="BC258" i="1"/>
  <c r="BC1652" i="1"/>
  <c r="BC1486" i="1"/>
  <c r="BC818" i="1"/>
  <c r="BC1868" i="1"/>
  <c r="BC874" i="1"/>
  <c r="BC1450" i="1"/>
  <c r="BC1932" i="1"/>
  <c r="BC1440" i="1"/>
  <c r="BC268" i="1"/>
  <c r="BC1022" i="1"/>
  <c r="BC1322" i="1"/>
  <c r="BC81" i="1"/>
  <c r="BC1018" i="1"/>
  <c r="BC541" i="1"/>
  <c r="BC1666" i="1"/>
  <c r="BC1755" i="1"/>
  <c r="BC24" i="1"/>
  <c r="BC1770" i="1"/>
  <c r="BC1647" i="1"/>
  <c r="BC1645" i="1"/>
  <c r="BC1512" i="1"/>
  <c r="BC1642" i="1"/>
  <c r="BC1635" i="1"/>
  <c r="BC1218" i="1"/>
  <c r="BC1627" i="1"/>
  <c r="BC1954" i="1"/>
  <c r="BC1367" i="1"/>
  <c r="BC1352" i="1"/>
  <c r="BC267" i="1"/>
  <c r="BC44" i="1"/>
  <c r="BC508" i="1"/>
  <c r="BC1575" i="1"/>
  <c r="BC520" i="1"/>
  <c r="BC382" i="1"/>
  <c r="BC662" i="1"/>
  <c r="BC1140" i="1"/>
  <c r="BC1731" i="1"/>
  <c r="BC19" i="1"/>
  <c r="BC343" i="1"/>
  <c r="BC1861" i="1"/>
  <c r="BC1441" i="1"/>
  <c r="BC1621" i="1"/>
  <c r="BC469" i="1"/>
  <c r="BC1805" i="1"/>
  <c r="BC1630" i="1"/>
  <c r="BC1104" i="1"/>
  <c r="BC1070" i="1"/>
  <c r="BC1611" i="1"/>
  <c r="BC1620" i="1"/>
  <c r="BC1235" i="1"/>
  <c r="BC736" i="1"/>
  <c r="BC632" i="1"/>
  <c r="BC1604" i="1"/>
  <c r="BC745" i="1"/>
  <c r="BC1599" i="1"/>
  <c r="BC654" i="1"/>
  <c r="BC1055" i="1"/>
  <c r="BC224" i="1"/>
  <c r="BC973" i="1"/>
  <c r="BC1250" i="1"/>
  <c r="BC1360" i="1"/>
  <c r="BC1808" i="1"/>
  <c r="BC1168" i="1"/>
  <c r="BC1597" i="1"/>
  <c r="BC894" i="1"/>
  <c r="BC342" i="1"/>
  <c r="BC1389" i="1"/>
  <c r="BC1493" i="1"/>
  <c r="BC1536" i="1"/>
  <c r="BC628" i="1"/>
  <c r="BC1136" i="1"/>
  <c r="BC838" i="1"/>
  <c r="BC1596" i="1"/>
  <c r="BC1595" i="1"/>
  <c r="BC1285" i="1"/>
  <c r="BC148" i="1"/>
  <c r="BC1563" i="1"/>
  <c r="BC695" i="1"/>
  <c r="BC1335" i="1"/>
  <c r="BC1844" i="1"/>
  <c r="BC595" i="1"/>
  <c r="BC1386" i="1"/>
  <c r="BC1422" i="1"/>
  <c r="BC500" i="1"/>
  <c r="BC1594" i="1"/>
  <c r="BC1592" i="1"/>
  <c r="BC622" i="1"/>
  <c r="BC1591" i="1"/>
  <c r="BC594" i="1"/>
  <c r="BC1413" i="1"/>
  <c r="BC1590" i="1"/>
  <c r="BC956" i="1"/>
  <c r="BC1589" i="1"/>
  <c r="BC713" i="1"/>
  <c r="BC1573" i="1"/>
  <c r="BC1372" i="1"/>
  <c r="BC1411" i="1"/>
  <c r="BC661" i="1"/>
  <c r="BC1837" i="1"/>
  <c r="BC1430" i="1"/>
  <c r="BC1661" i="1"/>
  <c r="BC864" i="1"/>
  <c r="BC1710" i="1"/>
  <c r="BC199" i="1"/>
  <c r="BC483" i="1"/>
  <c r="BC1876" i="1"/>
  <c r="BC1482" i="1"/>
  <c r="BC564" i="1"/>
  <c r="BC1572" i="1"/>
  <c r="BC458" i="1"/>
  <c r="BC177" i="1"/>
  <c r="BC643" i="1"/>
  <c r="BC406" i="1"/>
  <c r="BC992" i="1"/>
  <c r="BC791" i="1"/>
  <c r="BC741" i="1"/>
  <c r="BC1571" i="1"/>
  <c r="BC1045" i="1"/>
  <c r="BC1063" i="1"/>
  <c r="BC769" i="1"/>
  <c r="BC1920" i="1"/>
  <c r="BC405" i="1"/>
  <c r="BC797" i="1"/>
  <c r="BC1188" i="1"/>
  <c r="BC1027" i="1"/>
  <c r="BC1159" i="1"/>
  <c r="BC317" i="1"/>
  <c r="BC730" i="1"/>
  <c r="BC1823" i="1"/>
  <c r="BC1417" i="1"/>
  <c r="BC1680" i="1"/>
  <c r="BC1507" i="1"/>
  <c r="BC794" i="1"/>
  <c r="BC1567" i="1"/>
  <c r="BC1133" i="1"/>
  <c r="BC1566" i="1"/>
  <c r="BC817" i="1"/>
  <c r="BC1519" i="1"/>
  <c r="BC2018" i="1"/>
  <c r="BC593" i="1"/>
  <c r="BC1623" i="1"/>
  <c r="BC826" i="1"/>
  <c r="BC1641" i="1"/>
  <c r="BC1454" i="1"/>
  <c r="BC1312" i="1"/>
  <c r="BC1061" i="1"/>
  <c r="BC972" i="1"/>
  <c r="BC1421" i="1"/>
  <c r="BC1833" i="1"/>
  <c r="BC1130" i="1"/>
  <c r="BC1277" i="1"/>
  <c r="BC1562" i="1"/>
  <c r="BC53" i="1"/>
  <c r="BC1532" i="1"/>
  <c r="BC1669" i="1"/>
  <c r="BC618" i="1"/>
  <c r="BC721" i="1"/>
  <c r="BC1270" i="1"/>
  <c r="BC316" i="1"/>
  <c r="BC279" i="1"/>
  <c r="BC1915" i="1"/>
  <c r="BC1545" i="1"/>
  <c r="BC1527" i="1"/>
  <c r="BC572" i="1"/>
  <c r="BC1526" i="1"/>
  <c r="BC1643" i="1"/>
  <c r="BC924" i="1"/>
  <c r="BC1699" i="1"/>
  <c r="BC1036" i="1"/>
  <c r="BC1522" i="1"/>
  <c r="BC1325" i="1"/>
  <c r="BC768" i="1"/>
  <c r="BC1518" i="1"/>
  <c r="BC456" i="1"/>
  <c r="BC1286" i="1"/>
  <c r="BC1514" i="1"/>
  <c r="BC1498" i="1"/>
  <c r="BC1869" i="1"/>
  <c r="BC1490" i="1"/>
  <c r="BC1437" i="1"/>
  <c r="BC1420" i="1"/>
  <c r="BC2016" i="1"/>
  <c r="BC1044" i="1"/>
  <c r="BC1461" i="1"/>
  <c r="BC1453" i="1"/>
  <c r="BC1042" i="1"/>
  <c r="BC1318" i="1"/>
  <c r="BC625" i="1"/>
  <c r="BC80" i="1"/>
  <c r="BC176" i="1"/>
  <c r="BC1247" i="1"/>
  <c r="BC888" i="1"/>
  <c r="BC1186" i="1"/>
  <c r="BC1475" i="1"/>
  <c r="BC162" i="1"/>
  <c r="BC315" i="1"/>
  <c r="BC1434" i="1"/>
  <c r="BC1221" i="1"/>
  <c r="BC1429" i="1"/>
  <c r="BC1424" i="1"/>
  <c r="BC232" i="1"/>
  <c r="BC1418" i="1"/>
  <c r="BC886" i="1"/>
  <c r="BC198" i="1"/>
  <c r="BC1485" i="1"/>
  <c r="BC439" i="1"/>
  <c r="BC97" i="1"/>
  <c r="BC1412" i="1"/>
  <c r="BC1992" i="1"/>
  <c r="BC617" i="1"/>
  <c r="BC341" i="1"/>
  <c r="BC608" i="1"/>
  <c r="BC825" i="1"/>
  <c r="BC394" i="1"/>
  <c r="BC540" i="1"/>
  <c r="BC1359" i="1"/>
  <c r="BC1827" i="1"/>
  <c r="BC1385" i="1"/>
  <c r="BC1175" i="1"/>
  <c r="BC231" i="1"/>
  <c r="BC1017" i="1"/>
  <c r="BC247" i="1"/>
  <c r="BC37" i="1"/>
  <c r="BC1400" i="1"/>
  <c r="BC839" i="1"/>
  <c r="BC1870" i="1"/>
  <c r="BC1191" i="1"/>
  <c r="BC381" i="1"/>
  <c r="BC673" i="1"/>
  <c r="BC131" i="1"/>
  <c r="BC1395" i="1"/>
  <c r="BC438" i="1"/>
  <c r="BC1452" i="1"/>
  <c r="BC898" i="1"/>
  <c r="BC230" i="1"/>
  <c r="BC1606" i="1"/>
  <c r="BC519" i="1"/>
  <c r="BC1602" i="1"/>
  <c r="BC893" i="1"/>
  <c r="BC278" i="1"/>
  <c r="BC1234" i="1"/>
  <c r="BC884" i="1"/>
  <c r="BC777" i="1"/>
  <c r="BC257" i="1"/>
  <c r="BC1058" i="1"/>
  <c r="BC1479" i="1"/>
  <c r="BC1746" i="1"/>
  <c r="BC1373" i="1"/>
  <c r="BC1357" i="1"/>
  <c r="BC1500" i="1"/>
  <c r="BC1884" i="1"/>
  <c r="BC1655" i="1"/>
  <c r="BC1419" i="1"/>
  <c r="BC793" i="1"/>
  <c r="BC592" i="1"/>
  <c r="BC1664" i="1"/>
  <c r="BC1466" i="1"/>
  <c r="BC96" i="1"/>
  <c r="BC904" i="1"/>
  <c r="BC1353" i="1"/>
  <c r="BC1822" i="1"/>
  <c r="BC1821" i="1"/>
  <c r="BC1282" i="1"/>
  <c r="BC885" i="1"/>
  <c r="BC1551" i="1"/>
  <c r="BC1438" i="1"/>
  <c r="BC1654" i="1"/>
  <c r="BC621" i="1"/>
  <c r="BC1550" i="1"/>
  <c r="BC1172" i="1"/>
  <c r="BC1351" i="1"/>
  <c r="BC1350" i="1"/>
  <c r="BC1334" i="1"/>
  <c r="BC1324" i="1"/>
  <c r="BC1311" i="1"/>
  <c r="BC999" i="1"/>
  <c r="BC1258" i="1"/>
  <c r="BC1901" i="1"/>
  <c r="BC749" i="1"/>
  <c r="BC197" i="1"/>
  <c r="BC1303" i="1"/>
  <c r="BC95" i="1"/>
  <c r="BC571" i="1"/>
  <c r="BC1302" i="1"/>
  <c r="BC1788" i="1"/>
  <c r="BC1052" i="1"/>
  <c r="BC1831" i="1"/>
  <c r="BC1256" i="1"/>
  <c r="BC1378" i="1"/>
  <c r="BC1297" i="1"/>
  <c r="BC553" i="1"/>
  <c r="BC1243" i="1"/>
  <c r="BC853" i="1"/>
  <c r="BC1800" i="1"/>
  <c r="BC539" i="1"/>
  <c r="BC977" i="1"/>
  <c r="BC1291" i="1"/>
  <c r="BC2008" i="1"/>
  <c r="BC1265" i="1"/>
  <c r="BC607" i="1"/>
  <c r="BC623" i="1"/>
  <c r="BC78" i="1"/>
  <c r="BC3" i="1"/>
  <c r="BC1276" i="1"/>
  <c r="BC2000" i="1"/>
  <c r="BC677" i="1"/>
  <c r="BC1268" i="1"/>
  <c r="BC1173" i="1"/>
  <c r="BC266" i="1"/>
  <c r="BC130" i="1"/>
  <c r="BC1854" i="1"/>
  <c r="BC1583" i="1"/>
  <c r="BC147" i="1"/>
  <c r="BC829" i="1"/>
  <c r="BC729" i="1"/>
  <c r="BC1275" i="1"/>
  <c r="BC1079" i="1"/>
  <c r="BC1724" i="1"/>
  <c r="BC1593" i="1"/>
  <c r="BC499" i="1"/>
  <c r="BC1257" i="1"/>
  <c r="BC1358" i="1"/>
  <c r="BC1255" i="1"/>
  <c r="BC1953" i="1"/>
  <c r="BC380" i="1"/>
  <c r="BC94" i="1"/>
  <c r="BC700" i="1"/>
  <c r="BC1843" i="1"/>
  <c r="BC616" i="1"/>
  <c r="BC1254" i="1"/>
  <c r="BC1253" i="1"/>
  <c r="BC30" i="1"/>
  <c r="BC867" i="1"/>
  <c r="BC1230" i="1"/>
  <c r="BC1406" i="1"/>
  <c r="BC971" i="1"/>
  <c r="BC880" i="1"/>
  <c r="BC821" i="1"/>
  <c r="BC976" i="1"/>
  <c r="BC277" i="1"/>
  <c r="BC222" i="1"/>
  <c r="BC1684" i="1"/>
  <c r="BC767" i="1"/>
  <c r="BC1743" i="1"/>
  <c r="BC1565" i="1"/>
  <c r="BC1229" i="1"/>
  <c r="BC1204" i="1"/>
  <c r="BC1733" i="1"/>
  <c r="BC1720" i="1"/>
  <c r="BC1405" i="1"/>
  <c r="BC1310" i="1"/>
  <c r="BC781" i="1"/>
  <c r="BC1116" i="1"/>
  <c r="BC1194" i="1"/>
  <c r="BC1193" i="1"/>
  <c r="BC455" i="1"/>
  <c r="BC1646" i="1"/>
  <c r="BC582" i="1"/>
  <c r="BC246" i="1"/>
  <c r="BC1192" i="1"/>
  <c r="BC1180" i="1"/>
  <c r="BC1568" i="1"/>
  <c r="BC245" i="1"/>
  <c r="BC1039" i="1"/>
  <c r="BC1185" i="1"/>
  <c r="BC1190" i="1"/>
  <c r="BC1010" i="1"/>
  <c r="BC1880" i="1"/>
  <c r="BC244" i="1"/>
  <c r="BC758" i="1"/>
  <c r="BC1608" i="1"/>
  <c r="BC1634" i="1"/>
  <c r="BC313" i="1"/>
  <c r="BC1176" i="1"/>
  <c r="BC243" i="1"/>
  <c r="BC276" i="1"/>
  <c r="BC43" i="1"/>
  <c r="BC93" i="1"/>
  <c r="BC1163" i="1"/>
  <c r="BC883" i="1"/>
  <c r="BC660" i="1"/>
  <c r="BC1016" i="1"/>
  <c r="BC1804" i="1"/>
  <c r="BC1488" i="1"/>
  <c r="BC687" i="1"/>
  <c r="BC1786" i="1"/>
  <c r="BC1681" i="1"/>
  <c r="BC942" i="1"/>
  <c r="BC1201" i="1"/>
  <c r="BC129" i="1"/>
  <c r="BC206" i="1"/>
  <c r="BC914" i="1"/>
  <c r="BC835" i="1"/>
  <c r="BC92" i="1"/>
  <c r="BC1577" i="1"/>
  <c r="BC1674" i="1"/>
  <c r="BC1756" i="1"/>
  <c r="BC913" i="1"/>
  <c r="BC917" i="1"/>
  <c r="BC1120" i="1"/>
  <c r="BC1894" i="1"/>
  <c r="BC1160" i="1"/>
  <c r="BC29" i="1"/>
  <c r="BC1410" i="1"/>
  <c r="BC1154" i="1"/>
  <c r="BC996" i="1"/>
  <c r="BC1564" i="1"/>
  <c r="BC1944" i="1"/>
  <c r="BC437" i="1"/>
  <c r="BC340" i="1"/>
  <c r="BC1148" i="1"/>
  <c r="BC1145" i="1"/>
  <c r="BC1392" i="1"/>
  <c r="BC1127" i="1"/>
  <c r="BC1950" i="1"/>
  <c r="BC728" i="1"/>
  <c r="BC1124" i="1"/>
  <c r="BC1227" i="1"/>
  <c r="BC1288" i="1"/>
  <c r="BC1853" i="1"/>
  <c r="BC392" i="1"/>
  <c r="BC828" i="1"/>
  <c r="BC1074" i="1"/>
  <c r="BC1817" i="1"/>
  <c r="BC91" i="1"/>
  <c r="BC1236" i="1"/>
  <c r="BC845" i="1"/>
  <c r="BC877" i="1"/>
  <c r="BC1114" i="1"/>
  <c r="BC980" i="1"/>
  <c r="BC857" i="1"/>
  <c r="BC1179" i="1"/>
  <c r="BC1451" i="1"/>
  <c r="BC1330" i="1"/>
  <c r="BC1113" i="1"/>
  <c r="BC606" i="1"/>
  <c r="BC1089" i="1"/>
  <c r="BC735" i="1"/>
  <c r="BC363" i="1"/>
  <c r="BC1730" i="1"/>
  <c r="BC1252" i="1"/>
  <c r="BC1207" i="1"/>
  <c r="BC1102" i="1"/>
  <c r="BC1432" i="1"/>
  <c r="BC1585" i="1"/>
  <c r="BC1098" i="1"/>
  <c r="BC1835" i="1"/>
  <c r="BC265" i="1"/>
  <c r="BC1245" i="1"/>
  <c r="BC454" i="1"/>
  <c r="BC1693" i="1"/>
  <c r="BC1087" i="1"/>
  <c r="BC423" i="1"/>
  <c r="BC988" i="1"/>
  <c r="BC1085" i="1"/>
  <c r="BC422" i="1"/>
  <c r="BC1393" i="1"/>
  <c r="BC1628" i="1"/>
  <c r="BC852" i="1"/>
  <c r="BC403" i="1"/>
  <c r="BC1530" i="1"/>
  <c r="BC1119" i="1"/>
  <c r="BC711" i="1"/>
  <c r="BC1233" i="1"/>
  <c r="BC1057" i="1"/>
  <c r="BC1167" i="1"/>
  <c r="BC1539" i="1"/>
  <c r="BC1003" i="1"/>
  <c r="BC1156" i="1"/>
  <c r="BC912" i="1"/>
  <c r="BC1614" i="1"/>
  <c r="BC339" i="1"/>
  <c r="BC64" i="1"/>
  <c r="BC168" i="1"/>
  <c r="BC1850" i="1"/>
  <c r="BC1080" i="1"/>
  <c r="BC362" i="1"/>
  <c r="BC1209" i="1"/>
  <c r="BC1272" i="1"/>
  <c r="BC275" i="1"/>
  <c r="BC1066" i="1"/>
  <c r="BC1427" i="1"/>
  <c r="BC52" i="1"/>
  <c r="BC591" i="1"/>
  <c r="BC1091" i="1"/>
  <c r="BC1249" i="1"/>
  <c r="BC1231" i="1"/>
  <c r="BC361" i="1"/>
  <c r="BC706" i="1"/>
  <c r="BC614" i="1"/>
  <c r="BC1059" i="1"/>
  <c r="BC947" i="1"/>
  <c r="BC36" i="1"/>
  <c r="BC338" i="1"/>
  <c r="BC1718" i="1"/>
  <c r="BC1321" i="1"/>
  <c r="BC1053" i="1"/>
  <c r="BC649" i="1"/>
  <c r="BC1341" i="1"/>
  <c r="BC964" i="1"/>
  <c r="BC1259" i="1"/>
  <c r="BC1143" i="1"/>
  <c r="BC175" i="1"/>
  <c r="BC191" i="1"/>
  <c r="BC1048" i="1"/>
  <c r="BC1362" i="1"/>
  <c r="BC1041" i="1"/>
  <c r="BC1021" i="1"/>
  <c r="BC1803" i="1"/>
  <c r="BC302" i="1"/>
  <c r="BC184" i="1"/>
  <c r="BC229" i="1"/>
  <c r="BC1166" i="1"/>
  <c r="BC13" i="1"/>
  <c r="BC157" i="1"/>
  <c r="BC513" i="1"/>
  <c r="BC312" i="1"/>
  <c r="BC1970" i="1"/>
  <c r="BC512" i="1"/>
  <c r="BC1280" i="1"/>
  <c r="BC1994" i="1"/>
  <c r="BC766" i="1"/>
  <c r="BC1487" i="1"/>
  <c r="BC360" i="1"/>
  <c r="BC221" i="1"/>
  <c r="BC1012" i="1"/>
  <c r="BC581" i="1"/>
  <c r="BC1658" i="1"/>
  <c r="BC90" i="1"/>
  <c r="BC1278" i="1"/>
  <c r="BC590" i="1"/>
  <c r="BC110" i="1"/>
  <c r="BC1570" i="1"/>
  <c r="BC337" i="1"/>
  <c r="BC1709" i="1"/>
  <c r="BC955" i="1"/>
  <c r="BC671" i="1"/>
  <c r="BC563" i="1"/>
  <c r="BC1779" i="1"/>
  <c r="BC970" i="1"/>
  <c r="BC391" i="1"/>
  <c r="BC491" i="1"/>
  <c r="BC780" i="1"/>
  <c r="BC1007" i="1"/>
  <c r="BC869" i="1"/>
  <c r="BC1206" i="1"/>
  <c r="BC475" i="1"/>
  <c r="BC1068" i="1"/>
  <c r="BC468" i="1"/>
  <c r="BC836" i="1"/>
  <c r="BC35" i="1"/>
  <c r="BC77" i="1"/>
  <c r="BC379" i="1"/>
  <c r="BC63" i="1"/>
  <c r="BC833" i="1"/>
  <c r="BC562" i="1"/>
  <c r="BC1390" i="1"/>
  <c r="BC1284" i="1"/>
  <c r="BC1000" i="1"/>
  <c r="BC1860" i="1"/>
  <c r="BC311" i="1"/>
  <c r="BC757" i="1"/>
  <c r="BC161" i="1"/>
  <c r="BC1515" i="1"/>
  <c r="BC274" i="1"/>
  <c r="BC1164" i="1"/>
  <c r="BC903" i="1"/>
  <c r="BC1009" i="1"/>
  <c r="BC552" i="1"/>
  <c r="BC1600" i="1"/>
  <c r="BC301" i="1"/>
  <c r="BC998" i="1"/>
  <c r="BC1217" i="1"/>
  <c r="BC1238" i="1"/>
  <c r="BC1109" i="1"/>
  <c r="BC995" i="1"/>
  <c r="BC1464" i="1"/>
  <c r="BC190" i="1"/>
  <c r="BC1578" i="1"/>
  <c r="BC174" i="1"/>
  <c r="BC551" i="1"/>
  <c r="BC62" i="1"/>
  <c r="BC989" i="1"/>
  <c r="BC1212" i="1"/>
  <c r="BC1078" i="1"/>
  <c r="BC1097" i="1"/>
  <c r="BC1505" i="1"/>
  <c r="BC1356" i="1"/>
  <c r="BC1025" i="1"/>
  <c r="BC726" i="1"/>
  <c r="BC982" i="1"/>
  <c r="BC1554" i="1"/>
  <c r="BC336" i="1"/>
  <c r="BC264" i="1"/>
  <c r="BC629" i="1"/>
  <c r="BC1576" i="1"/>
  <c r="BC1762" i="1"/>
  <c r="BC1520" i="1"/>
  <c r="BC550" i="1"/>
  <c r="BC1355" i="1"/>
  <c r="BC974" i="1"/>
  <c r="BC963" i="1"/>
  <c r="BC196" i="1"/>
  <c r="BC183" i="1"/>
  <c r="BC916" i="1"/>
  <c r="BC605" i="1"/>
  <c r="BC146" i="1"/>
  <c r="BC1101" i="1"/>
  <c r="BC1084" i="1"/>
  <c r="BC1152" i="1"/>
  <c r="BC1067" i="1"/>
  <c r="BC127" i="1"/>
  <c r="BC446" i="1"/>
  <c r="BC948" i="1"/>
  <c r="BC529" i="1"/>
  <c r="BC1161" i="1"/>
  <c r="BC538" i="1"/>
  <c r="BC943" i="1"/>
  <c r="BC42" i="1"/>
  <c r="BC659" i="1"/>
  <c r="BC934" i="1"/>
  <c r="BC882" i="1"/>
  <c r="BC402" i="1"/>
  <c r="BC1088" i="1"/>
  <c r="BC930" i="1"/>
  <c r="BC879" i="1"/>
  <c r="BC421" i="1"/>
  <c r="BC1375" i="1"/>
  <c r="BC890" i="1"/>
  <c r="BC922" i="1"/>
  <c r="BC1315" i="1"/>
  <c r="BC12" i="1"/>
  <c r="BC490" i="1"/>
  <c r="BC498" i="1"/>
  <c r="BC1090" i="1"/>
  <c r="BC1685" i="1"/>
  <c r="BC1431" i="1"/>
  <c r="BC902" i="1"/>
  <c r="BC754" i="1"/>
  <c r="BC918" i="1"/>
  <c r="BC1024" i="1"/>
  <c r="BC1735" i="1"/>
  <c r="BC899" i="1"/>
  <c r="BC966" i="1"/>
  <c r="BC820" i="1"/>
  <c r="BC2012" i="1"/>
  <c r="BC897" i="1"/>
  <c r="BC60" i="1"/>
  <c r="BC600" i="1"/>
  <c r="BC1605" i="1"/>
  <c r="BC873" i="1"/>
  <c r="BC889" i="1"/>
  <c r="BC881" i="1"/>
  <c r="BC1244" i="1"/>
  <c r="BC1668" i="1"/>
  <c r="BC1449" i="1"/>
  <c r="BC256" i="1"/>
  <c r="BC145" i="1"/>
  <c r="BC816" i="1"/>
  <c r="BC705" i="1"/>
  <c r="BC1345" i="1"/>
  <c r="BC1559" i="1"/>
  <c r="BC875" i="1"/>
  <c r="BC1331" i="1"/>
  <c r="BC1047" i="1"/>
  <c r="BC866" i="1"/>
  <c r="BC1112" i="1"/>
  <c r="BC704" i="1"/>
  <c r="BC467" i="1"/>
  <c r="BC219" i="1"/>
  <c r="BC1299" i="1"/>
  <c r="BC390" i="1"/>
  <c r="BC1917" i="1"/>
  <c r="BC1423" i="1"/>
  <c r="BC1543" i="1"/>
  <c r="BC1001" i="1"/>
  <c r="BC961" i="1"/>
  <c r="BC359" i="1"/>
  <c r="BC854" i="1"/>
  <c r="BC1409" i="1"/>
  <c r="BC109" i="1"/>
  <c r="BC907" i="1"/>
  <c r="BC847" i="1"/>
  <c r="BC1795" i="1"/>
  <c r="BC549" i="1"/>
  <c r="BC108" i="1"/>
  <c r="BC648" i="1"/>
  <c r="BC420" i="1"/>
  <c r="BC218" i="1"/>
  <c r="BC851" i="1"/>
  <c r="BC1561" i="1"/>
  <c r="BC1342" i="1"/>
  <c r="BC824" i="1"/>
  <c r="BC1151" i="1"/>
  <c r="BC1510" i="1"/>
  <c r="BC263" i="1"/>
  <c r="BC740" i="1"/>
  <c r="BC401" i="1"/>
  <c r="BC430" i="1"/>
  <c r="BC534" i="1"/>
  <c r="BC18" i="1"/>
  <c r="BC167" i="1"/>
  <c r="BC51" i="1"/>
  <c r="BC1859" i="1"/>
  <c r="BC815" i="1"/>
  <c r="BC126" i="1"/>
  <c r="BC445" i="1"/>
  <c r="BC1497" i="1"/>
  <c r="BC686" i="1"/>
  <c r="BC1118" i="1"/>
  <c r="BC23" i="1"/>
  <c r="BC419" i="1"/>
  <c r="BC1298" i="1"/>
  <c r="BC580" i="1"/>
  <c r="BC1534" i="1"/>
  <c r="BC1371" i="1"/>
  <c r="BC647" i="1"/>
  <c r="BC1183" i="1"/>
  <c r="BC800" i="1"/>
  <c r="BC1213" i="1"/>
  <c r="BC577" i="1"/>
  <c r="BC1046" i="1"/>
  <c r="BC789" i="1"/>
  <c r="BC796" i="1"/>
  <c r="BC1671" i="1"/>
  <c r="BC107" i="1"/>
  <c r="BC1791" i="1"/>
  <c r="BC1228" i="1"/>
  <c r="BC1446" i="1"/>
  <c r="BC1240" i="1"/>
  <c r="BC1368" i="1"/>
  <c r="BC792" i="1"/>
  <c r="BC1232" i="1"/>
  <c r="BC89" i="1"/>
  <c r="BC144" i="1"/>
  <c r="BC205" i="1"/>
  <c r="BC474" i="1"/>
  <c r="BC1343" i="1"/>
  <c r="BC589" i="1"/>
  <c r="BC1128" i="1"/>
  <c r="BC106" i="1"/>
  <c r="BC1618" i="1"/>
  <c r="BC1294" i="1"/>
  <c r="BC1897" i="1"/>
  <c r="BC941" i="1"/>
  <c r="BC928" i="1"/>
  <c r="BC1632" i="1"/>
  <c r="BC640" i="1"/>
  <c r="BC1706" i="1"/>
  <c r="BC1174" i="1"/>
  <c r="BC1857" i="1"/>
  <c r="BC1556" i="1"/>
  <c r="BC795" i="1"/>
  <c r="BC653" i="1"/>
  <c r="BC790" i="1"/>
  <c r="BC634" i="1"/>
  <c r="BC125" i="1"/>
  <c r="BC1380" i="1"/>
  <c r="BC76" i="1"/>
  <c r="BC639" i="1"/>
  <c r="BC1100" i="1"/>
  <c r="BC783" i="1"/>
  <c r="BC775" i="1"/>
  <c r="BC807" i="1"/>
  <c r="BC22" i="1"/>
  <c r="BC418" i="1"/>
  <c r="BC685" i="1"/>
  <c r="BC788" i="1"/>
  <c r="BC242" i="1"/>
  <c r="BC1195" i="1"/>
  <c r="BC28" i="1"/>
  <c r="BC2013" i="1"/>
  <c r="BC1448" i="1"/>
  <c r="BC1929" i="1"/>
  <c r="BC1317" i="1"/>
  <c r="BC1015" i="1"/>
  <c r="BC938" i="1"/>
  <c r="BC1093" i="1"/>
  <c r="BC1531" i="1"/>
  <c r="BC915" i="1"/>
  <c r="BC497" i="1"/>
  <c r="BC1723" i="1"/>
  <c r="BC1037" i="1"/>
  <c r="BC1226" i="1"/>
  <c r="BC1922" i="1"/>
  <c r="BC124" i="1"/>
  <c r="BC1697" i="1"/>
  <c r="BC548" i="1"/>
  <c r="BC241" i="1"/>
  <c r="BC1377" i="1"/>
  <c r="BC863" i="1"/>
  <c r="BC1117" i="1"/>
  <c r="BC506" i="1"/>
  <c r="BC547" i="1"/>
  <c r="BC528" i="1"/>
  <c r="BC1019" i="1"/>
  <c r="BC1223" i="1"/>
  <c r="BC436" i="1"/>
  <c r="BC1866" i="1"/>
  <c r="BC720" i="1"/>
  <c r="BC417" i="1"/>
  <c r="BC1382" i="1"/>
  <c r="BC310" i="1"/>
  <c r="BC1864" i="1"/>
  <c r="BC1415" i="1"/>
  <c r="BC1333" i="1"/>
  <c r="BC779" i="1"/>
  <c r="BC1060" i="1"/>
  <c r="BC1828" i="1"/>
  <c r="BC670" i="1"/>
  <c r="BC776" i="1"/>
  <c r="BC814" i="1"/>
  <c r="BC1807" i="1"/>
  <c r="BC27" i="1"/>
  <c r="BC771" i="1"/>
  <c r="BC1054" i="1"/>
  <c r="BC892" i="1"/>
  <c r="BC576" i="1"/>
  <c r="BC1293" i="1"/>
  <c r="BC59" i="1"/>
  <c r="BC1011" i="1"/>
  <c r="BC1346" i="1"/>
  <c r="BC676" i="1"/>
  <c r="BC652" i="1"/>
  <c r="BC1629" i="1"/>
  <c r="BC844" i="1"/>
  <c r="BC1215" i="1"/>
  <c r="BC1617" i="1"/>
  <c r="BC761" i="1"/>
  <c r="BC1471" i="1"/>
  <c r="BC975" i="1"/>
  <c r="BC952" i="1"/>
  <c r="BC891" i="1"/>
  <c r="BC358" i="1"/>
  <c r="BC214" i="1"/>
  <c r="BC182" i="1"/>
  <c r="BC770" i="1"/>
  <c r="BC751" i="1"/>
  <c r="BC748" i="1"/>
  <c r="BC762" i="1"/>
  <c r="BC511" i="1"/>
  <c r="BC262" i="1"/>
  <c r="BC1354" i="1"/>
  <c r="BC204" i="1"/>
  <c r="BC299" i="1"/>
  <c r="BC1006" i="1"/>
  <c r="BC298" i="1"/>
  <c r="BC787" i="1"/>
  <c r="BC862" i="1"/>
  <c r="BC760" i="1"/>
  <c r="BC1038" i="1"/>
  <c r="BC743" i="1"/>
  <c r="BC856" i="1"/>
  <c r="BC710" i="1"/>
  <c r="BC156" i="1"/>
  <c r="BC525" i="1"/>
  <c r="BC738" i="1"/>
  <c r="BC1328" i="1"/>
  <c r="BC811" i="1"/>
  <c r="BC1092" i="1"/>
  <c r="BC843" i="1"/>
  <c r="BC1489" i="1"/>
  <c r="BC297" i="1"/>
  <c r="BC727" i="1"/>
  <c r="BC333" i="1"/>
  <c r="BC1631" i="1"/>
  <c r="BC1473" i="1"/>
  <c r="BC579" i="1"/>
  <c r="BC911" i="1"/>
  <c r="BC906" i="1"/>
  <c r="BC58" i="1"/>
  <c r="BC1537" i="1"/>
  <c r="BC49" i="1"/>
  <c r="BC2003" i="1"/>
  <c r="BC273" i="1"/>
  <c r="BC1790" i="1"/>
  <c r="BC724" i="1"/>
  <c r="BC810" i="1"/>
  <c r="BC378" i="1"/>
  <c r="BC75" i="1"/>
  <c r="BC715" i="1"/>
  <c r="BC910" i="1"/>
  <c r="BC288" i="1"/>
  <c r="BC923" i="1"/>
  <c r="BC951" i="1"/>
  <c r="BC604" i="1"/>
  <c r="BC1445" i="1"/>
  <c r="BC1540" i="1"/>
  <c r="BC123" i="1"/>
  <c r="BC646" i="1"/>
  <c r="BC1005" i="1"/>
  <c r="BC1242" i="1"/>
  <c r="BC953" i="1"/>
  <c r="BC5" i="1"/>
  <c r="BC1106" i="1"/>
  <c r="BC416" i="1"/>
  <c r="BC985" i="1"/>
  <c r="BC1649" i="1"/>
  <c r="BC1523" i="1"/>
  <c r="BC1626" i="1"/>
  <c r="BC712" i="1"/>
  <c r="BC1365" i="1"/>
  <c r="BC518" i="1"/>
  <c r="BC105" i="1"/>
  <c r="BC272" i="1"/>
  <c r="BC709" i="1"/>
  <c r="BC240" i="1"/>
  <c r="BC806" i="1"/>
  <c r="BC1703" i="1"/>
  <c r="BC1065" i="1"/>
  <c r="BC466" i="1"/>
  <c r="BC1150" i="1"/>
  <c r="BC1836" i="1"/>
  <c r="BC1348" i="1"/>
  <c r="BC1754" i="1"/>
  <c r="BC1026" i="1"/>
  <c r="BC1073" i="1"/>
  <c r="BC415" i="1"/>
  <c r="BC533" i="1"/>
  <c r="BC702" i="1"/>
  <c r="BC861" i="1"/>
  <c r="BC217" i="1"/>
  <c r="BC1574" i="1"/>
  <c r="BC74" i="1"/>
  <c r="BC1544" i="1"/>
  <c r="BC696" i="1"/>
  <c r="BC1598" i="1"/>
  <c r="BC958" i="1"/>
  <c r="BC1878" i="1"/>
  <c r="BC239" i="1"/>
  <c r="BC1760" i="1"/>
  <c r="BC969" i="1"/>
  <c r="BC1765" i="1"/>
  <c r="BC1132" i="1"/>
  <c r="BC688" i="1"/>
  <c r="BC1077" i="1"/>
  <c r="BC1867" i="1"/>
  <c r="BC684" i="1"/>
  <c r="BC465" i="1"/>
  <c r="BC489" i="1"/>
  <c r="BC669" i="1"/>
  <c r="BC1339" i="1"/>
  <c r="BC680" i="1"/>
  <c r="BC1907" i="1"/>
  <c r="BC505" i="1"/>
  <c r="BC1763" i="1"/>
  <c r="BC1819" i="1"/>
  <c r="BC675" i="1"/>
  <c r="BC357" i="1"/>
  <c r="BC1126" i="1"/>
  <c r="BC332" i="1"/>
  <c r="BC1504" i="1"/>
  <c r="BC1962" i="1"/>
  <c r="BC166" i="1"/>
  <c r="BC1616" i="1"/>
  <c r="BC1323" i="1"/>
  <c r="BC1125" i="1"/>
  <c r="BC1269" i="1"/>
  <c r="BC1732" i="1"/>
  <c r="BC672" i="1"/>
  <c r="BC1462" i="1"/>
  <c r="BC331" i="1"/>
  <c r="BC756" i="1"/>
  <c r="BC997" i="1"/>
  <c r="BC389" i="1"/>
  <c r="BC805" i="1"/>
  <c r="BC1338" i="1"/>
  <c r="BC1096" i="1"/>
  <c r="BC496" i="1"/>
  <c r="BC444" i="1"/>
  <c r="BC1481" i="1"/>
  <c r="BC155" i="1"/>
  <c r="BC1511" i="1"/>
  <c r="BC746" i="1"/>
  <c r="BC160" i="1"/>
  <c r="BC122" i="1"/>
  <c r="BC994" i="1"/>
  <c r="BC1506" i="1"/>
  <c r="BC1939" i="1"/>
  <c r="BC1035" i="1"/>
  <c r="BC1582" i="1"/>
  <c r="BC287" i="1"/>
  <c r="BC734" i="1"/>
  <c r="BC642" i="1"/>
  <c r="BC21" i="1"/>
  <c r="BC747" i="1"/>
  <c r="BC1051" i="1"/>
  <c r="BC330" i="1"/>
  <c r="BC57" i="1"/>
  <c r="BC1683" i="1"/>
  <c r="BC453" i="1"/>
  <c r="BC850" i="1"/>
  <c r="BC228" i="1"/>
  <c r="BC658" i="1"/>
  <c r="BC143" i="1"/>
  <c r="BC464" i="1"/>
  <c r="BC532" i="1"/>
  <c r="BC1615" i="1"/>
  <c r="BC329" i="1"/>
  <c r="BC1749" i="1"/>
  <c r="BC693" i="1"/>
  <c r="BC1043" i="1"/>
  <c r="BC842" i="1"/>
  <c r="BC1210" i="1"/>
  <c r="BC624" i="1"/>
  <c r="BC504" i="1"/>
  <c r="BC11" i="1"/>
  <c r="BC488" i="1"/>
  <c r="BC615" i="1"/>
  <c r="BC1246" i="1"/>
  <c r="BC1707" i="1"/>
  <c r="BC142" i="1"/>
  <c r="BC849" i="1"/>
  <c r="BC1396" i="1"/>
  <c r="BC946" i="1"/>
  <c r="BC1336" i="1"/>
  <c r="BC328" i="1"/>
  <c r="BC1612" i="1"/>
  <c r="BC1610" i="1"/>
  <c r="BC786" i="1"/>
  <c r="BC613" i="1"/>
  <c r="BC104" i="1"/>
  <c r="BC1314" i="1"/>
  <c r="BC400" i="1"/>
  <c r="BC1076" i="1"/>
  <c r="BC463" i="1"/>
  <c r="BC1271" i="1"/>
  <c r="BC238" i="1"/>
  <c r="BC1714" i="1"/>
  <c r="BC752" i="1"/>
  <c r="BC1893" i="1"/>
  <c r="BC41" i="1"/>
  <c r="BC1478" i="1"/>
  <c r="BC668" i="1"/>
  <c r="BC1287" i="1"/>
  <c r="BC296" i="1"/>
  <c r="BC813" i="1"/>
  <c r="BC1528" i="1"/>
  <c r="BC744" i="1"/>
  <c r="BC377" i="1"/>
  <c r="BC1676" i="1"/>
  <c r="BC227" i="1"/>
  <c r="BC172" i="1"/>
  <c r="BC1767" i="1"/>
  <c r="BC1973" i="1"/>
  <c r="BC356" i="1"/>
  <c r="BC609" i="1"/>
  <c r="BC435" i="1"/>
  <c r="BC1969" i="1"/>
  <c r="BC1064" i="1"/>
  <c r="BC1435" i="1"/>
  <c r="BC1799" i="1"/>
  <c r="BC809" i="1"/>
  <c r="BC487" i="1"/>
  <c r="BC599" i="1"/>
  <c r="BC1139" i="1"/>
  <c r="BC1289" i="1"/>
  <c r="BC931" i="1"/>
  <c r="BC34" i="1"/>
  <c r="BC1914" i="1"/>
  <c r="BC570" i="1"/>
  <c r="BC774" i="1"/>
  <c r="BC561" i="1"/>
  <c r="BC699" i="1"/>
  <c r="BC725" i="1"/>
  <c r="BC1509" i="1"/>
  <c r="BC597" i="1"/>
  <c r="BC1535" i="1"/>
  <c r="BC286" i="1"/>
  <c r="BC1266" i="1"/>
  <c r="BC457" i="1"/>
  <c r="BC165" i="1"/>
  <c r="BC1547" i="1"/>
  <c r="BC1548" i="1"/>
  <c r="BC1189" i="1"/>
  <c r="BC698" i="1"/>
  <c r="BC926" i="1"/>
  <c r="BC1122" i="1"/>
  <c r="BC1071" i="1"/>
  <c r="BC596" i="1"/>
  <c r="BC1397" i="1"/>
  <c r="BC574" i="1"/>
  <c r="BC503" i="1"/>
  <c r="BC1381" i="1"/>
  <c r="BC1942" i="1"/>
  <c r="BC657" i="1"/>
  <c r="BC121" i="1"/>
  <c r="BC1349" i="1"/>
  <c r="BC1391" i="1"/>
  <c r="BC285" i="1"/>
  <c r="BC656" i="1"/>
  <c r="BC103" i="1"/>
  <c r="BC1095" i="1"/>
  <c r="BC237" i="1"/>
  <c r="BC1320" i="1"/>
  <c r="BC832" i="1"/>
  <c r="BC524" i="1"/>
  <c r="BC1753" i="1"/>
  <c r="BC921" i="1"/>
  <c r="BC1555" i="1"/>
  <c r="BC495" i="1"/>
  <c r="BC573" i="1"/>
  <c r="BC1034" i="1"/>
  <c r="BC1584" i="1"/>
  <c r="BC189" i="1"/>
  <c r="BC1874" i="1"/>
  <c r="BC48" i="1"/>
  <c r="BC578" i="1"/>
  <c r="BC1775" i="1"/>
  <c r="BC355" i="1"/>
  <c r="BC1918" i="1"/>
  <c r="BC1546" i="1"/>
  <c r="BC1363" i="1"/>
  <c r="BC1433" i="1"/>
  <c r="BC1425" i="1"/>
  <c r="BC960" i="1"/>
  <c r="BC937" i="1"/>
  <c r="BC1696" i="1"/>
  <c r="BC120" i="1"/>
  <c r="BC1660" i="1"/>
  <c r="BC354" i="1"/>
  <c r="BC375" i="1"/>
  <c r="BC1198" i="1"/>
  <c r="BC1542" i="1"/>
  <c r="BC559" i="1"/>
  <c r="BC388" i="1"/>
  <c r="BC295" i="1"/>
  <c r="BC860" i="1"/>
  <c r="BC733" i="1"/>
  <c r="BC399" i="1"/>
  <c r="BC545" i="1"/>
  <c r="BC481" i="1"/>
  <c r="BC543" i="1"/>
  <c r="BC645" i="1"/>
  <c r="BC255" i="1"/>
  <c r="BC1197" i="1"/>
  <c r="BC141" i="1"/>
  <c r="BC1262" i="1"/>
  <c r="BC374" i="1"/>
  <c r="BC480" i="1"/>
  <c r="BC1656" i="1"/>
  <c r="BC1366" i="1"/>
  <c r="BC181" i="1"/>
  <c r="BC1484" i="1"/>
  <c r="BC848" i="1"/>
  <c r="BC569" i="1"/>
  <c r="BC1663" i="1"/>
  <c r="BC1871" i="1"/>
  <c r="BC542" i="1"/>
  <c r="BC1428" i="1"/>
  <c r="BC1153" i="1"/>
  <c r="BC517" i="1"/>
  <c r="BC531" i="1"/>
  <c r="BC631" i="1"/>
  <c r="BC195" i="1"/>
  <c r="BC33" i="1"/>
  <c r="BC119" i="1"/>
  <c r="BC73" i="1"/>
  <c r="BC473" i="1"/>
  <c r="BC452" i="1"/>
  <c r="BC1225" i="1"/>
  <c r="BC1579" i="1"/>
  <c r="BC682" i="1"/>
  <c r="BC516" i="1"/>
  <c r="BC560" i="1"/>
  <c r="BC1692" i="1"/>
  <c r="BC514" i="1"/>
  <c r="BC2002" i="1"/>
  <c r="BC575" i="1"/>
  <c r="BC507" i="1"/>
  <c r="BC2022" i="1"/>
  <c r="BC203" i="1"/>
  <c r="BC1771" i="1"/>
  <c r="BC373" i="1"/>
  <c r="BC909" i="1"/>
  <c r="BC485" i="1"/>
  <c r="BC484" i="1"/>
  <c r="BC88" i="1"/>
  <c r="BC1205" i="1"/>
  <c r="BC326" i="1"/>
  <c r="BC327" i="1"/>
  <c r="BC1989" i="1"/>
  <c r="BC10" i="1"/>
  <c r="BC773" i="1"/>
  <c r="BC719" i="1"/>
  <c r="BC1332" i="1"/>
  <c r="BC194" i="1"/>
  <c r="BC72" i="1"/>
  <c r="BC482" i="1"/>
  <c r="BC1701" i="1"/>
  <c r="BC461" i="1"/>
  <c r="BC808" i="1"/>
  <c r="BC398" i="1"/>
  <c r="BC472" i="1"/>
  <c r="BC638" i="1"/>
  <c r="BC447" i="1"/>
  <c r="BC325" i="1"/>
  <c r="BC441" i="1"/>
  <c r="BC1296" i="1"/>
  <c r="BC603" i="1"/>
  <c r="BC1304" i="1"/>
  <c r="BC434" i="1"/>
  <c r="BC443" i="1"/>
  <c r="BC294" i="1"/>
  <c r="BC309" i="1"/>
  <c r="BC293" i="1"/>
  <c r="BC1633" i="1"/>
  <c r="BC510" i="1"/>
  <c r="BC1083" i="1"/>
  <c r="BC667" i="1"/>
  <c r="BC1974" i="1"/>
  <c r="BC1825" i="1"/>
  <c r="BC154" i="1"/>
  <c r="BC905" i="1"/>
  <c r="BC261" i="1"/>
  <c r="BC804" i="1"/>
  <c r="BC324" i="1"/>
  <c r="BC308" i="1"/>
  <c r="BC1307" i="1"/>
  <c r="BC1134" i="1"/>
  <c r="BC1740" i="1"/>
  <c r="BC872" i="1"/>
  <c r="BC372" i="1"/>
  <c r="BC1443" i="1"/>
  <c r="BC965" i="1"/>
  <c r="BC1650" i="1"/>
  <c r="BC1877" i="1"/>
  <c r="BC1200" i="1"/>
  <c r="BC1184" i="1"/>
  <c r="BC424" i="1"/>
  <c r="BC1123" i="1"/>
  <c r="BC502" i="1"/>
  <c r="BC153" i="1"/>
  <c r="BC292" i="1"/>
  <c r="BC271" i="1"/>
  <c r="BC1211" i="1"/>
  <c r="BC558" i="1"/>
  <c r="BC1480" i="1"/>
  <c r="BC1069" i="1"/>
  <c r="BC414" i="1"/>
  <c r="BC1470" i="1"/>
  <c r="BC56" i="1"/>
  <c r="BC831" i="1"/>
  <c r="BC1300" i="1"/>
  <c r="BC226" i="1"/>
  <c r="BC871" i="1"/>
  <c r="BC1220" i="1"/>
  <c r="BC71" i="1"/>
  <c r="BC703" i="1"/>
  <c r="BC1769" i="1"/>
  <c r="BC1319" i="1"/>
  <c r="BC284" i="1"/>
  <c r="BC413" i="1"/>
  <c r="BC307" i="1"/>
  <c r="BC1436" i="1"/>
  <c r="BC159" i="1"/>
  <c r="BC1961" i="1"/>
  <c r="BC404" i="1"/>
  <c r="BC1416" i="1"/>
  <c r="BC393" i="1"/>
  <c r="BC1609" i="1"/>
  <c r="BC598" i="1"/>
  <c r="BC171" i="1"/>
  <c r="BC1056" i="1"/>
  <c r="BC353" i="1"/>
  <c r="BC118" i="1"/>
  <c r="BC383" i="1"/>
  <c r="BC87" i="1"/>
  <c r="BC494" i="1"/>
  <c r="BC1465" i="1"/>
  <c r="BC827" i="1"/>
  <c r="BC323" i="1"/>
  <c r="BC376" i="1"/>
  <c r="BC1219" i="1"/>
  <c r="BC1260" i="1"/>
  <c r="BC1224" i="1"/>
  <c r="BC202" i="1"/>
  <c r="BC557" i="1"/>
  <c r="BC920" i="1"/>
  <c r="BC1264" i="1"/>
  <c r="BC193" i="1"/>
  <c r="BC546" i="1"/>
  <c r="BC346" i="1"/>
  <c r="BC47" i="1"/>
  <c r="BC471" i="1"/>
  <c r="BC352" i="1"/>
  <c r="BC17" i="1"/>
  <c r="BC697" i="1"/>
  <c r="BC479" i="1"/>
  <c r="BC254" i="1"/>
  <c r="BC236" i="1"/>
  <c r="BC260" i="1"/>
  <c r="BC117" i="1"/>
  <c r="BC620" i="1"/>
  <c r="BC588" i="1"/>
  <c r="BC140" i="1"/>
  <c r="BC102" i="1"/>
  <c r="BC1306" i="1"/>
  <c r="BC772" i="1"/>
  <c r="BC433" i="1"/>
  <c r="BC462" i="1"/>
  <c r="BC40" i="1"/>
  <c r="BC612" i="1"/>
  <c r="BC451" i="1"/>
  <c r="BC335" i="1"/>
  <c r="BC116" i="1"/>
  <c r="BC1705" i="1"/>
  <c r="BC283" i="1"/>
  <c r="BC334" i="1"/>
  <c r="BC1882" i="1"/>
  <c r="BC1824" i="1"/>
  <c r="BC1075" i="1"/>
  <c r="BC785" i="1"/>
  <c r="BC429" i="1"/>
  <c r="BC1885" i="1"/>
  <c r="BC486" i="1"/>
  <c r="BC870" i="1"/>
  <c r="BC1910" i="1"/>
  <c r="BC619" i="1"/>
  <c r="BC801" i="1"/>
  <c r="BC1640" i="1"/>
  <c r="BC371" i="1"/>
  <c r="BC1704" i="1"/>
  <c r="BC1659" i="1"/>
  <c r="BC1472" i="1"/>
  <c r="BC1670" i="1"/>
  <c r="BC651" i="1"/>
  <c r="BC611" i="1"/>
  <c r="BC412" i="1"/>
  <c r="BC637" i="1"/>
  <c r="BC1050" i="1"/>
  <c r="BC1738" i="1"/>
  <c r="BC1513" i="1"/>
  <c r="BC1447" i="1"/>
  <c r="BC1622" i="1"/>
  <c r="BC314" i="1"/>
  <c r="BC1524" i="1"/>
  <c r="BC1675" i="1"/>
  <c r="BC300" i="1"/>
  <c r="BC692" i="1"/>
  <c r="BC1165" i="1"/>
  <c r="BC9" i="1"/>
  <c r="BC537" i="1"/>
  <c r="BC859" i="1"/>
  <c r="BC523" i="1"/>
  <c r="BC351" i="1"/>
  <c r="BC306" i="1"/>
  <c r="BC1072" i="1"/>
  <c r="BC1292" i="1"/>
  <c r="BC170" i="1"/>
  <c r="BC1388" i="1"/>
  <c r="BC55" i="1"/>
  <c r="BC478" i="1"/>
  <c r="BC587" i="1"/>
  <c r="BC350" i="1"/>
  <c r="BC259" i="1"/>
  <c r="BC718" i="1"/>
  <c r="BC493" i="1"/>
  <c r="BC370" i="1"/>
  <c r="BC470" i="1"/>
  <c r="BC755" i="1"/>
  <c r="BC280" i="1"/>
  <c r="BC1082" i="1"/>
  <c r="BC322" i="1"/>
  <c r="BC586" i="1"/>
  <c r="BC1279" i="1"/>
  <c r="BC694" i="1"/>
  <c r="BC1711" i="1"/>
  <c r="BC213" i="1"/>
  <c r="BC732" i="1"/>
  <c r="BC759" i="1"/>
  <c r="BC742" i="1"/>
  <c r="BC192" i="1"/>
  <c r="BC1141" i="1"/>
  <c r="BC666" i="1"/>
  <c r="BC556" i="1"/>
  <c r="BC235" i="1"/>
  <c r="BC1121" i="1"/>
  <c r="BC1938" i="1"/>
  <c r="BC1203" i="1"/>
  <c r="BC544" i="1"/>
  <c r="BC784" i="1"/>
  <c r="BC216" i="1"/>
  <c r="BC1426" i="1"/>
  <c r="BC731" i="1"/>
  <c r="BC1810" i="1"/>
  <c r="BC169" i="1"/>
  <c r="BC270" i="1"/>
  <c r="BC1237" i="1"/>
  <c r="BC1952" i="1"/>
  <c r="BC223" i="1"/>
  <c r="BC220" i="1"/>
  <c r="BC855" i="1"/>
  <c r="BC765" i="1"/>
  <c r="BC509" i="1"/>
  <c r="BC1379" i="1"/>
  <c r="BC32" i="1"/>
  <c r="BC210" i="1"/>
  <c r="BC211" i="1"/>
  <c r="BC428" i="1"/>
  <c r="BC1777" i="1"/>
  <c r="BC201" i="1"/>
  <c r="BC1347" i="1"/>
  <c r="BC1977" i="1"/>
  <c r="BC986" i="1"/>
  <c r="BC139" i="1"/>
  <c r="BC1619" i="1"/>
  <c r="BC1581" i="1"/>
  <c r="BC225" i="1"/>
  <c r="BC460" i="1"/>
  <c r="BC823" i="1"/>
  <c r="BC427" i="1"/>
  <c r="BC1667" i="1"/>
  <c r="BC665" i="1"/>
  <c r="BC1182" i="1"/>
  <c r="BC739" i="1"/>
  <c r="BC527" i="1"/>
  <c r="BC208" i="1"/>
  <c r="BC70" i="1"/>
  <c r="BC180" i="1"/>
  <c r="BC212" i="1"/>
  <c r="BC1261" i="1"/>
  <c r="BC450" i="1"/>
  <c r="BC215" i="1"/>
  <c r="BC349" i="1"/>
  <c r="BC26" i="1"/>
  <c r="BC822" i="1"/>
  <c r="BC69" i="1"/>
  <c r="BC348" i="1"/>
  <c r="BC188" i="1"/>
  <c r="BC101" i="1"/>
  <c r="BC1852" i="1"/>
  <c r="BC1155" i="1"/>
  <c r="BC1698" i="1"/>
  <c r="BC602" i="1"/>
  <c r="BC68" i="1"/>
  <c r="BC1813" i="1"/>
  <c r="BC1149" i="1"/>
  <c r="BC1216" i="1"/>
  <c r="BC1700" i="1"/>
  <c r="BC555" i="1"/>
  <c r="BC1394" i="1"/>
  <c r="BC1759" i="1"/>
  <c r="BC858" i="1"/>
  <c r="BC138" i="1"/>
  <c r="BC1757" i="1"/>
  <c r="BC137" i="1"/>
  <c r="BC1115" i="1"/>
  <c r="BC67" i="1"/>
  <c r="BC1930" i="1"/>
  <c r="BC6" i="1"/>
  <c r="BC954" i="1"/>
  <c r="BC253" i="1"/>
  <c r="BC209" i="1"/>
  <c r="BC200" i="1"/>
  <c r="BC173" i="1"/>
  <c r="BC158" i="1"/>
  <c r="BC187" i="1"/>
  <c r="BC282" i="1"/>
  <c r="BC1529" i="1"/>
  <c r="BC20" i="1"/>
  <c r="BC1239" i="1"/>
  <c r="BC46" i="1"/>
  <c r="BC397" i="1"/>
  <c r="BC1158" i="1"/>
  <c r="BC1580" i="1"/>
  <c r="BC54" i="1"/>
  <c r="BC1403" i="1"/>
  <c r="BC1830" i="1"/>
  <c r="BC151" i="1"/>
  <c r="BC396" i="1"/>
  <c r="BC959" i="1"/>
  <c r="BC1402" i="1"/>
  <c r="BC1503" i="1"/>
  <c r="BC1031" i="1"/>
  <c r="BC933" i="1"/>
  <c r="BC411" i="1"/>
  <c r="BC186" i="1"/>
  <c r="BC1370" i="1"/>
  <c r="BC1340" i="1"/>
  <c r="BC432" i="1"/>
  <c r="BC128" i="1"/>
  <c r="BC113" i="1"/>
  <c r="BC944" i="1"/>
  <c r="BC1146" i="1"/>
  <c r="BC1979" i="1"/>
  <c r="BC1773" i="1"/>
  <c r="BC979" i="1"/>
  <c r="BC1407" i="1"/>
  <c r="BC410" i="1"/>
  <c r="BC925" i="1"/>
  <c r="BC1290" i="1"/>
  <c r="BC981" i="1"/>
  <c r="BC1404" i="1"/>
  <c r="BC585" i="1"/>
  <c r="BC993" i="1"/>
  <c r="BC1301" i="1"/>
  <c r="BC16" i="1"/>
  <c r="BC66" i="1"/>
  <c r="BC15" i="1"/>
  <c r="BC25" i="1"/>
  <c r="BC1439" i="1"/>
  <c r="BC876" i="1"/>
  <c r="BC112" i="1"/>
  <c r="BC369" i="1"/>
  <c r="BC644" i="1"/>
  <c r="BC536" i="1"/>
  <c r="BC1094" i="1"/>
  <c r="BC321" i="1"/>
  <c r="BC1625" i="1"/>
  <c r="BC778" i="1"/>
  <c r="BC320" i="1"/>
  <c r="BC1105" i="1"/>
  <c r="BC368" i="1"/>
  <c r="BC65" i="1"/>
  <c r="BC1474" i="1"/>
  <c r="BC1456" i="1"/>
  <c r="BC252" i="1"/>
  <c r="BC111" i="1"/>
  <c r="BC8" i="1"/>
  <c r="BC79" i="1"/>
  <c r="BC655" i="1"/>
  <c r="BC1326" i="1"/>
  <c r="BC115" i="1"/>
  <c r="BC61" i="1"/>
  <c r="BC935" i="1"/>
  <c r="BC409" i="1"/>
  <c r="BC1137" i="1"/>
  <c r="BC251" i="1"/>
  <c r="BC1337" i="1"/>
  <c r="BC477" i="1"/>
  <c r="BC633" i="1"/>
  <c r="BC535" i="1"/>
  <c r="BC291" i="1"/>
  <c r="BC1376" i="1"/>
  <c r="BC568" i="1"/>
  <c r="BC717" i="1"/>
  <c r="BC1761" i="1"/>
  <c r="BC4" i="1"/>
  <c r="BC650" i="1"/>
  <c r="BC1879" i="1"/>
  <c r="BC442" i="1"/>
  <c r="BC1458" i="1"/>
  <c r="BC50" i="1"/>
  <c r="BC7" i="1"/>
  <c r="BC14" i="1"/>
  <c r="BC567" i="1"/>
  <c r="BC1202" i="1"/>
  <c r="BC841" i="1"/>
  <c r="BC1587" i="1"/>
  <c r="BC449" i="1"/>
  <c r="BC1719" i="1"/>
  <c r="BC319" i="1"/>
  <c r="BC522" i="1"/>
  <c r="BC318" i="1"/>
  <c r="BC901" i="1"/>
  <c r="BC1541" i="1"/>
  <c r="BC1387" i="1"/>
  <c r="BC1329" i="1"/>
  <c r="BC1457" i="1"/>
  <c r="BC1162" i="1"/>
  <c r="BC347" i="1"/>
  <c r="BC2" i="1"/>
  <c r="BB1476" i="1"/>
  <c r="BB2021" i="1"/>
  <c r="BB1972" i="1"/>
  <c r="BB584" i="1"/>
  <c r="BB2020" i="1"/>
  <c r="BB1639" i="1"/>
  <c r="BB1177" i="1"/>
  <c r="BB100" i="1"/>
  <c r="BB1023" i="1"/>
  <c r="BB1912" i="1"/>
  <c r="BB2019" i="1"/>
  <c r="BB1086" i="1"/>
  <c r="BB1171" i="1"/>
  <c r="BB86" i="1"/>
  <c r="BB2015" i="1"/>
  <c r="BB984" i="1"/>
  <c r="BB627" i="1"/>
  <c r="BB367" i="1"/>
  <c r="BB819" i="1"/>
  <c r="BB2014" i="1"/>
  <c r="BB2011" i="1"/>
  <c r="BB1108" i="1"/>
  <c r="BB708" i="1"/>
  <c r="BB290" i="1"/>
  <c r="BB936" i="1"/>
  <c r="BB152" i="1"/>
  <c r="BB1934" i="1"/>
  <c r="BB2010" i="1"/>
  <c r="BB1891" i="1"/>
  <c r="BB764" i="1"/>
  <c r="BB2009" i="1"/>
  <c r="BB2007" i="1"/>
  <c r="BB1716" i="1"/>
  <c r="BB1840" i="1"/>
  <c r="BB1903" i="1"/>
  <c r="BB2005" i="1"/>
  <c r="BB1637" i="1"/>
  <c r="BB1941" i="1"/>
  <c r="BB1662" i="1"/>
  <c r="BB1469" i="1"/>
  <c r="BB2004" i="1"/>
  <c r="BB2001" i="1"/>
  <c r="BB1030" i="1"/>
  <c r="BB515" i="1"/>
  <c r="BB1401" i="1"/>
  <c r="BB1998" i="1"/>
  <c r="BB1997" i="1"/>
  <c r="BB919" i="1"/>
  <c r="BB1496" i="1"/>
  <c r="BB630" i="1"/>
  <c r="BB967" i="1"/>
  <c r="BB1995" i="1"/>
  <c r="BB1248" i="1"/>
  <c r="BB1993" i="1"/>
  <c r="BB136" i="1"/>
  <c r="BB641" i="1"/>
  <c r="BB1991" i="1"/>
  <c r="BB1990" i="1"/>
  <c r="BB1988" i="1"/>
  <c r="BB1984" i="1"/>
  <c r="BB1983" i="1"/>
  <c r="BB983" i="1"/>
  <c r="BB1982" i="1"/>
  <c r="BB1981" i="1"/>
  <c r="BB1208" i="1"/>
  <c r="BB1569" i="1"/>
  <c r="BB803" i="1"/>
  <c r="BB1040" i="1"/>
  <c r="BB1980" i="1"/>
  <c r="BB1978" i="1"/>
  <c r="BB1495" i="1"/>
  <c r="BB689" i="1"/>
  <c r="BB530" i="1"/>
  <c r="BB1764" i="1"/>
  <c r="BB1742" i="1"/>
  <c r="BB1976" i="1"/>
  <c r="BB1996" i="1"/>
  <c r="BB896" i="1"/>
  <c r="BB1913" i="1"/>
  <c r="BB1975" i="1"/>
  <c r="BB753" i="1"/>
  <c r="BB1971" i="1"/>
  <c r="BB395" i="1"/>
  <c r="BB135" i="1"/>
  <c r="BB1131" i="1"/>
  <c r="BB1638" i="1"/>
  <c r="BB763" i="1"/>
  <c r="BB1636" i="1"/>
  <c r="BB940" i="1"/>
  <c r="BB900" i="1"/>
  <c r="BB1802" i="1"/>
  <c r="BB45" i="1"/>
  <c r="BB1967" i="1"/>
  <c r="BB681" i="1"/>
  <c r="BB1987" i="1"/>
  <c r="BB1966" i="1"/>
  <c r="BB701" i="1"/>
  <c r="BB949" i="1"/>
  <c r="BB1985" i="1"/>
  <c r="BB1316" i="1"/>
  <c r="BB1032" i="1"/>
  <c r="BB1199" i="1"/>
  <c r="BB1344" i="1"/>
  <c r="BB234" i="1"/>
  <c r="BB1463" i="1"/>
  <c r="BB1965" i="1"/>
  <c r="BB1964" i="1"/>
  <c r="BB1607" i="1"/>
  <c r="BB1960" i="1"/>
  <c r="BB1959" i="1"/>
  <c r="BB1958" i="1"/>
  <c r="BB1956" i="1"/>
  <c r="BB1955" i="1"/>
  <c r="BB526" i="1"/>
  <c r="BB1483" i="1"/>
  <c r="BB1717" i="1"/>
  <c r="BB691" i="1"/>
  <c r="BB1951" i="1"/>
  <c r="BB1949" i="1"/>
  <c r="BB281" i="1"/>
  <c r="BB1241" i="1"/>
  <c r="BB1517" i="1"/>
  <c r="BB566" i="1"/>
  <c r="BB1948" i="1"/>
  <c r="BB1946" i="1"/>
  <c r="BB1657" i="1"/>
  <c r="BB1013" i="1"/>
  <c r="BB962" i="1"/>
  <c r="BB1107" i="1"/>
  <c r="BB1588" i="1"/>
  <c r="BB1940" i="1"/>
  <c r="BB426" i="1"/>
  <c r="BB1549" i="1"/>
  <c r="BB1936" i="1"/>
  <c r="BB1181" i="1"/>
  <c r="BB679" i="1"/>
  <c r="BB1935" i="1"/>
  <c r="BB1715" i="1"/>
  <c r="BB1943" i="1"/>
  <c r="BB1029" i="1"/>
  <c r="BB1933" i="1"/>
  <c r="BB1957" i="1"/>
  <c r="BB1384" i="1"/>
  <c r="BB878" i="1"/>
  <c r="BB929" i="1"/>
  <c r="BB1442" i="1"/>
  <c r="BB179" i="1"/>
  <c r="BB1931" i="1"/>
  <c r="BB716" i="1"/>
  <c r="BB1267" i="1"/>
  <c r="BB1928" i="1"/>
  <c r="BB1927" i="1"/>
  <c r="BB737" i="1"/>
  <c r="BB1925" i="1"/>
  <c r="BB798" i="1"/>
  <c r="BB1924" i="1"/>
  <c r="BB1923" i="1"/>
  <c r="BB1900" i="1"/>
  <c r="BB1919" i="1"/>
  <c r="BB802" i="1"/>
  <c r="BB1138" i="1"/>
  <c r="BB1916" i="1"/>
  <c r="BB1911" i="1"/>
  <c r="BB114" i="1"/>
  <c r="BB305" i="1"/>
  <c r="BB1691" i="1"/>
  <c r="BB1908" i="1"/>
  <c r="BB1521" i="1"/>
  <c r="BB1533" i="1"/>
  <c r="BB1103" i="1"/>
  <c r="BB830" i="1"/>
  <c r="BB1906" i="1"/>
  <c r="BB1905" i="1"/>
  <c r="BB1899" i="1"/>
  <c r="BB233" i="1"/>
  <c r="BB1898" i="1"/>
  <c r="BB1812" i="1"/>
  <c r="BB1896" i="1"/>
  <c r="BB1986" i="1"/>
  <c r="BB1895" i="1"/>
  <c r="BB1722" i="1"/>
  <c r="BB85" i="1"/>
  <c r="BB1741" i="1"/>
  <c r="BB1169" i="1"/>
  <c r="BB2017" i="1"/>
  <c r="BB1557" i="1"/>
  <c r="BB1892" i="1"/>
  <c r="BB2006" i="1"/>
  <c r="BB1889" i="1"/>
  <c r="BB1364" i="1"/>
  <c r="BB1783" i="1"/>
  <c r="BB1888" i="1"/>
  <c r="BB1644" i="1"/>
  <c r="BB1902" i="1"/>
  <c r="BB1694" i="1"/>
  <c r="BB1494" i="1"/>
  <c r="BB1887" i="1"/>
  <c r="BB1648" i="1"/>
  <c r="BB1020" i="1"/>
  <c r="BB1886" i="1"/>
  <c r="BB345" i="1"/>
  <c r="BB945" i="1"/>
  <c r="BB1144" i="1"/>
  <c r="BB1883" i="1"/>
  <c r="BB1586" i="1"/>
  <c r="BB895" i="1"/>
  <c r="BB1414" i="1"/>
  <c r="BB1491" i="1"/>
  <c r="BB932" i="1"/>
  <c r="BB387" i="1"/>
  <c r="BB1875" i="1"/>
  <c r="BB1881" i="1"/>
  <c r="BB1492" i="1"/>
  <c r="BB386" i="1"/>
  <c r="BB707" i="1"/>
  <c r="BB1327" i="1"/>
  <c r="BB1872" i="1"/>
  <c r="BB1865" i="1"/>
  <c r="BB1863" i="1"/>
  <c r="BB636" i="1"/>
  <c r="BB1309" i="1"/>
  <c r="BB1856" i="1"/>
  <c r="BB1794" i="1"/>
  <c r="BB250" i="1"/>
  <c r="BB1251" i="1"/>
  <c r="BB723" i="1"/>
  <c r="BB908" i="1"/>
  <c r="BB1855" i="1"/>
  <c r="BB1851" i="1"/>
  <c r="BB1858" i="1"/>
  <c r="BB1752" i="1"/>
  <c r="BB1968" i="1"/>
  <c r="BB1033" i="1"/>
  <c r="BB1849" i="1"/>
  <c r="BB1848" i="1"/>
  <c r="BB1847" i="1"/>
  <c r="BB812" i="1"/>
  <c r="BB1603" i="1"/>
  <c r="BB448" i="1"/>
  <c r="BB1846" i="1"/>
  <c r="BB1601" i="1"/>
  <c r="BB1142" i="1"/>
  <c r="BB521" i="1"/>
  <c r="BB1398" i="1"/>
  <c r="BB1845" i="1"/>
  <c r="BB134" i="1"/>
  <c r="BB1049" i="1"/>
  <c r="BB1999" i="1"/>
  <c r="BB1842" i="1"/>
  <c r="BB1147" i="1"/>
  <c r="BB1408" i="1"/>
  <c r="BB991" i="1"/>
  <c r="BB1028" i="1"/>
  <c r="BB1841" i="1"/>
  <c r="BB1111" i="1"/>
  <c r="BB1455" i="1"/>
  <c r="BB1838" i="1"/>
  <c r="BB1081" i="1"/>
  <c r="BB501" i="1"/>
  <c r="BB269" i="1"/>
  <c r="BB1744" i="1"/>
  <c r="BB1665" i="1"/>
  <c r="BB1187" i="1"/>
  <c r="BB846" i="1"/>
  <c r="BB837" i="1"/>
  <c r="BB1834" i="1"/>
  <c r="BB1832" i="1"/>
  <c r="BB1815" i="1"/>
  <c r="BB1157" i="1"/>
  <c r="BB366" i="1"/>
  <c r="BB1829" i="1"/>
  <c r="BB1826" i="1"/>
  <c r="BB1768" i="1"/>
  <c r="BB1904" i="1"/>
  <c r="BB1820" i="1"/>
  <c r="BB1926" i="1"/>
  <c r="BB39" i="1"/>
  <c r="BB1062" i="1"/>
  <c r="BB1313" i="1"/>
  <c r="BB865" i="1"/>
  <c r="BB1708" i="1"/>
  <c r="BB99" i="1"/>
  <c r="BB1816" i="1"/>
  <c r="BB1814" i="1"/>
  <c r="BB690" i="1"/>
  <c r="BB440" i="1"/>
  <c r="BB459" i="1"/>
  <c r="BB84" i="1"/>
  <c r="BB304" i="1"/>
  <c r="BB868" i="1"/>
  <c r="BB1110" i="1"/>
  <c r="BB1673" i="1"/>
  <c r="BB1909" i="1"/>
  <c r="BB1369" i="1"/>
  <c r="BB950" i="1"/>
  <c r="BB1263" i="1"/>
  <c r="BB1937" i="1"/>
  <c r="BB1811" i="1"/>
  <c r="BB1947" i="1"/>
  <c r="BB1624" i="1"/>
  <c r="BB1809" i="1"/>
  <c r="BB1538" i="1"/>
  <c r="BB1468" i="1"/>
  <c r="BB1008" i="1"/>
  <c r="BB1734" i="1"/>
  <c r="BB98" i="1"/>
  <c r="BB1502" i="1"/>
  <c r="BB1444" i="1"/>
  <c r="BB1801" i="1"/>
  <c r="BB1798" i="1"/>
  <c r="BB408" i="1"/>
  <c r="BB1797" i="1"/>
  <c r="BB1796" i="1"/>
  <c r="BB1793" i="1"/>
  <c r="BB1792" i="1"/>
  <c r="BB840" i="1"/>
  <c r="BB565" i="1"/>
  <c r="BB1873" i="1"/>
  <c r="BB1787" i="1"/>
  <c r="BB1785" i="1"/>
  <c r="BB1728" i="1"/>
  <c r="BB1784" i="1"/>
  <c r="BB385" i="1"/>
  <c r="BB583" i="1"/>
  <c r="BB1963" i="1"/>
  <c r="BB1214" i="1"/>
  <c r="BB431" i="1"/>
  <c r="BB1781" i="1"/>
  <c r="BB1806" i="1"/>
  <c r="BB1778" i="1"/>
  <c r="BB990" i="1"/>
  <c r="BB1613" i="1"/>
  <c r="BB1516" i="1"/>
  <c r="BB1558" i="1"/>
  <c r="BB1921" i="1"/>
  <c r="BB1776" i="1"/>
  <c r="BB1774" i="1"/>
  <c r="BB674" i="1"/>
  <c r="BB1772" i="1"/>
  <c r="BB968" i="1"/>
  <c r="BB1766" i="1"/>
  <c r="BB1751" i="1"/>
  <c r="BB1308" i="1"/>
  <c r="BB150" i="1"/>
  <c r="BB601" i="1"/>
  <c r="BB1004" i="1"/>
  <c r="BB1178" i="1"/>
  <c r="BB722" i="1"/>
  <c r="BB1782" i="1"/>
  <c r="BB149" i="1"/>
  <c r="BB1651" i="1"/>
  <c r="BB1839" i="1"/>
  <c r="BB1748" i="1"/>
  <c r="BB1274" i="1"/>
  <c r="BB1170" i="1"/>
  <c r="BB1745" i="1"/>
  <c r="BB1737" i="1"/>
  <c r="BB1862" i="1"/>
  <c r="BB887" i="1"/>
  <c r="BB1789" i="1"/>
  <c r="BB1682" i="1"/>
  <c r="BB978" i="1"/>
  <c r="BB1361" i="1"/>
  <c r="BB626" i="1"/>
  <c r="BB927" i="1"/>
  <c r="BB83" i="1"/>
  <c r="BB1758" i="1"/>
  <c r="BB1747" i="1"/>
  <c r="BB1305" i="1"/>
  <c r="BB1499" i="1"/>
  <c r="BB1399" i="1"/>
  <c r="BB1729" i="1"/>
  <c r="BB1014" i="1"/>
  <c r="BB1721" i="1"/>
  <c r="BB1727" i="1"/>
  <c r="BB957" i="1"/>
  <c r="BB1739" i="1"/>
  <c r="BB635" i="1"/>
  <c r="BB365" i="1"/>
  <c r="BB425" i="1"/>
  <c r="BB407" i="1"/>
  <c r="BB1560" i="1"/>
  <c r="BB1553" i="1"/>
  <c r="BB1725" i="1"/>
  <c r="BB1713" i="1"/>
  <c r="BB782" i="1"/>
  <c r="BB1383" i="1"/>
  <c r="BB82" i="1"/>
  <c r="BB1222" i="1"/>
  <c r="BB1780" i="1"/>
  <c r="BB207" i="1"/>
  <c r="BB750" i="1"/>
  <c r="BB1552" i="1"/>
  <c r="BB1196" i="1"/>
  <c r="BB987" i="1"/>
  <c r="BB664" i="1"/>
  <c r="BB164" i="1"/>
  <c r="BB678" i="1"/>
  <c r="BB1818" i="1"/>
  <c r="BB1712" i="1"/>
  <c r="BB1135" i="1"/>
  <c r="BB1890" i="1"/>
  <c r="BB939" i="1"/>
  <c r="BB1460" i="1"/>
  <c r="BB1702" i="1"/>
  <c r="BB1002" i="1"/>
  <c r="BB1695" i="1"/>
  <c r="BB1477" i="1"/>
  <c r="BB1283" i="1"/>
  <c r="BB1690" i="1"/>
  <c r="BB344" i="1"/>
  <c r="BB1750" i="1"/>
  <c r="BB249" i="1"/>
  <c r="BB834" i="1"/>
  <c r="BB1689" i="1"/>
  <c r="BB38" i="1"/>
  <c r="BB714" i="1"/>
  <c r="BB1508" i="1"/>
  <c r="BB1688" i="1"/>
  <c r="BB31" i="1"/>
  <c r="BB1459" i="1"/>
  <c r="BB1726" i="1"/>
  <c r="BB1687" i="1"/>
  <c r="BB185" i="1"/>
  <c r="BB476" i="1"/>
  <c r="BB1945" i="1"/>
  <c r="BB1501" i="1"/>
  <c r="BB1525" i="1"/>
  <c r="BB683" i="1"/>
  <c r="BB133" i="1"/>
  <c r="BB163" i="1"/>
  <c r="BB1295" i="1"/>
  <c r="BB303" i="1"/>
  <c r="BB1129" i="1"/>
  <c r="BB132" i="1"/>
  <c r="BB248" i="1"/>
  <c r="BB1099" i="1"/>
  <c r="BB384" i="1"/>
  <c r="BB799" i="1"/>
  <c r="BB1686" i="1"/>
  <c r="BB289" i="1"/>
  <c r="BB1736" i="1"/>
  <c r="BB1281" i="1"/>
  <c r="BB1679" i="1"/>
  <c r="BB492" i="1"/>
  <c r="BB178" i="1"/>
  <c r="BB663" i="1"/>
  <c r="BB1678" i="1"/>
  <c r="BB554" i="1"/>
  <c r="BB610" i="1"/>
  <c r="BB364" i="1"/>
  <c r="BB1467" i="1"/>
  <c r="BB1677" i="1"/>
  <c r="BB1672" i="1"/>
  <c r="BB1653" i="1"/>
  <c r="BB1273" i="1"/>
  <c r="BB1374" i="1"/>
  <c r="BB258" i="1"/>
  <c r="BB1652" i="1"/>
  <c r="BB1486" i="1"/>
  <c r="BB818" i="1"/>
  <c r="BB1868" i="1"/>
  <c r="BB874" i="1"/>
  <c r="BB1450" i="1"/>
  <c r="BB1932" i="1"/>
  <c r="BB1440" i="1"/>
  <c r="BB268" i="1"/>
  <c r="BB1022" i="1"/>
  <c r="BB1322" i="1"/>
  <c r="BB81" i="1"/>
  <c r="BB1018" i="1"/>
  <c r="BB541" i="1"/>
  <c r="BB1666" i="1"/>
  <c r="BB1755" i="1"/>
  <c r="BB24" i="1"/>
  <c r="BB1770" i="1"/>
  <c r="BB1647" i="1"/>
  <c r="BB1645" i="1"/>
  <c r="BB1512" i="1"/>
  <c r="BB1642" i="1"/>
  <c r="BB1635" i="1"/>
  <c r="BB1218" i="1"/>
  <c r="BB1627" i="1"/>
  <c r="BB1954" i="1"/>
  <c r="BB1367" i="1"/>
  <c r="BB1352" i="1"/>
  <c r="BB267" i="1"/>
  <c r="BB44" i="1"/>
  <c r="BB508" i="1"/>
  <c r="BB1575" i="1"/>
  <c r="BB520" i="1"/>
  <c r="BB382" i="1"/>
  <c r="BB662" i="1"/>
  <c r="BB1140" i="1"/>
  <c r="BB1731" i="1"/>
  <c r="BB19" i="1"/>
  <c r="BB343" i="1"/>
  <c r="BB1861" i="1"/>
  <c r="BB1441" i="1"/>
  <c r="BB1621" i="1"/>
  <c r="BB469" i="1"/>
  <c r="BB1805" i="1"/>
  <c r="BB1630" i="1"/>
  <c r="BB1104" i="1"/>
  <c r="BB1070" i="1"/>
  <c r="BB1611" i="1"/>
  <c r="BB1620" i="1"/>
  <c r="BB1235" i="1"/>
  <c r="BB736" i="1"/>
  <c r="BB632" i="1"/>
  <c r="BB1604" i="1"/>
  <c r="BB745" i="1"/>
  <c r="BB1599" i="1"/>
  <c r="BB654" i="1"/>
  <c r="BB1055" i="1"/>
  <c r="BB224" i="1"/>
  <c r="BB973" i="1"/>
  <c r="BB1250" i="1"/>
  <c r="BB1360" i="1"/>
  <c r="BB1808" i="1"/>
  <c r="BB1168" i="1"/>
  <c r="BB1597" i="1"/>
  <c r="BB894" i="1"/>
  <c r="BB342" i="1"/>
  <c r="BB1389" i="1"/>
  <c r="BB1493" i="1"/>
  <c r="BB1536" i="1"/>
  <c r="BB628" i="1"/>
  <c r="BB1136" i="1"/>
  <c r="BB838" i="1"/>
  <c r="BB1596" i="1"/>
  <c r="BB1595" i="1"/>
  <c r="BB1285" i="1"/>
  <c r="BB148" i="1"/>
  <c r="BB1563" i="1"/>
  <c r="BB695" i="1"/>
  <c r="BB1335" i="1"/>
  <c r="BB1844" i="1"/>
  <c r="BB595" i="1"/>
  <c r="BB1386" i="1"/>
  <c r="BB1422" i="1"/>
  <c r="BB500" i="1"/>
  <c r="BB1594" i="1"/>
  <c r="BB1592" i="1"/>
  <c r="BB622" i="1"/>
  <c r="BB1591" i="1"/>
  <c r="BB594" i="1"/>
  <c r="BB1413" i="1"/>
  <c r="BB1590" i="1"/>
  <c r="BB956" i="1"/>
  <c r="BB1589" i="1"/>
  <c r="BB713" i="1"/>
  <c r="BB1573" i="1"/>
  <c r="BB1372" i="1"/>
  <c r="BB1411" i="1"/>
  <c r="BB661" i="1"/>
  <c r="BB1837" i="1"/>
  <c r="BB1430" i="1"/>
  <c r="BB1661" i="1"/>
  <c r="BB864" i="1"/>
  <c r="BB1710" i="1"/>
  <c r="BB199" i="1"/>
  <c r="BB483" i="1"/>
  <c r="BB1876" i="1"/>
  <c r="BB1482" i="1"/>
  <c r="BB564" i="1"/>
  <c r="BB1572" i="1"/>
  <c r="BB458" i="1"/>
  <c r="BB177" i="1"/>
  <c r="BB643" i="1"/>
  <c r="BB406" i="1"/>
  <c r="BB992" i="1"/>
  <c r="BB791" i="1"/>
  <c r="BB741" i="1"/>
  <c r="BB1571" i="1"/>
  <c r="BB1045" i="1"/>
  <c r="BB1063" i="1"/>
  <c r="BB769" i="1"/>
  <c r="BB1920" i="1"/>
  <c r="BB405" i="1"/>
  <c r="BB797" i="1"/>
  <c r="BB1188" i="1"/>
  <c r="BB1027" i="1"/>
  <c r="BB1159" i="1"/>
  <c r="BB317" i="1"/>
  <c r="BB730" i="1"/>
  <c r="BB1823" i="1"/>
  <c r="BB1417" i="1"/>
  <c r="BB1680" i="1"/>
  <c r="BB1507" i="1"/>
  <c r="BB794" i="1"/>
  <c r="BB1567" i="1"/>
  <c r="BB1133" i="1"/>
  <c r="BB1566" i="1"/>
  <c r="BB817" i="1"/>
  <c r="BB1519" i="1"/>
  <c r="BB2018" i="1"/>
  <c r="BB593" i="1"/>
  <c r="BB1623" i="1"/>
  <c r="BB826" i="1"/>
  <c r="BB1641" i="1"/>
  <c r="BB1454" i="1"/>
  <c r="BB1312" i="1"/>
  <c r="BB1061" i="1"/>
  <c r="BB972" i="1"/>
  <c r="BB1421" i="1"/>
  <c r="BB1833" i="1"/>
  <c r="BB1130" i="1"/>
  <c r="BB1277" i="1"/>
  <c r="BB1562" i="1"/>
  <c r="BB53" i="1"/>
  <c r="BB1532" i="1"/>
  <c r="BB1669" i="1"/>
  <c r="BB618" i="1"/>
  <c r="BB721" i="1"/>
  <c r="BB1270" i="1"/>
  <c r="BB316" i="1"/>
  <c r="BB279" i="1"/>
  <c r="BB1915" i="1"/>
  <c r="BB1545" i="1"/>
  <c r="BB1527" i="1"/>
  <c r="BB572" i="1"/>
  <c r="BB1526" i="1"/>
  <c r="BB1643" i="1"/>
  <c r="BB924" i="1"/>
  <c r="BB1699" i="1"/>
  <c r="BB1036" i="1"/>
  <c r="BB1522" i="1"/>
  <c r="BB1325" i="1"/>
  <c r="BB768" i="1"/>
  <c r="BB1518" i="1"/>
  <c r="BB456" i="1"/>
  <c r="BB1286" i="1"/>
  <c r="BB1514" i="1"/>
  <c r="BB1498" i="1"/>
  <c r="BB1869" i="1"/>
  <c r="BB1490" i="1"/>
  <c r="BB1437" i="1"/>
  <c r="BB1420" i="1"/>
  <c r="BB2016" i="1"/>
  <c r="BB1044" i="1"/>
  <c r="BB1461" i="1"/>
  <c r="BB1453" i="1"/>
  <c r="BB1042" i="1"/>
  <c r="BB1318" i="1"/>
  <c r="BB625" i="1"/>
  <c r="BB80" i="1"/>
  <c r="BB176" i="1"/>
  <c r="BB1247" i="1"/>
  <c r="BB888" i="1"/>
  <c r="BB1186" i="1"/>
  <c r="BB1475" i="1"/>
  <c r="BB162" i="1"/>
  <c r="BB315" i="1"/>
  <c r="BB1434" i="1"/>
  <c r="BB1221" i="1"/>
  <c r="BB1429" i="1"/>
  <c r="BB1424" i="1"/>
  <c r="BB232" i="1"/>
  <c r="BB1418" i="1"/>
  <c r="BB886" i="1"/>
  <c r="BB198" i="1"/>
  <c r="BB1485" i="1"/>
  <c r="BB439" i="1"/>
  <c r="BB97" i="1"/>
  <c r="BB1412" i="1"/>
  <c r="BB1992" i="1"/>
  <c r="BB617" i="1"/>
  <c r="BB341" i="1"/>
  <c r="BB608" i="1"/>
  <c r="BB825" i="1"/>
  <c r="BB394" i="1"/>
  <c r="BB540" i="1"/>
  <c r="BB1359" i="1"/>
  <c r="BB1827" i="1"/>
  <c r="BB1385" i="1"/>
  <c r="BB1175" i="1"/>
  <c r="BB231" i="1"/>
  <c r="BB1017" i="1"/>
  <c r="BB247" i="1"/>
  <c r="BB37" i="1"/>
  <c r="BB1400" i="1"/>
  <c r="BB839" i="1"/>
  <c r="BB1870" i="1"/>
  <c r="BB1191" i="1"/>
  <c r="BB381" i="1"/>
  <c r="BB673" i="1"/>
  <c r="BB131" i="1"/>
  <c r="BB1395" i="1"/>
  <c r="BB438" i="1"/>
  <c r="BB1452" i="1"/>
  <c r="BB898" i="1"/>
  <c r="BB230" i="1"/>
  <c r="BB1606" i="1"/>
  <c r="BB519" i="1"/>
  <c r="BB1602" i="1"/>
  <c r="BB893" i="1"/>
  <c r="BB278" i="1"/>
  <c r="BB1234" i="1"/>
  <c r="BB884" i="1"/>
  <c r="BB777" i="1"/>
  <c r="BB257" i="1"/>
  <c r="BB1058" i="1"/>
  <c r="BB1479" i="1"/>
  <c r="BB1746" i="1"/>
  <c r="BB1373" i="1"/>
  <c r="BB1357" i="1"/>
  <c r="BB1500" i="1"/>
  <c r="BB1884" i="1"/>
  <c r="BB1655" i="1"/>
  <c r="BB1419" i="1"/>
  <c r="BB793" i="1"/>
  <c r="BB592" i="1"/>
  <c r="BB1664" i="1"/>
  <c r="BB1466" i="1"/>
  <c r="BB96" i="1"/>
  <c r="BB904" i="1"/>
  <c r="BB1353" i="1"/>
  <c r="BB1822" i="1"/>
  <c r="BB1821" i="1"/>
  <c r="BB1282" i="1"/>
  <c r="BB885" i="1"/>
  <c r="BB1551" i="1"/>
  <c r="BB1438" i="1"/>
  <c r="BB1654" i="1"/>
  <c r="BB621" i="1"/>
  <c r="BB1550" i="1"/>
  <c r="BB1172" i="1"/>
  <c r="BB1351" i="1"/>
  <c r="BB1350" i="1"/>
  <c r="BB1334" i="1"/>
  <c r="BB1324" i="1"/>
  <c r="BB1311" i="1"/>
  <c r="BB999" i="1"/>
  <c r="BB1258" i="1"/>
  <c r="BB1901" i="1"/>
  <c r="BB749" i="1"/>
  <c r="BB197" i="1"/>
  <c r="BB1303" i="1"/>
  <c r="BB95" i="1"/>
  <c r="BB571" i="1"/>
  <c r="BB1302" i="1"/>
  <c r="BB1788" i="1"/>
  <c r="BB1052" i="1"/>
  <c r="BB1831" i="1"/>
  <c r="BB1256" i="1"/>
  <c r="BB1378" i="1"/>
  <c r="BB1297" i="1"/>
  <c r="BB553" i="1"/>
  <c r="BB1243" i="1"/>
  <c r="BB853" i="1"/>
  <c r="BB1800" i="1"/>
  <c r="BB539" i="1"/>
  <c r="BB977" i="1"/>
  <c r="BB1291" i="1"/>
  <c r="BB2008" i="1"/>
  <c r="BB1265" i="1"/>
  <c r="BB607" i="1"/>
  <c r="BB623" i="1"/>
  <c r="BB78" i="1"/>
  <c r="BB3" i="1"/>
  <c r="BB1276" i="1"/>
  <c r="BB2000" i="1"/>
  <c r="BB677" i="1"/>
  <c r="BB1268" i="1"/>
  <c r="BB1173" i="1"/>
  <c r="BB266" i="1"/>
  <c r="BB130" i="1"/>
  <c r="BB1854" i="1"/>
  <c r="BB1583" i="1"/>
  <c r="BB147" i="1"/>
  <c r="BB829" i="1"/>
  <c r="BB729" i="1"/>
  <c r="BB1275" i="1"/>
  <c r="BB1079" i="1"/>
  <c r="BB1724" i="1"/>
  <c r="BB1593" i="1"/>
  <c r="BB499" i="1"/>
  <c r="BB1257" i="1"/>
  <c r="BB1358" i="1"/>
  <c r="BB1255" i="1"/>
  <c r="BB1953" i="1"/>
  <c r="BB380" i="1"/>
  <c r="BB94" i="1"/>
  <c r="BB700" i="1"/>
  <c r="BB1843" i="1"/>
  <c r="BB616" i="1"/>
  <c r="BB1254" i="1"/>
  <c r="BB1253" i="1"/>
  <c r="BB30" i="1"/>
  <c r="BB867" i="1"/>
  <c r="BB1230" i="1"/>
  <c r="BB1406" i="1"/>
  <c r="BB971" i="1"/>
  <c r="BB880" i="1"/>
  <c r="BB821" i="1"/>
  <c r="BB976" i="1"/>
  <c r="BB277" i="1"/>
  <c r="BB222" i="1"/>
  <c r="BB1684" i="1"/>
  <c r="BB767" i="1"/>
  <c r="BB1743" i="1"/>
  <c r="BB1565" i="1"/>
  <c r="BB1229" i="1"/>
  <c r="BB1204" i="1"/>
  <c r="BB1733" i="1"/>
  <c r="BB1720" i="1"/>
  <c r="BB1405" i="1"/>
  <c r="BB1310" i="1"/>
  <c r="BB781" i="1"/>
  <c r="BB1116" i="1"/>
  <c r="BB1194" i="1"/>
  <c r="BB1193" i="1"/>
  <c r="BB455" i="1"/>
  <c r="BB1646" i="1"/>
  <c r="BB582" i="1"/>
  <c r="BB246" i="1"/>
  <c r="BB1192" i="1"/>
  <c r="BB1180" i="1"/>
  <c r="BB1568" i="1"/>
  <c r="BB245" i="1"/>
  <c r="BB1039" i="1"/>
  <c r="BB1185" i="1"/>
  <c r="BB1190" i="1"/>
  <c r="BB1010" i="1"/>
  <c r="BB1880" i="1"/>
  <c r="BB244" i="1"/>
  <c r="BB758" i="1"/>
  <c r="BB1608" i="1"/>
  <c r="BB1634" i="1"/>
  <c r="BB313" i="1"/>
  <c r="BB1176" i="1"/>
  <c r="BB243" i="1"/>
  <c r="BB276" i="1"/>
  <c r="BB43" i="1"/>
  <c r="BB93" i="1"/>
  <c r="BB1163" i="1"/>
  <c r="BB883" i="1"/>
  <c r="BB660" i="1"/>
  <c r="BB1016" i="1"/>
  <c r="BB1804" i="1"/>
  <c r="BB1488" i="1"/>
  <c r="BB687" i="1"/>
  <c r="BB1786" i="1"/>
  <c r="BB1681" i="1"/>
  <c r="BB942" i="1"/>
  <c r="BB1201" i="1"/>
  <c r="BB129" i="1"/>
  <c r="BB206" i="1"/>
  <c r="BB914" i="1"/>
  <c r="BB835" i="1"/>
  <c r="BB92" i="1"/>
  <c r="BB1577" i="1"/>
  <c r="BB1674" i="1"/>
  <c r="BB1756" i="1"/>
  <c r="BB913" i="1"/>
  <c r="BB917" i="1"/>
  <c r="BB1120" i="1"/>
  <c r="BB1894" i="1"/>
  <c r="BB1160" i="1"/>
  <c r="BB29" i="1"/>
  <c r="BB1410" i="1"/>
  <c r="BB1154" i="1"/>
  <c r="BB996" i="1"/>
  <c r="BB1564" i="1"/>
  <c r="BB1944" i="1"/>
  <c r="BB437" i="1"/>
  <c r="BB340" i="1"/>
  <c r="BB1148" i="1"/>
  <c r="BB1145" i="1"/>
  <c r="BB1392" i="1"/>
  <c r="BB1127" i="1"/>
  <c r="BB1950" i="1"/>
  <c r="BB728" i="1"/>
  <c r="BB1124" i="1"/>
  <c r="BB1227" i="1"/>
  <c r="BB1288" i="1"/>
  <c r="BB1853" i="1"/>
  <c r="BB392" i="1"/>
  <c r="BB828" i="1"/>
  <c r="BB1074" i="1"/>
  <c r="BB1817" i="1"/>
  <c r="BB91" i="1"/>
  <c r="BB1236" i="1"/>
  <c r="BB845" i="1"/>
  <c r="BB877" i="1"/>
  <c r="BB1114" i="1"/>
  <c r="BB980" i="1"/>
  <c r="BB857" i="1"/>
  <c r="BB1179" i="1"/>
  <c r="BB1451" i="1"/>
  <c r="BB1330" i="1"/>
  <c r="BB1113" i="1"/>
  <c r="BB606" i="1"/>
  <c r="BB1089" i="1"/>
  <c r="BB735" i="1"/>
  <c r="BB363" i="1"/>
  <c r="BB1730" i="1"/>
  <c r="BB1252" i="1"/>
  <c r="BB1207" i="1"/>
  <c r="BB1102" i="1"/>
  <c r="BB1432" i="1"/>
  <c r="BB1585" i="1"/>
  <c r="BB1098" i="1"/>
  <c r="BB1835" i="1"/>
  <c r="BB265" i="1"/>
  <c r="BB1245" i="1"/>
  <c r="BB454" i="1"/>
  <c r="BB1693" i="1"/>
  <c r="BB1087" i="1"/>
  <c r="BB423" i="1"/>
  <c r="BB988" i="1"/>
  <c r="BB1085" i="1"/>
  <c r="BB422" i="1"/>
  <c r="BB1393" i="1"/>
  <c r="BB1628" i="1"/>
  <c r="BB852" i="1"/>
  <c r="BB403" i="1"/>
  <c r="BB1530" i="1"/>
  <c r="BB1119" i="1"/>
  <c r="BB711" i="1"/>
  <c r="BB1233" i="1"/>
  <c r="BB1057" i="1"/>
  <c r="BB1167" i="1"/>
  <c r="BB1539" i="1"/>
  <c r="BB1003" i="1"/>
  <c r="BB1156" i="1"/>
  <c r="BB912" i="1"/>
  <c r="BB1614" i="1"/>
  <c r="BB339" i="1"/>
  <c r="BB64" i="1"/>
  <c r="BB168" i="1"/>
  <c r="BB1850" i="1"/>
  <c r="BB1080" i="1"/>
  <c r="BB362" i="1"/>
  <c r="BB1209" i="1"/>
  <c r="BB1272" i="1"/>
  <c r="BB275" i="1"/>
  <c r="BB1066" i="1"/>
  <c r="BB1427" i="1"/>
  <c r="BB52" i="1"/>
  <c r="BB591" i="1"/>
  <c r="BB1091" i="1"/>
  <c r="BB1249" i="1"/>
  <c r="BB1231" i="1"/>
  <c r="BB361" i="1"/>
  <c r="BB706" i="1"/>
  <c r="BB614" i="1"/>
  <c r="BB1059" i="1"/>
  <c r="BB947" i="1"/>
  <c r="BB36" i="1"/>
  <c r="BB338" i="1"/>
  <c r="BB1718" i="1"/>
  <c r="BB1321" i="1"/>
  <c r="BB1053" i="1"/>
  <c r="BB649" i="1"/>
  <c r="BB1341" i="1"/>
  <c r="BB964" i="1"/>
  <c r="BB1259" i="1"/>
  <c r="BB1143" i="1"/>
  <c r="BB175" i="1"/>
  <c r="BB191" i="1"/>
  <c r="BB1048" i="1"/>
  <c r="BB1362" i="1"/>
  <c r="BB1041" i="1"/>
  <c r="BB1021" i="1"/>
  <c r="BB1803" i="1"/>
  <c r="BB302" i="1"/>
  <c r="BB184" i="1"/>
  <c r="BB229" i="1"/>
  <c r="BB1166" i="1"/>
  <c r="BB13" i="1"/>
  <c r="BB157" i="1"/>
  <c r="BB513" i="1"/>
  <c r="BB312" i="1"/>
  <c r="BB1970" i="1"/>
  <c r="BB512" i="1"/>
  <c r="BB1280" i="1"/>
  <c r="BB1994" i="1"/>
  <c r="BB766" i="1"/>
  <c r="BB1487" i="1"/>
  <c r="BB360" i="1"/>
  <c r="BB221" i="1"/>
  <c r="BB1012" i="1"/>
  <c r="BB581" i="1"/>
  <c r="BB1658" i="1"/>
  <c r="BB90" i="1"/>
  <c r="BB1278" i="1"/>
  <c r="BB590" i="1"/>
  <c r="BB110" i="1"/>
  <c r="BB1570" i="1"/>
  <c r="BB337" i="1"/>
  <c r="BB1709" i="1"/>
  <c r="BB955" i="1"/>
  <c r="BB671" i="1"/>
  <c r="BB563" i="1"/>
  <c r="BB1779" i="1"/>
  <c r="BB970" i="1"/>
  <c r="BB391" i="1"/>
  <c r="BB491" i="1"/>
  <c r="BB780" i="1"/>
  <c r="BB1007" i="1"/>
  <c r="BB869" i="1"/>
  <c r="BB1206" i="1"/>
  <c r="BB475" i="1"/>
  <c r="BB1068" i="1"/>
  <c r="BB468" i="1"/>
  <c r="BB836" i="1"/>
  <c r="BB35" i="1"/>
  <c r="BB77" i="1"/>
  <c r="BB379" i="1"/>
  <c r="BB63" i="1"/>
  <c r="BB833" i="1"/>
  <c r="BB562" i="1"/>
  <c r="BB1390" i="1"/>
  <c r="BB1284" i="1"/>
  <c r="BB1000" i="1"/>
  <c r="BB1860" i="1"/>
  <c r="BB311" i="1"/>
  <c r="BB757" i="1"/>
  <c r="BB161" i="1"/>
  <c r="BB1515" i="1"/>
  <c r="BB274" i="1"/>
  <c r="BB1164" i="1"/>
  <c r="BB903" i="1"/>
  <c r="BB1009" i="1"/>
  <c r="BB552" i="1"/>
  <c r="BB1600" i="1"/>
  <c r="BB301" i="1"/>
  <c r="BB998" i="1"/>
  <c r="BB1217" i="1"/>
  <c r="BB1238" i="1"/>
  <c r="BB1109" i="1"/>
  <c r="BB995" i="1"/>
  <c r="BB1464" i="1"/>
  <c r="BB190" i="1"/>
  <c r="BB1578" i="1"/>
  <c r="BB174" i="1"/>
  <c r="BB551" i="1"/>
  <c r="BB62" i="1"/>
  <c r="BB989" i="1"/>
  <c r="BB1212" i="1"/>
  <c r="BB1078" i="1"/>
  <c r="BB1097" i="1"/>
  <c r="BB1505" i="1"/>
  <c r="BB1356" i="1"/>
  <c r="BB1025" i="1"/>
  <c r="BB726" i="1"/>
  <c r="BB982" i="1"/>
  <c r="BB1554" i="1"/>
  <c r="BB336" i="1"/>
  <c r="BB264" i="1"/>
  <c r="BB629" i="1"/>
  <c r="BB1576" i="1"/>
  <c r="BB1762" i="1"/>
  <c r="BB1520" i="1"/>
  <c r="BB550" i="1"/>
  <c r="BB1355" i="1"/>
  <c r="BB974" i="1"/>
  <c r="BB963" i="1"/>
  <c r="BB196" i="1"/>
  <c r="BB183" i="1"/>
  <c r="BB916" i="1"/>
  <c r="BB605" i="1"/>
  <c r="BB146" i="1"/>
  <c r="BB1101" i="1"/>
  <c r="BB1084" i="1"/>
  <c r="BB1152" i="1"/>
  <c r="BB1067" i="1"/>
  <c r="BB127" i="1"/>
  <c r="BB446" i="1"/>
  <c r="BB948" i="1"/>
  <c r="BB529" i="1"/>
  <c r="BB1161" i="1"/>
  <c r="BB538" i="1"/>
  <c r="BB943" i="1"/>
  <c r="BB42" i="1"/>
  <c r="BB659" i="1"/>
  <c r="BB934" i="1"/>
  <c r="BB882" i="1"/>
  <c r="BB402" i="1"/>
  <c r="BB1088" i="1"/>
  <c r="BB930" i="1"/>
  <c r="BB879" i="1"/>
  <c r="BB421" i="1"/>
  <c r="BB1375" i="1"/>
  <c r="BB890" i="1"/>
  <c r="BB922" i="1"/>
  <c r="BB1315" i="1"/>
  <c r="BB12" i="1"/>
  <c r="BB490" i="1"/>
  <c r="BB498" i="1"/>
  <c r="BB1090" i="1"/>
  <c r="BB1685" i="1"/>
  <c r="BB1431" i="1"/>
  <c r="BB902" i="1"/>
  <c r="BB754" i="1"/>
  <c r="BB918" i="1"/>
  <c r="BB1024" i="1"/>
  <c r="BB1735" i="1"/>
  <c r="BB899" i="1"/>
  <c r="BB966" i="1"/>
  <c r="BB820" i="1"/>
  <c r="BB2012" i="1"/>
  <c r="BB897" i="1"/>
  <c r="BB60" i="1"/>
  <c r="BB600" i="1"/>
  <c r="BB1605" i="1"/>
  <c r="BB873" i="1"/>
  <c r="BB889" i="1"/>
  <c r="BB881" i="1"/>
  <c r="BB1244" i="1"/>
  <c r="BB1668" i="1"/>
  <c r="BB1449" i="1"/>
  <c r="BB256" i="1"/>
  <c r="BB145" i="1"/>
  <c r="BB816" i="1"/>
  <c r="BB705" i="1"/>
  <c r="BB1345" i="1"/>
  <c r="BB1559" i="1"/>
  <c r="BB875" i="1"/>
  <c r="BB1331" i="1"/>
  <c r="BB1047" i="1"/>
  <c r="BB866" i="1"/>
  <c r="BB1112" i="1"/>
  <c r="BB704" i="1"/>
  <c r="BB467" i="1"/>
  <c r="BB219" i="1"/>
  <c r="BB1299" i="1"/>
  <c r="BB390" i="1"/>
  <c r="BB1917" i="1"/>
  <c r="BB1423" i="1"/>
  <c r="BB1543" i="1"/>
  <c r="BB1001" i="1"/>
  <c r="BB961" i="1"/>
  <c r="BB359" i="1"/>
  <c r="BB854" i="1"/>
  <c r="BB1409" i="1"/>
  <c r="BB109" i="1"/>
  <c r="BB907" i="1"/>
  <c r="BB847" i="1"/>
  <c r="BB1795" i="1"/>
  <c r="BB549" i="1"/>
  <c r="BB108" i="1"/>
  <c r="BB648" i="1"/>
  <c r="BB420" i="1"/>
  <c r="BB218" i="1"/>
  <c r="BB851" i="1"/>
  <c r="BB1561" i="1"/>
  <c r="BB1342" i="1"/>
  <c r="BB824" i="1"/>
  <c r="BB1151" i="1"/>
  <c r="BB1510" i="1"/>
  <c r="BB263" i="1"/>
  <c r="BB740" i="1"/>
  <c r="BB401" i="1"/>
  <c r="BB430" i="1"/>
  <c r="BB534" i="1"/>
  <c r="BB18" i="1"/>
  <c r="BB167" i="1"/>
  <c r="BB51" i="1"/>
  <c r="BB1859" i="1"/>
  <c r="BB815" i="1"/>
  <c r="BB126" i="1"/>
  <c r="BB445" i="1"/>
  <c r="BB1497" i="1"/>
  <c r="BB686" i="1"/>
  <c r="BB1118" i="1"/>
  <c r="BB23" i="1"/>
  <c r="BB419" i="1"/>
  <c r="BB1298" i="1"/>
  <c r="BB580" i="1"/>
  <c r="BB1534" i="1"/>
  <c r="BB1371" i="1"/>
  <c r="BB647" i="1"/>
  <c r="BB1183" i="1"/>
  <c r="BB800" i="1"/>
  <c r="BB1213" i="1"/>
  <c r="BB577" i="1"/>
  <c r="BB1046" i="1"/>
  <c r="BB789" i="1"/>
  <c r="BB796" i="1"/>
  <c r="BB1671" i="1"/>
  <c r="BB107" i="1"/>
  <c r="BB1791" i="1"/>
  <c r="BB1228" i="1"/>
  <c r="BB1446" i="1"/>
  <c r="BB1240" i="1"/>
  <c r="BB1368" i="1"/>
  <c r="BB792" i="1"/>
  <c r="BB1232" i="1"/>
  <c r="BB89" i="1"/>
  <c r="BB144" i="1"/>
  <c r="BB205" i="1"/>
  <c r="BB474" i="1"/>
  <c r="BB1343" i="1"/>
  <c r="BB589" i="1"/>
  <c r="BB1128" i="1"/>
  <c r="BB106" i="1"/>
  <c r="BB1618" i="1"/>
  <c r="BB1294" i="1"/>
  <c r="BB1897" i="1"/>
  <c r="BB941" i="1"/>
  <c r="BB928" i="1"/>
  <c r="BB1632" i="1"/>
  <c r="BB640" i="1"/>
  <c r="BB1706" i="1"/>
  <c r="BB1174" i="1"/>
  <c r="BB1857" i="1"/>
  <c r="BB1556" i="1"/>
  <c r="BB795" i="1"/>
  <c r="BB653" i="1"/>
  <c r="BB790" i="1"/>
  <c r="BB634" i="1"/>
  <c r="BB125" i="1"/>
  <c r="BB1380" i="1"/>
  <c r="BB76" i="1"/>
  <c r="BB639" i="1"/>
  <c r="BB1100" i="1"/>
  <c r="BB783" i="1"/>
  <c r="BB775" i="1"/>
  <c r="BB807" i="1"/>
  <c r="BB22" i="1"/>
  <c r="BB418" i="1"/>
  <c r="BB685" i="1"/>
  <c r="BB788" i="1"/>
  <c r="BB242" i="1"/>
  <c r="BB1195" i="1"/>
  <c r="BB28" i="1"/>
  <c r="BB2013" i="1"/>
  <c r="BB1448" i="1"/>
  <c r="BB1929" i="1"/>
  <c r="BB1317" i="1"/>
  <c r="BB1015" i="1"/>
  <c r="BB938" i="1"/>
  <c r="BB1093" i="1"/>
  <c r="BB1531" i="1"/>
  <c r="BB915" i="1"/>
  <c r="BB497" i="1"/>
  <c r="BB1723" i="1"/>
  <c r="BB1037" i="1"/>
  <c r="BB1226" i="1"/>
  <c r="BB1922" i="1"/>
  <c r="BB124" i="1"/>
  <c r="BB1697" i="1"/>
  <c r="BB548" i="1"/>
  <c r="BB241" i="1"/>
  <c r="BB1377" i="1"/>
  <c r="BB863" i="1"/>
  <c r="BB1117" i="1"/>
  <c r="BB506" i="1"/>
  <c r="BB547" i="1"/>
  <c r="BB528" i="1"/>
  <c r="BB1019" i="1"/>
  <c r="BB1223" i="1"/>
  <c r="BB436" i="1"/>
  <c r="BB1866" i="1"/>
  <c r="BB720" i="1"/>
  <c r="BB417" i="1"/>
  <c r="BB1382" i="1"/>
  <c r="BB310" i="1"/>
  <c r="BB1864" i="1"/>
  <c r="BB1415" i="1"/>
  <c r="BB1333" i="1"/>
  <c r="BB779" i="1"/>
  <c r="BB1060" i="1"/>
  <c r="BB1828" i="1"/>
  <c r="BB670" i="1"/>
  <c r="BB776" i="1"/>
  <c r="BB814" i="1"/>
  <c r="BB1807" i="1"/>
  <c r="BB27" i="1"/>
  <c r="BB771" i="1"/>
  <c r="BB1054" i="1"/>
  <c r="BB892" i="1"/>
  <c r="BB576" i="1"/>
  <c r="BB1293" i="1"/>
  <c r="BB59" i="1"/>
  <c r="BB1011" i="1"/>
  <c r="BB1346" i="1"/>
  <c r="BB676" i="1"/>
  <c r="BB652" i="1"/>
  <c r="BB1629" i="1"/>
  <c r="BB844" i="1"/>
  <c r="BB1215" i="1"/>
  <c r="BB1617" i="1"/>
  <c r="BB761" i="1"/>
  <c r="BB1471" i="1"/>
  <c r="BB975" i="1"/>
  <c r="BB952" i="1"/>
  <c r="BB891" i="1"/>
  <c r="BB358" i="1"/>
  <c r="BB214" i="1"/>
  <c r="BB182" i="1"/>
  <c r="BB770" i="1"/>
  <c r="BB751" i="1"/>
  <c r="BB748" i="1"/>
  <c r="BB762" i="1"/>
  <c r="BB511" i="1"/>
  <c r="BB262" i="1"/>
  <c r="BB1354" i="1"/>
  <c r="BB204" i="1"/>
  <c r="BB299" i="1"/>
  <c r="BB1006" i="1"/>
  <c r="BB298" i="1"/>
  <c r="BB787" i="1"/>
  <c r="BB862" i="1"/>
  <c r="BB760" i="1"/>
  <c r="BB1038" i="1"/>
  <c r="BB743" i="1"/>
  <c r="BB856" i="1"/>
  <c r="BB710" i="1"/>
  <c r="BB156" i="1"/>
  <c r="BB525" i="1"/>
  <c r="BB738" i="1"/>
  <c r="BB1328" i="1"/>
  <c r="BB811" i="1"/>
  <c r="BB1092" i="1"/>
  <c r="BB843" i="1"/>
  <c r="BB1489" i="1"/>
  <c r="BB297" i="1"/>
  <c r="BB727" i="1"/>
  <c r="BB333" i="1"/>
  <c r="BB1631" i="1"/>
  <c r="BB1473" i="1"/>
  <c r="BB579" i="1"/>
  <c r="BB911" i="1"/>
  <c r="BB906" i="1"/>
  <c r="BB58" i="1"/>
  <c r="BB1537" i="1"/>
  <c r="BB49" i="1"/>
  <c r="BB2003" i="1"/>
  <c r="BB273" i="1"/>
  <c r="BB1790" i="1"/>
  <c r="BB724" i="1"/>
  <c r="BB810" i="1"/>
  <c r="BB378" i="1"/>
  <c r="BB75" i="1"/>
  <c r="BB715" i="1"/>
  <c r="BB910" i="1"/>
  <c r="BB288" i="1"/>
  <c r="BB923" i="1"/>
  <c r="BB951" i="1"/>
  <c r="BB604" i="1"/>
  <c r="BB1445" i="1"/>
  <c r="BB1540" i="1"/>
  <c r="BB123" i="1"/>
  <c r="BB646" i="1"/>
  <c r="BB1005" i="1"/>
  <c r="BB1242" i="1"/>
  <c r="BB953" i="1"/>
  <c r="BB5" i="1"/>
  <c r="BB1106" i="1"/>
  <c r="BB416" i="1"/>
  <c r="BB985" i="1"/>
  <c r="BB1649" i="1"/>
  <c r="BB1523" i="1"/>
  <c r="BB1626" i="1"/>
  <c r="BB712" i="1"/>
  <c r="BB1365" i="1"/>
  <c r="BB518" i="1"/>
  <c r="BB105" i="1"/>
  <c r="BB272" i="1"/>
  <c r="BB709" i="1"/>
  <c r="BB240" i="1"/>
  <c r="BB806" i="1"/>
  <c r="BB1703" i="1"/>
  <c r="BB1065" i="1"/>
  <c r="BB466" i="1"/>
  <c r="BB1150" i="1"/>
  <c r="BB1836" i="1"/>
  <c r="BB1348" i="1"/>
  <c r="BB1754" i="1"/>
  <c r="BB1026" i="1"/>
  <c r="BB1073" i="1"/>
  <c r="BB415" i="1"/>
  <c r="BB533" i="1"/>
  <c r="BB702" i="1"/>
  <c r="BB861" i="1"/>
  <c r="BB217" i="1"/>
  <c r="BB1574" i="1"/>
  <c r="BB74" i="1"/>
  <c r="BB1544" i="1"/>
  <c r="BB696" i="1"/>
  <c r="BB1598" i="1"/>
  <c r="BB958" i="1"/>
  <c r="BB1878" i="1"/>
  <c r="BB239" i="1"/>
  <c r="BB1760" i="1"/>
  <c r="BB969" i="1"/>
  <c r="BB1765" i="1"/>
  <c r="BB1132" i="1"/>
  <c r="BB688" i="1"/>
  <c r="BB1077" i="1"/>
  <c r="BB1867" i="1"/>
  <c r="BB684" i="1"/>
  <c r="BB465" i="1"/>
  <c r="BB489" i="1"/>
  <c r="BB669" i="1"/>
  <c r="BB1339" i="1"/>
  <c r="BB680" i="1"/>
  <c r="BB1907" i="1"/>
  <c r="BB505" i="1"/>
  <c r="BB1763" i="1"/>
  <c r="BB1819" i="1"/>
  <c r="BB675" i="1"/>
  <c r="BB357" i="1"/>
  <c r="BB1126" i="1"/>
  <c r="BB332" i="1"/>
  <c r="BB1504" i="1"/>
  <c r="BB1962" i="1"/>
  <c r="BB166" i="1"/>
  <c r="BB1616" i="1"/>
  <c r="BB1323" i="1"/>
  <c r="BB1125" i="1"/>
  <c r="BB1269" i="1"/>
  <c r="BB1732" i="1"/>
  <c r="BB672" i="1"/>
  <c r="BB1462" i="1"/>
  <c r="BB331" i="1"/>
  <c r="BB756" i="1"/>
  <c r="BB997" i="1"/>
  <c r="BB389" i="1"/>
  <c r="BB805" i="1"/>
  <c r="BB1338" i="1"/>
  <c r="BB1096" i="1"/>
  <c r="BB496" i="1"/>
  <c r="BB444" i="1"/>
  <c r="BB1481" i="1"/>
  <c r="BB155" i="1"/>
  <c r="BB1511" i="1"/>
  <c r="BB746" i="1"/>
  <c r="BB160" i="1"/>
  <c r="BB122" i="1"/>
  <c r="BB994" i="1"/>
  <c r="BB1506" i="1"/>
  <c r="BB1939" i="1"/>
  <c r="BB1035" i="1"/>
  <c r="BB1582" i="1"/>
  <c r="BB287" i="1"/>
  <c r="BB734" i="1"/>
  <c r="BB642" i="1"/>
  <c r="BB21" i="1"/>
  <c r="BB747" i="1"/>
  <c r="BB1051" i="1"/>
  <c r="BB330" i="1"/>
  <c r="BB57" i="1"/>
  <c r="BB1683" i="1"/>
  <c r="BB453" i="1"/>
  <c r="BB850" i="1"/>
  <c r="BB228" i="1"/>
  <c r="BB658" i="1"/>
  <c r="BB143" i="1"/>
  <c r="BB464" i="1"/>
  <c r="BB532" i="1"/>
  <c r="BB1615" i="1"/>
  <c r="BB329" i="1"/>
  <c r="BB1749" i="1"/>
  <c r="BB693" i="1"/>
  <c r="BB1043" i="1"/>
  <c r="BB842" i="1"/>
  <c r="BB1210" i="1"/>
  <c r="BB624" i="1"/>
  <c r="BB504" i="1"/>
  <c r="BB11" i="1"/>
  <c r="BB488" i="1"/>
  <c r="BB615" i="1"/>
  <c r="BB1246" i="1"/>
  <c r="BB1707" i="1"/>
  <c r="BB142" i="1"/>
  <c r="BB849" i="1"/>
  <c r="BB1396" i="1"/>
  <c r="BB946" i="1"/>
  <c r="BB1336" i="1"/>
  <c r="BB328" i="1"/>
  <c r="BB1612" i="1"/>
  <c r="BB1610" i="1"/>
  <c r="BB786" i="1"/>
  <c r="BB613" i="1"/>
  <c r="BB104" i="1"/>
  <c r="BB1314" i="1"/>
  <c r="BB400" i="1"/>
  <c r="BB1076" i="1"/>
  <c r="BB463" i="1"/>
  <c r="BB1271" i="1"/>
  <c r="BB238" i="1"/>
  <c r="BB1714" i="1"/>
  <c r="BB752" i="1"/>
  <c r="BB1893" i="1"/>
  <c r="BB41" i="1"/>
  <c r="BB1478" i="1"/>
  <c r="BB668" i="1"/>
  <c r="BB1287" i="1"/>
  <c r="BB296" i="1"/>
  <c r="BB813" i="1"/>
  <c r="BB1528" i="1"/>
  <c r="BB744" i="1"/>
  <c r="BB377" i="1"/>
  <c r="BB1676" i="1"/>
  <c r="BB227" i="1"/>
  <c r="BB172" i="1"/>
  <c r="BB1767" i="1"/>
  <c r="BB1973" i="1"/>
  <c r="BB356" i="1"/>
  <c r="BB609" i="1"/>
  <c r="BB435" i="1"/>
  <c r="BB1969" i="1"/>
  <c r="BB1064" i="1"/>
  <c r="BB1435" i="1"/>
  <c r="BB1799" i="1"/>
  <c r="BB809" i="1"/>
  <c r="BB487" i="1"/>
  <c r="BB599" i="1"/>
  <c r="BB1139" i="1"/>
  <c r="BB1289" i="1"/>
  <c r="BB931" i="1"/>
  <c r="BB34" i="1"/>
  <c r="BB1914" i="1"/>
  <c r="BB570" i="1"/>
  <c r="BB774" i="1"/>
  <c r="BB561" i="1"/>
  <c r="BB699" i="1"/>
  <c r="BB725" i="1"/>
  <c r="BB1509" i="1"/>
  <c r="BB597" i="1"/>
  <c r="BB1535" i="1"/>
  <c r="BB286" i="1"/>
  <c r="BB1266" i="1"/>
  <c r="BB457" i="1"/>
  <c r="BB165" i="1"/>
  <c r="BB1547" i="1"/>
  <c r="BB1548" i="1"/>
  <c r="BB1189" i="1"/>
  <c r="BB698" i="1"/>
  <c r="BB926" i="1"/>
  <c r="BB1122" i="1"/>
  <c r="BB1071" i="1"/>
  <c r="BB596" i="1"/>
  <c r="BB1397" i="1"/>
  <c r="BB574" i="1"/>
  <c r="BB503" i="1"/>
  <c r="BB1381" i="1"/>
  <c r="BB1942" i="1"/>
  <c r="BB657" i="1"/>
  <c r="BB121" i="1"/>
  <c r="BB1349" i="1"/>
  <c r="BB1391" i="1"/>
  <c r="BB285" i="1"/>
  <c r="BB656" i="1"/>
  <c r="BB103" i="1"/>
  <c r="BB1095" i="1"/>
  <c r="BB237" i="1"/>
  <c r="BB1320" i="1"/>
  <c r="BB832" i="1"/>
  <c r="BB524" i="1"/>
  <c r="BB1753" i="1"/>
  <c r="BB921" i="1"/>
  <c r="BB1555" i="1"/>
  <c r="BB495" i="1"/>
  <c r="BB573" i="1"/>
  <c r="BB1034" i="1"/>
  <c r="BB1584" i="1"/>
  <c r="BB189" i="1"/>
  <c r="BB1874" i="1"/>
  <c r="BB48" i="1"/>
  <c r="BB578" i="1"/>
  <c r="BB1775" i="1"/>
  <c r="BB355" i="1"/>
  <c r="BB1918" i="1"/>
  <c r="BB1546" i="1"/>
  <c r="BB1363" i="1"/>
  <c r="BB1433" i="1"/>
  <c r="BB1425" i="1"/>
  <c r="BB960" i="1"/>
  <c r="BB937" i="1"/>
  <c r="BB1696" i="1"/>
  <c r="BB120" i="1"/>
  <c r="BB1660" i="1"/>
  <c r="BB354" i="1"/>
  <c r="BB375" i="1"/>
  <c r="BB1198" i="1"/>
  <c r="BB1542" i="1"/>
  <c r="BB559" i="1"/>
  <c r="BB388" i="1"/>
  <c r="BB295" i="1"/>
  <c r="BB860" i="1"/>
  <c r="BB733" i="1"/>
  <c r="BB399" i="1"/>
  <c r="BB545" i="1"/>
  <c r="BB481" i="1"/>
  <c r="BB543" i="1"/>
  <c r="BB645" i="1"/>
  <c r="BB255" i="1"/>
  <c r="BB1197" i="1"/>
  <c r="BB141" i="1"/>
  <c r="BB1262" i="1"/>
  <c r="BB374" i="1"/>
  <c r="BB480" i="1"/>
  <c r="BB1656" i="1"/>
  <c r="BB1366" i="1"/>
  <c r="BB181" i="1"/>
  <c r="BB1484" i="1"/>
  <c r="BB848" i="1"/>
  <c r="BB569" i="1"/>
  <c r="BB1663" i="1"/>
  <c r="BB1871" i="1"/>
  <c r="BB542" i="1"/>
  <c r="BB1428" i="1"/>
  <c r="BB1153" i="1"/>
  <c r="BB517" i="1"/>
  <c r="BB531" i="1"/>
  <c r="BB631" i="1"/>
  <c r="BB195" i="1"/>
  <c r="BB33" i="1"/>
  <c r="BB119" i="1"/>
  <c r="BB73" i="1"/>
  <c r="BB473" i="1"/>
  <c r="BB452" i="1"/>
  <c r="BB1225" i="1"/>
  <c r="BB1579" i="1"/>
  <c r="BB682" i="1"/>
  <c r="BB516" i="1"/>
  <c r="BB560" i="1"/>
  <c r="BB1692" i="1"/>
  <c r="BB514" i="1"/>
  <c r="BB2002" i="1"/>
  <c r="BB575" i="1"/>
  <c r="BB507" i="1"/>
  <c r="BB2022" i="1"/>
  <c r="BB203" i="1"/>
  <c r="BB1771" i="1"/>
  <c r="BB373" i="1"/>
  <c r="BB909" i="1"/>
  <c r="BB485" i="1"/>
  <c r="BB484" i="1"/>
  <c r="BB88" i="1"/>
  <c r="BB1205" i="1"/>
  <c r="BB326" i="1"/>
  <c r="BB327" i="1"/>
  <c r="BB1989" i="1"/>
  <c r="BB10" i="1"/>
  <c r="BB773" i="1"/>
  <c r="BB719" i="1"/>
  <c r="BB1332" i="1"/>
  <c r="BB194" i="1"/>
  <c r="BB72" i="1"/>
  <c r="BB482" i="1"/>
  <c r="BB1701" i="1"/>
  <c r="BB461" i="1"/>
  <c r="BB808" i="1"/>
  <c r="BB398" i="1"/>
  <c r="BB472" i="1"/>
  <c r="BB638" i="1"/>
  <c r="BB447" i="1"/>
  <c r="BB325" i="1"/>
  <c r="BB441" i="1"/>
  <c r="BB1296" i="1"/>
  <c r="BB603" i="1"/>
  <c r="BB1304" i="1"/>
  <c r="BB434" i="1"/>
  <c r="BB443" i="1"/>
  <c r="BB294" i="1"/>
  <c r="BB309" i="1"/>
  <c r="BB293" i="1"/>
  <c r="BB1633" i="1"/>
  <c r="BB510" i="1"/>
  <c r="BB1083" i="1"/>
  <c r="BB667" i="1"/>
  <c r="BB1974" i="1"/>
  <c r="BB1825" i="1"/>
  <c r="BB154" i="1"/>
  <c r="BB905" i="1"/>
  <c r="BB261" i="1"/>
  <c r="BB804" i="1"/>
  <c r="BB324" i="1"/>
  <c r="BB308" i="1"/>
  <c r="BB1307" i="1"/>
  <c r="BB1134" i="1"/>
  <c r="BB1740" i="1"/>
  <c r="BB872" i="1"/>
  <c r="BB372" i="1"/>
  <c r="BB1443" i="1"/>
  <c r="BB965" i="1"/>
  <c r="BB1650" i="1"/>
  <c r="BB1877" i="1"/>
  <c r="BB1200" i="1"/>
  <c r="BB1184" i="1"/>
  <c r="BB424" i="1"/>
  <c r="BB1123" i="1"/>
  <c r="BB502" i="1"/>
  <c r="BB153" i="1"/>
  <c r="BB292" i="1"/>
  <c r="BB271" i="1"/>
  <c r="BB1211" i="1"/>
  <c r="BB558" i="1"/>
  <c r="BB1480" i="1"/>
  <c r="BB1069" i="1"/>
  <c r="BB414" i="1"/>
  <c r="BB1470" i="1"/>
  <c r="BB56" i="1"/>
  <c r="BB831" i="1"/>
  <c r="BB1300" i="1"/>
  <c r="BB226" i="1"/>
  <c r="BB871" i="1"/>
  <c r="BB1220" i="1"/>
  <c r="BB71" i="1"/>
  <c r="BB703" i="1"/>
  <c r="BB1769" i="1"/>
  <c r="BB1319" i="1"/>
  <c r="BB284" i="1"/>
  <c r="BB413" i="1"/>
  <c r="BB307" i="1"/>
  <c r="BB1436" i="1"/>
  <c r="BB159" i="1"/>
  <c r="BB1961" i="1"/>
  <c r="BB404" i="1"/>
  <c r="BB1416" i="1"/>
  <c r="BB393" i="1"/>
  <c r="BB1609" i="1"/>
  <c r="BB598" i="1"/>
  <c r="BB171" i="1"/>
  <c r="BB1056" i="1"/>
  <c r="BB353" i="1"/>
  <c r="BB118" i="1"/>
  <c r="BB383" i="1"/>
  <c r="BB87" i="1"/>
  <c r="BB494" i="1"/>
  <c r="BB1465" i="1"/>
  <c r="BB827" i="1"/>
  <c r="BB323" i="1"/>
  <c r="BB376" i="1"/>
  <c r="BB1219" i="1"/>
  <c r="BB1260" i="1"/>
  <c r="BB1224" i="1"/>
  <c r="BB202" i="1"/>
  <c r="BB557" i="1"/>
  <c r="BB920" i="1"/>
  <c r="BB1264" i="1"/>
  <c r="BB193" i="1"/>
  <c r="BB546" i="1"/>
  <c r="BB346" i="1"/>
  <c r="BB47" i="1"/>
  <c r="BB471" i="1"/>
  <c r="BB352" i="1"/>
  <c r="BB17" i="1"/>
  <c r="BB697" i="1"/>
  <c r="BB479" i="1"/>
  <c r="BB254" i="1"/>
  <c r="BB236" i="1"/>
  <c r="BB260" i="1"/>
  <c r="BB117" i="1"/>
  <c r="BB620" i="1"/>
  <c r="BB588" i="1"/>
  <c r="BB140" i="1"/>
  <c r="BB102" i="1"/>
  <c r="BB1306" i="1"/>
  <c r="BB772" i="1"/>
  <c r="BB433" i="1"/>
  <c r="BB462" i="1"/>
  <c r="BB40" i="1"/>
  <c r="BB612" i="1"/>
  <c r="BB451" i="1"/>
  <c r="BB335" i="1"/>
  <c r="BB116" i="1"/>
  <c r="BB1705" i="1"/>
  <c r="BB283" i="1"/>
  <c r="BB334" i="1"/>
  <c r="BB1882" i="1"/>
  <c r="BB1824" i="1"/>
  <c r="BB1075" i="1"/>
  <c r="BB785" i="1"/>
  <c r="BB429" i="1"/>
  <c r="BB1885" i="1"/>
  <c r="BB486" i="1"/>
  <c r="BB870" i="1"/>
  <c r="BB1910" i="1"/>
  <c r="BB619" i="1"/>
  <c r="BB801" i="1"/>
  <c r="BB1640" i="1"/>
  <c r="BB371" i="1"/>
  <c r="BB1704" i="1"/>
  <c r="BB1659" i="1"/>
  <c r="BB1472" i="1"/>
  <c r="BB1670" i="1"/>
  <c r="BB651" i="1"/>
  <c r="BB611" i="1"/>
  <c r="BB412" i="1"/>
  <c r="BB637" i="1"/>
  <c r="BB1050" i="1"/>
  <c r="BB1738" i="1"/>
  <c r="BB1513" i="1"/>
  <c r="BB1447" i="1"/>
  <c r="BB1622" i="1"/>
  <c r="BB314" i="1"/>
  <c r="BB1524" i="1"/>
  <c r="BB1675" i="1"/>
  <c r="BB300" i="1"/>
  <c r="BB692" i="1"/>
  <c r="BB1165" i="1"/>
  <c r="BB9" i="1"/>
  <c r="BB537" i="1"/>
  <c r="BB859" i="1"/>
  <c r="BB523" i="1"/>
  <c r="BB351" i="1"/>
  <c r="BB306" i="1"/>
  <c r="BB1072" i="1"/>
  <c r="BB1292" i="1"/>
  <c r="BB170" i="1"/>
  <c r="BB1388" i="1"/>
  <c r="BB55" i="1"/>
  <c r="BB478" i="1"/>
  <c r="BB587" i="1"/>
  <c r="BB350" i="1"/>
  <c r="BB259" i="1"/>
  <c r="BB718" i="1"/>
  <c r="BB493" i="1"/>
  <c r="BB370" i="1"/>
  <c r="BB470" i="1"/>
  <c r="BB755" i="1"/>
  <c r="BB280" i="1"/>
  <c r="BB1082" i="1"/>
  <c r="BB322" i="1"/>
  <c r="BB586" i="1"/>
  <c r="BB1279" i="1"/>
  <c r="BB694" i="1"/>
  <c r="BB1711" i="1"/>
  <c r="BB213" i="1"/>
  <c r="BB732" i="1"/>
  <c r="BB759" i="1"/>
  <c r="BB742" i="1"/>
  <c r="BB192" i="1"/>
  <c r="BB1141" i="1"/>
  <c r="BB666" i="1"/>
  <c r="BB556" i="1"/>
  <c r="BB235" i="1"/>
  <c r="BB1121" i="1"/>
  <c r="BB1938" i="1"/>
  <c r="BB1203" i="1"/>
  <c r="BB544" i="1"/>
  <c r="BB784" i="1"/>
  <c r="BB216" i="1"/>
  <c r="BB1426" i="1"/>
  <c r="BB731" i="1"/>
  <c r="BB1810" i="1"/>
  <c r="BB169" i="1"/>
  <c r="BB270" i="1"/>
  <c r="BB1237" i="1"/>
  <c r="BB1952" i="1"/>
  <c r="BB223" i="1"/>
  <c r="BB220" i="1"/>
  <c r="BB855" i="1"/>
  <c r="BB765" i="1"/>
  <c r="BB509" i="1"/>
  <c r="BB1379" i="1"/>
  <c r="BB32" i="1"/>
  <c r="BB210" i="1"/>
  <c r="BB211" i="1"/>
  <c r="BB428" i="1"/>
  <c r="BB1777" i="1"/>
  <c r="BB201" i="1"/>
  <c r="BB1347" i="1"/>
  <c r="BB1977" i="1"/>
  <c r="BB986" i="1"/>
  <c r="BB139" i="1"/>
  <c r="BB1619" i="1"/>
  <c r="BB1581" i="1"/>
  <c r="BB225" i="1"/>
  <c r="BB460" i="1"/>
  <c r="BB823" i="1"/>
  <c r="BB427" i="1"/>
  <c r="BB1667" i="1"/>
  <c r="BB665" i="1"/>
  <c r="BB1182" i="1"/>
  <c r="BB739" i="1"/>
  <c r="BB527" i="1"/>
  <c r="BB208" i="1"/>
  <c r="BB70" i="1"/>
  <c r="BB180" i="1"/>
  <c r="BB212" i="1"/>
  <c r="BB1261" i="1"/>
  <c r="BB450" i="1"/>
  <c r="BB215" i="1"/>
  <c r="BB349" i="1"/>
  <c r="BB26" i="1"/>
  <c r="BB822" i="1"/>
  <c r="BB69" i="1"/>
  <c r="BB348" i="1"/>
  <c r="BB188" i="1"/>
  <c r="BB101" i="1"/>
  <c r="BB1852" i="1"/>
  <c r="BB1155" i="1"/>
  <c r="BB1698" i="1"/>
  <c r="BB602" i="1"/>
  <c r="BB68" i="1"/>
  <c r="BB1813" i="1"/>
  <c r="BB1149" i="1"/>
  <c r="BB1216" i="1"/>
  <c r="BB1700" i="1"/>
  <c r="BB555" i="1"/>
  <c r="BB1394" i="1"/>
  <c r="BB1759" i="1"/>
  <c r="BB858" i="1"/>
  <c r="BB138" i="1"/>
  <c r="BB1757" i="1"/>
  <c r="BB137" i="1"/>
  <c r="BB1115" i="1"/>
  <c r="BB67" i="1"/>
  <c r="BB1930" i="1"/>
  <c r="BB6" i="1"/>
  <c r="BB954" i="1"/>
  <c r="BB253" i="1"/>
  <c r="BB209" i="1"/>
  <c r="BB200" i="1"/>
  <c r="BB173" i="1"/>
  <c r="BB158" i="1"/>
  <c r="BB187" i="1"/>
  <c r="BB282" i="1"/>
  <c r="BB1529" i="1"/>
  <c r="BB20" i="1"/>
  <c r="BB1239" i="1"/>
  <c r="BB46" i="1"/>
  <c r="BB397" i="1"/>
  <c r="BB1158" i="1"/>
  <c r="BB1580" i="1"/>
  <c r="BB54" i="1"/>
  <c r="BB1403" i="1"/>
  <c r="BB1830" i="1"/>
  <c r="BB151" i="1"/>
  <c r="BB396" i="1"/>
  <c r="BB959" i="1"/>
  <c r="BB1402" i="1"/>
  <c r="BB1503" i="1"/>
  <c r="BB1031" i="1"/>
  <c r="BB933" i="1"/>
  <c r="BB411" i="1"/>
  <c r="BB186" i="1"/>
  <c r="BB1370" i="1"/>
  <c r="BB1340" i="1"/>
  <c r="BB432" i="1"/>
  <c r="BB128" i="1"/>
  <c r="BB113" i="1"/>
  <c r="BB944" i="1"/>
  <c r="BB1146" i="1"/>
  <c r="BB1979" i="1"/>
  <c r="BB1773" i="1"/>
  <c r="BB979" i="1"/>
  <c r="BB1407" i="1"/>
  <c r="BB410" i="1"/>
  <c r="BB925" i="1"/>
  <c r="BB1290" i="1"/>
  <c r="BB981" i="1"/>
  <c r="BB1404" i="1"/>
  <c r="BB585" i="1"/>
  <c r="BB993" i="1"/>
  <c r="BB1301" i="1"/>
  <c r="BB16" i="1"/>
  <c r="BB66" i="1"/>
  <c r="BB15" i="1"/>
  <c r="BB25" i="1"/>
  <c r="BB1439" i="1"/>
  <c r="BB876" i="1"/>
  <c r="BB112" i="1"/>
  <c r="BB369" i="1"/>
  <c r="BB644" i="1"/>
  <c r="BB536" i="1"/>
  <c r="BB1094" i="1"/>
  <c r="BB321" i="1"/>
  <c r="BB1625" i="1"/>
  <c r="BB778" i="1"/>
  <c r="BB320" i="1"/>
  <c r="BB1105" i="1"/>
  <c r="BB368" i="1"/>
  <c r="BB65" i="1"/>
  <c r="BB1474" i="1"/>
  <c r="BB1456" i="1"/>
  <c r="BB252" i="1"/>
  <c r="BB111" i="1"/>
  <c r="BB8" i="1"/>
  <c r="BB79" i="1"/>
  <c r="BB655" i="1"/>
  <c r="BB1326" i="1"/>
  <c r="BB115" i="1"/>
  <c r="BB61" i="1"/>
  <c r="BB935" i="1"/>
  <c r="BB409" i="1"/>
  <c r="BB1137" i="1"/>
  <c r="BB251" i="1"/>
  <c r="BB1337" i="1"/>
  <c r="BB477" i="1"/>
  <c r="BB633" i="1"/>
  <c r="BB535" i="1"/>
  <c r="BB291" i="1"/>
  <c r="BB1376" i="1"/>
  <c r="BB568" i="1"/>
  <c r="BB717" i="1"/>
  <c r="BB1761" i="1"/>
  <c r="BB4" i="1"/>
  <c r="BB650" i="1"/>
  <c r="BB1879" i="1"/>
  <c r="BB442" i="1"/>
  <c r="BB1458" i="1"/>
  <c r="BB50" i="1"/>
  <c r="BB7" i="1"/>
  <c r="BB14" i="1"/>
  <c r="BB567" i="1"/>
  <c r="BB1202" i="1"/>
  <c r="BB841" i="1"/>
  <c r="BB1587" i="1"/>
  <c r="BB449" i="1"/>
  <c r="BB1719" i="1"/>
  <c r="BB319" i="1"/>
  <c r="BB522" i="1"/>
  <c r="BB318" i="1"/>
  <c r="BB901" i="1"/>
  <c r="BB1541" i="1"/>
  <c r="BB1387" i="1"/>
  <c r="BB1329" i="1"/>
  <c r="BB1457" i="1"/>
  <c r="BB1162" i="1"/>
  <c r="BB347" i="1"/>
  <c r="BB2" i="1"/>
  <c r="AO1476" i="1"/>
  <c r="AO2021" i="1"/>
  <c r="AO1972" i="1"/>
  <c r="AO584" i="1"/>
  <c r="AO2020" i="1"/>
  <c r="AO1639" i="1"/>
  <c r="AO1177" i="1"/>
  <c r="AO100" i="1"/>
  <c r="AO1023" i="1"/>
  <c r="AO1912" i="1"/>
  <c r="AO2019" i="1"/>
  <c r="AO1086" i="1"/>
  <c r="AO1171" i="1"/>
  <c r="AO86" i="1"/>
  <c r="AO2015" i="1"/>
  <c r="AO984" i="1"/>
  <c r="AO627" i="1"/>
  <c r="AO367" i="1"/>
  <c r="AO819" i="1"/>
  <c r="AO2014" i="1"/>
  <c r="AO2011" i="1"/>
  <c r="AO1108" i="1"/>
  <c r="AO708" i="1"/>
  <c r="AO290" i="1"/>
  <c r="AO936" i="1"/>
  <c r="AO152" i="1"/>
  <c r="AO1934" i="1"/>
  <c r="AO2010" i="1"/>
  <c r="AO1891" i="1"/>
  <c r="AO764" i="1"/>
  <c r="AO2009" i="1"/>
  <c r="AO2007" i="1"/>
  <c r="AO1716" i="1"/>
  <c r="AO1840" i="1"/>
  <c r="AO1903" i="1"/>
  <c r="AO2005" i="1"/>
  <c r="AO1637" i="1"/>
  <c r="AO1941" i="1"/>
  <c r="AO1662" i="1"/>
  <c r="AO1469" i="1"/>
  <c r="AO2004" i="1"/>
  <c r="AO2001" i="1"/>
  <c r="AO1030" i="1"/>
  <c r="AO515" i="1"/>
  <c r="AO1401" i="1"/>
  <c r="AO1998" i="1"/>
  <c r="AO1997" i="1"/>
  <c r="AO919" i="1"/>
  <c r="AO1496" i="1"/>
  <c r="AO630" i="1"/>
  <c r="AO967" i="1"/>
  <c r="AO1995" i="1"/>
  <c r="AO1248" i="1"/>
  <c r="AO1993" i="1"/>
  <c r="AO136" i="1"/>
  <c r="AO641" i="1"/>
  <c r="AO1991" i="1"/>
  <c r="AO1990" i="1"/>
  <c r="AO1988" i="1"/>
  <c r="AO1984" i="1"/>
  <c r="AO1983" i="1"/>
  <c r="AO983" i="1"/>
  <c r="AO1982" i="1"/>
  <c r="AO1981" i="1"/>
  <c r="AO1208" i="1"/>
  <c r="AO1569" i="1"/>
  <c r="AO803" i="1"/>
  <c r="AO1040" i="1"/>
  <c r="AO1980" i="1"/>
  <c r="AO1978" i="1"/>
  <c r="AO1495" i="1"/>
  <c r="AO689" i="1"/>
  <c r="AO530" i="1"/>
  <c r="AO1764" i="1"/>
  <c r="AO1742" i="1"/>
  <c r="AO1976" i="1"/>
  <c r="AO1996" i="1"/>
  <c r="AO896" i="1"/>
  <c r="AO1913" i="1"/>
  <c r="AO1975" i="1"/>
  <c r="AO753" i="1"/>
  <c r="AO1971" i="1"/>
  <c r="AO395" i="1"/>
  <c r="AO135" i="1"/>
  <c r="AO1131" i="1"/>
  <c r="AO1638" i="1"/>
  <c r="AO763" i="1"/>
  <c r="AO1636" i="1"/>
  <c r="AO940" i="1"/>
  <c r="AO900" i="1"/>
  <c r="AO1802" i="1"/>
  <c r="AO45" i="1"/>
  <c r="AO1967" i="1"/>
  <c r="AO681" i="1"/>
  <c r="AO1987" i="1"/>
  <c r="AO1966" i="1"/>
  <c r="AO701" i="1"/>
  <c r="AO949" i="1"/>
  <c r="AO1985" i="1"/>
  <c r="AO1316" i="1"/>
  <c r="AO1032" i="1"/>
  <c r="AO1199" i="1"/>
  <c r="AO1344" i="1"/>
  <c r="AO234" i="1"/>
  <c r="AO1463" i="1"/>
  <c r="AO1965" i="1"/>
  <c r="AO1964" i="1"/>
  <c r="AO1607" i="1"/>
  <c r="AO1960" i="1"/>
  <c r="AO1959" i="1"/>
  <c r="AO1958" i="1"/>
  <c r="AO1956" i="1"/>
  <c r="AO1955" i="1"/>
  <c r="AO526" i="1"/>
  <c r="AO1483" i="1"/>
  <c r="AO1717" i="1"/>
  <c r="AO691" i="1"/>
  <c r="AO1951" i="1"/>
  <c r="AO1949" i="1"/>
  <c r="AO281" i="1"/>
  <c r="AO1241" i="1"/>
  <c r="AO1517" i="1"/>
  <c r="AO566" i="1"/>
  <c r="AO1948" i="1"/>
  <c r="AO1946" i="1"/>
  <c r="AO1657" i="1"/>
  <c r="AO1013" i="1"/>
  <c r="AO962" i="1"/>
  <c r="AO1107" i="1"/>
  <c r="AO1588" i="1"/>
  <c r="AO1940" i="1"/>
  <c r="AO426" i="1"/>
  <c r="AO1549" i="1"/>
  <c r="AO1936" i="1"/>
  <c r="AO1181" i="1"/>
  <c r="AO679" i="1"/>
  <c r="AO1935" i="1"/>
  <c r="AO1715" i="1"/>
  <c r="AO1943" i="1"/>
  <c r="AO1029" i="1"/>
  <c r="AO1933" i="1"/>
  <c r="AO1957" i="1"/>
  <c r="AO1384" i="1"/>
  <c r="AO878" i="1"/>
  <c r="AO929" i="1"/>
  <c r="AO1442" i="1"/>
  <c r="AO179" i="1"/>
  <c r="AO1931" i="1"/>
  <c r="AO716" i="1"/>
  <c r="AO1267" i="1"/>
  <c r="AO1928" i="1"/>
  <c r="AO1927" i="1"/>
  <c r="AO737" i="1"/>
  <c r="AO1925" i="1"/>
  <c r="AO798" i="1"/>
  <c r="AO1924" i="1"/>
  <c r="AO1923" i="1"/>
  <c r="AO1900" i="1"/>
  <c r="AO1919" i="1"/>
  <c r="AO802" i="1"/>
  <c r="AO1138" i="1"/>
  <c r="AO1916" i="1"/>
  <c r="AO1911" i="1"/>
  <c r="AO114" i="1"/>
  <c r="AO305" i="1"/>
  <c r="AO1691" i="1"/>
  <c r="AO1908" i="1"/>
  <c r="AO1521" i="1"/>
  <c r="AO1533" i="1"/>
  <c r="AO1103" i="1"/>
  <c r="AO830" i="1"/>
  <c r="AO1906" i="1"/>
  <c r="AO1905" i="1"/>
  <c r="AO1899" i="1"/>
  <c r="AO233" i="1"/>
  <c r="AO1898" i="1"/>
  <c r="AO1812" i="1"/>
  <c r="AO1896" i="1"/>
  <c r="AO1986" i="1"/>
  <c r="AO1895" i="1"/>
  <c r="AO1722" i="1"/>
  <c r="AO85" i="1"/>
  <c r="AO1741" i="1"/>
  <c r="AO1169" i="1"/>
  <c r="AO2017" i="1"/>
  <c r="AO1557" i="1"/>
  <c r="AO1892" i="1"/>
  <c r="AO2006" i="1"/>
  <c r="AO1889" i="1"/>
  <c r="AO1364" i="1"/>
  <c r="AO1783" i="1"/>
  <c r="AO1888" i="1"/>
  <c r="AO1644" i="1"/>
  <c r="AO1902" i="1"/>
  <c r="AO1694" i="1"/>
  <c r="AO1494" i="1"/>
  <c r="AO1887" i="1"/>
  <c r="AO1648" i="1"/>
  <c r="AO1020" i="1"/>
  <c r="AO1886" i="1"/>
  <c r="AO345" i="1"/>
  <c r="AO945" i="1"/>
  <c r="AO1144" i="1"/>
  <c r="AO1883" i="1"/>
  <c r="AO1586" i="1"/>
  <c r="AO895" i="1"/>
  <c r="AO1414" i="1"/>
  <c r="AO1491" i="1"/>
  <c r="AO932" i="1"/>
  <c r="AO387" i="1"/>
  <c r="AO1875" i="1"/>
  <c r="AO1881" i="1"/>
  <c r="AO1492" i="1"/>
  <c r="AO386" i="1"/>
  <c r="AO707" i="1"/>
  <c r="AO1327" i="1"/>
  <c r="AO1872" i="1"/>
  <c r="AO1865" i="1"/>
  <c r="AO1863" i="1"/>
  <c r="AO636" i="1"/>
  <c r="AO1309" i="1"/>
  <c r="AO1856" i="1"/>
  <c r="AO1794" i="1"/>
  <c r="AO250" i="1"/>
  <c r="AO1251" i="1"/>
  <c r="AO723" i="1"/>
  <c r="AO908" i="1"/>
  <c r="AO1855" i="1"/>
  <c r="AO1851" i="1"/>
  <c r="AO1858" i="1"/>
  <c r="AO1752" i="1"/>
  <c r="AO1968" i="1"/>
  <c r="AO1033" i="1"/>
  <c r="AO1849" i="1"/>
  <c r="AO1848" i="1"/>
  <c r="AO1847" i="1"/>
  <c r="AO812" i="1"/>
  <c r="AO1603" i="1"/>
  <c r="AO448" i="1"/>
  <c r="AO1846" i="1"/>
  <c r="AO1601" i="1"/>
  <c r="AO1142" i="1"/>
  <c r="AO521" i="1"/>
  <c r="AO1398" i="1"/>
  <c r="AO1845" i="1"/>
  <c r="AO134" i="1"/>
  <c r="AO1049" i="1"/>
  <c r="AO1999" i="1"/>
  <c r="AO1842" i="1"/>
  <c r="AO1147" i="1"/>
  <c r="AO1408" i="1"/>
  <c r="AO991" i="1"/>
  <c r="AO1028" i="1"/>
  <c r="AO1841" i="1"/>
  <c r="AO1111" i="1"/>
  <c r="AO1455" i="1"/>
  <c r="AO1838" i="1"/>
  <c r="AO1081" i="1"/>
  <c r="AO501" i="1"/>
  <c r="AO269" i="1"/>
  <c r="AO1744" i="1"/>
  <c r="AO1665" i="1"/>
  <c r="AO1187" i="1"/>
  <c r="AO846" i="1"/>
  <c r="AO837" i="1"/>
  <c r="AO1834" i="1"/>
  <c r="AO1832" i="1"/>
  <c r="AO1815" i="1"/>
  <c r="AO1157" i="1"/>
  <c r="AO366" i="1"/>
  <c r="AO1829" i="1"/>
  <c r="AO1826" i="1"/>
  <c r="AO1768" i="1"/>
  <c r="AO1904" i="1"/>
  <c r="AO1820" i="1"/>
  <c r="AO1926" i="1"/>
  <c r="AO39" i="1"/>
  <c r="AO1062" i="1"/>
  <c r="AO1313" i="1"/>
  <c r="AO865" i="1"/>
  <c r="AO1708" i="1"/>
  <c r="AO99" i="1"/>
  <c r="AO1816" i="1"/>
  <c r="AO1814" i="1"/>
  <c r="AO690" i="1"/>
  <c r="AO440" i="1"/>
  <c r="AO459" i="1"/>
  <c r="AO84" i="1"/>
  <c r="AO304" i="1"/>
  <c r="AO868" i="1"/>
  <c r="AO1110" i="1"/>
  <c r="AO1673" i="1"/>
  <c r="AO1909" i="1"/>
  <c r="AO1369" i="1"/>
  <c r="AO950" i="1"/>
  <c r="AO1263" i="1"/>
  <c r="AO1937" i="1"/>
  <c r="AO1811" i="1"/>
  <c r="AO1947" i="1"/>
  <c r="AO1624" i="1"/>
  <c r="AO1809" i="1"/>
  <c r="AO1538" i="1"/>
  <c r="AO1468" i="1"/>
  <c r="AO1008" i="1"/>
  <c r="AO1734" i="1"/>
  <c r="AO98" i="1"/>
  <c r="AO1502" i="1"/>
  <c r="AO1444" i="1"/>
  <c r="AO1801" i="1"/>
  <c r="AO1798" i="1"/>
  <c r="AO408" i="1"/>
  <c r="AO1797" i="1"/>
  <c r="AO1796" i="1"/>
  <c r="AO1793" i="1"/>
  <c r="AO1792" i="1"/>
  <c r="AO840" i="1"/>
  <c r="AO565" i="1"/>
  <c r="AO1873" i="1"/>
  <c r="AO1787" i="1"/>
  <c r="AO1785" i="1"/>
  <c r="AO1728" i="1"/>
  <c r="AO1784" i="1"/>
  <c r="AO385" i="1"/>
  <c r="AO583" i="1"/>
  <c r="AO1963" i="1"/>
  <c r="AO1214" i="1"/>
  <c r="AO431" i="1"/>
  <c r="AO1781" i="1"/>
  <c r="AO1806" i="1"/>
  <c r="AO1778" i="1"/>
  <c r="AO990" i="1"/>
  <c r="AO1613" i="1"/>
  <c r="AO1516" i="1"/>
  <c r="AO1558" i="1"/>
  <c r="AO1921" i="1"/>
  <c r="AO1776" i="1"/>
  <c r="AO1774" i="1"/>
  <c r="AO674" i="1"/>
  <c r="AO1772" i="1"/>
  <c r="AO968" i="1"/>
  <c r="AO1766" i="1"/>
  <c r="AO1751" i="1"/>
  <c r="AO1308" i="1"/>
  <c r="AO150" i="1"/>
  <c r="AO601" i="1"/>
  <c r="AO1004" i="1"/>
  <c r="AO1178" i="1"/>
  <c r="AO722" i="1"/>
  <c r="AO1782" i="1"/>
  <c r="AO149" i="1"/>
  <c r="AO1651" i="1"/>
  <c r="AO1839" i="1"/>
  <c r="AO1748" i="1"/>
  <c r="AO1274" i="1"/>
  <c r="AO1170" i="1"/>
  <c r="AO1745" i="1"/>
  <c r="AO1737" i="1"/>
  <c r="AO1862" i="1"/>
  <c r="AO887" i="1"/>
  <c r="AO1789" i="1"/>
  <c r="AO1682" i="1"/>
  <c r="AO978" i="1"/>
  <c r="AO1361" i="1"/>
  <c r="AO626" i="1"/>
  <c r="AO927" i="1"/>
  <c r="AO83" i="1"/>
  <c r="AO1758" i="1"/>
  <c r="AO1747" i="1"/>
  <c r="AO1305" i="1"/>
  <c r="AO1499" i="1"/>
  <c r="AO1399" i="1"/>
  <c r="AO1729" i="1"/>
  <c r="AO1014" i="1"/>
  <c r="AO1721" i="1"/>
  <c r="AO1727" i="1"/>
  <c r="AO957" i="1"/>
  <c r="AO1739" i="1"/>
  <c r="AO635" i="1"/>
  <c r="AO365" i="1"/>
  <c r="AO425" i="1"/>
  <c r="AO407" i="1"/>
  <c r="AO1560" i="1"/>
  <c r="AO1553" i="1"/>
  <c r="AO1725" i="1"/>
  <c r="AO1713" i="1"/>
  <c r="AO782" i="1"/>
  <c r="AO1383" i="1"/>
  <c r="AO82" i="1"/>
  <c r="AO1222" i="1"/>
  <c r="AO1780" i="1"/>
  <c r="AO207" i="1"/>
  <c r="AO750" i="1"/>
  <c r="AO1552" i="1"/>
  <c r="AO1196" i="1"/>
  <c r="AO987" i="1"/>
  <c r="AO664" i="1"/>
  <c r="AO164" i="1"/>
  <c r="AO678" i="1"/>
  <c r="AO1818" i="1"/>
  <c r="AO1712" i="1"/>
  <c r="AO1135" i="1"/>
  <c r="AO1890" i="1"/>
  <c r="AO939" i="1"/>
  <c r="AO1460" i="1"/>
  <c r="AO1702" i="1"/>
  <c r="AO1002" i="1"/>
  <c r="AO1695" i="1"/>
  <c r="AO1477" i="1"/>
  <c r="AO1283" i="1"/>
  <c r="AO1690" i="1"/>
  <c r="AO344" i="1"/>
  <c r="AO1750" i="1"/>
  <c r="AO249" i="1"/>
  <c r="AO834" i="1"/>
  <c r="AO1689" i="1"/>
  <c r="AO38" i="1"/>
  <c r="AO714" i="1"/>
  <c r="AO1508" i="1"/>
  <c r="AO1688" i="1"/>
  <c r="AO31" i="1"/>
  <c r="AO1459" i="1"/>
  <c r="AO1726" i="1"/>
  <c r="AO1687" i="1"/>
  <c r="AO185" i="1"/>
  <c r="AO476" i="1"/>
  <c r="AO1945" i="1"/>
  <c r="AO1501" i="1"/>
  <c r="AO1525" i="1"/>
  <c r="AO683" i="1"/>
  <c r="AO133" i="1"/>
  <c r="AO163" i="1"/>
  <c r="AO1295" i="1"/>
  <c r="AO303" i="1"/>
  <c r="AO1129" i="1"/>
  <c r="AO132" i="1"/>
  <c r="AO248" i="1"/>
  <c r="AO1099" i="1"/>
  <c r="AO384" i="1"/>
  <c r="AO799" i="1"/>
  <c r="AO1686" i="1"/>
  <c r="AO289" i="1"/>
  <c r="AO1736" i="1"/>
  <c r="AO1281" i="1"/>
  <c r="AO1679" i="1"/>
  <c r="AO492" i="1"/>
  <c r="AO178" i="1"/>
  <c r="AO663" i="1"/>
  <c r="AO1678" i="1"/>
  <c r="AO554" i="1"/>
  <c r="AO610" i="1"/>
  <c r="AO364" i="1"/>
  <c r="AO1467" i="1"/>
  <c r="AO1677" i="1"/>
  <c r="AO1672" i="1"/>
  <c r="AO1653" i="1"/>
  <c r="AO1273" i="1"/>
  <c r="AO1374" i="1"/>
  <c r="AO258" i="1"/>
  <c r="AO1652" i="1"/>
  <c r="AO1486" i="1"/>
  <c r="AO818" i="1"/>
  <c r="AO1868" i="1"/>
  <c r="AO874" i="1"/>
  <c r="AO1450" i="1"/>
  <c r="AO1932" i="1"/>
  <c r="AO1440" i="1"/>
  <c r="AO268" i="1"/>
  <c r="AO1022" i="1"/>
  <c r="AO1322" i="1"/>
  <c r="AO81" i="1"/>
  <c r="AO1018" i="1"/>
  <c r="AO541" i="1"/>
  <c r="AO1666" i="1"/>
  <c r="AO1755" i="1"/>
  <c r="AO24" i="1"/>
  <c r="AO1770" i="1"/>
  <c r="AO1647" i="1"/>
  <c r="AO1645" i="1"/>
  <c r="AO1512" i="1"/>
  <c r="AO1642" i="1"/>
  <c r="AO1635" i="1"/>
  <c r="AO1218" i="1"/>
  <c r="AO1627" i="1"/>
  <c r="AO1954" i="1"/>
  <c r="AO1367" i="1"/>
  <c r="AO1352" i="1"/>
  <c r="AO267" i="1"/>
  <c r="AO44" i="1"/>
  <c r="AO508" i="1"/>
  <c r="AO1575" i="1"/>
  <c r="AO520" i="1"/>
  <c r="AO382" i="1"/>
  <c r="AO662" i="1"/>
  <c r="AO1140" i="1"/>
  <c r="AO1731" i="1"/>
  <c r="AO19" i="1"/>
  <c r="AO343" i="1"/>
  <c r="AO1861" i="1"/>
  <c r="AO1441" i="1"/>
  <c r="AO1621" i="1"/>
  <c r="AO469" i="1"/>
  <c r="AO1805" i="1"/>
  <c r="AO1630" i="1"/>
  <c r="AO1104" i="1"/>
  <c r="AO1070" i="1"/>
  <c r="AO1611" i="1"/>
  <c r="AO1620" i="1"/>
  <c r="AO1235" i="1"/>
  <c r="AO736" i="1"/>
  <c r="AO632" i="1"/>
  <c r="AO1604" i="1"/>
  <c r="AO745" i="1"/>
  <c r="AO1599" i="1"/>
  <c r="AO654" i="1"/>
  <c r="AO1055" i="1"/>
  <c r="AO224" i="1"/>
  <c r="AO973" i="1"/>
  <c r="AO1250" i="1"/>
  <c r="AO1360" i="1"/>
  <c r="AO1808" i="1"/>
  <c r="AO1168" i="1"/>
  <c r="AO1597" i="1"/>
  <c r="AO894" i="1"/>
  <c r="AO342" i="1"/>
  <c r="AO1389" i="1"/>
  <c r="AO1493" i="1"/>
  <c r="AO1536" i="1"/>
  <c r="AO628" i="1"/>
  <c r="AO1136" i="1"/>
  <c r="AO838" i="1"/>
  <c r="AO1596" i="1"/>
  <c r="AO1595" i="1"/>
  <c r="AO1285" i="1"/>
  <c r="AO148" i="1"/>
  <c r="AO1563" i="1"/>
  <c r="AO695" i="1"/>
  <c r="AO1335" i="1"/>
  <c r="AO1844" i="1"/>
  <c r="AO595" i="1"/>
  <c r="AO1386" i="1"/>
  <c r="AO1422" i="1"/>
  <c r="AO500" i="1"/>
  <c r="AO1594" i="1"/>
  <c r="AO1592" i="1"/>
  <c r="AO622" i="1"/>
  <c r="AO1591" i="1"/>
  <c r="AO594" i="1"/>
  <c r="AO1413" i="1"/>
  <c r="AO1590" i="1"/>
  <c r="AO956" i="1"/>
  <c r="AO1589" i="1"/>
  <c r="AO713" i="1"/>
  <c r="AO1573" i="1"/>
  <c r="AO1372" i="1"/>
  <c r="AO1411" i="1"/>
  <c r="AO661" i="1"/>
  <c r="AO1837" i="1"/>
  <c r="AO1430" i="1"/>
  <c r="AO1661" i="1"/>
  <c r="AO864" i="1"/>
  <c r="AO1710" i="1"/>
  <c r="AO199" i="1"/>
  <c r="AO483" i="1"/>
  <c r="AO1876" i="1"/>
  <c r="AO1482" i="1"/>
  <c r="AO564" i="1"/>
  <c r="AO1572" i="1"/>
  <c r="AO458" i="1"/>
  <c r="AO177" i="1"/>
  <c r="AO643" i="1"/>
  <c r="AO406" i="1"/>
  <c r="AO992" i="1"/>
  <c r="AO791" i="1"/>
  <c r="AO741" i="1"/>
  <c r="AO1571" i="1"/>
  <c r="AO1045" i="1"/>
  <c r="AO1063" i="1"/>
  <c r="AO769" i="1"/>
  <c r="AO1920" i="1"/>
  <c r="AO405" i="1"/>
  <c r="AO797" i="1"/>
  <c r="AO1188" i="1"/>
  <c r="AO1027" i="1"/>
  <c r="AO1159" i="1"/>
  <c r="AO317" i="1"/>
  <c r="AO730" i="1"/>
  <c r="AO1823" i="1"/>
  <c r="AO1417" i="1"/>
  <c r="AO1680" i="1"/>
  <c r="AO1507" i="1"/>
  <c r="AO794" i="1"/>
  <c r="AO1567" i="1"/>
  <c r="AO1133" i="1"/>
  <c r="AO1566" i="1"/>
  <c r="AO817" i="1"/>
  <c r="AO1519" i="1"/>
  <c r="AO2018" i="1"/>
  <c r="AO593" i="1"/>
  <c r="AO1623" i="1"/>
  <c r="AO826" i="1"/>
  <c r="AO1641" i="1"/>
  <c r="AO1454" i="1"/>
  <c r="AO1312" i="1"/>
  <c r="AO1061" i="1"/>
  <c r="AO972" i="1"/>
  <c r="AO1421" i="1"/>
  <c r="AO1833" i="1"/>
  <c r="AO1130" i="1"/>
  <c r="AO1277" i="1"/>
  <c r="AO1562" i="1"/>
  <c r="AO53" i="1"/>
  <c r="AO1532" i="1"/>
  <c r="AO1669" i="1"/>
  <c r="AO618" i="1"/>
  <c r="AO721" i="1"/>
  <c r="AO1270" i="1"/>
  <c r="AO316" i="1"/>
  <c r="AO279" i="1"/>
  <c r="AO1915" i="1"/>
  <c r="AO1545" i="1"/>
  <c r="AO1527" i="1"/>
  <c r="AO572" i="1"/>
  <c r="AO1526" i="1"/>
  <c r="AO1643" i="1"/>
  <c r="AO924" i="1"/>
  <c r="AO1699" i="1"/>
  <c r="AO1036" i="1"/>
  <c r="AO1522" i="1"/>
  <c r="AO1325" i="1"/>
  <c r="AO768" i="1"/>
  <c r="AO1518" i="1"/>
  <c r="AO456" i="1"/>
  <c r="AO1286" i="1"/>
  <c r="AO1514" i="1"/>
  <c r="AO1498" i="1"/>
  <c r="AO1869" i="1"/>
  <c r="AO1490" i="1"/>
  <c r="AO1437" i="1"/>
  <c r="AO1420" i="1"/>
  <c r="AO2016" i="1"/>
  <c r="AO1044" i="1"/>
  <c r="AO1461" i="1"/>
  <c r="AO1453" i="1"/>
  <c r="AO1042" i="1"/>
  <c r="AO1318" i="1"/>
  <c r="AO625" i="1"/>
  <c r="AO80" i="1"/>
  <c r="AO176" i="1"/>
  <c r="AO1247" i="1"/>
  <c r="AO888" i="1"/>
  <c r="AO1186" i="1"/>
  <c r="AO1475" i="1"/>
  <c r="AO162" i="1"/>
  <c r="AO315" i="1"/>
  <c r="AO1434" i="1"/>
  <c r="AO1221" i="1"/>
  <c r="AO1429" i="1"/>
  <c r="AO1424" i="1"/>
  <c r="AO232" i="1"/>
  <c r="AO1418" i="1"/>
  <c r="AO886" i="1"/>
  <c r="AO198" i="1"/>
  <c r="AO1485" i="1"/>
  <c r="AO439" i="1"/>
  <c r="AO97" i="1"/>
  <c r="AO1412" i="1"/>
  <c r="AO1992" i="1"/>
  <c r="AO617" i="1"/>
  <c r="AO341" i="1"/>
  <c r="AO608" i="1"/>
  <c r="AO825" i="1"/>
  <c r="AO394" i="1"/>
  <c r="AO540" i="1"/>
  <c r="AO1359" i="1"/>
  <c r="AO1827" i="1"/>
  <c r="AO1385" i="1"/>
  <c r="AO1175" i="1"/>
  <c r="AO231" i="1"/>
  <c r="AO1017" i="1"/>
  <c r="AO247" i="1"/>
  <c r="AO37" i="1"/>
  <c r="AO1400" i="1"/>
  <c r="AO839" i="1"/>
  <c r="AO1870" i="1"/>
  <c r="AO1191" i="1"/>
  <c r="AO381" i="1"/>
  <c r="AO673" i="1"/>
  <c r="AO131" i="1"/>
  <c r="AO1395" i="1"/>
  <c r="AO438" i="1"/>
  <c r="AO1452" i="1"/>
  <c r="AO898" i="1"/>
  <c r="AO230" i="1"/>
  <c r="AO1606" i="1"/>
  <c r="AO519" i="1"/>
  <c r="AO1602" i="1"/>
  <c r="AO893" i="1"/>
  <c r="AO278" i="1"/>
  <c r="AO1234" i="1"/>
  <c r="AO884" i="1"/>
  <c r="AO777" i="1"/>
  <c r="AO257" i="1"/>
  <c r="AO1058" i="1"/>
  <c r="AO1479" i="1"/>
  <c r="AO1746" i="1"/>
  <c r="AO1373" i="1"/>
  <c r="AO1357" i="1"/>
  <c r="AO1500" i="1"/>
  <c r="AO1884" i="1"/>
  <c r="AO1655" i="1"/>
  <c r="AO1419" i="1"/>
  <c r="AO793" i="1"/>
  <c r="AO592" i="1"/>
  <c r="AO1664" i="1"/>
  <c r="AO1466" i="1"/>
  <c r="AO96" i="1"/>
  <c r="AO904" i="1"/>
  <c r="AO1353" i="1"/>
  <c r="AO1822" i="1"/>
  <c r="AO1821" i="1"/>
  <c r="AO1282" i="1"/>
  <c r="AO885" i="1"/>
  <c r="AO1551" i="1"/>
  <c r="AO1438" i="1"/>
  <c r="AO1654" i="1"/>
  <c r="AO621" i="1"/>
  <c r="AO1550" i="1"/>
  <c r="AO1172" i="1"/>
  <c r="AO1351" i="1"/>
  <c r="AO1350" i="1"/>
  <c r="AO1334" i="1"/>
  <c r="AO1324" i="1"/>
  <c r="AO1311" i="1"/>
  <c r="AO999" i="1"/>
  <c r="AO1258" i="1"/>
  <c r="AO1901" i="1"/>
  <c r="AO749" i="1"/>
  <c r="AO197" i="1"/>
  <c r="AO1303" i="1"/>
  <c r="AO95" i="1"/>
  <c r="AO571" i="1"/>
  <c r="AO1302" i="1"/>
  <c r="AO1788" i="1"/>
  <c r="AO1052" i="1"/>
  <c r="AO1831" i="1"/>
  <c r="AO1256" i="1"/>
  <c r="AO1378" i="1"/>
  <c r="AO1297" i="1"/>
  <c r="AO553" i="1"/>
  <c r="AO1243" i="1"/>
  <c r="AO853" i="1"/>
  <c r="AO1800" i="1"/>
  <c r="AO539" i="1"/>
  <c r="AO977" i="1"/>
  <c r="AO1291" i="1"/>
  <c r="AO2008" i="1"/>
  <c r="AO1265" i="1"/>
  <c r="AO607" i="1"/>
  <c r="AO623" i="1"/>
  <c r="AO78" i="1"/>
  <c r="AO3" i="1"/>
  <c r="AO1276" i="1"/>
  <c r="AO2000" i="1"/>
  <c r="AO677" i="1"/>
  <c r="AO1268" i="1"/>
  <c r="AO1173" i="1"/>
  <c r="AO266" i="1"/>
  <c r="AO130" i="1"/>
  <c r="AO1854" i="1"/>
  <c r="AO1583" i="1"/>
  <c r="AO147" i="1"/>
  <c r="AO829" i="1"/>
  <c r="AO729" i="1"/>
  <c r="AO1275" i="1"/>
  <c r="AO1079" i="1"/>
  <c r="AO1724" i="1"/>
  <c r="AO1593" i="1"/>
  <c r="AO499" i="1"/>
  <c r="AO1257" i="1"/>
  <c r="AO1358" i="1"/>
  <c r="AO1255" i="1"/>
  <c r="AO1953" i="1"/>
  <c r="AO380" i="1"/>
  <c r="AO94" i="1"/>
  <c r="AO700" i="1"/>
  <c r="AO1843" i="1"/>
  <c r="AO616" i="1"/>
  <c r="AO1254" i="1"/>
  <c r="AO1253" i="1"/>
  <c r="AO30" i="1"/>
  <c r="AO867" i="1"/>
  <c r="AO1230" i="1"/>
  <c r="AO1406" i="1"/>
  <c r="AO971" i="1"/>
  <c r="AO880" i="1"/>
  <c r="AO821" i="1"/>
  <c r="AO976" i="1"/>
  <c r="AO277" i="1"/>
  <c r="AO222" i="1"/>
  <c r="AO1684" i="1"/>
  <c r="AO767" i="1"/>
  <c r="AO1743" i="1"/>
  <c r="AO1565" i="1"/>
  <c r="AO1229" i="1"/>
  <c r="AO1204" i="1"/>
  <c r="AO1733" i="1"/>
  <c r="AO1720" i="1"/>
  <c r="AO1405" i="1"/>
  <c r="AO1310" i="1"/>
  <c r="AO781" i="1"/>
  <c r="AO1116" i="1"/>
  <c r="AO1194" i="1"/>
  <c r="AO1193" i="1"/>
  <c r="AO455" i="1"/>
  <c r="AO1646" i="1"/>
  <c r="AO582" i="1"/>
  <c r="AO246" i="1"/>
  <c r="AO1192" i="1"/>
  <c r="AO1180" i="1"/>
  <c r="AO1568" i="1"/>
  <c r="AO245" i="1"/>
  <c r="AO1039" i="1"/>
  <c r="AO1185" i="1"/>
  <c r="AO1190" i="1"/>
  <c r="AO1010" i="1"/>
  <c r="AO1880" i="1"/>
  <c r="AO244" i="1"/>
  <c r="AO758" i="1"/>
  <c r="AO1608" i="1"/>
  <c r="AO1634" i="1"/>
  <c r="AO313" i="1"/>
  <c r="AO1176" i="1"/>
  <c r="AO243" i="1"/>
  <c r="AO276" i="1"/>
  <c r="AO43" i="1"/>
  <c r="AO93" i="1"/>
  <c r="AO1163" i="1"/>
  <c r="AO883" i="1"/>
  <c r="AO660" i="1"/>
  <c r="AO1016" i="1"/>
  <c r="AO1804" i="1"/>
  <c r="AO1488" i="1"/>
  <c r="AO687" i="1"/>
  <c r="AO1786" i="1"/>
  <c r="AO1681" i="1"/>
  <c r="AO942" i="1"/>
  <c r="AO1201" i="1"/>
  <c r="AO129" i="1"/>
  <c r="AO206" i="1"/>
  <c r="AO914" i="1"/>
  <c r="AO835" i="1"/>
  <c r="AO92" i="1"/>
  <c r="AO1577" i="1"/>
  <c r="AO1674" i="1"/>
  <c r="AO1756" i="1"/>
  <c r="AO913" i="1"/>
  <c r="AO917" i="1"/>
  <c r="AO1120" i="1"/>
  <c r="AO1894" i="1"/>
  <c r="AO1160" i="1"/>
  <c r="AO29" i="1"/>
  <c r="AO1410" i="1"/>
  <c r="AO1154" i="1"/>
  <c r="AO996" i="1"/>
  <c r="AO1564" i="1"/>
  <c r="AO1944" i="1"/>
  <c r="AO437" i="1"/>
  <c r="AO340" i="1"/>
  <c r="AO1148" i="1"/>
  <c r="AO1145" i="1"/>
  <c r="AO1392" i="1"/>
  <c r="AO1127" i="1"/>
  <c r="AO1950" i="1"/>
  <c r="AO728" i="1"/>
  <c r="AO1124" i="1"/>
  <c r="AO1227" i="1"/>
  <c r="AO1288" i="1"/>
  <c r="AO1853" i="1"/>
  <c r="AO392" i="1"/>
  <c r="AO828" i="1"/>
  <c r="AO1074" i="1"/>
  <c r="AO1817" i="1"/>
  <c r="AO91" i="1"/>
  <c r="AO1236" i="1"/>
  <c r="AO845" i="1"/>
  <c r="AO877" i="1"/>
  <c r="AO1114" i="1"/>
  <c r="AO980" i="1"/>
  <c r="AO857" i="1"/>
  <c r="AO1179" i="1"/>
  <c r="AO1451" i="1"/>
  <c r="AO1330" i="1"/>
  <c r="AO1113" i="1"/>
  <c r="AO606" i="1"/>
  <c r="AO1089" i="1"/>
  <c r="AO735" i="1"/>
  <c r="AO363" i="1"/>
  <c r="AO1730" i="1"/>
  <c r="AO1252" i="1"/>
  <c r="AO1207" i="1"/>
  <c r="AO1102" i="1"/>
  <c r="AO1432" i="1"/>
  <c r="AO1585" i="1"/>
  <c r="AO1098" i="1"/>
  <c r="AO1835" i="1"/>
  <c r="AO265" i="1"/>
  <c r="AO1245" i="1"/>
  <c r="AO454" i="1"/>
  <c r="AO1693" i="1"/>
  <c r="AO1087" i="1"/>
  <c r="AO423" i="1"/>
  <c r="AO988" i="1"/>
  <c r="AO1085" i="1"/>
  <c r="AO422" i="1"/>
  <c r="AO1393" i="1"/>
  <c r="AO1628" i="1"/>
  <c r="AO852" i="1"/>
  <c r="AO403" i="1"/>
  <c r="AO1530" i="1"/>
  <c r="AO1119" i="1"/>
  <c r="AO711" i="1"/>
  <c r="AO1233" i="1"/>
  <c r="AO1057" i="1"/>
  <c r="AO1167" i="1"/>
  <c r="AO1539" i="1"/>
  <c r="AO1003" i="1"/>
  <c r="AO1156" i="1"/>
  <c r="AO912" i="1"/>
  <c r="AO1614" i="1"/>
  <c r="AO339" i="1"/>
  <c r="AO64" i="1"/>
  <c r="AO168" i="1"/>
  <c r="AO1850" i="1"/>
  <c r="AO1080" i="1"/>
  <c r="AO362" i="1"/>
  <c r="AO1209" i="1"/>
  <c r="AO1272" i="1"/>
  <c r="AO275" i="1"/>
  <c r="AO1066" i="1"/>
  <c r="AO1427" i="1"/>
  <c r="AO52" i="1"/>
  <c r="AO591" i="1"/>
  <c r="AO1091" i="1"/>
  <c r="AO1249" i="1"/>
  <c r="AO1231" i="1"/>
  <c r="AO361" i="1"/>
  <c r="AO706" i="1"/>
  <c r="AO614" i="1"/>
  <c r="AO1059" i="1"/>
  <c r="AO947" i="1"/>
  <c r="AO36" i="1"/>
  <c r="AO338" i="1"/>
  <c r="AO1718" i="1"/>
  <c r="AO1321" i="1"/>
  <c r="AO1053" i="1"/>
  <c r="AO649" i="1"/>
  <c r="AO1341" i="1"/>
  <c r="AO964" i="1"/>
  <c r="AO1259" i="1"/>
  <c r="AO1143" i="1"/>
  <c r="AO175" i="1"/>
  <c r="AO191" i="1"/>
  <c r="AO1048" i="1"/>
  <c r="AO1362" i="1"/>
  <c r="AO1041" i="1"/>
  <c r="AO1021" i="1"/>
  <c r="AO1803" i="1"/>
  <c r="AO302" i="1"/>
  <c r="AO184" i="1"/>
  <c r="AO229" i="1"/>
  <c r="AO1166" i="1"/>
  <c r="AO13" i="1"/>
  <c r="AO157" i="1"/>
  <c r="AO513" i="1"/>
  <c r="AO312" i="1"/>
  <c r="AO1970" i="1"/>
  <c r="AO512" i="1"/>
  <c r="AO1280" i="1"/>
  <c r="AO1994" i="1"/>
  <c r="AO766" i="1"/>
  <c r="AO1487" i="1"/>
  <c r="AO360" i="1"/>
  <c r="AO221" i="1"/>
  <c r="AO1012" i="1"/>
  <c r="AO581" i="1"/>
  <c r="AO1658" i="1"/>
  <c r="AO90" i="1"/>
  <c r="AO1278" i="1"/>
  <c r="AO590" i="1"/>
  <c r="AO110" i="1"/>
  <c r="AO1570" i="1"/>
  <c r="AO337" i="1"/>
  <c r="AO1709" i="1"/>
  <c r="AO955" i="1"/>
  <c r="AO671" i="1"/>
  <c r="AO563" i="1"/>
  <c r="AO1779" i="1"/>
  <c r="AO970" i="1"/>
  <c r="AO391" i="1"/>
  <c r="AO491" i="1"/>
  <c r="AO780" i="1"/>
  <c r="AO1007" i="1"/>
  <c r="AO869" i="1"/>
  <c r="AO1206" i="1"/>
  <c r="AO475" i="1"/>
  <c r="AO1068" i="1"/>
  <c r="AO468" i="1"/>
  <c r="AO836" i="1"/>
  <c r="AO35" i="1"/>
  <c r="AO77" i="1"/>
  <c r="AO379" i="1"/>
  <c r="AO63" i="1"/>
  <c r="AO833" i="1"/>
  <c r="AO562" i="1"/>
  <c r="AO1390" i="1"/>
  <c r="AO1284" i="1"/>
  <c r="AO1000" i="1"/>
  <c r="AO1860" i="1"/>
  <c r="AO311" i="1"/>
  <c r="AO757" i="1"/>
  <c r="AO161" i="1"/>
  <c r="AO1515" i="1"/>
  <c r="AO274" i="1"/>
  <c r="AO1164" i="1"/>
  <c r="AO903" i="1"/>
  <c r="AO1009" i="1"/>
  <c r="AO552" i="1"/>
  <c r="AO1600" i="1"/>
  <c r="AO301" i="1"/>
  <c r="AO998" i="1"/>
  <c r="AO1217" i="1"/>
  <c r="AO1238" i="1"/>
  <c r="AO1109" i="1"/>
  <c r="AO995" i="1"/>
  <c r="AO1464" i="1"/>
  <c r="AO190" i="1"/>
  <c r="AO1578" i="1"/>
  <c r="AO174" i="1"/>
  <c r="AO551" i="1"/>
  <c r="AO62" i="1"/>
  <c r="AO989" i="1"/>
  <c r="AO1212" i="1"/>
  <c r="AO1078" i="1"/>
  <c r="AO1097" i="1"/>
  <c r="AO1505" i="1"/>
  <c r="AO1356" i="1"/>
  <c r="AO1025" i="1"/>
  <c r="AO726" i="1"/>
  <c r="AO982" i="1"/>
  <c r="AO1554" i="1"/>
  <c r="AO336" i="1"/>
  <c r="AO264" i="1"/>
  <c r="AO629" i="1"/>
  <c r="AO1576" i="1"/>
  <c r="AO1762" i="1"/>
  <c r="AO1520" i="1"/>
  <c r="AO550" i="1"/>
  <c r="AO1355" i="1"/>
  <c r="AO974" i="1"/>
  <c r="AO963" i="1"/>
  <c r="AO196" i="1"/>
  <c r="AO183" i="1"/>
  <c r="AO916" i="1"/>
  <c r="AO605" i="1"/>
  <c r="AO146" i="1"/>
  <c r="AO1101" i="1"/>
  <c r="AO1084" i="1"/>
  <c r="AO1152" i="1"/>
  <c r="AO1067" i="1"/>
  <c r="AO127" i="1"/>
  <c r="AO446" i="1"/>
  <c r="AO948" i="1"/>
  <c r="AO529" i="1"/>
  <c r="AO1161" i="1"/>
  <c r="AO538" i="1"/>
  <c r="AO943" i="1"/>
  <c r="AO42" i="1"/>
  <c r="AO659" i="1"/>
  <c r="AO934" i="1"/>
  <c r="AO882" i="1"/>
  <c r="AO402" i="1"/>
  <c r="AO1088" i="1"/>
  <c r="AO930" i="1"/>
  <c r="AO879" i="1"/>
  <c r="AO421" i="1"/>
  <c r="AO1375" i="1"/>
  <c r="AO890" i="1"/>
  <c r="AO922" i="1"/>
  <c r="AO1315" i="1"/>
  <c r="AO12" i="1"/>
  <c r="AO490" i="1"/>
  <c r="AO498" i="1"/>
  <c r="AO1090" i="1"/>
  <c r="AO1685" i="1"/>
  <c r="AO1431" i="1"/>
  <c r="AO902" i="1"/>
  <c r="AO754" i="1"/>
  <c r="AO918" i="1"/>
  <c r="AO1024" i="1"/>
  <c r="AO1735" i="1"/>
  <c r="AO899" i="1"/>
  <c r="AO966" i="1"/>
  <c r="AO820" i="1"/>
  <c r="AO2012" i="1"/>
  <c r="AO897" i="1"/>
  <c r="AO60" i="1"/>
  <c r="AO600" i="1"/>
  <c r="AO1605" i="1"/>
  <c r="AO873" i="1"/>
  <c r="AO889" i="1"/>
  <c r="AO881" i="1"/>
  <c r="AO1244" i="1"/>
  <c r="AO1668" i="1"/>
  <c r="AO1449" i="1"/>
  <c r="AO256" i="1"/>
  <c r="AO145" i="1"/>
  <c r="AO816" i="1"/>
  <c r="AO705" i="1"/>
  <c r="AO1345" i="1"/>
  <c r="AO1559" i="1"/>
  <c r="AO875" i="1"/>
  <c r="AO1331" i="1"/>
  <c r="AO1047" i="1"/>
  <c r="AO866" i="1"/>
  <c r="AO1112" i="1"/>
  <c r="AO704" i="1"/>
  <c r="AO467" i="1"/>
  <c r="AO219" i="1"/>
  <c r="AO1299" i="1"/>
  <c r="AO390" i="1"/>
  <c r="AO1917" i="1"/>
  <c r="AO1423" i="1"/>
  <c r="AO1543" i="1"/>
  <c r="AO1001" i="1"/>
  <c r="AO961" i="1"/>
  <c r="AO359" i="1"/>
  <c r="AO854" i="1"/>
  <c r="AO1409" i="1"/>
  <c r="AO109" i="1"/>
  <c r="AO907" i="1"/>
  <c r="AO847" i="1"/>
  <c r="AO1795" i="1"/>
  <c r="AO549" i="1"/>
  <c r="AO108" i="1"/>
  <c r="AO648" i="1"/>
  <c r="AO420" i="1"/>
  <c r="AO218" i="1"/>
  <c r="AO851" i="1"/>
  <c r="AO1561" i="1"/>
  <c r="AO1342" i="1"/>
  <c r="AO824" i="1"/>
  <c r="AO1151" i="1"/>
  <c r="AO1510" i="1"/>
  <c r="AO263" i="1"/>
  <c r="AO740" i="1"/>
  <c r="AO401" i="1"/>
  <c r="AO430" i="1"/>
  <c r="AO534" i="1"/>
  <c r="AO18" i="1"/>
  <c r="AO167" i="1"/>
  <c r="AO51" i="1"/>
  <c r="AO1859" i="1"/>
  <c r="AO815" i="1"/>
  <c r="AO126" i="1"/>
  <c r="AO445" i="1"/>
  <c r="AO1497" i="1"/>
  <c r="AO686" i="1"/>
  <c r="AO1118" i="1"/>
  <c r="AO23" i="1"/>
  <c r="AO419" i="1"/>
  <c r="AO1298" i="1"/>
  <c r="AO580" i="1"/>
  <c r="AO1534" i="1"/>
  <c r="AO1371" i="1"/>
  <c r="AO647" i="1"/>
  <c r="AO1183" i="1"/>
  <c r="AO800" i="1"/>
  <c r="AO1213" i="1"/>
  <c r="AO577" i="1"/>
  <c r="AO1046" i="1"/>
  <c r="AO789" i="1"/>
  <c r="AO796" i="1"/>
  <c r="AO1671" i="1"/>
  <c r="AO107" i="1"/>
  <c r="AO1791" i="1"/>
  <c r="AO1228" i="1"/>
  <c r="AO1446" i="1"/>
  <c r="AO1240" i="1"/>
  <c r="AO1368" i="1"/>
  <c r="AO792" i="1"/>
  <c r="AO1232" i="1"/>
  <c r="AO89" i="1"/>
  <c r="AO144" i="1"/>
  <c r="AO205" i="1"/>
  <c r="AO474" i="1"/>
  <c r="AO1343" i="1"/>
  <c r="AO589" i="1"/>
  <c r="AO1128" i="1"/>
  <c r="AO106" i="1"/>
  <c r="AO1618" i="1"/>
  <c r="AO1294" i="1"/>
  <c r="AO1897" i="1"/>
  <c r="AO941" i="1"/>
  <c r="AO928" i="1"/>
  <c r="AO1632" i="1"/>
  <c r="AO640" i="1"/>
  <c r="AO1706" i="1"/>
  <c r="AO1174" i="1"/>
  <c r="AO1857" i="1"/>
  <c r="AO1556" i="1"/>
  <c r="AO795" i="1"/>
  <c r="AO653" i="1"/>
  <c r="AO790" i="1"/>
  <c r="AO634" i="1"/>
  <c r="AO125" i="1"/>
  <c r="AO1380" i="1"/>
  <c r="AO76" i="1"/>
  <c r="AO639" i="1"/>
  <c r="AO1100" i="1"/>
  <c r="AO783" i="1"/>
  <c r="AO775" i="1"/>
  <c r="AO807" i="1"/>
  <c r="AO22" i="1"/>
  <c r="AO418" i="1"/>
  <c r="AO685" i="1"/>
  <c r="AO788" i="1"/>
  <c r="AO242" i="1"/>
  <c r="AO1195" i="1"/>
  <c r="AO28" i="1"/>
  <c r="AO2013" i="1"/>
  <c r="AO1448" i="1"/>
  <c r="AO1929" i="1"/>
  <c r="AO1317" i="1"/>
  <c r="AO1015" i="1"/>
  <c r="AO938" i="1"/>
  <c r="AO1093" i="1"/>
  <c r="AO1531" i="1"/>
  <c r="AO915" i="1"/>
  <c r="AO497" i="1"/>
  <c r="AO1723" i="1"/>
  <c r="AO1037" i="1"/>
  <c r="AO1226" i="1"/>
  <c r="AO1922" i="1"/>
  <c r="AO124" i="1"/>
  <c r="AO1697" i="1"/>
  <c r="AO548" i="1"/>
  <c r="AO241" i="1"/>
  <c r="AO1377" i="1"/>
  <c r="AO863" i="1"/>
  <c r="AO1117" i="1"/>
  <c r="AO506" i="1"/>
  <c r="AO547" i="1"/>
  <c r="AO528" i="1"/>
  <c r="AO1019" i="1"/>
  <c r="AO1223" i="1"/>
  <c r="AO436" i="1"/>
  <c r="AO1866" i="1"/>
  <c r="AO720" i="1"/>
  <c r="AO417" i="1"/>
  <c r="AO1382" i="1"/>
  <c r="AO310" i="1"/>
  <c r="AO1864" i="1"/>
  <c r="AO1415" i="1"/>
  <c r="AO1333" i="1"/>
  <c r="AO779" i="1"/>
  <c r="AO1060" i="1"/>
  <c r="AO1828" i="1"/>
  <c r="AO670" i="1"/>
  <c r="AO776" i="1"/>
  <c r="AO814" i="1"/>
  <c r="AO1807" i="1"/>
  <c r="AO27" i="1"/>
  <c r="AO771" i="1"/>
  <c r="AO1054" i="1"/>
  <c r="AO892" i="1"/>
  <c r="AO576" i="1"/>
  <c r="AO1293" i="1"/>
  <c r="AO59" i="1"/>
  <c r="AO1011" i="1"/>
  <c r="AO1346" i="1"/>
  <c r="AO676" i="1"/>
  <c r="AO652" i="1"/>
  <c r="AO1629" i="1"/>
  <c r="AO844" i="1"/>
  <c r="AO1215" i="1"/>
  <c r="AO1617" i="1"/>
  <c r="AO761" i="1"/>
  <c r="AO1471" i="1"/>
  <c r="AO975" i="1"/>
  <c r="AO952" i="1"/>
  <c r="AO891" i="1"/>
  <c r="AO358" i="1"/>
  <c r="AO214" i="1"/>
  <c r="AO182" i="1"/>
  <c r="AO770" i="1"/>
  <c r="AO751" i="1"/>
  <c r="AO748" i="1"/>
  <c r="AO762" i="1"/>
  <c r="AO511" i="1"/>
  <c r="AO262" i="1"/>
  <c r="AO1354" i="1"/>
  <c r="AO204" i="1"/>
  <c r="AO299" i="1"/>
  <c r="AO1006" i="1"/>
  <c r="AO298" i="1"/>
  <c r="AO787" i="1"/>
  <c r="AO862" i="1"/>
  <c r="AO760" i="1"/>
  <c r="AO1038" i="1"/>
  <c r="AO743" i="1"/>
  <c r="AO856" i="1"/>
  <c r="AO710" i="1"/>
  <c r="AO156" i="1"/>
  <c r="AO525" i="1"/>
  <c r="AO738" i="1"/>
  <c r="AO1328" i="1"/>
  <c r="AO811" i="1"/>
  <c r="AO1092" i="1"/>
  <c r="AO843" i="1"/>
  <c r="AO1489" i="1"/>
  <c r="AO297" i="1"/>
  <c r="AO727" i="1"/>
  <c r="AO333" i="1"/>
  <c r="AO1631" i="1"/>
  <c r="AO1473" i="1"/>
  <c r="AO579" i="1"/>
  <c r="AO911" i="1"/>
  <c r="AO906" i="1"/>
  <c r="AO58" i="1"/>
  <c r="AO1537" i="1"/>
  <c r="AO49" i="1"/>
  <c r="AO2003" i="1"/>
  <c r="AO273" i="1"/>
  <c r="AO1790" i="1"/>
  <c r="AO724" i="1"/>
  <c r="AO810" i="1"/>
  <c r="AO378" i="1"/>
  <c r="AO75" i="1"/>
  <c r="AO715" i="1"/>
  <c r="AO910" i="1"/>
  <c r="AO288" i="1"/>
  <c r="AO923" i="1"/>
  <c r="AO951" i="1"/>
  <c r="AO604" i="1"/>
  <c r="AO1445" i="1"/>
  <c r="AO1540" i="1"/>
  <c r="AO123" i="1"/>
  <c r="AO646" i="1"/>
  <c r="AO1005" i="1"/>
  <c r="AO1242" i="1"/>
  <c r="AO953" i="1"/>
  <c r="AO5" i="1"/>
  <c r="AO1106" i="1"/>
  <c r="AO416" i="1"/>
  <c r="AO985" i="1"/>
  <c r="AO1649" i="1"/>
  <c r="AO1523" i="1"/>
  <c r="AO1626" i="1"/>
  <c r="AO712" i="1"/>
  <c r="AO1365" i="1"/>
  <c r="AO518" i="1"/>
  <c r="AO105" i="1"/>
  <c r="AO272" i="1"/>
  <c r="AO709" i="1"/>
  <c r="AO240" i="1"/>
  <c r="AO806" i="1"/>
  <c r="AO1703" i="1"/>
  <c r="AO1065" i="1"/>
  <c r="AO466" i="1"/>
  <c r="AO1150" i="1"/>
  <c r="AO1836" i="1"/>
  <c r="AO1348" i="1"/>
  <c r="AO1754" i="1"/>
  <c r="AO1026" i="1"/>
  <c r="AO1073" i="1"/>
  <c r="AO415" i="1"/>
  <c r="AO533" i="1"/>
  <c r="AO702" i="1"/>
  <c r="AO861" i="1"/>
  <c r="AO217" i="1"/>
  <c r="AO1574" i="1"/>
  <c r="AO74" i="1"/>
  <c r="AO1544" i="1"/>
  <c r="AO696" i="1"/>
  <c r="AO1598" i="1"/>
  <c r="AO958" i="1"/>
  <c r="AO1878" i="1"/>
  <c r="AO239" i="1"/>
  <c r="AO1760" i="1"/>
  <c r="AO969" i="1"/>
  <c r="AO1765" i="1"/>
  <c r="AO1132" i="1"/>
  <c r="AO688" i="1"/>
  <c r="AO1077" i="1"/>
  <c r="AO1867" i="1"/>
  <c r="AO684" i="1"/>
  <c r="AO465" i="1"/>
  <c r="AO489" i="1"/>
  <c r="AO669" i="1"/>
  <c r="AO1339" i="1"/>
  <c r="AO680" i="1"/>
  <c r="AO1907" i="1"/>
  <c r="AO505" i="1"/>
  <c r="AO1763" i="1"/>
  <c r="AO1819" i="1"/>
  <c r="AO675" i="1"/>
  <c r="AO357" i="1"/>
  <c r="AO1126" i="1"/>
  <c r="AO332" i="1"/>
  <c r="AO1504" i="1"/>
  <c r="AO1962" i="1"/>
  <c r="AO166" i="1"/>
  <c r="AO1616" i="1"/>
  <c r="AO1323" i="1"/>
  <c r="AO1125" i="1"/>
  <c r="AO1269" i="1"/>
  <c r="AO1732" i="1"/>
  <c r="AO672" i="1"/>
  <c r="AO1462" i="1"/>
  <c r="AO331" i="1"/>
  <c r="AO756" i="1"/>
  <c r="AO997" i="1"/>
  <c r="AO389" i="1"/>
  <c r="AO805" i="1"/>
  <c r="AO1338" i="1"/>
  <c r="AO1096" i="1"/>
  <c r="AO496" i="1"/>
  <c r="AO444" i="1"/>
  <c r="AO1481" i="1"/>
  <c r="AO155" i="1"/>
  <c r="AO1511" i="1"/>
  <c r="AO746" i="1"/>
  <c r="AO160" i="1"/>
  <c r="AO122" i="1"/>
  <c r="AO994" i="1"/>
  <c r="AO1506" i="1"/>
  <c r="AO1939" i="1"/>
  <c r="AO1035" i="1"/>
  <c r="AO1582" i="1"/>
  <c r="AO287" i="1"/>
  <c r="AO734" i="1"/>
  <c r="AO642" i="1"/>
  <c r="AO21" i="1"/>
  <c r="AO747" i="1"/>
  <c r="AO1051" i="1"/>
  <c r="AO330" i="1"/>
  <c r="AO57" i="1"/>
  <c r="AO1683" i="1"/>
  <c r="AO453" i="1"/>
  <c r="AO850" i="1"/>
  <c r="AO228" i="1"/>
  <c r="AO658" i="1"/>
  <c r="AO143" i="1"/>
  <c r="AO464" i="1"/>
  <c r="AO532" i="1"/>
  <c r="AO1615" i="1"/>
  <c r="AO329" i="1"/>
  <c r="AO1749" i="1"/>
  <c r="AO693" i="1"/>
  <c r="AO1043" i="1"/>
  <c r="AO842" i="1"/>
  <c r="AO1210" i="1"/>
  <c r="AO624" i="1"/>
  <c r="AO504" i="1"/>
  <c r="AO11" i="1"/>
  <c r="AO488" i="1"/>
  <c r="AO615" i="1"/>
  <c r="AO1246" i="1"/>
  <c r="AO1707" i="1"/>
  <c r="AO142" i="1"/>
  <c r="AO849" i="1"/>
  <c r="AO1396" i="1"/>
  <c r="AO946" i="1"/>
  <c r="AO1336" i="1"/>
  <c r="AO328" i="1"/>
  <c r="AO1612" i="1"/>
  <c r="AO1610" i="1"/>
  <c r="AO786" i="1"/>
  <c r="AO613" i="1"/>
  <c r="AO104" i="1"/>
  <c r="AO1314" i="1"/>
  <c r="AO400" i="1"/>
  <c r="AO1076" i="1"/>
  <c r="AO463" i="1"/>
  <c r="AO1271" i="1"/>
  <c r="AO238" i="1"/>
  <c r="AO1714" i="1"/>
  <c r="AO752" i="1"/>
  <c r="AO1893" i="1"/>
  <c r="AO41" i="1"/>
  <c r="AO1478" i="1"/>
  <c r="AO668" i="1"/>
  <c r="AO1287" i="1"/>
  <c r="AO296" i="1"/>
  <c r="AO813" i="1"/>
  <c r="AO1528" i="1"/>
  <c r="AO744" i="1"/>
  <c r="AO377" i="1"/>
  <c r="AO1676" i="1"/>
  <c r="AO227" i="1"/>
  <c r="AO172" i="1"/>
  <c r="AO1767" i="1"/>
  <c r="AO1973" i="1"/>
  <c r="AO356" i="1"/>
  <c r="AO609" i="1"/>
  <c r="AO435" i="1"/>
  <c r="AO1969" i="1"/>
  <c r="AO1064" i="1"/>
  <c r="AO1435" i="1"/>
  <c r="AO1799" i="1"/>
  <c r="AO809" i="1"/>
  <c r="AO487" i="1"/>
  <c r="AO599" i="1"/>
  <c r="AO1139" i="1"/>
  <c r="AO1289" i="1"/>
  <c r="AO931" i="1"/>
  <c r="AO34" i="1"/>
  <c r="AO1914" i="1"/>
  <c r="AO570" i="1"/>
  <c r="AO774" i="1"/>
  <c r="AO561" i="1"/>
  <c r="AO699" i="1"/>
  <c r="AO725" i="1"/>
  <c r="AO1509" i="1"/>
  <c r="AO597" i="1"/>
  <c r="AO1535" i="1"/>
  <c r="AO286" i="1"/>
  <c r="AO1266" i="1"/>
  <c r="AO457" i="1"/>
  <c r="AO165" i="1"/>
  <c r="AO1547" i="1"/>
  <c r="AO1548" i="1"/>
  <c r="AO1189" i="1"/>
  <c r="AO698" i="1"/>
  <c r="AO926" i="1"/>
  <c r="AO1122" i="1"/>
  <c r="AO1071" i="1"/>
  <c r="AO596" i="1"/>
  <c r="AO1397" i="1"/>
  <c r="AO574" i="1"/>
  <c r="AO503" i="1"/>
  <c r="AO1381" i="1"/>
  <c r="AO1942" i="1"/>
  <c r="AO657" i="1"/>
  <c r="AO121" i="1"/>
  <c r="AO1349" i="1"/>
  <c r="AO1391" i="1"/>
  <c r="AO285" i="1"/>
  <c r="AO656" i="1"/>
  <c r="AO103" i="1"/>
  <c r="AO1095" i="1"/>
  <c r="AO237" i="1"/>
  <c r="AO1320" i="1"/>
  <c r="AO832" i="1"/>
  <c r="AO524" i="1"/>
  <c r="AO1753" i="1"/>
  <c r="AO921" i="1"/>
  <c r="AO1555" i="1"/>
  <c r="AO495" i="1"/>
  <c r="AO573" i="1"/>
  <c r="AO1034" i="1"/>
  <c r="AO1584" i="1"/>
  <c r="AO189" i="1"/>
  <c r="AO1874" i="1"/>
  <c r="AO48" i="1"/>
  <c r="AO578" i="1"/>
  <c r="AO1775" i="1"/>
  <c r="AO355" i="1"/>
  <c r="AO1918" i="1"/>
  <c r="AO1546" i="1"/>
  <c r="AO1363" i="1"/>
  <c r="AO1433" i="1"/>
  <c r="AO1425" i="1"/>
  <c r="AO960" i="1"/>
  <c r="AO937" i="1"/>
  <c r="AO1696" i="1"/>
  <c r="AO120" i="1"/>
  <c r="AO1660" i="1"/>
  <c r="AO354" i="1"/>
  <c r="AO375" i="1"/>
  <c r="AO1198" i="1"/>
  <c r="AO1542" i="1"/>
  <c r="AO559" i="1"/>
  <c r="AO388" i="1"/>
  <c r="AO295" i="1"/>
  <c r="AO860" i="1"/>
  <c r="AO733" i="1"/>
  <c r="AO399" i="1"/>
  <c r="AO545" i="1"/>
  <c r="AO481" i="1"/>
  <c r="AO543" i="1"/>
  <c r="AO645" i="1"/>
  <c r="AO255" i="1"/>
  <c r="AO1197" i="1"/>
  <c r="AO141" i="1"/>
  <c r="AO1262" i="1"/>
  <c r="AO374" i="1"/>
  <c r="AO480" i="1"/>
  <c r="AO1656" i="1"/>
  <c r="AO1366" i="1"/>
  <c r="AO181" i="1"/>
  <c r="AO1484" i="1"/>
  <c r="AO848" i="1"/>
  <c r="AO569" i="1"/>
  <c r="AO1663" i="1"/>
  <c r="AO1871" i="1"/>
  <c r="AO542" i="1"/>
  <c r="AO1428" i="1"/>
  <c r="AO1153" i="1"/>
  <c r="AO517" i="1"/>
  <c r="AO531" i="1"/>
  <c r="AO631" i="1"/>
  <c r="AO195" i="1"/>
  <c r="AO33" i="1"/>
  <c r="AO119" i="1"/>
  <c r="AO73" i="1"/>
  <c r="AO473" i="1"/>
  <c r="AO452" i="1"/>
  <c r="AO1225" i="1"/>
  <c r="AO1579" i="1"/>
  <c r="AO682" i="1"/>
  <c r="AO516" i="1"/>
  <c r="AO560" i="1"/>
  <c r="AO1692" i="1"/>
  <c r="AO514" i="1"/>
  <c r="AO2002" i="1"/>
  <c r="AO575" i="1"/>
  <c r="AO507" i="1"/>
  <c r="AO2022" i="1"/>
  <c r="AO203" i="1"/>
  <c r="AO1771" i="1"/>
  <c r="AO373" i="1"/>
  <c r="AO909" i="1"/>
  <c r="AO485" i="1"/>
  <c r="AO484" i="1"/>
  <c r="AO88" i="1"/>
  <c r="AO1205" i="1"/>
  <c r="AO326" i="1"/>
  <c r="AO327" i="1"/>
  <c r="AO1989" i="1"/>
  <c r="AO10" i="1"/>
  <c r="AO773" i="1"/>
  <c r="AO719" i="1"/>
  <c r="AO1332" i="1"/>
  <c r="AO194" i="1"/>
  <c r="AO72" i="1"/>
  <c r="AO482" i="1"/>
  <c r="AO1701" i="1"/>
  <c r="AO461" i="1"/>
  <c r="AO808" i="1"/>
  <c r="AO398" i="1"/>
  <c r="AO472" i="1"/>
  <c r="AO638" i="1"/>
  <c r="AO447" i="1"/>
  <c r="AO325" i="1"/>
  <c r="AO441" i="1"/>
  <c r="AO1296" i="1"/>
  <c r="AO603" i="1"/>
  <c r="AO1304" i="1"/>
  <c r="AO434" i="1"/>
  <c r="AO443" i="1"/>
  <c r="AO294" i="1"/>
  <c r="AO309" i="1"/>
  <c r="AO293" i="1"/>
  <c r="AO1633" i="1"/>
  <c r="AO510" i="1"/>
  <c r="AO1083" i="1"/>
  <c r="AO667" i="1"/>
  <c r="AO1974" i="1"/>
  <c r="AO1825" i="1"/>
  <c r="AO154" i="1"/>
  <c r="AO905" i="1"/>
  <c r="AO261" i="1"/>
  <c r="AO804" i="1"/>
  <c r="AO324" i="1"/>
  <c r="AO308" i="1"/>
  <c r="AO1307" i="1"/>
  <c r="AO1134" i="1"/>
  <c r="AO1740" i="1"/>
  <c r="AO872" i="1"/>
  <c r="AO372" i="1"/>
  <c r="AO1443" i="1"/>
  <c r="AO965" i="1"/>
  <c r="AO1650" i="1"/>
  <c r="AO1877" i="1"/>
  <c r="AO1200" i="1"/>
  <c r="AO1184" i="1"/>
  <c r="AO424" i="1"/>
  <c r="AO1123" i="1"/>
  <c r="AO502" i="1"/>
  <c r="AO153" i="1"/>
  <c r="AO292" i="1"/>
  <c r="AO271" i="1"/>
  <c r="AO1211" i="1"/>
  <c r="AO558" i="1"/>
  <c r="AO1480" i="1"/>
  <c r="AO1069" i="1"/>
  <c r="AO414" i="1"/>
  <c r="AO1470" i="1"/>
  <c r="AO56" i="1"/>
  <c r="AO831" i="1"/>
  <c r="AO1300" i="1"/>
  <c r="AO226" i="1"/>
  <c r="AO871" i="1"/>
  <c r="AO1220" i="1"/>
  <c r="AO71" i="1"/>
  <c r="AO703" i="1"/>
  <c r="AO1769" i="1"/>
  <c r="AO1319" i="1"/>
  <c r="AO284" i="1"/>
  <c r="AO413" i="1"/>
  <c r="AO307" i="1"/>
  <c r="AO1436" i="1"/>
  <c r="AO159" i="1"/>
  <c r="AO1961" i="1"/>
  <c r="AO404" i="1"/>
  <c r="AO1416" i="1"/>
  <c r="AO393" i="1"/>
  <c r="AO1609" i="1"/>
  <c r="AO598" i="1"/>
  <c r="AO171" i="1"/>
  <c r="AO1056" i="1"/>
  <c r="AO353" i="1"/>
  <c r="AO118" i="1"/>
  <c r="AO383" i="1"/>
  <c r="AO87" i="1"/>
  <c r="AO494" i="1"/>
  <c r="AO1465" i="1"/>
  <c r="AO827" i="1"/>
  <c r="AO323" i="1"/>
  <c r="AO376" i="1"/>
  <c r="AO1219" i="1"/>
  <c r="AO1260" i="1"/>
  <c r="AO1224" i="1"/>
  <c r="AO202" i="1"/>
  <c r="AO557" i="1"/>
  <c r="AO920" i="1"/>
  <c r="AO1264" i="1"/>
  <c r="AO193" i="1"/>
  <c r="AO546" i="1"/>
  <c r="AO346" i="1"/>
  <c r="AO47" i="1"/>
  <c r="AO471" i="1"/>
  <c r="AO352" i="1"/>
  <c r="AO17" i="1"/>
  <c r="AO697" i="1"/>
  <c r="AO479" i="1"/>
  <c r="AO254" i="1"/>
  <c r="AO236" i="1"/>
  <c r="AO260" i="1"/>
  <c r="AO117" i="1"/>
  <c r="AO620" i="1"/>
  <c r="AO588" i="1"/>
  <c r="AO140" i="1"/>
  <c r="AO102" i="1"/>
  <c r="AO1306" i="1"/>
  <c r="AO772" i="1"/>
  <c r="AO433" i="1"/>
  <c r="AO462" i="1"/>
  <c r="AO40" i="1"/>
  <c r="AO612" i="1"/>
  <c r="AO451" i="1"/>
  <c r="AO335" i="1"/>
  <c r="AO116" i="1"/>
  <c r="AO1705" i="1"/>
  <c r="AO283" i="1"/>
  <c r="AO334" i="1"/>
  <c r="AO1882" i="1"/>
  <c r="AO1824" i="1"/>
  <c r="AO1075" i="1"/>
  <c r="AO785" i="1"/>
  <c r="AO429" i="1"/>
  <c r="AO1885" i="1"/>
  <c r="AO486" i="1"/>
  <c r="AO870" i="1"/>
  <c r="AO1910" i="1"/>
  <c r="AO619" i="1"/>
  <c r="AO801" i="1"/>
  <c r="AO1640" i="1"/>
  <c r="AO371" i="1"/>
  <c r="AO1704" i="1"/>
  <c r="AO1659" i="1"/>
  <c r="AO1472" i="1"/>
  <c r="AO1670" i="1"/>
  <c r="AO651" i="1"/>
  <c r="AO611" i="1"/>
  <c r="AO412" i="1"/>
  <c r="AO637" i="1"/>
  <c r="AO1050" i="1"/>
  <c r="AO1738" i="1"/>
  <c r="AO1513" i="1"/>
  <c r="AO1447" i="1"/>
  <c r="AO1622" i="1"/>
  <c r="AO314" i="1"/>
  <c r="AO1524" i="1"/>
  <c r="AO1675" i="1"/>
  <c r="AO300" i="1"/>
  <c r="AO692" i="1"/>
  <c r="AO1165" i="1"/>
  <c r="AO9" i="1"/>
  <c r="AO537" i="1"/>
  <c r="AO859" i="1"/>
  <c r="AO523" i="1"/>
  <c r="AO351" i="1"/>
  <c r="AO306" i="1"/>
  <c r="AO1072" i="1"/>
  <c r="AO1292" i="1"/>
  <c r="AO170" i="1"/>
  <c r="AO1388" i="1"/>
  <c r="AO55" i="1"/>
  <c r="AO478" i="1"/>
  <c r="AO587" i="1"/>
  <c r="AO350" i="1"/>
  <c r="AO259" i="1"/>
  <c r="AO718" i="1"/>
  <c r="AO493" i="1"/>
  <c r="AO370" i="1"/>
  <c r="AO470" i="1"/>
  <c r="AO755" i="1"/>
  <c r="AO280" i="1"/>
  <c r="AO1082" i="1"/>
  <c r="AO322" i="1"/>
  <c r="AO586" i="1"/>
  <c r="AO1279" i="1"/>
  <c r="AO694" i="1"/>
  <c r="AO1711" i="1"/>
  <c r="AO213" i="1"/>
  <c r="AO732" i="1"/>
  <c r="AO759" i="1"/>
  <c r="AO742" i="1"/>
  <c r="AO192" i="1"/>
  <c r="AO1141" i="1"/>
  <c r="AO666" i="1"/>
  <c r="AO556" i="1"/>
  <c r="AO235" i="1"/>
  <c r="AO1121" i="1"/>
  <c r="AO1938" i="1"/>
  <c r="AO1203" i="1"/>
  <c r="AO544" i="1"/>
  <c r="AO784" i="1"/>
  <c r="AO216" i="1"/>
  <c r="AO1426" i="1"/>
  <c r="AO731" i="1"/>
  <c r="AO1810" i="1"/>
  <c r="AO169" i="1"/>
  <c r="AO270" i="1"/>
  <c r="AO1237" i="1"/>
  <c r="AO1952" i="1"/>
  <c r="AO223" i="1"/>
  <c r="AO220" i="1"/>
  <c r="AO855" i="1"/>
  <c r="AO765" i="1"/>
  <c r="AO509" i="1"/>
  <c r="AO1379" i="1"/>
  <c r="AO32" i="1"/>
  <c r="AO210" i="1"/>
  <c r="AO211" i="1"/>
  <c r="AO428" i="1"/>
  <c r="AO1777" i="1"/>
  <c r="AO201" i="1"/>
  <c r="AO1347" i="1"/>
  <c r="AO1977" i="1"/>
  <c r="AO986" i="1"/>
  <c r="AO139" i="1"/>
  <c r="AO1619" i="1"/>
  <c r="AO1581" i="1"/>
  <c r="AO225" i="1"/>
  <c r="AO460" i="1"/>
  <c r="AO823" i="1"/>
  <c r="AO427" i="1"/>
  <c r="AO1667" i="1"/>
  <c r="AO665" i="1"/>
  <c r="AO1182" i="1"/>
  <c r="AO739" i="1"/>
  <c r="AO527" i="1"/>
  <c r="AO208" i="1"/>
  <c r="AO70" i="1"/>
  <c r="AO180" i="1"/>
  <c r="AO212" i="1"/>
  <c r="AO1261" i="1"/>
  <c r="AO450" i="1"/>
  <c r="AO215" i="1"/>
  <c r="AO349" i="1"/>
  <c r="AO26" i="1"/>
  <c r="AO822" i="1"/>
  <c r="AO69" i="1"/>
  <c r="AO348" i="1"/>
  <c r="AO188" i="1"/>
  <c r="AO101" i="1"/>
  <c r="AO1852" i="1"/>
  <c r="AO1155" i="1"/>
  <c r="AO1698" i="1"/>
  <c r="AO602" i="1"/>
  <c r="AO68" i="1"/>
  <c r="AO1813" i="1"/>
  <c r="AO1149" i="1"/>
  <c r="AO1216" i="1"/>
  <c r="AO1700" i="1"/>
  <c r="AO555" i="1"/>
  <c r="AO1394" i="1"/>
  <c r="AO1759" i="1"/>
  <c r="AO858" i="1"/>
  <c r="AO138" i="1"/>
  <c r="AO1757" i="1"/>
  <c r="AO137" i="1"/>
  <c r="AO1115" i="1"/>
  <c r="AO67" i="1"/>
  <c r="AO1930" i="1"/>
  <c r="AO6" i="1"/>
  <c r="AO954" i="1"/>
  <c r="AO253" i="1"/>
  <c r="AO209" i="1"/>
  <c r="AO200" i="1"/>
  <c r="AO173" i="1"/>
  <c r="AO158" i="1"/>
  <c r="AO187" i="1"/>
  <c r="AO282" i="1"/>
  <c r="AO1529" i="1"/>
  <c r="AO20" i="1"/>
  <c r="AO1239" i="1"/>
  <c r="AO46" i="1"/>
  <c r="AO397" i="1"/>
  <c r="AO1158" i="1"/>
  <c r="AO1580" i="1"/>
  <c r="AO54" i="1"/>
  <c r="AO1403" i="1"/>
  <c r="AO1830" i="1"/>
  <c r="AO151" i="1"/>
  <c r="AO396" i="1"/>
  <c r="AO959" i="1"/>
  <c r="AO1402" i="1"/>
  <c r="AO1503" i="1"/>
  <c r="AO1031" i="1"/>
  <c r="AO933" i="1"/>
  <c r="AO411" i="1"/>
  <c r="AO186" i="1"/>
  <c r="AO1370" i="1"/>
  <c r="AO1340" i="1"/>
  <c r="AO432" i="1"/>
  <c r="AO128" i="1"/>
  <c r="AO113" i="1"/>
  <c r="AO944" i="1"/>
  <c r="AO1146" i="1"/>
  <c r="AO1979" i="1"/>
  <c r="AO1773" i="1"/>
  <c r="AO979" i="1"/>
  <c r="AO1407" i="1"/>
  <c r="AO410" i="1"/>
  <c r="AO925" i="1"/>
  <c r="AO1290" i="1"/>
  <c r="AO981" i="1"/>
  <c r="AO1404" i="1"/>
  <c r="AO585" i="1"/>
  <c r="AO993" i="1"/>
  <c r="AO1301" i="1"/>
  <c r="AO16" i="1"/>
  <c r="AO66" i="1"/>
  <c r="AO15" i="1"/>
  <c r="AO25" i="1"/>
  <c r="AO1439" i="1"/>
  <c r="AO876" i="1"/>
  <c r="AO112" i="1"/>
  <c r="AO369" i="1"/>
  <c r="AO644" i="1"/>
  <c r="AO536" i="1"/>
  <c r="AO1094" i="1"/>
  <c r="AO321" i="1"/>
  <c r="AO1625" i="1"/>
  <c r="AO778" i="1"/>
  <c r="AO320" i="1"/>
  <c r="AO1105" i="1"/>
  <c r="AO368" i="1"/>
  <c r="AO65" i="1"/>
  <c r="AO1474" i="1"/>
  <c r="AO1456" i="1"/>
  <c r="AO252" i="1"/>
  <c r="AO111" i="1"/>
  <c r="AO8" i="1"/>
  <c r="AO79" i="1"/>
  <c r="AO655" i="1"/>
  <c r="AO1326" i="1"/>
  <c r="AO115" i="1"/>
  <c r="AO61" i="1"/>
  <c r="AO935" i="1"/>
  <c r="AO409" i="1"/>
  <c r="AO1137" i="1"/>
  <c r="AO251" i="1"/>
  <c r="AO1337" i="1"/>
  <c r="AO477" i="1"/>
  <c r="AO633" i="1"/>
  <c r="AO535" i="1"/>
  <c r="AO291" i="1"/>
  <c r="AO1376" i="1"/>
  <c r="AO568" i="1"/>
  <c r="AO717" i="1"/>
  <c r="AO1761" i="1"/>
  <c r="AO4" i="1"/>
  <c r="AO650" i="1"/>
  <c r="AO1879" i="1"/>
  <c r="AO442" i="1"/>
  <c r="AO1458" i="1"/>
  <c r="AO50" i="1"/>
  <c r="AO7" i="1"/>
  <c r="AO14" i="1"/>
  <c r="AO567" i="1"/>
  <c r="AO1202" i="1"/>
  <c r="AO841" i="1"/>
  <c r="AO1587" i="1"/>
  <c r="AO449" i="1"/>
  <c r="AO1719" i="1"/>
  <c r="AO319" i="1"/>
  <c r="AO522" i="1"/>
  <c r="AO318" i="1"/>
  <c r="AO901" i="1"/>
  <c r="AO1541" i="1"/>
  <c r="AO1387" i="1"/>
  <c r="AO1329" i="1"/>
  <c r="AO1457" i="1"/>
  <c r="AO347" i="1"/>
  <c r="AO2" i="1"/>
  <c r="C8" i="3"/>
  <c r="F1476" i="1"/>
  <c r="F2021" i="1"/>
  <c r="F1972" i="1"/>
  <c r="F584" i="1"/>
  <c r="F2020" i="1"/>
  <c r="F1639" i="1"/>
  <c r="F1177" i="1"/>
  <c r="F100" i="1"/>
  <c r="F1023" i="1"/>
  <c r="F1912" i="1"/>
  <c r="F2019" i="1"/>
  <c r="F1086" i="1"/>
  <c r="F1171" i="1"/>
  <c r="F86" i="1"/>
  <c r="F2015" i="1"/>
  <c r="F984" i="1"/>
  <c r="F627" i="1"/>
  <c r="F367" i="1"/>
  <c r="F819" i="1"/>
  <c r="F2014" i="1"/>
  <c r="F2011" i="1"/>
  <c r="F1108" i="1"/>
  <c r="F708" i="1"/>
  <c r="F290" i="1"/>
  <c r="F936" i="1"/>
  <c r="F152" i="1"/>
  <c r="F1934" i="1"/>
  <c r="F2010" i="1"/>
  <c r="F1891" i="1"/>
  <c r="F764" i="1"/>
  <c r="F2009" i="1"/>
  <c r="F2007" i="1"/>
  <c r="F1716" i="1"/>
  <c r="F1840" i="1"/>
  <c r="F1903" i="1"/>
  <c r="F2005" i="1"/>
  <c r="F1637" i="1"/>
  <c r="F1941" i="1"/>
  <c r="F1662" i="1"/>
  <c r="F1469" i="1"/>
  <c r="F2004" i="1"/>
  <c r="F2001" i="1"/>
  <c r="F1030" i="1"/>
  <c r="F515" i="1"/>
  <c r="F1401" i="1"/>
  <c r="F1998" i="1"/>
  <c r="F1997" i="1"/>
  <c r="F919" i="1"/>
  <c r="F1496" i="1"/>
  <c r="F630" i="1"/>
  <c r="F967" i="1"/>
  <c r="F1995" i="1"/>
  <c r="F1248" i="1"/>
  <c r="F1993" i="1"/>
  <c r="F136" i="1"/>
  <c r="F641" i="1"/>
  <c r="F1991" i="1"/>
  <c r="F1990" i="1"/>
  <c r="F1988" i="1"/>
  <c r="F1984" i="1"/>
  <c r="F1983" i="1"/>
  <c r="F983" i="1"/>
  <c r="F1982" i="1"/>
  <c r="F1981" i="1"/>
  <c r="F1208" i="1"/>
  <c r="F1569" i="1"/>
  <c r="F803" i="1"/>
  <c r="F1040" i="1"/>
  <c r="F1980" i="1"/>
  <c r="F1978" i="1"/>
  <c r="F1495" i="1"/>
  <c r="F689" i="1"/>
  <c r="F530" i="1"/>
  <c r="F1764" i="1"/>
  <c r="F1742" i="1"/>
  <c r="F1976" i="1"/>
  <c r="F1996" i="1"/>
  <c r="F896" i="1"/>
  <c r="F1913" i="1"/>
  <c r="F1975" i="1"/>
  <c r="F753" i="1"/>
  <c r="F1971" i="1"/>
  <c r="F395" i="1"/>
  <c r="F135" i="1"/>
  <c r="F1131" i="1"/>
  <c r="F1638" i="1"/>
  <c r="F763" i="1"/>
  <c r="F1636" i="1"/>
  <c r="F940" i="1"/>
  <c r="F900" i="1"/>
  <c r="F1802" i="1"/>
  <c r="F45" i="1"/>
  <c r="F1967" i="1"/>
  <c r="F681" i="1"/>
  <c r="F1987" i="1"/>
  <c r="F1966" i="1"/>
  <c r="F701" i="1"/>
  <c r="F949" i="1"/>
  <c r="F1985" i="1"/>
  <c r="F1316" i="1"/>
  <c r="F1032" i="1"/>
  <c r="F1199" i="1"/>
  <c r="F1344" i="1"/>
  <c r="F234" i="1"/>
  <c r="F1463" i="1"/>
  <c r="F1965" i="1"/>
  <c r="F1964" i="1"/>
  <c r="F1607" i="1"/>
  <c r="F1960" i="1"/>
  <c r="F1959" i="1"/>
  <c r="F1958" i="1"/>
  <c r="F1956" i="1"/>
  <c r="F1955" i="1"/>
  <c r="F526" i="1"/>
  <c r="F1483" i="1"/>
  <c r="F1717" i="1"/>
  <c r="F691" i="1"/>
  <c r="F1951" i="1"/>
  <c r="F1949" i="1"/>
  <c r="F281" i="1"/>
  <c r="F1241" i="1"/>
  <c r="F1517" i="1"/>
  <c r="F566" i="1"/>
  <c r="F1948" i="1"/>
  <c r="F1946" i="1"/>
  <c r="F1657" i="1"/>
  <c r="F1013" i="1"/>
  <c r="F962" i="1"/>
  <c r="F1107" i="1"/>
  <c r="F1588" i="1"/>
  <c r="F1940" i="1"/>
  <c r="F426" i="1"/>
  <c r="F1549" i="1"/>
  <c r="F1936" i="1"/>
  <c r="F1181" i="1"/>
  <c r="F679" i="1"/>
  <c r="F1935" i="1"/>
  <c r="F1715" i="1"/>
  <c r="F1943" i="1"/>
  <c r="F1029" i="1"/>
  <c r="F1933" i="1"/>
  <c r="F1957" i="1"/>
  <c r="F1384" i="1"/>
  <c r="F878" i="1"/>
  <c r="F929" i="1"/>
  <c r="F1442" i="1"/>
  <c r="F179" i="1"/>
  <c r="F1931" i="1"/>
  <c r="F716" i="1"/>
  <c r="F1267" i="1"/>
  <c r="F1928" i="1"/>
  <c r="F1927" i="1"/>
  <c r="F737" i="1"/>
  <c r="F1925" i="1"/>
  <c r="F798" i="1"/>
  <c r="F1924" i="1"/>
  <c r="F1923" i="1"/>
  <c r="F1900" i="1"/>
  <c r="F1919" i="1"/>
  <c r="F802" i="1"/>
  <c r="F1138" i="1"/>
  <c r="F1916" i="1"/>
  <c r="F1911" i="1"/>
  <c r="F114" i="1"/>
  <c r="F305" i="1"/>
  <c r="F1691" i="1"/>
  <c r="F1908" i="1"/>
  <c r="F1521" i="1"/>
  <c r="F1533" i="1"/>
  <c r="F1103" i="1"/>
  <c r="F830" i="1"/>
  <c r="F1906" i="1"/>
  <c r="F1905" i="1"/>
  <c r="F1899" i="1"/>
  <c r="F233" i="1"/>
  <c r="F1898" i="1"/>
  <c r="F1812" i="1"/>
  <c r="F1896" i="1"/>
  <c r="F1986" i="1"/>
  <c r="F1895" i="1"/>
  <c r="F1722" i="1"/>
  <c r="F85" i="1"/>
  <c r="F1741" i="1"/>
  <c r="F1169" i="1"/>
  <c r="F2017" i="1"/>
  <c r="F1557" i="1"/>
  <c r="F1892" i="1"/>
  <c r="F2006" i="1"/>
  <c r="F1889" i="1"/>
  <c r="F1364" i="1"/>
  <c r="F1783" i="1"/>
  <c r="F1888" i="1"/>
  <c r="F1644" i="1"/>
  <c r="F1902" i="1"/>
  <c r="F1694" i="1"/>
  <c r="F1494" i="1"/>
  <c r="F1887" i="1"/>
  <c r="F1648" i="1"/>
  <c r="F1020" i="1"/>
  <c r="F1886" i="1"/>
  <c r="F345" i="1"/>
  <c r="F945" i="1"/>
  <c r="F1144" i="1"/>
  <c r="F1883" i="1"/>
  <c r="F1586" i="1"/>
  <c r="F895" i="1"/>
  <c r="F1414" i="1"/>
  <c r="F1491" i="1"/>
  <c r="F932" i="1"/>
  <c r="F387" i="1"/>
  <c r="F1875" i="1"/>
  <c r="F1881" i="1"/>
  <c r="F1492" i="1"/>
  <c r="F386" i="1"/>
  <c r="F707" i="1"/>
  <c r="F1327" i="1"/>
  <c r="F1872" i="1"/>
  <c r="F1865" i="1"/>
  <c r="F1863" i="1"/>
  <c r="F636" i="1"/>
  <c r="F1309" i="1"/>
  <c r="F1856" i="1"/>
  <c r="F1794" i="1"/>
  <c r="F250" i="1"/>
  <c r="F1251" i="1"/>
  <c r="F723" i="1"/>
  <c r="F908" i="1"/>
  <c r="F1855" i="1"/>
  <c r="F1851" i="1"/>
  <c r="F1858" i="1"/>
  <c r="F1752" i="1"/>
  <c r="F1968" i="1"/>
  <c r="F1033" i="1"/>
  <c r="F1849" i="1"/>
  <c r="F1848" i="1"/>
  <c r="F1847" i="1"/>
  <c r="F812" i="1"/>
  <c r="F1603" i="1"/>
  <c r="F448" i="1"/>
  <c r="F1846" i="1"/>
  <c r="F1601" i="1"/>
  <c r="F1142" i="1"/>
  <c r="F521" i="1"/>
  <c r="F1398" i="1"/>
  <c r="F1845" i="1"/>
  <c r="F134" i="1"/>
  <c r="F1049" i="1"/>
  <c r="F1999" i="1"/>
  <c r="F1842" i="1"/>
  <c r="F1147" i="1"/>
  <c r="F1408" i="1"/>
  <c r="F991" i="1"/>
  <c r="F1028" i="1"/>
  <c r="F1841" i="1"/>
  <c r="F1111" i="1"/>
  <c r="F1455" i="1"/>
  <c r="F1838" i="1"/>
  <c r="F1081" i="1"/>
  <c r="F501" i="1"/>
  <c r="F269" i="1"/>
  <c r="F1744" i="1"/>
  <c r="F1665" i="1"/>
  <c r="F1187" i="1"/>
  <c r="F846" i="1"/>
  <c r="F837" i="1"/>
  <c r="F1834" i="1"/>
  <c r="F1832" i="1"/>
  <c r="F1815" i="1"/>
  <c r="F1157" i="1"/>
  <c r="F366" i="1"/>
  <c r="F1829" i="1"/>
  <c r="F1826" i="1"/>
  <c r="F1768" i="1"/>
  <c r="F1904" i="1"/>
  <c r="F1820" i="1"/>
  <c r="F1926" i="1"/>
  <c r="F39" i="1"/>
  <c r="F1062" i="1"/>
  <c r="F1313" i="1"/>
  <c r="F865" i="1"/>
  <c r="F1708" i="1"/>
  <c r="F99" i="1"/>
  <c r="F1816" i="1"/>
  <c r="F1814" i="1"/>
  <c r="F690" i="1"/>
  <c r="F440" i="1"/>
  <c r="F459" i="1"/>
  <c r="F84" i="1"/>
  <c r="F304" i="1"/>
  <c r="F868" i="1"/>
  <c r="F1110" i="1"/>
  <c r="F1673" i="1"/>
  <c r="F1909" i="1"/>
  <c r="F1369" i="1"/>
  <c r="F950" i="1"/>
  <c r="F1263" i="1"/>
  <c r="F1937" i="1"/>
  <c r="F1811" i="1"/>
  <c r="F1947" i="1"/>
  <c r="F1624" i="1"/>
  <c r="F1809" i="1"/>
  <c r="F1538" i="1"/>
  <c r="F1468" i="1"/>
  <c r="F1008" i="1"/>
  <c r="F1734" i="1"/>
  <c r="F98" i="1"/>
  <c r="F1502" i="1"/>
  <c r="F1444" i="1"/>
  <c r="F1801" i="1"/>
  <c r="F1798" i="1"/>
  <c r="F408" i="1"/>
  <c r="F1797" i="1"/>
  <c r="F1796" i="1"/>
  <c r="F1793" i="1"/>
  <c r="F1792" i="1"/>
  <c r="F840" i="1"/>
  <c r="F565" i="1"/>
  <c r="F1873" i="1"/>
  <c r="F1787" i="1"/>
  <c r="F1785" i="1"/>
  <c r="F1728" i="1"/>
  <c r="F1784" i="1"/>
  <c r="F385" i="1"/>
  <c r="F583" i="1"/>
  <c r="F1963" i="1"/>
  <c r="F1214" i="1"/>
  <c r="F431" i="1"/>
  <c r="F1781" i="1"/>
  <c r="F1806" i="1"/>
  <c r="F1778" i="1"/>
  <c r="F990" i="1"/>
  <c r="F1613" i="1"/>
  <c r="F1516" i="1"/>
  <c r="F1558" i="1"/>
  <c r="F1921" i="1"/>
  <c r="F1776" i="1"/>
  <c r="F1774" i="1"/>
  <c r="F674" i="1"/>
  <c r="F1772" i="1"/>
  <c r="F968" i="1"/>
  <c r="F1766" i="1"/>
  <c r="F1751" i="1"/>
  <c r="F1308" i="1"/>
  <c r="F150" i="1"/>
  <c r="F601" i="1"/>
  <c r="F1004" i="1"/>
  <c r="F1178" i="1"/>
  <c r="F722" i="1"/>
  <c r="F1782" i="1"/>
  <c r="F149" i="1"/>
  <c r="F1651" i="1"/>
  <c r="F1839" i="1"/>
  <c r="F1748" i="1"/>
  <c r="F1274" i="1"/>
  <c r="F1170" i="1"/>
  <c r="F1745" i="1"/>
  <c r="F1737" i="1"/>
  <c r="F1862" i="1"/>
  <c r="F887" i="1"/>
  <c r="F1789" i="1"/>
  <c r="F1682" i="1"/>
  <c r="F978" i="1"/>
  <c r="F1361" i="1"/>
  <c r="F626" i="1"/>
  <c r="F927" i="1"/>
  <c r="F83" i="1"/>
  <c r="F1758" i="1"/>
  <c r="F1747" i="1"/>
  <c r="F1305" i="1"/>
  <c r="F1499" i="1"/>
  <c r="F1399" i="1"/>
  <c r="F1729" i="1"/>
  <c r="F1014" i="1"/>
  <c r="F1721" i="1"/>
  <c r="F1727" i="1"/>
  <c r="F957" i="1"/>
  <c r="F1739" i="1"/>
  <c r="F635" i="1"/>
  <c r="F365" i="1"/>
  <c r="F425" i="1"/>
  <c r="F407" i="1"/>
  <c r="F1560" i="1"/>
  <c r="F1553" i="1"/>
  <c r="F1725" i="1"/>
  <c r="F1713" i="1"/>
  <c r="F782" i="1"/>
  <c r="F1383" i="1"/>
  <c r="F82" i="1"/>
  <c r="F1222" i="1"/>
  <c r="F1780" i="1"/>
  <c r="F207" i="1"/>
  <c r="F750" i="1"/>
  <c r="F1552" i="1"/>
  <c r="F1196" i="1"/>
  <c r="F987" i="1"/>
  <c r="F664" i="1"/>
  <c r="F164" i="1"/>
  <c r="F678" i="1"/>
  <c r="F1818" i="1"/>
  <c r="F1712" i="1"/>
  <c r="F1135" i="1"/>
  <c r="F1890" i="1"/>
  <c r="F939" i="1"/>
  <c r="F1460" i="1"/>
  <c r="F1702" i="1"/>
  <c r="F1002" i="1"/>
  <c r="F1695" i="1"/>
  <c r="F1477" i="1"/>
  <c r="F1283" i="1"/>
  <c r="F1690" i="1"/>
  <c r="F344" i="1"/>
  <c r="F1750" i="1"/>
  <c r="F249" i="1"/>
  <c r="F834" i="1"/>
  <c r="F1689" i="1"/>
  <c r="F38" i="1"/>
  <c r="F714" i="1"/>
  <c r="F1508" i="1"/>
  <c r="F1688" i="1"/>
  <c r="F31" i="1"/>
  <c r="F1459" i="1"/>
  <c r="F1726" i="1"/>
  <c r="F1687" i="1"/>
  <c r="F185" i="1"/>
  <c r="F476" i="1"/>
  <c r="F1945" i="1"/>
  <c r="F1501" i="1"/>
  <c r="F1525" i="1"/>
  <c r="F683" i="1"/>
  <c r="F133" i="1"/>
  <c r="F163" i="1"/>
  <c r="F1295" i="1"/>
  <c r="F303" i="1"/>
  <c r="F1129" i="1"/>
  <c r="F132" i="1"/>
  <c r="F248" i="1"/>
  <c r="F1099" i="1"/>
  <c r="F384" i="1"/>
  <c r="F799" i="1"/>
  <c r="F1686" i="1"/>
  <c r="F289" i="1"/>
  <c r="F1736" i="1"/>
  <c r="F1281" i="1"/>
  <c r="F1679" i="1"/>
  <c r="F492" i="1"/>
  <c r="F178" i="1"/>
  <c r="F663" i="1"/>
  <c r="F1678" i="1"/>
  <c r="F554" i="1"/>
  <c r="F610" i="1"/>
  <c r="F364" i="1"/>
  <c r="F1467" i="1"/>
  <c r="F1677" i="1"/>
  <c r="F1672" i="1"/>
  <c r="F1653" i="1"/>
  <c r="F1273" i="1"/>
  <c r="F1374" i="1"/>
  <c r="F258" i="1"/>
  <c r="F1652" i="1"/>
  <c r="F1486" i="1"/>
  <c r="F818" i="1"/>
  <c r="F1868" i="1"/>
  <c r="F874" i="1"/>
  <c r="F1450" i="1"/>
  <c r="F1932" i="1"/>
  <c r="F1440" i="1"/>
  <c r="F268" i="1"/>
  <c r="F1022" i="1"/>
  <c r="F1322" i="1"/>
  <c r="F81" i="1"/>
  <c r="F1018" i="1"/>
  <c r="F541" i="1"/>
  <c r="F1666" i="1"/>
  <c r="F1755" i="1"/>
  <c r="F24" i="1"/>
  <c r="F1770" i="1"/>
  <c r="F1647" i="1"/>
  <c r="F1645" i="1"/>
  <c r="F1512" i="1"/>
  <c r="F1642" i="1"/>
  <c r="F1635" i="1"/>
  <c r="F1218" i="1"/>
  <c r="F1627" i="1"/>
  <c r="F1954" i="1"/>
  <c r="F1367" i="1"/>
  <c r="F1352" i="1"/>
  <c r="F267" i="1"/>
  <c r="F44" i="1"/>
  <c r="F508" i="1"/>
  <c r="F1575" i="1"/>
  <c r="F520" i="1"/>
  <c r="F382" i="1"/>
  <c r="F662" i="1"/>
  <c r="F1140" i="1"/>
  <c r="F1731" i="1"/>
  <c r="F19" i="1"/>
  <c r="F343" i="1"/>
  <c r="F1861" i="1"/>
  <c r="F1441" i="1"/>
  <c r="F1621" i="1"/>
  <c r="F469" i="1"/>
  <c r="F1805" i="1"/>
  <c r="F1630" i="1"/>
  <c r="F1104" i="1"/>
  <c r="F1070" i="1"/>
  <c r="F1611" i="1"/>
  <c r="F1620" i="1"/>
  <c r="F1235" i="1"/>
  <c r="F736" i="1"/>
  <c r="F632" i="1"/>
  <c r="F1604" i="1"/>
  <c r="F745" i="1"/>
  <c r="F1599" i="1"/>
  <c r="F654" i="1"/>
  <c r="F1055" i="1"/>
  <c r="F224" i="1"/>
  <c r="F973" i="1"/>
  <c r="F1250" i="1"/>
  <c r="F1360" i="1"/>
  <c r="F1808" i="1"/>
  <c r="F1168" i="1"/>
  <c r="F1597" i="1"/>
  <c r="F894" i="1"/>
  <c r="F342" i="1"/>
  <c r="F1389" i="1"/>
  <c r="F1493" i="1"/>
  <c r="F1536" i="1"/>
  <c r="F628" i="1"/>
  <c r="F1136" i="1"/>
  <c r="F838" i="1"/>
  <c r="F1596" i="1"/>
  <c r="F1595" i="1"/>
  <c r="F1285" i="1"/>
  <c r="F148" i="1"/>
  <c r="F1563" i="1"/>
  <c r="F695" i="1"/>
  <c r="F1335" i="1"/>
  <c r="F1844" i="1"/>
  <c r="F595" i="1"/>
  <c r="F1386" i="1"/>
  <c r="F1422" i="1"/>
  <c r="F500" i="1"/>
  <c r="F1594" i="1"/>
  <c r="F1592" i="1"/>
  <c r="F622" i="1"/>
  <c r="F1591" i="1"/>
  <c r="F594" i="1"/>
  <c r="F1413" i="1"/>
  <c r="F1590" i="1"/>
  <c r="F956" i="1"/>
  <c r="F1589" i="1"/>
  <c r="F713" i="1"/>
  <c r="F1573" i="1"/>
  <c r="F1372" i="1"/>
  <c r="F1411" i="1"/>
  <c r="F661" i="1"/>
  <c r="F1837" i="1"/>
  <c r="F1430" i="1"/>
  <c r="F1661" i="1"/>
  <c r="F864" i="1"/>
  <c r="F1710" i="1"/>
  <c r="F199" i="1"/>
  <c r="F483" i="1"/>
  <c r="F1876" i="1"/>
  <c r="F1482" i="1"/>
  <c r="F564" i="1"/>
  <c r="F1572" i="1"/>
  <c r="F458" i="1"/>
  <c r="F177" i="1"/>
  <c r="F643" i="1"/>
  <c r="F406" i="1"/>
  <c r="F992" i="1"/>
  <c r="F791" i="1"/>
  <c r="F741" i="1"/>
  <c r="F1571" i="1"/>
  <c r="F1045" i="1"/>
  <c r="F1063" i="1"/>
  <c r="F769" i="1"/>
  <c r="F1920" i="1"/>
  <c r="F405" i="1"/>
  <c r="F797" i="1"/>
  <c r="F1188" i="1"/>
  <c r="F1027" i="1"/>
  <c r="F1159" i="1"/>
  <c r="F317" i="1"/>
  <c r="F730" i="1"/>
  <c r="F1823" i="1"/>
  <c r="F1417" i="1"/>
  <c r="F1680" i="1"/>
  <c r="F1507" i="1"/>
  <c r="F794" i="1"/>
  <c r="F1567" i="1"/>
  <c r="F1133" i="1"/>
  <c r="F1566" i="1"/>
  <c r="F817" i="1"/>
  <c r="F1519" i="1"/>
  <c r="F2018" i="1"/>
  <c r="F593" i="1"/>
  <c r="F1623" i="1"/>
  <c r="F826" i="1"/>
  <c r="F1641" i="1"/>
  <c r="F1454" i="1"/>
  <c r="F1312" i="1"/>
  <c r="F1061" i="1"/>
  <c r="F972" i="1"/>
  <c r="F1421" i="1"/>
  <c r="F1833" i="1"/>
  <c r="F1130" i="1"/>
  <c r="F1277" i="1"/>
  <c r="F1562" i="1"/>
  <c r="F53" i="1"/>
  <c r="F1532" i="1"/>
  <c r="F1669" i="1"/>
  <c r="F618" i="1"/>
  <c r="F721" i="1"/>
  <c r="F1270" i="1"/>
  <c r="F316" i="1"/>
  <c r="F279" i="1"/>
  <c r="F1915" i="1"/>
  <c r="F1545" i="1"/>
  <c r="F1527" i="1"/>
  <c r="F572" i="1"/>
  <c r="F1526" i="1"/>
  <c r="F1643" i="1"/>
  <c r="F924" i="1"/>
  <c r="F1699" i="1"/>
  <c r="F1036" i="1"/>
  <c r="F1522" i="1"/>
  <c r="F1325" i="1"/>
  <c r="F768" i="1"/>
  <c r="F1518" i="1"/>
  <c r="F456" i="1"/>
  <c r="F1286" i="1"/>
  <c r="F1514" i="1"/>
  <c r="F1498" i="1"/>
  <c r="F1869" i="1"/>
  <c r="F1490" i="1"/>
  <c r="F1437" i="1"/>
  <c r="F1420" i="1"/>
  <c r="F2016" i="1"/>
  <c r="F1044" i="1"/>
  <c r="F1461" i="1"/>
  <c r="F1453" i="1"/>
  <c r="F1042" i="1"/>
  <c r="F1318" i="1"/>
  <c r="F625" i="1"/>
  <c r="F80" i="1"/>
  <c r="F176" i="1"/>
  <c r="F1247" i="1"/>
  <c r="F888" i="1"/>
  <c r="F1186" i="1"/>
  <c r="F1475" i="1"/>
  <c r="F162" i="1"/>
  <c r="F315" i="1"/>
  <c r="F1434" i="1"/>
  <c r="F1221" i="1"/>
  <c r="F1429" i="1"/>
  <c r="F1424" i="1"/>
  <c r="F232" i="1"/>
  <c r="F1418" i="1"/>
  <c r="F886" i="1"/>
  <c r="F198" i="1"/>
  <c r="F1485" i="1"/>
  <c r="F439" i="1"/>
  <c r="F97" i="1"/>
  <c r="F1412" i="1"/>
  <c r="F1992" i="1"/>
  <c r="F617" i="1"/>
  <c r="F341" i="1"/>
  <c r="F608" i="1"/>
  <c r="F825" i="1"/>
  <c r="F394" i="1"/>
  <c r="F540" i="1"/>
  <c r="F1359" i="1"/>
  <c r="F1827" i="1"/>
  <c r="F1385" i="1"/>
  <c r="F1175" i="1"/>
  <c r="F231" i="1"/>
  <c r="F1017" i="1"/>
  <c r="F247" i="1"/>
  <c r="F37" i="1"/>
  <c r="F1400" i="1"/>
  <c r="F839" i="1"/>
  <c r="F1870" i="1"/>
  <c r="F1191" i="1"/>
  <c r="F381" i="1"/>
  <c r="F673" i="1"/>
  <c r="F131" i="1"/>
  <c r="F1395" i="1"/>
  <c r="F438" i="1"/>
  <c r="F1452" i="1"/>
  <c r="F898" i="1"/>
  <c r="F230" i="1"/>
  <c r="F1606" i="1"/>
  <c r="F519" i="1"/>
  <c r="F1602" i="1"/>
  <c r="F893" i="1"/>
  <c r="F278" i="1"/>
  <c r="F1234" i="1"/>
  <c r="F884" i="1"/>
  <c r="F777" i="1"/>
  <c r="F257" i="1"/>
  <c r="F1058" i="1"/>
  <c r="F1479" i="1"/>
  <c r="F1746" i="1"/>
  <c r="F1373" i="1"/>
  <c r="F1357" i="1"/>
  <c r="F1500" i="1"/>
  <c r="F1884" i="1"/>
  <c r="F1655" i="1"/>
  <c r="F1419" i="1"/>
  <c r="F793" i="1"/>
  <c r="F592" i="1"/>
  <c r="F1664" i="1"/>
  <c r="F1466" i="1"/>
  <c r="F96" i="1"/>
  <c r="F904" i="1"/>
  <c r="F1353" i="1"/>
  <c r="F1822" i="1"/>
  <c r="F1821" i="1"/>
  <c r="F1282" i="1"/>
  <c r="F885" i="1"/>
  <c r="F1551" i="1"/>
  <c r="F1438" i="1"/>
  <c r="F1654" i="1"/>
  <c r="F621" i="1"/>
  <c r="F1550" i="1"/>
  <c r="F1172" i="1"/>
  <c r="F1351" i="1"/>
  <c r="F1350" i="1"/>
  <c r="F1334" i="1"/>
  <c r="F1324" i="1"/>
  <c r="F1311" i="1"/>
  <c r="F999" i="1"/>
  <c r="F1258" i="1"/>
  <c r="F1901" i="1"/>
  <c r="F749" i="1"/>
  <c r="F197" i="1"/>
  <c r="F1303" i="1"/>
  <c r="F95" i="1"/>
  <c r="F571" i="1"/>
  <c r="F1302" i="1"/>
  <c r="F1788" i="1"/>
  <c r="F1052" i="1"/>
  <c r="F1831" i="1"/>
  <c r="F1256" i="1"/>
  <c r="F1378" i="1"/>
  <c r="F1297" i="1"/>
  <c r="F553" i="1"/>
  <c r="F1243" i="1"/>
  <c r="F853" i="1"/>
  <c r="F1800" i="1"/>
  <c r="F539" i="1"/>
  <c r="F977" i="1"/>
  <c r="F1291" i="1"/>
  <c r="F2008" i="1"/>
  <c r="F1265" i="1"/>
  <c r="F607" i="1"/>
  <c r="F623" i="1"/>
  <c r="F78" i="1"/>
  <c r="F3" i="1"/>
  <c r="F1276" i="1"/>
  <c r="F2000" i="1"/>
  <c r="F677" i="1"/>
  <c r="F1268" i="1"/>
  <c r="F1173" i="1"/>
  <c r="F266" i="1"/>
  <c r="F130" i="1"/>
  <c r="F1854" i="1"/>
  <c r="F1583" i="1"/>
  <c r="F147" i="1"/>
  <c r="F829" i="1"/>
  <c r="F729" i="1"/>
  <c r="F1275" i="1"/>
  <c r="F1079" i="1"/>
  <c r="F1724" i="1"/>
  <c r="F1593" i="1"/>
  <c r="F499" i="1"/>
  <c r="F1257" i="1"/>
  <c r="F1358" i="1"/>
  <c r="F1255" i="1"/>
  <c r="F1953" i="1"/>
  <c r="F380" i="1"/>
  <c r="F94" i="1"/>
  <c r="F700" i="1"/>
  <c r="F1843" i="1"/>
  <c r="F616" i="1"/>
  <c r="F1254" i="1"/>
  <c r="F1253" i="1"/>
  <c r="F30" i="1"/>
  <c r="F867" i="1"/>
  <c r="F1230" i="1"/>
  <c r="F1406" i="1"/>
  <c r="F971" i="1"/>
  <c r="F880" i="1"/>
  <c r="F821" i="1"/>
  <c r="F976" i="1"/>
  <c r="F277" i="1"/>
  <c r="F222" i="1"/>
  <c r="F1684" i="1"/>
  <c r="F767" i="1"/>
  <c r="F1743" i="1"/>
  <c r="F1565" i="1"/>
  <c r="F1229" i="1"/>
  <c r="F1204" i="1"/>
  <c r="F1733" i="1"/>
  <c r="F1720" i="1"/>
  <c r="F1405" i="1"/>
  <c r="F1310" i="1"/>
  <c r="F781" i="1"/>
  <c r="F1116" i="1"/>
  <c r="F1194" i="1"/>
  <c r="F1193" i="1"/>
  <c r="F455" i="1"/>
  <c r="F1646" i="1"/>
  <c r="F582" i="1"/>
  <c r="F246" i="1"/>
  <c r="F1192" i="1"/>
  <c r="F1180" i="1"/>
  <c r="F1568" i="1"/>
  <c r="F245" i="1"/>
  <c r="F1039" i="1"/>
  <c r="F1185" i="1"/>
  <c r="F1190" i="1"/>
  <c r="F1010" i="1"/>
  <c r="F1880" i="1"/>
  <c r="F244" i="1"/>
  <c r="F758" i="1"/>
  <c r="F1608" i="1"/>
  <c r="F1634" i="1"/>
  <c r="F313" i="1"/>
  <c r="F1176" i="1"/>
  <c r="F243" i="1"/>
  <c r="F276" i="1"/>
  <c r="F43" i="1"/>
  <c r="F93" i="1"/>
  <c r="F1163" i="1"/>
  <c r="F883" i="1"/>
  <c r="F660" i="1"/>
  <c r="F1016" i="1"/>
  <c r="F1804" i="1"/>
  <c r="F1488" i="1"/>
  <c r="F687" i="1"/>
  <c r="F1786" i="1"/>
  <c r="F1681" i="1"/>
  <c r="F942" i="1"/>
  <c r="F1201" i="1"/>
  <c r="F129" i="1"/>
  <c r="F206" i="1"/>
  <c r="F914" i="1"/>
  <c r="F835" i="1"/>
  <c r="F92" i="1"/>
  <c r="F1577" i="1"/>
  <c r="F1674" i="1"/>
  <c r="F1756" i="1"/>
  <c r="F913" i="1"/>
  <c r="F917" i="1"/>
  <c r="F1120" i="1"/>
  <c r="F1894" i="1"/>
  <c r="F1160" i="1"/>
  <c r="F29" i="1"/>
  <c r="F1410" i="1"/>
  <c r="F1154" i="1"/>
  <c r="F996" i="1"/>
  <c r="F1564" i="1"/>
  <c r="F1944" i="1"/>
  <c r="F437" i="1"/>
  <c r="F340" i="1"/>
  <c r="F1148" i="1"/>
  <c r="F1145" i="1"/>
  <c r="F1392" i="1"/>
  <c r="F1127" i="1"/>
  <c r="F1950" i="1"/>
  <c r="F728" i="1"/>
  <c r="F1124" i="1"/>
  <c r="F1227" i="1"/>
  <c r="F1288" i="1"/>
  <c r="F1853" i="1"/>
  <c r="F392" i="1"/>
  <c r="F828" i="1"/>
  <c r="F1074" i="1"/>
  <c r="F1817" i="1"/>
  <c r="F91" i="1"/>
  <c r="F1236" i="1"/>
  <c r="F845" i="1"/>
  <c r="F877" i="1"/>
  <c r="F1114" i="1"/>
  <c r="F980" i="1"/>
  <c r="F857" i="1"/>
  <c r="F1179" i="1"/>
  <c r="F1451" i="1"/>
  <c r="F1330" i="1"/>
  <c r="F1113" i="1"/>
  <c r="F606" i="1"/>
  <c r="F1089" i="1"/>
  <c r="F735" i="1"/>
  <c r="F363" i="1"/>
  <c r="F1730" i="1"/>
  <c r="F1252" i="1"/>
  <c r="F1207" i="1"/>
  <c r="F1102" i="1"/>
  <c r="F1432" i="1"/>
  <c r="F1585" i="1"/>
  <c r="F1098" i="1"/>
  <c r="F1835" i="1"/>
  <c r="F265" i="1"/>
  <c r="F1245" i="1"/>
  <c r="F454" i="1"/>
  <c r="F1693" i="1"/>
  <c r="F1087" i="1"/>
  <c r="F423" i="1"/>
  <c r="F988" i="1"/>
  <c r="F1085" i="1"/>
  <c r="F422" i="1"/>
  <c r="F1393" i="1"/>
  <c r="F1628" i="1"/>
  <c r="F852" i="1"/>
  <c r="F403" i="1"/>
  <c r="F1530" i="1"/>
  <c r="F1119" i="1"/>
  <c r="F711" i="1"/>
  <c r="F1233" i="1"/>
  <c r="F1057" i="1"/>
  <c r="F1167" i="1"/>
  <c r="F1539" i="1"/>
  <c r="F1003" i="1"/>
  <c r="F1156" i="1"/>
  <c r="F912" i="1"/>
  <c r="F1614" i="1"/>
  <c r="F339" i="1"/>
  <c r="F64" i="1"/>
  <c r="F168" i="1"/>
  <c r="F1850" i="1"/>
  <c r="F1080" i="1"/>
  <c r="F362" i="1"/>
  <c r="F1209" i="1"/>
  <c r="F1272" i="1"/>
  <c r="F275" i="1"/>
  <c r="F1066" i="1"/>
  <c r="F1427" i="1"/>
  <c r="F52" i="1"/>
  <c r="F591" i="1"/>
  <c r="F1091" i="1"/>
  <c r="F1249" i="1"/>
  <c r="F1231" i="1"/>
  <c r="F361" i="1"/>
  <c r="F706" i="1"/>
  <c r="F614" i="1"/>
  <c r="F1059" i="1"/>
  <c r="F947" i="1"/>
  <c r="F36" i="1"/>
  <c r="F338" i="1"/>
  <c r="F1718" i="1"/>
  <c r="F1321" i="1"/>
  <c r="F1053" i="1"/>
  <c r="F649" i="1"/>
  <c r="F1341" i="1"/>
  <c r="F964" i="1"/>
  <c r="F1259" i="1"/>
  <c r="F1143" i="1"/>
  <c r="F175" i="1"/>
  <c r="F191" i="1"/>
  <c r="F1048" i="1"/>
  <c r="F1362" i="1"/>
  <c r="F1041" i="1"/>
  <c r="F1021" i="1"/>
  <c r="F1803" i="1"/>
  <c r="F302" i="1"/>
  <c r="F184" i="1"/>
  <c r="F229" i="1"/>
  <c r="F1166" i="1"/>
  <c r="F13" i="1"/>
  <c r="F157" i="1"/>
  <c r="F513" i="1"/>
  <c r="F312" i="1"/>
  <c r="F1970" i="1"/>
  <c r="F512" i="1"/>
  <c r="F1280" i="1"/>
  <c r="F1994" i="1"/>
  <c r="F766" i="1"/>
  <c r="F1487" i="1"/>
  <c r="F360" i="1"/>
  <c r="F221" i="1"/>
  <c r="F1012" i="1"/>
  <c r="F581" i="1"/>
  <c r="F1658" i="1"/>
  <c r="F90" i="1"/>
  <c r="F1278" i="1"/>
  <c r="F590" i="1"/>
  <c r="F110" i="1"/>
  <c r="F1570" i="1"/>
  <c r="F337" i="1"/>
  <c r="F1709" i="1"/>
  <c r="F955" i="1"/>
  <c r="F671" i="1"/>
  <c r="F563" i="1"/>
  <c r="F1779" i="1"/>
  <c r="F970" i="1"/>
  <c r="F391" i="1"/>
  <c r="F491" i="1"/>
  <c r="F780" i="1"/>
  <c r="F1007" i="1"/>
  <c r="F869" i="1"/>
  <c r="F1206" i="1"/>
  <c r="F475" i="1"/>
  <c r="F1068" i="1"/>
  <c r="F468" i="1"/>
  <c r="F836" i="1"/>
  <c r="F35" i="1"/>
  <c r="F77" i="1"/>
  <c r="F379" i="1"/>
  <c r="F63" i="1"/>
  <c r="F833" i="1"/>
  <c r="F562" i="1"/>
  <c r="F1390" i="1"/>
  <c r="F1284" i="1"/>
  <c r="F1000" i="1"/>
  <c r="F1860" i="1"/>
  <c r="F311" i="1"/>
  <c r="F757" i="1"/>
  <c r="F161" i="1"/>
  <c r="F1515" i="1"/>
  <c r="F274" i="1"/>
  <c r="F1164" i="1"/>
  <c r="F903" i="1"/>
  <c r="F1009" i="1"/>
  <c r="F552" i="1"/>
  <c r="F1600" i="1"/>
  <c r="F301" i="1"/>
  <c r="F998" i="1"/>
  <c r="F1217" i="1"/>
  <c r="F1238" i="1"/>
  <c r="F1109" i="1"/>
  <c r="F995" i="1"/>
  <c r="F1464" i="1"/>
  <c r="F190" i="1"/>
  <c r="F1578" i="1"/>
  <c r="F174" i="1"/>
  <c r="F551" i="1"/>
  <c r="F62" i="1"/>
  <c r="F989" i="1"/>
  <c r="F1212" i="1"/>
  <c r="F1078" i="1"/>
  <c r="F1097" i="1"/>
  <c r="F1505" i="1"/>
  <c r="F1356" i="1"/>
  <c r="F1025" i="1"/>
  <c r="F726" i="1"/>
  <c r="F982" i="1"/>
  <c r="F1554" i="1"/>
  <c r="F336" i="1"/>
  <c r="F264" i="1"/>
  <c r="F629" i="1"/>
  <c r="F1576" i="1"/>
  <c r="F1762" i="1"/>
  <c r="F1520" i="1"/>
  <c r="F550" i="1"/>
  <c r="F1355" i="1"/>
  <c r="F974" i="1"/>
  <c r="F963" i="1"/>
  <c r="F196" i="1"/>
  <c r="F183" i="1"/>
  <c r="F916" i="1"/>
  <c r="F605" i="1"/>
  <c r="F146" i="1"/>
  <c r="F1101" i="1"/>
  <c r="F1084" i="1"/>
  <c r="F1152" i="1"/>
  <c r="F1067" i="1"/>
  <c r="F127" i="1"/>
  <c r="F446" i="1"/>
  <c r="F948" i="1"/>
  <c r="F529" i="1"/>
  <c r="F1161" i="1"/>
  <c r="F538" i="1"/>
  <c r="F943" i="1"/>
  <c r="F42" i="1"/>
  <c r="F659" i="1"/>
  <c r="F934" i="1"/>
  <c r="F882" i="1"/>
  <c r="F402" i="1"/>
  <c r="F1088" i="1"/>
  <c r="F930" i="1"/>
  <c r="F879" i="1"/>
  <c r="F421" i="1"/>
  <c r="F1375" i="1"/>
  <c r="F890" i="1"/>
  <c r="F922" i="1"/>
  <c r="F1315" i="1"/>
  <c r="F12" i="1"/>
  <c r="F490" i="1"/>
  <c r="F498" i="1"/>
  <c r="F1090" i="1"/>
  <c r="F1685" i="1"/>
  <c r="F1431" i="1"/>
  <c r="F902" i="1"/>
  <c r="F754" i="1"/>
  <c r="F918" i="1"/>
  <c r="F1024" i="1"/>
  <c r="F1735" i="1"/>
  <c r="F899" i="1"/>
  <c r="F966" i="1"/>
  <c r="F820" i="1"/>
  <c r="F2012" i="1"/>
  <c r="F897" i="1"/>
  <c r="F60" i="1"/>
  <c r="F600" i="1"/>
  <c r="F1605" i="1"/>
  <c r="F873" i="1"/>
  <c r="F889" i="1"/>
  <c r="F881" i="1"/>
  <c r="F1244" i="1"/>
  <c r="F1668" i="1"/>
  <c r="F1449" i="1"/>
  <c r="F256" i="1"/>
  <c r="F145" i="1"/>
  <c r="F816" i="1"/>
  <c r="F705" i="1"/>
  <c r="F1345" i="1"/>
  <c r="F1559" i="1"/>
  <c r="F875" i="1"/>
  <c r="F1331" i="1"/>
  <c r="F1047" i="1"/>
  <c r="F866" i="1"/>
  <c r="F1112" i="1"/>
  <c r="F704" i="1"/>
  <c r="F467" i="1"/>
  <c r="F219" i="1"/>
  <c r="F1299" i="1"/>
  <c r="F390" i="1"/>
  <c r="F1917" i="1"/>
  <c r="F1423" i="1"/>
  <c r="F1543" i="1"/>
  <c r="F1001" i="1"/>
  <c r="F961" i="1"/>
  <c r="F359" i="1"/>
  <c r="F854" i="1"/>
  <c r="F1409" i="1"/>
  <c r="F109" i="1"/>
  <c r="F907" i="1"/>
  <c r="F847" i="1"/>
  <c r="F1795" i="1"/>
  <c r="F549" i="1"/>
  <c r="F108" i="1"/>
  <c r="F648" i="1"/>
  <c r="F420" i="1"/>
  <c r="F218" i="1"/>
  <c r="F851" i="1"/>
  <c r="F1561" i="1"/>
  <c r="F1342" i="1"/>
  <c r="F824" i="1"/>
  <c r="F1151" i="1"/>
  <c r="F1510" i="1"/>
  <c r="F263" i="1"/>
  <c r="F740" i="1"/>
  <c r="F401" i="1"/>
  <c r="F430" i="1"/>
  <c r="F534" i="1"/>
  <c r="F18" i="1"/>
  <c r="F167" i="1"/>
  <c r="F51" i="1"/>
  <c r="F1859" i="1"/>
  <c r="F815" i="1"/>
  <c r="F126" i="1"/>
  <c r="F445" i="1"/>
  <c r="F1497" i="1"/>
  <c r="F686" i="1"/>
  <c r="F1118" i="1"/>
  <c r="F23" i="1"/>
  <c r="F419" i="1"/>
  <c r="F1298" i="1"/>
  <c r="F580" i="1"/>
  <c r="F1534" i="1"/>
  <c r="F1371" i="1"/>
  <c r="F647" i="1"/>
  <c r="F1183" i="1"/>
  <c r="F800" i="1"/>
  <c r="F1213" i="1"/>
  <c r="F577" i="1"/>
  <c r="F1046" i="1"/>
  <c r="F789" i="1"/>
  <c r="F796" i="1"/>
  <c r="F1671" i="1"/>
  <c r="F107" i="1"/>
  <c r="F1791" i="1"/>
  <c r="F1228" i="1"/>
  <c r="F1446" i="1"/>
  <c r="F1240" i="1"/>
  <c r="F1368" i="1"/>
  <c r="F792" i="1"/>
  <c r="F1232" i="1"/>
  <c r="F89" i="1"/>
  <c r="F144" i="1"/>
  <c r="F205" i="1"/>
  <c r="F474" i="1"/>
  <c r="F1343" i="1"/>
  <c r="F589" i="1"/>
  <c r="F1128" i="1"/>
  <c r="F106" i="1"/>
  <c r="F1618" i="1"/>
  <c r="F1294" i="1"/>
  <c r="F1897" i="1"/>
  <c r="F941" i="1"/>
  <c r="F928" i="1"/>
  <c r="F1632" i="1"/>
  <c r="F640" i="1"/>
  <c r="F1706" i="1"/>
  <c r="F1174" i="1"/>
  <c r="F1857" i="1"/>
  <c r="F1556" i="1"/>
  <c r="F795" i="1"/>
  <c r="F653" i="1"/>
  <c r="F790" i="1"/>
  <c r="F634" i="1"/>
  <c r="F125" i="1"/>
  <c r="F1380" i="1"/>
  <c r="F76" i="1"/>
  <c r="F639" i="1"/>
  <c r="F1100" i="1"/>
  <c r="F783" i="1"/>
  <c r="F775" i="1"/>
  <c r="F807" i="1"/>
  <c r="F22" i="1"/>
  <c r="F418" i="1"/>
  <c r="F685" i="1"/>
  <c r="F788" i="1"/>
  <c r="F242" i="1"/>
  <c r="F1195" i="1"/>
  <c r="F28" i="1"/>
  <c r="F2013" i="1"/>
  <c r="F1448" i="1"/>
  <c r="F1929" i="1"/>
  <c r="F1317" i="1"/>
  <c r="F1015" i="1"/>
  <c r="F938" i="1"/>
  <c r="F1093" i="1"/>
  <c r="F1531" i="1"/>
  <c r="F915" i="1"/>
  <c r="F497" i="1"/>
  <c r="F1723" i="1"/>
  <c r="F1037" i="1"/>
  <c r="F1226" i="1"/>
  <c r="F1922" i="1"/>
  <c r="F124" i="1"/>
  <c r="F1697" i="1"/>
  <c r="F548" i="1"/>
  <c r="F241" i="1"/>
  <c r="F1377" i="1"/>
  <c r="F863" i="1"/>
  <c r="F1117" i="1"/>
  <c r="F506" i="1"/>
  <c r="F547" i="1"/>
  <c r="F528" i="1"/>
  <c r="F1019" i="1"/>
  <c r="F1223" i="1"/>
  <c r="F436" i="1"/>
  <c r="F1866" i="1"/>
  <c r="F720" i="1"/>
  <c r="F417" i="1"/>
  <c r="F1382" i="1"/>
  <c r="F310" i="1"/>
  <c r="F1864" i="1"/>
  <c r="F1415" i="1"/>
  <c r="F1333" i="1"/>
  <c r="F779" i="1"/>
  <c r="F1060" i="1"/>
  <c r="F1828" i="1"/>
  <c r="F670" i="1"/>
  <c r="F776" i="1"/>
  <c r="F814" i="1"/>
  <c r="F1807" i="1"/>
  <c r="F27" i="1"/>
  <c r="F771" i="1"/>
  <c r="F1054" i="1"/>
  <c r="F892" i="1"/>
  <c r="F576" i="1"/>
  <c r="F1293" i="1"/>
  <c r="F59" i="1"/>
  <c r="F1011" i="1"/>
  <c r="F1346" i="1"/>
  <c r="F676" i="1"/>
  <c r="F652" i="1"/>
  <c r="F1629" i="1"/>
  <c r="F844" i="1"/>
  <c r="F1215" i="1"/>
  <c r="F1617" i="1"/>
  <c r="F761" i="1"/>
  <c r="F1471" i="1"/>
  <c r="F975" i="1"/>
  <c r="F952" i="1"/>
  <c r="F891" i="1"/>
  <c r="F358" i="1"/>
  <c r="F214" i="1"/>
  <c r="F182" i="1"/>
  <c r="F770" i="1"/>
  <c r="F751" i="1"/>
  <c r="F748" i="1"/>
  <c r="F762" i="1"/>
  <c r="F511" i="1"/>
  <c r="F262" i="1"/>
  <c r="F1354" i="1"/>
  <c r="F204" i="1"/>
  <c r="F299" i="1"/>
  <c r="F1006" i="1"/>
  <c r="F298" i="1"/>
  <c r="F787" i="1"/>
  <c r="F862" i="1"/>
  <c r="F760" i="1"/>
  <c r="F1038" i="1"/>
  <c r="F743" i="1"/>
  <c r="F856" i="1"/>
  <c r="F710" i="1"/>
  <c r="F156" i="1"/>
  <c r="F525" i="1"/>
  <c r="F738" i="1"/>
  <c r="F1328" i="1"/>
  <c r="F811" i="1"/>
  <c r="F1092" i="1"/>
  <c r="F843" i="1"/>
  <c r="F1489" i="1"/>
  <c r="F297" i="1"/>
  <c r="F727" i="1"/>
  <c r="F333" i="1"/>
  <c r="F1631" i="1"/>
  <c r="F1473" i="1"/>
  <c r="F579" i="1"/>
  <c r="F911" i="1"/>
  <c r="F906" i="1"/>
  <c r="F58" i="1"/>
  <c r="F1537" i="1"/>
  <c r="F49" i="1"/>
  <c r="F2003" i="1"/>
  <c r="F273" i="1"/>
  <c r="F1790" i="1"/>
  <c r="F724" i="1"/>
  <c r="F810" i="1"/>
  <c r="F378" i="1"/>
  <c r="F75" i="1"/>
  <c r="F715" i="1"/>
  <c r="F910" i="1"/>
  <c r="F288" i="1"/>
  <c r="F923" i="1"/>
  <c r="F951" i="1"/>
  <c r="F604" i="1"/>
  <c r="F1445" i="1"/>
  <c r="F1540" i="1"/>
  <c r="F123" i="1"/>
  <c r="F646" i="1"/>
  <c r="F1005" i="1"/>
  <c r="F1242" i="1"/>
  <c r="F953" i="1"/>
  <c r="F5" i="1"/>
  <c r="F1106" i="1"/>
  <c r="F416" i="1"/>
  <c r="F985" i="1"/>
  <c r="F1649" i="1"/>
  <c r="F1523" i="1"/>
  <c r="F1626" i="1"/>
  <c r="F712" i="1"/>
  <c r="F1365" i="1"/>
  <c r="F518" i="1"/>
  <c r="F105" i="1"/>
  <c r="F272" i="1"/>
  <c r="F709" i="1"/>
  <c r="F240" i="1"/>
  <c r="F806" i="1"/>
  <c r="F1703" i="1"/>
  <c r="F1065" i="1"/>
  <c r="F466" i="1"/>
  <c r="F1150" i="1"/>
  <c r="F1836" i="1"/>
  <c r="F1348" i="1"/>
  <c r="F1754" i="1"/>
  <c r="F1026" i="1"/>
  <c r="F1073" i="1"/>
  <c r="F415" i="1"/>
  <c r="F533" i="1"/>
  <c r="F702" i="1"/>
  <c r="F861" i="1"/>
  <c r="F217" i="1"/>
  <c r="F1574" i="1"/>
  <c r="F74" i="1"/>
  <c r="F1544" i="1"/>
  <c r="F696" i="1"/>
  <c r="F1598" i="1"/>
  <c r="F958" i="1"/>
  <c r="F1878" i="1"/>
  <c r="F239" i="1"/>
  <c r="F1760" i="1"/>
  <c r="F969" i="1"/>
  <c r="F1765" i="1"/>
  <c r="F1132" i="1"/>
  <c r="F688" i="1"/>
  <c r="F1077" i="1"/>
  <c r="F1867" i="1"/>
  <c r="F684" i="1"/>
  <c r="F465" i="1"/>
  <c r="F489" i="1"/>
  <c r="F669" i="1"/>
  <c r="F1339" i="1"/>
  <c r="F680" i="1"/>
  <c r="F1907" i="1"/>
  <c r="F505" i="1"/>
  <c r="F1763" i="1"/>
  <c r="F1819" i="1"/>
  <c r="F675" i="1"/>
  <c r="F357" i="1"/>
  <c r="F1126" i="1"/>
  <c r="F332" i="1"/>
  <c r="F1504" i="1"/>
  <c r="F1962" i="1"/>
  <c r="F166" i="1"/>
  <c r="F1616" i="1"/>
  <c r="F1323" i="1"/>
  <c r="F1125" i="1"/>
  <c r="F1269" i="1"/>
  <c r="F1732" i="1"/>
  <c r="F672" i="1"/>
  <c r="F1462" i="1"/>
  <c r="F331" i="1"/>
  <c r="F756" i="1"/>
  <c r="F997" i="1"/>
  <c r="F389" i="1"/>
  <c r="F805" i="1"/>
  <c r="F1338" i="1"/>
  <c r="F1096" i="1"/>
  <c r="F496" i="1"/>
  <c r="F444" i="1"/>
  <c r="F1481" i="1"/>
  <c r="F155" i="1"/>
  <c r="F1511" i="1"/>
  <c r="F746" i="1"/>
  <c r="F160" i="1"/>
  <c r="F122" i="1"/>
  <c r="F994" i="1"/>
  <c r="F1506" i="1"/>
  <c r="F1939" i="1"/>
  <c r="F1035" i="1"/>
  <c r="F1582" i="1"/>
  <c r="F287" i="1"/>
  <c r="F734" i="1"/>
  <c r="F642" i="1"/>
  <c r="F21" i="1"/>
  <c r="F747" i="1"/>
  <c r="F1051" i="1"/>
  <c r="F330" i="1"/>
  <c r="F57" i="1"/>
  <c r="F1683" i="1"/>
  <c r="F453" i="1"/>
  <c r="F850" i="1"/>
  <c r="F228" i="1"/>
  <c r="F658" i="1"/>
  <c r="F143" i="1"/>
  <c r="F464" i="1"/>
  <c r="F532" i="1"/>
  <c r="F1615" i="1"/>
  <c r="F329" i="1"/>
  <c r="F1749" i="1"/>
  <c r="F693" i="1"/>
  <c r="F1043" i="1"/>
  <c r="F842" i="1"/>
  <c r="F1210" i="1"/>
  <c r="F624" i="1"/>
  <c r="F504" i="1"/>
  <c r="F11" i="1"/>
  <c r="F488" i="1"/>
  <c r="F615" i="1"/>
  <c r="F1246" i="1"/>
  <c r="F1707" i="1"/>
  <c r="F142" i="1"/>
  <c r="F849" i="1"/>
  <c r="F1396" i="1"/>
  <c r="F946" i="1"/>
  <c r="F1336" i="1"/>
  <c r="F328" i="1"/>
  <c r="F1612" i="1"/>
  <c r="F1610" i="1"/>
  <c r="F786" i="1"/>
  <c r="F613" i="1"/>
  <c r="F104" i="1"/>
  <c r="F1314" i="1"/>
  <c r="F400" i="1"/>
  <c r="F1076" i="1"/>
  <c r="F463" i="1"/>
  <c r="F1271" i="1"/>
  <c r="F238" i="1"/>
  <c r="F1714" i="1"/>
  <c r="F752" i="1"/>
  <c r="F1893" i="1"/>
  <c r="F41" i="1"/>
  <c r="F1478" i="1"/>
  <c r="F668" i="1"/>
  <c r="F1287" i="1"/>
  <c r="F296" i="1"/>
  <c r="F813" i="1"/>
  <c r="F1528" i="1"/>
  <c r="F744" i="1"/>
  <c r="F377" i="1"/>
  <c r="F1676" i="1"/>
  <c r="F227" i="1"/>
  <c r="F172" i="1"/>
  <c r="F1767" i="1"/>
  <c r="F1973" i="1"/>
  <c r="F356" i="1"/>
  <c r="F609" i="1"/>
  <c r="F435" i="1"/>
  <c r="F1969" i="1"/>
  <c r="F1064" i="1"/>
  <c r="F1435" i="1"/>
  <c r="F1799" i="1"/>
  <c r="F809" i="1"/>
  <c r="F487" i="1"/>
  <c r="F599" i="1"/>
  <c r="F1139" i="1"/>
  <c r="F1289" i="1"/>
  <c r="F931" i="1"/>
  <c r="F34" i="1"/>
  <c r="F1914" i="1"/>
  <c r="F570" i="1"/>
  <c r="F774" i="1"/>
  <c r="F561" i="1"/>
  <c r="F699" i="1"/>
  <c r="F725" i="1"/>
  <c r="F1509" i="1"/>
  <c r="F597" i="1"/>
  <c r="F1535" i="1"/>
  <c r="F286" i="1"/>
  <c r="F1266" i="1"/>
  <c r="F457" i="1"/>
  <c r="F165" i="1"/>
  <c r="F1547" i="1"/>
  <c r="F1548" i="1"/>
  <c r="F1189" i="1"/>
  <c r="F698" i="1"/>
  <c r="F926" i="1"/>
  <c r="F1122" i="1"/>
  <c r="F1071" i="1"/>
  <c r="F596" i="1"/>
  <c r="F1397" i="1"/>
  <c r="F574" i="1"/>
  <c r="F503" i="1"/>
  <c r="F1381" i="1"/>
  <c r="F1942" i="1"/>
  <c r="F657" i="1"/>
  <c r="F121" i="1"/>
  <c r="F1349" i="1"/>
  <c r="F1391" i="1"/>
  <c r="F285" i="1"/>
  <c r="F656" i="1"/>
  <c r="F103" i="1"/>
  <c r="F1095" i="1"/>
  <c r="F237" i="1"/>
  <c r="F1320" i="1"/>
  <c r="F832" i="1"/>
  <c r="F524" i="1"/>
  <c r="F1753" i="1"/>
  <c r="F921" i="1"/>
  <c r="F1555" i="1"/>
  <c r="F495" i="1"/>
  <c r="F573" i="1"/>
  <c r="F1034" i="1"/>
  <c r="F1584" i="1"/>
  <c r="F189" i="1"/>
  <c r="F1874" i="1"/>
  <c r="F48" i="1"/>
  <c r="F578" i="1"/>
  <c r="F1775" i="1"/>
  <c r="F355" i="1"/>
  <c r="F1918" i="1"/>
  <c r="F1546" i="1"/>
  <c r="F1363" i="1"/>
  <c r="F1433" i="1"/>
  <c r="F1425" i="1"/>
  <c r="F960" i="1"/>
  <c r="F937" i="1"/>
  <c r="F1696" i="1"/>
  <c r="F120" i="1"/>
  <c r="F1660" i="1"/>
  <c r="F354" i="1"/>
  <c r="F375" i="1"/>
  <c r="F1198" i="1"/>
  <c r="F1542" i="1"/>
  <c r="F559" i="1"/>
  <c r="F388" i="1"/>
  <c r="F295" i="1"/>
  <c r="F860" i="1"/>
  <c r="F733" i="1"/>
  <c r="F399" i="1"/>
  <c r="F545" i="1"/>
  <c r="F481" i="1"/>
  <c r="F543" i="1"/>
  <c r="F645" i="1"/>
  <c r="F255" i="1"/>
  <c r="F1197" i="1"/>
  <c r="F141" i="1"/>
  <c r="F1262" i="1"/>
  <c r="F374" i="1"/>
  <c r="F480" i="1"/>
  <c r="F1656" i="1"/>
  <c r="F1366" i="1"/>
  <c r="F181" i="1"/>
  <c r="F1484" i="1"/>
  <c r="F848" i="1"/>
  <c r="F569" i="1"/>
  <c r="F1663" i="1"/>
  <c r="F1871" i="1"/>
  <c r="F542" i="1"/>
  <c r="F1428" i="1"/>
  <c r="F1153" i="1"/>
  <c r="F517" i="1"/>
  <c r="F531" i="1"/>
  <c r="F631" i="1"/>
  <c r="F195" i="1"/>
  <c r="F33" i="1"/>
  <c r="F119" i="1"/>
  <c r="F73" i="1"/>
  <c r="F473" i="1"/>
  <c r="F452" i="1"/>
  <c r="F1225" i="1"/>
  <c r="F1579" i="1"/>
  <c r="F682" i="1"/>
  <c r="F516" i="1"/>
  <c r="F560" i="1"/>
  <c r="F1692" i="1"/>
  <c r="F514" i="1"/>
  <c r="F2002" i="1"/>
  <c r="F575" i="1"/>
  <c r="F507" i="1"/>
  <c r="F2022" i="1"/>
  <c r="F203" i="1"/>
  <c r="F1771" i="1"/>
  <c r="F373" i="1"/>
  <c r="F909" i="1"/>
  <c r="F485" i="1"/>
  <c r="F484" i="1"/>
  <c r="F88" i="1"/>
  <c r="F1205" i="1"/>
  <c r="F326" i="1"/>
  <c r="F327" i="1"/>
  <c r="F1989" i="1"/>
  <c r="F10" i="1"/>
  <c r="F773" i="1"/>
  <c r="F719" i="1"/>
  <c r="F1332" i="1"/>
  <c r="F194" i="1"/>
  <c r="F72" i="1"/>
  <c r="F482" i="1"/>
  <c r="F1701" i="1"/>
  <c r="F461" i="1"/>
  <c r="F808" i="1"/>
  <c r="F398" i="1"/>
  <c r="F472" i="1"/>
  <c r="F638" i="1"/>
  <c r="F447" i="1"/>
  <c r="F325" i="1"/>
  <c r="F441" i="1"/>
  <c r="F1296" i="1"/>
  <c r="F603" i="1"/>
  <c r="F1304" i="1"/>
  <c r="F434" i="1"/>
  <c r="F443" i="1"/>
  <c r="F294" i="1"/>
  <c r="F309" i="1"/>
  <c r="F293" i="1"/>
  <c r="F1633" i="1"/>
  <c r="F510" i="1"/>
  <c r="F1083" i="1"/>
  <c r="F667" i="1"/>
  <c r="F1974" i="1"/>
  <c r="F1825" i="1"/>
  <c r="F154" i="1"/>
  <c r="F905" i="1"/>
  <c r="F261" i="1"/>
  <c r="F804" i="1"/>
  <c r="F324" i="1"/>
  <c r="F308" i="1"/>
  <c r="F1307" i="1"/>
  <c r="F1134" i="1"/>
  <c r="F1740" i="1"/>
  <c r="F872" i="1"/>
  <c r="F372" i="1"/>
  <c r="F1443" i="1"/>
  <c r="F965" i="1"/>
  <c r="F1650" i="1"/>
  <c r="F1877" i="1"/>
  <c r="F1200" i="1"/>
  <c r="F1184" i="1"/>
  <c r="F424" i="1"/>
  <c r="F1123" i="1"/>
  <c r="F502" i="1"/>
  <c r="F153" i="1"/>
  <c r="F292" i="1"/>
  <c r="F271" i="1"/>
  <c r="F1211" i="1"/>
  <c r="F558" i="1"/>
  <c r="F1480" i="1"/>
  <c r="F1069" i="1"/>
  <c r="F414" i="1"/>
  <c r="F1470" i="1"/>
  <c r="F56" i="1"/>
  <c r="F831" i="1"/>
  <c r="F1300" i="1"/>
  <c r="F226" i="1"/>
  <c r="F871" i="1"/>
  <c r="F1220" i="1"/>
  <c r="F71" i="1"/>
  <c r="F703" i="1"/>
  <c r="F1769" i="1"/>
  <c r="F1319" i="1"/>
  <c r="F284" i="1"/>
  <c r="F413" i="1"/>
  <c r="F307" i="1"/>
  <c r="F1436" i="1"/>
  <c r="F159" i="1"/>
  <c r="F1961" i="1"/>
  <c r="F404" i="1"/>
  <c r="F1416" i="1"/>
  <c r="F393" i="1"/>
  <c r="F1609" i="1"/>
  <c r="F598" i="1"/>
  <c r="F171" i="1"/>
  <c r="F1056" i="1"/>
  <c r="F353" i="1"/>
  <c r="F118" i="1"/>
  <c r="F383" i="1"/>
  <c r="F87" i="1"/>
  <c r="F494" i="1"/>
  <c r="F1465" i="1"/>
  <c r="F827" i="1"/>
  <c r="F323" i="1"/>
  <c r="F376" i="1"/>
  <c r="F1219" i="1"/>
  <c r="F1260" i="1"/>
  <c r="F1224" i="1"/>
  <c r="F202" i="1"/>
  <c r="F557" i="1"/>
  <c r="F920" i="1"/>
  <c r="F1264" i="1"/>
  <c r="F193" i="1"/>
  <c r="F546" i="1"/>
  <c r="F346" i="1"/>
  <c r="F47" i="1"/>
  <c r="F471" i="1"/>
  <c r="F352" i="1"/>
  <c r="F17" i="1"/>
  <c r="F697" i="1"/>
  <c r="F479" i="1"/>
  <c r="F254" i="1"/>
  <c r="F236" i="1"/>
  <c r="F260" i="1"/>
  <c r="F117" i="1"/>
  <c r="F620" i="1"/>
  <c r="F588" i="1"/>
  <c r="F140" i="1"/>
  <c r="F102" i="1"/>
  <c r="F1306" i="1"/>
  <c r="F772" i="1"/>
  <c r="F433" i="1"/>
  <c r="F462" i="1"/>
  <c r="F40" i="1"/>
  <c r="F612" i="1"/>
  <c r="F451" i="1"/>
  <c r="F335" i="1"/>
  <c r="F116" i="1"/>
  <c r="F1705" i="1"/>
  <c r="F283" i="1"/>
  <c r="F334" i="1"/>
  <c r="F1882" i="1"/>
  <c r="F1824" i="1"/>
  <c r="F1075" i="1"/>
  <c r="F785" i="1"/>
  <c r="F429" i="1"/>
  <c r="F1885" i="1"/>
  <c r="F486" i="1"/>
  <c r="F870" i="1"/>
  <c r="F1910" i="1"/>
  <c r="F619" i="1"/>
  <c r="F801" i="1"/>
  <c r="F1640" i="1"/>
  <c r="F371" i="1"/>
  <c r="F1704" i="1"/>
  <c r="F1659" i="1"/>
  <c r="F1472" i="1"/>
  <c r="F1670" i="1"/>
  <c r="F651" i="1"/>
  <c r="F611" i="1"/>
  <c r="F412" i="1"/>
  <c r="F637" i="1"/>
  <c r="F1050" i="1"/>
  <c r="F1738" i="1"/>
  <c r="F1513" i="1"/>
  <c r="F1447" i="1"/>
  <c r="F1622" i="1"/>
  <c r="F314" i="1"/>
  <c r="F1524" i="1"/>
  <c r="F1675" i="1"/>
  <c r="F300" i="1"/>
  <c r="F692" i="1"/>
  <c r="F1165" i="1"/>
  <c r="F9" i="1"/>
  <c r="F537" i="1"/>
  <c r="F859" i="1"/>
  <c r="F523" i="1"/>
  <c r="F351" i="1"/>
  <c r="F306" i="1"/>
  <c r="F1072" i="1"/>
  <c r="F1292" i="1"/>
  <c r="F170" i="1"/>
  <c r="F1388" i="1"/>
  <c r="F55" i="1"/>
  <c r="F478" i="1"/>
  <c r="F587" i="1"/>
  <c r="F350" i="1"/>
  <c r="F259" i="1"/>
  <c r="F718" i="1"/>
  <c r="F493" i="1"/>
  <c r="F370" i="1"/>
  <c r="F470" i="1"/>
  <c r="F755" i="1"/>
  <c r="F280" i="1"/>
  <c r="F1082" i="1"/>
  <c r="F322" i="1"/>
  <c r="F586" i="1"/>
  <c r="F1279" i="1"/>
  <c r="F694" i="1"/>
  <c r="F1711" i="1"/>
  <c r="F213" i="1"/>
  <c r="F732" i="1"/>
  <c r="F759" i="1"/>
  <c r="F742" i="1"/>
  <c r="F192" i="1"/>
  <c r="F1141" i="1"/>
  <c r="F666" i="1"/>
  <c r="F556" i="1"/>
  <c r="F235" i="1"/>
  <c r="F1121" i="1"/>
  <c r="F1938" i="1"/>
  <c r="F1203" i="1"/>
  <c r="F544" i="1"/>
  <c r="F784" i="1"/>
  <c r="F216" i="1"/>
  <c r="F1426" i="1"/>
  <c r="F731" i="1"/>
  <c r="F1810" i="1"/>
  <c r="F169" i="1"/>
  <c r="F270" i="1"/>
  <c r="F1237" i="1"/>
  <c r="F1952" i="1"/>
  <c r="F223" i="1"/>
  <c r="F220" i="1"/>
  <c r="F855" i="1"/>
  <c r="F765" i="1"/>
  <c r="F509" i="1"/>
  <c r="F1379" i="1"/>
  <c r="F32" i="1"/>
  <c r="F210" i="1"/>
  <c r="F211" i="1"/>
  <c r="F428" i="1"/>
  <c r="F1777" i="1"/>
  <c r="F201" i="1"/>
  <c r="F1347" i="1"/>
  <c r="F1977" i="1"/>
  <c r="F986" i="1"/>
  <c r="F139" i="1"/>
  <c r="F1619" i="1"/>
  <c r="F1581" i="1"/>
  <c r="F225" i="1"/>
  <c r="F460" i="1"/>
  <c r="F823" i="1"/>
  <c r="F427" i="1"/>
  <c r="F1667" i="1"/>
  <c r="F665" i="1"/>
  <c r="F1182" i="1"/>
  <c r="F739" i="1"/>
  <c r="F527" i="1"/>
  <c r="F208" i="1"/>
  <c r="F70" i="1"/>
  <c r="F180" i="1"/>
  <c r="F212" i="1"/>
  <c r="F1261" i="1"/>
  <c r="F450" i="1"/>
  <c r="F215" i="1"/>
  <c r="F349" i="1"/>
  <c r="F26" i="1"/>
  <c r="F822" i="1"/>
  <c r="F69" i="1"/>
  <c r="F348" i="1"/>
  <c r="F188" i="1"/>
  <c r="F101" i="1"/>
  <c r="F1852" i="1"/>
  <c r="F1155" i="1"/>
  <c r="F1698" i="1"/>
  <c r="F602" i="1"/>
  <c r="F68" i="1"/>
  <c r="F1813" i="1"/>
  <c r="F1149" i="1"/>
  <c r="F1216" i="1"/>
  <c r="F1700" i="1"/>
  <c r="F555" i="1"/>
  <c r="F1394" i="1"/>
  <c r="F1759" i="1"/>
  <c r="F858" i="1"/>
  <c r="F138" i="1"/>
  <c r="F1757" i="1"/>
  <c r="F137" i="1"/>
  <c r="F1115" i="1"/>
  <c r="F67" i="1"/>
  <c r="F1930" i="1"/>
  <c r="F6" i="1"/>
  <c r="F954" i="1"/>
  <c r="F253" i="1"/>
  <c r="F209" i="1"/>
  <c r="F200" i="1"/>
  <c r="F173" i="1"/>
  <c r="F158" i="1"/>
  <c r="F187" i="1"/>
  <c r="F282" i="1"/>
  <c r="F1529" i="1"/>
  <c r="F20" i="1"/>
  <c r="F1239" i="1"/>
  <c r="F46" i="1"/>
  <c r="F397" i="1"/>
  <c r="F1158" i="1"/>
  <c r="F1580" i="1"/>
  <c r="F54" i="1"/>
  <c r="F1403" i="1"/>
  <c r="F1830" i="1"/>
  <c r="F151" i="1"/>
  <c r="F396" i="1"/>
  <c r="F959" i="1"/>
  <c r="F1402" i="1"/>
  <c r="F1503" i="1"/>
  <c r="F1031" i="1"/>
  <c r="F933" i="1"/>
  <c r="F411" i="1"/>
  <c r="F186" i="1"/>
  <c r="F1370" i="1"/>
  <c r="F1340" i="1"/>
  <c r="F432" i="1"/>
  <c r="F128" i="1"/>
  <c r="F113" i="1"/>
  <c r="F944" i="1"/>
  <c r="F1146" i="1"/>
  <c r="F1979" i="1"/>
  <c r="F1773" i="1"/>
  <c r="F979" i="1"/>
  <c r="F1407" i="1"/>
  <c r="F410" i="1"/>
  <c r="F925" i="1"/>
  <c r="F1290" i="1"/>
  <c r="F981" i="1"/>
  <c r="F1404" i="1"/>
  <c r="F585" i="1"/>
  <c r="F993" i="1"/>
  <c r="F1301" i="1"/>
  <c r="F16" i="1"/>
  <c r="F66" i="1"/>
  <c r="F15" i="1"/>
  <c r="F25" i="1"/>
  <c r="F1439" i="1"/>
  <c r="F876" i="1"/>
  <c r="F112" i="1"/>
  <c r="F369" i="1"/>
  <c r="F644" i="1"/>
  <c r="F536" i="1"/>
  <c r="F1094" i="1"/>
  <c r="F321" i="1"/>
  <c r="F1625" i="1"/>
  <c r="F778" i="1"/>
  <c r="F320" i="1"/>
  <c r="F1105" i="1"/>
  <c r="F368" i="1"/>
  <c r="F65" i="1"/>
  <c r="F1474" i="1"/>
  <c r="F1456" i="1"/>
  <c r="F252" i="1"/>
  <c r="F111" i="1"/>
  <c r="F8" i="1"/>
  <c r="F79" i="1"/>
  <c r="F655" i="1"/>
  <c r="F1326" i="1"/>
  <c r="F115" i="1"/>
  <c r="F61" i="1"/>
  <c r="F935" i="1"/>
  <c r="F409" i="1"/>
  <c r="F1137" i="1"/>
  <c r="F251" i="1"/>
  <c r="F1337" i="1"/>
  <c r="F477" i="1"/>
  <c r="F633" i="1"/>
  <c r="F535" i="1"/>
  <c r="F291" i="1"/>
  <c r="F1376" i="1"/>
  <c r="F568" i="1"/>
  <c r="F717" i="1"/>
  <c r="F1761" i="1"/>
  <c r="F4" i="1"/>
  <c r="F650" i="1"/>
  <c r="F1879" i="1"/>
  <c r="F442" i="1"/>
  <c r="F1458" i="1"/>
  <c r="F50" i="1"/>
  <c r="F7" i="1"/>
  <c r="F14" i="1"/>
  <c r="F567" i="1"/>
  <c r="F1202" i="1"/>
  <c r="F841" i="1"/>
  <c r="F1587" i="1"/>
  <c r="F449" i="1"/>
  <c r="F1719" i="1"/>
  <c r="F319" i="1"/>
  <c r="F522" i="1"/>
  <c r="F318" i="1"/>
  <c r="F901" i="1"/>
  <c r="F1541" i="1"/>
  <c r="F1387" i="1"/>
  <c r="F1329" i="1"/>
  <c r="F1457" i="1"/>
  <c r="F1162" i="1"/>
  <c r="F347" i="1"/>
  <c r="C12" i="3"/>
  <c r="B12" i="3"/>
  <c r="C9" i="3"/>
  <c r="B9" i="3"/>
  <c r="B8" i="3"/>
  <c r="C10" i="3"/>
  <c r="B10" i="3"/>
  <c r="C11" i="3"/>
  <c r="B11" i="3"/>
  <c r="F2" i="1"/>
  <c r="B5" i="8"/>
  <c r="T1310" i="1" l="1"/>
  <c r="S1310" i="1"/>
  <c r="V1310" i="1"/>
  <c r="V1502" i="1"/>
  <c r="V1342" i="1"/>
  <c r="U2" i="1"/>
  <c r="V2" i="1"/>
  <c r="R1982" i="1"/>
  <c r="V1982" i="1"/>
  <c r="R1918" i="1"/>
  <c r="T1918" i="1"/>
  <c r="V1918" i="1"/>
  <c r="S1854" i="1"/>
  <c r="V1854" i="1"/>
  <c r="U1854" i="1"/>
  <c r="R1598" i="1"/>
  <c r="V1598" i="1"/>
  <c r="S1438" i="1"/>
  <c r="V1438" i="1"/>
  <c r="T1438" i="1"/>
  <c r="T1278" i="1"/>
  <c r="V1278" i="1"/>
  <c r="Q1182" i="1"/>
  <c r="T1182" i="1"/>
  <c r="T1118" i="1"/>
  <c r="V1118" i="1"/>
  <c r="T1054" i="1"/>
  <c r="U1054" i="1"/>
  <c r="V1054" i="1"/>
  <c r="R830" i="1"/>
  <c r="T830" i="1"/>
  <c r="V830" i="1"/>
  <c r="T766" i="1"/>
  <c r="V766" i="1"/>
  <c r="T702" i="1"/>
  <c r="U702" i="1"/>
  <c r="T638" i="1"/>
  <c r="V638" i="1"/>
  <c r="S510" i="1"/>
  <c r="V510" i="1"/>
  <c r="T510" i="1"/>
  <c r="S446" i="1"/>
  <c r="V446" i="1"/>
  <c r="T446" i="1"/>
  <c r="T318" i="1"/>
  <c r="Q318" i="1"/>
  <c r="U318" i="1"/>
  <c r="U286" i="1"/>
  <c r="V286" i="1"/>
  <c r="T254" i="1"/>
  <c r="V254" i="1"/>
  <c r="T126" i="1"/>
  <c r="V126" i="1"/>
  <c r="U62" i="1"/>
  <c r="V62" i="1"/>
  <c r="T30" i="1"/>
  <c r="V30" i="1"/>
  <c r="V542" i="1"/>
  <c r="V222" i="1"/>
  <c r="V1246" i="1"/>
  <c r="V1885" i="1"/>
  <c r="V1084" i="1"/>
  <c r="V702" i="1"/>
  <c r="V1884" i="1"/>
  <c r="V1726" i="1"/>
  <c r="V57" i="1"/>
  <c r="Q2013" i="1"/>
  <c r="T2013" i="1"/>
  <c r="U2013" i="1"/>
  <c r="V2013" i="1"/>
  <c r="R1981" i="1"/>
  <c r="V1981" i="1"/>
  <c r="S1949" i="1"/>
  <c r="V1949" i="1"/>
  <c r="Q1917" i="1"/>
  <c r="T1917" i="1"/>
  <c r="S1917" i="1"/>
  <c r="V1917" i="1"/>
  <c r="R1853" i="1"/>
  <c r="V1853" i="1"/>
  <c r="U1853" i="1"/>
  <c r="S1821" i="1"/>
  <c r="V1821" i="1"/>
  <c r="S1789" i="1"/>
  <c r="T1789" i="1"/>
  <c r="V1789" i="1"/>
  <c r="R1693" i="1"/>
  <c r="V1693" i="1"/>
  <c r="R1629" i="1"/>
  <c r="V1629" i="1"/>
  <c r="R1597" i="1"/>
  <c r="V1597" i="1"/>
  <c r="R1533" i="1"/>
  <c r="V1533" i="1"/>
  <c r="Q1501" i="1"/>
  <c r="V1501" i="1"/>
  <c r="S1437" i="1"/>
  <c r="T1437" i="1"/>
  <c r="V1437" i="1"/>
  <c r="R1405" i="1"/>
  <c r="U1405" i="1"/>
  <c r="T1405" i="1"/>
  <c r="S1373" i="1"/>
  <c r="V1373" i="1"/>
  <c r="U1373" i="1"/>
  <c r="Q1341" i="1"/>
  <c r="S1341" i="1"/>
  <c r="R1309" i="1"/>
  <c r="V1309" i="1"/>
  <c r="S1309" i="1"/>
  <c r="S1277" i="1"/>
  <c r="V1277" i="1"/>
  <c r="U1245" i="1"/>
  <c r="Q1245" i="1"/>
  <c r="S1149" i="1"/>
  <c r="U1149" i="1"/>
  <c r="V1149" i="1"/>
  <c r="R1117" i="1"/>
  <c r="V1117" i="1"/>
  <c r="R1053" i="1"/>
  <c r="U1053" i="1"/>
  <c r="V1053" i="1"/>
  <c r="R957" i="1"/>
  <c r="S957" i="1"/>
  <c r="V957" i="1"/>
  <c r="U957" i="1"/>
  <c r="S925" i="1"/>
  <c r="V925" i="1"/>
  <c r="Q829" i="1"/>
  <c r="V829" i="1"/>
  <c r="R829" i="1"/>
  <c r="R797" i="1"/>
  <c r="V797" i="1"/>
  <c r="S797" i="1"/>
  <c r="R733" i="1"/>
  <c r="U733" i="1"/>
  <c r="V733" i="1"/>
  <c r="S701" i="1"/>
  <c r="U701" i="1"/>
  <c r="R701" i="1"/>
  <c r="T669" i="1"/>
  <c r="S669" i="1"/>
  <c r="V669" i="1"/>
  <c r="R605" i="1"/>
  <c r="V605" i="1"/>
  <c r="S573" i="1"/>
  <c r="V573" i="1"/>
  <c r="R509" i="1"/>
  <c r="V509" i="1"/>
  <c r="T509" i="1"/>
  <c r="Q477" i="1"/>
  <c r="U477" i="1"/>
  <c r="V477" i="1"/>
  <c r="U445" i="1"/>
  <c r="V445" i="1"/>
  <c r="Q349" i="1"/>
  <c r="T349" i="1"/>
  <c r="V349" i="1"/>
  <c r="T317" i="1"/>
  <c r="Q317" i="1"/>
  <c r="U317" i="1"/>
  <c r="S285" i="1"/>
  <c r="V285" i="1"/>
  <c r="R253" i="1"/>
  <c r="V253" i="1"/>
  <c r="Q189" i="1"/>
  <c r="V189" i="1"/>
  <c r="U157" i="1"/>
  <c r="S157" i="1"/>
  <c r="T125" i="1"/>
  <c r="V125" i="1"/>
  <c r="R93" i="1"/>
  <c r="V93" i="1"/>
  <c r="R29" i="1"/>
  <c r="V29" i="1"/>
  <c r="T1785" i="1"/>
  <c r="U599" i="1"/>
  <c r="V1882" i="1"/>
  <c r="V1724" i="1"/>
  <c r="V55" i="1"/>
  <c r="R2014" i="1"/>
  <c r="V2014" i="1"/>
  <c r="S958" i="1"/>
  <c r="V958" i="1"/>
  <c r="R2012" i="1"/>
  <c r="T2012" i="1"/>
  <c r="U2012" i="1"/>
  <c r="V2012" i="1"/>
  <c r="S1980" i="1"/>
  <c r="V1980" i="1"/>
  <c r="S1948" i="1"/>
  <c r="U1948" i="1"/>
  <c r="Q1916" i="1"/>
  <c r="U1916" i="1"/>
  <c r="T1916" i="1"/>
  <c r="S1916" i="1"/>
  <c r="V1916" i="1"/>
  <c r="R1852" i="1"/>
  <c r="V1852" i="1"/>
  <c r="U1852" i="1"/>
  <c r="S1820" i="1"/>
  <c r="V1820" i="1"/>
  <c r="S1788" i="1"/>
  <c r="T1788" i="1"/>
  <c r="V1788" i="1"/>
  <c r="R1692" i="1"/>
  <c r="V1692" i="1"/>
  <c r="R1628" i="1"/>
  <c r="V1628" i="1"/>
  <c r="U1596" i="1"/>
  <c r="V1596" i="1"/>
  <c r="R1532" i="1"/>
  <c r="V1532" i="1"/>
  <c r="S1436" i="1"/>
  <c r="T1436" i="1"/>
  <c r="V1436" i="1"/>
  <c r="R1404" i="1"/>
  <c r="U1404" i="1"/>
  <c r="R1372" i="1"/>
  <c r="V1372" i="1"/>
  <c r="U1372" i="1"/>
  <c r="R1340" i="1"/>
  <c r="V1340" i="1"/>
  <c r="R1308" i="1"/>
  <c r="V1308" i="1"/>
  <c r="S1308" i="1"/>
  <c r="S1276" i="1"/>
  <c r="V1276" i="1"/>
  <c r="U1244" i="1"/>
  <c r="S1244" i="1"/>
  <c r="R1148" i="1"/>
  <c r="U1148" i="1"/>
  <c r="V1148" i="1"/>
  <c r="R1116" i="1"/>
  <c r="V1116" i="1"/>
  <c r="R1052" i="1"/>
  <c r="U1052" i="1"/>
  <c r="T1052" i="1"/>
  <c r="V1052" i="1"/>
  <c r="V988" i="1"/>
  <c r="Q988" i="1"/>
  <c r="T956" i="1"/>
  <c r="S956" i="1"/>
  <c r="V956" i="1"/>
  <c r="U860" i="1"/>
  <c r="T860" i="1"/>
  <c r="S828" i="1"/>
  <c r="T828" i="1"/>
  <c r="V828" i="1"/>
  <c r="R828" i="1"/>
  <c r="R796" i="1"/>
  <c r="S796" i="1"/>
  <c r="V796" i="1"/>
  <c r="T732" i="1"/>
  <c r="U732" i="1"/>
  <c r="V732" i="1"/>
  <c r="T668" i="1"/>
  <c r="V668" i="1"/>
  <c r="R604" i="1"/>
  <c r="V604" i="1"/>
  <c r="R572" i="1"/>
  <c r="V572" i="1"/>
  <c r="R508" i="1"/>
  <c r="V508" i="1"/>
  <c r="T508" i="1"/>
  <c r="Q476" i="1"/>
  <c r="U476" i="1"/>
  <c r="V476" i="1"/>
  <c r="U444" i="1"/>
  <c r="V444" i="1"/>
  <c r="Q412" i="1"/>
  <c r="V412" i="1"/>
  <c r="Q348" i="1"/>
  <c r="V348" i="1"/>
  <c r="R316" i="1"/>
  <c r="V316" i="1"/>
  <c r="Q316" i="1"/>
  <c r="U316" i="1"/>
  <c r="S284" i="1"/>
  <c r="V284" i="1"/>
  <c r="R252" i="1"/>
  <c r="V252" i="1"/>
  <c r="Q188" i="1"/>
  <c r="V188" i="1"/>
  <c r="S156" i="1"/>
  <c r="U156" i="1"/>
  <c r="U124" i="1"/>
  <c r="T124" i="1"/>
  <c r="V124" i="1"/>
  <c r="R92" i="1"/>
  <c r="V92" i="1"/>
  <c r="U60" i="1"/>
  <c r="S60" i="1"/>
  <c r="R28" i="1"/>
  <c r="V28" i="1"/>
  <c r="V924" i="1"/>
  <c r="R2011" i="1"/>
  <c r="T2011" i="1"/>
  <c r="U2011" i="1"/>
  <c r="V2011" i="1"/>
  <c r="R1979" i="1"/>
  <c r="V1979" i="1"/>
  <c r="S1947" i="1"/>
  <c r="U1947" i="1"/>
  <c r="Q1915" i="1"/>
  <c r="U1915" i="1"/>
  <c r="T1915" i="1"/>
  <c r="V1915" i="1"/>
  <c r="R1851" i="1"/>
  <c r="V1851" i="1"/>
  <c r="U1851" i="1"/>
  <c r="S1819" i="1"/>
  <c r="V1819" i="1"/>
  <c r="U1819" i="1"/>
  <c r="R1787" i="1"/>
  <c r="T1787" i="1"/>
  <c r="R1691" i="1"/>
  <c r="V1691" i="1"/>
  <c r="R1595" i="1"/>
  <c r="V1595" i="1"/>
  <c r="U1499" i="1"/>
  <c r="V1499" i="1"/>
  <c r="Q1435" i="1"/>
  <c r="V1435" i="1"/>
  <c r="R1403" i="1"/>
  <c r="U1403" i="1"/>
  <c r="T1403" i="1"/>
  <c r="T1371" i="1"/>
  <c r="V1371" i="1"/>
  <c r="U1371" i="1"/>
  <c r="R1339" i="1"/>
  <c r="V1339" i="1"/>
  <c r="R1307" i="1"/>
  <c r="V1307" i="1"/>
  <c r="S1307" i="1"/>
  <c r="S1275" i="1"/>
  <c r="Q1275" i="1"/>
  <c r="V1275" i="1"/>
  <c r="U1243" i="1"/>
  <c r="S1243" i="1"/>
  <c r="R1179" i="1"/>
  <c r="V1179" i="1"/>
  <c r="R1147" i="1"/>
  <c r="U1147" i="1"/>
  <c r="V1147" i="1"/>
  <c r="S1115" i="1"/>
  <c r="V1115" i="1"/>
  <c r="U1083" i="1"/>
  <c r="T1083" i="1"/>
  <c r="R1051" i="1"/>
  <c r="U1051" i="1"/>
  <c r="T1051" i="1"/>
  <c r="V1051" i="1"/>
  <c r="R1019" i="1"/>
  <c r="Q1019" i="1"/>
  <c r="S987" i="1"/>
  <c r="V987" i="1"/>
  <c r="T955" i="1"/>
  <c r="S955" i="1"/>
  <c r="V955" i="1"/>
  <c r="R827" i="1"/>
  <c r="T827" i="1"/>
  <c r="V827" i="1"/>
  <c r="R795" i="1"/>
  <c r="S795" i="1"/>
  <c r="V795" i="1"/>
  <c r="T731" i="1"/>
  <c r="V731" i="1"/>
  <c r="U667" i="1"/>
  <c r="V667" i="1"/>
  <c r="R603" i="1"/>
  <c r="V603" i="1"/>
  <c r="R571" i="1"/>
  <c r="V571" i="1"/>
  <c r="Q507" i="1"/>
  <c r="V507" i="1"/>
  <c r="R507" i="1"/>
  <c r="S475" i="1"/>
  <c r="U475" i="1"/>
  <c r="V475" i="1"/>
  <c r="U443" i="1"/>
  <c r="V443" i="1"/>
  <c r="Q347" i="1"/>
  <c r="V347" i="1"/>
  <c r="S315" i="1"/>
  <c r="U315" i="1"/>
  <c r="V315" i="1"/>
  <c r="Q283" i="1"/>
  <c r="V283" i="1"/>
  <c r="R251" i="1"/>
  <c r="V251" i="1"/>
  <c r="Q187" i="1"/>
  <c r="V187" i="1"/>
  <c r="R155" i="1"/>
  <c r="U155" i="1"/>
  <c r="T155" i="1"/>
  <c r="V155" i="1"/>
  <c r="U123" i="1"/>
  <c r="T123" i="1"/>
  <c r="V123" i="1"/>
  <c r="R91" i="1"/>
  <c r="V91" i="1"/>
  <c r="R27" i="1"/>
  <c r="V27" i="1"/>
  <c r="Q1277" i="1"/>
  <c r="T1783" i="1"/>
  <c r="R2010" i="1"/>
  <c r="U2010" i="1"/>
  <c r="V2010" i="1"/>
  <c r="Q1978" i="1"/>
  <c r="V1978" i="1"/>
  <c r="S1946" i="1"/>
  <c r="U1946" i="1"/>
  <c r="R1914" i="1"/>
  <c r="U1914" i="1"/>
  <c r="S1914" i="1"/>
  <c r="V1914" i="1"/>
  <c r="R1850" i="1"/>
  <c r="V1850" i="1"/>
  <c r="U1850" i="1"/>
  <c r="Q1818" i="1"/>
  <c r="U1818" i="1"/>
  <c r="V1818" i="1"/>
  <c r="R1786" i="1"/>
  <c r="T1786" i="1"/>
  <c r="U1754" i="1"/>
  <c r="V1754" i="1"/>
  <c r="R1690" i="1"/>
  <c r="V1690" i="1"/>
  <c r="Q1594" i="1"/>
  <c r="V1594" i="1"/>
  <c r="U1498" i="1"/>
  <c r="V1498" i="1"/>
  <c r="Q1434" i="1"/>
  <c r="V1434" i="1"/>
  <c r="T1434" i="1"/>
  <c r="Q1370" i="1"/>
  <c r="V1370" i="1"/>
  <c r="U1370" i="1"/>
  <c r="R1338" i="1"/>
  <c r="V1338" i="1"/>
  <c r="R1306" i="1"/>
  <c r="V1306" i="1"/>
  <c r="Q1274" i="1"/>
  <c r="V1274" i="1"/>
  <c r="U1242" i="1"/>
  <c r="S1242" i="1"/>
  <c r="T1210" i="1"/>
  <c r="V1210" i="1"/>
  <c r="R1178" i="1"/>
  <c r="V1178" i="1"/>
  <c r="Q1178" i="1"/>
  <c r="R1146" i="1"/>
  <c r="U1146" i="1"/>
  <c r="V1146" i="1"/>
  <c r="T1114" i="1"/>
  <c r="V1114" i="1"/>
  <c r="R1082" i="1"/>
  <c r="T1082" i="1"/>
  <c r="R1018" i="1"/>
  <c r="V1018" i="1"/>
  <c r="Q1018" i="1"/>
  <c r="R986" i="1"/>
  <c r="V986" i="1"/>
  <c r="S954" i="1"/>
  <c r="V954" i="1"/>
  <c r="U890" i="1"/>
  <c r="V890" i="1"/>
  <c r="Q858" i="1"/>
  <c r="U858" i="1"/>
  <c r="S826" i="1"/>
  <c r="T826" i="1"/>
  <c r="V826" i="1"/>
  <c r="Q794" i="1"/>
  <c r="V794" i="1"/>
  <c r="S794" i="1"/>
  <c r="S730" i="1"/>
  <c r="V730" i="1"/>
  <c r="Q698" i="1"/>
  <c r="U698" i="1"/>
  <c r="U666" i="1"/>
  <c r="V666" i="1"/>
  <c r="S570" i="1"/>
  <c r="V570" i="1"/>
  <c r="S538" i="1"/>
  <c r="U538" i="1"/>
  <c r="T538" i="1"/>
  <c r="S506" i="1"/>
  <c r="V506" i="1"/>
  <c r="T506" i="1"/>
  <c r="R474" i="1"/>
  <c r="U474" i="1"/>
  <c r="V474" i="1"/>
  <c r="R442" i="1"/>
  <c r="V442" i="1"/>
  <c r="Q410" i="1"/>
  <c r="V410" i="1"/>
  <c r="T346" i="1"/>
  <c r="V346" i="1"/>
  <c r="T314" i="1"/>
  <c r="U314" i="1"/>
  <c r="V314" i="1"/>
  <c r="R282" i="1"/>
  <c r="V282" i="1"/>
  <c r="Q250" i="1"/>
  <c r="V250" i="1"/>
  <c r="S218" i="1"/>
  <c r="T218" i="1"/>
  <c r="R186" i="1"/>
  <c r="V186" i="1"/>
  <c r="R154" i="1"/>
  <c r="U154" i="1"/>
  <c r="T154" i="1"/>
  <c r="V154" i="1"/>
  <c r="R122" i="1"/>
  <c r="T122" i="1"/>
  <c r="V122" i="1"/>
  <c r="R90" i="1"/>
  <c r="V90" i="1"/>
  <c r="R26" i="1"/>
  <c r="V26" i="1"/>
  <c r="Q1276" i="1"/>
  <c r="T1782" i="1"/>
  <c r="U2006" i="1"/>
  <c r="U573" i="1"/>
  <c r="V1721" i="1"/>
  <c r="V1400" i="1"/>
  <c r="V1078" i="1"/>
  <c r="R2009" i="1"/>
  <c r="U2009" i="1"/>
  <c r="V2009" i="1"/>
  <c r="Q1977" i="1"/>
  <c r="V1977" i="1"/>
  <c r="S1945" i="1"/>
  <c r="U1945" i="1"/>
  <c r="Q1945" i="1"/>
  <c r="T1913" i="1"/>
  <c r="U1913" i="1"/>
  <c r="V1913" i="1"/>
  <c r="T1881" i="1"/>
  <c r="V1881" i="1"/>
  <c r="S1849" i="1"/>
  <c r="V1849" i="1"/>
  <c r="U1849" i="1"/>
  <c r="Q1817" i="1"/>
  <c r="U1817" i="1"/>
  <c r="V1817" i="1"/>
  <c r="S1753" i="1"/>
  <c r="V1753" i="1"/>
  <c r="Q1689" i="1"/>
  <c r="V1689" i="1"/>
  <c r="Q1593" i="1"/>
  <c r="V1593" i="1"/>
  <c r="S1529" i="1"/>
  <c r="V1529" i="1"/>
  <c r="U1497" i="1"/>
  <c r="V1497" i="1"/>
  <c r="Q1433" i="1"/>
  <c r="V1433" i="1"/>
  <c r="T1433" i="1"/>
  <c r="Q1337" i="1"/>
  <c r="R1337" i="1"/>
  <c r="V1337" i="1"/>
  <c r="Q1305" i="1"/>
  <c r="V1305" i="1"/>
  <c r="Q1273" i="1"/>
  <c r="V1273" i="1"/>
  <c r="U1241" i="1"/>
  <c r="S1241" i="1"/>
  <c r="R1209" i="1"/>
  <c r="U1209" i="1"/>
  <c r="V1209" i="1"/>
  <c r="R1177" i="1"/>
  <c r="Q1177" i="1"/>
  <c r="V1177" i="1"/>
  <c r="T1113" i="1"/>
  <c r="V1113" i="1"/>
  <c r="R1081" i="1"/>
  <c r="T1081" i="1"/>
  <c r="R1017" i="1"/>
  <c r="V1017" i="1"/>
  <c r="R985" i="1"/>
  <c r="V985" i="1"/>
  <c r="R953" i="1"/>
  <c r="S953" i="1"/>
  <c r="V953" i="1"/>
  <c r="U889" i="1"/>
  <c r="V889" i="1"/>
  <c r="Q857" i="1"/>
  <c r="V857" i="1"/>
  <c r="U857" i="1"/>
  <c r="Q825" i="1"/>
  <c r="T825" i="1"/>
  <c r="V825" i="1"/>
  <c r="R825" i="1"/>
  <c r="R793" i="1"/>
  <c r="S793" i="1"/>
  <c r="V793" i="1"/>
  <c r="T729" i="1"/>
  <c r="V729" i="1"/>
  <c r="Q697" i="1"/>
  <c r="U697" i="1"/>
  <c r="U665" i="1"/>
  <c r="V665" i="1"/>
  <c r="S569" i="1"/>
  <c r="T569" i="1"/>
  <c r="V569" i="1"/>
  <c r="S505" i="1"/>
  <c r="V505" i="1"/>
  <c r="T505" i="1"/>
  <c r="R473" i="1"/>
  <c r="V473" i="1"/>
  <c r="R441" i="1"/>
  <c r="Q441" i="1"/>
  <c r="S409" i="1"/>
  <c r="V409" i="1"/>
  <c r="Q377" i="1"/>
  <c r="T377" i="1"/>
  <c r="U377" i="1"/>
  <c r="R345" i="1"/>
  <c r="V345" i="1"/>
  <c r="R313" i="1"/>
  <c r="V313" i="1"/>
  <c r="Q313" i="1"/>
  <c r="U313" i="1"/>
  <c r="Q281" i="1"/>
  <c r="V281" i="1"/>
  <c r="Q249" i="1"/>
  <c r="V249" i="1"/>
  <c r="S217" i="1"/>
  <c r="T217" i="1"/>
  <c r="U217" i="1"/>
  <c r="R185" i="1"/>
  <c r="V185" i="1"/>
  <c r="Q153" i="1"/>
  <c r="U153" i="1"/>
  <c r="T153" i="1"/>
  <c r="V153" i="1"/>
  <c r="R121" i="1"/>
  <c r="V121" i="1"/>
  <c r="R89" i="1"/>
  <c r="V89" i="1"/>
  <c r="S25" i="1"/>
  <c r="V25" i="1"/>
  <c r="U572" i="1"/>
  <c r="V1399" i="1"/>
  <c r="V1238" i="1"/>
  <c r="R2008" i="1"/>
  <c r="U2008" i="1"/>
  <c r="V2008" i="1"/>
  <c r="Q1976" i="1"/>
  <c r="V1976" i="1"/>
  <c r="T1944" i="1"/>
  <c r="U1944" i="1"/>
  <c r="Q1944" i="1"/>
  <c r="Q1912" i="1"/>
  <c r="U1912" i="1"/>
  <c r="V1912" i="1"/>
  <c r="U1880" i="1"/>
  <c r="V1880" i="1"/>
  <c r="Q1848" i="1"/>
  <c r="V1848" i="1"/>
  <c r="U1848" i="1"/>
  <c r="T1816" i="1"/>
  <c r="U1816" i="1"/>
  <c r="V1816" i="1"/>
  <c r="S1752" i="1"/>
  <c r="V1752" i="1"/>
  <c r="Q1720" i="1"/>
  <c r="V1720" i="1"/>
  <c r="Q1688" i="1"/>
  <c r="V1688" i="1"/>
  <c r="Q1656" i="1"/>
  <c r="U1656" i="1"/>
  <c r="V1656" i="1"/>
  <c r="U1592" i="1"/>
  <c r="V1592" i="1"/>
  <c r="T1528" i="1"/>
  <c r="V1528" i="1"/>
  <c r="U1528" i="1"/>
  <c r="R1496" i="1"/>
  <c r="V1496" i="1"/>
  <c r="T1432" i="1"/>
  <c r="V1432" i="1"/>
  <c r="Q1336" i="1"/>
  <c r="V1336" i="1"/>
  <c r="R1336" i="1"/>
  <c r="Q1272" i="1"/>
  <c r="V1272" i="1"/>
  <c r="R1208" i="1"/>
  <c r="T1208" i="1"/>
  <c r="U1208" i="1"/>
  <c r="V1208" i="1"/>
  <c r="R1176" i="1"/>
  <c r="V1176" i="1"/>
  <c r="U1144" i="1"/>
  <c r="V1144" i="1"/>
  <c r="T1112" i="1"/>
  <c r="V1112" i="1"/>
  <c r="R1080" i="1"/>
  <c r="T1080" i="1"/>
  <c r="T1048" i="1"/>
  <c r="V1048" i="1"/>
  <c r="R1016" i="1"/>
  <c r="U1016" i="1"/>
  <c r="V1016" i="1"/>
  <c r="Q1016" i="1"/>
  <c r="R984" i="1"/>
  <c r="V984" i="1"/>
  <c r="R952" i="1"/>
  <c r="S952" i="1"/>
  <c r="V952" i="1"/>
  <c r="U888" i="1"/>
  <c r="V888" i="1"/>
  <c r="T856" i="1"/>
  <c r="V856" i="1"/>
  <c r="U856" i="1"/>
  <c r="S824" i="1"/>
  <c r="T824" i="1"/>
  <c r="V824" i="1"/>
  <c r="R824" i="1"/>
  <c r="S792" i="1"/>
  <c r="V792" i="1"/>
  <c r="R728" i="1"/>
  <c r="T728" i="1"/>
  <c r="V728" i="1"/>
  <c r="T696" i="1"/>
  <c r="U696" i="1"/>
  <c r="U664" i="1"/>
  <c r="V664" i="1"/>
  <c r="R664" i="1"/>
  <c r="U568" i="1"/>
  <c r="T568" i="1"/>
  <c r="V568" i="1"/>
  <c r="R504" i="1"/>
  <c r="V504" i="1"/>
  <c r="T504" i="1"/>
  <c r="S472" i="1"/>
  <c r="V472" i="1"/>
  <c r="R440" i="1"/>
  <c r="Q440" i="1"/>
  <c r="U408" i="1"/>
  <c r="V408" i="1"/>
  <c r="S376" i="1"/>
  <c r="U376" i="1"/>
  <c r="R344" i="1"/>
  <c r="V344" i="1"/>
  <c r="R312" i="1"/>
  <c r="U312" i="1"/>
  <c r="V312" i="1"/>
  <c r="R248" i="1"/>
  <c r="V248" i="1"/>
  <c r="R216" i="1"/>
  <c r="T216" i="1"/>
  <c r="U216" i="1"/>
  <c r="U184" i="1"/>
  <c r="V184" i="1"/>
  <c r="S152" i="1"/>
  <c r="U152" i="1"/>
  <c r="T152" i="1"/>
  <c r="V152" i="1"/>
  <c r="R120" i="1"/>
  <c r="V120" i="1"/>
  <c r="R24" i="1"/>
  <c r="Q24" i="1"/>
  <c r="V24" i="1"/>
  <c r="T1725" i="1"/>
  <c r="U571" i="1"/>
  <c r="V920" i="1"/>
  <c r="R2007" i="1"/>
  <c r="V2007" i="1"/>
  <c r="T1975" i="1"/>
  <c r="V1975" i="1"/>
  <c r="T1943" i="1"/>
  <c r="U1943" i="1"/>
  <c r="Q1943" i="1"/>
  <c r="R1911" i="1"/>
  <c r="V1911" i="1"/>
  <c r="U1879" i="1"/>
  <c r="V1879" i="1"/>
  <c r="S1847" i="1"/>
  <c r="V1847" i="1"/>
  <c r="U1847" i="1"/>
  <c r="R1815" i="1"/>
  <c r="U1815" i="1"/>
  <c r="V1815" i="1"/>
  <c r="U1751" i="1"/>
  <c r="V1751" i="1"/>
  <c r="S1719" i="1"/>
  <c r="U1719" i="1"/>
  <c r="V1719" i="1"/>
  <c r="Q1687" i="1"/>
  <c r="V1687" i="1"/>
  <c r="Q1655" i="1"/>
  <c r="V1655" i="1"/>
  <c r="Q1591" i="1"/>
  <c r="V1591" i="1"/>
  <c r="R1559" i="1"/>
  <c r="T1559" i="1"/>
  <c r="V1559" i="1"/>
  <c r="U1559" i="1"/>
  <c r="R1527" i="1"/>
  <c r="U1527" i="1"/>
  <c r="V1527" i="1"/>
  <c r="S1495" i="1"/>
  <c r="V1495" i="1"/>
  <c r="T1431" i="1"/>
  <c r="V1431" i="1"/>
  <c r="R1335" i="1"/>
  <c r="V1335" i="1"/>
  <c r="S1271" i="1"/>
  <c r="U1271" i="1"/>
  <c r="Q1271" i="1"/>
  <c r="V1271" i="1"/>
  <c r="U1239" i="1"/>
  <c r="S1239" i="1"/>
  <c r="R1207" i="1"/>
  <c r="T1207" i="1"/>
  <c r="U1207" i="1"/>
  <c r="V1207" i="1"/>
  <c r="R1175" i="1"/>
  <c r="V1175" i="1"/>
  <c r="T1111" i="1"/>
  <c r="V1111" i="1"/>
  <c r="U1079" i="1"/>
  <c r="T1079" i="1"/>
  <c r="R1047" i="1"/>
  <c r="Q1047" i="1"/>
  <c r="V1047" i="1"/>
  <c r="R1015" i="1"/>
  <c r="V1015" i="1"/>
  <c r="Q1015" i="1"/>
  <c r="U1015" i="1"/>
  <c r="S983" i="1"/>
  <c r="V983" i="1"/>
  <c r="R951" i="1"/>
  <c r="V951" i="1"/>
  <c r="S951" i="1"/>
  <c r="S887" i="1"/>
  <c r="V887" i="1"/>
  <c r="S855" i="1"/>
  <c r="U855" i="1"/>
  <c r="V855" i="1"/>
  <c r="S823" i="1"/>
  <c r="V823" i="1"/>
  <c r="R823" i="1"/>
  <c r="S791" i="1"/>
  <c r="V791" i="1"/>
  <c r="Q727" i="1"/>
  <c r="T727" i="1"/>
  <c r="V727" i="1"/>
  <c r="R695" i="1"/>
  <c r="U695" i="1"/>
  <c r="V695" i="1"/>
  <c r="U663" i="1"/>
  <c r="V663" i="1"/>
  <c r="R663" i="1"/>
  <c r="U567" i="1"/>
  <c r="V567" i="1"/>
  <c r="Q503" i="1"/>
  <c r="V503" i="1"/>
  <c r="T503" i="1"/>
  <c r="Q471" i="1"/>
  <c r="V471" i="1"/>
  <c r="U407" i="1"/>
  <c r="V407" i="1"/>
  <c r="R375" i="1"/>
  <c r="U375" i="1"/>
  <c r="Q343" i="1"/>
  <c r="V343" i="1"/>
  <c r="R311" i="1"/>
  <c r="U311" i="1"/>
  <c r="V311" i="1"/>
  <c r="S247" i="1"/>
  <c r="V247" i="1"/>
  <c r="S215" i="1"/>
  <c r="T215" i="1"/>
  <c r="U215" i="1"/>
  <c r="Q183" i="1"/>
  <c r="V183" i="1"/>
  <c r="S151" i="1"/>
  <c r="U151" i="1"/>
  <c r="V151" i="1"/>
  <c r="S23" i="1"/>
  <c r="V23" i="1"/>
  <c r="T1724" i="1"/>
  <c r="V919" i="1"/>
  <c r="V762" i="1"/>
  <c r="T1950" i="1"/>
  <c r="V1950" i="1"/>
  <c r="U1886" i="1"/>
  <c r="T1886" i="1"/>
  <c r="Q1822" i="1"/>
  <c r="V1822" i="1"/>
  <c r="T1790" i="1"/>
  <c r="V1790" i="1"/>
  <c r="R1694" i="1"/>
  <c r="U1694" i="1"/>
  <c r="V1694" i="1"/>
  <c r="T1630" i="1"/>
  <c r="V1630" i="1"/>
  <c r="S1534" i="1"/>
  <c r="V1534" i="1"/>
  <c r="T1534" i="1"/>
  <c r="R1406" i="1"/>
  <c r="U1406" i="1"/>
  <c r="Q1150" i="1"/>
  <c r="U1150" i="1"/>
  <c r="V1150" i="1"/>
  <c r="T1150" i="1"/>
  <c r="S1086" i="1"/>
  <c r="V1086" i="1"/>
  <c r="T926" i="1"/>
  <c r="V926" i="1"/>
  <c r="Q862" i="1"/>
  <c r="T862" i="1"/>
  <c r="T798" i="1"/>
  <c r="V798" i="1"/>
  <c r="R734" i="1"/>
  <c r="U734" i="1"/>
  <c r="V734" i="1"/>
  <c r="T670" i="1"/>
  <c r="S670" i="1"/>
  <c r="V670" i="1"/>
  <c r="U606" i="1"/>
  <c r="V606" i="1"/>
  <c r="T574" i="1"/>
  <c r="V574" i="1"/>
  <c r="T478" i="1"/>
  <c r="U478" i="1"/>
  <c r="R350" i="1"/>
  <c r="V350" i="1"/>
  <c r="T94" i="1"/>
  <c r="V94" i="1"/>
  <c r="T1974" i="1"/>
  <c r="V1974" i="1"/>
  <c r="Q1942" i="1"/>
  <c r="S1942" i="1"/>
  <c r="U1942" i="1"/>
  <c r="S1910" i="1"/>
  <c r="V1910" i="1"/>
  <c r="U1878" i="1"/>
  <c r="V1878" i="1"/>
  <c r="S1846" i="1"/>
  <c r="V1846" i="1"/>
  <c r="U1846" i="1"/>
  <c r="T1814" i="1"/>
  <c r="U1814" i="1"/>
  <c r="V1814" i="1"/>
  <c r="U1750" i="1"/>
  <c r="V1750" i="1"/>
  <c r="R1718" i="1"/>
  <c r="U1718" i="1"/>
  <c r="V1718" i="1"/>
  <c r="R1686" i="1"/>
  <c r="V1686" i="1"/>
  <c r="T1654" i="1"/>
  <c r="V1654" i="1"/>
  <c r="R1590" i="1"/>
  <c r="V1590" i="1"/>
  <c r="S1558" i="1"/>
  <c r="V1558" i="1"/>
  <c r="U1558" i="1"/>
  <c r="T1558" i="1"/>
  <c r="R1526" i="1"/>
  <c r="V1526" i="1"/>
  <c r="U1526" i="1"/>
  <c r="S1494" i="1"/>
  <c r="V1494" i="1"/>
  <c r="T1430" i="1"/>
  <c r="V1430" i="1"/>
  <c r="U1398" i="1"/>
  <c r="V1398" i="1"/>
  <c r="R1334" i="1"/>
  <c r="V1334" i="1"/>
  <c r="Q1270" i="1"/>
  <c r="U1270" i="1"/>
  <c r="V1270" i="1"/>
  <c r="S1206" i="1"/>
  <c r="T1206" i="1"/>
  <c r="V1206" i="1"/>
  <c r="S1174" i="1"/>
  <c r="V1174" i="1"/>
  <c r="U1110" i="1"/>
  <c r="V1110" i="1"/>
  <c r="R1014" i="1"/>
  <c r="V1014" i="1"/>
  <c r="U1014" i="1"/>
  <c r="Q1014" i="1"/>
  <c r="T950" i="1"/>
  <c r="V950" i="1"/>
  <c r="Q886" i="1"/>
  <c r="V886" i="1"/>
  <c r="T854" i="1"/>
  <c r="U854" i="1"/>
  <c r="V854" i="1"/>
  <c r="Q822" i="1"/>
  <c r="V822" i="1"/>
  <c r="R822" i="1"/>
  <c r="S790" i="1"/>
  <c r="V790" i="1"/>
  <c r="Q726" i="1"/>
  <c r="V726" i="1"/>
  <c r="T694" i="1"/>
  <c r="V694" i="1"/>
  <c r="U694" i="1"/>
  <c r="Q662" i="1"/>
  <c r="V662" i="1"/>
  <c r="U566" i="1"/>
  <c r="V566" i="1"/>
  <c r="U502" i="1"/>
  <c r="V502" i="1"/>
  <c r="T502" i="1"/>
  <c r="S470" i="1"/>
  <c r="V470" i="1"/>
  <c r="U406" i="1"/>
  <c r="V406" i="1"/>
  <c r="S374" i="1"/>
  <c r="V374" i="1"/>
  <c r="U374" i="1"/>
  <c r="U342" i="1"/>
  <c r="V342" i="1"/>
  <c r="S310" i="1"/>
  <c r="U310" i="1"/>
  <c r="V310" i="1"/>
  <c r="R246" i="1"/>
  <c r="V246" i="1"/>
  <c r="S214" i="1"/>
  <c r="T214" i="1"/>
  <c r="U214" i="1"/>
  <c r="T182" i="1"/>
  <c r="S182" i="1"/>
  <c r="V182" i="1"/>
  <c r="S150" i="1"/>
  <c r="V150" i="1"/>
  <c r="S86" i="1"/>
  <c r="V86" i="1"/>
  <c r="S22" i="1"/>
  <c r="V22" i="1"/>
  <c r="T1590" i="1"/>
  <c r="U1950" i="1"/>
  <c r="U542" i="1"/>
  <c r="V1948" i="1"/>
  <c r="V918" i="1"/>
  <c r="R1468" i="1"/>
  <c r="U1949" i="1"/>
  <c r="V1947" i="1"/>
  <c r="V602" i="1"/>
  <c r="R1467" i="1"/>
  <c r="U1911" i="1"/>
  <c r="V1946" i="1"/>
  <c r="V478" i="1"/>
  <c r="R1466" i="1"/>
  <c r="U1910" i="1"/>
  <c r="V1945" i="1"/>
  <c r="V441" i="1"/>
  <c r="V318" i="1"/>
  <c r="T1374" i="1"/>
  <c r="V1374" i="1"/>
  <c r="U1655" i="1"/>
  <c r="V1944" i="1"/>
  <c r="V1787" i="1"/>
  <c r="V599" i="1"/>
  <c r="V440" i="1"/>
  <c r="V317" i="1"/>
  <c r="V158" i="1"/>
  <c r="U1743" i="1"/>
  <c r="V1743" i="1"/>
  <c r="U1391" i="1"/>
  <c r="V1391" i="1"/>
  <c r="U1295" i="1"/>
  <c r="V1295" i="1"/>
  <c r="U1071" i="1"/>
  <c r="V1071" i="1"/>
  <c r="U815" i="1"/>
  <c r="V815" i="1"/>
  <c r="U719" i="1"/>
  <c r="V719" i="1"/>
  <c r="U623" i="1"/>
  <c r="V623" i="1"/>
  <c r="U495" i="1"/>
  <c r="V495" i="1"/>
  <c r="U367" i="1"/>
  <c r="V367" i="1"/>
  <c r="U271" i="1"/>
  <c r="V271" i="1"/>
  <c r="U47" i="1"/>
  <c r="V47" i="1"/>
  <c r="V1714" i="1"/>
  <c r="U1710" i="1"/>
  <c r="V1710" i="1"/>
  <c r="R1646" i="1"/>
  <c r="V1646" i="1"/>
  <c r="V1713" i="1"/>
  <c r="V1172" i="1"/>
  <c r="V211" i="1"/>
  <c r="U1231" i="1"/>
  <c r="V1231" i="1"/>
  <c r="U1135" i="1"/>
  <c r="V1135" i="1"/>
  <c r="V1392" i="1"/>
  <c r="V1173" i="1"/>
  <c r="V1712" i="1"/>
  <c r="V1538" i="1"/>
  <c r="V1377" i="1"/>
  <c r="V1171" i="1"/>
  <c r="V1055" i="1"/>
  <c r="R1716" i="1"/>
  <c r="U1716" i="1"/>
  <c r="T1524" i="1"/>
  <c r="U1524" i="1"/>
  <c r="V210" i="1"/>
  <c r="U1999" i="1"/>
  <c r="V1999" i="1"/>
  <c r="U1903" i="1"/>
  <c r="V1903" i="1"/>
  <c r="U1807" i="1"/>
  <c r="V1807" i="1"/>
  <c r="U1551" i="1"/>
  <c r="V1551" i="1"/>
  <c r="U1423" i="1"/>
  <c r="V1423" i="1"/>
  <c r="U1039" i="1"/>
  <c r="V1039" i="1"/>
  <c r="U527" i="1"/>
  <c r="V527" i="1"/>
  <c r="U303" i="1"/>
  <c r="V303" i="1"/>
  <c r="V1012" i="1"/>
  <c r="V368" i="1"/>
  <c r="V1537" i="1"/>
  <c r="V1376" i="1"/>
  <c r="V674" i="1"/>
  <c r="V352" i="1"/>
  <c r="U1839" i="1"/>
  <c r="V1839" i="1"/>
  <c r="U1711" i="1"/>
  <c r="V1711" i="1"/>
  <c r="U1583" i="1"/>
  <c r="V1583" i="1"/>
  <c r="U1327" i="1"/>
  <c r="V1327" i="1"/>
  <c r="U879" i="1"/>
  <c r="V879" i="1"/>
  <c r="U463" i="1"/>
  <c r="V463" i="1"/>
  <c r="U207" i="1"/>
  <c r="V207" i="1"/>
  <c r="Q1044" i="1"/>
  <c r="U895" i="1"/>
  <c r="V1858" i="1"/>
  <c r="V1813" i="1"/>
  <c r="V1697" i="1"/>
  <c r="V1536" i="1"/>
  <c r="V1375" i="1"/>
  <c r="V834" i="1"/>
  <c r="V789" i="1"/>
  <c r="V673" i="1"/>
  <c r="V512" i="1"/>
  <c r="V351" i="1"/>
  <c r="V306" i="1"/>
  <c r="V852" i="1"/>
  <c r="T1408" i="1"/>
  <c r="U321" i="1"/>
  <c r="V2018" i="1"/>
  <c r="V1857" i="1"/>
  <c r="V1696" i="1"/>
  <c r="V1535" i="1"/>
  <c r="V1490" i="1"/>
  <c r="V1329" i="1"/>
  <c r="V949" i="1"/>
  <c r="V833" i="1"/>
  <c r="V788" i="1"/>
  <c r="V672" i="1"/>
  <c r="V511" i="1"/>
  <c r="V305" i="1"/>
  <c r="S1205" i="1"/>
  <c r="T1205" i="1"/>
  <c r="T1812" i="1"/>
  <c r="U1812" i="1"/>
  <c r="V1393" i="1"/>
  <c r="V2017" i="1"/>
  <c r="V1856" i="1"/>
  <c r="V1695" i="1"/>
  <c r="V1154" i="1"/>
  <c r="V1109" i="1"/>
  <c r="V671" i="1"/>
  <c r="V465" i="1"/>
  <c r="V304" i="1"/>
  <c r="V130" i="1"/>
  <c r="V212" i="1"/>
  <c r="U319" i="1"/>
  <c r="V2016" i="1"/>
  <c r="V1855" i="1"/>
  <c r="V1314" i="1"/>
  <c r="V1269" i="1"/>
  <c r="V1153" i="1"/>
  <c r="V1108" i="1"/>
  <c r="V992" i="1"/>
  <c r="V464" i="1"/>
  <c r="V290" i="1"/>
  <c r="V129" i="1"/>
  <c r="U1525" i="1"/>
  <c r="V1715" i="1"/>
  <c r="V1013" i="1"/>
  <c r="V369" i="1"/>
  <c r="T2018" i="1"/>
  <c r="T1154" i="1"/>
  <c r="T450" i="1"/>
  <c r="V2015" i="1"/>
  <c r="V1474" i="1"/>
  <c r="V1429" i="1"/>
  <c r="V1313" i="1"/>
  <c r="V624" i="1"/>
  <c r="V450" i="1"/>
  <c r="V289" i="1"/>
  <c r="V128" i="1"/>
  <c r="T213" i="1"/>
  <c r="U213" i="1"/>
  <c r="S213" i="1"/>
  <c r="S1365" i="1"/>
  <c r="U1013" i="1"/>
  <c r="V371" i="1"/>
  <c r="V370" i="1"/>
  <c r="T2017" i="1"/>
  <c r="T447" i="1"/>
  <c r="U1250" i="1"/>
  <c r="V1634" i="1"/>
  <c r="V1473" i="1"/>
  <c r="V1428" i="1"/>
  <c r="V1312" i="1"/>
  <c r="V610" i="1"/>
  <c r="V449" i="1"/>
  <c r="V404" i="1"/>
  <c r="V127" i="1"/>
  <c r="V1716" i="1"/>
  <c r="T2016" i="1"/>
  <c r="U1249" i="1"/>
  <c r="V1794" i="1"/>
  <c r="V1633" i="1"/>
  <c r="V1472" i="1"/>
  <c r="V1311" i="1"/>
  <c r="V770" i="1"/>
  <c r="V609" i="1"/>
  <c r="V448" i="1"/>
  <c r="V403" i="1"/>
  <c r="V287" i="1"/>
  <c r="U1908" i="1"/>
  <c r="V373" i="1"/>
  <c r="R884" i="1"/>
  <c r="Q319" i="1"/>
  <c r="T2015" i="1"/>
  <c r="U1248" i="1"/>
  <c r="V1954" i="1"/>
  <c r="V1909" i="1"/>
  <c r="V1793" i="1"/>
  <c r="V1632" i="1"/>
  <c r="V1587" i="1"/>
  <c r="V930" i="1"/>
  <c r="V769" i="1"/>
  <c r="V724" i="1"/>
  <c r="V608" i="1"/>
  <c r="V447" i="1"/>
  <c r="R1717" i="1"/>
  <c r="U1717" i="1"/>
  <c r="U1909" i="1"/>
  <c r="V213" i="1"/>
  <c r="V692" i="1"/>
  <c r="V208" i="1"/>
  <c r="S1941" i="1"/>
  <c r="U1697" i="1"/>
  <c r="U1247" i="1"/>
  <c r="V1953" i="1"/>
  <c r="V1908" i="1"/>
  <c r="V1792" i="1"/>
  <c r="V1586" i="1"/>
  <c r="V929" i="1"/>
  <c r="V768" i="1"/>
  <c r="V723" i="1"/>
  <c r="V607" i="1"/>
  <c r="V66" i="1"/>
  <c r="V1717" i="1"/>
  <c r="S1890" i="1"/>
  <c r="T1890" i="1"/>
  <c r="R1698" i="1"/>
  <c r="U1698" i="1"/>
  <c r="R1410" i="1"/>
  <c r="U1410" i="1"/>
  <c r="Q1186" i="1"/>
  <c r="T1186" i="1"/>
  <c r="T482" i="1"/>
  <c r="U482" i="1"/>
  <c r="S1940" i="1"/>
  <c r="U674" i="1"/>
  <c r="V1952" i="1"/>
  <c r="V1424" i="1"/>
  <c r="V1250" i="1"/>
  <c r="V1205" i="1"/>
  <c r="V928" i="1"/>
  <c r="V883" i="1"/>
  <c r="V767" i="1"/>
  <c r="V722" i="1"/>
  <c r="V561" i="1"/>
  <c r="V226" i="1"/>
  <c r="V181" i="1"/>
  <c r="V65" i="1"/>
  <c r="V693" i="1"/>
  <c r="V1233" i="1"/>
  <c r="T481" i="1"/>
  <c r="U481" i="1"/>
  <c r="S671" i="1"/>
  <c r="U1695" i="1"/>
  <c r="U641" i="1"/>
  <c r="V1951" i="1"/>
  <c r="V1906" i="1"/>
  <c r="V1584" i="1"/>
  <c r="V1410" i="1"/>
  <c r="V1365" i="1"/>
  <c r="V1249" i="1"/>
  <c r="V1204" i="1"/>
  <c r="V927" i="1"/>
  <c r="V721" i="1"/>
  <c r="V386" i="1"/>
  <c r="V225" i="1"/>
  <c r="V180" i="1"/>
  <c r="V64" i="1"/>
  <c r="V372" i="1"/>
  <c r="Q1152" i="1"/>
  <c r="U1152" i="1"/>
  <c r="Q832" i="1"/>
  <c r="U832" i="1"/>
  <c r="T832" i="1"/>
  <c r="T704" i="1"/>
  <c r="U704" i="1"/>
  <c r="T480" i="1"/>
  <c r="U480" i="1"/>
  <c r="T1919" i="1"/>
  <c r="U640" i="1"/>
  <c r="V1905" i="1"/>
  <c r="V1570" i="1"/>
  <c r="V1409" i="1"/>
  <c r="V1364" i="1"/>
  <c r="V1248" i="1"/>
  <c r="V1087" i="1"/>
  <c r="V720" i="1"/>
  <c r="V385" i="1"/>
  <c r="V224" i="1"/>
  <c r="V179" i="1"/>
  <c r="S1364" i="1"/>
  <c r="V1234" i="1"/>
  <c r="R1407" i="1"/>
  <c r="U1407" i="1"/>
  <c r="S1183" i="1"/>
  <c r="T1183" i="1"/>
  <c r="T1151" i="1"/>
  <c r="U1151" i="1"/>
  <c r="R831" i="1"/>
  <c r="T831" i="1"/>
  <c r="T703" i="1"/>
  <c r="U703" i="1"/>
  <c r="T479" i="1"/>
  <c r="U479" i="1"/>
  <c r="Q1908" i="1"/>
  <c r="U639" i="1"/>
  <c r="V1904" i="1"/>
  <c r="V1730" i="1"/>
  <c r="V1524" i="1"/>
  <c r="V1408" i="1"/>
  <c r="V706" i="1"/>
  <c r="V545" i="1"/>
  <c r="V384" i="1"/>
  <c r="V223" i="1"/>
  <c r="S2003" i="1"/>
  <c r="U2003" i="1"/>
  <c r="S531" i="1"/>
  <c r="U531" i="1"/>
  <c r="S1362" i="1"/>
  <c r="U754" i="1"/>
  <c r="U690" i="1"/>
  <c r="S658" i="1"/>
  <c r="U530" i="1"/>
  <c r="U434" i="1"/>
  <c r="U274" i="1"/>
  <c r="U82" i="1"/>
  <c r="U18" i="1"/>
  <c r="U1425" i="1"/>
  <c r="S1265" i="1"/>
  <c r="Q1105" i="1"/>
  <c r="U1105" i="1"/>
  <c r="U145" i="1"/>
  <c r="U1616" i="1"/>
  <c r="U240" i="1"/>
  <c r="U1871" i="1"/>
  <c r="U847" i="1"/>
  <c r="T495" i="1"/>
  <c r="U79" i="1"/>
  <c r="U1869" i="1"/>
  <c r="U1837" i="1"/>
  <c r="U1805" i="1"/>
  <c r="U1773" i="1"/>
  <c r="U1709" i="1"/>
  <c r="U1677" i="1"/>
  <c r="U1645" i="1"/>
  <c r="U1613" i="1"/>
  <c r="U1581" i="1"/>
  <c r="U1549" i="1"/>
  <c r="U1517" i="1"/>
  <c r="U1421" i="1"/>
  <c r="U1357" i="1"/>
  <c r="U1261" i="1"/>
  <c r="U1197" i="1"/>
  <c r="U1165" i="1"/>
  <c r="U1101" i="1"/>
  <c r="U1069" i="1"/>
  <c r="U1005" i="1"/>
  <c r="U909" i="1"/>
  <c r="U813" i="1"/>
  <c r="U717" i="1"/>
  <c r="U653" i="1"/>
  <c r="U621" i="1"/>
  <c r="U557" i="1"/>
  <c r="U461" i="1"/>
  <c r="U333" i="1"/>
  <c r="U269" i="1"/>
  <c r="U237" i="1"/>
  <c r="U141" i="1"/>
  <c r="U77" i="1"/>
  <c r="U209" i="1"/>
  <c r="U1107" i="1"/>
  <c r="T1011" i="1"/>
  <c r="U1011" i="1"/>
  <c r="S1970" i="1"/>
  <c r="U1970" i="1"/>
  <c r="U1458" i="1"/>
  <c r="R1969" i="1"/>
  <c r="U1969" i="1"/>
  <c r="T1809" i="1"/>
  <c r="U1809" i="1"/>
  <c r="U1617" i="1"/>
  <c r="U1009" i="1"/>
  <c r="U593" i="1"/>
  <c r="U273" i="1"/>
  <c r="U1676" i="1"/>
  <c r="U780" i="1"/>
  <c r="T1963" i="1"/>
  <c r="T1931" i="1"/>
  <c r="U1899" i="1"/>
  <c r="U1867" i="1"/>
  <c r="U1803" i="1"/>
  <c r="U1739" i="1"/>
  <c r="U1707" i="1"/>
  <c r="U1675" i="1"/>
  <c r="U1643" i="1"/>
  <c r="U1579" i="1"/>
  <c r="U1547" i="1"/>
  <c r="U1515" i="1"/>
  <c r="U1483" i="1"/>
  <c r="U1419" i="1"/>
  <c r="U1355" i="1"/>
  <c r="U1291" i="1"/>
  <c r="U1259" i="1"/>
  <c r="U1195" i="1"/>
  <c r="U1163" i="1"/>
  <c r="U1131" i="1"/>
  <c r="U1099" i="1"/>
  <c r="U1067" i="1"/>
  <c r="U1035" i="1"/>
  <c r="U1003" i="1"/>
  <c r="U971" i="1"/>
  <c r="U939" i="1"/>
  <c r="U907" i="1"/>
  <c r="U875" i="1"/>
  <c r="U843" i="1"/>
  <c r="U811" i="1"/>
  <c r="U747" i="1"/>
  <c r="U715" i="1"/>
  <c r="U683" i="1"/>
  <c r="U651" i="1"/>
  <c r="U619" i="1"/>
  <c r="U587" i="1"/>
  <c r="U555" i="1"/>
  <c r="U523" i="1"/>
  <c r="U459" i="1"/>
  <c r="U427" i="1"/>
  <c r="U363" i="1"/>
  <c r="U331" i="1"/>
  <c r="U299" i="1"/>
  <c r="U235" i="1"/>
  <c r="U203" i="1"/>
  <c r="U139" i="1"/>
  <c r="U107" i="1"/>
  <c r="U75" i="1"/>
  <c r="U43" i="1"/>
  <c r="U11" i="1"/>
  <c r="S498" i="1"/>
  <c r="U498" i="1"/>
  <c r="U1296" i="1"/>
  <c r="U848" i="1"/>
  <c r="U752" i="1"/>
  <c r="U656" i="1"/>
  <c r="U496" i="1"/>
  <c r="U400" i="1"/>
  <c r="U80" i="1"/>
  <c r="U1775" i="1"/>
  <c r="U1455" i="1"/>
  <c r="U1263" i="1"/>
  <c r="U1007" i="1"/>
  <c r="U1966" i="1"/>
  <c r="U782" i="1"/>
  <c r="U686" i="1"/>
  <c r="U558" i="1"/>
  <c r="U78" i="1"/>
  <c r="U1612" i="1"/>
  <c r="U652" i="1"/>
  <c r="U524" i="1"/>
  <c r="U428" i="1"/>
  <c r="U364" i="1"/>
  <c r="U268" i="1"/>
  <c r="U12" i="1"/>
  <c r="U1962" i="1"/>
  <c r="U1866" i="1"/>
  <c r="U1802" i="1"/>
  <c r="U1738" i="1"/>
  <c r="U1706" i="1"/>
  <c r="U1674" i="1"/>
  <c r="U1642" i="1"/>
  <c r="U1610" i="1"/>
  <c r="U1578" i="1"/>
  <c r="U1514" i="1"/>
  <c r="U1482" i="1"/>
  <c r="U1418" i="1"/>
  <c r="U1386" i="1"/>
  <c r="U1354" i="1"/>
  <c r="U1322" i="1"/>
  <c r="U1290" i="1"/>
  <c r="U1258" i="1"/>
  <c r="U1194" i="1"/>
  <c r="U1162" i="1"/>
  <c r="U1130" i="1"/>
  <c r="U1098" i="1"/>
  <c r="U1066" i="1"/>
  <c r="U1034" i="1"/>
  <c r="U970" i="1"/>
  <c r="U938" i="1"/>
  <c r="U906" i="1"/>
  <c r="U874" i="1"/>
  <c r="U842" i="1"/>
  <c r="U810" i="1"/>
  <c r="U746" i="1"/>
  <c r="U714" i="1"/>
  <c r="U682" i="1"/>
  <c r="U650" i="1"/>
  <c r="U586" i="1"/>
  <c r="U554" i="1"/>
  <c r="U522" i="1"/>
  <c r="U458" i="1"/>
  <c r="U426" i="1"/>
  <c r="U362" i="1"/>
  <c r="U330" i="1"/>
  <c r="U298" i="1"/>
  <c r="U234" i="1"/>
  <c r="U202" i="1"/>
  <c r="U138" i="1"/>
  <c r="U74" i="1"/>
  <c r="U42" i="1"/>
  <c r="U10" i="1"/>
  <c r="U275" i="1"/>
  <c r="U1618" i="1"/>
  <c r="T1106" i="1"/>
  <c r="U1106" i="1"/>
  <c r="U146" i="1"/>
  <c r="U657" i="1"/>
  <c r="U1968" i="1"/>
  <c r="U1776" i="1"/>
  <c r="U1520" i="1"/>
  <c r="U1264" i="1"/>
  <c r="U432" i="1"/>
  <c r="U16" i="1"/>
  <c r="U1774" i="1"/>
  <c r="U1518" i="1"/>
  <c r="U1292" i="1"/>
  <c r="U908" i="1"/>
  <c r="U684" i="1"/>
  <c r="U492" i="1"/>
  <c r="U1993" i="1"/>
  <c r="U1961" i="1"/>
  <c r="U1929" i="1"/>
  <c r="U1737" i="1"/>
  <c r="U1705" i="1"/>
  <c r="U1673" i="1"/>
  <c r="U1609" i="1"/>
  <c r="U1513" i="1"/>
  <c r="U1385" i="1"/>
  <c r="U1321" i="1"/>
  <c r="U1289" i="1"/>
  <c r="U1257" i="1"/>
  <c r="U1161" i="1"/>
  <c r="U1129" i="1"/>
  <c r="U1097" i="1"/>
  <c r="U1033" i="1"/>
  <c r="U969" i="1"/>
  <c r="U905" i="1"/>
  <c r="U873" i="1"/>
  <c r="U809" i="1"/>
  <c r="U777" i="1"/>
  <c r="U457" i="1"/>
  <c r="U393" i="1"/>
  <c r="U329" i="1"/>
  <c r="U297" i="1"/>
  <c r="U233" i="1"/>
  <c r="U9" i="1"/>
  <c r="U1426" i="1"/>
  <c r="U849" i="1"/>
  <c r="S497" i="1"/>
  <c r="U81" i="1"/>
  <c r="U1679" i="1"/>
  <c r="U15" i="1"/>
  <c r="U1614" i="1"/>
  <c r="U1868" i="1"/>
  <c r="U236" i="1"/>
  <c r="U1992" i="1"/>
  <c r="U1960" i="1"/>
  <c r="U1928" i="1"/>
  <c r="U1832" i="1"/>
  <c r="U1736" i="1"/>
  <c r="U1672" i="1"/>
  <c r="U1640" i="1"/>
  <c r="U1608" i="1"/>
  <c r="U1544" i="1"/>
  <c r="U1512" i="1"/>
  <c r="U1448" i="1"/>
  <c r="U1384" i="1"/>
  <c r="U1288" i="1"/>
  <c r="U1256" i="1"/>
  <c r="U1224" i="1"/>
  <c r="U1160" i="1"/>
  <c r="U1128" i="1"/>
  <c r="U1032" i="1"/>
  <c r="U1000" i="1"/>
  <c r="U968" i="1"/>
  <c r="U872" i="1"/>
  <c r="U808" i="1"/>
  <c r="U776" i="1"/>
  <c r="U712" i="1"/>
  <c r="U616" i="1"/>
  <c r="U392" i="1"/>
  <c r="U232" i="1"/>
  <c r="U200" i="1"/>
  <c r="U168" i="1"/>
  <c r="U8" i="1"/>
  <c r="T1715" i="1"/>
  <c r="U1808" i="1"/>
  <c r="U272" i="1"/>
  <c r="U1959" i="1"/>
  <c r="T1927" i="1"/>
  <c r="U1863" i="1"/>
  <c r="U1607" i="1"/>
  <c r="U1575" i="1"/>
  <c r="U1383" i="1"/>
  <c r="R1319" i="1"/>
  <c r="U1223" i="1"/>
  <c r="U1159" i="1"/>
  <c r="U1031" i="1"/>
  <c r="U999" i="1"/>
  <c r="U839" i="1"/>
  <c r="U807" i="1"/>
  <c r="U775" i="1"/>
  <c r="U647" i="1"/>
  <c r="U615" i="1"/>
  <c r="U583" i="1"/>
  <c r="U455" i="1"/>
  <c r="U423" i="1"/>
  <c r="U263" i="1"/>
  <c r="U231" i="1"/>
  <c r="U199" i="1"/>
  <c r="U167" i="1"/>
  <c r="U7" i="1"/>
  <c r="T1971" i="1"/>
  <c r="Q1619" i="1"/>
  <c r="U1619" i="1"/>
  <c r="S595" i="1"/>
  <c r="U595" i="1"/>
  <c r="S1266" i="1"/>
  <c r="U1010" i="1"/>
  <c r="U850" i="1"/>
  <c r="U594" i="1"/>
  <c r="S50" i="1"/>
  <c r="U50" i="1"/>
  <c r="U1873" i="1"/>
  <c r="U1169" i="1"/>
  <c r="U753" i="1"/>
  <c r="U1103" i="1"/>
  <c r="U431" i="1"/>
  <c r="U239" i="1"/>
  <c r="U211" i="1"/>
  <c r="U1990" i="1"/>
  <c r="U1958" i="1"/>
  <c r="U1926" i="1"/>
  <c r="U1862" i="1"/>
  <c r="S851" i="1"/>
  <c r="U1519" i="1"/>
  <c r="U655" i="1"/>
  <c r="U175" i="1"/>
  <c r="U718" i="1"/>
  <c r="U1420" i="1"/>
  <c r="S1363" i="1"/>
  <c r="S755" i="1"/>
  <c r="T51" i="1"/>
  <c r="S51" i="1"/>
  <c r="U1938" i="1"/>
  <c r="U1681" i="1"/>
  <c r="U1521" i="1"/>
  <c r="T1361" i="1"/>
  <c r="U529" i="1"/>
  <c r="U433" i="1"/>
  <c r="T337" i="1"/>
  <c r="T113" i="1"/>
  <c r="U113" i="1"/>
  <c r="U1358" i="1"/>
  <c r="U1964" i="1"/>
  <c r="U1132" i="1"/>
  <c r="S1907" i="1"/>
  <c r="U1907" i="1"/>
  <c r="U945" i="1"/>
  <c r="U176" i="1"/>
  <c r="U1967" i="1"/>
  <c r="U1870" i="1"/>
  <c r="U1582" i="1"/>
  <c r="U622" i="1"/>
  <c r="T1932" i="1"/>
  <c r="U844" i="1"/>
  <c r="U915" i="1"/>
  <c r="U1811" i="1"/>
  <c r="T1427" i="1"/>
  <c r="U1427" i="1"/>
  <c r="S691" i="1"/>
  <c r="U1810" i="1"/>
  <c r="U1680" i="1"/>
  <c r="T1168" i="1"/>
  <c r="T1008" i="1"/>
  <c r="U1008" i="1"/>
  <c r="U528" i="1"/>
  <c r="U335" i="1"/>
  <c r="U1900" i="1"/>
  <c r="U1708" i="1"/>
  <c r="U1484" i="1"/>
  <c r="U1228" i="1"/>
  <c r="U1004" i="1"/>
  <c r="U748" i="1"/>
  <c r="U140" i="1"/>
  <c r="U914" i="1"/>
  <c r="S787" i="1"/>
  <c r="U1167" i="1"/>
  <c r="U943" i="1"/>
  <c r="S111" i="1"/>
  <c r="U111" i="1"/>
  <c r="U1996" i="1"/>
  <c r="U76" i="1"/>
  <c r="U913" i="1"/>
  <c r="T1939" i="1"/>
  <c r="S1939" i="1"/>
  <c r="T1170" i="1"/>
  <c r="U1872" i="1"/>
  <c r="T1328" i="1"/>
  <c r="U1328" i="1"/>
  <c r="U1200" i="1"/>
  <c r="U1040" i="1"/>
  <c r="U688" i="1"/>
  <c r="U592" i="1"/>
  <c r="U144" i="1"/>
  <c r="U591" i="1"/>
  <c r="U143" i="1"/>
  <c r="U1678" i="1"/>
  <c r="U1422" i="1"/>
  <c r="U1262" i="1"/>
  <c r="R814" i="1"/>
  <c r="U334" i="1"/>
  <c r="R14" i="1"/>
  <c r="U1772" i="1"/>
  <c r="U1580" i="1"/>
  <c r="U1324" i="1"/>
  <c r="U1068" i="1"/>
  <c r="U44" i="1"/>
  <c r="U912" i="1"/>
  <c r="T1203" i="1"/>
  <c r="U1522" i="1"/>
  <c r="T1073" i="1"/>
  <c r="S1073" i="1"/>
  <c r="U17" i="1"/>
  <c r="U1615" i="1"/>
  <c r="U751" i="1"/>
  <c r="U1198" i="1"/>
  <c r="U1516" i="1"/>
  <c r="U972" i="1"/>
  <c r="T716" i="1"/>
  <c r="U588" i="1"/>
  <c r="U204" i="1"/>
  <c r="U911" i="1"/>
  <c r="U1382" i="1"/>
  <c r="U1030" i="1"/>
  <c r="U2020" i="1"/>
  <c r="U1988" i="1"/>
  <c r="U1956" i="1"/>
  <c r="U1924" i="1"/>
  <c r="U1892" i="1"/>
  <c r="U1860" i="1"/>
  <c r="U1828" i="1"/>
  <c r="U1796" i="1"/>
  <c r="U1764" i="1"/>
  <c r="U1732" i="1"/>
  <c r="U1700" i="1"/>
  <c r="U1668" i="1"/>
  <c r="U1636" i="1"/>
  <c r="U1604" i="1"/>
  <c r="U1572" i="1"/>
  <c r="U1540" i="1"/>
  <c r="U1508" i="1"/>
  <c r="U1476" i="1"/>
  <c r="U1444" i="1"/>
  <c r="U1412" i="1"/>
  <c r="U1380" i="1"/>
  <c r="U1348" i="1"/>
  <c r="U1316" i="1"/>
  <c r="U1284" i="1"/>
  <c r="U1252" i="1"/>
  <c r="U1220" i="1"/>
  <c r="U1188" i="1"/>
  <c r="U1156" i="1"/>
  <c r="U1124" i="1"/>
  <c r="U1092" i="1"/>
  <c r="U1060" i="1"/>
  <c r="U1028" i="1"/>
  <c r="U996" i="1"/>
  <c r="U964" i="1"/>
  <c r="U932" i="1"/>
  <c r="U900" i="1"/>
  <c r="U868" i="1"/>
  <c r="U836" i="1"/>
  <c r="U804" i="1"/>
  <c r="U772" i="1"/>
  <c r="U740" i="1"/>
  <c r="U708" i="1"/>
  <c r="U676" i="1"/>
  <c r="U644" i="1"/>
  <c r="U612" i="1"/>
  <c r="U580" i="1"/>
  <c r="U548" i="1"/>
  <c r="U516" i="1"/>
  <c r="U484" i="1"/>
  <c r="U452" i="1"/>
  <c r="U420" i="1"/>
  <c r="U388" i="1"/>
  <c r="U356" i="1"/>
  <c r="U324" i="1"/>
  <c r="U292" i="1"/>
  <c r="U260" i="1"/>
  <c r="U228" i="1"/>
  <c r="U196" i="1"/>
  <c r="U164" i="1"/>
  <c r="U132" i="1"/>
  <c r="U100" i="1"/>
  <c r="U68" i="1"/>
  <c r="U36" i="1"/>
  <c r="U4" i="1"/>
  <c r="U834" i="1"/>
  <c r="U2019" i="1"/>
  <c r="U1987" i="1"/>
  <c r="U1955" i="1"/>
  <c r="U1923" i="1"/>
  <c r="U1891" i="1"/>
  <c r="U1859" i="1"/>
  <c r="U1827" i="1"/>
  <c r="U1795" i="1"/>
  <c r="U1763" i="1"/>
  <c r="U1731" i="1"/>
  <c r="U1699" i="1"/>
  <c r="U1667" i="1"/>
  <c r="U1635" i="1"/>
  <c r="U1603" i="1"/>
  <c r="U1571" i="1"/>
  <c r="U1539" i="1"/>
  <c r="U1507" i="1"/>
  <c r="U1475" i="1"/>
  <c r="U1443" i="1"/>
  <c r="U1411" i="1"/>
  <c r="U1379" i="1"/>
  <c r="U1347" i="1"/>
  <c r="U1315" i="1"/>
  <c r="U1283" i="1"/>
  <c r="U1251" i="1"/>
  <c r="U1219" i="1"/>
  <c r="U1187" i="1"/>
  <c r="U1155" i="1"/>
  <c r="U1123" i="1"/>
  <c r="U1091" i="1"/>
  <c r="U1059" i="1"/>
  <c r="U1027" i="1"/>
  <c r="U995" i="1"/>
  <c r="U963" i="1"/>
  <c r="U931" i="1"/>
  <c r="U899" i="1"/>
  <c r="U867" i="1"/>
  <c r="U835" i="1"/>
  <c r="U803" i="1"/>
  <c r="U771" i="1"/>
  <c r="U739" i="1"/>
  <c r="U707" i="1"/>
  <c r="U675" i="1"/>
  <c r="U643" i="1"/>
  <c r="U611" i="1"/>
  <c r="U579" i="1"/>
  <c r="U547" i="1"/>
  <c r="U515" i="1"/>
  <c r="U483" i="1"/>
  <c r="U451" i="1"/>
  <c r="U419" i="1"/>
  <c r="U387" i="1"/>
  <c r="U355" i="1"/>
  <c r="U323" i="1"/>
  <c r="U291" i="1"/>
  <c r="U259" i="1"/>
  <c r="U227" i="1"/>
  <c r="U195" i="1"/>
  <c r="U163" i="1"/>
  <c r="U131" i="1"/>
  <c r="U99" i="1"/>
  <c r="U67" i="1"/>
  <c r="U35" i="1"/>
  <c r="U3" i="1"/>
  <c r="T2014" i="1"/>
  <c r="T1726" i="1"/>
  <c r="T1406" i="1"/>
  <c r="U833" i="1"/>
  <c r="U642" i="1"/>
  <c r="U1702" i="1"/>
  <c r="U1222" i="1"/>
  <c r="U997" i="1"/>
  <c r="U581" i="1"/>
  <c r="T1666" i="1"/>
  <c r="U1666" i="1"/>
  <c r="T994" i="1"/>
  <c r="U994" i="1"/>
  <c r="S674" i="1"/>
  <c r="U1314" i="1"/>
  <c r="S1761" i="1"/>
  <c r="U1761" i="1"/>
  <c r="T1569" i="1"/>
  <c r="U1569" i="1"/>
  <c r="Q1345" i="1"/>
  <c r="U1345" i="1"/>
  <c r="T1217" i="1"/>
  <c r="U1217" i="1"/>
  <c r="T1089" i="1"/>
  <c r="U1089" i="1"/>
  <c r="T993" i="1"/>
  <c r="U993" i="1"/>
  <c r="T961" i="1"/>
  <c r="U961" i="1"/>
  <c r="T513" i="1"/>
  <c r="U513" i="1"/>
  <c r="T257" i="1"/>
  <c r="U257" i="1"/>
  <c r="T161" i="1"/>
  <c r="U161" i="1"/>
  <c r="T33" i="1"/>
  <c r="U33" i="1"/>
  <c r="U1506" i="1"/>
  <c r="U1313" i="1"/>
  <c r="T1762" i="1"/>
  <c r="U1762" i="1"/>
  <c r="Q1346" i="1"/>
  <c r="U1346" i="1"/>
  <c r="T1058" i="1"/>
  <c r="U1058" i="1"/>
  <c r="R738" i="1"/>
  <c r="U738" i="1"/>
  <c r="T258" i="1"/>
  <c r="U258" i="1"/>
  <c r="S194" i="1"/>
  <c r="U194" i="1"/>
  <c r="T34" i="1"/>
  <c r="U34" i="1"/>
  <c r="S1760" i="1"/>
  <c r="U1760" i="1"/>
  <c r="T1344" i="1"/>
  <c r="U1344" i="1"/>
  <c r="T1216" i="1"/>
  <c r="U1216" i="1"/>
  <c r="T1088" i="1"/>
  <c r="U1088" i="1"/>
  <c r="T960" i="1"/>
  <c r="U960" i="1"/>
  <c r="T256" i="1"/>
  <c r="U256" i="1"/>
  <c r="T192" i="1"/>
  <c r="U192" i="1"/>
  <c r="S160" i="1"/>
  <c r="U160" i="1"/>
  <c r="T1698" i="1"/>
  <c r="T1346" i="1"/>
  <c r="U1505" i="1"/>
  <c r="U98" i="1"/>
  <c r="U1957" i="1"/>
  <c r="U517" i="1"/>
  <c r="U165" i="1"/>
  <c r="T1090" i="1"/>
  <c r="U1090" i="1"/>
  <c r="Q514" i="1"/>
  <c r="U514" i="1"/>
  <c r="T1791" i="1"/>
  <c r="U1791" i="1"/>
  <c r="Q1759" i="1"/>
  <c r="U1759" i="1"/>
  <c r="S1663" i="1"/>
  <c r="U1663" i="1"/>
  <c r="S1567" i="1"/>
  <c r="U1567" i="1"/>
  <c r="R1471" i="1"/>
  <c r="U1471" i="1"/>
  <c r="T1215" i="1"/>
  <c r="U1215" i="1"/>
  <c r="R991" i="1"/>
  <c r="U991" i="1"/>
  <c r="T255" i="1"/>
  <c r="U255" i="1"/>
  <c r="T191" i="1"/>
  <c r="U191" i="1"/>
  <c r="T159" i="1"/>
  <c r="U159" i="1"/>
  <c r="Q1918" i="1"/>
  <c r="S1913" i="1"/>
  <c r="S2" i="1"/>
  <c r="T2010" i="1"/>
  <c r="T1697" i="1"/>
  <c r="T1343" i="1"/>
  <c r="T350" i="1"/>
  <c r="U1623" i="1"/>
  <c r="U1504" i="1"/>
  <c r="U1311" i="1"/>
  <c r="U1145" i="1"/>
  <c r="U958" i="1"/>
  <c r="U638" i="1"/>
  <c r="U97" i="1"/>
  <c r="U2021" i="1"/>
  <c r="U1477" i="1"/>
  <c r="Q1758" i="1"/>
  <c r="U1758" i="1"/>
  <c r="T1662" i="1"/>
  <c r="U1662" i="1"/>
  <c r="S1566" i="1"/>
  <c r="U1566" i="1"/>
  <c r="T1470" i="1"/>
  <c r="U1470" i="1"/>
  <c r="T1214" i="1"/>
  <c r="U1214" i="1"/>
  <c r="T990" i="1"/>
  <c r="U990" i="1"/>
  <c r="Q894" i="1"/>
  <c r="U894" i="1"/>
  <c r="T414" i="1"/>
  <c r="U414" i="1"/>
  <c r="T382" i="1"/>
  <c r="U382" i="1"/>
  <c r="T190" i="1"/>
  <c r="U190" i="1"/>
  <c r="R1980" i="1"/>
  <c r="S1884" i="1"/>
  <c r="T2009" i="1"/>
  <c r="T1696" i="1"/>
  <c r="T1342" i="1"/>
  <c r="U1622" i="1"/>
  <c r="U1503" i="1"/>
  <c r="U1310" i="1"/>
  <c r="U802" i="1"/>
  <c r="U254" i="1"/>
  <c r="Q1757" i="1"/>
  <c r="U1757" i="1"/>
  <c r="R1661" i="1"/>
  <c r="U1661" i="1"/>
  <c r="S1565" i="1"/>
  <c r="U1565" i="1"/>
  <c r="R1469" i="1"/>
  <c r="U1469" i="1"/>
  <c r="R1213" i="1"/>
  <c r="U1213" i="1"/>
  <c r="Q989" i="1"/>
  <c r="U989" i="1"/>
  <c r="R893" i="1"/>
  <c r="U893" i="1"/>
  <c r="R861" i="1"/>
  <c r="U861" i="1"/>
  <c r="Q637" i="1"/>
  <c r="U637" i="1"/>
  <c r="R413" i="1"/>
  <c r="U413" i="1"/>
  <c r="R381" i="1"/>
  <c r="U381" i="1"/>
  <c r="Q1853" i="1"/>
  <c r="Q694" i="1"/>
  <c r="R1944" i="1"/>
  <c r="R503" i="1"/>
  <c r="S1883" i="1"/>
  <c r="S1238" i="1"/>
  <c r="S667" i="1"/>
  <c r="T1694" i="1"/>
  <c r="T1341" i="1"/>
  <c r="T991" i="1"/>
  <c r="T348" i="1"/>
  <c r="U1794" i="1"/>
  <c r="U1621" i="1"/>
  <c r="U1502" i="1"/>
  <c r="U1309" i="1"/>
  <c r="U1117" i="1"/>
  <c r="U956" i="1"/>
  <c r="U801" i="1"/>
  <c r="U598" i="1"/>
  <c r="U473" i="1"/>
  <c r="U253" i="1"/>
  <c r="U95" i="1"/>
  <c r="U1830" i="1"/>
  <c r="U1350" i="1"/>
  <c r="U1158" i="1"/>
  <c r="U262" i="1"/>
  <c r="U933" i="1"/>
  <c r="U357" i="1"/>
  <c r="Q1756" i="1"/>
  <c r="U1756" i="1"/>
  <c r="S1660" i="1"/>
  <c r="U1660" i="1"/>
  <c r="S1564" i="1"/>
  <c r="U1564" i="1"/>
  <c r="S1468" i="1"/>
  <c r="U1468" i="1"/>
  <c r="R1212" i="1"/>
  <c r="U1212" i="1"/>
  <c r="S988" i="1"/>
  <c r="U988" i="1"/>
  <c r="R892" i="1"/>
  <c r="U892" i="1"/>
  <c r="Q636" i="1"/>
  <c r="U636" i="1"/>
  <c r="R412" i="1"/>
  <c r="U412" i="1"/>
  <c r="Q380" i="1"/>
  <c r="U380" i="1"/>
  <c r="Q1852" i="1"/>
  <c r="Q693" i="1"/>
  <c r="R1943" i="1"/>
  <c r="R477" i="1"/>
  <c r="S1882" i="1"/>
  <c r="S1080" i="1"/>
  <c r="S666" i="1"/>
  <c r="T1693" i="1"/>
  <c r="T1340" i="1"/>
  <c r="T989" i="1"/>
  <c r="T706" i="1"/>
  <c r="T347" i="1"/>
  <c r="U1986" i="1"/>
  <c r="U1890" i="1"/>
  <c r="U1793" i="1"/>
  <c r="U1620" i="1"/>
  <c r="U1501" i="1"/>
  <c r="U1308" i="1"/>
  <c r="U1116" i="1"/>
  <c r="U955" i="1"/>
  <c r="U597" i="1"/>
  <c r="U472" i="1"/>
  <c r="U252" i="1"/>
  <c r="U94" i="1"/>
  <c r="U1798" i="1"/>
  <c r="U1254" i="1"/>
  <c r="U934" i="1"/>
  <c r="U518" i="1"/>
  <c r="U358" i="1"/>
  <c r="Q1755" i="1"/>
  <c r="U1755" i="1"/>
  <c r="S1659" i="1"/>
  <c r="U1659" i="1"/>
  <c r="S1563" i="1"/>
  <c r="U1563" i="1"/>
  <c r="T1467" i="1"/>
  <c r="U1467" i="1"/>
  <c r="R1211" i="1"/>
  <c r="U1211" i="1"/>
  <c r="Q891" i="1"/>
  <c r="U891" i="1"/>
  <c r="R859" i="1"/>
  <c r="U859" i="1"/>
  <c r="S635" i="1"/>
  <c r="U635" i="1"/>
  <c r="R411" i="1"/>
  <c r="U411" i="1"/>
  <c r="Q379" i="1"/>
  <c r="U379" i="1"/>
  <c r="R59" i="1"/>
  <c r="U59" i="1"/>
  <c r="Q1851" i="1"/>
  <c r="Q610" i="1"/>
  <c r="R1725" i="1"/>
  <c r="R475" i="1"/>
  <c r="S1816" i="1"/>
  <c r="S1078" i="1"/>
  <c r="S665" i="1"/>
  <c r="T1942" i="1"/>
  <c r="T1692" i="1"/>
  <c r="T1339" i="1"/>
  <c r="T988" i="1"/>
  <c r="T705" i="1"/>
  <c r="T345" i="1"/>
  <c r="U1889" i="1"/>
  <c r="U1792" i="1"/>
  <c r="U1500" i="1"/>
  <c r="U1307" i="1"/>
  <c r="U1115" i="1"/>
  <c r="U954" i="1"/>
  <c r="U799" i="1"/>
  <c r="U596" i="1"/>
  <c r="U471" i="1"/>
  <c r="U251" i="1"/>
  <c r="U93" i="1"/>
  <c r="U1542" i="1"/>
  <c r="R1658" i="1"/>
  <c r="U1658" i="1"/>
  <c r="R1562" i="1"/>
  <c r="U1562" i="1"/>
  <c r="T1466" i="1"/>
  <c r="U1466" i="1"/>
  <c r="S1210" i="1"/>
  <c r="U1210" i="1"/>
  <c r="Q634" i="1"/>
  <c r="U634" i="1"/>
  <c r="R410" i="1"/>
  <c r="U410" i="1"/>
  <c r="Q378" i="1"/>
  <c r="U378" i="1"/>
  <c r="T58" i="1"/>
  <c r="U58" i="1"/>
  <c r="Q1717" i="1"/>
  <c r="Q609" i="1"/>
  <c r="R1724" i="1"/>
  <c r="R472" i="1"/>
  <c r="S1815" i="1"/>
  <c r="S664" i="1"/>
  <c r="T1597" i="1"/>
  <c r="T1338" i="1"/>
  <c r="T987" i="1"/>
  <c r="T344" i="1"/>
  <c r="U1888" i="1"/>
  <c r="U1753" i="1"/>
  <c r="U1473" i="1"/>
  <c r="U1306" i="1"/>
  <c r="U1114" i="1"/>
  <c r="U953" i="1"/>
  <c r="U798" i="1"/>
  <c r="U470" i="1"/>
  <c r="U250" i="1"/>
  <c r="U92" i="1"/>
  <c r="U1606" i="1"/>
  <c r="U838" i="1"/>
  <c r="U1829" i="1"/>
  <c r="U1605" i="1"/>
  <c r="U549" i="1"/>
  <c r="Q1657" i="1"/>
  <c r="U1657" i="1"/>
  <c r="R1561" i="1"/>
  <c r="U1561" i="1"/>
  <c r="T1465" i="1"/>
  <c r="U1465" i="1"/>
  <c r="Q1369" i="1"/>
  <c r="U1369" i="1"/>
  <c r="S761" i="1"/>
  <c r="U761" i="1"/>
  <c r="R633" i="1"/>
  <c r="U633" i="1"/>
  <c r="T601" i="1"/>
  <c r="U601" i="1"/>
  <c r="S537" i="1"/>
  <c r="U537" i="1"/>
  <c r="Q1716" i="1"/>
  <c r="Q605" i="1"/>
  <c r="R1722" i="1"/>
  <c r="R471" i="1"/>
  <c r="S1814" i="1"/>
  <c r="S502" i="1"/>
  <c r="T1596" i="1"/>
  <c r="T1241" i="1"/>
  <c r="T986" i="1"/>
  <c r="T343" i="1"/>
  <c r="U1752" i="1"/>
  <c r="U1472" i="1"/>
  <c r="U1305" i="1"/>
  <c r="U1113" i="1"/>
  <c r="U952" i="1"/>
  <c r="U797" i="1"/>
  <c r="U440" i="1"/>
  <c r="U249" i="1"/>
  <c r="U91" i="1"/>
  <c r="R1560" i="1"/>
  <c r="U1560" i="1"/>
  <c r="R1464" i="1"/>
  <c r="U1464" i="1"/>
  <c r="Q1368" i="1"/>
  <c r="U1368" i="1"/>
  <c r="T792" i="1"/>
  <c r="U792" i="1"/>
  <c r="R760" i="1"/>
  <c r="U760" i="1"/>
  <c r="R632" i="1"/>
  <c r="U632" i="1"/>
  <c r="T600" i="1"/>
  <c r="U600" i="1"/>
  <c r="S536" i="1"/>
  <c r="U536" i="1"/>
  <c r="R88" i="1"/>
  <c r="U88" i="1"/>
  <c r="T56" i="1"/>
  <c r="U56" i="1"/>
  <c r="Q1698" i="1"/>
  <c r="Q604" i="1"/>
  <c r="R1660" i="1"/>
  <c r="R380" i="1"/>
  <c r="S1656" i="1"/>
  <c r="S1020" i="1"/>
  <c r="S450" i="1"/>
  <c r="T1595" i="1"/>
  <c r="T1240" i="1"/>
  <c r="T985" i="1"/>
  <c r="T342" i="1"/>
  <c r="U1429" i="1"/>
  <c r="U1304" i="1"/>
  <c r="U1112" i="1"/>
  <c r="U951" i="1"/>
  <c r="U796" i="1"/>
  <c r="U248" i="1"/>
  <c r="U90" i="1"/>
  <c r="U198" i="1"/>
  <c r="T1463" i="1"/>
  <c r="U1463" i="1"/>
  <c r="R1367" i="1"/>
  <c r="U1367" i="1"/>
  <c r="T791" i="1"/>
  <c r="U791" i="1"/>
  <c r="R759" i="1"/>
  <c r="U759" i="1"/>
  <c r="R631" i="1"/>
  <c r="U631" i="1"/>
  <c r="Q535" i="1"/>
  <c r="U535" i="1"/>
  <c r="S279" i="1"/>
  <c r="U279" i="1"/>
  <c r="Q87" i="1"/>
  <c r="U87" i="1"/>
  <c r="Q1694" i="1"/>
  <c r="Q603" i="1"/>
  <c r="R1659" i="1"/>
  <c r="R379" i="1"/>
  <c r="S1655" i="1"/>
  <c r="S1019" i="1"/>
  <c r="S449" i="1"/>
  <c r="T1594" i="1"/>
  <c r="T1239" i="1"/>
  <c r="T984" i="1"/>
  <c r="T701" i="1"/>
  <c r="T282" i="1"/>
  <c r="U1858" i="1"/>
  <c r="U1428" i="1"/>
  <c r="U1303" i="1"/>
  <c r="U1111" i="1"/>
  <c r="U950" i="1"/>
  <c r="U795" i="1"/>
  <c r="U221" i="1"/>
  <c r="U89" i="1"/>
  <c r="U1574" i="1"/>
  <c r="U1062" i="1"/>
  <c r="U1637" i="1"/>
  <c r="U1157" i="1"/>
  <c r="U709" i="1"/>
  <c r="T1462" i="1"/>
  <c r="U1462" i="1"/>
  <c r="T1366" i="1"/>
  <c r="U1366" i="1"/>
  <c r="T790" i="1"/>
  <c r="U790" i="1"/>
  <c r="S758" i="1"/>
  <c r="U758" i="1"/>
  <c r="T630" i="1"/>
  <c r="U630" i="1"/>
  <c r="S534" i="1"/>
  <c r="U534" i="1"/>
  <c r="S278" i="1"/>
  <c r="U278" i="1"/>
  <c r="Q1692" i="1"/>
  <c r="Q572" i="1"/>
  <c r="R1657" i="1"/>
  <c r="R378" i="1"/>
  <c r="S1654" i="1"/>
  <c r="S962" i="1"/>
  <c r="T1593" i="1"/>
  <c r="T1213" i="1"/>
  <c r="T925" i="1"/>
  <c r="T662" i="1"/>
  <c r="T281" i="1"/>
  <c r="U1954" i="1"/>
  <c r="U1857" i="1"/>
  <c r="U1722" i="1"/>
  <c r="U1302" i="1"/>
  <c r="U1057" i="1"/>
  <c r="U794" i="1"/>
  <c r="U578" i="1"/>
  <c r="U418" i="1"/>
  <c r="U220" i="1"/>
  <c r="U32" i="1"/>
  <c r="U1286" i="1"/>
  <c r="U998" i="1"/>
  <c r="S533" i="1"/>
  <c r="U533" i="1"/>
  <c r="Q1691" i="1"/>
  <c r="Q571" i="1"/>
  <c r="R1656" i="1"/>
  <c r="R2" i="1"/>
  <c r="S1597" i="1"/>
  <c r="S961" i="1"/>
  <c r="T1592" i="1"/>
  <c r="T1212" i="1"/>
  <c r="T924" i="1"/>
  <c r="T597" i="1"/>
  <c r="T280" i="1"/>
  <c r="U1953" i="1"/>
  <c r="U1721" i="1"/>
  <c r="U1273" i="1"/>
  <c r="U1056" i="1"/>
  <c r="U793" i="1"/>
  <c r="U577" i="1"/>
  <c r="U417" i="1"/>
  <c r="U219" i="1"/>
  <c r="U31" i="1"/>
  <c r="U710" i="1"/>
  <c r="U1989" i="1"/>
  <c r="S532" i="1"/>
  <c r="U532" i="1"/>
  <c r="Q1690" i="1"/>
  <c r="Q568" i="1"/>
  <c r="R1655" i="1"/>
  <c r="S1595" i="1"/>
  <c r="S960" i="1"/>
  <c r="S380" i="1"/>
  <c r="T1922" i="1"/>
  <c r="T1591" i="1"/>
  <c r="T1211" i="1"/>
  <c r="T886" i="1"/>
  <c r="T596" i="1"/>
  <c r="T279" i="1"/>
  <c r="U1952" i="1"/>
  <c r="U1855" i="1"/>
  <c r="U1720" i="1"/>
  <c r="U1601" i="1"/>
  <c r="U1272" i="1"/>
  <c r="U1055" i="1"/>
  <c r="U735" i="1"/>
  <c r="U576" i="1"/>
  <c r="U416" i="1"/>
  <c r="U218" i="1"/>
  <c r="U30" i="1"/>
  <c r="T1864" i="1"/>
  <c r="U1864" i="1"/>
  <c r="T1800" i="1"/>
  <c r="U1800" i="1"/>
  <c r="T1704" i="1"/>
  <c r="U1704" i="1"/>
  <c r="T1576" i="1"/>
  <c r="U1576" i="1"/>
  <c r="T1480" i="1"/>
  <c r="U1480" i="1"/>
  <c r="T1416" i="1"/>
  <c r="U1416" i="1"/>
  <c r="T1352" i="1"/>
  <c r="U1352" i="1"/>
  <c r="T1320" i="1"/>
  <c r="U1320" i="1"/>
  <c r="T1192" i="1"/>
  <c r="U1192" i="1"/>
  <c r="T744" i="1"/>
  <c r="U744" i="1"/>
  <c r="T648" i="1"/>
  <c r="U648" i="1"/>
  <c r="T584" i="1"/>
  <c r="U584" i="1"/>
  <c r="T136" i="1"/>
  <c r="U136" i="1"/>
  <c r="T1896" i="1"/>
  <c r="U1896" i="1"/>
  <c r="T1768" i="1"/>
  <c r="U1768" i="1"/>
  <c r="T1096" i="1"/>
  <c r="U1096" i="1"/>
  <c r="T1064" i="1"/>
  <c r="U1064" i="1"/>
  <c r="T936" i="1"/>
  <c r="U936" i="1"/>
  <c r="T904" i="1"/>
  <c r="U904" i="1"/>
  <c r="T840" i="1"/>
  <c r="U840" i="1"/>
  <c r="T680" i="1"/>
  <c r="U680" i="1"/>
  <c r="T424" i="1"/>
  <c r="U424" i="1"/>
  <c r="T360" i="1"/>
  <c r="U360" i="1"/>
  <c r="T104" i="1"/>
  <c r="U104" i="1"/>
  <c r="U1205" i="1"/>
  <c r="U1173" i="1"/>
  <c r="U693" i="1"/>
  <c r="U1172" i="1"/>
  <c r="U692" i="1"/>
  <c r="U373" i="1"/>
  <c r="S2005" i="1"/>
  <c r="T2005" i="1"/>
  <c r="T1973" i="1"/>
  <c r="S1973" i="1"/>
  <c r="U1973" i="1"/>
  <c r="Q1941" i="1"/>
  <c r="U1941" i="1"/>
  <c r="R1941" i="1"/>
  <c r="T1877" i="1"/>
  <c r="U1877" i="1"/>
  <c r="S1845" i="1"/>
  <c r="U1845" i="1"/>
  <c r="T1813" i="1"/>
  <c r="S1813" i="1"/>
  <c r="R1781" i="1"/>
  <c r="T1781" i="1"/>
  <c r="U1781" i="1"/>
  <c r="S1749" i="1"/>
  <c r="U1749" i="1"/>
  <c r="S1685" i="1"/>
  <c r="U1685" i="1"/>
  <c r="T1685" i="1"/>
  <c r="T1653" i="1"/>
  <c r="U1653" i="1"/>
  <c r="S1589" i="1"/>
  <c r="U1589" i="1"/>
  <c r="Q1557" i="1"/>
  <c r="T1557" i="1"/>
  <c r="U1557" i="1"/>
  <c r="T1525" i="1"/>
  <c r="S1525" i="1"/>
  <c r="Q1493" i="1"/>
  <c r="U1493" i="1"/>
  <c r="T1493" i="1"/>
  <c r="T1461" i="1"/>
  <c r="S1461" i="1"/>
  <c r="S1397" i="1"/>
  <c r="T1397" i="1"/>
  <c r="U1397" i="1"/>
  <c r="S1333" i="1"/>
  <c r="U1333" i="1"/>
  <c r="R1333" i="1"/>
  <c r="R1301" i="1"/>
  <c r="T1301" i="1"/>
  <c r="U1301" i="1"/>
  <c r="T1237" i="1"/>
  <c r="U1237" i="1"/>
  <c r="S1237" i="1"/>
  <c r="S1141" i="1"/>
  <c r="T1141" i="1"/>
  <c r="U1141" i="1"/>
  <c r="R1109" i="1"/>
  <c r="T1109" i="1"/>
  <c r="T1077" i="1"/>
  <c r="U1077" i="1"/>
  <c r="S1045" i="1"/>
  <c r="U1045" i="1"/>
  <c r="S981" i="1"/>
  <c r="U981" i="1"/>
  <c r="T981" i="1"/>
  <c r="T949" i="1"/>
  <c r="S949" i="1"/>
  <c r="R917" i="1"/>
  <c r="S917" i="1"/>
  <c r="S885" i="1"/>
  <c r="U885" i="1"/>
  <c r="T853" i="1"/>
  <c r="S853" i="1"/>
  <c r="S821" i="1"/>
  <c r="U821" i="1"/>
  <c r="T821" i="1"/>
  <c r="T789" i="1"/>
  <c r="U789" i="1"/>
  <c r="S757" i="1"/>
  <c r="T757" i="1"/>
  <c r="Q725" i="1"/>
  <c r="U725" i="1"/>
  <c r="Q661" i="1"/>
  <c r="U661" i="1"/>
  <c r="T661" i="1"/>
  <c r="T629" i="1"/>
  <c r="U629" i="1"/>
  <c r="R565" i="1"/>
  <c r="U565" i="1"/>
  <c r="U501" i="1"/>
  <c r="T501" i="1"/>
  <c r="R469" i="1"/>
  <c r="U469" i="1"/>
  <c r="S437" i="1"/>
  <c r="T437" i="1"/>
  <c r="S405" i="1"/>
  <c r="T405" i="1"/>
  <c r="U405" i="1"/>
  <c r="R341" i="1"/>
  <c r="U341" i="1"/>
  <c r="T341" i="1"/>
  <c r="S309" i="1"/>
  <c r="U309" i="1"/>
  <c r="S277" i="1"/>
  <c r="T277" i="1"/>
  <c r="R245" i="1"/>
  <c r="U245" i="1"/>
  <c r="T181" i="1"/>
  <c r="U181" i="1"/>
  <c r="S149" i="1"/>
  <c r="U149" i="1"/>
  <c r="R117" i="1"/>
  <c r="T117" i="1"/>
  <c r="S85" i="1"/>
  <c r="U85" i="1"/>
  <c r="S53" i="1"/>
  <c r="T53" i="1"/>
  <c r="R21" i="1"/>
  <c r="U21" i="1"/>
  <c r="Q597" i="1"/>
  <c r="U1171" i="1"/>
  <c r="U1073" i="1"/>
  <c r="U691" i="1"/>
  <c r="U372" i="1"/>
  <c r="R1972" i="1"/>
  <c r="U1972" i="1"/>
  <c r="Q1940" i="1"/>
  <c r="U1940" i="1"/>
  <c r="R1940" i="1"/>
  <c r="R1876" i="1"/>
  <c r="T1876" i="1"/>
  <c r="U1876" i="1"/>
  <c r="S1844" i="1"/>
  <c r="T1844" i="1"/>
  <c r="U1844" i="1"/>
  <c r="S1780" i="1"/>
  <c r="T1780" i="1"/>
  <c r="U1780" i="1"/>
  <c r="S1748" i="1"/>
  <c r="T1748" i="1"/>
  <c r="U1748" i="1"/>
  <c r="S1684" i="1"/>
  <c r="U1684" i="1"/>
  <c r="T1684" i="1"/>
  <c r="T1652" i="1"/>
  <c r="U1652" i="1"/>
  <c r="S1588" i="1"/>
  <c r="U1588" i="1"/>
  <c r="Q1556" i="1"/>
  <c r="T1556" i="1"/>
  <c r="U1556" i="1"/>
  <c r="Q1492" i="1"/>
  <c r="U1492" i="1"/>
  <c r="T1492" i="1"/>
  <c r="S1492" i="1"/>
  <c r="S1460" i="1"/>
  <c r="T1460" i="1"/>
  <c r="U1460" i="1"/>
  <c r="S1396" i="1"/>
  <c r="T1396" i="1"/>
  <c r="U1396" i="1"/>
  <c r="R1332" i="1"/>
  <c r="Q1332" i="1"/>
  <c r="U1332" i="1"/>
  <c r="S1300" i="1"/>
  <c r="T1300" i="1"/>
  <c r="U1300" i="1"/>
  <c r="S1268" i="1"/>
  <c r="T1268" i="1"/>
  <c r="T1236" i="1"/>
  <c r="U1236" i="1"/>
  <c r="S1236" i="1"/>
  <c r="S1204" i="1"/>
  <c r="U1204" i="1"/>
  <c r="S1140" i="1"/>
  <c r="T1140" i="1"/>
  <c r="U1140" i="1"/>
  <c r="R1108" i="1"/>
  <c r="T1108" i="1"/>
  <c r="T1076" i="1"/>
  <c r="U1076" i="1"/>
  <c r="R1044" i="1"/>
  <c r="T1044" i="1"/>
  <c r="U1044" i="1"/>
  <c r="R1012" i="1"/>
  <c r="Q1012" i="1"/>
  <c r="S980" i="1"/>
  <c r="U980" i="1"/>
  <c r="T980" i="1"/>
  <c r="S948" i="1"/>
  <c r="T948" i="1"/>
  <c r="U948" i="1"/>
  <c r="R916" i="1"/>
  <c r="S916" i="1"/>
  <c r="Q916" i="1"/>
  <c r="Q884" i="1"/>
  <c r="U884" i="1"/>
  <c r="R820" i="1"/>
  <c r="U820" i="1"/>
  <c r="T820" i="1"/>
  <c r="T788" i="1"/>
  <c r="U788" i="1"/>
  <c r="S724" i="1"/>
  <c r="U724" i="1"/>
  <c r="S660" i="1"/>
  <c r="U660" i="1"/>
  <c r="T660" i="1"/>
  <c r="S628" i="1"/>
  <c r="U628" i="1"/>
  <c r="R564" i="1"/>
  <c r="T564" i="1"/>
  <c r="U564" i="1"/>
  <c r="U500" i="1"/>
  <c r="T500" i="1"/>
  <c r="R468" i="1"/>
  <c r="U468" i="1"/>
  <c r="Q436" i="1"/>
  <c r="T436" i="1"/>
  <c r="T404" i="1"/>
  <c r="U404" i="1"/>
  <c r="U340" i="1"/>
  <c r="T340" i="1"/>
  <c r="S340" i="1"/>
  <c r="S308" i="1"/>
  <c r="U308" i="1"/>
  <c r="S276" i="1"/>
  <c r="T276" i="1"/>
  <c r="R244" i="1"/>
  <c r="T244" i="1"/>
  <c r="U244" i="1"/>
  <c r="R212" i="1"/>
  <c r="T212" i="1"/>
  <c r="T180" i="1"/>
  <c r="U180" i="1"/>
  <c r="S148" i="1"/>
  <c r="U148" i="1"/>
  <c r="R116" i="1"/>
  <c r="T116" i="1"/>
  <c r="S84" i="1"/>
  <c r="U84" i="1"/>
  <c r="R20" i="1"/>
  <c r="U20" i="1"/>
  <c r="Q596" i="1"/>
  <c r="U1170" i="1"/>
  <c r="U371" i="1"/>
  <c r="S1971" i="1"/>
  <c r="U1971" i="1"/>
  <c r="Q1939" i="1"/>
  <c r="U1939" i="1"/>
  <c r="S1875" i="1"/>
  <c r="U1875" i="1"/>
  <c r="T1875" i="1"/>
  <c r="Q1843" i="1"/>
  <c r="T1843" i="1"/>
  <c r="U1843" i="1"/>
  <c r="T1811" i="1"/>
  <c r="S1811" i="1"/>
  <c r="Q1779" i="1"/>
  <c r="T1779" i="1"/>
  <c r="U1779" i="1"/>
  <c r="S1747" i="1"/>
  <c r="T1747" i="1"/>
  <c r="U1747" i="1"/>
  <c r="S1683" i="1"/>
  <c r="U1683" i="1"/>
  <c r="T1683" i="1"/>
  <c r="T1651" i="1"/>
  <c r="U1651" i="1"/>
  <c r="S1587" i="1"/>
  <c r="U1587" i="1"/>
  <c r="Q1555" i="1"/>
  <c r="U1555" i="1"/>
  <c r="T1523" i="1"/>
  <c r="S1523" i="1"/>
  <c r="U1491" i="1"/>
  <c r="T1491" i="1"/>
  <c r="S1491" i="1"/>
  <c r="S1459" i="1"/>
  <c r="T1459" i="1"/>
  <c r="U1459" i="1"/>
  <c r="S1395" i="1"/>
  <c r="T1395" i="1"/>
  <c r="U1395" i="1"/>
  <c r="Q1331" i="1"/>
  <c r="U1331" i="1"/>
  <c r="S1299" i="1"/>
  <c r="T1299" i="1"/>
  <c r="U1299" i="1"/>
  <c r="S1267" i="1"/>
  <c r="T1267" i="1"/>
  <c r="S1235" i="1"/>
  <c r="U1235" i="1"/>
  <c r="U1203" i="1"/>
  <c r="S1203" i="1"/>
  <c r="S1139" i="1"/>
  <c r="T1139" i="1"/>
  <c r="U1139" i="1"/>
  <c r="S1107" i="1"/>
  <c r="T1107" i="1"/>
  <c r="T1075" i="1"/>
  <c r="U1075" i="1"/>
  <c r="S1043" i="1"/>
  <c r="T1043" i="1"/>
  <c r="U1043" i="1"/>
  <c r="S979" i="1"/>
  <c r="U979" i="1"/>
  <c r="T979" i="1"/>
  <c r="T947" i="1"/>
  <c r="U947" i="1"/>
  <c r="S947" i="1"/>
  <c r="S883" i="1"/>
  <c r="U883" i="1"/>
  <c r="S819" i="1"/>
  <c r="U819" i="1"/>
  <c r="T819" i="1"/>
  <c r="T787" i="1"/>
  <c r="U787" i="1"/>
  <c r="S723" i="1"/>
  <c r="U723" i="1"/>
  <c r="S659" i="1"/>
  <c r="T659" i="1"/>
  <c r="S627" i="1"/>
  <c r="U627" i="1"/>
  <c r="T627" i="1"/>
  <c r="Q563" i="1"/>
  <c r="T563" i="1"/>
  <c r="U563" i="1"/>
  <c r="U499" i="1"/>
  <c r="T499" i="1"/>
  <c r="S467" i="1"/>
  <c r="U467" i="1"/>
  <c r="S435" i="1"/>
  <c r="T435" i="1"/>
  <c r="T403" i="1"/>
  <c r="U403" i="1"/>
  <c r="Q339" i="1"/>
  <c r="U339" i="1"/>
  <c r="S339" i="1"/>
  <c r="T339" i="1"/>
  <c r="S307" i="1"/>
  <c r="U307" i="1"/>
  <c r="S275" i="1"/>
  <c r="T275" i="1"/>
  <c r="S243" i="1"/>
  <c r="T243" i="1"/>
  <c r="U243" i="1"/>
  <c r="T179" i="1"/>
  <c r="U179" i="1"/>
  <c r="S147" i="1"/>
  <c r="U147" i="1"/>
  <c r="Q115" i="1"/>
  <c r="T115" i="1"/>
  <c r="S83" i="1"/>
  <c r="U83" i="1"/>
  <c r="S19" i="1"/>
  <c r="U19" i="1"/>
  <c r="S1077" i="1"/>
  <c r="U659" i="1"/>
  <c r="U53" i="1"/>
  <c r="S1874" i="1"/>
  <c r="U1874" i="1"/>
  <c r="T1842" i="1"/>
  <c r="U1842" i="1"/>
  <c r="T1778" i="1"/>
  <c r="U1778" i="1"/>
  <c r="S1746" i="1"/>
  <c r="U1746" i="1"/>
  <c r="S1682" i="1"/>
  <c r="U1682" i="1"/>
  <c r="S1650" i="1"/>
  <c r="U1650" i="1"/>
  <c r="R1554" i="1"/>
  <c r="U1554" i="1"/>
  <c r="S1394" i="1"/>
  <c r="U1394" i="1"/>
  <c r="T1330" i="1"/>
  <c r="U1330" i="1"/>
  <c r="S1298" i="1"/>
  <c r="U1298" i="1"/>
  <c r="S1202" i="1"/>
  <c r="U1202" i="1"/>
  <c r="S1138" i="1"/>
  <c r="T1138" i="1"/>
  <c r="U1138" i="1"/>
  <c r="S1042" i="1"/>
  <c r="U1042" i="1"/>
  <c r="T946" i="1"/>
  <c r="U946" i="1"/>
  <c r="S882" i="1"/>
  <c r="U882" i="1"/>
  <c r="S786" i="1"/>
  <c r="U786" i="1"/>
  <c r="S722" i="1"/>
  <c r="U722" i="1"/>
  <c r="S626" i="1"/>
  <c r="U626" i="1"/>
  <c r="T562" i="1"/>
  <c r="U562" i="1"/>
  <c r="S466" i="1"/>
  <c r="U466" i="1"/>
  <c r="S402" i="1"/>
  <c r="U402" i="1"/>
  <c r="T338" i="1"/>
  <c r="U338" i="1"/>
  <c r="S242" i="1"/>
  <c r="U242" i="1"/>
  <c r="S178" i="1"/>
  <c r="U178" i="1"/>
  <c r="S1076" i="1"/>
  <c r="U1269" i="1"/>
  <c r="U1168" i="1"/>
  <c r="U658" i="1"/>
  <c r="U52" i="1"/>
  <c r="T1937" i="1"/>
  <c r="U1937" i="1"/>
  <c r="S1841" i="1"/>
  <c r="U1841" i="1"/>
  <c r="T1777" i="1"/>
  <c r="U1777" i="1"/>
  <c r="S1777" i="1"/>
  <c r="S1745" i="1"/>
  <c r="U1745" i="1"/>
  <c r="S1649" i="1"/>
  <c r="U1649" i="1"/>
  <c r="S1585" i="1"/>
  <c r="U1585" i="1"/>
  <c r="T1553" i="1"/>
  <c r="U1553" i="1"/>
  <c r="T1521" i="1"/>
  <c r="S1521" i="1"/>
  <c r="T1489" i="1"/>
  <c r="U1489" i="1"/>
  <c r="S1457" i="1"/>
  <c r="U1457" i="1"/>
  <c r="S1297" i="1"/>
  <c r="U1297" i="1"/>
  <c r="S1201" i="1"/>
  <c r="U1201" i="1"/>
  <c r="R1041" i="1"/>
  <c r="U1041" i="1"/>
  <c r="S977" i="1"/>
  <c r="U977" i="1"/>
  <c r="Q881" i="1"/>
  <c r="U881" i="1"/>
  <c r="Q785" i="1"/>
  <c r="U785" i="1"/>
  <c r="S721" i="1"/>
  <c r="U721" i="1"/>
  <c r="S689" i="1"/>
  <c r="U689" i="1"/>
  <c r="S625" i="1"/>
  <c r="U625" i="1"/>
  <c r="S401" i="1"/>
  <c r="U401" i="1"/>
  <c r="S241" i="1"/>
  <c r="U241" i="1"/>
  <c r="S177" i="1"/>
  <c r="U177" i="1"/>
  <c r="S1653" i="1"/>
  <c r="S1075" i="1"/>
  <c r="S52" i="1"/>
  <c r="U1268" i="1"/>
  <c r="U51" i="1"/>
  <c r="T2000" i="1"/>
  <c r="U2000" i="1"/>
  <c r="T1936" i="1"/>
  <c r="U1936" i="1"/>
  <c r="S1840" i="1"/>
  <c r="U1840" i="1"/>
  <c r="S1744" i="1"/>
  <c r="U1744" i="1"/>
  <c r="S1648" i="1"/>
  <c r="U1648" i="1"/>
  <c r="S1552" i="1"/>
  <c r="U1552" i="1"/>
  <c r="S1488" i="1"/>
  <c r="U1488" i="1"/>
  <c r="S1456" i="1"/>
  <c r="U1456" i="1"/>
  <c r="S1360" i="1"/>
  <c r="U1360" i="1"/>
  <c r="T1232" i="1"/>
  <c r="U1232" i="1"/>
  <c r="T1104" i="1"/>
  <c r="U1104" i="1"/>
  <c r="T944" i="1"/>
  <c r="U944" i="1"/>
  <c r="T880" i="1"/>
  <c r="U880" i="1"/>
  <c r="T784" i="1"/>
  <c r="U784" i="1"/>
  <c r="T560" i="1"/>
  <c r="U560" i="1"/>
  <c r="T336" i="1"/>
  <c r="U336" i="1"/>
  <c r="T112" i="1"/>
  <c r="U112" i="1"/>
  <c r="T48" i="1"/>
  <c r="U48" i="1"/>
  <c r="S1652" i="1"/>
  <c r="U1267" i="1"/>
  <c r="U757" i="1"/>
  <c r="S1935" i="1"/>
  <c r="U1935" i="1"/>
  <c r="T1807" i="1"/>
  <c r="S1807" i="1"/>
  <c r="T1775" i="1"/>
  <c r="S1775" i="1"/>
  <c r="T1647" i="1"/>
  <c r="U1647" i="1"/>
  <c r="T1519" i="1"/>
  <c r="S1519" i="1"/>
  <c r="T1487" i="1"/>
  <c r="U1487" i="1"/>
  <c r="T1359" i="1"/>
  <c r="U1359" i="1"/>
  <c r="T1199" i="1"/>
  <c r="U1199" i="1"/>
  <c r="T975" i="1"/>
  <c r="U975" i="1"/>
  <c r="S783" i="1"/>
  <c r="U783" i="1"/>
  <c r="T687" i="1"/>
  <c r="U687" i="1"/>
  <c r="S559" i="1"/>
  <c r="U559" i="1"/>
  <c r="T399" i="1"/>
  <c r="U399" i="1"/>
  <c r="S1651" i="1"/>
  <c r="U1266" i="1"/>
  <c r="U756" i="1"/>
  <c r="U337" i="1"/>
  <c r="U49" i="1"/>
  <c r="T1998" i="1"/>
  <c r="U1998" i="1"/>
  <c r="T1934" i="1"/>
  <c r="U1934" i="1"/>
  <c r="R1934" i="1"/>
  <c r="T1902" i="1"/>
  <c r="R1902" i="1"/>
  <c r="U1902" i="1"/>
  <c r="T1838" i="1"/>
  <c r="U1838" i="1"/>
  <c r="T1806" i="1"/>
  <c r="U1806" i="1"/>
  <c r="T1742" i="1"/>
  <c r="R1742" i="1"/>
  <c r="U1742" i="1"/>
  <c r="T1646" i="1"/>
  <c r="U1646" i="1"/>
  <c r="T1550" i="1"/>
  <c r="U1550" i="1"/>
  <c r="T1486" i="1"/>
  <c r="U1486" i="1"/>
  <c r="T1454" i="1"/>
  <c r="U1454" i="1"/>
  <c r="R1454" i="1"/>
  <c r="T1390" i="1"/>
  <c r="U1390" i="1"/>
  <c r="T1326" i="1"/>
  <c r="U1326" i="1"/>
  <c r="R1326" i="1"/>
  <c r="T1294" i="1"/>
  <c r="U1294" i="1"/>
  <c r="R1294" i="1"/>
  <c r="T1230" i="1"/>
  <c r="U1230" i="1"/>
  <c r="T1166" i="1"/>
  <c r="U1166" i="1"/>
  <c r="T1134" i="1"/>
  <c r="U1134" i="1"/>
  <c r="T1102" i="1"/>
  <c r="U1102" i="1"/>
  <c r="T1070" i="1"/>
  <c r="U1070" i="1"/>
  <c r="T1038" i="1"/>
  <c r="U1038" i="1"/>
  <c r="T1006" i="1"/>
  <c r="U1006" i="1"/>
  <c r="T974" i="1"/>
  <c r="U974" i="1"/>
  <c r="T942" i="1"/>
  <c r="U942" i="1"/>
  <c r="T910" i="1"/>
  <c r="U910" i="1"/>
  <c r="T878" i="1"/>
  <c r="U878" i="1"/>
  <c r="T846" i="1"/>
  <c r="U846" i="1"/>
  <c r="T814" i="1"/>
  <c r="U814" i="1"/>
  <c r="T750" i="1"/>
  <c r="U750" i="1"/>
  <c r="T654" i="1"/>
  <c r="U654" i="1"/>
  <c r="T590" i="1"/>
  <c r="U590" i="1"/>
  <c r="T526" i="1"/>
  <c r="U526" i="1"/>
  <c r="T494" i="1"/>
  <c r="U494" i="1"/>
  <c r="T462" i="1"/>
  <c r="U462" i="1"/>
  <c r="R462" i="1"/>
  <c r="T430" i="1"/>
  <c r="U430" i="1"/>
  <c r="T398" i="1"/>
  <c r="U398" i="1"/>
  <c r="T366" i="1"/>
  <c r="U366" i="1"/>
  <c r="R366" i="1"/>
  <c r="T302" i="1"/>
  <c r="U302" i="1"/>
  <c r="T270" i="1"/>
  <c r="U270" i="1"/>
  <c r="T238" i="1"/>
  <c r="U238" i="1"/>
  <c r="T206" i="1"/>
  <c r="U206" i="1"/>
  <c r="T174" i="1"/>
  <c r="U174" i="1"/>
  <c r="T142" i="1"/>
  <c r="U142" i="1"/>
  <c r="T110" i="1"/>
  <c r="U110" i="1"/>
  <c r="T46" i="1"/>
  <c r="U46" i="1"/>
  <c r="T14" i="1"/>
  <c r="U14" i="1"/>
  <c r="U1365" i="1"/>
  <c r="U1265" i="1"/>
  <c r="U755" i="1"/>
  <c r="U437" i="1"/>
  <c r="T1997" i="1"/>
  <c r="U1997" i="1"/>
  <c r="T1965" i="1"/>
  <c r="U1965" i="1"/>
  <c r="T1933" i="1"/>
  <c r="U1933" i="1"/>
  <c r="T1901" i="1"/>
  <c r="U1901" i="1"/>
  <c r="T1741" i="1"/>
  <c r="U1741" i="1"/>
  <c r="R1741" i="1"/>
  <c r="T1485" i="1"/>
  <c r="U1485" i="1"/>
  <c r="T1453" i="1"/>
  <c r="U1453" i="1"/>
  <c r="T1389" i="1"/>
  <c r="U1389" i="1"/>
  <c r="T1325" i="1"/>
  <c r="U1325" i="1"/>
  <c r="T1293" i="1"/>
  <c r="U1293" i="1"/>
  <c r="T1229" i="1"/>
  <c r="U1229" i="1"/>
  <c r="T1133" i="1"/>
  <c r="U1133" i="1"/>
  <c r="T1037" i="1"/>
  <c r="U1037" i="1"/>
  <c r="T973" i="1"/>
  <c r="U973" i="1"/>
  <c r="R973" i="1"/>
  <c r="T941" i="1"/>
  <c r="U941" i="1"/>
  <c r="T877" i="1"/>
  <c r="U877" i="1"/>
  <c r="T845" i="1"/>
  <c r="U845" i="1"/>
  <c r="T781" i="1"/>
  <c r="U781" i="1"/>
  <c r="T749" i="1"/>
  <c r="U749" i="1"/>
  <c r="T685" i="1"/>
  <c r="U685" i="1"/>
  <c r="T589" i="1"/>
  <c r="U589" i="1"/>
  <c r="T525" i="1"/>
  <c r="U525" i="1"/>
  <c r="T493" i="1"/>
  <c r="U493" i="1"/>
  <c r="T429" i="1"/>
  <c r="U429" i="1"/>
  <c r="T397" i="1"/>
  <c r="U397" i="1"/>
  <c r="T365" i="1"/>
  <c r="U365" i="1"/>
  <c r="R365" i="1"/>
  <c r="T301" i="1"/>
  <c r="U301" i="1"/>
  <c r="T205" i="1"/>
  <c r="U205" i="1"/>
  <c r="T173" i="1"/>
  <c r="U173" i="1"/>
  <c r="R173" i="1"/>
  <c r="T109" i="1"/>
  <c r="U109" i="1"/>
  <c r="T45" i="1"/>
  <c r="U45" i="1"/>
  <c r="T13" i="1"/>
  <c r="U13" i="1"/>
  <c r="S501" i="1"/>
  <c r="U1364" i="1"/>
  <c r="U436" i="1"/>
  <c r="S1932" i="1"/>
  <c r="U1932" i="1"/>
  <c r="S1836" i="1"/>
  <c r="U1836" i="1"/>
  <c r="S1804" i="1"/>
  <c r="U1804" i="1"/>
  <c r="S1740" i="1"/>
  <c r="U1740" i="1"/>
  <c r="S1644" i="1"/>
  <c r="U1644" i="1"/>
  <c r="S1548" i="1"/>
  <c r="U1548" i="1"/>
  <c r="S1452" i="1"/>
  <c r="U1452" i="1"/>
  <c r="S1388" i="1"/>
  <c r="U1388" i="1"/>
  <c r="S1356" i="1"/>
  <c r="U1356" i="1"/>
  <c r="S1260" i="1"/>
  <c r="U1260" i="1"/>
  <c r="S1196" i="1"/>
  <c r="U1196" i="1"/>
  <c r="S1164" i="1"/>
  <c r="U1164" i="1"/>
  <c r="S1100" i="1"/>
  <c r="U1100" i="1"/>
  <c r="T1100" i="1"/>
  <c r="S1036" i="1"/>
  <c r="U1036" i="1"/>
  <c r="S940" i="1"/>
  <c r="U940" i="1"/>
  <c r="S876" i="1"/>
  <c r="U876" i="1"/>
  <c r="S812" i="1"/>
  <c r="U812" i="1"/>
  <c r="T812" i="1"/>
  <c r="S716" i="1"/>
  <c r="U716" i="1"/>
  <c r="S620" i="1"/>
  <c r="U620" i="1"/>
  <c r="S556" i="1"/>
  <c r="U556" i="1"/>
  <c r="S460" i="1"/>
  <c r="U460" i="1"/>
  <c r="S396" i="1"/>
  <c r="U396" i="1"/>
  <c r="T396" i="1"/>
  <c r="S332" i="1"/>
  <c r="U332" i="1"/>
  <c r="S300" i="1"/>
  <c r="T300" i="1"/>
  <c r="U300" i="1"/>
  <c r="S172" i="1"/>
  <c r="U172" i="1"/>
  <c r="S108" i="1"/>
  <c r="U108" i="1"/>
  <c r="T108" i="1"/>
  <c r="Q1301" i="1"/>
  <c r="S975" i="1"/>
  <c r="S500" i="1"/>
  <c r="U1363" i="1"/>
  <c r="U853" i="1"/>
  <c r="U435" i="1"/>
  <c r="U117" i="1"/>
  <c r="T1995" i="1"/>
  <c r="U1995" i="1"/>
  <c r="S1963" i="1"/>
  <c r="U1963" i="1"/>
  <c r="S1931" i="1"/>
  <c r="U1931" i="1"/>
  <c r="T1835" i="1"/>
  <c r="U1835" i="1"/>
  <c r="T1771" i="1"/>
  <c r="U1771" i="1"/>
  <c r="T1611" i="1"/>
  <c r="U1611" i="1"/>
  <c r="T1451" i="1"/>
  <c r="U1451" i="1"/>
  <c r="T1387" i="1"/>
  <c r="U1387" i="1"/>
  <c r="T1323" i="1"/>
  <c r="U1323" i="1"/>
  <c r="T1227" i="1"/>
  <c r="U1227" i="1"/>
  <c r="T779" i="1"/>
  <c r="U779" i="1"/>
  <c r="T491" i="1"/>
  <c r="U491" i="1"/>
  <c r="T395" i="1"/>
  <c r="U395" i="1"/>
  <c r="T267" i="1"/>
  <c r="U267" i="1"/>
  <c r="T171" i="1"/>
  <c r="U171" i="1"/>
  <c r="S499" i="1"/>
  <c r="T1363" i="1"/>
  <c r="U1362" i="1"/>
  <c r="U852" i="1"/>
  <c r="U116" i="1"/>
  <c r="T1994" i="1"/>
  <c r="U1994" i="1"/>
  <c r="S1930" i="1"/>
  <c r="U1930" i="1"/>
  <c r="T1898" i="1"/>
  <c r="U1898" i="1"/>
  <c r="T1834" i="1"/>
  <c r="U1834" i="1"/>
  <c r="T1770" i="1"/>
  <c r="U1770" i="1"/>
  <c r="T1546" i="1"/>
  <c r="U1546" i="1"/>
  <c r="T1450" i="1"/>
  <c r="U1450" i="1"/>
  <c r="T1226" i="1"/>
  <c r="U1226" i="1"/>
  <c r="T1002" i="1"/>
  <c r="U1002" i="1"/>
  <c r="T778" i="1"/>
  <c r="U778" i="1"/>
  <c r="T618" i="1"/>
  <c r="U618" i="1"/>
  <c r="T490" i="1"/>
  <c r="U490" i="1"/>
  <c r="T394" i="1"/>
  <c r="U394" i="1"/>
  <c r="T266" i="1"/>
  <c r="U266" i="1"/>
  <c r="T170" i="1"/>
  <c r="U170" i="1"/>
  <c r="T106" i="1"/>
  <c r="U106" i="1"/>
  <c r="S468" i="1"/>
  <c r="U1361" i="1"/>
  <c r="U851" i="1"/>
  <c r="U115" i="1"/>
  <c r="T1897" i="1"/>
  <c r="U1897" i="1"/>
  <c r="T1865" i="1"/>
  <c r="U1865" i="1"/>
  <c r="T1833" i="1"/>
  <c r="U1833" i="1"/>
  <c r="T1801" i="1"/>
  <c r="U1801" i="1"/>
  <c r="T1769" i="1"/>
  <c r="U1769" i="1"/>
  <c r="T1641" i="1"/>
  <c r="U1641" i="1"/>
  <c r="T1577" i="1"/>
  <c r="U1577" i="1"/>
  <c r="T1545" i="1"/>
  <c r="U1545" i="1"/>
  <c r="T1481" i="1"/>
  <c r="U1481" i="1"/>
  <c r="T1449" i="1"/>
  <c r="U1449" i="1"/>
  <c r="T1417" i="1"/>
  <c r="U1417" i="1"/>
  <c r="T1353" i="1"/>
  <c r="U1353" i="1"/>
  <c r="T1225" i="1"/>
  <c r="U1225" i="1"/>
  <c r="T1193" i="1"/>
  <c r="U1193" i="1"/>
  <c r="T1065" i="1"/>
  <c r="U1065" i="1"/>
  <c r="T1001" i="1"/>
  <c r="U1001" i="1"/>
  <c r="T937" i="1"/>
  <c r="U937" i="1"/>
  <c r="T841" i="1"/>
  <c r="U841" i="1"/>
  <c r="T745" i="1"/>
  <c r="U745" i="1"/>
  <c r="T713" i="1"/>
  <c r="U713" i="1"/>
  <c r="T681" i="1"/>
  <c r="U681" i="1"/>
  <c r="T649" i="1"/>
  <c r="U649" i="1"/>
  <c r="T617" i="1"/>
  <c r="U617" i="1"/>
  <c r="T585" i="1"/>
  <c r="U585" i="1"/>
  <c r="T553" i="1"/>
  <c r="U553" i="1"/>
  <c r="T521" i="1"/>
  <c r="U521" i="1"/>
  <c r="T489" i="1"/>
  <c r="U489" i="1"/>
  <c r="T425" i="1"/>
  <c r="U425" i="1"/>
  <c r="T361" i="1"/>
  <c r="U361" i="1"/>
  <c r="T265" i="1"/>
  <c r="U265" i="1"/>
  <c r="T201" i="1"/>
  <c r="U201" i="1"/>
  <c r="T169" i="1"/>
  <c r="U169" i="1"/>
  <c r="T137" i="1"/>
  <c r="U137" i="1"/>
  <c r="T105" i="1"/>
  <c r="U105" i="1"/>
  <c r="T73" i="1"/>
  <c r="U73" i="1"/>
  <c r="T41" i="1"/>
  <c r="U41" i="1"/>
  <c r="R41" i="1"/>
  <c r="T1972" i="1"/>
  <c r="T725" i="1"/>
  <c r="U1461" i="1"/>
  <c r="U114" i="1"/>
  <c r="T2022" i="1"/>
  <c r="U2022" i="1"/>
  <c r="T1894" i="1"/>
  <c r="U1894" i="1"/>
  <c r="T1766" i="1"/>
  <c r="U1766" i="1"/>
  <c r="T1734" i="1"/>
  <c r="U1734" i="1"/>
  <c r="T1670" i="1"/>
  <c r="U1670" i="1"/>
  <c r="T1638" i="1"/>
  <c r="U1638" i="1"/>
  <c r="T1510" i="1"/>
  <c r="U1510" i="1"/>
  <c r="T1478" i="1"/>
  <c r="U1478" i="1"/>
  <c r="T1446" i="1"/>
  <c r="U1446" i="1"/>
  <c r="T1414" i="1"/>
  <c r="U1414" i="1"/>
  <c r="T1318" i="1"/>
  <c r="U1318" i="1"/>
  <c r="T1190" i="1"/>
  <c r="U1190" i="1"/>
  <c r="T1126" i="1"/>
  <c r="U1126" i="1"/>
  <c r="T1094" i="1"/>
  <c r="U1094" i="1"/>
  <c r="T966" i="1"/>
  <c r="U966" i="1"/>
  <c r="T902" i="1"/>
  <c r="U902" i="1"/>
  <c r="T870" i="1"/>
  <c r="U870" i="1"/>
  <c r="T806" i="1"/>
  <c r="U806" i="1"/>
  <c r="T774" i="1"/>
  <c r="U774" i="1"/>
  <c r="T742" i="1"/>
  <c r="U742" i="1"/>
  <c r="T678" i="1"/>
  <c r="U678" i="1"/>
  <c r="T646" i="1"/>
  <c r="U646" i="1"/>
  <c r="T614" i="1"/>
  <c r="U614" i="1"/>
  <c r="T582" i="1"/>
  <c r="U582" i="1"/>
  <c r="T550" i="1"/>
  <c r="U550" i="1"/>
  <c r="T486" i="1"/>
  <c r="U486" i="1"/>
  <c r="T454" i="1"/>
  <c r="U454" i="1"/>
  <c r="T422" i="1"/>
  <c r="U422" i="1"/>
  <c r="T390" i="1"/>
  <c r="U390" i="1"/>
  <c r="T326" i="1"/>
  <c r="U326" i="1"/>
  <c r="T294" i="1"/>
  <c r="U294" i="1"/>
  <c r="T230" i="1"/>
  <c r="U230" i="1"/>
  <c r="T166" i="1"/>
  <c r="U166" i="1"/>
  <c r="T134" i="1"/>
  <c r="U134" i="1"/>
  <c r="T102" i="1"/>
  <c r="U102" i="1"/>
  <c r="T70" i="1"/>
  <c r="U70" i="1"/>
  <c r="T38" i="1"/>
  <c r="U38" i="1"/>
  <c r="T6" i="1"/>
  <c r="U6" i="1"/>
  <c r="T1925" i="1"/>
  <c r="U1925" i="1"/>
  <c r="T1893" i="1"/>
  <c r="U1893" i="1"/>
  <c r="T1861" i="1"/>
  <c r="U1861" i="1"/>
  <c r="T1797" i="1"/>
  <c r="U1797" i="1"/>
  <c r="T1765" i="1"/>
  <c r="U1765" i="1"/>
  <c r="T1733" i="1"/>
  <c r="U1733" i="1"/>
  <c r="T1701" i="1"/>
  <c r="U1701" i="1"/>
  <c r="T1669" i="1"/>
  <c r="U1669" i="1"/>
  <c r="T1573" i="1"/>
  <c r="U1573" i="1"/>
  <c r="T1541" i="1"/>
  <c r="U1541" i="1"/>
  <c r="T1509" i="1"/>
  <c r="U1509" i="1"/>
  <c r="T1445" i="1"/>
  <c r="U1445" i="1"/>
  <c r="T1413" i="1"/>
  <c r="U1413" i="1"/>
  <c r="T1381" i="1"/>
  <c r="U1381" i="1"/>
  <c r="T1349" i="1"/>
  <c r="U1349" i="1"/>
  <c r="T1317" i="1"/>
  <c r="U1317" i="1"/>
  <c r="T1285" i="1"/>
  <c r="U1285" i="1"/>
  <c r="T1253" i="1"/>
  <c r="U1253" i="1"/>
  <c r="T1221" i="1"/>
  <c r="U1221" i="1"/>
  <c r="T1189" i="1"/>
  <c r="U1189" i="1"/>
  <c r="T1125" i="1"/>
  <c r="U1125" i="1"/>
  <c r="T1093" i="1"/>
  <c r="U1093" i="1"/>
  <c r="T1061" i="1"/>
  <c r="U1061" i="1"/>
  <c r="T1029" i="1"/>
  <c r="U1029" i="1"/>
  <c r="T965" i="1"/>
  <c r="U965" i="1"/>
  <c r="T901" i="1"/>
  <c r="U901" i="1"/>
  <c r="T869" i="1"/>
  <c r="U869" i="1"/>
  <c r="T837" i="1"/>
  <c r="U837" i="1"/>
  <c r="T805" i="1"/>
  <c r="U805" i="1"/>
  <c r="T773" i="1"/>
  <c r="U773" i="1"/>
  <c r="T741" i="1"/>
  <c r="U741" i="1"/>
  <c r="T677" i="1"/>
  <c r="U677" i="1"/>
  <c r="T645" i="1"/>
  <c r="U645" i="1"/>
  <c r="T613" i="1"/>
  <c r="U613" i="1"/>
  <c r="T485" i="1"/>
  <c r="U485" i="1"/>
  <c r="T453" i="1"/>
  <c r="U453" i="1"/>
  <c r="T421" i="1"/>
  <c r="U421" i="1"/>
  <c r="T389" i="1"/>
  <c r="U389" i="1"/>
  <c r="T325" i="1"/>
  <c r="U325" i="1"/>
  <c r="T293" i="1"/>
  <c r="U293" i="1"/>
  <c r="T261" i="1"/>
  <c r="U261" i="1"/>
  <c r="T229" i="1"/>
  <c r="U229" i="1"/>
  <c r="T197" i="1"/>
  <c r="U197" i="1"/>
  <c r="T133" i="1"/>
  <c r="U133" i="1"/>
  <c r="T101" i="1"/>
  <c r="U101" i="1"/>
  <c r="T69" i="1"/>
  <c r="U69" i="1"/>
  <c r="T37" i="1"/>
  <c r="U37" i="1"/>
  <c r="T5" i="1"/>
  <c r="U5" i="1"/>
  <c r="T1767" i="1"/>
  <c r="U1767" i="1"/>
  <c r="T1063" i="1"/>
  <c r="U1063" i="1"/>
  <c r="T359" i="1"/>
  <c r="U359" i="1"/>
  <c r="T39" i="1"/>
  <c r="U39" i="1"/>
  <c r="R1917" i="1"/>
  <c r="T2008" i="1"/>
  <c r="T1691" i="1"/>
  <c r="T1533" i="1"/>
  <c r="T1337" i="1"/>
  <c r="T1149" i="1"/>
  <c r="U1887" i="1"/>
  <c r="U1790" i="1"/>
  <c r="U1693" i="1"/>
  <c r="U1399" i="1"/>
  <c r="U1087" i="1"/>
  <c r="U987" i="1"/>
  <c r="U887" i="1"/>
  <c r="U831" i="1"/>
  <c r="U731" i="1"/>
  <c r="U673" i="1"/>
  <c r="U570" i="1"/>
  <c r="U409" i="1"/>
  <c r="U351" i="1"/>
  <c r="U29" i="1"/>
  <c r="S1602" i="1"/>
  <c r="T1602" i="1"/>
  <c r="S1026" i="1"/>
  <c r="T1026" i="1"/>
  <c r="Q546" i="1"/>
  <c r="T546" i="1"/>
  <c r="R322" i="1"/>
  <c r="T322" i="1"/>
  <c r="R162" i="1"/>
  <c r="T162" i="1"/>
  <c r="Q1590" i="1"/>
  <c r="R1916" i="1"/>
  <c r="S950" i="1"/>
  <c r="T2007" i="1"/>
  <c r="T1849" i="1"/>
  <c r="T1690" i="1"/>
  <c r="T1532" i="1"/>
  <c r="T1336" i="1"/>
  <c r="T1148" i="1"/>
  <c r="T983" i="1"/>
  <c r="T823" i="1"/>
  <c r="U1983" i="1"/>
  <c r="U1789" i="1"/>
  <c r="U1692" i="1"/>
  <c r="U1595" i="1"/>
  <c r="U1442" i="1"/>
  <c r="U1186" i="1"/>
  <c r="U1086" i="1"/>
  <c r="U986" i="1"/>
  <c r="U930" i="1"/>
  <c r="U886" i="1"/>
  <c r="U830" i="1"/>
  <c r="U730" i="1"/>
  <c r="U672" i="1"/>
  <c r="U569" i="1"/>
  <c r="U511" i="1"/>
  <c r="U350" i="1"/>
  <c r="U247" i="1"/>
  <c r="U189" i="1"/>
  <c r="U86" i="1"/>
  <c r="U28" i="1"/>
  <c r="T488" i="1"/>
  <c r="U488" i="1"/>
  <c r="T328" i="1"/>
  <c r="U328" i="1"/>
  <c r="S1927" i="1"/>
  <c r="U1927" i="1"/>
  <c r="S1287" i="1"/>
  <c r="U1287" i="1"/>
  <c r="T487" i="1"/>
  <c r="U487" i="1"/>
  <c r="Q1565" i="1"/>
  <c r="Q986" i="1"/>
  <c r="R1915" i="1"/>
  <c r="S1469" i="1"/>
  <c r="S663" i="1"/>
  <c r="T2006" i="1"/>
  <c r="T1848" i="1"/>
  <c r="T1689" i="1"/>
  <c r="T1496" i="1"/>
  <c r="T1147" i="1"/>
  <c r="T982" i="1"/>
  <c r="T822" i="1"/>
  <c r="T609" i="1"/>
  <c r="T445" i="1"/>
  <c r="T278" i="1"/>
  <c r="U1982" i="1"/>
  <c r="U1788" i="1"/>
  <c r="U1691" i="1"/>
  <c r="U1594" i="1"/>
  <c r="U1441" i="1"/>
  <c r="U1341" i="1"/>
  <c r="U1185" i="1"/>
  <c r="U1085" i="1"/>
  <c r="U985" i="1"/>
  <c r="U929" i="1"/>
  <c r="U829" i="1"/>
  <c r="U729" i="1"/>
  <c r="U671" i="1"/>
  <c r="U510" i="1"/>
  <c r="U349" i="1"/>
  <c r="U246" i="1"/>
  <c r="U188" i="1"/>
  <c r="U130" i="1"/>
  <c r="U27" i="1"/>
  <c r="T1671" i="1"/>
  <c r="U1671" i="1"/>
  <c r="T391" i="1"/>
  <c r="U391" i="1"/>
  <c r="S992" i="1"/>
  <c r="T992" i="1"/>
  <c r="Q320" i="1"/>
  <c r="T320" i="1"/>
  <c r="R288" i="1"/>
  <c r="T288" i="1"/>
  <c r="Q1564" i="1"/>
  <c r="Q312" i="1"/>
  <c r="R1912" i="1"/>
  <c r="R377" i="1"/>
  <c r="S1759" i="1"/>
  <c r="S1467" i="1"/>
  <c r="S634" i="1"/>
  <c r="T1847" i="1"/>
  <c r="T1688" i="1"/>
  <c r="T1495" i="1"/>
  <c r="T1146" i="1"/>
  <c r="T608" i="1"/>
  <c r="T444" i="1"/>
  <c r="U1981" i="1"/>
  <c r="U1787" i="1"/>
  <c r="U1690" i="1"/>
  <c r="U1593" i="1"/>
  <c r="U1496" i="1"/>
  <c r="U1440" i="1"/>
  <c r="U1340" i="1"/>
  <c r="U1240" i="1"/>
  <c r="U1184" i="1"/>
  <c r="U1084" i="1"/>
  <c r="U984" i="1"/>
  <c r="U928" i="1"/>
  <c r="U828" i="1"/>
  <c r="U728" i="1"/>
  <c r="U670" i="1"/>
  <c r="U509" i="1"/>
  <c r="U348" i="1"/>
  <c r="U290" i="1"/>
  <c r="U187" i="1"/>
  <c r="U26" i="1"/>
  <c r="T1991" i="1"/>
  <c r="U1991" i="1"/>
  <c r="T1703" i="1"/>
  <c r="U1703" i="1"/>
  <c r="T1319" i="1"/>
  <c r="U1319" i="1"/>
  <c r="T679" i="1"/>
  <c r="U679" i="1"/>
  <c r="T327" i="1"/>
  <c r="U327" i="1"/>
  <c r="Q1631" i="1"/>
  <c r="T1631" i="1"/>
  <c r="S1247" i="1"/>
  <c r="T1247" i="1"/>
  <c r="S1023" i="1"/>
  <c r="T1023" i="1"/>
  <c r="S543" i="1"/>
  <c r="T543" i="1"/>
  <c r="S63" i="1"/>
  <c r="T63" i="1"/>
  <c r="Q1563" i="1"/>
  <c r="Q898" i="1"/>
  <c r="Q311" i="1"/>
  <c r="S1758" i="1"/>
  <c r="S1466" i="1"/>
  <c r="S1181" i="1"/>
  <c r="S633" i="1"/>
  <c r="S283" i="1"/>
  <c r="T1983" i="1"/>
  <c r="T1846" i="1"/>
  <c r="T1687" i="1"/>
  <c r="T1494" i="1"/>
  <c r="T1309" i="1"/>
  <c r="T607" i="1"/>
  <c r="T443" i="1"/>
  <c r="U1980" i="1"/>
  <c r="U1786" i="1"/>
  <c r="U1689" i="1"/>
  <c r="U1538" i="1"/>
  <c r="U1495" i="1"/>
  <c r="U1439" i="1"/>
  <c r="U1339" i="1"/>
  <c r="U1183" i="1"/>
  <c r="U983" i="1"/>
  <c r="U927" i="1"/>
  <c r="U827" i="1"/>
  <c r="U727" i="1"/>
  <c r="U669" i="1"/>
  <c r="U508" i="1"/>
  <c r="U450" i="1"/>
  <c r="U347" i="1"/>
  <c r="U289" i="1"/>
  <c r="U186" i="1"/>
  <c r="U25" i="1"/>
  <c r="T1895" i="1"/>
  <c r="U1895" i="1"/>
  <c r="S1639" i="1"/>
  <c r="U1639" i="1"/>
  <c r="S1351" i="1"/>
  <c r="U1351" i="1"/>
  <c r="T1127" i="1"/>
  <c r="U1127" i="1"/>
  <c r="T967" i="1"/>
  <c r="U967" i="1"/>
  <c r="T743" i="1"/>
  <c r="U743" i="1"/>
  <c r="T551" i="1"/>
  <c r="U551" i="1"/>
  <c r="S1246" i="1"/>
  <c r="T1246" i="1"/>
  <c r="R1022" i="1"/>
  <c r="T1022" i="1"/>
  <c r="Q1981" i="1"/>
  <c r="Q1559" i="1"/>
  <c r="Q893" i="1"/>
  <c r="R1854" i="1"/>
  <c r="R1279" i="1"/>
  <c r="S1757" i="1"/>
  <c r="S1465" i="1"/>
  <c r="S1180" i="1"/>
  <c r="S919" i="1"/>
  <c r="S632" i="1"/>
  <c r="S225" i="1"/>
  <c r="T1982" i="1"/>
  <c r="T1686" i="1"/>
  <c r="T1308" i="1"/>
  <c r="T606" i="1"/>
  <c r="T442" i="1"/>
  <c r="T97" i="1"/>
  <c r="U1979" i="1"/>
  <c r="U1785" i="1"/>
  <c r="U1688" i="1"/>
  <c r="U1634" i="1"/>
  <c r="U1591" i="1"/>
  <c r="U1537" i="1"/>
  <c r="U1494" i="1"/>
  <c r="U1438" i="1"/>
  <c r="U1338" i="1"/>
  <c r="U1282" i="1"/>
  <c r="U1238" i="1"/>
  <c r="U1182" i="1"/>
  <c r="U1082" i="1"/>
  <c r="U1026" i="1"/>
  <c r="U982" i="1"/>
  <c r="U926" i="1"/>
  <c r="U826" i="1"/>
  <c r="U770" i="1"/>
  <c r="U726" i="1"/>
  <c r="U668" i="1"/>
  <c r="U610" i="1"/>
  <c r="U507" i="1"/>
  <c r="U346" i="1"/>
  <c r="U288" i="1"/>
  <c r="U185" i="1"/>
  <c r="U127" i="1"/>
  <c r="U24" i="1"/>
  <c r="R1885" i="1"/>
  <c r="T1885" i="1"/>
  <c r="Q1629" i="1"/>
  <c r="T1629" i="1"/>
  <c r="R1245" i="1"/>
  <c r="T1245" i="1"/>
  <c r="R1021" i="1"/>
  <c r="T1021" i="1"/>
  <c r="R765" i="1"/>
  <c r="T765" i="1"/>
  <c r="R541" i="1"/>
  <c r="T541" i="1"/>
  <c r="Q285" i="1"/>
  <c r="T285" i="1"/>
  <c r="R157" i="1"/>
  <c r="T157" i="1"/>
  <c r="Q61" i="1"/>
  <c r="T61" i="1"/>
  <c r="Q1980" i="1"/>
  <c r="Q1527" i="1"/>
  <c r="Q892" i="1"/>
  <c r="Q282" i="1"/>
  <c r="R1848" i="1"/>
  <c r="R1186" i="1"/>
  <c r="R352" i="1"/>
  <c r="S1756" i="1"/>
  <c r="S1463" i="1"/>
  <c r="S1179" i="1"/>
  <c r="S918" i="1"/>
  <c r="S631" i="1"/>
  <c r="S224" i="1"/>
  <c r="T1981" i="1"/>
  <c r="T1306" i="1"/>
  <c r="T762" i="1"/>
  <c r="T605" i="1"/>
  <c r="T441" i="1"/>
  <c r="T95" i="1"/>
  <c r="U1978" i="1"/>
  <c r="U1881" i="1"/>
  <c r="U1784" i="1"/>
  <c r="U1730" i="1"/>
  <c r="U1687" i="1"/>
  <c r="U1633" i="1"/>
  <c r="U1590" i="1"/>
  <c r="U1536" i="1"/>
  <c r="U1437" i="1"/>
  <c r="U1337" i="1"/>
  <c r="U1281" i="1"/>
  <c r="U1181" i="1"/>
  <c r="U1081" i="1"/>
  <c r="U1025" i="1"/>
  <c r="U925" i="1"/>
  <c r="U825" i="1"/>
  <c r="U769" i="1"/>
  <c r="U609" i="1"/>
  <c r="U506" i="1"/>
  <c r="U448" i="1"/>
  <c r="U345" i="1"/>
  <c r="U287" i="1"/>
  <c r="U126" i="1"/>
  <c r="U23" i="1"/>
  <c r="T1415" i="1"/>
  <c r="U1415" i="1"/>
  <c r="T135" i="1"/>
  <c r="U135" i="1"/>
  <c r="R1884" i="1"/>
  <c r="T1884" i="1"/>
  <c r="Q1628" i="1"/>
  <c r="T1628" i="1"/>
  <c r="R1500" i="1"/>
  <c r="T1500" i="1"/>
  <c r="R1244" i="1"/>
  <c r="T1244" i="1"/>
  <c r="R764" i="1"/>
  <c r="T764" i="1"/>
  <c r="R700" i="1"/>
  <c r="T700" i="1"/>
  <c r="R540" i="1"/>
  <c r="T540" i="1"/>
  <c r="Q284" i="1"/>
  <c r="T284" i="1"/>
  <c r="R156" i="1"/>
  <c r="T156" i="1"/>
  <c r="Q60" i="1"/>
  <c r="T60" i="1"/>
  <c r="Q1979" i="1"/>
  <c r="Q1469" i="1"/>
  <c r="Q252" i="1"/>
  <c r="R1847" i="1"/>
  <c r="S1462" i="1"/>
  <c r="S1178" i="1"/>
  <c r="S630" i="1"/>
  <c r="S223" i="1"/>
  <c r="T1980" i="1"/>
  <c r="T1826" i="1"/>
  <c r="T1305" i="1"/>
  <c r="T761" i="1"/>
  <c r="T604" i="1"/>
  <c r="T440" i="1"/>
  <c r="T93" i="1"/>
  <c r="U1977" i="1"/>
  <c r="U1783" i="1"/>
  <c r="U1729" i="1"/>
  <c r="U1686" i="1"/>
  <c r="U1632" i="1"/>
  <c r="U1535" i="1"/>
  <c r="U1436" i="1"/>
  <c r="U1336" i="1"/>
  <c r="U1180" i="1"/>
  <c r="U1080" i="1"/>
  <c r="U924" i="1"/>
  <c r="U824" i="1"/>
  <c r="U768" i="1"/>
  <c r="U608" i="1"/>
  <c r="U505" i="1"/>
  <c r="U447" i="1"/>
  <c r="U344" i="1"/>
  <c r="U183" i="1"/>
  <c r="U125" i="1"/>
  <c r="U22" i="1"/>
  <c r="T1799" i="1"/>
  <c r="U1799" i="1"/>
  <c r="T1479" i="1"/>
  <c r="U1479" i="1"/>
  <c r="S1255" i="1"/>
  <c r="U1255" i="1"/>
  <c r="T1095" i="1"/>
  <c r="U1095" i="1"/>
  <c r="T935" i="1"/>
  <c r="U935" i="1"/>
  <c r="T711" i="1"/>
  <c r="U711" i="1"/>
  <c r="T519" i="1"/>
  <c r="U519" i="1"/>
  <c r="T103" i="1"/>
  <c r="U103" i="1"/>
  <c r="R1883" i="1"/>
  <c r="T1883" i="1"/>
  <c r="Q1627" i="1"/>
  <c r="T1627" i="1"/>
  <c r="R1531" i="1"/>
  <c r="T1531" i="1"/>
  <c r="R1499" i="1"/>
  <c r="T1499" i="1"/>
  <c r="R1243" i="1"/>
  <c r="T1243" i="1"/>
  <c r="Q923" i="1"/>
  <c r="T923" i="1"/>
  <c r="R891" i="1"/>
  <c r="T891" i="1"/>
  <c r="R763" i="1"/>
  <c r="T763" i="1"/>
  <c r="R699" i="1"/>
  <c r="T699" i="1"/>
  <c r="R667" i="1"/>
  <c r="T667" i="1"/>
  <c r="R539" i="1"/>
  <c r="T539" i="1"/>
  <c r="R283" i="1"/>
  <c r="T283" i="1"/>
  <c r="Q1954" i="1"/>
  <c r="Q1404" i="1"/>
  <c r="Q733" i="1"/>
  <c r="Q248" i="1"/>
  <c r="R990" i="1"/>
  <c r="S1122" i="1"/>
  <c r="S509" i="1"/>
  <c r="S222" i="1"/>
  <c r="T1978" i="1"/>
  <c r="T1823" i="1"/>
  <c r="T1304" i="1"/>
  <c r="T760" i="1"/>
  <c r="T603" i="1"/>
  <c r="T226" i="1"/>
  <c r="T92" i="1"/>
  <c r="U1976" i="1"/>
  <c r="U1922" i="1"/>
  <c r="U1825" i="1"/>
  <c r="U1782" i="1"/>
  <c r="U1728" i="1"/>
  <c r="U1631" i="1"/>
  <c r="U1534" i="1"/>
  <c r="U1435" i="1"/>
  <c r="U1335" i="1"/>
  <c r="U1279" i="1"/>
  <c r="U1179" i="1"/>
  <c r="U1023" i="1"/>
  <c r="U923" i="1"/>
  <c r="U823" i="1"/>
  <c r="U767" i="1"/>
  <c r="U607" i="1"/>
  <c r="U504" i="1"/>
  <c r="U446" i="1"/>
  <c r="U343" i="1"/>
  <c r="U285" i="1"/>
  <c r="U182" i="1"/>
  <c r="U66" i="1"/>
  <c r="T552" i="1"/>
  <c r="U552" i="1"/>
  <c r="T456" i="1"/>
  <c r="U456" i="1"/>
  <c r="T264" i="1"/>
  <c r="U264" i="1"/>
  <c r="T72" i="1"/>
  <c r="U72" i="1"/>
  <c r="S1831" i="1"/>
  <c r="U1831" i="1"/>
  <c r="T1511" i="1"/>
  <c r="U1511" i="1"/>
  <c r="T1191" i="1"/>
  <c r="U1191" i="1"/>
  <c r="T871" i="1"/>
  <c r="U871" i="1"/>
  <c r="R1882" i="1"/>
  <c r="T1882" i="1"/>
  <c r="R1530" i="1"/>
  <c r="T1530" i="1"/>
  <c r="R1498" i="1"/>
  <c r="T1498" i="1"/>
  <c r="R1402" i="1"/>
  <c r="T1402" i="1"/>
  <c r="Q1242" i="1"/>
  <c r="T1242" i="1"/>
  <c r="Q922" i="1"/>
  <c r="T922" i="1"/>
  <c r="R890" i="1"/>
  <c r="T890" i="1"/>
  <c r="R666" i="1"/>
  <c r="T666" i="1"/>
  <c r="Q1950" i="1"/>
  <c r="Q1402" i="1"/>
  <c r="Q729" i="1"/>
  <c r="R989" i="1"/>
  <c r="R153" i="1"/>
  <c r="S1976" i="1"/>
  <c r="S1690" i="1"/>
  <c r="S1402" i="1"/>
  <c r="S1119" i="1"/>
  <c r="S857" i="1"/>
  <c r="S508" i="1"/>
  <c r="S219" i="1"/>
  <c r="T1977" i="1"/>
  <c r="T1822" i="1"/>
  <c r="T1656" i="1"/>
  <c r="T1303" i="1"/>
  <c r="T759" i="1"/>
  <c r="T602" i="1"/>
  <c r="T386" i="1"/>
  <c r="T224" i="1"/>
  <c r="T64" i="1"/>
  <c r="U2018" i="1"/>
  <c r="U1975" i="1"/>
  <c r="U1921" i="1"/>
  <c r="U1727" i="1"/>
  <c r="U1630" i="1"/>
  <c r="U1533" i="1"/>
  <c r="U1434" i="1"/>
  <c r="U1378" i="1"/>
  <c r="U1334" i="1"/>
  <c r="U1278" i="1"/>
  <c r="U1178" i="1"/>
  <c r="U1122" i="1"/>
  <c r="U1078" i="1"/>
  <c r="U1022" i="1"/>
  <c r="U922" i="1"/>
  <c r="U822" i="1"/>
  <c r="U766" i="1"/>
  <c r="U503" i="1"/>
  <c r="U284" i="1"/>
  <c r="U226" i="1"/>
  <c r="T296" i="1"/>
  <c r="U296" i="1"/>
  <c r="S1447" i="1"/>
  <c r="U1447" i="1"/>
  <c r="T295" i="1"/>
  <c r="U295" i="1"/>
  <c r="R1753" i="1"/>
  <c r="T1753" i="1"/>
  <c r="R1497" i="1"/>
  <c r="T1497" i="1"/>
  <c r="R1401" i="1"/>
  <c r="T1401" i="1"/>
  <c r="R1145" i="1"/>
  <c r="T1145" i="1"/>
  <c r="S921" i="1"/>
  <c r="T921" i="1"/>
  <c r="S889" i="1"/>
  <c r="T889" i="1"/>
  <c r="R665" i="1"/>
  <c r="T665" i="1"/>
  <c r="R57" i="1"/>
  <c r="T57" i="1"/>
  <c r="Q1949" i="1"/>
  <c r="Q1401" i="1"/>
  <c r="Q728" i="1"/>
  <c r="Q29" i="1"/>
  <c r="R1733" i="1"/>
  <c r="R988" i="1"/>
  <c r="R61" i="1"/>
  <c r="S1975" i="1"/>
  <c r="S1689" i="1"/>
  <c r="S1401" i="1"/>
  <c r="S1085" i="1"/>
  <c r="S856" i="1"/>
  <c r="S507" i="1"/>
  <c r="T1976" i="1"/>
  <c r="T1821" i="1"/>
  <c r="T1655" i="1"/>
  <c r="T1302" i="1"/>
  <c r="T758" i="1"/>
  <c r="T385" i="1"/>
  <c r="T223" i="1"/>
  <c r="U2017" i="1"/>
  <c r="U1974" i="1"/>
  <c r="U1920" i="1"/>
  <c r="U1823" i="1"/>
  <c r="U1726" i="1"/>
  <c r="U1629" i="1"/>
  <c r="U1532" i="1"/>
  <c r="U1433" i="1"/>
  <c r="U1377" i="1"/>
  <c r="U1277" i="1"/>
  <c r="U1177" i="1"/>
  <c r="U1021" i="1"/>
  <c r="U921" i="1"/>
  <c r="U865" i="1"/>
  <c r="U765" i="1"/>
  <c r="U605" i="1"/>
  <c r="U283" i="1"/>
  <c r="U225" i="1"/>
  <c r="U122" i="1"/>
  <c r="U64" i="1"/>
  <c r="S1735" i="1"/>
  <c r="U1735" i="1"/>
  <c r="R1880" i="1"/>
  <c r="T1880" i="1"/>
  <c r="R1752" i="1"/>
  <c r="T1752" i="1"/>
  <c r="R1400" i="1"/>
  <c r="T1400" i="1"/>
  <c r="R1144" i="1"/>
  <c r="T1144" i="1"/>
  <c r="R920" i="1"/>
  <c r="T920" i="1"/>
  <c r="S888" i="1"/>
  <c r="T888" i="1"/>
  <c r="Q664" i="1"/>
  <c r="T664" i="1"/>
  <c r="S408" i="1"/>
  <c r="T408" i="1"/>
  <c r="R184" i="1"/>
  <c r="T184" i="1"/>
  <c r="Q1948" i="1"/>
  <c r="Q701" i="1"/>
  <c r="Q28" i="1"/>
  <c r="R1729" i="1"/>
  <c r="R60" i="1"/>
  <c r="S1974" i="1"/>
  <c r="S1688" i="1"/>
  <c r="S1372" i="1"/>
  <c r="S1084" i="1"/>
  <c r="S854" i="1"/>
  <c r="T1794" i="1"/>
  <c r="T1086" i="1"/>
  <c r="T384" i="1"/>
  <c r="T221" i="1"/>
  <c r="U2016" i="1"/>
  <c r="U1919" i="1"/>
  <c r="U1822" i="1"/>
  <c r="U1725" i="1"/>
  <c r="U1628" i="1"/>
  <c r="U1531" i="1"/>
  <c r="U1432" i="1"/>
  <c r="U1376" i="1"/>
  <c r="U1276" i="1"/>
  <c r="U1176" i="1"/>
  <c r="U1020" i="1"/>
  <c r="U920" i="1"/>
  <c r="U864" i="1"/>
  <c r="U764" i="1"/>
  <c r="U662" i="1"/>
  <c r="U604" i="1"/>
  <c r="U546" i="1"/>
  <c r="U282" i="1"/>
  <c r="U121" i="1"/>
  <c r="U63" i="1"/>
  <c r="T520" i="1"/>
  <c r="U520" i="1"/>
  <c r="T40" i="1"/>
  <c r="U40" i="1"/>
  <c r="T1543" i="1"/>
  <c r="U1543" i="1"/>
  <c r="R1879" i="1"/>
  <c r="T1879" i="1"/>
  <c r="Q1751" i="1"/>
  <c r="T1751" i="1"/>
  <c r="R1399" i="1"/>
  <c r="T1399" i="1"/>
  <c r="R1143" i="1"/>
  <c r="T1143" i="1"/>
  <c r="Q663" i="1"/>
  <c r="T663" i="1"/>
  <c r="R567" i="1"/>
  <c r="T567" i="1"/>
  <c r="S439" i="1"/>
  <c r="T439" i="1"/>
  <c r="S407" i="1"/>
  <c r="T407" i="1"/>
  <c r="R183" i="1"/>
  <c r="T183" i="1"/>
  <c r="S55" i="1"/>
  <c r="T55" i="1"/>
  <c r="Q1947" i="1"/>
  <c r="Q699" i="1"/>
  <c r="Q27" i="1"/>
  <c r="R888" i="1"/>
  <c r="S1687" i="1"/>
  <c r="S1371" i="1"/>
  <c r="S1082" i="1"/>
  <c r="S504" i="1"/>
  <c r="S216" i="1"/>
  <c r="T1600" i="1"/>
  <c r="T1442" i="1"/>
  <c r="T1085" i="1"/>
  <c r="T730" i="1"/>
  <c r="T599" i="1"/>
  <c r="T383" i="1"/>
  <c r="U2015" i="1"/>
  <c r="U1918" i="1"/>
  <c r="U1821" i="1"/>
  <c r="U1724" i="1"/>
  <c r="U1627" i="1"/>
  <c r="U1530" i="1"/>
  <c r="U1431" i="1"/>
  <c r="U1375" i="1"/>
  <c r="U1275" i="1"/>
  <c r="U1175" i="1"/>
  <c r="U1119" i="1"/>
  <c r="U1019" i="1"/>
  <c r="U919" i="1"/>
  <c r="U863" i="1"/>
  <c r="U763" i="1"/>
  <c r="U603" i="1"/>
  <c r="U545" i="1"/>
  <c r="U442" i="1"/>
  <c r="U384" i="1"/>
  <c r="U281" i="1"/>
  <c r="U223" i="1"/>
  <c r="U120" i="1"/>
  <c r="T903" i="1"/>
  <c r="U903" i="1"/>
  <c r="T71" i="1"/>
  <c r="U71" i="1"/>
  <c r="R1878" i="1"/>
  <c r="T1878" i="1"/>
  <c r="S1750" i="1"/>
  <c r="T1750" i="1"/>
  <c r="S1398" i="1"/>
  <c r="T1398" i="1"/>
  <c r="R1142" i="1"/>
  <c r="T1142" i="1"/>
  <c r="S1110" i="1"/>
  <c r="T1110" i="1"/>
  <c r="R566" i="1"/>
  <c r="T566" i="1"/>
  <c r="S438" i="1"/>
  <c r="T438" i="1"/>
  <c r="S406" i="1"/>
  <c r="T406" i="1"/>
  <c r="S54" i="1"/>
  <c r="T54" i="1"/>
  <c r="Q1946" i="1"/>
  <c r="Q1309" i="1"/>
  <c r="Q695" i="1"/>
  <c r="Q26" i="1"/>
  <c r="R1726" i="1"/>
  <c r="R886" i="1"/>
  <c r="R25" i="1"/>
  <c r="S1943" i="1"/>
  <c r="S1657" i="1"/>
  <c r="S1369" i="1"/>
  <c r="S1081" i="1"/>
  <c r="S829" i="1"/>
  <c r="S503" i="1"/>
  <c r="T1599" i="1"/>
  <c r="T1439" i="1"/>
  <c r="T1084" i="1"/>
  <c r="T598" i="1"/>
  <c r="T219" i="1"/>
  <c r="T2" i="1"/>
  <c r="U2014" i="1"/>
  <c r="U1917" i="1"/>
  <c r="U1820" i="1"/>
  <c r="U1723" i="1"/>
  <c r="U1626" i="1"/>
  <c r="U1529" i="1"/>
  <c r="U1474" i="1"/>
  <c r="U1430" i="1"/>
  <c r="U1374" i="1"/>
  <c r="U1274" i="1"/>
  <c r="U1218" i="1"/>
  <c r="U1174" i="1"/>
  <c r="U1118" i="1"/>
  <c r="U1018" i="1"/>
  <c r="U962" i="1"/>
  <c r="U918" i="1"/>
  <c r="U862" i="1"/>
  <c r="U762" i="1"/>
  <c r="U544" i="1"/>
  <c r="U441" i="1"/>
  <c r="U383" i="1"/>
  <c r="U280" i="1"/>
  <c r="U222" i="1"/>
  <c r="U119" i="1"/>
  <c r="U61" i="1"/>
  <c r="S1137" i="1"/>
  <c r="T1137" i="1"/>
  <c r="R465" i="1"/>
  <c r="S465" i="1"/>
  <c r="T1874" i="1"/>
  <c r="S1680" i="1"/>
  <c r="T1680" i="1"/>
  <c r="S1200" i="1"/>
  <c r="T1200" i="1"/>
  <c r="S976" i="1"/>
  <c r="T976" i="1"/>
  <c r="S848" i="1"/>
  <c r="T848" i="1"/>
  <c r="S752" i="1"/>
  <c r="T752" i="1"/>
  <c r="S592" i="1"/>
  <c r="T592" i="1"/>
  <c r="S496" i="1"/>
  <c r="T496" i="1"/>
  <c r="S400" i="1"/>
  <c r="T400" i="1"/>
  <c r="S272" i="1"/>
  <c r="T272" i="1"/>
  <c r="S16" i="1"/>
  <c r="T16" i="1"/>
  <c r="S1839" i="1"/>
  <c r="T1839" i="1"/>
  <c r="Q1167" i="1"/>
  <c r="T1167" i="1"/>
  <c r="S1039" i="1"/>
  <c r="T1039" i="1"/>
  <c r="Q879" i="1"/>
  <c r="T879" i="1"/>
  <c r="T623" i="1"/>
  <c r="S623" i="1"/>
  <c r="S527" i="1"/>
  <c r="T527" i="1"/>
  <c r="S431" i="1"/>
  <c r="T431" i="1"/>
  <c r="S303" i="1"/>
  <c r="T303" i="1"/>
  <c r="S143" i="1"/>
  <c r="T143" i="1"/>
  <c r="Q47" i="1"/>
  <c r="T47" i="1"/>
  <c r="T401" i="1"/>
  <c r="R1773" i="1"/>
  <c r="T1773" i="1"/>
  <c r="T1645" i="1"/>
  <c r="R1645" i="1"/>
  <c r="R1517" i="1"/>
  <c r="T1517" i="1"/>
  <c r="R1421" i="1"/>
  <c r="T1421" i="1"/>
  <c r="T1165" i="1"/>
  <c r="R1165" i="1"/>
  <c r="S1361" i="1"/>
  <c r="T658" i="1"/>
  <c r="S1359" i="1"/>
  <c r="T1042" i="1"/>
  <c r="T626" i="1"/>
  <c r="R1901" i="1"/>
  <c r="T1041" i="1"/>
  <c r="T625" i="1"/>
  <c r="T1970" i="1"/>
  <c r="T1036" i="1"/>
  <c r="T620" i="1"/>
  <c r="R1293" i="1"/>
  <c r="S1809" i="1"/>
  <c r="T1969" i="1"/>
  <c r="T332" i="1"/>
  <c r="S1968" i="1"/>
  <c r="T1968" i="1"/>
  <c r="S1264" i="1"/>
  <c r="T1264" i="1"/>
  <c r="S1743" i="1"/>
  <c r="T1743" i="1"/>
  <c r="Q1231" i="1"/>
  <c r="T1231" i="1"/>
  <c r="S655" i="1"/>
  <c r="T655" i="1"/>
  <c r="T1105" i="1"/>
  <c r="R1677" i="1"/>
  <c r="T1677" i="1"/>
  <c r="T653" i="1"/>
  <c r="R653" i="1"/>
  <c r="S1996" i="1"/>
  <c r="T1996" i="1"/>
  <c r="S1964" i="1"/>
  <c r="T1964" i="1"/>
  <c r="S1900" i="1"/>
  <c r="T1900" i="1"/>
  <c r="S1868" i="1"/>
  <c r="T1868" i="1"/>
  <c r="S1772" i="1"/>
  <c r="T1772" i="1"/>
  <c r="S1708" i="1"/>
  <c r="T1708" i="1"/>
  <c r="S1676" i="1"/>
  <c r="T1676" i="1"/>
  <c r="S1612" i="1"/>
  <c r="T1612" i="1"/>
  <c r="S1580" i="1"/>
  <c r="T1580" i="1"/>
  <c r="S1516" i="1"/>
  <c r="T1516" i="1"/>
  <c r="S1484" i="1"/>
  <c r="T1484" i="1"/>
  <c r="S1420" i="1"/>
  <c r="T1420" i="1"/>
  <c r="S1324" i="1"/>
  <c r="T1324" i="1"/>
  <c r="S1292" i="1"/>
  <c r="T1292" i="1"/>
  <c r="S1228" i="1"/>
  <c r="T1228" i="1"/>
  <c r="S1132" i="1"/>
  <c r="T1132" i="1"/>
  <c r="S1068" i="1"/>
  <c r="T1068" i="1"/>
  <c r="S1004" i="1"/>
  <c r="T1004" i="1"/>
  <c r="S972" i="1"/>
  <c r="T972" i="1"/>
  <c r="S908" i="1"/>
  <c r="T908" i="1"/>
  <c r="S844" i="1"/>
  <c r="T844" i="1"/>
  <c r="S780" i="1"/>
  <c r="T780" i="1"/>
  <c r="S748" i="1"/>
  <c r="T748" i="1"/>
  <c r="S684" i="1"/>
  <c r="T684" i="1"/>
  <c r="S652" i="1"/>
  <c r="T652" i="1"/>
  <c r="S588" i="1"/>
  <c r="T588" i="1"/>
  <c r="S524" i="1"/>
  <c r="T524" i="1"/>
  <c r="S492" i="1"/>
  <c r="T492" i="1"/>
  <c r="S428" i="1"/>
  <c r="T428" i="1"/>
  <c r="S364" i="1"/>
  <c r="T364" i="1"/>
  <c r="S268" i="1"/>
  <c r="T268" i="1"/>
  <c r="S236" i="1"/>
  <c r="T236" i="1"/>
  <c r="S204" i="1"/>
  <c r="T204" i="1"/>
  <c r="S140" i="1"/>
  <c r="T140" i="1"/>
  <c r="S76" i="1"/>
  <c r="T76" i="1"/>
  <c r="S44" i="1"/>
  <c r="T44" i="1"/>
  <c r="S12" i="1"/>
  <c r="T12" i="1"/>
  <c r="T1682" i="1"/>
  <c r="S1899" i="1"/>
  <c r="T1899" i="1"/>
  <c r="S1867" i="1"/>
  <c r="T1867" i="1"/>
  <c r="S1803" i="1"/>
  <c r="T1803" i="1"/>
  <c r="S1739" i="1"/>
  <c r="T1739" i="1"/>
  <c r="S1707" i="1"/>
  <c r="T1707" i="1"/>
  <c r="S1675" i="1"/>
  <c r="T1675" i="1"/>
  <c r="S1643" i="1"/>
  <c r="T1643" i="1"/>
  <c r="S1579" i="1"/>
  <c r="T1579" i="1"/>
  <c r="R1547" i="1"/>
  <c r="T1547" i="1"/>
  <c r="S1515" i="1"/>
  <c r="T1515" i="1"/>
  <c r="S1483" i="1"/>
  <c r="T1483" i="1"/>
  <c r="S1419" i="1"/>
  <c r="T1419" i="1"/>
  <c r="S1355" i="1"/>
  <c r="T1355" i="1"/>
  <c r="S1291" i="1"/>
  <c r="T1291" i="1"/>
  <c r="S1259" i="1"/>
  <c r="T1259" i="1"/>
  <c r="S1195" i="1"/>
  <c r="T1195" i="1"/>
  <c r="S1163" i="1"/>
  <c r="T1163" i="1"/>
  <c r="S1131" i="1"/>
  <c r="T1131" i="1"/>
  <c r="S1099" i="1"/>
  <c r="T1099" i="1"/>
  <c r="S1067" i="1"/>
  <c r="T1067" i="1"/>
  <c r="S1035" i="1"/>
  <c r="T1035" i="1"/>
  <c r="S1003" i="1"/>
  <c r="T1003" i="1"/>
  <c r="S971" i="1"/>
  <c r="T971" i="1"/>
  <c r="S939" i="1"/>
  <c r="T939" i="1"/>
  <c r="S907" i="1"/>
  <c r="T907" i="1"/>
  <c r="S875" i="1"/>
  <c r="T875" i="1"/>
  <c r="S843" i="1"/>
  <c r="T843" i="1"/>
  <c r="S811" i="1"/>
  <c r="T811" i="1"/>
  <c r="S747" i="1"/>
  <c r="T747" i="1"/>
  <c r="S715" i="1"/>
  <c r="T715" i="1"/>
  <c r="S683" i="1"/>
  <c r="T683" i="1"/>
  <c r="S651" i="1"/>
  <c r="T651" i="1"/>
  <c r="S619" i="1"/>
  <c r="T619" i="1"/>
  <c r="S587" i="1"/>
  <c r="T587" i="1"/>
  <c r="S555" i="1"/>
  <c r="T555" i="1"/>
  <c r="S523" i="1"/>
  <c r="T523" i="1"/>
  <c r="S459" i="1"/>
  <c r="T459" i="1"/>
  <c r="S427" i="1"/>
  <c r="T427" i="1"/>
  <c r="S363" i="1"/>
  <c r="T363" i="1"/>
  <c r="S331" i="1"/>
  <c r="T331" i="1"/>
  <c r="S299" i="1"/>
  <c r="T299" i="1"/>
  <c r="S235" i="1"/>
  <c r="T235" i="1"/>
  <c r="S203" i="1"/>
  <c r="T203" i="1"/>
  <c r="S139" i="1"/>
  <c r="T139" i="1"/>
  <c r="S107" i="1"/>
  <c r="T107" i="1"/>
  <c r="S75" i="1"/>
  <c r="T75" i="1"/>
  <c r="S43" i="1"/>
  <c r="T43" i="1"/>
  <c r="S11" i="1"/>
  <c r="T11" i="1"/>
  <c r="S1231" i="1"/>
  <c r="S687" i="1"/>
  <c r="T1930" i="1"/>
  <c r="S1938" i="1"/>
  <c r="T1938" i="1"/>
  <c r="S1426" i="1"/>
  <c r="T1426" i="1"/>
  <c r="S978" i="1"/>
  <c r="T978" i="1"/>
  <c r="S818" i="1"/>
  <c r="T818" i="1"/>
  <c r="S690" i="1"/>
  <c r="T690" i="1"/>
  <c r="S18" i="1"/>
  <c r="T18" i="1"/>
  <c r="R1873" i="1"/>
  <c r="S1873" i="1"/>
  <c r="T1873" i="1"/>
  <c r="R1713" i="1"/>
  <c r="T1713" i="1"/>
  <c r="S1713" i="1"/>
  <c r="S1393" i="1"/>
  <c r="T1393" i="1"/>
  <c r="R817" i="1"/>
  <c r="T817" i="1"/>
  <c r="R689" i="1"/>
  <c r="T689" i="1"/>
  <c r="Q561" i="1"/>
  <c r="S561" i="1"/>
  <c r="S433" i="1"/>
  <c r="T433" i="1"/>
  <c r="Q273" i="1"/>
  <c r="S273" i="1"/>
  <c r="R145" i="1"/>
  <c r="T145" i="1"/>
  <c r="Q145" i="1"/>
  <c r="S1872" i="1"/>
  <c r="T1872" i="1"/>
  <c r="S1616" i="1"/>
  <c r="T1616" i="1"/>
  <c r="S1392" i="1"/>
  <c r="T1392" i="1"/>
  <c r="S1072" i="1"/>
  <c r="T1072" i="1"/>
  <c r="S688" i="1"/>
  <c r="T688" i="1"/>
  <c r="S144" i="1"/>
  <c r="T144" i="1"/>
  <c r="T1295" i="1"/>
  <c r="S1295" i="1"/>
  <c r="T1837" i="1"/>
  <c r="R1837" i="1"/>
  <c r="R269" i="1"/>
  <c r="T269" i="1"/>
  <c r="S1962" i="1"/>
  <c r="T1962" i="1"/>
  <c r="S714" i="1"/>
  <c r="T714" i="1"/>
  <c r="T178" i="1"/>
  <c r="S1993" i="1"/>
  <c r="T1993" i="1"/>
  <c r="S1961" i="1"/>
  <c r="T1961" i="1"/>
  <c r="S1929" i="1"/>
  <c r="T1929" i="1"/>
  <c r="S1737" i="1"/>
  <c r="T1737" i="1"/>
  <c r="S1705" i="1"/>
  <c r="T1705" i="1"/>
  <c r="S1673" i="1"/>
  <c r="T1673" i="1"/>
  <c r="S1609" i="1"/>
  <c r="T1609" i="1"/>
  <c r="S1513" i="1"/>
  <c r="T1513" i="1"/>
  <c r="S1385" i="1"/>
  <c r="T1385" i="1"/>
  <c r="S1321" i="1"/>
  <c r="T1321" i="1"/>
  <c r="S1289" i="1"/>
  <c r="T1289" i="1"/>
  <c r="S1257" i="1"/>
  <c r="T1257" i="1"/>
  <c r="S1161" i="1"/>
  <c r="T1161" i="1"/>
  <c r="S1129" i="1"/>
  <c r="T1129" i="1"/>
  <c r="S1097" i="1"/>
  <c r="T1097" i="1"/>
  <c r="S1033" i="1"/>
  <c r="T1033" i="1"/>
  <c r="S969" i="1"/>
  <c r="T969" i="1"/>
  <c r="S905" i="1"/>
  <c r="T905" i="1"/>
  <c r="S873" i="1"/>
  <c r="T873" i="1"/>
  <c r="S809" i="1"/>
  <c r="T809" i="1"/>
  <c r="S777" i="1"/>
  <c r="T777" i="1"/>
  <c r="S457" i="1"/>
  <c r="T457" i="1"/>
  <c r="S393" i="1"/>
  <c r="T393" i="1"/>
  <c r="S329" i="1"/>
  <c r="T329" i="1"/>
  <c r="S297" i="1"/>
  <c r="T297" i="1"/>
  <c r="S233" i="1"/>
  <c r="T233" i="1"/>
  <c r="S9" i="1"/>
  <c r="T9" i="1"/>
  <c r="R13" i="1"/>
  <c r="S673" i="1"/>
  <c r="T1841" i="1"/>
  <c r="T1488" i="1"/>
  <c r="T1388" i="1"/>
  <c r="T1297" i="1"/>
  <c r="T1201" i="1"/>
  <c r="T785" i="1"/>
  <c r="T498" i="1"/>
  <c r="T177" i="1"/>
  <c r="S1458" i="1"/>
  <c r="T1458" i="1"/>
  <c r="Q337" i="1"/>
  <c r="S337" i="1"/>
  <c r="Q1391" i="1"/>
  <c r="T1391" i="1"/>
  <c r="T911" i="1"/>
  <c r="S911" i="1"/>
  <c r="S367" i="1"/>
  <c r="T367" i="1"/>
  <c r="R1869" i="1"/>
  <c r="T1869" i="1"/>
  <c r="R461" i="1"/>
  <c r="T461" i="1"/>
  <c r="S1130" i="1"/>
  <c r="T1130" i="1"/>
  <c r="S1992" i="1"/>
  <c r="T1992" i="1"/>
  <c r="S1960" i="1"/>
  <c r="T1960" i="1"/>
  <c r="S1928" i="1"/>
  <c r="T1928" i="1"/>
  <c r="S1832" i="1"/>
  <c r="T1832" i="1"/>
  <c r="S1736" i="1"/>
  <c r="T1736" i="1"/>
  <c r="S1672" i="1"/>
  <c r="T1672" i="1"/>
  <c r="S1640" i="1"/>
  <c r="T1640" i="1"/>
  <c r="S1608" i="1"/>
  <c r="T1608" i="1"/>
  <c r="R1544" i="1"/>
  <c r="T1544" i="1"/>
  <c r="S1512" i="1"/>
  <c r="T1512" i="1"/>
  <c r="S1448" i="1"/>
  <c r="T1448" i="1"/>
  <c r="S1384" i="1"/>
  <c r="T1384" i="1"/>
  <c r="S1288" i="1"/>
  <c r="T1288" i="1"/>
  <c r="S1256" i="1"/>
  <c r="T1256" i="1"/>
  <c r="S1224" i="1"/>
  <c r="T1224" i="1"/>
  <c r="R1160" i="1"/>
  <c r="T1160" i="1"/>
  <c r="S1128" i="1"/>
  <c r="T1128" i="1"/>
  <c r="S1032" i="1"/>
  <c r="T1032" i="1"/>
  <c r="R1000" i="1"/>
  <c r="T1000" i="1"/>
  <c r="S968" i="1"/>
  <c r="T968" i="1"/>
  <c r="S872" i="1"/>
  <c r="T872" i="1"/>
  <c r="S808" i="1"/>
  <c r="T808" i="1"/>
  <c r="S776" i="1"/>
  <c r="T776" i="1"/>
  <c r="R712" i="1"/>
  <c r="T712" i="1"/>
  <c r="S616" i="1"/>
  <c r="T616" i="1"/>
  <c r="S392" i="1"/>
  <c r="T392" i="1"/>
  <c r="S232" i="1"/>
  <c r="T232" i="1"/>
  <c r="S200" i="1"/>
  <c r="T200" i="1"/>
  <c r="S168" i="1"/>
  <c r="T168" i="1"/>
  <c r="S8" i="1"/>
  <c r="T8" i="1"/>
  <c r="T1921" i="1"/>
  <c r="T1840" i="1"/>
  <c r="T1746" i="1"/>
  <c r="T1287" i="1"/>
  <c r="T1196" i="1"/>
  <c r="T672" i="1"/>
  <c r="T497" i="1"/>
  <c r="T172" i="1"/>
  <c r="S1618" i="1"/>
  <c r="T1618" i="1"/>
  <c r="S1905" i="1"/>
  <c r="T1905" i="1"/>
  <c r="R1233" i="1"/>
  <c r="T1233" i="1"/>
  <c r="S81" i="1"/>
  <c r="T81" i="1"/>
  <c r="S1296" i="1"/>
  <c r="T1296" i="1"/>
  <c r="S656" i="1"/>
  <c r="T656" i="1"/>
  <c r="S176" i="1"/>
  <c r="T176" i="1"/>
  <c r="T1423" i="1"/>
  <c r="S1423" i="1"/>
  <c r="Q175" i="1"/>
  <c r="T175" i="1"/>
  <c r="S175" i="1"/>
  <c r="S1959" i="1"/>
  <c r="T1959" i="1"/>
  <c r="S1863" i="1"/>
  <c r="T1863" i="1"/>
  <c r="S1607" i="1"/>
  <c r="T1607" i="1"/>
  <c r="S1575" i="1"/>
  <c r="T1575" i="1"/>
  <c r="S1383" i="1"/>
  <c r="T1383" i="1"/>
  <c r="S1223" i="1"/>
  <c r="T1223" i="1"/>
  <c r="R1159" i="1"/>
  <c r="T1159" i="1"/>
  <c r="S1031" i="1"/>
  <c r="T1031" i="1"/>
  <c r="S999" i="1"/>
  <c r="T999" i="1"/>
  <c r="R839" i="1"/>
  <c r="T839" i="1"/>
  <c r="S807" i="1"/>
  <c r="T807" i="1"/>
  <c r="S775" i="1"/>
  <c r="T775" i="1"/>
  <c r="S647" i="1"/>
  <c r="T647" i="1"/>
  <c r="S615" i="1"/>
  <c r="T615" i="1"/>
  <c r="S583" i="1"/>
  <c r="T583" i="1"/>
  <c r="S455" i="1"/>
  <c r="T455" i="1"/>
  <c r="S423" i="1"/>
  <c r="T423" i="1"/>
  <c r="S263" i="1"/>
  <c r="T263" i="1"/>
  <c r="S231" i="1"/>
  <c r="T231" i="1"/>
  <c r="S199" i="1"/>
  <c r="T199" i="1"/>
  <c r="S167" i="1"/>
  <c r="T167" i="1"/>
  <c r="S7" i="1"/>
  <c r="T7" i="1"/>
  <c r="S399" i="1"/>
  <c r="T1920" i="1"/>
  <c r="T1836" i="1"/>
  <c r="T1745" i="1"/>
  <c r="R1990" i="1"/>
  <c r="T1990" i="1"/>
  <c r="S1958" i="1"/>
  <c r="T1958" i="1"/>
  <c r="S1926" i="1"/>
  <c r="T1926" i="1"/>
  <c r="S1862" i="1"/>
  <c r="T1862" i="1"/>
  <c r="S1830" i="1"/>
  <c r="T1830" i="1"/>
  <c r="S1798" i="1"/>
  <c r="T1798" i="1"/>
  <c r="S1702" i="1"/>
  <c r="T1702" i="1"/>
  <c r="S1606" i="1"/>
  <c r="T1606" i="1"/>
  <c r="S1574" i="1"/>
  <c r="T1574" i="1"/>
  <c r="R1542" i="1"/>
  <c r="T1542" i="1"/>
  <c r="S1382" i="1"/>
  <c r="T1382" i="1"/>
  <c r="S1350" i="1"/>
  <c r="T1350" i="1"/>
  <c r="S1286" i="1"/>
  <c r="T1286" i="1"/>
  <c r="S1254" i="1"/>
  <c r="T1254" i="1"/>
  <c r="S1222" i="1"/>
  <c r="T1222" i="1"/>
  <c r="R1158" i="1"/>
  <c r="T1158" i="1"/>
  <c r="S1062" i="1"/>
  <c r="T1062" i="1"/>
  <c r="S1030" i="1"/>
  <c r="T1030" i="1"/>
  <c r="S998" i="1"/>
  <c r="T998" i="1"/>
  <c r="S934" i="1"/>
  <c r="T934" i="1"/>
  <c r="R838" i="1"/>
  <c r="T838" i="1"/>
  <c r="R710" i="1"/>
  <c r="T710" i="1"/>
  <c r="R518" i="1"/>
  <c r="T518" i="1"/>
  <c r="T358" i="1"/>
  <c r="R358" i="1"/>
  <c r="S262" i="1"/>
  <c r="T262" i="1"/>
  <c r="R198" i="1"/>
  <c r="T198" i="1"/>
  <c r="S1199" i="1"/>
  <c r="T1744" i="1"/>
  <c r="T1650" i="1"/>
  <c r="T882" i="1"/>
  <c r="T466" i="1"/>
  <c r="S1967" i="1"/>
  <c r="T1967" i="1"/>
  <c r="T1583" i="1"/>
  <c r="S1583" i="1"/>
  <c r="Q335" i="1"/>
  <c r="S335" i="1"/>
  <c r="T335" i="1"/>
  <c r="R557" i="1"/>
  <c r="T557" i="1"/>
  <c r="S1866" i="1"/>
  <c r="T1866" i="1"/>
  <c r="S1802" i="1"/>
  <c r="T1802" i="1"/>
  <c r="S1674" i="1"/>
  <c r="T1674" i="1"/>
  <c r="S1578" i="1"/>
  <c r="T1578" i="1"/>
  <c r="S1482" i="1"/>
  <c r="T1482" i="1"/>
  <c r="S1386" i="1"/>
  <c r="T1386" i="1"/>
  <c r="S1258" i="1"/>
  <c r="T1258" i="1"/>
  <c r="S1098" i="1"/>
  <c r="T1098" i="1"/>
  <c r="S1066" i="1"/>
  <c r="T1066" i="1"/>
  <c r="S970" i="1"/>
  <c r="T970" i="1"/>
  <c r="S874" i="1"/>
  <c r="T874" i="1"/>
  <c r="S810" i="1"/>
  <c r="T810" i="1"/>
  <c r="S682" i="1"/>
  <c r="T682" i="1"/>
  <c r="S586" i="1"/>
  <c r="T586" i="1"/>
  <c r="S458" i="1"/>
  <c r="T458" i="1"/>
  <c r="S330" i="1"/>
  <c r="T330" i="1"/>
  <c r="S202" i="1"/>
  <c r="T202" i="1"/>
  <c r="R2021" i="1"/>
  <c r="T2021" i="1"/>
  <c r="R1989" i="1"/>
  <c r="T1989" i="1"/>
  <c r="S1957" i="1"/>
  <c r="T1957" i="1"/>
  <c r="R1829" i="1"/>
  <c r="T1829" i="1"/>
  <c r="R1637" i="1"/>
  <c r="T1637" i="1"/>
  <c r="S1605" i="1"/>
  <c r="T1605" i="1"/>
  <c r="R1477" i="1"/>
  <c r="T1477" i="1"/>
  <c r="R1157" i="1"/>
  <c r="T1157" i="1"/>
  <c r="R997" i="1"/>
  <c r="T997" i="1"/>
  <c r="S933" i="1"/>
  <c r="T933" i="1"/>
  <c r="R709" i="1"/>
  <c r="T709" i="1"/>
  <c r="S581" i="1"/>
  <c r="T581" i="1"/>
  <c r="R549" i="1"/>
  <c r="T549" i="1"/>
  <c r="R517" i="1"/>
  <c r="T517" i="1"/>
  <c r="T357" i="1"/>
  <c r="R357" i="1"/>
  <c r="R165" i="1"/>
  <c r="T165" i="1"/>
  <c r="T1831" i="1"/>
  <c r="T1740" i="1"/>
  <c r="T1649" i="1"/>
  <c r="T1554" i="1"/>
  <c r="T1362" i="1"/>
  <c r="T881" i="1"/>
  <c r="T465" i="1"/>
  <c r="T160" i="1"/>
  <c r="S1906" i="1"/>
  <c r="T1906" i="1"/>
  <c r="S1490" i="1"/>
  <c r="T1490" i="1"/>
  <c r="S1010" i="1"/>
  <c r="T1010" i="1"/>
  <c r="S370" i="1"/>
  <c r="T370" i="1"/>
  <c r="S82" i="1"/>
  <c r="T82" i="1"/>
  <c r="S1904" i="1"/>
  <c r="T1904" i="1"/>
  <c r="S1424" i="1"/>
  <c r="T1424" i="1"/>
  <c r="S912" i="1"/>
  <c r="T912" i="1"/>
  <c r="S624" i="1"/>
  <c r="T624" i="1"/>
  <c r="S528" i="1"/>
  <c r="T528" i="1"/>
  <c r="S464" i="1"/>
  <c r="T464" i="1"/>
  <c r="S304" i="1"/>
  <c r="T304" i="1"/>
  <c r="S240" i="1"/>
  <c r="T240" i="1"/>
  <c r="S80" i="1"/>
  <c r="T80" i="1"/>
  <c r="S1903" i="1"/>
  <c r="T1903" i="1"/>
  <c r="T1711" i="1"/>
  <c r="S1711" i="1"/>
  <c r="T1071" i="1"/>
  <c r="S1071" i="1"/>
  <c r="S815" i="1"/>
  <c r="T815" i="1"/>
  <c r="S591" i="1"/>
  <c r="T591" i="1"/>
  <c r="S79" i="1"/>
  <c r="T79" i="1"/>
  <c r="S1706" i="1"/>
  <c r="T1706" i="1"/>
  <c r="S554" i="1"/>
  <c r="T554" i="1"/>
  <c r="S2020" i="1"/>
  <c r="T2020" i="1"/>
  <c r="S1988" i="1"/>
  <c r="T1988" i="1"/>
  <c r="S1956" i="1"/>
  <c r="T1956" i="1"/>
  <c r="S1924" i="1"/>
  <c r="T1924" i="1"/>
  <c r="S1892" i="1"/>
  <c r="T1892" i="1"/>
  <c r="S1860" i="1"/>
  <c r="T1860" i="1"/>
  <c r="S1828" i="1"/>
  <c r="T1828" i="1"/>
  <c r="S1796" i="1"/>
  <c r="T1796" i="1"/>
  <c r="S1764" i="1"/>
  <c r="T1764" i="1"/>
  <c r="S1732" i="1"/>
  <c r="T1732" i="1"/>
  <c r="S1700" i="1"/>
  <c r="T1700" i="1"/>
  <c r="S1668" i="1"/>
  <c r="T1668" i="1"/>
  <c r="S1636" i="1"/>
  <c r="T1636" i="1"/>
  <c r="S1604" i="1"/>
  <c r="T1604" i="1"/>
  <c r="S1572" i="1"/>
  <c r="T1572" i="1"/>
  <c r="S1540" i="1"/>
  <c r="T1540" i="1"/>
  <c r="S1508" i="1"/>
  <c r="T1508" i="1"/>
  <c r="S1476" i="1"/>
  <c r="T1476" i="1"/>
  <c r="S1444" i="1"/>
  <c r="T1444" i="1"/>
  <c r="S1412" i="1"/>
  <c r="T1412" i="1"/>
  <c r="S1380" i="1"/>
  <c r="T1380" i="1"/>
  <c r="S1348" i="1"/>
  <c r="T1348" i="1"/>
  <c r="S1316" i="1"/>
  <c r="T1316" i="1"/>
  <c r="S1284" i="1"/>
  <c r="T1284" i="1"/>
  <c r="S1252" i="1"/>
  <c r="T1252" i="1"/>
  <c r="S1220" i="1"/>
  <c r="T1220" i="1"/>
  <c r="S1188" i="1"/>
  <c r="T1188" i="1"/>
  <c r="S1156" i="1"/>
  <c r="T1156" i="1"/>
  <c r="S1124" i="1"/>
  <c r="T1124" i="1"/>
  <c r="S1092" i="1"/>
  <c r="T1092" i="1"/>
  <c r="S1060" i="1"/>
  <c r="T1060" i="1"/>
  <c r="S1028" i="1"/>
  <c r="T1028" i="1"/>
  <c r="S996" i="1"/>
  <c r="T996" i="1"/>
  <c r="S964" i="1"/>
  <c r="T964" i="1"/>
  <c r="S932" i="1"/>
  <c r="T932" i="1"/>
  <c r="S900" i="1"/>
  <c r="T900" i="1"/>
  <c r="S868" i="1"/>
  <c r="T868" i="1"/>
  <c r="S836" i="1"/>
  <c r="T836" i="1"/>
  <c r="S804" i="1"/>
  <c r="T804" i="1"/>
  <c r="S772" i="1"/>
  <c r="T772" i="1"/>
  <c r="S740" i="1"/>
  <c r="T740" i="1"/>
  <c r="S708" i="1"/>
  <c r="T708" i="1"/>
  <c r="S676" i="1"/>
  <c r="T676" i="1"/>
  <c r="S644" i="1"/>
  <c r="T644" i="1"/>
  <c r="S612" i="1"/>
  <c r="T612" i="1"/>
  <c r="S580" i="1"/>
  <c r="T580" i="1"/>
  <c r="S548" i="1"/>
  <c r="T548" i="1"/>
  <c r="S516" i="1"/>
  <c r="T516" i="1"/>
  <c r="S484" i="1"/>
  <c r="T484" i="1"/>
  <c r="S452" i="1"/>
  <c r="T452" i="1"/>
  <c r="S420" i="1"/>
  <c r="T420" i="1"/>
  <c r="S388" i="1"/>
  <c r="T388" i="1"/>
  <c r="S356" i="1"/>
  <c r="T356" i="1"/>
  <c r="S324" i="1"/>
  <c r="T324" i="1"/>
  <c r="S292" i="1"/>
  <c r="T292" i="1"/>
  <c r="S260" i="1"/>
  <c r="T260" i="1"/>
  <c r="S228" i="1"/>
  <c r="T228" i="1"/>
  <c r="S196" i="1"/>
  <c r="T196" i="1"/>
  <c r="S164" i="1"/>
  <c r="T164" i="1"/>
  <c r="S132" i="1"/>
  <c r="T132" i="1"/>
  <c r="S100" i="1"/>
  <c r="T100" i="1"/>
  <c r="S68" i="1"/>
  <c r="T68" i="1"/>
  <c r="S36" i="1"/>
  <c r="T36" i="1"/>
  <c r="S4" i="1"/>
  <c r="T4" i="1"/>
  <c r="R1997" i="1"/>
  <c r="T1735" i="1"/>
  <c r="T1648" i="1"/>
  <c r="T1457" i="1"/>
  <c r="T1360" i="1"/>
  <c r="T1266" i="1"/>
  <c r="T1164" i="1"/>
  <c r="T876" i="1"/>
  <c r="T460" i="1"/>
  <c r="S1584" i="1"/>
  <c r="T1584" i="1"/>
  <c r="Q1103" i="1"/>
  <c r="T1103" i="1"/>
  <c r="T1202" i="1"/>
  <c r="S1937" i="1"/>
  <c r="T1644" i="1"/>
  <c r="T1552" i="1"/>
  <c r="T1456" i="1"/>
  <c r="T1356" i="1"/>
  <c r="T1265" i="1"/>
  <c r="S914" i="1"/>
  <c r="T914" i="1"/>
  <c r="S1776" i="1"/>
  <c r="T1776" i="1"/>
  <c r="S1136" i="1"/>
  <c r="T1136" i="1"/>
  <c r="Q1999" i="1"/>
  <c r="T1999" i="1"/>
  <c r="S1999" i="1"/>
  <c r="T847" i="1"/>
  <c r="S847" i="1"/>
  <c r="R1709" i="1"/>
  <c r="T1709" i="1"/>
  <c r="T621" i="1"/>
  <c r="R621" i="1"/>
  <c r="S1610" i="1"/>
  <c r="T1610" i="1"/>
  <c r="S1514" i="1"/>
  <c r="T1514" i="1"/>
  <c r="S1418" i="1"/>
  <c r="T1418" i="1"/>
  <c r="S1290" i="1"/>
  <c r="T1290" i="1"/>
  <c r="S1194" i="1"/>
  <c r="T1194" i="1"/>
  <c r="S938" i="1"/>
  <c r="T938" i="1"/>
  <c r="S842" i="1"/>
  <c r="T842" i="1"/>
  <c r="S746" i="1"/>
  <c r="T746" i="1"/>
  <c r="S650" i="1"/>
  <c r="T650" i="1"/>
  <c r="S522" i="1"/>
  <c r="T522" i="1"/>
  <c r="S426" i="1"/>
  <c r="T426" i="1"/>
  <c r="S362" i="1"/>
  <c r="T362" i="1"/>
  <c r="S298" i="1"/>
  <c r="T298" i="1"/>
  <c r="S234" i="1"/>
  <c r="T234" i="1"/>
  <c r="S138" i="1"/>
  <c r="T138" i="1"/>
  <c r="S74" i="1"/>
  <c r="T74" i="1"/>
  <c r="S10" i="1"/>
  <c r="T10" i="1"/>
  <c r="T1585" i="1"/>
  <c r="T1394" i="1"/>
  <c r="Q992" i="1"/>
  <c r="T1729" i="1"/>
  <c r="T1639" i="1"/>
  <c r="T1548" i="1"/>
  <c r="T1452" i="1"/>
  <c r="T1351" i="1"/>
  <c r="T1260" i="1"/>
  <c r="T273" i="1"/>
  <c r="S1714" i="1"/>
  <c r="T1714" i="1"/>
  <c r="S1522" i="1"/>
  <c r="T1522" i="1"/>
  <c r="S850" i="1"/>
  <c r="T850" i="1"/>
  <c r="S306" i="1"/>
  <c r="T306" i="1"/>
  <c r="S210" i="1"/>
  <c r="T210" i="1"/>
  <c r="T2001" i="1"/>
  <c r="S2001" i="1"/>
  <c r="S1681" i="1"/>
  <c r="T1681" i="1"/>
  <c r="Q1553" i="1"/>
  <c r="R1553" i="1"/>
  <c r="R1009" i="1"/>
  <c r="T1009" i="1"/>
  <c r="S1009" i="1"/>
  <c r="R913" i="1"/>
  <c r="T913" i="1"/>
  <c r="S913" i="1"/>
  <c r="T753" i="1"/>
  <c r="S753" i="1"/>
  <c r="S657" i="1"/>
  <c r="T657" i="1"/>
  <c r="S529" i="1"/>
  <c r="T529" i="1"/>
  <c r="R369" i="1"/>
  <c r="T369" i="1"/>
  <c r="S209" i="1"/>
  <c r="T209" i="1"/>
  <c r="S1808" i="1"/>
  <c r="T1808" i="1"/>
  <c r="S1520" i="1"/>
  <c r="T1520" i="1"/>
  <c r="T1263" i="1"/>
  <c r="S1263" i="1"/>
  <c r="R1581" i="1"/>
  <c r="T1581" i="1"/>
  <c r="R141" i="1"/>
  <c r="T141" i="1"/>
  <c r="S1642" i="1"/>
  <c r="T1642" i="1"/>
  <c r="T786" i="1"/>
  <c r="Q1985" i="1"/>
  <c r="S1985" i="1"/>
  <c r="T1985" i="1"/>
  <c r="Q1761" i="1"/>
  <c r="T1761" i="1"/>
  <c r="R1665" i="1"/>
  <c r="T1665" i="1"/>
  <c r="R1409" i="1"/>
  <c r="T1409" i="1"/>
  <c r="S1409" i="1"/>
  <c r="Q1409" i="1"/>
  <c r="Q1185" i="1"/>
  <c r="T1185" i="1"/>
  <c r="R1121" i="1"/>
  <c r="T1121" i="1"/>
  <c r="R897" i="1"/>
  <c r="T897" i="1"/>
  <c r="S897" i="1"/>
  <c r="R737" i="1"/>
  <c r="T737" i="1"/>
  <c r="R449" i="1"/>
  <c r="T449" i="1"/>
  <c r="S417" i="1"/>
  <c r="T417" i="1"/>
  <c r="S353" i="1"/>
  <c r="T353" i="1"/>
  <c r="R321" i="1"/>
  <c r="T321" i="1"/>
  <c r="S193" i="1"/>
  <c r="T193" i="1"/>
  <c r="S129" i="1"/>
  <c r="T129" i="1"/>
  <c r="S65" i="1"/>
  <c r="T65" i="1"/>
  <c r="S49" i="1"/>
  <c r="T1447" i="1"/>
  <c r="T1255" i="1"/>
  <c r="T1152" i="1"/>
  <c r="T977" i="1"/>
  <c r="T864" i="1"/>
  <c r="S1617" i="1"/>
  <c r="T1617" i="1"/>
  <c r="Q1329" i="1"/>
  <c r="T1329" i="1"/>
  <c r="Q1169" i="1"/>
  <c r="T1169" i="1"/>
  <c r="Q945" i="1"/>
  <c r="T945" i="1"/>
  <c r="S849" i="1"/>
  <c r="T849" i="1"/>
  <c r="S593" i="1"/>
  <c r="T593" i="1"/>
  <c r="S305" i="1"/>
  <c r="T305" i="1"/>
  <c r="R17" i="1"/>
  <c r="T17" i="1"/>
  <c r="S1712" i="1"/>
  <c r="T1712" i="1"/>
  <c r="S1040" i="1"/>
  <c r="T1040" i="1"/>
  <c r="S816" i="1"/>
  <c r="T816" i="1"/>
  <c r="S720" i="1"/>
  <c r="T720" i="1"/>
  <c r="S432" i="1"/>
  <c r="T432" i="1"/>
  <c r="S208" i="1"/>
  <c r="T208" i="1"/>
  <c r="Q1455" i="1"/>
  <c r="T1455" i="1"/>
  <c r="T1135" i="1"/>
  <c r="S1135" i="1"/>
  <c r="S943" i="1"/>
  <c r="T943" i="1"/>
  <c r="T719" i="1"/>
  <c r="S719" i="1"/>
  <c r="Q559" i="1"/>
  <c r="T559" i="1"/>
  <c r="T463" i="1"/>
  <c r="S463" i="1"/>
  <c r="T271" i="1"/>
  <c r="S271" i="1"/>
  <c r="S15" i="1"/>
  <c r="T15" i="1"/>
  <c r="S495" i="1"/>
  <c r="T1805" i="1"/>
  <c r="R1805" i="1"/>
  <c r="T1613" i="1"/>
  <c r="R1613" i="1"/>
  <c r="R1261" i="1"/>
  <c r="T1261" i="1"/>
  <c r="R1197" i="1"/>
  <c r="T1197" i="1"/>
  <c r="T1101" i="1"/>
  <c r="R1101" i="1"/>
  <c r="S1005" i="1"/>
  <c r="T1005" i="1"/>
  <c r="R909" i="1"/>
  <c r="T909" i="1"/>
  <c r="T813" i="1"/>
  <c r="R813" i="1"/>
  <c r="T237" i="1"/>
  <c r="R237" i="1"/>
  <c r="R77" i="1"/>
  <c r="T77" i="1"/>
  <c r="T1298" i="1"/>
  <c r="Q1984" i="1"/>
  <c r="T1984" i="1"/>
  <c r="S1984" i="1"/>
  <c r="T1856" i="1"/>
  <c r="R1856" i="1"/>
  <c r="S1824" i="1"/>
  <c r="T1824" i="1"/>
  <c r="Q1760" i="1"/>
  <c r="T1760" i="1"/>
  <c r="S1728" i="1"/>
  <c r="R1728" i="1"/>
  <c r="R1664" i="1"/>
  <c r="T1664" i="1"/>
  <c r="S1568" i="1"/>
  <c r="T1568" i="1"/>
  <c r="R1408" i="1"/>
  <c r="Q1408" i="1"/>
  <c r="R1312" i="1"/>
  <c r="S1312" i="1"/>
  <c r="T1312" i="1"/>
  <c r="S1280" i="1"/>
  <c r="T1280" i="1"/>
  <c r="R1280" i="1"/>
  <c r="R1120" i="1"/>
  <c r="T1120" i="1"/>
  <c r="Q1024" i="1"/>
  <c r="T1024" i="1"/>
  <c r="R896" i="1"/>
  <c r="T896" i="1"/>
  <c r="S896" i="1"/>
  <c r="Q896" i="1"/>
  <c r="Q800" i="1"/>
  <c r="T800" i="1"/>
  <c r="R736" i="1"/>
  <c r="T736" i="1"/>
  <c r="S512" i="1"/>
  <c r="T512" i="1"/>
  <c r="R448" i="1"/>
  <c r="S448" i="1"/>
  <c r="S416" i="1"/>
  <c r="T416" i="1"/>
  <c r="S128" i="1"/>
  <c r="T128" i="1"/>
  <c r="S96" i="1"/>
  <c r="T96" i="1"/>
  <c r="R525" i="1"/>
  <c r="S1121" i="1"/>
  <c r="S47" i="1"/>
  <c r="T1633" i="1"/>
  <c r="T1345" i="1"/>
  <c r="T561" i="1"/>
  <c r="T50" i="1"/>
  <c r="S146" i="1"/>
  <c r="T146" i="1"/>
  <c r="R1425" i="1"/>
  <c r="T1425" i="1"/>
  <c r="S1425" i="1"/>
  <c r="Q113" i="1"/>
  <c r="S113" i="1"/>
  <c r="S368" i="1"/>
  <c r="T368" i="1"/>
  <c r="Q1615" i="1"/>
  <c r="T1615" i="1"/>
  <c r="T239" i="1"/>
  <c r="S239" i="1"/>
  <c r="S1120" i="1"/>
  <c r="T1889" i="1"/>
  <c r="T1804" i="1"/>
  <c r="T1632" i="1"/>
  <c r="T1537" i="1"/>
  <c r="T1441" i="1"/>
  <c r="T1249" i="1"/>
  <c r="T556" i="1"/>
  <c r="T242" i="1"/>
  <c r="T49" i="1"/>
  <c r="S1234" i="1"/>
  <c r="T1234" i="1"/>
  <c r="S1074" i="1"/>
  <c r="T1074" i="1"/>
  <c r="S754" i="1"/>
  <c r="T754" i="1"/>
  <c r="S530" i="1"/>
  <c r="T530" i="1"/>
  <c r="S434" i="1"/>
  <c r="T434" i="1"/>
  <c r="S274" i="1"/>
  <c r="T274" i="1"/>
  <c r="T1871" i="1"/>
  <c r="S1871" i="1"/>
  <c r="S1327" i="1"/>
  <c r="T1327" i="1"/>
  <c r="Q1007" i="1"/>
  <c r="T1007" i="1"/>
  <c r="S1007" i="1"/>
  <c r="T751" i="1"/>
  <c r="S751" i="1"/>
  <c r="Q111" i="1"/>
  <c r="T111" i="1"/>
  <c r="T402" i="1"/>
  <c r="S785" i="1"/>
  <c r="T1549" i="1"/>
  <c r="R1549" i="1"/>
  <c r="S1357" i="1"/>
  <c r="T1357" i="1"/>
  <c r="R1069" i="1"/>
  <c r="T1069" i="1"/>
  <c r="R717" i="1"/>
  <c r="T717" i="1"/>
  <c r="S333" i="1"/>
  <c r="T333" i="1"/>
  <c r="S1487" i="1"/>
  <c r="T1888" i="1"/>
  <c r="T1440" i="1"/>
  <c r="T1248" i="1"/>
  <c r="T241" i="1"/>
  <c r="Q1935" i="1"/>
  <c r="T1935" i="1"/>
  <c r="Q1679" i="1"/>
  <c r="T1679" i="1"/>
  <c r="Q783" i="1"/>
  <c r="T783" i="1"/>
  <c r="S207" i="1"/>
  <c r="T207" i="1"/>
  <c r="S1489" i="1"/>
  <c r="S1738" i="1"/>
  <c r="T1738" i="1"/>
  <c r="S1354" i="1"/>
  <c r="T1354" i="1"/>
  <c r="S1162" i="1"/>
  <c r="T1162" i="1"/>
  <c r="S1034" i="1"/>
  <c r="T1034" i="1"/>
  <c r="S906" i="1"/>
  <c r="T906" i="1"/>
  <c r="S42" i="1"/>
  <c r="T42" i="1"/>
  <c r="Q897" i="1"/>
  <c r="R1933" i="1"/>
  <c r="R1453" i="1"/>
  <c r="S1647" i="1"/>
  <c r="S2002" i="1"/>
  <c r="T2002" i="1"/>
  <c r="S1810" i="1"/>
  <c r="T1810" i="1"/>
  <c r="S1586" i="1"/>
  <c r="T1586" i="1"/>
  <c r="S594" i="1"/>
  <c r="T594" i="1"/>
  <c r="S1551" i="1"/>
  <c r="T1551" i="1"/>
  <c r="S1322" i="1"/>
  <c r="T1322" i="1"/>
  <c r="T940" i="1"/>
  <c r="T833" i="1"/>
  <c r="R1966" i="1"/>
  <c r="T1966" i="1"/>
  <c r="R1870" i="1"/>
  <c r="T1870" i="1"/>
  <c r="R1774" i="1"/>
  <c r="T1774" i="1"/>
  <c r="S1710" i="1"/>
  <c r="T1710" i="1"/>
  <c r="R1678" i="1"/>
  <c r="T1678" i="1"/>
  <c r="R1614" i="1"/>
  <c r="T1614" i="1"/>
  <c r="R1582" i="1"/>
  <c r="T1582" i="1"/>
  <c r="R1518" i="1"/>
  <c r="T1518" i="1"/>
  <c r="R1422" i="1"/>
  <c r="T1422" i="1"/>
  <c r="S1358" i="1"/>
  <c r="T1358" i="1"/>
  <c r="R1262" i="1"/>
  <c r="T1262" i="1"/>
  <c r="R1198" i="1"/>
  <c r="T1198" i="1"/>
  <c r="R782" i="1"/>
  <c r="T782" i="1"/>
  <c r="R718" i="1"/>
  <c r="T718" i="1"/>
  <c r="S686" i="1"/>
  <c r="T686" i="1"/>
  <c r="R622" i="1"/>
  <c r="T622" i="1"/>
  <c r="R558" i="1"/>
  <c r="T558" i="1"/>
  <c r="S334" i="1"/>
  <c r="T334" i="1"/>
  <c r="R78" i="1"/>
  <c r="T78" i="1"/>
  <c r="Q1972" i="1"/>
  <c r="Q1693" i="1"/>
  <c r="Q1333" i="1"/>
  <c r="Q1017" i="1"/>
  <c r="Q700" i="1"/>
  <c r="Q322" i="1"/>
  <c r="Q25" i="1"/>
  <c r="R1942" i="1"/>
  <c r="R889" i="1"/>
  <c r="R476" i="1"/>
  <c r="R46" i="1"/>
  <c r="S1944" i="1"/>
  <c r="S1812" i="1"/>
  <c r="S1658" i="1"/>
  <c r="S1524" i="1"/>
  <c r="S1370" i="1"/>
  <c r="S959" i="1"/>
  <c r="S381" i="1"/>
  <c r="S57" i="1"/>
  <c r="T1979" i="1"/>
  <c r="T1845" i="1"/>
  <c r="T1749" i="1"/>
  <c r="T1695" i="1"/>
  <c r="T1598" i="1"/>
  <c r="T1555" i="1"/>
  <c r="T1501" i="1"/>
  <c r="T1404" i="1"/>
  <c r="T1307" i="1"/>
  <c r="T1209" i="1"/>
  <c r="T887" i="1"/>
  <c r="T829" i="1"/>
  <c r="T726" i="1"/>
  <c r="T610" i="1"/>
  <c r="T565" i="1"/>
  <c r="T507" i="1"/>
  <c r="T287" i="1"/>
  <c r="T120" i="1"/>
  <c r="T59" i="1"/>
  <c r="S2019" i="1"/>
  <c r="T2019" i="1"/>
  <c r="S1987" i="1"/>
  <c r="T1987" i="1"/>
  <c r="S1955" i="1"/>
  <c r="T1955" i="1"/>
  <c r="S1923" i="1"/>
  <c r="T1923" i="1"/>
  <c r="S1891" i="1"/>
  <c r="T1891" i="1"/>
  <c r="S1859" i="1"/>
  <c r="T1859" i="1"/>
  <c r="S1827" i="1"/>
  <c r="T1827" i="1"/>
  <c r="S1795" i="1"/>
  <c r="T1795" i="1"/>
  <c r="S1763" i="1"/>
  <c r="T1763" i="1"/>
  <c r="S1731" i="1"/>
  <c r="T1731" i="1"/>
  <c r="S1699" i="1"/>
  <c r="T1699" i="1"/>
  <c r="S1667" i="1"/>
  <c r="T1667" i="1"/>
  <c r="S1635" i="1"/>
  <c r="T1635" i="1"/>
  <c r="S1603" i="1"/>
  <c r="T1603" i="1"/>
  <c r="S1571" i="1"/>
  <c r="T1571" i="1"/>
  <c r="S1539" i="1"/>
  <c r="T1539" i="1"/>
  <c r="S1507" i="1"/>
  <c r="T1507" i="1"/>
  <c r="S1475" i="1"/>
  <c r="T1475" i="1"/>
  <c r="S1443" i="1"/>
  <c r="T1443" i="1"/>
  <c r="S1411" i="1"/>
  <c r="T1411" i="1"/>
  <c r="S1379" i="1"/>
  <c r="T1379" i="1"/>
  <c r="S1347" i="1"/>
  <c r="T1347" i="1"/>
  <c r="S1315" i="1"/>
  <c r="T1315" i="1"/>
  <c r="S1283" i="1"/>
  <c r="T1283" i="1"/>
  <c r="S1251" i="1"/>
  <c r="T1251" i="1"/>
  <c r="S1219" i="1"/>
  <c r="T1219" i="1"/>
  <c r="S1187" i="1"/>
  <c r="T1187" i="1"/>
  <c r="S1155" i="1"/>
  <c r="T1155" i="1"/>
  <c r="S1123" i="1"/>
  <c r="T1123" i="1"/>
  <c r="S1091" i="1"/>
  <c r="T1091" i="1"/>
  <c r="S1059" i="1"/>
  <c r="T1059" i="1"/>
  <c r="S1027" i="1"/>
  <c r="T1027" i="1"/>
  <c r="S995" i="1"/>
  <c r="T995" i="1"/>
  <c r="S963" i="1"/>
  <c r="T963" i="1"/>
  <c r="S931" i="1"/>
  <c r="T931" i="1"/>
  <c r="S899" i="1"/>
  <c r="T899" i="1"/>
  <c r="S867" i="1"/>
  <c r="T867" i="1"/>
  <c r="S835" i="1"/>
  <c r="T835" i="1"/>
  <c r="S803" i="1"/>
  <c r="T803" i="1"/>
  <c r="S771" i="1"/>
  <c r="T771" i="1"/>
  <c r="S739" i="1"/>
  <c r="T739" i="1"/>
  <c r="S707" i="1"/>
  <c r="T707" i="1"/>
  <c r="S675" i="1"/>
  <c r="T675" i="1"/>
  <c r="S643" i="1"/>
  <c r="T643" i="1"/>
  <c r="S611" i="1"/>
  <c r="T611" i="1"/>
  <c r="S579" i="1"/>
  <c r="T579" i="1"/>
  <c r="S547" i="1"/>
  <c r="T547" i="1"/>
  <c r="S515" i="1"/>
  <c r="T515" i="1"/>
  <c r="S483" i="1"/>
  <c r="T483" i="1"/>
  <c r="S451" i="1"/>
  <c r="T451" i="1"/>
  <c r="S419" i="1"/>
  <c r="T419" i="1"/>
  <c r="S387" i="1"/>
  <c r="T387" i="1"/>
  <c r="S355" i="1"/>
  <c r="T355" i="1"/>
  <c r="S323" i="1"/>
  <c r="T323" i="1"/>
  <c r="S291" i="1"/>
  <c r="T291" i="1"/>
  <c r="S259" i="1"/>
  <c r="T259" i="1"/>
  <c r="S227" i="1"/>
  <c r="T227" i="1"/>
  <c r="S195" i="1"/>
  <c r="T195" i="1"/>
  <c r="S163" i="1"/>
  <c r="T163" i="1"/>
  <c r="S131" i="1"/>
  <c r="T131" i="1"/>
  <c r="S99" i="1"/>
  <c r="T99" i="1"/>
  <c r="S67" i="1"/>
  <c r="T67" i="1"/>
  <c r="S35" i="1"/>
  <c r="T35" i="1"/>
  <c r="S3" i="1"/>
  <c r="T3" i="1"/>
  <c r="Q1179" i="1"/>
  <c r="S1755" i="1"/>
  <c r="T1435" i="1"/>
  <c r="Q1850" i="1"/>
  <c r="Q1468" i="1"/>
  <c r="Q1176" i="1"/>
  <c r="Q890" i="1"/>
  <c r="Q567" i="1"/>
  <c r="Q157" i="1"/>
  <c r="R1838" i="1"/>
  <c r="R1621" i="1"/>
  <c r="R1182" i="1"/>
  <c r="R662" i="1"/>
  <c r="R349" i="1"/>
  <c r="S1880" i="1"/>
  <c r="S1751" i="1"/>
  <c r="S1590" i="1"/>
  <c r="S1432" i="1"/>
  <c r="S1306" i="1"/>
  <c r="S1177" i="1"/>
  <c r="S1018" i="1"/>
  <c r="S915" i="1"/>
  <c r="S629" i="1"/>
  <c r="S447" i="1"/>
  <c r="S282" i="1"/>
  <c r="S155" i="1"/>
  <c r="T2004" i="1"/>
  <c r="T1914" i="1"/>
  <c r="T1820" i="1"/>
  <c r="T1723" i="1"/>
  <c r="T1626" i="1"/>
  <c r="T1529" i="1"/>
  <c r="T1335" i="1"/>
  <c r="T1181" i="1"/>
  <c r="T1020" i="1"/>
  <c r="T917" i="1"/>
  <c r="T859" i="1"/>
  <c r="T756" i="1"/>
  <c r="T698" i="1"/>
  <c r="T595" i="1"/>
  <c r="T537" i="1"/>
  <c r="T376" i="1"/>
  <c r="T151" i="1"/>
  <c r="T91" i="1"/>
  <c r="T29" i="1"/>
  <c r="R286" i="1"/>
  <c r="T286" i="1"/>
  <c r="R158" i="1"/>
  <c r="T158" i="1"/>
  <c r="Q62" i="1"/>
  <c r="T62" i="1"/>
  <c r="Q1847" i="1"/>
  <c r="Q1467" i="1"/>
  <c r="Q1175" i="1"/>
  <c r="Q889" i="1"/>
  <c r="Q566" i="1"/>
  <c r="Q156" i="1"/>
  <c r="R1620" i="1"/>
  <c r="R1181" i="1"/>
  <c r="R661" i="1"/>
  <c r="R348" i="1"/>
  <c r="S1879" i="1"/>
  <c r="S1431" i="1"/>
  <c r="S1305" i="1"/>
  <c r="S1176" i="1"/>
  <c r="S1017" i="1"/>
  <c r="S281" i="1"/>
  <c r="S154" i="1"/>
  <c r="T2003" i="1"/>
  <c r="T1819" i="1"/>
  <c r="T1722" i="1"/>
  <c r="T1625" i="1"/>
  <c r="T1334" i="1"/>
  <c r="T1122" i="1"/>
  <c r="T1019" i="1"/>
  <c r="T916" i="1"/>
  <c r="T858" i="1"/>
  <c r="T755" i="1"/>
  <c r="T697" i="1"/>
  <c r="T536" i="1"/>
  <c r="T375" i="1"/>
  <c r="T316" i="1"/>
  <c r="T150" i="1"/>
  <c r="T90" i="1"/>
  <c r="T28" i="1"/>
  <c r="Q445" i="1"/>
  <c r="S445" i="1"/>
  <c r="R317" i="1"/>
  <c r="S317" i="1"/>
  <c r="Q1821" i="1"/>
  <c r="Q1466" i="1"/>
  <c r="Q888" i="1"/>
  <c r="Q565" i="1"/>
  <c r="Q155" i="1"/>
  <c r="R1821" i="1"/>
  <c r="R1166" i="1"/>
  <c r="R654" i="1"/>
  <c r="R347" i="1"/>
  <c r="S1878" i="1"/>
  <c r="S1430" i="1"/>
  <c r="S1175" i="1"/>
  <c r="S1016" i="1"/>
  <c r="S733" i="1"/>
  <c r="S442" i="1"/>
  <c r="S153" i="1"/>
  <c r="T1912" i="1"/>
  <c r="T1818" i="1"/>
  <c r="T1721" i="1"/>
  <c r="T1624" i="1"/>
  <c r="T1570" i="1"/>
  <c r="T1527" i="1"/>
  <c r="T1333" i="1"/>
  <c r="T1279" i="1"/>
  <c r="T1179" i="1"/>
  <c r="T1018" i="1"/>
  <c r="T857" i="1"/>
  <c r="T799" i="1"/>
  <c r="T535" i="1"/>
  <c r="T477" i="1"/>
  <c r="T374" i="1"/>
  <c r="T315" i="1"/>
  <c r="T149" i="1"/>
  <c r="T89" i="1"/>
  <c r="T27" i="1"/>
  <c r="R1596" i="1"/>
  <c r="S1596" i="1"/>
  <c r="R860" i="1"/>
  <c r="S860" i="1"/>
  <c r="R444" i="1"/>
  <c r="S444" i="1"/>
  <c r="R220" i="1"/>
  <c r="S220" i="1"/>
  <c r="Q1820" i="1"/>
  <c r="Q1465" i="1"/>
  <c r="Q861" i="1"/>
  <c r="Q564" i="1"/>
  <c r="Q154" i="1"/>
  <c r="R1820" i="1"/>
  <c r="R1565" i="1"/>
  <c r="S1876" i="1"/>
  <c r="S1429" i="1"/>
  <c r="S1146" i="1"/>
  <c r="S1015" i="1"/>
  <c r="S732" i="1"/>
  <c r="S441" i="1"/>
  <c r="T1911" i="1"/>
  <c r="T1817" i="1"/>
  <c r="T1720" i="1"/>
  <c r="T1623" i="1"/>
  <c r="T1526" i="1"/>
  <c r="T1332" i="1"/>
  <c r="T1235" i="1"/>
  <c r="T1178" i="1"/>
  <c r="T1017" i="1"/>
  <c r="T959" i="1"/>
  <c r="T695" i="1"/>
  <c r="T637" i="1"/>
  <c r="T534" i="1"/>
  <c r="T476" i="1"/>
  <c r="T418" i="1"/>
  <c r="T373" i="1"/>
  <c r="T148" i="1"/>
  <c r="T88" i="1"/>
  <c r="T26" i="1"/>
  <c r="R1083" i="1"/>
  <c r="S1083" i="1"/>
  <c r="R443" i="1"/>
  <c r="S443" i="1"/>
  <c r="Q1819" i="1"/>
  <c r="Q1149" i="1"/>
  <c r="Q860" i="1"/>
  <c r="Q475" i="1"/>
  <c r="R1819" i="1"/>
  <c r="R1564" i="1"/>
  <c r="R1149" i="1"/>
  <c r="R637" i="1"/>
  <c r="R284" i="1"/>
  <c r="S1718" i="1"/>
  <c r="S1428" i="1"/>
  <c r="S1302" i="1"/>
  <c r="S1145" i="1"/>
  <c r="S1014" i="1"/>
  <c r="S731" i="1"/>
  <c r="S603" i="1"/>
  <c r="S440" i="1"/>
  <c r="T1910" i="1"/>
  <c r="T1719" i="1"/>
  <c r="T1622" i="1"/>
  <c r="T1471" i="1"/>
  <c r="T1331" i="1"/>
  <c r="T1277" i="1"/>
  <c r="T1177" i="1"/>
  <c r="T1016" i="1"/>
  <c r="T958" i="1"/>
  <c r="T855" i="1"/>
  <c r="T797" i="1"/>
  <c r="T636" i="1"/>
  <c r="T578" i="1"/>
  <c r="T533" i="1"/>
  <c r="T475" i="1"/>
  <c r="T372" i="1"/>
  <c r="T313" i="1"/>
  <c r="T253" i="1"/>
  <c r="T194" i="1"/>
  <c r="T147" i="1"/>
  <c r="T87" i="1"/>
  <c r="T25" i="1"/>
  <c r="R1754" i="1"/>
  <c r="S1754" i="1"/>
  <c r="R346" i="1"/>
  <c r="S346" i="1"/>
  <c r="R58" i="1"/>
  <c r="S58" i="1"/>
  <c r="Q1815" i="1"/>
  <c r="Q1148" i="1"/>
  <c r="Q859" i="1"/>
  <c r="Q474" i="1"/>
  <c r="Q122" i="1"/>
  <c r="R1818" i="1"/>
  <c r="R1563" i="1"/>
  <c r="R636" i="1"/>
  <c r="S1717" i="1"/>
  <c r="S1427" i="1"/>
  <c r="S1301" i="1"/>
  <c r="S1144" i="1"/>
  <c r="S1013" i="1"/>
  <c r="S895" i="1"/>
  <c r="S572" i="1"/>
  <c r="S122" i="1"/>
  <c r="T1909" i="1"/>
  <c r="T1815" i="1"/>
  <c r="T1718" i="1"/>
  <c r="T1621" i="1"/>
  <c r="T1567" i="1"/>
  <c r="T1373" i="1"/>
  <c r="T1276" i="1"/>
  <c r="T1176" i="1"/>
  <c r="T1015" i="1"/>
  <c r="T957" i="1"/>
  <c r="T796" i="1"/>
  <c r="T738" i="1"/>
  <c r="T635" i="1"/>
  <c r="T532" i="1"/>
  <c r="T474" i="1"/>
  <c r="T371" i="1"/>
  <c r="T312" i="1"/>
  <c r="T252" i="1"/>
  <c r="T86" i="1"/>
  <c r="T24" i="1"/>
  <c r="R1881" i="1"/>
  <c r="S1881" i="1"/>
  <c r="R729" i="1"/>
  <c r="S729" i="1"/>
  <c r="Q1789" i="1"/>
  <c r="Q1147" i="1"/>
  <c r="Q828" i="1"/>
  <c r="Q473" i="1"/>
  <c r="Q121" i="1"/>
  <c r="R1817" i="1"/>
  <c r="R1020" i="1"/>
  <c r="R634" i="1"/>
  <c r="R247" i="1"/>
  <c r="S1983" i="1"/>
  <c r="S1716" i="1"/>
  <c r="S1535" i="1"/>
  <c r="S1143" i="1"/>
  <c r="S1012" i="1"/>
  <c r="S894" i="1"/>
  <c r="S728" i="1"/>
  <c r="S571" i="1"/>
  <c r="S121" i="1"/>
  <c r="T1949" i="1"/>
  <c r="T1908" i="1"/>
  <c r="T1717" i="1"/>
  <c r="T1663" i="1"/>
  <c r="T1620" i="1"/>
  <c r="T1566" i="1"/>
  <c r="T1469" i="1"/>
  <c r="T1372" i="1"/>
  <c r="T1275" i="1"/>
  <c r="T1175" i="1"/>
  <c r="T1117" i="1"/>
  <c r="T1014" i="1"/>
  <c r="T898" i="1"/>
  <c r="T795" i="1"/>
  <c r="T634" i="1"/>
  <c r="T531" i="1"/>
  <c r="T473" i="1"/>
  <c r="T311" i="1"/>
  <c r="T251" i="1"/>
  <c r="T85" i="1"/>
  <c r="T23" i="1"/>
  <c r="Q1592" i="1"/>
  <c r="S1592" i="1"/>
  <c r="Q1464" i="1"/>
  <c r="S1464" i="1"/>
  <c r="R568" i="1"/>
  <c r="S568" i="1"/>
  <c r="Q1726" i="1"/>
  <c r="Q1410" i="1"/>
  <c r="Q1143" i="1"/>
  <c r="Q824" i="1"/>
  <c r="Q472" i="1"/>
  <c r="Q120" i="1"/>
  <c r="R1806" i="1"/>
  <c r="S1982" i="1"/>
  <c r="S1853" i="1"/>
  <c r="S1715" i="1"/>
  <c r="S1142" i="1"/>
  <c r="S1011" i="1"/>
  <c r="S893" i="1"/>
  <c r="S727" i="1"/>
  <c r="S567" i="1"/>
  <c r="S120" i="1"/>
  <c r="T1948" i="1"/>
  <c r="T1907" i="1"/>
  <c r="T1855" i="1"/>
  <c r="T1759" i="1"/>
  <c r="T1716" i="1"/>
  <c r="T1619" i="1"/>
  <c r="T1565" i="1"/>
  <c r="T1468" i="1"/>
  <c r="T1274" i="1"/>
  <c r="T1174" i="1"/>
  <c r="T1116" i="1"/>
  <c r="T1013" i="1"/>
  <c r="T852" i="1"/>
  <c r="T794" i="1"/>
  <c r="T691" i="1"/>
  <c r="T633" i="1"/>
  <c r="T472" i="1"/>
  <c r="T310" i="1"/>
  <c r="T250" i="1"/>
  <c r="T84" i="1"/>
  <c r="T22" i="1"/>
  <c r="R1079" i="1"/>
  <c r="S1079" i="1"/>
  <c r="Q1725" i="1"/>
  <c r="Q1142" i="1"/>
  <c r="Q765" i="1"/>
  <c r="Q469" i="1"/>
  <c r="Q119" i="1"/>
  <c r="R538" i="1"/>
  <c r="S1981" i="1"/>
  <c r="S1533" i="1"/>
  <c r="S892" i="1"/>
  <c r="S726" i="1"/>
  <c r="S566" i="1"/>
  <c r="S119" i="1"/>
  <c r="T1947" i="1"/>
  <c r="T1854" i="1"/>
  <c r="T1758" i="1"/>
  <c r="T1661" i="1"/>
  <c r="T1564" i="1"/>
  <c r="T1370" i="1"/>
  <c r="T1273" i="1"/>
  <c r="T1173" i="1"/>
  <c r="T1115" i="1"/>
  <c r="T1012" i="1"/>
  <c r="T954" i="1"/>
  <c r="T851" i="1"/>
  <c r="T793" i="1"/>
  <c r="T735" i="1"/>
  <c r="T632" i="1"/>
  <c r="T471" i="1"/>
  <c r="T413" i="1"/>
  <c r="T309" i="1"/>
  <c r="T249" i="1"/>
  <c r="T189" i="1"/>
  <c r="T83" i="1"/>
  <c r="T21" i="1"/>
  <c r="R694" i="1"/>
  <c r="S694" i="1"/>
  <c r="Q1724" i="1"/>
  <c r="Q1109" i="1"/>
  <c r="Q764" i="1"/>
  <c r="Q468" i="1"/>
  <c r="Q118" i="1"/>
  <c r="R1757" i="1"/>
  <c r="R1495" i="1"/>
  <c r="R537" i="1"/>
  <c r="R189" i="1"/>
  <c r="S1532" i="1"/>
  <c r="S1407" i="1"/>
  <c r="S890" i="1"/>
  <c r="S725" i="1"/>
  <c r="S565" i="1"/>
  <c r="S118" i="1"/>
  <c r="T1946" i="1"/>
  <c r="T1853" i="1"/>
  <c r="T1757" i="1"/>
  <c r="T1660" i="1"/>
  <c r="T1563" i="1"/>
  <c r="T1369" i="1"/>
  <c r="T1272" i="1"/>
  <c r="T1172" i="1"/>
  <c r="T953" i="1"/>
  <c r="T734" i="1"/>
  <c r="T631" i="1"/>
  <c r="T573" i="1"/>
  <c r="T470" i="1"/>
  <c r="T412" i="1"/>
  <c r="T308" i="1"/>
  <c r="T248" i="1"/>
  <c r="T188" i="1"/>
  <c r="T20" i="1"/>
  <c r="R1877" i="1"/>
  <c r="S1877" i="1"/>
  <c r="R693" i="1"/>
  <c r="S693" i="1"/>
  <c r="Q341" i="1"/>
  <c r="S341" i="1"/>
  <c r="Q1723" i="1"/>
  <c r="Q1407" i="1"/>
  <c r="Q1053" i="1"/>
  <c r="Q763" i="1"/>
  <c r="Q444" i="1"/>
  <c r="Q117" i="1"/>
  <c r="R1756" i="1"/>
  <c r="R1494" i="1"/>
  <c r="R536" i="1"/>
  <c r="R188" i="1"/>
  <c r="S1979" i="1"/>
  <c r="S1693" i="1"/>
  <c r="S1531" i="1"/>
  <c r="S1406" i="1"/>
  <c r="S564" i="1"/>
  <c r="S117" i="1"/>
  <c r="T1986" i="1"/>
  <c r="T1945" i="1"/>
  <c r="T1852" i="1"/>
  <c r="T1756" i="1"/>
  <c r="T1659" i="1"/>
  <c r="T1562" i="1"/>
  <c r="T1368" i="1"/>
  <c r="T1271" i="1"/>
  <c r="T1171" i="1"/>
  <c r="T952" i="1"/>
  <c r="T894" i="1"/>
  <c r="T733" i="1"/>
  <c r="T572" i="1"/>
  <c r="T514" i="1"/>
  <c r="T469" i="1"/>
  <c r="T411" i="1"/>
  <c r="T307" i="1"/>
  <c r="T247" i="1"/>
  <c r="T187" i="1"/>
  <c r="T19" i="1"/>
  <c r="R692" i="1"/>
  <c r="S692" i="1"/>
  <c r="Q212" i="1"/>
  <c r="S212" i="1"/>
  <c r="Q1719" i="1"/>
  <c r="Q1406" i="1"/>
  <c r="Q1052" i="1"/>
  <c r="Q760" i="1"/>
  <c r="Q443" i="1"/>
  <c r="Q116" i="1"/>
  <c r="R2013" i="1"/>
  <c r="R1755" i="1"/>
  <c r="R1493" i="1"/>
  <c r="R1006" i="1"/>
  <c r="R535" i="1"/>
  <c r="R187" i="1"/>
  <c r="S1978" i="1"/>
  <c r="S1818" i="1"/>
  <c r="S1692" i="1"/>
  <c r="S1530" i="1"/>
  <c r="S1405" i="1"/>
  <c r="S859" i="1"/>
  <c r="S563" i="1"/>
  <c r="S116" i="1"/>
  <c r="T1851" i="1"/>
  <c r="T1755" i="1"/>
  <c r="T1658" i="1"/>
  <c r="T1561" i="1"/>
  <c r="T1464" i="1"/>
  <c r="T1410" i="1"/>
  <c r="T1367" i="1"/>
  <c r="T1270" i="1"/>
  <c r="T951" i="1"/>
  <c r="T893" i="1"/>
  <c r="T571" i="1"/>
  <c r="T468" i="1"/>
  <c r="T410" i="1"/>
  <c r="T246" i="1"/>
  <c r="T186" i="1"/>
  <c r="Q211" i="1"/>
  <c r="S211" i="1"/>
  <c r="Q1718" i="1"/>
  <c r="Q1405" i="1"/>
  <c r="Q1051" i="1"/>
  <c r="Q759" i="1"/>
  <c r="Q442" i="1"/>
  <c r="Q30" i="1"/>
  <c r="R1998" i="1"/>
  <c r="R1751" i="1"/>
  <c r="R1492" i="1"/>
  <c r="R526" i="1"/>
  <c r="R174" i="1"/>
  <c r="S1977" i="1"/>
  <c r="S1817" i="1"/>
  <c r="S1691" i="1"/>
  <c r="S1404" i="1"/>
  <c r="S1245" i="1"/>
  <c r="S858" i="1"/>
  <c r="S115" i="1"/>
  <c r="T1850" i="1"/>
  <c r="T1754" i="1"/>
  <c r="T1657" i="1"/>
  <c r="T1560" i="1"/>
  <c r="T1269" i="1"/>
  <c r="T1053" i="1"/>
  <c r="T892" i="1"/>
  <c r="T834" i="1"/>
  <c r="T628" i="1"/>
  <c r="T570" i="1"/>
  <c r="T467" i="1"/>
  <c r="T409" i="1"/>
  <c r="T245" i="1"/>
  <c r="T185" i="1"/>
  <c r="Q2018" i="1"/>
  <c r="S2018" i="1"/>
  <c r="R1954" i="1"/>
  <c r="S1954" i="1"/>
  <c r="Q1826" i="1"/>
  <c r="S1826" i="1"/>
  <c r="R1634" i="1"/>
  <c r="Q1634" i="1"/>
  <c r="Q1506" i="1"/>
  <c r="S1506" i="1"/>
  <c r="Q1282" i="1"/>
  <c r="S1282" i="1"/>
  <c r="R1250" i="1"/>
  <c r="Q1250" i="1"/>
  <c r="R1058" i="1"/>
  <c r="Q1058" i="1"/>
  <c r="S1058" i="1"/>
  <c r="R994" i="1"/>
  <c r="S994" i="1"/>
  <c r="Q930" i="1"/>
  <c r="R930" i="1"/>
  <c r="S930" i="1"/>
  <c r="Q866" i="1"/>
  <c r="R866" i="1"/>
  <c r="S866" i="1"/>
  <c r="Q802" i="1"/>
  <c r="S802" i="1"/>
  <c r="Q706" i="1"/>
  <c r="S706" i="1"/>
  <c r="R258" i="1"/>
  <c r="S258" i="1"/>
  <c r="R98" i="1"/>
  <c r="Q98" i="1"/>
  <c r="Q34" i="1"/>
  <c r="R34" i="1"/>
  <c r="S34" i="1"/>
  <c r="Q1825" i="1"/>
  <c r="S1825" i="1"/>
  <c r="Q1569" i="1"/>
  <c r="S1569" i="1"/>
  <c r="R1473" i="1"/>
  <c r="Q1473" i="1"/>
  <c r="Q1281" i="1"/>
  <c r="S1281" i="1"/>
  <c r="R1217" i="1"/>
  <c r="S1217" i="1"/>
  <c r="Q1217" i="1"/>
  <c r="R1057" i="1"/>
  <c r="Q1057" i="1"/>
  <c r="S1057" i="1"/>
  <c r="R993" i="1"/>
  <c r="S993" i="1"/>
  <c r="R769" i="1"/>
  <c r="S769" i="1"/>
  <c r="Q769" i="1"/>
  <c r="Q705" i="1"/>
  <c r="S705" i="1"/>
  <c r="R545" i="1"/>
  <c r="S545" i="1"/>
  <c r="Q545" i="1"/>
  <c r="Q481" i="1"/>
  <c r="R481" i="1"/>
  <c r="S481" i="1"/>
  <c r="Q1122" i="1"/>
  <c r="R1826" i="1"/>
  <c r="S1631" i="1"/>
  <c r="S1182" i="1"/>
  <c r="S734" i="1"/>
  <c r="S98" i="1"/>
  <c r="Q171" i="1"/>
  <c r="S171" i="1"/>
  <c r="Q361" i="1"/>
  <c r="S361" i="1"/>
  <c r="Q1670" i="1"/>
  <c r="S1670" i="1"/>
  <c r="R1670" i="1"/>
  <c r="Q1414" i="1"/>
  <c r="S1414" i="1"/>
  <c r="Q582" i="1"/>
  <c r="S582" i="1"/>
  <c r="Q38" i="1"/>
  <c r="S38" i="1"/>
  <c r="R38" i="1"/>
  <c r="Q1893" i="1"/>
  <c r="S1893" i="1"/>
  <c r="R1893" i="1"/>
  <c r="Q1477" i="1"/>
  <c r="S1477" i="1"/>
  <c r="Q1029" i="1"/>
  <c r="R1029" i="1"/>
  <c r="S1029" i="1"/>
  <c r="Q613" i="1"/>
  <c r="S613" i="1"/>
  <c r="R613" i="1"/>
  <c r="Q197" i="1"/>
  <c r="S197" i="1"/>
  <c r="R1472" i="1"/>
  <c r="Q1472" i="1"/>
  <c r="Q192" i="1"/>
  <c r="S192" i="1"/>
  <c r="Q1151" i="1"/>
  <c r="S1151" i="1"/>
  <c r="R1886" i="1"/>
  <c r="S1886" i="1"/>
  <c r="R1470" i="1"/>
  <c r="Q1470" i="1"/>
  <c r="Q1310" i="1"/>
  <c r="R1310" i="1"/>
  <c r="R1150" i="1"/>
  <c r="S1150" i="1"/>
  <c r="Q990" i="1"/>
  <c r="S990" i="1"/>
  <c r="R798" i="1"/>
  <c r="Q798" i="1"/>
  <c r="Q670" i="1"/>
  <c r="R670" i="1"/>
  <c r="R510" i="1"/>
  <c r="Q510" i="1"/>
  <c r="R382" i="1"/>
  <c r="Q382" i="1"/>
  <c r="Q222" i="1"/>
  <c r="R222" i="1"/>
  <c r="R94" i="1"/>
  <c r="Q94" i="1"/>
  <c r="S94" i="1"/>
  <c r="Q1854" i="1"/>
  <c r="Q1121" i="1"/>
  <c r="R1825" i="1"/>
  <c r="S1822" i="1"/>
  <c r="S1598" i="1"/>
  <c r="S288" i="1"/>
  <c r="Q1897" i="1"/>
  <c r="S1897" i="1"/>
  <c r="R1897" i="1"/>
  <c r="R1858" i="1"/>
  <c r="Q1858" i="1"/>
  <c r="R1762" i="1"/>
  <c r="Q1762" i="1"/>
  <c r="S1666" i="1"/>
  <c r="Q1666" i="1"/>
  <c r="R1474" i="1"/>
  <c r="Q1474" i="1"/>
  <c r="S1442" i="1"/>
  <c r="R1442" i="1"/>
  <c r="R1378" i="1"/>
  <c r="S1378" i="1"/>
  <c r="Q1378" i="1"/>
  <c r="Q1314" i="1"/>
  <c r="R1314" i="1"/>
  <c r="S1314" i="1"/>
  <c r="R1218" i="1"/>
  <c r="S1218" i="1"/>
  <c r="Q1218" i="1"/>
  <c r="Q1090" i="1"/>
  <c r="S1090" i="1"/>
  <c r="R1090" i="1"/>
  <c r="Q962" i="1"/>
  <c r="R962" i="1"/>
  <c r="Q386" i="1"/>
  <c r="R386" i="1"/>
  <c r="R354" i="1"/>
  <c r="Q354" i="1"/>
  <c r="S354" i="1"/>
  <c r="R290" i="1"/>
  <c r="S290" i="1"/>
  <c r="Q130" i="1"/>
  <c r="R130" i="1"/>
  <c r="S130" i="1"/>
  <c r="Q66" i="1"/>
  <c r="S66" i="1"/>
  <c r="R1666" i="1"/>
  <c r="R1857" i="1"/>
  <c r="Q1857" i="1"/>
  <c r="S1793" i="1"/>
  <c r="R1793" i="1"/>
  <c r="Q1601" i="1"/>
  <c r="S1601" i="1"/>
  <c r="R1601" i="1"/>
  <c r="Q1505" i="1"/>
  <c r="R1505" i="1"/>
  <c r="S1505" i="1"/>
  <c r="R1441" i="1"/>
  <c r="S1441" i="1"/>
  <c r="R1377" i="1"/>
  <c r="S1377" i="1"/>
  <c r="Q1377" i="1"/>
  <c r="R1313" i="1"/>
  <c r="S1313" i="1"/>
  <c r="Q1153" i="1"/>
  <c r="S1153" i="1"/>
  <c r="Q1089" i="1"/>
  <c r="S1089" i="1"/>
  <c r="R1089" i="1"/>
  <c r="Q1025" i="1"/>
  <c r="R1025" i="1"/>
  <c r="Q961" i="1"/>
  <c r="R961" i="1"/>
  <c r="Q929" i="1"/>
  <c r="S929" i="1"/>
  <c r="R929" i="1"/>
  <c r="Q865" i="1"/>
  <c r="R865" i="1"/>
  <c r="S865" i="1"/>
  <c r="Q801" i="1"/>
  <c r="S801" i="1"/>
  <c r="Q577" i="1"/>
  <c r="R577" i="1"/>
  <c r="S577" i="1"/>
  <c r="R33" i="1"/>
  <c r="Q33" i="1"/>
  <c r="S33" i="1"/>
  <c r="Q1696" i="1"/>
  <c r="R1696" i="1"/>
  <c r="Q1536" i="1"/>
  <c r="R1536" i="1"/>
  <c r="R1440" i="1"/>
  <c r="S1440" i="1"/>
  <c r="Q1344" i="1"/>
  <c r="S1344" i="1"/>
  <c r="R1216" i="1"/>
  <c r="S1216" i="1"/>
  <c r="Q1216" i="1"/>
  <c r="S1088" i="1"/>
  <c r="R1088" i="1"/>
  <c r="Q1088" i="1"/>
  <c r="Q928" i="1"/>
  <c r="S928" i="1"/>
  <c r="R928" i="1"/>
  <c r="Q704" i="1"/>
  <c r="R704" i="1"/>
  <c r="S704" i="1"/>
  <c r="Q1120" i="1"/>
  <c r="Q286" i="1"/>
  <c r="R1986" i="1"/>
  <c r="R1822" i="1"/>
  <c r="R197" i="1"/>
  <c r="Q1994" i="1"/>
  <c r="S1994" i="1"/>
  <c r="Q1833" i="1"/>
  <c r="S1833" i="1"/>
  <c r="Q1481" i="1"/>
  <c r="S1481" i="1"/>
  <c r="Q1225" i="1"/>
  <c r="R1225" i="1"/>
  <c r="S1225" i="1"/>
  <c r="Q521" i="1"/>
  <c r="S521" i="1"/>
  <c r="Q73" i="1"/>
  <c r="S73" i="1"/>
  <c r="Q40" i="1"/>
  <c r="S40" i="1"/>
  <c r="R40" i="1"/>
  <c r="Q1991" i="1"/>
  <c r="S1991" i="1"/>
  <c r="Q1671" i="1"/>
  <c r="S1671" i="1"/>
  <c r="R1671" i="1"/>
  <c r="Q1415" i="1"/>
  <c r="S1415" i="1"/>
  <c r="Q679" i="1"/>
  <c r="S679" i="1"/>
  <c r="Q487" i="1"/>
  <c r="S487" i="1"/>
  <c r="R487" i="1"/>
  <c r="Q295" i="1"/>
  <c r="S295" i="1"/>
  <c r="Q135" i="1"/>
  <c r="S135" i="1"/>
  <c r="Q1478" i="1"/>
  <c r="S1478" i="1"/>
  <c r="Q614" i="1"/>
  <c r="S614" i="1"/>
  <c r="R614" i="1"/>
  <c r="Q37" i="1"/>
  <c r="S37" i="1"/>
  <c r="R37" i="1"/>
  <c r="R642" i="1"/>
  <c r="S642" i="1"/>
  <c r="Q642" i="1"/>
  <c r="S1410" i="1"/>
  <c r="R257" i="1"/>
  <c r="S257" i="1"/>
  <c r="R1184" i="1"/>
  <c r="Q1184" i="1"/>
  <c r="R768" i="1"/>
  <c r="Q768" i="1"/>
  <c r="S768" i="1"/>
  <c r="Q576" i="1"/>
  <c r="R576" i="1"/>
  <c r="S576" i="1"/>
  <c r="Q256" i="1"/>
  <c r="R256" i="1"/>
  <c r="S256" i="1"/>
  <c r="R1855" i="1"/>
  <c r="S1855" i="1"/>
  <c r="S1599" i="1"/>
  <c r="R1599" i="1"/>
  <c r="Q1311" i="1"/>
  <c r="R1311" i="1"/>
  <c r="Q703" i="1"/>
  <c r="S703" i="1"/>
  <c r="R191" i="1"/>
  <c r="Q191" i="1"/>
  <c r="S191" i="1"/>
  <c r="R1086" i="1"/>
  <c r="Q1086" i="1"/>
  <c r="R766" i="1"/>
  <c r="Q766" i="1"/>
  <c r="S766" i="1"/>
  <c r="Q574" i="1"/>
  <c r="R574" i="1"/>
  <c r="R414" i="1"/>
  <c r="S414" i="1"/>
  <c r="Q414" i="1"/>
  <c r="R318" i="1"/>
  <c r="S318" i="1"/>
  <c r="R190" i="1"/>
  <c r="Q190" i="1"/>
  <c r="S190" i="1"/>
  <c r="R126" i="1"/>
  <c r="S126" i="1"/>
  <c r="Q1598" i="1"/>
  <c r="R1985" i="1"/>
  <c r="R1153" i="1"/>
  <c r="S286" i="1"/>
  <c r="Q1771" i="1"/>
  <c r="S1771" i="1"/>
  <c r="Q1451" i="1"/>
  <c r="S1451" i="1"/>
  <c r="Q267" i="1"/>
  <c r="S267" i="1"/>
  <c r="Q1001" i="1"/>
  <c r="S1001" i="1"/>
  <c r="Q585" i="1"/>
  <c r="S585" i="1"/>
  <c r="Q1704" i="1"/>
  <c r="S1704" i="1"/>
  <c r="Q1096" i="1"/>
  <c r="S1096" i="1"/>
  <c r="R1096" i="1"/>
  <c r="Q264" i="1"/>
  <c r="S264" i="1"/>
  <c r="R264" i="1"/>
  <c r="Q1895" i="1"/>
  <c r="S1895" i="1"/>
  <c r="R1895" i="1"/>
  <c r="Q1191" i="1"/>
  <c r="S1191" i="1"/>
  <c r="Q1285" i="1"/>
  <c r="S1285" i="1"/>
  <c r="Q5" i="1"/>
  <c r="S5" i="1"/>
  <c r="Q1154" i="1"/>
  <c r="S1154" i="1"/>
  <c r="Q1953" i="1"/>
  <c r="R1953" i="1"/>
  <c r="S1953" i="1"/>
  <c r="Q385" i="1"/>
  <c r="R385" i="1"/>
  <c r="S738" i="1"/>
  <c r="R640" i="1"/>
  <c r="S640" i="1"/>
  <c r="Q640" i="1"/>
  <c r="R32" i="1"/>
  <c r="Q32" i="1"/>
  <c r="S32" i="1"/>
  <c r="S737" i="1"/>
  <c r="R767" i="1"/>
  <c r="Q767" i="1"/>
  <c r="S767" i="1"/>
  <c r="Q255" i="1"/>
  <c r="R255" i="1"/>
  <c r="S255" i="1"/>
  <c r="S1950" i="1"/>
  <c r="R1950" i="1"/>
  <c r="R1662" i="1"/>
  <c r="S1662" i="1"/>
  <c r="Q1502" i="1"/>
  <c r="R1502" i="1"/>
  <c r="S1502" i="1"/>
  <c r="Q1342" i="1"/>
  <c r="S1342" i="1"/>
  <c r="Q1054" i="1"/>
  <c r="R1054" i="1"/>
  <c r="S1054" i="1"/>
  <c r="S926" i="1"/>
  <c r="Q926" i="1"/>
  <c r="R926" i="1"/>
  <c r="R606" i="1"/>
  <c r="S606" i="1"/>
  <c r="Q446" i="1"/>
  <c r="R446" i="1"/>
  <c r="R254" i="1"/>
  <c r="S254" i="1"/>
  <c r="Q254" i="1"/>
  <c r="S1632" i="1"/>
  <c r="R1984" i="1"/>
  <c r="R1151" i="1"/>
  <c r="R514" i="1"/>
  <c r="S62" i="1"/>
  <c r="Q1835" i="1"/>
  <c r="S1835" i="1"/>
  <c r="Q490" i="1"/>
  <c r="S490" i="1"/>
  <c r="Q1641" i="1"/>
  <c r="S1641" i="1"/>
  <c r="Q1480" i="1"/>
  <c r="S1480" i="1"/>
  <c r="Q744" i="1"/>
  <c r="S744" i="1"/>
  <c r="Q648" i="1"/>
  <c r="S648" i="1"/>
  <c r="Q488" i="1"/>
  <c r="S488" i="1"/>
  <c r="R488" i="1"/>
  <c r="Q1543" i="1"/>
  <c r="S1543" i="1"/>
  <c r="Q903" i="1"/>
  <c r="S903" i="1"/>
  <c r="Q358" i="1"/>
  <c r="S358" i="1"/>
  <c r="Q837" i="1"/>
  <c r="S837" i="1"/>
  <c r="Q482" i="1"/>
  <c r="R482" i="1"/>
  <c r="S482" i="1"/>
  <c r="Q161" i="1"/>
  <c r="R161" i="1"/>
  <c r="R1792" i="1"/>
  <c r="S1792" i="1"/>
  <c r="Q1727" i="1"/>
  <c r="S1727" i="1"/>
  <c r="Q1375" i="1"/>
  <c r="S1375" i="1"/>
  <c r="R1375" i="1"/>
  <c r="Q575" i="1"/>
  <c r="S575" i="1"/>
  <c r="Q2014" i="1"/>
  <c r="S2014" i="1"/>
  <c r="S1790" i="1"/>
  <c r="R1790" i="1"/>
  <c r="Q1790" i="1"/>
  <c r="Q1630" i="1"/>
  <c r="S1630" i="1"/>
  <c r="R1278" i="1"/>
  <c r="S1278" i="1"/>
  <c r="Q1118" i="1"/>
  <c r="S1118" i="1"/>
  <c r="Q958" i="1"/>
  <c r="R958" i="1"/>
  <c r="R862" i="1"/>
  <c r="S862" i="1"/>
  <c r="R702" i="1"/>
  <c r="S702" i="1"/>
  <c r="R542" i="1"/>
  <c r="Q542" i="1"/>
  <c r="S542" i="1"/>
  <c r="R30" i="1"/>
  <c r="S30" i="1"/>
  <c r="S321" i="1"/>
  <c r="Q1313" i="1"/>
  <c r="Q258" i="1"/>
  <c r="R1983" i="1"/>
  <c r="S1474" i="1"/>
  <c r="S1250" i="1"/>
  <c r="S1025" i="1"/>
  <c r="Q713" i="1"/>
  <c r="S713" i="1"/>
  <c r="R713" i="1"/>
  <c r="Q1703" i="1"/>
  <c r="S1703" i="1"/>
  <c r="Q1701" i="1"/>
  <c r="S1701" i="1"/>
  <c r="Q1317" i="1"/>
  <c r="S1317" i="1"/>
  <c r="R1317" i="1"/>
  <c r="Q549" i="1"/>
  <c r="S549" i="1"/>
  <c r="Q229" i="1"/>
  <c r="S229" i="1"/>
  <c r="R229" i="1"/>
  <c r="R1730" i="1"/>
  <c r="Q1730" i="1"/>
  <c r="S1730" i="1"/>
  <c r="Q1664" i="1"/>
  <c r="S1664" i="1"/>
  <c r="R1152" i="1"/>
  <c r="S1152" i="1"/>
  <c r="Q352" i="1"/>
  <c r="S352" i="1"/>
  <c r="Q1343" i="1"/>
  <c r="S1343" i="1"/>
  <c r="S1087" i="1"/>
  <c r="R1087" i="1"/>
  <c r="Q1087" i="1"/>
  <c r="Q415" i="1"/>
  <c r="S415" i="1"/>
  <c r="R319" i="1"/>
  <c r="S319" i="1"/>
  <c r="Q127" i="1"/>
  <c r="S127" i="1"/>
  <c r="S1184" i="1"/>
  <c r="Q1534" i="1"/>
  <c r="R1534" i="1"/>
  <c r="Q1374" i="1"/>
  <c r="S1374" i="1"/>
  <c r="R1374" i="1"/>
  <c r="R1214" i="1"/>
  <c r="S1214" i="1"/>
  <c r="Q1214" i="1"/>
  <c r="S830" i="1"/>
  <c r="Q830" i="1"/>
  <c r="R638" i="1"/>
  <c r="S638" i="1"/>
  <c r="Q638" i="1"/>
  <c r="R478" i="1"/>
  <c r="Q478" i="1"/>
  <c r="S478" i="1"/>
  <c r="Q350" i="1"/>
  <c r="S350" i="1"/>
  <c r="R1991" i="1"/>
  <c r="Q1312" i="1"/>
  <c r="Q257" i="1"/>
  <c r="R1632" i="1"/>
  <c r="S1473" i="1"/>
  <c r="S1024" i="1"/>
  <c r="S834" i="1"/>
  <c r="Q1323" i="1"/>
  <c r="S1323" i="1"/>
  <c r="Q1450" i="1"/>
  <c r="S1450" i="1"/>
  <c r="Q106" i="1"/>
  <c r="S106" i="1"/>
  <c r="Q1769" i="1"/>
  <c r="S1769" i="1"/>
  <c r="R1769" i="1"/>
  <c r="Q1417" i="1"/>
  <c r="S1417" i="1"/>
  <c r="Q937" i="1"/>
  <c r="R937" i="1"/>
  <c r="S937" i="1"/>
  <c r="Q745" i="1"/>
  <c r="S745" i="1"/>
  <c r="Q553" i="1"/>
  <c r="S553" i="1"/>
  <c r="R553" i="1"/>
  <c r="Q169" i="1"/>
  <c r="S169" i="1"/>
  <c r="Q1864" i="1"/>
  <c r="S1864" i="1"/>
  <c r="Q1576" i="1"/>
  <c r="S1576" i="1"/>
  <c r="Q1064" i="1"/>
  <c r="S1064" i="1"/>
  <c r="Q936" i="1"/>
  <c r="R936" i="1"/>
  <c r="S936" i="1"/>
  <c r="Q520" i="1"/>
  <c r="S520" i="1"/>
  <c r="Q360" i="1"/>
  <c r="S360" i="1"/>
  <c r="Q1799" i="1"/>
  <c r="S1799" i="1"/>
  <c r="Q1159" i="1"/>
  <c r="S1159" i="1"/>
  <c r="Q1094" i="1"/>
  <c r="S1094" i="1"/>
  <c r="R1094" i="1"/>
  <c r="Q742" i="1"/>
  <c r="R742" i="1"/>
  <c r="S742" i="1"/>
  <c r="Q390" i="1"/>
  <c r="R390" i="1"/>
  <c r="S390" i="1"/>
  <c r="Q102" i="1"/>
  <c r="S102" i="1"/>
  <c r="R102" i="1"/>
  <c r="Q1829" i="1"/>
  <c r="S1829" i="1"/>
  <c r="Q1509" i="1"/>
  <c r="S1509" i="1"/>
  <c r="R1509" i="1"/>
  <c r="Q1157" i="1"/>
  <c r="S1157" i="1"/>
  <c r="Q741" i="1"/>
  <c r="R741" i="1"/>
  <c r="S741" i="1"/>
  <c r="Q325" i="1"/>
  <c r="S325" i="1"/>
  <c r="R325" i="1"/>
  <c r="R1630" i="1"/>
  <c r="R1024" i="1"/>
  <c r="S1922" i="1"/>
  <c r="S1698" i="1"/>
  <c r="S1472" i="1"/>
  <c r="S833" i="1"/>
  <c r="Q1611" i="1"/>
  <c r="S1611" i="1"/>
  <c r="Q1227" i="1"/>
  <c r="R1227" i="1"/>
  <c r="S1227" i="1"/>
  <c r="Q779" i="1"/>
  <c r="S779" i="1"/>
  <c r="Q618" i="1"/>
  <c r="S618" i="1"/>
  <c r="Q105" i="1"/>
  <c r="R105" i="1"/>
  <c r="S105" i="1"/>
  <c r="Q1063" i="1"/>
  <c r="S1063" i="1"/>
  <c r="Q743" i="1"/>
  <c r="S743" i="1"/>
  <c r="Q391" i="1"/>
  <c r="R391" i="1"/>
  <c r="S391" i="1"/>
  <c r="Q1542" i="1"/>
  <c r="S1542" i="1"/>
  <c r="Q1190" i="1"/>
  <c r="S1190" i="1"/>
  <c r="Q454" i="1"/>
  <c r="S454" i="1"/>
  <c r="R454" i="1"/>
  <c r="Q1861" i="1"/>
  <c r="S1861" i="1"/>
  <c r="R1861" i="1"/>
  <c r="Q1253" i="1"/>
  <c r="S1253" i="1"/>
  <c r="R1253" i="1"/>
  <c r="Q517" i="1"/>
  <c r="S517" i="1"/>
  <c r="R97" i="1"/>
  <c r="Q97" i="1"/>
  <c r="Q1504" i="1"/>
  <c r="R1504" i="1"/>
  <c r="S1504" i="1"/>
  <c r="Q1056" i="1"/>
  <c r="R1056" i="1"/>
  <c r="S1056" i="1"/>
  <c r="R96" i="1"/>
  <c r="Q96" i="1"/>
  <c r="Q1570" i="1"/>
  <c r="R1451" i="1"/>
  <c r="R169" i="1"/>
  <c r="S1921" i="1"/>
  <c r="S1471" i="1"/>
  <c r="S1022" i="1"/>
  <c r="S832" i="1"/>
  <c r="Q1770" i="1"/>
  <c r="S1770" i="1"/>
  <c r="Q1546" i="1"/>
  <c r="S1546" i="1"/>
  <c r="Q394" i="1"/>
  <c r="R394" i="1"/>
  <c r="S394" i="1"/>
  <c r="Q1545" i="1"/>
  <c r="S1545" i="1"/>
  <c r="Q1065" i="1"/>
  <c r="S1065" i="1"/>
  <c r="Q424" i="1"/>
  <c r="S424" i="1"/>
  <c r="Q1095" i="1"/>
  <c r="S1095" i="1"/>
  <c r="R1095" i="1"/>
  <c r="Q871" i="1"/>
  <c r="S871" i="1"/>
  <c r="R871" i="1"/>
  <c r="Q71" i="1"/>
  <c r="S71" i="1"/>
  <c r="Q2022" i="1"/>
  <c r="S2022" i="1"/>
  <c r="Q1734" i="1"/>
  <c r="S1734" i="1"/>
  <c r="Q1510" i="1"/>
  <c r="S1510" i="1"/>
  <c r="Q1318" i="1"/>
  <c r="S1318" i="1"/>
  <c r="R1318" i="1"/>
  <c r="Q838" i="1"/>
  <c r="S838" i="1"/>
  <c r="Q678" i="1"/>
  <c r="S678" i="1"/>
  <c r="R678" i="1"/>
  <c r="Q518" i="1"/>
  <c r="S518" i="1"/>
  <c r="Q294" i="1"/>
  <c r="R294" i="1"/>
  <c r="S294" i="1"/>
  <c r="Q166" i="1"/>
  <c r="S166" i="1"/>
  <c r="Q70" i="1"/>
  <c r="S70" i="1"/>
  <c r="R70" i="1"/>
  <c r="R1546" i="1"/>
  <c r="Q1765" i="1"/>
  <c r="S1765" i="1"/>
  <c r="R1765" i="1"/>
  <c r="Q1445" i="1"/>
  <c r="S1445" i="1"/>
  <c r="R1445" i="1"/>
  <c r="Q1189" i="1"/>
  <c r="S1189" i="1"/>
  <c r="R1189" i="1"/>
  <c r="Q965" i="1"/>
  <c r="S965" i="1"/>
  <c r="R965" i="1"/>
  <c r="Q677" i="1"/>
  <c r="S677" i="1"/>
  <c r="R677" i="1"/>
  <c r="Q485" i="1"/>
  <c r="S485" i="1"/>
  <c r="R485" i="1"/>
  <c r="Q357" i="1"/>
  <c r="S357" i="1"/>
  <c r="Q133" i="1"/>
  <c r="S133" i="1"/>
  <c r="R133" i="1"/>
  <c r="R641" i="1"/>
  <c r="S641" i="1"/>
  <c r="Q641" i="1"/>
  <c r="S1600" i="1"/>
  <c r="R1600" i="1"/>
  <c r="S1408" i="1"/>
  <c r="Q1566" i="1"/>
  <c r="R1450" i="1"/>
  <c r="R166" i="1"/>
  <c r="S1920" i="1"/>
  <c r="S1696" i="1"/>
  <c r="S1470" i="1"/>
  <c r="S610" i="1"/>
  <c r="S386" i="1"/>
  <c r="Q266" i="1"/>
  <c r="S266" i="1"/>
  <c r="Q841" i="1"/>
  <c r="S841" i="1"/>
  <c r="Q265" i="1"/>
  <c r="S265" i="1"/>
  <c r="R265" i="1"/>
  <c r="Q1352" i="1"/>
  <c r="S1352" i="1"/>
  <c r="Q72" i="1"/>
  <c r="S72" i="1"/>
  <c r="Q1319" i="1"/>
  <c r="S1319" i="1"/>
  <c r="Q967" i="1"/>
  <c r="S967" i="1"/>
  <c r="Q711" i="1"/>
  <c r="S711" i="1"/>
  <c r="Q519" i="1"/>
  <c r="S519" i="1"/>
  <c r="Q327" i="1"/>
  <c r="S327" i="1"/>
  <c r="R327" i="1"/>
  <c r="Q103" i="1"/>
  <c r="R103" i="1"/>
  <c r="S103" i="1"/>
  <c r="Q966" i="1"/>
  <c r="S966" i="1"/>
  <c r="Q1221" i="1"/>
  <c r="S1221" i="1"/>
  <c r="R1221" i="1"/>
  <c r="R546" i="1"/>
  <c r="S546" i="1"/>
  <c r="Q1697" i="1"/>
  <c r="R1697" i="1"/>
  <c r="R289" i="1"/>
  <c r="S289" i="1"/>
  <c r="Q960" i="1"/>
  <c r="R960" i="1"/>
  <c r="R544" i="1"/>
  <c r="S544" i="1"/>
  <c r="Q544" i="1"/>
  <c r="S1857" i="1"/>
  <c r="S1185" i="1"/>
  <c r="Q162" i="1"/>
  <c r="R1761" i="1"/>
  <c r="R1346" i="1"/>
  <c r="R711" i="1"/>
  <c r="S1919" i="1"/>
  <c r="S800" i="1"/>
  <c r="S609" i="1"/>
  <c r="S385" i="1"/>
  <c r="S162" i="1"/>
  <c r="Q1387" i="1"/>
  <c r="S1387" i="1"/>
  <c r="Q1834" i="1"/>
  <c r="S1834" i="1"/>
  <c r="Q1226" i="1"/>
  <c r="R1226" i="1"/>
  <c r="S1226" i="1"/>
  <c r="Q778" i="1"/>
  <c r="S778" i="1"/>
  <c r="Q489" i="1"/>
  <c r="S489" i="1"/>
  <c r="R489" i="1"/>
  <c r="Q1544" i="1"/>
  <c r="S1544" i="1"/>
  <c r="Q1767" i="1"/>
  <c r="S1767" i="1"/>
  <c r="R1767" i="1"/>
  <c r="Q1479" i="1"/>
  <c r="S1479" i="1"/>
  <c r="Q1127" i="1"/>
  <c r="S1127" i="1"/>
  <c r="Q839" i="1"/>
  <c r="S839" i="1"/>
  <c r="Q359" i="1"/>
  <c r="S359" i="1"/>
  <c r="Q1990" i="1"/>
  <c r="S1990" i="1"/>
  <c r="Q1126" i="1"/>
  <c r="S1126" i="1"/>
  <c r="Q806" i="1"/>
  <c r="S806" i="1"/>
  <c r="R806" i="1"/>
  <c r="Q486" i="1"/>
  <c r="S486" i="1"/>
  <c r="R486" i="1"/>
  <c r="Q198" i="1"/>
  <c r="S198" i="1"/>
  <c r="Q134" i="1"/>
  <c r="S134" i="1"/>
  <c r="R134" i="1"/>
  <c r="Q1989" i="1"/>
  <c r="S1989" i="1"/>
  <c r="Q1669" i="1"/>
  <c r="S1669" i="1"/>
  <c r="R1669" i="1"/>
  <c r="Q1381" i="1"/>
  <c r="S1381" i="1"/>
  <c r="R1381" i="1"/>
  <c r="Q1125" i="1"/>
  <c r="S1125" i="1"/>
  <c r="R1125" i="1"/>
  <c r="Q869" i="1"/>
  <c r="S869" i="1"/>
  <c r="R869" i="1"/>
  <c r="Q645" i="1"/>
  <c r="S645" i="1"/>
  <c r="Q453" i="1"/>
  <c r="S453" i="1"/>
  <c r="R453" i="1"/>
  <c r="Q389" i="1"/>
  <c r="R389" i="1"/>
  <c r="S389" i="1"/>
  <c r="Q165" i="1"/>
  <c r="S165" i="1"/>
  <c r="R1543" i="1"/>
  <c r="Q513" i="1"/>
  <c r="R513" i="1"/>
  <c r="R480" i="1"/>
  <c r="Q480" i="1"/>
  <c r="S480" i="1"/>
  <c r="R639" i="1"/>
  <c r="S639" i="1"/>
  <c r="Q639" i="1"/>
  <c r="Q159" i="1"/>
  <c r="R159" i="1"/>
  <c r="Q738" i="1"/>
  <c r="R1760" i="1"/>
  <c r="R1345" i="1"/>
  <c r="S1918" i="1"/>
  <c r="S1694" i="1"/>
  <c r="S799" i="1"/>
  <c r="BE799" i="1" s="1"/>
  <c r="S384" i="1"/>
  <c r="S161" i="1"/>
  <c r="Q1995" i="1"/>
  <c r="S1995" i="1"/>
  <c r="Q491" i="1"/>
  <c r="S491" i="1"/>
  <c r="Q1898" i="1"/>
  <c r="S1898" i="1"/>
  <c r="Q1577" i="1"/>
  <c r="S1577" i="1"/>
  <c r="Q1416" i="1"/>
  <c r="S1416" i="1"/>
  <c r="Q136" i="1"/>
  <c r="S136" i="1"/>
  <c r="Q1638" i="1"/>
  <c r="S1638" i="1"/>
  <c r="Q870" i="1"/>
  <c r="S870" i="1"/>
  <c r="R870" i="1"/>
  <c r="Q550" i="1"/>
  <c r="S550" i="1"/>
  <c r="R550" i="1"/>
  <c r="Q230" i="1"/>
  <c r="S230" i="1"/>
  <c r="R230" i="1"/>
  <c r="Q1797" i="1"/>
  <c r="S1797" i="1"/>
  <c r="R1797" i="1"/>
  <c r="Q1413" i="1"/>
  <c r="S1413" i="1"/>
  <c r="R1413" i="1"/>
  <c r="Q1061" i="1"/>
  <c r="S1061" i="1"/>
  <c r="Q773" i="1"/>
  <c r="S773" i="1"/>
  <c r="R773" i="1"/>
  <c r="Q421" i="1"/>
  <c r="S421" i="1"/>
  <c r="Q69" i="1"/>
  <c r="S69" i="1"/>
  <c r="R69" i="1"/>
  <c r="R1545" i="1"/>
  <c r="S1858" i="1"/>
  <c r="S513" i="1"/>
  <c r="Q1951" i="1"/>
  <c r="S1951" i="1"/>
  <c r="Q927" i="1"/>
  <c r="S927" i="1"/>
  <c r="R927" i="1"/>
  <c r="S322" i="1"/>
  <c r="Q1280" i="1"/>
  <c r="Q737" i="1"/>
  <c r="R1758" i="1"/>
  <c r="R1344" i="1"/>
  <c r="S798" i="1"/>
  <c r="S383" i="1"/>
  <c r="Q681" i="1"/>
  <c r="S681" i="1"/>
  <c r="Q1158" i="1"/>
  <c r="S1158" i="1"/>
  <c r="Q1925" i="1"/>
  <c r="S1925" i="1"/>
  <c r="Q1541" i="1"/>
  <c r="S1541" i="1"/>
  <c r="R1541" i="1"/>
  <c r="Q1093" i="1"/>
  <c r="S1093" i="1"/>
  <c r="R1093" i="1"/>
  <c r="Q709" i="1"/>
  <c r="S709" i="1"/>
  <c r="Q261" i="1"/>
  <c r="S261" i="1"/>
  <c r="R261" i="1"/>
  <c r="R1794" i="1"/>
  <c r="S1794" i="1"/>
  <c r="Q1856" i="1"/>
  <c r="S1856" i="1"/>
  <c r="R864" i="1"/>
  <c r="S864" i="1"/>
  <c r="Q991" i="1"/>
  <c r="S991" i="1"/>
  <c r="Q351" i="1"/>
  <c r="S351" i="1"/>
  <c r="Q95" i="1"/>
  <c r="R95" i="1"/>
  <c r="Q1793" i="1"/>
  <c r="Q1279" i="1"/>
  <c r="Q734" i="1"/>
  <c r="Q450" i="1"/>
  <c r="R1570" i="1"/>
  <c r="R1342" i="1"/>
  <c r="R706" i="1"/>
  <c r="R384" i="1"/>
  <c r="R66" i="1"/>
  <c r="S382" i="1"/>
  <c r="S159" i="1"/>
  <c r="Q1547" i="1"/>
  <c r="S1547" i="1"/>
  <c r="Q1353" i="1"/>
  <c r="S1353" i="1"/>
  <c r="Q840" i="1"/>
  <c r="S840" i="1"/>
  <c r="Q712" i="1"/>
  <c r="S712" i="1"/>
  <c r="Q552" i="1"/>
  <c r="S552" i="1"/>
  <c r="R552" i="1"/>
  <c r="Q935" i="1"/>
  <c r="R935" i="1"/>
  <c r="S935" i="1"/>
  <c r="Q39" i="1"/>
  <c r="S39" i="1"/>
  <c r="R39" i="1"/>
  <c r="Q1894" i="1"/>
  <c r="S1894" i="1"/>
  <c r="R1894" i="1"/>
  <c r="Q422" i="1"/>
  <c r="S422" i="1"/>
  <c r="Q805" i="1"/>
  <c r="S805" i="1"/>
  <c r="R805" i="1"/>
  <c r="Q1665" i="1"/>
  <c r="S1665" i="1"/>
  <c r="Q160" i="1"/>
  <c r="R160" i="1"/>
  <c r="R837" i="1"/>
  <c r="R1791" i="1"/>
  <c r="S1791" i="1"/>
  <c r="Q1791" i="1"/>
  <c r="R1215" i="1"/>
  <c r="S1215" i="1"/>
  <c r="Q1215" i="1"/>
  <c r="Q831" i="1"/>
  <c r="S831" i="1"/>
  <c r="Q479" i="1"/>
  <c r="S479" i="1"/>
  <c r="Q31" i="1"/>
  <c r="S31" i="1"/>
  <c r="R832" i="1"/>
  <c r="S736" i="1"/>
  <c r="S735" i="1"/>
  <c r="Q1792" i="1"/>
  <c r="Q1538" i="1"/>
  <c r="Q1278" i="1"/>
  <c r="Q449" i="1"/>
  <c r="R1925" i="1"/>
  <c r="R1569" i="1"/>
  <c r="R1001" i="1"/>
  <c r="R705" i="1"/>
  <c r="R62" i="1"/>
  <c r="S574" i="1"/>
  <c r="S158" i="1"/>
  <c r="Q1002" i="1"/>
  <c r="S1002" i="1"/>
  <c r="Q170" i="1"/>
  <c r="S170" i="1"/>
  <c r="Q201" i="1"/>
  <c r="S201" i="1"/>
  <c r="Q1768" i="1"/>
  <c r="S1768" i="1"/>
  <c r="R1768" i="1"/>
  <c r="Q1511" i="1"/>
  <c r="S1511" i="1"/>
  <c r="Q1766" i="1"/>
  <c r="S1766" i="1"/>
  <c r="R1766" i="1"/>
  <c r="Q710" i="1"/>
  <c r="S710" i="1"/>
  <c r="Q1637" i="1"/>
  <c r="S1637" i="1"/>
  <c r="Q901" i="1"/>
  <c r="S901" i="1"/>
  <c r="R901" i="1"/>
  <c r="Q770" i="1"/>
  <c r="R770" i="1"/>
  <c r="S770" i="1"/>
  <c r="S1186" i="1"/>
  <c r="Q1952" i="1"/>
  <c r="R1952" i="1"/>
  <c r="S1952" i="1"/>
  <c r="R1376" i="1"/>
  <c r="S1376" i="1"/>
  <c r="Q1376" i="1"/>
  <c r="R320" i="1"/>
  <c r="S320" i="1"/>
  <c r="S1634" i="1"/>
  <c r="R1833" i="1"/>
  <c r="Q1537" i="1"/>
  <c r="Q448" i="1"/>
  <c r="R1922" i="1"/>
  <c r="R1566" i="1"/>
  <c r="R703" i="1"/>
  <c r="S1538" i="1"/>
  <c r="Q395" i="1"/>
  <c r="R395" i="1"/>
  <c r="S395" i="1"/>
  <c r="Q1865" i="1"/>
  <c r="S1865" i="1"/>
  <c r="Q1449" i="1"/>
  <c r="S1449" i="1"/>
  <c r="R1449" i="1"/>
  <c r="Q649" i="1"/>
  <c r="S649" i="1"/>
  <c r="Q137" i="1"/>
  <c r="S137" i="1"/>
  <c r="Q1800" i="1"/>
  <c r="S1800" i="1"/>
  <c r="Q1192" i="1"/>
  <c r="S1192" i="1"/>
  <c r="Q296" i="1"/>
  <c r="S296" i="1"/>
  <c r="Q774" i="1"/>
  <c r="S774" i="1"/>
  <c r="R774" i="1"/>
  <c r="Q1573" i="1"/>
  <c r="S1573" i="1"/>
  <c r="R1573" i="1"/>
  <c r="Q101" i="1"/>
  <c r="S101" i="1"/>
  <c r="R101" i="1"/>
  <c r="S514" i="1"/>
  <c r="Q1887" i="1"/>
  <c r="S1887" i="1"/>
  <c r="R1887" i="1"/>
  <c r="Q1503" i="1"/>
  <c r="R1503" i="1"/>
  <c r="S1503" i="1"/>
  <c r="Q1055" i="1"/>
  <c r="R1055" i="1"/>
  <c r="S1055" i="1"/>
  <c r="Q1982" i="1"/>
  <c r="Q1729" i="1"/>
  <c r="Q994" i="1"/>
  <c r="Q447" i="1"/>
  <c r="Q126" i="1"/>
  <c r="R1919" i="1"/>
  <c r="S1537" i="1"/>
  <c r="S1346" i="1"/>
  <c r="Q1801" i="1"/>
  <c r="S1801" i="1"/>
  <c r="Q1193" i="1"/>
  <c r="S1193" i="1"/>
  <c r="Q617" i="1"/>
  <c r="S617" i="1"/>
  <c r="R617" i="1"/>
  <c r="Q425" i="1"/>
  <c r="S425" i="1"/>
  <c r="Q41" i="1"/>
  <c r="S41" i="1"/>
  <c r="Q1896" i="1"/>
  <c r="S1896" i="1"/>
  <c r="R1896" i="1"/>
  <c r="Q1320" i="1"/>
  <c r="S1320" i="1"/>
  <c r="R1320" i="1"/>
  <c r="Q1160" i="1"/>
  <c r="S1160" i="1"/>
  <c r="Q1000" i="1"/>
  <c r="S1000" i="1"/>
  <c r="Q904" i="1"/>
  <c r="S904" i="1"/>
  <c r="Q680" i="1"/>
  <c r="S680" i="1"/>
  <c r="Q584" i="1"/>
  <c r="S584" i="1"/>
  <c r="Q456" i="1"/>
  <c r="S456" i="1"/>
  <c r="Q328" i="1"/>
  <c r="S328" i="1"/>
  <c r="R328" i="1"/>
  <c r="Q104" i="1"/>
  <c r="R104" i="1"/>
  <c r="S104" i="1"/>
  <c r="Q551" i="1"/>
  <c r="S551" i="1"/>
  <c r="R551" i="1"/>
  <c r="Q1446" i="1"/>
  <c r="S1446" i="1"/>
  <c r="R1446" i="1"/>
  <c r="Q902" i="1"/>
  <c r="S902" i="1"/>
  <c r="R902" i="1"/>
  <c r="Q646" i="1"/>
  <c r="S646" i="1"/>
  <c r="Q326" i="1"/>
  <c r="S326" i="1"/>
  <c r="R326" i="1"/>
  <c r="Q6" i="1"/>
  <c r="S6" i="1"/>
  <c r="Q2021" i="1"/>
  <c r="S2021" i="1"/>
  <c r="Q1733" i="1"/>
  <c r="S1733" i="1"/>
  <c r="Q1349" i="1"/>
  <c r="S1349" i="1"/>
  <c r="R1349" i="1"/>
  <c r="Q997" i="1"/>
  <c r="S997" i="1"/>
  <c r="Q293" i="1"/>
  <c r="R293" i="1"/>
  <c r="S293" i="1"/>
  <c r="Q1728" i="1"/>
  <c r="Q993" i="1"/>
  <c r="Q702" i="1"/>
  <c r="R992" i="1"/>
  <c r="S1986" i="1"/>
  <c r="S1762" i="1"/>
  <c r="S1536" i="1"/>
  <c r="S1345" i="1"/>
  <c r="S898" i="1"/>
  <c r="Q669" i="1"/>
  <c r="R669" i="1"/>
  <c r="Q573" i="1"/>
  <c r="R573" i="1"/>
  <c r="Q221" i="1"/>
  <c r="R221" i="1"/>
  <c r="Q125" i="1"/>
  <c r="R125" i="1"/>
  <c r="Q1533" i="1"/>
  <c r="Q1403" i="1"/>
  <c r="Q1117" i="1"/>
  <c r="R1627" i="1"/>
  <c r="R1277" i="1"/>
  <c r="R987" i="1"/>
  <c r="S1915" i="1"/>
  <c r="S1629" i="1"/>
  <c r="S1403" i="1"/>
  <c r="S1117" i="1"/>
  <c r="S891" i="1"/>
  <c r="S605" i="1"/>
  <c r="S379" i="1"/>
  <c r="S93" i="1"/>
  <c r="Q668" i="1"/>
  <c r="R668" i="1"/>
  <c r="Q124" i="1"/>
  <c r="R124" i="1"/>
  <c r="Q1532" i="1"/>
  <c r="Q1116" i="1"/>
  <c r="Q987" i="1"/>
  <c r="Q413" i="1"/>
  <c r="Q253" i="1"/>
  <c r="R1723" i="1"/>
  <c r="R1276" i="1"/>
  <c r="R635" i="1"/>
  <c r="R285" i="1"/>
  <c r="S1628" i="1"/>
  <c r="S1116" i="1"/>
  <c r="S604" i="1"/>
  <c r="S92" i="1"/>
  <c r="Q1114" i="1"/>
  <c r="R1114" i="1"/>
  <c r="Q1050" i="1"/>
  <c r="R1050" i="1"/>
  <c r="Q954" i="1"/>
  <c r="R954" i="1"/>
  <c r="Q602" i="1"/>
  <c r="R602" i="1"/>
  <c r="Q506" i="1"/>
  <c r="R506" i="1"/>
  <c r="Q314" i="1"/>
  <c r="R314" i="1"/>
  <c r="Q218" i="1"/>
  <c r="R218" i="1"/>
  <c r="Q1911" i="1"/>
  <c r="Q1788" i="1"/>
  <c r="Q1660" i="1"/>
  <c r="Q1530" i="1"/>
  <c r="Q1400" i="1"/>
  <c r="Q1244" i="1"/>
  <c r="Q1108" i="1"/>
  <c r="Q985" i="1"/>
  <c r="Q827" i="1"/>
  <c r="Q692" i="1"/>
  <c r="Q541" i="1"/>
  <c r="Q411" i="1"/>
  <c r="Q251" i="1"/>
  <c r="R1721" i="1"/>
  <c r="R1435" i="1"/>
  <c r="R1274" i="1"/>
  <c r="S1972" i="1"/>
  <c r="S1912" i="1"/>
  <c r="S1852" i="1"/>
  <c r="S1686" i="1"/>
  <c r="S1626" i="1"/>
  <c r="S1400" i="1"/>
  <c r="S1340" i="1"/>
  <c r="S1233" i="1"/>
  <c r="S1114" i="1"/>
  <c r="S662" i="1"/>
  <c r="S602" i="1"/>
  <c r="S436" i="1"/>
  <c r="S316" i="1"/>
  <c r="S90" i="1"/>
  <c r="S91" i="1"/>
  <c r="Q1241" i="1"/>
  <c r="R1241" i="1"/>
  <c r="Q1113" i="1"/>
  <c r="R1113" i="1"/>
  <c r="Q1049" i="1"/>
  <c r="R1049" i="1"/>
  <c r="Q601" i="1"/>
  <c r="R601" i="1"/>
  <c r="Q217" i="1"/>
  <c r="R217" i="1"/>
  <c r="Q1787" i="1"/>
  <c r="Q1659" i="1"/>
  <c r="Q1243" i="1"/>
  <c r="Q984" i="1"/>
  <c r="Q667" i="1"/>
  <c r="Q540" i="1"/>
  <c r="Q93" i="1"/>
  <c r="R1978" i="1"/>
  <c r="R1720" i="1"/>
  <c r="R1434" i="1"/>
  <c r="R1273" i="1"/>
  <c r="S1911" i="1"/>
  <c r="S1851" i="1"/>
  <c r="S1625" i="1"/>
  <c r="S1399" i="1"/>
  <c r="S1339" i="1"/>
  <c r="S1113" i="1"/>
  <c r="S1053" i="1"/>
  <c r="S827" i="1"/>
  <c r="S661" i="1"/>
  <c r="S601" i="1"/>
  <c r="S541" i="1"/>
  <c r="S375" i="1"/>
  <c r="S89" i="1"/>
  <c r="S29" i="1"/>
  <c r="Q955" i="1"/>
  <c r="R955" i="1"/>
  <c r="Q1531" i="1"/>
  <c r="Q1432" i="1"/>
  <c r="R1432" i="1"/>
  <c r="Q1304" i="1"/>
  <c r="R1304" i="1"/>
  <c r="Q1240" i="1"/>
  <c r="R1240" i="1"/>
  <c r="Q1112" i="1"/>
  <c r="R1112" i="1"/>
  <c r="Q1048" i="1"/>
  <c r="R1048" i="1"/>
  <c r="Q856" i="1"/>
  <c r="R856" i="1"/>
  <c r="Q696" i="1"/>
  <c r="R696" i="1"/>
  <c r="Q600" i="1"/>
  <c r="R600" i="1"/>
  <c r="Q1884" i="1"/>
  <c r="Q1786" i="1"/>
  <c r="Q1658" i="1"/>
  <c r="Q1526" i="1"/>
  <c r="Q957" i="1"/>
  <c r="Q823" i="1"/>
  <c r="Q666" i="1"/>
  <c r="Q539" i="1"/>
  <c r="Q247" i="1"/>
  <c r="Q92" i="1"/>
  <c r="R1977" i="1"/>
  <c r="R1719" i="1"/>
  <c r="R1433" i="1"/>
  <c r="R1272" i="1"/>
  <c r="R794" i="1"/>
  <c r="R281" i="1"/>
  <c r="S1969" i="1"/>
  <c r="S1850" i="1"/>
  <c r="S1624" i="1"/>
  <c r="S1338" i="1"/>
  <c r="S1112" i="1"/>
  <c r="S1052" i="1"/>
  <c r="S945" i="1"/>
  <c r="S886" i="1"/>
  <c r="S600" i="1"/>
  <c r="S540" i="1"/>
  <c r="S314" i="1"/>
  <c r="S88" i="1"/>
  <c r="S28" i="1"/>
  <c r="Q315" i="1"/>
  <c r="R315" i="1"/>
  <c r="R1275" i="1"/>
  <c r="Q1303" i="1"/>
  <c r="R1303" i="1"/>
  <c r="Q1239" i="1"/>
  <c r="R1239" i="1"/>
  <c r="Q1111" i="1"/>
  <c r="R1111" i="1"/>
  <c r="Q887" i="1"/>
  <c r="R887" i="1"/>
  <c r="Q855" i="1"/>
  <c r="R855" i="1"/>
  <c r="Q215" i="1"/>
  <c r="R215" i="1"/>
  <c r="Q1883" i="1"/>
  <c r="Q1783" i="1"/>
  <c r="Q1500" i="1"/>
  <c r="Q953" i="1"/>
  <c r="Q820" i="1"/>
  <c r="Q665" i="1"/>
  <c r="Q538" i="1"/>
  <c r="Q246" i="1"/>
  <c r="Q91" i="1"/>
  <c r="R1976" i="1"/>
  <c r="R1789" i="1"/>
  <c r="R1271" i="1"/>
  <c r="S1623" i="1"/>
  <c r="S1455" i="1"/>
  <c r="S1337" i="1"/>
  <c r="S1111" i="1"/>
  <c r="S1051" i="1"/>
  <c r="S825" i="1"/>
  <c r="S765" i="1"/>
  <c r="S539" i="1"/>
  <c r="S373" i="1"/>
  <c r="S313" i="1"/>
  <c r="S253" i="1"/>
  <c r="S87" i="1"/>
  <c r="S27" i="1"/>
  <c r="Q123" i="1"/>
  <c r="R123" i="1"/>
  <c r="Q1046" i="1"/>
  <c r="R1046" i="1"/>
  <c r="Q950" i="1"/>
  <c r="R950" i="1"/>
  <c r="Q502" i="1"/>
  <c r="R502" i="1"/>
  <c r="Q342" i="1"/>
  <c r="R342" i="1"/>
  <c r="Q214" i="1"/>
  <c r="R214" i="1"/>
  <c r="Q1882" i="1"/>
  <c r="Q1782" i="1"/>
  <c r="Q1499" i="1"/>
  <c r="Q1085" i="1"/>
  <c r="Q952" i="1"/>
  <c r="Q537" i="1"/>
  <c r="Q381" i="1"/>
  <c r="Q245" i="1"/>
  <c r="Q90" i="1"/>
  <c r="R1788" i="1"/>
  <c r="R1270" i="1"/>
  <c r="R925" i="1"/>
  <c r="S1908" i="1"/>
  <c r="S1848" i="1"/>
  <c r="S1622" i="1"/>
  <c r="S1562" i="1"/>
  <c r="S1336" i="1"/>
  <c r="S1169" i="1"/>
  <c r="S1050" i="1"/>
  <c r="S884" i="1"/>
  <c r="S764" i="1"/>
  <c r="S372" i="1"/>
  <c r="S312" i="1"/>
  <c r="S252" i="1"/>
  <c r="S145" i="1"/>
  <c r="S26" i="1"/>
  <c r="S1627" i="1"/>
  <c r="Q1397" i="1"/>
  <c r="R1397" i="1"/>
  <c r="Q885" i="1"/>
  <c r="R885" i="1"/>
  <c r="Q437" i="1"/>
  <c r="R437" i="1"/>
  <c r="Q213" i="1"/>
  <c r="R213" i="1"/>
  <c r="Q1881" i="1"/>
  <c r="Q1781" i="1"/>
  <c r="Q1498" i="1"/>
  <c r="Q1373" i="1"/>
  <c r="Q1084" i="1"/>
  <c r="Q951" i="1"/>
  <c r="Q797" i="1"/>
  <c r="Q536" i="1"/>
  <c r="Q244" i="1"/>
  <c r="Q89" i="1"/>
  <c r="R1782" i="1"/>
  <c r="R1269" i="1"/>
  <c r="R924" i="1"/>
  <c r="S2013" i="1"/>
  <c r="S1787" i="1"/>
  <c r="S1679" i="1"/>
  <c r="S1621" i="1"/>
  <c r="S1561" i="1"/>
  <c r="S1501" i="1"/>
  <c r="S1335" i="1"/>
  <c r="S1167" i="1"/>
  <c r="S1109" i="1"/>
  <c r="S1049" i="1"/>
  <c r="S989" i="1"/>
  <c r="S763" i="1"/>
  <c r="S597" i="1"/>
  <c r="S477" i="1"/>
  <c r="S311" i="1"/>
  <c r="S251" i="1"/>
  <c r="Q340" i="1"/>
  <c r="R340" i="1"/>
  <c r="Q1880" i="1"/>
  <c r="Q1497" i="1"/>
  <c r="Q1372" i="1"/>
  <c r="Q1083" i="1"/>
  <c r="Q796" i="1"/>
  <c r="Q220" i="1"/>
  <c r="Q88" i="1"/>
  <c r="R923" i="1"/>
  <c r="R445" i="1"/>
  <c r="S2012" i="1"/>
  <c r="S1786" i="1"/>
  <c r="S1620" i="1"/>
  <c r="S1560" i="1"/>
  <c r="S1500" i="1"/>
  <c r="S1334" i="1"/>
  <c r="S1274" i="1"/>
  <c r="S1108" i="1"/>
  <c r="S1048" i="1"/>
  <c r="S881" i="1"/>
  <c r="S822" i="1"/>
  <c r="S596" i="1"/>
  <c r="S476" i="1"/>
  <c r="S369" i="1"/>
  <c r="S250" i="1"/>
  <c r="S24" i="1"/>
  <c r="Q2012" i="1"/>
  <c r="Q1879" i="1"/>
  <c r="Q1496" i="1"/>
  <c r="Q1367" i="1"/>
  <c r="Q1213" i="1"/>
  <c r="Q1082" i="1"/>
  <c r="Q795" i="1"/>
  <c r="Q509" i="1"/>
  <c r="Q373" i="1"/>
  <c r="Q219" i="1"/>
  <c r="R1688" i="1"/>
  <c r="R1594" i="1"/>
  <c r="R922" i="1"/>
  <c r="S2011" i="1"/>
  <c r="S1619" i="1"/>
  <c r="S1559" i="1"/>
  <c r="S1499" i="1"/>
  <c r="S1391" i="1"/>
  <c r="S1273" i="1"/>
  <c r="S1213" i="1"/>
  <c r="S1047" i="1"/>
  <c r="S879" i="1"/>
  <c r="S535" i="1"/>
  <c r="S249" i="1"/>
  <c r="S189" i="1"/>
  <c r="Q1115" i="1"/>
  <c r="R1115" i="1"/>
  <c r="Q1842" i="1"/>
  <c r="S1842" i="1"/>
  <c r="Q1778" i="1"/>
  <c r="S1778" i="1"/>
  <c r="Q1554" i="1"/>
  <c r="S1554" i="1"/>
  <c r="Q1330" i="1"/>
  <c r="S1330" i="1"/>
  <c r="Q1170" i="1"/>
  <c r="S1170" i="1"/>
  <c r="Q1106" i="1"/>
  <c r="S1106" i="1"/>
  <c r="Q946" i="1"/>
  <c r="S946" i="1"/>
  <c r="Q562" i="1"/>
  <c r="S562" i="1"/>
  <c r="Q338" i="1"/>
  <c r="S338" i="1"/>
  <c r="Q114" i="1"/>
  <c r="S114" i="1"/>
  <c r="Q2011" i="1"/>
  <c r="Q1878" i="1"/>
  <c r="Q1495" i="1"/>
  <c r="Q1212" i="1"/>
  <c r="Q1081" i="1"/>
  <c r="Q508" i="1"/>
  <c r="Q372" i="1"/>
  <c r="Q216" i="1"/>
  <c r="R1687" i="1"/>
  <c r="R1593" i="1"/>
  <c r="R1373" i="1"/>
  <c r="R921" i="1"/>
  <c r="R727" i="1"/>
  <c r="S2010" i="1"/>
  <c r="S1498" i="1"/>
  <c r="S1332" i="1"/>
  <c r="S1272" i="1"/>
  <c r="S1212" i="1"/>
  <c r="S1105" i="1"/>
  <c r="S1046" i="1"/>
  <c r="S986" i="1"/>
  <c r="S820" i="1"/>
  <c r="S760" i="1"/>
  <c r="S700" i="1"/>
  <c r="S474" i="1"/>
  <c r="S248" i="1"/>
  <c r="S188" i="1"/>
  <c r="Q2010" i="1"/>
  <c r="Q1877" i="1"/>
  <c r="Q1624" i="1"/>
  <c r="Q1494" i="1"/>
  <c r="Q1211" i="1"/>
  <c r="Q1080" i="1"/>
  <c r="Q925" i="1"/>
  <c r="Q793" i="1"/>
  <c r="Q504" i="1"/>
  <c r="Q59" i="1"/>
  <c r="R1949" i="1"/>
  <c r="R1592" i="1"/>
  <c r="R1370" i="1"/>
  <c r="R726" i="1"/>
  <c r="S2009" i="1"/>
  <c r="S1843" i="1"/>
  <c r="S1783" i="1"/>
  <c r="S1615" i="1"/>
  <c r="S1557" i="1"/>
  <c r="S1497" i="1"/>
  <c r="S1331" i="1"/>
  <c r="S1211" i="1"/>
  <c r="S1103" i="1"/>
  <c r="S985" i="1"/>
  <c r="S759" i="1"/>
  <c r="S699" i="1"/>
  <c r="S473" i="1"/>
  <c r="S413" i="1"/>
  <c r="S187" i="1"/>
  <c r="S21" i="1"/>
  <c r="Q2000" i="1"/>
  <c r="S2000" i="1"/>
  <c r="Q1936" i="1"/>
  <c r="S1936" i="1"/>
  <c r="Q1328" i="1"/>
  <c r="S1328" i="1"/>
  <c r="Q1232" i="1"/>
  <c r="S1232" i="1"/>
  <c r="Q1168" i="1"/>
  <c r="S1168" i="1"/>
  <c r="Q1104" i="1"/>
  <c r="S1104" i="1"/>
  <c r="Q1008" i="1"/>
  <c r="S1008" i="1"/>
  <c r="Q944" i="1"/>
  <c r="S944" i="1"/>
  <c r="Q880" i="1"/>
  <c r="S880" i="1"/>
  <c r="Q784" i="1"/>
  <c r="S784" i="1"/>
  <c r="Q560" i="1"/>
  <c r="S560" i="1"/>
  <c r="Q336" i="1"/>
  <c r="S336" i="1"/>
  <c r="Q112" i="1"/>
  <c r="S112" i="1"/>
  <c r="Q48" i="1"/>
  <c r="S48" i="1"/>
  <c r="Q2009" i="1"/>
  <c r="Q1876" i="1"/>
  <c r="Q1623" i="1"/>
  <c r="Q1340" i="1"/>
  <c r="Q1209" i="1"/>
  <c r="Q1079" i="1"/>
  <c r="Q924" i="1"/>
  <c r="Q635" i="1"/>
  <c r="Q58" i="1"/>
  <c r="R1948" i="1"/>
  <c r="R1591" i="1"/>
  <c r="R1501" i="1"/>
  <c r="R1369" i="1"/>
  <c r="R725" i="1"/>
  <c r="S2008" i="1"/>
  <c r="S1722" i="1"/>
  <c r="S1556" i="1"/>
  <c r="S1496" i="1"/>
  <c r="S1329" i="1"/>
  <c r="S1270" i="1"/>
  <c r="S1044" i="1"/>
  <c r="S984" i="1"/>
  <c r="S817" i="1"/>
  <c r="S698" i="1"/>
  <c r="S412" i="1"/>
  <c r="S246" i="1"/>
  <c r="S186" i="1"/>
  <c r="S20" i="1"/>
  <c r="Q2008" i="1"/>
  <c r="Q1754" i="1"/>
  <c r="Q1622" i="1"/>
  <c r="Q1339" i="1"/>
  <c r="Q1208" i="1"/>
  <c r="Q921" i="1"/>
  <c r="Q346" i="1"/>
  <c r="Q57" i="1"/>
  <c r="R1947" i="1"/>
  <c r="R1368" i="1"/>
  <c r="R436" i="1"/>
  <c r="S2007" i="1"/>
  <c r="S1781" i="1"/>
  <c r="S1721" i="1"/>
  <c r="S1661" i="1"/>
  <c r="S1555" i="1"/>
  <c r="S1435" i="1"/>
  <c r="S1269" i="1"/>
  <c r="S1209" i="1"/>
  <c r="S923" i="1"/>
  <c r="S697" i="1"/>
  <c r="S637" i="1"/>
  <c r="S471" i="1"/>
  <c r="S411" i="1"/>
  <c r="S245" i="1"/>
  <c r="S185" i="1"/>
  <c r="S125" i="1"/>
  <c r="Q1998" i="1"/>
  <c r="S1998" i="1"/>
  <c r="Q1966" i="1"/>
  <c r="S1966" i="1"/>
  <c r="Q1934" i="1"/>
  <c r="S1934" i="1"/>
  <c r="Q1902" i="1"/>
  <c r="S1902" i="1"/>
  <c r="Q1870" i="1"/>
  <c r="S1870" i="1"/>
  <c r="Q1838" i="1"/>
  <c r="S1838" i="1"/>
  <c r="Q1806" i="1"/>
  <c r="S1806" i="1"/>
  <c r="Q1774" i="1"/>
  <c r="S1774" i="1"/>
  <c r="Q1742" i="1"/>
  <c r="S1742" i="1"/>
  <c r="Q1678" i="1"/>
  <c r="S1678" i="1"/>
  <c r="Q1646" i="1"/>
  <c r="S1646" i="1"/>
  <c r="Q1614" i="1"/>
  <c r="S1614" i="1"/>
  <c r="Q1582" i="1"/>
  <c r="S1582" i="1"/>
  <c r="Q1550" i="1"/>
  <c r="S1550" i="1"/>
  <c r="Q1518" i="1"/>
  <c r="S1518" i="1"/>
  <c r="Q1486" i="1"/>
  <c r="S1486" i="1"/>
  <c r="Q1454" i="1"/>
  <c r="S1454" i="1"/>
  <c r="Q1422" i="1"/>
  <c r="S1422" i="1"/>
  <c r="Q1390" i="1"/>
  <c r="R1390" i="1"/>
  <c r="S1390" i="1"/>
  <c r="Q1326" i="1"/>
  <c r="S1326" i="1"/>
  <c r="Q1294" i="1"/>
  <c r="S1294" i="1"/>
  <c r="Q1262" i="1"/>
  <c r="S1262" i="1"/>
  <c r="Q1230" i="1"/>
  <c r="R1230" i="1"/>
  <c r="S1230" i="1"/>
  <c r="Q1198" i="1"/>
  <c r="S1198" i="1"/>
  <c r="Q1166" i="1"/>
  <c r="S1166" i="1"/>
  <c r="Q1134" i="1"/>
  <c r="R1134" i="1"/>
  <c r="S1134" i="1"/>
  <c r="Q1102" i="1"/>
  <c r="R1102" i="1"/>
  <c r="S1102" i="1"/>
  <c r="Q1070" i="1"/>
  <c r="S1070" i="1"/>
  <c r="Q1038" i="1"/>
  <c r="R1038" i="1"/>
  <c r="S1038" i="1"/>
  <c r="Q1006" i="1"/>
  <c r="S1006" i="1"/>
  <c r="Q974" i="1"/>
  <c r="S974" i="1"/>
  <c r="R974" i="1"/>
  <c r="Q942" i="1"/>
  <c r="R942" i="1"/>
  <c r="S942" i="1"/>
  <c r="Q910" i="1"/>
  <c r="S910" i="1"/>
  <c r="Q878" i="1"/>
  <c r="S878" i="1"/>
  <c r="R878" i="1"/>
  <c r="Q846" i="1"/>
  <c r="S846" i="1"/>
  <c r="Q814" i="1"/>
  <c r="S814" i="1"/>
  <c r="Q782" i="1"/>
  <c r="S782" i="1"/>
  <c r="Q750" i="1"/>
  <c r="R750" i="1"/>
  <c r="S750" i="1"/>
  <c r="Q718" i="1"/>
  <c r="S718" i="1"/>
  <c r="Q654" i="1"/>
  <c r="S654" i="1"/>
  <c r="Q622" i="1"/>
  <c r="S622" i="1"/>
  <c r="Q590" i="1"/>
  <c r="R590" i="1"/>
  <c r="S590" i="1"/>
  <c r="Q558" i="1"/>
  <c r="S558" i="1"/>
  <c r="Q526" i="1"/>
  <c r="S526" i="1"/>
  <c r="Q494" i="1"/>
  <c r="R494" i="1"/>
  <c r="S494" i="1"/>
  <c r="Q462" i="1"/>
  <c r="S462" i="1"/>
  <c r="Q430" i="1"/>
  <c r="S430" i="1"/>
  <c r="Q398" i="1"/>
  <c r="R398" i="1"/>
  <c r="S398" i="1"/>
  <c r="Q366" i="1"/>
  <c r="S366" i="1"/>
  <c r="Q302" i="1"/>
  <c r="R302" i="1"/>
  <c r="S302" i="1"/>
  <c r="Q270" i="1"/>
  <c r="S270" i="1"/>
  <c r="Q238" i="1"/>
  <c r="S238" i="1"/>
  <c r="R238" i="1"/>
  <c r="Q206" i="1"/>
  <c r="S206" i="1"/>
  <c r="Q174" i="1"/>
  <c r="S174" i="1"/>
  <c r="Q142" i="1"/>
  <c r="S142" i="1"/>
  <c r="R142" i="1"/>
  <c r="Q110" i="1"/>
  <c r="R110" i="1"/>
  <c r="S110" i="1"/>
  <c r="Q78" i="1"/>
  <c r="S78" i="1"/>
  <c r="Q46" i="1"/>
  <c r="S46" i="1"/>
  <c r="Q14" i="1"/>
  <c r="S14" i="1"/>
  <c r="Q2007" i="1"/>
  <c r="Q1753" i="1"/>
  <c r="Q1335" i="1"/>
  <c r="Q1207" i="1"/>
  <c r="Q920" i="1"/>
  <c r="Q633" i="1"/>
  <c r="Q345" i="1"/>
  <c r="R1946" i="1"/>
  <c r="S1720" i="1"/>
  <c r="S1553" i="1"/>
  <c r="S1434" i="1"/>
  <c r="S1208" i="1"/>
  <c r="S1148" i="1"/>
  <c r="S1041" i="1"/>
  <c r="S922" i="1"/>
  <c r="S696" i="1"/>
  <c r="S636" i="1"/>
  <c r="S410" i="1"/>
  <c r="S244" i="1"/>
  <c r="S184" i="1"/>
  <c r="S124" i="1"/>
  <c r="S17" i="1"/>
  <c r="Q1997" i="1"/>
  <c r="S1997" i="1"/>
  <c r="Q1965" i="1"/>
  <c r="S1965" i="1"/>
  <c r="Q1933" i="1"/>
  <c r="S1933" i="1"/>
  <c r="Q1901" i="1"/>
  <c r="S1901" i="1"/>
  <c r="Q1869" i="1"/>
  <c r="S1869" i="1"/>
  <c r="Q1837" i="1"/>
  <c r="S1837" i="1"/>
  <c r="Q1805" i="1"/>
  <c r="S1805" i="1"/>
  <c r="Q1773" i="1"/>
  <c r="S1773" i="1"/>
  <c r="Q1741" i="1"/>
  <c r="S1741" i="1"/>
  <c r="Q1709" i="1"/>
  <c r="S1709" i="1"/>
  <c r="Q1677" i="1"/>
  <c r="S1677" i="1"/>
  <c r="Q1645" i="1"/>
  <c r="S1645" i="1"/>
  <c r="Q1613" i="1"/>
  <c r="S1613" i="1"/>
  <c r="Q1581" i="1"/>
  <c r="S1581" i="1"/>
  <c r="Q1549" i="1"/>
  <c r="S1549" i="1"/>
  <c r="Q1517" i="1"/>
  <c r="S1517" i="1"/>
  <c r="Q1485" i="1"/>
  <c r="S1485" i="1"/>
  <c r="Q1453" i="1"/>
  <c r="S1453" i="1"/>
  <c r="Q1421" i="1"/>
  <c r="S1421" i="1"/>
  <c r="Q1389" i="1"/>
  <c r="R1389" i="1"/>
  <c r="S1389" i="1"/>
  <c r="Q1325" i="1"/>
  <c r="S1325" i="1"/>
  <c r="Q1293" i="1"/>
  <c r="S1293" i="1"/>
  <c r="Q1261" i="1"/>
  <c r="S1261" i="1"/>
  <c r="Q1229" i="1"/>
  <c r="R1229" i="1"/>
  <c r="S1229" i="1"/>
  <c r="Q1197" i="1"/>
  <c r="S1197" i="1"/>
  <c r="Q1165" i="1"/>
  <c r="S1165" i="1"/>
  <c r="Q1133" i="1"/>
  <c r="R1133" i="1"/>
  <c r="S1133" i="1"/>
  <c r="Q1101" i="1"/>
  <c r="S1101" i="1"/>
  <c r="Q1069" i="1"/>
  <c r="S1069" i="1"/>
  <c r="Q1037" i="1"/>
  <c r="R1037" i="1"/>
  <c r="S1037" i="1"/>
  <c r="Q973" i="1"/>
  <c r="S973" i="1"/>
  <c r="Q941" i="1"/>
  <c r="R941" i="1"/>
  <c r="S941" i="1"/>
  <c r="Q909" i="1"/>
  <c r="S909" i="1"/>
  <c r="Q877" i="1"/>
  <c r="S877" i="1"/>
  <c r="R877" i="1"/>
  <c r="Q845" i="1"/>
  <c r="S845" i="1"/>
  <c r="Q813" i="1"/>
  <c r="S813" i="1"/>
  <c r="Q781" i="1"/>
  <c r="S781" i="1"/>
  <c r="R781" i="1"/>
  <c r="Q749" i="1"/>
  <c r="R749" i="1"/>
  <c r="S749" i="1"/>
  <c r="Q717" i="1"/>
  <c r="S717" i="1"/>
  <c r="Q685" i="1"/>
  <c r="R685" i="1"/>
  <c r="S685" i="1"/>
  <c r="Q653" i="1"/>
  <c r="S653" i="1"/>
  <c r="Q621" i="1"/>
  <c r="S621" i="1"/>
  <c r="Q589" i="1"/>
  <c r="R589" i="1"/>
  <c r="S589" i="1"/>
  <c r="Q557" i="1"/>
  <c r="S557" i="1"/>
  <c r="Q525" i="1"/>
  <c r="S525" i="1"/>
  <c r="Q493" i="1"/>
  <c r="R493" i="1"/>
  <c r="S493" i="1"/>
  <c r="Q461" i="1"/>
  <c r="S461" i="1"/>
  <c r="Q429" i="1"/>
  <c r="S429" i="1"/>
  <c r="R429" i="1"/>
  <c r="Q397" i="1"/>
  <c r="R397" i="1"/>
  <c r="S397" i="1"/>
  <c r="Q365" i="1"/>
  <c r="S365" i="1"/>
  <c r="Q301" i="1"/>
  <c r="R301" i="1"/>
  <c r="S301" i="1"/>
  <c r="Q269" i="1"/>
  <c r="S269" i="1"/>
  <c r="Q237" i="1"/>
  <c r="S237" i="1"/>
  <c r="Q205" i="1"/>
  <c r="S205" i="1"/>
  <c r="Q173" i="1"/>
  <c r="S173" i="1"/>
  <c r="Q141" i="1"/>
  <c r="S141" i="1"/>
  <c r="Q109" i="1"/>
  <c r="R109" i="1"/>
  <c r="S109" i="1"/>
  <c r="Q77" i="1"/>
  <c r="S77" i="1"/>
  <c r="Q45" i="1"/>
  <c r="S45" i="1"/>
  <c r="R45" i="1"/>
  <c r="Q13" i="1"/>
  <c r="S13" i="1"/>
  <c r="Q1334" i="1"/>
  <c r="Q917" i="1"/>
  <c r="Q632" i="1"/>
  <c r="Q344" i="1"/>
  <c r="R1945" i="1"/>
  <c r="S1885" i="1"/>
  <c r="S1779" i="1"/>
  <c r="S1493" i="1"/>
  <c r="S1433" i="1"/>
  <c r="S1207" i="1"/>
  <c r="S1147" i="1"/>
  <c r="S861" i="1"/>
  <c r="S695" i="1"/>
  <c r="S469" i="1"/>
  <c r="S349" i="1"/>
  <c r="S183" i="1"/>
  <c r="S123" i="1"/>
  <c r="Q1971" i="1"/>
  <c r="R1971" i="1"/>
  <c r="Q1651" i="1"/>
  <c r="R1651" i="1"/>
  <c r="Q1491" i="1"/>
  <c r="R1491" i="1"/>
  <c r="Q1267" i="1"/>
  <c r="R1267" i="1"/>
  <c r="Q1139" i="1"/>
  <c r="R1139" i="1"/>
  <c r="Q1075" i="1"/>
  <c r="R1075" i="1"/>
  <c r="Q979" i="1"/>
  <c r="R979" i="1"/>
  <c r="Q947" i="1"/>
  <c r="R947" i="1"/>
  <c r="Q851" i="1"/>
  <c r="R851" i="1"/>
  <c r="Q819" i="1"/>
  <c r="R819" i="1"/>
  <c r="Q755" i="1"/>
  <c r="R755" i="1"/>
  <c r="Q691" i="1"/>
  <c r="R691" i="1"/>
  <c r="Q627" i="1"/>
  <c r="R627" i="1"/>
  <c r="Q595" i="1"/>
  <c r="R595" i="1"/>
  <c r="Q499" i="1"/>
  <c r="R499" i="1"/>
  <c r="Q467" i="1"/>
  <c r="R467" i="1"/>
  <c r="Q435" i="1"/>
  <c r="R435" i="1"/>
  <c r="Q403" i="1"/>
  <c r="R403" i="1"/>
  <c r="Q371" i="1"/>
  <c r="R371" i="1"/>
  <c r="Q307" i="1"/>
  <c r="R307" i="1"/>
  <c r="Q275" i="1"/>
  <c r="R275" i="1"/>
  <c r="Q243" i="1"/>
  <c r="R243" i="1"/>
  <c r="Q179" i="1"/>
  <c r="R179" i="1"/>
  <c r="Q147" i="1"/>
  <c r="R147" i="1"/>
  <c r="Q83" i="1"/>
  <c r="R83" i="1"/>
  <c r="Q19" i="1"/>
  <c r="R19" i="1"/>
  <c r="Q1714" i="1"/>
  <c r="R1714" i="1"/>
  <c r="Q1458" i="1"/>
  <c r="R1458" i="1"/>
  <c r="Q1362" i="1"/>
  <c r="R1362" i="1"/>
  <c r="Q1298" i="1"/>
  <c r="R1298" i="1"/>
  <c r="Q1234" i="1"/>
  <c r="R1234" i="1"/>
  <c r="Q1042" i="1"/>
  <c r="R1042" i="1"/>
  <c r="Q882" i="1"/>
  <c r="R882" i="1"/>
  <c r="Q818" i="1"/>
  <c r="R818" i="1"/>
  <c r="Q722" i="1"/>
  <c r="R722" i="1"/>
  <c r="Q626" i="1"/>
  <c r="R626" i="1"/>
  <c r="Q594" i="1"/>
  <c r="R594" i="1"/>
  <c r="Q530" i="1"/>
  <c r="R530" i="1"/>
  <c r="Q466" i="1"/>
  <c r="R466" i="1"/>
  <c r="Q402" i="1"/>
  <c r="R402" i="1"/>
  <c r="Q370" i="1"/>
  <c r="R370" i="1"/>
  <c r="Q306" i="1"/>
  <c r="R306" i="1"/>
  <c r="Q242" i="1"/>
  <c r="R242" i="1"/>
  <c r="Q178" i="1"/>
  <c r="R178" i="1"/>
  <c r="Q146" i="1"/>
  <c r="R146" i="1"/>
  <c r="Q82" i="1"/>
  <c r="R82" i="1"/>
  <c r="Q18" i="1"/>
  <c r="R18" i="1"/>
  <c r="R563" i="1"/>
  <c r="R721" i="1"/>
  <c r="Q721" i="1"/>
  <c r="Q1904" i="1"/>
  <c r="R1904" i="1"/>
  <c r="Q1808" i="1"/>
  <c r="R1808" i="1"/>
  <c r="Q1712" i="1"/>
  <c r="R1712" i="1"/>
  <c r="Q1648" i="1"/>
  <c r="R1648" i="1"/>
  <c r="Q1520" i="1"/>
  <c r="R1520" i="1"/>
  <c r="Q1456" i="1"/>
  <c r="R1456" i="1"/>
  <c r="Q1392" i="1"/>
  <c r="R1392" i="1"/>
  <c r="Q1264" i="1"/>
  <c r="R1264" i="1"/>
  <c r="Q1040" i="1"/>
  <c r="R1040" i="1"/>
  <c r="Q976" i="1"/>
  <c r="R976" i="1"/>
  <c r="Q912" i="1"/>
  <c r="R912" i="1"/>
  <c r="Q848" i="1"/>
  <c r="R848" i="1"/>
  <c r="Q720" i="1"/>
  <c r="R720" i="1"/>
  <c r="Q656" i="1"/>
  <c r="R656" i="1"/>
  <c r="Q496" i="1"/>
  <c r="R496" i="1"/>
  <c r="Q432" i="1"/>
  <c r="R432" i="1"/>
  <c r="Q368" i="1"/>
  <c r="R368" i="1"/>
  <c r="Q304" i="1"/>
  <c r="R304" i="1"/>
  <c r="Q240" i="1"/>
  <c r="R240" i="1"/>
  <c r="Q1903" i="1"/>
  <c r="R1903" i="1"/>
  <c r="Q1839" i="1"/>
  <c r="R1839" i="1"/>
  <c r="Q1775" i="1"/>
  <c r="R1775" i="1"/>
  <c r="Q1711" i="1"/>
  <c r="R1711" i="1"/>
  <c r="Q1647" i="1"/>
  <c r="R1647" i="1"/>
  <c r="Q1583" i="1"/>
  <c r="R1583" i="1"/>
  <c r="Q1519" i="1"/>
  <c r="R1519" i="1"/>
  <c r="Q1423" i="1"/>
  <c r="R1423" i="1"/>
  <c r="Q1359" i="1"/>
  <c r="R1359" i="1"/>
  <c r="Q1263" i="1"/>
  <c r="R1263" i="1"/>
  <c r="Q1039" i="1"/>
  <c r="R1039" i="1"/>
  <c r="Q975" i="1"/>
  <c r="R975" i="1"/>
  <c r="Q911" i="1"/>
  <c r="R911" i="1"/>
  <c r="Q847" i="1"/>
  <c r="R847" i="1"/>
  <c r="Q687" i="1"/>
  <c r="R687" i="1"/>
  <c r="Q623" i="1"/>
  <c r="R623" i="1"/>
  <c r="Q591" i="1"/>
  <c r="R591" i="1"/>
  <c r="Q527" i="1"/>
  <c r="R527" i="1"/>
  <c r="Q463" i="1"/>
  <c r="R463" i="1"/>
  <c r="Q399" i="1"/>
  <c r="R399" i="1"/>
  <c r="Q271" i="1"/>
  <c r="R271" i="1"/>
  <c r="Q143" i="1"/>
  <c r="R143" i="1"/>
  <c r="Q79" i="1"/>
  <c r="R79" i="1"/>
  <c r="Q15" i="1"/>
  <c r="R15" i="1"/>
  <c r="Q17" i="1"/>
  <c r="R560" i="1"/>
  <c r="Q1996" i="1"/>
  <c r="R1996" i="1"/>
  <c r="Q1868" i="1"/>
  <c r="R1868" i="1"/>
  <c r="Q1772" i="1"/>
  <c r="R1772" i="1"/>
  <c r="Q1644" i="1"/>
  <c r="R1644" i="1"/>
  <c r="Q1516" i="1"/>
  <c r="R1516" i="1"/>
  <c r="Q1388" i="1"/>
  <c r="R1388" i="1"/>
  <c r="Q1260" i="1"/>
  <c r="R1260" i="1"/>
  <c r="Q1132" i="1"/>
  <c r="R1132" i="1"/>
  <c r="Q1068" i="1"/>
  <c r="R1068" i="1"/>
  <c r="Q972" i="1"/>
  <c r="R972" i="1"/>
  <c r="Q844" i="1"/>
  <c r="R844" i="1"/>
  <c r="Q716" i="1"/>
  <c r="R716" i="1"/>
  <c r="Q588" i="1"/>
  <c r="R588" i="1"/>
  <c r="Q524" i="1"/>
  <c r="R524" i="1"/>
  <c r="Q428" i="1"/>
  <c r="R428" i="1"/>
  <c r="Q300" i="1"/>
  <c r="R300" i="1"/>
  <c r="Q204" i="1"/>
  <c r="R204" i="1"/>
  <c r="Q44" i="1"/>
  <c r="R44" i="1"/>
  <c r="R1615" i="1"/>
  <c r="Q1899" i="1"/>
  <c r="R1899" i="1"/>
  <c r="Q1803" i="1"/>
  <c r="R1803" i="1"/>
  <c r="Q1675" i="1"/>
  <c r="R1675" i="1"/>
  <c r="Q1579" i="1"/>
  <c r="R1579" i="1"/>
  <c r="Q1291" i="1"/>
  <c r="R1291" i="1"/>
  <c r="Q1163" i="1"/>
  <c r="R1163" i="1"/>
  <c r="Q1067" i="1"/>
  <c r="R1067" i="1"/>
  <c r="Q971" i="1"/>
  <c r="R971" i="1"/>
  <c r="Q875" i="1"/>
  <c r="R875" i="1"/>
  <c r="Q811" i="1"/>
  <c r="R811" i="1"/>
  <c r="Q747" i="1"/>
  <c r="R747" i="1"/>
  <c r="Q619" i="1"/>
  <c r="R619" i="1"/>
  <c r="Q555" i="1"/>
  <c r="R555" i="1"/>
  <c r="Q523" i="1"/>
  <c r="R523" i="1"/>
  <c r="Q331" i="1"/>
  <c r="R331" i="1"/>
  <c r="Q203" i="1"/>
  <c r="R203" i="1"/>
  <c r="Q139" i="1"/>
  <c r="R139" i="1"/>
  <c r="Q75" i="1"/>
  <c r="R75" i="1"/>
  <c r="Q11" i="1"/>
  <c r="R11" i="1"/>
  <c r="Q1873" i="1"/>
  <c r="R1939" i="1"/>
  <c r="R1770" i="1"/>
  <c r="R1106" i="1"/>
  <c r="R48" i="1"/>
  <c r="R1995" i="1"/>
  <c r="R1105" i="1"/>
  <c r="R879" i="1"/>
  <c r="R1935" i="1"/>
  <c r="R1104" i="1"/>
  <c r="R1843" i="1"/>
  <c r="R115" i="1"/>
  <c r="R114" i="1"/>
  <c r="R1170" i="1"/>
  <c r="R211" i="1"/>
  <c r="R1169" i="1"/>
  <c r="R779" i="1"/>
  <c r="R273" i="1"/>
  <c r="R1835" i="1"/>
  <c r="R1168" i="1"/>
  <c r="R778" i="1"/>
  <c r="R111" i="1"/>
  <c r="R1330" i="1"/>
  <c r="Q913" i="1"/>
  <c r="R1329" i="1"/>
  <c r="R266" i="1"/>
  <c r="Q1970" i="1"/>
  <c r="R1970" i="1"/>
  <c r="Q1874" i="1"/>
  <c r="R1874" i="1"/>
  <c r="Q1746" i="1"/>
  <c r="R1746" i="1"/>
  <c r="Q1650" i="1"/>
  <c r="R1650" i="1"/>
  <c r="Q1586" i="1"/>
  <c r="R1586" i="1"/>
  <c r="Q1490" i="1"/>
  <c r="R1490" i="1"/>
  <c r="Q1394" i="1"/>
  <c r="R1394" i="1"/>
  <c r="Q1266" i="1"/>
  <c r="R1266" i="1"/>
  <c r="Q1138" i="1"/>
  <c r="R1138" i="1"/>
  <c r="Q1074" i="1"/>
  <c r="R1074" i="1"/>
  <c r="Q1010" i="1"/>
  <c r="R1010" i="1"/>
  <c r="Q978" i="1"/>
  <c r="R978" i="1"/>
  <c r="Q914" i="1"/>
  <c r="R914" i="1"/>
  <c r="Q850" i="1"/>
  <c r="R850" i="1"/>
  <c r="Q786" i="1"/>
  <c r="R786" i="1"/>
  <c r="Q658" i="1"/>
  <c r="R658" i="1"/>
  <c r="Q498" i="1"/>
  <c r="R498" i="1"/>
  <c r="Q434" i="1"/>
  <c r="R434" i="1"/>
  <c r="Q274" i="1"/>
  <c r="R274" i="1"/>
  <c r="Q210" i="1"/>
  <c r="R210" i="1"/>
  <c r="Q50" i="1"/>
  <c r="R50" i="1"/>
  <c r="R2001" i="1"/>
  <c r="Q2001" i="1"/>
  <c r="Q1872" i="1"/>
  <c r="R1872" i="1"/>
  <c r="Q1744" i="1"/>
  <c r="R1744" i="1"/>
  <c r="Q1616" i="1"/>
  <c r="R1616" i="1"/>
  <c r="Q1552" i="1"/>
  <c r="R1552" i="1"/>
  <c r="Q1488" i="1"/>
  <c r="R1488" i="1"/>
  <c r="Q1424" i="1"/>
  <c r="R1424" i="1"/>
  <c r="Q1360" i="1"/>
  <c r="R1360" i="1"/>
  <c r="Q1296" i="1"/>
  <c r="R1296" i="1"/>
  <c r="Q1136" i="1"/>
  <c r="R1136" i="1"/>
  <c r="Q1072" i="1"/>
  <c r="R1072" i="1"/>
  <c r="Q816" i="1"/>
  <c r="R816" i="1"/>
  <c r="Q752" i="1"/>
  <c r="R752" i="1"/>
  <c r="Q688" i="1"/>
  <c r="R688" i="1"/>
  <c r="Q624" i="1"/>
  <c r="R624" i="1"/>
  <c r="Q592" i="1"/>
  <c r="R592" i="1"/>
  <c r="Q528" i="1"/>
  <c r="R528" i="1"/>
  <c r="Q464" i="1"/>
  <c r="R464" i="1"/>
  <c r="Q400" i="1"/>
  <c r="R400" i="1"/>
  <c r="Q272" i="1"/>
  <c r="R272" i="1"/>
  <c r="Q208" i="1"/>
  <c r="R208" i="1"/>
  <c r="Q80" i="1"/>
  <c r="R80" i="1"/>
  <c r="Q16" i="1"/>
  <c r="R16" i="1"/>
  <c r="R561" i="1"/>
  <c r="Q1967" i="1"/>
  <c r="R1967" i="1"/>
  <c r="Q1871" i="1"/>
  <c r="R1871" i="1"/>
  <c r="Q1807" i="1"/>
  <c r="R1807" i="1"/>
  <c r="Q1743" i="1"/>
  <c r="R1743" i="1"/>
  <c r="Q1551" i="1"/>
  <c r="R1551" i="1"/>
  <c r="Q1327" i="1"/>
  <c r="R1327" i="1"/>
  <c r="Q1295" i="1"/>
  <c r="R1295" i="1"/>
  <c r="Q1199" i="1"/>
  <c r="R1199" i="1"/>
  <c r="Q1135" i="1"/>
  <c r="R1135" i="1"/>
  <c r="Q1071" i="1"/>
  <c r="R1071" i="1"/>
  <c r="Q943" i="1"/>
  <c r="R943" i="1"/>
  <c r="Q815" i="1"/>
  <c r="R815" i="1"/>
  <c r="Q751" i="1"/>
  <c r="R751" i="1"/>
  <c r="Q719" i="1"/>
  <c r="R719" i="1"/>
  <c r="Q655" i="1"/>
  <c r="R655" i="1"/>
  <c r="Q495" i="1"/>
  <c r="R495" i="1"/>
  <c r="Q431" i="1"/>
  <c r="R431" i="1"/>
  <c r="Q367" i="1"/>
  <c r="R367" i="1"/>
  <c r="Q303" i="1"/>
  <c r="R303" i="1"/>
  <c r="Q239" i="1"/>
  <c r="R239" i="1"/>
  <c r="Q207" i="1"/>
  <c r="R207" i="1"/>
  <c r="Q1233" i="1"/>
  <c r="R1455" i="1"/>
  <c r="R1619" i="1"/>
  <c r="Q1900" i="1"/>
  <c r="R1900" i="1"/>
  <c r="Q1740" i="1"/>
  <c r="R1740" i="1"/>
  <c r="Q1612" i="1"/>
  <c r="R1612" i="1"/>
  <c r="Q1484" i="1"/>
  <c r="R1484" i="1"/>
  <c r="Q1356" i="1"/>
  <c r="R1356" i="1"/>
  <c r="Q1228" i="1"/>
  <c r="R1228" i="1"/>
  <c r="Q1100" i="1"/>
  <c r="R1100" i="1"/>
  <c r="Q940" i="1"/>
  <c r="R940" i="1"/>
  <c r="Q812" i="1"/>
  <c r="R812" i="1"/>
  <c r="Q684" i="1"/>
  <c r="R684" i="1"/>
  <c r="Q556" i="1"/>
  <c r="R556" i="1"/>
  <c r="Q364" i="1"/>
  <c r="R364" i="1"/>
  <c r="Q236" i="1"/>
  <c r="R236" i="1"/>
  <c r="Q140" i="1"/>
  <c r="R140" i="1"/>
  <c r="Q12" i="1"/>
  <c r="R12" i="1"/>
  <c r="Q1931" i="1"/>
  <c r="R1931" i="1"/>
  <c r="Q1131" i="1"/>
  <c r="R1131" i="1"/>
  <c r="Q1003" i="1"/>
  <c r="R1003" i="1"/>
  <c r="Q907" i="1"/>
  <c r="R907" i="1"/>
  <c r="Q843" i="1"/>
  <c r="R843" i="1"/>
  <c r="Q715" i="1"/>
  <c r="R715" i="1"/>
  <c r="Q683" i="1"/>
  <c r="R683" i="1"/>
  <c r="Q587" i="1"/>
  <c r="R587" i="1"/>
  <c r="Q427" i="1"/>
  <c r="R427" i="1"/>
  <c r="Q363" i="1"/>
  <c r="R363" i="1"/>
  <c r="Q299" i="1"/>
  <c r="R299" i="1"/>
  <c r="Q235" i="1"/>
  <c r="R235" i="1"/>
  <c r="Q107" i="1"/>
  <c r="R107" i="1"/>
  <c r="Q43" i="1"/>
  <c r="R43" i="1"/>
  <c r="R1778" i="1"/>
  <c r="R880" i="1"/>
  <c r="R1936" i="1"/>
  <c r="R785" i="1"/>
  <c r="R47" i="1"/>
  <c r="R1994" i="1"/>
  <c r="R1679" i="1"/>
  <c r="R946" i="1"/>
  <c r="R784" i="1"/>
  <c r="Q1969" i="1"/>
  <c r="R1103" i="1"/>
  <c r="R945" i="1"/>
  <c r="R783" i="1"/>
  <c r="R944" i="1"/>
  <c r="R113" i="1"/>
  <c r="R112" i="1"/>
  <c r="R1331" i="1"/>
  <c r="Q369" i="1"/>
  <c r="R1834" i="1"/>
  <c r="R1167" i="1"/>
  <c r="R267" i="1"/>
  <c r="Q1713" i="1"/>
  <c r="Q1425" i="1"/>
  <c r="Q1041" i="1"/>
  <c r="R1328" i="1"/>
  <c r="R106" i="1"/>
  <c r="R1937" i="1"/>
  <c r="Q1937" i="1"/>
  <c r="Q1809" i="1"/>
  <c r="R1809" i="1"/>
  <c r="R1681" i="1"/>
  <c r="Q1681" i="1"/>
  <c r="R1585" i="1"/>
  <c r="Q1585" i="1"/>
  <c r="Q1521" i="1"/>
  <c r="R1521" i="1"/>
  <c r="R1393" i="1"/>
  <c r="Q1393" i="1"/>
  <c r="R1297" i="1"/>
  <c r="Q1297" i="1"/>
  <c r="Q1201" i="1"/>
  <c r="R1201" i="1"/>
  <c r="R1137" i="1"/>
  <c r="Q1137" i="1"/>
  <c r="Q753" i="1"/>
  <c r="R753" i="1"/>
  <c r="Q657" i="1"/>
  <c r="R657" i="1"/>
  <c r="Q529" i="1"/>
  <c r="R529" i="1"/>
  <c r="Q433" i="1"/>
  <c r="R433" i="1"/>
  <c r="Q305" i="1"/>
  <c r="R305" i="1"/>
  <c r="R209" i="1"/>
  <c r="Q209" i="1"/>
  <c r="R81" i="1"/>
  <c r="Q81" i="1"/>
  <c r="Q1776" i="1"/>
  <c r="R1776" i="1"/>
  <c r="Q1964" i="1"/>
  <c r="R1964" i="1"/>
  <c r="Q1836" i="1"/>
  <c r="R1836" i="1"/>
  <c r="Q1708" i="1"/>
  <c r="R1708" i="1"/>
  <c r="Q1580" i="1"/>
  <c r="R1580" i="1"/>
  <c r="Q1452" i="1"/>
  <c r="R1452" i="1"/>
  <c r="Q1324" i="1"/>
  <c r="R1324" i="1"/>
  <c r="Q1196" i="1"/>
  <c r="R1196" i="1"/>
  <c r="Q1036" i="1"/>
  <c r="R1036" i="1"/>
  <c r="Q908" i="1"/>
  <c r="R908" i="1"/>
  <c r="Q780" i="1"/>
  <c r="R780" i="1"/>
  <c r="Q652" i="1"/>
  <c r="R652" i="1"/>
  <c r="Q492" i="1"/>
  <c r="R492" i="1"/>
  <c r="Q396" i="1"/>
  <c r="R396" i="1"/>
  <c r="Q268" i="1"/>
  <c r="R268" i="1"/>
  <c r="Q172" i="1"/>
  <c r="R172" i="1"/>
  <c r="Q76" i="1"/>
  <c r="R76" i="1"/>
  <c r="R1779" i="1"/>
  <c r="Q1707" i="1"/>
  <c r="R1707" i="1"/>
  <c r="Q1483" i="1"/>
  <c r="R1483" i="1"/>
  <c r="Q1355" i="1"/>
  <c r="R1355" i="1"/>
  <c r="Q1195" i="1"/>
  <c r="R1195" i="1"/>
  <c r="Q939" i="1"/>
  <c r="R939" i="1"/>
  <c r="Q459" i="1"/>
  <c r="R459" i="1"/>
  <c r="Q1962" i="1"/>
  <c r="R1962" i="1"/>
  <c r="Q1930" i="1"/>
  <c r="R1930" i="1"/>
  <c r="Q1866" i="1"/>
  <c r="R1866" i="1"/>
  <c r="Q1802" i="1"/>
  <c r="R1802" i="1"/>
  <c r="Q1738" i="1"/>
  <c r="R1738" i="1"/>
  <c r="Q1706" i="1"/>
  <c r="R1706" i="1"/>
  <c r="Q1674" i="1"/>
  <c r="R1674" i="1"/>
  <c r="Q1642" i="1"/>
  <c r="R1642" i="1"/>
  <c r="Q1610" i="1"/>
  <c r="R1610" i="1"/>
  <c r="Q1578" i="1"/>
  <c r="R1578" i="1"/>
  <c r="Q1514" i="1"/>
  <c r="R1514" i="1"/>
  <c r="Q1482" i="1"/>
  <c r="R1482" i="1"/>
  <c r="Q1418" i="1"/>
  <c r="R1418" i="1"/>
  <c r="Q1386" i="1"/>
  <c r="R1386" i="1"/>
  <c r="Q1354" i="1"/>
  <c r="R1354" i="1"/>
  <c r="Q1322" i="1"/>
  <c r="R1322" i="1"/>
  <c r="Q1290" i="1"/>
  <c r="R1290" i="1"/>
  <c r="Q1258" i="1"/>
  <c r="R1258" i="1"/>
  <c r="Q1194" i="1"/>
  <c r="R1194" i="1"/>
  <c r="Q1162" i="1"/>
  <c r="R1162" i="1"/>
  <c r="Q1130" i="1"/>
  <c r="R1130" i="1"/>
  <c r="Q1098" i="1"/>
  <c r="R1098" i="1"/>
  <c r="Q1066" i="1"/>
  <c r="R1066" i="1"/>
  <c r="Q1034" i="1"/>
  <c r="R1034" i="1"/>
  <c r="Q970" i="1"/>
  <c r="R970" i="1"/>
  <c r="Q938" i="1"/>
  <c r="R938" i="1"/>
  <c r="Q906" i="1"/>
  <c r="R906" i="1"/>
  <c r="Q874" i="1"/>
  <c r="R874" i="1"/>
  <c r="Q842" i="1"/>
  <c r="R842" i="1"/>
  <c r="Q810" i="1"/>
  <c r="R810" i="1"/>
  <c r="Q746" i="1"/>
  <c r="R746" i="1"/>
  <c r="Q714" i="1"/>
  <c r="R714" i="1"/>
  <c r="Q682" i="1"/>
  <c r="R682" i="1"/>
  <c r="Q650" i="1"/>
  <c r="R650" i="1"/>
  <c r="Q586" i="1"/>
  <c r="R586" i="1"/>
  <c r="Q554" i="1"/>
  <c r="R554" i="1"/>
  <c r="Q522" i="1"/>
  <c r="R522" i="1"/>
  <c r="Q458" i="1"/>
  <c r="R458" i="1"/>
  <c r="Q426" i="1"/>
  <c r="R426" i="1"/>
  <c r="Q362" i="1"/>
  <c r="R362" i="1"/>
  <c r="Q330" i="1"/>
  <c r="R330" i="1"/>
  <c r="Q298" i="1"/>
  <c r="R298" i="1"/>
  <c r="Q234" i="1"/>
  <c r="R234" i="1"/>
  <c r="Q202" i="1"/>
  <c r="R202" i="1"/>
  <c r="Q138" i="1"/>
  <c r="R138" i="1"/>
  <c r="Q74" i="1"/>
  <c r="R74" i="1"/>
  <c r="Q42" i="1"/>
  <c r="R42" i="1"/>
  <c r="Q10" i="1"/>
  <c r="R10" i="1"/>
  <c r="Q689" i="1"/>
  <c r="R2000" i="1"/>
  <c r="R1999" i="1"/>
  <c r="R1611" i="1"/>
  <c r="Q817" i="1"/>
  <c r="R1771" i="1"/>
  <c r="R881" i="1"/>
  <c r="R618" i="1"/>
  <c r="R49" i="1"/>
  <c r="R1842" i="1"/>
  <c r="Q1302" i="1"/>
  <c r="R1008" i="1"/>
  <c r="R175" i="1"/>
  <c r="Q2003" i="1"/>
  <c r="R2003" i="1"/>
  <c r="Q1907" i="1"/>
  <c r="R1907" i="1"/>
  <c r="Q1811" i="1"/>
  <c r="R1811" i="1"/>
  <c r="Q1715" i="1"/>
  <c r="R1715" i="1"/>
  <c r="Q1459" i="1"/>
  <c r="R1459" i="1"/>
  <c r="Q1363" i="1"/>
  <c r="R1363" i="1"/>
  <c r="Q1235" i="1"/>
  <c r="R1235" i="1"/>
  <c r="Q1107" i="1"/>
  <c r="R1107" i="1"/>
  <c r="Q1011" i="1"/>
  <c r="R1011" i="1"/>
  <c r="Q915" i="1"/>
  <c r="R915" i="1"/>
  <c r="Q787" i="1"/>
  <c r="R787" i="1"/>
  <c r="Q531" i="1"/>
  <c r="R531" i="1"/>
  <c r="Q2002" i="1"/>
  <c r="R2002" i="1"/>
  <c r="Q1906" i="1"/>
  <c r="R1906" i="1"/>
  <c r="Q1618" i="1"/>
  <c r="R1618" i="1"/>
  <c r="Q1426" i="1"/>
  <c r="R1426" i="1"/>
  <c r="Q1202" i="1"/>
  <c r="R1202" i="1"/>
  <c r="Q690" i="1"/>
  <c r="R690" i="1"/>
  <c r="R1777" i="1"/>
  <c r="Q1777" i="1"/>
  <c r="R1649" i="1"/>
  <c r="Q1649" i="1"/>
  <c r="R1457" i="1"/>
  <c r="Q1457" i="1"/>
  <c r="R1073" i="1"/>
  <c r="Q1073" i="1"/>
  <c r="Q977" i="1"/>
  <c r="R977" i="1"/>
  <c r="Q849" i="1"/>
  <c r="R849" i="1"/>
  <c r="Q1968" i="1"/>
  <c r="R1968" i="1"/>
  <c r="Q1680" i="1"/>
  <c r="R1680" i="1"/>
  <c r="Q144" i="1"/>
  <c r="R144" i="1"/>
  <c r="R171" i="1"/>
  <c r="R170" i="1"/>
  <c r="R338" i="1"/>
  <c r="R2006" i="1"/>
  <c r="Q2006" i="1"/>
  <c r="R1974" i="1"/>
  <c r="Q1974" i="1"/>
  <c r="Q1910" i="1"/>
  <c r="R1910" i="1"/>
  <c r="Q1846" i="1"/>
  <c r="R1846" i="1"/>
  <c r="R1814" i="1"/>
  <c r="Q1814" i="1"/>
  <c r="R1750" i="1"/>
  <c r="Q1750" i="1"/>
  <c r="Q1654" i="1"/>
  <c r="R1654" i="1"/>
  <c r="R1558" i="1"/>
  <c r="Q1558" i="1"/>
  <c r="R1462" i="1"/>
  <c r="Q1462" i="1"/>
  <c r="Q1430" i="1"/>
  <c r="R1430" i="1"/>
  <c r="R1398" i="1"/>
  <c r="Q1398" i="1"/>
  <c r="Q1366" i="1"/>
  <c r="R1366" i="1"/>
  <c r="Q1238" i="1"/>
  <c r="R1238" i="1"/>
  <c r="R1206" i="1"/>
  <c r="Q1206" i="1"/>
  <c r="R1174" i="1"/>
  <c r="Q1174" i="1"/>
  <c r="R1110" i="1"/>
  <c r="Q1110" i="1"/>
  <c r="R1078" i="1"/>
  <c r="Q1078" i="1"/>
  <c r="Q982" i="1"/>
  <c r="R982" i="1"/>
  <c r="Q918" i="1"/>
  <c r="R918" i="1"/>
  <c r="Q854" i="1"/>
  <c r="R854" i="1"/>
  <c r="Q790" i="1"/>
  <c r="R790" i="1"/>
  <c r="Q758" i="1"/>
  <c r="R758" i="1"/>
  <c r="R630" i="1"/>
  <c r="Q630" i="1"/>
  <c r="Q598" i="1"/>
  <c r="R598" i="1"/>
  <c r="Q534" i="1"/>
  <c r="R534" i="1"/>
  <c r="Q470" i="1"/>
  <c r="R470" i="1"/>
  <c r="R438" i="1"/>
  <c r="Q438" i="1"/>
  <c r="Q406" i="1"/>
  <c r="R406" i="1"/>
  <c r="R374" i="1"/>
  <c r="Q374" i="1"/>
  <c r="Q310" i="1"/>
  <c r="R310" i="1"/>
  <c r="Q278" i="1"/>
  <c r="R278" i="1"/>
  <c r="R182" i="1"/>
  <c r="Q182" i="1"/>
  <c r="Q150" i="1"/>
  <c r="R150" i="1"/>
  <c r="Q86" i="1"/>
  <c r="R86" i="1"/>
  <c r="Q54" i="1"/>
  <c r="R54" i="1"/>
  <c r="Q22" i="1"/>
  <c r="R22" i="1"/>
  <c r="Q1686" i="1"/>
  <c r="Q1013" i="1"/>
  <c r="R1557" i="1"/>
  <c r="R1387" i="1"/>
  <c r="R491" i="1"/>
  <c r="R337" i="1"/>
  <c r="Q1875" i="1"/>
  <c r="R1875" i="1"/>
  <c r="Q1747" i="1"/>
  <c r="R1747" i="1"/>
  <c r="Q1683" i="1"/>
  <c r="R1683" i="1"/>
  <c r="Q1587" i="1"/>
  <c r="R1587" i="1"/>
  <c r="Q1523" i="1"/>
  <c r="R1523" i="1"/>
  <c r="Q1395" i="1"/>
  <c r="R1395" i="1"/>
  <c r="Q1299" i="1"/>
  <c r="R1299" i="1"/>
  <c r="Q1203" i="1"/>
  <c r="R1203" i="1"/>
  <c r="Q1043" i="1"/>
  <c r="R1043" i="1"/>
  <c r="Q883" i="1"/>
  <c r="R883" i="1"/>
  <c r="Q659" i="1"/>
  <c r="R659" i="1"/>
  <c r="Q51" i="1"/>
  <c r="R51" i="1"/>
  <c r="Q1938" i="1"/>
  <c r="R1938" i="1"/>
  <c r="Q1810" i="1"/>
  <c r="R1810" i="1"/>
  <c r="Q1682" i="1"/>
  <c r="R1682" i="1"/>
  <c r="Q1522" i="1"/>
  <c r="R1522" i="1"/>
  <c r="Q754" i="1"/>
  <c r="R754" i="1"/>
  <c r="Q1905" i="1"/>
  <c r="R1905" i="1"/>
  <c r="R1745" i="1"/>
  <c r="Q1745" i="1"/>
  <c r="Q593" i="1"/>
  <c r="R593" i="1"/>
  <c r="R401" i="1"/>
  <c r="Q401" i="1"/>
  <c r="Q1840" i="1"/>
  <c r="R1840" i="1"/>
  <c r="Q1584" i="1"/>
  <c r="R1584" i="1"/>
  <c r="Q1200" i="1"/>
  <c r="R1200" i="1"/>
  <c r="Q176" i="1"/>
  <c r="R176" i="1"/>
  <c r="Q1099" i="1"/>
  <c r="R1099" i="1"/>
  <c r="R2005" i="1"/>
  <c r="Q2005" i="1"/>
  <c r="Q1973" i="1"/>
  <c r="R1973" i="1"/>
  <c r="Q1909" i="1"/>
  <c r="R1909" i="1"/>
  <c r="Q1845" i="1"/>
  <c r="R1845" i="1"/>
  <c r="R1813" i="1"/>
  <c r="Q1813" i="1"/>
  <c r="R1749" i="1"/>
  <c r="Q1749" i="1"/>
  <c r="R1685" i="1"/>
  <c r="Q1685" i="1"/>
  <c r="R1653" i="1"/>
  <c r="Q1653" i="1"/>
  <c r="R1589" i="1"/>
  <c r="Q1589" i="1"/>
  <c r="Q1525" i="1"/>
  <c r="R1525" i="1"/>
  <c r="Q1461" i="1"/>
  <c r="R1461" i="1"/>
  <c r="R1429" i="1"/>
  <c r="Q1429" i="1"/>
  <c r="Q1365" i="1"/>
  <c r="R1365" i="1"/>
  <c r="Q1237" i="1"/>
  <c r="R1237" i="1"/>
  <c r="R1205" i="1"/>
  <c r="Q1205" i="1"/>
  <c r="R1173" i="1"/>
  <c r="Q1173" i="1"/>
  <c r="Q1141" i="1"/>
  <c r="R1141" i="1"/>
  <c r="R1077" i="1"/>
  <c r="Q1077" i="1"/>
  <c r="Q1045" i="1"/>
  <c r="R1045" i="1"/>
  <c r="R981" i="1"/>
  <c r="Q981" i="1"/>
  <c r="R949" i="1"/>
  <c r="Q949" i="1"/>
  <c r="Q853" i="1"/>
  <c r="R853" i="1"/>
  <c r="Q821" i="1"/>
  <c r="R821" i="1"/>
  <c r="Q789" i="1"/>
  <c r="R789" i="1"/>
  <c r="R757" i="1"/>
  <c r="Q757" i="1"/>
  <c r="R629" i="1"/>
  <c r="Q629" i="1"/>
  <c r="R533" i="1"/>
  <c r="Q533" i="1"/>
  <c r="R501" i="1"/>
  <c r="Q501" i="1"/>
  <c r="Q405" i="1"/>
  <c r="R405" i="1"/>
  <c r="R309" i="1"/>
  <c r="Q309" i="1"/>
  <c r="Q277" i="1"/>
  <c r="R277" i="1"/>
  <c r="Q181" i="1"/>
  <c r="R181" i="1"/>
  <c r="Q149" i="1"/>
  <c r="R149" i="1"/>
  <c r="R85" i="1"/>
  <c r="Q85" i="1"/>
  <c r="R53" i="1"/>
  <c r="Q53" i="1"/>
  <c r="Q465" i="1"/>
  <c r="R1556" i="1"/>
  <c r="R1232" i="1"/>
  <c r="R490" i="1"/>
  <c r="R336" i="1"/>
  <c r="Q1427" i="1"/>
  <c r="R1427" i="1"/>
  <c r="Q1171" i="1"/>
  <c r="R1171" i="1"/>
  <c r="Q723" i="1"/>
  <c r="R723" i="1"/>
  <c r="R1841" i="1"/>
  <c r="Q1841" i="1"/>
  <c r="R1617" i="1"/>
  <c r="Q1617" i="1"/>
  <c r="Q1489" i="1"/>
  <c r="R1489" i="1"/>
  <c r="Q1361" i="1"/>
  <c r="R1361" i="1"/>
  <c r="R1265" i="1"/>
  <c r="Q1265" i="1"/>
  <c r="Q625" i="1"/>
  <c r="R625" i="1"/>
  <c r="R497" i="1"/>
  <c r="Q497" i="1"/>
  <c r="Q241" i="1"/>
  <c r="R241" i="1"/>
  <c r="Q177" i="1"/>
  <c r="R177" i="1"/>
  <c r="R562" i="1"/>
  <c r="Q1487" i="1"/>
  <c r="R1487" i="1"/>
  <c r="R559" i="1"/>
  <c r="Q1932" i="1"/>
  <c r="R1932" i="1"/>
  <c r="Q1804" i="1"/>
  <c r="R1804" i="1"/>
  <c r="Q1676" i="1"/>
  <c r="R1676" i="1"/>
  <c r="Q1548" i="1"/>
  <c r="R1548" i="1"/>
  <c r="Q1420" i="1"/>
  <c r="R1420" i="1"/>
  <c r="Q1292" i="1"/>
  <c r="R1292" i="1"/>
  <c r="Q1164" i="1"/>
  <c r="R1164" i="1"/>
  <c r="Q1004" i="1"/>
  <c r="R1004" i="1"/>
  <c r="Q876" i="1"/>
  <c r="R876" i="1"/>
  <c r="Q748" i="1"/>
  <c r="R748" i="1"/>
  <c r="Q620" i="1"/>
  <c r="R620" i="1"/>
  <c r="Q460" i="1"/>
  <c r="R460" i="1"/>
  <c r="Q332" i="1"/>
  <c r="R332" i="1"/>
  <c r="Q108" i="1"/>
  <c r="R108" i="1"/>
  <c r="Q1963" i="1"/>
  <c r="R1963" i="1"/>
  <c r="Q1867" i="1"/>
  <c r="R1867" i="1"/>
  <c r="Q1739" i="1"/>
  <c r="R1739" i="1"/>
  <c r="Q1643" i="1"/>
  <c r="R1643" i="1"/>
  <c r="Q1515" i="1"/>
  <c r="R1515" i="1"/>
  <c r="Q1419" i="1"/>
  <c r="R1419" i="1"/>
  <c r="Q1259" i="1"/>
  <c r="R1259" i="1"/>
  <c r="Q1035" i="1"/>
  <c r="R1035" i="1"/>
  <c r="Q651" i="1"/>
  <c r="R651" i="1"/>
  <c r="R1323" i="1"/>
  <c r="R1007" i="1"/>
  <c r="R1391" i="1"/>
  <c r="R1002" i="1"/>
  <c r="R1898" i="1"/>
  <c r="R339" i="1"/>
  <c r="R2004" i="1"/>
  <c r="Q2004" i="1"/>
  <c r="Q1844" i="1"/>
  <c r="R1844" i="1"/>
  <c r="R1812" i="1"/>
  <c r="Q1812" i="1"/>
  <c r="R1780" i="1"/>
  <c r="Q1780" i="1"/>
  <c r="Q1748" i="1"/>
  <c r="R1748" i="1"/>
  <c r="R1684" i="1"/>
  <c r="Q1684" i="1"/>
  <c r="R1652" i="1"/>
  <c r="Q1652" i="1"/>
  <c r="R1588" i="1"/>
  <c r="Q1588" i="1"/>
  <c r="Q1524" i="1"/>
  <c r="R1524" i="1"/>
  <c r="Q1460" i="1"/>
  <c r="R1460" i="1"/>
  <c r="R1428" i="1"/>
  <c r="Q1428" i="1"/>
  <c r="Q1396" i="1"/>
  <c r="R1396" i="1"/>
  <c r="R1364" i="1"/>
  <c r="Q1364" i="1"/>
  <c r="R1300" i="1"/>
  <c r="Q1300" i="1"/>
  <c r="Q1268" i="1"/>
  <c r="R1268" i="1"/>
  <c r="Q1236" i="1"/>
  <c r="R1236" i="1"/>
  <c r="R1204" i="1"/>
  <c r="Q1204" i="1"/>
  <c r="R1172" i="1"/>
  <c r="Q1172" i="1"/>
  <c r="Q1140" i="1"/>
  <c r="R1140" i="1"/>
  <c r="R1076" i="1"/>
  <c r="Q1076" i="1"/>
  <c r="Q980" i="1"/>
  <c r="R980" i="1"/>
  <c r="R948" i="1"/>
  <c r="Q948" i="1"/>
  <c r="Q852" i="1"/>
  <c r="R852" i="1"/>
  <c r="Q788" i="1"/>
  <c r="R788" i="1"/>
  <c r="R756" i="1"/>
  <c r="Q756" i="1"/>
  <c r="R724" i="1"/>
  <c r="Q724" i="1"/>
  <c r="Q660" i="1"/>
  <c r="R660" i="1"/>
  <c r="R628" i="1"/>
  <c r="Q628" i="1"/>
  <c r="R532" i="1"/>
  <c r="Q532" i="1"/>
  <c r="R500" i="1"/>
  <c r="Q500" i="1"/>
  <c r="R404" i="1"/>
  <c r="Q404" i="1"/>
  <c r="R308" i="1"/>
  <c r="Q308" i="1"/>
  <c r="R276" i="1"/>
  <c r="Q276" i="1"/>
  <c r="Q180" i="1"/>
  <c r="R180" i="1"/>
  <c r="Q148" i="1"/>
  <c r="R148" i="1"/>
  <c r="Q84" i="1"/>
  <c r="R84" i="1"/>
  <c r="R52" i="1"/>
  <c r="Q52" i="1"/>
  <c r="Q1009" i="1"/>
  <c r="R1555" i="1"/>
  <c r="R1231" i="1"/>
  <c r="R335" i="1"/>
  <c r="Q1993" i="1"/>
  <c r="R1993" i="1"/>
  <c r="Q1385" i="1"/>
  <c r="R1385" i="1"/>
  <c r="Q1033" i="1"/>
  <c r="R1033" i="1"/>
  <c r="Q873" i="1"/>
  <c r="R873" i="1"/>
  <c r="Q393" i="1"/>
  <c r="R393" i="1"/>
  <c r="Q233" i="1"/>
  <c r="R233" i="1"/>
  <c r="Q1928" i="1"/>
  <c r="R1928" i="1"/>
  <c r="Q1736" i="1"/>
  <c r="R1736" i="1"/>
  <c r="Q1608" i="1"/>
  <c r="R1608" i="1"/>
  <c r="Q1512" i="1"/>
  <c r="R1512" i="1"/>
  <c r="Q1224" i="1"/>
  <c r="R1224" i="1"/>
  <c r="Q232" i="1"/>
  <c r="R232" i="1"/>
  <c r="Q8" i="1"/>
  <c r="R8" i="1"/>
  <c r="Q1958" i="1"/>
  <c r="R1958" i="1"/>
  <c r="Q1926" i="1"/>
  <c r="R1926" i="1"/>
  <c r="Q1862" i="1"/>
  <c r="R1862" i="1"/>
  <c r="Q1830" i="1"/>
  <c r="R1830" i="1"/>
  <c r="Q1798" i="1"/>
  <c r="R1798" i="1"/>
  <c r="Q1702" i="1"/>
  <c r="R1702" i="1"/>
  <c r="Q1606" i="1"/>
  <c r="R1606" i="1"/>
  <c r="Q1574" i="1"/>
  <c r="R1574" i="1"/>
  <c r="Q1382" i="1"/>
  <c r="R1382" i="1"/>
  <c r="Q1350" i="1"/>
  <c r="R1350" i="1"/>
  <c r="Q1286" i="1"/>
  <c r="R1286" i="1"/>
  <c r="Q1254" i="1"/>
  <c r="R1254" i="1"/>
  <c r="Q1222" i="1"/>
  <c r="R1222" i="1"/>
  <c r="Q1062" i="1"/>
  <c r="R1062" i="1"/>
  <c r="Q1030" i="1"/>
  <c r="R1030" i="1"/>
  <c r="Q998" i="1"/>
  <c r="R998" i="1"/>
  <c r="R1481" i="1"/>
  <c r="R1703" i="1"/>
  <c r="R1535" i="1"/>
  <c r="R479" i="1"/>
  <c r="R201" i="1"/>
  <c r="Q2019" i="1"/>
  <c r="R2019" i="1"/>
  <c r="Q1923" i="1"/>
  <c r="R1923" i="1"/>
  <c r="Q1859" i="1"/>
  <c r="R1859" i="1"/>
  <c r="Q1795" i="1"/>
  <c r="R1795" i="1"/>
  <c r="Q1731" i="1"/>
  <c r="R1731" i="1"/>
  <c r="Q1667" i="1"/>
  <c r="R1667" i="1"/>
  <c r="Q1603" i="1"/>
  <c r="R1603" i="1"/>
  <c r="Q1539" i="1"/>
  <c r="R1539" i="1"/>
  <c r="Q1475" i="1"/>
  <c r="R1475" i="1"/>
  <c r="Q1411" i="1"/>
  <c r="R1411" i="1"/>
  <c r="Q1379" i="1"/>
  <c r="R1379" i="1"/>
  <c r="Q1315" i="1"/>
  <c r="R1315" i="1"/>
  <c r="Q1251" i="1"/>
  <c r="R1251" i="1"/>
  <c r="Q1187" i="1"/>
  <c r="R1187" i="1"/>
  <c r="Q1123" i="1"/>
  <c r="R1123" i="1"/>
  <c r="Q1059" i="1"/>
  <c r="R1059" i="1"/>
  <c r="Q995" i="1"/>
  <c r="R995" i="1"/>
  <c r="Q931" i="1"/>
  <c r="R931" i="1"/>
  <c r="Q867" i="1"/>
  <c r="R867" i="1"/>
  <c r="Q803" i="1"/>
  <c r="R803" i="1"/>
  <c r="Q739" i="1"/>
  <c r="R739" i="1"/>
  <c r="Q675" i="1"/>
  <c r="R675" i="1"/>
  <c r="Q611" i="1"/>
  <c r="R611" i="1"/>
  <c r="Q547" i="1"/>
  <c r="R547" i="1"/>
  <c r="Q483" i="1"/>
  <c r="R483" i="1"/>
  <c r="Q451" i="1"/>
  <c r="R451" i="1"/>
  <c r="Q387" i="1"/>
  <c r="R387" i="1"/>
  <c r="Q355" i="1"/>
  <c r="R355" i="1"/>
  <c r="Q291" i="1"/>
  <c r="R291" i="1"/>
  <c r="Q227" i="1"/>
  <c r="R227" i="1"/>
  <c r="Q163" i="1"/>
  <c r="R163" i="1"/>
  <c r="Q99" i="1"/>
  <c r="R99" i="1"/>
  <c r="Q3" i="1"/>
  <c r="R3" i="1"/>
  <c r="R1865" i="1"/>
  <c r="R1478" i="1"/>
  <c r="R425" i="1"/>
  <c r="R1890" i="1"/>
  <c r="Q1890" i="1"/>
  <c r="R674" i="1"/>
  <c r="Q674" i="1"/>
  <c r="R578" i="1"/>
  <c r="Q578" i="1"/>
  <c r="R226" i="1"/>
  <c r="Q226" i="1"/>
  <c r="Q1562" i="1"/>
  <c r="Q834" i="1"/>
  <c r="Q290" i="1"/>
  <c r="R1864" i="1"/>
  <c r="R802" i="1"/>
  <c r="R424" i="1"/>
  <c r="R250" i="1"/>
  <c r="R31" i="1"/>
  <c r="Q2017" i="1"/>
  <c r="R2017" i="1"/>
  <c r="R1889" i="1"/>
  <c r="Q1889" i="1"/>
  <c r="Q1633" i="1"/>
  <c r="R1633" i="1"/>
  <c r="R1249" i="1"/>
  <c r="Q1249" i="1"/>
  <c r="R673" i="1"/>
  <c r="Q673" i="1"/>
  <c r="R417" i="1"/>
  <c r="Q417" i="1"/>
  <c r="Q353" i="1"/>
  <c r="R353" i="1"/>
  <c r="R225" i="1"/>
  <c r="Q225" i="1"/>
  <c r="R193" i="1"/>
  <c r="Q193" i="1"/>
  <c r="R129" i="1"/>
  <c r="Q129" i="1"/>
  <c r="Q65" i="1"/>
  <c r="R65" i="1"/>
  <c r="Q1921" i="1"/>
  <c r="Q1752" i="1"/>
  <c r="Q1561" i="1"/>
  <c r="Q833" i="1"/>
  <c r="Q736" i="1"/>
  <c r="Q631" i="1"/>
  <c r="Q289" i="1"/>
  <c r="Q185" i="1"/>
  <c r="R1641" i="1"/>
  <c r="R1415" i="1"/>
  <c r="R1193" i="1"/>
  <c r="R858" i="1"/>
  <c r="R801" i="1"/>
  <c r="R698" i="1"/>
  <c r="R585" i="1"/>
  <c r="R415" i="1"/>
  <c r="R360" i="1"/>
  <c r="R249" i="1"/>
  <c r="R192" i="1"/>
  <c r="R137" i="1"/>
  <c r="R87" i="1"/>
  <c r="Q1929" i="1"/>
  <c r="R1929" i="1"/>
  <c r="Q1737" i="1"/>
  <c r="R1737" i="1"/>
  <c r="Q1609" i="1"/>
  <c r="R1609" i="1"/>
  <c r="Q1097" i="1"/>
  <c r="R1097" i="1"/>
  <c r="Q9" i="1"/>
  <c r="R9" i="1"/>
  <c r="Q1992" i="1"/>
  <c r="R1992" i="1"/>
  <c r="Q1672" i="1"/>
  <c r="R1672" i="1"/>
  <c r="Q1256" i="1"/>
  <c r="R1256" i="1"/>
  <c r="Q808" i="1"/>
  <c r="R808" i="1"/>
  <c r="Q200" i="1"/>
  <c r="R200" i="1"/>
  <c r="R1704" i="1"/>
  <c r="R1480" i="1"/>
  <c r="Q1471" i="1"/>
  <c r="R1759" i="1"/>
  <c r="R1479" i="1"/>
  <c r="R649" i="1"/>
  <c r="Q1987" i="1"/>
  <c r="R1987" i="1"/>
  <c r="Q1955" i="1"/>
  <c r="R1955" i="1"/>
  <c r="Q1891" i="1"/>
  <c r="R1891" i="1"/>
  <c r="Q1827" i="1"/>
  <c r="R1827" i="1"/>
  <c r="Q1763" i="1"/>
  <c r="R1763" i="1"/>
  <c r="Q1699" i="1"/>
  <c r="R1699" i="1"/>
  <c r="Q1635" i="1"/>
  <c r="R1635" i="1"/>
  <c r="Q1571" i="1"/>
  <c r="R1571" i="1"/>
  <c r="Q1507" i="1"/>
  <c r="R1507" i="1"/>
  <c r="Q1443" i="1"/>
  <c r="R1443" i="1"/>
  <c r="Q1347" i="1"/>
  <c r="R1347" i="1"/>
  <c r="Q1283" i="1"/>
  <c r="R1283" i="1"/>
  <c r="Q1219" i="1"/>
  <c r="R1219" i="1"/>
  <c r="Q1155" i="1"/>
  <c r="R1155" i="1"/>
  <c r="Q1091" i="1"/>
  <c r="R1091" i="1"/>
  <c r="Q1027" i="1"/>
  <c r="R1027" i="1"/>
  <c r="Q963" i="1"/>
  <c r="R963" i="1"/>
  <c r="Q899" i="1"/>
  <c r="R899" i="1"/>
  <c r="Q835" i="1"/>
  <c r="R835" i="1"/>
  <c r="Q771" i="1"/>
  <c r="R771" i="1"/>
  <c r="Q707" i="1"/>
  <c r="R707" i="1"/>
  <c r="Q643" i="1"/>
  <c r="R643" i="1"/>
  <c r="Q579" i="1"/>
  <c r="R579" i="1"/>
  <c r="Q515" i="1"/>
  <c r="R515" i="1"/>
  <c r="Q419" i="1"/>
  <c r="R419" i="1"/>
  <c r="Q323" i="1"/>
  <c r="R323" i="1"/>
  <c r="Q259" i="1"/>
  <c r="R259" i="1"/>
  <c r="Q195" i="1"/>
  <c r="R195" i="1"/>
  <c r="Q131" i="1"/>
  <c r="R131" i="1"/>
  <c r="Q67" i="1"/>
  <c r="R67" i="1"/>
  <c r="Q35" i="1"/>
  <c r="R35" i="1"/>
  <c r="R1417" i="1"/>
  <c r="R648" i="1"/>
  <c r="R1602" i="1"/>
  <c r="Q1602" i="1"/>
  <c r="R1026" i="1"/>
  <c r="Q1026" i="1"/>
  <c r="R418" i="1"/>
  <c r="Q418" i="1"/>
  <c r="R194" i="1"/>
  <c r="Q194" i="1"/>
  <c r="Q186" i="1"/>
  <c r="R1416" i="1"/>
  <c r="R361" i="1"/>
  <c r="Q2016" i="1"/>
  <c r="R2016" i="1"/>
  <c r="R1888" i="1"/>
  <c r="Q1888" i="1"/>
  <c r="Q1824" i="1"/>
  <c r="R1824" i="1"/>
  <c r="R1568" i="1"/>
  <c r="Q1568" i="1"/>
  <c r="R1248" i="1"/>
  <c r="Q1248" i="1"/>
  <c r="Q672" i="1"/>
  <c r="R672" i="1"/>
  <c r="R608" i="1"/>
  <c r="Q608" i="1"/>
  <c r="Q512" i="1"/>
  <c r="R512" i="1"/>
  <c r="R416" i="1"/>
  <c r="Q416" i="1"/>
  <c r="R224" i="1"/>
  <c r="Q224" i="1"/>
  <c r="R128" i="1"/>
  <c r="Q128" i="1"/>
  <c r="Q64" i="1"/>
  <c r="R64" i="1"/>
  <c r="Q1920" i="1"/>
  <c r="Q1560" i="1"/>
  <c r="Q288" i="1"/>
  <c r="Q184" i="1"/>
  <c r="R1689" i="1"/>
  <c r="R1638" i="1"/>
  <c r="R1414" i="1"/>
  <c r="R1305" i="1"/>
  <c r="R1242" i="1"/>
  <c r="R1192" i="1"/>
  <c r="R857" i="1"/>
  <c r="R800" i="1"/>
  <c r="R697" i="1"/>
  <c r="R584" i="1"/>
  <c r="R359" i="1"/>
  <c r="R136" i="1"/>
  <c r="Q1705" i="1"/>
  <c r="R1705" i="1"/>
  <c r="Q1513" i="1"/>
  <c r="R1513" i="1"/>
  <c r="Q1321" i="1"/>
  <c r="R1321" i="1"/>
  <c r="Q1129" i="1"/>
  <c r="R1129" i="1"/>
  <c r="Q809" i="1"/>
  <c r="R809" i="1"/>
  <c r="Q297" i="1"/>
  <c r="R297" i="1"/>
  <c r="Q1832" i="1"/>
  <c r="R1832" i="1"/>
  <c r="Q1927" i="1"/>
  <c r="R1927" i="1"/>
  <c r="Q1831" i="1"/>
  <c r="R1831" i="1"/>
  <c r="Q1735" i="1"/>
  <c r="R1735" i="1"/>
  <c r="Q1607" i="1"/>
  <c r="R1607" i="1"/>
  <c r="Q1255" i="1"/>
  <c r="R1255" i="1"/>
  <c r="Q1031" i="1"/>
  <c r="R1031" i="1"/>
  <c r="Q807" i="1"/>
  <c r="R807" i="1"/>
  <c r="Q775" i="1"/>
  <c r="R775" i="1"/>
  <c r="Q615" i="1"/>
  <c r="R615" i="1"/>
  <c r="Q263" i="1"/>
  <c r="R263" i="1"/>
  <c r="Q231" i="1"/>
  <c r="R231" i="1"/>
  <c r="Q167" i="1"/>
  <c r="R167" i="1"/>
  <c r="Q1673" i="1"/>
  <c r="R1673" i="1"/>
  <c r="Q1289" i="1"/>
  <c r="R1289" i="1"/>
  <c r="Q1960" i="1"/>
  <c r="R1960" i="1"/>
  <c r="Q1640" i="1"/>
  <c r="R1640" i="1"/>
  <c r="Q1384" i="1"/>
  <c r="R1384" i="1"/>
  <c r="Q1288" i="1"/>
  <c r="R1288" i="1"/>
  <c r="Q1032" i="1"/>
  <c r="R1032" i="1"/>
  <c r="Q968" i="1"/>
  <c r="R968" i="1"/>
  <c r="Q616" i="1"/>
  <c r="R616" i="1"/>
  <c r="Q392" i="1"/>
  <c r="R392" i="1"/>
  <c r="Q168" i="1"/>
  <c r="R168" i="1"/>
  <c r="Q1223" i="1"/>
  <c r="R1223" i="1"/>
  <c r="Q2015" i="1"/>
  <c r="R2015" i="1"/>
  <c r="Q1247" i="1"/>
  <c r="R1247" i="1"/>
  <c r="Q895" i="1"/>
  <c r="R895" i="1"/>
  <c r="Q543" i="1"/>
  <c r="R543" i="1"/>
  <c r="R1191" i="1"/>
  <c r="R967" i="1"/>
  <c r="R745" i="1"/>
  <c r="R135" i="1"/>
  <c r="Q383" i="1"/>
  <c r="R1352" i="1"/>
  <c r="R744" i="1"/>
  <c r="R1799" i="1"/>
  <c r="R1126" i="1"/>
  <c r="R521" i="1"/>
  <c r="R1951" i="1"/>
  <c r="Q1913" i="1"/>
  <c r="R1913" i="1"/>
  <c r="R1849" i="1"/>
  <c r="Q1849" i="1"/>
  <c r="Q1785" i="1"/>
  <c r="R1785" i="1"/>
  <c r="Q1529" i="1"/>
  <c r="R1529" i="1"/>
  <c r="R761" i="1"/>
  <c r="Q761" i="1"/>
  <c r="Q569" i="1"/>
  <c r="R569" i="1"/>
  <c r="Q505" i="1"/>
  <c r="R505" i="1"/>
  <c r="R409" i="1"/>
  <c r="Q409" i="1"/>
  <c r="Q1338" i="1"/>
  <c r="Q1146" i="1"/>
  <c r="R1734" i="1"/>
  <c r="R1510" i="1"/>
  <c r="R1343" i="1"/>
  <c r="R1065" i="1"/>
  <c r="R959" i="1"/>
  <c r="R681" i="1"/>
  <c r="R519" i="1"/>
  <c r="R73" i="1"/>
  <c r="Q1257" i="1"/>
  <c r="R1257" i="1"/>
  <c r="Q905" i="1"/>
  <c r="R905" i="1"/>
  <c r="Q777" i="1"/>
  <c r="R777" i="1"/>
  <c r="Q457" i="1"/>
  <c r="R457" i="1"/>
  <c r="Q329" i="1"/>
  <c r="R329" i="1"/>
  <c r="Q1959" i="1"/>
  <c r="R1959" i="1"/>
  <c r="Q1863" i="1"/>
  <c r="R1863" i="1"/>
  <c r="Q1639" i="1"/>
  <c r="R1639" i="1"/>
  <c r="Q1575" i="1"/>
  <c r="R1575" i="1"/>
  <c r="Q1447" i="1"/>
  <c r="R1447" i="1"/>
  <c r="Q1383" i="1"/>
  <c r="R1383" i="1"/>
  <c r="Q1287" i="1"/>
  <c r="R1287" i="1"/>
  <c r="Q999" i="1"/>
  <c r="R999" i="1"/>
  <c r="Q647" i="1"/>
  <c r="R647" i="1"/>
  <c r="Q583" i="1"/>
  <c r="R583" i="1"/>
  <c r="Q455" i="1"/>
  <c r="R455" i="1"/>
  <c r="Q423" i="1"/>
  <c r="R423" i="1"/>
  <c r="Q199" i="1"/>
  <c r="R199" i="1"/>
  <c r="Q7" i="1"/>
  <c r="R7" i="1"/>
  <c r="Q1823" i="1"/>
  <c r="R1823" i="1"/>
  <c r="R1663" i="1"/>
  <c r="Q1663" i="1"/>
  <c r="R1567" i="1"/>
  <c r="Q1567" i="1"/>
  <c r="Q1183" i="1"/>
  <c r="R1183" i="1"/>
  <c r="Q863" i="1"/>
  <c r="R863" i="1"/>
  <c r="Q671" i="1"/>
  <c r="R671" i="1"/>
  <c r="Q287" i="1"/>
  <c r="R287" i="1"/>
  <c r="Q63" i="1"/>
  <c r="R63" i="1"/>
  <c r="R1577" i="1"/>
  <c r="R743" i="1"/>
  <c r="R575" i="1"/>
  <c r="R1127" i="1"/>
  <c r="R351" i="1"/>
  <c r="R295" i="1"/>
  <c r="R904" i="1"/>
  <c r="R127" i="1"/>
  <c r="R1210" i="1"/>
  <c r="Q1210" i="1"/>
  <c r="R762" i="1"/>
  <c r="Q762" i="1"/>
  <c r="Q570" i="1"/>
  <c r="R570" i="1"/>
  <c r="Q1914" i="1"/>
  <c r="R1816" i="1"/>
  <c r="Q1816" i="1"/>
  <c r="Q1784" i="1"/>
  <c r="R1784" i="1"/>
  <c r="Q1528" i="1"/>
  <c r="R1528" i="1"/>
  <c r="R792" i="1"/>
  <c r="Q792" i="1"/>
  <c r="R408" i="1"/>
  <c r="Q408" i="1"/>
  <c r="Q376" i="1"/>
  <c r="R376" i="1"/>
  <c r="Q280" i="1"/>
  <c r="R280" i="1"/>
  <c r="Q152" i="1"/>
  <c r="R152" i="1"/>
  <c r="Q56" i="1"/>
  <c r="R56" i="1"/>
  <c r="Q1626" i="1"/>
  <c r="Q1145" i="1"/>
  <c r="Q375" i="1"/>
  <c r="R1282" i="1"/>
  <c r="R1064" i="1"/>
  <c r="R841" i="1"/>
  <c r="R680" i="1"/>
  <c r="R456" i="1"/>
  <c r="R72" i="1"/>
  <c r="Q1961" i="1"/>
  <c r="R1961" i="1"/>
  <c r="Q1161" i="1"/>
  <c r="R1161" i="1"/>
  <c r="Q969" i="1"/>
  <c r="R969" i="1"/>
  <c r="Q1448" i="1"/>
  <c r="R1448" i="1"/>
  <c r="Q1128" i="1"/>
  <c r="R1128" i="1"/>
  <c r="Q872" i="1"/>
  <c r="R872" i="1"/>
  <c r="Q776" i="1"/>
  <c r="R776" i="1"/>
  <c r="Q1351" i="1"/>
  <c r="R1351" i="1"/>
  <c r="Q1695" i="1"/>
  <c r="R1695" i="1"/>
  <c r="Q1439" i="1"/>
  <c r="R1439" i="1"/>
  <c r="Q1119" i="1"/>
  <c r="R1119" i="1"/>
  <c r="Q1023" i="1"/>
  <c r="R1023" i="1"/>
  <c r="Q607" i="1"/>
  <c r="R607" i="1"/>
  <c r="Q511" i="1"/>
  <c r="R511" i="1"/>
  <c r="R1353" i="1"/>
  <c r="R799" i="1"/>
  <c r="R2022" i="1"/>
  <c r="R1190" i="1"/>
  <c r="R966" i="1"/>
  <c r="R1801" i="1"/>
  <c r="R1631" i="1"/>
  <c r="R296" i="1"/>
  <c r="R1800" i="1"/>
  <c r="R1576" i="1"/>
  <c r="R826" i="1"/>
  <c r="Q826" i="1"/>
  <c r="Q730" i="1"/>
  <c r="R730" i="1"/>
  <c r="R1511" i="1"/>
  <c r="R903" i="1"/>
  <c r="R520" i="1"/>
  <c r="R1975" i="1"/>
  <c r="Q1975" i="1"/>
  <c r="R1463" i="1"/>
  <c r="Q1463" i="1"/>
  <c r="Q1431" i="1"/>
  <c r="R1431" i="1"/>
  <c r="Q983" i="1"/>
  <c r="R983" i="1"/>
  <c r="Q919" i="1"/>
  <c r="R919" i="1"/>
  <c r="Q791" i="1"/>
  <c r="R791" i="1"/>
  <c r="Q599" i="1"/>
  <c r="R599" i="1"/>
  <c r="R439" i="1"/>
  <c r="Q439" i="1"/>
  <c r="Q407" i="1"/>
  <c r="R407" i="1"/>
  <c r="Q279" i="1"/>
  <c r="R279" i="1"/>
  <c r="Q151" i="1"/>
  <c r="R151" i="1"/>
  <c r="Q55" i="1"/>
  <c r="R55" i="1"/>
  <c r="Q23" i="1"/>
  <c r="R23" i="1"/>
  <c r="Q1625" i="1"/>
  <c r="Q1144" i="1"/>
  <c r="R1506" i="1"/>
  <c r="R1281" i="1"/>
  <c r="R1063" i="1"/>
  <c r="R840" i="1"/>
  <c r="R735" i="1"/>
  <c r="R679" i="1"/>
  <c r="R343" i="1"/>
  <c r="R223" i="1"/>
  <c r="R71" i="1"/>
  <c r="Q606" i="1"/>
  <c r="Q158" i="1"/>
  <c r="Q1438" i="1"/>
  <c r="R1438" i="1"/>
  <c r="Q1246" i="1"/>
  <c r="R1246" i="1"/>
  <c r="R1437" i="1"/>
  <c r="Q1437" i="1"/>
  <c r="Q1022" i="1"/>
  <c r="R894" i="1"/>
  <c r="R1436" i="1"/>
  <c r="Q1436" i="1"/>
  <c r="R1180" i="1"/>
  <c r="Q1180" i="1"/>
  <c r="Q956" i="1"/>
  <c r="R956" i="1"/>
  <c r="Q732" i="1"/>
  <c r="R732" i="1"/>
  <c r="Q1886" i="1"/>
  <c r="Q1021" i="1"/>
  <c r="R1118" i="1"/>
  <c r="Q1371" i="1"/>
  <c r="R1371" i="1"/>
  <c r="Q731" i="1"/>
  <c r="R731" i="1"/>
  <c r="Q1885" i="1"/>
  <c r="Q1662" i="1"/>
  <c r="Q1710" i="1"/>
  <c r="R1710" i="1"/>
  <c r="Q1358" i="1"/>
  <c r="R1358" i="1"/>
  <c r="Q686" i="1"/>
  <c r="R686" i="1"/>
  <c r="Q334" i="1"/>
  <c r="R334" i="1"/>
  <c r="R1486" i="1"/>
  <c r="R846" i="1"/>
  <c r="R206" i="1"/>
  <c r="Q1357" i="1"/>
  <c r="R1357" i="1"/>
  <c r="Q1005" i="1"/>
  <c r="R1005" i="1"/>
  <c r="Q333" i="1"/>
  <c r="R333" i="1"/>
  <c r="R1485" i="1"/>
  <c r="R1070" i="1"/>
  <c r="R845" i="1"/>
  <c r="R582" i="1"/>
  <c r="R430" i="1"/>
  <c r="R205" i="1"/>
  <c r="Q934" i="1"/>
  <c r="R934" i="1"/>
  <c r="Q262" i="1"/>
  <c r="R262" i="1"/>
  <c r="R422" i="1"/>
  <c r="Q1957" i="1"/>
  <c r="R1957" i="1"/>
  <c r="Q1605" i="1"/>
  <c r="R1605" i="1"/>
  <c r="Q933" i="1"/>
  <c r="R933" i="1"/>
  <c r="Q581" i="1"/>
  <c r="R581" i="1"/>
  <c r="R1701" i="1"/>
  <c r="R1061" i="1"/>
  <c r="R646" i="1"/>
  <c r="R421" i="1"/>
  <c r="R6" i="1"/>
  <c r="Q2020" i="1"/>
  <c r="R2020" i="1"/>
  <c r="Q1988" i="1"/>
  <c r="R1988" i="1"/>
  <c r="Q1956" i="1"/>
  <c r="R1956" i="1"/>
  <c r="Q1924" i="1"/>
  <c r="R1924" i="1"/>
  <c r="Q1892" i="1"/>
  <c r="R1892" i="1"/>
  <c r="Q1860" i="1"/>
  <c r="R1860" i="1"/>
  <c r="Q1828" i="1"/>
  <c r="R1828" i="1"/>
  <c r="Q1796" i="1"/>
  <c r="R1796" i="1"/>
  <c r="Q1764" i="1"/>
  <c r="R1764" i="1"/>
  <c r="Q1732" i="1"/>
  <c r="R1732" i="1"/>
  <c r="Q1700" i="1"/>
  <c r="R1700" i="1"/>
  <c r="Q1668" i="1"/>
  <c r="R1668" i="1"/>
  <c r="Q1636" i="1"/>
  <c r="R1636" i="1"/>
  <c r="Q1604" i="1"/>
  <c r="R1604" i="1"/>
  <c r="Q1572" i="1"/>
  <c r="R1572" i="1"/>
  <c r="Q1540" i="1"/>
  <c r="R1540" i="1"/>
  <c r="Q1508" i="1"/>
  <c r="R1508" i="1"/>
  <c r="Q1476" i="1"/>
  <c r="R1476" i="1"/>
  <c r="Q1444" i="1"/>
  <c r="R1444" i="1"/>
  <c r="Q1412" i="1"/>
  <c r="R1412" i="1"/>
  <c r="Q1380" i="1"/>
  <c r="R1380" i="1"/>
  <c r="Q1348" i="1"/>
  <c r="R1348" i="1"/>
  <c r="Q1316" i="1"/>
  <c r="R1316" i="1"/>
  <c r="Q1284" i="1"/>
  <c r="R1284" i="1"/>
  <c r="Q1252" i="1"/>
  <c r="R1252" i="1"/>
  <c r="Q1220" i="1"/>
  <c r="R1220" i="1"/>
  <c r="Q1188" i="1"/>
  <c r="R1188" i="1"/>
  <c r="Q1156" i="1"/>
  <c r="R1156" i="1"/>
  <c r="Q1124" i="1"/>
  <c r="R1124" i="1"/>
  <c r="Q1092" i="1"/>
  <c r="R1092" i="1"/>
  <c r="Q1060" i="1"/>
  <c r="R1060" i="1"/>
  <c r="Q1028" i="1"/>
  <c r="R1028" i="1"/>
  <c r="Q996" i="1"/>
  <c r="R996" i="1"/>
  <c r="Q964" i="1"/>
  <c r="R964" i="1"/>
  <c r="Q932" i="1"/>
  <c r="R932" i="1"/>
  <c r="Q900" i="1"/>
  <c r="R900" i="1"/>
  <c r="Q868" i="1"/>
  <c r="R868" i="1"/>
  <c r="Q836" i="1"/>
  <c r="R836" i="1"/>
  <c r="Q804" i="1"/>
  <c r="R804" i="1"/>
  <c r="Q772" i="1"/>
  <c r="R772" i="1"/>
  <c r="Q740" i="1"/>
  <c r="R740" i="1"/>
  <c r="Q708" i="1"/>
  <c r="R708" i="1"/>
  <c r="Q676" i="1"/>
  <c r="R676" i="1"/>
  <c r="Q644" i="1"/>
  <c r="R644" i="1"/>
  <c r="Q612" i="1"/>
  <c r="R612" i="1"/>
  <c r="Q580" i="1"/>
  <c r="R580" i="1"/>
  <c r="Q548" i="1"/>
  <c r="R548" i="1"/>
  <c r="Q516" i="1"/>
  <c r="R516" i="1"/>
  <c r="Q484" i="1"/>
  <c r="R484" i="1"/>
  <c r="Q452" i="1"/>
  <c r="R452" i="1"/>
  <c r="Q420" i="1"/>
  <c r="R420" i="1"/>
  <c r="Q388" i="1"/>
  <c r="R388" i="1"/>
  <c r="Q356" i="1"/>
  <c r="R356" i="1"/>
  <c r="Q324" i="1"/>
  <c r="R324" i="1"/>
  <c r="Q292" i="1"/>
  <c r="R292" i="1"/>
  <c r="Q260" i="1"/>
  <c r="R260" i="1"/>
  <c r="Q228" i="1"/>
  <c r="R228" i="1"/>
  <c r="Q196" i="1"/>
  <c r="R196" i="1"/>
  <c r="Q164" i="1"/>
  <c r="R164" i="1"/>
  <c r="Q132" i="1"/>
  <c r="R132" i="1"/>
  <c r="Q100" i="1"/>
  <c r="R100" i="1"/>
  <c r="Q68" i="1"/>
  <c r="R68" i="1"/>
  <c r="Q36" i="1"/>
  <c r="R36" i="1"/>
  <c r="Q4" i="1"/>
  <c r="R4" i="1"/>
  <c r="R1965" i="1"/>
  <c r="R1550" i="1"/>
  <c r="R1325" i="1"/>
  <c r="R1285" i="1"/>
  <c r="R910" i="1"/>
  <c r="R645" i="1"/>
  <c r="R270" i="1"/>
  <c r="R5" i="1"/>
  <c r="AB1032" i="1"/>
  <c r="AB488" i="1"/>
  <c r="AB1070" i="1"/>
  <c r="AB1259" i="1"/>
  <c r="AB1257" i="1"/>
  <c r="AB1263" i="1"/>
  <c r="AB1262" i="1"/>
  <c r="AC1865" i="1"/>
  <c r="AC1864" i="1"/>
  <c r="AC1833" i="1"/>
  <c r="AB1742" i="1"/>
  <c r="AB1737" i="1"/>
  <c r="AB968" i="1"/>
  <c r="AB1736" i="1"/>
  <c r="AB1483" i="1"/>
  <c r="AB1481" i="1"/>
  <c r="AB1480" i="1"/>
  <c r="AB1223" i="1"/>
  <c r="AB1707" i="1"/>
  <c r="AC407" i="1"/>
  <c r="AB1706" i="1"/>
  <c r="AC405" i="1"/>
  <c r="AB1705" i="1"/>
  <c r="AB847" i="1"/>
  <c r="AB559" i="1"/>
  <c r="AC404" i="1"/>
  <c r="AB1704" i="1"/>
  <c r="AB846" i="1"/>
  <c r="AB558" i="1"/>
  <c r="AB557" i="1"/>
  <c r="AB844" i="1"/>
  <c r="AB555" i="1"/>
  <c r="AB1071" i="1"/>
  <c r="AC247" i="1"/>
  <c r="AE2020" i="1"/>
  <c r="AC2020" i="1"/>
  <c r="AD2020" i="1"/>
  <c r="AE1988" i="1"/>
  <c r="AD1988" i="1"/>
  <c r="AC1988" i="1"/>
  <c r="AE1956" i="1"/>
  <c r="AD1956" i="1"/>
  <c r="AC1956" i="1"/>
  <c r="AE1924" i="1"/>
  <c r="AD1924" i="1"/>
  <c r="AC1924" i="1"/>
  <c r="AE1892" i="1"/>
  <c r="AC1892" i="1"/>
  <c r="AD1892" i="1"/>
  <c r="AE1860" i="1"/>
  <c r="AC1860" i="1"/>
  <c r="AD1860" i="1"/>
  <c r="AB1860" i="1"/>
  <c r="AE1828" i="1"/>
  <c r="AD1828" i="1"/>
  <c r="AB1828" i="1"/>
  <c r="AC1828" i="1"/>
  <c r="AE1796" i="1"/>
  <c r="AC1796" i="1"/>
  <c r="AD1796" i="1"/>
  <c r="AB1796" i="1"/>
  <c r="AE1764" i="1"/>
  <c r="AD1764" i="1"/>
  <c r="AC1764" i="1"/>
  <c r="AB1764" i="1"/>
  <c r="AE1732" i="1"/>
  <c r="AD1732" i="1"/>
  <c r="AC1732" i="1"/>
  <c r="AB1732" i="1"/>
  <c r="AE1700" i="1"/>
  <c r="AD1700" i="1"/>
  <c r="AC1700" i="1"/>
  <c r="AB1700" i="1"/>
  <c r="AE1668" i="1"/>
  <c r="AD1668" i="1"/>
  <c r="AC1668" i="1"/>
  <c r="AB1668" i="1"/>
  <c r="AE1636" i="1"/>
  <c r="AD1636" i="1"/>
  <c r="AC1636" i="1"/>
  <c r="AE1604" i="1"/>
  <c r="AD1604" i="1"/>
  <c r="AC1604" i="1"/>
  <c r="AE1572" i="1"/>
  <c r="AD1572" i="1"/>
  <c r="AB1572" i="1"/>
  <c r="AC1572" i="1"/>
  <c r="AE1540" i="1"/>
  <c r="AD1540" i="1"/>
  <c r="AC1540" i="1"/>
  <c r="AB1540" i="1"/>
  <c r="AE1508" i="1"/>
  <c r="AD1508" i="1"/>
  <c r="AC1508" i="1"/>
  <c r="AB1508" i="1"/>
  <c r="AE1476" i="1"/>
  <c r="AD1476" i="1"/>
  <c r="AC1476" i="1"/>
  <c r="AB1476" i="1"/>
  <c r="AE1444" i="1"/>
  <c r="AD1444" i="1"/>
  <c r="AC1444" i="1"/>
  <c r="AB1444" i="1"/>
  <c r="AE1412" i="1"/>
  <c r="AD1412" i="1"/>
  <c r="AC1412" i="1"/>
  <c r="AE1380" i="1"/>
  <c r="AC1380" i="1"/>
  <c r="AD1380" i="1"/>
  <c r="AE1348" i="1"/>
  <c r="AC1348" i="1"/>
  <c r="AD1348" i="1"/>
  <c r="AB1348" i="1"/>
  <c r="AE1316" i="1"/>
  <c r="AC1316" i="1"/>
  <c r="AD1316" i="1"/>
  <c r="AB1316" i="1"/>
  <c r="AE1284" i="1"/>
  <c r="AD1284" i="1"/>
  <c r="AC1284" i="1"/>
  <c r="AB1284" i="1"/>
  <c r="AE1252" i="1"/>
  <c r="AD1252" i="1"/>
  <c r="AC1252" i="1"/>
  <c r="AB1252" i="1"/>
  <c r="AE1220" i="1"/>
  <c r="AD1220" i="1"/>
  <c r="AC1220" i="1"/>
  <c r="AB1220" i="1"/>
  <c r="AE1188" i="1"/>
  <c r="AD1188" i="1"/>
  <c r="AC1188" i="1"/>
  <c r="AB1188" i="1"/>
  <c r="AE1156" i="1"/>
  <c r="AD1156" i="1"/>
  <c r="AC1156" i="1"/>
  <c r="AE1124" i="1"/>
  <c r="AD1124" i="1"/>
  <c r="AC1124" i="1"/>
  <c r="AB1124" i="1"/>
  <c r="AE1092" i="1"/>
  <c r="AD1092" i="1"/>
  <c r="AC1092" i="1"/>
  <c r="AB1092" i="1"/>
  <c r="AE1060" i="1"/>
  <c r="AD1060" i="1"/>
  <c r="AC1060" i="1"/>
  <c r="AB1060" i="1"/>
  <c r="AE1028" i="1"/>
  <c r="AD1028" i="1"/>
  <c r="AC1028" i="1"/>
  <c r="AE996" i="1"/>
  <c r="AD996" i="1"/>
  <c r="AC996" i="1"/>
  <c r="AB996" i="1"/>
  <c r="AE964" i="1"/>
  <c r="AD964" i="1"/>
  <c r="AC964" i="1"/>
  <c r="AB964" i="1"/>
  <c r="AE932" i="1"/>
  <c r="AD932" i="1"/>
  <c r="AC932" i="1"/>
  <c r="AE900" i="1"/>
  <c r="AD900" i="1"/>
  <c r="AC900" i="1"/>
  <c r="AB900" i="1"/>
  <c r="AE868" i="1"/>
  <c r="AD868" i="1"/>
  <c r="AC868" i="1"/>
  <c r="AB868" i="1"/>
  <c r="AE836" i="1"/>
  <c r="AD836" i="1"/>
  <c r="AC836" i="1"/>
  <c r="AB836" i="1"/>
  <c r="AE804" i="1"/>
  <c r="AD804" i="1"/>
  <c r="AC804" i="1"/>
  <c r="AE772" i="1"/>
  <c r="AD772" i="1"/>
  <c r="AB772" i="1"/>
  <c r="AC772" i="1"/>
  <c r="AE740" i="1"/>
  <c r="AD740" i="1"/>
  <c r="AC740" i="1"/>
  <c r="AB740" i="1"/>
  <c r="AE708" i="1"/>
  <c r="AD708" i="1"/>
  <c r="AC708" i="1"/>
  <c r="AE676" i="1"/>
  <c r="AD676" i="1"/>
  <c r="AC676" i="1"/>
  <c r="AB676" i="1"/>
  <c r="AE644" i="1"/>
  <c r="AD644" i="1"/>
  <c r="AC644" i="1"/>
  <c r="AB644" i="1"/>
  <c r="AE612" i="1"/>
  <c r="AD612" i="1"/>
  <c r="AC612" i="1"/>
  <c r="AE580" i="1"/>
  <c r="AD580" i="1"/>
  <c r="AC580" i="1"/>
  <c r="AB580" i="1"/>
  <c r="AE548" i="1"/>
  <c r="AD548" i="1"/>
  <c r="AC548" i="1"/>
  <c r="AB548" i="1"/>
  <c r="AE516" i="1"/>
  <c r="AD516" i="1"/>
  <c r="AC516" i="1"/>
  <c r="AB516" i="1"/>
  <c r="AE484" i="1"/>
  <c r="AD484" i="1"/>
  <c r="AC484" i="1"/>
  <c r="AB484" i="1"/>
  <c r="AE452" i="1"/>
  <c r="AD452" i="1"/>
  <c r="AC452" i="1"/>
  <c r="AB452" i="1"/>
  <c r="AE420" i="1"/>
  <c r="AC420" i="1"/>
  <c r="AD420" i="1"/>
  <c r="AB420" i="1"/>
  <c r="AE388" i="1"/>
  <c r="AD388" i="1"/>
  <c r="AC388" i="1"/>
  <c r="AE356" i="1"/>
  <c r="AD356" i="1"/>
  <c r="AC356" i="1"/>
  <c r="AB356" i="1"/>
  <c r="AE324" i="1"/>
  <c r="AD324" i="1"/>
  <c r="AE292" i="1"/>
  <c r="AD292" i="1"/>
  <c r="AC292" i="1"/>
  <c r="AB292" i="1"/>
  <c r="AE260" i="1"/>
  <c r="AD260" i="1"/>
  <c r="AC260" i="1"/>
  <c r="AE228" i="1"/>
  <c r="AD228" i="1"/>
  <c r="AC228" i="1"/>
  <c r="AB228" i="1"/>
  <c r="AE196" i="1"/>
  <c r="AD196" i="1"/>
  <c r="AC196" i="1"/>
  <c r="AE164" i="1"/>
  <c r="AD164" i="1"/>
  <c r="AC164" i="1"/>
  <c r="AB164" i="1"/>
  <c r="AE132" i="1"/>
  <c r="AC132" i="1"/>
  <c r="AD132" i="1"/>
  <c r="AE100" i="1"/>
  <c r="AD100" i="1"/>
  <c r="AC100" i="1"/>
  <c r="AB100" i="1"/>
  <c r="AE68" i="1"/>
  <c r="AC68" i="1"/>
  <c r="AD68" i="1"/>
  <c r="AB68" i="1"/>
  <c r="AE36" i="1"/>
  <c r="AD36" i="1"/>
  <c r="AC36" i="1"/>
  <c r="AB36" i="1"/>
  <c r="AE4" i="1"/>
  <c r="AD4" i="1"/>
  <c r="AC4" i="1"/>
  <c r="AB4" i="1"/>
  <c r="AB1380" i="1"/>
  <c r="AB196" i="1"/>
  <c r="AE2019" i="1"/>
  <c r="AD2019" i="1"/>
  <c r="AC2019" i="1"/>
  <c r="AB2019" i="1"/>
  <c r="AE1987" i="1"/>
  <c r="AC1987" i="1"/>
  <c r="AB1987" i="1"/>
  <c r="AD1987" i="1"/>
  <c r="AE1955" i="1"/>
  <c r="AD1955" i="1"/>
  <c r="AC1955" i="1"/>
  <c r="AE1923" i="1"/>
  <c r="AD1923" i="1"/>
  <c r="AC1923" i="1"/>
  <c r="AE1891" i="1"/>
  <c r="AD1891" i="1"/>
  <c r="AC1891" i="1"/>
  <c r="AE1859" i="1"/>
  <c r="AC1859" i="1"/>
  <c r="AD1859" i="1"/>
  <c r="AB1859" i="1"/>
  <c r="AE1827" i="1"/>
  <c r="AD1827" i="1"/>
  <c r="AC1827" i="1"/>
  <c r="AB1827" i="1"/>
  <c r="AE1795" i="1"/>
  <c r="AD1795" i="1"/>
  <c r="AC1795" i="1"/>
  <c r="AB1795" i="1"/>
  <c r="AE1763" i="1"/>
  <c r="AC1763" i="1"/>
  <c r="AD1763" i="1"/>
  <c r="AB1763" i="1"/>
  <c r="AE1731" i="1"/>
  <c r="AD1731" i="1"/>
  <c r="AC1731" i="1"/>
  <c r="AB1731" i="1"/>
  <c r="AE1699" i="1"/>
  <c r="AD1699" i="1"/>
  <c r="AC1699" i="1"/>
  <c r="AB1699" i="1"/>
  <c r="AE1667" i="1"/>
  <c r="AD1667" i="1"/>
  <c r="AC1667" i="1"/>
  <c r="AB1667" i="1"/>
  <c r="AE1635" i="1"/>
  <c r="AD1635" i="1"/>
  <c r="AC1635" i="1"/>
  <c r="AE1603" i="1"/>
  <c r="AD1603" i="1"/>
  <c r="AC1603" i="1"/>
  <c r="AE1571" i="1"/>
  <c r="AD1571" i="1"/>
  <c r="AC1571" i="1"/>
  <c r="AE1539" i="1"/>
  <c r="AD1539" i="1"/>
  <c r="AC1539" i="1"/>
  <c r="AB1539" i="1"/>
  <c r="AE1507" i="1"/>
  <c r="AD1507" i="1"/>
  <c r="AC1507" i="1"/>
  <c r="AB1507" i="1"/>
  <c r="AE1475" i="1"/>
  <c r="AD1475" i="1"/>
  <c r="AC1475" i="1"/>
  <c r="AB1475" i="1"/>
  <c r="AE1443" i="1"/>
  <c r="AD1443" i="1"/>
  <c r="AC1443" i="1"/>
  <c r="AB1443" i="1"/>
  <c r="AE1411" i="1"/>
  <c r="AD1411" i="1"/>
  <c r="AC1411" i="1"/>
  <c r="AB1411" i="1"/>
  <c r="AE1379" i="1"/>
  <c r="AD1379" i="1"/>
  <c r="AC1379" i="1"/>
  <c r="AE1347" i="1"/>
  <c r="AC1347" i="1"/>
  <c r="AD1347" i="1"/>
  <c r="AE1315" i="1"/>
  <c r="AC1315" i="1"/>
  <c r="AD1315" i="1"/>
  <c r="AB1315" i="1"/>
  <c r="AE1283" i="1"/>
  <c r="AC1283" i="1"/>
  <c r="AD1283" i="1"/>
  <c r="AB1283" i="1"/>
  <c r="AE1251" i="1"/>
  <c r="AD1251" i="1"/>
  <c r="AC1251" i="1"/>
  <c r="AB1251" i="1"/>
  <c r="AE1219" i="1"/>
  <c r="AD1219" i="1"/>
  <c r="AC1219" i="1"/>
  <c r="AB1219" i="1"/>
  <c r="AE1187" i="1"/>
  <c r="AD1187" i="1"/>
  <c r="AC1187" i="1"/>
  <c r="AB1187" i="1"/>
  <c r="AE1155" i="1"/>
  <c r="AD1155" i="1"/>
  <c r="AC1155" i="1"/>
  <c r="AE1123" i="1"/>
  <c r="AD1123" i="1"/>
  <c r="AB1123" i="1"/>
  <c r="AC1123" i="1"/>
  <c r="AE1091" i="1"/>
  <c r="AD1091" i="1"/>
  <c r="AC1091" i="1"/>
  <c r="AB1091" i="1"/>
  <c r="AE1059" i="1"/>
  <c r="AD1059" i="1"/>
  <c r="AC1059" i="1"/>
  <c r="AB1059" i="1"/>
  <c r="AE1027" i="1"/>
  <c r="AD1027" i="1"/>
  <c r="AC1027" i="1"/>
  <c r="AE995" i="1"/>
  <c r="AD995" i="1"/>
  <c r="AC995" i="1"/>
  <c r="AB995" i="1"/>
  <c r="AE963" i="1"/>
  <c r="AD963" i="1"/>
  <c r="AC963" i="1"/>
  <c r="AB963" i="1"/>
  <c r="AE931" i="1"/>
  <c r="AD931" i="1"/>
  <c r="AC931" i="1"/>
  <c r="AB931" i="1"/>
  <c r="AE899" i="1"/>
  <c r="AD899" i="1"/>
  <c r="AC899" i="1"/>
  <c r="AE867" i="1"/>
  <c r="AD867" i="1"/>
  <c r="AC867" i="1"/>
  <c r="AB867" i="1"/>
  <c r="AE835" i="1"/>
  <c r="AD835" i="1"/>
  <c r="AC835" i="1"/>
  <c r="AB835" i="1"/>
  <c r="AE803" i="1"/>
  <c r="AD803" i="1"/>
  <c r="AC803" i="1"/>
  <c r="AE771" i="1"/>
  <c r="AD771" i="1"/>
  <c r="AC771" i="1"/>
  <c r="AB771" i="1"/>
  <c r="AE739" i="1"/>
  <c r="AD739" i="1"/>
  <c r="AC739" i="1"/>
  <c r="AB739" i="1"/>
  <c r="AE707" i="1"/>
  <c r="AD707" i="1"/>
  <c r="AC707" i="1"/>
  <c r="AB707" i="1"/>
  <c r="AE675" i="1"/>
  <c r="AD675" i="1"/>
  <c r="AC675" i="1"/>
  <c r="AB675" i="1"/>
  <c r="AE643" i="1"/>
  <c r="AD643" i="1"/>
  <c r="AC643" i="1"/>
  <c r="AB643" i="1"/>
  <c r="AE611" i="1"/>
  <c r="AD611" i="1"/>
  <c r="AC611" i="1"/>
  <c r="AB611" i="1"/>
  <c r="AE579" i="1"/>
  <c r="AD579" i="1"/>
  <c r="AC579" i="1"/>
  <c r="AB579" i="1"/>
  <c r="AE547" i="1"/>
  <c r="AD547" i="1"/>
  <c r="AC547" i="1"/>
  <c r="AB547" i="1"/>
  <c r="AE515" i="1"/>
  <c r="AD515" i="1"/>
  <c r="AC515" i="1"/>
  <c r="AB515" i="1"/>
  <c r="AE483" i="1"/>
  <c r="AD483" i="1"/>
  <c r="AC483" i="1"/>
  <c r="AB483" i="1"/>
  <c r="AE451" i="1"/>
  <c r="AD451" i="1"/>
  <c r="AC451" i="1"/>
  <c r="AB451" i="1"/>
  <c r="AE419" i="1"/>
  <c r="AC419" i="1"/>
  <c r="AD419" i="1"/>
  <c r="AB419" i="1"/>
  <c r="AE2018" i="1"/>
  <c r="AD2018" i="1"/>
  <c r="AC2018" i="1"/>
  <c r="AB2018" i="1"/>
  <c r="AE1986" i="1"/>
  <c r="AD1986" i="1"/>
  <c r="AC1986" i="1"/>
  <c r="AB1986" i="1"/>
  <c r="AE1954" i="1"/>
  <c r="AD1954" i="1"/>
  <c r="AC1954" i="1"/>
  <c r="AE1922" i="1"/>
  <c r="AD1922" i="1"/>
  <c r="AC1922" i="1"/>
  <c r="AE1890" i="1"/>
  <c r="AD1890" i="1"/>
  <c r="AC1890" i="1"/>
  <c r="AE1858" i="1"/>
  <c r="AC1858" i="1"/>
  <c r="AD1858" i="1"/>
  <c r="AB1858" i="1"/>
  <c r="AE1826" i="1"/>
  <c r="AD1826" i="1"/>
  <c r="AC1826" i="1"/>
  <c r="AB1826" i="1"/>
  <c r="AE1794" i="1"/>
  <c r="AD1794" i="1"/>
  <c r="AC1794" i="1"/>
  <c r="AB1794" i="1"/>
  <c r="AE1762" i="1"/>
  <c r="AC1762" i="1"/>
  <c r="AD1762" i="1"/>
  <c r="AB1762" i="1"/>
  <c r="AE1730" i="1"/>
  <c r="AD1730" i="1"/>
  <c r="AC1730" i="1"/>
  <c r="AB1730" i="1"/>
  <c r="AE1698" i="1"/>
  <c r="AD1698" i="1"/>
  <c r="AC1698" i="1"/>
  <c r="AB1698" i="1"/>
  <c r="AE1666" i="1"/>
  <c r="AD1666" i="1"/>
  <c r="AC1666" i="1"/>
  <c r="AB1666" i="1"/>
  <c r="AE1634" i="1"/>
  <c r="AD1634" i="1"/>
  <c r="AC1634" i="1"/>
  <c r="AD1602" i="1"/>
  <c r="AE1602" i="1"/>
  <c r="AC1602" i="1"/>
  <c r="AD1570" i="1"/>
  <c r="AE1570" i="1"/>
  <c r="AC1570" i="1"/>
  <c r="AE1538" i="1"/>
  <c r="AD1538" i="1"/>
  <c r="AC1538" i="1"/>
  <c r="AB1538" i="1"/>
  <c r="AE1506" i="1"/>
  <c r="AD1506" i="1"/>
  <c r="AC1506" i="1"/>
  <c r="AB1506" i="1"/>
  <c r="AE1474" i="1"/>
  <c r="AD1474" i="1"/>
  <c r="AC1474" i="1"/>
  <c r="AB1474" i="1"/>
  <c r="AE1442" i="1"/>
  <c r="AD1442" i="1"/>
  <c r="AC1442" i="1"/>
  <c r="AB1442" i="1"/>
  <c r="AE1410" i="1"/>
  <c r="AD1410" i="1"/>
  <c r="AC1410" i="1"/>
  <c r="AB1410" i="1"/>
  <c r="AE1378" i="1"/>
  <c r="AD1378" i="1"/>
  <c r="AC1378" i="1"/>
  <c r="AE1346" i="1"/>
  <c r="AC1346" i="1"/>
  <c r="AD1346" i="1"/>
  <c r="AE1314" i="1"/>
  <c r="AC1314" i="1"/>
  <c r="AD1314" i="1"/>
  <c r="AB1314" i="1"/>
  <c r="AE1282" i="1"/>
  <c r="AC1282" i="1"/>
  <c r="AD1282" i="1"/>
  <c r="AB1282" i="1"/>
  <c r="AE1250" i="1"/>
  <c r="AC1250" i="1"/>
  <c r="AD1250" i="1"/>
  <c r="AB1250" i="1"/>
  <c r="AE1218" i="1"/>
  <c r="AD1218" i="1"/>
  <c r="AC1218" i="1"/>
  <c r="AB1218" i="1"/>
  <c r="AE1186" i="1"/>
  <c r="AD1186" i="1"/>
  <c r="AC1186" i="1"/>
  <c r="AB1186" i="1"/>
  <c r="AE1154" i="1"/>
  <c r="AD1154" i="1"/>
  <c r="AC1154" i="1"/>
  <c r="AD1122" i="1"/>
  <c r="AE1122" i="1"/>
  <c r="AB1122" i="1"/>
  <c r="AD1090" i="1"/>
  <c r="AE1090" i="1"/>
  <c r="AC1090" i="1"/>
  <c r="AB1090" i="1"/>
  <c r="AD1058" i="1"/>
  <c r="AE1058" i="1"/>
  <c r="AC1058" i="1"/>
  <c r="AB1058" i="1"/>
  <c r="AD1026" i="1"/>
  <c r="AE1026" i="1"/>
  <c r="AC1026" i="1"/>
  <c r="AB1026" i="1"/>
  <c r="AE994" i="1"/>
  <c r="AD994" i="1"/>
  <c r="AC994" i="1"/>
  <c r="AB994" i="1"/>
  <c r="AD962" i="1"/>
  <c r="AE962" i="1"/>
  <c r="AC962" i="1"/>
  <c r="AB962" i="1"/>
  <c r="AD930" i="1"/>
  <c r="AE930" i="1"/>
  <c r="AC930" i="1"/>
  <c r="AB930" i="1"/>
  <c r="AD898" i="1"/>
  <c r="AE898" i="1"/>
  <c r="AC898" i="1"/>
  <c r="AD866" i="1"/>
  <c r="AE866" i="1"/>
  <c r="AC866" i="1"/>
  <c r="AB866" i="1"/>
  <c r="AE834" i="1"/>
  <c r="AD834" i="1"/>
  <c r="AC834" i="1"/>
  <c r="AB834" i="1"/>
  <c r="AD802" i="1"/>
  <c r="AE802" i="1"/>
  <c r="AC802" i="1"/>
  <c r="AD770" i="1"/>
  <c r="AE770" i="1"/>
  <c r="AB770" i="1"/>
  <c r="AC770" i="1"/>
  <c r="AE738" i="1"/>
  <c r="AD738" i="1"/>
  <c r="AC738" i="1"/>
  <c r="AB738" i="1"/>
  <c r="AD706" i="1"/>
  <c r="AE706" i="1"/>
  <c r="AC706" i="1"/>
  <c r="AB706" i="1"/>
  <c r="AD674" i="1"/>
  <c r="AE674" i="1"/>
  <c r="AC674" i="1"/>
  <c r="AB674" i="1"/>
  <c r="AE642" i="1"/>
  <c r="AD642" i="1"/>
  <c r="AC642" i="1"/>
  <c r="AB642" i="1"/>
  <c r="AD610" i="1"/>
  <c r="AE610" i="1"/>
  <c r="AC610" i="1"/>
  <c r="AB610" i="1"/>
  <c r="AD578" i="1"/>
  <c r="AE578" i="1"/>
  <c r="AC578" i="1"/>
  <c r="AB578" i="1"/>
  <c r="AD546" i="1"/>
  <c r="AE546" i="1"/>
  <c r="AC546" i="1"/>
  <c r="AB546" i="1"/>
  <c r="AD514" i="1"/>
  <c r="AE514" i="1"/>
  <c r="AC514" i="1"/>
  <c r="AB514" i="1"/>
  <c r="AE482" i="1"/>
  <c r="AD482" i="1"/>
  <c r="AC482" i="1"/>
  <c r="AB482" i="1"/>
  <c r="AE450" i="1"/>
  <c r="AD450" i="1"/>
  <c r="AC450" i="1"/>
  <c r="AE418" i="1"/>
  <c r="AD418" i="1"/>
  <c r="AC418" i="1"/>
  <c r="AB418" i="1"/>
  <c r="AE386" i="1"/>
  <c r="AD386" i="1"/>
  <c r="AC386" i="1"/>
  <c r="AE354" i="1"/>
  <c r="AD354" i="1"/>
  <c r="AC354" i="1"/>
  <c r="AB354" i="1"/>
  <c r="AE322" i="1"/>
  <c r="AD322" i="1"/>
  <c r="AC322" i="1"/>
  <c r="AB322" i="1"/>
  <c r="AE290" i="1"/>
  <c r="AD290" i="1"/>
  <c r="AC290" i="1"/>
  <c r="AB290" i="1"/>
  <c r="AD258" i="1"/>
  <c r="AE258" i="1"/>
  <c r="AC258" i="1"/>
  <c r="AB258" i="1"/>
  <c r="AE226" i="1"/>
  <c r="AD226" i="1"/>
  <c r="AC226" i="1"/>
  <c r="AB226" i="1"/>
  <c r="AE194" i="1"/>
  <c r="AD194" i="1"/>
  <c r="AC194" i="1"/>
  <c r="AB194" i="1"/>
  <c r="AE162" i="1"/>
  <c r="AD162" i="1"/>
  <c r="AC162" i="1"/>
  <c r="AB162" i="1"/>
  <c r="AE130" i="1"/>
  <c r="AD130" i="1"/>
  <c r="AC130" i="1"/>
  <c r="AB130" i="1"/>
  <c r="AE98" i="1"/>
  <c r="AD98" i="1"/>
  <c r="AC98" i="1"/>
  <c r="AB98" i="1"/>
  <c r="AE66" i="1"/>
  <c r="AC66" i="1"/>
  <c r="AD66" i="1"/>
  <c r="AD34" i="1"/>
  <c r="AE34" i="1"/>
  <c r="AC34" i="1"/>
  <c r="AB34" i="1"/>
  <c r="AB1378" i="1"/>
  <c r="AE2017" i="1"/>
  <c r="AD2017" i="1"/>
  <c r="AC2017" i="1"/>
  <c r="AB2017" i="1"/>
  <c r="AE1985" i="1"/>
  <c r="AD1985" i="1"/>
  <c r="AC1985" i="1"/>
  <c r="AE1953" i="1"/>
  <c r="AD1953" i="1"/>
  <c r="AC1953" i="1"/>
  <c r="AE1921" i="1"/>
  <c r="AD1921" i="1"/>
  <c r="AC1921" i="1"/>
  <c r="AE1889" i="1"/>
  <c r="AD1889" i="1"/>
  <c r="AC1889" i="1"/>
  <c r="AE1857" i="1"/>
  <c r="AD1857" i="1"/>
  <c r="AE1825" i="1"/>
  <c r="AC1825" i="1"/>
  <c r="AD1825" i="1"/>
  <c r="AB1825" i="1"/>
  <c r="AC1793" i="1"/>
  <c r="AE1793" i="1"/>
  <c r="AD1793" i="1"/>
  <c r="AB1793" i="1"/>
  <c r="AE1761" i="1"/>
  <c r="AD1761" i="1"/>
  <c r="AC1761" i="1"/>
  <c r="AB1761" i="1"/>
  <c r="AE1729" i="1"/>
  <c r="AD1729" i="1"/>
  <c r="AC1729" i="1"/>
  <c r="AB1729" i="1"/>
  <c r="AE1697" i="1"/>
  <c r="AC1697" i="1"/>
  <c r="AB1697" i="1"/>
  <c r="AD1697" i="1"/>
  <c r="AE1665" i="1"/>
  <c r="AD1665" i="1"/>
  <c r="AB1665" i="1"/>
  <c r="AC1665" i="1"/>
  <c r="AE1633" i="1"/>
  <c r="AD1633" i="1"/>
  <c r="AC1633" i="1"/>
  <c r="AB1633" i="1"/>
  <c r="AD1601" i="1"/>
  <c r="AE1601" i="1"/>
  <c r="AC1601" i="1"/>
  <c r="AD1569" i="1"/>
  <c r="AE1569" i="1"/>
  <c r="AE1537" i="1"/>
  <c r="AD1537" i="1"/>
  <c r="AB1537" i="1"/>
  <c r="AE1505" i="1"/>
  <c r="AD1505" i="1"/>
  <c r="AC1505" i="1"/>
  <c r="AB1505" i="1"/>
  <c r="AE1473" i="1"/>
  <c r="AD1473" i="1"/>
  <c r="AC1473" i="1"/>
  <c r="AB1473" i="1"/>
  <c r="AE1441" i="1"/>
  <c r="AD1441" i="1"/>
  <c r="AC1441" i="1"/>
  <c r="AB1441" i="1"/>
  <c r="AE1409" i="1"/>
  <c r="AD1409" i="1"/>
  <c r="AC1409" i="1"/>
  <c r="AB1409" i="1"/>
  <c r="AE1377" i="1"/>
  <c r="AD1377" i="1"/>
  <c r="AC1377" i="1"/>
  <c r="AB1377" i="1"/>
  <c r="AE1345" i="1"/>
  <c r="AD1345" i="1"/>
  <c r="AC1345" i="1"/>
  <c r="AE1313" i="1"/>
  <c r="AC1313" i="1"/>
  <c r="AD1313" i="1"/>
  <c r="AB1313" i="1"/>
  <c r="AE1281" i="1"/>
  <c r="AC1281" i="1"/>
  <c r="AD1281" i="1"/>
  <c r="AB1281" i="1"/>
  <c r="AE1249" i="1"/>
  <c r="AC1249" i="1"/>
  <c r="AD1249" i="1"/>
  <c r="AB1249" i="1"/>
  <c r="AE1217" i="1"/>
  <c r="AD1217" i="1"/>
  <c r="AC1217" i="1"/>
  <c r="AB1217" i="1"/>
  <c r="AE1185" i="1"/>
  <c r="AD1185" i="1"/>
  <c r="AC1185" i="1"/>
  <c r="AE1153" i="1"/>
  <c r="AD1153" i="1"/>
  <c r="AC1153" i="1"/>
  <c r="AE1121" i="1"/>
  <c r="AD1121" i="1"/>
  <c r="AB1121" i="1"/>
  <c r="AE1089" i="1"/>
  <c r="AD1089" i="1"/>
  <c r="AC1089" i="1"/>
  <c r="AB1089" i="1"/>
  <c r="AD1057" i="1"/>
  <c r="AE1057" i="1"/>
  <c r="AC1057" i="1"/>
  <c r="AB1057" i="1"/>
  <c r="AD1025" i="1"/>
  <c r="AE1025" i="1"/>
  <c r="AC1025" i="1"/>
  <c r="AB1025" i="1"/>
  <c r="AE993" i="1"/>
  <c r="AD993" i="1"/>
  <c r="AC993" i="1"/>
  <c r="AB993" i="1"/>
  <c r="AE961" i="1"/>
  <c r="AD961" i="1"/>
  <c r="AC961" i="1"/>
  <c r="AB961" i="1"/>
  <c r="AE929" i="1"/>
  <c r="AD929" i="1"/>
  <c r="AC929" i="1"/>
  <c r="AB929" i="1"/>
  <c r="AE897" i="1"/>
  <c r="AC897" i="1"/>
  <c r="AD897" i="1"/>
  <c r="AD865" i="1"/>
  <c r="AC865" i="1"/>
  <c r="AE865" i="1"/>
  <c r="AB865" i="1"/>
  <c r="AE833" i="1"/>
  <c r="AD833" i="1"/>
  <c r="AC833" i="1"/>
  <c r="AB833" i="1"/>
  <c r="AE801" i="1"/>
  <c r="AD801" i="1"/>
  <c r="AC801" i="1"/>
  <c r="AB801" i="1"/>
  <c r="AE769" i="1"/>
  <c r="AD769" i="1"/>
  <c r="AC769" i="1"/>
  <c r="AB769" i="1"/>
  <c r="AD737" i="1"/>
  <c r="AE737" i="1"/>
  <c r="AC737" i="1"/>
  <c r="AB737" i="1"/>
  <c r="AE705" i="1"/>
  <c r="AD705" i="1"/>
  <c r="AC705" i="1"/>
  <c r="AB705" i="1"/>
  <c r="AE673" i="1"/>
  <c r="AD673" i="1"/>
  <c r="AC673" i="1"/>
  <c r="AB673" i="1"/>
  <c r="AE641" i="1"/>
  <c r="AD641" i="1"/>
  <c r="AC641" i="1"/>
  <c r="AB641" i="1"/>
  <c r="AE609" i="1"/>
  <c r="AC609" i="1"/>
  <c r="AD609" i="1"/>
  <c r="AB609" i="1"/>
  <c r="AE577" i="1"/>
  <c r="AD577" i="1"/>
  <c r="AC577" i="1"/>
  <c r="AB577" i="1"/>
  <c r="AE545" i="1"/>
  <c r="AC545" i="1"/>
  <c r="AD545" i="1"/>
  <c r="AB545" i="1"/>
  <c r="AE513" i="1"/>
  <c r="AD513" i="1"/>
  <c r="AC513" i="1"/>
  <c r="AB513" i="1"/>
  <c r="AE481" i="1"/>
  <c r="AD481" i="1"/>
  <c r="AC481" i="1"/>
  <c r="AB481" i="1"/>
  <c r="AD449" i="1"/>
  <c r="AE449" i="1"/>
  <c r="AC449" i="1"/>
  <c r="AE417" i="1"/>
  <c r="AD417" i="1"/>
  <c r="AC417" i="1"/>
  <c r="AB417" i="1"/>
  <c r="AE385" i="1"/>
  <c r="AD385" i="1"/>
  <c r="AC385" i="1"/>
  <c r="AE353" i="1"/>
  <c r="AD353" i="1"/>
  <c r="AC353" i="1"/>
  <c r="AB353" i="1"/>
  <c r="AE321" i="1"/>
  <c r="AD321" i="1"/>
  <c r="AC321" i="1"/>
  <c r="AB321" i="1"/>
  <c r="AD289" i="1"/>
  <c r="AE289" i="1"/>
  <c r="AC289" i="1"/>
  <c r="AB289" i="1"/>
  <c r="AE257" i="1"/>
  <c r="AD257" i="1"/>
  <c r="AC257" i="1"/>
  <c r="AB257" i="1"/>
  <c r="AD225" i="1"/>
  <c r="AE225" i="1"/>
  <c r="AC225" i="1"/>
  <c r="AB225" i="1"/>
  <c r="AD193" i="1"/>
  <c r="AE193" i="1"/>
  <c r="AC193" i="1"/>
  <c r="AB193" i="1"/>
  <c r="AE161" i="1"/>
  <c r="AD161" i="1"/>
  <c r="AB161" i="1"/>
  <c r="AC161" i="1"/>
  <c r="AE129" i="1"/>
  <c r="AD129" i="1"/>
  <c r="AC129" i="1"/>
  <c r="AB129" i="1"/>
  <c r="AE97" i="1"/>
  <c r="AD97" i="1"/>
  <c r="AC97" i="1"/>
  <c r="AB97" i="1"/>
  <c r="AE65" i="1"/>
  <c r="AD65" i="1"/>
  <c r="AC65" i="1"/>
  <c r="AD33" i="1"/>
  <c r="AE33" i="1"/>
  <c r="AC33" i="1"/>
  <c r="AB33" i="1"/>
  <c r="AB1603" i="1"/>
  <c r="AE227" i="1"/>
  <c r="AD227" i="1"/>
  <c r="AC227" i="1"/>
  <c r="AB227" i="1"/>
  <c r="AE2016" i="1"/>
  <c r="AD2016" i="1"/>
  <c r="AC2016" i="1"/>
  <c r="AB2016" i="1"/>
  <c r="AE1984" i="1"/>
  <c r="AD1984" i="1"/>
  <c r="AC1984" i="1"/>
  <c r="AB1984" i="1"/>
  <c r="AE1952" i="1"/>
  <c r="AD1952" i="1"/>
  <c r="AC1952" i="1"/>
  <c r="AB1952" i="1"/>
  <c r="AE1920" i="1"/>
  <c r="AD1920" i="1"/>
  <c r="AC1920" i="1"/>
  <c r="AE1888" i="1"/>
  <c r="AD1888" i="1"/>
  <c r="AC1888" i="1"/>
  <c r="AE1856" i="1"/>
  <c r="AD1856" i="1"/>
  <c r="AC1856" i="1"/>
  <c r="AE1824" i="1"/>
  <c r="AC1824" i="1"/>
  <c r="AD1824" i="1"/>
  <c r="AB1824" i="1"/>
  <c r="AC1792" i="1"/>
  <c r="AE1792" i="1"/>
  <c r="AD1792" i="1"/>
  <c r="AB1792" i="1"/>
  <c r="AE1760" i="1"/>
  <c r="AD1760" i="1"/>
  <c r="AC1760" i="1"/>
  <c r="AB1760" i="1"/>
  <c r="AE1728" i="1"/>
  <c r="AC1728" i="1"/>
  <c r="AD1728" i="1"/>
  <c r="AB1728" i="1"/>
  <c r="AE1696" i="1"/>
  <c r="AC1696" i="1"/>
  <c r="AB1696" i="1"/>
  <c r="AD1696" i="1"/>
  <c r="AE1664" i="1"/>
  <c r="AD1664" i="1"/>
  <c r="AB1664" i="1"/>
  <c r="AE1632" i="1"/>
  <c r="AC1632" i="1"/>
  <c r="AD1632" i="1"/>
  <c r="AB1632" i="1"/>
  <c r="AD1600" i="1"/>
  <c r="AE1600" i="1"/>
  <c r="AC1600" i="1"/>
  <c r="AE1568" i="1"/>
  <c r="AD1568" i="1"/>
  <c r="AE1536" i="1"/>
  <c r="AD1536" i="1"/>
  <c r="AB1536" i="1"/>
  <c r="AE1504" i="1"/>
  <c r="AD1504" i="1"/>
  <c r="AC1504" i="1"/>
  <c r="AB1504" i="1"/>
  <c r="AE1472" i="1"/>
  <c r="AD1472" i="1"/>
  <c r="AC1472" i="1"/>
  <c r="AB1472" i="1"/>
  <c r="AE1440" i="1"/>
  <c r="AD1440" i="1"/>
  <c r="AC1440" i="1"/>
  <c r="AB1440" i="1"/>
  <c r="AE1408" i="1"/>
  <c r="AD1408" i="1"/>
  <c r="AC1408" i="1"/>
  <c r="AB1408" i="1"/>
  <c r="AE1376" i="1"/>
  <c r="AD1376" i="1"/>
  <c r="AC1376" i="1"/>
  <c r="AB1376" i="1"/>
  <c r="AE1344" i="1"/>
  <c r="AD1344" i="1"/>
  <c r="AC1344" i="1"/>
  <c r="AE1312" i="1"/>
  <c r="AC1312" i="1"/>
  <c r="AD1312" i="1"/>
  <c r="AB1312" i="1"/>
  <c r="AE1280" i="1"/>
  <c r="AC1280" i="1"/>
  <c r="AD1280" i="1"/>
  <c r="AB1280" i="1"/>
  <c r="AE1248" i="1"/>
  <c r="AC1248" i="1"/>
  <c r="AD1248" i="1"/>
  <c r="AB1248" i="1"/>
  <c r="AE1216" i="1"/>
  <c r="AD1216" i="1"/>
  <c r="AC1216" i="1"/>
  <c r="AB1216" i="1"/>
  <c r="AE1184" i="1"/>
  <c r="AD1184" i="1"/>
  <c r="AC1184" i="1"/>
  <c r="AB1184" i="1"/>
  <c r="AE1152" i="1"/>
  <c r="AD1152" i="1"/>
  <c r="AC1152" i="1"/>
  <c r="AE1120" i="1"/>
  <c r="AD1120" i="1"/>
  <c r="AD1088" i="1"/>
  <c r="AC1088" i="1"/>
  <c r="AE1088" i="1"/>
  <c r="AB1088" i="1"/>
  <c r="AD1056" i="1"/>
  <c r="AE1056" i="1"/>
  <c r="AC1056" i="1"/>
  <c r="AB1056" i="1"/>
  <c r="AE1024" i="1"/>
  <c r="AD1024" i="1"/>
  <c r="AC1024" i="1"/>
  <c r="AB1024" i="1"/>
  <c r="AE992" i="1"/>
  <c r="AD992" i="1"/>
  <c r="AC992" i="1"/>
  <c r="AB992" i="1"/>
  <c r="AE960" i="1"/>
  <c r="AD960" i="1"/>
  <c r="AC960" i="1"/>
  <c r="AB960" i="1"/>
  <c r="AE928" i="1"/>
  <c r="AD928" i="1"/>
  <c r="AC928" i="1"/>
  <c r="AB928" i="1"/>
  <c r="AE896" i="1"/>
  <c r="AD896" i="1"/>
  <c r="AD864" i="1"/>
  <c r="AC864" i="1"/>
  <c r="AE864" i="1"/>
  <c r="AB864" i="1"/>
  <c r="AD832" i="1"/>
  <c r="AC832" i="1"/>
  <c r="AE832" i="1"/>
  <c r="AB832" i="1"/>
  <c r="AE800" i="1"/>
  <c r="AD800" i="1"/>
  <c r="AC800" i="1"/>
  <c r="AB800" i="1"/>
  <c r="AE768" i="1"/>
  <c r="AD768" i="1"/>
  <c r="AC768" i="1"/>
  <c r="AB768" i="1"/>
  <c r="AD736" i="1"/>
  <c r="AE736" i="1"/>
  <c r="AC736" i="1"/>
  <c r="AB736" i="1"/>
  <c r="AE704" i="1"/>
  <c r="AD704" i="1"/>
  <c r="AC704" i="1"/>
  <c r="AB704" i="1"/>
  <c r="AE672" i="1"/>
  <c r="AD672" i="1"/>
  <c r="AC672" i="1"/>
  <c r="AB672" i="1"/>
  <c r="AE640" i="1"/>
  <c r="AD640" i="1"/>
  <c r="AC640" i="1"/>
  <c r="AB640" i="1"/>
  <c r="AE608" i="1"/>
  <c r="AC608" i="1"/>
  <c r="AD608" i="1"/>
  <c r="AB608" i="1"/>
  <c r="AE576" i="1"/>
  <c r="AD576" i="1"/>
  <c r="AC576" i="1"/>
  <c r="AB576" i="1"/>
  <c r="AE544" i="1"/>
  <c r="AD544" i="1"/>
  <c r="AC544" i="1"/>
  <c r="AB544" i="1"/>
  <c r="AE512" i="1"/>
  <c r="AD512" i="1"/>
  <c r="AC512" i="1"/>
  <c r="AE480" i="1"/>
  <c r="AD480" i="1"/>
  <c r="AC480" i="1"/>
  <c r="AB480" i="1"/>
  <c r="AE448" i="1"/>
  <c r="AD448" i="1"/>
  <c r="AC448" i="1"/>
  <c r="AE416" i="1"/>
  <c r="AD416" i="1"/>
  <c r="AC416" i="1"/>
  <c r="AB416" i="1"/>
  <c r="AE384" i="1"/>
  <c r="AD384" i="1"/>
  <c r="AC384" i="1"/>
  <c r="AB384" i="1"/>
  <c r="AE352" i="1"/>
  <c r="AD352" i="1"/>
  <c r="AC352" i="1"/>
  <c r="AB352" i="1"/>
  <c r="AE320" i="1"/>
  <c r="AD320" i="1"/>
  <c r="AC320" i="1"/>
  <c r="AB320" i="1"/>
  <c r="AD288" i="1"/>
  <c r="AE288" i="1"/>
  <c r="AC288" i="1"/>
  <c r="AB288" i="1"/>
  <c r="AE256" i="1"/>
  <c r="AD256" i="1"/>
  <c r="AC256" i="1"/>
  <c r="AB256" i="1"/>
  <c r="AD224" i="1"/>
  <c r="AE224" i="1"/>
  <c r="AC224" i="1"/>
  <c r="AB224" i="1"/>
  <c r="AD192" i="1"/>
  <c r="AE192" i="1"/>
  <c r="AC192" i="1"/>
  <c r="AB192" i="1"/>
  <c r="AE160" i="1"/>
  <c r="AD160" i="1"/>
  <c r="AC160" i="1"/>
  <c r="AB160" i="1"/>
  <c r="AE128" i="1"/>
  <c r="AD128" i="1"/>
  <c r="AC128" i="1"/>
  <c r="AB128" i="1"/>
  <c r="AE96" i="1"/>
  <c r="AD96" i="1"/>
  <c r="AC96" i="1"/>
  <c r="AB96" i="1"/>
  <c r="AE64" i="1"/>
  <c r="AC64" i="1"/>
  <c r="AD64" i="1"/>
  <c r="AE32" i="1"/>
  <c r="AD32" i="1"/>
  <c r="AC32" i="1"/>
  <c r="AB32" i="1"/>
  <c r="AB1602" i="1"/>
  <c r="AB1347" i="1"/>
  <c r="AB512" i="1"/>
  <c r="AE163" i="1"/>
  <c r="AD163" i="1"/>
  <c r="AC163" i="1"/>
  <c r="AB163" i="1"/>
  <c r="AD2015" i="1"/>
  <c r="AE2015" i="1"/>
  <c r="AC2015" i="1"/>
  <c r="AB2015" i="1"/>
  <c r="AE1983" i="1"/>
  <c r="AD1983" i="1"/>
  <c r="AC1983" i="1"/>
  <c r="AB1983" i="1"/>
  <c r="AE1951" i="1"/>
  <c r="AD1951" i="1"/>
  <c r="AC1951" i="1"/>
  <c r="AB1951" i="1"/>
  <c r="AE1919" i="1"/>
  <c r="AD1919" i="1"/>
  <c r="AC1919" i="1"/>
  <c r="AE1887" i="1"/>
  <c r="AD1887" i="1"/>
  <c r="AC1887" i="1"/>
  <c r="AE1855" i="1"/>
  <c r="AD1855" i="1"/>
  <c r="AC1855" i="1"/>
  <c r="AE1823" i="1"/>
  <c r="AD1823" i="1"/>
  <c r="AB1823" i="1"/>
  <c r="AC1823" i="1"/>
  <c r="AE1791" i="1"/>
  <c r="AC1791" i="1"/>
  <c r="AD1791" i="1"/>
  <c r="AB1791" i="1"/>
  <c r="AE1759" i="1"/>
  <c r="AC1759" i="1"/>
  <c r="AD1759" i="1"/>
  <c r="AB1759" i="1"/>
  <c r="AE1727" i="1"/>
  <c r="AD1727" i="1"/>
  <c r="AC1727" i="1"/>
  <c r="AB1727" i="1"/>
  <c r="AE1695" i="1"/>
  <c r="AC1695" i="1"/>
  <c r="AB1695" i="1"/>
  <c r="AD1695" i="1"/>
  <c r="AE1663" i="1"/>
  <c r="AD1663" i="1"/>
  <c r="AB1663" i="1"/>
  <c r="AE1631" i="1"/>
  <c r="AC1631" i="1"/>
  <c r="AD1631" i="1"/>
  <c r="AB1631" i="1"/>
  <c r="AD1599" i="1"/>
  <c r="AE1599" i="1"/>
  <c r="AC1599" i="1"/>
  <c r="AE1567" i="1"/>
  <c r="AD1567" i="1"/>
  <c r="AC1567" i="1"/>
  <c r="AE1535" i="1"/>
  <c r="AD1535" i="1"/>
  <c r="AC1535" i="1"/>
  <c r="AD1503" i="1"/>
  <c r="AE1503" i="1"/>
  <c r="AC1503" i="1"/>
  <c r="AB1503" i="1"/>
  <c r="AE1471" i="1"/>
  <c r="AD1471" i="1"/>
  <c r="AC1471" i="1"/>
  <c r="AB1471" i="1"/>
  <c r="AE1439" i="1"/>
  <c r="AD1439" i="1"/>
  <c r="AC1439" i="1"/>
  <c r="AB1439" i="1"/>
  <c r="AE1407" i="1"/>
  <c r="AD1407" i="1"/>
  <c r="AC1407" i="1"/>
  <c r="AB1407" i="1"/>
  <c r="AE1375" i="1"/>
  <c r="AD1375" i="1"/>
  <c r="AC1375" i="1"/>
  <c r="AE1343" i="1"/>
  <c r="AD1343" i="1"/>
  <c r="AC1343" i="1"/>
  <c r="AE1311" i="1"/>
  <c r="AD1311" i="1"/>
  <c r="AC1311" i="1"/>
  <c r="AB1311" i="1"/>
  <c r="AE1279" i="1"/>
  <c r="AC1279" i="1"/>
  <c r="AD1279" i="1"/>
  <c r="AB1279" i="1"/>
  <c r="AE1247" i="1"/>
  <c r="AC1247" i="1"/>
  <c r="AD1247" i="1"/>
  <c r="AB1247" i="1"/>
  <c r="AE1215" i="1"/>
  <c r="AD1215" i="1"/>
  <c r="AC1215" i="1"/>
  <c r="AB1215" i="1"/>
  <c r="AE1183" i="1"/>
  <c r="AD1183" i="1"/>
  <c r="AC1183" i="1"/>
  <c r="AB1183" i="1"/>
  <c r="AE1151" i="1"/>
  <c r="AD1151" i="1"/>
  <c r="AC1151" i="1"/>
  <c r="AB1151" i="1"/>
  <c r="AE1119" i="1"/>
  <c r="AD1119" i="1"/>
  <c r="AE1087" i="1"/>
  <c r="AD1087" i="1"/>
  <c r="AC1087" i="1"/>
  <c r="AB1087" i="1"/>
  <c r="AD1055" i="1"/>
  <c r="AE1055" i="1"/>
  <c r="AC1055" i="1"/>
  <c r="AB1055" i="1"/>
  <c r="AE1023" i="1"/>
  <c r="AD1023" i="1"/>
  <c r="AC1023" i="1"/>
  <c r="AD991" i="1"/>
  <c r="AE991" i="1"/>
  <c r="AC991" i="1"/>
  <c r="AE959" i="1"/>
  <c r="AD959" i="1"/>
  <c r="AC959" i="1"/>
  <c r="AB959" i="1"/>
  <c r="AE927" i="1"/>
  <c r="AD927" i="1"/>
  <c r="AC927" i="1"/>
  <c r="AB927" i="1"/>
  <c r="AE895" i="1"/>
  <c r="AD895" i="1"/>
  <c r="AC895" i="1"/>
  <c r="AB895" i="1"/>
  <c r="AD863" i="1"/>
  <c r="AC863" i="1"/>
  <c r="AE863" i="1"/>
  <c r="AB863" i="1"/>
  <c r="AD831" i="1"/>
  <c r="AC831" i="1"/>
  <c r="AE831" i="1"/>
  <c r="AB831" i="1"/>
  <c r="AE799" i="1"/>
  <c r="AD799" i="1"/>
  <c r="AC799" i="1"/>
  <c r="AB799" i="1"/>
  <c r="AE767" i="1"/>
  <c r="AD767" i="1"/>
  <c r="AC767" i="1"/>
  <c r="AB767" i="1"/>
  <c r="AD735" i="1"/>
  <c r="AE735" i="1"/>
  <c r="AC735" i="1"/>
  <c r="AB735" i="1"/>
  <c r="AE703" i="1"/>
  <c r="AD703" i="1"/>
  <c r="AC703" i="1"/>
  <c r="AE671" i="1"/>
  <c r="AD671" i="1"/>
  <c r="AC671" i="1"/>
  <c r="AB671" i="1"/>
  <c r="AD639" i="1"/>
  <c r="AE639" i="1"/>
  <c r="AC639" i="1"/>
  <c r="AB639" i="1"/>
  <c r="AE607" i="1"/>
  <c r="AD607" i="1"/>
  <c r="AC607" i="1"/>
  <c r="AE575" i="1"/>
  <c r="AD575" i="1"/>
  <c r="AC575" i="1"/>
  <c r="AB575" i="1"/>
  <c r="AE543" i="1"/>
  <c r="AD543" i="1"/>
  <c r="AC543" i="1"/>
  <c r="AB543" i="1"/>
  <c r="AE511" i="1"/>
  <c r="AD511" i="1"/>
  <c r="AC511" i="1"/>
  <c r="AB511" i="1"/>
  <c r="AE479" i="1"/>
  <c r="AD479" i="1"/>
  <c r="AB479" i="1"/>
  <c r="AC479" i="1"/>
  <c r="AD447" i="1"/>
  <c r="AE447" i="1"/>
  <c r="AC447" i="1"/>
  <c r="AB447" i="1"/>
  <c r="AE415" i="1"/>
  <c r="AD415" i="1"/>
  <c r="AC415" i="1"/>
  <c r="AB415" i="1"/>
  <c r="AE383" i="1"/>
  <c r="AD383" i="1"/>
  <c r="AC383" i="1"/>
  <c r="AB383" i="1"/>
  <c r="AE351" i="1"/>
  <c r="AD351" i="1"/>
  <c r="AC351" i="1"/>
  <c r="AB351" i="1"/>
  <c r="AE319" i="1"/>
  <c r="AC319" i="1"/>
  <c r="AB319" i="1"/>
  <c r="AD319" i="1"/>
  <c r="AD287" i="1"/>
  <c r="AE287" i="1"/>
  <c r="AC287" i="1"/>
  <c r="AB287" i="1"/>
  <c r="AD255" i="1"/>
  <c r="AE255" i="1"/>
  <c r="AC255" i="1"/>
  <c r="AB255" i="1"/>
  <c r="AD223" i="1"/>
  <c r="AE223" i="1"/>
  <c r="AC223" i="1"/>
  <c r="AB223" i="1"/>
  <c r="AD191" i="1"/>
  <c r="AE191" i="1"/>
  <c r="AC191" i="1"/>
  <c r="AB191" i="1"/>
  <c r="AE159" i="1"/>
  <c r="AD159" i="1"/>
  <c r="AC159" i="1"/>
  <c r="AB159" i="1"/>
  <c r="AE127" i="1"/>
  <c r="AD127" i="1"/>
  <c r="AB127" i="1"/>
  <c r="AC127" i="1"/>
  <c r="AE95" i="1"/>
  <c r="AD95" i="1"/>
  <c r="AC95" i="1"/>
  <c r="AB95" i="1"/>
  <c r="AE63" i="1"/>
  <c r="AC63" i="1"/>
  <c r="AD63" i="1"/>
  <c r="AE31" i="1"/>
  <c r="AD31" i="1"/>
  <c r="AC31" i="1"/>
  <c r="AB31" i="1"/>
  <c r="AB1892" i="1"/>
  <c r="AB1601" i="1"/>
  <c r="AB1346" i="1"/>
  <c r="AB932" i="1"/>
  <c r="AE99" i="1"/>
  <c r="AD99" i="1"/>
  <c r="AC99" i="1"/>
  <c r="AB99" i="1"/>
  <c r="AE2" i="1"/>
  <c r="AD2" i="1"/>
  <c r="AC2" i="1"/>
  <c r="AD2014" i="1"/>
  <c r="AE2014" i="1"/>
  <c r="AC2014" i="1"/>
  <c r="AB2014" i="1"/>
  <c r="AE1982" i="1"/>
  <c r="AD1982" i="1"/>
  <c r="AC1982" i="1"/>
  <c r="AB1982" i="1"/>
  <c r="AE1950" i="1"/>
  <c r="AD1950" i="1"/>
  <c r="AE1918" i="1"/>
  <c r="AD1918" i="1"/>
  <c r="AC1918" i="1"/>
  <c r="AE1886" i="1"/>
  <c r="AD1886" i="1"/>
  <c r="AC1886" i="1"/>
  <c r="AE1854" i="1"/>
  <c r="AD1854" i="1"/>
  <c r="AC1854" i="1"/>
  <c r="AE1822" i="1"/>
  <c r="AD1822" i="1"/>
  <c r="AC1822" i="1"/>
  <c r="AE1790" i="1"/>
  <c r="AC1790" i="1"/>
  <c r="AD1790" i="1"/>
  <c r="AB1790" i="1"/>
  <c r="AE1758" i="1"/>
  <c r="AC1758" i="1"/>
  <c r="AD1758" i="1"/>
  <c r="AB1758" i="1"/>
  <c r="AE1726" i="1"/>
  <c r="AD1726" i="1"/>
  <c r="AC1726" i="1"/>
  <c r="AB1726" i="1"/>
  <c r="AE1694" i="1"/>
  <c r="AC1694" i="1"/>
  <c r="AD1694" i="1"/>
  <c r="AB1694" i="1"/>
  <c r="AE1662" i="1"/>
  <c r="AD1662" i="1"/>
  <c r="AB1662" i="1"/>
  <c r="AE1630" i="1"/>
  <c r="AC1630" i="1"/>
  <c r="AD1630" i="1"/>
  <c r="AB1630" i="1"/>
  <c r="AD1598" i="1"/>
  <c r="AE1598" i="1"/>
  <c r="AC1598" i="1"/>
  <c r="AE1566" i="1"/>
  <c r="AD1566" i="1"/>
  <c r="AC1566" i="1"/>
  <c r="AE1534" i="1"/>
  <c r="AD1534" i="1"/>
  <c r="AC1534" i="1"/>
  <c r="AD1502" i="1"/>
  <c r="AE1502" i="1"/>
  <c r="AC1502" i="1"/>
  <c r="AB1502" i="1"/>
  <c r="AE1470" i="1"/>
  <c r="AD1470" i="1"/>
  <c r="AC1470" i="1"/>
  <c r="AB1470" i="1"/>
  <c r="AE1438" i="1"/>
  <c r="AD1438" i="1"/>
  <c r="AC1438" i="1"/>
  <c r="AB1438" i="1"/>
  <c r="AE1406" i="1"/>
  <c r="AD1406" i="1"/>
  <c r="AC1406" i="1"/>
  <c r="AB1406" i="1"/>
  <c r="AE1374" i="1"/>
  <c r="AD1374" i="1"/>
  <c r="AC1374" i="1"/>
  <c r="AB1374" i="1"/>
  <c r="AE1342" i="1"/>
  <c r="AD1342" i="1"/>
  <c r="AC1342" i="1"/>
  <c r="AE1310" i="1"/>
  <c r="AD1310" i="1"/>
  <c r="AC1310" i="1"/>
  <c r="AE1278" i="1"/>
  <c r="AC1278" i="1"/>
  <c r="AB1278" i="1"/>
  <c r="AD1278" i="1"/>
  <c r="AE1246" i="1"/>
  <c r="AC1246" i="1"/>
  <c r="AD1246" i="1"/>
  <c r="AB1246" i="1"/>
  <c r="AE1214" i="1"/>
  <c r="AD1214" i="1"/>
  <c r="AC1214" i="1"/>
  <c r="AB1214" i="1"/>
  <c r="AE1182" i="1"/>
  <c r="AD1182" i="1"/>
  <c r="AC1182" i="1"/>
  <c r="AB1182" i="1"/>
  <c r="AE1150" i="1"/>
  <c r="AD1150" i="1"/>
  <c r="AC1150" i="1"/>
  <c r="AB1150" i="1"/>
  <c r="AE1118" i="1"/>
  <c r="AD1118" i="1"/>
  <c r="AC1118" i="1"/>
  <c r="AE1086" i="1"/>
  <c r="AD1086" i="1"/>
  <c r="AC1086" i="1"/>
  <c r="AB1086" i="1"/>
  <c r="AD1054" i="1"/>
  <c r="AE1054" i="1"/>
  <c r="AC1054" i="1"/>
  <c r="AB1054" i="1"/>
  <c r="AE1022" i="1"/>
  <c r="AD1022" i="1"/>
  <c r="AC1022" i="1"/>
  <c r="AB1022" i="1"/>
  <c r="AD990" i="1"/>
  <c r="AE990" i="1"/>
  <c r="AC990" i="1"/>
  <c r="AE958" i="1"/>
  <c r="AD958" i="1"/>
  <c r="AC958" i="1"/>
  <c r="AB958" i="1"/>
  <c r="AE926" i="1"/>
  <c r="AD926" i="1"/>
  <c r="AC926" i="1"/>
  <c r="AB926" i="1"/>
  <c r="AE894" i="1"/>
  <c r="AD894" i="1"/>
  <c r="AC894" i="1"/>
  <c r="AB894" i="1"/>
  <c r="AE862" i="1"/>
  <c r="AD862" i="1"/>
  <c r="AC862" i="1"/>
  <c r="AB862" i="1"/>
  <c r="AD830" i="1"/>
  <c r="AC830" i="1"/>
  <c r="AE830" i="1"/>
  <c r="AB830" i="1"/>
  <c r="AE798" i="1"/>
  <c r="AD798" i="1"/>
  <c r="AC798" i="1"/>
  <c r="AB798" i="1"/>
  <c r="AE766" i="1"/>
  <c r="AD766" i="1"/>
  <c r="AC766" i="1"/>
  <c r="AB766" i="1"/>
  <c r="AD734" i="1"/>
  <c r="AE734" i="1"/>
  <c r="AC734" i="1"/>
  <c r="AB734" i="1"/>
  <c r="AE702" i="1"/>
  <c r="AD702" i="1"/>
  <c r="AC702" i="1"/>
  <c r="AB702" i="1"/>
  <c r="AE670" i="1"/>
  <c r="AD670" i="1"/>
  <c r="AC670" i="1"/>
  <c r="AB670" i="1"/>
  <c r="AD638" i="1"/>
  <c r="AE638" i="1"/>
  <c r="AC638" i="1"/>
  <c r="AB638" i="1"/>
  <c r="AE606" i="1"/>
  <c r="AD606" i="1"/>
  <c r="AC606" i="1"/>
  <c r="AB606" i="1"/>
  <c r="AE574" i="1"/>
  <c r="AD574" i="1"/>
  <c r="AC574" i="1"/>
  <c r="AB574" i="1"/>
  <c r="AD542" i="1"/>
  <c r="AE542" i="1"/>
  <c r="AC542" i="1"/>
  <c r="AB542" i="1"/>
  <c r="AD510" i="1"/>
  <c r="AE510" i="1"/>
  <c r="AC510" i="1"/>
  <c r="AB510" i="1"/>
  <c r="AE478" i="1"/>
  <c r="AD478" i="1"/>
  <c r="AB478" i="1"/>
  <c r="AC478" i="1"/>
  <c r="AD446" i="1"/>
  <c r="AE446" i="1"/>
  <c r="AC446" i="1"/>
  <c r="AB446" i="1"/>
  <c r="AE414" i="1"/>
  <c r="AD414" i="1"/>
  <c r="AC414" i="1"/>
  <c r="AB414" i="1"/>
  <c r="AE382" i="1"/>
  <c r="AD382" i="1"/>
  <c r="AC382" i="1"/>
  <c r="AB382" i="1"/>
  <c r="AE350" i="1"/>
  <c r="AD350" i="1"/>
  <c r="AC350" i="1"/>
  <c r="AB350" i="1"/>
  <c r="AE318" i="1"/>
  <c r="AC318" i="1"/>
  <c r="AB318" i="1"/>
  <c r="AD318" i="1"/>
  <c r="AD286" i="1"/>
  <c r="AE286" i="1"/>
  <c r="AC286" i="1"/>
  <c r="AB286" i="1"/>
  <c r="AD254" i="1"/>
  <c r="AE254" i="1"/>
  <c r="AC254" i="1"/>
  <c r="AB254" i="1"/>
  <c r="AD222" i="1"/>
  <c r="AE222" i="1"/>
  <c r="AB222" i="1"/>
  <c r="AC222" i="1"/>
  <c r="AD190" i="1"/>
  <c r="AE190" i="1"/>
  <c r="AC190" i="1"/>
  <c r="AB190" i="1"/>
  <c r="AE158" i="1"/>
  <c r="AD158" i="1"/>
  <c r="AC158" i="1"/>
  <c r="AB158" i="1"/>
  <c r="AE126" i="1"/>
  <c r="AD126" i="1"/>
  <c r="AB126" i="1"/>
  <c r="AC126" i="1"/>
  <c r="AE94" i="1"/>
  <c r="AD94" i="1"/>
  <c r="AC94" i="1"/>
  <c r="AB94" i="1"/>
  <c r="AE62" i="1"/>
  <c r="AC62" i="1"/>
  <c r="AD62" i="1"/>
  <c r="AB62" i="1"/>
  <c r="AE30" i="1"/>
  <c r="AD30" i="1"/>
  <c r="AC30" i="1"/>
  <c r="AB30" i="1"/>
  <c r="AB1891" i="1"/>
  <c r="AB1600" i="1"/>
  <c r="AB1345" i="1"/>
  <c r="AB899" i="1"/>
  <c r="AC1122" i="1"/>
  <c r="AD2013" i="1"/>
  <c r="AE2013" i="1"/>
  <c r="AC2013" i="1"/>
  <c r="AB2013" i="1"/>
  <c r="AE1981" i="1"/>
  <c r="AD1981" i="1"/>
  <c r="AC1981" i="1"/>
  <c r="AB1981" i="1"/>
  <c r="AE1949" i="1"/>
  <c r="AD1949" i="1"/>
  <c r="AB1949" i="1"/>
  <c r="AE1917" i="1"/>
  <c r="AD1917" i="1"/>
  <c r="AC1917" i="1"/>
  <c r="AB1917" i="1"/>
  <c r="AE1885" i="1"/>
  <c r="AD1885" i="1"/>
  <c r="AC1885" i="1"/>
  <c r="AE1853" i="1"/>
  <c r="AD1853" i="1"/>
  <c r="AC1853" i="1"/>
  <c r="AE1821" i="1"/>
  <c r="AD1821" i="1"/>
  <c r="AC1821" i="1"/>
  <c r="AE1789" i="1"/>
  <c r="AD1789" i="1"/>
  <c r="AC1789" i="1"/>
  <c r="AB1789" i="1"/>
  <c r="AE1757" i="1"/>
  <c r="AC1757" i="1"/>
  <c r="AD1757" i="1"/>
  <c r="AB1757" i="1"/>
  <c r="AE1725" i="1"/>
  <c r="AC1725" i="1"/>
  <c r="AD1725" i="1"/>
  <c r="AB1725" i="1"/>
  <c r="AE1693" i="1"/>
  <c r="AC1693" i="1"/>
  <c r="AB1693" i="1"/>
  <c r="AD1693" i="1"/>
  <c r="AE1661" i="1"/>
  <c r="AD1661" i="1"/>
  <c r="AB1661" i="1"/>
  <c r="AE1629" i="1"/>
  <c r="AD1629" i="1"/>
  <c r="AB1629" i="1"/>
  <c r="AC1629" i="1"/>
  <c r="AE1597" i="1"/>
  <c r="AD1597" i="1"/>
  <c r="AC1597" i="1"/>
  <c r="AB1597" i="1"/>
  <c r="AE1565" i="1"/>
  <c r="AD1565" i="1"/>
  <c r="AC1565" i="1"/>
  <c r="AE1533" i="1"/>
  <c r="AD1533" i="1"/>
  <c r="AC1533" i="1"/>
  <c r="AD1501" i="1"/>
  <c r="AE1501" i="1"/>
  <c r="AC1501" i="1"/>
  <c r="AB1501" i="1"/>
  <c r="AE1469" i="1"/>
  <c r="AD1469" i="1"/>
  <c r="AC1469" i="1"/>
  <c r="AB1469" i="1"/>
  <c r="AE1437" i="1"/>
  <c r="AD1437" i="1"/>
  <c r="AC1437" i="1"/>
  <c r="AB1437" i="1"/>
  <c r="AE1405" i="1"/>
  <c r="AD1405" i="1"/>
  <c r="AC1405" i="1"/>
  <c r="AB1405" i="1"/>
  <c r="AE1373" i="1"/>
  <c r="AD1373" i="1"/>
  <c r="AC1373" i="1"/>
  <c r="AB1373" i="1"/>
  <c r="AE1341" i="1"/>
  <c r="AD1341" i="1"/>
  <c r="AC1341" i="1"/>
  <c r="AE1309" i="1"/>
  <c r="AD1309" i="1"/>
  <c r="AC1309" i="1"/>
  <c r="AE1277" i="1"/>
  <c r="AC1277" i="1"/>
  <c r="AB1277" i="1"/>
  <c r="AD1277" i="1"/>
  <c r="AE1245" i="1"/>
  <c r="AC1245" i="1"/>
  <c r="AD1245" i="1"/>
  <c r="AB1245" i="1"/>
  <c r="AE1213" i="1"/>
  <c r="AD1213" i="1"/>
  <c r="AC1213" i="1"/>
  <c r="AB1213" i="1"/>
  <c r="AE1181" i="1"/>
  <c r="AD1181" i="1"/>
  <c r="AC1181" i="1"/>
  <c r="AB1181" i="1"/>
  <c r="AE1149" i="1"/>
  <c r="AD1149" i="1"/>
  <c r="AC1149" i="1"/>
  <c r="AB1149" i="1"/>
  <c r="AD1117" i="1"/>
  <c r="AE1117" i="1"/>
  <c r="AC1117" i="1"/>
  <c r="AD1085" i="1"/>
  <c r="AE1085" i="1"/>
  <c r="AB1085" i="1"/>
  <c r="AC1085" i="1"/>
  <c r="AD1053" i="1"/>
  <c r="AE1053" i="1"/>
  <c r="AC1053" i="1"/>
  <c r="AB1053" i="1"/>
  <c r="AD1021" i="1"/>
  <c r="AE1021" i="1"/>
  <c r="AC1021" i="1"/>
  <c r="AB1021" i="1"/>
  <c r="AD989" i="1"/>
  <c r="AE989" i="1"/>
  <c r="AC989" i="1"/>
  <c r="AD957" i="1"/>
  <c r="AE957" i="1"/>
  <c r="AC957" i="1"/>
  <c r="AB957" i="1"/>
  <c r="AD925" i="1"/>
  <c r="AE925" i="1"/>
  <c r="AC925" i="1"/>
  <c r="AB925" i="1"/>
  <c r="AD893" i="1"/>
  <c r="AE893" i="1"/>
  <c r="AC893" i="1"/>
  <c r="AB893" i="1"/>
  <c r="AD861" i="1"/>
  <c r="AE861" i="1"/>
  <c r="AC861" i="1"/>
  <c r="AB861" i="1"/>
  <c r="AD829" i="1"/>
  <c r="AC829" i="1"/>
  <c r="AE829" i="1"/>
  <c r="AB829" i="1"/>
  <c r="AD797" i="1"/>
  <c r="AE797" i="1"/>
  <c r="AC797" i="1"/>
  <c r="AD765" i="1"/>
  <c r="AE765" i="1"/>
  <c r="AC765" i="1"/>
  <c r="AB765" i="1"/>
  <c r="AD733" i="1"/>
  <c r="AE733" i="1"/>
  <c r="AC733" i="1"/>
  <c r="AB733" i="1"/>
  <c r="AD701" i="1"/>
  <c r="AE701" i="1"/>
  <c r="AC701" i="1"/>
  <c r="AB701" i="1"/>
  <c r="AD669" i="1"/>
  <c r="AE669" i="1"/>
  <c r="AC669" i="1"/>
  <c r="AD637" i="1"/>
  <c r="AE637" i="1"/>
  <c r="AC637" i="1"/>
  <c r="AB637" i="1"/>
  <c r="AD605" i="1"/>
  <c r="AE605" i="1"/>
  <c r="AC605" i="1"/>
  <c r="AB605" i="1"/>
  <c r="AD573" i="1"/>
  <c r="AE573" i="1"/>
  <c r="AC573" i="1"/>
  <c r="AB573" i="1"/>
  <c r="AD541" i="1"/>
  <c r="AE541" i="1"/>
  <c r="AC541" i="1"/>
  <c r="AB541" i="1"/>
  <c r="AD509" i="1"/>
  <c r="AE509" i="1"/>
  <c r="AC509" i="1"/>
  <c r="AB509" i="1"/>
  <c r="AE477" i="1"/>
  <c r="AC477" i="1"/>
  <c r="AD477" i="1"/>
  <c r="AB477" i="1"/>
  <c r="AD445" i="1"/>
  <c r="AE445" i="1"/>
  <c r="AC445" i="1"/>
  <c r="AB445" i="1"/>
  <c r="AD413" i="1"/>
  <c r="AE413" i="1"/>
  <c r="AC413" i="1"/>
  <c r="AB413" i="1"/>
  <c r="AE381" i="1"/>
  <c r="AD381" i="1"/>
  <c r="AC381" i="1"/>
  <c r="AB381" i="1"/>
  <c r="AE349" i="1"/>
  <c r="AD349" i="1"/>
  <c r="AC349" i="1"/>
  <c r="AB349" i="1"/>
  <c r="AE317" i="1"/>
  <c r="AC317" i="1"/>
  <c r="AB317" i="1"/>
  <c r="AD317" i="1"/>
  <c r="AD285" i="1"/>
  <c r="AE285" i="1"/>
  <c r="AC285" i="1"/>
  <c r="AB285" i="1"/>
  <c r="AD253" i="1"/>
  <c r="AE253" i="1"/>
  <c r="AC253" i="1"/>
  <c r="AB253" i="1"/>
  <c r="AD221" i="1"/>
  <c r="AE221" i="1"/>
  <c r="AB221" i="1"/>
  <c r="AC221" i="1"/>
  <c r="AD189" i="1"/>
  <c r="AE189" i="1"/>
  <c r="AC189" i="1"/>
  <c r="AB189" i="1"/>
  <c r="AD157" i="1"/>
  <c r="AE157" i="1"/>
  <c r="AC157" i="1"/>
  <c r="AB157" i="1"/>
  <c r="AE125" i="1"/>
  <c r="AD125" i="1"/>
  <c r="AB125" i="1"/>
  <c r="AC125" i="1"/>
  <c r="AE93" i="1"/>
  <c r="AD93" i="1"/>
  <c r="AC93" i="1"/>
  <c r="AB93" i="1"/>
  <c r="AE61" i="1"/>
  <c r="AC61" i="1"/>
  <c r="AD61" i="1"/>
  <c r="AB61" i="1"/>
  <c r="AE29" i="1"/>
  <c r="AB29" i="1"/>
  <c r="AD29" i="1"/>
  <c r="AC29" i="1"/>
  <c r="AB1890" i="1"/>
  <c r="AB1599" i="1"/>
  <c r="AB1344" i="1"/>
  <c r="AB898" i="1"/>
  <c r="AB708" i="1"/>
  <c r="AC1121" i="1"/>
  <c r="AE35" i="1"/>
  <c r="AD35" i="1"/>
  <c r="AC35" i="1"/>
  <c r="AB35" i="1"/>
  <c r="AD2012" i="1"/>
  <c r="AE2012" i="1"/>
  <c r="AC2012" i="1"/>
  <c r="AB2012" i="1"/>
  <c r="AE1980" i="1"/>
  <c r="AD1980" i="1"/>
  <c r="AC1980" i="1"/>
  <c r="AB1980" i="1"/>
  <c r="AE1948" i="1"/>
  <c r="AD1948" i="1"/>
  <c r="AB1948" i="1"/>
  <c r="AE1916" i="1"/>
  <c r="AD1916" i="1"/>
  <c r="AC1916" i="1"/>
  <c r="AB1916" i="1"/>
  <c r="AE1884" i="1"/>
  <c r="AD1884" i="1"/>
  <c r="AC1884" i="1"/>
  <c r="AE1852" i="1"/>
  <c r="AD1852" i="1"/>
  <c r="AC1852" i="1"/>
  <c r="AE1820" i="1"/>
  <c r="AD1820" i="1"/>
  <c r="AC1820" i="1"/>
  <c r="AE1788" i="1"/>
  <c r="AD1788" i="1"/>
  <c r="AC1788" i="1"/>
  <c r="AB1788" i="1"/>
  <c r="AE1756" i="1"/>
  <c r="AC1756" i="1"/>
  <c r="AD1756" i="1"/>
  <c r="AB1756" i="1"/>
  <c r="AE1724" i="1"/>
  <c r="AC1724" i="1"/>
  <c r="AD1724" i="1"/>
  <c r="AB1724" i="1"/>
  <c r="AE1692" i="1"/>
  <c r="AC1692" i="1"/>
  <c r="AD1692" i="1"/>
  <c r="AB1692" i="1"/>
  <c r="AE1660" i="1"/>
  <c r="AC1660" i="1"/>
  <c r="AD1660" i="1"/>
  <c r="AB1660" i="1"/>
  <c r="AE1628" i="1"/>
  <c r="AD1628" i="1"/>
  <c r="AB1628" i="1"/>
  <c r="AC1628" i="1"/>
  <c r="AD1596" i="1"/>
  <c r="AE1596" i="1"/>
  <c r="AC1596" i="1"/>
  <c r="AB1596" i="1"/>
  <c r="AE1564" i="1"/>
  <c r="AD1564" i="1"/>
  <c r="AC1564" i="1"/>
  <c r="AE1532" i="1"/>
  <c r="AD1532" i="1"/>
  <c r="AC1532" i="1"/>
  <c r="AD1500" i="1"/>
  <c r="AE1500" i="1"/>
  <c r="AC1500" i="1"/>
  <c r="AB1500" i="1"/>
  <c r="AE1468" i="1"/>
  <c r="AD1468" i="1"/>
  <c r="AC1468" i="1"/>
  <c r="AB1468" i="1"/>
  <c r="AE1436" i="1"/>
  <c r="AD1436" i="1"/>
  <c r="AB1436" i="1"/>
  <c r="AC1436" i="1"/>
  <c r="AE1404" i="1"/>
  <c r="AD1404" i="1"/>
  <c r="AC1404" i="1"/>
  <c r="AB1404" i="1"/>
  <c r="AE1372" i="1"/>
  <c r="AD1372" i="1"/>
  <c r="AC1372" i="1"/>
  <c r="AB1372" i="1"/>
  <c r="AE1340" i="1"/>
  <c r="AD1340" i="1"/>
  <c r="AC1340" i="1"/>
  <c r="AB1340" i="1"/>
  <c r="AE1308" i="1"/>
  <c r="AD1308" i="1"/>
  <c r="AC1308" i="1"/>
  <c r="AE1276" i="1"/>
  <c r="AC1276" i="1"/>
  <c r="AB1276" i="1"/>
  <c r="AD1276" i="1"/>
  <c r="AE1244" i="1"/>
  <c r="AC1244" i="1"/>
  <c r="AD1244" i="1"/>
  <c r="AB1244" i="1"/>
  <c r="AE1212" i="1"/>
  <c r="AD1212" i="1"/>
  <c r="AC1212" i="1"/>
  <c r="AB1212" i="1"/>
  <c r="AE1180" i="1"/>
  <c r="AD1180" i="1"/>
  <c r="AC1180" i="1"/>
  <c r="AB1180" i="1"/>
  <c r="AE1148" i="1"/>
  <c r="AD1148" i="1"/>
  <c r="AC1148" i="1"/>
  <c r="AE1116" i="1"/>
  <c r="AD1116" i="1"/>
  <c r="AC1116" i="1"/>
  <c r="AE1084" i="1"/>
  <c r="AD1084" i="1"/>
  <c r="AB1084" i="1"/>
  <c r="AC1084" i="1"/>
  <c r="AD1052" i="1"/>
  <c r="AE1052" i="1"/>
  <c r="AC1052" i="1"/>
  <c r="AB1052" i="1"/>
  <c r="AE1020" i="1"/>
  <c r="AD1020" i="1"/>
  <c r="AC1020" i="1"/>
  <c r="AB1020" i="1"/>
  <c r="AD988" i="1"/>
  <c r="AE988" i="1"/>
  <c r="AC988" i="1"/>
  <c r="AE956" i="1"/>
  <c r="AD956" i="1"/>
  <c r="AC956" i="1"/>
  <c r="AB956" i="1"/>
  <c r="AE924" i="1"/>
  <c r="AD924" i="1"/>
  <c r="AC924" i="1"/>
  <c r="AB924" i="1"/>
  <c r="AE892" i="1"/>
  <c r="AD892" i="1"/>
  <c r="AB892" i="1"/>
  <c r="AC892" i="1"/>
  <c r="AE860" i="1"/>
  <c r="AC860" i="1"/>
  <c r="AB860" i="1"/>
  <c r="AD860" i="1"/>
  <c r="AD828" i="1"/>
  <c r="AE828" i="1"/>
  <c r="AC828" i="1"/>
  <c r="AB828" i="1"/>
  <c r="AE796" i="1"/>
  <c r="AC796" i="1"/>
  <c r="AD796" i="1"/>
  <c r="AB796" i="1"/>
  <c r="AE764" i="1"/>
  <c r="AD764" i="1"/>
  <c r="AC764" i="1"/>
  <c r="AB764" i="1"/>
  <c r="AD732" i="1"/>
  <c r="AE732" i="1"/>
  <c r="AC732" i="1"/>
  <c r="AB732" i="1"/>
  <c r="AE700" i="1"/>
  <c r="AD700" i="1"/>
  <c r="AB700" i="1"/>
  <c r="AC700" i="1"/>
  <c r="AE668" i="1"/>
  <c r="AD668" i="1"/>
  <c r="AC668" i="1"/>
  <c r="AB668" i="1"/>
  <c r="AD636" i="1"/>
  <c r="AE636" i="1"/>
  <c r="AB636" i="1"/>
  <c r="AC636" i="1"/>
  <c r="AE604" i="1"/>
  <c r="AD604" i="1"/>
  <c r="AB604" i="1"/>
  <c r="AC604" i="1"/>
  <c r="AE572" i="1"/>
  <c r="AD572" i="1"/>
  <c r="AC572" i="1"/>
  <c r="AB572" i="1"/>
  <c r="AE540" i="1"/>
  <c r="AD540" i="1"/>
  <c r="AC540" i="1"/>
  <c r="AB540" i="1"/>
  <c r="AE508" i="1"/>
  <c r="AD508" i="1"/>
  <c r="AC508" i="1"/>
  <c r="AB508" i="1"/>
  <c r="AE476" i="1"/>
  <c r="AC476" i="1"/>
  <c r="AD476" i="1"/>
  <c r="AB476" i="1"/>
  <c r="AD444" i="1"/>
  <c r="AE444" i="1"/>
  <c r="AC444" i="1"/>
  <c r="AB444" i="1"/>
  <c r="AE412" i="1"/>
  <c r="AD412" i="1"/>
  <c r="AC412" i="1"/>
  <c r="AB412" i="1"/>
  <c r="AE380" i="1"/>
  <c r="AD380" i="1"/>
  <c r="AB380" i="1"/>
  <c r="AC380" i="1"/>
  <c r="AE348" i="1"/>
  <c r="AC348" i="1"/>
  <c r="AD348" i="1"/>
  <c r="AB348" i="1"/>
  <c r="AE316" i="1"/>
  <c r="AC316" i="1"/>
  <c r="AB316" i="1"/>
  <c r="AD316" i="1"/>
  <c r="AD284" i="1"/>
  <c r="AE284" i="1"/>
  <c r="AC284" i="1"/>
  <c r="AB284" i="1"/>
  <c r="AE252" i="1"/>
  <c r="AD252" i="1"/>
  <c r="AC252" i="1"/>
  <c r="AB252" i="1"/>
  <c r="AD220" i="1"/>
  <c r="AE220" i="1"/>
  <c r="AB220" i="1"/>
  <c r="AC220" i="1"/>
  <c r="AD188" i="1"/>
  <c r="AE188" i="1"/>
  <c r="AC188" i="1"/>
  <c r="AB188" i="1"/>
  <c r="AD156" i="1"/>
  <c r="AE156" i="1"/>
  <c r="AC156" i="1"/>
  <c r="AB156" i="1"/>
  <c r="AE124" i="1"/>
  <c r="AD124" i="1"/>
  <c r="AB124" i="1"/>
  <c r="AC124" i="1"/>
  <c r="AE92" i="1"/>
  <c r="AD92" i="1"/>
  <c r="AC92" i="1"/>
  <c r="AB92" i="1"/>
  <c r="AB1889" i="1"/>
  <c r="AB1598" i="1"/>
  <c r="AB1343" i="1"/>
  <c r="AB897" i="1"/>
  <c r="AB703" i="1"/>
  <c r="AC1120" i="1"/>
  <c r="AD2011" i="1"/>
  <c r="AE2011" i="1"/>
  <c r="AC2011" i="1"/>
  <c r="AB2011" i="1"/>
  <c r="AE1979" i="1"/>
  <c r="AD1979" i="1"/>
  <c r="AC1979" i="1"/>
  <c r="AB1979" i="1"/>
  <c r="AE1947" i="1"/>
  <c r="AD1947" i="1"/>
  <c r="AB1947" i="1"/>
  <c r="AC1947" i="1"/>
  <c r="AE1915" i="1"/>
  <c r="AD1915" i="1"/>
  <c r="AC1915" i="1"/>
  <c r="AE1883" i="1"/>
  <c r="AD1883" i="1"/>
  <c r="AC1883" i="1"/>
  <c r="AE1851" i="1"/>
  <c r="AD1851" i="1"/>
  <c r="AC1851" i="1"/>
  <c r="AE1819" i="1"/>
  <c r="AD1819" i="1"/>
  <c r="AC1819" i="1"/>
  <c r="AE1787" i="1"/>
  <c r="AD1787" i="1"/>
  <c r="AC1787" i="1"/>
  <c r="AE1755" i="1"/>
  <c r="AD1755" i="1"/>
  <c r="AC1755" i="1"/>
  <c r="AB1755" i="1"/>
  <c r="AE1723" i="1"/>
  <c r="AC1723" i="1"/>
  <c r="AD1723" i="1"/>
  <c r="AB1723" i="1"/>
  <c r="AE1691" i="1"/>
  <c r="AC1691" i="1"/>
  <c r="AD1691" i="1"/>
  <c r="AB1691" i="1"/>
  <c r="AE1659" i="1"/>
  <c r="AD1659" i="1"/>
  <c r="AB1659" i="1"/>
  <c r="AC1659" i="1"/>
  <c r="AE1627" i="1"/>
  <c r="AC1627" i="1"/>
  <c r="AD1627" i="1"/>
  <c r="AB1627" i="1"/>
  <c r="AE1595" i="1"/>
  <c r="AD1595" i="1"/>
  <c r="AC1595" i="1"/>
  <c r="AB1595" i="1"/>
  <c r="AE1563" i="1"/>
  <c r="AD1563" i="1"/>
  <c r="AC1563" i="1"/>
  <c r="AE1531" i="1"/>
  <c r="AD1531" i="1"/>
  <c r="AC1531" i="1"/>
  <c r="AE1499" i="1"/>
  <c r="AD1499" i="1"/>
  <c r="AC1499" i="1"/>
  <c r="AE1467" i="1"/>
  <c r="AD1467" i="1"/>
  <c r="AC1467" i="1"/>
  <c r="AB1467" i="1"/>
  <c r="AE1435" i="1"/>
  <c r="AD1435" i="1"/>
  <c r="AB1435" i="1"/>
  <c r="AE1403" i="1"/>
  <c r="AD1403" i="1"/>
  <c r="AC1403" i="1"/>
  <c r="AB1403" i="1"/>
  <c r="AE1371" i="1"/>
  <c r="AD1371" i="1"/>
  <c r="AC1371" i="1"/>
  <c r="AB1371" i="1"/>
  <c r="AE1339" i="1"/>
  <c r="AD1339" i="1"/>
  <c r="AC1339" i="1"/>
  <c r="AB1339" i="1"/>
  <c r="AE1307" i="1"/>
  <c r="AD1307" i="1"/>
  <c r="AC1307" i="1"/>
  <c r="AE1275" i="1"/>
  <c r="AC1275" i="1"/>
  <c r="AD1275" i="1"/>
  <c r="AB1275" i="1"/>
  <c r="AE1243" i="1"/>
  <c r="AD1243" i="1"/>
  <c r="AC1243" i="1"/>
  <c r="AB1243" i="1"/>
  <c r="AE1211" i="1"/>
  <c r="AC1211" i="1"/>
  <c r="AD1211" i="1"/>
  <c r="AB1211" i="1"/>
  <c r="AE1179" i="1"/>
  <c r="AD1179" i="1"/>
  <c r="AC1179" i="1"/>
  <c r="AB1179" i="1"/>
  <c r="AE1147" i="1"/>
  <c r="AD1147" i="1"/>
  <c r="AC1147" i="1"/>
  <c r="AB1147" i="1"/>
  <c r="AE1115" i="1"/>
  <c r="AD1115" i="1"/>
  <c r="AC1115" i="1"/>
  <c r="AE1083" i="1"/>
  <c r="AD1083" i="1"/>
  <c r="AB1083" i="1"/>
  <c r="AC1083" i="1"/>
  <c r="AE1051" i="1"/>
  <c r="AD1051" i="1"/>
  <c r="AC1051" i="1"/>
  <c r="AB1051" i="1"/>
  <c r="AE1019" i="1"/>
  <c r="AD1019" i="1"/>
  <c r="AC1019" i="1"/>
  <c r="AB1019" i="1"/>
  <c r="AE987" i="1"/>
  <c r="AD987" i="1"/>
  <c r="AC987" i="1"/>
  <c r="AD955" i="1"/>
  <c r="AE955" i="1"/>
  <c r="AC955" i="1"/>
  <c r="AB955" i="1"/>
  <c r="AE923" i="1"/>
  <c r="AD923" i="1"/>
  <c r="AC923" i="1"/>
  <c r="AB923" i="1"/>
  <c r="AE891" i="1"/>
  <c r="AD891" i="1"/>
  <c r="AC891" i="1"/>
  <c r="AB891" i="1"/>
  <c r="AE859" i="1"/>
  <c r="AC859" i="1"/>
  <c r="AD859" i="1"/>
  <c r="AB859" i="1"/>
  <c r="AD827" i="1"/>
  <c r="AE827" i="1"/>
  <c r="AC827" i="1"/>
  <c r="AB827" i="1"/>
  <c r="AE795" i="1"/>
  <c r="AC795" i="1"/>
  <c r="AD795" i="1"/>
  <c r="AB795" i="1"/>
  <c r="AE763" i="1"/>
  <c r="AD763" i="1"/>
  <c r="AC763" i="1"/>
  <c r="AB763" i="1"/>
  <c r="AD731" i="1"/>
  <c r="AE731" i="1"/>
  <c r="AC731" i="1"/>
  <c r="AB731" i="1"/>
  <c r="AE699" i="1"/>
  <c r="AD699" i="1"/>
  <c r="AC699" i="1"/>
  <c r="AB699" i="1"/>
  <c r="AE667" i="1"/>
  <c r="AD667" i="1"/>
  <c r="AC667" i="1"/>
  <c r="AB667" i="1"/>
  <c r="AE635" i="1"/>
  <c r="AD635" i="1"/>
  <c r="AB635" i="1"/>
  <c r="AC635" i="1"/>
  <c r="AE603" i="1"/>
  <c r="AD603" i="1"/>
  <c r="AB603" i="1"/>
  <c r="AC603" i="1"/>
  <c r="AE571" i="1"/>
  <c r="AD571" i="1"/>
  <c r="AC571" i="1"/>
  <c r="AB571" i="1"/>
  <c r="AE539" i="1"/>
  <c r="AD539" i="1"/>
  <c r="AC539" i="1"/>
  <c r="AB539" i="1"/>
  <c r="AE507" i="1"/>
  <c r="AD507" i="1"/>
  <c r="AC507" i="1"/>
  <c r="AB507" i="1"/>
  <c r="AE475" i="1"/>
  <c r="AC475" i="1"/>
  <c r="AD475" i="1"/>
  <c r="AB475" i="1"/>
  <c r="AD443" i="1"/>
  <c r="AE443" i="1"/>
  <c r="AC443" i="1"/>
  <c r="AB443" i="1"/>
  <c r="AD411" i="1"/>
  <c r="AE411" i="1"/>
  <c r="AB411" i="1"/>
  <c r="AC411" i="1"/>
  <c r="AE379" i="1"/>
  <c r="AD379" i="1"/>
  <c r="AB379" i="1"/>
  <c r="AC379" i="1"/>
  <c r="AE347" i="1"/>
  <c r="AD347" i="1"/>
  <c r="AC347" i="1"/>
  <c r="AB347" i="1"/>
  <c r="AE315" i="1"/>
  <c r="AC315" i="1"/>
  <c r="AB315" i="1"/>
  <c r="AD315" i="1"/>
  <c r="AD283" i="1"/>
  <c r="AE283" i="1"/>
  <c r="AC283" i="1"/>
  <c r="AB283" i="1"/>
  <c r="AE251" i="1"/>
  <c r="AD251" i="1"/>
  <c r="AB251" i="1"/>
  <c r="AC251" i="1"/>
  <c r="AD219" i="1"/>
  <c r="AE219" i="1"/>
  <c r="AB219" i="1"/>
  <c r="AC219" i="1"/>
  <c r="AD187" i="1"/>
  <c r="AE187" i="1"/>
  <c r="AC187" i="1"/>
  <c r="AB187" i="1"/>
  <c r="AD155" i="1"/>
  <c r="AE155" i="1"/>
  <c r="AC155" i="1"/>
  <c r="AB155" i="1"/>
  <c r="AB1888" i="1"/>
  <c r="AB1571" i="1"/>
  <c r="AB1342" i="1"/>
  <c r="AB896" i="1"/>
  <c r="AB669" i="1"/>
  <c r="AC1950" i="1"/>
  <c r="AC1119" i="1"/>
  <c r="AE291" i="1"/>
  <c r="AD291" i="1"/>
  <c r="AC291" i="1"/>
  <c r="AB291" i="1"/>
  <c r="AD2010" i="1"/>
  <c r="AE2010" i="1"/>
  <c r="AC2010" i="1"/>
  <c r="AB2010" i="1"/>
  <c r="AE1978" i="1"/>
  <c r="AD1978" i="1"/>
  <c r="AC1978" i="1"/>
  <c r="AB1978" i="1"/>
  <c r="AE1946" i="1"/>
  <c r="AD1946" i="1"/>
  <c r="AB1946" i="1"/>
  <c r="AC1946" i="1"/>
  <c r="AE1914" i="1"/>
  <c r="AD1914" i="1"/>
  <c r="AC1914" i="1"/>
  <c r="AB1914" i="1"/>
  <c r="AE1882" i="1"/>
  <c r="AD1882" i="1"/>
  <c r="AC1882" i="1"/>
  <c r="AB1882" i="1"/>
  <c r="AE1850" i="1"/>
  <c r="AD1850" i="1"/>
  <c r="AC1850" i="1"/>
  <c r="AE1818" i="1"/>
  <c r="AD1818" i="1"/>
  <c r="AC1818" i="1"/>
  <c r="AE1786" i="1"/>
  <c r="AD1786" i="1"/>
  <c r="AC1786" i="1"/>
  <c r="AD1754" i="1"/>
  <c r="AE1754" i="1"/>
  <c r="AC1754" i="1"/>
  <c r="AB1754" i="1"/>
  <c r="AE1722" i="1"/>
  <c r="AC1722" i="1"/>
  <c r="AD1722" i="1"/>
  <c r="AB1722" i="1"/>
  <c r="AE1690" i="1"/>
  <c r="AC1690" i="1"/>
  <c r="AD1690" i="1"/>
  <c r="AB1690" i="1"/>
  <c r="AE1658" i="1"/>
  <c r="AD1658" i="1"/>
  <c r="AB1658" i="1"/>
  <c r="AC1658" i="1"/>
  <c r="AE1626" i="1"/>
  <c r="AC1626" i="1"/>
  <c r="AD1626" i="1"/>
  <c r="AB1626" i="1"/>
  <c r="AE1594" i="1"/>
  <c r="AD1594" i="1"/>
  <c r="AC1594" i="1"/>
  <c r="AB1594" i="1"/>
  <c r="AE1562" i="1"/>
  <c r="AD1562" i="1"/>
  <c r="AC1562" i="1"/>
  <c r="AE1530" i="1"/>
  <c r="AD1530" i="1"/>
  <c r="AC1530" i="1"/>
  <c r="AE1498" i="1"/>
  <c r="AD1498" i="1"/>
  <c r="AC1498" i="1"/>
  <c r="AE1466" i="1"/>
  <c r="AD1466" i="1"/>
  <c r="AC1466" i="1"/>
  <c r="AB1466" i="1"/>
  <c r="AE1434" i="1"/>
  <c r="AD1434" i="1"/>
  <c r="AC1434" i="1"/>
  <c r="AB1434" i="1"/>
  <c r="AE1402" i="1"/>
  <c r="AD1402" i="1"/>
  <c r="AC1402" i="1"/>
  <c r="AB1402" i="1"/>
  <c r="AE1370" i="1"/>
  <c r="AD1370" i="1"/>
  <c r="AC1370" i="1"/>
  <c r="AB1370" i="1"/>
  <c r="AE1338" i="1"/>
  <c r="AD1338" i="1"/>
  <c r="AC1338" i="1"/>
  <c r="AE1306" i="1"/>
  <c r="AD1306" i="1"/>
  <c r="AC1306" i="1"/>
  <c r="AE1274" i="1"/>
  <c r="AD1274" i="1"/>
  <c r="AC1274" i="1"/>
  <c r="AB1274" i="1"/>
  <c r="AE1242" i="1"/>
  <c r="AD1242" i="1"/>
  <c r="AC1242" i="1"/>
  <c r="AB1242" i="1"/>
  <c r="AE1210" i="1"/>
  <c r="AC1210" i="1"/>
  <c r="AD1210" i="1"/>
  <c r="AB1210" i="1"/>
  <c r="AE1178" i="1"/>
  <c r="AC1178" i="1"/>
  <c r="AD1178" i="1"/>
  <c r="AB1178" i="1"/>
  <c r="AE1146" i="1"/>
  <c r="AD1146" i="1"/>
  <c r="AC1146" i="1"/>
  <c r="AB1146" i="1"/>
  <c r="AE1114" i="1"/>
  <c r="AD1114" i="1"/>
  <c r="AC1114" i="1"/>
  <c r="AB1114" i="1"/>
  <c r="AE1082" i="1"/>
  <c r="AD1082" i="1"/>
  <c r="AB1082" i="1"/>
  <c r="AC1082" i="1"/>
  <c r="AE1050" i="1"/>
  <c r="AD1050" i="1"/>
  <c r="AC1050" i="1"/>
  <c r="AB1050" i="1"/>
  <c r="AE1018" i="1"/>
  <c r="AD1018" i="1"/>
  <c r="AC1018" i="1"/>
  <c r="AB1018" i="1"/>
  <c r="AE986" i="1"/>
  <c r="AD986" i="1"/>
  <c r="AC986" i="1"/>
  <c r="AD954" i="1"/>
  <c r="AE954" i="1"/>
  <c r="AC954" i="1"/>
  <c r="AB954" i="1"/>
  <c r="AE922" i="1"/>
  <c r="AD922" i="1"/>
  <c r="AC922" i="1"/>
  <c r="AB922" i="1"/>
  <c r="AE890" i="1"/>
  <c r="AD890" i="1"/>
  <c r="AC890" i="1"/>
  <c r="AE858" i="1"/>
  <c r="AC858" i="1"/>
  <c r="AD858" i="1"/>
  <c r="AB858" i="1"/>
  <c r="AD826" i="1"/>
  <c r="AE826" i="1"/>
  <c r="AB826" i="1"/>
  <c r="AC826" i="1"/>
  <c r="AE794" i="1"/>
  <c r="AD794" i="1"/>
  <c r="AC794" i="1"/>
  <c r="AB794" i="1"/>
  <c r="AE762" i="1"/>
  <c r="AC762" i="1"/>
  <c r="AD762" i="1"/>
  <c r="AE730" i="1"/>
  <c r="AD730" i="1"/>
  <c r="AC730" i="1"/>
  <c r="AB730" i="1"/>
  <c r="AE698" i="1"/>
  <c r="AD698" i="1"/>
  <c r="AC698" i="1"/>
  <c r="AB698" i="1"/>
  <c r="AE666" i="1"/>
  <c r="AD666" i="1"/>
  <c r="AC666" i="1"/>
  <c r="AE634" i="1"/>
  <c r="AD634" i="1"/>
  <c r="AB634" i="1"/>
  <c r="AE602" i="1"/>
  <c r="AD602" i="1"/>
  <c r="AB602" i="1"/>
  <c r="AC602" i="1"/>
  <c r="AE570" i="1"/>
  <c r="AD570" i="1"/>
  <c r="AC570" i="1"/>
  <c r="AB570" i="1"/>
  <c r="AE538" i="1"/>
  <c r="AD538" i="1"/>
  <c r="AC538" i="1"/>
  <c r="AB538" i="1"/>
  <c r="AE506" i="1"/>
  <c r="AC506" i="1"/>
  <c r="AD506" i="1"/>
  <c r="AB506" i="1"/>
  <c r="AD474" i="1"/>
  <c r="AE474" i="1"/>
  <c r="AC474" i="1"/>
  <c r="AB474" i="1"/>
  <c r="AD442" i="1"/>
  <c r="AE442" i="1"/>
  <c r="AC442" i="1"/>
  <c r="AB442" i="1"/>
  <c r="AD410" i="1"/>
  <c r="AE410" i="1"/>
  <c r="AB410" i="1"/>
  <c r="AC410" i="1"/>
  <c r="AE378" i="1"/>
  <c r="AD378" i="1"/>
  <c r="AB378" i="1"/>
  <c r="AC378" i="1"/>
  <c r="AE346" i="1"/>
  <c r="AC346" i="1"/>
  <c r="AD346" i="1"/>
  <c r="AB346" i="1"/>
  <c r="AE314" i="1"/>
  <c r="AC314" i="1"/>
  <c r="AD314" i="1"/>
  <c r="AB314" i="1"/>
  <c r="AE282" i="1"/>
  <c r="AD282" i="1"/>
  <c r="AC282" i="1"/>
  <c r="AB282" i="1"/>
  <c r="AE250" i="1"/>
  <c r="AD250" i="1"/>
  <c r="AB250" i="1"/>
  <c r="AC250" i="1"/>
  <c r="AD218" i="1"/>
  <c r="AE218" i="1"/>
  <c r="AB218" i="1"/>
  <c r="AC218" i="1"/>
  <c r="AD186" i="1"/>
  <c r="AE186" i="1"/>
  <c r="AC186" i="1"/>
  <c r="AB186" i="1"/>
  <c r="AD154" i="1"/>
  <c r="AE154" i="1"/>
  <c r="AC154" i="1"/>
  <c r="AB154" i="1"/>
  <c r="AE122" i="1"/>
  <c r="AD122" i="1"/>
  <c r="AB122" i="1"/>
  <c r="AC122" i="1"/>
  <c r="AE90" i="1"/>
  <c r="AD90" i="1"/>
  <c r="AC90" i="1"/>
  <c r="AB90" i="1"/>
  <c r="AE58" i="1"/>
  <c r="AD58" i="1"/>
  <c r="AC58" i="1"/>
  <c r="AB58" i="1"/>
  <c r="AE26" i="1"/>
  <c r="AD26" i="1"/>
  <c r="AC26" i="1"/>
  <c r="AB26" i="1"/>
  <c r="AB1887" i="1"/>
  <c r="AB1570" i="1"/>
  <c r="AB1341" i="1"/>
  <c r="AB890" i="1"/>
  <c r="AB666" i="1"/>
  <c r="AB324" i="1"/>
  <c r="AC1949" i="1"/>
  <c r="AE2009" i="1"/>
  <c r="AD2009" i="1"/>
  <c r="AC2009" i="1"/>
  <c r="AB2009" i="1"/>
  <c r="AD1977" i="1"/>
  <c r="AE1977" i="1"/>
  <c r="AC1977" i="1"/>
  <c r="AB1977" i="1"/>
  <c r="AE1945" i="1"/>
  <c r="AD1945" i="1"/>
  <c r="AB1945" i="1"/>
  <c r="AC1945" i="1"/>
  <c r="AE1913" i="1"/>
  <c r="AD1913" i="1"/>
  <c r="AC1913" i="1"/>
  <c r="AB1913" i="1"/>
  <c r="AE1881" i="1"/>
  <c r="AD1881" i="1"/>
  <c r="AC1881" i="1"/>
  <c r="AB1881" i="1"/>
  <c r="AE1849" i="1"/>
  <c r="AD1849" i="1"/>
  <c r="AC1849" i="1"/>
  <c r="AE1817" i="1"/>
  <c r="AD1817" i="1"/>
  <c r="AC1817" i="1"/>
  <c r="AE1785" i="1"/>
  <c r="AD1785" i="1"/>
  <c r="AC1785" i="1"/>
  <c r="AD1753" i="1"/>
  <c r="AE1753" i="1"/>
  <c r="AC1753" i="1"/>
  <c r="AB1753" i="1"/>
  <c r="AD1721" i="1"/>
  <c r="AE1721" i="1"/>
  <c r="AC1721" i="1"/>
  <c r="AB1721" i="1"/>
  <c r="AE1689" i="1"/>
  <c r="AC1689" i="1"/>
  <c r="AD1689" i="1"/>
  <c r="AB1689" i="1"/>
  <c r="AE1657" i="1"/>
  <c r="AC1657" i="1"/>
  <c r="AD1657" i="1"/>
  <c r="AB1657" i="1"/>
  <c r="AE1625" i="1"/>
  <c r="AD1625" i="1"/>
  <c r="AB1625" i="1"/>
  <c r="AC1625" i="1"/>
  <c r="AE1593" i="1"/>
  <c r="AC1593" i="1"/>
  <c r="AD1593" i="1"/>
  <c r="AB1593" i="1"/>
  <c r="AE1561" i="1"/>
  <c r="AD1561" i="1"/>
  <c r="AC1561" i="1"/>
  <c r="AB1561" i="1"/>
  <c r="AE1529" i="1"/>
  <c r="AD1529" i="1"/>
  <c r="AC1529" i="1"/>
  <c r="AE1497" i="1"/>
  <c r="AD1497" i="1"/>
  <c r="AC1497" i="1"/>
  <c r="AE1465" i="1"/>
  <c r="AD1465" i="1"/>
  <c r="AC1465" i="1"/>
  <c r="AB1465" i="1"/>
  <c r="AE1433" i="1"/>
  <c r="AD1433" i="1"/>
  <c r="AB1433" i="1"/>
  <c r="AE1401" i="1"/>
  <c r="AD1401" i="1"/>
  <c r="AB1401" i="1"/>
  <c r="AE1369" i="1"/>
  <c r="AD1369" i="1"/>
  <c r="AC1369" i="1"/>
  <c r="AB1369" i="1"/>
  <c r="AE1337" i="1"/>
  <c r="AD1337" i="1"/>
  <c r="AC1337" i="1"/>
  <c r="AB1337" i="1"/>
  <c r="AE1305" i="1"/>
  <c r="AD1305" i="1"/>
  <c r="AC1305" i="1"/>
  <c r="AE1273" i="1"/>
  <c r="AD1273" i="1"/>
  <c r="AC1273" i="1"/>
  <c r="AE1241" i="1"/>
  <c r="AD1241" i="1"/>
  <c r="AC1241" i="1"/>
  <c r="AB1241" i="1"/>
  <c r="AE1209" i="1"/>
  <c r="AD1209" i="1"/>
  <c r="AB1209" i="1"/>
  <c r="AC1209" i="1"/>
  <c r="AE1177" i="1"/>
  <c r="AC1177" i="1"/>
  <c r="AD1177" i="1"/>
  <c r="AB1177" i="1"/>
  <c r="AE1145" i="1"/>
  <c r="AD1145" i="1"/>
  <c r="AC1145" i="1"/>
  <c r="AB1145" i="1"/>
  <c r="AE1113" i="1"/>
  <c r="AD1113" i="1"/>
  <c r="AC1113" i="1"/>
  <c r="AB1113" i="1"/>
  <c r="AE1081" i="1"/>
  <c r="AD1081" i="1"/>
  <c r="AC1081" i="1"/>
  <c r="AB1081" i="1"/>
  <c r="AE1049" i="1"/>
  <c r="AD1049" i="1"/>
  <c r="AC1049" i="1"/>
  <c r="AB1049" i="1"/>
  <c r="AE1017" i="1"/>
  <c r="AD1017" i="1"/>
  <c r="AC1017" i="1"/>
  <c r="AB1017" i="1"/>
  <c r="AE985" i="1"/>
  <c r="AD985" i="1"/>
  <c r="AC985" i="1"/>
  <c r="AB985" i="1"/>
  <c r="AD953" i="1"/>
  <c r="AE953" i="1"/>
  <c r="AB953" i="1"/>
  <c r="AC953" i="1"/>
  <c r="AE921" i="1"/>
  <c r="AD921" i="1"/>
  <c r="AC921" i="1"/>
  <c r="AB921" i="1"/>
  <c r="AE889" i="1"/>
  <c r="AD889" i="1"/>
  <c r="AB889" i="1"/>
  <c r="AC889" i="1"/>
  <c r="AE857" i="1"/>
  <c r="AC857" i="1"/>
  <c r="AB857" i="1"/>
  <c r="AD857" i="1"/>
  <c r="AD825" i="1"/>
  <c r="AE825" i="1"/>
  <c r="AB825" i="1"/>
  <c r="AC825" i="1"/>
  <c r="AE793" i="1"/>
  <c r="AD793" i="1"/>
  <c r="AC793" i="1"/>
  <c r="AB793" i="1"/>
  <c r="AE761" i="1"/>
  <c r="AC761" i="1"/>
  <c r="AB761" i="1"/>
  <c r="AD761" i="1"/>
  <c r="AE729" i="1"/>
  <c r="AD729" i="1"/>
  <c r="AC729" i="1"/>
  <c r="AB729" i="1"/>
  <c r="AE697" i="1"/>
  <c r="AD697" i="1"/>
  <c r="AC697" i="1"/>
  <c r="AB697" i="1"/>
  <c r="AE665" i="1"/>
  <c r="AD665" i="1"/>
  <c r="AC665" i="1"/>
  <c r="AB665" i="1"/>
  <c r="AE633" i="1"/>
  <c r="AD633" i="1"/>
  <c r="AB633" i="1"/>
  <c r="AE601" i="1"/>
  <c r="AD601" i="1"/>
  <c r="AB601" i="1"/>
  <c r="AC601" i="1"/>
  <c r="AE569" i="1"/>
  <c r="AD569" i="1"/>
  <c r="AC569" i="1"/>
  <c r="AB569" i="1"/>
  <c r="AE537" i="1"/>
  <c r="AD537" i="1"/>
  <c r="AC537" i="1"/>
  <c r="AB537" i="1"/>
  <c r="AE505" i="1"/>
  <c r="AC505" i="1"/>
  <c r="AD505" i="1"/>
  <c r="AB505" i="1"/>
  <c r="AD473" i="1"/>
  <c r="AE473" i="1"/>
  <c r="AC473" i="1"/>
  <c r="AB473" i="1"/>
  <c r="AE441" i="1"/>
  <c r="AD441" i="1"/>
  <c r="AC441" i="1"/>
  <c r="AB441" i="1"/>
  <c r="AD409" i="1"/>
  <c r="AE409" i="1"/>
  <c r="AB409" i="1"/>
  <c r="AC409" i="1"/>
  <c r="AE377" i="1"/>
  <c r="AD377" i="1"/>
  <c r="AB377" i="1"/>
  <c r="AC377" i="1"/>
  <c r="AE345" i="1"/>
  <c r="AC345" i="1"/>
  <c r="AB345" i="1"/>
  <c r="AD345" i="1"/>
  <c r="AE313" i="1"/>
  <c r="AD313" i="1"/>
  <c r="AC313" i="1"/>
  <c r="AB313" i="1"/>
  <c r="AD281" i="1"/>
  <c r="AE281" i="1"/>
  <c r="AC281" i="1"/>
  <c r="AB281" i="1"/>
  <c r="AB1886" i="1"/>
  <c r="AB1569" i="1"/>
  <c r="AB1338" i="1"/>
  <c r="AC1948" i="1"/>
  <c r="AE2008" i="1"/>
  <c r="AD2008" i="1"/>
  <c r="AC2008" i="1"/>
  <c r="AB2008" i="1"/>
  <c r="AD1976" i="1"/>
  <c r="AE1976" i="1"/>
  <c r="AB1976" i="1"/>
  <c r="AC1976" i="1"/>
  <c r="AE1944" i="1"/>
  <c r="AD1944" i="1"/>
  <c r="AB1944" i="1"/>
  <c r="AC1944" i="1"/>
  <c r="AE1912" i="1"/>
  <c r="AD1912" i="1"/>
  <c r="AC1912" i="1"/>
  <c r="AB1912" i="1"/>
  <c r="AE1880" i="1"/>
  <c r="AD1880" i="1"/>
  <c r="AC1880" i="1"/>
  <c r="AE1848" i="1"/>
  <c r="AD1848" i="1"/>
  <c r="AC1848" i="1"/>
  <c r="AE1816" i="1"/>
  <c r="AD1816" i="1"/>
  <c r="AC1816" i="1"/>
  <c r="AE1784" i="1"/>
  <c r="AD1784" i="1"/>
  <c r="AC1784" i="1"/>
  <c r="AD1752" i="1"/>
  <c r="AE1752" i="1"/>
  <c r="AC1752" i="1"/>
  <c r="AD1720" i="1"/>
  <c r="AE1720" i="1"/>
  <c r="AC1720" i="1"/>
  <c r="AB1720" i="1"/>
  <c r="AE1688" i="1"/>
  <c r="AC1688" i="1"/>
  <c r="AD1688" i="1"/>
  <c r="AB1688" i="1"/>
  <c r="AE1656" i="1"/>
  <c r="AC1656" i="1"/>
  <c r="AD1656" i="1"/>
  <c r="AB1656" i="1"/>
  <c r="AE1624" i="1"/>
  <c r="AD1624" i="1"/>
  <c r="AB1624" i="1"/>
  <c r="AC1624" i="1"/>
  <c r="AE1592" i="1"/>
  <c r="AC1592" i="1"/>
  <c r="AD1592" i="1"/>
  <c r="AB1592" i="1"/>
  <c r="AE1560" i="1"/>
  <c r="AD1560" i="1"/>
  <c r="AC1560" i="1"/>
  <c r="AB1560" i="1"/>
  <c r="AE1528" i="1"/>
  <c r="AD1528" i="1"/>
  <c r="AC1528" i="1"/>
  <c r="AE1496" i="1"/>
  <c r="AC1496" i="1"/>
  <c r="AD1496" i="1"/>
  <c r="AE1464" i="1"/>
  <c r="AD1464" i="1"/>
  <c r="AC1464" i="1"/>
  <c r="AB1464" i="1"/>
  <c r="AE1432" i="1"/>
  <c r="AD1432" i="1"/>
  <c r="AC1432" i="1"/>
  <c r="AB1432" i="1"/>
  <c r="AE1400" i="1"/>
  <c r="AD1400" i="1"/>
  <c r="AB1400" i="1"/>
  <c r="AE1368" i="1"/>
  <c r="AD1368" i="1"/>
  <c r="AC1368" i="1"/>
  <c r="AB1368" i="1"/>
  <c r="AE1336" i="1"/>
  <c r="AD1336" i="1"/>
  <c r="AC1336" i="1"/>
  <c r="AB1336" i="1"/>
  <c r="AE1304" i="1"/>
  <c r="AD1304" i="1"/>
  <c r="AC1304" i="1"/>
  <c r="AE1272" i="1"/>
  <c r="AD1272" i="1"/>
  <c r="AC1272" i="1"/>
  <c r="AE1240" i="1"/>
  <c r="AD1240" i="1"/>
  <c r="AC1240" i="1"/>
  <c r="AB1240" i="1"/>
  <c r="AE1208" i="1"/>
  <c r="AD1208" i="1"/>
  <c r="AB1208" i="1"/>
  <c r="AC1208" i="1"/>
  <c r="AE1176" i="1"/>
  <c r="AC1176" i="1"/>
  <c r="AD1176" i="1"/>
  <c r="AB1176" i="1"/>
  <c r="AE1144" i="1"/>
  <c r="AD1144" i="1"/>
  <c r="AC1144" i="1"/>
  <c r="AB1144" i="1"/>
  <c r="AE1112" i="1"/>
  <c r="AD1112" i="1"/>
  <c r="AC1112" i="1"/>
  <c r="AB1112" i="1"/>
  <c r="AE1080" i="1"/>
  <c r="AD1080" i="1"/>
  <c r="AC1080" i="1"/>
  <c r="AB1080" i="1"/>
  <c r="AE1048" i="1"/>
  <c r="AD1048" i="1"/>
  <c r="AC1048" i="1"/>
  <c r="AB1048" i="1"/>
  <c r="AE1016" i="1"/>
  <c r="AD1016" i="1"/>
  <c r="AC1016" i="1"/>
  <c r="AB1016" i="1"/>
  <c r="AE984" i="1"/>
  <c r="AD984" i="1"/>
  <c r="AC984" i="1"/>
  <c r="AB984" i="1"/>
  <c r="AD952" i="1"/>
  <c r="AE952" i="1"/>
  <c r="AB952" i="1"/>
  <c r="AC952" i="1"/>
  <c r="AE920" i="1"/>
  <c r="AD920" i="1"/>
  <c r="AC920" i="1"/>
  <c r="AB920" i="1"/>
  <c r="AE888" i="1"/>
  <c r="AD888" i="1"/>
  <c r="AB888" i="1"/>
  <c r="AC888" i="1"/>
  <c r="AE856" i="1"/>
  <c r="AC856" i="1"/>
  <c r="AB856" i="1"/>
  <c r="AD856" i="1"/>
  <c r="AD824" i="1"/>
  <c r="AE824" i="1"/>
  <c r="AB824" i="1"/>
  <c r="AC824" i="1"/>
  <c r="AE792" i="1"/>
  <c r="AD792" i="1"/>
  <c r="AC792" i="1"/>
  <c r="AB792" i="1"/>
  <c r="AE760" i="1"/>
  <c r="AC760" i="1"/>
  <c r="AB760" i="1"/>
  <c r="AD760" i="1"/>
  <c r="AD728" i="1"/>
  <c r="AE728" i="1"/>
  <c r="AC728" i="1"/>
  <c r="AB728" i="1"/>
  <c r="AE696" i="1"/>
  <c r="AD696" i="1"/>
  <c r="AC696" i="1"/>
  <c r="AB696" i="1"/>
  <c r="AE664" i="1"/>
  <c r="AD664" i="1"/>
  <c r="AC664" i="1"/>
  <c r="AB664" i="1"/>
  <c r="AE632" i="1"/>
  <c r="AD632" i="1"/>
  <c r="AB632" i="1"/>
  <c r="AE600" i="1"/>
  <c r="AD600" i="1"/>
  <c r="AB600" i="1"/>
  <c r="AC600" i="1"/>
  <c r="AE568" i="1"/>
  <c r="AD568" i="1"/>
  <c r="AC568" i="1"/>
  <c r="AB568" i="1"/>
  <c r="AE536" i="1"/>
  <c r="AD536" i="1"/>
  <c r="AC536" i="1"/>
  <c r="AB536" i="1"/>
  <c r="AE504" i="1"/>
  <c r="AC504" i="1"/>
  <c r="AD504" i="1"/>
  <c r="AB504" i="1"/>
  <c r="AE472" i="1"/>
  <c r="AC472" i="1"/>
  <c r="AD472" i="1"/>
  <c r="AB472" i="1"/>
  <c r="AE440" i="1"/>
  <c r="AD440" i="1"/>
  <c r="AC440" i="1"/>
  <c r="AB440" i="1"/>
  <c r="AD408" i="1"/>
  <c r="AE408" i="1"/>
  <c r="AB408" i="1"/>
  <c r="AC408" i="1"/>
  <c r="AE376" i="1"/>
  <c r="AD376" i="1"/>
  <c r="AB376" i="1"/>
  <c r="AC376" i="1"/>
  <c r="AB1885" i="1"/>
  <c r="AB1568" i="1"/>
  <c r="AB1310" i="1"/>
  <c r="AB132" i="1"/>
  <c r="AE2007" i="1"/>
  <c r="AD2007" i="1"/>
  <c r="AC2007" i="1"/>
  <c r="AB2007" i="1"/>
  <c r="AD1975" i="1"/>
  <c r="AE1975" i="1"/>
  <c r="AB1975" i="1"/>
  <c r="AD1943" i="1"/>
  <c r="AE1943" i="1"/>
  <c r="AB1943" i="1"/>
  <c r="AC1943" i="1"/>
  <c r="AE1911" i="1"/>
  <c r="AD1911" i="1"/>
  <c r="AB1911" i="1"/>
  <c r="AC1911" i="1"/>
  <c r="AE1879" i="1"/>
  <c r="AD1879" i="1"/>
  <c r="AC1879" i="1"/>
  <c r="AB1879" i="1"/>
  <c r="AE1847" i="1"/>
  <c r="AD1847" i="1"/>
  <c r="AC1847" i="1"/>
  <c r="AB1847" i="1"/>
  <c r="AE1815" i="1"/>
  <c r="AD1815" i="1"/>
  <c r="AC1815" i="1"/>
  <c r="AE1783" i="1"/>
  <c r="AD1783" i="1"/>
  <c r="AC1783" i="1"/>
  <c r="AD1751" i="1"/>
  <c r="AE1751" i="1"/>
  <c r="AC1751" i="1"/>
  <c r="AD1719" i="1"/>
  <c r="AE1719" i="1"/>
  <c r="AC1719" i="1"/>
  <c r="AB1719" i="1"/>
  <c r="AE1687" i="1"/>
  <c r="AD1687" i="1"/>
  <c r="AC1687" i="1"/>
  <c r="AB1687" i="1"/>
  <c r="AE1655" i="1"/>
  <c r="AC1655" i="1"/>
  <c r="AD1655" i="1"/>
  <c r="AB1655" i="1"/>
  <c r="AE1623" i="1"/>
  <c r="AC1623" i="1"/>
  <c r="AD1623" i="1"/>
  <c r="AB1623" i="1"/>
  <c r="AE1591" i="1"/>
  <c r="AC1591" i="1"/>
  <c r="AD1591" i="1"/>
  <c r="AB1591" i="1"/>
  <c r="AE1559" i="1"/>
  <c r="AC1559" i="1"/>
  <c r="AD1559" i="1"/>
  <c r="AB1559" i="1"/>
  <c r="AE1527" i="1"/>
  <c r="AD1527" i="1"/>
  <c r="AC1527" i="1"/>
  <c r="AE1495" i="1"/>
  <c r="AD1495" i="1"/>
  <c r="AC1495" i="1"/>
  <c r="AE1463" i="1"/>
  <c r="AD1463" i="1"/>
  <c r="AC1463" i="1"/>
  <c r="AD1431" i="1"/>
  <c r="AE1431" i="1"/>
  <c r="AC1431" i="1"/>
  <c r="AB1431" i="1"/>
  <c r="AE1399" i="1"/>
  <c r="AD1399" i="1"/>
  <c r="AB1399" i="1"/>
  <c r="AC1399" i="1"/>
  <c r="AE1367" i="1"/>
  <c r="AD1367" i="1"/>
  <c r="AC1367" i="1"/>
  <c r="AB1367" i="1"/>
  <c r="AE1335" i="1"/>
  <c r="AD1335" i="1"/>
  <c r="AC1335" i="1"/>
  <c r="AB1335" i="1"/>
  <c r="AE1303" i="1"/>
  <c r="AD1303" i="1"/>
  <c r="AC1303" i="1"/>
  <c r="AB1303" i="1"/>
  <c r="AE1271" i="1"/>
  <c r="AD1271" i="1"/>
  <c r="AC1271" i="1"/>
  <c r="AE1239" i="1"/>
  <c r="AD1239" i="1"/>
  <c r="AC1239" i="1"/>
  <c r="AB1239" i="1"/>
  <c r="AE1207" i="1"/>
  <c r="AD1207" i="1"/>
  <c r="AB1207" i="1"/>
  <c r="AC1207" i="1"/>
  <c r="AE1175" i="1"/>
  <c r="AD1175" i="1"/>
  <c r="AC1175" i="1"/>
  <c r="AB1175" i="1"/>
  <c r="AE1143" i="1"/>
  <c r="AD1143" i="1"/>
  <c r="AC1143" i="1"/>
  <c r="AB1143" i="1"/>
  <c r="AE1111" i="1"/>
  <c r="AD1111" i="1"/>
  <c r="AC1111" i="1"/>
  <c r="AB1111" i="1"/>
  <c r="AE1079" i="1"/>
  <c r="AD1079" i="1"/>
  <c r="AC1079" i="1"/>
  <c r="AB1079" i="1"/>
  <c r="AE1047" i="1"/>
  <c r="AC1047" i="1"/>
  <c r="AB1047" i="1"/>
  <c r="AD1047" i="1"/>
  <c r="AE1015" i="1"/>
  <c r="AD1015" i="1"/>
  <c r="AC1015" i="1"/>
  <c r="AB1015" i="1"/>
  <c r="AE983" i="1"/>
  <c r="AD983" i="1"/>
  <c r="AC983" i="1"/>
  <c r="AB983" i="1"/>
  <c r="AE951" i="1"/>
  <c r="AD951" i="1"/>
  <c r="AB951" i="1"/>
  <c r="AC951" i="1"/>
  <c r="AD919" i="1"/>
  <c r="AE919" i="1"/>
  <c r="AC919" i="1"/>
  <c r="AB919" i="1"/>
  <c r="AE887" i="1"/>
  <c r="AD887" i="1"/>
  <c r="AB887" i="1"/>
  <c r="AC887" i="1"/>
  <c r="AE855" i="1"/>
  <c r="AC855" i="1"/>
  <c r="AB855" i="1"/>
  <c r="AD855" i="1"/>
  <c r="AD823" i="1"/>
  <c r="AE823" i="1"/>
  <c r="AB823" i="1"/>
  <c r="AC823" i="1"/>
  <c r="AE791" i="1"/>
  <c r="AD791" i="1"/>
  <c r="AC791" i="1"/>
  <c r="AB791" i="1"/>
  <c r="AE759" i="1"/>
  <c r="AC759" i="1"/>
  <c r="AB759" i="1"/>
  <c r="AD759" i="1"/>
  <c r="AE727" i="1"/>
  <c r="AD727" i="1"/>
  <c r="AC727" i="1"/>
  <c r="AB727" i="1"/>
  <c r="AE695" i="1"/>
  <c r="AD695" i="1"/>
  <c r="AC695" i="1"/>
  <c r="AB695" i="1"/>
  <c r="AE663" i="1"/>
  <c r="AC663" i="1"/>
  <c r="AB663" i="1"/>
  <c r="AD663" i="1"/>
  <c r="AE631" i="1"/>
  <c r="AD631" i="1"/>
  <c r="AB631" i="1"/>
  <c r="AB1988" i="1"/>
  <c r="AB1884" i="1"/>
  <c r="AB1567" i="1"/>
  <c r="AB1309" i="1"/>
  <c r="AC896" i="1"/>
  <c r="AE2006" i="1"/>
  <c r="AD2006" i="1"/>
  <c r="AC2006" i="1"/>
  <c r="AB2006" i="1"/>
  <c r="AD1974" i="1"/>
  <c r="AE1974" i="1"/>
  <c r="AC1974" i="1"/>
  <c r="AB1974" i="1"/>
  <c r="AD1942" i="1"/>
  <c r="AE1942" i="1"/>
  <c r="AB1942" i="1"/>
  <c r="AC1942" i="1"/>
  <c r="AE1910" i="1"/>
  <c r="AD1910" i="1"/>
  <c r="AB1910" i="1"/>
  <c r="AC1910" i="1"/>
  <c r="AE1878" i="1"/>
  <c r="AD1878" i="1"/>
  <c r="AC1878" i="1"/>
  <c r="AB1878" i="1"/>
  <c r="AE1846" i="1"/>
  <c r="AD1846" i="1"/>
  <c r="AC1846" i="1"/>
  <c r="AB1846" i="1"/>
  <c r="AE1814" i="1"/>
  <c r="AD1814" i="1"/>
  <c r="AC1814" i="1"/>
  <c r="AE1782" i="1"/>
  <c r="AD1782" i="1"/>
  <c r="AC1782" i="1"/>
  <c r="AD1750" i="1"/>
  <c r="AE1750" i="1"/>
  <c r="AC1750" i="1"/>
  <c r="AD1718" i="1"/>
  <c r="AE1718" i="1"/>
  <c r="AC1718" i="1"/>
  <c r="AB1718" i="1"/>
  <c r="AE1686" i="1"/>
  <c r="AD1686" i="1"/>
  <c r="AC1686" i="1"/>
  <c r="AB1686" i="1"/>
  <c r="AE1654" i="1"/>
  <c r="AC1654" i="1"/>
  <c r="AD1654" i="1"/>
  <c r="AB1654" i="1"/>
  <c r="AE1622" i="1"/>
  <c r="AC1622" i="1"/>
  <c r="AD1622" i="1"/>
  <c r="AB1622" i="1"/>
  <c r="AE1590" i="1"/>
  <c r="AC1590" i="1"/>
  <c r="AD1590" i="1"/>
  <c r="AB1590" i="1"/>
  <c r="AE1558" i="1"/>
  <c r="AC1558" i="1"/>
  <c r="AD1558" i="1"/>
  <c r="AB1558" i="1"/>
  <c r="AE1526" i="1"/>
  <c r="AD1526" i="1"/>
  <c r="AC1526" i="1"/>
  <c r="AE1494" i="1"/>
  <c r="AD1494" i="1"/>
  <c r="AC1494" i="1"/>
  <c r="AE1462" i="1"/>
  <c r="AD1462" i="1"/>
  <c r="AC1462" i="1"/>
  <c r="AD1430" i="1"/>
  <c r="AE1430" i="1"/>
  <c r="AC1430" i="1"/>
  <c r="AB1430" i="1"/>
  <c r="AE1398" i="1"/>
  <c r="AD1398" i="1"/>
  <c r="AB1398" i="1"/>
  <c r="AC1398" i="1"/>
  <c r="AE1366" i="1"/>
  <c r="AD1366" i="1"/>
  <c r="AC1366" i="1"/>
  <c r="AB1366" i="1"/>
  <c r="AE1334" i="1"/>
  <c r="AD1334" i="1"/>
  <c r="AC1334" i="1"/>
  <c r="AB1334" i="1"/>
  <c r="AE1302" i="1"/>
  <c r="AD1302" i="1"/>
  <c r="AC1302" i="1"/>
  <c r="AB1302" i="1"/>
  <c r="AD1270" i="1"/>
  <c r="AE1270" i="1"/>
  <c r="AC1270" i="1"/>
  <c r="AE1238" i="1"/>
  <c r="AD1238" i="1"/>
  <c r="AC1238" i="1"/>
  <c r="AB1238" i="1"/>
  <c r="AE1206" i="1"/>
  <c r="AD1206" i="1"/>
  <c r="AB1206" i="1"/>
  <c r="AC1206" i="1"/>
  <c r="AE1174" i="1"/>
  <c r="AD1174" i="1"/>
  <c r="AC1174" i="1"/>
  <c r="AB1174" i="1"/>
  <c r="AE1142" i="1"/>
  <c r="AD1142" i="1"/>
  <c r="AC1142" i="1"/>
  <c r="AB1142" i="1"/>
  <c r="AE1110" i="1"/>
  <c r="AD1110" i="1"/>
  <c r="AC1110" i="1"/>
  <c r="AB1110" i="1"/>
  <c r="AE1078" i="1"/>
  <c r="AD1078" i="1"/>
  <c r="AC1078" i="1"/>
  <c r="AE1046" i="1"/>
  <c r="AC1046" i="1"/>
  <c r="AD1046" i="1"/>
  <c r="AB1046" i="1"/>
  <c r="AE1014" i="1"/>
  <c r="AD1014" i="1"/>
  <c r="AC1014" i="1"/>
  <c r="AB1014" i="1"/>
  <c r="AE982" i="1"/>
  <c r="AD982" i="1"/>
  <c r="AC982" i="1"/>
  <c r="AB982" i="1"/>
  <c r="AE950" i="1"/>
  <c r="AD950" i="1"/>
  <c r="AC950" i="1"/>
  <c r="AB950" i="1"/>
  <c r="AD918" i="1"/>
  <c r="AE918" i="1"/>
  <c r="AC918" i="1"/>
  <c r="AB918" i="1"/>
  <c r="AE886" i="1"/>
  <c r="AD886" i="1"/>
  <c r="AC886" i="1"/>
  <c r="AB886" i="1"/>
  <c r="AE854" i="1"/>
  <c r="AC854" i="1"/>
  <c r="AD854" i="1"/>
  <c r="AB854" i="1"/>
  <c r="AE822" i="1"/>
  <c r="AD822" i="1"/>
  <c r="AC822" i="1"/>
  <c r="AB822" i="1"/>
  <c r="AD790" i="1"/>
  <c r="AE790" i="1"/>
  <c r="AC790" i="1"/>
  <c r="AB790" i="1"/>
  <c r="AE758" i="1"/>
  <c r="AC758" i="1"/>
  <c r="AD758" i="1"/>
  <c r="AE726" i="1"/>
  <c r="AD726" i="1"/>
  <c r="AC726" i="1"/>
  <c r="AB726" i="1"/>
  <c r="AD694" i="1"/>
  <c r="AE694" i="1"/>
  <c r="AC694" i="1"/>
  <c r="AB694" i="1"/>
  <c r="AE662" i="1"/>
  <c r="AD662" i="1"/>
  <c r="AC662" i="1"/>
  <c r="AE630" i="1"/>
  <c r="AD630" i="1"/>
  <c r="AB630" i="1"/>
  <c r="AC630" i="1"/>
  <c r="AE598" i="1"/>
  <c r="AD598" i="1"/>
  <c r="AC598" i="1"/>
  <c r="AB598" i="1"/>
  <c r="AE566" i="1"/>
  <c r="AD566" i="1"/>
  <c r="AC566" i="1"/>
  <c r="AB566" i="1"/>
  <c r="AD534" i="1"/>
  <c r="AE534" i="1"/>
  <c r="AC534" i="1"/>
  <c r="AB534" i="1"/>
  <c r="AE502" i="1"/>
  <c r="AC502" i="1"/>
  <c r="AD502" i="1"/>
  <c r="AB1985" i="1"/>
  <c r="AB1883" i="1"/>
  <c r="AB1566" i="1"/>
  <c r="AB1308" i="1"/>
  <c r="AB1028" i="1"/>
  <c r="AC634" i="1"/>
  <c r="AE2005" i="1"/>
  <c r="AD2005" i="1"/>
  <c r="AC2005" i="1"/>
  <c r="AB2005" i="1"/>
  <c r="AD1973" i="1"/>
  <c r="AE1973" i="1"/>
  <c r="AC1973" i="1"/>
  <c r="AB1973" i="1"/>
  <c r="AD1941" i="1"/>
  <c r="AE1941" i="1"/>
  <c r="AB1941" i="1"/>
  <c r="AC1941" i="1"/>
  <c r="AE1909" i="1"/>
  <c r="AD1909" i="1"/>
  <c r="AB1909" i="1"/>
  <c r="AC1909" i="1"/>
  <c r="AE1877" i="1"/>
  <c r="AD1877" i="1"/>
  <c r="AC1877" i="1"/>
  <c r="AB1877" i="1"/>
  <c r="AE1845" i="1"/>
  <c r="AD1845" i="1"/>
  <c r="AC1845" i="1"/>
  <c r="AE1813" i="1"/>
  <c r="AD1813" i="1"/>
  <c r="AC1813" i="1"/>
  <c r="AE1781" i="1"/>
  <c r="AD1781" i="1"/>
  <c r="AC1781" i="1"/>
  <c r="AD1749" i="1"/>
  <c r="AE1749" i="1"/>
  <c r="AC1749" i="1"/>
  <c r="AE1717" i="1"/>
  <c r="AD1717" i="1"/>
  <c r="AC1717" i="1"/>
  <c r="AE1685" i="1"/>
  <c r="AD1685" i="1"/>
  <c r="AC1685" i="1"/>
  <c r="AB1685" i="1"/>
  <c r="AE1653" i="1"/>
  <c r="AD1653" i="1"/>
  <c r="AB1653" i="1"/>
  <c r="AC1653" i="1"/>
  <c r="AE1621" i="1"/>
  <c r="AC1621" i="1"/>
  <c r="AD1621" i="1"/>
  <c r="AB1621" i="1"/>
  <c r="AE1589" i="1"/>
  <c r="AC1589" i="1"/>
  <c r="AD1589" i="1"/>
  <c r="AB1589" i="1"/>
  <c r="AE1557" i="1"/>
  <c r="AC1557" i="1"/>
  <c r="AD1557" i="1"/>
  <c r="AB1557" i="1"/>
  <c r="AE1525" i="1"/>
  <c r="AC1525" i="1"/>
  <c r="AD1525" i="1"/>
  <c r="AB1525" i="1"/>
  <c r="AE1493" i="1"/>
  <c r="AD1493" i="1"/>
  <c r="AC1493" i="1"/>
  <c r="AE1461" i="1"/>
  <c r="AD1461" i="1"/>
  <c r="AB1461" i="1"/>
  <c r="AC1461" i="1"/>
  <c r="AD1429" i="1"/>
  <c r="AE1429" i="1"/>
  <c r="AB1429" i="1"/>
  <c r="AC1429" i="1"/>
  <c r="AE1397" i="1"/>
  <c r="AD1397" i="1"/>
  <c r="AB1397" i="1"/>
  <c r="AC1397" i="1"/>
  <c r="AE1365" i="1"/>
  <c r="AD1365" i="1"/>
  <c r="AC1365" i="1"/>
  <c r="AB1365" i="1"/>
  <c r="AE1333" i="1"/>
  <c r="AD1333" i="1"/>
  <c r="AB1333" i="1"/>
  <c r="AC1333" i="1"/>
  <c r="AE1301" i="1"/>
  <c r="AD1301" i="1"/>
  <c r="AB1301" i="1"/>
  <c r="AC1301" i="1"/>
  <c r="AE1269" i="1"/>
  <c r="AD1269" i="1"/>
  <c r="AC1269" i="1"/>
  <c r="AB1269" i="1"/>
  <c r="AE1237" i="1"/>
  <c r="AD1237" i="1"/>
  <c r="AB1237" i="1"/>
  <c r="AC1237" i="1"/>
  <c r="AE1205" i="1"/>
  <c r="AB1205" i="1"/>
  <c r="AD1205" i="1"/>
  <c r="AC1205" i="1"/>
  <c r="AE1173" i="1"/>
  <c r="AD1173" i="1"/>
  <c r="AC1173" i="1"/>
  <c r="AB1173" i="1"/>
  <c r="AE1141" i="1"/>
  <c r="AD1141" i="1"/>
  <c r="AB1141" i="1"/>
  <c r="AC1141" i="1"/>
  <c r="AE1109" i="1"/>
  <c r="AD1109" i="1"/>
  <c r="AC1109" i="1"/>
  <c r="AB1109" i="1"/>
  <c r="AE1077" i="1"/>
  <c r="AD1077" i="1"/>
  <c r="AC1077" i="1"/>
  <c r="AB1077" i="1"/>
  <c r="AE1045" i="1"/>
  <c r="AC1045" i="1"/>
  <c r="AB1045" i="1"/>
  <c r="AD1045" i="1"/>
  <c r="AE1013" i="1"/>
  <c r="AD1013" i="1"/>
  <c r="AC1013" i="1"/>
  <c r="AB1013" i="1"/>
  <c r="AE981" i="1"/>
  <c r="AD981" i="1"/>
  <c r="AC981" i="1"/>
  <c r="AB981" i="1"/>
  <c r="AB1880" i="1"/>
  <c r="AB1775" i="1"/>
  <c r="AB1565" i="1"/>
  <c r="AB1307" i="1"/>
  <c r="AB1185" i="1"/>
  <c r="AB1027" i="1"/>
  <c r="AB450" i="1"/>
  <c r="AC1857" i="1"/>
  <c r="AC633" i="1"/>
  <c r="AE2004" i="1"/>
  <c r="AD2004" i="1"/>
  <c r="AC2004" i="1"/>
  <c r="AB2004" i="1"/>
  <c r="AD1972" i="1"/>
  <c r="AE1972" i="1"/>
  <c r="AC1972" i="1"/>
  <c r="AB1972" i="1"/>
  <c r="AD1940" i="1"/>
  <c r="AE1940" i="1"/>
  <c r="AB1940" i="1"/>
  <c r="AC1940" i="1"/>
  <c r="AE1908" i="1"/>
  <c r="AD1908" i="1"/>
  <c r="AB1908" i="1"/>
  <c r="AC1908" i="1"/>
  <c r="AE1876" i="1"/>
  <c r="AD1876" i="1"/>
  <c r="AC1876" i="1"/>
  <c r="AB1876" i="1"/>
  <c r="AE1844" i="1"/>
  <c r="AD1844" i="1"/>
  <c r="AC1844" i="1"/>
  <c r="AB1844" i="1"/>
  <c r="AE1812" i="1"/>
  <c r="AD1812" i="1"/>
  <c r="AC1812" i="1"/>
  <c r="AB1812" i="1"/>
  <c r="AE1780" i="1"/>
  <c r="AD1780" i="1"/>
  <c r="AC1780" i="1"/>
  <c r="AD1748" i="1"/>
  <c r="AE1748" i="1"/>
  <c r="AE1716" i="1"/>
  <c r="AD1716" i="1"/>
  <c r="AC1716" i="1"/>
  <c r="AE1684" i="1"/>
  <c r="AD1684" i="1"/>
  <c r="AC1684" i="1"/>
  <c r="AB1684" i="1"/>
  <c r="AE1652" i="1"/>
  <c r="AD1652" i="1"/>
  <c r="AB1652" i="1"/>
  <c r="AC1652" i="1"/>
  <c r="AE1620" i="1"/>
  <c r="AC1620" i="1"/>
  <c r="AD1620" i="1"/>
  <c r="AB1620" i="1"/>
  <c r="AE1588" i="1"/>
  <c r="AC1588" i="1"/>
  <c r="AD1588" i="1"/>
  <c r="AB1588" i="1"/>
  <c r="AE1556" i="1"/>
  <c r="AC1556" i="1"/>
  <c r="AD1556" i="1"/>
  <c r="AB1556" i="1"/>
  <c r="AE1524" i="1"/>
  <c r="AC1524" i="1"/>
  <c r="AD1524" i="1"/>
  <c r="AB1524" i="1"/>
  <c r="AE1492" i="1"/>
  <c r="AD1492" i="1"/>
  <c r="AC1492" i="1"/>
  <c r="AB1492" i="1"/>
  <c r="AE1460" i="1"/>
  <c r="AD1460" i="1"/>
  <c r="AC1460" i="1"/>
  <c r="AD1428" i="1"/>
  <c r="AE1428" i="1"/>
  <c r="AC1428" i="1"/>
  <c r="AB1428" i="1"/>
  <c r="AE1396" i="1"/>
  <c r="AD1396" i="1"/>
  <c r="AB1396" i="1"/>
  <c r="AC1396" i="1"/>
  <c r="AE1364" i="1"/>
  <c r="AD1364" i="1"/>
  <c r="AC1364" i="1"/>
  <c r="AB1364" i="1"/>
  <c r="AE1332" i="1"/>
  <c r="AD1332" i="1"/>
  <c r="AC1332" i="1"/>
  <c r="AB1332" i="1"/>
  <c r="AE1300" i="1"/>
  <c r="AD1300" i="1"/>
  <c r="AC1300" i="1"/>
  <c r="AE1268" i="1"/>
  <c r="AD1268" i="1"/>
  <c r="AC1268" i="1"/>
  <c r="AE1236" i="1"/>
  <c r="AD1236" i="1"/>
  <c r="AC1236" i="1"/>
  <c r="AB1236" i="1"/>
  <c r="AE1204" i="1"/>
  <c r="AD1204" i="1"/>
  <c r="AC1204" i="1"/>
  <c r="AB1204" i="1"/>
  <c r="AE1172" i="1"/>
  <c r="AD1172" i="1"/>
  <c r="AC1172" i="1"/>
  <c r="AB1172" i="1"/>
  <c r="AE1140" i="1"/>
  <c r="AD1140" i="1"/>
  <c r="AC1140" i="1"/>
  <c r="AB1140" i="1"/>
  <c r="AE1108" i="1"/>
  <c r="AD1108" i="1"/>
  <c r="AC1108" i="1"/>
  <c r="AB1108" i="1"/>
  <c r="AE1076" i="1"/>
  <c r="AD1076" i="1"/>
  <c r="AC1076" i="1"/>
  <c r="AB1076" i="1"/>
  <c r="AE1044" i="1"/>
  <c r="AC1044" i="1"/>
  <c r="AB1044" i="1"/>
  <c r="AD1044" i="1"/>
  <c r="AE1012" i="1"/>
  <c r="AD1012" i="1"/>
  <c r="AC1012" i="1"/>
  <c r="AB1012" i="1"/>
  <c r="AE980" i="1"/>
  <c r="AD980" i="1"/>
  <c r="AC980" i="1"/>
  <c r="AB980" i="1"/>
  <c r="AB1857" i="1"/>
  <c r="AB1564" i="1"/>
  <c r="AB1306" i="1"/>
  <c r="AB1023" i="1"/>
  <c r="AB449" i="1"/>
  <c r="AE2003" i="1"/>
  <c r="AD2003" i="1"/>
  <c r="AB2003" i="1"/>
  <c r="AC2003" i="1"/>
  <c r="AE1971" i="1"/>
  <c r="AB1971" i="1"/>
  <c r="AC1971" i="1"/>
  <c r="AD1971" i="1"/>
  <c r="AE1939" i="1"/>
  <c r="AD1939" i="1"/>
  <c r="AB1939" i="1"/>
  <c r="AC1939" i="1"/>
  <c r="AE1907" i="1"/>
  <c r="AD1907" i="1"/>
  <c r="AB1907" i="1"/>
  <c r="AC1907" i="1"/>
  <c r="AE1875" i="1"/>
  <c r="AD1875" i="1"/>
  <c r="AC1875" i="1"/>
  <c r="AB1875" i="1"/>
  <c r="AE1843" i="1"/>
  <c r="AD1843" i="1"/>
  <c r="AB1843" i="1"/>
  <c r="AC1843" i="1"/>
  <c r="AE1811" i="1"/>
  <c r="AD1811" i="1"/>
  <c r="AB1811" i="1"/>
  <c r="AC1811" i="1"/>
  <c r="AE1779" i="1"/>
  <c r="AD1779" i="1"/>
  <c r="AB1779" i="1"/>
  <c r="AC1779" i="1"/>
  <c r="AD1747" i="1"/>
  <c r="AE1747" i="1"/>
  <c r="AB1747" i="1"/>
  <c r="AE1715" i="1"/>
  <c r="AD1715" i="1"/>
  <c r="AB1715" i="1"/>
  <c r="AC1715" i="1"/>
  <c r="AE1683" i="1"/>
  <c r="AD1683" i="1"/>
  <c r="AB1683" i="1"/>
  <c r="AC1683" i="1"/>
  <c r="AE1651" i="1"/>
  <c r="AD1651" i="1"/>
  <c r="AB1651" i="1"/>
  <c r="AC1651" i="1"/>
  <c r="AE1619" i="1"/>
  <c r="AD1619" i="1"/>
  <c r="AB1619" i="1"/>
  <c r="AC1619" i="1"/>
  <c r="AE1587" i="1"/>
  <c r="AC1587" i="1"/>
  <c r="AD1587" i="1"/>
  <c r="AB1587" i="1"/>
  <c r="AE1555" i="1"/>
  <c r="AC1555" i="1"/>
  <c r="AD1555" i="1"/>
  <c r="AB1555" i="1"/>
  <c r="AE1523" i="1"/>
  <c r="AC1523" i="1"/>
  <c r="AD1523" i="1"/>
  <c r="AB1523" i="1"/>
  <c r="AE1491" i="1"/>
  <c r="AC1491" i="1"/>
  <c r="AB1491" i="1"/>
  <c r="AD1491" i="1"/>
  <c r="AE1459" i="1"/>
  <c r="AD1459" i="1"/>
  <c r="AB1459" i="1"/>
  <c r="AC1459" i="1"/>
  <c r="AD1427" i="1"/>
  <c r="AE1427" i="1"/>
  <c r="AB1427" i="1"/>
  <c r="AC1427" i="1"/>
  <c r="AE1395" i="1"/>
  <c r="AD1395" i="1"/>
  <c r="AB1395" i="1"/>
  <c r="AC1395" i="1"/>
  <c r="AE1363" i="1"/>
  <c r="AD1363" i="1"/>
  <c r="AC1363" i="1"/>
  <c r="AB1363" i="1"/>
  <c r="AE1331" i="1"/>
  <c r="AD1331" i="1"/>
  <c r="AB1331" i="1"/>
  <c r="AC1331" i="1"/>
  <c r="AE1299" i="1"/>
  <c r="AD1299" i="1"/>
  <c r="AB1299" i="1"/>
  <c r="AC1299" i="1"/>
  <c r="AE1267" i="1"/>
  <c r="AD1267" i="1"/>
  <c r="AC1267" i="1"/>
  <c r="AB1267" i="1"/>
  <c r="AE1235" i="1"/>
  <c r="AD1235" i="1"/>
  <c r="AB1235" i="1"/>
  <c r="AC1235" i="1"/>
  <c r="AE1203" i="1"/>
  <c r="AD1203" i="1"/>
  <c r="AB1203" i="1"/>
  <c r="AC1203" i="1"/>
  <c r="AE1171" i="1"/>
  <c r="AD1171" i="1"/>
  <c r="AB1171" i="1"/>
  <c r="AC1171" i="1"/>
  <c r="AE1139" i="1"/>
  <c r="AD1139" i="1"/>
  <c r="AB1139" i="1"/>
  <c r="AC1139" i="1"/>
  <c r="AE1107" i="1"/>
  <c r="AD1107" i="1"/>
  <c r="AB1107" i="1"/>
  <c r="AC1107" i="1"/>
  <c r="AE1075" i="1"/>
  <c r="AD1075" i="1"/>
  <c r="AC1075" i="1"/>
  <c r="AB1075" i="1"/>
  <c r="AE1043" i="1"/>
  <c r="AC1043" i="1"/>
  <c r="AB1043" i="1"/>
  <c r="AD1043" i="1"/>
  <c r="AE1011" i="1"/>
  <c r="AD1011" i="1"/>
  <c r="AC1011" i="1"/>
  <c r="AB1011" i="1"/>
  <c r="AE979" i="1"/>
  <c r="AD979" i="1"/>
  <c r="AC979" i="1"/>
  <c r="AB979" i="1"/>
  <c r="AB1856" i="1"/>
  <c r="AB1563" i="1"/>
  <c r="AB1305" i="1"/>
  <c r="AB1156" i="1"/>
  <c r="AB991" i="1"/>
  <c r="AB448" i="1"/>
  <c r="AC631" i="1"/>
  <c r="AE323" i="1"/>
  <c r="AD323" i="1"/>
  <c r="AC323" i="1"/>
  <c r="AE2002" i="1"/>
  <c r="AD2002" i="1"/>
  <c r="AC2002" i="1"/>
  <c r="AB2002" i="1"/>
  <c r="AE1970" i="1"/>
  <c r="AC1970" i="1"/>
  <c r="AD1970" i="1"/>
  <c r="AB1970" i="1"/>
  <c r="AE1938" i="1"/>
  <c r="AD1938" i="1"/>
  <c r="AB1938" i="1"/>
  <c r="AC1938" i="1"/>
  <c r="AD1906" i="1"/>
  <c r="AE1906" i="1"/>
  <c r="AC1906" i="1"/>
  <c r="AB1906" i="1"/>
  <c r="AE1874" i="1"/>
  <c r="AD1874" i="1"/>
  <c r="AC1874" i="1"/>
  <c r="AB1874" i="1"/>
  <c r="AE1842" i="1"/>
  <c r="AD1842" i="1"/>
  <c r="AC1842" i="1"/>
  <c r="AB1842" i="1"/>
  <c r="AE1810" i="1"/>
  <c r="AD1810" i="1"/>
  <c r="AC1810" i="1"/>
  <c r="AB1810" i="1"/>
  <c r="AE1778" i="1"/>
  <c r="AD1778" i="1"/>
  <c r="AC1778" i="1"/>
  <c r="AD1746" i="1"/>
  <c r="AE1746" i="1"/>
  <c r="AC1746" i="1"/>
  <c r="AE1714" i="1"/>
  <c r="AD1714" i="1"/>
  <c r="AC1714" i="1"/>
  <c r="AE1682" i="1"/>
  <c r="AD1682" i="1"/>
  <c r="AC1682" i="1"/>
  <c r="AB1682" i="1"/>
  <c r="AE1650" i="1"/>
  <c r="AD1650" i="1"/>
  <c r="AB1650" i="1"/>
  <c r="AC1650" i="1"/>
  <c r="AE1618" i="1"/>
  <c r="AD1618" i="1"/>
  <c r="AB1618" i="1"/>
  <c r="AC1618" i="1"/>
  <c r="AE1586" i="1"/>
  <c r="AD1586" i="1"/>
  <c r="AC1586" i="1"/>
  <c r="AB1586" i="1"/>
  <c r="AE1554" i="1"/>
  <c r="AC1554" i="1"/>
  <c r="AD1554" i="1"/>
  <c r="AB1554" i="1"/>
  <c r="AE1522" i="1"/>
  <c r="AC1522" i="1"/>
  <c r="AD1522" i="1"/>
  <c r="AB1522" i="1"/>
  <c r="AE1490" i="1"/>
  <c r="AC1490" i="1"/>
  <c r="AB1490" i="1"/>
  <c r="AD1490" i="1"/>
  <c r="AE1458" i="1"/>
  <c r="AD1458" i="1"/>
  <c r="AB1458" i="1"/>
  <c r="AC1458" i="1"/>
  <c r="AE1426" i="1"/>
  <c r="AB1426" i="1"/>
  <c r="AC1426" i="1"/>
  <c r="AD1426" i="1"/>
  <c r="AE1394" i="1"/>
  <c r="AD1394" i="1"/>
  <c r="AB1394" i="1"/>
  <c r="AC1394" i="1"/>
  <c r="AE1362" i="1"/>
  <c r="AD1362" i="1"/>
  <c r="AC1362" i="1"/>
  <c r="AB1362" i="1"/>
  <c r="AE1330" i="1"/>
  <c r="AD1330" i="1"/>
  <c r="AB1330" i="1"/>
  <c r="AC1330" i="1"/>
  <c r="AE1298" i="1"/>
  <c r="AD1298" i="1"/>
  <c r="AB1298" i="1"/>
  <c r="AC1298" i="1"/>
  <c r="AE1266" i="1"/>
  <c r="AD1266" i="1"/>
  <c r="AC1266" i="1"/>
  <c r="AB1266" i="1"/>
  <c r="AE1234" i="1"/>
  <c r="AD1234" i="1"/>
  <c r="AB1234" i="1"/>
  <c r="AC1234" i="1"/>
  <c r="AE1202" i="1"/>
  <c r="AD1202" i="1"/>
  <c r="AB1202" i="1"/>
  <c r="AC1202" i="1"/>
  <c r="AE1170" i="1"/>
  <c r="AD1170" i="1"/>
  <c r="AB1170" i="1"/>
  <c r="AC1170" i="1"/>
  <c r="AE1138" i="1"/>
  <c r="AB1138" i="1"/>
  <c r="AC1138" i="1"/>
  <c r="AD1138" i="1"/>
  <c r="AE1106" i="1"/>
  <c r="AD1106" i="1"/>
  <c r="AB1106" i="1"/>
  <c r="AC1106" i="1"/>
  <c r="AE1074" i="1"/>
  <c r="AD1074" i="1"/>
  <c r="AC1074" i="1"/>
  <c r="AB1074" i="1"/>
  <c r="AE1042" i="1"/>
  <c r="AC1042" i="1"/>
  <c r="AB1042" i="1"/>
  <c r="AD1042" i="1"/>
  <c r="AE1010" i="1"/>
  <c r="AD1010" i="1"/>
  <c r="AC1010" i="1"/>
  <c r="AB1010" i="1"/>
  <c r="AE978" i="1"/>
  <c r="AD978" i="1"/>
  <c r="AC978" i="1"/>
  <c r="AB978" i="1"/>
  <c r="AB1855" i="1"/>
  <c r="AB1562" i="1"/>
  <c r="AB1304" i="1"/>
  <c r="AB1155" i="1"/>
  <c r="AB990" i="1"/>
  <c r="AE195" i="1"/>
  <c r="AD195" i="1"/>
  <c r="AC195" i="1"/>
  <c r="AE2001" i="1"/>
  <c r="AD2001" i="1"/>
  <c r="AB2001" i="1"/>
  <c r="AC2001" i="1"/>
  <c r="AE1969" i="1"/>
  <c r="AB1969" i="1"/>
  <c r="AC1969" i="1"/>
  <c r="AD1969" i="1"/>
  <c r="AE1937" i="1"/>
  <c r="AD1937" i="1"/>
  <c r="AB1937" i="1"/>
  <c r="AC1937" i="1"/>
  <c r="AD1905" i="1"/>
  <c r="AE1905" i="1"/>
  <c r="AB1905" i="1"/>
  <c r="AC1905" i="1"/>
  <c r="AE1873" i="1"/>
  <c r="AD1873" i="1"/>
  <c r="AC1873" i="1"/>
  <c r="AB1873" i="1"/>
  <c r="AE1841" i="1"/>
  <c r="AD1841" i="1"/>
  <c r="AB1841" i="1"/>
  <c r="AC1841" i="1"/>
  <c r="AE1809" i="1"/>
  <c r="AD1809" i="1"/>
  <c r="AB1809" i="1"/>
  <c r="AC1809" i="1"/>
  <c r="AE1777" i="1"/>
  <c r="AD1777" i="1"/>
  <c r="AB1777" i="1"/>
  <c r="AC1777" i="1"/>
  <c r="AE1745" i="1"/>
  <c r="AD1745" i="1"/>
  <c r="AB1745" i="1"/>
  <c r="AC1745" i="1"/>
  <c r="AE1713" i="1"/>
  <c r="AD1713" i="1"/>
  <c r="AB1713" i="1"/>
  <c r="AC1713" i="1"/>
  <c r="AE1681" i="1"/>
  <c r="AD1681" i="1"/>
  <c r="AB1681" i="1"/>
  <c r="AC1681" i="1"/>
  <c r="AE1649" i="1"/>
  <c r="AD1649" i="1"/>
  <c r="AB1649" i="1"/>
  <c r="AC1649" i="1"/>
  <c r="AE1617" i="1"/>
  <c r="AD1617" i="1"/>
  <c r="AB1617" i="1"/>
  <c r="AC1617" i="1"/>
  <c r="AE1585" i="1"/>
  <c r="AD1585" i="1"/>
  <c r="AB1585" i="1"/>
  <c r="AC1585" i="1"/>
  <c r="AE1553" i="1"/>
  <c r="AC1553" i="1"/>
  <c r="AD1553" i="1"/>
  <c r="AB1553" i="1"/>
  <c r="AE1521" i="1"/>
  <c r="AC1521" i="1"/>
  <c r="AD1521" i="1"/>
  <c r="AB1521" i="1"/>
  <c r="AE1489" i="1"/>
  <c r="AC1489" i="1"/>
  <c r="AB1489" i="1"/>
  <c r="AD1489" i="1"/>
  <c r="AE1457" i="1"/>
  <c r="AC1457" i="1"/>
  <c r="AD1457" i="1"/>
  <c r="AB1457" i="1"/>
  <c r="AE1425" i="1"/>
  <c r="AB1425" i="1"/>
  <c r="AC1425" i="1"/>
  <c r="AD1425" i="1"/>
  <c r="AE1393" i="1"/>
  <c r="AD1393" i="1"/>
  <c r="AB1393" i="1"/>
  <c r="AC1393" i="1"/>
  <c r="AE1361" i="1"/>
  <c r="AD1361" i="1"/>
  <c r="AC1361" i="1"/>
  <c r="AB1361" i="1"/>
  <c r="AE1329" i="1"/>
  <c r="AD1329" i="1"/>
  <c r="AB1329" i="1"/>
  <c r="AC1329" i="1"/>
  <c r="AE1297" i="1"/>
  <c r="AD1297" i="1"/>
  <c r="AB1297" i="1"/>
  <c r="AC1297" i="1"/>
  <c r="AE1265" i="1"/>
  <c r="AD1265" i="1"/>
  <c r="AB1265" i="1"/>
  <c r="AE1233" i="1"/>
  <c r="AD1233" i="1"/>
  <c r="AB1233" i="1"/>
  <c r="AC1233" i="1"/>
  <c r="AE1201" i="1"/>
  <c r="AD1201" i="1"/>
  <c r="AB1201" i="1"/>
  <c r="AC1201" i="1"/>
  <c r="AD1169" i="1"/>
  <c r="AE1169" i="1"/>
  <c r="AB1169" i="1"/>
  <c r="AC1169" i="1"/>
  <c r="AD1137" i="1"/>
  <c r="AE1137" i="1"/>
  <c r="AB1137" i="1"/>
  <c r="AC1137" i="1"/>
  <c r="AE1105" i="1"/>
  <c r="AD1105" i="1"/>
  <c r="AB1105" i="1"/>
  <c r="AC1105" i="1"/>
  <c r="AE1073" i="1"/>
  <c r="AD1073" i="1"/>
  <c r="AB1073" i="1"/>
  <c r="AC1073" i="1"/>
  <c r="AE1041" i="1"/>
  <c r="AC1041" i="1"/>
  <c r="AB1041" i="1"/>
  <c r="AD1041" i="1"/>
  <c r="AE1009" i="1"/>
  <c r="AD1009" i="1"/>
  <c r="AC1009" i="1"/>
  <c r="AB1009" i="1"/>
  <c r="AE977" i="1"/>
  <c r="AD977" i="1"/>
  <c r="AC977" i="1"/>
  <c r="AB977" i="1"/>
  <c r="AB1854" i="1"/>
  <c r="AB1752" i="1"/>
  <c r="AB1535" i="1"/>
  <c r="AB1300" i="1"/>
  <c r="AB1154" i="1"/>
  <c r="AB989" i="1"/>
  <c r="AB66" i="1"/>
  <c r="AC1748" i="1"/>
  <c r="AE131" i="1"/>
  <c r="AD131" i="1"/>
  <c r="AC131" i="1"/>
  <c r="AE2000" i="1"/>
  <c r="AD2000" i="1"/>
  <c r="AB2000" i="1"/>
  <c r="AC2000" i="1"/>
  <c r="AE1968" i="1"/>
  <c r="AB1968" i="1"/>
  <c r="AC1968" i="1"/>
  <c r="AD1968" i="1"/>
  <c r="AE1936" i="1"/>
  <c r="AD1936" i="1"/>
  <c r="AB1936" i="1"/>
  <c r="AC1936" i="1"/>
  <c r="AD1904" i="1"/>
  <c r="AE1904" i="1"/>
  <c r="AB1904" i="1"/>
  <c r="AC1904" i="1"/>
  <c r="AE1872" i="1"/>
  <c r="AB1872" i="1"/>
  <c r="AD1872" i="1"/>
  <c r="AC1872" i="1"/>
  <c r="AE1840" i="1"/>
  <c r="AD1840" i="1"/>
  <c r="AB1840" i="1"/>
  <c r="AC1840" i="1"/>
  <c r="AE1808" i="1"/>
  <c r="AD1808" i="1"/>
  <c r="AB1808" i="1"/>
  <c r="AC1808" i="1"/>
  <c r="AB1853" i="1"/>
  <c r="AB1751" i="1"/>
  <c r="AB1534" i="1"/>
  <c r="AB1153" i="1"/>
  <c r="AB988" i="1"/>
  <c r="AB65" i="1"/>
  <c r="AC1747" i="1"/>
  <c r="AE67" i="1"/>
  <c r="AC67" i="1"/>
  <c r="AD67" i="1"/>
  <c r="AB67" i="1"/>
  <c r="AE1999" i="1"/>
  <c r="AC1999" i="1"/>
  <c r="AD1999" i="1"/>
  <c r="AB1999" i="1"/>
  <c r="AE1967" i="1"/>
  <c r="AC1967" i="1"/>
  <c r="AD1967" i="1"/>
  <c r="AB1967" i="1"/>
  <c r="AE1935" i="1"/>
  <c r="AD1935" i="1"/>
  <c r="AC1935" i="1"/>
  <c r="AB1935" i="1"/>
  <c r="AD1903" i="1"/>
  <c r="AE1903" i="1"/>
  <c r="AC1903" i="1"/>
  <c r="AB1903" i="1"/>
  <c r="AE1871" i="1"/>
  <c r="AD1871" i="1"/>
  <c r="AC1871" i="1"/>
  <c r="AB1871" i="1"/>
  <c r="AE1839" i="1"/>
  <c r="AD1839" i="1"/>
  <c r="AC1839" i="1"/>
  <c r="AB1839" i="1"/>
  <c r="AE1807" i="1"/>
  <c r="AD1807" i="1"/>
  <c r="AC1807" i="1"/>
  <c r="AE1775" i="1"/>
  <c r="AD1775" i="1"/>
  <c r="AE1743" i="1"/>
  <c r="AD1743" i="1"/>
  <c r="AC1743" i="1"/>
  <c r="AE1711" i="1"/>
  <c r="AD1711" i="1"/>
  <c r="AC1711" i="1"/>
  <c r="AD1679" i="1"/>
  <c r="AE1679" i="1"/>
  <c r="AC1679" i="1"/>
  <c r="AD1647" i="1"/>
  <c r="AE1647" i="1"/>
  <c r="AC1647" i="1"/>
  <c r="AB1647" i="1"/>
  <c r="AE1615" i="1"/>
  <c r="AD1615" i="1"/>
  <c r="AB1615" i="1"/>
  <c r="AC1615" i="1"/>
  <c r="AE1583" i="1"/>
  <c r="AD1583" i="1"/>
  <c r="AC1583" i="1"/>
  <c r="AB1583" i="1"/>
  <c r="AE1551" i="1"/>
  <c r="AD1551" i="1"/>
  <c r="AC1551" i="1"/>
  <c r="AB1551" i="1"/>
  <c r="AE1519" i="1"/>
  <c r="AD1519" i="1"/>
  <c r="AC1519" i="1"/>
  <c r="AB1519" i="1"/>
  <c r="AE1487" i="1"/>
  <c r="AD1487" i="1"/>
  <c r="AC1487" i="1"/>
  <c r="AB1487" i="1"/>
  <c r="AE1455" i="1"/>
  <c r="AD1455" i="1"/>
  <c r="AC1455" i="1"/>
  <c r="AD1423" i="1"/>
  <c r="AE1423" i="1"/>
  <c r="AC1423" i="1"/>
  <c r="AB1423" i="1"/>
  <c r="AD1391" i="1"/>
  <c r="AE1391" i="1"/>
  <c r="AB1391" i="1"/>
  <c r="AC1391" i="1"/>
  <c r="AE1359" i="1"/>
  <c r="AD1359" i="1"/>
  <c r="AB1359" i="1"/>
  <c r="AC1359" i="1"/>
  <c r="AB1956" i="1"/>
  <c r="AB1852" i="1"/>
  <c r="AB1750" i="1"/>
  <c r="AB1533" i="1"/>
  <c r="AB1273" i="1"/>
  <c r="AB1152" i="1"/>
  <c r="AB987" i="1"/>
  <c r="AB804" i="1"/>
  <c r="AB260" i="1"/>
  <c r="AB64" i="1"/>
  <c r="AC1664" i="1"/>
  <c r="AE387" i="1"/>
  <c r="AD387" i="1"/>
  <c r="AC387" i="1"/>
  <c r="AE1998" i="1"/>
  <c r="AD1998" i="1"/>
  <c r="AC1998" i="1"/>
  <c r="AB1998" i="1"/>
  <c r="AD1966" i="1"/>
  <c r="AE1966" i="1"/>
  <c r="AC1966" i="1"/>
  <c r="AB1966" i="1"/>
  <c r="AD1934" i="1"/>
  <c r="AE1934" i="1"/>
  <c r="AC1934" i="1"/>
  <c r="AB1934" i="1"/>
  <c r="AD1902" i="1"/>
  <c r="AE1902" i="1"/>
  <c r="AC1902" i="1"/>
  <c r="AB1902" i="1"/>
  <c r="AD1870" i="1"/>
  <c r="AE1870" i="1"/>
  <c r="AC1870" i="1"/>
  <c r="AB1870" i="1"/>
  <c r="AE1838" i="1"/>
  <c r="AD1838" i="1"/>
  <c r="AC1838" i="1"/>
  <c r="AB1838" i="1"/>
  <c r="AB1955" i="1"/>
  <c r="AB1851" i="1"/>
  <c r="AB1749" i="1"/>
  <c r="AB1532" i="1"/>
  <c r="AB1272" i="1"/>
  <c r="AB1148" i="1"/>
  <c r="AB986" i="1"/>
  <c r="AB803" i="1"/>
  <c r="AB63" i="1"/>
  <c r="AC1663" i="1"/>
  <c r="AE1997" i="1"/>
  <c r="AC1997" i="1"/>
  <c r="AD1997" i="1"/>
  <c r="AE1965" i="1"/>
  <c r="AC1965" i="1"/>
  <c r="AD1965" i="1"/>
  <c r="AB1965" i="1"/>
  <c r="AE1933" i="1"/>
  <c r="AD1933" i="1"/>
  <c r="AC1933" i="1"/>
  <c r="AB1933" i="1"/>
  <c r="AD1901" i="1"/>
  <c r="AE1901" i="1"/>
  <c r="AC1901" i="1"/>
  <c r="AB1901" i="1"/>
  <c r="AE1869" i="1"/>
  <c r="AD1869" i="1"/>
  <c r="AC1869" i="1"/>
  <c r="AB1869" i="1"/>
  <c r="AE1837" i="1"/>
  <c r="AD1837" i="1"/>
  <c r="AC1837" i="1"/>
  <c r="AB1837" i="1"/>
  <c r="AE1805" i="1"/>
  <c r="AC1805" i="1"/>
  <c r="AD1805" i="1"/>
  <c r="AB1805" i="1"/>
  <c r="AE1773" i="1"/>
  <c r="AD1773" i="1"/>
  <c r="AC1773" i="1"/>
  <c r="AB1773" i="1"/>
  <c r="AE1741" i="1"/>
  <c r="AD1741" i="1"/>
  <c r="AC1741" i="1"/>
  <c r="AE1709" i="1"/>
  <c r="AD1709" i="1"/>
  <c r="AC1709" i="1"/>
  <c r="AD1677" i="1"/>
  <c r="AE1677" i="1"/>
  <c r="AC1677" i="1"/>
  <c r="AD1645" i="1"/>
  <c r="AE1645" i="1"/>
  <c r="AC1645" i="1"/>
  <c r="AB1645" i="1"/>
  <c r="AD1613" i="1"/>
  <c r="AE1613" i="1"/>
  <c r="AB1613" i="1"/>
  <c r="AC1613" i="1"/>
  <c r="AE1581" i="1"/>
  <c r="AD1581" i="1"/>
  <c r="AC1581" i="1"/>
  <c r="AB1581" i="1"/>
  <c r="AE1549" i="1"/>
  <c r="AD1549" i="1"/>
  <c r="AC1549" i="1"/>
  <c r="AB1549" i="1"/>
  <c r="AE1517" i="1"/>
  <c r="AD1517" i="1"/>
  <c r="AC1517" i="1"/>
  <c r="AB1517" i="1"/>
  <c r="AE1485" i="1"/>
  <c r="AD1485" i="1"/>
  <c r="AC1485" i="1"/>
  <c r="AB1485" i="1"/>
  <c r="AE1453" i="1"/>
  <c r="AD1453" i="1"/>
  <c r="AC1453" i="1"/>
  <c r="AD1421" i="1"/>
  <c r="AE1421" i="1"/>
  <c r="AC1421" i="1"/>
  <c r="AD1389" i="1"/>
  <c r="AE1389" i="1"/>
  <c r="AC1389" i="1"/>
  <c r="AB1389" i="1"/>
  <c r="AD1357" i="1"/>
  <c r="AE1357" i="1"/>
  <c r="AB1357" i="1"/>
  <c r="AC1357" i="1"/>
  <c r="AE1325" i="1"/>
  <c r="AD1325" i="1"/>
  <c r="AC1325" i="1"/>
  <c r="AB1325" i="1"/>
  <c r="AE1293" i="1"/>
  <c r="AD1293" i="1"/>
  <c r="AC1293" i="1"/>
  <c r="AB1293" i="1"/>
  <c r="AE1261" i="1"/>
  <c r="AD1261" i="1"/>
  <c r="AB1261" i="1"/>
  <c r="AC1261" i="1"/>
  <c r="AE1229" i="1"/>
  <c r="AD1229" i="1"/>
  <c r="AC1229" i="1"/>
  <c r="AE1197" i="1"/>
  <c r="AD1197" i="1"/>
  <c r="AC1197" i="1"/>
  <c r="AB1197" i="1"/>
  <c r="AD1165" i="1"/>
  <c r="AE1165" i="1"/>
  <c r="AC1165" i="1"/>
  <c r="AB1165" i="1"/>
  <c r="AD1133" i="1"/>
  <c r="AE1133" i="1"/>
  <c r="AC1133" i="1"/>
  <c r="AB1133" i="1"/>
  <c r="AD1101" i="1"/>
  <c r="AE1101" i="1"/>
  <c r="AC1101" i="1"/>
  <c r="AB1101" i="1"/>
  <c r="AE1069" i="1"/>
  <c r="AD1069" i="1"/>
  <c r="AC1069" i="1"/>
  <c r="AE1037" i="1"/>
  <c r="AD1037" i="1"/>
  <c r="AC1037" i="1"/>
  <c r="AB1037" i="1"/>
  <c r="AE1005" i="1"/>
  <c r="AC1005" i="1"/>
  <c r="AD1005" i="1"/>
  <c r="AB1005" i="1"/>
  <c r="AE973" i="1"/>
  <c r="AD973" i="1"/>
  <c r="AC973" i="1"/>
  <c r="AB1954" i="1"/>
  <c r="AB1850" i="1"/>
  <c r="AB1748" i="1"/>
  <c r="AB1531" i="1"/>
  <c r="AB1271" i="1"/>
  <c r="AB1120" i="1"/>
  <c r="AB802" i="1"/>
  <c r="AC1662" i="1"/>
  <c r="AE3" i="1"/>
  <c r="AD3" i="1"/>
  <c r="AC3" i="1"/>
  <c r="AB3" i="1"/>
  <c r="AE1996" i="1"/>
  <c r="AC1996" i="1"/>
  <c r="AD1996" i="1"/>
  <c r="AE1964" i="1"/>
  <c r="AC1964" i="1"/>
  <c r="AD1964" i="1"/>
  <c r="AB1964" i="1"/>
  <c r="AE1932" i="1"/>
  <c r="AD1932" i="1"/>
  <c r="AC1932" i="1"/>
  <c r="AB1932" i="1"/>
  <c r="AC1900" i="1"/>
  <c r="AD1900" i="1"/>
  <c r="AE1900" i="1"/>
  <c r="AB1900" i="1"/>
  <c r="AE1868" i="1"/>
  <c r="AB1868" i="1"/>
  <c r="AD1868" i="1"/>
  <c r="AC1868" i="1"/>
  <c r="AE1836" i="1"/>
  <c r="AD1836" i="1"/>
  <c r="AC1836" i="1"/>
  <c r="AB1836" i="1"/>
  <c r="AE1804" i="1"/>
  <c r="AC1804" i="1"/>
  <c r="AD1804" i="1"/>
  <c r="AB1804" i="1"/>
  <c r="AE1772" i="1"/>
  <c r="AD1772" i="1"/>
  <c r="AC1772" i="1"/>
  <c r="AE1740" i="1"/>
  <c r="AD1740" i="1"/>
  <c r="AC1740" i="1"/>
  <c r="AE1708" i="1"/>
  <c r="AD1708" i="1"/>
  <c r="AC1708" i="1"/>
  <c r="AD1676" i="1"/>
  <c r="AE1676" i="1"/>
  <c r="AC1676" i="1"/>
  <c r="AD1644" i="1"/>
  <c r="AE1644" i="1"/>
  <c r="AC1644" i="1"/>
  <c r="AB1644" i="1"/>
  <c r="AE1612" i="1"/>
  <c r="AD1612" i="1"/>
  <c r="AB1612" i="1"/>
  <c r="AC1612" i="1"/>
  <c r="AE1580" i="1"/>
  <c r="AD1580" i="1"/>
  <c r="AC1580" i="1"/>
  <c r="AB1580" i="1"/>
  <c r="AE1548" i="1"/>
  <c r="AD1548" i="1"/>
  <c r="AC1548" i="1"/>
  <c r="AB1548" i="1"/>
  <c r="AE1516" i="1"/>
  <c r="AD1516" i="1"/>
  <c r="AC1516" i="1"/>
  <c r="AB1516" i="1"/>
  <c r="AE1484" i="1"/>
  <c r="AC1484" i="1"/>
  <c r="AD1484" i="1"/>
  <c r="AB1484" i="1"/>
  <c r="AC1452" i="1"/>
  <c r="AD1452" i="1"/>
  <c r="AE1452" i="1"/>
  <c r="AE1420" i="1"/>
  <c r="AC1420" i="1"/>
  <c r="AD1420" i="1"/>
  <c r="AE1388" i="1"/>
  <c r="AC1388" i="1"/>
  <c r="AD1388" i="1"/>
  <c r="AB1388" i="1"/>
  <c r="AE1356" i="1"/>
  <c r="AD1356" i="1"/>
  <c r="AB1356" i="1"/>
  <c r="AC1356" i="1"/>
  <c r="AE1324" i="1"/>
  <c r="AD1324" i="1"/>
  <c r="AC1324" i="1"/>
  <c r="AB1324" i="1"/>
  <c r="AE1292" i="1"/>
  <c r="AD1292" i="1"/>
  <c r="AC1292" i="1"/>
  <c r="AB1292" i="1"/>
  <c r="AE1260" i="1"/>
  <c r="AD1260" i="1"/>
  <c r="AB1260" i="1"/>
  <c r="AC1260" i="1"/>
  <c r="AE1228" i="1"/>
  <c r="AD1228" i="1"/>
  <c r="AC1228" i="1"/>
  <c r="AE1196" i="1"/>
  <c r="AD1196" i="1"/>
  <c r="AC1196" i="1"/>
  <c r="AB1196" i="1"/>
  <c r="AE1164" i="1"/>
  <c r="AD1164" i="1"/>
  <c r="AC1164" i="1"/>
  <c r="AB1164" i="1"/>
  <c r="AE1132" i="1"/>
  <c r="AC1132" i="1"/>
  <c r="AD1132" i="1"/>
  <c r="AB1132" i="1"/>
  <c r="AD1100" i="1"/>
  <c r="AE1100" i="1"/>
  <c r="AC1100" i="1"/>
  <c r="AB1100" i="1"/>
  <c r="AE1068" i="1"/>
  <c r="AD1068" i="1"/>
  <c r="AC1068" i="1"/>
  <c r="AE1036" i="1"/>
  <c r="AD1036" i="1"/>
  <c r="AC1036" i="1"/>
  <c r="AB1036" i="1"/>
  <c r="AE1004" i="1"/>
  <c r="AD1004" i="1"/>
  <c r="AC1004" i="1"/>
  <c r="AB1004" i="1"/>
  <c r="AE972" i="1"/>
  <c r="AD972" i="1"/>
  <c r="AC972" i="1"/>
  <c r="AB972" i="1"/>
  <c r="AB1953" i="1"/>
  <c r="AB1849" i="1"/>
  <c r="AB1746" i="1"/>
  <c r="AB1530" i="1"/>
  <c r="AB1270" i="1"/>
  <c r="AB1119" i="1"/>
  <c r="AB797" i="1"/>
  <c r="AB612" i="1"/>
  <c r="AC1661" i="1"/>
  <c r="AE1995" i="1"/>
  <c r="AD1995" i="1"/>
  <c r="AC1995" i="1"/>
  <c r="AE1963" i="1"/>
  <c r="AC1963" i="1"/>
  <c r="AD1963" i="1"/>
  <c r="AB1963" i="1"/>
  <c r="AE1931" i="1"/>
  <c r="AD1931" i="1"/>
  <c r="AC1931" i="1"/>
  <c r="AB1931" i="1"/>
  <c r="AD1899" i="1"/>
  <c r="AE1899" i="1"/>
  <c r="AC1899" i="1"/>
  <c r="AB1899" i="1"/>
  <c r="AE1867" i="1"/>
  <c r="AB1867" i="1"/>
  <c r="AD1867" i="1"/>
  <c r="AE1835" i="1"/>
  <c r="AD1835" i="1"/>
  <c r="AC1835" i="1"/>
  <c r="AB1835" i="1"/>
  <c r="AB1950" i="1"/>
  <c r="AB1848" i="1"/>
  <c r="AB1743" i="1"/>
  <c r="AB1529" i="1"/>
  <c r="AB1268" i="1"/>
  <c r="AB1118" i="1"/>
  <c r="AB973" i="1"/>
  <c r="AB762" i="1"/>
  <c r="AB607" i="1"/>
  <c r="AC1569" i="1"/>
  <c r="AC324" i="1"/>
  <c r="AE259" i="1"/>
  <c r="AD259" i="1"/>
  <c r="AC259" i="1"/>
  <c r="AE1994" i="1"/>
  <c r="AD1994" i="1"/>
  <c r="AC1994" i="1"/>
  <c r="AE1962" i="1"/>
  <c r="AC1962" i="1"/>
  <c r="AD1962" i="1"/>
  <c r="AE1930" i="1"/>
  <c r="AC1930" i="1"/>
  <c r="AD1930" i="1"/>
  <c r="AB1930" i="1"/>
  <c r="AE1898" i="1"/>
  <c r="AD1898" i="1"/>
  <c r="AC1898" i="1"/>
  <c r="AB1898" i="1"/>
  <c r="AE1866" i="1"/>
  <c r="AC1866" i="1"/>
  <c r="AB1866" i="1"/>
  <c r="AD1866" i="1"/>
  <c r="AE1834" i="1"/>
  <c r="AD1834" i="1"/>
  <c r="AC1834" i="1"/>
  <c r="AB1834" i="1"/>
  <c r="AB1845" i="1"/>
  <c r="AB1528" i="1"/>
  <c r="AB1117" i="1"/>
  <c r="AB758" i="1"/>
  <c r="AC1568" i="1"/>
  <c r="AB1822" i="1"/>
  <c r="AB1741" i="1"/>
  <c r="AB1527" i="1"/>
  <c r="AB1412" i="1"/>
  <c r="AB1116" i="1"/>
  <c r="AB388" i="1"/>
  <c r="AC1537" i="1"/>
  <c r="AE355" i="1"/>
  <c r="AD355" i="1"/>
  <c r="AC355" i="1"/>
  <c r="AB355" i="1"/>
  <c r="AB1821" i="1"/>
  <c r="AB1740" i="1"/>
  <c r="AB1636" i="1"/>
  <c r="AB1526" i="1"/>
  <c r="AB1115" i="1"/>
  <c r="AB387" i="1"/>
  <c r="AC1536" i="1"/>
  <c r="AB1924" i="1"/>
  <c r="AB1820" i="1"/>
  <c r="AB1635" i="1"/>
  <c r="AB1499" i="1"/>
  <c r="AB386" i="1"/>
  <c r="AC1435" i="1"/>
  <c r="AB195" i="1"/>
  <c r="AE2022" i="1"/>
  <c r="AC2022" i="1"/>
  <c r="AB2022" i="1"/>
  <c r="AE1990" i="1"/>
  <c r="AC1990" i="1"/>
  <c r="AD1990" i="1"/>
  <c r="AE1958" i="1"/>
  <c r="AC1958" i="1"/>
  <c r="AD1958" i="1"/>
  <c r="AE1926" i="1"/>
  <c r="AC1926" i="1"/>
  <c r="AD1926" i="1"/>
  <c r="AE1894" i="1"/>
  <c r="AC1894" i="1"/>
  <c r="AD1894" i="1"/>
  <c r="AB1894" i="1"/>
  <c r="AE1862" i="1"/>
  <c r="AC1862" i="1"/>
  <c r="AD1862" i="1"/>
  <c r="AB1862" i="1"/>
  <c r="AE1830" i="1"/>
  <c r="AC1830" i="1"/>
  <c r="AD1830" i="1"/>
  <c r="AB1830" i="1"/>
  <c r="AE1798" i="1"/>
  <c r="AC1798" i="1"/>
  <c r="AD1798" i="1"/>
  <c r="AB1798" i="1"/>
  <c r="AE1766" i="1"/>
  <c r="AC1766" i="1"/>
  <c r="AD1766" i="1"/>
  <c r="AB1766" i="1"/>
  <c r="AE1734" i="1"/>
  <c r="AC1734" i="1"/>
  <c r="AD1734" i="1"/>
  <c r="AB1734" i="1"/>
  <c r="AE1702" i="1"/>
  <c r="AC1702" i="1"/>
  <c r="AD1702" i="1"/>
  <c r="AE1670" i="1"/>
  <c r="AC1670" i="1"/>
  <c r="AD1670" i="1"/>
  <c r="AE1638" i="1"/>
  <c r="AD1638" i="1"/>
  <c r="AC1638" i="1"/>
  <c r="AE1606" i="1"/>
  <c r="AC1606" i="1"/>
  <c r="AD1606" i="1"/>
  <c r="AE1574" i="1"/>
  <c r="AC1574" i="1"/>
  <c r="AD1574" i="1"/>
  <c r="AB1574" i="1"/>
  <c r="AE1542" i="1"/>
  <c r="AC1542" i="1"/>
  <c r="AD1542" i="1"/>
  <c r="AB1542" i="1"/>
  <c r="AE1510" i="1"/>
  <c r="AC1510" i="1"/>
  <c r="AD1510" i="1"/>
  <c r="AB1510" i="1"/>
  <c r="AE1478" i="1"/>
  <c r="AC1478" i="1"/>
  <c r="AD1478" i="1"/>
  <c r="AB1478" i="1"/>
  <c r="AE1446" i="1"/>
  <c r="AC1446" i="1"/>
  <c r="AD1446" i="1"/>
  <c r="AB1446" i="1"/>
  <c r="AE1414" i="1"/>
  <c r="AC1414" i="1"/>
  <c r="AD1414" i="1"/>
  <c r="AB1414" i="1"/>
  <c r="AE1382" i="1"/>
  <c r="AC1382" i="1"/>
  <c r="AD1382" i="1"/>
  <c r="AE1350" i="1"/>
  <c r="AC1350" i="1"/>
  <c r="AD1350" i="1"/>
  <c r="AB1350" i="1"/>
  <c r="AE1318" i="1"/>
  <c r="AC1318" i="1"/>
  <c r="AD1318" i="1"/>
  <c r="AB1318" i="1"/>
  <c r="AE1286" i="1"/>
  <c r="AC1286" i="1"/>
  <c r="AD1286" i="1"/>
  <c r="AB1286" i="1"/>
  <c r="AE1254" i="1"/>
  <c r="AC1254" i="1"/>
  <c r="AD1254" i="1"/>
  <c r="AB1254" i="1"/>
  <c r="AE1222" i="1"/>
  <c r="AC1222" i="1"/>
  <c r="AD1222" i="1"/>
  <c r="AE1190" i="1"/>
  <c r="AC1190" i="1"/>
  <c r="AD1190" i="1"/>
  <c r="AE1158" i="1"/>
  <c r="AC1158" i="1"/>
  <c r="AD1158" i="1"/>
  <c r="AB1158" i="1"/>
  <c r="AE1126" i="1"/>
  <c r="AC1126" i="1"/>
  <c r="AD1126" i="1"/>
  <c r="AB1126" i="1"/>
  <c r="AE1094" i="1"/>
  <c r="AC1094" i="1"/>
  <c r="AD1094" i="1"/>
  <c r="AB1094" i="1"/>
  <c r="AE1062" i="1"/>
  <c r="AC1062" i="1"/>
  <c r="AD1062" i="1"/>
  <c r="AB1062" i="1"/>
  <c r="AE1030" i="1"/>
  <c r="AD1030" i="1"/>
  <c r="AC1030" i="1"/>
  <c r="AE998" i="1"/>
  <c r="AC998" i="1"/>
  <c r="AD998" i="1"/>
  <c r="AB998" i="1"/>
  <c r="AE966" i="1"/>
  <c r="AD966" i="1"/>
  <c r="AC966" i="1"/>
  <c r="AB966" i="1"/>
  <c r="AE934" i="1"/>
  <c r="AC934" i="1"/>
  <c r="AD934" i="1"/>
  <c r="AB934" i="1"/>
  <c r="AE902" i="1"/>
  <c r="AC902" i="1"/>
  <c r="AD902" i="1"/>
  <c r="AB902" i="1"/>
  <c r="AE870" i="1"/>
  <c r="AC870" i="1"/>
  <c r="AD870" i="1"/>
  <c r="AB870" i="1"/>
  <c r="AE838" i="1"/>
  <c r="AC838" i="1"/>
  <c r="AD838" i="1"/>
  <c r="AB838" i="1"/>
  <c r="AE806" i="1"/>
  <c r="AC806" i="1"/>
  <c r="AD806" i="1"/>
  <c r="AB806" i="1"/>
  <c r="AE774" i="1"/>
  <c r="AD774" i="1"/>
  <c r="AC774" i="1"/>
  <c r="AB774" i="1"/>
  <c r="AE742" i="1"/>
  <c r="AD742" i="1"/>
  <c r="AC742" i="1"/>
  <c r="AB742" i="1"/>
  <c r="AE710" i="1"/>
  <c r="AD710" i="1"/>
  <c r="AC710" i="1"/>
  <c r="AE678" i="1"/>
  <c r="AD678" i="1"/>
  <c r="AC678" i="1"/>
  <c r="AB678" i="1"/>
  <c r="AE646" i="1"/>
  <c r="AD646" i="1"/>
  <c r="AC646" i="1"/>
  <c r="AB646" i="1"/>
  <c r="AE614" i="1"/>
  <c r="AD614" i="1"/>
  <c r="AC614" i="1"/>
  <c r="AE582" i="1"/>
  <c r="AD582" i="1"/>
  <c r="AC582" i="1"/>
  <c r="AB582" i="1"/>
  <c r="AE550" i="1"/>
  <c r="AD550" i="1"/>
  <c r="AC550" i="1"/>
  <c r="AE518" i="1"/>
  <c r="AD518" i="1"/>
  <c r="AC518" i="1"/>
  <c r="AB518" i="1"/>
  <c r="AE486" i="1"/>
  <c r="AD486" i="1"/>
  <c r="AC486" i="1"/>
  <c r="AB486" i="1"/>
  <c r="AE454" i="1"/>
  <c r="AC454" i="1"/>
  <c r="AD454" i="1"/>
  <c r="AB454" i="1"/>
  <c r="AE422" i="1"/>
  <c r="AC422" i="1"/>
  <c r="AD422" i="1"/>
  <c r="AB422" i="1"/>
  <c r="AE390" i="1"/>
  <c r="AD390" i="1"/>
  <c r="AC390" i="1"/>
  <c r="AB390" i="1"/>
  <c r="AE358" i="1"/>
  <c r="AC358" i="1"/>
  <c r="AD358" i="1"/>
  <c r="AB358" i="1"/>
  <c r="AE326" i="1"/>
  <c r="AD326" i="1"/>
  <c r="AC326" i="1"/>
  <c r="AE294" i="1"/>
  <c r="AD294" i="1"/>
  <c r="AC294" i="1"/>
  <c r="AB294" i="1"/>
  <c r="AE262" i="1"/>
  <c r="AD262" i="1"/>
  <c r="AC262" i="1"/>
  <c r="AE230" i="1"/>
  <c r="AD230" i="1"/>
  <c r="AC230" i="1"/>
  <c r="AB230" i="1"/>
  <c r="AE198" i="1"/>
  <c r="AC198" i="1"/>
  <c r="AD198" i="1"/>
  <c r="AE166" i="1"/>
  <c r="AD166" i="1"/>
  <c r="AC166" i="1"/>
  <c r="AB166" i="1"/>
  <c r="AE134" i="1"/>
  <c r="AC134" i="1"/>
  <c r="AD134" i="1"/>
  <c r="AE102" i="1"/>
  <c r="AD102" i="1"/>
  <c r="AC102" i="1"/>
  <c r="AB102" i="1"/>
  <c r="AE70" i="1"/>
  <c r="AD70" i="1"/>
  <c r="AC70" i="1"/>
  <c r="AB70" i="1"/>
  <c r="AE38" i="1"/>
  <c r="AD38" i="1"/>
  <c r="AC38" i="1"/>
  <c r="AB38" i="1"/>
  <c r="AE6" i="1"/>
  <c r="AD6" i="1"/>
  <c r="AC6" i="1"/>
  <c r="AB6" i="1"/>
  <c r="AB1923" i="1"/>
  <c r="AB1819" i="1"/>
  <c r="AB1634" i="1"/>
  <c r="AB1498" i="1"/>
  <c r="AB1382" i="1"/>
  <c r="AB385" i="1"/>
  <c r="AB198" i="1"/>
  <c r="AC1433" i="1"/>
  <c r="AE2021" i="1"/>
  <c r="AC2021" i="1"/>
  <c r="AB2021" i="1"/>
  <c r="AD2021" i="1"/>
  <c r="AE1989" i="1"/>
  <c r="AC1989" i="1"/>
  <c r="AD1989" i="1"/>
  <c r="AE1957" i="1"/>
  <c r="AC1957" i="1"/>
  <c r="AD1957" i="1"/>
  <c r="AE1925" i="1"/>
  <c r="AC1925" i="1"/>
  <c r="AD1925" i="1"/>
  <c r="AE1893" i="1"/>
  <c r="AC1893" i="1"/>
  <c r="AD1893" i="1"/>
  <c r="AB1893" i="1"/>
  <c r="AE1861" i="1"/>
  <c r="AC1861" i="1"/>
  <c r="AD1861" i="1"/>
  <c r="AB1861" i="1"/>
  <c r="AE1829" i="1"/>
  <c r="AC1829" i="1"/>
  <c r="AD1829" i="1"/>
  <c r="AB1829" i="1"/>
  <c r="AE1797" i="1"/>
  <c r="AC1797" i="1"/>
  <c r="AD1797" i="1"/>
  <c r="AB1797" i="1"/>
  <c r="AE1765" i="1"/>
  <c r="AC1765" i="1"/>
  <c r="AD1765" i="1"/>
  <c r="AB1765" i="1"/>
  <c r="AE1733" i="1"/>
  <c r="AC1733" i="1"/>
  <c r="AD1733" i="1"/>
  <c r="AB1733" i="1"/>
  <c r="AE1701" i="1"/>
  <c r="AC1701" i="1"/>
  <c r="AD1701" i="1"/>
  <c r="AB1701" i="1"/>
  <c r="AE1669" i="1"/>
  <c r="AC1669" i="1"/>
  <c r="AD1669" i="1"/>
  <c r="AB1669" i="1"/>
  <c r="AE1637" i="1"/>
  <c r="AD1637" i="1"/>
  <c r="AC1637" i="1"/>
  <c r="AE1605" i="1"/>
  <c r="AC1605" i="1"/>
  <c r="AD1605" i="1"/>
  <c r="AE1573" i="1"/>
  <c r="AC1573" i="1"/>
  <c r="AD1573" i="1"/>
  <c r="AB1573" i="1"/>
  <c r="AE1541" i="1"/>
  <c r="AC1541" i="1"/>
  <c r="AD1541" i="1"/>
  <c r="AB1541" i="1"/>
  <c r="AE1509" i="1"/>
  <c r="AC1509" i="1"/>
  <c r="AD1509" i="1"/>
  <c r="AB1509" i="1"/>
  <c r="AE1477" i="1"/>
  <c r="AC1477" i="1"/>
  <c r="AD1477" i="1"/>
  <c r="AB1477" i="1"/>
  <c r="AE1445" i="1"/>
  <c r="AC1445" i="1"/>
  <c r="AD1445" i="1"/>
  <c r="AB1445" i="1"/>
  <c r="AE1413" i="1"/>
  <c r="AC1413" i="1"/>
  <c r="AD1413" i="1"/>
  <c r="AB1413" i="1"/>
  <c r="AE1381" i="1"/>
  <c r="AC1381" i="1"/>
  <c r="AD1381" i="1"/>
  <c r="AE1349" i="1"/>
  <c r="AC1349" i="1"/>
  <c r="AD1349" i="1"/>
  <c r="AB1349" i="1"/>
  <c r="AE1317" i="1"/>
  <c r="AC1317" i="1"/>
  <c r="AD1317" i="1"/>
  <c r="AB1317" i="1"/>
  <c r="AE1285" i="1"/>
  <c r="AC1285" i="1"/>
  <c r="AD1285" i="1"/>
  <c r="AB1285" i="1"/>
  <c r="AE1253" i="1"/>
  <c r="AC1253" i="1"/>
  <c r="AD1253" i="1"/>
  <c r="AB1253" i="1"/>
  <c r="AE1221" i="1"/>
  <c r="AC1221" i="1"/>
  <c r="AD1221" i="1"/>
  <c r="AB1221" i="1"/>
  <c r="AE1189" i="1"/>
  <c r="AC1189" i="1"/>
  <c r="AD1189" i="1"/>
  <c r="AE1157" i="1"/>
  <c r="AC1157" i="1"/>
  <c r="AD1157" i="1"/>
  <c r="AE1125" i="1"/>
  <c r="AC1125" i="1"/>
  <c r="AD1125" i="1"/>
  <c r="AB1125" i="1"/>
  <c r="AE1093" i="1"/>
  <c r="AC1093" i="1"/>
  <c r="AD1093" i="1"/>
  <c r="AB1093" i="1"/>
  <c r="AE1061" i="1"/>
  <c r="AC1061" i="1"/>
  <c r="AD1061" i="1"/>
  <c r="AB1061" i="1"/>
  <c r="AE1029" i="1"/>
  <c r="AD1029" i="1"/>
  <c r="AC1029" i="1"/>
  <c r="AE997" i="1"/>
  <c r="AD997" i="1"/>
  <c r="AC997" i="1"/>
  <c r="AB997" i="1"/>
  <c r="AE965" i="1"/>
  <c r="AD965" i="1"/>
  <c r="AC965" i="1"/>
  <c r="AB965" i="1"/>
  <c r="AE933" i="1"/>
  <c r="AC933" i="1"/>
  <c r="AD933" i="1"/>
  <c r="AB933" i="1"/>
  <c r="AE901" i="1"/>
  <c r="AC901" i="1"/>
  <c r="AD901" i="1"/>
  <c r="AB901" i="1"/>
  <c r="AE869" i="1"/>
  <c r="AC869" i="1"/>
  <c r="AD869" i="1"/>
  <c r="AB869" i="1"/>
  <c r="AE837" i="1"/>
  <c r="AC837" i="1"/>
  <c r="AD837" i="1"/>
  <c r="AB837" i="1"/>
  <c r="AE805" i="1"/>
  <c r="AC805" i="1"/>
  <c r="AD805" i="1"/>
  <c r="AE773" i="1"/>
  <c r="AD773" i="1"/>
  <c r="AC773" i="1"/>
  <c r="AB773" i="1"/>
  <c r="AE741" i="1"/>
  <c r="AC741" i="1"/>
  <c r="AD741" i="1"/>
  <c r="AB741" i="1"/>
  <c r="AE709" i="1"/>
  <c r="AD709" i="1"/>
  <c r="AC709" i="1"/>
  <c r="AE677" i="1"/>
  <c r="AD677" i="1"/>
  <c r="AC677" i="1"/>
  <c r="AB677" i="1"/>
  <c r="AE645" i="1"/>
  <c r="AD645" i="1"/>
  <c r="AC645" i="1"/>
  <c r="AB645" i="1"/>
  <c r="AE613" i="1"/>
  <c r="AD613" i="1"/>
  <c r="AC613" i="1"/>
  <c r="AE581" i="1"/>
  <c r="AD581" i="1"/>
  <c r="AC581" i="1"/>
  <c r="AB581" i="1"/>
  <c r="AE549" i="1"/>
  <c r="AD549" i="1"/>
  <c r="AC549" i="1"/>
  <c r="AB549" i="1"/>
  <c r="AE517" i="1"/>
  <c r="AD517" i="1"/>
  <c r="AC517" i="1"/>
  <c r="AB517" i="1"/>
  <c r="AE485" i="1"/>
  <c r="AD485" i="1"/>
  <c r="AC485" i="1"/>
  <c r="AB485" i="1"/>
  <c r="AE453" i="1"/>
  <c r="AD453" i="1"/>
  <c r="AC453" i="1"/>
  <c r="AB453" i="1"/>
  <c r="AE421" i="1"/>
  <c r="AC421" i="1"/>
  <c r="AD421" i="1"/>
  <c r="AB421" i="1"/>
  <c r="AE389" i="1"/>
  <c r="AD389" i="1"/>
  <c r="AC389" i="1"/>
  <c r="AB389" i="1"/>
  <c r="AE357" i="1"/>
  <c r="AC357" i="1"/>
  <c r="AD357" i="1"/>
  <c r="AB357" i="1"/>
  <c r="AE325" i="1"/>
  <c r="AD325" i="1"/>
  <c r="AC325" i="1"/>
  <c r="AE293" i="1"/>
  <c r="AC293" i="1"/>
  <c r="AD293" i="1"/>
  <c r="AB293" i="1"/>
  <c r="AE261" i="1"/>
  <c r="AD261" i="1"/>
  <c r="AC261" i="1"/>
  <c r="AE229" i="1"/>
  <c r="AD229" i="1"/>
  <c r="AC229" i="1"/>
  <c r="AB229" i="1"/>
  <c r="AE197" i="1"/>
  <c r="AC197" i="1"/>
  <c r="AD197" i="1"/>
  <c r="AE165" i="1"/>
  <c r="AD165" i="1"/>
  <c r="AC165" i="1"/>
  <c r="AB165" i="1"/>
  <c r="AE133" i="1"/>
  <c r="AC133" i="1"/>
  <c r="AD133" i="1"/>
  <c r="AE101" i="1"/>
  <c r="AD101" i="1"/>
  <c r="AC101" i="1"/>
  <c r="AB101" i="1"/>
  <c r="AE69" i="1"/>
  <c r="AD69" i="1"/>
  <c r="AC69" i="1"/>
  <c r="AB69" i="1"/>
  <c r="AE37" i="1"/>
  <c r="AD37" i="1"/>
  <c r="AC37" i="1"/>
  <c r="AB37" i="1"/>
  <c r="AE5" i="1"/>
  <c r="AD5" i="1"/>
  <c r="AC5" i="1"/>
  <c r="AB5" i="1"/>
  <c r="AB1922" i="1"/>
  <c r="AB1818" i="1"/>
  <c r="AB1717" i="1"/>
  <c r="AB1497" i="1"/>
  <c r="AB1381" i="1"/>
  <c r="AB197" i="1"/>
  <c r="AC1401" i="1"/>
  <c r="AD2022" i="1"/>
  <c r="AC1258" i="1"/>
  <c r="AE60" i="1"/>
  <c r="AC60" i="1"/>
  <c r="AD60" i="1"/>
  <c r="AE28" i="1"/>
  <c r="AD28" i="1"/>
  <c r="AB1739" i="1"/>
  <c r="AC1831" i="1"/>
  <c r="AE123" i="1"/>
  <c r="AD123" i="1"/>
  <c r="AB123" i="1"/>
  <c r="AC123" i="1"/>
  <c r="AE91" i="1"/>
  <c r="AD91" i="1"/>
  <c r="AC91" i="1"/>
  <c r="AB91" i="1"/>
  <c r="AE59" i="1"/>
  <c r="AD59" i="1"/>
  <c r="AC59" i="1"/>
  <c r="AB59" i="1"/>
  <c r="AE27" i="1"/>
  <c r="AD27" i="1"/>
  <c r="AB1738" i="1"/>
  <c r="AB1703" i="1"/>
  <c r="AD1864" i="1"/>
  <c r="AE249" i="1"/>
  <c r="AD249" i="1"/>
  <c r="AB249" i="1"/>
  <c r="AD217" i="1"/>
  <c r="AE217" i="1"/>
  <c r="AB217" i="1"/>
  <c r="AC217" i="1"/>
  <c r="AE185" i="1"/>
  <c r="AD185" i="1"/>
  <c r="AC185" i="1"/>
  <c r="AB185" i="1"/>
  <c r="AD153" i="1"/>
  <c r="AE153" i="1"/>
  <c r="AC153" i="1"/>
  <c r="AB153" i="1"/>
  <c r="AE121" i="1"/>
  <c r="AD121" i="1"/>
  <c r="AB121" i="1"/>
  <c r="AC121" i="1"/>
  <c r="AE89" i="1"/>
  <c r="AD89" i="1"/>
  <c r="AC89" i="1"/>
  <c r="AB89" i="1"/>
  <c r="AE57" i="1"/>
  <c r="AD57" i="1"/>
  <c r="AC57" i="1"/>
  <c r="AB57" i="1"/>
  <c r="AE25" i="1"/>
  <c r="AD25" i="1"/>
  <c r="AB1482" i="1"/>
  <c r="AD344" i="1"/>
  <c r="AE344" i="1"/>
  <c r="AC344" i="1"/>
  <c r="AB344" i="1"/>
  <c r="AE312" i="1"/>
  <c r="AC312" i="1"/>
  <c r="AD312" i="1"/>
  <c r="AB312" i="1"/>
  <c r="AE280" i="1"/>
  <c r="AD280" i="1"/>
  <c r="AC280" i="1"/>
  <c r="AB280" i="1"/>
  <c r="AE248" i="1"/>
  <c r="AD248" i="1"/>
  <c r="AB248" i="1"/>
  <c r="AE216" i="1"/>
  <c r="AD216" i="1"/>
  <c r="AB216" i="1"/>
  <c r="AC216" i="1"/>
  <c r="AE184" i="1"/>
  <c r="AD184" i="1"/>
  <c r="AB184" i="1"/>
  <c r="AC184" i="1"/>
  <c r="AD152" i="1"/>
  <c r="AE152" i="1"/>
  <c r="AC152" i="1"/>
  <c r="AB152" i="1"/>
  <c r="AE120" i="1"/>
  <c r="AD120" i="1"/>
  <c r="AB120" i="1"/>
  <c r="AC120" i="1"/>
  <c r="AE88" i="1"/>
  <c r="AD88" i="1"/>
  <c r="AB88" i="1"/>
  <c r="AC88" i="1"/>
  <c r="AE56" i="1"/>
  <c r="AD56" i="1"/>
  <c r="AC56" i="1"/>
  <c r="AB56" i="1"/>
  <c r="AE24" i="1"/>
  <c r="AD24" i="1"/>
  <c r="AB24" i="1"/>
  <c r="AB782" i="1"/>
  <c r="AC1358" i="1"/>
  <c r="AB781" i="1"/>
  <c r="AE470" i="1"/>
  <c r="AC470" i="1"/>
  <c r="AD470" i="1"/>
  <c r="AD438" i="1"/>
  <c r="AE438" i="1"/>
  <c r="AC438" i="1"/>
  <c r="AD406" i="1"/>
  <c r="AE406" i="1"/>
  <c r="AE374" i="1"/>
  <c r="AD374" i="1"/>
  <c r="AC374" i="1"/>
  <c r="AE342" i="1"/>
  <c r="AD342" i="1"/>
  <c r="AC342" i="1"/>
  <c r="AE310" i="1"/>
  <c r="AD310" i="1"/>
  <c r="AC310" i="1"/>
  <c r="AB310" i="1"/>
  <c r="AE278" i="1"/>
  <c r="AD278" i="1"/>
  <c r="AC278" i="1"/>
  <c r="AB278" i="1"/>
  <c r="AE246" i="1"/>
  <c r="AD246" i="1"/>
  <c r="AB246" i="1"/>
  <c r="AE214" i="1"/>
  <c r="AD214" i="1"/>
  <c r="AB214" i="1"/>
  <c r="AC214" i="1"/>
  <c r="AD182" i="1"/>
  <c r="AE182" i="1"/>
  <c r="AB182" i="1"/>
  <c r="AC182" i="1"/>
  <c r="AD150" i="1"/>
  <c r="AE150" i="1"/>
  <c r="AC150" i="1"/>
  <c r="AB150" i="1"/>
  <c r="AE118" i="1"/>
  <c r="AD118" i="1"/>
  <c r="AB118" i="1"/>
  <c r="AC118" i="1"/>
  <c r="AE86" i="1"/>
  <c r="AD86" i="1"/>
  <c r="AB86" i="1"/>
  <c r="AC86" i="1"/>
  <c r="AE54" i="1"/>
  <c r="AD54" i="1"/>
  <c r="AC54" i="1"/>
  <c r="AB54" i="1"/>
  <c r="AE22" i="1"/>
  <c r="AD22" i="1"/>
  <c r="AB22" i="1"/>
  <c r="AC22" i="1"/>
  <c r="AB1479" i="1"/>
  <c r="AE949" i="1"/>
  <c r="AD949" i="1"/>
  <c r="AB949" i="1"/>
  <c r="AC949" i="1"/>
  <c r="AD917" i="1"/>
  <c r="AE917" i="1"/>
  <c r="AB917" i="1"/>
  <c r="AC917" i="1"/>
  <c r="AE885" i="1"/>
  <c r="AD885" i="1"/>
  <c r="AB885" i="1"/>
  <c r="AC885" i="1"/>
  <c r="AE853" i="1"/>
  <c r="AC853" i="1"/>
  <c r="AB853" i="1"/>
  <c r="AD853" i="1"/>
  <c r="AE821" i="1"/>
  <c r="AD821" i="1"/>
  <c r="AB821" i="1"/>
  <c r="AC821" i="1"/>
  <c r="AD789" i="1"/>
  <c r="AE789" i="1"/>
  <c r="AC789" i="1"/>
  <c r="AB789" i="1"/>
  <c r="AE757" i="1"/>
  <c r="AC757" i="1"/>
  <c r="AB757" i="1"/>
  <c r="AD757" i="1"/>
  <c r="AE725" i="1"/>
  <c r="AD725" i="1"/>
  <c r="AC725" i="1"/>
  <c r="AB725" i="1"/>
  <c r="AD693" i="1"/>
  <c r="AE693" i="1"/>
  <c r="AC693" i="1"/>
  <c r="AB693" i="1"/>
  <c r="AE661" i="1"/>
  <c r="AC661" i="1"/>
  <c r="AB661" i="1"/>
  <c r="AD661" i="1"/>
  <c r="AE629" i="1"/>
  <c r="AD629" i="1"/>
  <c r="AB629" i="1"/>
  <c r="AE597" i="1"/>
  <c r="AD597" i="1"/>
  <c r="AB597" i="1"/>
  <c r="AC597" i="1"/>
  <c r="AB779" i="1"/>
  <c r="AE948" i="1"/>
  <c r="AD948" i="1"/>
  <c r="AB948" i="1"/>
  <c r="AC948" i="1"/>
  <c r="AD916" i="1"/>
  <c r="AE916" i="1"/>
  <c r="AB916" i="1"/>
  <c r="AE884" i="1"/>
  <c r="AD884" i="1"/>
  <c r="AB884" i="1"/>
  <c r="AC884" i="1"/>
  <c r="AE852" i="1"/>
  <c r="AD852" i="1"/>
  <c r="AC852" i="1"/>
  <c r="AB852" i="1"/>
  <c r="AE820" i="1"/>
  <c r="AD820" i="1"/>
  <c r="AB820" i="1"/>
  <c r="AC820" i="1"/>
  <c r="AD788" i="1"/>
  <c r="AE788" i="1"/>
  <c r="AC788" i="1"/>
  <c r="AB788" i="1"/>
  <c r="AE756" i="1"/>
  <c r="AC756" i="1"/>
  <c r="AB756" i="1"/>
  <c r="AD756" i="1"/>
  <c r="AE724" i="1"/>
  <c r="AD724" i="1"/>
  <c r="AC724" i="1"/>
  <c r="AB724" i="1"/>
  <c r="AE692" i="1"/>
  <c r="AD692" i="1"/>
  <c r="AC692" i="1"/>
  <c r="AB692" i="1"/>
  <c r="AE660" i="1"/>
  <c r="AD660" i="1"/>
  <c r="AC660" i="1"/>
  <c r="AB660" i="1"/>
  <c r="AE628" i="1"/>
  <c r="AD628" i="1"/>
  <c r="AB628" i="1"/>
  <c r="AE596" i="1"/>
  <c r="AD596" i="1"/>
  <c r="AB596" i="1"/>
  <c r="AC596" i="1"/>
  <c r="AB778" i="1"/>
  <c r="AE947" i="1"/>
  <c r="AC947" i="1"/>
  <c r="AB947" i="1"/>
  <c r="AD947" i="1"/>
  <c r="AE915" i="1"/>
  <c r="AD915" i="1"/>
  <c r="AB915" i="1"/>
  <c r="AE883" i="1"/>
  <c r="AD883" i="1"/>
  <c r="AB883" i="1"/>
  <c r="AC883" i="1"/>
  <c r="AE851" i="1"/>
  <c r="AD851" i="1"/>
  <c r="AB851" i="1"/>
  <c r="AC851" i="1"/>
  <c r="AE819" i="1"/>
  <c r="AD819" i="1"/>
  <c r="AB819" i="1"/>
  <c r="AC819" i="1"/>
  <c r="AE787" i="1"/>
  <c r="AD787" i="1"/>
  <c r="AC787" i="1"/>
  <c r="AB787" i="1"/>
  <c r="AE755" i="1"/>
  <c r="AB755" i="1"/>
  <c r="AD755" i="1"/>
  <c r="AC755" i="1"/>
  <c r="AE723" i="1"/>
  <c r="AD723" i="1"/>
  <c r="AC723" i="1"/>
  <c r="AB723" i="1"/>
  <c r="AE691" i="1"/>
  <c r="AD691" i="1"/>
  <c r="AC691" i="1"/>
  <c r="AB691" i="1"/>
  <c r="AE659" i="1"/>
  <c r="AD659" i="1"/>
  <c r="AC659" i="1"/>
  <c r="AB659" i="1"/>
  <c r="AE627" i="1"/>
  <c r="AD627" i="1"/>
  <c r="AC627" i="1"/>
  <c r="AB627" i="1"/>
  <c r="AE595" i="1"/>
  <c r="AD595" i="1"/>
  <c r="AB595" i="1"/>
  <c r="AC595" i="1"/>
  <c r="AE563" i="1"/>
  <c r="AD563" i="1"/>
  <c r="AB563" i="1"/>
  <c r="AE531" i="1"/>
  <c r="AD531" i="1"/>
  <c r="AB531" i="1"/>
  <c r="AC531" i="1"/>
  <c r="AE499" i="1"/>
  <c r="AD499" i="1"/>
  <c r="AC499" i="1"/>
  <c r="AB499" i="1"/>
  <c r="AE467" i="1"/>
  <c r="AD467" i="1"/>
  <c r="AC467" i="1"/>
  <c r="AB467" i="1"/>
  <c r="AE435" i="1"/>
  <c r="AD435" i="1"/>
  <c r="AC435" i="1"/>
  <c r="AB435" i="1"/>
  <c r="AE403" i="1"/>
  <c r="AD403" i="1"/>
  <c r="AB403" i="1"/>
  <c r="AE371" i="1"/>
  <c r="AD371" i="1"/>
  <c r="AB371" i="1"/>
  <c r="AC371" i="1"/>
  <c r="AE339" i="1"/>
  <c r="AD339" i="1"/>
  <c r="AC339" i="1"/>
  <c r="AB339" i="1"/>
  <c r="AE307" i="1"/>
  <c r="AD307" i="1"/>
  <c r="AC307" i="1"/>
  <c r="AB307" i="1"/>
  <c r="AE275" i="1"/>
  <c r="AD275" i="1"/>
  <c r="AC275" i="1"/>
  <c r="AB275" i="1"/>
  <c r="AE243" i="1"/>
  <c r="AD243" i="1"/>
  <c r="AC243" i="1"/>
  <c r="AB243" i="1"/>
  <c r="AE211" i="1"/>
  <c r="AD211" i="1"/>
  <c r="AB211" i="1"/>
  <c r="AC211" i="1"/>
  <c r="AE179" i="1"/>
  <c r="AD179" i="1"/>
  <c r="AB179" i="1"/>
  <c r="AC179" i="1"/>
  <c r="AE147" i="1"/>
  <c r="AD147" i="1"/>
  <c r="AC147" i="1"/>
  <c r="AB147" i="1"/>
  <c r="AE115" i="1"/>
  <c r="AD115" i="1"/>
  <c r="AC115" i="1"/>
  <c r="AB115" i="1"/>
  <c r="AE83" i="1"/>
  <c r="AD83" i="1"/>
  <c r="AC83" i="1"/>
  <c r="AB83" i="1"/>
  <c r="AE51" i="1"/>
  <c r="AC51" i="1"/>
  <c r="AD51" i="1"/>
  <c r="AB51" i="1"/>
  <c r="AE19" i="1"/>
  <c r="AC19" i="1"/>
  <c r="AD19" i="1"/>
  <c r="AB19" i="1"/>
  <c r="AB777" i="1"/>
  <c r="AB470" i="1"/>
  <c r="AC946" i="1"/>
  <c r="AE946" i="1"/>
  <c r="AB946" i="1"/>
  <c r="AE914" i="1"/>
  <c r="AD914" i="1"/>
  <c r="AB914" i="1"/>
  <c r="AE882" i="1"/>
  <c r="AD882" i="1"/>
  <c r="AB882" i="1"/>
  <c r="AC882" i="1"/>
  <c r="AE850" i="1"/>
  <c r="AD850" i="1"/>
  <c r="AB850" i="1"/>
  <c r="AE818" i="1"/>
  <c r="AD818" i="1"/>
  <c r="AB818" i="1"/>
  <c r="AC818" i="1"/>
  <c r="AE786" i="1"/>
  <c r="AD786" i="1"/>
  <c r="AC786" i="1"/>
  <c r="AB786" i="1"/>
  <c r="AE754" i="1"/>
  <c r="AD754" i="1"/>
  <c r="AB754" i="1"/>
  <c r="AC754" i="1"/>
  <c r="AE722" i="1"/>
  <c r="AC722" i="1"/>
  <c r="AD722" i="1"/>
  <c r="AB722" i="1"/>
  <c r="AE690" i="1"/>
  <c r="AD690" i="1"/>
  <c r="AC690" i="1"/>
  <c r="AB690" i="1"/>
  <c r="AE658" i="1"/>
  <c r="AD658" i="1"/>
  <c r="AC658" i="1"/>
  <c r="AB658" i="1"/>
  <c r="AE626" i="1"/>
  <c r="AC626" i="1"/>
  <c r="AB626" i="1"/>
  <c r="AD626" i="1"/>
  <c r="AE594" i="1"/>
  <c r="AD594" i="1"/>
  <c r="AB594" i="1"/>
  <c r="AC594" i="1"/>
  <c r="AE562" i="1"/>
  <c r="AD562" i="1"/>
  <c r="AB562" i="1"/>
  <c r="AE530" i="1"/>
  <c r="AD530" i="1"/>
  <c r="AB530" i="1"/>
  <c r="AC530" i="1"/>
  <c r="AE498" i="1"/>
  <c r="AD498" i="1"/>
  <c r="AB498" i="1"/>
  <c r="AC498" i="1"/>
  <c r="AE466" i="1"/>
  <c r="AD466" i="1"/>
  <c r="AC466" i="1"/>
  <c r="AB466" i="1"/>
  <c r="AE434" i="1"/>
  <c r="AD434" i="1"/>
  <c r="AC434" i="1"/>
  <c r="AB434" i="1"/>
  <c r="AE402" i="1"/>
  <c r="AD402" i="1"/>
  <c r="AC402" i="1"/>
  <c r="AB402" i="1"/>
  <c r="AE370" i="1"/>
  <c r="AD370" i="1"/>
  <c r="AB370" i="1"/>
  <c r="AC370" i="1"/>
  <c r="AE338" i="1"/>
  <c r="AD338" i="1"/>
  <c r="AC338" i="1"/>
  <c r="AB338" i="1"/>
  <c r="AE306" i="1"/>
  <c r="AD306" i="1"/>
  <c r="AC306" i="1"/>
  <c r="AB306" i="1"/>
  <c r="AE274" i="1"/>
  <c r="AD274" i="1"/>
  <c r="AC274" i="1"/>
  <c r="AB274" i="1"/>
  <c r="AE242" i="1"/>
  <c r="AD242" i="1"/>
  <c r="AC242" i="1"/>
  <c r="AB242" i="1"/>
  <c r="AE210" i="1"/>
  <c r="AD210" i="1"/>
  <c r="AB210" i="1"/>
  <c r="AC210" i="1"/>
  <c r="AE178" i="1"/>
  <c r="AD178" i="1"/>
  <c r="AB178" i="1"/>
  <c r="AC178" i="1"/>
  <c r="AE146" i="1"/>
  <c r="AD146" i="1"/>
  <c r="AC146" i="1"/>
  <c r="AB146" i="1"/>
  <c r="AE114" i="1"/>
  <c r="AD114" i="1"/>
  <c r="AC114" i="1"/>
  <c r="AB114" i="1"/>
  <c r="AE82" i="1"/>
  <c r="AD82" i="1"/>
  <c r="AB82" i="1"/>
  <c r="AC82" i="1"/>
  <c r="AE50" i="1"/>
  <c r="AD50" i="1"/>
  <c r="AC50" i="1"/>
  <c r="AB50" i="1"/>
  <c r="AE18" i="1"/>
  <c r="AD18" i="1"/>
  <c r="AC18" i="1"/>
  <c r="AB18" i="1"/>
  <c r="AB776" i="1"/>
  <c r="AB28" i="1"/>
  <c r="AE945" i="1"/>
  <c r="AC945" i="1"/>
  <c r="AB945" i="1"/>
  <c r="AE913" i="1"/>
  <c r="AD913" i="1"/>
  <c r="AB913" i="1"/>
  <c r="AE881" i="1"/>
  <c r="AD881" i="1"/>
  <c r="AB881" i="1"/>
  <c r="AC881" i="1"/>
  <c r="AE849" i="1"/>
  <c r="AD849" i="1"/>
  <c r="AB849" i="1"/>
  <c r="AE817" i="1"/>
  <c r="AD817" i="1"/>
  <c r="AB817" i="1"/>
  <c r="AC817" i="1"/>
  <c r="AE785" i="1"/>
  <c r="AD785" i="1"/>
  <c r="AC785" i="1"/>
  <c r="AB785" i="1"/>
  <c r="AE753" i="1"/>
  <c r="AD753" i="1"/>
  <c r="AB753" i="1"/>
  <c r="AC753" i="1"/>
  <c r="AE721" i="1"/>
  <c r="AC721" i="1"/>
  <c r="AD721" i="1"/>
  <c r="AB721" i="1"/>
  <c r="AE689" i="1"/>
  <c r="AD689" i="1"/>
  <c r="AC689" i="1"/>
  <c r="AB689" i="1"/>
  <c r="AE657" i="1"/>
  <c r="AD657" i="1"/>
  <c r="AC657" i="1"/>
  <c r="AB657" i="1"/>
  <c r="AE625" i="1"/>
  <c r="AC625" i="1"/>
  <c r="AD625" i="1"/>
  <c r="AB625" i="1"/>
  <c r="AE593" i="1"/>
  <c r="AD593" i="1"/>
  <c r="AB593" i="1"/>
  <c r="AC593" i="1"/>
  <c r="AE561" i="1"/>
  <c r="AD561" i="1"/>
  <c r="AB561" i="1"/>
  <c r="AE529" i="1"/>
  <c r="AD529" i="1"/>
  <c r="AB529" i="1"/>
  <c r="AC529" i="1"/>
  <c r="AE497" i="1"/>
  <c r="AD497" i="1"/>
  <c r="AB497" i="1"/>
  <c r="AC497" i="1"/>
  <c r="AE465" i="1"/>
  <c r="AD465" i="1"/>
  <c r="AC465" i="1"/>
  <c r="AB465" i="1"/>
  <c r="AE433" i="1"/>
  <c r="AD433" i="1"/>
  <c r="AC433" i="1"/>
  <c r="AB433" i="1"/>
  <c r="AE401" i="1"/>
  <c r="AD401" i="1"/>
  <c r="AC401" i="1"/>
  <c r="AB401" i="1"/>
  <c r="AE369" i="1"/>
  <c r="AD369" i="1"/>
  <c r="AB369" i="1"/>
  <c r="AC369" i="1"/>
  <c r="AE337" i="1"/>
  <c r="AD337" i="1"/>
  <c r="AC337" i="1"/>
  <c r="AB337" i="1"/>
  <c r="AE305" i="1"/>
  <c r="AD305" i="1"/>
  <c r="AC305" i="1"/>
  <c r="AB305" i="1"/>
  <c r="AE273" i="1"/>
  <c r="AD273" i="1"/>
  <c r="AC273" i="1"/>
  <c r="AB273" i="1"/>
  <c r="AE241" i="1"/>
  <c r="AD241" i="1"/>
  <c r="AC241" i="1"/>
  <c r="AB241" i="1"/>
  <c r="AE209" i="1"/>
  <c r="AD209" i="1"/>
  <c r="AB209" i="1"/>
  <c r="AC209" i="1"/>
  <c r="AE177" i="1"/>
  <c r="AD177" i="1"/>
  <c r="AB177" i="1"/>
  <c r="AC177" i="1"/>
  <c r="AE145" i="1"/>
  <c r="AD145" i="1"/>
  <c r="AC145" i="1"/>
  <c r="AB145" i="1"/>
  <c r="AE113" i="1"/>
  <c r="AD113" i="1"/>
  <c r="AC113" i="1"/>
  <c r="AB113" i="1"/>
  <c r="AE81" i="1"/>
  <c r="AD81" i="1"/>
  <c r="AB81" i="1"/>
  <c r="AC81" i="1"/>
  <c r="AE49" i="1"/>
  <c r="AD49" i="1"/>
  <c r="AC49" i="1"/>
  <c r="AB49" i="1"/>
  <c r="AE17" i="1"/>
  <c r="AD17" i="1"/>
  <c r="AC17" i="1"/>
  <c r="AB17" i="1"/>
  <c r="AB406" i="1"/>
  <c r="AB27" i="1"/>
  <c r="AE1776" i="1"/>
  <c r="AD1776" i="1"/>
  <c r="AB1776" i="1"/>
  <c r="AD1744" i="1"/>
  <c r="AE1744" i="1"/>
  <c r="AB1744" i="1"/>
  <c r="AE1712" i="1"/>
  <c r="AD1712" i="1"/>
  <c r="AB1712" i="1"/>
  <c r="AC1712" i="1"/>
  <c r="AD1680" i="1"/>
  <c r="AE1680" i="1"/>
  <c r="AB1680" i="1"/>
  <c r="AC1680" i="1"/>
  <c r="AE1648" i="1"/>
  <c r="AD1648" i="1"/>
  <c r="AB1648" i="1"/>
  <c r="AC1648" i="1"/>
  <c r="AE1616" i="1"/>
  <c r="AD1616" i="1"/>
  <c r="AB1616" i="1"/>
  <c r="AE1584" i="1"/>
  <c r="AD1584" i="1"/>
  <c r="AB1584" i="1"/>
  <c r="AC1584" i="1"/>
  <c r="AE1552" i="1"/>
  <c r="AD1552" i="1"/>
  <c r="AC1552" i="1"/>
  <c r="AB1552" i="1"/>
  <c r="AE1520" i="1"/>
  <c r="AC1520" i="1"/>
  <c r="AD1520" i="1"/>
  <c r="AB1520" i="1"/>
  <c r="AE1488" i="1"/>
  <c r="AC1488" i="1"/>
  <c r="AB1488" i="1"/>
  <c r="AD1488" i="1"/>
  <c r="AE1456" i="1"/>
  <c r="AC1456" i="1"/>
  <c r="AD1456" i="1"/>
  <c r="AB1456" i="1"/>
  <c r="AE1424" i="1"/>
  <c r="AB1424" i="1"/>
  <c r="AC1424" i="1"/>
  <c r="AD1424" i="1"/>
  <c r="AE1392" i="1"/>
  <c r="AD1392" i="1"/>
  <c r="AB1392" i="1"/>
  <c r="AC1392" i="1"/>
  <c r="AE1360" i="1"/>
  <c r="AD1360" i="1"/>
  <c r="AC1360" i="1"/>
  <c r="AB1360" i="1"/>
  <c r="AE1328" i="1"/>
  <c r="AD1328" i="1"/>
  <c r="AB1328" i="1"/>
  <c r="AC1328" i="1"/>
  <c r="AE1296" i="1"/>
  <c r="AD1296" i="1"/>
  <c r="AB1296" i="1"/>
  <c r="AC1296" i="1"/>
  <c r="AE1264" i="1"/>
  <c r="AD1264" i="1"/>
  <c r="AB1264" i="1"/>
  <c r="AE1232" i="1"/>
  <c r="AD1232" i="1"/>
  <c r="AB1232" i="1"/>
  <c r="AC1232" i="1"/>
  <c r="AE1200" i="1"/>
  <c r="AD1200" i="1"/>
  <c r="AB1200" i="1"/>
  <c r="AC1200" i="1"/>
  <c r="AD1168" i="1"/>
  <c r="AE1168" i="1"/>
  <c r="AB1168" i="1"/>
  <c r="AD1136" i="1"/>
  <c r="AB1136" i="1"/>
  <c r="AE1136" i="1"/>
  <c r="AC1136" i="1"/>
  <c r="AE1104" i="1"/>
  <c r="AD1104" i="1"/>
  <c r="AB1104" i="1"/>
  <c r="AC1104" i="1"/>
  <c r="AE1072" i="1"/>
  <c r="AD1072" i="1"/>
  <c r="AB1072" i="1"/>
  <c r="AE1040" i="1"/>
  <c r="AC1040" i="1"/>
  <c r="AB1040" i="1"/>
  <c r="AD1040" i="1"/>
  <c r="AE1008" i="1"/>
  <c r="AD1008" i="1"/>
  <c r="AC1008" i="1"/>
  <c r="AB1008" i="1"/>
  <c r="AE976" i="1"/>
  <c r="AD976" i="1"/>
  <c r="AC976" i="1"/>
  <c r="AB976" i="1"/>
  <c r="AC944" i="1"/>
  <c r="AE944" i="1"/>
  <c r="AB944" i="1"/>
  <c r="AE912" i="1"/>
  <c r="AD912" i="1"/>
  <c r="AC912" i="1"/>
  <c r="AB912" i="1"/>
  <c r="AD880" i="1"/>
  <c r="AE880" i="1"/>
  <c r="AC880" i="1"/>
  <c r="AB880" i="1"/>
  <c r="AE848" i="1"/>
  <c r="AD848" i="1"/>
  <c r="AB848" i="1"/>
  <c r="AE816" i="1"/>
  <c r="AD816" i="1"/>
  <c r="AB816" i="1"/>
  <c r="AC816" i="1"/>
  <c r="AE784" i="1"/>
  <c r="AD784" i="1"/>
  <c r="AC784" i="1"/>
  <c r="AB784" i="1"/>
  <c r="AE752" i="1"/>
  <c r="AD752" i="1"/>
  <c r="AB752" i="1"/>
  <c r="AC752" i="1"/>
  <c r="AE720" i="1"/>
  <c r="AC720" i="1"/>
  <c r="AD720" i="1"/>
  <c r="AB720" i="1"/>
  <c r="AE688" i="1"/>
  <c r="AD688" i="1"/>
  <c r="AC688" i="1"/>
  <c r="AB688" i="1"/>
  <c r="AE656" i="1"/>
  <c r="AD656" i="1"/>
  <c r="AC656" i="1"/>
  <c r="AB656" i="1"/>
  <c r="AE624" i="1"/>
  <c r="AD624" i="1"/>
  <c r="AC624" i="1"/>
  <c r="AB624" i="1"/>
  <c r="AE592" i="1"/>
  <c r="AD592" i="1"/>
  <c r="AB592" i="1"/>
  <c r="AC592" i="1"/>
  <c r="AE560" i="1"/>
  <c r="AD560" i="1"/>
  <c r="AB560" i="1"/>
  <c r="AE528" i="1"/>
  <c r="AD528" i="1"/>
  <c r="AB528" i="1"/>
  <c r="AC528" i="1"/>
  <c r="AE496" i="1"/>
  <c r="AD496" i="1"/>
  <c r="AB496" i="1"/>
  <c r="AC496" i="1"/>
  <c r="AE464" i="1"/>
  <c r="AD464" i="1"/>
  <c r="AC464" i="1"/>
  <c r="AB464" i="1"/>
  <c r="AE432" i="1"/>
  <c r="AD432" i="1"/>
  <c r="AC432" i="1"/>
  <c r="AB432" i="1"/>
  <c r="AE400" i="1"/>
  <c r="AD400" i="1"/>
  <c r="AC400" i="1"/>
  <c r="AB400" i="1"/>
  <c r="AE368" i="1"/>
  <c r="AD368" i="1"/>
  <c r="AB368" i="1"/>
  <c r="AC368" i="1"/>
  <c r="AE336" i="1"/>
  <c r="AD336" i="1"/>
  <c r="AC336" i="1"/>
  <c r="AB336" i="1"/>
  <c r="AE304" i="1"/>
  <c r="AD304" i="1"/>
  <c r="AB304" i="1"/>
  <c r="AE272" i="1"/>
  <c r="AD272" i="1"/>
  <c r="AC272" i="1"/>
  <c r="AB272" i="1"/>
  <c r="AE240" i="1"/>
  <c r="AD240" i="1"/>
  <c r="AC240" i="1"/>
  <c r="AB240" i="1"/>
  <c r="AE208" i="1"/>
  <c r="AD208" i="1"/>
  <c r="AC208" i="1"/>
  <c r="AB208" i="1"/>
  <c r="AE176" i="1"/>
  <c r="AD176" i="1"/>
  <c r="AB176" i="1"/>
  <c r="AC176" i="1"/>
  <c r="AE144" i="1"/>
  <c r="AC144" i="1"/>
  <c r="AD144" i="1"/>
  <c r="AB144" i="1"/>
  <c r="AE112" i="1"/>
  <c r="AD112" i="1"/>
  <c r="AC112" i="1"/>
  <c r="AB112" i="1"/>
  <c r="AE80" i="1"/>
  <c r="AD80" i="1"/>
  <c r="AB80" i="1"/>
  <c r="AC80" i="1"/>
  <c r="AE48" i="1"/>
  <c r="AD48" i="1"/>
  <c r="AC48" i="1"/>
  <c r="AB48" i="1"/>
  <c r="AE16" i="1"/>
  <c r="AD16" i="1"/>
  <c r="AC16" i="1"/>
  <c r="AB16" i="1"/>
  <c r="AC1168" i="1"/>
  <c r="AE1327" i="1"/>
  <c r="AD1327" i="1"/>
  <c r="AC1327" i="1"/>
  <c r="AE1295" i="1"/>
  <c r="AD1295" i="1"/>
  <c r="AC1295" i="1"/>
  <c r="AE1263" i="1"/>
  <c r="AD1263" i="1"/>
  <c r="AE1231" i="1"/>
  <c r="AD1231" i="1"/>
  <c r="AC1231" i="1"/>
  <c r="AE1199" i="1"/>
  <c r="AD1199" i="1"/>
  <c r="AC1199" i="1"/>
  <c r="AD1167" i="1"/>
  <c r="AE1167" i="1"/>
  <c r="AD1135" i="1"/>
  <c r="AE1135" i="1"/>
  <c r="AC1135" i="1"/>
  <c r="AE1103" i="1"/>
  <c r="AD1103" i="1"/>
  <c r="AC1103" i="1"/>
  <c r="AE1071" i="1"/>
  <c r="AD1071" i="1"/>
  <c r="AE1039" i="1"/>
  <c r="AD1039" i="1"/>
  <c r="AC1039" i="1"/>
  <c r="AE1007" i="1"/>
  <c r="AC1007" i="1"/>
  <c r="AD1007" i="1"/>
  <c r="AE975" i="1"/>
  <c r="AD975" i="1"/>
  <c r="AC975" i="1"/>
  <c r="AE943" i="1"/>
  <c r="AC943" i="1"/>
  <c r="AD943" i="1"/>
  <c r="AE911" i="1"/>
  <c r="AD911" i="1"/>
  <c r="AC911" i="1"/>
  <c r="AE879" i="1"/>
  <c r="AD879" i="1"/>
  <c r="AC879" i="1"/>
  <c r="AE847" i="1"/>
  <c r="AD847" i="1"/>
  <c r="AE815" i="1"/>
  <c r="AD815" i="1"/>
  <c r="AC815" i="1"/>
  <c r="AE783" i="1"/>
  <c r="AD783" i="1"/>
  <c r="AC783" i="1"/>
  <c r="AE751" i="1"/>
  <c r="AD751" i="1"/>
  <c r="AC751" i="1"/>
  <c r="AE719" i="1"/>
  <c r="AD719" i="1"/>
  <c r="AC719" i="1"/>
  <c r="AE687" i="1"/>
  <c r="AD687" i="1"/>
  <c r="AC687" i="1"/>
  <c r="AE655" i="1"/>
  <c r="AD655" i="1"/>
  <c r="AC655" i="1"/>
  <c r="AE623" i="1"/>
  <c r="AC623" i="1"/>
  <c r="AD623" i="1"/>
  <c r="AE591" i="1"/>
  <c r="AD591" i="1"/>
  <c r="AC591" i="1"/>
  <c r="AE559" i="1"/>
  <c r="AD559" i="1"/>
  <c r="AE527" i="1"/>
  <c r="AD527" i="1"/>
  <c r="AC527" i="1"/>
  <c r="AE495" i="1"/>
  <c r="AD495" i="1"/>
  <c r="AC495" i="1"/>
  <c r="AE463" i="1"/>
  <c r="AD463" i="1"/>
  <c r="AC463" i="1"/>
  <c r="AE431" i="1"/>
  <c r="AD431" i="1"/>
  <c r="AC431" i="1"/>
  <c r="AE399" i="1"/>
  <c r="AD399" i="1"/>
  <c r="AC399" i="1"/>
  <c r="AE367" i="1"/>
  <c r="AD367" i="1"/>
  <c r="AC367" i="1"/>
  <c r="AE335" i="1"/>
  <c r="AD335" i="1"/>
  <c r="AC335" i="1"/>
  <c r="AE303" i="1"/>
  <c r="AD303" i="1"/>
  <c r="AC303" i="1"/>
  <c r="AE271" i="1"/>
  <c r="AD271" i="1"/>
  <c r="AC271" i="1"/>
  <c r="AE239" i="1"/>
  <c r="AD239" i="1"/>
  <c r="AC239" i="1"/>
  <c r="AE207" i="1"/>
  <c r="AD207" i="1"/>
  <c r="AC207" i="1"/>
  <c r="AE175" i="1"/>
  <c r="AD175" i="1"/>
  <c r="AC175" i="1"/>
  <c r="AE143" i="1"/>
  <c r="AC143" i="1"/>
  <c r="AD143" i="1"/>
  <c r="AE111" i="1"/>
  <c r="AD111" i="1"/>
  <c r="AC111" i="1"/>
  <c r="AE79" i="1"/>
  <c r="AD79" i="1"/>
  <c r="AB79" i="1"/>
  <c r="AC79" i="1"/>
  <c r="AE47" i="1"/>
  <c r="AD47" i="1"/>
  <c r="AC47" i="1"/>
  <c r="AB47" i="1"/>
  <c r="AE15" i="1"/>
  <c r="AD15" i="1"/>
  <c r="AC15" i="1"/>
  <c r="AB15" i="1"/>
  <c r="AB1129" i="1"/>
  <c r="AB815" i="1"/>
  <c r="AB342" i="1"/>
  <c r="AB25" i="1"/>
  <c r="AC1167" i="1"/>
  <c r="AE1806" i="1"/>
  <c r="AD1806" i="1"/>
  <c r="AC1806" i="1"/>
  <c r="AE1774" i="1"/>
  <c r="AD1774" i="1"/>
  <c r="AC1774" i="1"/>
  <c r="AE1742" i="1"/>
  <c r="AD1742" i="1"/>
  <c r="AD1710" i="1"/>
  <c r="AE1710" i="1"/>
  <c r="AC1710" i="1"/>
  <c r="AD1678" i="1"/>
  <c r="AE1678" i="1"/>
  <c r="AC1678" i="1"/>
  <c r="AD1646" i="1"/>
  <c r="AE1646" i="1"/>
  <c r="AC1646" i="1"/>
  <c r="AD1614" i="1"/>
  <c r="AE1614" i="1"/>
  <c r="AE1582" i="1"/>
  <c r="AD1582" i="1"/>
  <c r="AC1582" i="1"/>
  <c r="AE1550" i="1"/>
  <c r="AD1550" i="1"/>
  <c r="AC1550" i="1"/>
  <c r="AE1518" i="1"/>
  <c r="AD1518" i="1"/>
  <c r="AC1518" i="1"/>
  <c r="AE1486" i="1"/>
  <c r="AD1486" i="1"/>
  <c r="AC1486" i="1"/>
  <c r="AD1454" i="1"/>
  <c r="AC1454" i="1"/>
  <c r="AE1454" i="1"/>
  <c r="AD1422" i="1"/>
  <c r="AE1422" i="1"/>
  <c r="AC1422" i="1"/>
  <c r="AD1390" i="1"/>
  <c r="AE1390" i="1"/>
  <c r="AC1390" i="1"/>
  <c r="AD1358" i="1"/>
  <c r="AE1358" i="1"/>
  <c r="AE1326" i="1"/>
  <c r="AD1326" i="1"/>
  <c r="AC1326" i="1"/>
  <c r="AE1294" i="1"/>
  <c r="AD1294" i="1"/>
  <c r="AC1294" i="1"/>
  <c r="AE1262" i="1"/>
  <c r="AD1262" i="1"/>
  <c r="AE1230" i="1"/>
  <c r="AD1230" i="1"/>
  <c r="AC1230" i="1"/>
  <c r="AE1198" i="1"/>
  <c r="AD1198" i="1"/>
  <c r="AC1198" i="1"/>
  <c r="AD1166" i="1"/>
  <c r="AE1166" i="1"/>
  <c r="AD1134" i="1"/>
  <c r="AE1134" i="1"/>
  <c r="AC1134" i="1"/>
  <c r="AD1102" i="1"/>
  <c r="AE1102" i="1"/>
  <c r="AC1102" i="1"/>
  <c r="AE1070" i="1"/>
  <c r="AD1070" i="1"/>
  <c r="AE1038" i="1"/>
  <c r="AD1038" i="1"/>
  <c r="AC1038" i="1"/>
  <c r="AE1006" i="1"/>
  <c r="AC1006" i="1"/>
  <c r="AD1006" i="1"/>
  <c r="AE974" i="1"/>
  <c r="AD974" i="1"/>
  <c r="AC974" i="1"/>
  <c r="AE942" i="1"/>
  <c r="AC942" i="1"/>
  <c r="AD942" i="1"/>
  <c r="AE910" i="1"/>
  <c r="AC910" i="1"/>
  <c r="AD910" i="1"/>
  <c r="AE878" i="1"/>
  <c r="AD878" i="1"/>
  <c r="AC878" i="1"/>
  <c r="AE846" i="1"/>
  <c r="AD846" i="1"/>
  <c r="AE814" i="1"/>
  <c r="AD814" i="1"/>
  <c r="AC814" i="1"/>
  <c r="AE782" i="1"/>
  <c r="AD782" i="1"/>
  <c r="AE750" i="1"/>
  <c r="AD750" i="1"/>
  <c r="AC750" i="1"/>
  <c r="AE718" i="1"/>
  <c r="AD718" i="1"/>
  <c r="AC718" i="1"/>
  <c r="AE686" i="1"/>
  <c r="AD686" i="1"/>
  <c r="AC686" i="1"/>
  <c r="AE654" i="1"/>
  <c r="AC654" i="1"/>
  <c r="AD654" i="1"/>
  <c r="AE622" i="1"/>
  <c r="AD622" i="1"/>
  <c r="AC622" i="1"/>
  <c r="AE590" i="1"/>
  <c r="AD590" i="1"/>
  <c r="AC590" i="1"/>
  <c r="AE558" i="1"/>
  <c r="AD558" i="1"/>
  <c r="AE526" i="1"/>
  <c r="AD526" i="1"/>
  <c r="AC526" i="1"/>
  <c r="AE494" i="1"/>
  <c r="AD494" i="1"/>
  <c r="AC494" i="1"/>
  <c r="AE462" i="1"/>
  <c r="AD462" i="1"/>
  <c r="AC462" i="1"/>
  <c r="AE430" i="1"/>
  <c r="AD430" i="1"/>
  <c r="AC430" i="1"/>
  <c r="AE398" i="1"/>
  <c r="AD398" i="1"/>
  <c r="AC398" i="1"/>
  <c r="AE366" i="1"/>
  <c r="AD366" i="1"/>
  <c r="AC366" i="1"/>
  <c r="AE334" i="1"/>
  <c r="AD334" i="1"/>
  <c r="AE302" i="1"/>
  <c r="AD302" i="1"/>
  <c r="AC302" i="1"/>
  <c r="AE270" i="1"/>
  <c r="AD270" i="1"/>
  <c r="AC270" i="1"/>
  <c r="AE238" i="1"/>
  <c r="AD238" i="1"/>
  <c r="AC238" i="1"/>
  <c r="AE206" i="1"/>
  <c r="AD206" i="1"/>
  <c r="AC206" i="1"/>
  <c r="AE174" i="1"/>
  <c r="AD174" i="1"/>
  <c r="AC174" i="1"/>
  <c r="AE142" i="1"/>
  <c r="AC142" i="1"/>
  <c r="AD142" i="1"/>
  <c r="AE110" i="1"/>
  <c r="AD110" i="1"/>
  <c r="AC110" i="1"/>
  <c r="AE78" i="1"/>
  <c r="AD78" i="1"/>
  <c r="AB78" i="1"/>
  <c r="AC78" i="1"/>
  <c r="AE46" i="1"/>
  <c r="AD46" i="1"/>
  <c r="AC46" i="1"/>
  <c r="AB46" i="1"/>
  <c r="AE14" i="1"/>
  <c r="AD14" i="1"/>
  <c r="AC14" i="1"/>
  <c r="AB14" i="1"/>
  <c r="AB1579" i="1"/>
  <c r="AB1128" i="1"/>
  <c r="AB814" i="1"/>
  <c r="AB335" i="1"/>
  <c r="AB271" i="1"/>
  <c r="AB207" i="1"/>
  <c r="AB143" i="1"/>
  <c r="AC1166" i="1"/>
  <c r="AD946" i="1"/>
  <c r="AE941" i="1"/>
  <c r="AC941" i="1"/>
  <c r="AD941" i="1"/>
  <c r="AE909" i="1"/>
  <c r="AC909" i="1"/>
  <c r="AD909" i="1"/>
  <c r="AE877" i="1"/>
  <c r="AD877" i="1"/>
  <c r="AC877" i="1"/>
  <c r="AE845" i="1"/>
  <c r="AD845" i="1"/>
  <c r="AC845" i="1"/>
  <c r="AE813" i="1"/>
  <c r="AD813" i="1"/>
  <c r="AC813" i="1"/>
  <c r="AE781" i="1"/>
  <c r="AD781" i="1"/>
  <c r="AE749" i="1"/>
  <c r="AD749" i="1"/>
  <c r="AC749" i="1"/>
  <c r="AE717" i="1"/>
  <c r="AD717" i="1"/>
  <c r="AC717" i="1"/>
  <c r="AE685" i="1"/>
  <c r="AD685" i="1"/>
  <c r="AC685" i="1"/>
  <c r="AE653" i="1"/>
  <c r="AC653" i="1"/>
  <c r="AD653" i="1"/>
  <c r="AE621" i="1"/>
  <c r="AD621" i="1"/>
  <c r="AC621" i="1"/>
  <c r="AE589" i="1"/>
  <c r="AD589" i="1"/>
  <c r="AC589" i="1"/>
  <c r="AE557" i="1"/>
  <c r="AD557" i="1"/>
  <c r="AD525" i="1"/>
  <c r="AE525" i="1"/>
  <c r="AC525" i="1"/>
  <c r="AE493" i="1"/>
  <c r="AD493" i="1"/>
  <c r="AC493" i="1"/>
  <c r="AE461" i="1"/>
  <c r="AD461" i="1"/>
  <c r="AC461" i="1"/>
  <c r="AE429" i="1"/>
  <c r="AD429" i="1"/>
  <c r="AC429" i="1"/>
  <c r="AE397" i="1"/>
  <c r="AD397" i="1"/>
  <c r="AC397" i="1"/>
  <c r="AD365" i="1"/>
  <c r="AE365" i="1"/>
  <c r="AC365" i="1"/>
  <c r="AE333" i="1"/>
  <c r="AD333" i="1"/>
  <c r="AE301" i="1"/>
  <c r="AD301" i="1"/>
  <c r="AC301" i="1"/>
  <c r="AD269" i="1"/>
  <c r="AE269" i="1"/>
  <c r="AC269" i="1"/>
  <c r="AE237" i="1"/>
  <c r="AD237" i="1"/>
  <c r="AC237" i="1"/>
  <c r="AE205" i="1"/>
  <c r="AD205" i="1"/>
  <c r="AC205" i="1"/>
  <c r="AE173" i="1"/>
  <c r="AD173" i="1"/>
  <c r="AC173" i="1"/>
  <c r="AE141" i="1"/>
  <c r="AC141" i="1"/>
  <c r="AD141" i="1"/>
  <c r="AE109" i="1"/>
  <c r="AD109" i="1"/>
  <c r="AC109" i="1"/>
  <c r="AE77" i="1"/>
  <c r="AD77" i="1"/>
  <c r="AC77" i="1"/>
  <c r="AE45" i="1"/>
  <c r="AD45" i="1"/>
  <c r="AC45" i="1"/>
  <c r="AB45" i="1"/>
  <c r="AE13" i="1"/>
  <c r="AD13" i="1"/>
  <c r="AC13" i="1"/>
  <c r="AB13" i="1"/>
  <c r="AB1864" i="1"/>
  <c r="AB1614" i="1"/>
  <c r="AB1578" i="1"/>
  <c r="AB1127" i="1"/>
  <c r="AB1039" i="1"/>
  <c r="AB813" i="1"/>
  <c r="AB719" i="1"/>
  <c r="AB623" i="1"/>
  <c r="AB334" i="1"/>
  <c r="AB270" i="1"/>
  <c r="AB206" i="1"/>
  <c r="AB142" i="1"/>
  <c r="AD945" i="1"/>
  <c r="AE940" i="1"/>
  <c r="AC940" i="1"/>
  <c r="AD940" i="1"/>
  <c r="AE908" i="1"/>
  <c r="AC908" i="1"/>
  <c r="AD908" i="1"/>
  <c r="AE876" i="1"/>
  <c r="AD876" i="1"/>
  <c r="AC876" i="1"/>
  <c r="AE844" i="1"/>
  <c r="AD844" i="1"/>
  <c r="AE812" i="1"/>
  <c r="AD812" i="1"/>
  <c r="AC812" i="1"/>
  <c r="AE780" i="1"/>
  <c r="AD780" i="1"/>
  <c r="AC780" i="1"/>
  <c r="AE748" i="1"/>
  <c r="AC748" i="1"/>
  <c r="AD748" i="1"/>
  <c r="AE716" i="1"/>
  <c r="AC716" i="1"/>
  <c r="AD716" i="1"/>
  <c r="AE684" i="1"/>
  <c r="AD684" i="1"/>
  <c r="AC684" i="1"/>
  <c r="AE652" i="1"/>
  <c r="AC652" i="1"/>
  <c r="AD652" i="1"/>
  <c r="AE620" i="1"/>
  <c r="AD620" i="1"/>
  <c r="AC620" i="1"/>
  <c r="AE588" i="1"/>
  <c r="AD588" i="1"/>
  <c r="AC588" i="1"/>
  <c r="AE556" i="1"/>
  <c r="AC556" i="1"/>
  <c r="AD556" i="1"/>
  <c r="AC524" i="1"/>
  <c r="AD524" i="1"/>
  <c r="AE524" i="1"/>
  <c r="AE492" i="1"/>
  <c r="AD492" i="1"/>
  <c r="AC492" i="1"/>
  <c r="AE460" i="1"/>
  <c r="AC460" i="1"/>
  <c r="AD460" i="1"/>
  <c r="AE428" i="1"/>
  <c r="AD428" i="1"/>
  <c r="AC428" i="1"/>
  <c r="AE396" i="1"/>
  <c r="AC396" i="1"/>
  <c r="AD396" i="1"/>
  <c r="AE364" i="1"/>
  <c r="AC364" i="1"/>
  <c r="AD364" i="1"/>
  <c r="AE332" i="1"/>
  <c r="AD332" i="1"/>
  <c r="AC332" i="1"/>
  <c r="AE300" i="1"/>
  <c r="AD300" i="1"/>
  <c r="AC300" i="1"/>
  <c r="AE268" i="1"/>
  <c r="AD268" i="1"/>
  <c r="AC268" i="1"/>
  <c r="AE236" i="1"/>
  <c r="AD236" i="1"/>
  <c r="AC236" i="1"/>
  <c r="AE204" i="1"/>
  <c r="AC204" i="1"/>
  <c r="AD204" i="1"/>
  <c r="AE172" i="1"/>
  <c r="AD172" i="1"/>
  <c r="AC172" i="1"/>
  <c r="AE140" i="1"/>
  <c r="AC140" i="1"/>
  <c r="AD140" i="1"/>
  <c r="AE108" i="1"/>
  <c r="AD108" i="1"/>
  <c r="AC108" i="1"/>
  <c r="AE76" i="1"/>
  <c r="AD76" i="1"/>
  <c r="AC76" i="1"/>
  <c r="AE44" i="1"/>
  <c r="AD44" i="1"/>
  <c r="AB44" i="1"/>
  <c r="AC44" i="1"/>
  <c r="AE12" i="1"/>
  <c r="AD12" i="1"/>
  <c r="AC12" i="1"/>
  <c r="AB12" i="1"/>
  <c r="AB1577" i="1"/>
  <c r="AB1390" i="1"/>
  <c r="AB1038" i="1"/>
  <c r="AB812" i="1"/>
  <c r="AB718" i="1"/>
  <c r="AB622" i="1"/>
  <c r="AB333" i="1"/>
  <c r="AB269" i="1"/>
  <c r="AB205" i="1"/>
  <c r="AB141" i="1"/>
  <c r="AD944" i="1"/>
  <c r="AE1803" i="1"/>
  <c r="AC1803" i="1"/>
  <c r="AD1803" i="1"/>
  <c r="AE1771" i="1"/>
  <c r="AD1771" i="1"/>
  <c r="AC1771" i="1"/>
  <c r="AE1739" i="1"/>
  <c r="AD1739" i="1"/>
  <c r="AE1707" i="1"/>
  <c r="AD1707" i="1"/>
  <c r="AD1675" i="1"/>
  <c r="AE1675" i="1"/>
  <c r="AC1675" i="1"/>
  <c r="AE1643" i="1"/>
  <c r="AD1643" i="1"/>
  <c r="AC1643" i="1"/>
  <c r="AE1611" i="1"/>
  <c r="AD1611" i="1"/>
  <c r="AD1579" i="1"/>
  <c r="AE1579" i="1"/>
  <c r="AE1547" i="1"/>
  <c r="AD1547" i="1"/>
  <c r="AC1547" i="1"/>
  <c r="AE1515" i="1"/>
  <c r="AD1515" i="1"/>
  <c r="AC1515" i="1"/>
  <c r="AE1483" i="1"/>
  <c r="AD1483" i="1"/>
  <c r="AE1451" i="1"/>
  <c r="AC1451" i="1"/>
  <c r="AD1451" i="1"/>
  <c r="AE1419" i="1"/>
  <c r="AC1419" i="1"/>
  <c r="AD1419" i="1"/>
  <c r="AE1387" i="1"/>
  <c r="AC1387" i="1"/>
  <c r="AD1387" i="1"/>
  <c r="AE1355" i="1"/>
  <c r="AD1355" i="1"/>
  <c r="AC1355" i="1"/>
  <c r="AD1323" i="1"/>
  <c r="AE1323" i="1"/>
  <c r="AC1323" i="1"/>
  <c r="AE1291" i="1"/>
  <c r="AD1291" i="1"/>
  <c r="AC1291" i="1"/>
  <c r="AE1259" i="1"/>
  <c r="AD1259" i="1"/>
  <c r="AE1227" i="1"/>
  <c r="AD1227" i="1"/>
  <c r="AC1227" i="1"/>
  <c r="AE1195" i="1"/>
  <c r="AD1195" i="1"/>
  <c r="AC1195" i="1"/>
  <c r="AE1163" i="1"/>
  <c r="AD1163" i="1"/>
  <c r="AE1131" i="1"/>
  <c r="AC1131" i="1"/>
  <c r="AD1131" i="1"/>
  <c r="AD1099" i="1"/>
  <c r="AE1099" i="1"/>
  <c r="AC1099" i="1"/>
  <c r="AD1067" i="1"/>
  <c r="AE1067" i="1"/>
  <c r="AC1067" i="1"/>
  <c r="AE1035" i="1"/>
  <c r="AD1035" i="1"/>
  <c r="AC1035" i="1"/>
  <c r="AE1003" i="1"/>
  <c r="AD1003" i="1"/>
  <c r="AC1003" i="1"/>
  <c r="AE971" i="1"/>
  <c r="AD971" i="1"/>
  <c r="AC971" i="1"/>
  <c r="AE939" i="1"/>
  <c r="AC939" i="1"/>
  <c r="AD939" i="1"/>
  <c r="AE907" i="1"/>
  <c r="AC907" i="1"/>
  <c r="AD907" i="1"/>
  <c r="AE875" i="1"/>
  <c r="AD875" i="1"/>
  <c r="AC875" i="1"/>
  <c r="AE843" i="1"/>
  <c r="AC843" i="1"/>
  <c r="AD843" i="1"/>
  <c r="AE811" i="1"/>
  <c r="AD811" i="1"/>
  <c r="AC811" i="1"/>
  <c r="AD779" i="1"/>
  <c r="AE779" i="1"/>
  <c r="AE747" i="1"/>
  <c r="AD747" i="1"/>
  <c r="AC747" i="1"/>
  <c r="AE715" i="1"/>
  <c r="AD715" i="1"/>
  <c r="AC715" i="1"/>
  <c r="AE683" i="1"/>
  <c r="AD683" i="1"/>
  <c r="AC683" i="1"/>
  <c r="AE651" i="1"/>
  <c r="AC651" i="1"/>
  <c r="AD651" i="1"/>
  <c r="AE619" i="1"/>
  <c r="AD619" i="1"/>
  <c r="AC619" i="1"/>
  <c r="AE587" i="1"/>
  <c r="AD587" i="1"/>
  <c r="AC587" i="1"/>
  <c r="AE555" i="1"/>
  <c r="AD555" i="1"/>
  <c r="AD523" i="1"/>
  <c r="AE523" i="1"/>
  <c r="AC523" i="1"/>
  <c r="AD491" i="1"/>
  <c r="AE491" i="1"/>
  <c r="AC491" i="1"/>
  <c r="AD459" i="1"/>
  <c r="AE459" i="1"/>
  <c r="AC459" i="1"/>
  <c r="AD427" i="1"/>
  <c r="AE427" i="1"/>
  <c r="AC427" i="1"/>
  <c r="AD395" i="1"/>
  <c r="AE395" i="1"/>
  <c r="AC395" i="1"/>
  <c r="AD363" i="1"/>
  <c r="AE363" i="1"/>
  <c r="AC363" i="1"/>
  <c r="AD331" i="1"/>
  <c r="AE331" i="1"/>
  <c r="AD299" i="1"/>
  <c r="AE299" i="1"/>
  <c r="AC299" i="1"/>
  <c r="AD267" i="1"/>
  <c r="AE267" i="1"/>
  <c r="AC267" i="1"/>
  <c r="AD235" i="1"/>
  <c r="AE235" i="1"/>
  <c r="AC235" i="1"/>
  <c r="AD203" i="1"/>
  <c r="AE203" i="1"/>
  <c r="AC203" i="1"/>
  <c r="AD171" i="1"/>
  <c r="AE171" i="1"/>
  <c r="AC171" i="1"/>
  <c r="AD139" i="1"/>
  <c r="AE139" i="1"/>
  <c r="AC139" i="1"/>
  <c r="AD107" i="1"/>
  <c r="AE107" i="1"/>
  <c r="AC107" i="1"/>
  <c r="AD75" i="1"/>
  <c r="AE75" i="1"/>
  <c r="AC75" i="1"/>
  <c r="AD43" i="1"/>
  <c r="AE43" i="1"/>
  <c r="AC43" i="1"/>
  <c r="AD11" i="1"/>
  <c r="AE11" i="1"/>
  <c r="AC11" i="1"/>
  <c r="AB11" i="1"/>
  <c r="AB1576" i="1"/>
  <c r="AB1199" i="1"/>
  <c r="AB811" i="1"/>
  <c r="AB717" i="1"/>
  <c r="AB621" i="1"/>
  <c r="AB332" i="1"/>
  <c r="AB268" i="1"/>
  <c r="AB204" i="1"/>
  <c r="AB140" i="1"/>
  <c r="AC1163" i="1"/>
  <c r="AC28" i="1"/>
  <c r="AE1802" i="1"/>
  <c r="AC1802" i="1"/>
  <c r="AD1802" i="1"/>
  <c r="AE1770" i="1"/>
  <c r="AD1770" i="1"/>
  <c r="AC1770" i="1"/>
  <c r="AE1738" i="1"/>
  <c r="AD1738" i="1"/>
  <c r="AE1706" i="1"/>
  <c r="AD1706" i="1"/>
  <c r="AD1674" i="1"/>
  <c r="AE1674" i="1"/>
  <c r="AC1674" i="1"/>
  <c r="AE1642" i="1"/>
  <c r="AD1642" i="1"/>
  <c r="AC1642" i="1"/>
  <c r="AE1610" i="1"/>
  <c r="AD1610" i="1"/>
  <c r="AC1610" i="1"/>
  <c r="AD1578" i="1"/>
  <c r="AE1578" i="1"/>
  <c r="AE1546" i="1"/>
  <c r="AD1546" i="1"/>
  <c r="AC1546" i="1"/>
  <c r="AE1514" i="1"/>
  <c r="AD1514" i="1"/>
  <c r="AC1514" i="1"/>
  <c r="AE1482" i="1"/>
  <c r="AD1482" i="1"/>
  <c r="AE1450" i="1"/>
  <c r="AC1450" i="1"/>
  <c r="AD1450" i="1"/>
  <c r="AE1418" i="1"/>
  <c r="AC1418" i="1"/>
  <c r="AD1418" i="1"/>
  <c r="AE1386" i="1"/>
  <c r="AC1386" i="1"/>
  <c r="AD1386" i="1"/>
  <c r="AE1354" i="1"/>
  <c r="AD1354" i="1"/>
  <c r="AC1354" i="1"/>
  <c r="AD1322" i="1"/>
  <c r="AE1322" i="1"/>
  <c r="AC1322" i="1"/>
  <c r="AE1290" i="1"/>
  <c r="AD1290" i="1"/>
  <c r="AC1290" i="1"/>
  <c r="AE1258" i="1"/>
  <c r="AD1258" i="1"/>
  <c r="AE1226" i="1"/>
  <c r="AD1226" i="1"/>
  <c r="AC1226" i="1"/>
  <c r="AE1194" i="1"/>
  <c r="AD1194" i="1"/>
  <c r="AC1194" i="1"/>
  <c r="AE1162" i="1"/>
  <c r="AD1162" i="1"/>
  <c r="AC1162" i="1"/>
  <c r="AE1130" i="1"/>
  <c r="AC1130" i="1"/>
  <c r="AD1130" i="1"/>
  <c r="AD1098" i="1"/>
  <c r="AE1098" i="1"/>
  <c r="AC1098" i="1"/>
  <c r="AD1066" i="1"/>
  <c r="AE1066" i="1"/>
  <c r="AC1066" i="1"/>
  <c r="AE1034" i="1"/>
  <c r="AD1034" i="1"/>
  <c r="AC1034" i="1"/>
  <c r="AE1002" i="1"/>
  <c r="AD1002" i="1"/>
  <c r="AC1002" i="1"/>
  <c r="AE970" i="1"/>
  <c r="AD970" i="1"/>
  <c r="AC970" i="1"/>
  <c r="AE938" i="1"/>
  <c r="AC938" i="1"/>
  <c r="AD938" i="1"/>
  <c r="AE906" i="1"/>
  <c r="AC906" i="1"/>
  <c r="AD906" i="1"/>
  <c r="AE874" i="1"/>
  <c r="AD874" i="1"/>
  <c r="AC874" i="1"/>
  <c r="AE842" i="1"/>
  <c r="AC842" i="1"/>
  <c r="AD842" i="1"/>
  <c r="AE810" i="1"/>
  <c r="AD810" i="1"/>
  <c r="AC810" i="1"/>
  <c r="AE778" i="1"/>
  <c r="AD778" i="1"/>
  <c r="AE746" i="1"/>
  <c r="AD746" i="1"/>
  <c r="AC746" i="1"/>
  <c r="AE714" i="1"/>
  <c r="AD714" i="1"/>
  <c r="AC714" i="1"/>
  <c r="AE682" i="1"/>
  <c r="AD682" i="1"/>
  <c r="AC682" i="1"/>
  <c r="AE650" i="1"/>
  <c r="AD650" i="1"/>
  <c r="AC650" i="1"/>
  <c r="AE618" i="1"/>
  <c r="AD618" i="1"/>
  <c r="AC618" i="1"/>
  <c r="AE586" i="1"/>
  <c r="AD586" i="1"/>
  <c r="AC586" i="1"/>
  <c r="AE554" i="1"/>
  <c r="AD554" i="1"/>
  <c r="AC554" i="1"/>
  <c r="AE522" i="1"/>
  <c r="AD522" i="1"/>
  <c r="AC522" i="1"/>
  <c r="AD490" i="1"/>
  <c r="AE490" i="1"/>
  <c r="AC490" i="1"/>
  <c r="AD458" i="1"/>
  <c r="AE458" i="1"/>
  <c r="AC458" i="1"/>
  <c r="AD426" i="1"/>
  <c r="AE426" i="1"/>
  <c r="AC426" i="1"/>
  <c r="AD394" i="1"/>
  <c r="AE394" i="1"/>
  <c r="AC394" i="1"/>
  <c r="AD362" i="1"/>
  <c r="AE362" i="1"/>
  <c r="AC362" i="1"/>
  <c r="AD330" i="1"/>
  <c r="AE330" i="1"/>
  <c r="AD298" i="1"/>
  <c r="AE298" i="1"/>
  <c r="AC298" i="1"/>
  <c r="AD266" i="1"/>
  <c r="AE266" i="1"/>
  <c r="AC266" i="1"/>
  <c r="AD234" i="1"/>
  <c r="AE234" i="1"/>
  <c r="AC234" i="1"/>
  <c r="AD202" i="1"/>
  <c r="AE202" i="1"/>
  <c r="AC202" i="1"/>
  <c r="AD170" i="1"/>
  <c r="AE170" i="1"/>
  <c r="AC170" i="1"/>
  <c r="AD138" i="1"/>
  <c r="AE138" i="1"/>
  <c r="AC138" i="1"/>
  <c r="AD106" i="1"/>
  <c r="AE106" i="1"/>
  <c r="AC106" i="1"/>
  <c r="AD74" i="1"/>
  <c r="AE74" i="1"/>
  <c r="AC74" i="1"/>
  <c r="AD42" i="1"/>
  <c r="AE42" i="1"/>
  <c r="AC42" i="1"/>
  <c r="AD10" i="1"/>
  <c r="AE10" i="1"/>
  <c r="AC10" i="1"/>
  <c r="AB10" i="1"/>
  <c r="AB1611" i="1"/>
  <c r="AB1575" i="1"/>
  <c r="AB1198" i="1"/>
  <c r="AB810" i="1"/>
  <c r="AB716" i="1"/>
  <c r="AB620" i="1"/>
  <c r="AB331" i="1"/>
  <c r="AB267" i="1"/>
  <c r="AB203" i="1"/>
  <c r="AB139" i="1"/>
  <c r="AC406" i="1"/>
  <c r="AC27" i="1"/>
  <c r="AE1993" i="1"/>
  <c r="AD1993" i="1"/>
  <c r="AC1993" i="1"/>
  <c r="AE1961" i="1"/>
  <c r="AD1961" i="1"/>
  <c r="AC1961" i="1"/>
  <c r="AE1929" i="1"/>
  <c r="AC1929" i="1"/>
  <c r="AD1929" i="1"/>
  <c r="AE1897" i="1"/>
  <c r="AC1897" i="1"/>
  <c r="AD1897" i="1"/>
  <c r="AE1865" i="1"/>
  <c r="AD1865" i="1"/>
  <c r="AE1833" i="1"/>
  <c r="AD1833" i="1"/>
  <c r="AE1801" i="1"/>
  <c r="AC1801" i="1"/>
  <c r="AD1801" i="1"/>
  <c r="AE1769" i="1"/>
  <c r="AD1769" i="1"/>
  <c r="AC1769" i="1"/>
  <c r="AE1737" i="1"/>
  <c r="AD1737" i="1"/>
  <c r="AE1705" i="1"/>
  <c r="AD1705" i="1"/>
  <c r="AE1673" i="1"/>
  <c r="AD1673" i="1"/>
  <c r="AC1673" i="1"/>
  <c r="AE1641" i="1"/>
  <c r="AD1641" i="1"/>
  <c r="AC1641" i="1"/>
  <c r="AE1609" i="1"/>
  <c r="AD1609" i="1"/>
  <c r="AC1609" i="1"/>
  <c r="AD1577" i="1"/>
  <c r="AE1577" i="1"/>
  <c r="AE1545" i="1"/>
  <c r="AD1545" i="1"/>
  <c r="AC1545" i="1"/>
  <c r="AE1513" i="1"/>
  <c r="AD1513" i="1"/>
  <c r="AC1513" i="1"/>
  <c r="AE1481" i="1"/>
  <c r="AD1481" i="1"/>
  <c r="AE1449" i="1"/>
  <c r="AD1449" i="1"/>
  <c r="AC1449" i="1"/>
  <c r="AE1417" i="1"/>
  <c r="AC1417" i="1"/>
  <c r="AD1417" i="1"/>
  <c r="AE1385" i="1"/>
  <c r="AC1385" i="1"/>
  <c r="AD1385" i="1"/>
  <c r="AE1353" i="1"/>
  <c r="AC1353" i="1"/>
  <c r="AD1353" i="1"/>
  <c r="AC1321" i="1"/>
  <c r="AE1321" i="1"/>
  <c r="AD1321" i="1"/>
  <c r="AE1289" i="1"/>
  <c r="AD1289" i="1"/>
  <c r="AC1289" i="1"/>
  <c r="AE1257" i="1"/>
  <c r="AD1257" i="1"/>
  <c r="AE1225" i="1"/>
  <c r="AD1225" i="1"/>
  <c r="AC1225" i="1"/>
  <c r="AE1193" i="1"/>
  <c r="AD1193" i="1"/>
  <c r="AC1193" i="1"/>
  <c r="AE1161" i="1"/>
  <c r="AD1161" i="1"/>
  <c r="AC1161" i="1"/>
  <c r="AE1129" i="1"/>
  <c r="AD1129" i="1"/>
  <c r="AE1097" i="1"/>
  <c r="AD1097" i="1"/>
  <c r="AC1097" i="1"/>
  <c r="AD1065" i="1"/>
  <c r="AE1065" i="1"/>
  <c r="AC1065" i="1"/>
  <c r="AE1033" i="1"/>
  <c r="AD1033" i="1"/>
  <c r="AC1033" i="1"/>
  <c r="AE1001" i="1"/>
  <c r="AD1001" i="1"/>
  <c r="AC1001" i="1"/>
  <c r="AE969" i="1"/>
  <c r="AD969" i="1"/>
  <c r="AC969" i="1"/>
  <c r="AE937" i="1"/>
  <c r="AD937" i="1"/>
  <c r="AC937" i="1"/>
  <c r="AE905" i="1"/>
  <c r="AC905" i="1"/>
  <c r="AD905" i="1"/>
  <c r="AE873" i="1"/>
  <c r="AD873" i="1"/>
  <c r="AC873" i="1"/>
  <c r="AE841" i="1"/>
  <c r="AC841" i="1"/>
  <c r="AD841" i="1"/>
  <c r="AE809" i="1"/>
  <c r="AD809" i="1"/>
  <c r="AC809" i="1"/>
  <c r="AE777" i="1"/>
  <c r="AD777" i="1"/>
  <c r="AE745" i="1"/>
  <c r="AD745" i="1"/>
  <c r="AC745" i="1"/>
  <c r="AE713" i="1"/>
  <c r="AD713" i="1"/>
  <c r="AC713" i="1"/>
  <c r="AE681" i="1"/>
  <c r="AD681" i="1"/>
  <c r="AC681" i="1"/>
  <c r="AE649" i="1"/>
  <c r="AD649" i="1"/>
  <c r="AC649" i="1"/>
  <c r="AE617" i="1"/>
  <c r="AD617" i="1"/>
  <c r="AC617" i="1"/>
  <c r="AE585" i="1"/>
  <c r="AD585" i="1"/>
  <c r="AC585" i="1"/>
  <c r="AE553" i="1"/>
  <c r="AC553" i="1"/>
  <c r="AD553" i="1"/>
  <c r="AE521" i="1"/>
  <c r="AD521" i="1"/>
  <c r="AC521" i="1"/>
  <c r="AD489" i="1"/>
  <c r="AE489" i="1"/>
  <c r="AC489" i="1"/>
  <c r="AD457" i="1"/>
  <c r="AE457" i="1"/>
  <c r="AC457" i="1"/>
  <c r="AD425" i="1"/>
  <c r="AE425" i="1"/>
  <c r="AC425" i="1"/>
  <c r="AD393" i="1"/>
  <c r="AE393" i="1"/>
  <c r="AC393" i="1"/>
  <c r="AD361" i="1"/>
  <c r="AE361" i="1"/>
  <c r="AC361" i="1"/>
  <c r="AD329" i="1"/>
  <c r="AE329" i="1"/>
  <c r="AC329" i="1"/>
  <c r="AD297" i="1"/>
  <c r="AE297" i="1"/>
  <c r="AC297" i="1"/>
  <c r="AD265" i="1"/>
  <c r="AE265" i="1"/>
  <c r="AC265" i="1"/>
  <c r="AD233" i="1"/>
  <c r="AE233" i="1"/>
  <c r="AC233" i="1"/>
  <c r="AD201" i="1"/>
  <c r="AE201" i="1"/>
  <c r="AC201" i="1"/>
  <c r="AD169" i="1"/>
  <c r="AE169" i="1"/>
  <c r="AC169" i="1"/>
  <c r="AD137" i="1"/>
  <c r="AE137" i="1"/>
  <c r="AC137" i="1"/>
  <c r="AD105" i="1"/>
  <c r="AE105" i="1"/>
  <c r="AC105" i="1"/>
  <c r="AD73" i="1"/>
  <c r="AE73" i="1"/>
  <c r="AC73" i="1"/>
  <c r="AD41" i="1"/>
  <c r="AE41" i="1"/>
  <c r="AC41" i="1"/>
  <c r="AD9" i="1"/>
  <c r="AE9" i="1"/>
  <c r="AC9" i="1"/>
  <c r="AB9" i="1"/>
  <c r="AB1646" i="1"/>
  <c r="AB1610" i="1"/>
  <c r="AB1387" i="1"/>
  <c r="AB1035" i="1"/>
  <c r="AB809" i="1"/>
  <c r="AB715" i="1"/>
  <c r="AB619" i="1"/>
  <c r="AB330" i="1"/>
  <c r="AB266" i="1"/>
  <c r="AB202" i="1"/>
  <c r="AB138" i="1"/>
  <c r="AE1992" i="1"/>
  <c r="AD1992" i="1"/>
  <c r="AC1992" i="1"/>
  <c r="AE1960" i="1"/>
  <c r="AD1960" i="1"/>
  <c r="AC1960" i="1"/>
  <c r="AE1928" i="1"/>
  <c r="AC1928" i="1"/>
  <c r="AD1928" i="1"/>
  <c r="AE1896" i="1"/>
  <c r="AC1896" i="1"/>
  <c r="AD1896" i="1"/>
  <c r="AE1832" i="1"/>
  <c r="AD1832" i="1"/>
  <c r="AC1832" i="1"/>
  <c r="AE1800" i="1"/>
  <c r="AC1800" i="1"/>
  <c r="AD1800" i="1"/>
  <c r="AE1768" i="1"/>
  <c r="AD1768" i="1"/>
  <c r="AC1768" i="1"/>
  <c r="AE1736" i="1"/>
  <c r="AD1736" i="1"/>
  <c r="AE1704" i="1"/>
  <c r="AD1704" i="1"/>
  <c r="AD1672" i="1"/>
  <c r="AE1672" i="1"/>
  <c r="AC1672" i="1"/>
  <c r="AE1640" i="1"/>
  <c r="AD1640" i="1"/>
  <c r="AC1640" i="1"/>
  <c r="AE1608" i="1"/>
  <c r="AD1608" i="1"/>
  <c r="AC1608" i="1"/>
  <c r="AD1576" i="1"/>
  <c r="AE1576" i="1"/>
  <c r="AE1544" i="1"/>
  <c r="AD1544" i="1"/>
  <c r="AC1544" i="1"/>
  <c r="AE1512" i="1"/>
  <c r="AD1512" i="1"/>
  <c r="AC1512" i="1"/>
  <c r="AE1480" i="1"/>
  <c r="AD1480" i="1"/>
  <c r="AE1448" i="1"/>
  <c r="AD1448" i="1"/>
  <c r="AC1448" i="1"/>
  <c r="AE1416" i="1"/>
  <c r="AC1416" i="1"/>
  <c r="AD1416" i="1"/>
  <c r="AE1384" i="1"/>
  <c r="AC1384" i="1"/>
  <c r="AD1384" i="1"/>
  <c r="AE1352" i="1"/>
  <c r="AC1352" i="1"/>
  <c r="AD1352" i="1"/>
  <c r="AE1320" i="1"/>
  <c r="AC1320" i="1"/>
  <c r="AD1320" i="1"/>
  <c r="AE1288" i="1"/>
  <c r="AD1288" i="1"/>
  <c r="AC1288" i="1"/>
  <c r="AE1256" i="1"/>
  <c r="AD1256" i="1"/>
  <c r="AC1256" i="1"/>
  <c r="AE1224" i="1"/>
  <c r="AD1224" i="1"/>
  <c r="AC1224" i="1"/>
  <c r="AE1192" i="1"/>
  <c r="AD1192" i="1"/>
  <c r="AC1192" i="1"/>
  <c r="AE1160" i="1"/>
  <c r="AD1160" i="1"/>
  <c r="AC1160" i="1"/>
  <c r="AE1128" i="1"/>
  <c r="AD1128" i="1"/>
  <c r="AE1096" i="1"/>
  <c r="AD1096" i="1"/>
  <c r="AC1096" i="1"/>
  <c r="AD1064" i="1"/>
  <c r="AE1064" i="1"/>
  <c r="AC1064" i="1"/>
  <c r="AE1032" i="1"/>
  <c r="AD1032" i="1"/>
  <c r="AE1000" i="1"/>
  <c r="AD1000" i="1"/>
  <c r="AC1000" i="1"/>
  <c r="AE968" i="1"/>
  <c r="AD968" i="1"/>
  <c r="AE936" i="1"/>
  <c r="AD936" i="1"/>
  <c r="AC936" i="1"/>
  <c r="AE904" i="1"/>
  <c r="AC904" i="1"/>
  <c r="AD904" i="1"/>
  <c r="AE872" i="1"/>
  <c r="AD872" i="1"/>
  <c r="AC872" i="1"/>
  <c r="AE840" i="1"/>
  <c r="AD840" i="1"/>
  <c r="AC840" i="1"/>
  <c r="AE808" i="1"/>
  <c r="AD808" i="1"/>
  <c r="AC808" i="1"/>
  <c r="AE776" i="1"/>
  <c r="AD776" i="1"/>
  <c r="AE744" i="1"/>
  <c r="AD744" i="1"/>
  <c r="AC744" i="1"/>
  <c r="AE712" i="1"/>
  <c r="AD712" i="1"/>
  <c r="AC712" i="1"/>
  <c r="AE680" i="1"/>
  <c r="AD680" i="1"/>
  <c r="AC680" i="1"/>
  <c r="AE648" i="1"/>
  <c r="AD648" i="1"/>
  <c r="AC648" i="1"/>
  <c r="AE616" i="1"/>
  <c r="AC616" i="1"/>
  <c r="AD616" i="1"/>
  <c r="AE584" i="1"/>
  <c r="AD584" i="1"/>
  <c r="AC584" i="1"/>
  <c r="AE552" i="1"/>
  <c r="AC552" i="1"/>
  <c r="AD552" i="1"/>
  <c r="AE520" i="1"/>
  <c r="AD520" i="1"/>
  <c r="AC520" i="1"/>
  <c r="AD488" i="1"/>
  <c r="AE488" i="1"/>
  <c r="AD456" i="1"/>
  <c r="AE456" i="1"/>
  <c r="AC456" i="1"/>
  <c r="AD424" i="1"/>
  <c r="AE424" i="1"/>
  <c r="AC424" i="1"/>
  <c r="AD392" i="1"/>
  <c r="AE392" i="1"/>
  <c r="AC392" i="1"/>
  <c r="AD360" i="1"/>
  <c r="AE360" i="1"/>
  <c r="AC360" i="1"/>
  <c r="AD328" i="1"/>
  <c r="AE328" i="1"/>
  <c r="AC328" i="1"/>
  <c r="AD296" i="1"/>
  <c r="AE296" i="1"/>
  <c r="AC296" i="1"/>
  <c r="AD264" i="1"/>
  <c r="AE264" i="1"/>
  <c r="AC264" i="1"/>
  <c r="AD232" i="1"/>
  <c r="AE232" i="1"/>
  <c r="AC232" i="1"/>
  <c r="AD200" i="1"/>
  <c r="AE200" i="1"/>
  <c r="AC200" i="1"/>
  <c r="AD168" i="1"/>
  <c r="AE168" i="1"/>
  <c r="AC168" i="1"/>
  <c r="AD136" i="1"/>
  <c r="AE136" i="1"/>
  <c r="AC136" i="1"/>
  <c r="AD104" i="1"/>
  <c r="AE104" i="1"/>
  <c r="AB104" i="1"/>
  <c r="AC104" i="1"/>
  <c r="AD72" i="1"/>
  <c r="AE72" i="1"/>
  <c r="AB72" i="1"/>
  <c r="AC72" i="1"/>
  <c r="AD40" i="1"/>
  <c r="AE40" i="1"/>
  <c r="AB40" i="1"/>
  <c r="AC40" i="1"/>
  <c r="AD8" i="1"/>
  <c r="AE8" i="1"/>
  <c r="AB8" i="1"/>
  <c r="AC8" i="1"/>
  <c r="AB1929" i="1"/>
  <c r="AB1609" i="1"/>
  <c r="AB1386" i="1"/>
  <c r="AB1034" i="1"/>
  <c r="AB943" i="1"/>
  <c r="AB808" i="1"/>
  <c r="AB714" i="1"/>
  <c r="AB618" i="1"/>
  <c r="AB329" i="1"/>
  <c r="AB265" i="1"/>
  <c r="AB201" i="1"/>
  <c r="AB137" i="1"/>
  <c r="AC25" i="1"/>
  <c r="AE1991" i="1"/>
  <c r="AD1991" i="1"/>
  <c r="AC1991" i="1"/>
  <c r="AE1959" i="1"/>
  <c r="AD1959" i="1"/>
  <c r="AC1959" i="1"/>
  <c r="AE1927" i="1"/>
  <c r="AD1927" i="1"/>
  <c r="AC1927" i="1"/>
  <c r="AE1895" i="1"/>
  <c r="AC1895" i="1"/>
  <c r="AD1895" i="1"/>
  <c r="AE1863" i="1"/>
  <c r="AC1863" i="1"/>
  <c r="AD1863" i="1"/>
  <c r="AE1831" i="1"/>
  <c r="AD1831" i="1"/>
  <c r="AE1799" i="1"/>
  <c r="AD1799" i="1"/>
  <c r="AC1799" i="1"/>
  <c r="AE1767" i="1"/>
  <c r="AD1767" i="1"/>
  <c r="AC1767" i="1"/>
  <c r="AE1735" i="1"/>
  <c r="AD1735" i="1"/>
  <c r="AC1735" i="1"/>
  <c r="AE1703" i="1"/>
  <c r="AD1703" i="1"/>
  <c r="AE1671" i="1"/>
  <c r="AD1671" i="1"/>
  <c r="AC1671" i="1"/>
  <c r="AE1639" i="1"/>
  <c r="AD1639" i="1"/>
  <c r="AC1639" i="1"/>
  <c r="AE1607" i="1"/>
  <c r="AD1607" i="1"/>
  <c r="AC1607" i="1"/>
  <c r="AD1575" i="1"/>
  <c r="AE1575" i="1"/>
  <c r="AE1543" i="1"/>
  <c r="AD1543" i="1"/>
  <c r="AC1543" i="1"/>
  <c r="AE1511" i="1"/>
  <c r="AD1511" i="1"/>
  <c r="AC1511" i="1"/>
  <c r="AE1479" i="1"/>
  <c r="AD1479" i="1"/>
  <c r="AE1447" i="1"/>
  <c r="AD1447" i="1"/>
  <c r="AC1447" i="1"/>
  <c r="AE1415" i="1"/>
  <c r="AC1415" i="1"/>
  <c r="AD1415" i="1"/>
  <c r="AE1383" i="1"/>
  <c r="AC1383" i="1"/>
  <c r="AD1383" i="1"/>
  <c r="AE1351" i="1"/>
  <c r="AC1351" i="1"/>
  <c r="AD1351" i="1"/>
  <c r="AE1319" i="1"/>
  <c r="AC1319" i="1"/>
  <c r="AD1319" i="1"/>
  <c r="AE1287" i="1"/>
  <c r="AD1287" i="1"/>
  <c r="AC1287" i="1"/>
  <c r="AE1255" i="1"/>
  <c r="AD1255" i="1"/>
  <c r="AC1255" i="1"/>
  <c r="AE1223" i="1"/>
  <c r="AD1223" i="1"/>
  <c r="AE1191" i="1"/>
  <c r="AD1191" i="1"/>
  <c r="AC1191" i="1"/>
  <c r="AE1159" i="1"/>
  <c r="AD1159" i="1"/>
  <c r="AC1159" i="1"/>
  <c r="AE1127" i="1"/>
  <c r="AD1127" i="1"/>
  <c r="AE1095" i="1"/>
  <c r="AD1095" i="1"/>
  <c r="AC1095" i="1"/>
  <c r="AD1063" i="1"/>
  <c r="AE1063" i="1"/>
  <c r="AC1063" i="1"/>
  <c r="AD1031" i="1"/>
  <c r="AC1031" i="1"/>
  <c r="AE1031" i="1"/>
  <c r="AE999" i="1"/>
  <c r="AD999" i="1"/>
  <c r="AC999" i="1"/>
  <c r="AE967" i="1"/>
  <c r="AD967" i="1"/>
  <c r="AC967" i="1"/>
  <c r="AE935" i="1"/>
  <c r="AC935" i="1"/>
  <c r="AD935" i="1"/>
  <c r="AE903" i="1"/>
  <c r="AC903" i="1"/>
  <c r="AD903" i="1"/>
  <c r="AE871" i="1"/>
  <c r="AC871" i="1"/>
  <c r="AD871" i="1"/>
  <c r="AE839" i="1"/>
  <c r="AC839" i="1"/>
  <c r="AD839" i="1"/>
  <c r="AE807" i="1"/>
  <c r="AC807" i="1"/>
  <c r="AD807" i="1"/>
  <c r="AE775" i="1"/>
  <c r="AD775" i="1"/>
  <c r="AC775" i="1"/>
  <c r="AE743" i="1"/>
  <c r="AD743" i="1"/>
  <c r="AC743" i="1"/>
  <c r="AE711" i="1"/>
  <c r="AC711" i="1"/>
  <c r="AD711" i="1"/>
  <c r="AE679" i="1"/>
  <c r="AD679" i="1"/>
  <c r="AC679" i="1"/>
  <c r="AE647" i="1"/>
  <c r="AC647" i="1"/>
  <c r="AD647" i="1"/>
  <c r="AE615" i="1"/>
  <c r="AD615" i="1"/>
  <c r="AC615" i="1"/>
  <c r="AE583" i="1"/>
  <c r="AD583" i="1"/>
  <c r="AC583" i="1"/>
  <c r="AE551" i="1"/>
  <c r="AD551" i="1"/>
  <c r="AC551" i="1"/>
  <c r="AE519" i="1"/>
  <c r="AD519" i="1"/>
  <c r="AC519" i="1"/>
  <c r="AE487" i="1"/>
  <c r="AD487" i="1"/>
  <c r="AC487" i="1"/>
  <c r="AE455" i="1"/>
  <c r="AC455" i="1"/>
  <c r="AD455" i="1"/>
  <c r="AE423" i="1"/>
  <c r="AC423" i="1"/>
  <c r="AD423" i="1"/>
  <c r="AE391" i="1"/>
  <c r="AD391" i="1"/>
  <c r="AC391" i="1"/>
  <c r="AE359" i="1"/>
  <c r="AC359" i="1"/>
  <c r="AD359" i="1"/>
  <c r="AE327" i="1"/>
  <c r="AD327" i="1"/>
  <c r="AC327" i="1"/>
  <c r="AE295" i="1"/>
  <c r="AD295" i="1"/>
  <c r="AC295" i="1"/>
  <c r="AE263" i="1"/>
  <c r="AD263" i="1"/>
  <c r="AC263" i="1"/>
  <c r="AE231" i="1"/>
  <c r="AD231" i="1"/>
  <c r="AC231" i="1"/>
  <c r="AE199" i="1"/>
  <c r="AC199" i="1"/>
  <c r="AD199" i="1"/>
  <c r="AE167" i="1"/>
  <c r="AD167" i="1"/>
  <c r="AC167" i="1"/>
  <c r="AE135" i="1"/>
  <c r="AC135" i="1"/>
  <c r="AD135" i="1"/>
  <c r="AE103" i="1"/>
  <c r="AD103" i="1"/>
  <c r="AB103" i="1"/>
  <c r="AC103" i="1"/>
  <c r="AE71" i="1"/>
  <c r="AD71" i="1"/>
  <c r="AB71" i="1"/>
  <c r="AC71" i="1"/>
  <c r="AE39" i="1"/>
  <c r="AD39" i="1"/>
  <c r="AB39" i="1"/>
  <c r="AC39" i="1"/>
  <c r="AE7" i="1"/>
  <c r="AD7" i="1"/>
  <c r="AB7" i="1"/>
  <c r="AC7" i="1"/>
  <c r="AB1928" i="1"/>
  <c r="AB1608" i="1"/>
  <c r="AB1422" i="1"/>
  <c r="AB1385" i="1"/>
  <c r="AB1195" i="1"/>
  <c r="AB1033" i="1"/>
  <c r="AB942" i="1"/>
  <c r="AB807" i="1"/>
  <c r="AB713" i="1"/>
  <c r="AB617" i="1"/>
  <c r="AB328" i="1"/>
  <c r="AB264" i="1"/>
  <c r="AB200" i="1"/>
  <c r="AB136" i="1"/>
  <c r="AC403" i="1"/>
  <c r="AC24" i="1"/>
  <c r="AC564" i="1"/>
  <c r="AD503" i="1"/>
  <c r="AC535" i="1"/>
  <c r="AC23" i="1"/>
  <c r="AC533" i="1"/>
  <c r="AC21" i="1"/>
  <c r="AC532" i="1"/>
  <c r="AC215" i="1"/>
  <c r="AC375" i="1"/>
  <c r="AC119" i="1"/>
  <c r="AC213" i="1"/>
  <c r="AC373" i="1"/>
  <c r="AC212" i="1"/>
  <c r="AC599" i="1"/>
  <c r="AC372" i="1"/>
  <c r="AC87" i="1"/>
  <c r="AC85" i="1"/>
  <c r="AC84" i="1"/>
  <c r="AC183" i="1"/>
  <c r="AC181" i="1"/>
  <c r="AC180" i="1"/>
  <c r="AB341" i="1"/>
  <c r="AB340" i="1"/>
  <c r="AE599" i="1"/>
  <c r="AD599" i="1"/>
  <c r="AE567" i="1"/>
  <c r="AD567" i="1"/>
  <c r="AE535" i="1"/>
  <c r="AD535" i="1"/>
  <c r="AE503" i="1"/>
  <c r="AC503" i="1"/>
  <c r="AE471" i="1"/>
  <c r="AD471" i="1"/>
  <c r="AC471" i="1"/>
  <c r="AE439" i="1"/>
  <c r="AD439" i="1"/>
  <c r="AC439" i="1"/>
  <c r="AD407" i="1"/>
  <c r="AE407" i="1"/>
  <c r="AE375" i="1"/>
  <c r="AD375" i="1"/>
  <c r="AE343" i="1"/>
  <c r="AD343" i="1"/>
  <c r="AC343" i="1"/>
  <c r="AE311" i="1"/>
  <c r="AD311" i="1"/>
  <c r="AC311" i="1"/>
  <c r="AE279" i="1"/>
  <c r="AD279" i="1"/>
  <c r="AC279" i="1"/>
  <c r="AE247" i="1"/>
  <c r="AD247" i="1"/>
  <c r="AE215" i="1"/>
  <c r="AD215" i="1"/>
  <c r="AD183" i="1"/>
  <c r="AE183" i="1"/>
  <c r="AD151" i="1"/>
  <c r="AE151" i="1"/>
  <c r="AC151" i="1"/>
  <c r="AE119" i="1"/>
  <c r="AD119" i="1"/>
  <c r="AE87" i="1"/>
  <c r="AD87" i="1"/>
  <c r="AE55" i="1"/>
  <c r="AD55" i="1"/>
  <c r="AC55" i="1"/>
  <c r="AE23" i="1"/>
  <c r="AD23" i="1"/>
  <c r="AC567" i="1"/>
  <c r="AE565" i="1"/>
  <c r="AD565" i="1"/>
  <c r="AD533" i="1"/>
  <c r="AE533" i="1"/>
  <c r="AE501" i="1"/>
  <c r="AC501" i="1"/>
  <c r="AD501" i="1"/>
  <c r="AE469" i="1"/>
  <c r="AD469" i="1"/>
  <c r="AC469" i="1"/>
  <c r="AD437" i="1"/>
  <c r="AE437" i="1"/>
  <c r="AC437" i="1"/>
  <c r="AE405" i="1"/>
  <c r="AD405" i="1"/>
  <c r="AE373" i="1"/>
  <c r="AD373" i="1"/>
  <c r="AD341" i="1"/>
  <c r="AE341" i="1"/>
  <c r="AE309" i="1"/>
  <c r="AD309" i="1"/>
  <c r="AC309" i="1"/>
  <c r="AE277" i="1"/>
  <c r="AD277" i="1"/>
  <c r="AC277" i="1"/>
  <c r="AE245" i="1"/>
  <c r="AD245" i="1"/>
  <c r="AC245" i="1"/>
  <c r="AE213" i="1"/>
  <c r="AD213" i="1"/>
  <c r="AD181" i="1"/>
  <c r="AE181" i="1"/>
  <c r="AE149" i="1"/>
  <c r="AC149" i="1"/>
  <c r="AD149" i="1"/>
  <c r="AE117" i="1"/>
  <c r="AD117" i="1"/>
  <c r="AC117" i="1"/>
  <c r="AD85" i="1"/>
  <c r="AE85" i="1"/>
  <c r="AE53" i="1"/>
  <c r="AD53" i="1"/>
  <c r="AC53" i="1"/>
  <c r="AE21" i="1"/>
  <c r="AD21" i="1"/>
  <c r="AE564" i="1"/>
  <c r="AD564" i="1"/>
  <c r="AD532" i="1"/>
  <c r="AE532" i="1"/>
  <c r="AE500" i="1"/>
  <c r="AC500" i="1"/>
  <c r="AD500" i="1"/>
  <c r="AE468" i="1"/>
  <c r="AD468" i="1"/>
  <c r="AC468" i="1"/>
  <c r="AE436" i="1"/>
  <c r="AD436" i="1"/>
  <c r="AC436" i="1"/>
  <c r="AE404" i="1"/>
  <c r="AD404" i="1"/>
  <c r="AE372" i="1"/>
  <c r="AD372" i="1"/>
  <c r="AD340" i="1"/>
  <c r="AE340" i="1"/>
  <c r="AE308" i="1"/>
  <c r="AD308" i="1"/>
  <c r="AC308" i="1"/>
  <c r="AE276" i="1"/>
  <c r="AD276" i="1"/>
  <c r="AC276" i="1"/>
  <c r="AE244" i="1"/>
  <c r="AD244" i="1"/>
  <c r="AC244" i="1"/>
  <c r="AE212" i="1"/>
  <c r="AD212" i="1"/>
  <c r="AE180" i="1"/>
  <c r="AD180" i="1"/>
  <c r="AE148" i="1"/>
  <c r="AC148" i="1"/>
  <c r="AD148" i="1"/>
  <c r="AE116" i="1"/>
  <c r="AD116" i="1"/>
  <c r="AC116" i="1"/>
  <c r="AE84" i="1"/>
  <c r="AD84" i="1"/>
  <c r="AE52" i="1"/>
  <c r="AD52" i="1"/>
  <c r="AC52" i="1"/>
  <c r="AE20" i="1"/>
  <c r="AD20" i="1"/>
  <c r="AC20" i="1"/>
  <c r="AC565" i="1"/>
  <c r="E10" i="3"/>
  <c r="BE380" i="1" l="1"/>
  <c r="BE1783" i="1"/>
  <c r="BE1407" i="1"/>
  <c r="BE1094" i="1"/>
  <c r="BE545" i="1"/>
  <c r="BE254" i="1"/>
  <c r="BE453" i="1"/>
  <c r="BE523" i="1"/>
  <c r="BE1690" i="1"/>
  <c r="BE1893" i="1"/>
  <c r="BE1282" i="1"/>
  <c r="BE686" i="1"/>
  <c r="BE767" i="1"/>
  <c r="BE130" i="1"/>
  <c r="BE930" i="1"/>
  <c r="BE1151" i="1"/>
  <c r="BE128" i="1"/>
  <c r="BE1402" i="1"/>
  <c r="BE281" i="1"/>
  <c r="BE1595" i="1"/>
  <c r="BE1462" i="1"/>
  <c r="BE1370" i="1"/>
  <c r="BE1377" i="1"/>
  <c r="BE1695" i="1"/>
  <c r="BE875" i="1"/>
  <c r="BE1248" i="1"/>
  <c r="BE510" i="1"/>
  <c r="BE1117" i="1"/>
  <c r="BE1214" i="1"/>
  <c r="BE591" i="1"/>
  <c r="BE124" i="1"/>
  <c r="BE1718" i="1"/>
  <c r="BE149" i="1"/>
  <c r="BE682" i="1"/>
  <c r="BE793" i="1"/>
  <c r="BE1169" i="1"/>
  <c r="BE928" i="1"/>
  <c r="BE763" i="1"/>
  <c r="BE187" i="1"/>
  <c r="BE1663" i="1"/>
  <c r="BE1826" i="1"/>
  <c r="BE312" i="1"/>
  <c r="BE1842" i="1"/>
  <c r="BE1335" i="1"/>
  <c r="BE892" i="1"/>
  <c r="BE1611" i="1"/>
  <c r="BE1320" i="1"/>
  <c r="BE1253" i="1"/>
  <c r="BE230" i="1"/>
  <c r="BE973" i="1"/>
  <c r="BE1623" i="1"/>
  <c r="BE2005" i="1"/>
  <c r="BE550" i="1"/>
  <c r="BE1506" i="1"/>
  <c r="BE1555" i="1"/>
  <c r="BE1806" i="1"/>
  <c r="BE817" i="1"/>
  <c r="BE1470" i="1"/>
  <c r="BE68" i="1"/>
  <c r="BE580" i="1"/>
  <c r="BE1180" i="1"/>
  <c r="BE1338" i="1"/>
  <c r="BE1019" i="1"/>
  <c r="BE1926" i="1"/>
  <c r="BE251" i="1"/>
  <c r="BE1368" i="1"/>
  <c r="BE570" i="1"/>
  <c r="BE589" i="1"/>
  <c r="BE262" i="1"/>
  <c r="BE915" i="1"/>
  <c r="BE1524" i="1"/>
  <c r="BE289" i="1"/>
  <c r="BE607" i="1"/>
  <c r="BE564" i="1"/>
  <c r="BE1133" i="1"/>
  <c r="BE411" i="1"/>
  <c r="BE667" i="1"/>
  <c r="BE923" i="1"/>
  <c r="BE1467" i="1"/>
  <c r="BE1405" i="1"/>
  <c r="BE1311" i="1"/>
  <c r="BE931" i="1"/>
  <c r="BE1348" i="1"/>
  <c r="BE1436" i="1"/>
  <c r="BE381" i="1"/>
  <c r="BE1911" i="1"/>
  <c r="BE1310" i="1"/>
  <c r="BE1882" i="1"/>
  <c r="BE1916" i="1"/>
  <c r="BE1981" i="1"/>
  <c r="BE1440" i="1"/>
  <c r="BE1762" i="1"/>
  <c r="BE1816" i="1"/>
  <c r="BE662" i="1"/>
  <c r="BE1792" i="1"/>
  <c r="BE1295" i="1"/>
  <c r="BE506" i="1"/>
  <c r="BE828" i="1"/>
  <c r="BE605" i="1"/>
  <c r="BE446" i="1"/>
  <c r="BE1790" i="1"/>
  <c r="BE511" i="1"/>
  <c r="BE1055" i="1"/>
  <c r="BE419" i="1"/>
  <c r="BE966" i="1"/>
  <c r="BE952" i="1"/>
  <c r="BE1251" i="1"/>
  <c r="BE1883" i="1"/>
  <c r="BE577" i="1"/>
  <c r="BE640" i="1"/>
  <c r="BE1380" i="1"/>
  <c r="BE1174" i="1"/>
  <c r="BE699" i="1"/>
  <c r="BE1057" i="1"/>
  <c r="BE428" i="1"/>
  <c r="BE2002" i="1"/>
  <c r="BE1316" i="1"/>
  <c r="BE1638" i="1"/>
  <c r="BE245" i="1"/>
  <c r="BE1590" i="1"/>
  <c r="BE1983" i="1"/>
  <c r="BE357" i="1"/>
  <c r="BE1015" i="1"/>
  <c r="BE384" i="1"/>
  <c r="BE1472" i="1"/>
  <c r="BE1507" i="1"/>
  <c r="BE1206" i="1"/>
  <c r="BE92" i="1"/>
  <c r="BE348" i="1"/>
  <c r="BE637" i="1"/>
  <c r="BE1181" i="1"/>
  <c r="BE355" i="1"/>
  <c r="BE1069" i="1"/>
  <c r="BE1657" i="1"/>
  <c r="BE197" i="1"/>
  <c r="BE1706" i="1"/>
  <c r="BE304" i="1"/>
  <c r="BE1358" i="1"/>
  <c r="BE1463" i="1"/>
  <c r="BE1860" i="1"/>
  <c r="BE1428" i="1"/>
  <c r="BE1464" i="1"/>
  <c r="BE1692" i="1"/>
  <c r="BE1980" i="1"/>
  <c r="BE1538" i="1"/>
  <c r="BE1369" i="1"/>
  <c r="BE625" i="1"/>
  <c r="BE247" i="1"/>
  <c r="BE1257" i="1"/>
  <c r="BE1591" i="1"/>
  <c r="BE1679" i="1"/>
  <c r="BE395" i="1"/>
  <c r="BE319" i="1"/>
  <c r="BE1601" i="1"/>
  <c r="BE1865" i="1"/>
  <c r="BE778" i="1"/>
  <c r="BE614" i="1"/>
  <c r="BE992" i="1"/>
  <c r="BE974" i="1"/>
  <c r="BE2020" i="1"/>
  <c r="BE775" i="1"/>
  <c r="BE1448" i="1"/>
  <c r="BE745" i="1"/>
  <c r="BE1098" i="1"/>
  <c r="BE13" i="1"/>
  <c r="BE302" i="1"/>
  <c r="BE1008" i="1"/>
  <c r="BE17" i="1"/>
  <c r="BE278" i="1"/>
  <c r="BE1389" i="1"/>
  <c r="BE1934" i="1"/>
  <c r="BE1714" i="1"/>
  <c r="BE1525" i="1"/>
  <c r="BE1985" i="1"/>
  <c r="BE1302" i="1"/>
  <c r="BE1080" i="1"/>
  <c r="BE2009" i="1"/>
  <c r="BE669" i="1"/>
  <c r="BE576" i="1"/>
  <c r="BE832" i="1"/>
  <c r="BE705" i="1"/>
  <c r="BE1249" i="1"/>
  <c r="BE1154" i="1"/>
  <c r="BE405" i="1"/>
  <c r="BE743" i="1"/>
  <c r="BE1560" i="1"/>
  <c r="BE918" i="1"/>
  <c r="BE1029" i="1"/>
  <c r="BE902" i="1"/>
  <c r="BE1149" i="1"/>
  <c r="BE1945" i="1"/>
  <c r="BE500" i="1"/>
  <c r="BE1255" i="1"/>
  <c r="BE1961" i="1"/>
  <c r="BE1194" i="1"/>
  <c r="BE1199" i="1"/>
  <c r="BE172" i="1"/>
  <c r="BE815" i="1"/>
  <c r="BE1360" i="1"/>
  <c r="BE1616" i="1"/>
  <c r="BE660" i="1"/>
  <c r="BE916" i="1"/>
  <c r="BE1701" i="1"/>
  <c r="BE448" i="1"/>
  <c r="BE1077" i="1"/>
  <c r="BE632" i="1"/>
  <c r="BE1432" i="1"/>
  <c r="BE729" i="1"/>
  <c r="BE985" i="1"/>
  <c r="BE443" i="1"/>
  <c r="BE955" i="1"/>
  <c r="BE1598" i="1"/>
  <c r="BE893" i="1"/>
  <c r="BE1246" i="1"/>
  <c r="BE1919" i="1"/>
  <c r="BE1760" i="1"/>
  <c r="BE962" i="1"/>
  <c r="BE192" i="1"/>
  <c r="BE1213" i="1"/>
  <c r="BE1499" i="1"/>
  <c r="BE227" i="1"/>
  <c r="BE1232" i="1"/>
  <c r="BE1858" i="1"/>
  <c r="BE287" i="1"/>
  <c r="BE155" i="1"/>
  <c r="BE1025" i="1"/>
  <c r="BE1531" i="1"/>
  <c r="BE1847" i="1"/>
  <c r="BE26" i="1"/>
  <c r="BE282" i="1"/>
  <c r="BE734" i="1"/>
  <c r="BE1087" i="1"/>
  <c r="BE1633" i="1"/>
  <c r="BE1250" i="1"/>
  <c r="BE451" i="1"/>
  <c r="BE1095" i="1"/>
  <c r="BE73" i="1"/>
  <c r="BE239" i="1"/>
  <c r="BE1784" i="1"/>
  <c r="BE89" i="1"/>
  <c r="BE1033" i="1"/>
  <c r="BE583" i="1"/>
  <c r="BE1992" i="1"/>
  <c r="BE1993" i="1"/>
  <c r="BE710" i="1"/>
  <c r="BE1004" i="1"/>
  <c r="BE1836" i="1"/>
  <c r="BE1393" i="1"/>
  <c r="BE1905" i="1"/>
  <c r="BE1554" i="1"/>
  <c r="BE1305" i="1"/>
  <c r="BE664" i="1"/>
  <c r="BE920" i="1"/>
  <c r="BE1176" i="1"/>
  <c r="BE222" i="1"/>
  <c r="BE1951" i="1"/>
  <c r="BE214" i="1"/>
  <c r="BE482" i="1"/>
  <c r="BE994" i="1"/>
  <c r="BE1375" i="1"/>
  <c r="BE648" i="1"/>
  <c r="BE349" i="1"/>
  <c r="BE1559" i="1"/>
  <c r="BE1563" i="1"/>
  <c r="BE1109" i="1"/>
  <c r="BE1365" i="1"/>
  <c r="BE1142" i="1"/>
  <c r="BE1303" i="1"/>
  <c r="BE475" i="1"/>
  <c r="BE731" i="1"/>
  <c r="BE1469" i="1"/>
  <c r="BE831" i="1"/>
  <c r="BE984" i="1"/>
  <c r="BE2012" i="1"/>
  <c r="BE1417" i="1"/>
  <c r="BE1536" i="1"/>
  <c r="BE131" i="1"/>
  <c r="BE672" i="1"/>
  <c r="BE58" i="1"/>
  <c r="BE1283" i="1"/>
  <c r="BE1444" i="1"/>
  <c r="BE1005" i="1"/>
  <c r="BE71" i="1"/>
  <c r="BE1693" i="1"/>
  <c r="BE1144" i="1"/>
  <c r="BE1074" i="1"/>
  <c r="BE1430" i="1"/>
  <c r="BE858" i="1"/>
  <c r="BE833" i="1"/>
  <c r="BE1218" i="1"/>
  <c r="BE852" i="1"/>
  <c r="BE1812" i="1"/>
  <c r="BE572" i="1"/>
  <c r="BE1502" i="1"/>
  <c r="BE1219" i="1"/>
  <c r="BE526" i="1"/>
  <c r="BE1135" i="1"/>
  <c r="BE1318" i="1"/>
  <c r="BE507" i="1"/>
  <c r="BE1724" i="1"/>
  <c r="BE957" i="1"/>
  <c r="BE1501" i="1"/>
  <c r="BE1817" i="1"/>
  <c r="BE1571" i="1"/>
  <c r="BE1111" i="1"/>
  <c r="BE1867" i="1"/>
  <c r="BE1211" i="1"/>
  <c r="BE1962" i="1"/>
  <c r="BE1423" i="1"/>
  <c r="BE958" i="1"/>
  <c r="BE117" i="1"/>
  <c r="BE1285" i="1"/>
  <c r="BE1994" i="1"/>
  <c r="BE1870" i="1"/>
  <c r="BE694" i="1"/>
  <c r="BE313" i="1"/>
  <c r="BE825" i="1"/>
  <c r="BE1466" i="1"/>
  <c r="BE1244" i="1"/>
  <c r="BE163" i="1"/>
  <c r="BE641" i="1"/>
  <c r="BE1879" i="1"/>
  <c r="BE413" i="1"/>
  <c r="BE766" i="1"/>
  <c r="BE1474" i="1"/>
  <c r="BE1134" i="1"/>
  <c r="BE1188" i="1"/>
  <c r="BE1272" i="1"/>
  <c r="BE21" i="1"/>
  <c r="BE279" i="1"/>
  <c r="BE265" i="1"/>
  <c r="BE80" i="1"/>
  <c r="BE1580" i="1"/>
  <c r="BE696" i="1"/>
  <c r="BE1208" i="1"/>
  <c r="BE704" i="1"/>
  <c r="BE883" i="1"/>
  <c r="BE190" i="1"/>
  <c r="BE863" i="1"/>
  <c r="BE91" i="1"/>
  <c r="BE759" i="1"/>
  <c r="BE645" i="1"/>
  <c r="BE1034" i="1"/>
  <c r="BE36" i="1"/>
  <c r="BE352" i="1"/>
  <c r="BE1795" i="1"/>
  <c r="BE1570" i="1"/>
  <c r="BE1732" i="1"/>
  <c r="BE53" i="1"/>
  <c r="BE618" i="1"/>
  <c r="BE622" i="1"/>
  <c r="BE878" i="1"/>
  <c r="BE153" i="1"/>
  <c r="BE486" i="1"/>
  <c r="BE1851" i="1"/>
  <c r="BE1728" i="1"/>
  <c r="BE1271" i="1"/>
  <c r="BE1898" i="1"/>
  <c r="BE1337" i="1"/>
  <c r="BE96" i="1"/>
  <c r="BE1184" i="1"/>
  <c r="BE935" i="1"/>
  <c r="BE327" i="1"/>
  <c r="BE174" i="1"/>
  <c r="BE248" i="1"/>
  <c r="BE1146" i="1"/>
  <c r="BE1978" i="1"/>
  <c r="BE1789" i="1"/>
  <c r="BE321" i="1"/>
  <c r="BE1026" i="1"/>
  <c r="BE343" i="1"/>
  <c r="BE12" i="1"/>
  <c r="BE690" i="1"/>
  <c r="BE925" i="1"/>
  <c r="BE244" i="1"/>
  <c r="BE701" i="1"/>
  <c r="BE1031" i="1"/>
  <c r="BE1372" i="1"/>
  <c r="BE702" i="1"/>
  <c r="BE675" i="1"/>
  <c r="BE1178" i="1"/>
  <c r="BE2010" i="1"/>
  <c r="BE1339" i="1"/>
  <c r="BE1627" i="1"/>
  <c r="BE1915" i="1"/>
  <c r="BE733" i="1"/>
  <c r="BE1086" i="1"/>
  <c r="BE639" i="1"/>
  <c r="BE1024" i="1"/>
  <c r="BE97" i="1"/>
  <c r="BE1891" i="1"/>
  <c r="BE1594" i="1"/>
  <c r="BE2008" i="1"/>
  <c r="BE995" i="1"/>
  <c r="BE1148" i="1"/>
  <c r="BE1838" i="1"/>
  <c r="BE1494" i="1"/>
  <c r="BE855" i="1"/>
  <c r="BE472" i="1"/>
  <c r="BE728" i="1"/>
  <c r="BE1240" i="1"/>
  <c r="BE922" i="1"/>
  <c r="BE188" i="1"/>
  <c r="BE444" i="1"/>
  <c r="BE1500" i="1"/>
  <c r="BE477" i="1"/>
  <c r="BE62" i="1"/>
  <c r="BE574" i="1"/>
  <c r="BE830" i="1"/>
  <c r="BE1374" i="1"/>
  <c r="BE1471" i="1"/>
  <c r="BE1759" i="1"/>
  <c r="BE1312" i="1"/>
  <c r="BE1600" i="1"/>
  <c r="BE1441" i="1"/>
  <c r="BE1729" i="1"/>
  <c r="BE546" i="1"/>
  <c r="BE420" i="1"/>
  <c r="BE1854" i="1"/>
  <c r="BE1782" i="1"/>
  <c r="BE739" i="1"/>
  <c r="BE548" i="1"/>
  <c r="BE1529" i="1"/>
  <c r="BE162" i="1"/>
  <c r="BE478" i="1"/>
  <c r="BE1114" i="1"/>
  <c r="BE1063" i="1"/>
  <c r="BE1769" i="1"/>
  <c r="BE1829" i="1"/>
  <c r="BE1874" i="1"/>
  <c r="BE64" i="1"/>
  <c r="BE495" i="1"/>
  <c r="BE551" i="1"/>
  <c r="BE991" i="1"/>
  <c r="BE473" i="1"/>
  <c r="BE791" i="1"/>
  <c r="BE1100" i="1"/>
  <c r="BE1869" i="1"/>
  <c r="BE391" i="1"/>
  <c r="BE1770" i="1"/>
  <c r="BE1227" i="1"/>
  <c r="BE238" i="1"/>
  <c r="BE93" i="1"/>
  <c r="BE255" i="1"/>
  <c r="BE513" i="1"/>
  <c r="BE1819" i="1"/>
  <c r="BE1644" i="1"/>
  <c r="BE171" i="1"/>
  <c r="BE1734" i="1"/>
  <c r="BE861" i="1"/>
  <c r="BE1604" i="1"/>
  <c r="BE1960" i="1"/>
  <c r="BE1518" i="1"/>
  <c r="BE1887" i="1"/>
  <c r="BE63" i="1"/>
  <c r="BE1932" i="1"/>
  <c r="BE512" i="1"/>
  <c r="BE1988" i="1"/>
  <c r="BE1625" i="1"/>
  <c r="BE1921" i="1"/>
  <c r="BE1013" i="1"/>
  <c r="BE1814" i="1"/>
  <c r="BE1775" i="1"/>
  <c r="BE1254" i="1"/>
  <c r="BE959" i="1"/>
  <c r="BE1410" i="1"/>
  <c r="BE740" i="1"/>
  <c r="BE1799" i="1"/>
  <c r="BE483" i="1"/>
  <c r="BE1892" i="1"/>
  <c r="BE603" i="1"/>
  <c r="BE194" i="1"/>
  <c r="BE1677" i="1"/>
  <c r="BE1528" i="1"/>
  <c r="BE1092" i="1"/>
  <c r="BE674" i="1"/>
  <c r="BE1241" i="1"/>
  <c r="BE1140" i="1"/>
  <c r="BE538" i="1"/>
  <c r="BE160" i="1"/>
  <c r="BE1670" i="1"/>
  <c r="BE1391" i="1"/>
  <c r="BE1844" i="1"/>
  <c r="BE1721" i="1"/>
  <c r="BE541" i="1"/>
  <c r="BE191" i="1"/>
  <c r="BE447" i="1"/>
  <c r="BE32" i="1"/>
  <c r="BE961" i="1"/>
  <c r="BE1505" i="1"/>
  <c r="BE1793" i="1"/>
  <c r="BE610" i="1"/>
  <c r="BE1986" i="1"/>
  <c r="BE611" i="1"/>
  <c r="BE575" i="1"/>
  <c r="BE226" i="1"/>
  <c r="BE1062" i="1"/>
  <c r="BE1363" i="1"/>
  <c r="BE161" i="1"/>
  <c r="BE484" i="1"/>
  <c r="BE866" i="1"/>
  <c r="BE235" i="1"/>
  <c r="BE1297" i="1"/>
  <c r="BE376" i="1"/>
  <c r="BE1437" i="1"/>
  <c r="BE1287" i="1"/>
  <c r="BE522" i="1"/>
  <c r="BE430" i="1"/>
  <c r="BE881" i="1"/>
  <c r="BE1082" i="1"/>
  <c r="BE170" i="1"/>
  <c r="BE1798" i="1"/>
  <c r="BE387" i="1"/>
  <c r="BE210" i="1"/>
  <c r="BE1540" i="1"/>
  <c r="BE627" i="1"/>
  <c r="BE746" i="1"/>
  <c r="BE1746" i="1"/>
  <c r="BE543" i="1"/>
  <c r="BE1859" i="1"/>
  <c r="BE1260" i="1"/>
  <c r="BE1485" i="1"/>
  <c r="BE874" i="1"/>
  <c r="BE1067" i="1"/>
  <c r="BE1156" i="1"/>
  <c r="BE1548" i="1"/>
  <c r="BE336" i="1"/>
  <c r="BE1137" i="1"/>
  <c r="BE1948" i="1"/>
  <c r="BE1054" i="1"/>
  <c r="BE1710" i="1"/>
  <c r="BE800" i="1"/>
  <c r="BE1824" i="1"/>
  <c r="BE422" i="1"/>
  <c r="BE1702" i="1"/>
  <c r="BE1987" i="1"/>
  <c r="BE1572" i="1"/>
  <c r="BE1475" i="1"/>
  <c r="BE612" i="1"/>
  <c r="BE505" i="1"/>
  <c r="BE386" i="1"/>
  <c r="BE644" i="1"/>
  <c r="BE1578" i="1"/>
  <c r="BE872" i="1"/>
  <c r="BE1748" i="1"/>
  <c r="BE1459" i="1"/>
  <c r="BE1189" i="1"/>
  <c r="BE1686" i="1"/>
  <c r="BE1736" i="1"/>
  <c r="BE1678" i="1"/>
  <c r="BE980" i="1"/>
  <c r="BE1236" i="1"/>
  <c r="BE1458" i="1"/>
  <c r="BE1763" i="1"/>
  <c r="BE1668" i="1"/>
  <c r="BE1224" i="1"/>
  <c r="BE1419" i="1"/>
  <c r="BE560" i="1"/>
  <c r="BE1445" i="1"/>
  <c r="BE1807" i="1"/>
  <c r="BE556" i="1"/>
  <c r="BE905" i="1"/>
  <c r="BE1840" i="1"/>
  <c r="BE1906" i="1"/>
  <c r="BE1043" i="1"/>
  <c r="BE1299" i="1"/>
  <c r="BE1943" i="1"/>
  <c r="BE2016" i="1"/>
  <c r="BE882" i="1"/>
  <c r="BE4" i="1"/>
  <c r="BE1084" i="1"/>
  <c r="BE963" i="1"/>
  <c r="BE303" i="1"/>
  <c r="BE2003" i="1"/>
  <c r="BE1027" i="1"/>
  <c r="BE1889" i="1"/>
  <c r="BE1700" i="1"/>
  <c r="BE488" i="1"/>
  <c r="BE521" i="1"/>
  <c r="BE15" i="1"/>
  <c r="BE19" i="1"/>
  <c r="BE1989" i="1"/>
  <c r="BE1307" i="1"/>
  <c r="BE683" i="1"/>
  <c r="BE655" i="1"/>
  <c r="BE854" i="1"/>
  <c r="BE531" i="1"/>
  <c r="BE1639" i="1"/>
  <c r="BE1225" i="1"/>
  <c r="BE461" i="1"/>
  <c r="BE374" i="1"/>
  <c r="BE2000" i="1"/>
  <c r="BE1610" i="1"/>
  <c r="BE65" i="1"/>
  <c r="BE1963" i="1"/>
  <c r="BE106" i="1"/>
  <c r="BE658" i="1"/>
  <c r="BE1530" i="1"/>
  <c r="BE1651" i="1"/>
  <c r="BE1364" i="1"/>
  <c r="BE1908" i="1"/>
  <c r="BE1301" i="1"/>
  <c r="BE1845" i="1"/>
  <c r="BE1622" i="1"/>
  <c r="BE1772" i="1"/>
  <c r="BE3" i="1"/>
  <c r="BE1421" i="1"/>
  <c r="BE1709" i="1"/>
  <c r="BE1965" i="1"/>
  <c r="BE1999" i="1"/>
  <c r="BE1585" i="1"/>
  <c r="BE1841" i="1"/>
  <c r="BE978" i="1"/>
  <c r="BE1234" i="1"/>
  <c r="BE727" i="1"/>
  <c r="BE474" i="1"/>
  <c r="BE1179" i="1"/>
  <c r="BE284" i="1"/>
  <c r="BE540" i="1"/>
  <c r="BE796" i="1"/>
  <c r="BE1340" i="1"/>
  <c r="BE1884" i="1"/>
  <c r="BE573" i="1"/>
  <c r="BE1949" i="1"/>
  <c r="BE158" i="1"/>
  <c r="BE414" i="1"/>
  <c r="BE670" i="1"/>
  <c r="BE926" i="1"/>
  <c r="BE1758" i="1"/>
  <c r="BE223" i="1"/>
  <c r="BE1696" i="1"/>
  <c r="BE1984" i="1"/>
  <c r="BE993" i="1"/>
  <c r="BE1825" i="1"/>
  <c r="BE642" i="1"/>
  <c r="BE1186" i="1"/>
  <c r="BE2018" i="1"/>
  <c r="BE643" i="1"/>
  <c r="BE1187" i="1"/>
  <c r="BE2019" i="1"/>
  <c r="BE228" i="1"/>
  <c r="BE516" i="1"/>
  <c r="BE1848" i="1"/>
  <c r="BE99" i="1"/>
  <c r="BE479" i="1"/>
  <c r="BE1023" i="1"/>
  <c r="BE608" i="1"/>
  <c r="BE864" i="1"/>
  <c r="BE1152" i="1"/>
  <c r="BE481" i="1"/>
  <c r="BE737" i="1"/>
  <c r="BE1281" i="1"/>
  <c r="BE1787" i="1"/>
  <c r="BE1725" i="1"/>
  <c r="BE1794" i="1"/>
  <c r="BE1289" i="1"/>
  <c r="BE588" i="1"/>
  <c r="BE427" i="1"/>
  <c r="BE851" i="1"/>
  <c r="BE1831" i="1"/>
  <c r="BE969" i="1"/>
  <c r="BE970" i="1"/>
  <c r="BE1322" i="1"/>
  <c r="BE1262" i="1"/>
  <c r="BE112" i="1"/>
  <c r="BE433" i="1"/>
  <c r="BE83" i="1"/>
  <c r="BE339" i="1"/>
  <c r="BE630" i="1"/>
  <c r="BE2006" i="1"/>
  <c r="BE1665" i="1"/>
  <c r="BE356" i="1"/>
  <c r="BE900" i="1"/>
  <c r="BE1124" i="1"/>
  <c r="BE1071" i="1"/>
  <c r="BE1899" i="1"/>
  <c r="BE1243" i="1"/>
  <c r="BE1673" i="1"/>
  <c r="BE75" i="1"/>
  <c r="BE399" i="1"/>
  <c r="BE206" i="1"/>
  <c r="BE1362" i="1"/>
  <c r="BE257" i="1"/>
  <c r="BE826" i="1"/>
  <c r="BE868" i="1"/>
  <c r="BE330" i="1"/>
  <c r="BE242" i="1"/>
  <c r="BE421" i="1"/>
  <c r="BE1886" i="1"/>
  <c r="BE1767" i="1"/>
  <c r="BE968" i="1"/>
  <c r="BE297" i="1"/>
  <c r="BE1547" i="1"/>
  <c r="BE652" i="1"/>
  <c r="BE941" i="1"/>
  <c r="BE1294" i="1"/>
  <c r="BE656" i="1"/>
  <c r="BE18" i="1"/>
  <c r="BE274" i="1"/>
  <c r="BE530" i="1"/>
  <c r="BE185" i="1"/>
  <c r="BE60" i="1"/>
  <c r="BE518" i="1"/>
  <c r="BE1081" i="1"/>
  <c r="BE707" i="1"/>
  <c r="BE269" i="1"/>
  <c r="BE1534" i="1"/>
  <c r="BE604" i="1"/>
  <c r="BE31" i="1"/>
  <c r="BE801" i="1"/>
  <c r="BE1539" i="1"/>
  <c r="BE260" i="1"/>
  <c r="BE1636" i="1"/>
  <c r="BE1737" i="1"/>
  <c r="BE1354" i="1"/>
  <c r="BE237" i="1"/>
  <c r="BE450" i="1"/>
  <c r="BE1655" i="1"/>
  <c r="BE569" i="1"/>
  <c r="BE8" i="1"/>
  <c r="BE681" i="1"/>
  <c r="BE562" i="1"/>
  <c r="BE1956" i="1"/>
  <c r="BE346" i="1"/>
  <c r="BE1434" i="1"/>
  <c r="BE283" i="1"/>
  <c r="BE412" i="1"/>
  <c r="BE924" i="1"/>
  <c r="BE1468" i="1"/>
  <c r="BE189" i="1"/>
  <c r="BE445" i="1"/>
  <c r="BE286" i="1"/>
  <c r="BE1918" i="1"/>
  <c r="BE1183" i="1"/>
  <c r="BE1439" i="1"/>
  <c r="BE480" i="1"/>
  <c r="BE353" i="1"/>
  <c r="BE865" i="1"/>
  <c r="BE1697" i="1"/>
  <c r="BE258" i="1"/>
  <c r="BE770" i="1"/>
  <c r="BE1314" i="1"/>
  <c r="BE1059" i="1"/>
  <c r="BE676" i="1"/>
  <c r="BE1764" i="1"/>
  <c r="BE1032" i="1"/>
  <c r="BE547" i="1"/>
  <c r="BE964" i="1"/>
  <c r="BE362" i="1"/>
  <c r="BE1016" i="1"/>
  <c r="BE1565" i="1"/>
  <c r="BE1012" i="1"/>
  <c r="BE1556" i="1"/>
  <c r="BE1205" i="1"/>
  <c r="BE1461" i="1"/>
  <c r="BE982" i="1"/>
  <c r="BE1399" i="1"/>
  <c r="BE792" i="1"/>
  <c r="BE1048" i="1"/>
  <c r="BE1977" i="1"/>
  <c r="BE1754" i="1"/>
  <c r="BE827" i="1"/>
  <c r="BE1788" i="1"/>
  <c r="BE1121" i="1"/>
  <c r="BE1982" i="1"/>
  <c r="BE927" i="1"/>
  <c r="BE1215" i="1"/>
  <c r="BE1185" i="1"/>
  <c r="BE1378" i="1"/>
  <c r="BE290" i="1"/>
  <c r="BE1090" i="1"/>
  <c r="BE132" i="1"/>
  <c r="BE1252" i="1"/>
  <c r="BE1796" i="1"/>
  <c r="BE308" i="1"/>
  <c r="BE9" i="1"/>
  <c r="BE1166" i="1"/>
  <c r="BE90" i="1"/>
  <c r="BE602" i="1"/>
  <c r="BE890" i="1"/>
  <c r="BE539" i="1"/>
  <c r="BE1051" i="1"/>
  <c r="BE156" i="1"/>
  <c r="BE668" i="1"/>
  <c r="BE1212" i="1"/>
  <c r="BE35" i="1"/>
  <c r="BE1245" i="1"/>
  <c r="BE542" i="1"/>
  <c r="BE798" i="1"/>
  <c r="BE1630" i="1"/>
  <c r="BE95" i="1"/>
  <c r="BE351" i="1"/>
  <c r="BE895" i="1"/>
  <c r="BE1727" i="1"/>
  <c r="BE224" i="1"/>
  <c r="BE609" i="1"/>
  <c r="BE1409" i="1"/>
  <c r="BE2017" i="1"/>
  <c r="BE514" i="1"/>
  <c r="BE1058" i="1"/>
  <c r="BE515" i="1"/>
  <c r="BE771" i="1"/>
  <c r="BE1315" i="1"/>
  <c r="BE1603" i="1"/>
  <c r="BE100" i="1"/>
  <c r="BE1220" i="1"/>
  <c r="BE1476" i="1"/>
  <c r="BE1447" i="1"/>
  <c r="BE1508" i="1"/>
  <c r="BE760" i="1"/>
  <c r="BE1021" i="1"/>
  <c r="BE1359" i="1"/>
  <c r="BE1009" i="1"/>
  <c r="BE1265" i="1"/>
  <c r="BE1970" i="1"/>
  <c r="BE1075" i="1"/>
  <c r="BE1331" i="1"/>
  <c r="BE1587" i="1"/>
  <c r="BE1493" i="1"/>
  <c r="BE1431" i="1"/>
  <c r="BE536" i="1"/>
  <c r="BE1145" i="1"/>
  <c r="BE1210" i="1"/>
  <c r="BE291" i="1"/>
  <c r="BE1371" i="1"/>
  <c r="BE708" i="1"/>
  <c r="BE765" i="1"/>
  <c r="BE1118" i="1"/>
  <c r="BE671" i="1"/>
  <c r="BE256" i="1"/>
  <c r="BE1056" i="1"/>
  <c r="BE1632" i="1"/>
  <c r="BE129" i="1"/>
  <c r="BE34" i="1"/>
  <c r="BE834" i="1"/>
  <c r="BE1666" i="1"/>
  <c r="BE835" i="1"/>
  <c r="BE1379" i="1"/>
  <c r="BE1667" i="1"/>
  <c r="BE956" i="1"/>
  <c r="BE383" i="1"/>
  <c r="BE1635" i="1"/>
  <c r="BE844" i="1"/>
  <c r="BE1116" i="1"/>
  <c r="BE1091" i="1"/>
  <c r="BE439" i="1"/>
  <c r="BE423" i="1"/>
  <c r="BE1127" i="1"/>
  <c r="BE1449" i="1"/>
  <c r="BE1643" i="1"/>
  <c r="BE1263" i="1"/>
  <c r="BE1520" i="1"/>
  <c r="BE785" i="1"/>
  <c r="BE338" i="1"/>
  <c r="BE594" i="1"/>
  <c r="BE949" i="1"/>
  <c r="BE1717" i="1"/>
  <c r="BE1676" i="1"/>
  <c r="BE1875" i="1"/>
  <c r="BE1237" i="1"/>
  <c r="BE1781" i="1"/>
  <c r="BE1566" i="1"/>
  <c r="BE1014" i="1"/>
  <c r="BE1846" i="1"/>
  <c r="BE919" i="1"/>
  <c r="BE1175" i="1"/>
  <c r="BE1719" i="1"/>
  <c r="BE2007" i="1"/>
  <c r="BE1336" i="1"/>
  <c r="BE1912" i="1"/>
  <c r="BE1433" i="1"/>
  <c r="BE154" i="1"/>
  <c r="BE954" i="1"/>
  <c r="BE476" i="1"/>
  <c r="BE732" i="1"/>
  <c r="BE898" i="1"/>
  <c r="BE253" i="1"/>
  <c r="BE509" i="1"/>
  <c r="BE1309" i="1"/>
  <c r="BE1597" i="1"/>
  <c r="BE94" i="1"/>
  <c r="BE350" i="1"/>
  <c r="BE606" i="1"/>
  <c r="BE862" i="1"/>
  <c r="BE1406" i="1"/>
  <c r="BE1694" i="1"/>
  <c r="BE159" i="1"/>
  <c r="BE415" i="1"/>
  <c r="BE1503" i="1"/>
  <c r="BE1791" i="1"/>
  <c r="BE1920" i="1"/>
  <c r="BE929" i="1"/>
  <c r="BE1473" i="1"/>
  <c r="BE1761" i="1"/>
  <c r="BE578" i="1"/>
  <c r="BE579" i="1"/>
  <c r="BE452" i="1"/>
  <c r="BE996" i="1"/>
  <c r="BE1704" i="1"/>
  <c r="BE857" i="1"/>
  <c r="BE839" i="1"/>
  <c r="BE1269" i="1"/>
  <c r="BE1813" i="1"/>
  <c r="BE502" i="1"/>
  <c r="BE790" i="1"/>
  <c r="BE1046" i="1"/>
  <c r="BE1878" i="1"/>
  <c r="BE695" i="1"/>
  <c r="BE824" i="1"/>
  <c r="BE665" i="1"/>
  <c r="BE410" i="1"/>
  <c r="BE220" i="1"/>
  <c r="BE1053" i="1"/>
  <c r="BE544" i="1"/>
  <c r="BE673" i="1"/>
  <c r="BE1217" i="1"/>
  <c r="BE1123" i="1"/>
  <c r="BE164" i="1"/>
  <c r="BE404" i="1"/>
  <c r="BE1207" i="1"/>
  <c r="BE698" i="1"/>
  <c r="BE1786" i="1"/>
  <c r="BE347" i="1"/>
  <c r="BE859" i="1"/>
  <c r="BE1979" i="1"/>
  <c r="BE1599" i="1"/>
  <c r="BE1150" i="1"/>
  <c r="BE2014" i="1"/>
  <c r="BE1247" i="1"/>
  <c r="BE417" i="1"/>
  <c r="BE322" i="1"/>
  <c r="BE1122" i="1"/>
  <c r="BE1411" i="1"/>
  <c r="BE1284" i="1"/>
  <c r="BE567" i="1"/>
  <c r="BE651" i="1"/>
  <c r="BE1190" i="1"/>
  <c r="BE195" i="1"/>
  <c r="BE1334" i="1"/>
  <c r="BE1495" i="1"/>
  <c r="BE1753" i="1"/>
  <c r="BE1242" i="1"/>
  <c r="BE1403" i="1"/>
  <c r="BE1691" i="1"/>
  <c r="BE1020" i="1"/>
  <c r="BE1890" i="1"/>
  <c r="BE703" i="1"/>
  <c r="BE1602" i="1"/>
  <c r="BE288" i="1"/>
  <c r="BE1088" i="1"/>
  <c r="BE1376" i="1"/>
  <c r="BE1664" i="1"/>
  <c r="BE1952" i="1"/>
  <c r="BE1698" i="1"/>
  <c r="BE867" i="1"/>
  <c r="BE1699" i="1"/>
  <c r="BE887" i="1"/>
  <c r="BE981" i="1"/>
  <c r="BE663" i="1"/>
  <c r="BE1045" i="1"/>
  <c r="BE1155" i="1"/>
  <c r="BE972" i="1"/>
  <c r="BE1516" i="1"/>
  <c r="BE1804" i="1"/>
  <c r="BE802" i="1"/>
  <c r="BE1165" i="1"/>
  <c r="BE1741" i="1"/>
  <c r="BE1997" i="1"/>
  <c r="BE1968" i="1"/>
  <c r="BE1361" i="1"/>
  <c r="BE1873" i="1"/>
  <c r="BE1010" i="1"/>
  <c r="BE1266" i="1"/>
  <c r="BE1522" i="1"/>
  <c r="BE1683" i="1"/>
  <c r="BE1108" i="1"/>
  <c r="BE1877" i="1"/>
  <c r="BE1910" i="1"/>
  <c r="BE1182" i="1"/>
  <c r="BE2" i="1"/>
  <c r="BE735" i="1"/>
  <c r="BE1279" i="1"/>
  <c r="BE449" i="1"/>
  <c r="BE98" i="1"/>
  <c r="BE354" i="1"/>
  <c r="BE1442" i="1"/>
  <c r="BE1443" i="1"/>
  <c r="BE1835" i="1"/>
  <c r="BE1120" i="1"/>
  <c r="BE1197" i="1"/>
  <c r="BE1487" i="1"/>
  <c r="BE1810" i="1"/>
  <c r="BE1589" i="1"/>
  <c r="BE1815" i="1"/>
  <c r="BE1688" i="1"/>
  <c r="BE1785" i="1"/>
  <c r="BE1018" i="1"/>
  <c r="BE1274" i="1"/>
  <c r="BE1435" i="1"/>
  <c r="BE1723" i="1"/>
  <c r="BE1052" i="1"/>
  <c r="BE1567" i="1"/>
  <c r="BE320" i="1"/>
  <c r="BE1408" i="1"/>
  <c r="BE193" i="1"/>
  <c r="BE1730" i="1"/>
  <c r="BE899" i="1"/>
  <c r="BE1731" i="1"/>
  <c r="BE1060" i="1"/>
  <c r="BE407" i="1"/>
  <c r="BE504" i="1"/>
  <c r="BE1850" i="1"/>
  <c r="BE986" i="1"/>
  <c r="BE1972" i="1"/>
  <c r="BE1621" i="1"/>
  <c r="BE1909" i="1"/>
  <c r="BE598" i="1"/>
  <c r="BE1398" i="1"/>
  <c r="BE1720" i="1"/>
  <c r="BE1561" i="1"/>
  <c r="BE1050" i="1"/>
  <c r="BE1306" i="1"/>
  <c r="BE1755" i="1"/>
  <c r="BE225" i="1"/>
  <c r="BE722" i="1"/>
  <c r="BE1733" i="1"/>
  <c r="BE166" i="1"/>
  <c r="BE1856" i="1"/>
  <c r="BE1143" i="1"/>
  <c r="BE318" i="1"/>
  <c r="BE1855" i="1"/>
  <c r="BE148" i="1"/>
  <c r="BE1392" i="1"/>
  <c r="BE913" i="1"/>
  <c r="BE51" i="1"/>
  <c r="BE819" i="1"/>
  <c r="BE692" i="1"/>
  <c r="BE118" i="1"/>
  <c r="BE933" i="1"/>
  <c r="BE2021" i="1"/>
  <c r="BE454" i="1"/>
  <c r="BE742" i="1"/>
  <c r="BE85" i="1"/>
  <c r="BE1103" i="1"/>
  <c r="BE1805" i="1"/>
  <c r="BE1839" i="1"/>
  <c r="BE979" i="1"/>
  <c r="BE886" i="1"/>
  <c r="BE1974" i="1"/>
  <c r="BE1047" i="1"/>
  <c r="BE408" i="1"/>
  <c r="BE761" i="1"/>
  <c r="BE1017" i="1"/>
  <c r="BE794" i="1"/>
  <c r="BE1343" i="1"/>
  <c r="BE1631" i="1"/>
  <c r="BE769" i="1"/>
  <c r="BE1313" i="1"/>
  <c r="BE418" i="1"/>
  <c r="BE836" i="1"/>
  <c r="BE152" i="1"/>
  <c r="BE180" i="1"/>
  <c r="BE1751" i="1"/>
  <c r="BE1626" i="1"/>
  <c r="BE1660" i="1"/>
  <c r="BE2015" i="1"/>
  <c r="BE1659" i="1"/>
  <c r="BE1671" i="1"/>
  <c r="BE1451" i="1"/>
  <c r="BE469" i="1"/>
  <c r="BE311" i="1"/>
  <c r="BE372" i="1"/>
  <c r="BE999" i="1"/>
  <c r="BE1735" i="1"/>
  <c r="BE714" i="1"/>
  <c r="BE232" i="1"/>
  <c r="BE584" i="1"/>
  <c r="BE936" i="1"/>
  <c r="BE1672" i="1"/>
  <c r="BE619" i="1"/>
  <c r="BE267" i="1"/>
  <c r="BE1674" i="1"/>
  <c r="BE1515" i="1"/>
  <c r="BE718" i="1"/>
  <c r="BE1168" i="1"/>
  <c r="BE689" i="1"/>
  <c r="BE965" i="1"/>
  <c r="BE1509" i="1"/>
  <c r="BE774" i="1"/>
  <c r="BE1030" i="1"/>
  <c r="BE1574" i="1"/>
  <c r="BE1862" i="1"/>
  <c r="BE1526" i="1"/>
  <c r="BE1930" i="1"/>
  <c r="BE1551" i="1"/>
  <c r="BE1593" i="1"/>
  <c r="BE345" i="1"/>
  <c r="BE1192" i="1"/>
  <c r="BE715" i="1"/>
  <c r="BE331" i="1"/>
  <c r="BE205" i="1"/>
  <c r="BE28" i="1"/>
  <c r="BE385" i="1"/>
  <c r="BE804" i="1"/>
  <c r="BE66" i="1"/>
  <c r="BE1425" i="1"/>
  <c r="BE1141" i="1"/>
  <c r="BE1397" i="1"/>
  <c r="BE1914" i="1"/>
  <c r="BE1687" i="1"/>
  <c r="BE315" i="1"/>
  <c r="BE202" i="1"/>
  <c r="BE203" i="1"/>
  <c r="BE809" i="1"/>
  <c r="BE107" i="1"/>
  <c r="BE459" i="1"/>
  <c r="BE1038" i="1"/>
  <c r="BE300" i="1"/>
  <c r="BE910" i="1"/>
  <c r="BE1646" i="1"/>
  <c r="BE431" i="1"/>
  <c r="BE783" i="1"/>
  <c r="BE912" i="1"/>
  <c r="BE776" i="1"/>
  <c r="BE786" i="1"/>
  <c r="BE629" i="1"/>
  <c r="BE165" i="1"/>
  <c r="BE709" i="1"/>
  <c r="BE1797" i="1"/>
  <c r="BE1382" i="1"/>
  <c r="BE987" i="1"/>
  <c r="BE989" i="1"/>
  <c r="BE823" i="1"/>
  <c r="BE1049" i="1"/>
  <c r="BE179" i="1"/>
  <c r="BE1420" i="1"/>
  <c r="BE678" i="1"/>
  <c r="BE406" i="1"/>
  <c r="BE1390" i="1"/>
  <c r="BE270" i="1"/>
  <c r="BE860" i="1"/>
  <c r="BE1404" i="1"/>
  <c r="BE2013" i="1"/>
  <c r="BE1822" i="1"/>
  <c r="BE1216" i="1"/>
  <c r="BE706" i="1"/>
  <c r="BE292" i="1"/>
  <c r="BE378" i="1"/>
  <c r="BE1028" i="1"/>
  <c r="BE1387" i="1"/>
  <c r="BE1333" i="1"/>
  <c r="BE1641" i="1"/>
  <c r="BE213" i="1"/>
  <c r="BE1386" i="1"/>
  <c r="BE1195" i="1"/>
  <c r="BE1577" i="1"/>
  <c r="BE400" i="1"/>
  <c r="BE280" i="1"/>
  <c r="BE1894" i="1"/>
  <c r="BE1300" i="1"/>
  <c r="BE1106" i="1"/>
  <c r="BE1079" i="1"/>
  <c r="BE440" i="1"/>
  <c r="BE1496" i="1"/>
  <c r="BE537" i="1"/>
  <c r="BE1881" i="1"/>
  <c r="BE219" i="1"/>
  <c r="BE1757" i="1"/>
  <c r="BE1022" i="1"/>
  <c r="BE1278" i="1"/>
  <c r="BE416" i="1"/>
  <c r="BE960" i="1"/>
  <c r="BE1504" i="1"/>
  <c r="BE1827" i="1"/>
  <c r="BE1558" i="1"/>
  <c r="BE1888" i="1"/>
  <c r="BE324" i="1"/>
  <c r="BE373" i="1"/>
  <c r="BE119" i="1"/>
  <c r="BE1609" i="1"/>
  <c r="BE1000" i="1"/>
  <c r="BE491" i="1"/>
  <c r="BE463" i="1"/>
  <c r="BE144" i="1"/>
  <c r="BE465" i="1"/>
  <c r="BE115" i="1"/>
  <c r="BE661" i="1"/>
  <c r="BE782" i="1"/>
  <c r="BE1350" i="1"/>
  <c r="BE1204" i="1"/>
  <c r="BE1492" i="1"/>
  <c r="BE1780" i="1"/>
  <c r="BE1173" i="1"/>
  <c r="BE1367" i="1"/>
  <c r="BE1913" i="1"/>
  <c r="BE314" i="1"/>
  <c r="BE1275" i="1"/>
  <c r="BE636" i="1"/>
  <c r="BE157" i="1"/>
  <c r="BE33" i="1"/>
  <c r="BE1089" i="1"/>
  <c r="BE738" i="1"/>
  <c r="BE1113" i="1"/>
  <c r="BE1990" i="1"/>
  <c r="BE199" i="1"/>
  <c r="BE1766" i="1"/>
  <c r="BE168" i="1"/>
  <c r="BE1258" i="1"/>
  <c r="BE1385" i="1"/>
  <c r="BE684" i="1"/>
  <c r="BE590" i="1"/>
  <c r="BE1326" i="1"/>
  <c r="BE788" i="1"/>
  <c r="BE1752" i="1"/>
  <c r="BE1304" i="1"/>
  <c r="BE1608" i="1"/>
  <c r="BE813" i="1"/>
  <c r="BE122" i="1"/>
  <c r="BE317" i="1"/>
  <c r="BE615" i="1"/>
  <c r="BE43" i="1"/>
  <c r="BE215" i="1"/>
  <c r="BE532" i="1"/>
  <c r="BE1776" i="1"/>
  <c r="BE1573" i="1"/>
  <c r="BE726" i="1"/>
  <c r="BE1592" i="1"/>
  <c r="BE758" i="1"/>
  <c r="BE1661" i="1"/>
  <c r="BE908" i="1"/>
  <c r="BE263" i="1"/>
  <c r="BE976" i="1"/>
  <c r="BE147" i="1"/>
  <c r="BE229" i="1"/>
  <c r="BE1388" i="1"/>
  <c r="BE1843" i="1"/>
  <c r="BE1238" i="1"/>
  <c r="BE601" i="1"/>
  <c r="BE221" i="1"/>
  <c r="BE713" i="1"/>
  <c r="BE842" i="1"/>
  <c r="BE1319" i="1"/>
  <c r="BE1099" i="1"/>
  <c r="BE87" i="1"/>
  <c r="BE271" i="1"/>
  <c r="BE1381" i="1"/>
  <c r="BE259" i="1"/>
  <c r="BE1132" i="1"/>
  <c r="BE1975" i="1"/>
  <c r="BE181" i="1"/>
  <c r="BE23" i="1"/>
  <c r="BE1479" i="1"/>
  <c r="BE1416" i="1"/>
  <c r="BE1802" i="1"/>
  <c r="BE879" i="1"/>
  <c r="BE820" i="1"/>
  <c r="BE517" i="1"/>
  <c r="BE1061" i="1"/>
  <c r="BE1317" i="1"/>
  <c r="BE294" i="1"/>
  <c r="BE1126" i="1"/>
  <c r="BE1944" i="1"/>
  <c r="BE1617" i="1"/>
  <c r="BE1866" i="1"/>
  <c r="BE600" i="1"/>
  <c r="BE697" i="1"/>
  <c r="BE967" i="1"/>
  <c r="BE173" i="1"/>
  <c r="BE945" i="1"/>
  <c r="BE597" i="1"/>
  <c r="BE1830" i="1"/>
  <c r="BE1885" i="1"/>
  <c r="BE635" i="1"/>
  <c r="BE508" i="1"/>
  <c r="BE1373" i="1"/>
  <c r="BE7" i="1"/>
  <c r="BE557" i="1"/>
  <c r="BE1321" i="1"/>
  <c r="BE1628" i="1"/>
  <c r="BE1353" i="1"/>
  <c r="BE359" i="1"/>
  <c r="BE649" i="1"/>
  <c r="BE1001" i="1"/>
  <c r="BE1198" i="1"/>
  <c r="BE650" i="1"/>
  <c r="BE139" i="1"/>
  <c r="BE843" i="1"/>
  <c r="BE111" i="1"/>
  <c r="BE1167" i="1"/>
  <c r="BE1541" i="1"/>
  <c r="BE1606" i="1"/>
  <c r="BE1684" i="1"/>
  <c r="BE1341" i="1"/>
  <c r="BE316" i="1"/>
  <c r="BE329" i="1"/>
  <c r="BE298" i="1"/>
  <c r="BE719" i="1"/>
  <c r="BE942" i="1"/>
  <c r="BE209" i="1"/>
  <c r="BE371" i="1"/>
  <c r="BE917" i="1"/>
  <c r="BE1923" i="1"/>
  <c r="BE1955" i="1"/>
  <c r="BE1808" i="1"/>
  <c r="BE1681" i="1"/>
  <c r="BE1937" i="1"/>
  <c r="BE1779" i="1"/>
  <c r="BE296" i="1"/>
  <c r="BE1488" i="1"/>
  <c r="BE818" i="1"/>
  <c r="BE1941" i="1"/>
  <c r="BE1689" i="1"/>
  <c r="BE795" i="1"/>
  <c r="BE571" i="1"/>
  <c r="BE631" i="1"/>
  <c r="BE921" i="1"/>
  <c r="BE84" i="1"/>
  <c r="BE1105" i="1"/>
  <c r="BE534" i="1"/>
  <c r="BE797" i="1"/>
  <c r="BE983" i="1"/>
  <c r="BE1112" i="1"/>
  <c r="BE1209" i="1"/>
  <c r="BE638" i="1"/>
  <c r="BE754" i="1"/>
  <c r="BE998" i="1"/>
  <c r="BE1971" i="1"/>
  <c r="BE1342" i="1"/>
  <c r="BE1147" i="1"/>
  <c r="BE285" i="1"/>
  <c r="BE1917" i="1"/>
  <c r="BE1722" i="1"/>
  <c r="BE1298" i="1"/>
  <c r="BE1396" i="1"/>
  <c r="BE1366" i="1"/>
  <c r="BE470" i="1"/>
  <c r="BE781" i="1"/>
  <c r="BE1821" i="1"/>
  <c r="BE1292" i="1"/>
  <c r="BE1564" i="1"/>
  <c r="BE1756" i="1"/>
  <c r="BE377" i="1"/>
  <c r="BE1083" i="1"/>
  <c r="BE1347" i="1"/>
  <c r="BE568" i="1"/>
  <c r="BE1177" i="1"/>
  <c r="BE1823" i="1"/>
  <c r="BE437" i="1"/>
  <c r="BE1703" i="1"/>
  <c r="BE937" i="1"/>
  <c r="BE145" i="1"/>
  <c r="BE1286" i="1"/>
  <c r="BE1715" i="1"/>
  <c r="BE442" i="1"/>
  <c r="BE379" i="1"/>
  <c r="BE2011" i="1"/>
  <c r="BE29" i="1"/>
  <c r="BE1629" i="1"/>
  <c r="BE772" i="1"/>
  <c r="BE1131" i="1"/>
  <c r="BE1649" i="1"/>
  <c r="BE566" i="1"/>
  <c r="BE909" i="1"/>
  <c r="BE79" i="1"/>
  <c r="BE212" i="1"/>
  <c r="BE756" i="1"/>
  <c r="BE1498" i="1"/>
  <c r="BE1532" i="1"/>
  <c r="BE1235" i="1"/>
  <c r="BE196" i="1"/>
  <c r="BE1401" i="1"/>
  <c r="BE1344" i="1"/>
  <c r="BE846" i="1"/>
  <c r="BE252" i="1"/>
  <c r="BE1976" i="1"/>
  <c r="BE295" i="1"/>
  <c r="BE1136" i="1"/>
  <c r="BE724" i="1"/>
  <c r="BE1221" i="1"/>
  <c r="BE1652" i="1"/>
  <c r="BE953" i="1"/>
  <c r="BE234" i="1"/>
  <c r="BE1424" i="1"/>
  <c r="BE988" i="1"/>
  <c r="BE808" i="1"/>
  <c r="BE142" i="1"/>
  <c r="BE1654" i="1"/>
  <c r="BE218" i="1"/>
  <c r="BE736" i="1"/>
  <c r="BE1277" i="1"/>
  <c r="BE1007" i="1"/>
  <c r="BE1624" i="1"/>
  <c r="BE1950" i="1"/>
  <c r="BE951" i="1"/>
  <c r="BE1656" i="1"/>
  <c r="BE1465" i="1"/>
  <c r="BE1239" i="1"/>
  <c r="BE186" i="1"/>
  <c r="BE856" i="1"/>
  <c r="BE441" i="1"/>
  <c r="BE894" i="1"/>
  <c r="BE938" i="1"/>
  <c r="BE1308" i="1"/>
  <c r="BE133" i="1"/>
  <c r="BE198" i="1"/>
  <c r="BE888" i="1"/>
  <c r="BE1954" i="1"/>
  <c r="BE1942" i="1"/>
  <c r="BE1705" i="1"/>
  <c r="BE1712" i="1"/>
  <c r="BE1036" i="1"/>
  <c r="BE897" i="1"/>
  <c r="BE1861" i="1"/>
  <c r="BE127" i="1"/>
  <c r="BE409" i="1"/>
  <c r="BE1276" i="1"/>
  <c r="BE1828" i="1"/>
  <c r="BE1400" i="1"/>
  <c r="BE382" i="1"/>
  <c r="BE1726" i="1"/>
  <c r="BE1640" i="1"/>
  <c r="BE494" i="1"/>
  <c r="BE677" i="1"/>
  <c r="BE1542" i="1"/>
  <c r="BE1940" i="1"/>
  <c r="BE730" i="1"/>
  <c r="BE1596" i="1"/>
  <c r="BE829" i="1"/>
  <c r="BE1765" i="1"/>
  <c r="BE1042" i="1"/>
  <c r="BE1153" i="1"/>
  <c r="BE620" i="1"/>
  <c r="BE177" i="1"/>
  <c r="BE182" i="1"/>
  <c r="BE666" i="1"/>
  <c r="BE1200" i="1"/>
  <c r="BE1330" i="1"/>
  <c r="BE1352" i="1"/>
  <c r="BE700" i="1"/>
  <c r="BE1222" i="1"/>
  <c r="BE1947" i="1"/>
  <c r="BE822" i="1"/>
  <c r="BE126" i="1"/>
  <c r="BE1438" i="1"/>
  <c r="BE1483" i="1"/>
  <c r="BE1230" i="1"/>
  <c r="BE880" i="1"/>
  <c r="BE307" i="1"/>
  <c r="BE150" i="1"/>
  <c r="BE803" i="1"/>
  <c r="BE1203" i="1"/>
  <c r="BE1818" i="1"/>
  <c r="BE891" i="1"/>
  <c r="BE764" i="1"/>
  <c r="BE1085" i="1"/>
  <c r="BE647" i="1"/>
  <c r="BE1035" i="1"/>
  <c r="BE1491" i="1"/>
  <c r="BE616" i="1"/>
  <c r="BE1853" i="1"/>
  <c r="BE39" i="1"/>
  <c r="BE1852" i="1"/>
  <c r="BE838" i="1"/>
  <c r="BE1931" i="1"/>
  <c r="BE1324" i="1"/>
  <c r="BE1293" i="1"/>
  <c r="BE1549" i="1"/>
  <c r="BE1837" i="1"/>
  <c r="BE1273" i="1"/>
  <c r="BE1871" i="1"/>
  <c r="BE1201" i="1"/>
  <c r="BE1457" i="1"/>
  <c r="BE1713" i="1"/>
  <c r="BE1618" i="1"/>
  <c r="BE1011" i="1"/>
  <c r="BE1267" i="1"/>
  <c r="BE1523" i="1"/>
  <c r="BE1172" i="1"/>
  <c r="BE1460" i="1"/>
  <c r="BE1716" i="1"/>
  <c r="BE2004" i="1"/>
  <c r="BE250" i="1"/>
  <c r="BE932" i="1"/>
  <c r="BE361" i="1"/>
  <c r="BE364" i="1"/>
  <c r="BE207" i="1"/>
  <c r="BE1231" i="1"/>
  <c r="BE753" i="1"/>
  <c r="BE693" i="1"/>
  <c r="BE773" i="1"/>
  <c r="BE1581" i="1"/>
  <c r="BE1533" i="1"/>
  <c r="BE1535" i="1"/>
  <c r="BE1969" i="1"/>
  <c r="BE1973" i="1"/>
  <c r="BE1346" i="1"/>
  <c r="BE1064" i="1"/>
  <c r="BE1065" i="1"/>
  <c r="BE1801" i="1"/>
  <c r="BE497" i="1"/>
  <c r="BE56" i="1"/>
  <c r="BE217" i="1"/>
  <c r="BE582" i="1"/>
  <c r="BE1750" i="1"/>
  <c r="BE1811" i="1"/>
  <c r="BE633" i="1"/>
  <c r="BE1685" i="1"/>
  <c r="BE1650" i="1"/>
  <c r="BE1429" i="1"/>
  <c r="BE529" i="1"/>
  <c r="BE691" i="1"/>
  <c r="BE344" i="1"/>
  <c r="BE1605" i="1"/>
  <c r="BE1296" i="1"/>
  <c r="BE1946" i="1"/>
  <c r="BE20" i="1"/>
  <c r="BE1345" i="1"/>
  <c r="BE1958" i="1"/>
  <c r="BE1394" i="1"/>
  <c r="BE1414" i="1"/>
  <c r="BE103" i="1"/>
  <c r="BE1537" i="1"/>
  <c r="BE1745" i="1"/>
  <c r="BE1857" i="1"/>
  <c r="BE388" i="1"/>
  <c r="BE712" i="1"/>
  <c r="BE1450" i="1"/>
  <c r="BE333" i="1"/>
  <c r="BE911" i="1"/>
  <c r="BE261" i="1"/>
  <c r="BE1349" i="1"/>
  <c r="BE1569" i="1"/>
  <c r="BE1164" i="1"/>
  <c r="BE990" i="1"/>
  <c r="BE1880" i="1"/>
  <c r="BE1749" i="1"/>
  <c r="BE396" i="1"/>
  <c r="BE565" i="1"/>
  <c r="BE685" i="1"/>
  <c r="BE559" i="1"/>
  <c r="BE273" i="1"/>
  <c r="BE725" i="1"/>
  <c r="BE1922" i="1"/>
  <c r="BE326" i="1"/>
  <c r="BE1996" i="1"/>
  <c r="BE1645" i="1"/>
  <c r="BE1933" i="1"/>
  <c r="BE1647" i="1"/>
  <c r="BE1553" i="1"/>
  <c r="BE1107" i="1"/>
  <c r="BE1619" i="1"/>
  <c r="BE1863" i="1"/>
  <c r="BE2001" i="1"/>
  <c r="BE1615" i="1"/>
  <c r="BE939" i="1"/>
  <c r="BE720" i="1"/>
  <c r="BE24" i="1"/>
  <c r="BE309" i="1"/>
  <c r="BE151" i="1"/>
  <c r="BE328" i="1"/>
  <c r="BE1223" i="1"/>
  <c r="BE1959" i="1"/>
  <c r="BE1928" i="1"/>
  <c r="BE1545" i="1"/>
  <c r="BE1929" i="1"/>
  <c r="BE299" i="1"/>
  <c r="BE1771" i="1"/>
  <c r="BE492" i="1"/>
  <c r="BE1486" i="1"/>
  <c r="BE623" i="1"/>
  <c r="BE849" i="1"/>
  <c r="BE946" i="1"/>
  <c r="BE499" i="1"/>
  <c r="BE325" i="1"/>
  <c r="BE1413" i="1"/>
  <c r="BE934" i="1"/>
  <c r="BE1478" i="1"/>
  <c r="BE762" i="1"/>
  <c r="BE1489" i="1"/>
  <c r="BE1138" i="1"/>
  <c r="BE1097" i="1"/>
  <c r="BE1163" i="1"/>
  <c r="BE1579" i="1"/>
  <c r="BE435" i="1"/>
  <c r="BE88" i="1"/>
  <c r="BE805" i="1"/>
  <c r="BE38" i="1"/>
  <c r="BE1658" i="1"/>
  <c r="BE617" i="1"/>
  <c r="BE1607" i="1"/>
  <c r="BE456" i="1"/>
  <c r="BE1544" i="1"/>
  <c r="BE489" i="1"/>
  <c r="BE841" i="1"/>
  <c r="BE1193" i="1"/>
  <c r="BE490" i="1"/>
  <c r="BE1546" i="1"/>
  <c r="BE77" i="1"/>
  <c r="BE429" i="1"/>
  <c r="BE398" i="1"/>
  <c r="BE750" i="1"/>
  <c r="BE342" i="1"/>
  <c r="BE16" i="1"/>
  <c r="BE272" i="1"/>
  <c r="BE1072" i="1"/>
  <c r="BE81" i="1"/>
  <c r="BE337" i="1"/>
  <c r="BE593" i="1"/>
  <c r="BE243" i="1"/>
  <c r="BE755" i="1"/>
  <c r="BE789" i="1"/>
  <c r="BE1041" i="1"/>
  <c r="BE403" i="1"/>
  <c r="BE1128" i="1"/>
  <c r="BE114" i="1"/>
  <c r="BE1613" i="1"/>
  <c r="BE277" i="1"/>
  <c r="BE503" i="1"/>
  <c r="BE136" i="1"/>
  <c r="BE135" i="1"/>
  <c r="BE1191" i="1"/>
  <c r="BE1543" i="1"/>
  <c r="BE744" i="1"/>
  <c r="BE1480" i="1"/>
  <c r="BE105" i="1"/>
  <c r="BE1513" i="1"/>
  <c r="BE1897" i="1"/>
  <c r="BE426" i="1"/>
  <c r="BE1130" i="1"/>
  <c r="BE268" i="1"/>
  <c r="BE971" i="1"/>
  <c r="BE45" i="1"/>
  <c r="BE365" i="1"/>
  <c r="BE334" i="1"/>
  <c r="BE1327" i="1"/>
  <c r="BE240" i="1"/>
  <c r="BE752" i="1"/>
  <c r="BE49" i="1"/>
  <c r="BE305" i="1"/>
  <c r="BE561" i="1"/>
  <c r="BE626" i="1"/>
  <c r="BE723" i="1"/>
  <c r="BE596" i="1"/>
  <c r="BE310" i="1"/>
  <c r="BE120" i="1"/>
  <c r="BE5" i="1"/>
  <c r="BE549" i="1"/>
  <c r="BE1093" i="1"/>
  <c r="BE1637" i="1"/>
  <c r="BE358" i="1"/>
  <c r="BE1158" i="1"/>
  <c r="BE2022" i="1"/>
  <c r="BE1412" i="1"/>
  <c r="BE1995" i="1"/>
  <c r="BE1964" i="1"/>
  <c r="BE1357" i="1"/>
  <c r="BE1901" i="1"/>
  <c r="BE1902" i="1"/>
  <c r="BE1935" i="1"/>
  <c r="BE1872" i="1"/>
  <c r="BE1521" i="1"/>
  <c r="BE1777" i="1"/>
  <c r="BE1170" i="1"/>
  <c r="BE1682" i="1"/>
  <c r="BE1938" i="1"/>
  <c r="BE52" i="1"/>
  <c r="BE200" i="1"/>
  <c r="BE167" i="1"/>
  <c r="BE424" i="1"/>
  <c r="BE1160" i="1"/>
  <c r="BE1512" i="1"/>
  <c r="BE457" i="1"/>
  <c r="BE1161" i="1"/>
  <c r="BE458" i="1"/>
  <c r="BE1514" i="1"/>
  <c r="BE332" i="1"/>
  <c r="BE1355" i="1"/>
  <c r="BE812" i="1"/>
  <c r="BE397" i="1"/>
  <c r="BE749" i="1"/>
  <c r="BE366" i="1"/>
  <c r="BE757" i="1"/>
  <c r="BE54" i="1"/>
  <c r="BE293" i="1"/>
  <c r="BE837" i="1"/>
  <c r="BE1669" i="1"/>
  <c r="BE1446" i="1"/>
  <c r="BE1527" i="1"/>
  <c r="BE1101" i="1"/>
  <c r="BE264" i="1"/>
  <c r="BE519" i="1"/>
  <c r="BE1575" i="1"/>
  <c r="BE104" i="1"/>
  <c r="BE1162" i="1"/>
  <c r="BE621" i="1"/>
  <c r="BE1003" i="1"/>
  <c r="BE46" i="1"/>
  <c r="BE1102" i="1"/>
  <c r="BE975" i="1"/>
  <c r="BE784" i="1"/>
  <c r="BE1584" i="1"/>
  <c r="BE146" i="1"/>
  <c r="BE402" i="1"/>
  <c r="BE628" i="1"/>
  <c r="BE884" i="1"/>
  <c r="BE57" i="1"/>
  <c r="BE59" i="1"/>
  <c r="BE37" i="1"/>
  <c r="BE581" i="1"/>
  <c r="BE1125" i="1"/>
  <c r="BE1925" i="1"/>
  <c r="BE102" i="1"/>
  <c r="BE390" i="1"/>
  <c r="BE183" i="1"/>
  <c r="BE231" i="1"/>
  <c r="BE1803" i="1"/>
  <c r="BE613" i="1"/>
  <c r="BE950" i="1"/>
  <c r="BE86" i="1"/>
  <c r="BE116" i="1"/>
  <c r="BE341" i="1"/>
  <c r="BE903" i="1"/>
  <c r="BE1991" i="1"/>
  <c r="BE840" i="1"/>
  <c r="BE1576" i="1"/>
  <c r="BE524" i="1"/>
  <c r="BE876" i="1"/>
  <c r="BE78" i="1"/>
  <c r="BE816" i="1"/>
  <c r="BE369" i="1"/>
  <c r="BE178" i="1"/>
  <c r="BE434" i="1"/>
  <c r="BE787" i="1"/>
  <c r="BE1157" i="1"/>
  <c r="BE134" i="1"/>
  <c r="BE1510" i="1"/>
  <c r="BE1820" i="1"/>
  <c r="BE1196" i="1"/>
  <c r="BE1484" i="1"/>
  <c r="BE1711" i="1"/>
  <c r="BE1936" i="1"/>
  <c r="BE1907" i="1"/>
  <c r="BE1044" i="1"/>
  <c r="BE1332" i="1"/>
  <c r="BE1876" i="1"/>
  <c r="BE201" i="1"/>
  <c r="BE1924" i="1"/>
  <c r="BE634" i="1"/>
  <c r="BE389" i="1"/>
  <c r="BE1834" i="1"/>
  <c r="BE1849" i="1"/>
  <c r="BE1455" i="1"/>
  <c r="BE1073" i="1"/>
  <c r="BE1490" i="1"/>
  <c r="BE1778" i="1"/>
  <c r="BE323" i="1"/>
  <c r="BE1139" i="1"/>
  <c r="BE1395" i="1"/>
  <c r="BE1076" i="1"/>
  <c r="BE1588" i="1"/>
  <c r="BE1119" i="1"/>
  <c r="BE1953" i="1"/>
  <c r="BE1228" i="1"/>
  <c r="BE1662" i="1"/>
  <c r="BE1966" i="1"/>
  <c r="BE67" i="1"/>
  <c r="BE1939" i="1"/>
  <c r="BE1620" i="1"/>
  <c r="BE1557" i="1"/>
  <c r="BE1280" i="1"/>
  <c r="BE533" i="1"/>
  <c r="BE1415" i="1"/>
  <c r="BE1037" i="1"/>
  <c r="BE368" i="1"/>
  <c r="BE1453" i="1"/>
  <c r="BE688" i="1"/>
  <c r="BE50" i="1"/>
  <c r="BE306" i="1"/>
  <c r="BE659" i="1"/>
  <c r="BE485" i="1"/>
  <c r="BE741" i="1"/>
  <c r="BE997" i="1"/>
  <c r="BE6" i="1"/>
  <c r="BE1740" i="1"/>
  <c r="BE1517" i="1"/>
  <c r="BE595" i="1"/>
  <c r="BE1039" i="1"/>
  <c r="BE143" i="1"/>
  <c r="BE847" i="1"/>
  <c r="BE889" i="1"/>
  <c r="BE680" i="1"/>
  <c r="BE1384" i="1"/>
  <c r="BE1768" i="1"/>
  <c r="BE1261" i="1"/>
  <c r="BE1519" i="1"/>
  <c r="BE1586" i="1"/>
  <c r="BE1427" i="1"/>
  <c r="BE1454" i="1"/>
  <c r="BE1800" i="1"/>
  <c r="BE10" i="1"/>
  <c r="BE1418" i="1"/>
  <c r="BE555" i="1"/>
  <c r="BE907" i="1"/>
  <c r="BE1259" i="1"/>
  <c r="BE44" i="1"/>
  <c r="BE1614" i="1"/>
  <c r="BE653" i="1"/>
  <c r="BE335" i="1"/>
  <c r="BE1742" i="1"/>
  <c r="BE175" i="1"/>
  <c r="BE527" i="1"/>
  <c r="BE176" i="1"/>
  <c r="BE1264" i="1"/>
  <c r="BE241" i="1"/>
  <c r="BE850" i="1"/>
  <c r="BE947" i="1"/>
  <c r="BE246" i="1"/>
  <c r="BE1497" i="1"/>
  <c r="BE1868" i="1"/>
  <c r="BE1351" i="1"/>
  <c r="BE40" i="1"/>
  <c r="BE393" i="1"/>
  <c r="BE1833" i="1"/>
  <c r="BE42" i="1"/>
  <c r="BE394" i="1"/>
  <c r="BE1864" i="1"/>
  <c r="BE814" i="1"/>
  <c r="BE464" i="1"/>
  <c r="BE498" i="1"/>
  <c r="BE1171" i="1"/>
  <c r="BE1096" i="1"/>
  <c r="BE1832" i="1"/>
  <c r="BE587" i="1"/>
  <c r="BE1675" i="1"/>
  <c r="BE76" i="1"/>
  <c r="BE654" i="1"/>
  <c r="BE1774" i="1"/>
  <c r="BE208" i="1"/>
  <c r="BE1068" i="1"/>
  <c r="BE1900" i="1"/>
  <c r="BE1078" i="1"/>
  <c r="BE1552" i="1"/>
  <c r="BE471" i="1"/>
  <c r="BE455" i="1"/>
  <c r="BE807" i="1"/>
  <c r="BE1159" i="1"/>
  <c r="BE1511" i="1"/>
  <c r="BE1895" i="1"/>
  <c r="BE392" i="1"/>
  <c r="BE1481" i="1"/>
  <c r="BE74" i="1"/>
  <c r="BE140" i="1"/>
  <c r="BE14" i="1"/>
  <c r="BE70" i="1"/>
  <c r="BE870" i="1"/>
  <c r="BE1896" i="1"/>
  <c r="BE777" i="1"/>
  <c r="BE1129" i="1"/>
  <c r="BE204" i="1"/>
  <c r="BE1707" i="1"/>
  <c r="BE108" i="1"/>
  <c r="BE370" i="1"/>
  <c r="BE467" i="1"/>
  <c r="BE1356" i="1"/>
  <c r="BE1903" i="1"/>
  <c r="BE1110" i="1"/>
  <c r="BE1040" i="1"/>
  <c r="BE1233" i="1"/>
  <c r="BE169" i="1"/>
  <c r="BE69" i="1"/>
  <c r="BE869" i="1"/>
  <c r="BE1957" i="1"/>
  <c r="BE460" i="1"/>
  <c r="BE340" i="1"/>
  <c r="BE109" i="1"/>
  <c r="BE901" i="1"/>
  <c r="BE1904" i="1"/>
  <c r="BE1328" i="1"/>
  <c r="BE528" i="1"/>
  <c r="BE1568" i="1"/>
  <c r="BE25" i="1"/>
  <c r="BE520" i="1"/>
  <c r="BE873" i="1"/>
  <c r="BE184" i="1"/>
  <c r="BE1708" i="1"/>
  <c r="BE1202" i="1"/>
  <c r="BE137" i="1"/>
  <c r="BE554" i="1"/>
  <c r="BE1226" i="1"/>
  <c r="BE11" i="1"/>
  <c r="BE363" i="1"/>
  <c r="BE141" i="1"/>
  <c r="BE493" i="1"/>
  <c r="BE110" i="1"/>
  <c r="BE462" i="1"/>
  <c r="BE687" i="1"/>
  <c r="BE48" i="1"/>
  <c r="BE848" i="1"/>
  <c r="BE1104" i="1"/>
  <c r="BE1648" i="1"/>
  <c r="BE466" i="1"/>
  <c r="BE275" i="1"/>
  <c r="BE948" i="1"/>
  <c r="BE821" i="1"/>
  <c r="BE1562" i="1"/>
  <c r="BE211" i="1"/>
  <c r="BE1256" i="1"/>
  <c r="BE138" i="1"/>
  <c r="BE553" i="1"/>
  <c r="BE747" i="1"/>
  <c r="BE236" i="1"/>
  <c r="BE47" i="1"/>
  <c r="BE367" i="1"/>
  <c r="BE657" i="1"/>
  <c r="BE121" i="1"/>
  <c r="BE123" i="1"/>
  <c r="BE1477" i="1"/>
  <c r="BE1270" i="1"/>
  <c r="BE1809" i="1"/>
  <c r="BE125" i="1"/>
  <c r="BE877" i="1"/>
  <c r="BE1582" i="1"/>
  <c r="BE438" i="1"/>
  <c r="BE552" i="1"/>
  <c r="BE904" i="1"/>
  <c r="BE1288" i="1"/>
  <c r="BE266" i="1"/>
  <c r="BE585" i="1"/>
  <c r="BE586" i="1"/>
  <c r="BE1290" i="1"/>
  <c r="BE940" i="1"/>
  <c r="BE525" i="1"/>
  <c r="BE1680" i="1"/>
  <c r="BE1329" i="1"/>
  <c r="BE276" i="1"/>
  <c r="BE501" i="1"/>
  <c r="BE1002" i="1"/>
  <c r="BE558" i="1"/>
  <c r="BE1634" i="1"/>
  <c r="BE806" i="1"/>
  <c r="BE1115" i="1"/>
  <c r="BE1773" i="1"/>
  <c r="BE1747" i="1"/>
  <c r="BE30" i="1"/>
  <c r="BE845" i="1"/>
  <c r="BE768" i="1"/>
  <c r="BE1550" i="1"/>
  <c r="BE1743" i="1"/>
  <c r="BE41" i="1"/>
  <c r="BE906" i="1"/>
  <c r="BE592" i="1"/>
  <c r="BE563" i="1"/>
  <c r="BE599" i="1"/>
  <c r="BE1642" i="1"/>
  <c r="BE401" i="1"/>
  <c r="BE779" i="1"/>
  <c r="BE679" i="1"/>
  <c r="BE853" i="1"/>
  <c r="BE1383" i="1"/>
  <c r="BE751" i="1"/>
  <c r="BE624" i="1"/>
  <c r="BE216" i="1"/>
  <c r="BE101" i="1"/>
  <c r="BE425" i="1"/>
  <c r="BE711" i="1"/>
  <c r="BE811" i="1"/>
  <c r="BE1739" i="1"/>
  <c r="BE375" i="1"/>
  <c r="BE1456" i="1"/>
  <c r="BE885" i="1"/>
  <c r="BE1268" i="1"/>
  <c r="BE721" i="1"/>
  <c r="BE1325" i="1"/>
  <c r="BE61" i="1"/>
  <c r="BE1744" i="1"/>
  <c r="BE944" i="1"/>
  <c r="BE1998" i="1"/>
  <c r="BE432" i="1"/>
  <c r="BE1612" i="1"/>
  <c r="BE1583" i="1"/>
  <c r="BE301" i="1"/>
  <c r="BE716" i="1"/>
  <c r="BE27" i="1"/>
  <c r="BE436" i="1"/>
  <c r="BE487" i="1"/>
  <c r="BE1066" i="1"/>
  <c r="BE1291" i="1"/>
  <c r="BE1006" i="1"/>
  <c r="BE82" i="1"/>
  <c r="BE249" i="1"/>
  <c r="BE1927" i="1"/>
  <c r="BE748" i="1"/>
  <c r="BE646" i="1"/>
  <c r="BE535" i="1"/>
  <c r="BE360" i="1"/>
  <c r="BE233" i="1"/>
  <c r="BE1422" i="1"/>
  <c r="BE468" i="1"/>
  <c r="BE1323" i="1"/>
  <c r="BE780" i="1"/>
  <c r="BE717" i="1"/>
  <c r="BE22" i="1"/>
  <c r="BE1653" i="1"/>
  <c r="BE871" i="1"/>
  <c r="BE1070" i="1"/>
  <c r="BE943" i="1"/>
  <c r="BE496" i="1"/>
  <c r="BE914" i="1"/>
  <c r="BE1482" i="1"/>
  <c r="BE1738" i="1"/>
  <c r="BE72" i="1"/>
  <c r="BE810" i="1"/>
  <c r="BE1967" i="1"/>
  <c r="BE1426" i="1"/>
  <c r="BE1452" i="1"/>
  <c r="BE1229" i="1"/>
  <c r="BE896" i="1"/>
  <c r="BE113" i="1"/>
  <c r="BE977" i="1"/>
  <c r="BE55" i="1"/>
</calcChain>
</file>

<file path=xl/sharedStrings.xml><?xml version="1.0" encoding="utf-8"?>
<sst xmlns="http://schemas.openxmlformats.org/spreadsheetml/2006/main" count="237" uniqueCount="133">
  <si>
    <t>Sum of MntTotal</t>
  </si>
  <si>
    <t>MntWines</t>
  </si>
  <si>
    <t>MntFruits</t>
  </si>
  <si>
    <t>MntMeatProducts</t>
  </si>
  <si>
    <t>MntFishProducts</t>
  </si>
  <si>
    <t>MntSweetProducts</t>
  </si>
  <si>
    <t>MntGoldProds</t>
  </si>
  <si>
    <t>AcceptedCmp6</t>
  </si>
  <si>
    <t>Total</t>
  </si>
  <si>
    <t>Customer Overview</t>
  </si>
  <si>
    <t>Coluna1</t>
  </si>
  <si>
    <t>Total Linhas</t>
  </si>
  <si>
    <t>Linhas para campanha 6 *</t>
  </si>
  <si>
    <t>Number of Customers</t>
  </si>
  <si>
    <t xml:space="preserve">NOTE*: </t>
  </si>
  <si>
    <t>Aqui tem o calculo total, e tem o calculo tendo em conta o filtro(=SubTotal)</t>
  </si>
  <si>
    <t>Oldest Customer</t>
  </si>
  <si>
    <t>Average Spent</t>
  </si>
  <si>
    <t>Customer Income Share:</t>
  </si>
  <si>
    <t>Total Spent</t>
  </si>
  <si>
    <t>Shortest Life Customer</t>
  </si>
  <si>
    <t>Spending-to-Income Ratio</t>
  </si>
  <si>
    <t>Income</t>
  </si>
  <si>
    <t>Income Segment</t>
  </si>
  <si>
    <t>MntTotal</t>
  </si>
  <si>
    <t>Spending Segment</t>
  </si>
  <si>
    <t>Campaing 6?</t>
  </si>
  <si>
    <t>(Multiple Items)</t>
  </si>
  <si>
    <t>Age</t>
  </si>
  <si>
    <t>Contagem de MntTotal</t>
  </si>
  <si>
    <t>(blank)</t>
  </si>
  <si>
    <t>Grand Total</t>
  </si>
  <si>
    <t>MonthName</t>
  </si>
  <si>
    <t>Nº Inscriptions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</si>
  <si>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</si>
  <si>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</si>
  <si>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</si>
  <si>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</si>
  <si>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</si>
  <si>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</si>
  <si>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</si>
  <si>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</si>
  <si>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</si>
  <si>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</si>
  <si>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</si>
  <si>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</si>
  <si>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Customer ID Input</t>
  </si>
  <si>
    <t>Total Spent by Customer</t>
  </si>
  <si>
    <t>Column1</t>
  </si>
  <si>
    <t>Percentagem de adesão</t>
  </si>
  <si>
    <t>Column22</t>
  </si>
  <si>
    <t>Total Campaigns Accepted</t>
  </si>
  <si>
    <t>AcceptedCmp1</t>
  </si>
  <si>
    <t>Average of MntTotal</t>
  </si>
  <si>
    <t>Average of Income</t>
  </si>
  <si>
    <t>Campaign</t>
  </si>
  <si>
    <t>Avg Spending (Accepted)</t>
  </si>
  <si>
    <t>Avg Spending (Not Accepted)</t>
  </si>
  <si>
    <t>Spending Impact</t>
  </si>
  <si>
    <t>Cmp1</t>
  </si>
  <si>
    <t>Cmp2</t>
  </si>
  <si>
    <t>Cmp3</t>
  </si>
  <si>
    <t>Cmp4</t>
  </si>
  <si>
    <t>Cmp5</t>
  </si>
  <si>
    <t>Cmp6</t>
  </si>
  <si>
    <t>AcceptedCmp2</t>
  </si>
  <si>
    <t>AcceptedCmp3</t>
  </si>
  <si>
    <t>...</t>
  </si>
  <si>
    <t>AcceptedCmp4</t>
  </si>
  <si>
    <t>AcceptedCmp5</t>
  </si>
  <si>
    <t>CustomerID</t>
  </si>
  <si>
    <t>Inycome Segment</t>
  </si>
  <si>
    <t>PctIncome</t>
  </si>
  <si>
    <t>Kidhome</t>
  </si>
  <si>
    <t>Teenhome</t>
  </si>
  <si>
    <t>Recency</t>
  </si>
  <si>
    <t>NumDealsPurchases</t>
  </si>
  <si>
    <t>NumWebPurchases</t>
  </si>
  <si>
    <t>NumCatalogPurchases</t>
  </si>
  <si>
    <t>NumStorePurchases</t>
  </si>
  <si>
    <t>NumWebVisitsMonth</t>
  </si>
  <si>
    <t>Complain</t>
  </si>
  <si>
    <t>AgeGroup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</si>
  <si>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</si>
  <si>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</si>
  <si>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</si>
  <si>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</si>
  <si>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</si>
  <si>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</si>
  <si>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</si>
  <si>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education_Graduation</t>
  </si>
  <si>
    <t>education_Master</t>
  </si>
  <si>
    <t>education_PhD</t>
  </si>
  <si>
    <t>MntRegularProds</t>
  </si>
  <si>
    <t>DateJoined</t>
  </si>
  <si>
    <t>MonthJoined</t>
  </si>
  <si>
    <t>Frequency</t>
  </si>
  <si>
    <t>Helper Column</t>
  </si>
  <si>
    <t>Row Labels</t>
  </si>
  <si>
    <t>24-35</t>
  </si>
  <si>
    <t>36-50</t>
  </si>
  <si>
    <t>50-65</t>
  </si>
  <si>
    <t>66+</t>
  </si>
  <si>
    <t>TotalNumberPurchases</t>
  </si>
  <si>
    <t>Pct_Web</t>
  </si>
  <si>
    <t>Pct_Catalog</t>
  </si>
  <si>
    <t>Pct_Store</t>
  </si>
  <si>
    <t>Pct_Deals</t>
  </si>
  <si>
    <t>Average of Pct_Deals</t>
  </si>
  <si>
    <t>Average of Pct_Web</t>
  </si>
  <si>
    <t>Average of Pct_Catalog</t>
  </si>
  <si>
    <t>Average of Pct_Store</t>
  </si>
  <si>
    <t>Deals</t>
  </si>
  <si>
    <t>Web</t>
  </si>
  <si>
    <t>Catalog</t>
  </si>
  <si>
    <t>Store</t>
  </si>
  <si>
    <t>High income</t>
  </si>
  <si>
    <t>Low income</t>
  </si>
  <si>
    <t>High spender</t>
  </si>
  <si>
    <t>Low spender</t>
  </si>
  <si>
    <t>Wines</t>
  </si>
  <si>
    <t>Fruits</t>
  </si>
  <si>
    <t>Meat</t>
  </si>
  <si>
    <t>Fish</t>
  </si>
  <si>
    <t>SweetProducts</t>
  </si>
  <si>
    <t>GoldProducts</t>
  </si>
  <si>
    <t>TotalOfProducts</t>
  </si>
  <si>
    <t>Pct_Wines</t>
  </si>
  <si>
    <t>Pct_Fruits</t>
  </si>
  <si>
    <t>Pct_Meat</t>
  </si>
  <si>
    <t>Pct_Fish</t>
  </si>
  <si>
    <t>Pct_SweetProducts</t>
  </si>
  <si>
    <t>Pct_GoldProducts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</si>
</sst>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m/d/yy;@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1"/>
      <color rgb="FF242424"/>
      <name val="Aptos Narrow"/>
      <charset val="1"/>
    </font>
    <font>
      <b/>
      <sz val="11"/>
      <color rgb="FF242424"/>
      <name val="Aptos Narrow"/>
      <charset val="1"/>
    </font>
    <font>
      <b/>
      <sz val="11"/>
      <color rgb="FF556370"/>
      <name val="Arial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dashed">
        <color rgb="FFBBBBBB"/>
      </left>
      <right style="dashed">
        <color rgb="FFBBBBBB"/>
      </right>
      <top style="dashed">
        <color rgb="FFBBBBBB"/>
      </top>
      <bottom style="dashed">
        <color rgb="FFBBBBBB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2" borderId="0" xfId="0" applyFont="1" applyFill="1"/>
    <xf numFmtId="10" fontId="2" fillId="2" borderId="0" xfId="0" applyNumberFormat="1" applyFont="1" applyFill="1"/>
    <xf numFmtId="164" fontId="0" fillId="0" borderId="0" xfId="0" applyNumberFormat="1"/>
    <xf numFmtId="0" fontId="4" fillId="0" borderId="0" xfId="0" applyFont="1"/>
    <xf numFmtId="0" fontId="1" fillId="4" borderId="0" xfId="0" applyFont="1" applyFill="1"/>
    <xf numFmtId="0" fontId="0" fillId="4" borderId="0" xfId="0" applyFill="1"/>
    <xf numFmtId="10" fontId="1" fillId="4" borderId="0" xfId="0" applyNumberFormat="1" applyFont="1" applyFill="1"/>
    <xf numFmtId="10" fontId="0" fillId="4" borderId="0" xfId="0" applyNumberFormat="1" applyFill="1"/>
    <xf numFmtId="10" fontId="1" fillId="5" borderId="0" xfId="0" applyNumberFormat="1" applyFont="1" applyFill="1"/>
    <xf numFmtId="0" fontId="3" fillId="5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1" fillId="6" borderId="0" xfId="0" applyFont="1" applyFill="1"/>
    <xf numFmtId="0" fontId="0" fillId="6" borderId="0" xfId="0" applyFill="1"/>
    <xf numFmtId="0" fontId="1" fillId="5" borderId="0" xfId="0" applyFont="1" applyFill="1"/>
    <xf numFmtId="0" fontId="0" fillId="5" borderId="0" xfId="0" applyFill="1"/>
    <xf numFmtId="0" fontId="2" fillId="7" borderId="0" xfId="0" applyFont="1" applyFill="1"/>
    <xf numFmtId="0" fontId="1" fillId="4" borderId="0" xfId="0" applyFont="1" applyFill="1" applyAlignment="1">
      <alignment wrapText="1"/>
    </xf>
    <xf numFmtId="0" fontId="0" fillId="0" borderId="0" xfId="0" pivotButton="1"/>
    <xf numFmtId="165" fontId="2" fillId="2" borderId="0" xfId="0" applyNumberFormat="1" applyFont="1" applyFill="1"/>
    <xf numFmtId="165" fontId="0" fillId="0" borderId="0" xfId="0" applyNumberFormat="1"/>
    <xf numFmtId="1" fontId="2" fillId="2" borderId="0" xfId="0" applyNumberFormat="1" applyFont="1" applyFill="1"/>
    <xf numFmtId="1" fontId="0" fillId="4" borderId="0" xfId="0" applyNumberFormat="1" applyFill="1"/>
    <xf numFmtId="2" fontId="0" fillId="0" borderId="0" xfId="0" applyNumberFormat="1"/>
    <xf numFmtId="2" fontId="3" fillId="0" borderId="0" xfId="0" applyNumberFormat="1" applyFont="1"/>
    <xf numFmtId="0" fontId="5" fillId="0" borderId="0" xfId="0" applyFont="1"/>
    <xf numFmtId="0" fontId="6" fillId="3" borderId="1" xfId="0" applyFont="1" applyFill="1" applyBorder="1" applyAlignment="1">
      <alignment wrapText="1"/>
    </xf>
    <xf numFmtId="2" fontId="2" fillId="2" borderId="0" xfId="0" applyNumberFormat="1" applyFont="1" applyFill="1"/>
    <xf numFmtId="0" fontId="1" fillId="8" borderId="0" xfId="0" applyFont="1" applyFill="1"/>
    <xf numFmtId="0" fontId="0" fillId="8" borderId="0" xfId="0" applyFill="1"/>
    <xf numFmtId="2" fontId="0" fillId="4" borderId="0" xfId="0" applyNumberFormat="1" applyFill="1"/>
    <xf numFmtId="2" fontId="1" fillId="4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/>
    <xf numFmtId="0" fontId="3" fillId="0" borderId="0" xfId="0" applyFont="1"/>
    <xf numFmtId="0" fontId="1" fillId="0" borderId="2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9" borderId="3" xfId="0" applyFont="1" applyFill="1" applyBorder="1"/>
    <xf numFmtId="0" fontId="2" fillId="2" borderId="4" xfId="0" applyFont="1" applyFill="1" applyBorder="1"/>
    <xf numFmtId="0" fontId="0" fillId="0" borderId="4" xfId="0" applyBorder="1"/>
    <xf numFmtId="9" fontId="0" fillId="0" borderId="0" xfId="0" applyNumberFormat="1"/>
    <xf numFmtId="10" fontId="2" fillId="9" borderId="3" xfId="0" applyNumberFormat="1" applyFont="1" applyFill="1" applyBorder="1"/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numFmt numFmtId="0" formatCode="General"/>
    </dxf>
    <dxf>
      <numFmt numFmtId="14" formatCode="0.00%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556370"/>
        <name val="Arial"/>
        <scheme val="major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dashed">
          <color rgb="FFBBBBBB"/>
        </left>
        <right style="dashed">
          <color rgb="FFBBBBBB"/>
        </right>
        <top style="dashed">
          <color rgb="FFBBBBBB"/>
        </top>
        <bottom style="dashed">
          <color rgb="FFBBBBBB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ngsana New"/>
                <a:ea typeface="Angsana New"/>
                <a:cs typeface="Angsana New"/>
              </a:defRPr>
            </a:pPr>
            <a:r>
              <a:rPr lang="en-US"/>
              <a:t>Income vs Total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Graphs!$C$1</c:f>
              <c:strCache>
                <c:ptCount val="1"/>
                <c:pt idx="0">
                  <c:v>MntTotal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093D93"/>
              </a:solidFill>
              <a:ln w="9525">
                <a:solidFill>
                  <a:srgbClr val="093D93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81160E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Graphs!$A$2:$A$2000</c:f>
              <c:numCache>
                <c:formatCode>General</c:formatCode>
                <c:ptCount val="1999"/>
                <c:pt idx="0">
                  <c:v>87679</c:v>
                </c:pt>
                <c:pt idx="1">
                  <c:v>52203</c:v>
                </c:pt>
                <c:pt idx="2">
                  <c:v>90638</c:v>
                </c:pt>
                <c:pt idx="3">
                  <c:v>82576</c:v>
                </c:pt>
                <c:pt idx="4">
                  <c:v>7500</c:v>
                </c:pt>
                <c:pt idx="5">
                  <c:v>75759</c:v>
                </c:pt>
                <c:pt idx="6">
                  <c:v>75484</c:v>
                </c:pt>
                <c:pt idx="7">
                  <c:v>32632</c:v>
                </c:pt>
                <c:pt idx="8">
                  <c:v>27469</c:v>
                </c:pt>
                <c:pt idx="9">
                  <c:v>49431</c:v>
                </c:pt>
                <c:pt idx="10">
                  <c:v>64176</c:v>
                </c:pt>
                <c:pt idx="11">
                  <c:v>93790</c:v>
                </c:pt>
                <c:pt idx="12">
                  <c:v>62972</c:v>
                </c:pt>
                <c:pt idx="13">
                  <c:v>53230</c:v>
                </c:pt>
                <c:pt idx="14">
                  <c:v>22304</c:v>
                </c:pt>
                <c:pt idx="15">
                  <c:v>91712</c:v>
                </c:pt>
                <c:pt idx="16">
                  <c:v>27683</c:v>
                </c:pt>
                <c:pt idx="17">
                  <c:v>36778</c:v>
                </c:pt>
                <c:pt idx="18">
                  <c:v>27203</c:v>
                </c:pt>
                <c:pt idx="19">
                  <c:v>43638</c:v>
                </c:pt>
                <c:pt idx="20">
                  <c:v>75825</c:v>
                </c:pt>
                <c:pt idx="21">
                  <c:v>83151</c:v>
                </c:pt>
                <c:pt idx="22">
                  <c:v>53593</c:v>
                </c:pt>
                <c:pt idx="23">
                  <c:v>36947</c:v>
                </c:pt>
                <c:pt idx="24">
                  <c:v>23763</c:v>
                </c:pt>
                <c:pt idx="25">
                  <c:v>37040</c:v>
                </c:pt>
                <c:pt idx="26">
                  <c:v>9548</c:v>
                </c:pt>
                <c:pt idx="27">
                  <c:v>79930</c:v>
                </c:pt>
                <c:pt idx="28">
                  <c:v>94384</c:v>
                </c:pt>
                <c:pt idx="29">
                  <c:v>86358</c:v>
                </c:pt>
                <c:pt idx="30">
                  <c:v>33629</c:v>
                </c:pt>
                <c:pt idx="31">
                  <c:v>77632</c:v>
                </c:pt>
                <c:pt idx="32">
                  <c:v>72335</c:v>
                </c:pt>
                <c:pt idx="33">
                  <c:v>62882</c:v>
                </c:pt>
                <c:pt idx="34">
                  <c:v>68655</c:v>
                </c:pt>
                <c:pt idx="35">
                  <c:v>79143</c:v>
                </c:pt>
                <c:pt idx="36">
                  <c:v>86857</c:v>
                </c:pt>
                <c:pt idx="37">
                  <c:v>61014</c:v>
                </c:pt>
                <c:pt idx="38">
                  <c:v>61839</c:v>
                </c:pt>
                <c:pt idx="39">
                  <c:v>67445</c:v>
                </c:pt>
                <c:pt idx="40">
                  <c:v>64950</c:v>
                </c:pt>
                <c:pt idx="41">
                  <c:v>82326</c:v>
                </c:pt>
                <c:pt idx="42">
                  <c:v>92163</c:v>
                </c:pt>
                <c:pt idx="43">
                  <c:v>66503</c:v>
                </c:pt>
                <c:pt idx="44">
                  <c:v>16005</c:v>
                </c:pt>
                <c:pt idx="45">
                  <c:v>49269</c:v>
                </c:pt>
                <c:pt idx="46">
                  <c:v>83512</c:v>
                </c:pt>
                <c:pt idx="47">
                  <c:v>80141</c:v>
                </c:pt>
                <c:pt idx="48">
                  <c:v>52117</c:v>
                </c:pt>
                <c:pt idx="49">
                  <c:v>61074</c:v>
                </c:pt>
                <c:pt idx="50">
                  <c:v>31089</c:v>
                </c:pt>
                <c:pt idx="51">
                  <c:v>30522</c:v>
                </c:pt>
                <c:pt idx="52">
                  <c:v>92491</c:v>
                </c:pt>
                <c:pt idx="53">
                  <c:v>53700</c:v>
                </c:pt>
                <c:pt idx="54">
                  <c:v>89572</c:v>
                </c:pt>
                <c:pt idx="55">
                  <c:v>26816</c:v>
                </c:pt>
                <c:pt idx="56">
                  <c:v>46098</c:v>
                </c:pt>
                <c:pt idx="57">
                  <c:v>82332</c:v>
                </c:pt>
                <c:pt idx="58">
                  <c:v>72903</c:v>
                </c:pt>
                <c:pt idx="59">
                  <c:v>95529</c:v>
                </c:pt>
                <c:pt idx="60">
                  <c:v>75345</c:v>
                </c:pt>
                <c:pt idx="61">
                  <c:v>91700</c:v>
                </c:pt>
                <c:pt idx="62">
                  <c:v>38988</c:v>
                </c:pt>
                <c:pt idx="63">
                  <c:v>72309</c:v>
                </c:pt>
                <c:pt idx="64">
                  <c:v>87771</c:v>
                </c:pt>
                <c:pt idx="65">
                  <c:v>54803</c:v>
                </c:pt>
                <c:pt idx="66">
                  <c:v>44802</c:v>
                </c:pt>
                <c:pt idx="67">
                  <c:v>35688</c:v>
                </c:pt>
                <c:pt idx="68">
                  <c:v>46923</c:v>
                </c:pt>
                <c:pt idx="69">
                  <c:v>96876</c:v>
                </c:pt>
                <c:pt idx="70">
                  <c:v>84169</c:v>
                </c:pt>
                <c:pt idx="71">
                  <c:v>80685</c:v>
                </c:pt>
                <c:pt idx="72">
                  <c:v>35322</c:v>
                </c:pt>
                <c:pt idx="73">
                  <c:v>8940</c:v>
                </c:pt>
                <c:pt idx="74">
                  <c:v>55951</c:v>
                </c:pt>
                <c:pt idx="75">
                  <c:v>64355</c:v>
                </c:pt>
                <c:pt idx="76">
                  <c:v>79174</c:v>
                </c:pt>
                <c:pt idx="77">
                  <c:v>77568</c:v>
                </c:pt>
                <c:pt idx="78">
                  <c:v>60544</c:v>
                </c:pt>
                <c:pt idx="79">
                  <c:v>74214</c:v>
                </c:pt>
                <c:pt idx="80">
                  <c:v>72968</c:v>
                </c:pt>
                <c:pt idx="81">
                  <c:v>27803</c:v>
                </c:pt>
                <c:pt idx="82">
                  <c:v>78687</c:v>
                </c:pt>
                <c:pt idx="83">
                  <c:v>29103</c:v>
                </c:pt>
                <c:pt idx="84">
                  <c:v>24336</c:v>
                </c:pt>
                <c:pt idx="85">
                  <c:v>32727</c:v>
                </c:pt>
                <c:pt idx="86">
                  <c:v>60839</c:v>
                </c:pt>
                <c:pt idx="87">
                  <c:v>29760</c:v>
                </c:pt>
                <c:pt idx="88">
                  <c:v>75702</c:v>
                </c:pt>
                <c:pt idx="89">
                  <c:v>28071</c:v>
                </c:pt>
                <c:pt idx="90">
                  <c:v>42557</c:v>
                </c:pt>
                <c:pt idx="91">
                  <c:v>68142</c:v>
                </c:pt>
                <c:pt idx="92">
                  <c:v>7500</c:v>
                </c:pt>
                <c:pt idx="93">
                  <c:v>95169</c:v>
                </c:pt>
                <c:pt idx="94">
                  <c:v>38823</c:v>
                </c:pt>
                <c:pt idx="95">
                  <c:v>68743</c:v>
                </c:pt>
                <c:pt idx="96">
                  <c:v>90273</c:v>
                </c:pt>
                <c:pt idx="97">
                  <c:v>43586</c:v>
                </c:pt>
                <c:pt idx="98">
                  <c:v>37760</c:v>
                </c:pt>
                <c:pt idx="99">
                  <c:v>67546</c:v>
                </c:pt>
                <c:pt idx="100">
                  <c:v>62807</c:v>
                </c:pt>
                <c:pt idx="101">
                  <c:v>24401</c:v>
                </c:pt>
                <c:pt idx="102">
                  <c:v>42021</c:v>
                </c:pt>
                <c:pt idx="103">
                  <c:v>51983</c:v>
                </c:pt>
                <c:pt idx="104">
                  <c:v>13724</c:v>
                </c:pt>
                <c:pt idx="105">
                  <c:v>61064</c:v>
                </c:pt>
                <c:pt idx="106">
                  <c:v>81205</c:v>
                </c:pt>
                <c:pt idx="107">
                  <c:v>75251</c:v>
                </c:pt>
                <c:pt idx="108">
                  <c:v>63943</c:v>
                </c:pt>
                <c:pt idx="109">
                  <c:v>81929</c:v>
                </c:pt>
                <c:pt idx="110">
                  <c:v>87188</c:v>
                </c:pt>
                <c:pt idx="111">
                  <c:v>83829</c:v>
                </c:pt>
                <c:pt idx="112">
                  <c:v>70971</c:v>
                </c:pt>
                <c:pt idx="113">
                  <c:v>82333</c:v>
                </c:pt>
                <c:pt idx="114">
                  <c:v>23331</c:v>
                </c:pt>
                <c:pt idx="115">
                  <c:v>52513</c:v>
                </c:pt>
                <c:pt idx="116">
                  <c:v>67430</c:v>
                </c:pt>
                <c:pt idx="117">
                  <c:v>34487</c:v>
                </c:pt>
                <c:pt idx="118">
                  <c:v>70643</c:v>
                </c:pt>
                <c:pt idx="119">
                  <c:v>78427</c:v>
                </c:pt>
                <c:pt idx="120">
                  <c:v>34984</c:v>
                </c:pt>
                <c:pt idx="121">
                  <c:v>66653</c:v>
                </c:pt>
                <c:pt idx="122">
                  <c:v>65991</c:v>
                </c:pt>
                <c:pt idx="123">
                  <c:v>25965</c:v>
                </c:pt>
                <c:pt idx="124">
                  <c:v>76412</c:v>
                </c:pt>
                <c:pt idx="125">
                  <c:v>82347</c:v>
                </c:pt>
                <c:pt idx="126">
                  <c:v>63887</c:v>
                </c:pt>
                <c:pt idx="127">
                  <c:v>40780</c:v>
                </c:pt>
                <c:pt idx="128">
                  <c:v>51390</c:v>
                </c:pt>
                <c:pt idx="129">
                  <c:v>57045</c:v>
                </c:pt>
                <c:pt idx="130">
                  <c:v>47111</c:v>
                </c:pt>
                <c:pt idx="131">
                  <c:v>82384</c:v>
                </c:pt>
                <c:pt idx="132">
                  <c:v>24882</c:v>
                </c:pt>
                <c:pt idx="133">
                  <c:v>59184</c:v>
                </c:pt>
                <c:pt idx="134">
                  <c:v>72066</c:v>
                </c:pt>
                <c:pt idx="135">
                  <c:v>48789</c:v>
                </c:pt>
                <c:pt idx="136">
                  <c:v>34053</c:v>
                </c:pt>
                <c:pt idx="137">
                  <c:v>85683</c:v>
                </c:pt>
                <c:pt idx="138">
                  <c:v>66991</c:v>
                </c:pt>
                <c:pt idx="139">
                  <c:v>74985</c:v>
                </c:pt>
                <c:pt idx="140">
                  <c:v>37150</c:v>
                </c:pt>
                <c:pt idx="141">
                  <c:v>68126</c:v>
                </c:pt>
                <c:pt idx="142">
                  <c:v>80427</c:v>
                </c:pt>
                <c:pt idx="143">
                  <c:v>62204</c:v>
                </c:pt>
                <c:pt idx="144">
                  <c:v>43462</c:v>
                </c:pt>
                <c:pt idx="145">
                  <c:v>44989</c:v>
                </c:pt>
                <c:pt idx="146">
                  <c:v>66731</c:v>
                </c:pt>
                <c:pt idx="147">
                  <c:v>16860</c:v>
                </c:pt>
                <c:pt idx="148">
                  <c:v>90687</c:v>
                </c:pt>
                <c:pt idx="149">
                  <c:v>37509</c:v>
                </c:pt>
                <c:pt idx="150">
                  <c:v>54450</c:v>
                </c:pt>
                <c:pt idx="151">
                  <c:v>75261</c:v>
                </c:pt>
                <c:pt idx="152">
                  <c:v>83145</c:v>
                </c:pt>
                <c:pt idx="153">
                  <c:v>34529</c:v>
                </c:pt>
                <c:pt idx="154">
                  <c:v>78579</c:v>
                </c:pt>
                <c:pt idx="155">
                  <c:v>43824</c:v>
                </c:pt>
                <c:pt idx="156">
                  <c:v>80952</c:v>
                </c:pt>
                <c:pt idx="157">
                  <c:v>79607</c:v>
                </c:pt>
                <c:pt idx="158">
                  <c:v>69209</c:v>
                </c:pt>
                <c:pt idx="159">
                  <c:v>92955</c:v>
                </c:pt>
                <c:pt idx="160">
                  <c:v>8028</c:v>
                </c:pt>
                <c:pt idx="161">
                  <c:v>54006</c:v>
                </c:pt>
                <c:pt idx="162">
                  <c:v>77870</c:v>
                </c:pt>
                <c:pt idx="163">
                  <c:v>72025</c:v>
                </c:pt>
                <c:pt idx="164">
                  <c:v>42033</c:v>
                </c:pt>
                <c:pt idx="165">
                  <c:v>37633</c:v>
                </c:pt>
                <c:pt idx="166">
                  <c:v>58656</c:v>
                </c:pt>
                <c:pt idx="167">
                  <c:v>84865</c:v>
                </c:pt>
                <c:pt idx="168">
                  <c:v>70647</c:v>
                </c:pt>
                <c:pt idx="169">
                  <c:v>71847</c:v>
                </c:pt>
                <c:pt idx="170">
                  <c:v>49094</c:v>
                </c:pt>
                <c:pt idx="171">
                  <c:v>26490</c:v>
                </c:pt>
                <c:pt idx="172">
                  <c:v>78789</c:v>
                </c:pt>
                <c:pt idx="173">
                  <c:v>86979</c:v>
                </c:pt>
                <c:pt idx="174">
                  <c:v>91249</c:v>
                </c:pt>
                <c:pt idx="175">
                  <c:v>41437</c:v>
                </c:pt>
                <c:pt idx="176">
                  <c:v>64509</c:v>
                </c:pt>
                <c:pt idx="177">
                  <c:v>81702</c:v>
                </c:pt>
                <c:pt idx="178">
                  <c:v>79800</c:v>
                </c:pt>
                <c:pt idx="179">
                  <c:v>78952</c:v>
                </c:pt>
                <c:pt idx="180">
                  <c:v>78569</c:v>
                </c:pt>
                <c:pt idx="181">
                  <c:v>66664</c:v>
                </c:pt>
                <c:pt idx="182">
                  <c:v>30261</c:v>
                </c:pt>
                <c:pt idx="183">
                  <c:v>83273</c:v>
                </c:pt>
                <c:pt idx="184">
                  <c:v>58554</c:v>
                </c:pt>
                <c:pt idx="185">
                  <c:v>90226</c:v>
                </c:pt>
                <c:pt idx="186">
                  <c:v>75276</c:v>
                </c:pt>
                <c:pt idx="187">
                  <c:v>89616</c:v>
                </c:pt>
                <c:pt idx="188">
                  <c:v>78618</c:v>
                </c:pt>
                <c:pt idx="189">
                  <c:v>68281</c:v>
                </c:pt>
                <c:pt idx="190">
                  <c:v>69389</c:v>
                </c:pt>
                <c:pt idx="191">
                  <c:v>76445</c:v>
                </c:pt>
                <c:pt idx="192">
                  <c:v>64497</c:v>
                </c:pt>
                <c:pt idx="193">
                  <c:v>61618</c:v>
                </c:pt>
                <c:pt idx="194">
                  <c:v>70503</c:v>
                </c:pt>
                <c:pt idx="195">
                  <c:v>51563</c:v>
                </c:pt>
                <c:pt idx="196">
                  <c:v>67893</c:v>
                </c:pt>
                <c:pt idx="197">
                  <c:v>80134</c:v>
                </c:pt>
                <c:pt idx="198">
                  <c:v>62845</c:v>
                </c:pt>
                <c:pt idx="199">
                  <c:v>30538</c:v>
                </c:pt>
                <c:pt idx="200">
                  <c:v>74004</c:v>
                </c:pt>
                <c:pt idx="201">
                  <c:v>37758</c:v>
                </c:pt>
                <c:pt idx="202">
                  <c:v>38683</c:v>
                </c:pt>
                <c:pt idx="203">
                  <c:v>50611</c:v>
                </c:pt>
                <c:pt idx="204">
                  <c:v>71670</c:v>
                </c:pt>
                <c:pt idx="205">
                  <c:v>75330</c:v>
                </c:pt>
                <c:pt idx="206">
                  <c:v>44377</c:v>
                </c:pt>
                <c:pt idx="207">
                  <c:v>63381</c:v>
                </c:pt>
                <c:pt idx="208">
                  <c:v>70596</c:v>
                </c:pt>
                <c:pt idx="209">
                  <c:v>23331</c:v>
                </c:pt>
                <c:pt idx="210">
                  <c:v>20895</c:v>
                </c:pt>
                <c:pt idx="211">
                  <c:v>71128</c:v>
                </c:pt>
                <c:pt idx="212">
                  <c:v>90247</c:v>
                </c:pt>
                <c:pt idx="213">
                  <c:v>61010</c:v>
                </c:pt>
                <c:pt idx="214">
                  <c:v>17323</c:v>
                </c:pt>
                <c:pt idx="215">
                  <c:v>40548</c:v>
                </c:pt>
                <c:pt idx="216">
                  <c:v>83151</c:v>
                </c:pt>
                <c:pt idx="217">
                  <c:v>90369</c:v>
                </c:pt>
                <c:pt idx="218">
                  <c:v>85620</c:v>
                </c:pt>
                <c:pt idx="219">
                  <c:v>83003</c:v>
                </c:pt>
                <c:pt idx="220">
                  <c:v>33471</c:v>
                </c:pt>
                <c:pt idx="221">
                  <c:v>44511</c:v>
                </c:pt>
                <c:pt idx="222">
                  <c:v>60896</c:v>
                </c:pt>
                <c:pt idx="223">
                  <c:v>80617</c:v>
                </c:pt>
                <c:pt idx="224">
                  <c:v>30899</c:v>
                </c:pt>
                <c:pt idx="225">
                  <c:v>44010</c:v>
                </c:pt>
                <c:pt idx="226">
                  <c:v>33168</c:v>
                </c:pt>
                <c:pt idx="227">
                  <c:v>28973</c:v>
                </c:pt>
                <c:pt idx="228">
                  <c:v>64260</c:v>
                </c:pt>
                <c:pt idx="229">
                  <c:v>64140</c:v>
                </c:pt>
                <c:pt idx="230">
                  <c:v>80573</c:v>
                </c:pt>
                <c:pt idx="231">
                  <c:v>64590</c:v>
                </c:pt>
                <c:pt idx="232">
                  <c:v>75702</c:v>
                </c:pt>
                <c:pt idx="233">
                  <c:v>40101</c:v>
                </c:pt>
                <c:pt idx="234">
                  <c:v>58138</c:v>
                </c:pt>
                <c:pt idx="235">
                  <c:v>96843</c:v>
                </c:pt>
                <c:pt idx="236">
                  <c:v>76467</c:v>
                </c:pt>
                <c:pt idx="237">
                  <c:v>35893</c:v>
                </c:pt>
                <c:pt idx="238">
                  <c:v>63342</c:v>
                </c:pt>
                <c:pt idx="239">
                  <c:v>35797</c:v>
                </c:pt>
                <c:pt idx="240">
                  <c:v>105471</c:v>
                </c:pt>
                <c:pt idx="241">
                  <c:v>71969</c:v>
                </c:pt>
                <c:pt idx="242">
                  <c:v>50437</c:v>
                </c:pt>
                <c:pt idx="243">
                  <c:v>30545</c:v>
                </c:pt>
                <c:pt idx="244">
                  <c:v>59809</c:v>
                </c:pt>
                <c:pt idx="245">
                  <c:v>83917</c:v>
                </c:pt>
                <c:pt idx="246">
                  <c:v>25818</c:v>
                </c:pt>
                <c:pt idx="247">
                  <c:v>48432</c:v>
                </c:pt>
                <c:pt idx="248">
                  <c:v>92859</c:v>
                </c:pt>
                <c:pt idx="249">
                  <c:v>83528</c:v>
                </c:pt>
                <c:pt idx="250">
                  <c:v>59594</c:v>
                </c:pt>
                <c:pt idx="251">
                  <c:v>55250</c:v>
                </c:pt>
                <c:pt idx="252">
                  <c:v>45989</c:v>
                </c:pt>
                <c:pt idx="253">
                  <c:v>46998</c:v>
                </c:pt>
                <c:pt idx="254">
                  <c:v>77766</c:v>
                </c:pt>
                <c:pt idx="255">
                  <c:v>62010</c:v>
                </c:pt>
                <c:pt idx="256">
                  <c:v>60161</c:v>
                </c:pt>
                <c:pt idx="257">
                  <c:v>48192</c:v>
                </c:pt>
                <c:pt idx="258">
                  <c:v>51369</c:v>
                </c:pt>
                <c:pt idx="259">
                  <c:v>23910</c:v>
                </c:pt>
                <c:pt idx="260">
                  <c:v>30801</c:v>
                </c:pt>
                <c:pt idx="261">
                  <c:v>81795</c:v>
                </c:pt>
                <c:pt idx="262">
                  <c:v>72099</c:v>
                </c:pt>
                <c:pt idx="263">
                  <c:v>56386</c:v>
                </c:pt>
                <c:pt idx="264">
                  <c:v>48178</c:v>
                </c:pt>
                <c:pt idx="265">
                  <c:v>28457</c:v>
                </c:pt>
                <c:pt idx="266">
                  <c:v>69969</c:v>
                </c:pt>
                <c:pt idx="267">
                  <c:v>69267</c:v>
                </c:pt>
                <c:pt idx="268">
                  <c:v>65176</c:v>
                </c:pt>
                <c:pt idx="269">
                  <c:v>42387</c:v>
                </c:pt>
                <c:pt idx="270">
                  <c:v>20425</c:v>
                </c:pt>
                <c:pt idx="271">
                  <c:v>57333</c:v>
                </c:pt>
                <c:pt idx="272">
                  <c:v>82014</c:v>
                </c:pt>
                <c:pt idx="273">
                  <c:v>72159</c:v>
                </c:pt>
                <c:pt idx="274">
                  <c:v>77610</c:v>
                </c:pt>
                <c:pt idx="275">
                  <c:v>77520</c:v>
                </c:pt>
                <c:pt idx="276">
                  <c:v>82497</c:v>
                </c:pt>
                <c:pt idx="277">
                  <c:v>31880</c:v>
                </c:pt>
                <c:pt idx="278">
                  <c:v>41124</c:v>
                </c:pt>
                <c:pt idx="279">
                  <c:v>80910</c:v>
                </c:pt>
                <c:pt idx="280">
                  <c:v>56721</c:v>
                </c:pt>
                <c:pt idx="281">
                  <c:v>71626</c:v>
                </c:pt>
                <c:pt idx="282">
                  <c:v>24645</c:v>
                </c:pt>
                <c:pt idx="283">
                  <c:v>73892</c:v>
                </c:pt>
                <c:pt idx="284">
                  <c:v>69109</c:v>
                </c:pt>
                <c:pt idx="285">
                  <c:v>33812</c:v>
                </c:pt>
                <c:pt idx="286">
                  <c:v>17345</c:v>
                </c:pt>
                <c:pt idx="287">
                  <c:v>38998</c:v>
                </c:pt>
                <c:pt idx="288">
                  <c:v>33444</c:v>
                </c:pt>
                <c:pt idx="289">
                  <c:v>22554</c:v>
                </c:pt>
                <c:pt idx="290">
                  <c:v>46904</c:v>
                </c:pt>
                <c:pt idx="291">
                  <c:v>52413</c:v>
                </c:pt>
                <c:pt idx="292">
                  <c:v>68316</c:v>
                </c:pt>
                <c:pt idx="293">
                  <c:v>70356</c:v>
                </c:pt>
                <c:pt idx="294">
                  <c:v>65569</c:v>
                </c:pt>
                <c:pt idx="295">
                  <c:v>26997</c:v>
                </c:pt>
                <c:pt idx="296">
                  <c:v>54108</c:v>
                </c:pt>
                <c:pt idx="297">
                  <c:v>63159</c:v>
                </c:pt>
                <c:pt idx="298">
                  <c:v>73687</c:v>
                </c:pt>
                <c:pt idx="299">
                  <c:v>82347</c:v>
                </c:pt>
                <c:pt idx="300">
                  <c:v>53653</c:v>
                </c:pt>
                <c:pt idx="301">
                  <c:v>74538</c:v>
                </c:pt>
                <c:pt idx="302">
                  <c:v>46772</c:v>
                </c:pt>
                <c:pt idx="303">
                  <c:v>69063</c:v>
                </c:pt>
                <c:pt idx="304">
                  <c:v>51651</c:v>
                </c:pt>
                <c:pt idx="305">
                  <c:v>72550</c:v>
                </c:pt>
                <c:pt idx="306">
                  <c:v>18227</c:v>
                </c:pt>
                <c:pt idx="307">
                  <c:v>52973</c:v>
                </c:pt>
                <c:pt idx="308">
                  <c:v>53858</c:v>
                </c:pt>
                <c:pt idx="309">
                  <c:v>67369</c:v>
                </c:pt>
                <c:pt idx="310">
                  <c:v>75693</c:v>
                </c:pt>
                <c:pt idx="311">
                  <c:v>41658</c:v>
                </c:pt>
                <c:pt idx="312">
                  <c:v>86429</c:v>
                </c:pt>
                <c:pt idx="313">
                  <c:v>63120</c:v>
                </c:pt>
                <c:pt idx="314">
                  <c:v>80589</c:v>
                </c:pt>
                <c:pt idx="315">
                  <c:v>73356</c:v>
                </c:pt>
                <c:pt idx="316">
                  <c:v>45207</c:v>
                </c:pt>
                <c:pt idx="317">
                  <c:v>19419</c:v>
                </c:pt>
                <c:pt idx="318">
                  <c:v>80398</c:v>
                </c:pt>
                <c:pt idx="319">
                  <c:v>67384</c:v>
                </c:pt>
                <c:pt idx="320">
                  <c:v>72643</c:v>
                </c:pt>
                <c:pt idx="321">
                  <c:v>63810</c:v>
                </c:pt>
                <c:pt idx="322">
                  <c:v>82582</c:v>
                </c:pt>
                <c:pt idx="323">
                  <c:v>30675</c:v>
                </c:pt>
                <c:pt idx="324">
                  <c:v>15716</c:v>
                </c:pt>
                <c:pt idx="325">
                  <c:v>85606</c:v>
                </c:pt>
                <c:pt idx="326">
                  <c:v>55635</c:v>
                </c:pt>
                <c:pt idx="327">
                  <c:v>7500</c:v>
                </c:pt>
                <c:pt idx="328">
                  <c:v>82584</c:v>
                </c:pt>
                <c:pt idx="329">
                  <c:v>71706</c:v>
                </c:pt>
                <c:pt idx="330">
                  <c:v>91065</c:v>
                </c:pt>
                <c:pt idx="331">
                  <c:v>35196</c:v>
                </c:pt>
                <c:pt idx="332">
                  <c:v>69508</c:v>
                </c:pt>
                <c:pt idx="333">
                  <c:v>65148</c:v>
                </c:pt>
                <c:pt idx="334">
                  <c:v>46757</c:v>
                </c:pt>
                <c:pt idx="335">
                  <c:v>72025</c:v>
                </c:pt>
                <c:pt idx="336">
                  <c:v>75777</c:v>
                </c:pt>
                <c:pt idx="337">
                  <c:v>49667</c:v>
                </c:pt>
                <c:pt idx="338">
                  <c:v>58217</c:v>
                </c:pt>
                <c:pt idx="339">
                  <c:v>73803</c:v>
                </c:pt>
                <c:pt idx="340">
                  <c:v>46734</c:v>
                </c:pt>
                <c:pt idx="341">
                  <c:v>69372</c:v>
                </c:pt>
                <c:pt idx="342">
                  <c:v>79456</c:v>
                </c:pt>
                <c:pt idx="343">
                  <c:v>58597</c:v>
                </c:pt>
                <c:pt idx="344">
                  <c:v>28389</c:v>
                </c:pt>
                <c:pt idx="345">
                  <c:v>23748</c:v>
                </c:pt>
                <c:pt idx="346">
                  <c:v>43263</c:v>
                </c:pt>
                <c:pt idx="347">
                  <c:v>47916</c:v>
                </c:pt>
                <c:pt idx="348">
                  <c:v>31605</c:v>
                </c:pt>
                <c:pt idx="349">
                  <c:v>69016</c:v>
                </c:pt>
                <c:pt idx="350">
                  <c:v>37717</c:v>
                </c:pt>
                <c:pt idx="351">
                  <c:v>55212</c:v>
                </c:pt>
                <c:pt idx="352">
                  <c:v>64857</c:v>
                </c:pt>
                <c:pt idx="353">
                  <c:v>85696</c:v>
                </c:pt>
                <c:pt idx="354">
                  <c:v>57731</c:v>
                </c:pt>
                <c:pt idx="355">
                  <c:v>22507</c:v>
                </c:pt>
                <c:pt idx="356">
                  <c:v>83257</c:v>
                </c:pt>
                <c:pt idx="357">
                  <c:v>82733</c:v>
                </c:pt>
                <c:pt idx="358">
                  <c:v>73538</c:v>
                </c:pt>
                <c:pt idx="359">
                  <c:v>46231</c:v>
                </c:pt>
                <c:pt idx="360">
                  <c:v>63684</c:v>
                </c:pt>
                <c:pt idx="361">
                  <c:v>72228</c:v>
                </c:pt>
                <c:pt idx="362">
                  <c:v>42710</c:v>
                </c:pt>
                <c:pt idx="363">
                  <c:v>55759</c:v>
                </c:pt>
                <c:pt idx="364">
                  <c:v>20193</c:v>
                </c:pt>
                <c:pt idx="365">
                  <c:v>40049</c:v>
                </c:pt>
                <c:pt idx="366">
                  <c:v>24884</c:v>
                </c:pt>
                <c:pt idx="367">
                  <c:v>65819</c:v>
                </c:pt>
                <c:pt idx="368">
                  <c:v>76068</c:v>
                </c:pt>
                <c:pt idx="369">
                  <c:v>59925</c:v>
                </c:pt>
                <c:pt idx="370">
                  <c:v>52614</c:v>
                </c:pt>
                <c:pt idx="371">
                  <c:v>52852</c:v>
                </c:pt>
                <c:pt idx="372">
                  <c:v>65220</c:v>
                </c:pt>
                <c:pt idx="373">
                  <c:v>48904</c:v>
                </c:pt>
                <c:pt idx="374">
                  <c:v>63972</c:v>
                </c:pt>
                <c:pt idx="375">
                  <c:v>82800</c:v>
                </c:pt>
                <c:pt idx="376">
                  <c:v>46310</c:v>
                </c:pt>
                <c:pt idx="377">
                  <c:v>70713</c:v>
                </c:pt>
                <c:pt idx="378">
                  <c:v>7500</c:v>
                </c:pt>
                <c:pt idx="379">
                  <c:v>32880</c:v>
                </c:pt>
                <c:pt idx="380">
                  <c:v>12393</c:v>
                </c:pt>
                <c:pt idx="381">
                  <c:v>25271</c:v>
                </c:pt>
                <c:pt idx="382">
                  <c:v>66565</c:v>
                </c:pt>
                <c:pt idx="383">
                  <c:v>56715</c:v>
                </c:pt>
                <c:pt idx="384">
                  <c:v>78394</c:v>
                </c:pt>
                <c:pt idx="385">
                  <c:v>78499</c:v>
                </c:pt>
                <c:pt idx="386">
                  <c:v>31497</c:v>
                </c:pt>
                <c:pt idx="387">
                  <c:v>89058</c:v>
                </c:pt>
                <c:pt idx="388">
                  <c:v>38200</c:v>
                </c:pt>
                <c:pt idx="389">
                  <c:v>56253</c:v>
                </c:pt>
                <c:pt idx="390">
                  <c:v>76618</c:v>
                </c:pt>
                <c:pt idx="391">
                  <c:v>14918</c:v>
                </c:pt>
                <c:pt idx="392">
                  <c:v>6835</c:v>
                </c:pt>
                <c:pt idx="393">
                  <c:v>51537</c:v>
                </c:pt>
                <c:pt idx="394">
                  <c:v>61467</c:v>
                </c:pt>
                <c:pt idx="395">
                  <c:v>51039</c:v>
                </c:pt>
                <c:pt idx="396">
                  <c:v>41580</c:v>
                </c:pt>
                <c:pt idx="397">
                  <c:v>18978</c:v>
                </c:pt>
                <c:pt idx="398">
                  <c:v>28087</c:v>
                </c:pt>
                <c:pt idx="399">
                  <c:v>57036</c:v>
                </c:pt>
                <c:pt idx="400">
                  <c:v>88194</c:v>
                </c:pt>
                <c:pt idx="401">
                  <c:v>43974</c:v>
                </c:pt>
                <c:pt idx="402">
                  <c:v>68462</c:v>
                </c:pt>
                <c:pt idx="403">
                  <c:v>27421</c:v>
                </c:pt>
                <c:pt idx="404">
                  <c:v>55260</c:v>
                </c:pt>
                <c:pt idx="405">
                  <c:v>64849</c:v>
                </c:pt>
                <c:pt idx="406">
                  <c:v>46344</c:v>
                </c:pt>
                <c:pt idx="407">
                  <c:v>62220</c:v>
                </c:pt>
                <c:pt idx="408">
                  <c:v>87000</c:v>
                </c:pt>
                <c:pt idx="409">
                  <c:v>61250</c:v>
                </c:pt>
                <c:pt idx="410">
                  <c:v>54959</c:v>
                </c:pt>
                <c:pt idx="411">
                  <c:v>44964</c:v>
                </c:pt>
                <c:pt idx="412">
                  <c:v>78041</c:v>
                </c:pt>
                <c:pt idx="413">
                  <c:v>20194</c:v>
                </c:pt>
                <c:pt idx="414">
                  <c:v>28769</c:v>
                </c:pt>
                <c:pt idx="415">
                  <c:v>83837</c:v>
                </c:pt>
                <c:pt idx="416">
                  <c:v>40246</c:v>
                </c:pt>
                <c:pt idx="417">
                  <c:v>38557</c:v>
                </c:pt>
                <c:pt idx="418">
                  <c:v>74806</c:v>
                </c:pt>
                <c:pt idx="419">
                  <c:v>61996</c:v>
                </c:pt>
                <c:pt idx="420">
                  <c:v>36807</c:v>
                </c:pt>
                <c:pt idx="421">
                  <c:v>44953</c:v>
                </c:pt>
                <c:pt idx="422">
                  <c:v>60000</c:v>
                </c:pt>
                <c:pt idx="423">
                  <c:v>64504</c:v>
                </c:pt>
                <c:pt idx="424">
                  <c:v>25443</c:v>
                </c:pt>
                <c:pt idx="425">
                  <c:v>14906</c:v>
                </c:pt>
                <c:pt idx="426">
                  <c:v>81380</c:v>
                </c:pt>
                <c:pt idx="427">
                  <c:v>58607</c:v>
                </c:pt>
                <c:pt idx="428">
                  <c:v>64961</c:v>
                </c:pt>
                <c:pt idx="429">
                  <c:v>41850</c:v>
                </c:pt>
                <c:pt idx="430">
                  <c:v>21994</c:v>
                </c:pt>
                <c:pt idx="431">
                  <c:v>23442</c:v>
                </c:pt>
                <c:pt idx="432">
                  <c:v>55284</c:v>
                </c:pt>
                <c:pt idx="433">
                  <c:v>30372</c:v>
                </c:pt>
                <c:pt idx="434">
                  <c:v>56559</c:v>
                </c:pt>
                <c:pt idx="435">
                  <c:v>34230</c:v>
                </c:pt>
                <c:pt idx="436">
                  <c:v>7500</c:v>
                </c:pt>
                <c:pt idx="437">
                  <c:v>51479</c:v>
                </c:pt>
                <c:pt idx="438">
                  <c:v>18690</c:v>
                </c:pt>
                <c:pt idx="439">
                  <c:v>24279</c:v>
                </c:pt>
                <c:pt idx="440">
                  <c:v>81300</c:v>
                </c:pt>
                <c:pt idx="441">
                  <c:v>30279</c:v>
                </c:pt>
                <c:pt idx="442">
                  <c:v>62859</c:v>
                </c:pt>
                <c:pt idx="443">
                  <c:v>52531</c:v>
                </c:pt>
                <c:pt idx="444">
                  <c:v>70321</c:v>
                </c:pt>
                <c:pt idx="445">
                  <c:v>18222</c:v>
                </c:pt>
                <c:pt idx="446">
                  <c:v>14661</c:v>
                </c:pt>
                <c:pt idx="447">
                  <c:v>40800</c:v>
                </c:pt>
                <c:pt idx="448">
                  <c:v>80763</c:v>
                </c:pt>
                <c:pt idx="449">
                  <c:v>18589</c:v>
                </c:pt>
                <c:pt idx="450">
                  <c:v>35790</c:v>
                </c:pt>
                <c:pt idx="451">
                  <c:v>38415</c:v>
                </c:pt>
                <c:pt idx="452">
                  <c:v>56775</c:v>
                </c:pt>
                <c:pt idx="453">
                  <c:v>102160</c:v>
                </c:pt>
                <c:pt idx="454">
                  <c:v>72282</c:v>
                </c:pt>
                <c:pt idx="455">
                  <c:v>63564</c:v>
                </c:pt>
                <c:pt idx="456">
                  <c:v>60200</c:v>
                </c:pt>
                <c:pt idx="457">
                  <c:v>73807</c:v>
                </c:pt>
                <c:pt idx="458">
                  <c:v>32300</c:v>
                </c:pt>
                <c:pt idx="459">
                  <c:v>71691</c:v>
                </c:pt>
                <c:pt idx="460">
                  <c:v>58350</c:v>
                </c:pt>
                <c:pt idx="461">
                  <c:v>30732</c:v>
                </c:pt>
                <c:pt idx="462">
                  <c:v>81975</c:v>
                </c:pt>
                <c:pt idx="463">
                  <c:v>43140</c:v>
                </c:pt>
                <c:pt idx="464">
                  <c:v>59462</c:v>
                </c:pt>
                <c:pt idx="465">
                  <c:v>2447</c:v>
                </c:pt>
                <c:pt idx="466">
                  <c:v>67046</c:v>
                </c:pt>
                <c:pt idx="467">
                  <c:v>23529</c:v>
                </c:pt>
                <c:pt idx="468">
                  <c:v>52914</c:v>
                </c:pt>
                <c:pt idx="469">
                  <c:v>50898</c:v>
                </c:pt>
                <c:pt idx="470">
                  <c:v>33581</c:v>
                </c:pt>
                <c:pt idx="471">
                  <c:v>56181</c:v>
                </c:pt>
                <c:pt idx="472">
                  <c:v>23724</c:v>
                </c:pt>
                <c:pt idx="473">
                  <c:v>80982</c:v>
                </c:pt>
                <c:pt idx="474">
                  <c:v>75027</c:v>
                </c:pt>
                <c:pt idx="475">
                  <c:v>7500</c:v>
                </c:pt>
                <c:pt idx="476">
                  <c:v>71952</c:v>
                </c:pt>
                <c:pt idx="477">
                  <c:v>62845</c:v>
                </c:pt>
                <c:pt idx="478">
                  <c:v>65169</c:v>
                </c:pt>
                <c:pt idx="479">
                  <c:v>67716</c:v>
                </c:pt>
                <c:pt idx="480">
                  <c:v>66334</c:v>
                </c:pt>
                <c:pt idx="481">
                  <c:v>70515</c:v>
                </c:pt>
                <c:pt idx="482">
                  <c:v>40464</c:v>
                </c:pt>
                <c:pt idx="483">
                  <c:v>49118</c:v>
                </c:pt>
                <c:pt idx="484">
                  <c:v>76998</c:v>
                </c:pt>
                <c:pt idx="485">
                  <c:v>68627</c:v>
                </c:pt>
                <c:pt idx="486">
                  <c:v>58308</c:v>
                </c:pt>
                <c:pt idx="487">
                  <c:v>37859</c:v>
                </c:pt>
                <c:pt idx="488">
                  <c:v>16581</c:v>
                </c:pt>
                <c:pt idx="489">
                  <c:v>26290</c:v>
                </c:pt>
                <c:pt idx="490">
                  <c:v>59235</c:v>
                </c:pt>
                <c:pt idx="491">
                  <c:v>18793</c:v>
                </c:pt>
                <c:pt idx="492">
                  <c:v>42554</c:v>
                </c:pt>
                <c:pt idx="493">
                  <c:v>42386</c:v>
                </c:pt>
                <c:pt idx="494">
                  <c:v>48070</c:v>
                </c:pt>
                <c:pt idx="495">
                  <c:v>68487</c:v>
                </c:pt>
                <c:pt idx="496">
                  <c:v>17688</c:v>
                </c:pt>
                <c:pt idx="497">
                  <c:v>28320</c:v>
                </c:pt>
                <c:pt idx="498">
                  <c:v>62847</c:v>
                </c:pt>
                <c:pt idx="499">
                  <c:v>67381</c:v>
                </c:pt>
                <c:pt idx="500">
                  <c:v>71604</c:v>
                </c:pt>
                <c:pt idx="501">
                  <c:v>22634</c:v>
                </c:pt>
                <c:pt idx="502">
                  <c:v>67419</c:v>
                </c:pt>
                <c:pt idx="503">
                  <c:v>71855</c:v>
                </c:pt>
                <c:pt idx="504">
                  <c:v>50664</c:v>
                </c:pt>
                <c:pt idx="505">
                  <c:v>32644</c:v>
                </c:pt>
                <c:pt idx="506">
                  <c:v>82025</c:v>
                </c:pt>
                <c:pt idx="507">
                  <c:v>86718</c:v>
                </c:pt>
                <c:pt idx="508">
                  <c:v>64795</c:v>
                </c:pt>
                <c:pt idx="509">
                  <c:v>17117</c:v>
                </c:pt>
                <c:pt idx="510">
                  <c:v>40706</c:v>
                </c:pt>
                <c:pt idx="511">
                  <c:v>63342</c:v>
                </c:pt>
                <c:pt idx="512">
                  <c:v>34838</c:v>
                </c:pt>
                <c:pt idx="513">
                  <c:v>87305</c:v>
                </c:pt>
                <c:pt idx="514">
                  <c:v>34377</c:v>
                </c:pt>
                <c:pt idx="515">
                  <c:v>47958</c:v>
                </c:pt>
                <c:pt idx="516">
                  <c:v>13624</c:v>
                </c:pt>
                <c:pt idx="517">
                  <c:v>45183</c:v>
                </c:pt>
                <c:pt idx="518">
                  <c:v>66033</c:v>
                </c:pt>
                <c:pt idx="519">
                  <c:v>58086</c:v>
                </c:pt>
                <c:pt idx="520">
                  <c:v>63207</c:v>
                </c:pt>
                <c:pt idx="521">
                  <c:v>46014</c:v>
                </c:pt>
                <c:pt idx="522">
                  <c:v>65706</c:v>
                </c:pt>
                <c:pt idx="523">
                  <c:v>42873</c:v>
                </c:pt>
                <c:pt idx="524">
                  <c:v>31056</c:v>
                </c:pt>
                <c:pt idx="525">
                  <c:v>64191</c:v>
                </c:pt>
                <c:pt idx="526">
                  <c:v>75072</c:v>
                </c:pt>
                <c:pt idx="527">
                  <c:v>67309</c:v>
                </c:pt>
                <c:pt idx="528">
                  <c:v>27215</c:v>
                </c:pt>
                <c:pt idx="529">
                  <c:v>60482</c:v>
                </c:pt>
                <c:pt idx="530">
                  <c:v>54414</c:v>
                </c:pt>
                <c:pt idx="531">
                  <c:v>75154</c:v>
                </c:pt>
                <c:pt idx="532">
                  <c:v>81698</c:v>
                </c:pt>
                <c:pt idx="533">
                  <c:v>58113</c:v>
                </c:pt>
                <c:pt idx="534">
                  <c:v>20491</c:v>
                </c:pt>
                <c:pt idx="535">
                  <c:v>52278</c:v>
                </c:pt>
                <c:pt idx="536">
                  <c:v>49618</c:v>
                </c:pt>
                <c:pt idx="537">
                  <c:v>77297</c:v>
                </c:pt>
                <c:pt idx="538">
                  <c:v>70116</c:v>
                </c:pt>
                <c:pt idx="539">
                  <c:v>31158</c:v>
                </c:pt>
                <c:pt idx="540">
                  <c:v>34445</c:v>
                </c:pt>
                <c:pt idx="541">
                  <c:v>75278</c:v>
                </c:pt>
                <c:pt idx="542">
                  <c:v>15038</c:v>
                </c:pt>
                <c:pt idx="543">
                  <c:v>87195</c:v>
                </c:pt>
                <c:pt idx="544">
                  <c:v>63998</c:v>
                </c:pt>
                <c:pt idx="545">
                  <c:v>37155</c:v>
                </c:pt>
                <c:pt idx="546">
                  <c:v>67786</c:v>
                </c:pt>
                <c:pt idx="547">
                  <c:v>36997</c:v>
                </c:pt>
                <c:pt idx="548">
                  <c:v>52413</c:v>
                </c:pt>
                <c:pt idx="549">
                  <c:v>70287</c:v>
                </c:pt>
                <c:pt idx="550">
                  <c:v>49678</c:v>
                </c:pt>
                <c:pt idx="551">
                  <c:v>57136</c:v>
                </c:pt>
                <c:pt idx="552">
                  <c:v>36443</c:v>
                </c:pt>
                <c:pt idx="553">
                  <c:v>91172</c:v>
                </c:pt>
                <c:pt idx="554">
                  <c:v>52750</c:v>
                </c:pt>
                <c:pt idx="555">
                  <c:v>54233</c:v>
                </c:pt>
                <c:pt idx="556">
                  <c:v>33378</c:v>
                </c:pt>
                <c:pt idx="557">
                  <c:v>70893</c:v>
                </c:pt>
                <c:pt idx="558">
                  <c:v>81320</c:v>
                </c:pt>
                <c:pt idx="559">
                  <c:v>70792</c:v>
                </c:pt>
                <c:pt idx="560">
                  <c:v>57113</c:v>
                </c:pt>
                <c:pt idx="561">
                  <c:v>64325</c:v>
                </c:pt>
                <c:pt idx="562">
                  <c:v>7500</c:v>
                </c:pt>
                <c:pt idx="563">
                  <c:v>19656</c:v>
                </c:pt>
                <c:pt idx="564">
                  <c:v>61416</c:v>
                </c:pt>
                <c:pt idx="565">
                  <c:v>63855</c:v>
                </c:pt>
                <c:pt idx="566">
                  <c:v>31814</c:v>
                </c:pt>
                <c:pt idx="567">
                  <c:v>76982</c:v>
                </c:pt>
                <c:pt idx="568">
                  <c:v>16927</c:v>
                </c:pt>
                <c:pt idx="569">
                  <c:v>26887</c:v>
                </c:pt>
                <c:pt idx="570">
                  <c:v>24480</c:v>
                </c:pt>
                <c:pt idx="571">
                  <c:v>25851</c:v>
                </c:pt>
                <c:pt idx="572">
                  <c:v>53253</c:v>
                </c:pt>
                <c:pt idx="573">
                  <c:v>32313</c:v>
                </c:pt>
                <c:pt idx="574">
                  <c:v>39898</c:v>
                </c:pt>
                <c:pt idx="575">
                  <c:v>53374</c:v>
                </c:pt>
                <c:pt idx="576">
                  <c:v>49544</c:v>
                </c:pt>
                <c:pt idx="577">
                  <c:v>53201</c:v>
                </c:pt>
                <c:pt idx="578">
                  <c:v>29999</c:v>
                </c:pt>
                <c:pt idx="579">
                  <c:v>72190</c:v>
                </c:pt>
                <c:pt idx="580">
                  <c:v>22434</c:v>
                </c:pt>
                <c:pt idx="581">
                  <c:v>34412</c:v>
                </c:pt>
                <c:pt idx="582">
                  <c:v>50725</c:v>
                </c:pt>
                <c:pt idx="583">
                  <c:v>41638</c:v>
                </c:pt>
                <c:pt idx="584">
                  <c:v>41769</c:v>
                </c:pt>
                <c:pt idx="585">
                  <c:v>35441</c:v>
                </c:pt>
                <c:pt idx="586">
                  <c:v>39922</c:v>
                </c:pt>
                <c:pt idx="587">
                  <c:v>72828</c:v>
                </c:pt>
                <c:pt idx="588">
                  <c:v>74268</c:v>
                </c:pt>
                <c:pt idx="589">
                  <c:v>72071</c:v>
                </c:pt>
                <c:pt idx="590">
                  <c:v>55686</c:v>
                </c:pt>
                <c:pt idx="591">
                  <c:v>39146</c:v>
                </c:pt>
                <c:pt idx="592">
                  <c:v>69759</c:v>
                </c:pt>
                <c:pt idx="593">
                  <c:v>47682</c:v>
                </c:pt>
                <c:pt idx="594">
                  <c:v>63211</c:v>
                </c:pt>
                <c:pt idx="595">
                  <c:v>44421</c:v>
                </c:pt>
                <c:pt idx="596">
                  <c:v>56796</c:v>
                </c:pt>
                <c:pt idx="597">
                  <c:v>69098</c:v>
                </c:pt>
                <c:pt idx="598">
                  <c:v>18929</c:v>
                </c:pt>
                <c:pt idx="599">
                  <c:v>71322</c:v>
                </c:pt>
                <c:pt idx="600">
                  <c:v>46053</c:v>
                </c:pt>
                <c:pt idx="601">
                  <c:v>71107</c:v>
                </c:pt>
                <c:pt idx="602">
                  <c:v>54693</c:v>
                </c:pt>
                <c:pt idx="603">
                  <c:v>61823</c:v>
                </c:pt>
                <c:pt idx="604">
                  <c:v>71488</c:v>
                </c:pt>
                <c:pt idx="605">
                  <c:v>51148</c:v>
                </c:pt>
                <c:pt idx="606">
                  <c:v>62503</c:v>
                </c:pt>
                <c:pt idx="607">
                  <c:v>70044</c:v>
                </c:pt>
                <c:pt idx="608">
                  <c:v>36550</c:v>
                </c:pt>
                <c:pt idx="609">
                  <c:v>55357</c:v>
                </c:pt>
                <c:pt idx="610">
                  <c:v>52278</c:v>
                </c:pt>
                <c:pt idx="611">
                  <c:v>18169</c:v>
                </c:pt>
                <c:pt idx="612">
                  <c:v>69702</c:v>
                </c:pt>
                <c:pt idx="613">
                  <c:v>68657</c:v>
                </c:pt>
                <c:pt idx="614">
                  <c:v>33249</c:v>
                </c:pt>
                <c:pt idx="615">
                  <c:v>20180</c:v>
                </c:pt>
                <c:pt idx="616">
                  <c:v>50965</c:v>
                </c:pt>
                <c:pt idx="617">
                  <c:v>30081</c:v>
                </c:pt>
                <c:pt idx="618">
                  <c:v>40851</c:v>
                </c:pt>
                <c:pt idx="619">
                  <c:v>76005</c:v>
                </c:pt>
                <c:pt idx="620">
                  <c:v>65104</c:v>
                </c:pt>
                <c:pt idx="621">
                  <c:v>84835</c:v>
                </c:pt>
                <c:pt idx="622">
                  <c:v>45759</c:v>
                </c:pt>
                <c:pt idx="623">
                  <c:v>79244</c:v>
                </c:pt>
                <c:pt idx="624">
                  <c:v>76773</c:v>
                </c:pt>
                <c:pt idx="625">
                  <c:v>44267</c:v>
                </c:pt>
                <c:pt idx="626">
                  <c:v>66303</c:v>
                </c:pt>
                <c:pt idx="627">
                  <c:v>42081</c:v>
                </c:pt>
                <c:pt idx="628">
                  <c:v>101970</c:v>
                </c:pt>
                <c:pt idx="629">
                  <c:v>86580</c:v>
                </c:pt>
                <c:pt idx="630">
                  <c:v>24570</c:v>
                </c:pt>
                <c:pt idx="631">
                  <c:v>102692</c:v>
                </c:pt>
                <c:pt idx="632">
                  <c:v>14188</c:v>
                </c:pt>
                <c:pt idx="633">
                  <c:v>54880</c:v>
                </c:pt>
                <c:pt idx="634">
                  <c:v>81698</c:v>
                </c:pt>
                <c:pt idx="635">
                  <c:v>84953</c:v>
                </c:pt>
                <c:pt idx="636">
                  <c:v>73926</c:v>
                </c:pt>
                <c:pt idx="637">
                  <c:v>94871</c:v>
                </c:pt>
                <c:pt idx="638">
                  <c:v>56242</c:v>
                </c:pt>
                <c:pt idx="639">
                  <c:v>70379</c:v>
                </c:pt>
                <c:pt idx="640">
                  <c:v>80360</c:v>
                </c:pt>
                <c:pt idx="641">
                  <c:v>57967</c:v>
                </c:pt>
                <c:pt idx="642">
                  <c:v>56937</c:v>
                </c:pt>
                <c:pt idx="643">
                  <c:v>68117</c:v>
                </c:pt>
                <c:pt idx="644">
                  <c:v>31907</c:v>
                </c:pt>
                <c:pt idx="645">
                  <c:v>49505</c:v>
                </c:pt>
                <c:pt idx="646">
                  <c:v>34941</c:v>
                </c:pt>
                <c:pt idx="647">
                  <c:v>41452</c:v>
                </c:pt>
                <c:pt idx="648">
                  <c:v>35388</c:v>
                </c:pt>
                <c:pt idx="649">
                  <c:v>66476</c:v>
                </c:pt>
                <c:pt idx="650">
                  <c:v>30168</c:v>
                </c:pt>
                <c:pt idx="651">
                  <c:v>44325</c:v>
                </c:pt>
                <c:pt idx="652">
                  <c:v>74881</c:v>
                </c:pt>
                <c:pt idx="653">
                  <c:v>24206</c:v>
                </c:pt>
                <c:pt idx="654">
                  <c:v>32871</c:v>
                </c:pt>
                <c:pt idx="655">
                  <c:v>78825</c:v>
                </c:pt>
                <c:pt idx="656">
                  <c:v>61331</c:v>
                </c:pt>
                <c:pt idx="657">
                  <c:v>69867</c:v>
                </c:pt>
                <c:pt idx="658">
                  <c:v>48948</c:v>
                </c:pt>
                <c:pt idx="659">
                  <c:v>13533</c:v>
                </c:pt>
                <c:pt idx="660">
                  <c:v>79205</c:v>
                </c:pt>
                <c:pt idx="661">
                  <c:v>30507</c:v>
                </c:pt>
                <c:pt idx="662">
                  <c:v>26150</c:v>
                </c:pt>
                <c:pt idx="663">
                  <c:v>57304</c:v>
                </c:pt>
                <c:pt idx="664">
                  <c:v>20559</c:v>
                </c:pt>
                <c:pt idx="665">
                  <c:v>29672</c:v>
                </c:pt>
                <c:pt idx="666">
                  <c:v>48240</c:v>
                </c:pt>
                <c:pt idx="667">
                  <c:v>74918</c:v>
                </c:pt>
                <c:pt idx="668">
                  <c:v>38179</c:v>
                </c:pt>
                <c:pt idx="669">
                  <c:v>33986</c:v>
                </c:pt>
                <c:pt idx="670">
                  <c:v>40662</c:v>
                </c:pt>
                <c:pt idx="671">
                  <c:v>44911</c:v>
                </c:pt>
                <c:pt idx="672">
                  <c:v>31615</c:v>
                </c:pt>
                <c:pt idx="673">
                  <c:v>11012</c:v>
                </c:pt>
                <c:pt idx="674">
                  <c:v>65031</c:v>
                </c:pt>
                <c:pt idx="675">
                  <c:v>62981</c:v>
                </c:pt>
                <c:pt idx="676">
                  <c:v>69627</c:v>
                </c:pt>
                <c:pt idx="677">
                  <c:v>41003</c:v>
                </c:pt>
                <c:pt idx="678">
                  <c:v>16014</c:v>
                </c:pt>
                <c:pt idx="679">
                  <c:v>40689</c:v>
                </c:pt>
                <c:pt idx="680">
                  <c:v>54162</c:v>
                </c:pt>
                <c:pt idx="681">
                  <c:v>17487</c:v>
                </c:pt>
                <c:pt idx="682">
                  <c:v>49912</c:v>
                </c:pt>
                <c:pt idx="683">
                  <c:v>41883</c:v>
                </c:pt>
                <c:pt idx="684">
                  <c:v>74068</c:v>
                </c:pt>
                <c:pt idx="685">
                  <c:v>57183</c:v>
                </c:pt>
                <c:pt idx="686">
                  <c:v>35701</c:v>
                </c:pt>
                <c:pt idx="687">
                  <c:v>23478</c:v>
                </c:pt>
                <c:pt idx="688">
                  <c:v>24367</c:v>
                </c:pt>
                <c:pt idx="689">
                  <c:v>60597</c:v>
                </c:pt>
                <c:pt idx="690">
                  <c:v>28427</c:v>
                </c:pt>
                <c:pt idx="691">
                  <c:v>59666</c:v>
                </c:pt>
                <c:pt idx="692">
                  <c:v>47743</c:v>
                </c:pt>
                <c:pt idx="693">
                  <c:v>8820</c:v>
                </c:pt>
                <c:pt idx="694">
                  <c:v>62745</c:v>
                </c:pt>
                <c:pt idx="695">
                  <c:v>31395</c:v>
                </c:pt>
                <c:pt idx="696">
                  <c:v>64108</c:v>
                </c:pt>
                <c:pt idx="697">
                  <c:v>58917</c:v>
                </c:pt>
                <c:pt idx="698">
                  <c:v>19740</c:v>
                </c:pt>
                <c:pt idx="699">
                  <c:v>63777</c:v>
                </c:pt>
                <c:pt idx="700">
                  <c:v>27573</c:v>
                </c:pt>
                <c:pt idx="701">
                  <c:v>42011</c:v>
                </c:pt>
                <c:pt idx="702">
                  <c:v>46984</c:v>
                </c:pt>
                <c:pt idx="703">
                  <c:v>43456</c:v>
                </c:pt>
                <c:pt idx="704">
                  <c:v>67131</c:v>
                </c:pt>
                <c:pt idx="705">
                  <c:v>61456</c:v>
                </c:pt>
                <c:pt idx="706">
                  <c:v>60714</c:v>
                </c:pt>
                <c:pt idx="707">
                  <c:v>54356</c:v>
                </c:pt>
                <c:pt idx="708">
                  <c:v>75283</c:v>
                </c:pt>
                <c:pt idx="709">
                  <c:v>76995</c:v>
                </c:pt>
                <c:pt idx="710">
                  <c:v>80950</c:v>
                </c:pt>
                <c:pt idx="711">
                  <c:v>60152</c:v>
                </c:pt>
                <c:pt idx="712">
                  <c:v>39791</c:v>
                </c:pt>
                <c:pt idx="713">
                  <c:v>38680</c:v>
                </c:pt>
                <c:pt idx="714">
                  <c:v>67432</c:v>
                </c:pt>
                <c:pt idx="715">
                  <c:v>71391</c:v>
                </c:pt>
                <c:pt idx="716">
                  <c:v>37284</c:v>
                </c:pt>
                <c:pt idx="717">
                  <c:v>38201</c:v>
                </c:pt>
                <c:pt idx="718">
                  <c:v>55424</c:v>
                </c:pt>
                <c:pt idx="719">
                  <c:v>66465</c:v>
                </c:pt>
                <c:pt idx="720">
                  <c:v>76542</c:v>
                </c:pt>
                <c:pt idx="721">
                  <c:v>51250</c:v>
                </c:pt>
                <c:pt idx="722">
                  <c:v>46097</c:v>
                </c:pt>
                <c:pt idx="723">
                  <c:v>58710</c:v>
                </c:pt>
                <c:pt idx="724">
                  <c:v>67605</c:v>
                </c:pt>
                <c:pt idx="725">
                  <c:v>70091</c:v>
                </c:pt>
                <c:pt idx="726">
                  <c:v>36065</c:v>
                </c:pt>
                <c:pt idx="727">
                  <c:v>60474</c:v>
                </c:pt>
                <c:pt idx="728">
                  <c:v>51195</c:v>
                </c:pt>
                <c:pt idx="729">
                  <c:v>88097</c:v>
                </c:pt>
                <c:pt idx="730">
                  <c:v>56534</c:v>
                </c:pt>
                <c:pt idx="731">
                  <c:v>96547</c:v>
                </c:pt>
                <c:pt idx="732">
                  <c:v>65275</c:v>
                </c:pt>
                <c:pt idx="733">
                  <c:v>60585</c:v>
                </c:pt>
                <c:pt idx="734">
                  <c:v>50200</c:v>
                </c:pt>
                <c:pt idx="735">
                  <c:v>60631</c:v>
                </c:pt>
                <c:pt idx="736">
                  <c:v>79908</c:v>
                </c:pt>
                <c:pt idx="737">
                  <c:v>46524</c:v>
                </c:pt>
                <c:pt idx="738">
                  <c:v>27100</c:v>
                </c:pt>
                <c:pt idx="739">
                  <c:v>86037</c:v>
                </c:pt>
                <c:pt idx="740">
                  <c:v>40521</c:v>
                </c:pt>
                <c:pt idx="741">
                  <c:v>43815</c:v>
                </c:pt>
                <c:pt idx="742">
                  <c:v>82017</c:v>
                </c:pt>
                <c:pt idx="743">
                  <c:v>72504</c:v>
                </c:pt>
                <c:pt idx="744">
                  <c:v>40794</c:v>
                </c:pt>
                <c:pt idx="745">
                  <c:v>74854</c:v>
                </c:pt>
                <c:pt idx="746">
                  <c:v>56320</c:v>
                </c:pt>
                <c:pt idx="747">
                  <c:v>75903</c:v>
                </c:pt>
                <c:pt idx="748">
                  <c:v>81361</c:v>
                </c:pt>
                <c:pt idx="749">
                  <c:v>41154</c:v>
                </c:pt>
                <c:pt idx="750">
                  <c:v>43185</c:v>
                </c:pt>
                <c:pt idx="751">
                  <c:v>34968</c:v>
                </c:pt>
                <c:pt idx="752">
                  <c:v>72217</c:v>
                </c:pt>
                <c:pt idx="753">
                  <c:v>51813</c:v>
                </c:pt>
                <c:pt idx="754">
                  <c:v>47352</c:v>
                </c:pt>
                <c:pt idx="755">
                  <c:v>59821</c:v>
                </c:pt>
                <c:pt idx="756">
                  <c:v>93027</c:v>
                </c:pt>
                <c:pt idx="757">
                  <c:v>59432</c:v>
                </c:pt>
                <c:pt idx="758">
                  <c:v>33622</c:v>
                </c:pt>
                <c:pt idx="759">
                  <c:v>28510</c:v>
                </c:pt>
                <c:pt idx="760">
                  <c:v>34596</c:v>
                </c:pt>
                <c:pt idx="761">
                  <c:v>3502</c:v>
                </c:pt>
                <c:pt idx="762">
                  <c:v>64090</c:v>
                </c:pt>
                <c:pt idx="763">
                  <c:v>81169</c:v>
                </c:pt>
                <c:pt idx="764">
                  <c:v>27450</c:v>
                </c:pt>
                <c:pt idx="765">
                  <c:v>89891</c:v>
                </c:pt>
                <c:pt idx="766">
                  <c:v>65748</c:v>
                </c:pt>
                <c:pt idx="767">
                  <c:v>27943</c:v>
                </c:pt>
                <c:pt idx="768">
                  <c:v>24072</c:v>
                </c:pt>
                <c:pt idx="769">
                  <c:v>78353</c:v>
                </c:pt>
                <c:pt idx="770">
                  <c:v>72354</c:v>
                </c:pt>
                <c:pt idx="771">
                  <c:v>13672</c:v>
                </c:pt>
                <c:pt idx="772">
                  <c:v>51012</c:v>
                </c:pt>
                <c:pt idx="773">
                  <c:v>22419</c:v>
                </c:pt>
                <c:pt idx="774">
                  <c:v>53378</c:v>
                </c:pt>
                <c:pt idx="775">
                  <c:v>37292</c:v>
                </c:pt>
                <c:pt idx="776">
                  <c:v>86111</c:v>
                </c:pt>
                <c:pt idx="777">
                  <c:v>85693</c:v>
                </c:pt>
                <c:pt idx="778">
                  <c:v>27238</c:v>
                </c:pt>
                <c:pt idx="779">
                  <c:v>56046</c:v>
                </c:pt>
                <c:pt idx="780">
                  <c:v>63841</c:v>
                </c:pt>
                <c:pt idx="781">
                  <c:v>42000</c:v>
                </c:pt>
                <c:pt idx="782">
                  <c:v>78642</c:v>
                </c:pt>
                <c:pt idx="783">
                  <c:v>30992</c:v>
                </c:pt>
                <c:pt idx="784">
                  <c:v>41014</c:v>
                </c:pt>
                <c:pt idx="785">
                  <c:v>43641</c:v>
                </c:pt>
                <c:pt idx="786">
                  <c:v>81843</c:v>
                </c:pt>
                <c:pt idx="787">
                  <c:v>38136</c:v>
                </c:pt>
                <c:pt idx="788">
                  <c:v>33051</c:v>
                </c:pt>
                <c:pt idx="789">
                  <c:v>42564</c:v>
                </c:pt>
                <c:pt idx="790">
                  <c:v>27590</c:v>
                </c:pt>
                <c:pt idx="791">
                  <c:v>65316</c:v>
                </c:pt>
                <c:pt idx="792">
                  <c:v>55517</c:v>
                </c:pt>
                <c:pt idx="793">
                  <c:v>61314</c:v>
                </c:pt>
                <c:pt idx="794">
                  <c:v>49494</c:v>
                </c:pt>
                <c:pt idx="795">
                  <c:v>42670</c:v>
                </c:pt>
                <c:pt idx="796">
                  <c:v>48726</c:v>
                </c:pt>
                <c:pt idx="797">
                  <c:v>54237</c:v>
                </c:pt>
                <c:pt idx="798">
                  <c:v>34704</c:v>
                </c:pt>
                <c:pt idx="799">
                  <c:v>37244</c:v>
                </c:pt>
                <c:pt idx="800">
                  <c:v>75032</c:v>
                </c:pt>
                <c:pt idx="801">
                  <c:v>59385</c:v>
                </c:pt>
                <c:pt idx="802">
                  <c:v>80011</c:v>
                </c:pt>
                <c:pt idx="803">
                  <c:v>55914</c:v>
                </c:pt>
                <c:pt idx="804">
                  <c:v>60208</c:v>
                </c:pt>
                <c:pt idx="805">
                  <c:v>64713</c:v>
                </c:pt>
                <c:pt idx="806">
                  <c:v>74165</c:v>
                </c:pt>
                <c:pt idx="807">
                  <c:v>87171</c:v>
                </c:pt>
                <c:pt idx="808">
                  <c:v>57959</c:v>
                </c:pt>
                <c:pt idx="809">
                  <c:v>59111</c:v>
                </c:pt>
                <c:pt idx="810">
                  <c:v>34380</c:v>
                </c:pt>
                <c:pt idx="811">
                  <c:v>50729</c:v>
                </c:pt>
                <c:pt idx="812">
                  <c:v>49767</c:v>
                </c:pt>
                <c:pt idx="813">
                  <c:v>56337</c:v>
                </c:pt>
                <c:pt idx="814">
                  <c:v>15056</c:v>
                </c:pt>
                <c:pt idx="815">
                  <c:v>70951</c:v>
                </c:pt>
                <c:pt idx="816">
                  <c:v>28164</c:v>
                </c:pt>
                <c:pt idx="817">
                  <c:v>31086</c:v>
                </c:pt>
                <c:pt idx="818">
                  <c:v>42720</c:v>
                </c:pt>
                <c:pt idx="819">
                  <c:v>56575</c:v>
                </c:pt>
                <c:pt idx="820">
                  <c:v>85710</c:v>
                </c:pt>
                <c:pt idx="821">
                  <c:v>35791</c:v>
                </c:pt>
                <c:pt idx="822">
                  <c:v>53172</c:v>
                </c:pt>
                <c:pt idx="823">
                  <c:v>75342</c:v>
                </c:pt>
                <c:pt idx="824">
                  <c:v>57091</c:v>
                </c:pt>
                <c:pt idx="825">
                  <c:v>45906</c:v>
                </c:pt>
                <c:pt idx="826">
                  <c:v>93404</c:v>
                </c:pt>
                <c:pt idx="827">
                  <c:v>7500</c:v>
                </c:pt>
                <c:pt idx="828">
                  <c:v>33454</c:v>
                </c:pt>
                <c:pt idx="829">
                  <c:v>83664</c:v>
                </c:pt>
                <c:pt idx="830">
                  <c:v>71853</c:v>
                </c:pt>
                <c:pt idx="831">
                  <c:v>54432</c:v>
                </c:pt>
                <c:pt idx="832">
                  <c:v>38410</c:v>
                </c:pt>
                <c:pt idx="833">
                  <c:v>29187</c:v>
                </c:pt>
                <c:pt idx="834">
                  <c:v>15072</c:v>
                </c:pt>
                <c:pt idx="835">
                  <c:v>36736</c:v>
                </c:pt>
                <c:pt idx="836">
                  <c:v>39228</c:v>
                </c:pt>
                <c:pt idx="837">
                  <c:v>46049</c:v>
                </c:pt>
                <c:pt idx="838">
                  <c:v>38620</c:v>
                </c:pt>
                <c:pt idx="839">
                  <c:v>50737</c:v>
                </c:pt>
                <c:pt idx="840">
                  <c:v>44124</c:v>
                </c:pt>
                <c:pt idx="841">
                  <c:v>80995</c:v>
                </c:pt>
                <c:pt idx="842">
                  <c:v>62820</c:v>
                </c:pt>
                <c:pt idx="843">
                  <c:v>42767</c:v>
                </c:pt>
                <c:pt idx="844">
                  <c:v>83844</c:v>
                </c:pt>
                <c:pt idx="845">
                  <c:v>79689</c:v>
                </c:pt>
                <c:pt idx="846">
                  <c:v>48721</c:v>
                </c:pt>
                <c:pt idx="847">
                  <c:v>58398</c:v>
                </c:pt>
                <c:pt idx="848">
                  <c:v>38590</c:v>
                </c:pt>
                <c:pt idx="849">
                  <c:v>10245</c:v>
                </c:pt>
                <c:pt idx="850">
                  <c:v>53083</c:v>
                </c:pt>
                <c:pt idx="851">
                  <c:v>34916</c:v>
                </c:pt>
                <c:pt idx="852">
                  <c:v>45068</c:v>
                </c:pt>
                <c:pt idx="853">
                  <c:v>65846</c:v>
                </c:pt>
                <c:pt idx="854">
                  <c:v>66973</c:v>
                </c:pt>
                <c:pt idx="855">
                  <c:v>79530</c:v>
                </c:pt>
                <c:pt idx="856">
                  <c:v>36930</c:v>
                </c:pt>
                <c:pt idx="857">
                  <c:v>52034</c:v>
                </c:pt>
                <c:pt idx="858">
                  <c:v>54386</c:v>
                </c:pt>
                <c:pt idx="859">
                  <c:v>74637</c:v>
                </c:pt>
                <c:pt idx="860">
                  <c:v>86836</c:v>
                </c:pt>
                <c:pt idx="861">
                  <c:v>22280</c:v>
                </c:pt>
                <c:pt idx="862">
                  <c:v>62772</c:v>
                </c:pt>
                <c:pt idx="863">
                  <c:v>57091</c:v>
                </c:pt>
                <c:pt idx="864">
                  <c:v>54210</c:v>
                </c:pt>
                <c:pt idx="865">
                  <c:v>60230</c:v>
                </c:pt>
                <c:pt idx="866">
                  <c:v>71964</c:v>
                </c:pt>
                <c:pt idx="867">
                  <c:v>26487</c:v>
                </c:pt>
                <c:pt idx="868">
                  <c:v>48699</c:v>
                </c:pt>
                <c:pt idx="869">
                  <c:v>78028</c:v>
                </c:pt>
                <c:pt idx="870">
                  <c:v>50611</c:v>
                </c:pt>
                <c:pt idx="871">
                  <c:v>69674</c:v>
                </c:pt>
                <c:pt idx="872">
                  <c:v>36130</c:v>
                </c:pt>
                <c:pt idx="873">
                  <c:v>67536</c:v>
                </c:pt>
                <c:pt idx="874">
                  <c:v>36317</c:v>
                </c:pt>
                <c:pt idx="875">
                  <c:v>54998</c:v>
                </c:pt>
                <c:pt idx="876">
                  <c:v>62710</c:v>
                </c:pt>
                <c:pt idx="877">
                  <c:v>62335</c:v>
                </c:pt>
                <c:pt idx="878">
                  <c:v>80739</c:v>
                </c:pt>
                <c:pt idx="879">
                  <c:v>41728</c:v>
                </c:pt>
                <c:pt idx="880">
                  <c:v>39665</c:v>
                </c:pt>
                <c:pt idx="881">
                  <c:v>62058</c:v>
                </c:pt>
                <c:pt idx="882">
                  <c:v>69930</c:v>
                </c:pt>
                <c:pt idx="883">
                  <c:v>51411</c:v>
                </c:pt>
                <c:pt idx="884">
                  <c:v>77981</c:v>
                </c:pt>
                <c:pt idx="885">
                  <c:v>53359</c:v>
                </c:pt>
                <c:pt idx="886">
                  <c:v>54165</c:v>
                </c:pt>
                <c:pt idx="887">
                  <c:v>84460</c:v>
                </c:pt>
                <c:pt idx="888">
                  <c:v>36634</c:v>
                </c:pt>
                <c:pt idx="889">
                  <c:v>54252</c:v>
                </c:pt>
                <c:pt idx="890">
                  <c:v>47703</c:v>
                </c:pt>
                <c:pt idx="891">
                  <c:v>77142</c:v>
                </c:pt>
                <c:pt idx="892">
                  <c:v>69901</c:v>
                </c:pt>
                <c:pt idx="893">
                  <c:v>55521</c:v>
                </c:pt>
                <c:pt idx="894">
                  <c:v>38872</c:v>
                </c:pt>
                <c:pt idx="895">
                  <c:v>53034</c:v>
                </c:pt>
                <c:pt idx="896">
                  <c:v>38360</c:v>
                </c:pt>
                <c:pt idx="897">
                  <c:v>36038</c:v>
                </c:pt>
                <c:pt idx="898">
                  <c:v>70638</c:v>
                </c:pt>
                <c:pt idx="899">
                  <c:v>60689</c:v>
                </c:pt>
                <c:pt idx="900">
                  <c:v>58275</c:v>
                </c:pt>
                <c:pt idx="901">
                  <c:v>51569</c:v>
                </c:pt>
                <c:pt idx="902">
                  <c:v>72635</c:v>
                </c:pt>
                <c:pt idx="903">
                  <c:v>84196</c:v>
                </c:pt>
                <c:pt idx="904">
                  <c:v>46374</c:v>
                </c:pt>
                <c:pt idx="905">
                  <c:v>74859</c:v>
                </c:pt>
                <c:pt idx="906">
                  <c:v>18701</c:v>
                </c:pt>
                <c:pt idx="907">
                  <c:v>54058</c:v>
                </c:pt>
                <c:pt idx="908">
                  <c:v>26224</c:v>
                </c:pt>
                <c:pt idx="909">
                  <c:v>84574</c:v>
                </c:pt>
                <c:pt idx="910">
                  <c:v>55158</c:v>
                </c:pt>
                <c:pt idx="911">
                  <c:v>30351</c:v>
                </c:pt>
                <c:pt idx="912">
                  <c:v>46692</c:v>
                </c:pt>
                <c:pt idx="913">
                  <c:v>62972</c:v>
                </c:pt>
                <c:pt idx="914">
                  <c:v>46831</c:v>
                </c:pt>
                <c:pt idx="915">
                  <c:v>53977</c:v>
                </c:pt>
                <c:pt idx="916">
                  <c:v>85431</c:v>
                </c:pt>
                <c:pt idx="917">
                  <c:v>48150</c:v>
                </c:pt>
                <c:pt idx="918">
                  <c:v>24027</c:v>
                </c:pt>
                <c:pt idx="919">
                  <c:v>64831</c:v>
                </c:pt>
                <c:pt idx="920">
                  <c:v>57537</c:v>
                </c:pt>
                <c:pt idx="921">
                  <c:v>58646</c:v>
                </c:pt>
                <c:pt idx="922">
                  <c:v>67680</c:v>
                </c:pt>
                <c:pt idx="923">
                  <c:v>57906</c:v>
                </c:pt>
                <c:pt idx="924">
                  <c:v>66373</c:v>
                </c:pt>
                <c:pt idx="925">
                  <c:v>69932</c:v>
                </c:pt>
                <c:pt idx="926">
                  <c:v>35416</c:v>
                </c:pt>
                <c:pt idx="927">
                  <c:v>59292</c:v>
                </c:pt>
                <c:pt idx="928">
                  <c:v>49166</c:v>
                </c:pt>
                <c:pt idx="929">
                  <c:v>61223</c:v>
                </c:pt>
                <c:pt idx="930">
                  <c:v>30822</c:v>
                </c:pt>
                <c:pt idx="931">
                  <c:v>31859</c:v>
                </c:pt>
                <c:pt idx="932">
                  <c:v>28520</c:v>
                </c:pt>
                <c:pt idx="933">
                  <c:v>81741</c:v>
                </c:pt>
                <c:pt idx="934">
                  <c:v>37070</c:v>
                </c:pt>
                <c:pt idx="935">
                  <c:v>28567</c:v>
                </c:pt>
                <c:pt idx="936">
                  <c:v>50002</c:v>
                </c:pt>
                <c:pt idx="937">
                  <c:v>62694</c:v>
                </c:pt>
                <c:pt idx="938">
                  <c:v>31590</c:v>
                </c:pt>
                <c:pt idx="939">
                  <c:v>53367</c:v>
                </c:pt>
                <c:pt idx="940">
                  <c:v>72940</c:v>
                </c:pt>
                <c:pt idx="941">
                  <c:v>22775</c:v>
                </c:pt>
                <c:pt idx="942">
                  <c:v>41473</c:v>
                </c:pt>
                <c:pt idx="943">
                  <c:v>50150</c:v>
                </c:pt>
                <c:pt idx="944">
                  <c:v>56129</c:v>
                </c:pt>
                <c:pt idx="945">
                  <c:v>49476</c:v>
                </c:pt>
                <c:pt idx="946">
                  <c:v>50943</c:v>
                </c:pt>
                <c:pt idx="947">
                  <c:v>34935</c:v>
                </c:pt>
                <c:pt idx="948">
                  <c:v>38578</c:v>
                </c:pt>
                <c:pt idx="949">
                  <c:v>42014</c:v>
                </c:pt>
                <c:pt idx="950">
                  <c:v>51373</c:v>
                </c:pt>
                <c:pt idx="951">
                  <c:v>26304</c:v>
                </c:pt>
                <c:pt idx="952">
                  <c:v>44300</c:v>
                </c:pt>
                <c:pt idx="953">
                  <c:v>70617</c:v>
                </c:pt>
                <c:pt idx="954">
                  <c:v>57811</c:v>
                </c:pt>
                <c:pt idx="955">
                  <c:v>43795</c:v>
                </c:pt>
                <c:pt idx="956">
                  <c:v>31560</c:v>
                </c:pt>
                <c:pt idx="957">
                  <c:v>71499</c:v>
                </c:pt>
                <c:pt idx="958">
                  <c:v>57420</c:v>
                </c:pt>
                <c:pt idx="959">
                  <c:v>60093</c:v>
                </c:pt>
                <c:pt idx="960">
                  <c:v>53843</c:v>
                </c:pt>
                <c:pt idx="961">
                  <c:v>30560</c:v>
                </c:pt>
                <c:pt idx="962">
                  <c:v>15862</c:v>
                </c:pt>
                <c:pt idx="963">
                  <c:v>48432</c:v>
                </c:pt>
                <c:pt idx="964">
                  <c:v>60894</c:v>
                </c:pt>
                <c:pt idx="965">
                  <c:v>72967</c:v>
                </c:pt>
                <c:pt idx="966">
                  <c:v>50501</c:v>
                </c:pt>
                <c:pt idx="967">
                  <c:v>78420</c:v>
                </c:pt>
                <c:pt idx="968">
                  <c:v>38197</c:v>
                </c:pt>
                <c:pt idx="969">
                  <c:v>22010</c:v>
                </c:pt>
                <c:pt idx="970">
                  <c:v>26095</c:v>
                </c:pt>
                <c:pt idx="971">
                  <c:v>42835</c:v>
                </c:pt>
                <c:pt idx="972">
                  <c:v>30523</c:v>
                </c:pt>
                <c:pt idx="973">
                  <c:v>34421</c:v>
                </c:pt>
                <c:pt idx="974">
                  <c:v>14849</c:v>
                </c:pt>
                <c:pt idx="975">
                  <c:v>45889</c:v>
                </c:pt>
                <c:pt idx="976">
                  <c:v>82072</c:v>
                </c:pt>
                <c:pt idx="977">
                  <c:v>23559</c:v>
                </c:pt>
                <c:pt idx="978">
                  <c:v>72063</c:v>
                </c:pt>
                <c:pt idx="979">
                  <c:v>88347</c:v>
                </c:pt>
                <c:pt idx="980">
                  <c:v>54342</c:v>
                </c:pt>
                <c:pt idx="981">
                  <c:v>70053</c:v>
                </c:pt>
                <c:pt idx="982">
                  <c:v>32414</c:v>
                </c:pt>
                <c:pt idx="983">
                  <c:v>28691</c:v>
                </c:pt>
                <c:pt idx="984">
                  <c:v>39552</c:v>
                </c:pt>
                <c:pt idx="985">
                  <c:v>21024</c:v>
                </c:pt>
                <c:pt idx="986">
                  <c:v>62187</c:v>
                </c:pt>
                <c:pt idx="987">
                  <c:v>47691</c:v>
                </c:pt>
                <c:pt idx="988">
                  <c:v>44529</c:v>
                </c:pt>
                <c:pt idx="989">
                  <c:v>48985</c:v>
                </c:pt>
                <c:pt idx="990">
                  <c:v>27889</c:v>
                </c:pt>
                <c:pt idx="991">
                  <c:v>57513</c:v>
                </c:pt>
                <c:pt idx="992">
                  <c:v>31454</c:v>
                </c:pt>
                <c:pt idx="993">
                  <c:v>61787</c:v>
                </c:pt>
                <c:pt idx="994">
                  <c:v>63516</c:v>
                </c:pt>
                <c:pt idx="995">
                  <c:v>33762</c:v>
                </c:pt>
                <c:pt idx="996">
                  <c:v>28440</c:v>
                </c:pt>
                <c:pt idx="997">
                  <c:v>69520</c:v>
                </c:pt>
                <c:pt idx="998">
                  <c:v>49967</c:v>
                </c:pt>
                <c:pt idx="999">
                  <c:v>28072</c:v>
                </c:pt>
                <c:pt idx="1000">
                  <c:v>30093</c:v>
                </c:pt>
                <c:pt idx="1001">
                  <c:v>51141</c:v>
                </c:pt>
                <c:pt idx="1002">
                  <c:v>36715</c:v>
                </c:pt>
                <c:pt idx="1003">
                  <c:v>54603</c:v>
                </c:pt>
                <c:pt idx="1004">
                  <c:v>57136</c:v>
                </c:pt>
                <c:pt idx="1005">
                  <c:v>30753</c:v>
                </c:pt>
                <c:pt idx="1006">
                  <c:v>54456</c:v>
                </c:pt>
                <c:pt idx="1007">
                  <c:v>30631</c:v>
                </c:pt>
                <c:pt idx="1008">
                  <c:v>42315</c:v>
                </c:pt>
                <c:pt idx="1009">
                  <c:v>25252</c:v>
                </c:pt>
                <c:pt idx="1010">
                  <c:v>46779</c:v>
                </c:pt>
                <c:pt idx="1011">
                  <c:v>28718</c:v>
                </c:pt>
                <c:pt idx="1012">
                  <c:v>23295</c:v>
                </c:pt>
                <c:pt idx="1013">
                  <c:v>34074</c:v>
                </c:pt>
                <c:pt idx="1014">
                  <c:v>31632</c:v>
                </c:pt>
                <c:pt idx="1015">
                  <c:v>66825</c:v>
                </c:pt>
                <c:pt idx="1016">
                  <c:v>55239</c:v>
                </c:pt>
                <c:pt idx="1017">
                  <c:v>50388</c:v>
                </c:pt>
                <c:pt idx="1018">
                  <c:v>70300</c:v>
                </c:pt>
                <c:pt idx="1019">
                  <c:v>45146</c:v>
                </c:pt>
                <c:pt idx="1020">
                  <c:v>36138</c:v>
                </c:pt>
                <c:pt idx="1021">
                  <c:v>30833</c:v>
                </c:pt>
                <c:pt idx="1022">
                  <c:v>67433</c:v>
                </c:pt>
                <c:pt idx="1023">
                  <c:v>40637</c:v>
                </c:pt>
                <c:pt idx="1024">
                  <c:v>61559</c:v>
                </c:pt>
                <c:pt idx="1025">
                  <c:v>45006</c:v>
                </c:pt>
                <c:pt idx="1026">
                  <c:v>46610</c:v>
                </c:pt>
                <c:pt idx="1027">
                  <c:v>33402</c:v>
                </c:pt>
                <c:pt idx="1028">
                  <c:v>81217</c:v>
                </c:pt>
                <c:pt idx="1029">
                  <c:v>16813</c:v>
                </c:pt>
                <c:pt idx="1030">
                  <c:v>59754</c:v>
                </c:pt>
                <c:pt idx="1031">
                  <c:v>49090</c:v>
                </c:pt>
                <c:pt idx="1032">
                  <c:v>56067</c:v>
                </c:pt>
                <c:pt idx="1033">
                  <c:v>39767</c:v>
                </c:pt>
                <c:pt idx="1034">
                  <c:v>48752</c:v>
                </c:pt>
                <c:pt idx="1035">
                  <c:v>70179</c:v>
                </c:pt>
                <c:pt idx="1036">
                  <c:v>21840</c:v>
                </c:pt>
                <c:pt idx="1037">
                  <c:v>59868</c:v>
                </c:pt>
                <c:pt idx="1038">
                  <c:v>25358</c:v>
                </c:pt>
                <c:pt idx="1039">
                  <c:v>47823</c:v>
                </c:pt>
                <c:pt idx="1040">
                  <c:v>36627</c:v>
                </c:pt>
                <c:pt idx="1041">
                  <c:v>35196</c:v>
                </c:pt>
                <c:pt idx="1042">
                  <c:v>50334</c:v>
                </c:pt>
                <c:pt idx="1043">
                  <c:v>45736</c:v>
                </c:pt>
                <c:pt idx="1044">
                  <c:v>41039</c:v>
                </c:pt>
                <c:pt idx="1045">
                  <c:v>65196</c:v>
                </c:pt>
                <c:pt idx="1046">
                  <c:v>59601</c:v>
                </c:pt>
                <c:pt idx="1047">
                  <c:v>45837</c:v>
                </c:pt>
                <c:pt idx="1048">
                  <c:v>61923</c:v>
                </c:pt>
                <c:pt idx="1049">
                  <c:v>38513</c:v>
                </c:pt>
                <c:pt idx="1050">
                  <c:v>82504</c:v>
                </c:pt>
                <c:pt idx="1051">
                  <c:v>54072</c:v>
                </c:pt>
                <c:pt idx="1052">
                  <c:v>36921</c:v>
                </c:pt>
                <c:pt idx="1053">
                  <c:v>40321</c:v>
                </c:pt>
                <c:pt idx="1054">
                  <c:v>59304</c:v>
                </c:pt>
                <c:pt idx="1055">
                  <c:v>90842</c:v>
                </c:pt>
                <c:pt idx="1056">
                  <c:v>71965</c:v>
                </c:pt>
                <c:pt idx="1057">
                  <c:v>40211</c:v>
                </c:pt>
                <c:pt idx="1058">
                  <c:v>63915</c:v>
                </c:pt>
                <c:pt idx="1059">
                  <c:v>34600</c:v>
                </c:pt>
                <c:pt idx="1060">
                  <c:v>37774</c:v>
                </c:pt>
                <c:pt idx="1061">
                  <c:v>5305</c:v>
                </c:pt>
                <c:pt idx="1062">
                  <c:v>22804</c:v>
                </c:pt>
                <c:pt idx="1063">
                  <c:v>64413</c:v>
                </c:pt>
                <c:pt idx="1064">
                  <c:v>38702</c:v>
                </c:pt>
                <c:pt idx="1065">
                  <c:v>32173</c:v>
                </c:pt>
                <c:pt idx="1066">
                  <c:v>65370</c:v>
                </c:pt>
                <c:pt idx="1067">
                  <c:v>47320</c:v>
                </c:pt>
                <c:pt idx="1068">
                  <c:v>61286</c:v>
                </c:pt>
                <c:pt idx="1069">
                  <c:v>38508</c:v>
                </c:pt>
                <c:pt idx="1070">
                  <c:v>22327</c:v>
                </c:pt>
                <c:pt idx="1071">
                  <c:v>15315</c:v>
                </c:pt>
                <c:pt idx="1072">
                  <c:v>57107</c:v>
                </c:pt>
                <c:pt idx="1073">
                  <c:v>34026</c:v>
                </c:pt>
                <c:pt idx="1074">
                  <c:v>54591</c:v>
                </c:pt>
                <c:pt idx="1075">
                  <c:v>16185</c:v>
                </c:pt>
                <c:pt idx="1076">
                  <c:v>36262</c:v>
                </c:pt>
                <c:pt idx="1077">
                  <c:v>18100</c:v>
                </c:pt>
                <c:pt idx="1078">
                  <c:v>39435</c:v>
                </c:pt>
                <c:pt idx="1079">
                  <c:v>36864</c:v>
                </c:pt>
                <c:pt idx="1080">
                  <c:v>50272</c:v>
                </c:pt>
                <c:pt idx="1081">
                  <c:v>33462</c:v>
                </c:pt>
                <c:pt idx="1082">
                  <c:v>61825</c:v>
                </c:pt>
                <c:pt idx="1083">
                  <c:v>39660</c:v>
                </c:pt>
                <c:pt idx="1084">
                  <c:v>57247</c:v>
                </c:pt>
                <c:pt idx="1085">
                  <c:v>22063</c:v>
                </c:pt>
                <c:pt idx="1086">
                  <c:v>60554</c:v>
                </c:pt>
                <c:pt idx="1087">
                  <c:v>53312</c:v>
                </c:pt>
                <c:pt idx="1088">
                  <c:v>33955</c:v>
                </c:pt>
                <c:pt idx="1089">
                  <c:v>63967</c:v>
                </c:pt>
                <c:pt idx="1090">
                  <c:v>25176</c:v>
                </c:pt>
                <c:pt idx="1091">
                  <c:v>29440</c:v>
                </c:pt>
                <c:pt idx="1092">
                  <c:v>37760</c:v>
                </c:pt>
                <c:pt idx="1093">
                  <c:v>37087</c:v>
                </c:pt>
                <c:pt idx="1094">
                  <c:v>74290</c:v>
                </c:pt>
                <c:pt idx="1095">
                  <c:v>52845</c:v>
                </c:pt>
                <c:pt idx="1096">
                  <c:v>41551</c:v>
                </c:pt>
                <c:pt idx="1097">
                  <c:v>42373</c:v>
                </c:pt>
                <c:pt idx="1098">
                  <c:v>46610</c:v>
                </c:pt>
                <c:pt idx="1099">
                  <c:v>54730</c:v>
                </c:pt>
                <c:pt idx="1100">
                  <c:v>82122</c:v>
                </c:pt>
                <c:pt idx="1101">
                  <c:v>43776</c:v>
                </c:pt>
                <c:pt idx="1102">
                  <c:v>42691</c:v>
                </c:pt>
                <c:pt idx="1103">
                  <c:v>54137</c:v>
                </c:pt>
                <c:pt idx="1104">
                  <c:v>76653</c:v>
                </c:pt>
                <c:pt idx="1105">
                  <c:v>37929</c:v>
                </c:pt>
                <c:pt idx="1106">
                  <c:v>40479</c:v>
                </c:pt>
                <c:pt idx="1107">
                  <c:v>33419</c:v>
                </c:pt>
                <c:pt idx="1108">
                  <c:v>66636</c:v>
                </c:pt>
                <c:pt idx="1109">
                  <c:v>46463</c:v>
                </c:pt>
                <c:pt idx="1110">
                  <c:v>42586</c:v>
                </c:pt>
                <c:pt idx="1111">
                  <c:v>26877</c:v>
                </c:pt>
                <c:pt idx="1112">
                  <c:v>57957</c:v>
                </c:pt>
                <c:pt idx="1113">
                  <c:v>80317</c:v>
                </c:pt>
                <c:pt idx="1114">
                  <c:v>65073</c:v>
                </c:pt>
                <c:pt idx="1115">
                  <c:v>24221</c:v>
                </c:pt>
                <c:pt idx="1116">
                  <c:v>26907</c:v>
                </c:pt>
                <c:pt idx="1117">
                  <c:v>45579</c:v>
                </c:pt>
                <c:pt idx="1118">
                  <c:v>51717</c:v>
                </c:pt>
                <c:pt idx="1119">
                  <c:v>63246</c:v>
                </c:pt>
                <c:pt idx="1120">
                  <c:v>72117</c:v>
                </c:pt>
                <c:pt idx="1121">
                  <c:v>32233</c:v>
                </c:pt>
                <c:pt idx="1122">
                  <c:v>71613</c:v>
                </c:pt>
                <c:pt idx="1123">
                  <c:v>65352</c:v>
                </c:pt>
                <c:pt idx="1124">
                  <c:v>47175</c:v>
                </c:pt>
                <c:pt idx="1125">
                  <c:v>55593</c:v>
                </c:pt>
                <c:pt idx="1126">
                  <c:v>32011</c:v>
                </c:pt>
                <c:pt idx="1127">
                  <c:v>44393</c:v>
                </c:pt>
                <c:pt idx="1128">
                  <c:v>19107</c:v>
                </c:pt>
                <c:pt idx="1129">
                  <c:v>71367</c:v>
                </c:pt>
                <c:pt idx="1130">
                  <c:v>13260</c:v>
                </c:pt>
                <c:pt idx="1131">
                  <c:v>74485</c:v>
                </c:pt>
                <c:pt idx="1132">
                  <c:v>61209</c:v>
                </c:pt>
                <c:pt idx="1133">
                  <c:v>62000</c:v>
                </c:pt>
                <c:pt idx="1134">
                  <c:v>54111</c:v>
                </c:pt>
                <c:pt idx="1135">
                  <c:v>45143</c:v>
                </c:pt>
                <c:pt idx="1136">
                  <c:v>27733</c:v>
                </c:pt>
                <c:pt idx="1137">
                  <c:v>42207</c:v>
                </c:pt>
                <c:pt idx="1138">
                  <c:v>68352</c:v>
                </c:pt>
                <c:pt idx="1139">
                  <c:v>38547</c:v>
                </c:pt>
                <c:pt idx="1140">
                  <c:v>52332</c:v>
                </c:pt>
                <c:pt idx="1141">
                  <c:v>38808</c:v>
                </c:pt>
                <c:pt idx="1142">
                  <c:v>71819</c:v>
                </c:pt>
                <c:pt idx="1143">
                  <c:v>49389</c:v>
                </c:pt>
                <c:pt idx="1144">
                  <c:v>29548</c:v>
                </c:pt>
                <c:pt idx="1145">
                  <c:v>40760</c:v>
                </c:pt>
                <c:pt idx="1146">
                  <c:v>16269</c:v>
                </c:pt>
                <c:pt idx="1147">
                  <c:v>44512</c:v>
                </c:pt>
                <c:pt idx="1148">
                  <c:v>44551</c:v>
                </c:pt>
                <c:pt idx="1149">
                  <c:v>73059</c:v>
                </c:pt>
                <c:pt idx="1150">
                  <c:v>62061</c:v>
                </c:pt>
                <c:pt idx="1151">
                  <c:v>46854</c:v>
                </c:pt>
                <c:pt idx="1152">
                  <c:v>50387</c:v>
                </c:pt>
                <c:pt idx="1153">
                  <c:v>68148</c:v>
                </c:pt>
                <c:pt idx="1154">
                  <c:v>25410</c:v>
                </c:pt>
                <c:pt idx="1155">
                  <c:v>46891</c:v>
                </c:pt>
                <c:pt idx="1156">
                  <c:v>25804</c:v>
                </c:pt>
                <c:pt idx="1157">
                  <c:v>23718</c:v>
                </c:pt>
                <c:pt idx="1158">
                  <c:v>30390</c:v>
                </c:pt>
                <c:pt idx="1159">
                  <c:v>26326</c:v>
                </c:pt>
                <c:pt idx="1160">
                  <c:v>19510</c:v>
                </c:pt>
                <c:pt idx="1161">
                  <c:v>15759</c:v>
                </c:pt>
                <c:pt idx="1162">
                  <c:v>86610</c:v>
                </c:pt>
                <c:pt idx="1163">
                  <c:v>44392</c:v>
                </c:pt>
                <c:pt idx="1164">
                  <c:v>22701</c:v>
                </c:pt>
                <c:pt idx="1165">
                  <c:v>32889</c:v>
                </c:pt>
                <c:pt idx="1166">
                  <c:v>60491</c:v>
                </c:pt>
                <c:pt idx="1167">
                  <c:v>42192</c:v>
                </c:pt>
                <c:pt idx="1168">
                  <c:v>51529</c:v>
                </c:pt>
                <c:pt idx="1169">
                  <c:v>29298</c:v>
                </c:pt>
                <c:pt idx="1170">
                  <c:v>21955</c:v>
                </c:pt>
                <c:pt idx="1171">
                  <c:v>62513</c:v>
                </c:pt>
                <c:pt idx="1172">
                  <c:v>33039</c:v>
                </c:pt>
                <c:pt idx="1173">
                  <c:v>80336</c:v>
                </c:pt>
                <c:pt idx="1174">
                  <c:v>76532</c:v>
                </c:pt>
                <c:pt idx="1175">
                  <c:v>50785</c:v>
                </c:pt>
                <c:pt idx="1176">
                  <c:v>64100</c:v>
                </c:pt>
                <c:pt idx="1177">
                  <c:v>40442</c:v>
                </c:pt>
                <c:pt idx="1178">
                  <c:v>62905</c:v>
                </c:pt>
                <c:pt idx="1179">
                  <c:v>33996</c:v>
                </c:pt>
                <c:pt idx="1180">
                  <c:v>59973</c:v>
                </c:pt>
                <c:pt idx="1181">
                  <c:v>54809</c:v>
                </c:pt>
                <c:pt idx="1182">
                  <c:v>36145</c:v>
                </c:pt>
                <c:pt idx="1183">
                  <c:v>65308</c:v>
                </c:pt>
                <c:pt idx="1184">
                  <c:v>60199</c:v>
                </c:pt>
                <c:pt idx="1185">
                  <c:v>72258</c:v>
                </c:pt>
                <c:pt idx="1186">
                  <c:v>54753</c:v>
                </c:pt>
                <c:pt idx="1187">
                  <c:v>53103</c:v>
                </c:pt>
                <c:pt idx="1188">
                  <c:v>47025</c:v>
                </c:pt>
                <c:pt idx="1189">
                  <c:v>74716</c:v>
                </c:pt>
                <c:pt idx="1190">
                  <c:v>38593</c:v>
                </c:pt>
                <c:pt idx="1191">
                  <c:v>61794</c:v>
                </c:pt>
                <c:pt idx="1192">
                  <c:v>33697</c:v>
                </c:pt>
                <c:pt idx="1193">
                  <c:v>37054</c:v>
                </c:pt>
                <c:pt idx="1194">
                  <c:v>25293</c:v>
                </c:pt>
                <c:pt idx="1195">
                  <c:v>31160</c:v>
                </c:pt>
                <c:pt idx="1196">
                  <c:v>66313</c:v>
                </c:pt>
                <c:pt idx="1197">
                  <c:v>47472</c:v>
                </c:pt>
                <c:pt idx="1198">
                  <c:v>66886</c:v>
                </c:pt>
                <c:pt idx="1199">
                  <c:v>43269</c:v>
                </c:pt>
                <c:pt idx="1200">
                  <c:v>72906</c:v>
                </c:pt>
                <c:pt idx="1201">
                  <c:v>78901</c:v>
                </c:pt>
                <c:pt idx="1202">
                  <c:v>80812</c:v>
                </c:pt>
                <c:pt idx="1203">
                  <c:v>51948</c:v>
                </c:pt>
                <c:pt idx="1204">
                  <c:v>68805</c:v>
                </c:pt>
                <c:pt idx="1205">
                  <c:v>72679</c:v>
                </c:pt>
                <c:pt idx="1206">
                  <c:v>46423</c:v>
                </c:pt>
                <c:pt idx="1207">
                  <c:v>71434</c:v>
                </c:pt>
                <c:pt idx="1208">
                  <c:v>56939</c:v>
                </c:pt>
                <c:pt idx="1209">
                  <c:v>80067</c:v>
                </c:pt>
                <c:pt idx="1210">
                  <c:v>58512</c:v>
                </c:pt>
                <c:pt idx="1211">
                  <c:v>44051</c:v>
                </c:pt>
                <c:pt idx="1212">
                  <c:v>37787</c:v>
                </c:pt>
                <c:pt idx="1213">
                  <c:v>54809</c:v>
                </c:pt>
                <c:pt idx="1214">
                  <c:v>38236</c:v>
                </c:pt>
                <c:pt idx="1215">
                  <c:v>36408</c:v>
                </c:pt>
                <c:pt idx="1216">
                  <c:v>70165</c:v>
                </c:pt>
                <c:pt idx="1217">
                  <c:v>26228</c:v>
                </c:pt>
                <c:pt idx="1218">
                  <c:v>33438</c:v>
                </c:pt>
                <c:pt idx="1219">
                  <c:v>55801</c:v>
                </c:pt>
                <c:pt idx="1220">
                  <c:v>52869</c:v>
                </c:pt>
                <c:pt idx="1221">
                  <c:v>38175</c:v>
                </c:pt>
                <c:pt idx="1222">
                  <c:v>49096</c:v>
                </c:pt>
                <c:pt idx="1223">
                  <c:v>19485</c:v>
                </c:pt>
                <c:pt idx="1224">
                  <c:v>21063</c:v>
                </c:pt>
                <c:pt idx="1225">
                  <c:v>33585</c:v>
                </c:pt>
                <c:pt idx="1226">
                  <c:v>45503</c:v>
                </c:pt>
                <c:pt idx="1227">
                  <c:v>31535</c:v>
                </c:pt>
                <c:pt idx="1228">
                  <c:v>69096</c:v>
                </c:pt>
                <c:pt idx="1229">
                  <c:v>35946</c:v>
                </c:pt>
                <c:pt idx="1230">
                  <c:v>82657</c:v>
                </c:pt>
                <c:pt idx="1231">
                  <c:v>66835</c:v>
                </c:pt>
                <c:pt idx="1232">
                  <c:v>70123</c:v>
                </c:pt>
                <c:pt idx="1233">
                  <c:v>58582</c:v>
                </c:pt>
                <c:pt idx="1234">
                  <c:v>67472</c:v>
                </c:pt>
                <c:pt idx="1235">
                  <c:v>40059</c:v>
                </c:pt>
                <c:pt idx="1236">
                  <c:v>62998</c:v>
                </c:pt>
                <c:pt idx="1237">
                  <c:v>69476</c:v>
                </c:pt>
                <c:pt idx="1238">
                  <c:v>68274</c:v>
                </c:pt>
                <c:pt idx="1239">
                  <c:v>40304</c:v>
                </c:pt>
                <c:pt idx="1240">
                  <c:v>80144</c:v>
                </c:pt>
                <c:pt idx="1241">
                  <c:v>47009</c:v>
                </c:pt>
                <c:pt idx="1242">
                  <c:v>57867</c:v>
                </c:pt>
                <c:pt idx="1243">
                  <c:v>77598</c:v>
                </c:pt>
                <c:pt idx="1244">
                  <c:v>7500</c:v>
                </c:pt>
                <c:pt idx="1245">
                  <c:v>66426</c:v>
                </c:pt>
                <c:pt idx="1246">
                  <c:v>36959</c:v>
                </c:pt>
                <c:pt idx="1247">
                  <c:v>25130</c:v>
                </c:pt>
                <c:pt idx="1248">
                  <c:v>69755</c:v>
                </c:pt>
                <c:pt idx="1249">
                  <c:v>40590</c:v>
                </c:pt>
                <c:pt idx="1250">
                  <c:v>51518</c:v>
                </c:pt>
                <c:pt idx="1251">
                  <c:v>35523</c:v>
                </c:pt>
                <c:pt idx="1252">
                  <c:v>59062</c:v>
                </c:pt>
                <c:pt idx="1253">
                  <c:v>22682</c:v>
                </c:pt>
                <c:pt idx="1254">
                  <c:v>62535</c:v>
                </c:pt>
                <c:pt idx="1255">
                  <c:v>79761</c:v>
                </c:pt>
                <c:pt idx="1256">
                  <c:v>22070</c:v>
                </c:pt>
                <c:pt idx="1257">
                  <c:v>84906</c:v>
                </c:pt>
                <c:pt idx="1258">
                  <c:v>33316</c:v>
                </c:pt>
                <c:pt idx="1259">
                  <c:v>30828</c:v>
                </c:pt>
                <c:pt idx="1260">
                  <c:v>55434</c:v>
                </c:pt>
                <c:pt idx="1261">
                  <c:v>4428</c:v>
                </c:pt>
                <c:pt idx="1262">
                  <c:v>68682</c:v>
                </c:pt>
                <c:pt idx="1263">
                  <c:v>61346</c:v>
                </c:pt>
                <c:pt idx="1264">
                  <c:v>70566</c:v>
                </c:pt>
                <c:pt idx="1265">
                  <c:v>39763</c:v>
                </c:pt>
                <c:pt idx="1266">
                  <c:v>46681</c:v>
                </c:pt>
                <c:pt idx="1267">
                  <c:v>70440</c:v>
                </c:pt>
                <c:pt idx="1268">
                  <c:v>29236</c:v>
                </c:pt>
                <c:pt idx="1269">
                  <c:v>35641</c:v>
                </c:pt>
                <c:pt idx="1270">
                  <c:v>42618</c:v>
                </c:pt>
                <c:pt idx="1271">
                  <c:v>89694</c:v>
                </c:pt>
                <c:pt idx="1272">
                  <c:v>25930</c:v>
                </c:pt>
                <c:pt idx="1273">
                  <c:v>43300</c:v>
                </c:pt>
                <c:pt idx="1274">
                  <c:v>56962</c:v>
                </c:pt>
                <c:pt idx="1275">
                  <c:v>53761</c:v>
                </c:pt>
                <c:pt idx="1276">
                  <c:v>44635</c:v>
                </c:pt>
                <c:pt idx="1277">
                  <c:v>58821</c:v>
                </c:pt>
                <c:pt idx="1278">
                  <c:v>24163</c:v>
                </c:pt>
                <c:pt idx="1279">
                  <c:v>42213</c:v>
                </c:pt>
                <c:pt idx="1280">
                  <c:v>61284</c:v>
                </c:pt>
                <c:pt idx="1281">
                  <c:v>57530</c:v>
                </c:pt>
                <c:pt idx="1282">
                  <c:v>42769</c:v>
                </c:pt>
                <c:pt idx="1283">
                  <c:v>77037</c:v>
                </c:pt>
                <c:pt idx="1284">
                  <c:v>40344</c:v>
                </c:pt>
                <c:pt idx="1285">
                  <c:v>65704</c:v>
                </c:pt>
                <c:pt idx="1286">
                  <c:v>63693</c:v>
                </c:pt>
                <c:pt idx="1287">
                  <c:v>40233</c:v>
                </c:pt>
                <c:pt idx="1288">
                  <c:v>70886</c:v>
                </c:pt>
                <c:pt idx="1289">
                  <c:v>51876</c:v>
                </c:pt>
                <c:pt idx="1290">
                  <c:v>36108</c:v>
                </c:pt>
                <c:pt idx="1291">
                  <c:v>45072</c:v>
                </c:pt>
                <c:pt idx="1292">
                  <c:v>26872</c:v>
                </c:pt>
                <c:pt idx="1293">
                  <c:v>40049</c:v>
                </c:pt>
                <c:pt idx="1294">
                  <c:v>19414</c:v>
                </c:pt>
                <c:pt idx="1295">
                  <c:v>21888</c:v>
                </c:pt>
                <c:pt idx="1296">
                  <c:v>25545</c:v>
                </c:pt>
                <c:pt idx="1297">
                  <c:v>22669</c:v>
                </c:pt>
                <c:pt idx="1298">
                  <c:v>55375</c:v>
                </c:pt>
                <c:pt idx="1299">
                  <c:v>36230</c:v>
                </c:pt>
                <c:pt idx="1300">
                  <c:v>23272</c:v>
                </c:pt>
                <c:pt idx="1301">
                  <c:v>68118</c:v>
                </c:pt>
                <c:pt idx="1302">
                  <c:v>42169</c:v>
                </c:pt>
                <c:pt idx="1303">
                  <c:v>34350</c:v>
                </c:pt>
                <c:pt idx="1304">
                  <c:v>48920</c:v>
                </c:pt>
                <c:pt idx="1305">
                  <c:v>47821</c:v>
                </c:pt>
                <c:pt idx="1306">
                  <c:v>47808</c:v>
                </c:pt>
                <c:pt idx="1307">
                  <c:v>49160</c:v>
                </c:pt>
                <c:pt idx="1308">
                  <c:v>46734</c:v>
                </c:pt>
                <c:pt idx="1309">
                  <c:v>55267</c:v>
                </c:pt>
                <c:pt idx="1310">
                  <c:v>45203</c:v>
                </c:pt>
                <c:pt idx="1311">
                  <c:v>42731</c:v>
                </c:pt>
                <c:pt idx="1312">
                  <c:v>23477</c:v>
                </c:pt>
                <c:pt idx="1313">
                  <c:v>22390</c:v>
                </c:pt>
                <c:pt idx="1314">
                  <c:v>21846</c:v>
                </c:pt>
                <c:pt idx="1315">
                  <c:v>36957</c:v>
                </c:pt>
                <c:pt idx="1316">
                  <c:v>64474</c:v>
                </c:pt>
                <c:pt idx="1317">
                  <c:v>49980</c:v>
                </c:pt>
                <c:pt idx="1318">
                  <c:v>59481</c:v>
                </c:pt>
                <c:pt idx="1319">
                  <c:v>38946</c:v>
                </c:pt>
                <c:pt idx="1320">
                  <c:v>71796</c:v>
                </c:pt>
                <c:pt idx="1321">
                  <c:v>29819</c:v>
                </c:pt>
                <c:pt idx="1322">
                  <c:v>42160</c:v>
                </c:pt>
                <c:pt idx="1323">
                  <c:v>34043</c:v>
                </c:pt>
                <c:pt idx="1324">
                  <c:v>70038</c:v>
                </c:pt>
                <c:pt idx="1325">
                  <c:v>78931</c:v>
                </c:pt>
                <c:pt idx="1326">
                  <c:v>36301</c:v>
                </c:pt>
                <c:pt idx="1327">
                  <c:v>49413</c:v>
                </c:pt>
                <c:pt idx="1328">
                  <c:v>53187</c:v>
                </c:pt>
                <c:pt idx="1329">
                  <c:v>29938</c:v>
                </c:pt>
                <c:pt idx="1330">
                  <c:v>77044</c:v>
                </c:pt>
                <c:pt idx="1331">
                  <c:v>28359</c:v>
                </c:pt>
                <c:pt idx="1332">
                  <c:v>73455</c:v>
                </c:pt>
                <c:pt idx="1333">
                  <c:v>22574</c:v>
                </c:pt>
                <c:pt idx="1334">
                  <c:v>78285</c:v>
                </c:pt>
                <c:pt idx="1335">
                  <c:v>45576</c:v>
                </c:pt>
                <c:pt idx="1336">
                  <c:v>41020</c:v>
                </c:pt>
                <c:pt idx="1337">
                  <c:v>27161</c:v>
                </c:pt>
                <c:pt idx="1338">
                  <c:v>15253</c:v>
                </c:pt>
                <c:pt idx="1339">
                  <c:v>30983</c:v>
                </c:pt>
                <c:pt idx="1340">
                  <c:v>51267</c:v>
                </c:pt>
                <c:pt idx="1341">
                  <c:v>18351</c:v>
                </c:pt>
                <c:pt idx="1342">
                  <c:v>43057</c:v>
                </c:pt>
                <c:pt idx="1343">
                  <c:v>70844</c:v>
                </c:pt>
                <c:pt idx="1344">
                  <c:v>43018</c:v>
                </c:pt>
                <c:pt idx="1345">
                  <c:v>77298</c:v>
                </c:pt>
                <c:pt idx="1346">
                  <c:v>66951</c:v>
                </c:pt>
                <c:pt idx="1347">
                  <c:v>13084</c:v>
                </c:pt>
                <c:pt idx="1348">
                  <c:v>59892</c:v>
                </c:pt>
                <c:pt idx="1349">
                  <c:v>49154</c:v>
                </c:pt>
                <c:pt idx="1350">
                  <c:v>45938</c:v>
                </c:pt>
                <c:pt idx="1351">
                  <c:v>46086</c:v>
                </c:pt>
                <c:pt idx="1352">
                  <c:v>33590</c:v>
                </c:pt>
                <c:pt idx="1353">
                  <c:v>49681</c:v>
                </c:pt>
                <c:pt idx="1354">
                  <c:v>26067</c:v>
                </c:pt>
                <c:pt idx="1355">
                  <c:v>48799</c:v>
                </c:pt>
                <c:pt idx="1356">
                  <c:v>82716</c:v>
                </c:pt>
                <c:pt idx="1357">
                  <c:v>63285</c:v>
                </c:pt>
                <c:pt idx="1358">
                  <c:v>73691</c:v>
                </c:pt>
                <c:pt idx="1359">
                  <c:v>40887</c:v>
                </c:pt>
                <c:pt idx="1360">
                  <c:v>74805</c:v>
                </c:pt>
                <c:pt idx="1361">
                  <c:v>41120</c:v>
                </c:pt>
                <c:pt idx="1362">
                  <c:v>34109</c:v>
                </c:pt>
                <c:pt idx="1363">
                  <c:v>27255</c:v>
                </c:pt>
                <c:pt idx="1364">
                  <c:v>42162</c:v>
                </c:pt>
                <c:pt idx="1365">
                  <c:v>25315</c:v>
                </c:pt>
                <c:pt idx="1366">
                  <c:v>54690</c:v>
                </c:pt>
                <c:pt idx="1367">
                  <c:v>75114</c:v>
                </c:pt>
                <c:pt idx="1368">
                  <c:v>47025</c:v>
                </c:pt>
                <c:pt idx="1369">
                  <c:v>30368</c:v>
                </c:pt>
                <c:pt idx="1370">
                  <c:v>59247</c:v>
                </c:pt>
                <c:pt idx="1371">
                  <c:v>75437</c:v>
                </c:pt>
                <c:pt idx="1372">
                  <c:v>82623</c:v>
                </c:pt>
                <c:pt idx="1373">
                  <c:v>69882</c:v>
                </c:pt>
                <c:pt idx="1374">
                  <c:v>49854</c:v>
                </c:pt>
                <c:pt idx="1375">
                  <c:v>57744</c:v>
                </c:pt>
                <c:pt idx="1376">
                  <c:v>17649</c:v>
                </c:pt>
                <c:pt idx="1377">
                  <c:v>43482</c:v>
                </c:pt>
                <c:pt idx="1378">
                  <c:v>29435</c:v>
                </c:pt>
                <c:pt idx="1379">
                  <c:v>47353</c:v>
                </c:pt>
                <c:pt idx="1380">
                  <c:v>21918</c:v>
                </c:pt>
                <c:pt idx="1381">
                  <c:v>72460</c:v>
                </c:pt>
                <c:pt idx="1382">
                  <c:v>19986</c:v>
                </c:pt>
                <c:pt idx="1383">
                  <c:v>65104</c:v>
                </c:pt>
                <c:pt idx="1384">
                  <c:v>38097</c:v>
                </c:pt>
                <c:pt idx="1385">
                  <c:v>63033</c:v>
                </c:pt>
                <c:pt idx="1386">
                  <c:v>59354</c:v>
                </c:pt>
                <c:pt idx="1387">
                  <c:v>83790</c:v>
                </c:pt>
                <c:pt idx="1388">
                  <c:v>48330</c:v>
                </c:pt>
                <c:pt idx="1389">
                  <c:v>76045</c:v>
                </c:pt>
                <c:pt idx="1390">
                  <c:v>42607</c:v>
                </c:pt>
                <c:pt idx="1391">
                  <c:v>68397</c:v>
                </c:pt>
                <c:pt idx="1392">
                  <c:v>59052</c:v>
                </c:pt>
                <c:pt idx="1393">
                  <c:v>22979</c:v>
                </c:pt>
                <c:pt idx="1394">
                  <c:v>62551</c:v>
                </c:pt>
                <c:pt idx="1395">
                  <c:v>69084</c:v>
                </c:pt>
                <c:pt idx="1396">
                  <c:v>27038</c:v>
                </c:pt>
                <c:pt idx="1397">
                  <c:v>19789</c:v>
                </c:pt>
                <c:pt idx="1398">
                  <c:v>18358</c:v>
                </c:pt>
                <c:pt idx="1399">
                  <c:v>61917</c:v>
                </c:pt>
                <c:pt idx="1400">
                  <c:v>66375</c:v>
                </c:pt>
                <c:pt idx="1401">
                  <c:v>34213</c:v>
                </c:pt>
                <c:pt idx="1402">
                  <c:v>84618</c:v>
                </c:pt>
                <c:pt idx="1403">
                  <c:v>55412</c:v>
                </c:pt>
                <c:pt idx="1404">
                  <c:v>80395</c:v>
                </c:pt>
                <c:pt idx="1405">
                  <c:v>91820</c:v>
                </c:pt>
                <c:pt idx="1406">
                  <c:v>25509</c:v>
                </c:pt>
                <c:pt idx="1407">
                  <c:v>17256</c:v>
                </c:pt>
                <c:pt idx="1408">
                  <c:v>61798</c:v>
                </c:pt>
                <c:pt idx="1409">
                  <c:v>41967</c:v>
                </c:pt>
                <c:pt idx="1410">
                  <c:v>75236</c:v>
                </c:pt>
                <c:pt idx="1411">
                  <c:v>82170</c:v>
                </c:pt>
                <c:pt idx="1412">
                  <c:v>37971</c:v>
                </c:pt>
                <c:pt idx="1413">
                  <c:v>77437</c:v>
                </c:pt>
                <c:pt idx="1414">
                  <c:v>67225</c:v>
                </c:pt>
                <c:pt idx="1415">
                  <c:v>58025</c:v>
                </c:pt>
                <c:pt idx="1416">
                  <c:v>55614</c:v>
                </c:pt>
                <c:pt idx="1417">
                  <c:v>77863</c:v>
                </c:pt>
                <c:pt idx="1418">
                  <c:v>47570</c:v>
                </c:pt>
                <c:pt idx="1419">
                  <c:v>71232</c:v>
                </c:pt>
                <c:pt idx="1420">
                  <c:v>38643</c:v>
                </c:pt>
                <c:pt idx="1421">
                  <c:v>44213</c:v>
                </c:pt>
                <c:pt idx="1422">
                  <c:v>46149</c:v>
                </c:pt>
                <c:pt idx="1423">
                  <c:v>29009</c:v>
                </c:pt>
                <c:pt idx="1424">
                  <c:v>43020</c:v>
                </c:pt>
                <c:pt idx="1425">
                  <c:v>78497</c:v>
                </c:pt>
                <c:pt idx="1426">
                  <c:v>70829</c:v>
                </c:pt>
                <c:pt idx="1427">
                  <c:v>32952</c:v>
                </c:pt>
                <c:pt idx="1428">
                  <c:v>45057</c:v>
                </c:pt>
                <c:pt idx="1429">
                  <c:v>65665</c:v>
                </c:pt>
                <c:pt idx="1430">
                  <c:v>45684</c:v>
                </c:pt>
                <c:pt idx="1431">
                  <c:v>82460</c:v>
                </c:pt>
                <c:pt idx="1432">
                  <c:v>47850</c:v>
                </c:pt>
                <c:pt idx="1433">
                  <c:v>23661</c:v>
                </c:pt>
                <c:pt idx="1434">
                  <c:v>48686</c:v>
                </c:pt>
                <c:pt idx="1435">
                  <c:v>57100</c:v>
                </c:pt>
                <c:pt idx="1436">
                  <c:v>66476</c:v>
                </c:pt>
                <c:pt idx="1437">
                  <c:v>73450</c:v>
                </c:pt>
                <c:pt idx="1438">
                  <c:v>60905</c:v>
                </c:pt>
                <c:pt idx="1439">
                  <c:v>70666</c:v>
                </c:pt>
                <c:pt idx="1440">
                  <c:v>39771</c:v>
                </c:pt>
                <c:pt idx="1441">
                  <c:v>41411</c:v>
                </c:pt>
                <c:pt idx="1442">
                  <c:v>46098</c:v>
                </c:pt>
                <c:pt idx="1443">
                  <c:v>42997</c:v>
                </c:pt>
                <c:pt idx="1444">
                  <c:v>7144</c:v>
                </c:pt>
                <c:pt idx="1445">
                  <c:v>65735</c:v>
                </c:pt>
                <c:pt idx="1446">
                  <c:v>29604</c:v>
                </c:pt>
                <c:pt idx="1447">
                  <c:v>40737</c:v>
                </c:pt>
                <c:pt idx="1448">
                  <c:v>75922</c:v>
                </c:pt>
                <c:pt idx="1449">
                  <c:v>22212</c:v>
                </c:pt>
                <c:pt idx="1450">
                  <c:v>62499</c:v>
                </c:pt>
                <c:pt idx="1451">
                  <c:v>17003</c:v>
                </c:pt>
                <c:pt idx="1452">
                  <c:v>36075</c:v>
                </c:pt>
                <c:pt idx="1453">
                  <c:v>24594</c:v>
                </c:pt>
                <c:pt idx="1454">
                  <c:v>42243</c:v>
                </c:pt>
                <c:pt idx="1455">
                  <c:v>35765</c:v>
                </c:pt>
                <c:pt idx="1456">
                  <c:v>78093</c:v>
                </c:pt>
                <c:pt idx="1457">
                  <c:v>42403</c:v>
                </c:pt>
                <c:pt idx="1458">
                  <c:v>78939</c:v>
                </c:pt>
                <c:pt idx="1459">
                  <c:v>6560</c:v>
                </c:pt>
                <c:pt idx="1460">
                  <c:v>58494</c:v>
                </c:pt>
                <c:pt idx="1461">
                  <c:v>55282</c:v>
                </c:pt>
                <c:pt idx="1462">
                  <c:v>61872</c:v>
                </c:pt>
                <c:pt idx="1463">
                  <c:v>7500</c:v>
                </c:pt>
                <c:pt idx="1464">
                  <c:v>19329</c:v>
                </c:pt>
                <c:pt idx="1465">
                  <c:v>11448</c:v>
                </c:pt>
                <c:pt idx="1466">
                  <c:v>49572</c:v>
                </c:pt>
                <c:pt idx="1467">
                  <c:v>38578</c:v>
                </c:pt>
                <c:pt idx="1468">
                  <c:v>77353</c:v>
                </c:pt>
                <c:pt idx="1469">
                  <c:v>68092</c:v>
                </c:pt>
                <c:pt idx="1470">
                  <c:v>37368</c:v>
                </c:pt>
                <c:pt idx="1471">
                  <c:v>54198</c:v>
                </c:pt>
                <c:pt idx="1472">
                  <c:v>71113</c:v>
                </c:pt>
                <c:pt idx="1473">
                  <c:v>49514</c:v>
                </c:pt>
                <c:pt idx="1474">
                  <c:v>67087</c:v>
                </c:pt>
                <c:pt idx="1475">
                  <c:v>51124</c:v>
                </c:pt>
                <c:pt idx="1476">
                  <c:v>65777</c:v>
                </c:pt>
                <c:pt idx="1477">
                  <c:v>92533</c:v>
                </c:pt>
                <c:pt idx="1478">
                  <c:v>56223</c:v>
                </c:pt>
                <c:pt idx="1479">
                  <c:v>32557</c:v>
                </c:pt>
                <c:pt idx="1480">
                  <c:v>9255</c:v>
                </c:pt>
                <c:pt idx="1481">
                  <c:v>67272</c:v>
                </c:pt>
                <c:pt idx="1482">
                  <c:v>23162</c:v>
                </c:pt>
                <c:pt idx="1483">
                  <c:v>55707</c:v>
                </c:pt>
                <c:pt idx="1484">
                  <c:v>22944</c:v>
                </c:pt>
                <c:pt idx="1485">
                  <c:v>65295</c:v>
                </c:pt>
                <c:pt idx="1486">
                  <c:v>34853</c:v>
                </c:pt>
                <c:pt idx="1487">
                  <c:v>90000</c:v>
                </c:pt>
                <c:pt idx="1488">
                  <c:v>48526</c:v>
                </c:pt>
                <c:pt idx="1489">
                  <c:v>75794</c:v>
                </c:pt>
                <c:pt idx="1490">
                  <c:v>28420</c:v>
                </c:pt>
                <c:pt idx="1491">
                  <c:v>58330</c:v>
                </c:pt>
                <c:pt idx="1492">
                  <c:v>50523</c:v>
                </c:pt>
                <c:pt idx="1493">
                  <c:v>71866</c:v>
                </c:pt>
                <c:pt idx="1494">
                  <c:v>7500</c:v>
                </c:pt>
                <c:pt idx="1495">
                  <c:v>41335</c:v>
                </c:pt>
                <c:pt idx="1496">
                  <c:v>73113</c:v>
                </c:pt>
                <c:pt idx="1497">
                  <c:v>38361</c:v>
                </c:pt>
                <c:pt idx="1498">
                  <c:v>23976</c:v>
                </c:pt>
                <c:pt idx="1499">
                  <c:v>81044</c:v>
                </c:pt>
                <c:pt idx="1500">
                  <c:v>36975</c:v>
                </c:pt>
                <c:pt idx="1501">
                  <c:v>31353</c:v>
                </c:pt>
                <c:pt idx="1502">
                  <c:v>81246</c:v>
                </c:pt>
                <c:pt idx="1503">
                  <c:v>80695</c:v>
                </c:pt>
                <c:pt idx="1504">
                  <c:v>36732</c:v>
                </c:pt>
                <c:pt idx="1505">
                  <c:v>39858</c:v>
                </c:pt>
                <c:pt idx="1506">
                  <c:v>38961</c:v>
                </c:pt>
                <c:pt idx="1507">
                  <c:v>74116</c:v>
                </c:pt>
                <c:pt idx="1508">
                  <c:v>56243</c:v>
                </c:pt>
                <c:pt idx="1509">
                  <c:v>67353</c:v>
                </c:pt>
                <c:pt idx="1510">
                  <c:v>83443</c:v>
                </c:pt>
                <c:pt idx="1511">
                  <c:v>51412</c:v>
                </c:pt>
                <c:pt idx="1512">
                  <c:v>48767</c:v>
                </c:pt>
                <c:pt idx="1513">
                  <c:v>28647</c:v>
                </c:pt>
                <c:pt idx="1514">
                  <c:v>70337</c:v>
                </c:pt>
                <c:pt idx="1515">
                  <c:v>64813</c:v>
                </c:pt>
                <c:pt idx="1516">
                  <c:v>67506</c:v>
                </c:pt>
                <c:pt idx="1517">
                  <c:v>33181</c:v>
                </c:pt>
                <c:pt idx="1518">
                  <c:v>90300</c:v>
                </c:pt>
                <c:pt idx="1519">
                  <c:v>35704</c:v>
                </c:pt>
                <c:pt idx="1520">
                  <c:v>61278</c:v>
                </c:pt>
                <c:pt idx="1521">
                  <c:v>47889</c:v>
                </c:pt>
                <c:pt idx="1522">
                  <c:v>23228</c:v>
                </c:pt>
                <c:pt idx="1523">
                  <c:v>48877</c:v>
                </c:pt>
                <c:pt idx="1524">
                  <c:v>62450</c:v>
                </c:pt>
                <c:pt idx="1525">
                  <c:v>27213</c:v>
                </c:pt>
                <c:pt idx="1526">
                  <c:v>77382</c:v>
                </c:pt>
                <c:pt idx="1527">
                  <c:v>21059</c:v>
                </c:pt>
                <c:pt idx="1528">
                  <c:v>57642</c:v>
                </c:pt>
                <c:pt idx="1529">
                  <c:v>43602</c:v>
                </c:pt>
                <c:pt idx="1530">
                  <c:v>44689</c:v>
                </c:pt>
                <c:pt idx="1531">
                  <c:v>65487</c:v>
                </c:pt>
                <c:pt idx="1532">
                  <c:v>65487</c:v>
                </c:pt>
                <c:pt idx="1533">
                  <c:v>65324</c:v>
                </c:pt>
                <c:pt idx="1534">
                  <c:v>49187</c:v>
                </c:pt>
                <c:pt idx="1535">
                  <c:v>59060</c:v>
                </c:pt>
                <c:pt idx="1536">
                  <c:v>57705</c:v>
                </c:pt>
                <c:pt idx="1537">
                  <c:v>66726</c:v>
                </c:pt>
                <c:pt idx="1538">
                  <c:v>27242</c:v>
                </c:pt>
                <c:pt idx="1539">
                  <c:v>76630</c:v>
                </c:pt>
                <c:pt idx="1540">
                  <c:v>37126</c:v>
                </c:pt>
                <c:pt idx="1541">
                  <c:v>16626</c:v>
                </c:pt>
                <c:pt idx="1542">
                  <c:v>62466</c:v>
                </c:pt>
                <c:pt idx="1543">
                  <c:v>92344</c:v>
                </c:pt>
                <c:pt idx="1544">
                  <c:v>38232</c:v>
                </c:pt>
                <c:pt idx="1545">
                  <c:v>29478</c:v>
                </c:pt>
                <c:pt idx="1546">
                  <c:v>65333</c:v>
                </c:pt>
                <c:pt idx="1547">
                  <c:v>60934</c:v>
                </c:pt>
                <c:pt idx="1548">
                  <c:v>12571</c:v>
                </c:pt>
                <c:pt idx="1549">
                  <c:v>44931</c:v>
                </c:pt>
                <c:pt idx="1550">
                  <c:v>25707</c:v>
                </c:pt>
                <c:pt idx="1551">
                  <c:v>58293</c:v>
                </c:pt>
                <c:pt idx="1552">
                  <c:v>44155</c:v>
                </c:pt>
                <c:pt idx="1553">
                  <c:v>70932</c:v>
                </c:pt>
                <c:pt idx="1554">
                  <c:v>54178</c:v>
                </c:pt>
                <c:pt idx="1555">
                  <c:v>21255</c:v>
                </c:pt>
                <c:pt idx="1556">
                  <c:v>72905</c:v>
                </c:pt>
                <c:pt idx="1557">
                  <c:v>48195</c:v>
                </c:pt>
                <c:pt idx="1558">
                  <c:v>69805</c:v>
                </c:pt>
                <c:pt idx="1559">
                  <c:v>30477</c:v>
                </c:pt>
                <c:pt idx="1560">
                  <c:v>39684</c:v>
                </c:pt>
                <c:pt idx="1561">
                  <c:v>50014</c:v>
                </c:pt>
                <c:pt idx="1562">
                  <c:v>81657</c:v>
                </c:pt>
                <c:pt idx="1563">
                  <c:v>34176</c:v>
                </c:pt>
                <c:pt idx="1564">
                  <c:v>78331</c:v>
                </c:pt>
                <c:pt idx="1565">
                  <c:v>34633</c:v>
                </c:pt>
                <c:pt idx="1566">
                  <c:v>33228</c:v>
                </c:pt>
                <c:pt idx="1567">
                  <c:v>85738</c:v>
                </c:pt>
                <c:pt idx="1568">
                  <c:v>35788</c:v>
                </c:pt>
                <c:pt idx="1569">
                  <c:v>90765</c:v>
                </c:pt>
                <c:pt idx="1570">
                  <c:v>57072</c:v>
                </c:pt>
                <c:pt idx="1571">
                  <c:v>69245</c:v>
                </c:pt>
                <c:pt idx="1572">
                  <c:v>75012</c:v>
                </c:pt>
                <c:pt idx="1573">
                  <c:v>82224</c:v>
                </c:pt>
                <c:pt idx="1574">
                  <c:v>45688</c:v>
                </c:pt>
                <c:pt idx="1575">
                  <c:v>59686</c:v>
                </c:pt>
                <c:pt idx="1576">
                  <c:v>56981</c:v>
                </c:pt>
                <c:pt idx="1577">
                  <c:v>14045</c:v>
                </c:pt>
                <c:pt idx="1578">
                  <c:v>74250</c:v>
                </c:pt>
                <c:pt idx="1579">
                  <c:v>23228</c:v>
                </c:pt>
                <c:pt idx="1580">
                  <c:v>19514</c:v>
                </c:pt>
                <c:pt idx="1581">
                  <c:v>64866</c:v>
                </c:pt>
                <c:pt idx="1582">
                  <c:v>65492</c:v>
                </c:pt>
                <c:pt idx="1583">
                  <c:v>32218</c:v>
                </c:pt>
                <c:pt idx="1584">
                  <c:v>30630</c:v>
                </c:pt>
                <c:pt idx="1585">
                  <c:v>38443</c:v>
                </c:pt>
                <c:pt idx="1586">
                  <c:v>69139</c:v>
                </c:pt>
                <c:pt idx="1587">
                  <c:v>50520</c:v>
                </c:pt>
                <c:pt idx="1588">
                  <c:v>24639</c:v>
                </c:pt>
                <c:pt idx="1589">
                  <c:v>16653</c:v>
                </c:pt>
                <c:pt idx="1590">
                  <c:v>17148</c:v>
                </c:pt>
                <c:pt idx="1591">
                  <c:v>9722</c:v>
                </c:pt>
                <c:pt idx="1592">
                  <c:v>53537</c:v>
                </c:pt>
                <c:pt idx="1593">
                  <c:v>33178</c:v>
                </c:pt>
                <c:pt idx="1594">
                  <c:v>65463</c:v>
                </c:pt>
                <c:pt idx="1595">
                  <c:v>19346</c:v>
                </c:pt>
                <c:pt idx="1596">
                  <c:v>65695</c:v>
                </c:pt>
                <c:pt idx="1597">
                  <c:v>37235</c:v>
                </c:pt>
                <c:pt idx="1598">
                  <c:v>30015</c:v>
                </c:pt>
                <c:pt idx="1599">
                  <c:v>84219</c:v>
                </c:pt>
                <c:pt idx="1600">
                  <c:v>62670</c:v>
                </c:pt>
                <c:pt idx="1601">
                  <c:v>25008</c:v>
                </c:pt>
                <c:pt idx="1602">
                  <c:v>83715</c:v>
                </c:pt>
                <c:pt idx="1603">
                  <c:v>61905</c:v>
                </c:pt>
                <c:pt idx="1604">
                  <c:v>33235</c:v>
                </c:pt>
                <c:pt idx="1605">
                  <c:v>77027</c:v>
                </c:pt>
                <c:pt idx="1606">
                  <c:v>88325</c:v>
                </c:pt>
                <c:pt idx="1607">
                  <c:v>14515</c:v>
                </c:pt>
                <c:pt idx="1608">
                  <c:v>76234</c:v>
                </c:pt>
                <c:pt idx="1609">
                  <c:v>60504</c:v>
                </c:pt>
                <c:pt idx="1610">
                  <c:v>26759</c:v>
                </c:pt>
                <c:pt idx="1611">
                  <c:v>47139</c:v>
                </c:pt>
                <c:pt idx="1612">
                  <c:v>37697</c:v>
                </c:pt>
                <c:pt idx="1613">
                  <c:v>23830</c:v>
                </c:pt>
                <c:pt idx="1614">
                  <c:v>41145</c:v>
                </c:pt>
                <c:pt idx="1615">
                  <c:v>47025</c:v>
                </c:pt>
                <c:pt idx="1616">
                  <c:v>54466</c:v>
                </c:pt>
                <c:pt idx="1617">
                  <c:v>41986</c:v>
                </c:pt>
                <c:pt idx="1618">
                  <c:v>26646</c:v>
                </c:pt>
                <c:pt idx="1619">
                  <c:v>73448</c:v>
                </c:pt>
                <c:pt idx="1620">
                  <c:v>77583</c:v>
                </c:pt>
                <c:pt idx="1621">
                  <c:v>46107</c:v>
                </c:pt>
                <c:pt idx="1622">
                  <c:v>21474</c:v>
                </c:pt>
                <c:pt idx="1623">
                  <c:v>42429</c:v>
                </c:pt>
                <c:pt idx="1624">
                  <c:v>71022</c:v>
                </c:pt>
                <c:pt idx="1625">
                  <c:v>36790</c:v>
                </c:pt>
                <c:pt idx="1626">
                  <c:v>94642</c:v>
                </c:pt>
                <c:pt idx="1627">
                  <c:v>28587</c:v>
                </c:pt>
                <c:pt idx="1628">
                  <c:v>26518</c:v>
                </c:pt>
                <c:pt idx="1629">
                  <c:v>90638</c:v>
                </c:pt>
                <c:pt idx="1630">
                  <c:v>31163</c:v>
                </c:pt>
                <c:pt idx="1631">
                  <c:v>80134</c:v>
                </c:pt>
                <c:pt idx="1632">
                  <c:v>17144</c:v>
                </c:pt>
                <c:pt idx="1633">
                  <c:v>44602</c:v>
                </c:pt>
                <c:pt idx="1634">
                  <c:v>23957</c:v>
                </c:pt>
                <c:pt idx="1635">
                  <c:v>41021</c:v>
                </c:pt>
                <c:pt idx="1636">
                  <c:v>34320</c:v>
                </c:pt>
                <c:pt idx="1637">
                  <c:v>57937</c:v>
                </c:pt>
                <c:pt idx="1638">
                  <c:v>40451</c:v>
                </c:pt>
                <c:pt idx="1639">
                  <c:v>54132</c:v>
                </c:pt>
                <c:pt idx="1640">
                  <c:v>98777</c:v>
                </c:pt>
                <c:pt idx="1641">
                  <c:v>14421</c:v>
                </c:pt>
                <c:pt idx="1642">
                  <c:v>62307</c:v>
                </c:pt>
                <c:pt idx="1643">
                  <c:v>42473</c:v>
                </c:pt>
                <c:pt idx="1644">
                  <c:v>64449</c:v>
                </c:pt>
                <c:pt idx="1645">
                  <c:v>23148</c:v>
                </c:pt>
                <c:pt idx="1646">
                  <c:v>43142</c:v>
                </c:pt>
                <c:pt idx="1647">
                  <c:v>31626</c:v>
                </c:pt>
                <c:pt idx="1648">
                  <c:v>78128</c:v>
                </c:pt>
                <c:pt idx="1649">
                  <c:v>36781</c:v>
                </c:pt>
                <c:pt idx="1650">
                  <c:v>51315</c:v>
                </c:pt>
                <c:pt idx="1651">
                  <c:v>32765</c:v>
                </c:pt>
                <c:pt idx="1652">
                  <c:v>28442</c:v>
                </c:pt>
                <c:pt idx="1653">
                  <c:v>33183</c:v>
                </c:pt>
                <c:pt idx="1654">
                  <c:v>23616</c:v>
                </c:pt>
                <c:pt idx="1655">
                  <c:v>39722</c:v>
                </c:pt>
                <c:pt idx="1656">
                  <c:v>21645</c:v>
                </c:pt>
                <c:pt idx="1657">
                  <c:v>81361</c:v>
                </c:pt>
                <c:pt idx="1658">
                  <c:v>26091</c:v>
                </c:pt>
                <c:pt idx="1659">
                  <c:v>70777</c:v>
                </c:pt>
                <c:pt idx="1660">
                  <c:v>24762</c:v>
                </c:pt>
                <c:pt idx="1661">
                  <c:v>37334</c:v>
                </c:pt>
                <c:pt idx="1662">
                  <c:v>22448</c:v>
                </c:pt>
                <c:pt idx="1663">
                  <c:v>45894</c:v>
                </c:pt>
                <c:pt idx="1664">
                  <c:v>31859</c:v>
                </c:pt>
                <c:pt idx="1665">
                  <c:v>77226</c:v>
                </c:pt>
                <c:pt idx="1666">
                  <c:v>23539</c:v>
                </c:pt>
                <c:pt idx="1667">
                  <c:v>65640</c:v>
                </c:pt>
                <c:pt idx="1668">
                  <c:v>46377</c:v>
                </c:pt>
                <c:pt idx="1669">
                  <c:v>80184</c:v>
                </c:pt>
                <c:pt idx="1670">
                  <c:v>73454</c:v>
                </c:pt>
                <c:pt idx="1671">
                  <c:v>16529</c:v>
                </c:pt>
                <c:pt idx="1672">
                  <c:v>54222</c:v>
                </c:pt>
                <c:pt idx="1673">
                  <c:v>26642</c:v>
                </c:pt>
                <c:pt idx="1674">
                  <c:v>62637</c:v>
                </c:pt>
                <c:pt idx="1675">
                  <c:v>38887</c:v>
                </c:pt>
                <c:pt idx="1676">
                  <c:v>27116</c:v>
                </c:pt>
                <c:pt idx="1677">
                  <c:v>65814</c:v>
                </c:pt>
                <c:pt idx="1678">
                  <c:v>55954</c:v>
                </c:pt>
                <c:pt idx="1679">
                  <c:v>66582</c:v>
                </c:pt>
                <c:pt idx="1680">
                  <c:v>54549</c:v>
                </c:pt>
                <c:pt idx="1681">
                  <c:v>38576</c:v>
                </c:pt>
                <c:pt idx="1682">
                  <c:v>67023</c:v>
                </c:pt>
                <c:pt idx="1683">
                  <c:v>62994</c:v>
                </c:pt>
                <c:pt idx="1684">
                  <c:v>77457</c:v>
                </c:pt>
                <c:pt idx="1685">
                  <c:v>73705</c:v>
                </c:pt>
                <c:pt idx="1686">
                  <c:v>69263</c:v>
                </c:pt>
                <c:pt idx="1687">
                  <c:v>53790</c:v>
                </c:pt>
                <c:pt idx="1688">
                  <c:v>30351</c:v>
                </c:pt>
                <c:pt idx="1689">
                  <c:v>65747</c:v>
                </c:pt>
                <c:pt idx="1690">
                  <c:v>27244</c:v>
                </c:pt>
                <c:pt idx="1691">
                  <c:v>46344</c:v>
                </c:pt>
                <c:pt idx="1692">
                  <c:v>32303</c:v>
                </c:pt>
                <c:pt idx="1693">
                  <c:v>24683</c:v>
                </c:pt>
                <c:pt idx="1694">
                  <c:v>76800</c:v>
                </c:pt>
                <c:pt idx="1695">
                  <c:v>35544</c:v>
                </c:pt>
                <c:pt idx="1696">
                  <c:v>71163</c:v>
                </c:pt>
                <c:pt idx="1697">
                  <c:v>60432</c:v>
                </c:pt>
                <c:pt idx="1698">
                  <c:v>19444</c:v>
                </c:pt>
                <c:pt idx="1699">
                  <c:v>72298</c:v>
                </c:pt>
                <c:pt idx="1700">
                  <c:v>46102</c:v>
                </c:pt>
                <c:pt idx="1701">
                  <c:v>45921</c:v>
                </c:pt>
                <c:pt idx="1702">
                  <c:v>65210</c:v>
                </c:pt>
                <c:pt idx="1703">
                  <c:v>28839</c:v>
                </c:pt>
                <c:pt idx="1704">
                  <c:v>51766</c:v>
                </c:pt>
                <c:pt idx="1705">
                  <c:v>71427</c:v>
                </c:pt>
                <c:pt idx="1706">
                  <c:v>30772</c:v>
                </c:pt>
                <c:pt idx="1707">
                  <c:v>57236</c:v>
                </c:pt>
                <c:pt idx="1708">
                  <c:v>82427</c:v>
                </c:pt>
                <c:pt idx="1709">
                  <c:v>58482</c:v>
                </c:pt>
                <c:pt idx="1710">
                  <c:v>5648</c:v>
                </c:pt>
                <c:pt idx="1711">
                  <c:v>36026</c:v>
                </c:pt>
                <c:pt idx="1712">
                  <c:v>25224</c:v>
                </c:pt>
                <c:pt idx="1713">
                  <c:v>57912</c:v>
                </c:pt>
                <c:pt idx="1714">
                  <c:v>20130</c:v>
                </c:pt>
                <c:pt idx="1715">
                  <c:v>89120</c:v>
                </c:pt>
                <c:pt idx="1716">
                  <c:v>20981</c:v>
                </c:pt>
                <c:pt idx="1717">
                  <c:v>66294</c:v>
                </c:pt>
                <c:pt idx="1718">
                  <c:v>22585</c:v>
                </c:pt>
                <c:pt idx="1719">
                  <c:v>77972</c:v>
                </c:pt>
                <c:pt idx="1720">
                  <c:v>43050</c:v>
                </c:pt>
                <c:pt idx="1721">
                  <c:v>42664</c:v>
                </c:pt>
                <c:pt idx="1722">
                  <c:v>73395</c:v>
                </c:pt>
                <c:pt idx="1723">
                  <c:v>53233</c:v>
                </c:pt>
                <c:pt idx="1724">
                  <c:v>30467</c:v>
                </c:pt>
                <c:pt idx="1725">
                  <c:v>35178</c:v>
                </c:pt>
                <c:pt idx="1726">
                  <c:v>39356</c:v>
                </c:pt>
                <c:pt idx="1727">
                  <c:v>31788</c:v>
                </c:pt>
                <c:pt idx="1728">
                  <c:v>63206</c:v>
                </c:pt>
                <c:pt idx="1729">
                  <c:v>48186</c:v>
                </c:pt>
                <c:pt idx="1730">
                  <c:v>53204</c:v>
                </c:pt>
                <c:pt idx="1731">
                  <c:v>19514</c:v>
                </c:pt>
                <c:pt idx="1732">
                  <c:v>56628</c:v>
                </c:pt>
                <c:pt idx="1733">
                  <c:v>55012</c:v>
                </c:pt>
                <c:pt idx="1734">
                  <c:v>62187</c:v>
                </c:pt>
                <c:pt idx="1735">
                  <c:v>42394</c:v>
                </c:pt>
                <c:pt idx="1736">
                  <c:v>56850</c:v>
                </c:pt>
                <c:pt idx="1737">
                  <c:v>44375</c:v>
                </c:pt>
                <c:pt idx="1738">
                  <c:v>69401</c:v>
                </c:pt>
                <c:pt idx="1739">
                  <c:v>35924</c:v>
                </c:pt>
                <c:pt idx="1740">
                  <c:v>46910</c:v>
                </c:pt>
                <c:pt idx="1741">
                  <c:v>7500</c:v>
                </c:pt>
                <c:pt idx="1742">
                  <c:v>34242</c:v>
                </c:pt>
                <c:pt idx="1743">
                  <c:v>32144</c:v>
                </c:pt>
                <c:pt idx="1744">
                  <c:v>30023</c:v>
                </c:pt>
                <c:pt idx="1745">
                  <c:v>20427</c:v>
                </c:pt>
                <c:pt idx="1746">
                  <c:v>52854</c:v>
                </c:pt>
                <c:pt idx="1747">
                  <c:v>41275</c:v>
                </c:pt>
                <c:pt idx="1748">
                  <c:v>42231</c:v>
                </c:pt>
                <c:pt idx="1749">
                  <c:v>39062</c:v>
                </c:pt>
                <c:pt idx="1750">
                  <c:v>29732</c:v>
                </c:pt>
                <c:pt idx="1751">
                  <c:v>34824</c:v>
                </c:pt>
                <c:pt idx="1752">
                  <c:v>22123</c:v>
                </c:pt>
                <c:pt idx="1753">
                  <c:v>31928</c:v>
                </c:pt>
                <c:pt idx="1754">
                  <c:v>27159</c:v>
                </c:pt>
                <c:pt idx="1755">
                  <c:v>45160</c:v>
                </c:pt>
                <c:pt idx="1756">
                  <c:v>65685</c:v>
                </c:pt>
                <c:pt idx="1757">
                  <c:v>60033</c:v>
                </c:pt>
                <c:pt idx="1758">
                  <c:v>18393</c:v>
                </c:pt>
                <c:pt idx="1759">
                  <c:v>34554</c:v>
                </c:pt>
                <c:pt idx="1760">
                  <c:v>36143</c:v>
                </c:pt>
                <c:pt idx="1761">
                  <c:v>38452</c:v>
                </c:pt>
                <c:pt idx="1762">
                  <c:v>38741</c:v>
                </c:pt>
                <c:pt idx="1763">
                  <c:v>17459</c:v>
                </c:pt>
                <c:pt idx="1764">
                  <c:v>22263</c:v>
                </c:pt>
                <c:pt idx="1765">
                  <c:v>75865</c:v>
                </c:pt>
                <c:pt idx="1766">
                  <c:v>39548</c:v>
                </c:pt>
                <c:pt idx="1767">
                  <c:v>33569</c:v>
                </c:pt>
                <c:pt idx="1768">
                  <c:v>90933</c:v>
                </c:pt>
                <c:pt idx="1769">
                  <c:v>79823</c:v>
                </c:pt>
                <c:pt idx="1770">
                  <c:v>41443</c:v>
                </c:pt>
                <c:pt idx="1771">
                  <c:v>51287</c:v>
                </c:pt>
                <c:pt idx="1772">
                  <c:v>29543</c:v>
                </c:pt>
                <c:pt idx="1773">
                  <c:v>82571</c:v>
                </c:pt>
                <c:pt idx="1774">
                  <c:v>39453</c:v>
                </c:pt>
                <c:pt idx="1775">
                  <c:v>54197</c:v>
                </c:pt>
                <c:pt idx="1776">
                  <c:v>94472</c:v>
                </c:pt>
                <c:pt idx="1777">
                  <c:v>52074</c:v>
                </c:pt>
                <c:pt idx="1778">
                  <c:v>42395</c:v>
                </c:pt>
                <c:pt idx="1779">
                  <c:v>75433</c:v>
                </c:pt>
                <c:pt idx="1780">
                  <c:v>55563</c:v>
                </c:pt>
                <c:pt idx="1781">
                  <c:v>71466</c:v>
                </c:pt>
                <c:pt idx="1782">
                  <c:v>86424</c:v>
                </c:pt>
                <c:pt idx="1783">
                  <c:v>78075</c:v>
                </c:pt>
                <c:pt idx="1784">
                  <c:v>82032</c:v>
                </c:pt>
                <c:pt idx="1785">
                  <c:v>52569</c:v>
                </c:pt>
                <c:pt idx="1786">
                  <c:v>31761</c:v>
                </c:pt>
                <c:pt idx="1787">
                  <c:v>29315</c:v>
                </c:pt>
                <c:pt idx="1788">
                  <c:v>38829</c:v>
                </c:pt>
                <c:pt idx="1789">
                  <c:v>58692</c:v>
                </c:pt>
                <c:pt idx="1790">
                  <c:v>70924</c:v>
                </c:pt>
                <c:pt idx="1791">
                  <c:v>55956</c:v>
                </c:pt>
                <c:pt idx="1792">
                  <c:v>62568</c:v>
                </c:pt>
                <c:pt idx="1793">
                  <c:v>79632</c:v>
                </c:pt>
                <c:pt idx="1794">
                  <c:v>21359</c:v>
                </c:pt>
                <c:pt idx="1795">
                  <c:v>78468</c:v>
                </c:pt>
                <c:pt idx="1796">
                  <c:v>85072</c:v>
                </c:pt>
                <c:pt idx="1797">
                  <c:v>21355</c:v>
                </c:pt>
                <c:pt idx="1798">
                  <c:v>45204</c:v>
                </c:pt>
                <c:pt idx="1799">
                  <c:v>65526</c:v>
                </c:pt>
                <c:pt idx="1800">
                  <c:v>34578</c:v>
                </c:pt>
                <c:pt idx="1801">
                  <c:v>48918</c:v>
                </c:pt>
                <c:pt idx="1802">
                  <c:v>39747</c:v>
                </c:pt>
                <c:pt idx="1803">
                  <c:v>50616</c:v>
                </c:pt>
                <c:pt idx="1804">
                  <c:v>46015</c:v>
                </c:pt>
                <c:pt idx="1805">
                  <c:v>22148</c:v>
                </c:pt>
                <c:pt idx="1806">
                  <c:v>58116</c:v>
                </c:pt>
                <c:pt idx="1807">
                  <c:v>77622</c:v>
                </c:pt>
                <c:pt idx="1808">
                  <c:v>36283</c:v>
                </c:pt>
                <c:pt idx="1809">
                  <c:v>75315</c:v>
                </c:pt>
                <c:pt idx="1810">
                  <c:v>15033</c:v>
                </c:pt>
                <c:pt idx="1811">
                  <c:v>35246</c:v>
                </c:pt>
                <c:pt idx="1812">
                  <c:v>36273</c:v>
                </c:pt>
                <c:pt idx="1813">
                  <c:v>44503</c:v>
                </c:pt>
                <c:pt idx="1814">
                  <c:v>44319</c:v>
                </c:pt>
                <c:pt idx="1815">
                  <c:v>55249</c:v>
                </c:pt>
                <c:pt idx="1816">
                  <c:v>26850</c:v>
                </c:pt>
                <c:pt idx="1817">
                  <c:v>38196</c:v>
                </c:pt>
                <c:pt idx="1818">
                  <c:v>24711</c:v>
                </c:pt>
                <c:pt idx="1819">
                  <c:v>50616</c:v>
                </c:pt>
                <c:pt idx="1820">
                  <c:v>14796</c:v>
                </c:pt>
                <c:pt idx="1821">
                  <c:v>59412</c:v>
                </c:pt>
                <c:pt idx="1822">
                  <c:v>49638</c:v>
                </c:pt>
                <c:pt idx="1823">
                  <c:v>58401</c:v>
                </c:pt>
                <c:pt idx="1824">
                  <c:v>66000</c:v>
                </c:pt>
                <c:pt idx="1825">
                  <c:v>35876</c:v>
                </c:pt>
                <c:pt idx="1826">
                  <c:v>92556</c:v>
                </c:pt>
                <c:pt idx="1827">
                  <c:v>33456</c:v>
                </c:pt>
                <c:pt idx="1828">
                  <c:v>50447</c:v>
                </c:pt>
                <c:pt idx="1829">
                  <c:v>37716</c:v>
                </c:pt>
                <c:pt idx="1830">
                  <c:v>43322</c:v>
                </c:pt>
                <c:pt idx="1831">
                  <c:v>35684</c:v>
                </c:pt>
                <c:pt idx="1832">
                  <c:v>61180</c:v>
                </c:pt>
                <c:pt idx="1833">
                  <c:v>42523</c:v>
                </c:pt>
                <c:pt idx="1834">
                  <c:v>45903</c:v>
                </c:pt>
                <c:pt idx="1835">
                  <c:v>27071</c:v>
                </c:pt>
                <c:pt idx="1836">
                  <c:v>59354</c:v>
                </c:pt>
                <c:pt idx="1837">
                  <c:v>92910</c:v>
                </c:pt>
                <c:pt idx="1838">
                  <c:v>79146</c:v>
                </c:pt>
                <c:pt idx="1839">
                  <c:v>46931</c:v>
                </c:pt>
                <c:pt idx="1840">
                  <c:v>55761</c:v>
                </c:pt>
                <c:pt idx="1841">
                  <c:v>36663</c:v>
                </c:pt>
                <c:pt idx="1842">
                  <c:v>72570</c:v>
                </c:pt>
                <c:pt idx="1843">
                  <c:v>39190</c:v>
                </c:pt>
                <c:pt idx="1844">
                  <c:v>79529</c:v>
                </c:pt>
                <c:pt idx="1845">
                  <c:v>27938</c:v>
                </c:pt>
                <c:pt idx="1846">
                  <c:v>22518</c:v>
                </c:pt>
                <c:pt idx="1847">
                  <c:v>62159</c:v>
                </c:pt>
                <c:pt idx="1848">
                  <c:v>81574</c:v>
                </c:pt>
                <c:pt idx="1849">
                  <c:v>25959</c:v>
                </c:pt>
                <c:pt idx="1850">
                  <c:v>34728</c:v>
                </c:pt>
                <c:pt idx="1851">
                  <c:v>57338</c:v>
                </c:pt>
                <c:pt idx="1852">
                  <c:v>41713</c:v>
                </c:pt>
                <c:pt idx="1853">
                  <c:v>28332</c:v>
                </c:pt>
                <c:pt idx="1854">
                  <c:v>77882</c:v>
                </c:pt>
                <c:pt idx="1855">
                  <c:v>26868</c:v>
                </c:pt>
                <c:pt idx="1856">
                  <c:v>35860</c:v>
                </c:pt>
                <c:pt idx="1857">
                  <c:v>35860</c:v>
                </c:pt>
                <c:pt idx="1858">
                  <c:v>38054</c:v>
                </c:pt>
                <c:pt idx="1859">
                  <c:v>75507</c:v>
                </c:pt>
                <c:pt idx="1860">
                  <c:v>37395</c:v>
                </c:pt>
                <c:pt idx="1861">
                  <c:v>75774</c:v>
                </c:pt>
                <c:pt idx="1862">
                  <c:v>88420</c:v>
                </c:pt>
                <c:pt idx="1863">
                  <c:v>71322</c:v>
                </c:pt>
                <c:pt idx="1864">
                  <c:v>43776</c:v>
                </c:pt>
                <c:pt idx="1865">
                  <c:v>76842</c:v>
                </c:pt>
                <c:pt idx="1866">
                  <c:v>74293</c:v>
                </c:pt>
                <c:pt idx="1867">
                  <c:v>10404</c:v>
                </c:pt>
                <c:pt idx="1868">
                  <c:v>34469</c:v>
                </c:pt>
                <c:pt idx="1869">
                  <c:v>46390</c:v>
                </c:pt>
                <c:pt idx="1870">
                  <c:v>37401</c:v>
                </c:pt>
                <c:pt idx="1871">
                  <c:v>81168</c:v>
                </c:pt>
                <c:pt idx="1872">
                  <c:v>59041</c:v>
                </c:pt>
                <c:pt idx="1873">
                  <c:v>52597</c:v>
                </c:pt>
                <c:pt idx="1874">
                  <c:v>56551</c:v>
                </c:pt>
                <c:pt idx="1875">
                  <c:v>52190</c:v>
                </c:pt>
                <c:pt idx="1876">
                  <c:v>15345</c:v>
                </c:pt>
                <c:pt idx="1877">
                  <c:v>26954</c:v>
                </c:pt>
                <c:pt idx="1878">
                  <c:v>22108</c:v>
                </c:pt>
                <c:pt idx="1879">
                  <c:v>41644</c:v>
                </c:pt>
                <c:pt idx="1880">
                  <c:v>77376</c:v>
                </c:pt>
                <c:pt idx="1881">
                  <c:v>16248</c:v>
                </c:pt>
                <c:pt idx="1882">
                  <c:v>27922</c:v>
                </c:pt>
                <c:pt idx="1883">
                  <c:v>38725</c:v>
                </c:pt>
                <c:pt idx="1884">
                  <c:v>32474</c:v>
                </c:pt>
                <c:pt idx="1885">
                  <c:v>51650</c:v>
                </c:pt>
                <c:pt idx="1886">
                  <c:v>20587</c:v>
                </c:pt>
                <c:pt idx="1887">
                  <c:v>46106</c:v>
                </c:pt>
                <c:pt idx="1888">
                  <c:v>21282</c:v>
                </c:pt>
                <c:pt idx="1889">
                  <c:v>34738</c:v>
                </c:pt>
                <c:pt idx="1890">
                  <c:v>84117</c:v>
                </c:pt>
                <c:pt idx="1891">
                  <c:v>65486</c:v>
                </c:pt>
                <c:pt idx="1892">
                  <c:v>79593</c:v>
                </c:pt>
                <c:pt idx="1893">
                  <c:v>34176</c:v>
                </c:pt>
                <c:pt idx="1894">
                  <c:v>52195</c:v>
                </c:pt>
                <c:pt idx="1895">
                  <c:v>79946</c:v>
                </c:pt>
                <c:pt idx="1896">
                  <c:v>65968</c:v>
                </c:pt>
                <c:pt idx="1897">
                  <c:v>74190</c:v>
                </c:pt>
                <c:pt idx="1898">
                  <c:v>80872</c:v>
                </c:pt>
                <c:pt idx="1899">
                  <c:v>32146</c:v>
                </c:pt>
                <c:pt idx="1900">
                  <c:v>69661</c:v>
                </c:pt>
                <c:pt idx="1901">
                  <c:v>76140</c:v>
                </c:pt>
                <c:pt idx="1902">
                  <c:v>67267</c:v>
                </c:pt>
                <c:pt idx="1903">
                  <c:v>29791</c:v>
                </c:pt>
                <c:pt idx="1904">
                  <c:v>77845</c:v>
                </c:pt>
                <c:pt idx="1905">
                  <c:v>34587</c:v>
                </c:pt>
                <c:pt idx="1906">
                  <c:v>53863</c:v>
                </c:pt>
                <c:pt idx="1907">
                  <c:v>20518</c:v>
                </c:pt>
                <c:pt idx="1908">
                  <c:v>83033</c:v>
                </c:pt>
                <c:pt idx="1909">
                  <c:v>1730</c:v>
                </c:pt>
                <c:pt idx="1910">
                  <c:v>57100</c:v>
                </c:pt>
                <c:pt idx="1911">
                  <c:v>24434</c:v>
                </c:pt>
                <c:pt idx="1912">
                  <c:v>35860</c:v>
                </c:pt>
                <c:pt idx="1913">
                  <c:v>30298</c:v>
                </c:pt>
                <c:pt idx="1914">
                  <c:v>31353</c:v>
                </c:pt>
                <c:pt idx="1915">
                  <c:v>30396</c:v>
                </c:pt>
                <c:pt idx="1916">
                  <c:v>10979</c:v>
                </c:pt>
                <c:pt idx="1917">
                  <c:v>30096</c:v>
                </c:pt>
                <c:pt idx="1918">
                  <c:v>67911</c:v>
                </c:pt>
                <c:pt idx="1919">
                  <c:v>26751</c:v>
                </c:pt>
                <c:pt idx="1920">
                  <c:v>75127</c:v>
                </c:pt>
                <c:pt idx="1921">
                  <c:v>39996</c:v>
                </c:pt>
                <c:pt idx="1922">
                  <c:v>38853</c:v>
                </c:pt>
                <c:pt idx="1923">
                  <c:v>55842</c:v>
                </c:pt>
                <c:pt idx="1924">
                  <c:v>78710</c:v>
                </c:pt>
                <c:pt idx="1925">
                  <c:v>18988</c:v>
                </c:pt>
                <c:pt idx="1926">
                  <c:v>76081</c:v>
                </c:pt>
                <c:pt idx="1927">
                  <c:v>81051</c:v>
                </c:pt>
                <c:pt idx="1928">
                  <c:v>18890</c:v>
                </c:pt>
                <c:pt idx="1929">
                  <c:v>23626</c:v>
                </c:pt>
                <c:pt idx="1930">
                  <c:v>49669</c:v>
                </c:pt>
                <c:pt idx="1931">
                  <c:v>76624</c:v>
                </c:pt>
                <c:pt idx="1932">
                  <c:v>65106</c:v>
                </c:pt>
                <c:pt idx="1933">
                  <c:v>54984</c:v>
                </c:pt>
                <c:pt idx="1934">
                  <c:v>50300</c:v>
                </c:pt>
                <c:pt idx="1935">
                  <c:v>32892</c:v>
                </c:pt>
                <c:pt idx="1936">
                  <c:v>30843</c:v>
                </c:pt>
                <c:pt idx="1937">
                  <c:v>64722</c:v>
                </c:pt>
                <c:pt idx="1938">
                  <c:v>69719</c:v>
                </c:pt>
                <c:pt idx="1939">
                  <c:v>23091</c:v>
                </c:pt>
                <c:pt idx="1940">
                  <c:v>25721</c:v>
                </c:pt>
                <c:pt idx="1941">
                  <c:v>15287</c:v>
                </c:pt>
                <c:pt idx="1942">
                  <c:v>113734</c:v>
                </c:pt>
                <c:pt idx="1943">
                  <c:v>43783</c:v>
                </c:pt>
                <c:pt idx="1944">
                  <c:v>85844</c:v>
                </c:pt>
                <c:pt idx="1945">
                  <c:v>79410</c:v>
                </c:pt>
                <c:pt idx="1946">
                  <c:v>50127</c:v>
                </c:pt>
                <c:pt idx="1947">
                  <c:v>64892</c:v>
                </c:pt>
                <c:pt idx="1948">
                  <c:v>18746</c:v>
                </c:pt>
                <c:pt idx="1949">
                  <c:v>65808</c:v>
                </c:pt>
                <c:pt idx="1950">
                  <c:v>73170</c:v>
                </c:pt>
                <c:pt idx="1951">
                  <c:v>66480</c:v>
                </c:pt>
                <c:pt idx="1952">
                  <c:v>79803</c:v>
                </c:pt>
                <c:pt idx="1953">
                  <c:v>36927</c:v>
                </c:pt>
                <c:pt idx="1954">
                  <c:v>70545</c:v>
                </c:pt>
                <c:pt idx="1955">
                  <c:v>61671</c:v>
                </c:pt>
                <c:pt idx="1956">
                  <c:v>23536</c:v>
                </c:pt>
                <c:pt idx="1957">
                  <c:v>31686</c:v>
                </c:pt>
                <c:pt idx="1958">
                  <c:v>18492</c:v>
                </c:pt>
                <c:pt idx="1959">
                  <c:v>28764</c:v>
                </c:pt>
                <c:pt idx="1960">
                  <c:v>63404</c:v>
                </c:pt>
                <c:pt idx="1961">
                  <c:v>52157</c:v>
                </c:pt>
                <c:pt idx="1962">
                  <c:v>26576</c:v>
                </c:pt>
                <c:pt idx="1963">
                  <c:v>42693</c:v>
                </c:pt>
                <c:pt idx="1964">
                  <c:v>54348</c:v>
                </c:pt>
                <c:pt idx="1965">
                  <c:v>44794</c:v>
                </c:pt>
                <c:pt idx="1966">
                  <c:v>50353</c:v>
                </c:pt>
                <c:pt idx="1967">
                  <c:v>48006</c:v>
                </c:pt>
                <c:pt idx="1968">
                  <c:v>77343</c:v>
                </c:pt>
                <c:pt idx="1969">
                  <c:v>53154</c:v>
                </c:pt>
                <c:pt idx="1970">
                  <c:v>46094</c:v>
                </c:pt>
                <c:pt idx="1971">
                  <c:v>64014</c:v>
                </c:pt>
                <c:pt idx="1972">
                  <c:v>21675</c:v>
                </c:pt>
                <c:pt idx="1973">
                  <c:v>33279</c:v>
                </c:pt>
                <c:pt idx="1974">
                  <c:v>65488</c:v>
                </c:pt>
                <c:pt idx="1975">
                  <c:v>69283</c:v>
                </c:pt>
                <c:pt idx="1976">
                  <c:v>28249</c:v>
                </c:pt>
                <c:pt idx="1977">
                  <c:v>31385</c:v>
                </c:pt>
                <c:pt idx="1978">
                  <c:v>32583</c:v>
                </c:pt>
                <c:pt idx="1979">
                  <c:v>34596</c:v>
                </c:pt>
                <c:pt idx="1980">
                  <c:v>44322</c:v>
                </c:pt>
                <c:pt idx="1981">
                  <c:v>58684</c:v>
                </c:pt>
                <c:pt idx="1982">
                  <c:v>36802</c:v>
                </c:pt>
                <c:pt idx="1983">
                  <c:v>27190</c:v>
                </c:pt>
                <c:pt idx="1984">
                  <c:v>44159</c:v>
                </c:pt>
                <c:pt idx="1985">
                  <c:v>44359</c:v>
                </c:pt>
                <c:pt idx="1986">
                  <c:v>57954</c:v>
                </c:pt>
                <c:pt idx="1987">
                  <c:v>16531</c:v>
                </c:pt>
                <c:pt idx="1988">
                  <c:v>79865</c:v>
                </c:pt>
                <c:pt idx="1989">
                  <c:v>51111</c:v>
                </c:pt>
                <c:pt idx="1990">
                  <c:v>34961</c:v>
                </c:pt>
                <c:pt idx="1991">
                  <c:v>50870</c:v>
                </c:pt>
                <c:pt idx="1992">
                  <c:v>44078</c:v>
                </c:pt>
                <c:pt idx="1993">
                  <c:v>83891</c:v>
                </c:pt>
                <c:pt idx="1994">
                  <c:v>50116</c:v>
                </c:pt>
                <c:pt idx="1995">
                  <c:v>49605</c:v>
                </c:pt>
                <c:pt idx="1996">
                  <c:v>85485</c:v>
                </c:pt>
                <c:pt idx="1997">
                  <c:v>4861</c:v>
                </c:pt>
                <c:pt idx="1998">
                  <c:v>64587</c:v>
                </c:pt>
              </c:numCache>
            </c:numRef>
          </c:xVal>
          <c:yVal>
            <c:numRef>
              <c:f>Graphs!$C$2:$C$2000</c:f>
              <c:numCache>
                <c:formatCode>General</c:formatCode>
                <c:ptCount val="1999"/>
                <c:pt idx="0">
                  <c:v>2491</c:v>
                </c:pt>
                <c:pt idx="1">
                  <c:v>911</c:v>
                </c:pt>
                <c:pt idx="2">
                  <c:v>2429</c:v>
                </c:pt>
                <c:pt idx="3">
                  <c:v>1892</c:v>
                </c:pt>
                <c:pt idx="4">
                  <c:v>66</c:v>
                </c:pt>
                <c:pt idx="5">
                  <c:v>2304</c:v>
                </c:pt>
                <c:pt idx="6">
                  <c:v>1125</c:v>
                </c:pt>
                <c:pt idx="7">
                  <c:v>523</c:v>
                </c:pt>
                <c:pt idx="8">
                  <c:v>17</c:v>
                </c:pt>
                <c:pt idx="9">
                  <c:v>348</c:v>
                </c:pt>
                <c:pt idx="10">
                  <c:v>1677</c:v>
                </c:pt>
                <c:pt idx="11">
                  <c:v>2304</c:v>
                </c:pt>
                <c:pt idx="12">
                  <c:v>395</c:v>
                </c:pt>
                <c:pt idx="13">
                  <c:v>503</c:v>
                </c:pt>
                <c:pt idx="14">
                  <c:v>16</c:v>
                </c:pt>
                <c:pt idx="15">
                  <c:v>2169</c:v>
                </c:pt>
                <c:pt idx="16">
                  <c:v>306</c:v>
                </c:pt>
                <c:pt idx="17">
                  <c:v>73</c:v>
                </c:pt>
                <c:pt idx="18">
                  <c:v>40</c:v>
                </c:pt>
                <c:pt idx="19">
                  <c:v>182</c:v>
                </c:pt>
                <c:pt idx="20">
                  <c:v>2158</c:v>
                </c:pt>
                <c:pt idx="21">
                  <c:v>2136</c:v>
                </c:pt>
                <c:pt idx="22">
                  <c:v>437</c:v>
                </c:pt>
                <c:pt idx="23">
                  <c:v>117</c:v>
                </c:pt>
                <c:pt idx="24">
                  <c:v>36</c:v>
                </c:pt>
                <c:pt idx="25">
                  <c:v>268</c:v>
                </c:pt>
                <c:pt idx="26">
                  <c:v>20</c:v>
                </c:pt>
                <c:pt idx="27">
                  <c:v>1736</c:v>
                </c:pt>
                <c:pt idx="28">
                  <c:v>2130</c:v>
                </c:pt>
                <c:pt idx="29">
                  <c:v>1627</c:v>
                </c:pt>
                <c:pt idx="30">
                  <c:v>148</c:v>
                </c:pt>
                <c:pt idx="31">
                  <c:v>2105</c:v>
                </c:pt>
                <c:pt idx="32">
                  <c:v>2092</c:v>
                </c:pt>
                <c:pt idx="33">
                  <c:v>1241</c:v>
                </c:pt>
                <c:pt idx="34">
                  <c:v>1500</c:v>
                </c:pt>
                <c:pt idx="35">
                  <c:v>1661</c:v>
                </c:pt>
                <c:pt idx="36">
                  <c:v>2074</c:v>
                </c:pt>
                <c:pt idx="37">
                  <c:v>1118</c:v>
                </c:pt>
                <c:pt idx="38">
                  <c:v>1775</c:v>
                </c:pt>
                <c:pt idx="39">
                  <c:v>1163</c:v>
                </c:pt>
                <c:pt idx="40">
                  <c:v>903</c:v>
                </c:pt>
                <c:pt idx="41">
                  <c:v>2074</c:v>
                </c:pt>
                <c:pt idx="42">
                  <c:v>2066</c:v>
                </c:pt>
                <c:pt idx="43">
                  <c:v>351</c:v>
                </c:pt>
                <c:pt idx="44">
                  <c:v>56</c:v>
                </c:pt>
                <c:pt idx="45">
                  <c:v>832</c:v>
                </c:pt>
                <c:pt idx="46">
                  <c:v>2056</c:v>
                </c:pt>
                <c:pt idx="47">
                  <c:v>2051</c:v>
                </c:pt>
                <c:pt idx="48">
                  <c:v>259</c:v>
                </c:pt>
                <c:pt idx="49">
                  <c:v>950</c:v>
                </c:pt>
                <c:pt idx="50">
                  <c:v>75</c:v>
                </c:pt>
                <c:pt idx="51">
                  <c:v>300</c:v>
                </c:pt>
                <c:pt idx="52">
                  <c:v>2012</c:v>
                </c:pt>
                <c:pt idx="53">
                  <c:v>611</c:v>
                </c:pt>
                <c:pt idx="54">
                  <c:v>1995</c:v>
                </c:pt>
                <c:pt idx="55">
                  <c:v>19</c:v>
                </c:pt>
                <c:pt idx="56">
                  <c:v>84</c:v>
                </c:pt>
                <c:pt idx="57">
                  <c:v>1987</c:v>
                </c:pt>
                <c:pt idx="58">
                  <c:v>1974</c:v>
                </c:pt>
                <c:pt idx="59">
                  <c:v>1966</c:v>
                </c:pt>
                <c:pt idx="60">
                  <c:v>1954</c:v>
                </c:pt>
                <c:pt idx="61">
                  <c:v>1949</c:v>
                </c:pt>
                <c:pt idx="62">
                  <c:v>306</c:v>
                </c:pt>
                <c:pt idx="63">
                  <c:v>1931</c:v>
                </c:pt>
                <c:pt idx="64">
                  <c:v>1924</c:v>
                </c:pt>
                <c:pt idx="65">
                  <c:v>551</c:v>
                </c:pt>
                <c:pt idx="66">
                  <c:v>1029</c:v>
                </c:pt>
                <c:pt idx="67">
                  <c:v>179</c:v>
                </c:pt>
                <c:pt idx="68">
                  <c:v>363</c:v>
                </c:pt>
                <c:pt idx="69">
                  <c:v>1920</c:v>
                </c:pt>
                <c:pt idx="70">
                  <c:v>1919</c:v>
                </c:pt>
                <c:pt idx="71">
                  <c:v>950</c:v>
                </c:pt>
                <c:pt idx="72">
                  <c:v>93</c:v>
                </c:pt>
                <c:pt idx="73">
                  <c:v>59</c:v>
                </c:pt>
                <c:pt idx="74">
                  <c:v>1334</c:v>
                </c:pt>
                <c:pt idx="75">
                  <c:v>1292</c:v>
                </c:pt>
                <c:pt idx="76">
                  <c:v>1914</c:v>
                </c:pt>
                <c:pt idx="77">
                  <c:v>2036</c:v>
                </c:pt>
                <c:pt idx="78">
                  <c:v>254</c:v>
                </c:pt>
                <c:pt idx="79">
                  <c:v>1678</c:v>
                </c:pt>
                <c:pt idx="80">
                  <c:v>1903</c:v>
                </c:pt>
                <c:pt idx="81">
                  <c:v>127</c:v>
                </c:pt>
                <c:pt idx="82">
                  <c:v>1889</c:v>
                </c:pt>
                <c:pt idx="83">
                  <c:v>42</c:v>
                </c:pt>
                <c:pt idx="84">
                  <c:v>19</c:v>
                </c:pt>
                <c:pt idx="85">
                  <c:v>459</c:v>
                </c:pt>
                <c:pt idx="86">
                  <c:v>1122</c:v>
                </c:pt>
                <c:pt idx="87">
                  <c:v>148</c:v>
                </c:pt>
                <c:pt idx="88">
                  <c:v>1118</c:v>
                </c:pt>
                <c:pt idx="89">
                  <c:v>269</c:v>
                </c:pt>
                <c:pt idx="90">
                  <c:v>255</c:v>
                </c:pt>
                <c:pt idx="91">
                  <c:v>1422</c:v>
                </c:pt>
                <c:pt idx="92">
                  <c:v>13</c:v>
                </c:pt>
                <c:pt idx="93">
                  <c:v>1881</c:v>
                </c:pt>
                <c:pt idx="94">
                  <c:v>91</c:v>
                </c:pt>
                <c:pt idx="95">
                  <c:v>1959</c:v>
                </c:pt>
                <c:pt idx="96">
                  <c:v>1880</c:v>
                </c:pt>
                <c:pt idx="97">
                  <c:v>116</c:v>
                </c:pt>
                <c:pt idx="98">
                  <c:v>289</c:v>
                </c:pt>
                <c:pt idx="99">
                  <c:v>1954</c:v>
                </c:pt>
                <c:pt idx="100">
                  <c:v>720</c:v>
                </c:pt>
                <c:pt idx="101">
                  <c:v>352</c:v>
                </c:pt>
                <c:pt idx="102">
                  <c:v>546</c:v>
                </c:pt>
                <c:pt idx="103">
                  <c:v>763</c:v>
                </c:pt>
                <c:pt idx="104">
                  <c:v>31</c:v>
                </c:pt>
                <c:pt idx="105">
                  <c:v>900</c:v>
                </c:pt>
                <c:pt idx="106">
                  <c:v>1879</c:v>
                </c:pt>
                <c:pt idx="107">
                  <c:v>1872</c:v>
                </c:pt>
                <c:pt idx="108">
                  <c:v>1085</c:v>
                </c:pt>
                <c:pt idx="109">
                  <c:v>1868</c:v>
                </c:pt>
                <c:pt idx="110">
                  <c:v>1868</c:v>
                </c:pt>
                <c:pt idx="111">
                  <c:v>1835</c:v>
                </c:pt>
                <c:pt idx="112">
                  <c:v>1808</c:v>
                </c:pt>
                <c:pt idx="113">
                  <c:v>1805</c:v>
                </c:pt>
                <c:pt idx="114">
                  <c:v>58</c:v>
                </c:pt>
                <c:pt idx="115">
                  <c:v>917</c:v>
                </c:pt>
                <c:pt idx="116">
                  <c:v>1243</c:v>
                </c:pt>
                <c:pt idx="117">
                  <c:v>95</c:v>
                </c:pt>
                <c:pt idx="118">
                  <c:v>1795</c:v>
                </c:pt>
                <c:pt idx="119">
                  <c:v>1792</c:v>
                </c:pt>
                <c:pt idx="120">
                  <c:v>35</c:v>
                </c:pt>
                <c:pt idx="121">
                  <c:v>606</c:v>
                </c:pt>
                <c:pt idx="122">
                  <c:v>962</c:v>
                </c:pt>
                <c:pt idx="123">
                  <c:v>63</c:v>
                </c:pt>
                <c:pt idx="124">
                  <c:v>1791</c:v>
                </c:pt>
                <c:pt idx="125">
                  <c:v>1790</c:v>
                </c:pt>
                <c:pt idx="126">
                  <c:v>1153</c:v>
                </c:pt>
                <c:pt idx="127">
                  <c:v>343</c:v>
                </c:pt>
                <c:pt idx="128">
                  <c:v>297</c:v>
                </c:pt>
                <c:pt idx="129">
                  <c:v>437</c:v>
                </c:pt>
                <c:pt idx="130">
                  <c:v>1051</c:v>
                </c:pt>
                <c:pt idx="131">
                  <c:v>1767</c:v>
                </c:pt>
                <c:pt idx="132">
                  <c:v>44</c:v>
                </c:pt>
                <c:pt idx="133">
                  <c:v>1006</c:v>
                </c:pt>
                <c:pt idx="134">
                  <c:v>1758</c:v>
                </c:pt>
                <c:pt idx="135">
                  <c:v>535</c:v>
                </c:pt>
                <c:pt idx="136">
                  <c:v>91</c:v>
                </c:pt>
                <c:pt idx="137">
                  <c:v>1738</c:v>
                </c:pt>
                <c:pt idx="138">
                  <c:v>1241</c:v>
                </c:pt>
                <c:pt idx="139">
                  <c:v>1783</c:v>
                </c:pt>
                <c:pt idx="140">
                  <c:v>351</c:v>
                </c:pt>
                <c:pt idx="141">
                  <c:v>1734</c:v>
                </c:pt>
                <c:pt idx="142">
                  <c:v>1809</c:v>
                </c:pt>
                <c:pt idx="143">
                  <c:v>807</c:v>
                </c:pt>
                <c:pt idx="144">
                  <c:v>225</c:v>
                </c:pt>
                <c:pt idx="145">
                  <c:v>263</c:v>
                </c:pt>
                <c:pt idx="146">
                  <c:v>888</c:v>
                </c:pt>
                <c:pt idx="147">
                  <c:v>24</c:v>
                </c:pt>
                <c:pt idx="148">
                  <c:v>1728</c:v>
                </c:pt>
                <c:pt idx="149">
                  <c:v>118</c:v>
                </c:pt>
                <c:pt idx="150">
                  <c:v>652</c:v>
                </c:pt>
                <c:pt idx="151">
                  <c:v>1726</c:v>
                </c:pt>
                <c:pt idx="152">
                  <c:v>1719</c:v>
                </c:pt>
                <c:pt idx="153">
                  <c:v>121</c:v>
                </c:pt>
                <c:pt idx="154">
                  <c:v>1713</c:v>
                </c:pt>
                <c:pt idx="155">
                  <c:v>154</c:v>
                </c:pt>
                <c:pt idx="156">
                  <c:v>1713</c:v>
                </c:pt>
                <c:pt idx="157">
                  <c:v>1707</c:v>
                </c:pt>
                <c:pt idx="158">
                  <c:v>1654</c:v>
                </c:pt>
                <c:pt idx="159">
                  <c:v>1694</c:v>
                </c:pt>
                <c:pt idx="160">
                  <c:v>176</c:v>
                </c:pt>
                <c:pt idx="161">
                  <c:v>484</c:v>
                </c:pt>
                <c:pt idx="162">
                  <c:v>1682</c:v>
                </c:pt>
                <c:pt idx="163">
                  <c:v>1677</c:v>
                </c:pt>
                <c:pt idx="164">
                  <c:v>18</c:v>
                </c:pt>
                <c:pt idx="165">
                  <c:v>37</c:v>
                </c:pt>
                <c:pt idx="166">
                  <c:v>1208</c:v>
                </c:pt>
                <c:pt idx="167">
                  <c:v>1672</c:v>
                </c:pt>
                <c:pt idx="168">
                  <c:v>965</c:v>
                </c:pt>
                <c:pt idx="169">
                  <c:v>982</c:v>
                </c:pt>
                <c:pt idx="170">
                  <c:v>433</c:v>
                </c:pt>
                <c:pt idx="171">
                  <c:v>185</c:v>
                </c:pt>
                <c:pt idx="172">
                  <c:v>1671</c:v>
                </c:pt>
                <c:pt idx="173">
                  <c:v>1667</c:v>
                </c:pt>
                <c:pt idx="174">
                  <c:v>1649</c:v>
                </c:pt>
                <c:pt idx="175">
                  <c:v>31</c:v>
                </c:pt>
                <c:pt idx="176">
                  <c:v>1645</c:v>
                </c:pt>
                <c:pt idx="177">
                  <c:v>1446</c:v>
                </c:pt>
                <c:pt idx="178">
                  <c:v>1643</c:v>
                </c:pt>
                <c:pt idx="179">
                  <c:v>1958</c:v>
                </c:pt>
                <c:pt idx="180">
                  <c:v>1641</c:v>
                </c:pt>
                <c:pt idx="181">
                  <c:v>1257</c:v>
                </c:pt>
                <c:pt idx="182">
                  <c:v>16</c:v>
                </c:pt>
                <c:pt idx="183">
                  <c:v>1290</c:v>
                </c:pt>
                <c:pt idx="184">
                  <c:v>498</c:v>
                </c:pt>
                <c:pt idx="185">
                  <c:v>2244</c:v>
                </c:pt>
                <c:pt idx="186">
                  <c:v>1019</c:v>
                </c:pt>
                <c:pt idx="187">
                  <c:v>1629</c:v>
                </c:pt>
                <c:pt idx="188">
                  <c:v>2092</c:v>
                </c:pt>
                <c:pt idx="189">
                  <c:v>1614</c:v>
                </c:pt>
                <c:pt idx="190">
                  <c:v>782</c:v>
                </c:pt>
                <c:pt idx="191">
                  <c:v>1375</c:v>
                </c:pt>
                <c:pt idx="192">
                  <c:v>1612</c:v>
                </c:pt>
                <c:pt idx="193">
                  <c:v>1140</c:v>
                </c:pt>
                <c:pt idx="194">
                  <c:v>1661</c:v>
                </c:pt>
                <c:pt idx="195">
                  <c:v>1214</c:v>
                </c:pt>
                <c:pt idx="196">
                  <c:v>948</c:v>
                </c:pt>
                <c:pt idx="197">
                  <c:v>1610</c:v>
                </c:pt>
                <c:pt idx="198">
                  <c:v>1144</c:v>
                </c:pt>
                <c:pt idx="199">
                  <c:v>347</c:v>
                </c:pt>
                <c:pt idx="200">
                  <c:v>1610</c:v>
                </c:pt>
                <c:pt idx="201">
                  <c:v>39</c:v>
                </c:pt>
                <c:pt idx="202">
                  <c:v>275</c:v>
                </c:pt>
                <c:pt idx="203">
                  <c:v>489</c:v>
                </c:pt>
                <c:pt idx="204">
                  <c:v>1606</c:v>
                </c:pt>
                <c:pt idx="205">
                  <c:v>1048</c:v>
                </c:pt>
                <c:pt idx="206">
                  <c:v>254</c:v>
                </c:pt>
                <c:pt idx="207">
                  <c:v>846</c:v>
                </c:pt>
                <c:pt idx="208">
                  <c:v>942</c:v>
                </c:pt>
                <c:pt idx="209">
                  <c:v>264</c:v>
                </c:pt>
                <c:pt idx="210">
                  <c:v>41</c:v>
                </c:pt>
                <c:pt idx="211">
                  <c:v>1584</c:v>
                </c:pt>
                <c:pt idx="212">
                  <c:v>1605</c:v>
                </c:pt>
                <c:pt idx="213">
                  <c:v>945</c:v>
                </c:pt>
                <c:pt idx="214">
                  <c:v>41</c:v>
                </c:pt>
                <c:pt idx="215">
                  <c:v>117</c:v>
                </c:pt>
                <c:pt idx="216">
                  <c:v>729</c:v>
                </c:pt>
                <c:pt idx="217">
                  <c:v>1571</c:v>
                </c:pt>
                <c:pt idx="218">
                  <c:v>1554</c:v>
                </c:pt>
                <c:pt idx="219">
                  <c:v>1552</c:v>
                </c:pt>
                <c:pt idx="220">
                  <c:v>81</c:v>
                </c:pt>
                <c:pt idx="221">
                  <c:v>713</c:v>
                </c:pt>
                <c:pt idx="222">
                  <c:v>1548</c:v>
                </c:pt>
                <c:pt idx="223">
                  <c:v>1403</c:v>
                </c:pt>
                <c:pt idx="224">
                  <c:v>32</c:v>
                </c:pt>
                <c:pt idx="225">
                  <c:v>614</c:v>
                </c:pt>
                <c:pt idx="226">
                  <c:v>119</c:v>
                </c:pt>
                <c:pt idx="227">
                  <c:v>257</c:v>
                </c:pt>
                <c:pt idx="228">
                  <c:v>1544</c:v>
                </c:pt>
                <c:pt idx="229">
                  <c:v>1535</c:v>
                </c:pt>
                <c:pt idx="230">
                  <c:v>1549</c:v>
                </c:pt>
                <c:pt idx="231">
                  <c:v>1308</c:v>
                </c:pt>
                <c:pt idx="232">
                  <c:v>1884</c:v>
                </c:pt>
                <c:pt idx="233">
                  <c:v>353</c:v>
                </c:pt>
                <c:pt idx="234">
                  <c:v>1529</c:v>
                </c:pt>
                <c:pt idx="235">
                  <c:v>1527</c:v>
                </c:pt>
                <c:pt idx="236">
                  <c:v>1517</c:v>
                </c:pt>
                <c:pt idx="237">
                  <c:v>181</c:v>
                </c:pt>
                <c:pt idx="238">
                  <c:v>1080</c:v>
                </c:pt>
                <c:pt idx="239">
                  <c:v>47</c:v>
                </c:pt>
                <c:pt idx="240">
                  <c:v>1517</c:v>
                </c:pt>
                <c:pt idx="241">
                  <c:v>1076</c:v>
                </c:pt>
                <c:pt idx="242">
                  <c:v>486</c:v>
                </c:pt>
                <c:pt idx="243">
                  <c:v>57</c:v>
                </c:pt>
                <c:pt idx="244">
                  <c:v>828</c:v>
                </c:pt>
                <c:pt idx="245">
                  <c:v>1508</c:v>
                </c:pt>
                <c:pt idx="246">
                  <c:v>19</c:v>
                </c:pt>
                <c:pt idx="247">
                  <c:v>382</c:v>
                </c:pt>
                <c:pt idx="248">
                  <c:v>2057</c:v>
                </c:pt>
                <c:pt idx="249">
                  <c:v>1503</c:v>
                </c:pt>
                <c:pt idx="250">
                  <c:v>490</c:v>
                </c:pt>
                <c:pt idx="251">
                  <c:v>837</c:v>
                </c:pt>
                <c:pt idx="252">
                  <c:v>310</c:v>
                </c:pt>
                <c:pt idx="253">
                  <c:v>350</c:v>
                </c:pt>
                <c:pt idx="254">
                  <c:v>1502</c:v>
                </c:pt>
                <c:pt idx="255">
                  <c:v>438</c:v>
                </c:pt>
                <c:pt idx="256">
                  <c:v>894</c:v>
                </c:pt>
                <c:pt idx="257">
                  <c:v>1497</c:v>
                </c:pt>
                <c:pt idx="258">
                  <c:v>394</c:v>
                </c:pt>
                <c:pt idx="259">
                  <c:v>54</c:v>
                </c:pt>
                <c:pt idx="260">
                  <c:v>34</c:v>
                </c:pt>
                <c:pt idx="261">
                  <c:v>1294</c:v>
                </c:pt>
                <c:pt idx="262">
                  <c:v>1166</c:v>
                </c:pt>
                <c:pt idx="263">
                  <c:v>537</c:v>
                </c:pt>
                <c:pt idx="264">
                  <c:v>216</c:v>
                </c:pt>
                <c:pt idx="265">
                  <c:v>191</c:v>
                </c:pt>
                <c:pt idx="266">
                  <c:v>1492</c:v>
                </c:pt>
                <c:pt idx="267">
                  <c:v>1489</c:v>
                </c:pt>
                <c:pt idx="268">
                  <c:v>1461</c:v>
                </c:pt>
                <c:pt idx="269">
                  <c:v>493</c:v>
                </c:pt>
                <c:pt idx="270">
                  <c:v>40</c:v>
                </c:pt>
                <c:pt idx="271">
                  <c:v>1486</c:v>
                </c:pt>
                <c:pt idx="272">
                  <c:v>1480</c:v>
                </c:pt>
                <c:pt idx="273">
                  <c:v>1348</c:v>
                </c:pt>
                <c:pt idx="274">
                  <c:v>1664</c:v>
                </c:pt>
                <c:pt idx="275">
                  <c:v>1468</c:v>
                </c:pt>
                <c:pt idx="276">
                  <c:v>1716</c:v>
                </c:pt>
                <c:pt idx="277">
                  <c:v>12</c:v>
                </c:pt>
                <c:pt idx="278">
                  <c:v>387</c:v>
                </c:pt>
                <c:pt idx="279">
                  <c:v>715</c:v>
                </c:pt>
                <c:pt idx="280">
                  <c:v>221</c:v>
                </c:pt>
                <c:pt idx="281">
                  <c:v>1233</c:v>
                </c:pt>
                <c:pt idx="282">
                  <c:v>17</c:v>
                </c:pt>
                <c:pt idx="283">
                  <c:v>1464</c:v>
                </c:pt>
                <c:pt idx="284">
                  <c:v>1460</c:v>
                </c:pt>
                <c:pt idx="285">
                  <c:v>94</c:v>
                </c:pt>
                <c:pt idx="286">
                  <c:v>46</c:v>
                </c:pt>
                <c:pt idx="287">
                  <c:v>49</c:v>
                </c:pt>
                <c:pt idx="288">
                  <c:v>16</c:v>
                </c:pt>
                <c:pt idx="289">
                  <c:v>37</c:v>
                </c:pt>
                <c:pt idx="290">
                  <c:v>222</c:v>
                </c:pt>
                <c:pt idx="291">
                  <c:v>438</c:v>
                </c:pt>
                <c:pt idx="292">
                  <c:v>1178</c:v>
                </c:pt>
                <c:pt idx="293">
                  <c:v>1673</c:v>
                </c:pt>
                <c:pt idx="294">
                  <c:v>789</c:v>
                </c:pt>
                <c:pt idx="295">
                  <c:v>290</c:v>
                </c:pt>
                <c:pt idx="296">
                  <c:v>650</c:v>
                </c:pt>
                <c:pt idx="297">
                  <c:v>1760</c:v>
                </c:pt>
                <c:pt idx="298">
                  <c:v>1446</c:v>
                </c:pt>
                <c:pt idx="299">
                  <c:v>1790</c:v>
                </c:pt>
                <c:pt idx="300">
                  <c:v>1102</c:v>
                </c:pt>
                <c:pt idx="301">
                  <c:v>1433</c:v>
                </c:pt>
                <c:pt idx="302">
                  <c:v>991</c:v>
                </c:pt>
                <c:pt idx="303">
                  <c:v>902</c:v>
                </c:pt>
                <c:pt idx="304">
                  <c:v>341</c:v>
                </c:pt>
                <c:pt idx="305">
                  <c:v>1281</c:v>
                </c:pt>
                <c:pt idx="306">
                  <c:v>17</c:v>
                </c:pt>
                <c:pt idx="307">
                  <c:v>953</c:v>
                </c:pt>
                <c:pt idx="308">
                  <c:v>889</c:v>
                </c:pt>
                <c:pt idx="309">
                  <c:v>1419</c:v>
                </c:pt>
                <c:pt idx="310">
                  <c:v>1412</c:v>
                </c:pt>
                <c:pt idx="311">
                  <c:v>43</c:v>
                </c:pt>
                <c:pt idx="312">
                  <c:v>1412</c:v>
                </c:pt>
                <c:pt idx="313">
                  <c:v>1408</c:v>
                </c:pt>
                <c:pt idx="314">
                  <c:v>1402</c:v>
                </c:pt>
                <c:pt idx="315">
                  <c:v>1400</c:v>
                </c:pt>
                <c:pt idx="316">
                  <c:v>213</c:v>
                </c:pt>
                <c:pt idx="317">
                  <c:v>63</c:v>
                </c:pt>
                <c:pt idx="318">
                  <c:v>1571</c:v>
                </c:pt>
                <c:pt idx="319">
                  <c:v>1383</c:v>
                </c:pt>
                <c:pt idx="320">
                  <c:v>1376</c:v>
                </c:pt>
                <c:pt idx="321">
                  <c:v>1270</c:v>
                </c:pt>
                <c:pt idx="322">
                  <c:v>1376</c:v>
                </c:pt>
                <c:pt idx="323">
                  <c:v>41</c:v>
                </c:pt>
                <c:pt idx="324">
                  <c:v>66</c:v>
                </c:pt>
                <c:pt idx="325">
                  <c:v>1872</c:v>
                </c:pt>
                <c:pt idx="326">
                  <c:v>563</c:v>
                </c:pt>
                <c:pt idx="327">
                  <c:v>45</c:v>
                </c:pt>
                <c:pt idx="328">
                  <c:v>1367</c:v>
                </c:pt>
                <c:pt idx="329">
                  <c:v>1429</c:v>
                </c:pt>
                <c:pt idx="330">
                  <c:v>1360</c:v>
                </c:pt>
                <c:pt idx="331">
                  <c:v>310</c:v>
                </c:pt>
                <c:pt idx="332">
                  <c:v>1092</c:v>
                </c:pt>
                <c:pt idx="333">
                  <c:v>962</c:v>
                </c:pt>
                <c:pt idx="334">
                  <c:v>1021</c:v>
                </c:pt>
                <c:pt idx="335">
                  <c:v>1699</c:v>
                </c:pt>
                <c:pt idx="336">
                  <c:v>1358</c:v>
                </c:pt>
                <c:pt idx="337">
                  <c:v>1357</c:v>
                </c:pt>
                <c:pt idx="338">
                  <c:v>90</c:v>
                </c:pt>
                <c:pt idx="339">
                  <c:v>1354</c:v>
                </c:pt>
                <c:pt idx="340">
                  <c:v>301</c:v>
                </c:pt>
                <c:pt idx="341">
                  <c:v>1339</c:v>
                </c:pt>
                <c:pt idx="342">
                  <c:v>1302</c:v>
                </c:pt>
                <c:pt idx="343">
                  <c:v>712</c:v>
                </c:pt>
                <c:pt idx="344">
                  <c:v>20</c:v>
                </c:pt>
                <c:pt idx="345">
                  <c:v>68</c:v>
                </c:pt>
                <c:pt idx="346">
                  <c:v>339</c:v>
                </c:pt>
                <c:pt idx="347">
                  <c:v>531</c:v>
                </c:pt>
                <c:pt idx="348">
                  <c:v>119</c:v>
                </c:pt>
                <c:pt idx="349">
                  <c:v>1372</c:v>
                </c:pt>
                <c:pt idx="350">
                  <c:v>20</c:v>
                </c:pt>
                <c:pt idx="351">
                  <c:v>1148</c:v>
                </c:pt>
                <c:pt idx="352">
                  <c:v>1497</c:v>
                </c:pt>
                <c:pt idx="353">
                  <c:v>1301</c:v>
                </c:pt>
                <c:pt idx="354">
                  <c:v>660</c:v>
                </c:pt>
                <c:pt idx="355">
                  <c:v>502</c:v>
                </c:pt>
                <c:pt idx="356">
                  <c:v>1298</c:v>
                </c:pt>
                <c:pt idx="357">
                  <c:v>1285</c:v>
                </c:pt>
                <c:pt idx="358">
                  <c:v>1551</c:v>
                </c:pt>
                <c:pt idx="359">
                  <c:v>251</c:v>
                </c:pt>
                <c:pt idx="360">
                  <c:v>1384</c:v>
                </c:pt>
                <c:pt idx="361">
                  <c:v>1194</c:v>
                </c:pt>
                <c:pt idx="362">
                  <c:v>304</c:v>
                </c:pt>
                <c:pt idx="363">
                  <c:v>777</c:v>
                </c:pt>
                <c:pt idx="364">
                  <c:v>73</c:v>
                </c:pt>
                <c:pt idx="365">
                  <c:v>262</c:v>
                </c:pt>
                <c:pt idx="366">
                  <c:v>16</c:v>
                </c:pt>
                <c:pt idx="367">
                  <c:v>1320</c:v>
                </c:pt>
                <c:pt idx="368">
                  <c:v>1300</c:v>
                </c:pt>
                <c:pt idx="369">
                  <c:v>710</c:v>
                </c:pt>
                <c:pt idx="370">
                  <c:v>952</c:v>
                </c:pt>
                <c:pt idx="371">
                  <c:v>832</c:v>
                </c:pt>
                <c:pt idx="372">
                  <c:v>1270</c:v>
                </c:pt>
                <c:pt idx="373">
                  <c:v>344</c:v>
                </c:pt>
                <c:pt idx="374">
                  <c:v>1257</c:v>
                </c:pt>
                <c:pt idx="375">
                  <c:v>1270</c:v>
                </c:pt>
                <c:pt idx="376">
                  <c:v>295</c:v>
                </c:pt>
                <c:pt idx="377">
                  <c:v>1287</c:v>
                </c:pt>
                <c:pt idx="378">
                  <c:v>79</c:v>
                </c:pt>
                <c:pt idx="379">
                  <c:v>40</c:v>
                </c:pt>
                <c:pt idx="380">
                  <c:v>44</c:v>
                </c:pt>
                <c:pt idx="381">
                  <c:v>43</c:v>
                </c:pt>
                <c:pt idx="382">
                  <c:v>1023</c:v>
                </c:pt>
                <c:pt idx="383">
                  <c:v>1011</c:v>
                </c:pt>
                <c:pt idx="384">
                  <c:v>1262</c:v>
                </c:pt>
                <c:pt idx="385">
                  <c:v>1237</c:v>
                </c:pt>
                <c:pt idx="386">
                  <c:v>151</c:v>
                </c:pt>
                <c:pt idx="387">
                  <c:v>807</c:v>
                </c:pt>
                <c:pt idx="388">
                  <c:v>16</c:v>
                </c:pt>
                <c:pt idx="389">
                  <c:v>592</c:v>
                </c:pt>
                <c:pt idx="390">
                  <c:v>1364</c:v>
                </c:pt>
                <c:pt idx="391">
                  <c:v>28</c:v>
                </c:pt>
                <c:pt idx="392">
                  <c:v>125</c:v>
                </c:pt>
                <c:pt idx="393">
                  <c:v>1011</c:v>
                </c:pt>
                <c:pt idx="394">
                  <c:v>545</c:v>
                </c:pt>
                <c:pt idx="395">
                  <c:v>308</c:v>
                </c:pt>
                <c:pt idx="396">
                  <c:v>89</c:v>
                </c:pt>
                <c:pt idx="397">
                  <c:v>22</c:v>
                </c:pt>
                <c:pt idx="398">
                  <c:v>91</c:v>
                </c:pt>
                <c:pt idx="399">
                  <c:v>1466</c:v>
                </c:pt>
                <c:pt idx="400">
                  <c:v>1236</c:v>
                </c:pt>
                <c:pt idx="401">
                  <c:v>479</c:v>
                </c:pt>
                <c:pt idx="402">
                  <c:v>1622</c:v>
                </c:pt>
                <c:pt idx="403">
                  <c:v>269</c:v>
                </c:pt>
                <c:pt idx="404">
                  <c:v>897</c:v>
                </c:pt>
                <c:pt idx="405">
                  <c:v>1228</c:v>
                </c:pt>
                <c:pt idx="406">
                  <c:v>338</c:v>
                </c:pt>
                <c:pt idx="407">
                  <c:v>1214</c:v>
                </c:pt>
                <c:pt idx="408">
                  <c:v>912</c:v>
                </c:pt>
                <c:pt idx="409">
                  <c:v>671</c:v>
                </c:pt>
                <c:pt idx="410">
                  <c:v>1208</c:v>
                </c:pt>
                <c:pt idx="411">
                  <c:v>39</c:v>
                </c:pt>
                <c:pt idx="412">
                  <c:v>1302</c:v>
                </c:pt>
                <c:pt idx="413">
                  <c:v>32</c:v>
                </c:pt>
                <c:pt idx="414">
                  <c:v>188</c:v>
                </c:pt>
                <c:pt idx="415">
                  <c:v>1207</c:v>
                </c:pt>
                <c:pt idx="416">
                  <c:v>12</c:v>
                </c:pt>
                <c:pt idx="417">
                  <c:v>118</c:v>
                </c:pt>
                <c:pt idx="418">
                  <c:v>956</c:v>
                </c:pt>
                <c:pt idx="419">
                  <c:v>1206</c:v>
                </c:pt>
                <c:pt idx="420">
                  <c:v>11</c:v>
                </c:pt>
                <c:pt idx="421">
                  <c:v>897</c:v>
                </c:pt>
                <c:pt idx="422">
                  <c:v>1265</c:v>
                </c:pt>
                <c:pt idx="423">
                  <c:v>1206</c:v>
                </c:pt>
                <c:pt idx="424">
                  <c:v>25</c:v>
                </c:pt>
                <c:pt idx="425">
                  <c:v>51</c:v>
                </c:pt>
                <c:pt idx="426">
                  <c:v>1790</c:v>
                </c:pt>
                <c:pt idx="427">
                  <c:v>953</c:v>
                </c:pt>
                <c:pt idx="428">
                  <c:v>971</c:v>
                </c:pt>
                <c:pt idx="429">
                  <c:v>92</c:v>
                </c:pt>
                <c:pt idx="430">
                  <c:v>19</c:v>
                </c:pt>
                <c:pt idx="431">
                  <c:v>22</c:v>
                </c:pt>
                <c:pt idx="432">
                  <c:v>701</c:v>
                </c:pt>
                <c:pt idx="433">
                  <c:v>37</c:v>
                </c:pt>
                <c:pt idx="434">
                  <c:v>453</c:v>
                </c:pt>
                <c:pt idx="435">
                  <c:v>19</c:v>
                </c:pt>
                <c:pt idx="436">
                  <c:v>32</c:v>
                </c:pt>
                <c:pt idx="437">
                  <c:v>429</c:v>
                </c:pt>
                <c:pt idx="438">
                  <c:v>41</c:v>
                </c:pt>
                <c:pt idx="439">
                  <c:v>155</c:v>
                </c:pt>
                <c:pt idx="440">
                  <c:v>1205</c:v>
                </c:pt>
                <c:pt idx="441">
                  <c:v>36</c:v>
                </c:pt>
                <c:pt idx="442">
                  <c:v>1282</c:v>
                </c:pt>
                <c:pt idx="443">
                  <c:v>669</c:v>
                </c:pt>
                <c:pt idx="444">
                  <c:v>1185</c:v>
                </c:pt>
                <c:pt idx="445">
                  <c:v>53</c:v>
                </c:pt>
                <c:pt idx="446">
                  <c:v>24</c:v>
                </c:pt>
                <c:pt idx="447">
                  <c:v>89</c:v>
                </c:pt>
                <c:pt idx="448">
                  <c:v>1184</c:v>
                </c:pt>
                <c:pt idx="449">
                  <c:v>62</c:v>
                </c:pt>
                <c:pt idx="450">
                  <c:v>69</c:v>
                </c:pt>
                <c:pt idx="451">
                  <c:v>40</c:v>
                </c:pt>
                <c:pt idx="452">
                  <c:v>902</c:v>
                </c:pt>
                <c:pt idx="453">
                  <c:v>1182</c:v>
                </c:pt>
                <c:pt idx="454">
                  <c:v>1178</c:v>
                </c:pt>
                <c:pt idx="455">
                  <c:v>1150</c:v>
                </c:pt>
                <c:pt idx="456">
                  <c:v>659</c:v>
                </c:pt>
                <c:pt idx="457">
                  <c:v>795</c:v>
                </c:pt>
                <c:pt idx="458">
                  <c:v>33</c:v>
                </c:pt>
                <c:pt idx="459">
                  <c:v>1149</c:v>
                </c:pt>
                <c:pt idx="460">
                  <c:v>921</c:v>
                </c:pt>
                <c:pt idx="461">
                  <c:v>182</c:v>
                </c:pt>
                <c:pt idx="462">
                  <c:v>1561</c:v>
                </c:pt>
                <c:pt idx="463">
                  <c:v>224</c:v>
                </c:pt>
                <c:pt idx="464">
                  <c:v>892</c:v>
                </c:pt>
                <c:pt idx="465">
                  <c:v>1729</c:v>
                </c:pt>
                <c:pt idx="466">
                  <c:v>886</c:v>
                </c:pt>
                <c:pt idx="467">
                  <c:v>34</c:v>
                </c:pt>
                <c:pt idx="468">
                  <c:v>348</c:v>
                </c:pt>
                <c:pt idx="469">
                  <c:v>724</c:v>
                </c:pt>
                <c:pt idx="470">
                  <c:v>16</c:v>
                </c:pt>
                <c:pt idx="471">
                  <c:v>345</c:v>
                </c:pt>
                <c:pt idx="472">
                  <c:v>61</c:v>
                </c:pt>
                <c:pt idx="473">
                  <c:v>1169</c:v>
                </c:pt>
                <c:pt idx="474">
                  <c:v>1313</c:v>
                </c:pt>
                <c:pt idx="475">
                  <c:v>10</c:v>
                </c:pt>
                <c:pt idx="476">
                  <c:v>1350</c:v>
                </c:pt>
                <c:pt idx="477">
                  <c:v>1144</c:v>
                </c:pt>
                <c:pt idx="478">
                  <c:v>1143</c:v>
                </c:pt>
                <c:pt idx="479">
                  <c:v>960</c:v>
                </c:pt>
                <c:pt idx="480">
                  <c:v>1138</c:v>
                </c:pt>
                <c:pt idx="481">
                  <c:v>1118</c:v>
                </c:pt>
                <c:pt idx="482">
                  <c:v>589</c:v>
                </c:pt>
                <c:pt idx="483">
                  <c:v>1110</c:v>
                </c:pt>
                <c:pt idx="484">
                  <c:v>1803</c:v>
                </c:pt>
                <c:pt idx="485">
                  <c:v>787</c:v>
                </c:pt>
                <c:pt idx="486">
                  <c:v>770</c:v>
                </c:pt>
                <c:pt idx="487">
                  <c:v>34</c:v>
                </c:pt>
                <c:pt idx="488">
                  <c:v>13</c:v>
                </c:pt>
                <c:pt idx="489">
                  <c:v>55</c:v>
                </c:pt>
                <c:pt idx="490">
                  <c:v>1037</c:v>
                </c:pt>
                <c:pt idx="491">
                  <c:v>57</c:v>
                </c:pt>
                <c:pt idx="492">
                  <c:v>41</c:v>
                </c:pt>
                <c:pt idx="493">
                  <c:v>89</c:v>
                </c:pt>
                <c:pt idx="494">
                  <c:v>485</c:v>
                </c:pt>
                <c:pt idx="495">
                  <c:v>1277</c:v>
                </c:pt>
                <c:pt idx="496">
                  <c:v>9</c:v>
                </c:pt>
                <c:pt idx="497">
                  <c:v>39</c:v>
                </c:pt>
                <c:pt idx="498">
                  <c:v>1551</c:v>
                </c:pt>
                <c:pt idx="499">
                  <c:v>887</c:v>
                </c:pt>
                <c:pt idx="500">
                  <c:v>1099</c:v>
                </c:pt>
                <c:pt idx="501">
                  <c:v>50</c:v>
                </c:pt>
                <c:pt idx="502">
                  <c:v>1429</c:v>
                </c:pt>
                <c:pt idx="503">
                  <c:v>1113</c:v>
                </c:pt>
                <c:pt idx="504">
                  <c:v>435</c:v>
                </c:pt>
                <c:pt idx="505">
                  <c:v>390</c:v>
                </c:pt>
                <c:pt idx="506">
                  <c:v>1089</c:v>
                </c:pt>
                <c:pt idx="507">
                  <c:v>1098</c:v>
                </c:pt>
                <c:pt idx="508">
                  <c:v>603</c:v>
                </c:pt>
                <c:pt idx="509">
                  <c:v>121</c:v>
                </c:pt>
                <c:pt idx="510">
                  <c:v>76</c:v>
                </c:pt>
                <c:pt idx="511">
                  <c:v>1080</c:v>
                </c:pt>
                <c:pt idx="512">
                  <c:v>123</c:v>
                </c:pt>
                <c:pt idx="513">
                  <c:v>1072</c:v>
                </c:pt>
                <c:pt idx="514">
                  <c:v>88</c:v>
                </c:pt>
                <c:pt idx="515">
                  <c:v>385</c:v>
                </c:pt>
                <c:pt idx="516">
                  <c:v>30</c:v>
                </c:pt>
                <c:pt idx="517">
                  <c:v>303</c:v>
                </c:pt>
                <c:pt idx="518">
                  <c:v>612</c:v>
                </c:pt>
                <c:pt idx="519">
                  <c:v>777</c:v>
                </c:pt>
                <c:pt idx="520">
                  <c:v>1432</c:v>
                </c:pt>
                <c:pt idx="521">
                  <c:v>497</c:v>
                </c:pt>
                <c:pt idx="522">
                  <c:v>1070</c:v>
                </c:pt>
                <c:pt idx="523">
                  <c:v>254</c:v>
                </c:pt>
                <c:pt idx="524">
                  <c:v>39</c:v>
                </c:pt>
                <c:pt idx="525">
                  <c:v>810</c:v>
                </c:pt>
                <c:pt idx="526">
                  <c:v>948</c:v>
                </c:pt>
                <c:pt idx="527">
                  <c:v>987</c:v>
                </c:pt>
                <c:pt idx="528">
                  <c:v>74</c:v>
                </c:pt>
                <c:pt idx="529">
                  <c:v>483</c:v>
                </c:pt>
                <c:pt idx="530">
                  <c:v>193</c:v>
                </c:pt>
                <c:pt idx="531">
                  <c:v>1061</c:v>
                </c:pt>
                <c:pt idx="532">
                  <c:v>1059</c:v>
                </c:pt>
                <c:pt idx="533">
                  <c:v>674</c:v>
                </c:pt>
                <c:pt idx="534">
                  <c:v>20</c:v>
                </c:pt>
                <c:pt idx="535">
                  <c:v>1024</c:v>
                </c:pt>
                <c:pt idx="536">
                  <c:v>115</c:v>
                </c:pt>
                <c:pt idx="537">
                  <c:v>748</c:v>
                </c:pt>
                <c:pt idx="538">
                  <c:v>1507</c:v>
                </c:pt>
                <c:pt idx="539">
                  <c:v>67</c:v>
                </c:pt>
                <c:pt idx="540">
                  <c:v>809</c:v>
                </c:pt>
                <c:pt idx="541">
                  <c:v>856</c:v>
                </c:pt>
                <c:pt idx="542">
                  <c:v>54</c:v>
                </c:pt>
                <c:pt idx="543">
                  <c:v>1059</c:v>
                </c:pt>
                <c:pt idx="544">
                  <c:v>1056</c:v>
                </c:pt>
                <c:pt idx="545">
                  <c:v>71</c:v>
                </c:pt>
                <c:pt idx="546">
                  <c:v>1054</c:v>
                </c:pt>
                <c:pt idx="547">
                  <c:v>67</c:v>
                </c:pt>
                <c:pt idx="548">
                  <c:v>845</c:v>
                </c:pt>
                <c:pt idx="549">
                  <c:v>1053</c:v>
                </c:pt>
                <c:pt idx="550">
                  <c:v>295</c:v>
                </c:pt>
                <c:pt idx="551">
                  <c:v>1052</c:v>
                </c:pt>
                <c:pt idx="552">
                  <c:v>118</c:v>
                </c:pt>
                <c:pt idx="553">
                  <c:v>1036</c:v>
                </c:pt>
                <c:pt idx="554">
                  <c:v>791</c:v>
                </c:pt>
                <c:pt idx="555">
                  <c:v>839</c:v>
                </c:pt>
                <c:pt idx="556">
                  <c:v>89</c:v>
                </c:pt>
                <c:pt idx="557">
                  <c:v>1494</c:v>
                </c:pt>
                <c:pt idx="558">
                  <c:v>871</c:v>
                </c:pt>
                <c:pt idx="559">
                  <c:v>1158</c:v>
                </c:pt>
                <c:pt idx="560">
                  <c:v>221</c:v>
                </c:pt>
                <c:pt idx="561">
                  <c:v>1234</c:v>
                </c:pt>
                <c:pt idx="562">
                  <c:v>27</c:v>
                </c:pt>
                <c:pt idx="563">
                  <c:v>52</c:v>
                </c:pt>
                <c:pt idx="564">
                  <c:v>1587</c:v>
                </c:pt>
                <c:pt idx="565">
                  <c:v>917</c:v>
                </c:pt>
                <c:pt idx="566">
                  <c:v>63</c:v>
                </c:pt>
                <c:pt idx="567">
                  <c:v>1032</c:v>
                </c:pt>
                <c:pt idx="568">
                  <c:v>49</c:v>
                </c:pt>
                <c:pt idx="569">
                  <c:v>24</c:v>
                </c:pt>
                <c:pt idx="570">
                  <c:v>85</c:v>
                </c:pt>
                <c:pt idx="571">
                  <c:v>43</c:v>
                </c:pt>
                <c:pt idx="572">
                  <c:v>311</c:v>
                </c:pt>
                <c:pt idx="573">
                  <c:v>152</c:v>
                </c:pt>
                <c:pt idx="574">
                  <c:v>122</c:v>
                </c:pt>
                <c:pt idx="575">
                  <c:v>1030</c:v>
                </c:pt>
                <c:pt idx="576">
                  <c:v>381</c:v>
                </c:pt>
                <c:pt idx="577">
                  <c:v>388</c:v>
                </c:pt>
                <c:pt idx="578">
                  <c:v>149</c:v>
                </c:pt>
                <c:pt idx="579">
                  <c:v>1698</c:v>
                </c:pt>
                <c:pt idx="580">
                  <c:v>43</c:v>
                </c:pt>
                <c:pt idx="581">
                  <c:v>154</c:v>
                </c:pt>
                <c:pt idx="582">
                  <c:v>538</c:v>
                </c:pt>
                <c:pt idx="583">
                  <c:v>350</c:v>
                </c:pt>
                <c:pt idx="584">
                  <c:v>494</c:v>
                </c:pt>
                <c:pt idx="585">
                  <c:v>38</c:v>
                </c:pt>
                <c:pt idx="586">
                  <c:v>120</c:v>
                </c:pt>
                <c:pt idx="587">
                  <c:v>1473</c:v>
                </c:pt>
                <c:pt idx="588">
                  <c:v>851</c:v>
                </c:pt>
                <c:pt idx="589">
                  <c:v>1188</c:v>
                </c:pt>
                <c:pt idx="590">
                  <c:v>956</c:v>
                </c:pt>
                <c:pt idx="591">
                  <c:v>153</c:v>
                </c:pt>
                <c:pt idx="592">
                  <c:v>1029</c:v>
                </c:pt>
                <c:pt idx="593">
                  <c:v>460</c:v>
                </c:pt>
                <c:pt idx="594">
                  <c:v>1028</c:v>
                </c:pt>
                <c:pt idx="595">
                  <c:v>182</c:v>
                </c:pt>
                <c:pt idx="596">
                  <c:v>964</c:v>
                </c:pt>
                <c:pt idx="597">
                  <c:v>2262</c:v>
                </c:pt>
                <c:pt idx="598">
                  <c:v>67</c:v>
                </c:pt>
                <c:pt idx="599">
                  <c:v>1101</c:v>
                </c:pt>
                <c:pt idx="600">
                  <c:v>184</c:v>
                </c:pt>
                <c:pt idx="601">
                  <c:v>1132</c:v>
                </c:pt>
                <c:pt idx="602">
                  <c:v>894</c:v>
                </c:pt>
                <c:pt idx="603">
                  <c:v>715</c:v>
                </c:pt>
                <c:pt idx="604">
                  <c:v>387</c:v>
                </c:pt>
                <c:pt idx="605">
                  <c:v>303</c:v>
                </c:pt>
                <c:pt idx="606">
                  <c:v>856</c:v>
                </c:pt>
                <c:pt idx="607">
                  <c:v>1490</c:v>
                </c:pt>
                <c:pt idx="608">
                  <c:v>457</c:v>
                </c:pt>
                <c:pt idx="609">
                  <c:v>663</c:v>
                </c:pt>
                <c:pt idx="610">
                  <c:v>1024</c:v>
                </c:pt>
                <c:pt idx="611">
                  <c:v>14</c:v>
                </c:pt>
                <c:pt idx="612">
                  <c:v>982</c:v>
                </c:pt>
                <c:pt idx="613">
                  <c:v>1174</c:v>
                </c:pt>
                <c:pt idx="614">
                  <c:v>70</c:v>
                </c:pt>
                <c:pt idx="615">
                  <c:v>119</c:v>
                </c:pt>
                <c:pt idx="616">
                  <c:v>656</c:v>
                </c:pt>
                <c:pt idx="617">
                  <c:v>38</c:v>
                </c:pt>
                <c:pt idx="618">
                  <c:v>35</c:v>
                </c:pt>
                <c:pt idx="619">
                  <c:v>1682</c:v>
                </c:pt>
                <c:pt idx="620">
                  <c:v>1003</c:v>
                </c:pt>
                <c:pt idx="621">
                  <c:v>972</c:v>
                </c:pt>
                <c:pt idx="622">
                  <c:v>64</c:v>
                </c:pt>
                <c:pt idx="623">
                  <c:v>971</c:v>
                </c:pt>
                <c:pt idx="624">
                  <c:v>1140</c:v>
                </c:pt>
                <c:pt idx="625">
                  <c:v>261</c:v>
                </c:pt>
                <c:pt idx="626">
                  <c:v>1226</c:v>
                </c:pt>
                <c:pt idx="627">
                  <c:v>355</c:v>
                </c:pt>
                <c:pt idx="628">
                  <c:v>967</c:v>
                </c:pt>
                <c:pt idx="629">
                  <c:v>726</c:v>
                </c:pt>
                <c:pt idx="630">
                  <c:v>149</c:v>
                </c:pt>
                <c:pt idx="631">
                  <c:v>964</c:v>
                </c:pt>
                <c:pt idx="632">
                  <c:v>48</c:v>
                </c:pt>
                <c:pt idx="633">
                  <c:v>677</c:v>
                </c:pt>
                <c:pt idx="634">
                  <c:v>961</c:v>
                </c:pt>
                <c:pt idx="635">
                  <c:v>952</c:v>
                </c:pt>
                <c:pt idx="636">
                  <c:v>1565</c:v>
                </c:pt>
                <c:pt idx="637">
                  <c:v>934</c:v>
                </c:pt>
                <c:pt idx="638">
                  <c:v>883</c:v>
                </c:pt>
                <c:pt idx="639">
                  <c:v>852</c:v>
                </c:pt>
                <c:pt idx="640">
                  <c:v>2188</c:v>
                </c:pt>
                <c:pt idx="641">
                  <c:v>377</c:v>
                </c:pt>
                <c:pt idx="642">
                  <c:v>898</c:v>
                </c:pt>
                <c:pt idx="643">
                  <c:v>894</c:v>
                </c:pt>
                <c:pt idx="644">
                  <c:v>375</c:v>
                </c:pt>
                <c:pt idx="645">
                  <c:v>723</c:v>
                </c:pt>
                <c:pt idx="646">
                  <c:v>73</c:v>
                </c:pt>
                <c:pt idx="647">
                  <c:v>16</c:v>
                </c:pt>
                <c:pt idx="648">
                  <c:v>24</c:v>
                </c:pt>
                <c:pt idx="649">
                  <c:v>611</c:v>
                </c:pt>
                <c:pt idx="650">
                  <c:v>252</c:v>
                </c:pt>
                <c:pt idx="651">
                  <c:v>537</c:v>
                </c:pt>
                <c:pt idx="652">
                  <c:v>910</c:v>
                </c:pt>
                <c:pt idx="653">
                  <c:v>22</c:v>
                </c:pt>
                <c:pt idx="654">
                  <c:v>38</c:v>
                </c:pt>
                <c:pt idx="655">
                  <c:v>877</c:v>
                </c:pt>
                <c:pt idx="656">
                  <c:v>591</c:v>
                </c:pt>
                <c:pt idx="657">
                  <c:v>871</c:v>
                </c:pt>
                <c:pt idx="658">
                  <c:v>860</c:v>
                </c:pt>
                <c:pt idx="659">
                  <c:v>31</c:v>
                </c:pt>
                <c:pt idx="660">
                  <c:v>851</c:v>
                </c:pt>
                <c:pt idx="661">
                  <c:v>233</c:v>
                </c:pt>
                <c:pt idx="662">
                  <c:v>27</c:v>
                </c:pt>
                <c:pt idx="663">
                  <c:v>920</c:v>
                </c:pt>
                <c:pt idx="664">
                  <c:v>46</c:v>
                </c:pt>
                <c:pt idx="665">
                  <c:v>17</c:v>
                </c:pt>
                <c:pt idx="666">
                  <c:v>841</c:v>
                </c:pt>
                <c:pt idx="667">
                  <c:v>1988</c:v>
                </c:pt>
                <c:pt idx="668">
                  <c:v>70</c:v>
                </c:pt>
                <c:pt idx="669">
                  <c:v>39</c:v>
                </c:pt>
                <c:pt idx="670">
                  <c:v>69</c:v>
                </c:pt>
                <c:pt idx="671">
                  <c:v>184</c:v>
                </c:pt>
                <c:pt idx="672">
                  <c:v>42</c:v>
                </c:pt>
                <c:pt idx="673">
                  <c:v>61</c:v>
                </c:pt>
                <c:pt idx="674">
                  <c:v>777</c:v>
                </c:pt>
                <c:pt idx="675">
                  <c:v>1482</c:v>
                </c:pt>
                <c:pt idx="676">
                  <c:v>808</c:v>
                </c:pt>
                <c:pt idx="677">
                  <c:v>513</c:v>
                </c:pt>
                <c:pt idx="678">
                  <c:v>31</c:v>
                </c:pt>
                <c:pt idx="679">
                  <c:v>345</c:v>
                </c:pt>
                <c:pt idx="680">
                  <c:v>32</c:v>
                </c:pt>
                <c:pt idx="681">
                  <c:v>12</c:v>
                </c:pt>
                <c:pt idx="682">
                  <c:v>832</c:v>
                </c:pt>
                <c:pt idx="683">
                  <c:v>196</c:v>
                </c:pt>
                <c:pt idx="684">
                  <c:v>1566</c:v>
                </c:pt>
                <c:pt idx="685">
                  <c:v>540</c:v>
                </c:pt>
                <c:pt idx="686">
                  <c:v>41</c:v>
                </c:pt>
                <c:pt idx="687">
                  <c:v>90</c:v>
                </c:pt>
                <c:pt idx="688">
                  <c:v>19</c:v>
                </c:pt>
                <c:pt idx="689">
                  <c:v>827</c:v>
                </c:pt>
                <c:pt idx="690">
                  <c:v>46</c:v>
                </c:pt>
                <c:pt idx="691">
                  <c:v>894</c:v>
                </c:pt>
                <c:pt idx="692">
                  <c:v>255</c:v>
                </c:pt>
                <c:pt idx="693">
                  <c:v>31</c:v>
                </c:pt>
                <c:pt idx="694">
                  <c:v>1085</c:v>
                </c:pt>
                <c:pt idx="695">
                  <c:v>57</c:v>
                </c:pt>
                <c:pt idx="696">
                  <c:v>1078</c:v>
                </c:pt>
                <c:pt idx="697">
                  <c:v>254</c:v>
                </c:pt>
                <c:pt idx="698">
                  <c:v>35</c:v>
                </c:pt>
                <c:pt idx="699">
                  <c:v>600</c:v>
                </c:pt>
                <c:pt idx="700">
                  <c:v>229</c:v>
                </c:pt>
                <c:pt idx="701">
                  <c:v>150</c:v>
                </c:pt>
                <c:pt idx="702">
                  <c:v>33</c:v>
                </c:pt>
                <c:pt idx="703">
                  <c:v>386</c:v>
                </c:pt>
                <c:pt idx="704">
                  <c:v>914</c:v>
                </c:pt>
                <c:pt idx="705">
                  <c:v>1299</c:v>
                </c:pt>
                <c:pt idx="706">
                  <c:v>795</c:v>
                </c:pt>
                <c:pt idx="707">
                  <c:v>775</c:v>
                </c:pt>
                <c:pt idx="708">
                  <c:v>953</c:v>
                </c:pt>
                <c:pt idx="709">
                  <c:v>1606</c:v>
                </c:pt>
                <c:pt idx="710">
                  <c:v>1150</c:v>
                </c:pt>
                <c:pt idx="711">
                  <c:v>852</c:v>
                </c:pt>
                <c:pt idx="712">
                  <c:v>153</c:v>
                </c:pt>
                <c:pt idx="713">
                  <c:v>67</c:v>
                </c:pt>
                <c:pt idx="714">
                  <c:v>1165</c:v>
                </c:pt>
                <c:pt idx="715">
                  <c:v>902</c:v>
                </c:pt>
                <c:pt idx="716">
                  <c:v>17</c:v>
                </c:pt>
                <c:pt idx="717">
                  <c:v>256</c:v>
                </c:pt>
                <c:pt idx="718">
                  <c:v>770</c:v>
                </c:pt>
                <c:pt idx="719">
                  <c:v>1471</c:v>
                </c:pt>
                <c:pt idx="720">
                  <c:v>1469</c:v>
                </c:pt>
                <c:pt idx="721">
                  <c:v>670</c:v>
                </c:pt>
                <c:pt idx="722">
                  <c:v>233</c:v>
                </c:pt>
                <c:pt idx="723">
                  <c:v>1011</c:v>
                </c:pt>
                <c:pt idx="724">
                  <c:v>884</c:v>
                </c:pt>
                <c:pt idx="725">
                  <c:v>1150</c:v>
                </c:pt>
                <c:pt idx="726">
                  <c:v>71</c:v>
                </c:pt>
                <c:pt idx="727">
                  <c:v>1010</c:v>
                </c:pt>
                <c:pt idx="728">
                  <c:v>506</c:v>
                </c:pt>
                <c:pt idx="729">
                  <c:v>769</c:v>
                </c:pt>
                <c:pt idx="730">
                  <c:v>769</c:v>
                </c:pt>
                <c:pt idx="731">
                  <c:v>747</c:v>
                </c:pt>
                <c:pt idx="732">
                  <c:v>725</c:v>
                </c:pt>
                <c:pt idx="733">
                  <c:v>715</c:v>
                </c:pt>
                <c:pt idx="734">
                  <c:v>337</c:v>
                </c:pt>
                <c:pt idx="735">
                  <c:v>642</c:v>
                </c:pt>
                <c:pt idx="736">
                  <c:v>1661</c:v>
                </c:pt>
                <c:pt idx="737">
                  <c:v>125</c:v>
                </c:pt>
                <c:pt idx="738">
                  <c:v>27</c:v>
                </c:pt>
                <c:pt idx="739">
                  <c:v>708</c:v>
                </c:pt>
                <c:pt idx="740">
                  <c:v>17</c:v>
                </c:pt>
                <c:pt idx="741">
                  <c:v>64</c:v>
                </c:pt>
                <c:pt idx="742">
                  <c:v>706</c:v>
                </c:pt>
                <c:pt idx="743">
                  <c:v>1384</c:v>
                </c:pt>
                <c:pt idx="744">
                  <c:v>384</c:v>
                </c:pt>
                <c:pt idx="745">
                  <c:v>1489</c:v>
                </c:pt>
                <c:pt idx="746">
                  <c:v>619</c:v>
                </c:pt>
                <c:pt idx="747">
                  <c:v>801</c:v>
                </c:pt>
                <c:pt idx="748">
                  <c:v>702</c:v>
                </c:pt>
                <c:pt idx="749">
                  <c:v>62</c:v>
                </c:pt>
                <c:pt idx="750">
                  <c:v>607</c:v>
                </c:pt>
                <c:pt idx="751">
                  <c:v>219</c:v>
                </c:pt>
                <c:pt idx="752">
                  <c:v>1419</c:v>
                </c:pt>
                <c:pt idx="753">
                  <c:v>61</c:v>
                </c:pt>
                <c:pt idx="754">
                  <c:v>304</c:v>
                </c:pt>
                <c:pt idx="755">
                  <c:v>699</c:v>
                </c:pt>
                <c:pt idx="756">
                  <c:v>2098</c:v>
                </c:pt>
                <c:pt idx="757">
                  <c:v>651</c:v>
                </c:pt>
                <c:pt idx="758">
                  <c:v>69</c:v>
                </c:pt>
                <c:pt idx="759">
                  <c:v>72</c:v>
                </c:pt>
                <c:pt idx="760">
                  <c:v>16</c:v>
                </c:pt>
                <c:pt idx="761">
                  <c:v>4</c:v>
                </c:pt>
                <c:pt idx="762">
                  <c:v>662</c:v>
                </c:pt>
                <c:pt idx="763">
                  <c:v>2062</c:v>
                </c:pt>
                <c:pt idx="764">
                  <c:v>91</c:v>
                </c:pt>
                <c:pt idx="765">
                  <c:v>653</c:v>
                </c:pt>
                <c:pt idx="766">
                  <c:v>511</c:v>
                </c:pt>
                <c:pt idx="767">
                  <c:v>34</c:v>
                </c:pt>
                <c:pt idx="768">
                  <c:v>19</c:v>
                </c:pt>
                <c:pt idx="769">
                  <c:v>1542</c:v>
                </c:pt>
                <c:pt idx="770">
                  <c:v>1046</c:v>
                </c:pt>
                <c:pt idx="771">
                  <c:v>20</c:v>
                </c:pt>
                <c:pt idx="772">
                  <c:v>185</c:v>
                </c:pt>
                <c:pt idx="773">
                  <c:v>120</c:v>
                </c:pt>
                <c:pt idx="774">
                  <c:v>661</c:v>
                </c:pt>
                <c:pt idx="775">
                  <c:v>394</c:v>
                </c:pt>
                <c:pt idx="776">
                  <c:v>1259</c:v>
                </c:pt>
                <c:pt idx="777">
                  <c:v>1058</c:v>
                </c:pt>
                <c:pt idx="778">
                  <c:v>54</c:v>
                </c:pt>
                <c:pt idx="779">
                  <c:v>641</c:v>
                </c:pt>
                <c:pt idx="780">
                  <c:v>777</c:v>
                </c:pt>
                <c:pt idx="781">
                  <c:v>618</c:v>
                </c:pt>
                <c:pt idx="782">
                  <c:v>1799</c:v>
                </c:pt>
                <c:pt idx="783">
                  <c:v>41</c:v>
                </c:pt>
                <c:pt idx="784">
                  <c:v>17</c:v>
                </c:pt>
                <c:pt idx="785">
                  <c:v>116</c:v>
                </c:pt>
                <c:pt idx="786">
                  <c:v>1505</c:v>
                </c:pt>
                <c:pt idx="787">
                  <c:v>70</c:v>
                </c:pt>
                <c:pt idx="788">
                  <c:v>616</c:v>
                </c:pt>
                <c:pt idx="789">
                  <c:v>615</c:v>
                </c:pt>
                <c:pt idx="790">
                  <c:v>11</c:v>
                </c:pt>
                <c:pt idx="791">
                  <c:v>222</c:v>
                </c:pt>
                <c:pt idx="792">
                  <c:v>597</c:v>
                </c:pt>
                <c:pt idx="793">
                  <c:v>836</c:v>
                </c:pt>
                <c:pt idx="794">
                  <c:v>303</c:v>
                </c:pt>
                <c:pt idx="795">
                  <c:v>226</c:v>
                </c:pt>
                <c:pt idx="796">
                  <c:v>183</c:v>
                </c:pt>
                <c:pt idx="797">
                  <c:v>304</c:v>
                </c:pt>
                <c:pt idx="798">
                  <c:v>35</c:v>
                </c:pt>
                <c:pt idx="799">
                  <c:v>30</c:v>
                </c:pt>
                <c:pt idx="800">
                  <c:v>1203</c:v>
                </c:pt>
                <c:pt idx="801">
                  <c:v>149</c:v>
                </c:pt>
                <c:pt idx="802">
                  <c:v>1293</c:v>
                </c:pt>
                <c:pt idx="803">
                  <c:v>1028</c:v>
                </c:pt>
                <c:pt idx="804">
                  <c:v>597</c:v>
                </c:pt>
                <c:pt idx="805">
                  <c:v>548</c:v>
                </c:pt>
                <c:pt idx="806">
                  <c:v>1281</c:v>
                </c:pt>
                <c:pt idx="807">
                  <c:v>1254</c:v>
                </c:pt>
                <c:pt idx="808">
                  <c:v>835</c:v>
                </c:pt>
                <c:pt idx="809">
                  <c:v>714</c:v>
                </c:pt>
                <c:pt idx="810">
                  <c:v>151</c:v>
                </c:pt>
                <c:pt idx="811">
                  <c:v>444</c:v>
                </c:pt>
                <c:pt idx="812">
                  <c:v>543</c:v>
                </c:pt>
                <c:pt idx="813">
                  <c:v>542</c:v>
                </c:pt>
                <c:pt idx="814">
                  <c:v>48</c:v>
                </c:pt>
                <c:pt idx="815">
                  <c:v>1144</c:v>
                </c:pt>
                <c:pt idx="816">
                  <c:v>66</c:v>
                </c:pt>
                <c:pt idx="817">
                  <c:v>32</c:v>
                </c:pt>
                <c:pt idx="818">
                  <c:v>542</c:v>
                </c:pt>
                <c:pt idx="819">
                  <c:v>532</c:v>
                </c:pt>
                <c:pt idx="820">
                  <c:v>1029</c:v>
                </c:pt>
                <c:pt idx="821">
                  <c:v>32</c:v>
                </c:pt>
                <c:pt idx="822">
                  <c:v>361</c:v>
                </c:pt>
                <c:pt idx="823">
                  <c:v>537</c:v>
                </c:pt>
                <c:pt idx="824">
                  <c:v>540</c:v>
                </c:pt>
                <c:pt idx="825">
                  <c:v>342</c:v>
                </c:pt>
                <c:pt idx="826">
                  <c:v>1601</c:v>
                </c:pt>
                <c:pt idx="827">
                  <c:v>32</c:v>
                </c:pt>
                <c:pt idx="828">
                  <c:v>146</c:v>
                </c:pt>
                <c:pt idx="829">
                  <c:v>1087</c:v>
                </c:pt>
                <c:pt idx="830">
                  <c:v>1117</c:v>
                </c:pt>
                <c:pt idx="831">
                  <c:v>38</c:v>
                </c:pt>
                <c:pt idx="832">
                  <c:v>520</c:v>
                </c:pt>
                <c:pt idx="833">
                  <c:v>32</c:v>
                </c:pt>
                <c:pt idx="834">
                  <c:v>35</c:v>
                </c:pt>
                <c:pt idx="835">
                  <c:v>13</c:v>
                </c:pt>
                <c:pt idx="836">
                  <c:v>17</c:v>
                </c:pt>
                <c:pt idx="837">
                  <c:v>496</c:v>
                </c:pt>
                <c:pt idx="838">
                  <c:v>229</c:v>
                </c:pt>
                <c:pt idx="839">
                  <c:v>89</c:v>
                </c:pt>
                <c:pt idx="840">
                  <c:v>345</c:v>
                </c:pt>
                <c:pt idx="841">
                  <c:v>1426</c:v>
                </c:pt>
                <c:pt idx="842">
                  <c:v>923</c:v>
                </c:pt>
                <c:pt idx="843">
                  <c:v>93</c:v>
                </c:pt>
                <c:pt idx="844">
                  <c:v>1383</c:v>
                </c:pt>
                <c:pt idx="845">
                  <c:v>1194</c:v>
                </c:pt>
                <c:pt idx="846">
                  <c:v>272</c:v>
                </c:pt>
                <c:pt idx="847">
                  <c:v>547</c:v>
                </c:pt>
                <c:pt idx="848">
                  <c:v>19</c:v>
                </c:pt>
                <c:pt idx="849">
                  <c:v>28</c:v>
                </c:pt>
                <c:pt idx="850">
                  <c:v>258</c:v>
                </c:pt>
                <c:pt idx="851">
                  <c:v>189</c:v>
                </c:pt>
                <c:pt idx="852">
                  <c:v>17</c:v>
                </c:pt>
                <c:pt idx="853">
                  <c:v>1039</c:v>
                </c:pt>
                <c:pt idx="854">
                  <c:v>1180</c:v>
                </c:pt>
                <c:pt idx="855">
                  <c:v>1319</c:v>
                </c:pt>
                <c:pt idx="856">
                  <c:v>258</c:v>
                </c:pt>
                <c:pt idx="857">
                  <c:v>259</c:v>
                </c:pt>
                <c:pt idx="858">
                  <c:v>445</c:v>
                </c:pt>
                <c:pt idx="859">
                  <c:v>1634</c:v>
                </c:pt>
                <c:pt idx="860">
                  <c:v>494</c:v>
                </c:pt>
                <c:pt idx="861">
                  <c:v>11</c:v>
                </c:pt>
                <c:pt idx="862">
                  <c:v>838</c:v>
                </c:pt>
                <c:pt idx="863">
                  <c:v>492</c:v>
                </c:pt>
                <c:pt idx="864">
                  <c:v>322</c:v>
                </c:pt>
                <c:pt idx="865">
                  <c:v>1027</c:v>
                </c:pt>
                <c:pt idx="866">
                  <c:v>1784</c:v>
                </c:pt>
                <c:pt idx="867">
                  <c:v>46</c:v>
                </c:pt>
                <c:pt idx="868">
                  <c:v>39</c:v>
                </c:pt>
                <c:pt idx="869">
                  <c:v>490</c:v>
                </c:pt>
                <c:pt idx="870">
                  <c:v>489</c:v>
                </c:pt>
                <c:pt idx="871">
                  <c:v>821</c:v>
                </c:pt>
                <c:pt idx="872">
                  <c:v>451</c:v>
                </c:pt>
                <c:pt idx="873">
                  <c:v>1794</c:v>
                </c:pt>
                <c:pt idx="874">
                  <c:v>120</c:v>
                </c:pt>
                <c:pt idx="875">
                  <c:v>447</c:v>
                </c:pt>
                <c:pt idx="876">
                  <c:v>595</c:v>
                </c:pt>
                <c:pt idx="877">
                  <c:v>682</c:v>
                </c:pt>
                <c:pt idx="878">
                  <c:v>1541</c:v>
                </c:pt>
                <c:pt idx="879">
                  <c:v>42</c:v>
                </c:pt>
                <c:pt idx="880">
                  <c:v>185</c:v>
                </c:pt>
                <c:pt idx="881">
                  <c:v>392</c:v>
                </c:pt>
                <c:pt idx="882">
                  <c:v>1466</c:v>
                </c:pt>
                <c:pt idx="883">
                  <c:v>17</c:v>
                </c:pt>
                <c:pt idx="884">
                  <c:v>604</c:v>
                </c:pt>
                <c:pt idx="885">
                  <c:v>216</c:v>
                </c:pt>
                <c:pt idx="886">
                  <c:v>225</c:v>
                </c:pt>
                <c:pt idx="887">
                  <c:v>442</c:v>
                </c:pt>
                <c:pt idx="888">
                  <c:v>305</c:v>
                </c:pt>
                <c:pt idx="889">
                  <c:v>220</c:v>
                </c:pt>
                <c:pt idx="890">
                  <c:v>532</c:v>
                </c:pt>
                <c:pt idx="891">
                  <c:v>893</c:v>
                </c:pt>
                <c:pt idx="892">
                  <c:v>733</c:v>
                </c:pt>
                <c:pt idx="893">
                  <c:v>442</c:v>
                </c:pt>
                <c:pt idx="894">
                  <c:v>69</c:v>
                </c:pt>
                <c:pt idx="895">
                  <c:v>397</c:v>
                </c:pt>
                <c:pt idx="896">
                  <c:v>121</c:v>
                </c:pt>
                <c:pt idx="897">
                  <c:v>40</c:v>
                </c:pt>
                <c:pt idx="898">
                  <c:v>1271</c:v>
                </c:pt>
                <c:pt idx="899">
                  <c:v>615</c:v>
                </c:pt>
                <c:pt idx="900">
                  <c:v>551</c:v>
                </c:pt>
                <c:pt idx="901">
                  <c:v>433</c:v>
                </c:pt>
                <c:pt idx="902">
                  <c:v>874</c:v>
                </c:pt>
                <c:pt idx="903">
                  <c:v>1047</c:v>
                </c:pt>
                <c:pt idx="904">
                  <c:v>429</c:v>
                </c:pt>
                <c:pt idx="905">
                  <c:v>1492</c:v>
                </c:pt>
                <c:pt idx="906">
                  <c:v>34</c:v>
                </c:pt>
                <c:pt idx="907">
                  <c:v>608</c:v>
                </c:pt>
                <c:pt idx="908">
                  <c:v>48</c:v>
                </c:pt>
                <c:pt idx="909">
                  <c:v>1212</c:v>
                </c:pt>
                <c:pt idx="910">
                  <c:v>395</c:v>
                </c:pt>
                <c:pt idx="911">
                  <c:v>44</c:v>
                </c:pt>
                <c:pt idx="912">
                  <c:v>309</c:v>
                </c:pt>
                <c:pt idx="913">
                  <c:v>395</c:v>
                </c:pt>
                <c:pt idx="914">
                  <c:v>44</c:v>
                </c:pt>
                <c:pt idx="915">
                  <c:v>825</c:v>
                </c:pt>
                <c:pt idx="916">
                  <c:v>1112</c:v>
                </c:pt>
                <c:pt idx="917">
                  <c:v>219</c:v>
                </c:pt>
                <c:pt idx="918">
                  <c:v>43</c:v>
                </c:pt>
                <c:pt idx="919">
                  <c:v>976</c:v>
                </c:pt>
                <c:pt idx="920">
                  <c:v>445</c:v>
                </c:pt>
                <c:pt idx="921">
                  <c:v>118</c:v>
                </c:pt>
                <c:pt idx="922">
                  <c:v>600</c:v>
                </c:pt>
                <c:pt idx="923">
                  <c:v>386</c:v>
                </c:pt>
                <c:pt idx="924">
                  <c:v>497</c:v>
                </c:pt>
                <c:pt idx="925">
                  <c:v>992</c:v>
                </c:pt>
                <c:pt idx="926">
                  <c:v>339</c:v>
                </c:pt>
                <c:pt idx="927">
                  <c:v>493</c:v>
                </c:pt>
                <c:pt idx="928">
                  <c:v>258</c:v>
                </c:pt>
                <c:pt idx="929">
                  <c:v>1094</c:v>
                </c:pt>
                <c:pt idx="930">
                  <c:v>39</c:v>
                </c:pt>
                <c:pt idx="931">
                  <c:v>15</c:v>
                </c:pt>
                <c:pt idx="932">
                  <c:v>23</c:v>
                </c:pt>
                <c:pt idx="933">
                  <c:v>1534</c:v>
                </c:pt>
                <c:pt idx="934">
                  <c:v>394</c:v>
                </c:pt>
                <c:pt idx="935">
                  <c:v>40</c:v>
                </c:pt>
                <c:pt idx="936">
                  <c:v>556</c:v>
                </c:pt>
                <c:pt idx="937">
                  <c:v>658</c:v>
                </c:pt>
                <c:pt idx="938">
                  <c:v>35</c:v>
                </c:pt>
                <c:pt idx="939">
                  <c:v>389</c:v>
                </c:pt>
                <c:pt idx="940">
                  <c:v>865</c:v>
                </c:pt>
                <c:pt idx="941">
                  <c:v>14</c:v>
                </c:pt>
                <c:pt idx="942">
                  <c:v>67</c:v>
                </c:pt>
                <c:pt idx="943">
                  <c:v>399</c:v>
                </c:pt>
                <c:pt idx="944">
                  <c:v>612</c:v>
                </c:pt>
                <c:pt idx="945">
                  <c:v>599</c:v>
                </c:pt>
                <c:pt idx="946">
                  <c:v>40</c:v>
                </c:pt>
                <c:pt idx="947">
                  <c:v>117</c:v>
                </c:pt>
                <c:pt idx="948">
                  <c:v>70</c:v>
                </c:pt>
                <c:pt idx="949">
                  <c:v>386</c:v>
                </c:pt>
                <c:pt idx="950">
                  <c:v>276</c:v>
                </c:pt>
                <c:pt idx="951">
                  <c:v>12</c:v>
                </c:pt>
                <c:pt idx="952">
                  <c:v>39</c:v>
                </c:pt>
                <c:pt idx="953">
                  <c:v>1253</c:v>
                </c:pt>
                <c:pt idx="954">
                  <c:v>724</c:v>
                </c:pt>
                <c:pt idx="955">
                  <c:v>385</c:v>
                </c:pt>
                <c:pt idx="956">
                  <c:v>87</c:v>
                </c:pt>
                <c:pt idx="957">
                  <c:v>758</c:v>
                </c:pt>
                <c:pt idx="958">
                  <c:v>298</c:v>
                </c:pt>
                <c:pt idx="959">
                  <c:v>645</c:v>
                </c:pt>
                <c:pt idx="960">
                  <c:v>489</c:v>
                </c:pt>
                <c:pt idx="961">
                  <c:v>24</c:v>
                </c:pt>
                <c:pt idx="962">
                  <c:v>26</c:v>
                </c:pt>
                <c:pt idx="963">
                  <c:v>382</c:v>
                </c:pt>
                <c:pt idx="964">
                  <c:v>778</c:v>
                </c:pt>
                <c:pt idx="965">
                  <c:v>372</c:v>
                </c:pt>
                <c:pt idx="966">
                  <c:v>348</c:v>
                </c:pt>
                <c:pt idx="967">
                  <c:v>1425</c:v>
                </c:pt>
                <c:pt idx="968">
                  <c:v>37</c:v>
                </c:pt>
                <c:pt idx="969">
                  <c:v>25</c:v>
                </c:pt>
                <c:pt idx="970">
                  <c:v>31</c:v>
                </c:pt>
                <c:pt idx="971">
                  <c:v>497</c:v>
                </c:pt>
                <c:pt idx="972">
                  <c:v>8</c:v>
                </c:pt>
                <c:pt idx="973">
                  <c:v>21</c:v>
                </c:pt>
                <c:pt idx="974">
                  <c:v>56</c:v>
                </c:pt>
                <c:pt idx="975">
                  <c:v>38</c:v>
                </c:pt>
                <c:pt idx="976">
                  <c:v>1889</c:v>
                </c:pt>
                <c:pt idx="977">
                  <c:v>56</c:v>
                </c:pt>
                <c:pt idx="978">
                  <c:v>668</c:v>
                </c:pt>
                <c:pt idx="979">
                  <c:v>1998</c:v>
                </c:pt>
                <c:pt idx="980">
                  <c:v>149</c:v>
                </c:pt>
                <c:pt idx="981">
                  <c:v>923</c:v>
                </c:pt>
                <c:pt idx="982">
                  <c:v>40</c:v>
                </c:pt>
                <c:pt idx="983">
                  <c:v>30</c:v>
                </c:pt>
                <c:pt idx="984">
                  <c:v>343</c:v>
                </c:pt>
                <c:pt idx="985">
                  <c:v>66</c:v>
                </c:pt>
                <c:pt idx="986">
                  <c:v>1157</c:v>
                </c:pt>
                <c:pt idx="987">
                  <c:v>17</c:v>
                </c:pt>
                <c:pt idx="988">
                  <c:v>665</c:v>
                </c:pt>
                <c:pt idx="989">
                  <c:v>67</c:v>
                </c:pt>
                <c:pt idx="990">
                  <c:v>18</c:v>
                </c:pt>
                <c:pt idx="991">
                  <c:v>1030</c:v>
                </c:pt>
                <c:pt idx="992">
                  <c:v>39</c:v>
                </c:pt>
                <c:pt idx="993">
                  <c:v>1234</c:v>
                </c:pt>
                <c:pt idx="994">
                  <c:v>295</c:v>
                </c:pt>
                <c:pt idx="995">
                  <c:v>90</c:v>
                </c:pt>
                <c:pt idx="996">
                  <c:v>63</c:v>
                </c:pt>
                <c:pt idx="997">
                  <c:v>1362</c:v>
                </c:pt>
                <c:pt idx="998">
                  <c:v>303</c:v>
                </c:pt>
                <c:pt idx="999">
                  <c:v>42</c:v>
                </c:pt>
                <c:pt idx="1000">
                  <c:v>53</c:v>
                </c:pt>
                <c:pt idx="1001">
                  <c:v>151</c:v>
                </c:pt>
                <c:pt idx="1002">
                  <c:v>341</c:v>
                </c:pt>
                <c:pt idx="1003">
                  <c:v>223</c:v>
                </c:pt>
                <c:pt idx="1004">
                  <c:v>550</c:v>
                </c:pt>
                <c:pt idx="1005">
                  <c:v>51</c:v>
                </c:pt>
                <c:pt idx="1006">
                  <c:v>389</c:v>
                </c:pt>
                <c:pt idx="1007">
                  <c:v>50</c:v>
                </c:pt>
                <c:pt idx="1008">
                  <c:v>190</c:v>
                </c:pt>
                <c:pt idx="1009">
                  <c:v>12</c:v>
                </c:pt>
                <c:pt idx="1010">
                  <c:v>16</c:v>
                </c:pt>
                <c:pt idx="1011">
                  <c:v>41</c:v>
                </c:pt>
                <c:pt idx="1012">
                  <c:v>15</c:v>
                </c:pt>
                <c:pt idx="1013">
                  <c:v>188</c:v>
                </c:pt>
                <c:pt idx="1014">
                  <c:v>63</c:v>
                </c:pt>
                <c:pt idx="1015">
                  <c:v>818</c:v>
                </c:pt>
                <c:pt idx="1016">
                  <c:v>673</c:v>
                </c:pt>
                <c:pt idx="1017">
                  <c:v>338</c:v>
                </c:pt>
                <c:pt idx="1018">
                  <c:v>1550</c:v>
                </c:pt>
                <c:pt idx="1019">
                  <c:v>38</c:v>
                </c:pt>
                <c:pt idx="1020">
                  <c:v>146</c:v>
                </c:pt>
                <c:pt idx="1021">
                  <c:v>22</c:v>
                </c:pt>
                <c:pt idx="1022">
                  <c:v>962</c:v>
                </c:pt>
                <c:pt idx="1023">
                  <c:v>35</c:v>
                </c:pt>
                <c:pt idx="1024">
                  <c:v>496</c:v>
                </c:pt>
                <c:pt idx="1025">
                  <c:v>256</c:v>
                </c:pt>
                <c:pt idx="1026">
                  <c:v>342</c:v>
                </c:pt>
                <c:pt idx="1027">
                  <c:v>62</c:v>
                </c:pt>
                <c:pt idx="1028">
                  <c:v>1073</c:v>
                </c:pt>
                <c:pt idx="1029">
                  <c:v>37</c:v>
                </c:pt>
                <c:pt idx="1030">
                  <c:v>336</c:v>
                </c:pt>
                <c:pt idx="1031">
                  <c:v>588</c:v>
                </c:pt>
                <c:pt idx="1032">
                  <c:v>605</c:v>
                </c:pt>
                <c:pt idx="1033">
                  <c:v>438</c:v>
                </c:pt>
                <c:pt idx="1034">
                  <c:v>316</c:v>
                </c:pt>
                <c:pt idx="1035">
                  <c:v>901</c:v>
                </c:pt>
                <c:pt idx="1036">
                  <c:v>26</c:v>
                </c:pt>
                <c:pt idx="1037">
                  <c:v>1040</c:v>
                </c:pt>
                <c:pt idx="1038">
                  <c:v>24</c:v>
                </c:pt>
                <c:pt idx="1039">
                  <c:v>62</c:v>
                </c:pt>
                <c:pt idx="1040">
                  <c:v>15</c:v>
                </c:pt>
                <c:pt idx="1041">
                  <c:v>310</c:v>
                </c:pt>
                <c:pt idx="1042">
                  <c:v>560</c:v>
                </c:pt>
                <c:pt idx="1043">
                  <c:v>394</c:v>
                </c:pt>
                <c:pt idx="1044">
                  <c:v>422</c:v>
                </c:pt>
                <c:pt idx="1045">
                  <c:v>955</c:v>
                </c:pt>
                <c:pt idx="1046">
                  <c:v>774</c:v>
                </c:pt>
                <c:pt idx="1047">
                  <c:v>349</c:v>
                </c:pt>
                <c:pt idx="1048">
                  <c:v>120</c:v>
                </c:pt>
                <c:pt idx="1049">
                  <c:v>306</c:v>
                </c:pt>
                <c:pt idx="1050">
                  <c:v>1012</c:v>
                </c:pt>
                <c:pt idx="1051">
                  <c:v>39</c:v>
                </c:pt>
                <c:pt idx="1052">
                  <c:v>34</c:v>
                </c:pt>
                <c:pt idx="1053">
                  <c:v>75</c:v>
                </c:pt>
                <c:pt idx="1054">
                  <c:v>1038</c:v>
                </c:pt>
                <c:pt idx="1055">
                  <c:v>1331</c:v>
                </c:pt>
                <c:pt idx="1056">
                  <c:v>965</c:v>
                </c:pt>
                <c:pt idx="1057">
                  <c:v>62</c:v>
                </c:pt>
                <c:pt idx="1058">
                  <c:v>774</c:v>
                </c:pt>
                <c:pt idx="1059">
                  <c:v>303</c:v>
                </c:pt>
                <c:pt idx="1060">
                  <c:v>297</c:v>
                </c:pt>
                <c:pt idx="1061">
                  <c:v>27</c:v>
                </c:pt>
                <c:pt idx="1062">
                  <c:v>25</c:v>
                </c:pt>
                <c:pt idx="1063">
                  <c:v>259</c:v>
                </c:pt>
                <c:pt idx="1064">
                  <c:v>69</c:v>
                </c:pt>
                <c:pt idx="1065">
                  <c:v>20</c:v>
                </c:pt>
                <c:pt idx="1066">
                  <c:v>432</c:v>
                </c:pt>
                <c:pt idx="1067">
                  <c:v>395</c:v>
                </c:pt>
                <c:pt idx="1068">
                  <c:v>491</c:v>
                </c:pt>
                <c:pt idx="1069">
                  <c:v>389</c:v>
                </c:pt>
                <c:pt idx="1070">
                  <c:v>19</c:v>
                </c:pt>
                <c:pt idx="1071">
                  <c:v>47</c:v>
                </c:pt>
                <c:pt idx="1072">
                  <c:v>279</c:v>
                </c:pt>
                <c:pt idx="1073">
                  <c:v>59</c:v>
                </c:pt>
                <c:pt idx="1074">
                  <c:v>495</c:v>
                </c:pt>
                <c:pt idx="1075">
                  <c:v>61</c:v>
                </c:pt>
                <c:pt idx="1076">
                  <c:v>273</c:v>
                </c:pt>
                <c:pt idx="1077">
                  <c:v>13</c:v>
                </c:pt>
                <c:pt idx="1078">
                  <c:v>89</c:v>
                </c:pt>
                <c:pt idx="1079">
                  <c:v>265</c:v>
                </c:pt>
                <c:pt idx="1080">
                  <c:v>229</c:v>
                </c:pt>
                <c:pt idx="1081">
                  <c:v>43</c:v>
                </c:pt>
                <c:pt idx="1082">
                  <c:v>397</c:v>
                </c:pt>
                <c:pt idx="1083">
                  <c:v>263</c:v>
                </c:pt>
                <c:pt idx="1084">
                  <c:v>226</c:v>
                </c:pt>
                <c:pt idx="1085">
                  <c:v>44</c:v>
                </c:pt>
                <c:pt idx="1086">
                  <c:v>796</c:v>
                </c:pt>
                <c:pt idx="1087">
                  <c:v>253</c:v>
                </c:pt>
                <c:pt idx="1088">
                  <c:v>260</c:v>
                </c:pt>
                <c:pt idx="1089">
                  <c:v>720</c:v>
                </c:pt>
                <c:pt idx="1090">
                  <c:v>8</c:v>
                </c:pt>
                <c:pt idx="1091">
                  <c:v>53</c:v>
                </c:pt>
                <c:pt idx="1092">
                  <c:v>54</c:v>
                </c:pt>
                <c:pt idx="1093">
                  <c:v>398</c:v>
                </c:pt>
                <c:pt idx="1094">
                  <c:v>1205</c:v>
                </c:pt>
                <c:pt idx="1095">
                  <c:v>872</c:v>
                </c:pt>
                <c:pt idx="1096">
                  <c:v>256</c:v>
                </c:pt>
                <c:pt idx="1097">
                  <c:v>144</c:v>
                </c:pt>
                <c:pt idx="1098">
                  <c:v>259</c:v>
                </c:pt>
                <c:pt idx="1099">
                  <c:v>349</c:v>
                </c:pt>
                <c:pt idx="1100">
                  <c:v>1282</c:v>
                </c:pt>
                <c:pt idx="1101">
                  <c:v>255</c:v>
                </c:pt>
                <c:pt idx="1102">
                  <c:v>300</c:v>
                </c:pt>
                <c:pt idx="1103">
                  <c:v>183</c:v>
                </c:pt>
                <c:pt idx="1104">
                  <c:v>2153</c:v>
                </c:pt>
                <c:pt idx="1105">
                  <c:v>255</c:v>
                </c:pt>
                <c:pt idx="1106">
                  <c:v>15</c:v>
                </c:pt>
                <c:pt idx="1107">
                  <c:v>68</c:v>
                </c:pt>
                <c:pt idx="1108">
                  <c:v>1084</c:v>
                </c:pt>
                <c:pt idx="1109">
                  <c:v>224</c:v>
                </c:pt>
                <c:pt idx="1110">
                  <c:v>252</c:v>
                </c:pt>
                <c:pt idx="1111">
                  <c:v>228</c:v>
                </c:pt>
                <c:pt idx="1112">
                  <c:v>608</c:v>
                </c:pt>
                <c:pt idx="1113">
                  <c:v>1174</c:v>
                </c:pt>
                <c:pt idx="1114">
                  <c:v>892</c:v>
                </c:pt>
                <c:pt idx="1115">
                  <c:v>33</c:v>
                </c:pt>
                <c:pt idx="1116">
                  <c:v>20</c:v>
                </c:pt>
                <c:pt idx="1117">
                  <c:v>182</c:v>
                </c:pt>
                <c:pt idx="1118">
                  <c:v>117</c:v>
                </c:pt>
                <c:pt idx="1119">
                  <c:v>765</c:v>
                </c:pt>
                <c:pt idx="1120">
                  <c:v>1023</c:v>
                </c:pt>
                <c:pt idx="1121">
                  <c:v>224</c:v>
                </c:pt>
                <c:pt idx="1122">
                  <c:v>734</c:v>
                </c:pt>
                <c:pt idx="1123">
                  <c:v>382</c:v>
                </c:pt>
                <c:pt idx="1124">
                  <c:v>221</c:v>
                </c:pt>
                <c:pt idx="1125">
                  <c:v>440</c:v>
                </c:pt>
                <c:pt idx="1126">
                  <c:v>117</c:v>
                </c:pt>
                <c:pt idx="1127">
                  <c:v>50</c:v>
                </c:pt>
                <c:pt idx="1128">
                  <c:v>30</c:v>
                </c:pt>
                <c:pt idx="1129">
                  <c:v>702</c:v>
                </c:pt>
                <c:pt idx="1130">
                  <c:v>42</c:v>
                </c:pt>
                <c:pt idx="1131">
                  <c:v>1685</c:v>
                </c:pt>
                <c:pt idx="1132">
                  <c:v>858</c:v>
                </c:pt>
                <c:pt idx="1133">
                  <c:v>1000</c:v>
                </c:pt>
                <c:pt idx="1134">
                  <c:v>338</c:v>
                </c:pt>
                <c:pt idx="1135">
                  <c:v>297</c:v>
                </c:pt>
                <c:pt idx="1136">
                  <c:v>40</c:v>
                </c:pt>
                <c:pt idx="1137">
                  <c:v>219</c:v>
                </c:pt>
                <c:pt idx="1138">
                  <c:v>838</c:v>
                </c:pt>
                <c:pt idx="1139">
                  <c:v>18</c:v>
                </c:pt>
                <c:pt idx="1140">
                  <c:v>257</c:v>
                </c:pt>
                <c:pt idx="1141">
                  <c:v>216</c:v>
                </c:pt>
                <c:pt idx="1142">
                  <c:v>1406</c:v>
                </c:pt>
                <c:pt idx="1143">
                  <c:v>62</c:v>
                </c:pt>
                <c:pt idx="1144">
                  <c:v>18</c:v>
                </c:pt>
                <c:pt idx="1145">
                  <c:v>87</c:v>
                </c:pt>
                <c:pt idx="1146">
                  <c:v>44</c:v>
                </c:pt>
                <c:pt idx="1147">
                  <c:v>30</c:v>
                </c:pt>
                <c:pt idx="1148">
                  <c:v>219</c:v>
                </c:pt>
                <c:pt idx="1149">
                  <c:v>1024</c:v>
                </c:pt>
                <c:pt idx="1150">
                  <c:v>762</c:v>
                </c:pt>
                <c:pt idx="1151">
                  <c:v>184</c:v>
                </c:pt>
                <c:pt idx="1152">
                  <c:v>491</c:v>
                </c:pt>
                <c:pt idx="1153">
                  <c:v>957</c:v>
                </c:pt>
                <c:pt idx="1154">
                  <c:v>34</c:v>
                </c:pt>
                <c:pt idx="1155">
                  <c:v>122</c:v>
                </c:pt>
                <c:pt idx="1156">
                  <c:v>43</c:v>
                </c:pt>
                <c:pt idx="1157">
                  <c:v>45</c:v>
                </c:pt>
                <c:pt idx="1158">
                  <c:v>60</c:v>
                </c:pt>
                <c:pt idx="1159">
                  <c:v>9</c:v>
                </c:pt>
                <c:pt idx="1160">
                  <c:v>23</c:v>
                </c:pt>
                <c:pt idx="1161">
                  <c:v>14</c:v>
                </c:pt>
                <c:pt idx="1162">
                  <c:v>1550</c:v>
                </c:pt>
                <c:pt idx="1163">
                  <c:v>182</c:v>
                </c:pt>
                <c:pt idx="1164">
                  <c:v>19</c:v>
                </c:pt>
                <c:pt idx="1165">
                  <c:v>47</c:v>
                </c:pt>
                <c:pt idx="1166">
                  <c:v>952</c:v>
                </c:pt>
                <c:pt idx="1167">
                  <c:v>93</c:v>
                </c:pt>
                <c:pt idx="1168">
                  <c:v>445</c:v>
                </c:pt>
                <c:pt idx="1169">
                  <c:v>10</c:v>
                </c:pt>
                <c:pt idx="1170">
                  <c:v>44</c:v>
                </c:pt>
                <c:pt idx="1171">
                  <c:v>702</c:v>
                </c:pt>
                <c:pt idx="1172">
                  <c:v>66</c:v>
                </c:pt>
                <c:pt idx="1173">
                  <c:v>986</c:v>
                </c:pt>
                <c:pt idx="1174">
                  <c:v>790</c:v>
                </c:pt>
                <c:pt idx="1175">
                  <c:v>87</c:v>
                </c:pt>
                <c:pt idx="1176">
                  <c:v>536</c:v>
                </c:pt>
                <c:pt idx="1177">
                  <c:v>156</c:v>
                </c:pt>
                <c:pt idx="1178">
                  <c:v>563</c:v>
                </c:pt>
                <c:pt idx="1179">
                  <c:v>65</c:v>
                </c:pt>
                <c:pt idx="1180">
                  <c:v>382</c:v>
                </c:pt>
                <c:pt idx="1181">
                  <c:v>152</c:v>
                </c:pt>
                <c:pt idx="1182">
                  <c:v>154</c:v>
                </c:pt>
                <c:pt idx="1183">
                  <c:v>1177</c:v>
                </c:pt>
                <c:pt idx="1184">
                  <c:v>18</c:v>
                </c:pt>
                <c:pt idx="1185">
                  <c:v>1391</c:v>
                </c:pt>
                <c:pt idx="1186">
                  <c:v>597</c:v>
                </c:pt>
                <c:pt idx="1187">
                  <c:v>890</c:v>
                </c:pt>
                <c:pt idx="1188">
                  <c:v>606</c:v>
                </c:pt>
                <c:pt idx="1189">
                  <c:v>789</c:v>
                </c:pt>
                <c:pt idx="1190">
                  <c:v>153</c:v>
                </c:pt>
                <c:pt idx="1191">
                  <c:v>600</c:v>
                </c:pt>
                <c:pt idx="1192">
                  <c:v>17</c:v>
                </c:pt>
                <c:pt idx="1193">
                  <c:v>20</c:v>
                </c:pt>
                <c:pt idx="1194">
                  <c:v>28</c:v>
                </c:pt>
                <c:pt idx="1195">
                  <c:v>51</c:v>
                </c:pt>
                <c:pt idx="1196">
                  <c:v>763</c:v>
                </c:pt>
                <c:pt idx="1197">
                  <c:v>67</c:v>
                </c:pt>
                <c:pt idx="1198">
                  <c:v>453</c:v>
                </c:pt>
                <c:pt idx="1199">
                  <c:v>18</c:v>
                </c:pt>
                <c:pt idx="1200">
                  <c:v>1097</c:v>
                </c:pt>
                <c:pt idx="1201">
                  <c:v>700</c:v>
                </c:pt>
                <c:pt idx="1202">
                  <c:v>1644</c:v>
                </c:pt>
                <c:pt idx="1203">
                  <c:v>270</c:v>
                </c:pt>
                <c:pt idx="1204">
                  <c:v>263</c:v>
                </c:pt>
                <c:pt idx="1205">
                  <c:v>1114</c:v>
                </c:pt>
                <c:pt idx="1206">
                  <c:v>84</c:v>
                </c:pt>
                <c:pt idx="1207">
                  <c:v>1232</c:v>
                </c:pt>
                <c:pt idx="1208">
                  <c:v>512</c:v>
                </c:pt>
                <c:pt idx="1209">
                  <c:v>1549</c:v>
                </c:pt>
                <c:pt idx="1210">
                  <c:v>1019</c:v>
                </c:pt>
                <c:pt idx="1211">
                  <c:v>153</c:v>
                </c:pt>
                <c:pt idx="1212">
                  <c:v>88</c:v>
                </c:pt>
                <c:pt idx="1213">
                  <c:v>152</c:v>
                </c:pt>
                <c:pt idx="1214">
                  <c:v>78</c:v>
                </c:pt>
                <c:pt idx="1215">
                  <c:v>19</c:v>
                </c:pt>
                <c:pt idx="1216">
                  <c:v>804</c:v>
                </c:pt>
                <c:pt idx="1217">
                  <c:v>16</c:v>
                </c:pt>
                <c:pt idx="1218">
                  <c:v>84</c:v>
                </c:pt>
                <c:pt idx="1219">
                  <c:v>432</c:v>
                </c:pt>
                <c:pt idx="1220">
                  <c:v>151</c:v>
                </c:pt>
                <c:pt idx="1221">
                  <c:v>150</c:v>
                </c:pt>
                <c:pt idx="1222">
                  <c:v>180</c:v>
                </c:pt>
                <c:pt idx="1223">
                  <c:v>10</c:v>
                </c:pt>
                <c:pt idx="1224">
                  <c:v>44</c:v>
                </c:pt>
                <c:pt idx="1225">
                  <c:v>93</c:v>
                </c:pt>
                <c:pt idx="1226">
                  <c:v>152</c:v>
                </c:pt>
                <c:pt idx="1227">
                  <c:v>32</c:v>
                </c:pt>
                <c:pt idx="1228">
                  <c:v>544</c:v>
                </c:pt>
                <c:pt idx="1229">
                  <c:v>11</c:v>
                </c:pt>
                <c:pt idx="1230">
                  <c:v>2157</c:v>
                </c:pt>
                <c:pt idx="1231">
                  <c:v>892</c:v>
                </c:pt>
                <c:pt idx="1232">
                  <c:v>1727</c:v>
                </c:pt>
                <c:pt idx="1233">
                  <c:v>721</c:v>
                </c:pt>
                <c:pt idx="1234">
                  <c:v>345</c:v>
                </c:pt>
                <c:pt idx="1235">
                  <c:v>269</c:v>
                </c:pt>
                <c:pt idx="1236">
                  <c:v>405</c:v>
                </c:pt>
                <c:pt idx="1237">
                  <c:v>977</c:v>
                </c:pt>
                <c:pt idx="1238">
                  <c:v>259</c:v>
                </c:pt>
                <c:pt idx="1239">
                  <c:v>54</c:v>
                </c:pt>
                <c:pt idx="1240">
                  <c:v>1259</c:v>
                </c:pt>
                <c:pt idx="1241">
                  <c:v>358</c:v>
                </c:pt>
                <c:pt idx="1242">
                  <c:v>595</c:v>
                </c:pt>
                <c:pt idx="1243">
                  <c:v>1702</c:v>
                </c:pt>
                <c:pt idx="1244">
                  <c:v>19</c:v>
                </c:pt>
                <c:pt idx="1245">
                  <c:v>1220</c:v>
                </c:pt>
                <c:pt idx="1246">
                  <c:v>62</c:v>
                </c:pt>
                <c:pt idx="1247">
                  <c:v>32</c:v>
                </c:pt>
                <c:pt idx="1248">
                  <c:v>801</c:v>
                </c:pt>
                <c:pt idx="1249">
                  <c:v>221</c:v>
                </c:pt>
                <c:pt idx="1250">
                  <c:v>445</c:v>
                </c:pt>
                <c:pt idx="1251">
                  <c:v>55</c:v>
                </c:pt>
                <c:pt idx="1252">
                  <c:v>62</c:v>
                </c:pt>
                <c:pt idx="1253">
                  <c:v>59</c:v>
                </c:pt>
                <c:pt idx="1254">
                  <c:v>346</c:v>
                </c:pt>
                <c:pt idx="1255">
                  <c:v>594</c:v>
                </c:pt>
                <c:pt idx="1256">
                  <c:v>46</c:v>
                </c:pt>
                <c:pt idx="1257">
                  <c:v>1555</c:v>
                </c:pt>
                <c:pt idx="1258">
                  <c:v>119</c:v>
                </c:pt>
                <c:pt idx="1259">
                  <c:v>44</c:v>
                </c:pt>
                <c:pt idx="1260">
                  <c:v>806</c:v>
                </c:pt>
                <c:pt idx="1261">
                  <c:v>38</c:v>
                </c:pt>
                <c:pt idx="1262">
                  <c:v>1553</c:v>
                </c:pt>
                <c:pt idx="1263">
                  <c:v>847</c:v>
                </c:pt>
                <c:pt idx="1264">
                  <c:v>736</c:v>
                </c:pt>
                <c:pt idx="1265">
                  <c:v>151</c:v>
                </c:pt>
                <c:pt idx="1266">
                  <c:v>387</c:v>
                </c:pt>
                <c:pt idx="1267">
                  <c:v>1484</c:v>
                </c:pt>
                <c:pt idx="1268">
                  <c:v>90</c:v>
                </c:pt>
                <c:pt idx="1269">
                  <c:v>150</c:v>
                </c:pt>
                <c:pt idx="1270">
                  <c:v>182</c:v>
                </c:pt>
                <c:pt idx="1271">
                  <c:v>1430</c:v>
                </c:pt>
                <c:pt idx="1272">
                  <c:v>11</c:v>
                </c:pt>
                <c:pt idx="1273">
                  <c:v>149</c:v>
                </c:pt>
                <c:pt idx="1274">
                  <c:v>385</c:v>
                </c:pt>
                <c:pt idx="1275">
                  <c:v>254</c:v>
                </c:pt>
                <c:pt idx="1276">
                  <c:v>65</c:v>
                </c:pt>
                <c:pt idx="1277">
                  <c:v>700</c:v>
                </c:pt>
                <c:pt idx="1278">
                  <c:v>15</c:v>
                </c:pt>
                <c:pt idx="1279">
                  <c:v>343</c:v>
                </c:pt>
                <c:pt idx="1280">
                  <c:v>766</c:v>
                </c:pt>
                <c:pt idx="1281">
                  <c:v>91</c:v>
                </c:pt>
                <c:pt idx="1282">
                  <c:v>88</c:v>
                </c:pt>
                <c:pt idx="1283">
                  <c:v>1113</c:v>
                </c:pt>
                <c:pt idx="1284">
                  <c:v>216</c:v>
                </c:pt>
                <c:pt idx="1285">
                  <c:v>571</c:v>
                </c:pt>
                <c:pt idx="1286">
                  <c:v>1096</c:v>
                </c:pt>
                <c:pt idx="1287">
                  <c:v>147</c:v>
                </c:pt>
                <c:pt idx="1288">
                  <c:v>907</c:v>
                </c:pt>
                <c:pt idx="1289">
                  <c:v>304</c:v>
                </c:pt>
                <c:pt idx="1290">
                  <c:v>292</c:v>
                </c:pt>
                <c:pt idx="1291">
                  <c:v>254</c:v>
                </c:pt>
                <c:pt idx="1292">
                  <c:v>40</c:v>
                </c:pt>
                <c:pt idx="1293">
                  <c:v>29</c:v>
                </c:pt>
                <c:pt idx="1294">
                  <c:v>25</c:v>
                </c:pt>
                <c:pt idx="1295">
                  <c:v>149</c:v>
                </c:pt>
                <c:pt idx="1296">
                  <c:v>125</c:v>
                </c:pt>
                <c:pt idx="1297">
                  <c:v>125</c:v>
                </c:pt>
                <c:pt idx="1298">
                  <c:v>148</c:v>
                </c:pt>
                <c:pt idx="1299">
                  <c:v>56</c:v>
                </c:pt>
                <c:pt idx="1300">
                  <c:v>34</c:v>
                </c:pt>
                <c:pt idx="1301">
                  <c:v>774</c:v>
                </c:pt>
                <c:pt idx="1302">
                  <c:v>28</c:v>
                </c:pt>
                <c:pt idx="1303">
                  <c:v>37</c:v>
                </c:pt>
                <c:pt idx="1304">
                  <c:v>341</c:v>
                </c:pt>
                <c:pt idx="1305">
                  <c:v>37</c:v>
                </c:pt>
                <c:pt idx="1306">
                  <c:v>152</c:v>
                </c:pt>
                <c:pt idx="1307">
                  <c:v>221</c:v>
                </c:pt>
                <c:pt idx="1308">
                  <c:v>147</c:v>
                </c:pt>
                <c:pt idx="1309">
                  <c:v>360</c:v>
                </c:pt>
                <c:pt idx="1310">
                  <c:v>123</c:v>
                </c:pt>
                <c:pt idx="1311">
                  <c:v>220</c:v>
                </c:pt>
                <c:pt idx="1312">
                  <c:v>118</c:v>
                </c:pt>
                <c:pt idx="1313">
                  <c:v>21</c:v>
                </c:pt>
                <c:pt idx="1314">
                  <c:v>58</c:v>
                </c:pt>
                <c:pt idx="1315">
                  <c:v>121</c:v>
                </c:pt>
                <c:pt idx="1316">
                  <c:v>730</c:v>
                </c:pt>
                <c:pt idx="1317">
                  <c:v>181</c:v>
                </c:pt>
                <c:pt idx="1318">
                  <c:v>403</c:v>
                </c:pt>
                <c:pt idx="1319">
                  <c:v>216</c:v>
                </c:pt>
                <c:pt idx="1320">
                  <c:v>928</c:v>
                </c:pt>
                <c:pt idx="1321">
                  <c:v>37</c:v>
                </c:pt>
                <c:pt idx="1322">
                  <c:v>120</c:v>
                </c:pt>
                <c:pt idx="1323">
                  <c:v>39</c:v>
                </c:pt>
                <c:pt idx="1324">
                  <c:v>1114</c:v>
                </c:pt>
                <c:pt idx="1325">
                  <c:v>908</c:v>
                </c:pt>
                <c:pt idx="1326">
                  <c:v>66</c:v>
                </c:pt>
                <c:pt idx="1327">
                  <c:v>258</c:v>
                </c:pt>
                <c:pt idx="1328">
                  <c:v>257</c:v>
                </c:pt>
                <c:pt idx="1329">
                  <c:v>15</c:v>
                </c:pt>
                <c:pt idx="1330">
                  <c:v>989</c:v>
                </c:pt>
                <c:pt idx="1331">
                  <c:v>14</c:v>
                </c:pt>
                <c:pt idx="1332">
                  <c:v>2068</c:v>
                </c:pt>
                <c:pt idx="1333">
                  <c:v>35</c:v>
                </c:pt>
                <c:pt idx="1334">
                  <c:v>1387</c:v>
                </c:pt>
                <c:pt idx="1335">
                  <c:v>120</c:v>
                </c:pt>
                <c:pt idx="1336">
                  <c:v>181</c:v>
                </c:pt>
                <c:pt idx="1337">
                  <c:v>41</c:v>
                </c:pt>
                <c:pt idx="1338">
                  <c:v>16</c:v>
                </c:pt>
                <c:pt idx="1339">
                  <c:v>118</c:v>
                </c:pt>
                <c:pt idx="1340">
                  <c:v>258</c:v>
                </c:pt>
                <c:pt idx="1341">
                  <c:v>36</c:v>
                </c:pt>
                <c:pt idx="1342">
                  <c:v>261</c:v>
                </c:pt>
                <c:pt idx="1343">
                  <c:v>292</c:v>
                </c:pt>
                <c:pt idx="1344">
                  <c:v>69</c:v>
                </c:pt>
                <c:pt idx="1345">
                  <c:v>890</c:v>
                </c:pt>
                <c:pt idx="1346">
                  <c:v>993</c:v>
                </c:pt>
                <c:pt idx="1347">
                  <c:v>19</c:v>
                </c:pt>
                <c:pt idx="1348">
                  <c:v>87</c:v>
                </c:pt>
                <c:pt idx="1349">
                  <c:v>340</c:v>
                </c:pt>
                <c:pt idx="1350">
                  <c:v>607</c:v>
                </c:pt>
                <c:pt idx="1351">
                  <c:v>293</c:v>
                </c:pt>
                <c:pt idx="1352">
                  <c:v>6</c:v>
                </c:pt>
                <c:pt idx="1353">
                  <c:v>437</c:v>
                </c:pt>
                <c:pt idx="1354">
                  <c:v>44</c:v>
                </c:pt>
                <c:pt idx="1355">
                  <c:v>307</c:v>
                </c:pt>
                <c:pt idx="1356">
                  <c:v>1145</c:v>
                </c:pt>
                <c:pt idx="1357">
                  <c:v>969</c:v>
                </c:pt>
                <c:pt idx="1358">
                  <c:v>1106</c:v>
                </c:pt>
                <c:pt idx="1359">
                  <c:v>118</c:v>
                </c:pt>
                <c:pt idx="1360">
                  <c:v>783</c:v>
                </c:pt>
                <c:pt idx="1361">
                  <c:v>57</c:v>
                </c:pt>
                <c:pt idx="1362">
                  <c:v>18</c:v>
                </c:pt>
                <c:pt idx="1363">
                  <c:v>35</c:v>
                </c:pt>
                <c:pt idx="1364">
                  <c:v>118</c:v>
                </c:pt>
                <c:pt idx="1365">
                  <c:v>32</c:v>
                </c:pt>
                <c:pt idx="1366">
                  <c:v>180</c:v>
                </c:pt>
                <c:pt idx="1367">
                  <c:v>1229</c:v>
                </c:pt>
                <c:pt idx="1368">
                  <c:v>389</c:v>
                </c:pt>
                <c:pt idx="1369">
                  <c:v>50</c:v>
                </c:pt>
                <c:pt idx="1370">
                  <c:v>491</c:v>
                </c:pt>
                <c:pt idx="1371">
                  <c:v>1493</c:v>
                </c:pt>
                <c:pt idx="1372">
                  <c:v>767</c:v>
                </c:pt>
                <c:pt idx="1373">
                  <c:v>1313</c:v>
                </c:pt>
                <c:pt idx="1374">
                  <c:v>350</c:v>
                </c:pt>
                <c:pt idx="1375">
                  <c:v>392</c:v>
                </c:pt>
                <c:pt idx="1376">
                  <c:v>44</c:v>
                </c:pt>
                <c:pt idx="1377">
                  <c:v>60</c:v>
                </c:pt>
                <c:pt idx="1378">
                  <c:v>116</c:v>
                </c:pt>
                <c:pt idx="1379">
                  <c:v>221</c:v>
                </c:pt>
                <c:pt idx="1380">
                  <c:v>30</c:v>
                </c:pt>
                <c:pt idx="1381">
                  <c:v>1037</c:v>
                </c:pt>
                <c:pt idx="1382">
                  <c:v>16</c:v>
                </c:pt>
                <c:pt idx="1383">
                  <c:v>1003</c:v>
                </c:pt>
                <c:pt idx="1384">
                  <c:v>115</c:v>
                </c:pt>
                <c:pt idx="1385">
                  <c:v>1072</c:v>
                </c:pt>
                <c:pt idx="1386">
                  <c:v>296</c:v>
                </c:pt>
                <c:pt idx="1387">
                  <c:v>1599</c:v>
                </c:pt>
                <c:pt idx="1388">
                  <c:v>32</c:v>
                </c:pt>
                <c:pt idx="1389">
                  <c:v>1323</c:v>
                </c:pt>
                <c:pt idx="1390">
                  <c:v>303</c:v>
                </c:pt>
                <c:pt idx="1391">
                  <c:v>1336</c:v>
                </c:pt>
                <c:pt idx="1392">
                  <c:v>460</c:v>
                </c:pt>
                <c:pt idx="1393">
                  <c:v>93</c:v>
                </c:pt>
                <c:pt idx="1394">
                  <c:v>394</c:v>
                </c:pt>
                <c:pt idx="1395">
                  <c:v>1556</c:v>
                </c:pt>
                <c:pt idx="1396">
                  <c:v>92</c:v>
                </c:pt>
                <c:pt idx="1397">
                  <c:v>50</c:v>
                </c:pt>
                <c:pt idx="1398">
                  <c:v>53</c:v>
                </c:pt>
                <c:pt idx="1399">
                  <c:v>90</c:v>
                </c:pt>
                <c:pt idx="1400">
                  <c:v>757</c:v>
                </c:pt>
                <c:pt idx="1401">
                  <c:v>91</c:v>
                </c:pt>
                <c:pt idx="1402">
                  <c:v>1672</c:v>
                </c:pt>
                <c:pt idx="1403">
                  <c:v>55</c:v>
                </c:pt>
                <c:pt idx="1404">
                  <c:v>1332</c:v>
                </c:pt>
                <c:pt idx="1405">
                  <c:v>1467</c:v>
                </c:pt>
                <c:pt idx="1406">
                  <c:v>90</c:v>
                </c:pt>
                <c:pt idx="1407">
                  <c:v>40</c:v>
                </c:pt>
                <c:pt idx="1408">
                  <c:v>450</c:v>
                </c:pt>
                <c:pt idx="1409">
                  <c:v>39</c:v>
                </c:pt>
                <c:pt idx="1410">
                  <c:v>954</c:v>
                </c:pt>
                <c:pt idx="1411">
                  <c:v>1871</c:v>
                </c:pt>
                <c:pt idx="1412">
                  <c:v>23</c:v>
                </c:pt>
                <c:pt idx="1413">
                  <c:v>1096</c:v>
                </c:pt>
                <c:pt idx="1414">
                  <c:v>725</c:v>
                </c:pt>
                <c:pt idx="1415">
                  <c:v>448</c:v>
                </c:pt>
                <c:pt idx="1416">
                  <c:v>656</c:v>
                </c:pt>
                <c:pt idx="1417">
                  <c:v>1279</c:v>
                </c:pt>
                <c:pt idx="1418">
                  <c:v>90</c:v>
                </c:pt>
                <c:pt idx="1419">
                  <c:v>900</c:v>
                </c:pt>
                <c:pt idx="1420">
                  <c:v>39</c:v>
                </c:pt>
                <c:pt idx="1421">
                  <c:v>145</c:v>
                </c:pt>
                <c:pt idx="1422">
                  <c:v>335</c:v>
                </c:pt>
                <c:pt idx="1423">
                  <c:v>42</c:v>
                </c:pt>
                <c:pt idx="1424">
                  <c:v>180</c:v>
                </c:pt>
                <c:pt idx="1425">
                  <c:v>755</c:v>
                </c:pt>
                <c:pt idx="1426">
                  <c:v>408</c:v>
                </c:pt>
                <c:pt idx="1427">
                  <c:v>54</c:v>
                </c:pt>
                <c:pt idx="1428">
                  <c:v>47</c:v>
                </c:pt>
                <c:pt idx="1429">
                  <c:v>916</c:v>
                </c:pt>
                <c:pt idx="1430">
                  <c:v>21</c:v>
                </c:pt>
                <c:pt idx="1431">
                  <c:v>959</c:v>
                </c:pt>
                <c:pt idx="1432">
                  <c:v>124</c:v>
                </c:pt>
                <c:pt idx="1433">
                  <c:v>22</c:v>
                </c:pt>
                <c:pt idx="1434">
                  <c:v>19</c:v>
                </c:pt>
                <c:pt idx="1435">
                  <c:v>313</c:v>
                </c:pt>
                <c:pt idx="1436">
                  <c:v>956</c:v>
                </c:pt>
                <c:pt idx="1437">
                  <c:v>1767</c:v>
                </c:pt>
                <c:pt idx="1438">
                  <c:v>354</c:v>
                </c:pt>
                <c:pt idx="1439">
                  <c:v>1046</c:v>
                </c:pt>
                <c:pt idx="1440">
                  <c:v>36</c:v>
                </c:pt>
                <c:pt idx="1441">
                  <c:v>121</c:v>
                </c:pt>
                <c:pt idx="1442">
                  <c:v>84</c:v>
                </c:pt>
                <c:pt idx="1443">
                  <c:v>10</c:v>
                </c:pt>
                <c:pt idx="1444">
                  <c:v>125</c:v>
                </c:pt>
                <c:pt idx="1445">
                  <c:v>384</c:v>
                </c:pt>
                <c:pt idx="1446">
                  <c:v>39</c:v>
                </c:pt>
                <c:pt idx="1447">
                  <c:v>15</c:v>
                </c:pt>
                <c:pt idx="1448">
                  <c:v>1203</c:v>
                </c:pt>
                <c:pt idx="1449">
                  <c:v>48</c:v>
                </c:pt>
                <c:pt idx="1450">
                  <c:v>218</c:v>
                </c:pt>
                <c:pt idx="1451">
                  <c:v>31</c:v>
                </c:pt>
                <c:pt idx="1452">
                  <c:v>89</c:v>
                </c:pt>
                <c:pt idx="1453">
                  <c:v>20</c:v>
                </c:pt>
                <c:pt idx="1454">
                  <c:v>50</c:v>
                </c:pt>
                <c:pt idx="1455">
                  <c:v>60</c:v>
                </c:pt>
                <c:pt idx="1456">
                  <c:v>1095</c:v>
                </c:pt>
                <c:pt idx="1457">
                  <c:v>39</c:v>
                </c:pt>
                <c:pt idx="1458">
                  <c:v>1302</c:v>
                </c:pt>
                <c:pt idx="1459">
                  <c:v>111</c:v>
                </c:pt>
                <c:pt idx="1460">
                  <c:v>377</c:v>
                </c:pt>
                <c:pt idx="1461">
                  <c:v>216</c:v>
                </c:pt>
                <c:pt idx="1462">
                  <c:v>557</c:v>
                </c:pt>
                <c:pt idx="1463">
                  <c:v>72</c:v>
                </c:pt>
                <c:pt idx="1464">
                  <c:v>55</c:v>
                </c:pt>
                <c:pt idx="1465">
                  <c:v>8</c:v>
                </c:pt>
                <c:pt idx="1466">
                  <c:v>53</c:v>
                </c:pt>
                <c:pt idx="1467">
                  <c:v>70</c:v>
                </c:pt>
                <c:pt idx="1468">
                  <c:v>611</c:v>
                </c:pt>
                <c:pt idx="1469">
                  <c:v>1233</c:v>
                </c:pt>
                <c:pt idx="1470">
                  <c:v>20</c:v>
                </c:pt>
                <c:pt idx="1471">
                  <c:v>218</c:v>
                </c:pt>
                <c:pt idx="1472">
                  <c:v>827</c:v>
                </c:pt>
                <c:pt idx="1473">
                  <c:v>276</c:v>
                </c:pt>
                <c:pt idx="1474">
                  <c:v>751</c:v>
                </c:pt>
                <c:pt idx="1475">
                  <c:v>39</c:v>
                </c:pt>
                <c:pt idx="1476">
                  <c:v>1092</c:v>
                </c:pt>
                <c:pt idx="1477">
                  <c:v>1089</c:v>
                </c:pt>
                <c:pt idx="1478">
                  <c:v>152</c:v>
                </c:pt>
                <c:pt idx="1479">
                  <c:v>70</c:v>
                </c:pt>
                <c:pt idx="1480">
                  <c:v>18</c:v>
                </c:pt>
                <c:pt idx="1481">
                  <c:v>719</c:v>
                </c:pt>
                <c:pt idx="1482">
                  <c:v>43</c:v>
                </c:pt>
                <c:pt idx="1483">
                  <c:v>393</c:v>
                </c:pt>
                <c:pt idx="1484">
                  <c:v>50</c:v>
                </c:pt>
                <c:pt idx="1485">
                  <c:v>658</c:v>
                </c:pt>
                <c:pt idx="1486">
                  <c:v>32</c:v>
                </c:pt>
                <c:pt idx="1487">
                  <c:v>1238</c:v>
                </c:pt>
                <c:pt idx="1488">
                  <c:v>126</c:v>
                </c:pt>
                <c:pt idx="1489">
                  <c:v>1634</c:v>
                </c:pt>
                <c:pt idx="1490">
                  <c:v>13</c:v>
                </c:pt>
                <c:pt idx="1491">
                  <c:v>913</c:v>
                </c:pt>
                <c:pt idx="1492">
                  <c:v>90</c:v>
                </c:pt>
                <c:pt idx="1493">
                  <c:v>682</c:v>
                </c:pt>
                <c:pt idx="1494">
                  <c:v>37</c:v>
                </c:pt>
                <c:pt idx="1495">
                  <c:v>182</c:v>
                </c:pt>
                <c:pt idx="1496">
                  <c:v>973</c:v>
                </c:pt>
                <c:pt idx="1497">
                  <c:v>123</c:v>
                </c:pt>
                <c:pt idx="1498">
                  <c:v>41</c:v>
                </c:pt>
                <c:pt idx="1499">
                  <c:v>1182</c:v>
                </c:pt>
                <c:pt idx="1500">
                  <c:v>31</c:v>
                </c:pt>
                <c:pt idx="1501">
                  <c:v>24</c:v>
                </c:pt>
                <c:pt idx="1502">
                  <c:v>1342</c:v>
                </c:pt>
                <c:pt idx="1503">
                  <c:v>1900</c:v>
                </c:pt>
                <c:pt idx="1504">
                  <c:v>40</c:v>
                </c:pt>
                <c:pt idx="1505">
                  <c:v>69</c:v>
                </c:pt>
                <c:pt idx="1506">
                  <c:v>46</c:v>
                </c:pt>
                <c:pt idx="1507">
                  <c:v>1886</c:v>
                </c:pt>
                <c:pt idx="1508">
                  <c:v>389</c:v>
                </c:pt>
                <c:pt idx="1509">
                  <c:v>878</c:v>
                </c:pt>
                <c:pt idx="1510">
                  <c:v>1413</c:v>
                </c:pt>
                <c:pt idx="1511">
                  <c:v>181</c:v>
                </c:pt>
                <c:pt idx="1512">
                  <c:v>53</c:v>
                </c:pt>
                <c:pt idx="1513">
                  <c:v>68</c:v>
                </c:pt>
                <c:pt idx="1514">
                  <c:v>485</c:v>
                </c:pt>
                <c:pt idx="1515">
                  <c:v>693</c:v>
                </c:pt>
                <c:pt idx="1516">
                  <c:v>264</c:v>
                </c:pt>
                <c:pt idx="1517">
                  <c:v>12</c:v>
                </c:pt>
                <c:pt idx="1518">
                  <c:v>1681</c:v>
                </c:pt>
                <c:pt idx="1519">
                  <c:v>64</c:v>
                </c:pt>
                <c:pt idx="1520">
                  <c:v>150</c:v>
                </c:pt>
                <c:pt idx="1521">
                  <c:v>63</c:v>
                </c:pt>
                <c:pt idx="1522">
                  <c:v>116</c:v>
                </c:pt>
                <c:pt idx="1523">
                  <c:v>120</c:v>
                </c:pt>
                <c:pt idx="1524">
                  <c:v>957</c:v>
                </c:pt>
                <c:pt idx="1525">
                  <c:v>67</c:v>
                </c:pt>
                <c:pt idx="1526">
                  <c:v>987</c:v>
                </c:pt>
                <c:pt idx="1527">
                  <c:v>36</c:v>
                </c:pt>
                <c:pt idx="1528">
                  <c:v>652</c:v>
                </c:pt>
                <c:pt idx="1529">
                  <c:v>49</c:v>
                </c:pt>
                <c:pt idx="1530">
                  <c:v>23</c:v>
                </c:pt>
                <c:pt idx="1531">
                  <c:v>1006</c:v>
                </c:pt>
                <c:pt idx="1532">
                  <c:v>1006</c:v>
                </c:pt>
                <c:pt idx="1533">
                  <c:v>539</c:v>
                </c:pt>
                <c:pt idx="1534">
                  <c:v>116</c:v>
                </c:pt>
                <c:pt idx="1535">
                  <c:v>262</c:v>
                </c:pt>
                <c:pt idx="1536">
                  <c:v>446</c:v>
                </c:pt>
                <c:pt idx="1537">
                  <c:v>391</c:v>
                </c:pt>
                <c:pt idx="1538">
                  <c:v>67</c:v>
                </c:pt>
                <c:pt idx="1539">
                  <c:v>828</c:v>
                </c:pt>
                <c:pt idx="1540">
                  <c:v>65</c:v>
                </c:pt>
                <c:pt idx="1541">
                  <c:v>55</c:v>
                </c:pt>
                <c:pt idx="1542">
                  <c:v>806</c:v>
                </c:pt>
                <c:pt idx="1543">
                  <c:v>1780</c:v>
                </c:pt>
                <c:pt idx="1544">
                  <c:v>89</c:v>
                </c:pt>
                <c:pt idx="1545">
                  <c:v>19</c:v>
                </c:pt>
                <c:pt idx="1546">
                  <c:v>768</c:v>
                </c:pt>
                <c:pt idx="1547">
                  <c:v>819</c:v>
                </c:pt>
                <c:pt idx="1548">
                  <c:v>36</c:v>
                </c:pt>
                <c:pt idx="1549">
                  <c:v>89</c:v>
                </c:pt>
                <c:pt idx="1550">
                  <c:v>18</c:v>
                </c:pt>
                <c:pt idx="1551">
                  <c:v>407</c:v>
                </c:pt>
                <c:pt idx="1552">
                  <c:v>32</c:v>
                </c:pt>
                <c:pt idx="1553">
                  <c:v>724</c:v>
                </c:pt>
                <c:pt idx="1554">
                  <c:v>187</c:v>
                </c:pt>
                <c:pt idx="1555">
                  <c:v>58</c:v>
                </c:pt>
                <c:pt idx="1556">
                  <c:v>1312</c:v>
                </c:pt>
                <c:pt idx="1557">
                  <c:v>260</c:v>
                </c:pt>
                <c:pt idx="1558">
                  <c:v>1018</c:v>
                </c:pt>
                <c:pt idx="1559">
                  <c:v>54</c:v>
                </c:pt>
                <c:pt idx="1560">
                  <c:v>64</c:v>
                </c:pt>
                <c:pt idx="1561">
                  <c:v>354</c:v>
                </c:pt>
                <c:pt idx="1562">
                  <c:v>1047</c:v>
                </c:pt>
                <c:pt idx="1563">
                  <c:v>26</c:v>
                </c:pt>
                <c:pt idx="1564">
                  <c:v>1577</c:v>
                </c:pt>
                <c:pt idx="1565">
                  <c:v>14</c:v>
                </c:pt>
                <c:pt idx="1566">
                  <c:v>66</c:v>
                </c:pt>
                <c:pt idx="1567">
                  <c:v>1358</c:v>
                </c:pt>
                <c:pt idx="1568">
                  <c:v>40</c:v>
                </c:pt>
                <c:pt idx="1569">
                  <c:v>1691</c:v>
                </c:pt>
                <c:pt idx="1570">
                  <c:v>1004</c:v>
                </c:pt>
                <c:pt idx="1571">
                  <c:v>782</c:v>
                </c:pt>
                <c:pt idx="1572">
                  <c:v>876</c:v>
                </c:pt>
                <c:pt idx="1573">
                  <c:v>862</c:v>
                </c:pt>
                <c:pt idx="1574">
                  <c:v>297</c:v>
                </c:pt>
                <c:pt idx="1575">
                  <c:v>269</c:v>
                </c:pt>
                <c:pt idx="1576">
                  <c:v>1217</c:v>
                </c:pt>
                <c:pt idx="1577">
                  <c:v>19</c:v>
                </c:pt>
                <c:pt idx="1578">
                  <c:v>1158</c:v>
                </c:pt>
                <c:pt idx="1579">
                  <c:v>40</c:v>
                </c:pt>
                <c:pt idx="1580">
                  <c:v>41</c:v>
                </c:pt>
                <c:pt idx="1581">
                  <c:v>546</c:v>
                </c:pt>
                <c:pt idx="1582">
                  <c:v>998</c:v>
                </c:pt>
                <c:pt idx="1583">
                  <c:v>63</c:v>
                </c:pt>
                <c:pt idx="1584">
                  <c:v>42</c:v>
                </c:pt>
                <c:pt idx="1585">
                  <c:v>37</c:v>
                </c:pt>
                <c:pt idx="1586">
                  <c:v>221</c:v>
                </c:pt>
                <c:pt idx="1587">
                  <c:v>121</c:v>
                </c:pt>
                <c:pt idx="1588">
                  <c:v>43</c:v>
                </c:pt>
                <c:pt idx="1589">
                  <c:v>62</c:v>
                </c:pt>
                <c:pt idx="1590">
                  <c:v>52</c:v>
                </c:pt>
                <c:pt idx="1591">
                  <c:v>61</c:v>
                </c:pt>
                <c:pt idx="1592">
                  <c:v>87</c:v>
                </c:pt>
                <c:pt idx="1593">
                  <c:v>33</c:v>
                </c:pt>
                <c:pt idx="1594">
                  <c:v>546</c:v>
                </c:pt>
                <c:pt idx="1595">
                  <c:v>20</c:v>
                </c:pt>
                <c:pt idx="1596">
                  <c:v>650</c:v>
                </c:pt>
                <c:pt idx="1597">
                  <c:v>41</c:v>
                </c:pt>
                <c:pt idx="1598">
                  <c:v>52</c:v>
                </c:pt>
                <c:pt idx="1599">
                  <c:v>1153</c:v>
                </c:pt>
                <c:pt idx="1600">
                  <c:v>787</c:v>
                </c:pt>
                <c:pt idx="1601">
                  <c:v>25</c:v>
                </c:pt>
                <c:pt idx="1602">
                  <c:v>918</c:v>
                </c:pt>
                <c:pt idx="1603">
                  <c:v>218</c:v>
                </c:pt>
                <c:pt idx="1604">
                  <c:v>64</c:v>
                </c:pt>
                <c:pt idx="1605">
                  <c:v>1164</c:v>
                </c:pt>
                <c:pt idx="1606">
                  <c:v>1570</c:v>
                </c:pt>
                <c:pt idx="1607">
                  <c:v>61</c:v>
                </c:pt>
                <c:pt idx="1608">
                  <c:v>866</c:v>
                </c:pt>
                <c:pt idx="1609">
                  <c:v>492</c:v>
                </c:pt>
                <c:pt idx="1610">
                  <c:v>57</c:v>
                </c:pt>
                <c:pt idx="1611">
                  <c:v>60</c:v>
                </c:pt>
                <c:pt idx="1612">
                  <c:v>76</c:v>
                </c:pt>
                <c:pt idx="1613">
                  <c:v>27</c:v>
                </c:pt>
                <c:pt idx="1614">
                  <c:v>12</c:v>
                </c:pt>
                <c:pt idx="1615">
                  <c:v>19</c:v>
                </c:pt>
                <c:pt idx="1616">
                  <c:v>16</c:v>
                </c:pt>
                <c:pt idx="1617">
                  <c:v>51</c:v>
                </c:pt>
                <c:pt idx="1618">
                  <c:v>48</c:v>
                </c:pt>
                <c:pt idx="1619">
                  <c:v>595</c:v>
                </c:pt>
                <c:pt idx="1620">
                  <c:v>1041</c:v>
                </c:pt>
                <c:pt idx="1621">
                  <c:v>92</c:v>
                </c:pt>
                <c:pt idx="1622">
                  <c:v>57</c:v>
                </c:pt>
                <c:pt idx="1623">
                  <c:v>63</c:v>
                </c:pt>
                <c:pt idx="1624">
                  <c:v>1211</c:v>
                </c:pt>
                <c:pt idx="1625">
                  <c:v>56</c:v>
                </c:pt>
                <c:pt idx="1626">
                  <c:v>2068</c:v>
                </c:pt>
                <c:pt idx="1627">
                  <c:v>65</c:v>
                </c:pt>
                <c:pt idx="1628">
                  <c:v>55</c:v>
                </c:pt>
                <c:pt idx="1629">
                  <c:v>2429</c:v>
                </c:pt>
                <c:pt idx="1630">
                  <c:v>28</c:v>
                </c:pt>
                <c:pt idx="1631">
                  <c:v>1352</c:v>
                </c:pt>
                <c:pt idx="1632">
                  <c:v>41</c:v>
                </c:pt>
                <c:pt idx="1633">
                  <c:v>258</c:v>
                </c:pt>
                <c:pt idx="1634">
                  <c:v>52</c:v>
                </c:pt>
                <c:pt idx="1635">
                  <c:v>52</c:v>
                </c:pt>
                <c:pt idx="1636">
                  <c:v>17</c:v>
                </c:pt>
                <c:pt idx="1637">
                  <c:v>550</c:v>
                </c:pt>
                <c:pt idx="1638">
                  <c:v>39</c:v>
                </c:pt>
                <c:pt idx="1639">
                  <c:v>39</c:v>
                </c:pt>
                <c:pt idx="1640">
                  <c:v>1970</c:v>
                </c:pt>
                <c:pt idx="1641">
                  <c:v>8</c:v>
                </c:pt>
                <c:pt idx="1642">
                  <c:v>150</c:v>
                </c:pt>
                <c:pt idx="1643">
                  <c:v>119</c:v>
                </c:pt>
                <c:pt idx="1644">
                  <c:v>735</c:v>
                </c:pt>
                <c:pt idx="1645">
                  <c:v>27</c:v>
                </c:pt>
                <c:pt idx="1646">
                  <c:v>16</c:v>
                </c:pt>
                <c:pt idx="1647">
                  <c:v>52</c:v>
                </c:pt>
                <c:pt idx="1648">
                  <c:v>1228</c:v>
                </c:pt>
                <c:pt idx="1649">
                  <c:v>50</c:v>
                </c:pt>
                <c:pt idx="1650">
                  <c:v>181</c:v>
                </c:pt>
                <c:pt idx="1651">
                  <c:v>43</c:v>
                </c:pt>
                <c:pt idx="1652">
                  <c:v>51</c:v>
                </c:pt>
                <c:pt idx="1653">
                  <c:v>83</c:v>
                </c:pt>
                <c:pt idx="1654">
                  <c:v>47</c:v>
                </c:pt>
                <c:pt idx="1655">
                  <c:v>39</c:v>
                </c:pt>
                <c:pt idx="1656">
                  <c:v>46</c:v>
                </c:pt>
                <c:pt idx="1657">
                  <c:v>702</c:v>
                </c:pt>
                <c:pt idx="1658">
                  <c:v>69</c:v>
                </c:pt>
                <c:pt idx="1659">
                  <c:v>709</c:v>
                </c:pt>
                <c:pt idx="1660">
                  <c:v>46</c:v>
                </c:pt>
                <c:pt idx="1661">
                  <c:v>47</c:v>
                </c:pt>
                <c:pt idx="1662">
                  <c:v>37</c:v>
                </c:pt>
                <c:pt idx="1663">
                  <c:v>38</c:v>
                </c:pt>
                <c:pt idx="1664">
                  <c:v>37</c:v>
                </c:pt>
                <c:pt idx="1665">
                  <c:v>1117</c:v>
                </c:pt>
                <c:pt idx="1666">
                  <c:v>56</c:v>
                </c:pt>
                <c:pt idx="1667">
                  <c:v>395</c:v>
                </c:pt>
                <c:pt idx="1668">
                  <c:v>90</c:v>
                </c:pt>
                <c:pt idx="1669">
                  <c:v>1902</c:v>
                </c:pt>
                <c:pt idx="1670">
                  <c:v>1476</c:v>
                </c:pt>
                <c:pt idx="1671">
                  <c:v>21</c:v>
                </c:pt>
                <c:pt idx="1672">
                  <c:v>257</c:v>
                </c:pt>
                <c:pt idx="1673">
                  <c:v>34</c:v>
                </c:pt>
                <c:pt idx="1674">
                  <c:v>180</c:v>
                </c:pt>
                <c:pt idx="1675">
                  <c:v>39</c:v>
                </c:pt>
                <c:pt idx="1676">
                  <c:v>38</c:v>
                </c:pt>
                <c:pt idx="1677">
                  <c:v>712</c:v>
                </c:pt>
                <c:pt idx="1678">
                  <c:v>475</c:v>
                </c:pt>
                <c:pt idx="1679">
                  <c:v>1288</c:v>
                </c:pt>
                <c:pt idx="1680">
                  <c:v>224</c:v>
                </c:pt>
                <c:pt idx="1681">
                  <c:v>41</c:v>
                </c:pt>
                <c:pt idx="1682">
                  <c:v>889</c:v>
                </c:pt>
                <c:pt idx="1683">
                  <c:v>300</c:v>
                </c:pt>
                <c:pt idx="1684">
                  <c:v>1146</c:v>
                </c:pt>
                <c:pt idx="1685">
                  <c:v>1588</c:v>
                </c:pt>
                <c:pt idx="1686">
                  <c:v>547</c:v>
                </c:pt>
                <c:pt idx="1687">
                  <c:v>537</c:v>
                </c:pt>
                <c:pt idx="1688">
                  <c:v>44</c:v>
                </c:pt>
                <c:pt idx="1689">
                  <c:v>447</c:v>
                </c:pt>
                <c:pt idx="1690">
                  <c:v>55</c:v>
                </c:pt>
                <c:pt idx="1691">
                  <c:v>21</c:v>
                </c:pt>
                <c:pt idx="1692">
                  <c:v>37</c:v>
                </c:pt>
                <c:pt idx="1693">
                  <c:v>35</c:v>
                </c:pt>
                <c:pt idx="1694">
                  <c:v>560</c:v>
                </c:pt>
                <c:pt idx="1695">
                  <c:v>63</c:v>
                </c:pt>
                <c:pt idx="1696">
                  <c:v>916</c:v>
                </c:pt>
                <c:pt idx="1697">
                  <c:v>390</c:v>
                </c:pt>
                <c:pt idx="1698">
                  <c:v>44</c:v>
                </c:pt>
                <c:pt idx="1699">
                  <c:v>904</c:v>
                </c:pt>
                <c:pt idx="1700">
                  <c:v>15</c:v>
                </c:pt>
                <c:pt idx="1701">
                  <c:v>187</c:v>
                </c:pt>
                <c:pt idx="1702">
                  <c:v>703</c:v>
                </c:pt>
                <c:pt idx="1703">
                  <c:v>31</c:v>
                </c:pt>
                <c:pt idx="1704">
                  <c:v>224</c:v>
                </c:pt>
                <c:pt idx="1705">
                  <c:v>591</c:v>
                </c:pt>
                <c:pt idx="1706">
                  <c:v>16</c:v>
                </c:pt>
                <c:pt idx="1707">
                  <c:v>117</c:v>
                </c:pt>
                <c:pt idx="1708">
                  <c:v>1349</c:v>
                </c:pt>
                <c:pt idx="1709">
                  <c:v>724</c:v>
                </c:pt>
                <c:pt idx="1710">
                  <c:v>36</c:v>
                </c:pt>
                <c:pt idx="1711">
                  <c:v>44</c:v>
                </c:pt>
                <c:pt idx="1712">
                  <c:v>38</c:v>
                </c:pt>
                <c:pt idx="1713">
                  <c:v>881</c:v>
                </c:pt>
                <c:pt idx="1714">
                  <c:v>22</c:v>
                </c:pt>
                <c:pt idx="1715">
                  <c:v>1869</c:v>
                </c:pt>
                <c:pt idx="1716">
                  <c:v>43</c:v>
                </c:pt>
                <c:pt idx="1717">
                  <c:v>850</c:v>
                </c:pt>
                <c:pt idx="1718">
                  <c:v>42</c:v>
                </c:pt>
                <c:pt idx="1719">
                  <c:v>1089</c:v>
                </c:pt>
                <c:pt idx="1720">
                  <c:v>68</c:v>
                </c:pt>
                <c:pt idx="1721">
                  <c:v>24</c:v>
                </c:pt>
                <c:pt idx="1722">
                  <c:v>386</c:v>
                </c:pt>
                <c:pt idx="1723">
                  <c:v>40</c:v>
                </c:pt>
                <c:pt idx="1724">
                  <c:v>19</c:v>
                </c:pt>
                <c:pt idx="1725">
                  <c:v>41</c:v>
                </c:pt>
                <c:pt idx="1726">
                  <c:v>17</c:v>
                </c:pt>
                <c:pt idx="1727">
                  <c:v>54</c:v>
                </c:pt>
                <c:pt idx="1728">
                  <c:v>902</c:v>
                </c:pt>
                <c:pt idx="1729">
                  <c:v>185</c:v>
                </c:pt>
                <c:pt idx="1730">
                  <c:v>39</c:v>
                </c:pt>
                <c:pt idx="1731">
                  <c:v>41</c:v>
                </c:pt>
                <c:pt idx="1732">
                  <c:v>590</c:v>
                </c:pt>
                <c:pt idx="1733">
                  <c:v>647</c:v>
                </c:pt>
                <c:pt idx="1734">
                  <c:v>595</c:v>
                </c:pt>
                <c:pt idx="1735">
                  <c:v>28</c:v>
                </c:pt>
                <c:pt idx="1736">
                  <c:v>63</c:v>
                </c:pt>
                <c:pt idx="1737">
                  <c:v>260</c:v>
                </c:pt>
                <c:pt idx="1738">
                  <c:v>651</c:v>
                </c:pt>
                <c:pt idx="1739">
                  <c:v>27</c:v>
                </c:pt>
                <c:pt idx="1740">
                  <c:v>62</c:v>
                </c:pt>
                <c:pt idx="1741">
                  <c:v>39</c:v>
                </c:pt>
                <c:pt idx="1742">
                  <c:v>14</c:v>
                </c:pt>
                <c:pt idx="1743">
                  <c:v>51</c:v>
                </c:pt>
                <c:pt idx="1744">
                  <c:v>40</c:v>
                </c:pt>
                <c:pt idx="1745">
                  <c:v>9</c:v>
                </c:pt>
                <c:pt idx="1746">
                  <c:v>116</c:v>
                </c:pt>
                <c:pt idx="1747">
                  <c:v>52</c:v>
                </c:pt>
                <c:pt idx="1748">
                  <c:v>33</c:v>
                </c:pt>
                <c:pt idx="1749">
                  <c:v>32</c:v>
                </c:pt>
                <c:pt idx="1750">
                  <c:v>34</c:v>
                </c:pt>
                <c:pt idx="1751">
                  <c:v>19</c:v>
                </c:pt>
                <c:pt idx="1752">
                  <c:v>71</c:v>
                </c:pt>
                <c:pt idx="1753">
                  <c:v>67</c:v>
                </c:pt>
                <c:pt idx="1754">
                  <c:v>20</c:v>
                </c:pt>
                <c:pt idx="1755">
                  <c:v>18</c:v>
                </c:pt>
                <c:pt idx="1756">
                  <c:v>712</c:v>
                </c:pt>
                <c:pt idx="1757">
                  <c:v>150</c:v>
                </c:pt>
                <c:pt idx="1758">
                  <c:v>46</c:v>
                </c:pt>
                <c:pt idx="1759">
                  <c:v>50</c:v>
                </c:pt>
                <c:pt idx="1760">
                  <c:v>13</c:v>
                </c:pt>
                <c:pt idx="1761">
                  <c:v>70</c:v>
                </c:pt>
                <c:pt idx="1762">
                  <c:v>48</c:v>
                </c:pt>
                <c:pt idx="1763">
                  <c:v>39</c:v>
                </c:pt>
                <c:pt idx="1764">
                  <c:v>19</c:v>
                </c:pt>
                <c:pt idx="1765">
                  <c:v>1230</c:v>
                </c:pt>
                <c:pt idx="1766">
                  <c:v>36</c:v>
                </c:pt>
                <c:pt idx="1767">
                  <c:v>39</c:v>
                </c:pt>
                <c:pt idx="1768">
                  <c:v>1606</c:v>
                </c:pt>
                <c:pt idx="1769">
                  <c:v>1475</c:v>
                </c:pt>
                <c:pt idx="1770">
                  <c:v>393</c:v>
                </c:pt>
                <c:pt idx="1771">
                  <c:v>152</c:v>
                </c:pt>
                <c:pt idx="1772">
                  <c:v>45</c:v>
                </c:pt>
                <c:pt idx="1773">
                  <c:v>1607</c:v>
                </c:pt>
                <c:pt idx="1774">
                  <c:v>53</c:v>
                </c:pt>
                <c:pt idx="1775">
                  <c:v>224</c:v>
                </c:pt>
                <c:pt idx="1776">
                  <c:v>1675</c:v>
                </c:pt>
                <c:pt idx="1777">
                  <c:v>71</c:v>
                </c:pt>
                <c:pt idx="1778">
                  <c:v>157</c:v>
                </c:pt>
                <c:pt idx="1779">
                  <c:v>1131</c:v>
                </c:pt>
                <c:pt idx="1780">
                  <c:v>41</c:v>
                </c:pt>
                <c:pt idx="1781">
                  <c:v>1230</c:v>
                </c:pt>
                <c:pt idx="1782">
                  <c:v>1158</c:v>
                </c:pt>
                <c:pt idx="1783">
                  <c:v>908</c:v>
                </c:pt>
                <c:pt idx="1784">
                  <c:v>1177</c:v>
                </c:pt>
                <c:pt idx="1785">
                  <c:v>88</c:v>
                </c:pt>
                <c:pt idx="1786">
                  <c:v>70</c:v>
                </c:pt>
                <c:pt idx="1787">
                  <c:v>44</c:v>
                </c:pt>
                <c:pt idx="1788">
                  <c:v>83</c:v>
                </c:pt>
                <c:pt idx="1789">
                  <c:v>384</c:v>
                </c:pt>
                <c:pt idx="1790">
                  <c:v>1287</c:v>
                </c:pt>
                <c:pt idx="1791">
                  <c:v>961</c:v>
                </c:pt>
                <c:pt idx="1792">
                  <c:v>892</c:v>
                </c:pt>
                <c:pt idx="1793">
                  <c:v>1101</c:v>
                </c:pt>
                <c:pt idx="1794">
                  <c:v>38</c:v>
                </c:pt>
                <c:pt idx="1795">
                  <c:v>970</c:v>
                </c:pt>
                <c:pt idx="1796">
                  <c:v>1182</c:v>
                </c:pt>
                <c:pt idx="1797">
                  <c:v>37</c:v>
                </c:pt>
                <c:pt idx="1798">
                  <c:v>96</c:v>
                </c:pt>
                <c:pt idx="1799">
                  <c:v>497</c:v>
                </c:pt>
                <c:pt idx="1800">
                  <c:v>8</c:v>
                </c:pt>
                <c:pt idx="1801">
                  <c:v>61</c:v>
                </c:pt>
                <c:pt idx="1802">
                  <c:v>221</c:v>
                </c:pt>
                <c:pt idx="1803">
                  <c:v>58</c:v>
                </c:pt>
                <c:pt idx="1804">
                  <c:v>40</c:v>
                </c:pt>
                <c:pt idx="1805">
                  <c:v>38</c:v>
                </c:pt>
                <c:pt idx="1806">
                  <c:v>392</c:v>
                </c:pt>
                <c:pt idx="1807">
                  <c:v>700</c:v>
                </c:pt>
                <c:pt idx="1808">
                  <c:v>24</c:v>
                </c:pt>
                <c:pt idx="1809">
                  <c:v>810</c:v>
                </c:pt>
                <c:pt idx="1810">
                  <c:v>15</c:v>
                </c:pt>
                <c:pt idx="1811">
                  <c:v>52</c:v>
                </c:pt>
                <c:pt idx="1812">
                  <c:v>67</c:v>
                </c:pt>
                <c:pt idx="1813">
                  <c:v>40</c:v>
                </c:pt>
                <c:pt idx="1814">
                  <c:v>34</c:v>
                </c:pt>
                <c:pt idx="1815">
                  <c:v>119</c:v>
                </c:pt>
                <c:pt idx="1816">
                  <c:v>54</c:v>
                </c:pt>
                <c:pt idx="1817">
                  <c:v>41</c:v>
                </c:pt>
                <c:pt idx="1818">
                  <c:v>51</c:v>
                </c:pt>
                <c:pt idx="1819">
                  <c:v>145</c:v>
                </c:pt>
                <c:pt idx="1820">
                  <c:v>35</c:v>
                </c:pt>
                <c:pt idx="1821">
                  <c:v>395</c:v>
                </c:pt>
                <c:pt idx="1822">
                  <c:v>39</c:v>
                </c:pt>
                <c:pt idx="1823">
                  <c:v>67</c:v>
                </c:pt>
                <c:pt idx="1824">
                  <c:v>666</c:v>
                </c:pt>
                <c:pt idx="1825">
                  <c:v>115</c:v>
                </c:pt>
                <c:pt idx="1826">
                  <c:v>1235</c:v>
                </c:pt>
                <c:pt idx="1827">
                  <c:v>29</c:v>
                </c:pt>
                <c:pt idx="1828">
                  <c:v>121</c:v>
                </c:pt>
                <c:pt idx="1829">
                  <c:v>147</c:v>
                </c:pt>
                <c:pt idx="1830">
                  <c:v>123</c:v>
                </c:pt>
                <c:pt idx="1831">
                  <c:v>27</c:v>
                </c:pt>
                <c:pt idx="1832">
                  <c:v>486</c:v>
                </c:pt>
                <c:pt idx="1833">
                  <c:v>90</c:v>
                </c:pt>
                <c:pt idx="1834">
                  <c:v>63</c:v>
                </c:pt>
                <c:pt idx="1835">
                  <c:v>32</c:v>
                </c:pt>
                <c:pt idx="1836">
                  <c:v>446</c:v>
                </c:pt>
                <c:pt idx="1837">
                  <c:v>1762</c:v>
                </c:pt>
                <c:pt idx="1838">
                  <c:v>548</c:v>
                </c:pt>
                <c:pt idx="1839">
                  <c:v>62</c:v>
                </c:pt>
                <c:pt idx="1840">
                  <c:v>152</c:v>
                </c:pt>
                <c:pt idx="1841">
                  <c:v>30</c:v>
                </c:pt>
                <c:pt idx="1842">
                  <c:v>865</c:v>
                </c:pt>
                <c:pt idx="1843">
                  <c:v>121</c:v>
                </c:pt>
                <c:pt idx="1844">
                  <c:v>1441</c:v>
                </c:pt>
                <c:pt idx="1845">
                  <c:v>24</c:v>
                </c:pt>
                <c:pt idx="1846">
                  <c:v>34</c:v>
                </c:pt>
                <c:pt idx="1847">
                  <c:v>605</c:v>
                </c:pt>
                <c:pt idx="1848">
                  <c:v>1798</c:v>
                </c:pt>
                <c:pt idx="1849">
                  <c:v>30</c:v>
                </c:pt>
                <c:pt idx="1850">
                  <c:v>30</c:v>
                </c:pt>
                <c:pt idx="1851">
                  <c:v>220</c:v>
                </c:pt>
                <c:pt idx="1852">
                  <c:v>149</c:v>
                </c:pt>
                <c:pt idx="1853">
                  <c:v>56</c:v>
                </c:pt>
                <c:pt idx="1854">
                  <c:v>803</c:v>
                </c:pt>
                <c:pt idx="1855">
                  <c:v>12</c:v>
                </c:pt>
                <c:pt idx="1856">
                  <c:v>29</c:v>
                </c:pt>
                <c:pt idx="1857">
                  <c:v>29</c:v>
                </c:pt>
                <c:pt idx="1858">
                  <c:v>45</c:v>
                </c:pt>
                <c:pt idx="1859">
                  <c:v>1360</c:v>
                </c:pt>
                <c:pt idx="1860">
                  <c:v>28</c:v>
                </c:pt>
                <c:pt idx="1861">
                  <c:v>767</c:v>
                </c:pt>
                <c:pt idx="1862">
                  <c:v>1916</c:v>
                </c:pt>
                <c:pt idx="1863">
                  <c:v>308</c:v>
                </c:pt>
                <c:pt idx="1864">
                  <c:v>20</c:v>
                </c:pt>
                <c:pt idx="1865">
                  <c:v>1098</c:v>
                </c:pt>
                <c:pt idx="1866">
                  <c:v>1046</c:v>
                </c:pt>
                <c:pt idx="1867">
                  <c:v>31</c:v>
                </c:pt>
                <c:pt idx="1868">
                  <c:v>50</c:v>
                </c:pt>
                <c:pt idx="1869">
                  <c:v>184</c:v>
                </c:pt>
                <c:pt idx="1870">
                  <c:v>45</c:v>
                </c:pt>
                <c:pt idx="1871">
                  <c:v>1171</c:v>
                </c:pt>
                <c:pt idx="1872">
                  <c:v>90</c:v>
                </c:pt>
                <c:pt idx="1873">
                  <c:v>536</c:v>
                </c:pt>
                <c:pt idx="1874">
                  <c:v>122</c:v>
                </c:pt>
                <c:pt idx="1875">
                  <c:v>59</c:v>
                </c:pt>
                <c:pt idx="1876">
                  <c:v>28</c:v>
                </c:pt>
                <c:pt idx="1877">
                  <c:v>16</c:v>
                </c:pt>
                <c:pt idx="1878">
                  <c:v>25</c:v>
                </c:pt>
                <c:pt idx="1879">
                  <c:v>29</c:v>
                </c:pt>
                <c:pt idx="1880">
                  <c:v>649</c:v>
                </c:pt>
                <c:pt idx="1881">
                  <c:v>48</c:v>
                </c:pt>
                <c:pt idx="1882">
                  <c:v>30</c:v>
                </c:pt>
                <c:pt idx="1883">
                  <c:v>40</c:v>
                </c:pt>
                <c:pt idx="1884">
                  <c:v>11</c:v>
                </c:pt>
                <c:pt idx="1885">
                  <c:v>184</c:v>
                </c:pt>
                <c:pt idx="1886">
                  <c:v>16</c:v>
                </c:pt>
                <c:pt idx="1887">
                  <c:v>40</c:v>
                </c:pt>
                <c:pt idx="1888">
                  <c:v>26</c:v>
                </c:pt>
                <c:pt idx="1889">
                  <c:v>18</c:v>
                </c:pt>
                <c:pt idx="1890">
                  <c:v>1540</c:v>
                </c:pt>
                <c:pt idx="1891">
                  <c:v>493</c:v>
                </c:pt>
                <c:pt idx="1892">
                  <c:v>1221</c:v>
                </c:pt>
                <c:pt idx="1893">
                  <c:v>69</c:v>
                </c:pt>
                <c:pt idx="1894">
                  <c:v>16</c:v>
                </c:pt>
                <c:pt idx="1895">
                  <c:v>1450</c:v>
                </c:pt>
                <c:pt idx="1896">
                  <c:v>491</c:v>
                </c:pt>
                <c:pt idx="1897">
                  <c:v>577</c:v>
                </c:pt>
                <c:pt idx="1898">
                  <c:v>1228</c:v>
                </c:pt>
                <c:pt idx="1899">
                  <c:v>63</c:v>
                </c:pt>
                <c:pt idx="1900">
                  <c:v>826</c:v>
                </c:pt>
                <c:pt idx="1901">
                  <c:v>1322</c:v>
                </c:pt>
                <c:pt idx="1902">
                  <c:v>221</c:v>
                </c:pt>
                <c:pt idx="1903">
                  <c:v>20</c:v>
                </c:pt>
                <c:pt idx="1904">
                  <c:v>1320</c:v>
                </c:pt>
                <c:pt idx="1905">
                  <c:v>20</c:v>
                </c:pt>
                <c:pt idx="1906">
                  <c:v>443</c:v>
                </c:pt>
                <c:pt idx="1907">
                  <c:v>16</c:v>
                </c:pt>
                <c:pt idx="1908">
                  <c:v>1728</c:v>
                </c:pt>
                <c:pt idx="1909">
                  <c:v>7</c:v>
                </c:pt>
                <c:pt idx="1910">
                  <c:v>294</c:v>
                </c:pt>
                <c:pt idx="1911">
                  <c:v>33</c:v>
                </c:pt>
                <c:pt idx="1912">
                  <c:v>29</c:v>
                </c:pt>
                <c:pt idx="1913">
                  <c:v>28</c:v>
                </c:pt>
                <c:pt idx="1914">
                  <c:v>24</c:v>
                </c:pt>
                <c:pt idx="1915">
                  <c:v>22</c:v>
                </c:pt>
                <c:pt idx="1916">
                  <c:v>26</c:v>
                </c:pt>
                <c:pt idx="1917">
                  <c:v>36</c:v>
                </c:pt>
                <c:pt idx="1918">
                  <c:v>976</c:v>
                </c:pt>
                <c:pt idx="1919">
                  <c:v>10</c:v>
                </c:pt>
                <c:pt idx="1920">
                  <c:v>606</c:v>
                </c:pt>
                <c:pt idx="1921">
                  <c:v>14</c:v>
                </c:pt>
                <c:pt idx="1922">
                  <c:v>43</c:v>
                </c:pt>
                <c:pt idx="1923">
                  <c:v>494</c:v>
                </c:pt>
                <c:pt idx="1924">
                  <c:v>1042</c:v>
                </c:pt>
                <c:pt idx="1925">
                  <c:v>15</c:v>
                </c:pt>
                <c:pt idx="1926">
                  <c:v>833</c:v>
                </c:pt>
                <c:pt idx="1927">
                  <c:v>1487</c:v>
                </c:pt>
                <c:pt idx="1928">
                  <c:v>20</c:v>
                </c:pt>
                <c:pt idx="1929">
                  <c:v>43</c:v>
                </c:pt>
                <c:pt idx="1930">
                  <c:v>297</c:v>
                </c:pt>
                <c:pt idx="1931">
                  <c:v>833</c:v>
                </c:pt>
                <c:pt idx="1932">
                  <c:v>954</c:v>
                </c:pt>
                <c:pt idx="1933">
                  <c:v>352</c:v>
                </c:pt>
                <c:pt idx="1934">
                  <c:v>265</c:v>
                </c:pt>
                <c:pt idx="1935">
                  <c:v>44</c:v>
                </c:pt>
                <c:pt idx="1936">
                  <c:v>26</c:v>
                </c:pt>
                <c:pt idx="1937">
                  <c:v>790</c:v>
                </c:pt>
                <c:pt idx="1938">
                  <c:v>758</c:v>
                </c:pt>
                <c:pt idx="1939">
                  <c:v>46</c:v>
                </c:pt>
                <c:pt idx="1940">
                  <c:v>19</c:v>
                </c:pt>
                <c:pt idx="1941">
                  <c:v>18</c:v>
                </c:pt>
                <c:pt idx="1942">
                  <c:v>274</c:v>
                </c:pt>
                <c:pt idx="1943">
                  <c:v>490</c:v>
                </c:pt>
                <c:pt idx="1944">
                  <c:v>1920</c:v>
                </c:pt>
                <c:pt idx="1945">
                  <c:v>1357</c:v>
                </c:pt>
                <c:pt idx="1946">
                  <c:v>305</c:v>
                </c:pt>
                <c:pt idx="1947">
                  <c:v>837</c:v>
                </c:pt>
                <c:pt idx="1948">
                  <c:v>44</c:v>
                </c:pt>
                <c:pt idx="1949">
                  <c:v>262</c:v>
                </c:pt>
                <c:pt idx="1950">
                  <c:v>694</c:v>
                </c:pt>
                <c:pt idx="1951">
                  <c:v>306</c:v>
                </c:pt>
                <c:pt idx="1952">
                  <c:v>835</c:v>
                </c:pt>
                <c:pt idx="1953">
                  <c:v>67</c:v>
                </c:pt>
                <c:pt idx="1954">
                  <c:v>313</c:v>
                </c:pt>
                <c:pt idx="1955">
                  <c:v>704</c:v>
                </c:pt>
                <c:pt idx="1956">
                  <c:v>9</c:v>
                </c:pt>
                <c:pt idx="1957">
                  <c:v>16</c:v>
                </c:pt>
                <c:pt idx="1958">
                  <c:v>9</c:v>
                </c:pt>
                <c:pt idx="1959">
                  <c:v>11</c:v>
                </c:pt>
                <c:pt idx="1960">
                  <c:v>885</c:v>
                </c:pt>
                <c:pt idx="1961">
                  <c:v>225</c:v>
                </c:pt>
                <c:pt idx="1962">
                  <c:v>18</c:v>
                </c:pt>
                <c:pt idx="1963">
                  <c:v>41</c:v>
                </c:pt>
                <c:pt idx="1964">
                  <c:v>86</c:v>
                </c:pt>
                <c:pt idx="1965">
                  <c:v>61</c:v>
                </c:pt>
                <c:pt idx="1966">
                  <c:v>407</c:v>
                </c:pt>
                <c:pt idx="1967">
                  <c:v>39</c:v>
                </c:pt>
                <c:pt idx="1968">
                  <c:v>1103</c:v>
                </c:pt>
                <c:pt idx="1969">
                  <c:v>151</c:v>
                </c:pt>
                <c:pt idx="1970">
                  <c:v>39</c:v>
                </c:pt>
                <c:pt idx="1971">
                  <c:v>436</c:v>
                </c:pt>
                <c:pt idx="1972">
                  <c:v>41</c:v>
                </c:pt>
                <c:pt idx="1973">
                  <c:v>16</c:v>
                </c:pt>
                <c:pt idx="1974">
                  <c:v>909</c:v>
                </c:pt>
                <c:pt idx="1975">
                  <c:v>896</c:v>
                </c:pt>
                <c:pt idx="1976">
                  <c:v>33</c:v>
                </c:pt>
                <c:pt idx="1977">
                  <c:v>18</c:v>
                </c:pt>
                <c:pt idx="1978">
                  <c:v>8</c:v>
                </c:pt>
                <c:pt idx="1979">
                  <c:v>16</c:v>
                </c:pt>
                <c:pt idx="1980">
                  <c:v>89</c:v>
                </c:pt>
                <c:pt idx="1981">
                  <c:v>728</c:v>
                </c:pt>
                <c:pt idx="1982">
                  <c:v>19</c:v>
                </c:pt>
                <c:pt idx="1983">
                  <c:v>15</c:v>
                </c:pt>
                <c:pt idx="1984">
                  <c:v>268</c:v>
                </c:pt>
                <c:pt idx="1985">
                  <c:v>44</c:v>
                </c:pt>
                <c:pt idx="1986">
                  <c:v>484</c:v>
                </c:pt>
                <c:pt idx="1987">
                  <c:v>33</c:v>
                </c:pt>
                <c:pt idx="1988">
                  <c:v>754</c:v>
                </c:pt>
                <c:pt idx="1989">
                  <c:v>52</c:v>
                </c:pt>
                <c:pt idx="1990">
                  <c:v>78</c:v>
                </c:pt>
                <c:pt idx="1991">
                  <c:v>61</c:v>
                </c:pt>
                <c:pt idx="1992">
                  <c:v>37</c:v>
                </c:pt>
                <c:pt idx="1993">
                  <c:v>801</c:v>
                </c:pt>
                <c:pt idx="1994">
                  <c:v>64</c:v>
                </c:pt>
                <c:pt idx="1995">
                  <c:v>119</c:v>
                </c:pt>
                <c:pt idx="1996">
                  <c:v>1329</c:v>
                </c:pt>
                <c:pt idx="1997">
                  <c:v>5</c:v>
                </c:pt>
                <c:pt idx="1998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F-4B06-8EDE-08182D34D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801863"/>
        <c:axId val="799803911"/>
      </c:scatterChart>
      <c:valAx>
        <c:axId val="799801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7AD694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7AD694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93D9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803911"/>
        <c:crosses val="autoZero"/>
        <c:crossBetween val="midCat"/>
      </c:valAx>
      <c:valAx>
        <c:axId val="799803911"/>
        <c:scaling>
          <c:orientation val="minMax"/>
          <c:max val="2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8CB5F9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Amount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8CB5F9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93D9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801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[DoorDash_Case_Study_Edit.xlsx]Pivot Table!Tabela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rowallia New"/>
                <a:ea typeface="Browallia New"/>
                <a:cs typeface="Browallia New"/>
              </a:defRPr>
            </a:pPr>
            <a:r>
              <a:rPr lang="en-US"/>
              <a:t>Campaign 6 Purchasers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rowallia New"/>
              <a:ea typeface="Browallia New"/>
              <a:cs typeface="Browallia Ne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Table'!$A$6:$A$61</c:f>
              <c:strCache>
                <c:ptCount val="55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48</c:v>
                </c:pt>
                <c:pt idx="25">
                  <c:v>49</c:v>
                </c:pt>
                <c:pt idx="26">
                  <c:v>50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54</c:v>
                </c:pt>
                <c:pt idx="31">
                  <c:v>55</c:v>
                </c:pt>
                <c:pt idx="32">
                  <c:v>56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63</c:v>
                </c:pt>
                <c:pt idx="40">
                  <c:v>64</c:v>
                </c:pt>
                <c:pt idx="41">
                  <c:v>65</c:v>
                </c:pt>
                <c:pt idx="42">
                  <c:v>66</c:v>
                </c:pt>
                <c:pt idx="43">
                  <c:v>67</c:v>
                </c:pt>
                <c:pt idx="44">
                  <c:v>68</c:v>
                </c:pt>
                <c:pt idx="45">
                  <c:v>69</c:v>
                </c:pt>
                <c:pt idx="46">
                  <c:v>70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  <c:pt idx="52">
                  <c:v>76</c:v>
                </c:pt>
                <c:pt idx="53">
                  <c:v>77</c:v>
                </c:pt>
                <c:pt idx="54">
                  <c:v>(blank)</c:v>
                </c:pt>
              </c:strCache>
            </c:strRef>
          </c:cat>
          <c:val>
            <c:numRef>
              <c:f>'Pivot Table'!$B$6:$B$61</c:f>
              <c:numCache>
                <c:formatCode>General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9</c:v>
                </c:pt>
                <c:pt idx="11">
                  <c:v>4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3</c:v>
                </c:pt>
                <c:pt idx="19">
                  <c:v>10</c:v>
                </c:pt>
                <c:pt idx="20">
                  <c:v>8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12</c:v>
                </c:pt>
                <c:pt idx="25">
                  <c:v>12</c:v>
                </c:pt>
                <c:pt idx="26">
                  <c:v>16</c:v>
                </c:pt>
                <c:pt idx="27">
                  <c:v>10</c:v>
                </c:pt>
                <c:pt idx="28">
                  <c:v>6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5</c:v>
                </c:pt>
                <c:pt idx="33">
                  <c:v>6</c:v>
                </c:pt>
                <c:pt idx="34">
                  <c:v>4</c:v>
                </c:pt>
                <c:pt idx="35">
                  <c:v>8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8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1</c:v>
                </c:pt>
                <c:pt idx="46">
                  <c:v>3</c:v>
                </c:pt>
                <c:pt idx="47">
                  <c:v>10</c:v>
                </c:pt>
                <c:pt idx="48">
                  <c:v>2</c:v>
                </c:pt>
                <c:pt idx="49">
                  <c:v>4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8-4A18-8956-2B4FD4FDA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586632"/>
        <c:axId val="674588680"/>
      </c:barChart>
      <c:catAx>
        <c:axId val="67458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88680"/>
        <c:crosses val="autoZero"/>
        <c:auto val="1"/>
        <c:lblAlgn val="ctr"/>
        <c:lblOffset val="100"/>
        <c:noMultiLvlLbl val="0"/>
      </c:catAx>
      <c:valAx>
        <c:axId val="674588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8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[DoorDash_Case_Study_Edit.xlsx]Pivot Table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Inscriptions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'Pivot Table 2'!$B$4:$B$17</c:f>
              <c:numCache>
                <c:formatCode>General</c:formatCode>
                <c:ptCount val="13"/>
                <c:pt idx="0">
                  <c:v>204</c:v>
                </c:pt>
                <c:pt idx="1">
                  <c:v>155</c:v>
                </c:pt>
                <c:pt idx="2">
                  <c:v>201</c:v>
                </c:pt>
                <c:pt idx="3">
                  <c:v>159</c:v>
                </c:pt>
                <c:pt idx="4">
                  <c:v>162</c:v>
                </c:pt>
                <c:pt idx="5">
                  <c:v>173</c:v>
                </c:pt>
                <c:pt idx="6">
                  <c:v>189</c:v>
                </c:pt>
                <c:pt idx="7">
                  <c:v>184</c:v>
                </c:pt>
                <c:pt idx="8">
                  <c:v>186</c:v>
                </c:pt>
                <c:pt idx="9">
                  <c:v>152</c:v>
                </c:pt>
                <c:pt idx="10">
                  <c:v>131</c:v>
                </c:pt>
                <c:pt idx="1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B-4AC1-A7C2-FFF3BD97A9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136038920"/>
        <c:axId val="2136128008"/>
      </c:barChart>
      <c:catAx>
        <c:axId val="213603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128008"/>
        <c:crosses val="autoZero"/>
        <c:auto val="1"/>
        <c:lblAlgn val="ctr"/>
        <c:lblOffset val="100"/>
        <c:noMultiLvlLbl val="0"/>
      </c:catAx>
      <c:valAx>
        <c:axId val="2136128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New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03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[DoorDash_Case_Study_Edit.xlsx]Pivot Table 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>
                <a:solidFill>
                  <a:schemeClr val="tx1">
                    <a:lumMod val="50000"/>
                    <a:lumOff val="50000"/>
                  </a:schemeClr>
                </a:solidFill>
              </a:rPr>
              <a:t>Monthly Customer Registrations</a:t>
            </a:r>
          </a:p>
        </c:rich>
      </c:tx>
      <c:layout>
        <c:manualLayout>
          <c:xMode val="edge"/>
          <c:yMode val="edge"/>
          <c:x val="0.26119890608079582"/>
          <c:y val="0.1239791690503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 2'!$A$4:$A$17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'Pivot Table 2'!$B$4:$B$17</c:f>
              <c:numCache>
                <c:formatCode>General</c:formatCode>
                <c:ptCount val="13"/>
                <c:pt idx="0">
                  <c:v>204</c:v>
                </c:pt>
                <c:pt idx="1">
                  <c:v>155</c:v>
                </c:pt>
                <c:pt idx="2">
                  <c:v>201</c:v>
                </c:pt>
                <c:pt idx="3">
                  <c:v>159</c:v>
                </c:pt>
                <c:pt idx="4">
                  <c:v>162</c:v>
                </c:pt>
                <c:pt idx="5">
                  <c:v>173</c:v>
                </c:pt>
                <c:pt idx="6">
                  <c:v>189</c:v>
                </c:pt>
                <c:pt idx="7">
                  <c:v>184</c:v>
                </c:pt>
                <c:pt idx="8">
                  <c:v>186</c:v>
                </c:pt>
                <c:pt idx="9">
                  <c:v>152</c:v>
                </c:pt>
                <c:pt idx="10">
                  <c:v>131</c:v>
                </c:pt>
                <c:pt idx="1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8-48DF-8C94-874F1BCB6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680617311"/>
        <c:axId val="1691059471"/>
      </c:barChart>
      <c:catAx>
        <c:axId val="168061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059471"/>
        <c:crosses val="autoZero"/>
        <c:auto val="1"/>
        <c:lblAlgn val="ctr"/>
        <c:lblOffset val="100"/>
        <c:noMultiLvlLbl val="0"/>
      </c:catAx>
      <c:valAx>
        <c:axId val="16910594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1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0" i="0" u="none" strike="noStrike" baseline="0"/>
              <a:t>Campaign Acceptance Rate (Cmp1–Cmp6)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AcceptedCmp!$B$1</c:f>
              <c:strCache>
                <c:ptCount val="1"/>
                <c:pt idx="0">
                  <c:v>Percentagem de adesão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AcceptedCmp!$A$2:$A$7</c:f>
              <c:strCache>
                <c:ptCount val="6"/>
                <c:pt idx="0">
                  <c:v>Cmp1</c:v>
                </c:pt>
                <c:pt idx="1">
                  <c:v>Cmp2</c:v>
                </c:pt>
                <c:pt idx="2">
                  <c:v>Cmp3</c:v>
                </c:pt>
                <c:pt idx="3">
                  <c:v>Cmp4</c:v>
                </c:pt>
                <c:pt idx="4">
                  <c:v>Cmp5</c:v>
                </c:pt>
                <c:pt idx="5">
                  <c:v>Cmp6</c:v>
                </c:pt>
              </c:strCache>
            </c:strRef>
          </c:cat>
          <c:val>
            <c:numRef>
              <c:f>AcceptedCmp!$B$2:$B$7</c:f>
              <c:numCache>
                <c:formatCode>0.00%</c:formatCode>
                <c:ptCount val="6"/>
                <c:pt idx="0">
                  <c:v>6.577645895153314E-2</c:v>
                </c:pt>
                <c:pt idx="1">
                  <c:v>1.2858555885262116E-2</c:v>
                </c:pt>
                <c:pt idx="2">
                  <c:v>7.4678536102868454E-2</c:v>
                </c:pt>
                <c:pt idx="3">
                  <c:v>7.665677546983185E-2</c:v>
                </c:pt>
                <c:pt idx="4">
                  <c:v>7.2205736894164194E-2</c:v>
                </c:pt>
                <c:pt idx="5">
                  <c:v>0.15380811078140455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78-45D6-8DDD-777A53E49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2006919"/>
        <c:axId val="1572008967"/>
      </c:lineChart>
      <c:catAx>
        <c:axId val="1572006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08967"/>
        <c:crosses val="autoZero"/>
        <c:auto val="1"/>
        <c:lblAlgn val="ctr"/>
        <c:lblOffset val="100"/>
        <c:noMultiLvlLbl val="0"/>
      </c:catAx>
      <c:valAx>
        <c:axId val="1572008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06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>
                <a:effectLst/>
              </a:rPr>
              <a:t>Campaign Revenue Impact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ImpactCampaign!$H$3</c:f>
              <c:strCache>
                <c:ptCount val="1"/>
                <c:pt idx="0">
                  <c:v>Avg Spending (Accepted)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ImpactCampaign!$G$4:$G$9</c:f>
              <c:strCache>
                <c:ptCount val="6"/>
                <c:pt idx="0">
                  <c:v>Cmp1</c:v>
                </c:pt>
                <c:pt idx="1">
                  <c:v>Cmp2</c:v>
                </c:pt>
                <c:pt idx="2">
                  <c:v>Cmp3</c:v>
                </c:pt>
                <c:pt idx="3">
                  <c:v>Cmp4</c:v>
                </c:pt>
                <c:pt idx="4">
                  <c:v>Cmp5</c:v>
                </c:pt>
                <c:pt idx="5">
                  <c:v>Cmp6</c:v>
                </c:pt>
              </c:strCache>
            </c:strRef>
          </c:cat>
          <c:val>
            <c:numRef>
              <c:f>ImpactCampaign!$H$4:$H$9</c:f>
              <c:numCache>
                <c:formatCode>General</c:formatCode>
                <c:ptCount val="6"/>
                <c:pt idx="0">
                  <c:v>473.73</c:v>
                </c:pt>
                <c:pt idx="1">
                  <c:v>418.15384615384613</c:v>
                </c:pt>
                <c:pt idx="2">
                  <c:v>607.33774834437088</c:v>
                </c:pt>
                <c:pt idx="3">
                  <c:v>408.86451612903227</c:v>
                </c:pt>
                <c:pt idx="4">
                  <c:v>446.14383561643837</c:v>
                </c:pt>
                <c:pt idx="5">
                  <c:v>498.49517684887462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9-4074-A257-9A39421D3EE0}"/>
            </c:ext>
          </c:extLst>
        </c:ser>
        <c:ser>
          <c:idx val="1"/>
          <c:order val="1"/>
          <c:tx>
            <c:strRef>
              <c:f>ImpactCampaign!$I$3</c:f>
              <c:strCache>
                <c:ptCount val="1"/>
                <c:pt idx="0">
                  <c:v>Avg Spending (Not Accepted)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ImpactCampaign!$G$4:$G$9</c:f>
              <c:strCache>
                <c:ptCount val="6"/>
                <c:pt idx="0">
                  <c:v>Cmp1</c:v>
                </c:pt>
                <c:pt idx="1">
                  <c:v>Cmp2</c:v>
                </c:pt>
                <c:pt idx="2">
                  <c:v>Cmp3</c:v>
                </c:pt>
                <c:pt idx="3">
                  <c:v>Cmp4</c:v>
                </c:pt>
                <c:pt idx="4">
                  <c:v>Cmp5</c:v>
                </c:pt>
                <c:pt idx="5">
                  <c:v>Cmp6</c:v>
                </c:pt>
              </c:strCache>
            </c:strRef>
          </c:cat>
          <c:val>
            <c:numRef>
              <c:f>ImpactCampaign!$I$4:$I$9</c:f>
              <c:numCache>
                <c:formatCode>General</c:formatCode>
                <c:ptCount val="6"/>
                <c:pt idx="0">
                  <c:v>570.13</c:v>
                </c:pt>
                <c:pt idx="1">
                  <c:v>565.68721804511279</c:v>
                </c:pt>
                <c:pt idx="2">
                  <c:v>560.27272727272725</c:v>
                </c:pt>
                <c:pt idx="3">
                  <c:v>576.65809217577703</c:v>
                </c:pt>
                <c:pt idx="4">
                  <c:v>572.94986666666671</c:v>
                </c:pt>
                <c:pt idx="5">
                  <c:v>575.66432748538011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F9-4074-A257-9A39421D3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9817608"/>
        <c:axId val="626913800"/>
      </c:barChart>
      <c:lineChart>
        <c:grouping val="standard"/>
        <c:varyColors val="0"/>
        <c:ser>
          <c:idx val="2"/>
          <c:order val="2"/>
          <c:tx>
            <c:strRef>
              <c:f>ImpactCampaign!$J$3</c:f>
              <c:strCache>
                <c:ptCount val="1"/>
                <c:pt idx="0">
                  <c:v>Spending Impact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ImpactCampaign!$G$4:$G$9</c:f>
              <c:strCache>
                <c:ptCount val="6"/>
                <c:pt idx="0">
                  <c:v>Cmp1</c:v>
                </c:pt>
                <c:pt idx="1">
                  <c:v>Cmp2</c:v>
                </c:pt>
                <c:pt idx="2">
                  <c:v>Cmp3</c:v>
                </c:pt>
                <c:pt idx="3">
                  <c:v>Cmp4</c:v>
                </c:pt>
                <c:pt idx="4">
                  <c:v>Cmp5</c:v>
                </c:pt>
                <c:pt idx="5">
                  <c:v>Cmp6</c:v>
                </c:pt>
              </c:strCache>
            </c:strRef>
          </c:cat>
          <c:val>
            <c:numRef>
              <c:f>ImpactCampaign!$J$4:$J$9</c:f>
              <c:numCache>
                <c:formatCode>General</c:formatCode>
                <c:ptCount val="6"/>
                <c:pt idx="0">
                  <c:v>-96.399999999999977</c:v>
                </c:pt>
                <c:pt idx="1">
                  <c:v>-147.53337189126665</c:v>
                </c:pt>
                <c:pt idx="2">
                  <c:v>47.065021071643628</c:v>
                </c:pt>
                <c:pt idx="3">
                  <c:v>-167.79357604674476</c:v>
                </c:pt>
                <c:pt idx="4">
                  <c:v>-126.80603105022834</c:v>
                </c:pt>
                <c:pt idx="5">
                  <c:v>-77.169150636505492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F9-4074-A257-9A39421D3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817608"/>
        <c:axId val="626913800"/>
      </c:lineChart>
      <c:catAx>
        <c:axId val="76981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13800"/>
        <c:crosses val="autoZero"/>
        <c:auto val="1"/>
        <c:lblAlgn val="ctr"/>
        <c:lblOffset val="100"/>
        <c:noMultiLvlLbl val="0"/>
      </c:catAx>
      <c:valAx>
        <c:axId val="62691380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81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Product Spending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702-49DF-B051-AB659B4F9BD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702-49DF-B051-AB659B4F9BD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702-49DF-B051-AB659B4F9BD7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702-49DF-B051-AB659B4F9BD7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A702-49DF-B051-AB659B4F9BD7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A702-49DF-B051-AB659B4F9BD7}"/>
              </c:ext>
            </c:extLst>
          </c:dPt>
          <c:cat>
            <c:strRef>
              <c:f>ProductDistribution!$H$3:$H$8</c:f>
              <c:strCache>
                <c:ptCount val="6"/>
                <c:pt idx="0">
                  <c:v>Wines</c:v>
                </c:pt>
                <c:pt idx="1">
                  <c:v>Fruits</c:v>
                </c:pt>
                <c:pt idx="2">
                  <c:v>Meat</c:v>
                </c:pt>
                <c:pt idx="3">
                  <c:v>Fish</c:v>
                </c:pt>
                <c:pt idx="4">
                  <c:v>SweetProducts</c:v>
                </c:pt>
                <c:pt idx="5">
                  <c:v>GoldProducts</c:v>
                </c:pt>
              </c:strCache>
            </c:strRef>
          </c:cat>
          <c:val>
            <c:numRef>
              <c:f>ProductDistribution!$I$3:$I$8</c:f>
              <c:numCache>
                <c:formatCode>General</c:formatCode>
                <c:ptCount val="6"/>
                <c:pt idx="0">
                  <c:v>619421</c:v>
                </c:pt>
                <c:pt idx="1">
                  <c:v>53283</c:v>
                </c:pt>
                <c:pt idx="2">
                  <c:v>335607</c:v>
                </c:pt>
                <c:pt idx="3">
                  <c:v>75997</c:v>
                </c:pt>
                <c:pt idx="4">
                  <c:v>55110</c:v>
                </c:pt>
                <c:pt idx="5">
                  <c:v>88766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8-4958-84E0-1248262A0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Product Spending Distribution (cmp6)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7F-482C-B495-66DC5A9872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7F-482C-B495-66DC5A9872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7F-482C-B495-66DC5A9872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7F-482C-B495-66DC5A9872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7F-482C-B495-66DC5A9872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7F-482C-B495-66DC5A9872A7}"/>
              </c:ext>
            </c:extLst>
          </c:dPt>
          <c:cat>
            <c:strRef>
              <c:f>ProductDistribution!$H$20:$H$25</c:f>
              <c:strCache>
                <c:ptCount val="6"/>
                <c:pt idx="0">
                  <c:v>MntWines</c:v>
                </c:pt>
                <c:pt idx="1">
                  <c:v>MntFruits</c:v>
                </c:pt>
                <c:pt idx="2">
                  <c:v>MntMeatProducts</c:v>
                </c:pt>
                <c:pt idx="3">
                  <c:v>MntFishProducts</c:v>
                </c:pt>
                <c:pt idx="4">
                  <c:v>MntSweetProducts</c:v>
                </c:pt>
                <c:pt idx="5">
                  <c:v>MntGoldProds</c:v>
                </c:pt>
              </c:strCache>
            </c:strRef>
          </c:cat>
          <c:val>
            <c:numRef>
              <c:f>ProductDistribution!$I$20:$I$25</c:f>
              <c:numCache>
                <c:formatCode>General</c:formatCode>
                <c:ptCount val="6"/>
                <c:pt idx="0">
                  <c:v>153682</c:v>
                </c:pt>
                <c:pt idx="1">
                  <c:v>11901</c:v>
                </c:pt>
                <c:pt idx="2">
                  <c:v>91874</c:v>
                </c:pt>
                <c:pt idx="3">
                  <c:v>15792</c:v>
                </c:pt>
                <c:pt idx="4">
                  <c:v>12020</c:v>
                </c:pt>
                <c:pt idx="5">
                  <c:v>19479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4-42BC-B46A-9DDB9A994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1" i="0" u="none" strike="noStrike" cap="all" baseline="0"/>
              <a:t>Average Total Spending by Age Group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86439195100607E-2"/>
          <c:y val="0.14120370370370369"/>
          <c:w val="0.88818022747156611"/>
          <c:h val="0.752407407407407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TotalSpendVsAgeGroup!$B$11</c:f>
              <c:strCache>
                <c:ptCount val="1"/>
                <c:pt idx="0">
                  <c:v>Average of MntTotal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TotalSpendVsAgeGroup!$A$12:$A$15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50-65</c:v>
                </c:pt>
                <c:pt idx="3">
                  <c:v>66+</c:v>
                </c:pt>
              </c:strCache>
            </c:strRef>
          </c:cat>
          <c:val>
            <c:numRef>
              <c:f>TotalSpendVsAgeGroup!$B$12:$B$15</c:f>
              <c:numCache>
                <c:formatCode>General</c:formatCode>
                <c:ptCount val="4"/>
                <c:pt idx="0">
                  <c:v>607.49489795918362</c:v>
                </c:pt>
                <c:pt idx="1">
                  <c:v>601.39415204678357</c:v>
                </c:pt>
                <c:pt idx="2">
                  <c:v>543.19708029197079</c:v>
                </c:pt>
                <c:pt idx="3">
                  <c:v>470.41052631578947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7-487F-89FD-563D0949B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11947648"/>
        <c:axId val="411948608"/>
      </c:barChart>
      <c:catAx>
        <c:axId val="41194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48608"/>
        <c:crosses val="autoZero"/>
        <c:auto val="1"/>
        <c:lblAlgn val="ctr"/>
        <c:lblOffset val="100"/>
        <c:noMultiLvlLbl val="0"/>
      </c:catAx>
      <c:valAx>
        <c:axId val="41194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/>
              <a:t>Channel Preference by Age Segment</a:t>
            </a:r>
          </a:p>
        </c:rich>
      </c:tx>
      <c:layout>
        <c:manualLayout>
          <c:xMode val="edge"/>
          <c:yMode val="edge"/>
          <c:x val="0.1626734470691163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ChannelVsAgeSegm!$B$12</c:f>
              <c:strCache>
                <c:ptCount val="1"/>
                <c:pt idx="0">
                  <c:v>Deals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ChannelVsAgeSegm!$A$13:$A$16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50-65</c:v>
                </c:pt>
                <c:pt idx="3">
                  <c:v>66+</c:v>
                </c:pt>
              </c:strCache>
            </c:strRef>
          </c:cat>
          <c:val>
            <c:numRef>
              <c:f>ChannelVsAgeSegm!$B$13:$B$16</c:f>
              <c:numCache>
                <c:formatCode>General</c:formatCode>
                <c:ptCount val="4"/>
                <c:pt idx="0">
                  <c:v>0.17018520634533457</c:v>
                </c:pt>
                <c:pt idx="1">
                  <c:v>0.19660823022085616</c:v>
                </c:pt>
                <c:pt idx="2">
                  <c:v>0.17602251916748701</c:v>
                </c:pt>
                <c:pt idx="3">
                  <c:v>0.15347606109789419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A-4EFE-920A-E828EB47A4C2}"/>
            </c:ext>
          </c:extLst>
        </c:ser>
        <c:ser>
          <c:idx val="1"/>
          <c:order val="1"/>
          <c:tx>
            <c:strRef>
              <c:f>ChannelVsAgeSegm!$C$12</c:f>
              <c:strCache>
                <c:ptCount val="1"/>
                <c:pt idx="0">
                  <c:v>Web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ChannelVsAgeSegm!$A$13:$A$16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50-65</c:v>
                </c:pt>
                <c:pt idx="3">
                  <c:v>66+</c:v>
                </c:pt>
              </c:strCache>
            </c:strRef>
          </c:cat>
          <c:val>
            <c:numRef>
              <c:f>ChannelVsAgeSegm!$C$13:$C$16</c:f>
              <c:numCache>
                <c:formatCode>General</c:formatCode>
                <c:ptCount val="4"/>
                <c:pt idx="0">
                  <c:v>0.24961984109053736</c:v>
                </c:pt>
                <c:pt idx="1">
                  <c:v>0.27140888129562402</c:v>
                </c:pt>
                <c:pt idx="2">
                  <c:v>0.26938711269210297</c:v>
                </c:pt>
                <c:pt idx="3">
                  <c:v>0.26947514905284076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2A-4EFE-920A-E828EB47A4C2}"/>
            </c:ext>
          </c:extLst>
        </c:ser>
        <c:ser>
          <c:idx val="2"/>
          <c:order val="2"/>
          <c:tx>
            <c:strRef>
              <c:f>ChannelVsAgeSegm!$D$12</c:f>
              <c:strCache>
                <c:ptCount val="1"/>
                <c:pt idx="0">
                  <c:v>Catalog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ChannelVsAgeSegm!$A$13:$A$16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50-65</c:v>
                </c:pt>
                <c:pt idx="3">
                  <c:v>66+</c:v>
                </c:pt>
              </c:strCache>
            </c:strRef>
          </c:cat>
          <c:val>
            <c:numRef>
              <c:f>ChannelVsAgeSegm!$D$13:$D$16</c:f>
              <c:numCache>
                <c:formatCode>General</c:formatCode>
                <c:ptCount val="4"/>
                <c:pt idx="0">
                  <c:v>0.14089930712775683</c:v>
                </c:pt>
                <c:pt idx="1">
                  <c:v>0.12263979423975689</c:v>
                </c:pt>
                <c:pt idx="2">
                  <c:v>0.1514725800801405</c:v>
                </c:pt>
                <c:pt idx="3">
                  <c:v>0.17364429881532434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2A-4EFE-920A-E828EB47A4C2}"/>
            </c:ext>
          </c:extLst>
        </c:ser>
        <c:ser>
          <c:idx val="3"/>
          <c:order val="3"/>
          <c:tx>
            <c:strRef>
              <c:f>ChannelVsAgeSegm!$E$12</c:f>
              <c:strCache>
                <c:ptCount val="1"/>
                <c:pt idx="0">
                  <c:v>Store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ChannelVsAgeSegm!$A$13:$A$16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50-65</c:v>
                </c:pt>
                <c:pt idx="3">
                  <c:v>66+</c:v>
                </c:pt>
              </c:strCache>
            </c:strRef>
          </c:cat>
          <c:val>
            <c:numRef>
              <c:f>ChannelVsAgeSegm!$E$13:$E$16</c:f>
              <c:numCache>
                <c:formatCode>General</c:formatCode>
                <c:ptCount val="4"/>
                <c:pt idx="0">
                  <c:v>0.43929564543637106</c:v>
                </c:pt>
                <c:pt idx="1">
                  <c:v>0.40817350360049021</c:v>
                </c:pt>
                <c:pt idx="2">
                  <c:v>0.40165793404567179</c:v>
                </c:pt>
                <c:pt idx="3">
                  <c:v>0.4034044910339411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2A-4EFE-920A-E828EB47A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977805648"/>
        <c:axId val="977807088"/>
      </c:barChart>
      <c:catAx>
        <c:axId val="97780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07088"/>
        <c:crosses val="autoZero"/>
        <c:auto val="1"/>
        <c:lblAlgn val="ctr"/>
        <c:lblOffset val="100"/>
        <c:noMultiLvlLbl val="0"/>
      </c:catAx>
      <c:valAx>
        <c:axId val="97780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0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[DoorDash_Case_Study_Edit.xlsx]IncomeVsSpendingSegm!PivotTable9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50" b="1" i="0" u="none" strike="noStrike" cap="all" baseline="0"/>
              <a:t>Total Revenue by Income and Spending Segment</a:t>
            </a:r>
            <a:endParaRPr lang="en-US" sz="1050"/>
          </a:p>
        </c:rich>
      </c:tx>
      <c:layout>
        <c:manualLayout>
          <c:xMode val="edge"/>
          <c:yMode val="edge"/>
          <c:x val="8.1570192947438461E-2"/>
          <c:y val="8.47721670118870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IncomeVsSpendingSegm!$B$3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IncomeVsSpendingSegm!$A$4:$A$12</c:f>
              <c:multiLvlStrCache>
                <c:ptCount val="5"/>
                <c:lvl>
                  <c:pt idx="0">
                    <c:v>High spender</c:v>
                  </c:pt>
                  <c:pt idx="1">
                    <c:v>Low spender</c:v>
                  </c:pt>
                  <c:pt idx="2">
                    <c:v>High spender</c:v>
                  </c:pt>
                  <c:pt idx="3">
                    <c:v>Low spender</c:v>
                  </c:pt>
                  <c:pt idx="4">
                    <c:v>(blank)</c:v>
                  </c:pt>
                </c:lvl>
                <c:lvl>
                  <c:pt idx="0">
                    <c:v>High income</c:v>
                  </c:pt>
                  <c:pt idx="2">
                    <c:v>Low income</c:v>
                  </c:pt>
                  <c:pt idx="4">
                    <c:v>(blank)</c:v>
                  </c:pt>
                </c:lvl>
              </c:multiLvlStrCache>
            </c:multiLvlStrRef>
          </c:cat>
          <c:val>
            <c:numRef>
              <c:f>IncomeVsSpendingSegm!$B$4:$B$12</c:f>
              <c:numCache>
                <c:formatCode>General</c:formatCode>
                <c:ptCount val="5"/>
                <c:pt idx="0">
                  <c:v>325105</c:v>
                </c:pt>
                <c:pt idx="1">
                  <c:v>96119</c:v>
                </c:pt>
                <c:pt idx="2">
                  <c:v>627014</c:v>
                </c:pt>
                <c:pt idx="3">
                  <c:v>91180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F-46CE-9592-18B7A1EB8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628859664"/>
        <c:axId val="628863024"/>
      </c:barChart>
      <c:catAx>
        <c:axId val="62885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63024"/>
        <c:crosses val="autoZero"/>
        <c:auto val="1"/>
        <c:lblAlgn val="ctr"/>
        <c:lblOffset val="100"/>
        <c:noMultiLvlLbl val="0"/>
      </c:catAx>
      <c:valAx>
        <c:axId val="62886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5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[DoorDash_Case_Study_Edit.xlsx]ProductsVsIncome!PivotTable6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501007449826345E-2"/>
          <c:y val="0.18178158473434064"/>
          <c:w val="0.74573772501922109"/>
          <c:h val="0.69052864604045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ProductsVsIncome!$B$3</c:f>
              <c:strCache>
                <c:ptCount val="1"/>
                <c:pt idx="0">
                  <c:v>Wines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ProductsVsIncome!$A$4:$A$7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(blank)</c:v>
                </c:pt>
              </c:strCache>
            </c:strRef>
          </c:cat>
          <c:val>
            <c:numRef>
              <c:f>ProductsVsIncome!$B$4:$B$7</c:f>
              <c:numCache>
                <c:formatCode>General</c:formatCode>
                <c:ptCount val="3"/>
                <c:pt idx="0">
                  <c:v>0.52259555909458166</c:v>
                </c:pt>
                <c:pt idx="1">
                  <c:v>0.39929798425521312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5-459D-B324-F727B33E5FE6}"/>
            </c:ext>
          </c:extLst>
        </c:ser>
        <c:ser>
          <c:idx val="1"/>
          <c:order val="1"/>
          <c:tx>
            <c:strRef>
              <c:f>ProductsVsIncome!$C$3</c:f>
              <c:strCache>
                <c:ptCount val="1"/>
                <c:pt idx="0">
                  <c:v>Fruits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ProductsVsIncome!$A$4:$A$7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(blank)</c:v>
                </c:pt>
              </c:strCache>
            </c:strRef>
          </c:cat>
          <c:val>
            <c:numRef>
              <c:f>ProductsVsIncome!$C$4:$C$7</c:f>
              <c:numCache>
                <c:formatCode>General</c:formatCode>
                <c:ptCount val="3"/>
                <c:pt idx="0">
                  <c:v>4.3503317014704578E-2</c:v>
                </c:pt>
                <c:pt idx="1">
                  <c:v>5.516723614198675E-2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75-459D-B324-F727B33E5FE6}"/>
            </c:ext>
          </c:extLst>
        </c:ser>
        <c:ser>
          <c:idx val="2"/>
          <c:order val="2"/>
          <c:tx>
            <c:strRef>
              <c:f>ProductsVsIncome!$D$3</c:f>
              <c:strCache>
                <c:ptCount val="1"/>
                <c:pt idx="0">
                  <c:v>Meat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ProductsVsIncome!$A$4:$A$7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(blank)</c:v>
                </c:pt>
              </c:strCache>
            </c:strRef>
          </c:cat>
          <c:val>
            <c:numRef>
              <c:f>ProductsVsIncome!$D$4:$D$7</c:f>
              <c:numCache>
                <c:formatCode>General</c:formatCode>
                <c:ptCount val="3"/>
                <c:pt idx="0">
                  <c:v>0.25912932247449605</c:v>
                </c:pt>
                <c:pt idx="1">
                  <c:v>0.23856647737909456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75-459D-B324-F727B33E5FE6}"/>
            </c:ext>
          </c:extLst>
        </c:ser>
        <c:ser>
          <c:idx val="3"/>
          <c:order val="3"/>
          <c:tx>
            <c:strRef>
              <c:f>ProductsVsIncome!$E$3</c:f>
              <c:strCache>
                <c:ptCount val="1"/>
                <c:pt idx="0">
                  <c:v>Fish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ProductsVsIncome!$A$4:$A$7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(blank)</c:v>
                </c:pt>
              </c:strCache>
            </c:strRef>
          </c:cat>
          <c:val>
            <c:numRef>
              <c:f>ProductsVsIncome!$E$4:$E$7</c:f>
              <c:numCache>
                <c:formatCode>General</c:formatCode>
                <c:ptCount val="3"/>
                <c:pt idx="0">
                  <c:v>5.9740785672654138E-2</c:v>
                </c:pt>
                <c:pt idx="1">
                  <c:v>8.1581149363465597E-2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75-459D-B324-F727B33E5FE6}"/>
            </c:ext>
          </c:extLst>
        </c:ser>
        <c:ser>
          <c:idx val="4"/>
          <c:order val="4"/>
          <c:tx>
            <c:strRef>
              <c:f>ProductsVsIncome!$F$3</c:f>
              <c:strCache>
                <c:ptCount val="1"/>
                <c:pt idx="0">
                  <c:v>SweetProducts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ProductsVsIncome!$A$4:$A$7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(blank)</c:v>
                </c:pt>
              </c:strCache>
            </c:strRef>
          </c:cat>
          <c:val>
            <c:numRef>
              <c:f>ProductsVsIncome!$F$4:$F$7</c:f>
              <c:numCache>
                <c:formatCode>General</c:formatCode>
                <c:ptCount val="3"/>
                <c:pt idx="0">
                  <c:v>4.6024953928408469E-2</c:v>
                </c:pt>
                <c:pt idx="1">
                  <c:v>5.5755800265447894E-2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75-459D-B324-F727B33E5FE6}"/>
            </c:ext>
          </c:extLst>
        </c:ser>
        <c:ser>
          <c:idx val="5"/>
          <c:order val="5"/>
          <c:tx>
            <c:strRef>
              <c:f>ProductsVsIncome!$G$3</c:f>
              <c:strCache>
                <c:ptCount val="1"/>
                <c:pt idx="0">
                  <c:v>GoldProducts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ProductsVsIncome!$A$4:$A$7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(blank)</c:v>
                </c:pt>
              </c:strCache>
            </c:strRef>
          </c:cat>
          <c:val>
            <c:numRef>
              <c:f>ProductsVsIncome!$G$4:$G$7</c:f>
              <c:numCache>
                <c:formatCode>General</c:formatCode>
                <c:ptCount val="3"/>
                <c:pt idx="0">
                  <c:v>6.90060618151557E-2</c:v>
                </c:pt>
                <c:pt idx="1">
                  <c:v>0.16963135259479248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75-459D-B324-F727B33E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1118543"/>
        <c:axId val="201119023"/>
      </c:barChart>
      <c:catAx>
        <c:axId val="20111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9023"/>
        <c:crosses val="autoZero"/>
        <c:auto val="1"/>
        <c:lblAlgn val="ctr"/>
        <c:lblOffset val="100"/>
        <c:noMultiLvlLbl val="0"/>
      </c:catAx>
      <c:valAx>
        <c:axId val="20111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211415334446827"/>
          <c:y val="0.35806503916740134"/>
          <c:w val="0.16219561096529597"/>
          <c:h val="0.35465473910355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How much do customers spend?</cx:v>
        </cx:txData>
      </cx:tx>
      <cx:txPr>
        <a:bodyPr vertOverflow="overflow" horzOverflow="overflow" wrap="square" lIns="0" tIns="0" rIns="0" bIns="0"/>
        <a:lstStyle/>
        <a:p>
          <a:pPr algn="ctr" rtl="0">
            <a:defRPr sz="1800" b="0" i="0">
              <a:solidFill>
                <a:srgbClr val="7F7F7F"/>
              </a:solidFill>
              <a:latin typeface="Angsana New" panose="02020603050405020304" pitchFamily="18" charset="-34"/>
              <a:ea typeface="Angsana New" panose="02020603050405020304" pitchFamily="18" charset="-34"/>
              <a:cs typeface="Angsana New" panose="02020603050405020304" pitchFamily="18" charset="-34"/>
            </a:defRPr>
          </a:pPr>
          <a:r>
            <a:rPr sz="1800">
              <a:latin typeface="Angsana New" panose="02020603050405020304" pitchFamily="18" charset="-34"/>
              <a:ea typeface="Calibri" panose="020F0502020204030204" pitchFamily="34" charset="0"/>
              <a:cs typeface="Angsana New" panose="02020603050405020304" pitchFamily="18" charset="-34"/>
            </a:rPr>
            <a:t>How much do customers spend?</a:t>
          </a:r>
        </a:p>
      </cx:txPr>
    </cx:title>
    <cx:plotArea>
      <cx:plotAreaRegion>
        <cx:series layoutId="clusteredColumn" uniqueId="{00000000-8816-4563-BFC5-DC58A1564DA7}">
          <cx:tx>
            <cx:txData>
              <cx:f>_xlchart.v1.0</cx:f>
              <cx:v>MntTotal</cx:v>
            </cx:txData>
          </cx:tx>
          <cx:spPr>
            <a:solidFill>
              <a:srgbClr val="8CB5F9"/>
            </a:solidFill>
            <a:ln w="12700">
              <a:solidFill>
                <a:srgbClr val="093D93"/>
              </a:solidFill>
              <a:prstDash val="solid"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206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rgbClr val="002060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206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rgbClr val="002060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19050</xdr:rowOff>
    </xdr:from>
    <xdr:to>
      <xdr:col>3</xdr:col>
      <xdr:colOff>371475</xdr:colOff>
      <xdr:row>20</xdr:row>
      <xdr:rowOff>114300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5126895-2942-803D-CD29-AA2AE93E7545}"/>
            </a:ext>
            <a:ext uri="{147F2762-F138-4A5C-976F-8EAC2B608ADB}">
              <a16:predDERef xmlns:a16="http://schemas.microsoft.com/office/drawing/2014/main" pred="{73DF3C25-47BC-7C0B-8C51-691E27306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0700"/>
          <a:ext cx="5076825" cy="904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828675</xdr:colOff>
      <xdr:row>4</xdr:row>
      <xdr:rowOff>123825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B1E2F48-85DE-53BC-F977-40F2307E2739}"/>
            </a:ext>
            <a:ext uri="{147F2762-F138-4A5C-976F-8EAC2B608ADB}">
              <a16:predDERef xmlns:a16="http://schemas.microsoft.com/office/drawing/2014/main" pred="{A5126895-2942-803D-CD29-AA2AE93E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828675" cy="77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12</xdr:col>
      <xdr:colOff>219075</xdr:colOff>
      <xdr:row>21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A2290A-6890-04ED-85A3-07EB78D8A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228600</xdr:colOff>
      <xdr:row>0</xdr:row>
      <xdr:rowOff>0</xdr:rowOff>
    </xdr:from>
    <xdr:to>
      <xdr:col>20</xdr:col>
      <xdr:colOff>285750</xdr:colOff>
      <xdr:row>21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4042D5B-65E8-33CE-942A-4408B8F70397}"/>
                </a:ext>
                <a:ext uri="{147F2762-F138-4A5C-976F-8EAC2B608ADB}">
                  <a16:predDERef xmlns:a16="http://schemas.microsoft.com/office/drawing/2014/main" pred="{C3A2290A-6890-04ED-85A3-07EB78D8A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5900" y="0"/>
              <a:ext cx="4933950" cy="3663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</xdr:row>
      <xdr:rowOff>19050</xdr:rowOff>
    </xdr:from>
    <xdr:to>
      <xdr:col>16</xdr:col>
      <xdr:colOff>161925</xdr:colOff>
      <xdr:row>22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69A794B-DF27-B14C-63E0-B18E52C844A3}"/>
            </a:ext>
            <a:ext uri="{147F2762-F138-4A5C-976F-8EAC2B608ADB}">
              <a16:predDERef xmlns:a16="http://schemas.microsoft.com/office/drawing/2014/main" pred="{FC240416-CA41-7388-A4CC-3D0D17C80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9525</xdr:rowOff>
    </xdr:from>
    <xdr:to>
      <xdr:col>14</xdr:col>
      <xdr:colOff>579120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958D4-5328-E61A-FD4E-C040FC48F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64770</xdr:rowOff>
    </xdr:from>
    <xdr:to>
      <xdr:col>7</xdr:col>
      <xdr:colOff>190500</xdr:colOff>
      <xdr:row>35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9BCE9C-2E66-767F-8827-BC5E32CF3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0</xdr:rowOff>
    </xdr:from>
    <xdr:to>
      <xdr:col>13</xdr:col>
      <xdr:colOff>541020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40B02-992D-EFB0-2DED-DF67E89AC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28575</xdr:rowOff>
    </xdr:from>
    <xdr:to>
      <xdr:col>2</xdr:col>
      <xdr:colOff>600075</xdr:colOff>
      <xdr:row>16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83F7FC-39FE-10A9-920E-F1227B7E44DD}"/>
            </a:ext>
            <a:ext uri="{147F2762-F138-4A5C-976F-8EAC2B608ADB}">
              <a16:predDERef xmlns:a16="http://schemas.microsoft.com/office/drawing/2014/main" pred="{D4440B02-992D-EFB0-2DED-DF67E89AC599}"/>
            </a:ext>
          </a:extLst>
        </xdr:cNvPr>
        <xdr:cNvSpPr txBox="1"/>
      </xdr:nvSpPr>
      <xdr:spPr>
        <a:xfrm>
          <a:off x="0" y="1219200"/>
          <a:ext cx="453390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Observa-se crescimento progressivo na taxa de conversão das campanhas, indicando melhoria na segmentação e targeting ao longo do tempo.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249555</xdr:colOff>
      <xdr:row>13</xdr:row>
      <xdr:rowOff>87630</xdr:rowOff>
    </xdr:from>
    <xdr:to>
      <xdr:col>9</xdr:col>
      <xdr:colOff>1905</xdr:colOff>
      <xdr:row>30</xdr:row>
      <xdr:rowOff>78105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1AF2A-5FE6-9484-D1C1-B10E56EE5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270510</xdr:colOff>
      <xdr:row>1</xdr:row>
      <xdr:rowOff>137160</xdr:rowOff>
    </xdr:from>
    <xdr:to>
      <xdr:col>16</xdr:col>
      <xdr:colOff>575310</xdr:colOff>
      <xdr:row>18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D9C41-152D-7CFF-29A9-2EA4D69F0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213360</xdr:colOff>
      <xdr:row>19</xdr:row>
      <xdr:rowOff>118110</xdr:rowOff>
    </xdr:from>
    <xdr:to>
      <xdr:col>16</xdr:col>
      <xdr:colOff>518160</xdr:colOff>
      <xdr:row>36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358B1A-33A1-37DD-3453-63C7F3E5B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1</xdr:row>
      <xdr:rowOff>133350</xdr:rowOff>
    </xdr:from>
    <xdr:to>
      <xdr:col>11</xdr:col>
      <xdr:colOff>419100</xdr:colOff>
      <xdr:row>18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0668E-9C20-75BA-22E5-45BAE2582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17</xdr:row>
      <xdr:rowOff>41910</xdr:rowOff>
    </xdr:from>
    <xdr:to>
      <xdr:col>4</xdr:col>
      <xdr:colOff>190500</xdr:colOff>
      <xdr:row>33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F1381-EADB-55DC-E5C1-B291CC817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4</xdr:row>
      <xdr:rowOff>80010</xdr:rowOff>
    </xdr:from>
    <xdr:to>
      <xdr:col>15</xdr:col>
      <xdr:colOff>365760</xdr:colOff>
      <xdr:row>28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318EE-2D97-2A69-AAF6-7B72B82B2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7</xdr:row>
      <xdr:rowOff>76200</xdr:rowOff>
    </xdr:from>
    <xdr:to>
      <xdr:col>9</xdr:col>
      <xdr:colOff>548640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66CC8-19D4-1D81-5BFB-0C3B49F4D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0.1654</cdr:x>
      <cdr:y>0.14672</cdr:y>
    </cdr:from>
    <cdr:to>
      <cdr:x>0.68939</cdr:x>
      <cdr:y>0.23745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52D5FCC-C538-8EAD-B41D-816397B9D479}"/>
            </a:ext>
          </a:extLst>
        </cdr:cNvPr>
        <cdr:cNvSpPr txBox="1"/>
      </cdr:nvSpPr>
      <cdr:spPr>
        <a:xfrm xmlns:a="http://schemas.openxmlformats.org/drawingml/2006/main">
          <a:off x="998220" y="579120"/>
          <a:ext cx="316230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0.1149</cdr:x>
      <cdr:y>0.12355</cdr:y>
    </cdr:from>
    <cdr:to>
      <cdr:x>0.68813</cdr:x>
      <cdr:y>0.20656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13D25D5-FE38-AEBF-D7CF-AE5A04C2CA82}"/>
            </a:ext>
          </a:extLst>
        </cdr:cNvPr>
        <cdr:cNvSpPr txBox="1"/>
      </cdr:nvSpPr>
      <cdr:spPr>
        <a:xfrm xmlns:a="http://schemas.openxmlformats.org/drawingml/2006/main">
          <a:off x="693420" y="487680"/>
          <a:ext cx="345948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>
              <a:solidFill>
                <a:schemeClr val="tx1">
                  <a:lumMod val="50000"/>
                  <a:lumOff val="50000"/>
                </a:schemeClr>
              </a:solidFill>
              <a:latin typeface="Abadi" panose="020F0502020204030204" pitchFamily="34" charset="0"/>
            </a:rPr>
            <a:t>Revenue Breakdown by Product Category</a:t>
          </a:r>
          <a:endParaRPr lang="en-GB" sz="1400" kern="1200">
            <a:solidFill>
              <a:schemeClr val="tx1">
                <a:lumMod val="50000"/>
                <a:lumOff val="50000"/>
              </a:schemeClr>
            </a:solidFill>
            <a:latin typeface="Abadi" panose="020F0502020204030204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1600200</xdr:colOff>
      <xdr:row>2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257A11-123A-6B7C-3958-F2DD65BAE6B8}"/>
            </a:ext>
          </a:extLst>
        </xdr:cNvPr>
        <xdr:cNvSpPr txBox="1"/>
      </xdr:nvSpPr>
      <xdr:spPr>
        <a:xfrm>
          <a:off x="0" y="0"/>
          <a:ext cx="2886075" cy="46672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Total Spend by ID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9.695445486112" createdVersion="8" refreshedVersion="8" minRefreshableVersion="3" recordCount="2205" xr:uid="{743D0A82-0662-4366-8607-D1E780E1EF6F}">
  <cacheSource type="worksheet">
    <worksheetSource ref="BC1:BD1048576" sheet="Main"/>
  </cacheSource>
  <cacheFields count="2">
    <cacheField name="MonthName" numFmtId="1">
      <sharedItems containsBlank="1" count="13">
        <s v="December"/>
        <s v="July"/>
        <s v="March"/>
        <s v="January"/>
        <s v="May"/>
        <s v="November"/>
        <s v="June"/>
        <s v="September"/>
        <s v="February"/>
        <s v="April"/>
        <s v="October"/>
        <s v="August"/>
        <m/>
      </sharedItems>
    </cacheField>
    <cacheField name="PivotTable2" numFmtId="1">
      <sharedItems containsString="0" containsBlank="1" containsNumber="1" containsInteger="1" minValue="1" maxValue="1" count="2"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632375694448" createdVersion="8" refreshedVersion="8" minRefreshableVersion="3" recordCount="2204" xr:uid="{D990021A-B490-4E82-96E6-32AABE1DCDFD}">
  <cacheSource type="worksheet">
    <worksheetSource ref="A1:BE2205" sheet="Main"/>
  </cacheSource>
  <cacheFields count="45">
    <cacheField name="CustomerID" numFmtId="0">
      <sharedItems containsString="0" containsBlank="1" containsNumber="1" containsInteger="1" minValue="1" maxValue="2205"/>
    </cacheField>
    <cacheField name="Income" numFmtId="0">
      <sharedItems containsString="0" containsBlank="1" containsNumber="1" containsInteger="1" minValue="1730" maxValue="113734" count="1964">
        <n v="87679"/>
        <n v="3502"/>
        <n v="4861"/>
        <n v="33590"/>
        <n v="1730"/>
        <n v="4023"/>
        <n v="32583"/>
        <n v="34578"/>
        <n v="14421"/>
        <n v="11448"/>
        <n v="25176"/>
        <n v="30523"/>
        <n v="38285"/>
        <n v="18492"/>
        <n v="23536"/>
        <n v="20427"/>
        <n v="26326"/>
        <n v="17688"/>
        <n v="26751"/>
        <n v="42997"/>
        <n v="19485"/>
        <n v="29298"/>
        <n v="7500"/>
        <n v="28764"/>
        <n v="32474"/>
        <n v="25930"/>
        <n v="35946"/>
        <n v="22280"/>
        <n v="27590"/>
        <n v="36807"/>
        <n v="26868"/>
        <n v="41145"/>
        <n v="33181"/>
        <n v="25252"/>
        <n v="26304"/>
        <n v="17487"/>
        <n v="40246"/>
        <n v="31880"/>
        <n v="36143"/>
        <n v="28420"/>
        <n v="18100"/>
        <n v="36736"/>
        <n v="16581"/>
        <n v="39996"/>
        <n v="34242"/>
        <n v="34633"/>
        <n v="28359"/>
        <n v="37406"/>
        <n v="15759"/>
        <n v="22775"/>
        <n v="18169"/>
        <n v="18988"/>
        <n v="15033"/>
        <n v="46102"/>
        <n v="40737"/>
        <n v="29938"/>
        <n v="24163"/>
        <n v="40479"/>
        <n v="27190"/>
        <n v="36627"/>
        <n v="23295"/>
        <n v="31859"/>
        <n v="33279"/>
        <n v="31686"/>
        <n v="20518"/>
        <n v="52195"/>
        <n v="20587"/>
        <n v="26954"/>
        <n v="30772"/>
        <n v="43142"/>
        <n v="54466"/>
        <n v="19986"/>
        <n v="15253"/>
        <n v="26228"/>
        <n v="46779"/>
        <n v="34596"/>
        <n v="41452"/>
        <n v="33581"/>
        <n v="38200"/>
        <n v="24884"/>
        <n v="33444"/>
        <n v="30261"/>
        <n v="22304"/>
        <n v="39356"/>
        <n v="34320"/>
        <n v="33697"/>
        <n v="47691"/>
        <n v="51411"/>
        <n v="45068"/>
        <n v="39228"/>
        <n v="41014"/>
        <n v="40521"/>
        <n v="37284"/>
        <n v="29672"/>
        <n v="18227"/>
        <n v="24645"/>
        <n v="27469"/>
        <n v="34738"/>
        <n v="45160"/>
        <n v="25707"/>
        <n v="9255"/>
        <n v="34109"/>
        <n v="43269"/>
        <n v="60199"/>
        <n v="29548"/>
        <n v="38547"/>
        <n v="27889"/>
        <n v="31385"/>
        <n v="26576"/>
        <n v="15287"/>
        <n v="42033"/>
        <n v="36802"/>
        <n v="22263"/>
        <n v="34824"/>
        <n v="30467"/>
        <n v="47025"/>
        <n v="14045"/>
        <n v="29478"/>
        <n v="48686"/>
        <n v="13084"/>
        <n v="36408"/>
        <n v="22701"/>
        <n v="22327"/>
        <n v="25721"/>
        <n v="38590"/>
        <n v="24072"/>
        <n v="24367"/>
        <n v="34230"/>
        <n v="21994"/>
        <n v="25818"/>
        <n v="24336"/>
        <n v="26816"/>
        <n v="34587"/>
        <n v="29791"/>
        <n v="43776"/>
        <n v="27159"/>
        <n v="19346"/>
        <n v="37368"/>
        <n v="24594"/>
        <n v="37054"/>
        <n v="26907"/>
        <n v="32173"/>
        <n v="13672"/>
        <n v="20491"/>
        <n v="37717"/>
        <n v="28389"/>
        <n v="18890"/>
        <n v="9548"/>
        <n v="46344"/>
        <n v="16529"/>
        <n v="45684"/>
        <n v="22390"/>
        <n v="34421"/>
        <n v="30396"/>
        <n v="20130"/>
        <n v="23661"/>
        <n v="30833"/>
        <n v="24206"/>
        <n v="23442"/>
        <n v="18978"/>
        <n v="44689"/>
        <n v="37971"/>
        <n v="19510"/>
        <n v="28520"/>
        <n v="27938"/>
        <n v="36283"/>
        <n v="42664"/>
        <n v="31353"/>
        <n v="25358"/>
        <n v="30560"/>
        <n v="35388"/>
        <n v="26887"/>
        <n v="14661"/>
        <n v="16860"/>
        <n v="22108"/>
        <n v="25008"/>
        <n v="19414"/>
        <n v="22804"/>
        <n v="22010"/>
        <n v="25443"/>
        <n v="30843"/>
        <n v="10979"/>
        <n v="21282"/>
        <n v="34176"/>
        <n v="21840"/>
        <n v="15862"/>
        <n v="35684"/>
        <n v="35924"/>
        <n v="23148"/>
        <n v="23830"/>
        <n v="5305"/>
        <n v="27100"/>
        <n v="26150"/>
        <n v="30298"/>
        <n v="37395"/>
        <n v="42394"/>
        <n v="31163"/>
        <n v="42169"/>
        <n v="25293"/>
        <n v="10245"/>
        <n v="14918"/>
        <n v="15345"/>
        <n v="35860"/>
        <n v="41644"/>
        <n v="33456"/>
        <n v="40049"/>
        <n v="27922"/>
        <n v="36663"/>
        <n v="21918"/>
        <n v="44512"/>
        <n v="19107"/>
        <n v="34728"/>
        <n v="28691"/>
        <n v="37244"/>
        <n v="25959"/>
        <n v="13624"/>
        <n v="10404"/>
        <n v="28839"/>
        <n v="36975"/>
        <n v="17003"/>
        <n v="26095"/>
        <n v="8820"/>
        <n v="16014"/>
        <n v="13533"/>
        <n v="41437"/>
        <n v="13724"/>
        <n v="27071"/>
        <n v="39062"/>
        <n v="44155"/>
        <n v="34853"/>
        <n v="48330"/>
        <n v="25315"/>
        <n v="25130"/>
        <n v="31535"/>
        <n v="29187"/>
        <n v="35791"/>
        <n v="31086"/>
        <n v="54162"/>
        <n v="20194"/>
        <n v="30899"/>
        <n v="16531"/>
        <n v="28249"/>
        <n v="24434"/>
        <n v="42231"/>
        <n v="33178"/>
        <n v="24221"/>
        <n v="46984"/>
        <n v="32300"/>
        <n v="44319"/>
        <n v="29732"/>
        <n v="26642"/>
        <n v="23272"/>
        <n v="25410"/>
        <n v="36921"/>
        <n v="18701"/>
        <n v="27943"/>
        <n v="37859"/>
        <n v="23529"/>
        <n v="30801"/>
        <n v="22518"/>
        <n v="24683"/>
        <n v="27255"/>
        <n v="22574"/>
        <n v="40637"/>
        <n v="31590"/>
        <n v="15072"/>
        <n v="34704"/>
        <n v="19740"/>
        <n v="40851"/>
        <n v="14796"/>
        <n v="34984"/>
        <n v="30096"/>
        <n v="39548"/>
        <n v="5648"/>
        <n v="12571"/>
        <n v="21059"/>
        <n v="39771"/>
        <n v="18351"/>
        <n v="30279"/>
        <n v="23763"/>
        <n v="44078"/>
        <n v="32303"/>
        <n v="22448"/>
        <n v="38443"/>
        <n v="29819"/>
        <n v="47821"/>
        <n v="34350"/>
        <n v="21355"/>
        <n v="16813"/>
        <n v="38197"/>
        <n v="30372"/>
        <n v="22554"/>
        <n v="37633"/>
        <n v="22148"/>
        <n v="25224"/>
        <n v="27116"/>
        <n v="45894"/>
        <n v="4428"/>
        <n v="45146"/>
        <n v="45889"/>
        <n v="54432"/>
        <n v="21359"/>
        <n v="32871"/>
        <n v="30081"/>
        <n v="35441"/>
        <n v="35682"/>
        <n v="48794"/>
        <n v="46094"/>
        <n v="48006"/>
        <n v="49638"/>
        <n v="53204"/>
        <n v="38887"/>
        <n v="39722"/>
        <n v="40451"/>
        <n v="54132"/>
        <n v="51124"/>
        <n v="42403"/>
        <n v="29604"/>
        <n v="38643"/>
        <n v="41967"/>
        <n v="34043"/>
        <n v="33569"/>
        <n v="17459"/>
        <n v="54072"/>
        <n v="31454"/>
        <n v="44300"/>
        <n v="30822"/>
        <n v="48699"/>
        <n v="33986"/>
        <n v="31056"/>
        <n v="28320"/>
        <n v="44964"/>
        <n v="37758"/>
        <n v="35340"/>
        <n v="46106"/>
        <n v="38725"/>
        <n v="44503"/>
        <n v="46015"/>
        <n v="30023"/>
        <n v="53233"/>
        <n v="23228"/>
        <n v="35788"/>
        <n v="36732"/>
        <n v="17256"/>
        <n v="26872"/>
        <n v="27733"/>
        <n v="32414"/>
        <n v="50943"/>
        <n v="28567"/>
        <n v="36038"/>
        <n v="38415"/>
        <n v="32880"/>
        <n v="20425"/>
        <n v="27203"/>
        <n v="21675"/>
        <n v="42693"/>
        <n v="38196"/>
        <n v="55563"/>
        <n v="38576"/>
        <n v="17144"/>
        <n v="37235"/>
        <n v="19514"/>
        <n v="23976"/>
        <n v="27161"/>
        <n v="28718"/>
        <n v="30992"/>
        <n v="35701"/>
        <n v="42554"/>
        <n v="35178"/>
        <n v="18690"/>
        <n v="30675"/>
        <n v="17323"/>
        <n v="20895"/>
        <n v="30630"/>
        <n v="29009"/>
        <n v="13260"/>
        <n v="28072"/>
        <n v="41728"/>
        <n v="22585"/>
        <n v="31615"/>
        <n v="29103"/>
        <n v="23626"/>
        <n v="38853"/>
        <n v="32765"/>
        <n v="24639"/>
        <n v="23162"/>
        <n v="25804"/>
        <n v="33462"/>
        <n v="24027"/>
        <n v="20981"/>
        <n v="22434"/>
        <n v="25851"/>
        <n v="25271"/>
        <n v="41658"/>
        <n v="44359"/>
        <n v="18746"/>
        <n v="32892"/>
        <n v="29315"/>
        <n v="36026"/>
        <n v="19444"/>
        <n v="17649"/>
        <n v="26067"/>
        <n v="30828"/>
        <n v="21063"/>
        <n v="21955"/>
        <n v="16269"/>
        <n v="22063"/>
        <n v="46831"/>
        <n v="30351"/>
        <n v="12393"/>
        <n v="24882"/>
        <n v="37401"/>
        <n v="38054"/>
        <n v="29543"/>
        <n v="23718"/>
        <n v="23091"/>
        <n v="18393"/>
        <n v="24762"/>
        <n v="38961"/>
        <n v="22070"/>
        <n v="26487"/>
        <n v="28427"/>
        <n v="20559"/>
        <n v="17345"/>
        <n v="21645"/>
        <n v="31878"/>
        <n v="37334"/>
        <n v="45057"/>
        <n v="32889"/>
        <n v="15315"/>
        <n v="23616"/>
        <n v="35797"/>
        <n v="33562"/>
        <n v="16248"/>
        <n v="38741"/>
        <n v="26646"/>
        <n v="22212"/>
        <n v="26224"/>
        <n v="15056"/>
        <n v="14188"/>
        <n v="43602"/>
        <n v="16927"/>
        <n v="38998"/>
        <n v="34469"/>
        <n v="36781"/>
        <n v="34554"/>
        <n v="22944"/>
        <n v="42243"/>
        <n v="19789"/>
        <n v="30368"/>
        <n v="44393"/>
        <n v="30631"/>
        <n v="22634"/>
        <n v="24711"/>
        <n v="32144"/>
        <n v="28442"/>
        <n v="41986"/>
        <n v="31160"/>
        <n v="30753"/>
        <n v="14906"/>
        <n v="51111"/>
        <n v="35246"/>
        <n v="41275"/>
        <n v="30015"/>
        <n v="17148"/>
        <n v="31626"/>
        <n v="19656"/>
        <n v="41021"/>
        <n v="23957"/>
        <n v="39453"/>
        <n v="48767"/>
        <n v="49572"/>
        <n v="18358"/>
        <n v="29440"/>
        <n v="30093"/>
        <n v="18222"/>
        <n v="26850"/>
        <n v="31788"/>
        <n v="30477"/>
        <n v="32952"/>
        <n v="40304"/>
        <n v="37760"/>
        <n v="27238"/>
        <n v="15038"/>
        <n v="23910"/>
        <n v="27244"/>
        <n v="16626"/>
        <n v="19329"/>
        <n v="55412"/>
        <n v="35523"/>
        <n v="26518"/>
        <n v="26290"/>
        <n v="28332"/>
        <n v="23539"/>
        <n v="36230"/>
        <n v="23559"/>
        <n v="14849"/>
        <n v="36790"/>
        <n v="16005"/>
        <n v="21474"/>
        <n v="26759"/>
        <n v="41120"/>
        <n v="31395"/>
        <n v="18793"/>
        <n v="30545"/>
        <n v="37085"/>
        <n v="50616"/>
        <n v="21255"/>
        <n v="21846"/>
        <n v="23331"/>
        <n v="52190"/>
        <n v="22682"/>
        <n v="34026"/>
        <n v="8940"/>
        <n v="47139"/>
        <n v="35765"/>
        <n v="43482"/>
        <n v="30390"/>
        <n v="50870"/>
        <n v="44794"/>
        <n v="48918"/>
        <n v="16185"/>
        <n v="51813"/>
        <n v="11012"/>
        <n v="23724"/>
        <n v="14515"/>
        <n v="9722"/>
        <n v="46931"/>
        <n v="16653"/>
        <n v="46910"/>
        <n v="59062"/>
        <n v="36959"/>
        <n v="49389"/>
        <n v="40211"/>
        <n v="47823"/>
        <n v="33402"/>
        <n v="41154"/>
        <n v="18589"/>
        <n v="32146"/>
        <n v="45903"/>
        <n v="56850"/>
        <n v="35544"/>
        <n v="32218"/>
        <n v="42429"/>
        <n v="47889"/>
        <n v="31632"/>
        <n v="28440"/>
        <n v="31814"/>
        <n v="19419"/>
        <n v="25965"/>
        <n v="33564"/>
        <n v="50116"/>
        <n v="33235"/>
        <n v="35704"/>
        <n v="43815"/>
        <n v="45759"/>
        <n v="39684"/>
        <n v="37126"/>
        <n v="28587"/>
        <n v="44635"/>
        <n v="33996"/>
        <n v="33228"/>
        <n v="36301"/>
        <n v="33039"/>
        <n v="21024"/>
        <n v="28164"/>
        <n v="15716"/>
        <n v="36927"/>
        <n v="58401"/>
        <n v="36273"/>
        <n v="31928"/>
        <n v="47472"/>
        <n v="48985"/>
        <n v="41473"/>
        <n v="38680"/>
        <n v="18929"/>
        <n v="36997"/>
        <n v="31158"/>
        <n v="27242"/>
        <n v="27213"/>
        <n v="43050"/>
        <n v="28647"/>
        <n v="33419"/>
        <n v="23748"/>
        <n v="26091"/>
        <n v="43018"/>
        <n v="38702"/>
        <n v="38872"/>
        <n v="33622"/>
        <n v="40662"/>
        <n v="39858"/>
        <n v="35790"/>
        <n v="31761"/>
        <n v="38452"/>
        <n v="32557"/>
        <n v="38578"/>
        <n v="38136"/>
        <n v="38179"/>
        <n v="33249"/>
        <n v="52074"/>
        <n v="22123"/>
        <n v="36065"/>
        <n v="37155"/>
        <n v="28510"/>
        <n v="34941"/>
        <n v="20193"/>
        <n v="36778"/>
        <n v="27215"/>
        <n v="40321"/>
        <n v="31089"/>
        <n v="37697"/>
        <n v="40706"/>
        <n v="34961"/>
        <n v="38236"/>
        <n v="33471"/>
        <n v="38829"/>
        <n v="33183"/>
        <n v="33438"/>
        <n v="46423"/>
        <n v="46098"/>
        <n v="24480"/>
        <n v="54348"/>
        <n v="53537"/>
        <n v="59892"/>
        <n v="50785"/>
        <n v="40760"/>
        <n v="31560"/>
        <n v="64587"/>
        <n v="52569"/>
        <n v="42769"/>
        <n v="37787"/>
        <n v="34377"/>
        <n v="44322"/>
        <n v="44931"/>
        <n v="38232"/>
        <n v="36075"/>
        <n v="39435"/>
        <n v="50737"/>
        <n v="33378"/>
        <n v="42386"/>
        <n v="40800"/>
        <n v="41580"/>
        <n v="59041"/>
        <n v="42523"/>
        <n v="46377"/>
        <n v="50523"/>
        <n v="61917"/>
        <n v="29236"/>
        <n v="33762"/>
        <n v="47570"/>
        <n v="23478"/>
        <n v="58217"/>
        <n v="25509"/>
        <n v="57530"/>
        <n v="27450"/>
        <n v="28087"/>
        <n v="34053"/>
        <n v="34213"/>
        <n v="38823"/>
        <n v="46107"/>
        <n v="41850"/>
        <n v="27038"/>
        <n v="33585"/>
        <n v="42192"/>
        <n v="42767"/>
        <n v="22979"/>
        <n v="35322"/>
        <n v="33812"/>
        <n v="34487"/>
        <n v="45204"/>
        <n v="6560"/>
        <n v="35876"/>
        <n v="49618"/>
        <n v="38097"/>
        <n v="52854"/>
        <n v="49187"/>
        <n v="43641"/>
        <n v="43586"/>
        <n v="29435"/>
        <n v="57236"/>
        <n v="32011"/>
        <n v="51717"/>
        <n v="34935"/>
        <n v="40548"/>
        <n v="36947"/>
        <n v="42162"/>
        <n v="23477"/>
        <n v="58646"/>
        <n v="40887"/>
        <n v="36443"/>
        <n v="38557"/>
        <n v="30983"/>
        <n v="37509"/>
        <n v="49605"/>
        <n v="55249"/>
        <n v="42473"/>
        <n v="33316"/>
        <n v="20180"/>
        <n v="31605"/>
        <n v="33168"/>
        <n v="45576"/>
        <n v="48877"/>
        <n v="61923"/>
        <n v="42160"/>
        <n v="36317"/>
        <n v="22419"/>
        <n v="39922"/>
        <n v="39190"/>
        <n v="50447"/>
        <n v="50520"/>
        <n v="41411"/>
        <n v="38360"/>
        <n v="17117"/>
        <n v="34529"/>
        <n v="36957"/>
        <n v="56551"/>
        <n v="46891"/>
        <n v="39898"/>
        <n v="43322"/>
        <n v="45203"/>
        <n v="38361"/>
        <n v="34838"/>
        <n v="47850"/>
        <n v="7144"/>
        <n v="22669"/>
        <n v="46524"/>
        <n v="6835"/>
        <n v="25545"/>
        <n v="48526"/>
        <n v="27803"/>
        <n v="42373"/>
        <n v="44213"/>
        <n v="36138"/>
        <n v="33454"/>
        <n v="37716"/>
        <n v="46734"/>
        <n v="40233"/>
        <n v="55375"/>
        <n v="29760"/>
        <n v="33629"/>
        <n v="41713"/>
        <n v="54342"/>
        <n v="59385"/>
        <n v="24570"/>
        <n v="29999"/>
        <n v="21888"/>
        <n v="43300"/>
        <n v="60033"/>
        <n v="62307"/>
        <n v="61278"/>
        <n v="38175"/>
        <n v="35641"/>
        <n v="42011"/>
        <n v="53154"/>
        <n v="39763"/>
        <n v="51141"/>
        <n v="34380"/>
        <n v="31497"/>
        <n v="52869"/>
        <n v="55761"/>
        <n v="51287"/>
        <n v="56223"/>
        <n v="47808"/>
        <n v="45503"/>
        <n v="54809"/>
        <n v="32313"/>
        <n v="38593"/>
        <n v="39791"/>
        <n v="39146"/>
        <n v="44051"/>
        <n v="36145"/>
        <n v="34412"/>
        <n v="43824"/>
        <n v="24279"/>
        <n v="40442"/>
        <n v="42395"/>
        <n v="8028"/>
        <n v="35688"/>
        <n v="62637"/>
        <n v="43020"/>
        <n v="54690"/>
        <n v="49096"/>
        <n v="51315"/>
        <n v="51412"/>
        <n v="41020"/>
        <n v="49980"/>
        <n v="35893"/>
        <n v="41335"/>
        <n v="42618"/>
        <n v="44392"/>
        <n v="45579"/>
        <n v="44421"/>
        <n v="30732"/>
        <n v="43638"/>
        <n v="54137"/>
        <n v="48726"/>
        <n v="51650"/>
        <n v="46390"/>
        <n v="46854"/>
        <n v="44911"/>
        <n v="46053"/>
        <n v="48186"/>
        <n v="39665"/>
        <n v="51012"/>
        <n v="26490"/>
        <n v="45921"/>
        <n v="54178"/>
        <n v="34074"/>
        <n v="28769"/>
        <n v="34916"/>
        <n v="42315"/>
        <n v="28457"/>
        <n v="54414"/>
        <n v="41883"/>
        <n v="45207"/>
        <n v="50183"/>
        <n v="55282"/>
        <n v="38946"/>
        <n v="40344"/>
        <n v="53359"/>
        <n v="48178"/>
        <n v="38808"/>
        <n v="61905"/>
        <n v="54198"/>
        <n v="62499"/>
        <n v="44551"/>
        <n v="48150"/>
        <n v="34968"/>
        <n v="42207"/>
        <n v="57338"/>
        <n v="42731"/>
        <n v="54252"/>
        <n v="67267"/>
        <n v="39747"/>
        <n v="69139"/>
        <n v="47353"/>
        <n v="49160"/>
        <n v="40590"/>
        <n v="57113"/>
        <n v="56721"/>
        <n v="47175"/>
        <n v="65316"/>
        <n v="46904"/>
        <n v="54603"/>
        <n v="54197"/>
        <n v="51766"/>
        <n v="54549"/>
        <n v="46463"/>
        <n v="43140"/>
        <n v="32233"/>
        <n v="52157"/>
        <n v="54165"/>
        <n v="43462"/>
        <n v="57247"/>
        <n v="42670"/>
        <n v="26877"/>
        <n v="50272"/>
        <n v="38620"/>
        <n v="27573"/>
        <n v="46097"/>
        <n v="30507"/>
        <n v="46231"/>
        <n v="30168"/>
        <n v="42586"/>
        <n v="53312"/>
        <n v="45072"/>
        <n v="53761"/>
        <n v="58917"/>
        <n v="42873"/>
        <n v="44377"/>
        <n v="60544"/>
        <n v="37929"/>
        <n v="47743"/>
        <n v="42557"/>
        <n v="61482"/>
        <n v="41551"/>
        <n v="45006"/>
        <n v="38201"/>
        <n v="54222"/>
        <n v="53187"/>
        <n v="52332"/>
        <n v="28973"/>
        <n v="44602"/>
        <n v="51267"/>
        <n v="49413"/>
        <n v="49166"/>
        <n v="36930"/>
        <n v="53083"/>
        <n v="68274"/>
        <n v="64413"/>
        <n v="52034"/>
        <n v="46610"/>
        <n v="52117"/>
        <n v="44375"/>
        <n v="48195"/>
        <n v="33955"/>
        <n v="43057"/>
        <n v="44267"/>
        <n v="65808"/>
        <n v="59060"/>
        <n v="68805"/>
        <n v="44989"/>
        <n v="39660"/>
        <n v="67506"/>
        <n v="50300"/>
        <n v="36864"/>
        <n v="44159"/>
        <n v="37040"/>
        <n v="59686"/>
        <n v="40059"/>
        <n v="27421"/>
        <n v="28071"/>
        <n v="51948"/>
        <n v="48721"/>
        <n v="36262"/>
        <n v="113734"/>
        <n v="38683"/>
        <n v="49514"/>
        <n v="51373"/>
        <n v="57107"/>
        <n v="26997"/>
        <n v="70844"/>
        <n v="36108"/>
        <n v="46086"/>
        <n v="57100"/>
        <n v="63516"/>
        <n v="49678"/>
        <n v="46310"/>
        <n v="59354"/>
        <n v="49669"/>
        <n v="45688"/>
        <n v="45143"/>
        <n v="51390"/>
        <n v="37774"/>
        <n v="57420"/>
        <n v="62994"/>
        <n v="42691"/>
        <n v="30522"/>
        <n v="42607"/>
        <n v="49967"/>
        <n v="49494"/>
        <n v="51148"/>
        <n v="45183"/>
        <n v="34600"/>
        <n v="51876"/>
        <n v="54237"/>
        <n v="47352"/>
        <n v="42710"/>
        <n v="50127"/>
        <n v="36634"/>
        <n v="66480"/>
        <n v="38513"/>
        <n v="38988"/>
        <n v="27683"/>
        <n v="48799"/>
        <n v="71322"/>
        <n v="51039"/>
        <n v="46692"/>
        <n v="35196"/>
        <n v="45989"/>
        <n v="53253"/>
        <n v="70545"/>
        <n v="48752"/>
        <n v="54210"/>
        <n v="46149"/>
        <n v="59754"/>
        <n v="50200"/>
        <n v="50388"/>
        <n v="54111"/>
        <n v="35416"/>
        <n v="43263"/>
        <n v="49154"/>
        <n v="48920"/>
        <n v="36715"/>
        <n v="51651"/>
        <n v="45906"/>
        <n v="42213"/>
        <n v="39552"/>
        <n v="40780"/>
        <n v="48904"/>
        <n v="67472"/>
        <n v="44124"/>
        <n v="40689"/>
        <n v="56181"/>
        <n v="62535"/>
        <n v="30538"/>
        <n v="50501"/>
        <n v="52914"/>
        <n v="49431"/>
        <n v="54730"/>
        <n v="45837"/>
        <n v="49854"/>
        <n v="41638"/>
        <n v="46998"/>
        <n v="37150"/>
        <n v="66503"/>
        <n v="54984"/>
        <n v="24401"/>
        <n v="40101"/>
        <n v="50014"/>
        <n v="60905"/>
        <n v="42081"/>
        <n v="47009"/>
        <n v="55267"/>
        <n v="53172"/>
        <n v="46923"/>
        <n v="72967"/>
        <n v="31907"/>
        <n v="58494"/>
        <n v="57967"/>
        <n v="49544"/>
        <n v="59973"/>
        <n v="65352"/>
        <n v="48432"/>
        <n v="58692"/>
        <n v="65735"/>
        <n v="40794"/>
        <n v="43795"/>
        <n v="56962"/>
        <n v="47958"/>
        <n v="73395"/>
        <n v="57906"/>
        <n v="43456"/>
        <n v="42014"/>
        <n v="46681"/>
        <n v="71488"/>
        <n v="41124"/>
        <n v="53201"/>
        <n v="56243"/>
        <n v="53367"/>
        <n v="38508"/>
        <n v="54456"/>
        <n v="60432"/>
        <n v="32644"/>
        <n v="66726"/>
        <n v="58116"/>
        <n v="57744"/>
        <n v="62058"/>
        <n v="41443"/>
        <n v="55707"/>
        <n v="62551"/>
        <n v="45736"/>
        <n v="37292"/>
        <n v="37070"/>
        <n v="51369"/>
        <n v="59412"/>
        <n v="65640"/>
        <n v="47320"/>
        <n v="62972"/>
        <n v="55158"/>
        <n v="61825"/>
        <n v="53034"/>
        <n v="37087"/>
        <n v="50150"/>
        <n v="59481"/>
        <n v="62998"/>
        <n v="50353"/>
        <n v="58293"/>
        <n v="70829"/>
        <n v="41039"/>
        <n v="46374"/>
        <n v="51479"/>
        <n v="55801"/>
        <n v="65370"/>
        <n v="51569"/>
        <n v="49094"/>
        <n v="50664"/>
        <n v="64014"/>
        <n v="49681"/>
        <n v="57045"/>
        <n v="53593"/>
        <n v="39767"/>
        <n v="52413"/>
        <n v="62010"/>
        <n v="55593"/>
        <n v="55521"/>
        <n v="84460"/>
        <n v="53863"/>
        <n v="50729"/>
        <n v="51518"/>
        <n v="51529"/>
        <n v="57537"/>
        <n v="54386"/>
        <n v="57705"/>
        <n v="65747"/>
        <n v="54998"/>
        <n v="58025"/>
        <n v="61798"/>
        <n v="36130"/>
        <n v="66886"/>
        <n v="56559"/>
        <n v="36550"/>
        <n v="32727"/>
        <n v="59052"/>
        <n v="47682"/>
        <n v="55954"/>
        <n v="43974"/>
        <n v="60482"/>
        <n v="57954"/>
        <n v="54006"/>
        <n v="70337"/>
        <n v="48070"/>
        <n v="61180"/>
        <n v="50437"/>
        <n v="53843"/>
        <n v="50611"/>
        <n v="43783"/>
        <n v="59594"/>
        <n v="78028"/>
        <n v="65968"/>
        <n v="59247"/>
        <n v="50387"/>
        <n v="61286"/>
        <n v="60504"/>
        <n v="57091"/>
        <n v="65486"/>
        <n v="59292"/>
        <n v="42387"/>
        <n v="55842"/>
        <n v="41769"/>
        <n v="86836"/>
        <n v="54591"/>
        <n v="69142"/>
        <n v="46049"/>
        <n v="61559"/>
        <n v="65526"/>
        <n v="42835"/>
        <n v="66373"/>
        <n v="46014"/>
        <n v="58554"/>
        <n v="22507"/>
        <n v="53230"/>
        <n v="51195"/>
        <n v="65748"/>
        <n v="56939"/>
        <n v="41003"/>
        <n v="38410"/>
        <n v="32632"/>
        <n v="47916"/>
        <n v="47703"/>
        <n v="56575"/>
        <n v="48789"/>
        <n v="52597"/>
        <n v="64100"/>
        <n v="53790"/>
        <n v="75342"/>
        <n v="44325"/>
        <n v="56386"/>
        <n v="50725"/>
        <n v="65324"/>
        <n v="57183"/>
        <n v="42720"/>
        <n v="56337"/>
        <n v="49767"/>
        <n v="69096"/>
        <n v="61467"/>
        <n v="65463"/>
        <n v="64866"/>
        <n v="42021"/>
        <n v="69263"/>
        <n v="58398"/>
        <n v="57288"/>
        <n v="79146"/>
        <n v="64713"/>
        <n v="57937"/>
        <n v="57136"/>
        <n v="58275"/>
        <n v="54803"/>
        <n v="50002"/>
        <n v="61872"/>
        <n v="76800"/>
        <n v="50334"/>
        <n v="62905"/>
        <n v="55635"/>
        <n v="65704"/>
        <n v="74190"/>
        <n v="49090"/>
        <n v="40464"/>
        <n v="56628"/>
        <n v="71427"/>
        <n v="61331"/>
        <n v="56253"/>
        <n v="79761"/>
        <n v="62187"/>
        <n v="73448"/>
        <n v="57867"/>
        <n v="62710"/>
        <n v="54753"/>
        <n v="60208"/>
        <n v="55517"/>
        <n v="49476"/>
        <n v="61794"/>
        <n v="67680"/>
        <n v="63777"/>
        <n v="64795"/>
        <n v="77981"/>
        <n v="62159"/>
        <n v="56067"/>
        <n v="75127"/>
        <n v="66653"/>
        <n v="45938"/>
        <n v="43185"/>
        <n v="57957"/>
        <n v="54058"/>
        <n v="77353"/>
        <n v="66476"/>
        <n v="53700"/>
        <n v="56129"/>
        <n v="66033"/>
        <n v="44010"/>
        <n v="60689"/>
        <n v="42564"/>
        <n v="33051"/>
        <n v="42000"/>
        <n v="56320"/>
        <n v="56046"/>
        <n v="60631"/>
        <n v="60093"/>
        <n v="55012"/>
        <n v="77376"/>
        <n v="65695"/>
        <n v="54108"/>
        <n v="69401"/>
        <n v="59432"/>
        <n v="57642"/>
        <n v="54450"/>
        <n v="89891"/>
        <n v="55614"/>
        <n v="50965"/>
        <n v="65295"/>
        <n v="62694"/>
        <n v="60200"/>
        <n v="57731"/>
        <n v="53378"/>
        <n v="64090"/>
        <n v="55357"/>
        <n v="44529"/>
        <n v="66000"/>
        <n v="72063"/>
        <n v="52531"/>
        <n v="51250"/>
        <n v="61250"/>
        <n v="55239"/>
        <n v="58113"/>
        <n v="54880"/>
        <n v="71866"/>
        <n v="62335"/>
        <n v="64813"/>
        <n v="73170"/>
        <n v="59821"/>
        <n v="77622"/>
        <n v="58821"/>
        <n v="78901"/>
        <n v="55284"/>
        <n v="81361"/>
        <n v="62513"/>
        <n v="71367"/>
        <n v="65210"/>
        <n v="61671"/>
        <n v="82017"/>
        <n v="86037"/>
        <n v="70777"/>
        <n v="59925"/>
        <n v="65685"/>
        <n v="65814"/>
        <n v="58597"/>
        <n v="44511"/>
        <n v="59111"/>
        <n v="60585"/>
        <n v="61823"/>
        <n v="80910"/>
        <n v="67272"/>
        <n v="63967"/>
        <n v="62807"/>
        <n v="58582"/>
        <n v="49505"/>
        <n v="58482"/>
        <n v="70932"/>
        <n v="57811"/>
        <n v="50898"/>
        <n v="67225"/>
        <n v="65275"/>
        <n v="86580"/>
        <n v="58684"/>
        <n v="83151"/>
        <n v="64474"/>
        <n v="70421"/>
        <n v="69901"/>
        <n v="71613"/>
        <n v="64449"/>
        <n v="70566"/>
        <n v="96547"/>
        <n v="77297"/>
        <n v="67087"/>
        <n v="79865"/>
        <n v="78497"/>
        <n v="66375"/>
        <n v="69719"/>
        <n v="71499"/>
        <n v="62061"/>
        <n v="66313"/>
        <n v="51983"/>
        <n v="63246"/>
        <n v="61284"/>
        <n v="75774"/>
        <n v="82623"/>
        <n v="65333"/>
        <n v="56534"/>
        <n v="88097"/>
        <n v="58308"/>
        <n v="55424"/>
        <n v="68118"/>
        <n v="63915"/>
        <n v="59601"/>
        <n v="54356"/>
        <n v="63841"/>
        <n v="65031"/>
        <n v="58086"/>
        <n v="55759"/>
        <n v="60894"/>
        <n v="69245"/>
        <n v="69389"/>
        <n v="74805"/>
        <n v="62670"/>
        <n v="68627"/>
        <n v="74716"/>
        <n v="65569"/>
        <n v="64722"/>
        <n v="76532"/>
        <n v="52750"/>
        <n v="60714"/>
        <n v="73807"/>
        <n v="60554"/>
        <n v="83891"/>
        <n v="69755"/>
        <n v="75903"/>
        <n v="77882"/>
        <n v="70165"/>
        <n v="62466"/>
        <n v="55434"/>
        <n v="89058"/>
        <n v="62204"/>
        <n v="69627"/>
        <n v="34445"/>
        <n v="79941"/>
        <n v="75315"/>
        <n v="64191"/>
        <n v="66825"/>
        <n v="60934"/>
        <n v="69674"/>
        <n v="53977"/>
        <n v="69661"/>
        <n v="60597"/>
        <n v="71113"/>
        <n v="76630"/>
        <n v="59809"/>
        <n v="52852"/>
        <n v="49912"/>
        <n v="49269"/>
        <n v="76624"/>
        <n v="76081"/>
        <n v="79803"/>
        <n v="57959"/>
        <n v="61314"/>
        <n v="64892"/>
        <n v="55250"/>
        <n v="68352"/>
        <n v="62772"/>
        <n v="54233"/>
        <n v="48240"/>
        <n v="63381"/>
        <n v="61346"/>
        <n v="66294"/>
        <n v="74268"/>
        <n v="79205"/>
        <n v="60152"/>
        <n v="70379"/>
        <n v="62503"/>
        <n v="75278"/>
        <n v="61209"/>
        <n v="48948"/>
        <n v="82224"/>
        <n v="72570"/>
        <n v="72940"/>
        <n v="76234"/>
        <n v="69867"/>
        <n v="81320"/>
        <n v="52845"/>
        <n v="72635"/>
        <n v="75012"/>
        <n v="78825"/>
        <n v="67353"/>
        <n v="57912"/>
        <n v="56242"/>
        <n v="67605"/>
        <n v="63404"/>
        <n v="67046"/>
        <n v="67381"/>
        <n v="66731"/>
        <n v="67023"/>
        <n v="53858"/>
        <n v="77298"/>
        <n v="53103"/>
        <n v="62568"/>
        <n v="66835"/>
        <n v="65073"/>
        <n v="59462"/>
        <n v="77142"/>
        <n v="59666"/>
        <n v="68117"/>
        <n v="54693"/>
        <n v="60161"/>
        <n v="69283"/>
        <n v="79734"/>
        <n v="76320"/>
        <n v="44953"/>
        <n v="55260"/>
        <n v="56937"/>
        <n v="71232"/>
        <n v="61064"/>
        <n v="70179"/>
        <n v="63206"/>
        <n v="71391"/>
        <n v="56775"/>
        <n v="69063"/>
        <n v="64950"/>
        <n v="72298"/>
        <n v="70886"/>
        <n v="78075"/>
        <n v="78931"/>
        <n v="65488"/>
        <n v="74881"/>
        <n v="52203"/>
        <n v="87000"/>
        <n v="58330"/>
        <n v="67131"/>
        <n v="71163"/>
        <n v="65665"/>
        <n v="63855"/>
        <n v="52513"/>
        <n v="83715"/>
        <n v="57304"/>
        <n v="58350"/>
        <n v="70053"/>
        <n v="62820"/>
        <n v="71796"/>
        <n v="94871"/>
        <n v="70596"/>
        <n v="61010"/>
        <n v="75072"/>
        <n v="67893"/>
        <n v="80685"/>
        <n v="61074"/>
        <n v="60491"/>
        <n v="84953"/>
        <n v="52614"/>
        <n v="75283"/>
        <n v="58607"/>
        <n v="52973"/>
        <n v="65106"/>
        <n v="75236"/>
        <n v="65196"/>
        <n v="55686"/>
        <n v="74806"/>
        <n v="62450"/>
        <n v="68148"/>
        <n v="82460"/>
        <n v="67716"/>
        <n v="55956"/>
        <n v="81698"/>
        <n v="67433"/>
        <n v="65148"/>
        <n v="65991"/>
        <n v="102692"/>
        <n v="56796"/>
        <n v="71965"/>
        <n v="70647"/>
        <n v="101970"/>
        <n v="63285"/>
        <n v="78468"/>
        <n v="64961"/>
        <n v="79244"/>
        <n v="84835"/>
        <n v="73113"/>
        <n v="67911"/>
        <n v="64831"/>
        <n v="69476"/>
        <n v="69702"/>
        <n v="71847"/>
        <n v="80336"/>
        <n v="77382"/>
        <n v="67309"/>
        <n v="77044"/>
        <n v="46772"/>
        <n v="69932"/>
        <n v="66951"/>
        <n v="78416"/>
        <n v="65492"/>
        <n v="62000"/>
        <n v="65104"/>
        <n v="57072"/>
        <n v="65487"/>
        <n v="59184"/>
        <n v="60474"/>
        <n v="58710"/>
        <n v="51537"/>
        <n v="56715"/>
        <n v="82504"/>
        <n v="69805"/>
        <n v="58512"/>
        <n v="75276"/>
        <n v="46757"/>
        <n v="72117"/>
        <n v="66565"/>
        <n v="73059"/>
        <n v="52278"/>
        <n v="60230"/>
        <n v="55914"/>
        <n v="63211"/>
        <n v="69759"/>
        <n v="85710"/>
        <n v="44802"/>
        <n v="57513"/>
        <n v="53374"/>
        <n v="76982"/>
        <n v="91172"/>
        <n v="72460"/>
        <n v="59235"/>
        <n v="59304"/>
        <n v="65846"/>
        <n v="59868"/>
        <n v="77583"/>
        <n v="78710"/>
        <n v="74293"/>
        <n v="70666"/>
        <n v="72354"/>
        <n v="81657"/>
        <n v="84196"/>
        <n v="75330"/>
        <n v="68695"/>
        <n v="47111"/>
        <n v="70287"/>
        <n v="67786"/>
        <n v="63998"/>
        <n v="85693"/>
        <n v="87195"/>
        <n v="75154"/>
        <n v="65706"/>
        <n v="63033"/>
        <n v="87305"/>
        <n v="81217"/>
        <n v="71969"/>
        <n v="64108"/>
        <n v="63342"/>
        <n v="66636"/>
        <n v="62745"/>
        <n v="63943"/>
        <n v="83664"/>
        <n v="77972"/>
        <n v="92533"/>
        <n v="82025"/>
        <n v="65777"/>
        <n v="69508"/>
        <n v="61223"/>
        <n v="78093"/>
        <n v="77437"/>
        <n v="63693"/>
        <n v="72906"/>
        <n v="76842"/>
        <n v="86718"/>
        <n v="71604"/>
        <n v="79632"/>
        <n v="53653"/>
        <n v="77343"/>
        <n v="73691"/>
        <n v="49118"/>
        <n v="85431"/>
        <n v="77037"/>
        <n v="71855"/>
        <n v="70038"/>
        <n v="72679"/>
        <n v="77226"/>
        <n v="71853"/>
        <n v="70515"/>
        <n v="75702"/>
        <n v="61014"/>
        <n v="60839"/>
        <n v="75484"/>
        <n v="75433"/>
        <n v="71107"/>
        <n v="66334"/>
        <n v="76773"/>
        <n v="61618"/>
        <n v="65169"/>
        <n v="70951"/>
        <n v="62845"/>
        <n v="82716"/>
        <n v="77457"/>
        <n v="55212"/>
        <n v="71691"/>
        <n v="63564"/>
        <n v="70091"/>
        <n v="80950"/>
        <n v="84219"/>
        <n v="63887"/>
        <n v="86424"/>
        <n v="74250"/>
        <n v="70792"/>
        <n v="67445"/>
        <n v="77027"/>
        <n v="67432"/>
        <n v="72099"/>
        <n v="80982"/>
        <n v="81168"/>
        <n v="80317"/>
        <n v="68657"/>
        <n v="82032"/>
        <n v="65308"/>
        <n v="72282"/>
        <n v="68316"/>
        <n v="66973"/>
        <n v="85072"/>
        <n v="81044"/>
        <n v="102160"/>
        <n v="80763"/>
        <n v="70321"/>
        <n v="72071"/>
        <n v="79689"/>
        <n v="72228"/>
        <n v="75922"/>
        <n v="75032"/>
        <n v="74290"/>
        <n v="81300"/>
        <n v="64504"/>
        <n v="61996"/>
        <n v="83837"/>
        <n v="54959"/>
        <n v="58656"/>
        <n v="71022"/>
        <n v="84574"/>
        <n v="51563"/>
        <n v="62220"/>
        <n v="56981"/>
        <n v="66426"/>
        <n v="79593"/>
        <n v="66303"/>
        <n v="80872"/>
        <n v="78128"/>
        <n v="64849"/>
        <n v="75114"/>
        <n v="71466"/>
        <n v="75865"/>
        <n v="71434"/>
        <n v="68092"/>
        <n v="71626"/>
        <n v="61787"/>
        <n v="64325"/>
        <n v="92556"/>
        <n v="88194"/>
        <n v="78499"/>
        <n v="90000"/>
        <n v="66991"/>
        <n v="62882"/>
        <n v="67430"/>
        <n v="70617"/>
        <n v="80124"/>
        <n v="87171"/>
        <n v="63972"/>
        <n v="66664"/>
        <n v="80144"/>
        <n v="86111"/>
        <n v="78394"/>
        <n v="60000"/>
        <n v="82800"/>
        <n v="63810"/>
        <n v="65220"/>
        <n v="70638"/>
        <n v="68487"/>
        <n v="77863"/>
        <n v="74165"/>
        <n v="72550"/>
        <n v="82122"/>
        <n v="62859"/>
        <n v="82733"/>
        <n v="70924"/>
        <n v="70713"/>
        <n v="66582"/>
        <n v="83273"/>
        <n v="64355"/>
        <n v="80011"/>
        <n v="81795"/>
        <n v="83257"/>
        <n v="61456"/>
        <n v="76068"/>
        <n v="85696"/>
        <n v="78939"/>
        <n v="78041"/>
        <n v="79456"/>
        <n v="64590"/>
        <n v="72905"/>
        <n v="69882"/>
        <n v="75027"/>
        <n v="79530"/>
        <n v="77845"/>
        <n v="65819"/>
        <n v="76140"/>
        <n v="76045"/>
        <n v="85485"/>
        <n v="90842"/>
        <n v="80395"/>
        <n v="55951"/>
        <n v="68397"/>
        <n v="69372"/>
        <n v="81246"/>
        <n v="72159"/>
        <n v="82427"/>
        <n v="71952"/>
        <n v="80134"/>
        <n v="73803"/>
        <n v="79410"/>
        <n v="49667"/>
        <n v="85738"/>
        <n v="75777"/>
        <n v="75507"/>
        <n v="91065"/>
        <n v="69520"/>
        <n v="76618"/>
        <n v="82584"/>
        <n v="69016"/>
        <n v="76445"/>
        <n v="82582"/>
        <n v="72643"/>
        <n v="83844"/>
        <n v="67384"/>
        <n v="72504"/>
        <n v="63684"/>
        <n v="78285"/>
        <n v="72258"/>
        <n v="73356"/>
        <n v="80589"/>
        <n v="80617"/>
        <n v="71819"/>
        <n v="63120"/>
        <n v="86429"/>
        <n v="75693"/>
        <n v="83443"/>
        <n v="72217"/>
        <n v="67369"/>
        <n v="68142"/>
        <n v="78420"/>
        <n v="80995"/>
        <n v="67419"/>
        <n v="71706"/>
        <n v="89694"/>
        <n v="63207"/>
        <n v="74538"/>
        <n v="79529"/>
        <n v="73687"/>
        <n v="81702"/>
        <n v="79946"/>
        <n v="69109"/>
        <n v="65176"/>
        <n v="73892"/>
        <n v="69930"/>
        <n v="57036"/>
        <n v="91820"/>
        <n v="77520"/>
        <n v="76542"/>
        <n v="66465"/>
        <n v="72828"/>
        <n v="79823"/>
        <n v="73454"/>
        <n v="82014"/>
        <n v="62981"/>
        <n v="70440"/>
        <n v="57333"/>
        <n v="81051"/>
        <n v="74854"/>
        <n v="69267"/>
        <n v="70044"/>
        <n v="69969"/>
        <n v="74859"/>
        <n v="75437"/>
        <n v="70893"/>
        <n v="48192"/>
        <n v="64857"/>
        <n v="68655"/>
        <n v="77766"/>
        <n v="83528"/>
        <n v="81843"/>
        <n v="70116"/>
        <n v="83917"/>
        <n v="105471"/>
        <n v="76467"/>
        <n v="96843"/>
        <n v="58138"/>
        <n v="81741"/>
        <n v="64140"/>
        <n v="84117"/>
        <n v="80739"/>
        <n v="78353"/>
        <n v="64260"/>
        <n v="60896"/>
        <n v="80067"/>
        <n v="80573"/>
        <n v="86610"/>
        <n v="70300"/>
        <n v="62847"/>
        <n v="73538"/>
        <n v="83003"/>
        <n v="68682"/>
        <n v="85620"/>
        <n v="84906"/>
        <n v="69084"/>
        <n v="81975"/>
        <n v="73926"/>
        <n v="74068"/>
        <n v="88325"/>
        <n v="90369"/>
        <n v="80398"/>
        <n v="78331"/>
        <n v="71128"/>
        <n v="61416"/>
        <n v="73705"/>
        <n v="83790"/>
        <n v="79419"/>
        <n v="93404"/>
        <n v="90247"/>
        <n v="90933"/>
        <n v="71670"/>
        <n v="76995"/>
        <n v="82571"/>
        <n v="74004"/>
        <n v="64497"/>
        <n v="68281"/>
        <n v="68462"/>
        <n v="86358"/>
        <n v="89616"/>
        <n v="75794"/>
        <n v="74637"/>
        <n v="78569"/>
        <n v="79800"/>
        <n v="80812"/>
        <n v="64509"/>
        <n v="91249"/>
        <n v="69209"/>
        <n v="79908"/>
        <n v="70503"/>
        <n v="79143"/>
        <n v="77610"/>
        <n v="86979"/>
        <n v="78789"/>
        <n v="84618"/>
        <n v="84865"/>
        <n v="70356"/>
        <n v="94472"/>
        <n v="72025"/>
        <n v="64176"/>
        <n v="74214"/>
        <n v="90300"/>
        <n v="76005"/>
        <n v="77870"/>
        <n v="74485"/>
        <n v="90765"/>
        <n v="92955"/>
        <n v="72190"/>
        <n v="77598"/>
        <n v="79607"/>
        <n v="80952"/>
        <n v="78579"/>
        <n v="82497"/>
        <n v="83145"/>
        <n v="75261"/>
        <n v="70123"/>
        <n v="83033"/>
        <n v="90687"/>
        <n v="2447"/>
        <n v="68126"/>
        <n v="79930"/>
        <n v="85683"/>
        <n v="72066"/>
        <n v="63159"/>
        <n v="92910"/>
        <n v="73450"/>
        <n v="82384"/>
        <n v="61839"/>
        <n v="92344"/>
        <n v="74985"/>
        <n v="71964"/>
        <n v="81380"/>
        <n v="82347"/>
        <n v="76412"/>
        <n v="78427"/>
        <n v="67536"/>
        <n v="70643"/>
        <n v="81574"/>
        <n v="78642"/>
        <n v="76998"/>
        <n v="82333"/>
        <n v="70971"/>
        <n v="80427"/>
        <n v="83829"/>
        <n v="87188"/>
        <n v="81929"/>
        <n v="89120"/>
        <n v="82170"/>
        <n v="85606"/>
        <n v="75251"/>
        <n v="81205"/>
        <n v="90273"/>
        <n v="95169"/>
        <n v="74116"/>
        <n v="82072"/>
        <n v="78687"/>
        <n v="82576"/>
        <n v="80695"/>
        <n v="80184"/>
        <n v="72968"/>
        <n v="79174"/>
        <n v="88420"/>
        <n v="84169"/>
        <n v="85844"/>
        <n v="96876"/>
        <n v="87771"/>
        <n v="72309"/>
        <n v="91700"/>
        <n v="75345"/>
        <n v="67546"/>
        <n v="78952"/>
        <n v="68743"/>
        <n v="95529"/>
        <n v="98777"/>
        <n v="72903"/>
        <n v="82332"/>
        <n v="74918"/>
        <n v="89572"/>
        <n v="88347"/>
        <n v="92491"/>
        <n v="77568"/>
        <n v="80141"/>
        <n v="83512"/>
        <n v="92859"/>
        <n v="81169"/>
        <n v="92163"/>
        <n v="94642"/>
        <n v="73455"/>
        <n v="82326"/>
        <n v="86857"/>
        <n v="78618"/>
        <n v="72335"/>
        <n v="93027"/>
        <n v="77632"/>
        <n v="94384"/>
        <n v="76653"/>
        <n v="82657"/>
        <n v="75825"/>
        <n v="91712"/>
        <n v="80360"/>
        <n v="90226"/>
        <n v="69098"/>
        <n v="93790"/>
        <n v="75759"/>
        <n v="90638"/>
        <m/>
      </sharedItems>
    </cacheField>
    <cacheField name="Inycome Segment" numFmtId="0">
      <sharedItems containsBlank="1"/>
    </cacheField>
    <cacheField name="MntTotal" numFmtId="0">
      <sharedItems containsString="0" containsBlank="1" containsNumber="1" containsInteger="1" minValue="4" maxValue="2491" count="898">
        <n v="2491"/>
        <n v="911"/>
        <n v="2429"/>
        <n v="1892"/>
        <n v="66"/>
        <n v="2304"/>
        <n v="1125"/>
        <n v="523"/>
        <n v="17"/>
        <n v="348"/>
        <n v="1677"/>
        <n v="395"/>
        <n v="503"/>
        <n v="16"/>
        <n v="2169"/>
        <n v="306"/>
        <n v="73"/>
        <n v="40"/>
        <n v="182"/>
        <n v="2158"/>
        <n v="2136"/>
        <n v="437"/>
        <n v="117"/>
        <n v="36"/>
        <n v="268"/>
        <n v="20"/>
        <n v="1736"/>
        <n v="2130"/>
        <n v="1627"/>
        <n v="148"/>
        <n v="2105"/>
        <n v="2092"/>
        <n v="1241"/>
        <n v="1500"/>
        <n v="1661"/>
        <n v="2074"/>
        <n v="1118"/>
        <n v="1775"/>
        <n v="1163"/>
        <n v="903"/>
        <n v="2066"/>
        <n v="351"/>
        <n v="56"/>
        <n v="832"/>
        <n v="2056"/>
        <n v="2051"/>
        <n v="259"/>
        <n v="950"/>
        <n v="75"/>
        <n v="300"/>
        <n v="2012"/>
        <n v="611"/>
        <n v="1995"/>
        <n v="19"/>
        <n v="84"/>
        <n v="1987"/>
        <n v="1974"/>
        <n v="1966"/>
        <n v="1954"/>
        <n v="1949"/>
        <n v="1931"/>
        <n v="1924"/>
        <n v="551"/>
        <n v="1029"/>
        <n v="179"/>
        <n v="363"/>
        <n v="1920"/>
        <n v="1919"/>
        <n v="93"/>
        <n v="59"/>
        <n v="1334"/>
        <n v="1292"/>
        <n v="1914"/>
        <n v="2036"/>
        <n v="254"/>
        <n v="1678"/>
        <n v="1903"/>
        <n v="127"/>
        <n v="1889"/>
        <n v="42"/>
        <n v="459"/>
        <n v="1122"/>
        <n v="269"/>
        <n v="255"/>
        <n v="1422"/>
        <n v="13"/>
        <n v="1881"/>
        <n v="91"/>
        <n v="1959"/>
        <n v="1880"/>
        <n v="116"/>
        <n v="289"/>
        <n v="720"/>
        <n v="352"/>
        <n v="546"/>
        <n v="763"/>
        <n v="31"/>
        <n v="900"/>
        <n v="1879"/>
        <n v="1872"/>
        <n v="1085"/>
        <n v="1868"/>
        <n v="1835"/>
        <n v="1808"/>
        <n v="1805"/>
        <n v="58"/>
        <n v="917"/>
        <n v="1243"/>
        <n v="95"/>
        <n v="1795"/>
        <n v="1792"/>
        <n v="35"/>
        <n v="606"/>
        <n v="962"/>
        <n v="63"/>
        <n v="1791"/>
        <n v="1790"/>
        <n v="1153"/>
        <n v="343"/>
        <n v="297"/>
        <n v="1051"/>
        <n v="1767"/>
        <n v="44"/>
        <n v="1006"/>
        <n v="1758"/>
        <n v="535"/>
        <n v="1738"/>
        <n v="1783"/>
        <n v="1734"/>
        <n v="1809"/>
        <n v="807"/>
        <n v="225"/>
        <n v="263"/>
        <n v="888"/>
        <n v="24"/>
        <n v="1728"/>
        <n v="118"/>
        <n v="652"/>
        <n v="1726"/>
        <n v="1719"/>
        <n v="121"/>
        <n v="1713"/>
        <n v="154"/>
        <n v="1707"/>
        <n v="1654"/>
        <n v="1694"/>
        <n v="176"/>
        <n v="484"/>
        <n v="1682"/>
        <n v="18"/>
        <n v="37"/>
        <n v="1208"/>
        <n v="1672"/>
        <n v="965"/>
        <n v="982"/>
        <n v="433"/>
        <n v="185"/>
        <n v="1671"/>
        <n v="1667"/>
        <n v="1649"/>
        <n v="1645"/>
        <n v="1446"/>
        <n v="1643"/>
        <n v="1958"/>
        <n v="1641"/>
        <n v="1257"/>
        <n v="1290"/>
        <n v="498"/>
        <n v="2244"/>
        <n v="1019"/>
        <n v="1629"/>
        <n v="1614"/>
        <n v="782"/>
        <n v="1375"/>
        <n v="1612"/>
        <n v="1140"/>
        <n v="1214"/>
        <n v="948"/>
        <n v="1610"/>
        <n v="1144"/>
        <n v="347"/>
        <n v="39"/>
        <n v="275"/>
        <n v="489"/>
        <n v="1606"/>
        <n v="1048"/>
        <n v="846"/>
        <n v="942"/>
        <n v="264"/>
        <n v="41"/>
        <n v="1584"/>
        <n v="1605"/>
        <n v="945"/>
        <n v="729"/>
        <n v="1571"/>
        <n v="1554"/>
        <n v="1552"/>
        <n v="81"/>
        <n v="713"/>
        <n v="1548"/>
        <n v="1403"/>
        <n v="32"/>
        <n v="614"/>
        <n v="119"/>
        <n v="257"/>
        <n v="1544"/>
        <n v="1535"/>
        <n v="1549"/>
        <n v="1308"/>
        <n v="1884"/>
        <n v="353"/>
        <n v="1529"/>
        <n v="1527"/>
        <n v="1517"/>
        <n v="181"/>
        <n v="1080"/>
        <n v="47"/>
        <n v="1076"/>
        <n v="486"/>
        <n v="57"/>
        <n v="828"/>
        <n v="1508"/>
        <n v="382"/>
        <n v="2057"/>
        <n v="1503"/>
        <n v="490"/>
        <n v="837"/>
        <n v="310"/>
        <n v="350"/>
        <n v="1502"/>
        <n v="438"/>
        <n v="894"/>
        <n v="1497"/>
        <n v="394"/>
        <n v="54"/>
        <n v="34"/>
        <n v="1294"/>
        <n v="1166"/>
        <n v="537"/>
        <n v="216"/>
        <n v="191"/>
        <n v="1492"/>
        <n v="1489"/>
        <n v="1461"/>
        <n v="493"/>
        <n v="1486"/>
        <n v="1480"/>
        <n v="1348"/>
        <n v="1664"/>
        <n v="1468"/>
        <n v="1716"/>
        <n v="12"/>
        <n v="387"/>
        <n v="715"/>
        <n v="221"/>
        <n v="1233"/>
        <n v="1464"/>
        <n v="1460"/>
        <n v="94"/>
        <n v="46"/>
        <n v="49"/>
        <n v="222"/>
        <n v="1178"/>
        <n v="1673"/>
        <n v="789"/>
        <n v="290"/>
        <n v="650"/>
        <n v="1760"/>
        <n v="1102"/>
        <n v="1433"/>
        <n v="991"/>
        <n v="902"/>
        <n v="341"/>
        <n v="1281"/>
        <n v="953"/>
        <n v="889"/>
        <n v="1419"/>
        <n v="1412"/>
        <n v="43"/>
        <n v="1408"/>
        <n v="1402"/>
        <n v="1400"/>
        <n v="213"/>
        <n v="1383"/>
        <n v="1376"/>
        <n v="1270"/>
        <n v="563"/>
        <n v="45"/>
        <n v="1367"/>
        <n v="1429"/>
        <n v="1360"/>
        <n v="1092"/>
        <n v="1021"/>
        <n v="1699"/>
        <n v="1358"/>
        <n v="1357"/>
        <n v="90"/>
        <n v="1354"/>
        <n v="301"/>
        <n v="1339"/>
        <n v="1302"/>
        <n v="712"/>
        <n v="68"/>
        <n v="339"/>
        <n v="531"/>
        <n v="1372"/>
        <n v="1148"/>
        <n v="1301"/>
        <n v="660"/>
        <n v="502"/>
        <n v="1298"/>
        <n v="1285"/>
        <n v="1551"/>
        <n v="251"/>
        <n v="1384"/>
        <n v="1194"/>
        <n v="304"/>
        <n v="777"/>
        <n v="262"/>
        <n v="1320"/>
        <n v="1300"/>
        <n v="710"/>
        <n v="952"/>
        <n v="344"/>
        <n v="295"/>
        <n v="1287"/>
        <n v="79"/>
        <n v="1023"/>
        <n v="1011"/>
        <n v="1262"/>
        <n v="1237"/>
        <n v="151"/>
        <n v="592"/>
        <n v="1364"/>
        <n v="28"/>
        <n v="125"/>
        <n v="545"/>
        <n v="308"/>
        <n v="89"/>
        <n v="22"/>
        <n v="1466"/>
        <n v="1236"/>
        <n v="479"/>
        <n v="1622"/>
        <n v="897"/>
        <n v="1228"/>
        <n v="338"/>
        <n v="912"/>
        <n v="671"/>
        <n v="188"/>
        <n v="1207"/>
        <n v="956"/>
        <n v="1206"/>
        <n v="11"/>
        <n v="1265"/>
        <n v="25"/>
        <n v="51"/>
        <n v="971"/>
        <n v="92"/>
        <n v="701"/>
        <n v="453"/>
        <n v="429"/>
        <n v="155"/>
        <n v="1205"/>
        <n v="1282"/>
        <n v="669"/>
        <n v="1185"/>
        <n v="53"/>
        <n v="1184"/>
        <n v="62"/>
        <n v="69"/>
        <n v="1182"/>
        <n v="1150"/>
        <n v="659"/>
        <n v="795"/>
        <n v="33"/>
        <n v="1149"/>
        <n v="921"/>
        <n v="1561"/>
        <n v="224"/>
        <n v="892"/>
        <n v="1729"/>
        <n v="886"/>
        <n v="724"/>
        <n v="345"/>
        <n v="61"/>
        <n v="1169"/>
        <n v="1313"/>
        <n v="10"/>
        <n v="1350"/>
        <n v="1143"/>
        <n v="960"/>
        <n v="1138"/>
        <n v="589"/>
        <n v="1110"/>
        <n v="1803"/>
        <n v="787"/>
        <n v="770"/>
        <n v="55"/>
        <n v="1037"/>
        <n v="485"/>
        <n v="1277"/>
        <n v="9"/>
        <n v="887"/>
        <n v="1099"/>
        <n v="50"/>
        <n v="1113"/>
        <n v="435"/>
        <n v="390"/>
        <n v="1089"/>
        <n v="1098"/>
        <n v="603"/>
        <n v="76"/>
        <n v="123"/>
        <n v="1072"/>
        <n v="88"/>
        <n v="385"/>
        <n v="30"/>
        <n v="303"/>
        <n v="612"/>
        <n v="1432"/>
        <n v="497"/>
        <n v="1070"/>
        <n v="810"/>
        <n v="987"/>
        <n v="74"/>
        <n v="483"/>
        <n v="193"/>
        <n v="1061"/>
        <n v="1059"/>
        <n v="674"/>
        <n v="1024"/>
        <n v="115"/>
        <n v="748"/>
        <n v="1507"/>
        <n v="67"/>
        <n v="809"/>
        <n v="856"/>
        <n v="1056"/>
        <n v="71"/>
        <n v="1054"/>
        <n v="845"/>
        <n v="1053"/>
        <n v="1052"/>
        <n v="1036"/>
        <n v="791"/>
        <n v="839"/>
        <n v="1494"/>
        <n v="871"/>
        <n v="1158"/>
        <n v="1234"/>
        <n v="27"/>
        <n v="52"/>
        <n v="1587"/>
        <n v="1032"/>
        <n v="85"/>
        <n v="311"/>
        <n v="152"/>
        <n v="122"/>
        <n v="1030"/>
        <n v="381"/>
        <n v="388"/>
        <n v="149"/>
        <n v="1698"/>
        <n v="538"/>
        <n v="494"/>
        <n v="38"/>
        <n v="120"/>
        <n v="1473"/>
        <n v="851"/>
        <n v="1188"/>
        <n v="153"/>
        <n v="460"/>
        <n v="1028"/>
        <n v="964"/>
        <n v="2262"/>
        <n v="1101"/>
        <n v="184"/>
        <n v="1132"/>
        <n v="1490"/>
        <n v="457"/>
        <n v="663"/>
        <n v="14"/>
        <n v="1174"/>
        <n v="70"/>
        <n v="656"/>
        <n v="1003"/>
        <n v="972"/>
        <n v="64"/>
        <n v="261"/>
        <n v="1226"/>
        <n v="355"/>
        <n v="967"/>
        <n v="726"/>
        <n v="48"/>
        <n v="677"/>
        <n v="961"/>
        <n v="1565"/>
        <n v="934"/>
        <n v="883"/>
        <n v="852"/>
        <n v="2188"/>
        <n v="377"/>
        <n v="898"/>
        <n v="375"/>
        <n v="723"/>
        <n v="252"/>
        <n v="910"/>
        <n v="877"/>
        <n v="591"/>
        <n v="860"/>
        <n v="233"/>
        <n v="920"/>
        <n v="841"/>
        <n v="1988"/>
        <n v="1482"/>
        <n v="808"/>
        <n v="513"/>
        <n v="196"/>
        <n v="1566"/>
        <n v="540"/>
        <n v="827"/>
        <n v="1078"/>
        <n v="600"/>
        <n v="229"/>
        <n v="150"/>
        <n v="386"/>
        <n v="914"/>
        <n v="1299"/>
        <n v="775"/>
        <n v="1165"/>
        <n v="256"/>
        <n v="1471"/>
        <n v="1469"/>
        <n v="670"/>
        <n v="884"/>
        <n v="1010"/>
        <n v="506"/>
        <n v="769"/>
        <n v="747"/>
        <n v="725"/>
        <n v="337"/>
        <n v="642"/>
        <n v="708"/>
        <n v="706"/>
        <n v="384"/>
        <n v="619"/>
        <n v="801"/>
        <n v="702"/>
        <n v="607"/>
        <n v="219"/>
        <n v="699"/>
        <n v="2098"/>
        <n v="651"/>
        <n v="72"/>
        <n v="4"/>
        <n v="662"/>
        <n v="2062"/>
        <n v="653"/>
        <n v="511"/>
        <n v="1542"/>
        <n v="1046"/>
        <n v="661"/>
        <n v="1259"/>
        <n v="1058"/>
        <n v="641"/>
        <n v="618"/>
        <n v="1799"/>
        <n v="1505"/>
        <n v="616"/>
        <n v="615"/>
        <n v="597"/>
        <n v="836"/>
        <n v="226"/>
        <n v="183"/>
        <n v="1203"/>
        <n v="1293"/>
        <n v="548"/>
        <n v="1254"/>
        <n v="835"/>
        <n v="714"/>
        <n v="444"/>
        <n v="543"/>
        <n v="542"/>
        <n v="532"/>
        <n v="361"/>
        <n v="342"/>
        <n v="1601"/>
        <n v="146"/>
        <n v="1087"/>
        <n v="1117"/>
        <n v="520"/>
        <n v="496"/>
        <n v="1426"/>
        <n v="923"/>
        <n v="272"/>
        <n v="547"/>
        <n v="258"/>
        <n v="189"/>
        <n v="1039"/>
        <n v="1180"/>
        <n v="1319"/>
        <n v="445"/>
        <n v="1634"/>
        <n v="838"/>
        <n v="492"/>
        <n v="322"/>
        <n v="1027"/>
        <n v="1784"/>
        <n v="821"/>
        <n v="451"/>
        <n v="1794"/>
        <n v="447"/>
        <n v="595"/>
        <n v="682"/>
        <n v="1541"/>
        <n v="392"/>
        <n v="604"/>
        <n v="442"/>
        <n v="305"/>
        <n v="220"/>
        <n v="893"/>
        <n v="733"/>
        <n v="397"/>
        <n v="1271"/>
        <n v="874"/>
        <n v="1047"/>
        <n v="608"/>
        <n v="1212"/>
        <n v="309"/>
        <n v="825"/>
        <n v="1112"/>
        <n v="976"/>
        <n v="992"/>
        <n v="1094"/>
        <n v="15"/>
        <n v="23"/>
        <n v="1534"/>
        <n v="556"/>
        <n v="658"/>
        <n v="389"/>
        <n v="865"/>
        <n v="399"/>
        <n v="599"/>
        <n v="276"/>
        <n v="1253"/>
        <n v="87"/>
        <n v="758"/>
        <n v="298"/>
        <n v="645"/>
        <n v="26"/>
        <n v="778"/>
        <n v="372"/>
        <n v="1425"/>
        <n v="8"/>
        <n v="21"/>
        <n v="668"/>
        <n v="1998"/>
        <n v="1157"/>
        <n v="665"/>
        <n v="1362"/>
        <n v="223"/>
        <n v="550"/>
        <n v="190"/>
        <n v="818"/>
        <n v="673"/>
        <n v="1550"/>
        <n v="1073"/>
        <n v="336"/>
        <n v="588"/>
        <n v="605"/>
        <n v="316"/>
        <n v="901"/>
        <n v="1040"/>
        <n v="560"/>
        <n v="422"/>
        <n v="955"/>
        <n v="774"/>
        <n v="349"/>
        <n v="1012"/>
        <n v="1038"/>
        <n v="1331"/>
        <n v="432"/>
        <n v="491"/>
        <n v="279"/>
        <n v="495"/>
        <n v="273"/>
        <n v="265"/>
        <n v="796"/>
        <n v="253"/>
        <n v="260"/>
        <n v="398"/>
        <n v="872"/>
        <n v="144"/>
        <n v="2153"/>
        <n v="1084"/>
        <n v="228"/>
        <n v="765"/>
        <n v="734"/>
        <n v="440"/>
        <n v="1685"/>
        <n v="858"/>
        <n v="1000"/>
        <n v="1406"/>
        <n v="762"/>
        <n v="957"/>
        <n v="60"/>
        <n v="986"/>
        <n v="790"/>
        <n v="536"/>
        <n v="156"/>
        <n v="65"/>
        <n v="1177"/>
        <n v="1391"/>
        <n v="890"/>
        <n v="1097"/>
        <n v="700"/>
        <n v="1644"/>
        <n v="270"/>
        <n v="1114"/>
        <n v="1232"/>
        <n v="512"/>
        <n v="78"/>
        <n v="804"/>
        <n v="180"/>
        <n v="544"/>
        <n v="2157"/>
        <n v="1727"/>
        <n v="721"/>
        <n v="405"/>
        <n v="977"/>
        <n v="358"/>
        <n v="1702"/>
        <n v="1220"/>
        <n v="346"/>
        <n v="594"/>
        <n v="1555"/>
        <n v="806"/>
        <n v="1553"/>
        <n v="847"/>
        <n v="736"/>
        <n v="1484"/>
        <n v="1430"/>
        <n v="766"/>
        <n v="571"/>
        <n v="1096"/>
        <n v="147"/>
        <n v="907"/>
        <n v="292"/>
        <n v="29"/>
        <n v="360"/>
        <n v="730"/>
        <n v="403"/>
        <n v="928"/>
        <n v="908"/>
        <n v="989"/>
        <n v="2068"/>
        <n v="1387"/>
        <n v="993"/>
        <n v="340"/>
        <n v="293"/>
        <n v="6"/>
        <n v="307"/>
        <n v="1145"/>
        <n v="969"/>
        <n v="1106"/>
        <n v="783"/>
        <n v="1229"/>
        <n v="1493"/>
        <n v="767"/>
        <n v="296"/>
        <n v="1599"/>
        <n v="1323"/>
        <n v="1336"/>
        <n v="1556"/>
        <n v="757"/>
        <n v="1332"/>
        <n v="1467"/>
        <n v="450"/>
        <n v="954"/>
        <n v="1871"/>
        <n v="448"/>
        <n v="1279"/>
        <n v="145"/>
        <n v="335"/>
        <n v="755"/>
        <n v="408"/>
        <n v="916"/>
        <n v="959"/>
        <n v="124"/>
        <n v="313"/>
        <n v="354"/>
        <n v="218"/>
        <n v="1095"/>
        <n v="111"/>
        <n v="557"/>
        <n v="751"/>
        <n v="719"/>
        <n v="393"/>
        <n v="1238"/>
        <n v="126"/>
        <n v="913"/>
        <n v="973"/>
        <n v="1342"/>
        <n v="1900"/>
        <n v="1886"/>
        <n v="878"/>
        <n v="1413"/>
        <n v="693"/>
        <n v="1681"/>
        <n v="539"/>
        <n v="446"/>
        <n v="391"/>
        <n v="1780"/>
        <n v="768"/>
        <n v="819"/>
        <n v="407"/>
        <n v="187"/>
        <n v="1312"/>
        <n v="1018"/>
        <n v="1577"/>
        <n v="1691"/>
        <n v="1004"/>
        <n v="876"/>
        <n v="862"/>
        <n v="1217"/>
        <n v="998"/>
        <n v="918"/>
        <n v="1164"/>
        <n v="1570"/>
        <n v="866"/>
        <n v="1041"/>
        <n v="1211"/>
        <n v="1352"/>
        <n v="1970"/>
        <n v="735"/>
        <n v="83"/>
        <n v="709"/>
        <n v="1902"/>
        <n v="1476"/>
        <n v="475"/>
        <n v="1288"/>
        <n v="1146"/>
        <n v="1588"/>
        <n v="904"/>
        <n v="703"/>
        <n v="1349"/>
        <n v="881"/>
        <n v="1869"/>
        <n v="850"/>
        <n v="590"/>
        <n v="647"/>
        <n v="1230"/>
        <n v="1475"/>
        <n v="1607"/>
        <n v="1675"/>
        <n v="157"/>
        <n v="1131"/>
        <n v="970"/>
        <n v="96"/>
        <n v="666"/>
        <n v="1235"/>
        <n v="1762"/>
        <n v="1441"/>
        <n v="1798"/>
        <n v="803"/>
        <n v="1916"/>
        <n v="1171"/>
        <n v="649"/>
        <n v="1540"/>
        <n v="1221"/>
        <n v="1450"/>
        <n v="577"/>
        <n v="826"/>
        <n v="1322"/>
        <n v="443"/>
        <n v="7"/>
        <n v="294"/>
        <n v="1042"/>
        <n v="833"/>
        <n v="1487"/>
        <n v="274"/>
        <n v="694"/>
        <n v="704"/>
        <n v="885"/>
        <n v="86"/>
        <n v="1103"/>
        <n v="436"/>
        <n v="909"/>
        <n v="896"/>
        <n v="728"/>
        <n v="754"/>
        <n v="1329"/>
        <n v="5"/>
        <n v="1600"/>
        <n v="996"/>
        <n v="732"/>
        <m/>
      </sharedItems>
    </cacheField>
    <cacheField name="Spending Segment" numFmtId="2">
      <sharedItems containsBlank="1"/>
    </cacheField>
    <cacheField name="PctIncome" numFmtId="10">
      <sharedItems containsString="0" containsBlank="1" containsNumber="1" minValue="5.3845076944614956E-5" maxValue="0.57270693512304249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 count="3">
        <n v="1"/>
        <n v="0"/>
        <m/>
      </sharedItems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/>
    </cacheField>
    <cacheField name="Age" numFmtId="0">
      <sharedItems containsString="0" containsBlank="1" containsNumber="1" containsInteger="1" minValue="24" maxValue="80"/>
    </cacheField>
    <cacheField name="AgeGroup" numFmtId="0">
      <sharedItems containsBlank="1"/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RegularProds" numFmtId="0">
      <sharedItems containsString="0" containsBlank="1" containsNumber="1" containsInteger="1" minValue="-283" maxValue="2458"/>
    </cacheField>
    <cacheField name="DateJoined" numFmtId="165">
      <sharedItems containsNonDate="0" containsDate="1" containsString="0" containsBlank="1" minDate="2014-12-18T00:00:00" maxDate="2016-11-17T00:00:00"/>
    </cacheField>
    <cacheField name="MonthJoined" numFmtId="1">
      <sharedItems containsString="0" containsBlank="1" containsNumber="1" containsInteger="1" minValue="1" maxValue="12"/>
    </cacheField>
    <cacheField name="MonthName" numFmtId="1">
      <sharedItems containsBlank="1"/>
    </cacheField>
    <cacheField name="Frequency" numFmtId="1">
      <sharedItems containsString="0" containsBlank="1" containsNumber="1" containsInteger="1" minValue="1" maxValue="1"/>
    </cacheField>
    <cacheField name="Helper Colum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637467476852" createdVersion="8" refreshedVersion="8" minRefreshableVersion="3" recordCount="2205" xr:uid="{096ABB82-7B43-4290-A45F-7AFEE2711585}">
  <cacheSource type="worksheet">
    <worksheetSource ref="A1:BI1048576" sheet="Main"/>
  </cacheSource>
  <cacheFields count="49">
    <cacheField name="CustomerID" numFmtId="0">
      <sharedItems containsString="0" containsBlank="1" containsNumber="1" containsInteger="1" minValue="1" maxValue="2205"/>
    </cacheField>
    <cacheField name="Income" numFmtId="0">
      <sharedItems containsString="0" containsBlank="1" containsNumber="1" containsInteger="1" minValue="1730" maxValue="113734"/>
    </cacheField>
    <cacheField name="Inycome Segment" numFmtId="0">
      <sharedItems containsBlank="1"/>
    </cacheField>
    <cacheField name="MntTotal" numFmtId="0">
      <sharedItems containsString="0" containsBlank="1" containsNumber="1" containsInteger="1" minValue="4" maxValue="2491"/>
    </cacheField>
    <cacheField name="Spending Segment" numFmtId="2">
      <sharedItems containsBlank="1"/>
    </cacheField>
    <cacheField name="PctIncome" numFmtId="10">
      <sharedItems containsString="0" containsBlank="1" containsNumber="1" minValue="5.3845076944614956E-5" maxValue="0.57270693512304249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 count="3">
        <n v="0"/>
        <n v="1"/>
        <m/>
      </sharedItems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/>
    </cacheField>
    <cacheField name="Age" numFmtId="0">
      <sharedItems containsString="0" containsBlank="1" containsNumber="1" containsInteger="1" minValue="24" maxValue="80"/>
    </cacheField>
    <cacheField name="AgeGroup" numFmtId="0">
      <sharedItems containsBlank="1"/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RegularProds" numFmtId="0">
      <sharedItems containsString="0" containsBlank="1" containsNumber="1" containsInteger="1" minValue="-283" maxValue="2458"/>
    </cacheField>
    <cacheField name="DateJoined" numFmtId="165">
      <sharedItems containsNonDate="0" containsDate="1" containsString="0" containsBlank="1" minDate="2014-12-18T00:00:00" maxDate="2016-11-17T00:00:00"/>
    </cacheField>
    <cacheField name="MonthJoined" numFmtId="1">
      <sharedItems containsString="0" containsBlank="1" containsNumber="1" containsInteger="1" minValue="1" maxValue="12"/>
    </cacheField>
    <cacheField name="MonthName" numFmtId="1">
      <sharedItems containsBlank="1"/>
    </cacheField>
    <cacheField name="Frequency" numFmtId="1">
      <sharedItems containsString="0" containsBlank="1" containsNumber="1" containsInteger="1" minValue="1" maxValue="1"/>
    </cacheField>
    <cacheField name="Helper Column" numFmtId="0">
      <sharedItems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odora Santos" refreshedDate="46074.299864120374" createdVersion="8" refreshedVersion="8" minRefreshableVersion="3" recordCount="2205" xr:uid="{92EBC833-7704-409F-A1B6-9FA9E259A187}">
  <cacheSource type="worksheet">
    <worksheetSource ref="A1:BE1048576" sheet="Main"/>
  </cacheSource>
  <cacheFields count="57">
    <cacheField name="CustomerID" numFmtId="0">
      <sharedItems containsString="0" containsBlank="1" containsNumber="1" containsInteger="1" minValue="1" maxValue="2205"/>
    </cacheField>
    <cacheField name="Income" numFmtId="0">
      <sharedItems containsString="0" containsBlank="1" containsNumber="1" containsInteger="1" minValue="1730" maxValue="113734"/>
    </cacheField>
    <cacheField name="Inycome Segment" numFmtId="0">
      <sharedItems containsBlank="1" count="3">
        <s v="High income"/>
        <s v="Low income"/>
        <m/>
      </sharedItems>
    </cacheField>
    <cacheField name="MntTotal" numFmtId="0">
      <sharedItems containsString="0" containsBlank="1" containsNumber="1" containsInteger="1" minValue="4" maxValue="2491"/>
    </cacheField>
    <cacheField name="Spending Segment" numFmtId="2">
      <sharedItems containsBlank="1" count="3">
        <s v="High spender"/>
        <s v="Low spender"/>
        <m/>
      </sharedItems>
    </cacheField>
    <cacheField name="PctIncome" numFmtId="10">
      <sharedItems containsString="0" containsBlank="1" containsNumber="1" minValue="5.3845076944614956E-5" maxValue="0.57270693512304249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TotalOfProducts" numFmtId="0">
      <sharedItems containsString="0" containsBlank="1" containsNumber="1" containsInteger="1" minValue="5" maxValue="2525"/>
    </cacheField>
    <cacheField name="Pct_Wines" numFmtId="10">
      <sharedItems containsString="0" containsBlank="1" containsNumber="1" minValue="0" maxValue="0.96330275229357798"/>
    </cacheField>
    <cacheField name="Pct_Fruits" numFmtId="10">
      <sharedItems containsString="0" containsBlank="1" containsNumber="1" minValue="0" maxValue="0.44554455445544555"/>
    </cacheField>
    <cacheField name="Pct_Meat" numFmtId="10">
      <sharedItems containsString="0" containsBlank="1" containsNumber="1" minValue="0" maxValue="0.99710982658959535"/>
    </cacheField>
    <cacheField name="Pct_Fish" numFmtId="10">
      <sharedItems containsString="0" containsBlank="1" containsNumber="1" minValue="0" maxValue="0.59090909090909094"/>
    </cacheField>
    <cacheField name="Pct_SweetProducts" numFmtId="10">
      <sharedItems containsString="0" containsBlank="1" containsNumber="1" minValue="0" maxValue="0.94584837545126355"/>
    </cacheField>
    <cacheField name="Pct_GoldProducts" numFmtId="10">
      <sharedItems containsString="0" containsBlank="1" containsNumber="1" minValue="0" maxValue="0.89415041782729809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TotalNumberPurchases" numFmtId="0">
      <sharedItems containsString="0" containsBlank="1" containsNumber="1" containsInteger="1" minValue="0" maxValue="43"/>
    </cacheField>
    <cacheField name="Pct_Deals" numFmtId="10">
      <sharedItems containsString="0" containsBlank="1" containsNumber="1" minValue="0" maxValue="1"/>
    </cacheField>
    <cacheField name="Pct_Web" numFmtId="10">
      <sharedItems containsString="0" containsBlank="1" containsNumber="1" minValue="0" maxValue="1"/>
    </cacheField>
    <cacheField name="Pct_Catalog" numFmtId="10">
      <sharedItems containsString="0" containsBlank="1" containsNumber="1" minValue="0" maxValue="0.65116279069767447"/>
    </cacheField>
    <cacheField name="Pct_Store" numFmtId="10">
      <sharedItems containsString="0" containsBlank="1" containsNumber="1" minValue="0" maxValue="1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 count="3">
        <n v="1"/>
        <n v="0"/>
        <m/>
      </sharedItems>
    </cacheField>
    <cacheField name="AcceptedCmp4" numFmtId="0">
      <sharedItems containsString="0" containsBlank="1" containsNumber="1" containsInteger="1" minValue="0" maxValue="1" count="3">
        <n v="0"/>
        <n v="1"/>
        <m/>
      </sharedItems>
    </cacheField>
    <cacheField name="AcceptedCmp5" numFmtId="0">
      <sharedItems containsString="0" containsBlank="1" containsNumber="1" containsInteger="1" minValue="0" maxValue="1" count="3">
        <n v="1"/>
        <n v="0"/>
        <m/>
      </sharedItems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4" maxValue="80" count="57">
        <n v="32"/>
        <n v="47"/>
        <n v="55"/>
        <n v="46"/>
        <n v="49"/>
        <n v="57"/>
        <n v="59"/>
        <n v="48"/>
        <n v="24"/>
        <n v="45"/>
        <n v="44"/>
        <n v="62"/>
        <n v="61"/>
        <n v="38"/>
        <n v="37"/>
        <n v="41"/>
        <n v="43"/>
        <n v="34"/>
        <n v="69"/>
        <n v="33"/>
        <n v="54"/>
        <n v="53"/>
        <n v="71"/>
        <n v="66"/>
        <n v="29"/>
        <n v="70"/>
        <n v="51"/>
        <n v="31"/>
        <n v="50"/>
        <n v="39"/>
        <n v="74"/>
        <n v="35"/>
        <n v="64"/>
        <n v="40"/>
        <n v="42"/>
        <n v="36"/>
        <n v="58"/>
        <n v="63"/>
        <n v="56"/>
        <n v="28"/>
        <n v="60"/>
        <n v="67"/>
        <n v="68"/>
        <n v="52"/>
        <n v="73"/>
        <n v="25"/>
        <n v="65"/>
        <n v="30"/>
        <n v="72"/>
        <n v="75"/>
        <n v="80"/>
        <n v="76"/>
        <n v="77"/>
        <n v="26"/>
        <n v="27"/>
        <n v="79"/>
        <m/>
      </sharedItems>
    </cacheField>
    <cacheField name="AgeGroup" numFmtId="0">
      <sharedItems containsBlank="1" count="5">
        <s v="24-35"/>
        <s v="36-50"/>
        <s v="50-65"/>
        <s v="66+"/>
        <m/>
      </sharedItems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RegularProds" numFmtId="0">
      <sharedItems containsString="0" containsBlank="1" containsNumber="1" containsInteger="1" minValue="-283" maxValue="2458"/>
    </cacheField>
    <cacheField name="DateJoined" numFmtId="165">
      <sharedItems containsNonDate="0" containsDate="1" containsString="0" containsBlank="1" minDate="2014-12-18T00:00:00" maxDate="2016-11-17T00:00:00"/>
    </cacheField>
    <cacheField name="MonthJoined" numFmtId="1">
      <sharedItems containsString="0" containsBlank="1" containsNumber="1" containsInteger="1" minValue="1" maxValue="12"/>
    </cacheField>
    <cacheField name="MonthName" numFmtId="1">
      <sharedItems containsBlank="1"/>
    </cacheField>
    <cacheField name="Frequency" numFmtId="1">
      <sharedItems containsString="0" containsBlank="1" containsNumber="1" containsInteger="1" minValue="1" maxValue="1"/>
    </cacheField>
    <cacheField name="Helper Column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x v="0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3"/>
    <x v="0"/>
  </r>
  <r>
    <x v="0"/>
    <x v="0"/>
  </r>
  <r>
    <x v="0"/>
    <x v="0"/>
  </r>
  <r>
    <x v="0"/>
    <x v="0"/>
  </r>
  <r>
    <x v="3"/>
    <x v="0"/>
  </r>
  <r>
    <x v="0"/>
    <x v="0"/>
  </r>
  <r>
    <x v="0"/>
    <x v="0"/>
  </r>
  <r>
    <x v="0"/>
    <x v="0"/>
  </r>
  <r>
    <x v="0"/>
    <x v="0"/>
  </r>
  <r>
    <x v="1"/>
    <x v="0"/>
  </r>
  <r>
    <x v="4"/>
    <x v="0"/>
  </r>
  <r>
    <x v="3"/>
    <x v="0"/>
  </r>
  <r>
    <x v="3"/>
    <x v="0"/>
  </r>
  <r>
    <x v="3"/>
    <x v="0"/>
  </r>
  <r>
    <x v="5"/>
    <x v="0"/>
  </r>
  <r>
    <x v="6"/>
    <x v="0"/>
  </r>
  <r>
    <x v="3"/>
    <x v="0"/>
  </r>
  <r>
    <x v="3"/>
    <x v="0"/>
  </r>
  <r>
    <x v="3"/>
    <x v="0"/>
  </r>
  <r>
    <x v="3"/>
    <x v="0"/>
  </r>
  <r>
    <x v="7"/>
    <x v="0"/>
  </r>
  <r>
    <x v="3"/>
    <x v="0"/>
  </r>
  <r>
    <x v="8"/>
    <x v="0"/>
  </r>
  <r>
    <x v="3"/>
    <x v="0"/>
  </r>
  <r>
    <x v="3"/>
    <x v="0"/>
  </r>
  <r>
    <x v="8"/>
    <x v="0"/>
  </r>
  <r>
    <x v="2"/>
    <x v="0"/>
  </r>
  <r>
    <x v="9"/>
    <x v="0"/>
  </r>
  <r>
    <x v="6"/>
    <x v="0"/>
  </r>
  <r>
    <x v="6"/>
    <x v="0"/>
  </r>
  <r>
    <x v="3"/>
    <x v="0"/>
  </r>
  <r>
    <x v="1"/>
    <x v="0"/>
  </r>
  <r>
    <x v="10"/>
    <x v="0"/>
  </r>
  <r>
    <x v="3"/>
    <x v="0"/>
  </r>
  <r>
    <x v="3"/>
    <x v="0"/>
  </r>
  <r>
    <x v="3"/>
    <x v="0"/>
  </r>
  <r>
    <x v="3"/>
    <x v="0"/>
  </r>
  <r>
    <x v="0"/>
    <x v="0"/>
  </r>
  <r>
    <x v="0"/>
    <x v="0"/>
  </r>
  <r>
    <x v="3"/>
    <x v="0"/>
  </r>
  <r>
    <x v="3"/>
    <x v="0"/>
  </r>
  <r>
    <x v="3"/>
    <x v="0"/>
  </r>
  <r>
    <x v="3"/>
    <x v="0"/>
  </r>
  <r>
    <x v="3"/>
    <x v="0"/>
  </r>
  <r>
    <x v="6"/>
    <x v="0"/>
  </r>
  <r>
    <x v="3"/>
    <x v="0"/>
  </r>
  <r>
    <x v="3"/>
    <x v="0"/>
  </r>
  <r>
    <x v="3"/>
    <x v="0"/>
  </r>
  <r>
    <x v="4"/>
    <x v="0"/>
  </r>
  <r>
    <x v="3"/>
    <x v="0"/>
  </r>
  <r>
    <x v="0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8"/>
    <x v="0"/>
  </r>
  <r>
    <x v="3"/>
    <x v="0"/>
  </r>
  <r>
    <x v="3"/>
    <x v="0"/>
  </r>
  <r>
    <x v="4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6"/>
    <x v="0"/>
  </r>
  <r>
    <x v="3"/>
    <x v="0"/>
  </r>
  <r>
    <x v="3"/>
    <x v="0"/>
  </r>
  <r>
    <x v="8"/>
    <x v="0"/>
  </r>
  <r>
    <x v="10"/>
    <x v="0"/>
  </r>
  <r>
    <x v="8"/>
    <x v="0"/>
  </r>
  <r>
    <x v="8"/>
    <x v="0"/>
  </r>
  <r>
    <x v="11"/>
    <x v="0"/>
  </r>
  <r>
    <x v="3"/>
    <x v="0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3"/>
    <x v="0"/>
  </r>
  <r>
    <x v="3"/>
    <x v="0"/>
  </r>
  <r>
    <x v="7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9"/>
    <x v="0"/>
  </r>
  <r>
    <x v="3"/>
    <x v="0"/>
  </r>
  <r>
    <x v="3"/>
    <x v="0"/>
  </r>
  <r>
    <x v="5"/>
    <x v="0"/>
  </r>
  <r>
    <x v="3"/>
    <x v="0"/>
  </r>
  <r>
    <x v="3"/>
    <x v="0"/>
  </r>
  <r>
    <x v="11"/>
    <x v="0"/>
  </r>
  <r>
    <x v="3"/>
    <x v="0"/>
  </r>
  <r>
    <x v="3"/>
    <x v="0"/>
  </r>
  <r>
    <x v="3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10"/>
    <x v="0"/>
  </r>
  <r>
    <x v="3"/>
    <x v="0"/>
  </r>
  <r>
    <x v="8"/>
    <x v="0"/>
  </r>
  <r>
    <x v="7"/>
    <x v="0"/>
  </r>
  <r>
    <x v="8"/>
    <x v="0"/>
  </r>
  <r>
    <x v="8"/>
    <x v="0"/>
  </r>
  <r>
    <x v="4"/>
    <x v="0"/>
  </r>
  <r>
    <x v="8"/>
    <x v="0"/>
  </r>
  <r>
    <x v="1"/>
    <x v="0"/>
  </r>
  <r>
    <x v="7"/>
    <x v="0"/>
  </r>
  <r>
    <x v="8"/>
    <x v="0"/>
  </r>
  <r>
    <x v="3"/>
    <x v="0"/>
  </r>
  <r>
    <x v="8"/>
    <x v="0"/>
  </r>
  <r>
    <x v="8"/>
    <x v="0"/>
  </r>
  <r>
    <x v="3"/>
    <x v="0"/>
  </r>
  <r>
    <x v="7"/>
    <x v="0"/>
  </r>
  <r>
    <x v="8"/>
    <x v="0"/>
  </r>
  <r>
    <x v="8"/>
    <x v="0"/>
  </r>
  <r>
    <x v="8"/>
    <x v="0"/>
  </r>
  <r>
    <x v="7"/>
    <x v="0"/>
  </r>
  <r>
    <x v="8"/>
    <x v="0"/>
  </r>
  <r>
    <x v="8"/>
    <x v="0"/>
  </r>
  <r>
    <x v="8"/>
    <x v="0"/>
  </r>
  <r>
    <x v="8"/>
    <x v="0"/>
  </r>
  <r>
    <x v="0"/>
    <x v="0"/>
  </r>
  <r>
    <x v="2"/>
    <x v="0"/>
  </r>
  <r>
    <x v="2"/>
    <x v="0"/>
  </r>
  <r>
    <x v="8"/>
    <x v="0"/>
  </r>
  <r>
    <x v="3"/>
    <x v="0"/>
  </r>
  <r>
    <x v="8"/>
    <x v="0"/>
  </r>
  <r>
    <x v="8"/>
    <x v="0"/>
  </r>
  <r>
    <x v="8"/>
    <x v="0"/>
  </r>
  <r>
    <x v="1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1"/>
    <x v="0"/>
  </r>
  <r>
    <x v="8"/>
    <x v="0"/>
  </r>
  <r>
    <x v="0"/>
    <x v="0"/>
  </r>
  <r>
    <x v="8"/>
    <x v="0"/>
  </r>
  <r>
    <x v="8"/>
    <x v="0"/>
  </r>
  <r>
    <x v="3"/>
    <x v="0"/>
  </r>
  <r>
    <x v="8"/>
    <x v="0"/>
  </r>
  <r>
    <x v="8"/>
    <x v="0"/>
  </r>
  <r>
    <x v="8"/>
    <x v="0"/>
  </r>
  <r>
    <x v="8"/>
    <x v="0"/>
  </r>
  <r>
    <x v="10"/>
    <x v="0"/>
  </r>
  <r>
    <x v="8"/>
    <x v="0"/>
  </r>
  <r>
    <x v="8"/>
    <x v="0"/>
  </r>
  <r>
    <x v="1"/>
    <x v="0"/>
  </r>
  <r>
    <x v="8"/>
    <x v="0"/>
  </r>
  <r>
    <x v="8"/>
    <x v="0"/>
  </r>
  <r>
    <x v="8"/>
    <x v="0"/>
  </r>
  <r>
    <x v="5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7"/>
    <x v="0"/>
  </r>
  <r>
    <x v="8"/>
    <x v="0"/>
  </r>
  <r>
    <x v="8"/>
    <x v="0"/>
  </r>
  <r>
    <x v="8"/>
    <x v="0"/>
  </r>
  <r>
    <x v="8"/>
    <x v="0"/>
  </r>
  <r>
    <x v="7"/>
    <x v="0"/>
  </r>
  <r>
    <x v="4"/>
    <x v="0"/>
  </r>
  <r>
    <x v="1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6"/>
    <x v="0"/>
  </r>
  <r>
    <x v="8"/>
    <x v="0"/>
  </r>
  <r>
    <x v="2"/>
    <x v="0"/>
  </r>
  <r>
    <x v="2"/>
    <x v="0"/>
  </r>
  <r>
    <x v="2"/>
    <x v="0"/>
  </r>
  <r>
    <x v="2"/>
    <x v="0"/>
  </r>
  <r>
    <x v="3"/>
    <x v="0"/>
  </r>
  <r>
    <x v="7"/>
    <x v="0"/>
  </r>
  <r>
    <x v="3"/>
    <x v="0"/>
  </r>
  <r>
    <x v="2"/>
    <x v="0"/>
  </r>
  <r>
    <x v="2"/>
    <x v="0"/>
  </r>
  <r>
    <x v="2"/>
    <x v="0"/>
  </r>
  <r>
    <x v="6"/>
    <x v="0"/>
  </r>
  <r>
    <x v="2"/>
    <x v="0"/>
  </r>
  <r>
    <x v="2"/>
    <x v="0"/>
  </r>
  <r>
    <x v="2"/>
    <x v="0"/>
  </r>
  <r>
    <x v="2"/>
    <x v="0"/>
  </r>
  <r>
    <x v="7"/>
    <x v="0"/>
  </r>
  <r>
    <x v="2"/>
    <x v="0"/>
  </r>
  <r>
    <x v="2"/>
    <x v="0"/>
  </r>
  <r>
    <x v="2"/>
    <x v="0"/>
  </r>
  <r>
    <x v="7"/>
    <x v="0"/>
  </r>
  <r>
    <x v="2"/>
    <x v="0"/>
  </r>
  <r>
    <x v="2"/>
    <x v="0"/>
  </r>
  <r>
    <x v="2"/>
    <x v="0"/>
  </r>
  <r>
    <x v="2"/>
    <x v="0"/>
  </r>
  <r>
    <x v="1"/>
    <x v="0"/>
  </r>
  <r>
    <x v="2"/>
    <x v="0"/>
  </r>
  <r>
    <x v="2"/>
    <x v="0"/>
  </r>
  <r>
    <x v="11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3"/>
    <x v="0"/>
  </r>
  <r>
    <x v="8"/>
    <x v="0"/>
  </r>
  <r>
    <x v="2"/>
    <x v="0"/>
  </r>
  <r>
    <x v="2"/>
    <x v="0"/>
  </r>
  <r>
    <x v="2"/>
    <x v="0"/>
  </r>
  <r>
    <x v="8"/>
    <x v="0"/>
  </r>
  <r>
    <x v="3"/>
    <x v="0"/>
  </r>
  <r>
    <x v="2"/>
    <x v="0"/>
  </r>
  <r>
    <x v="2"/>
    <x v="0"/>
  </r>
  <r>
    <x v="3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9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9"/>
    <x v="0"/>
  </r>
  <r>
    <x v="2"/>
    <x v="0"/>
  </r>
  <r>
    <x v="2"/>
    <x v="0"/>
  </r>
  <r>
    <x v="5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9"/>
    <x v="0"/>
  </r>
  <r>
    <x v="9"/>
    <x v="0"/>
  </r>
  <r>
    <x v="2"/>
    <x v="0"/>
  </r>
  <r>
    <x v="9"/>
    <x v="0"/>
  </r>
  <r>
    <x v="8"/>
    <x v="0"/>
  </r>
  <r>
    <x v="6"/>
    <x v="0"/>
  </r>
  <r>
    <x v="6"/>
    <x v="0"/>
  </r>
  <r>
    <x v="2"/>
    <x v="0"/>
  </r>
  <r>
    <x v="2"/>
    <x v="0"/>
  </r>
  <r>
    <x v="2"/>
    <x v="0"/>
  </r>
  <r>
    <x v="2"/>
    <x v="0"/>
  </r>
  <r>
    <x v="1"/>
    <x v="0"/>
  </r>
  <r>
    <x v="9"/>
    <x v="0"/>
  </r>
  <r>
    <x v="10"/>
    <x v="0"/>
  </r>
  <r>
    <x v="9"/>
    <x v="0"/>
  </r>
  <r>
    <x v="9"/>
    <x v="0"/>
  </r>
  <r>
    <x v="9"/>
    <x v="0"/>
  </r>
  <r>
    <x v="9"/>
    <x v="0"/>
  </r>
  <r>
    <x v="9"/>
    <x v="0"/>
  </r>
  <r>
    <x v="10"/>
    <x v="0"/>
  </r>
  <r>
    <x v="9"/>
    <x v="0"/>
  </r>
  <r>
    <x v="1"/>
    <x v="0"/>
  </r>
  <r>
    <x v="9"/>
    <x v="0"/>
  </r>
  <r>
    <x v="9"/>
    <x v="0"/>
  </r>
  <r>
    <x v="9"/>
    <x v="0"/>
  </r>
  <r>
    <x v="9"/>
    <x v="0"/>
  </r>
  <r>
    <x v="9"/>
    <x v="0"/>
  </r>
  <r>
    <x v="5"/>
    <x v="0"/>
  </r>
  <r>
    <x v="3"/>
    <x v="0"/>
  </r>
  <r>
    <x v="9"/>
    <x v="0"/>
  </r>
  <r>
    <x v="0"/>
    <x v="0"/>
  </r>
  <r>
    <x v="9"/>
    <x v="0"/>
  </r>
  <r>
    <x v="1"/>
    <x v="0"/>
  </r>
  <r>
    <x v="3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7"/>
    <x v="0"/>
  </r>
  <r>
    <x v="9"/>
    <x v="0"/>
  </r>
  <r>
    <x v="9"/>
    <x v="0"/>
  </r>
  <r>
    <x v="8"/>
    <x v="0"/>
  </r>
  <r>
    <x v="3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3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1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4"/>
    <x v="0"/>
  </r>
  <r>
    <x v="4"/>
    <x v="0"/>
  </r>
  <r>
    <x v="4"/>
    <x v="0"/>
  </r>
  <r>
    <x v="11"/>
    <x v="0"/>
  </r>
  <r>
    <x v="4"/>
    <x v="0"/>
  </r>
  <r>
    <x v="4"/>
    <x v="0"/>
  </r>
  <r>
    <x v="4"/>
    <x v="0"/>
  </r>
  <r>
    <x v="4"/>
    <x v="0"/>
  </r>
  <r>
    <x v="9"/>
    <x v="0"/>
  </r>
  <r>
    <x v="4"/>
    <x v="0"/>
  </r>
  <r>
    <x v="0"/>
    <x v="0"/>
  </r>
  <r>
    <x v="4"/>
    <x v="0"/>
  </r>
  <r>
    <x v="4"/>
    <x v="0"/>
  </r>
  <r>
    <x v="6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6"/>
    <x v="0"/>
  </r>
  <r>
    <x v="4"/>
    <x v="0"/>
  </r>
  <r>
    <x v="4"/>
    <x v="0"/>
  </r>
  <r>
    <x v="4"/>
    <x v="0"/>
  </r>
  <r>
    <x v="1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2"/>
    <x v="0"/>
  </r>
  <r>
    <x v="4"/>
    <x v="0"/>
  </r>
  <r>
    <x v="4"/>
    <x v="0"/>
  </r>
  <r>
    <x v="4"/>
    <x v="0"/>
  </r>
  <r>
    <x v="6"/>
    <x v="0"/>
  </r>
  <r>
    <x v="4"/>
    <x v="0"/>
  </r>
  <r>
    <x v="4"/>
    <x v="0"/>
  </r>
  <r>
    <x v="4"/>
    <x v="0"/>
  </r>
  <r>
    <x v="3"/>
    <x v="0"/>
  </r>
  <r>
    <x v="4"/>
    <x v="0"/>
  </r>
  <r>
    <x v="4"/>
    <x v="0"/>
  </r>
  <r>
    <x v="4"/>
    <x v="0"/>
  </r>
  <r>
    <x v="4"/>
    <x v="0"/>
  </r>
  <r>
    <x v="2"/>
    <x v="0"/>
  </r>
  <r>
    <x v="0"/>
    <x v="0"/>
  </r>
  <r>
    <x v="6"/>
    <x v="0"/>
  </r>
  <r>
    <x v="4"/>
    <x v="0"/>
  </r>
  <r>
    <x v="4"/>
    <x v="0"/>
  </r>
  <r>
    <x v="4"/>
    <x v="0"/>
  </r>
  <r>
    <x v="11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8"/>
    <x v="0"/>
  </r>
  <r>
    <x v="6"/>
    <x v="0"/>
  </r>
  <r>
    <x v="4"/>
    <x v="0"/>
  </r>
  <r>
    <x v="11"/>
    <x v="0"/>
  </r>
  <r>
    <x v="2"/>
    <x v="0"/>
  </r>
  <r>
    <x v="6"/>
    <x v="0"/>
  </r>
  <r>
    <x v="3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9"/>
    <x v="0"/>
  </r>
  <r>
    <x v="6"/>
    <x v="0"/>
  </r>
  <r>
    <x v="6"/>
    <x v="0"/>
  </r>
  <r>
    <x v="6"/>
    <x v="0"/>
  </r>
  <r>
    <x v="6"/>
    <x v="0"/>
  </r>
  <r>
    <x v="6"/>
    <x v="0"/>
  </r>
  <r>
    <x v="10"/>
    <x v="0"/>
  </r>
  <r>
    <x v="6"/>
    <x v="0"/>
  </r>
  <r>
    <x v="6"/>
    <x v="0"/>
  </r>
  <r>
    <x v="6"/>
    <x v="0"/>
  </r>
  <r>
    <x v="6"/>
    <x v="0"/>
  </r>
  <r>
    <x v="2"/>
    <x v="0"/>
  </r>
  <r>
    <x v="6"/>
    <x v="0"/>
  </r>
  <r>
    <x v="8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5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3"/>
    <x v="0"/>
  </r>
  <r>
    <x v="1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7"/>
    <x v="0"/>
  </r>
  <r>
    <x v="4"/>
    <x v="0"/>
  </r>
  <r>
    <x v="6"/>
    <x v="0"/>
  </r>
  <r>
    <x v="9"/>
    <x v="0"/>
  </r>
  <r>
    <x v="6"/>
    <x v="0"/>
  </r>
  <r>
    <x v="6"/>
    <x v="0"/>
  </r>
  <r>
    <x v="11"/>
    <x v="0"/>
  </r>
  <r>
    <x v="6"/>
    <x v="0"/>
  </r>
  <r>
    <x v="10"/>
    <x v="0"/>
  </r>
  <r>
    <x v="6"/>
    <x v="0"/>
  </r>
  <r>
    <x v="11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3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0"/>
  </r>
  <r>
    <x v="1"/>
    <x v="0"/>
  </r>
  <r>
    <x v="2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6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9"/>
    <x v="0"/>
  </r>
  <r>
    <x v="5"/>
    <x v="0"/>
  </r>
  <r>
    <x v="1"/>
    <x v="0"/>
  </r>
  <r>
    <x v="4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1"/>
    <x v="0"/>
  </r>
  <r>
    <x v="1"/>
    <x v="0"/>
  </r>
  <r>
    <x v="1"/>
    <x v="0"/>
  </r>
  <r>
    <x v="2"/>
    <x v="0"/>
  </r>
  <r>
    <x v="10"/>
    <x v="0"/>
  </r>
  <r>
    <x v="1"/>
    <x v="0"/>
  </r>
  <r>
    <x v="3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8"/>
    <x v="0"/>
  </r>
  <r>
    <x v="1"/>
    <x v="0"/>
  </r>
  <r>
    <x v="11"/>
    <x v="0"/>
  </r>
  <r>
    <x v="6"/>
    <x v="0"/>
  </r>
  <r>
    <x v="1"/>
    <x v="0"/>
  </r>
  <r>
    <x v="3"/>
    <x v="0"/>
  </r>
  <r>
    <x v="1"/>
    <x v="0"/>
  </r>
  <r>
    <x v="1"/>
    <x v="0"/>
  </r>
  <r>
    <x v="1"/>
    <x v="0"/>
  </r>
  <r>
    <x v="1"/>
    <x v="0"/>
  </r>
  <r>
    <x v="1"/>
    <x v="0"/>
  </r>
  <r>
    <x v="2"/>
    <x v="0"/>
  </r>
  <r>
    <x v="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3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4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6"/>
    <x v="0"/>
  </r>
  <r>
    <x v="9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9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3"/>
    <x v="0"/>
  </r>
  <r>
    <x v="0"/>
    <x v="0"/>
  </r>
  <r>
    <x v="10"/>
    <x v="0"/>
  </r>
  <r>
    <x v="11"/>
    <x v="0"/>
  </r>
  <r>
    <x v="5"/>
    <x v="0"/>
  </r>
  <r>
    <x v="11"/>
    <x v="0"/>
  </r>
  <r>
    <x v="11"/>
    <x v="0"/>
  </r>
  <r>
    <x v="11"/>
    <x v="0"/>
  </r>
  <r>
    <x v="11"/>
    <x v="0"/>
  </r>
  <r>
    <x v="11"/>
    <x v="0"/>
  </r>
  <r>
    <x v="4"/>
    <x v="0"/>
  </r>
  <r>
    <x v="11"/>
    <x v="0"/>
  </r>
  <r>
    <x v="11"/>
    <x v="0"/>
  </r>
  <r>
    <x v="2"/>
    <x v="0"/>
  </r>
  <r>
    <x v="11"/>
    <x v="0"/>
  </r>
  <r>
    <x v="11"/>
    <x v="0"/>
  </r>
  <r>
    <x v="11"/>
    <x v="0"/>
  </r>
  <r>
    <x v="11"/>
    <x v="0"/>
  </r>
  <r>
    <x v="11"/>
    <x v="0"/>
  </r>
  <r>
    <x v="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0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8"/>
    <x v="0"/>
  </r>
  <r>
    <x v="7"/>
    <x v="0"/>
  </r>
  <r>
    <x v="7"/>
    <x v="0"/>
  </r>
  <r>
    <x v="7"/>
    <x v="0"/>
  </r>
  <r>
    <x v="7"/>
    <x v="0"/>
  </r>
  <r>
    <x v="4"/>
    <x v="0"/>
  </r>
  <r>
    <x v="7"/>
    <x v="0"/>
  </r>
  <r>
    <x v="4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3"/>
    <x v="0"/>
  </r>
  <r>
    <x v="4"/>
    <x v="0"/>
  </r>
  <r>
    <x v="7"/>
    <x v="0"/>
  </r>
  <r>
    <x v="7"/>
    <x v="0"/>
  </r>
  <r>
    <x v="8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8"/>
    <x v="0"/>
  </r>
  <r>
    <x v="6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11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5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8"/>
    <x v="0"/>
  </r>
  <r>
    <x v="7"/>
    <x v="0"/>
  </r>
  <r>
    <x v="7"/>
    <x v="0"/>
  </r>
  <r>
    <x v="7"/>
    <x v="0"/>
  </r>
  <r>
    <x v="7"/>
    <x v="0"/>
  </r>
  <r>
    <x v="0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3"/>
    <x v="0"/>
  </r>
  <r>
    <x v="10"/>
    <x v="0"/>
  </r>
  <r>
    <x v="10"/>
    <x v="0"/>
  </r>
  <r>
    <x v="9"/>
    <x v="0"/>
  </r>
  <r>
    <x v="10"/>
    <x v="0"/>
  </r>
  <r>
    <x v="10"/>
    <x v="0"/>
  </r>
  <r>
    <x v="10"/>
    <x v="0"/>
  </r>
  <r>
    <x v="10"/>
    <x v="0"/>
  </r>
  <r>
    <x v="10"/>
    <x v="0"/>
  </r>
  <r>
    <x v="3"/>
    <x v="0"/>
  </r>
  <r>
    <x v="8"/>
    <x v="0"/>
  </r>
  <r>
    <x v="10"/>
    <x v="0"/>
  </r>
  <r>
    <x v="6"/>
    <x v="0"/>
  </r>
  <r>
    <x v="10"/>
    <x v="0"/>
  </r>
  <r>
    <x v="10"/>
    <x v="0"/>
  </r>
  <r>
    <x v="1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4"/>
    <x v="0"/>
  </r>
  <r>
    <x v="10"/>
    <x v="0"/>
  </r>
  <r>
    <x v="10"/>
    <x v="0"/>
  </r>
  <r>
    <x v="10"/>
    <x v="0"/>
  </r>
  <r>
    <x v="10"/>
    <x v="0"/>
  </r>
  <r>
    <x v="10"/>
    <x v="0"/>
  </r>
  <r>
    <x v="2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"/>
    <x v="0"/>
  </r>
  <r>
    <x v="10"/>
    <x v="0"/>
  </r>
  <r>
    <x v="10"/>
    <x v="0"/>
  </r>
  <r>
    <x v="11"/>
    <x v="0"/>
  </r>
  <r>
    <x v="10"/>
    <x v="0"/>
  </r>
  <r>
    <x v="10"/>
    <x v="0"/>
  </r>
  <r>
    <x v="10"/>
    <x v="0"/>
  </r>
  <r>
    <x v="10"/>
    <x v="0"/>
  </r>
  <r>
    <x v="10"/>
    <x v="0"/>
  </r>
  <r>
    <x v="0"/>
    <x v="0"/>
  </r>
  <r>
    <x v="10"/>
    <x v="0"/>
  </r>
  <r>
    <x v="10"/>
    <x v="0"/>
  </r>
  <r>
    <x v="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11"/>
    <x v="0"/>
  </r>
  <r>
    <x v="5"/>
    <x v="0"/>
  </r>
  <r>
    <x v="5"/>
    <x v="0"/>
  </r>
  <r>
    <x v="5"/>
    <x v="0"/>
  </r>
  <r>
    <x v="5"/>
    <x v="0"/>
  </r>
  <r>
    <x v="3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3"/>
    <x v="0"/>
  </r>
  <r>
    <x v="5"/>
    <x v="0"/>
  </r>
  <r>
    <x v="5"/>
    <x v="0"/>
  </r>
  <r>
    <x v="5"/>
    <x v="0"/>
  </r>
  <r>
    <x v="5"/>
    <x v="0"/>
  </r>
  <r>
    <x v="5"/>
    <x v="0"/>
  </r>
  <r>
    <x v="2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2"/>
    <x v="0"/>
  </r>
  <r>
    <x v="5"/>
    <x v="0"/>
  </r>
  <r>
    <x v="4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4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9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9"/>
    <x v="0"/>
  </r>
  <r>
    <x v="0"/>
    <x v="0"/>
  </r>
  <r>
    <x v="0"/>
    <x v="0"/>
  </r>
  <r>
    <x v="0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9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0"/>
  </r>
  <r>
    <x v="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0"/>
    <x v="0"/>
  </r>
  <r>
    <x v="0"/>
    <x v="0"/>
  </r>
  <r>
    <x v="0"/>
    <x v="0"/>
  </r>
  <r>
    <x v="8"/>
    <x v="0"/>
  </r>
  <r>
    <x v="0"/>
    <x v="0"/>
  </r>
  <r>
    <x v="0"/>
    <x v="0"/>
  </r>
  <r>
    <x v="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3"/>
    <x v="0"/>
  </r>
  <r>
    <x v="3"/>
    <x v="0"/>
  </r>
  <r>
    <x v="2"/>
    <x v="0"/>
  </r>
  <r>
    <x v="3"/>
    <x v="0"/>
  </r>
  <r>
    <x v="3"/>
    <x v="0"/>
  </r>
  <r>
    <x v="6"/>
    <x v="0"/>
  </r>
  <r>
    <x v="3"/>
    <x v="0"/>
  </r>
  <r>
    <x v="3"/>
    <x v="0"/>
  </r>
  <r>
    <x v="3"/>
    <x v="0"/>
  </r>
  <r>
    <x v="0"/>
    <x v="0"/>
  </r>
  <r>
    <x v="3"/>
    <x v="0"/>
  </r>
  <r>
    <x v="3"/>
    <x v="0"/>
  </r>
  <r>
    <x v="3"/>
    <x v="0"/>
  </r>
  <r>
    <x v="3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11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11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5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6"/>
    <x v="0"/>
  </r>
  <r>
    <x v="8"/>
    <x v="0"/>
  </r>
  <r>
    <x v="3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2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8"/>
    <x v="0"/>
  </r>
  <r>
    <x v="0"/>
    <x v="0"/>
  </r>
  <r>
    <x v="8"/>
    <x v="0"/>
  </r>
  <r>
    <x v="8"/>
    <x v="0"/>
  </r>
  <r>
    <x v="8"/>
    <x v="0"/>
  </r>
  <r>
    <x v="0"/>
    <x v="0"/>
  </r>
  <r>
    <x v="8"/>
    <x v="0"/>
  </r>
  <r>
    <x v="8"/>
    <x v="0"/>
  </r>
  <r>
    <x v="8"/>
    <x v="0"/>
  </r>
  <r>
    <x v="2"/>
    <x v="0"/>
  </r>
  <r>
    <x v="8"/>
    <x v="0"/>
  </r>
  <r>
    <x v="8"/>
    <x v="0"/>
  </r>
  <r>
    <x v="8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4"/>
    <x v="0"/>
  </r>
  <r>
    <x v="3"/>
    <x v="0"/>
  </r>
  <r>
    <x v="10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11"/>
    <x v="0"/>
  </r>
  <r>
    <x v="2"/>
    <x v="0"/>
  </r>
  <r>
    <x v="2"/>
    <x v="0"/>
  </r>
  <r>
    <x v="2"/>
    <x v="0"/>
  </r>
  <r>
    <x v="2"/>
    <x v="0"/>
  </r>
  <r>
    <x v="3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5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10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7"/>
    <x v="0"/>
  </r>
  <r>
    <x v="2"/>
    <x v="0"/>
  </r>
  <r>
    <x v="2"/>
    <x v="0"/>
  </r>
  <r>
    <x v="2"/>
    <x v="0"/>
  </r>
  <r>
    <x v="2"/>
    <x v="0"/>
  </r>
  <r>
    <x v="9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9"/>
    <x v="0"/>
  </r>
  <r>
    <x v="9"/>
    <x v="0"/>
  </r>
  <r>
    <x v="9"/>
    <x v="0"/>
  </r>
  <r>
    <x v="0"/>
    <x v="0"/>
  </r>
  <r>
    <x v="9"/>
    <x v="0"/>
  </r>
  <r>
    <x v="9"/>
    <x v="0"/>
  </r>
  <r>
    <x v="9"/>
    <x v="0"/>
  </r>
  <r>
    <x v="9"/>
    <x v="0"/>
  </r>
  <r>
    <x v="9"/>
    <x v="0"/>
  </r>
  <r>
    <x v="2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3"/>
    <x v="0"/>
  </r>
  <r>
    <x v="9"/>
    <x v="0"/>
  </r>
  <r>
    <x v="9"/>
    <x v="0"/>
  </r>
  <r>
    <x v="8"/>
    <x v="0"/>
  </r>
  <r>
    <x v="9"/>
    <x v="0"/>
  </r>
  <r>
    <x v="9"/>
    <x v="0"/>
  </r>
  <r>
    <x v="9"/>
    <x v="0"/>
  </r>
  <r>
    <x v="9"/>
    <x v="0"/>
  </r>
  <r>
    <x v="3"/>
    <x v="0"/>
  </r>
  <r>
    <x v="9"/>
    <x v="0"/>
  </r>
  <r>
    <x v="9"/>
    <x v="0"/>
  </r>
  <r>
    <x v="9"/>
    <x v="0"/>
  </r>
  <r>
    <x v="9"/>
    <x v="0"/>
  </r>
  <r>
    <x v="8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10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3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4"/>
    <x v="0"/>
  </r>
  <r>
    <x v="4"/>
    <x v="0"/>
  </r>
  <r>
    <x v="4"/>
    <x v="0"/>
  </r>
  <r>
    <x v="4"/>
    <x v="0"/>
  </r>
  <r>
    <x v="4"/>
    <x v="0"/>
  </r>
  <r>
    <x v="2"/>
    <x v="0"/>
  </r>
  <r>
    <x v="4"/>
    <x v="0"/>
  </r>
  <r>
    <x v="4"/>
    <x v="0"/>
  </r>
  <r>
    <x v="4"/>
    <x v="0"/>
  </r>
  <r>
    <x v="5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1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6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3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3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4"/>
    <x v="0"/>
  </r>
  <r>
    <x v="6"/>
    <x v="0"/>
  </r>
  <r>
    <x v="9"/>
    <x v="0"/>
  </r>
  <r>
    <x v="6"/>
    <x v="0"/>
  </r>
  <r>
    <x v="11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2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1"/>
    <x v="0"/>
  </r>
  <r>
    <x v="6"/>
    <x v="0"/>
  </r>
  <r>
    <x v="6"/>
    <x v="0"/>
  </r>
  <r>
    <x v="6"/>
    <x v="0"/>
  </r>
  <r>
    <x v="6"/>
    <x v="0"/>
  </r>
  <r>
    <x v="6"/>
    <x v="0"/>
  </r>
  <r>
    <x v="7"/>
    <x v="0"/>
  </r>
  <r>
    <x v="6"/>
    <x v="0"/>
  </r>
  <r>
    <x v="8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2"/>
    <x v="0"/>
  </r>
  <r>
    <x v="6"/>
    <x v="0"/>
  </r>
  <r>
    <x v="6"/>
    <x v="0"/>
  </r>
  <r>
    <x v="6"/>
    <x v="0"/>
  </r>
  <r>
    <x v="1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6"/>
    <x v="0"/>
  </r>
  <r>
    <x v="11"/>
    <x v="0"/>
  </r>
  <r>
    <x v="1"/>
    <x v="0"/>
  </r>
  <r>
    <x v="1"/>
    <x v="0"/>
  </r>
  <r>
    <x v="1"/>
    <x v="0"/>
  </r>
  <r>
    <x v="1"/>
    <x v="0"/>
  </r>
  <r>
    <x v="1"/>
    <x v="0"/>
  </r>
  <r>
    <x v="11"/>
    <x v="0"/>
  </r>
  <r>
    <x v="1"/>
    <x v="0"/>
  </r>
  <r>
    <x v="1"/>
    <x v="0"/>
  </r>
  <r>
    <x v="1"/>
    <x v="0"/>
  </r>
  <r>
    <x v="1"/>
    <x v="0"/>
  </r>
  <r>
    <x v="1"/>
    <x v="0"/>
  </r>
  <r>
    <x v="2"/>
    <x v="0"/>
  </r>
  <r>
    <x v="4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7"/>
    <x v="0"/>
  </r>
  <r>
    <x v="1"/>
    <x v="0"/>
  </r>
  <r>
    <x v="11"/>
    <x v="0"/>
  </r>
  <r>
    <x v="1"/>
    <x v="0"/>
  </r>
  <r>
    <x v="1"/>
    <x v="0"/>
  </r>
  <r>
    <x v="1"/>
    <x v="0"/>
  </r>
  <r>
    <x v="1"/>
    <x v="0"/>
  </r>
  <r>
    <x v="9"/>
    <x v="0"/>
  </r>
  <r>
    <x v="1"/>
    <x v="0"/>
  </r>
  <r>
    <x v="3"/>
    <x v="0"/>
  </r>
  <r>
    <x v="1"/>
    <x v="0"/>
  </r>
  <r>
    <x v="1"/>
    <x v="0"/>
  </r>
  <r>
    <x v="1"/>
    <x v="0"/>
  </r>
  <r>
    <x v="6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1"/>
    <x v="0"/>
  </r>
  <r>
    <x v="11"/>
    <x v="0"/>
  </r>
  <r>
    <x v="11"/>
    <x v="0"/>
  </r>
  <r>
    <x v="11"/>
    <x v="0"/>
  </r>
  <r>
    <x v="11"/>
    <x v="0"/>
  </r>
  <r>
    <x v="7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4"/>
    <x v="0"/>
  </r>
  <r>
    <x v="11"/>
    <x v="0"/>
  </r>
  <r>
    <x v="11"/>
    <x v="0"/>
  </r>
  <r>
    <x v="11"/>
    <x v="0"/>
  </r>
  <r>
    <x v="11"/>
    <x v="0"/>
  </r>
  <r>
    <x v="11"/>
    <x v="0"/>
  </r>
  <r>
    <x v="6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0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8"/>
    <x v="0"/>
  </r>
  <r>
    <x v="11"/>
    <x v="0"/>
  </r>
  <r>
    <x v="11"/>
    <x v="0"/>
  </r>
  <r>
    <x v="11"/>
    <x v="0"/>
  </r>
  <r>
    <x v="2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7"/>
    <x v="0"/>
  </r>
  <r>
    <x v="11"/>
    <x v="0"/>
  </r>
  <r>
    <x v="11"/>
    <x v="0"/>
  </r>
  <r>
    <x v="3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8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2"/>
    <x v="0"/>
  </r>
  <r>
    <x v="7"/>
    <x v="0"/>
  </r>
  <r>
    <x v="7"/>
    <x v="0"/>
  </r>
  <r>
    <x v="1"/>
    <x v="0"/>
  </r>
  <r>
    <x v="0"/>
    <x v="0"/>
  </r>
  <r>
    <x v="7"/>
    <x v="0"/>
  </r>
  <r>
    <x v="7"/>
    <x v="0"/>
  </r>
  <r>
    <x v="7"/>
    <x v="0"/>
  </r>
  <r>
    <x v="7"/>
    <x v="0"/>
  </r>
  <r>
    <x v="7"/>
    <x v="0"/>
  </r>
  <r>
    <x v="10"/>
    <x v="0"/>
  </r>
  <r>
    <x v="10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3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7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4"/>
    <x v="0"/>
  </r>
  <r>
    <x v="7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2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8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2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5"/>
    <x v="0"/>
  </r>
  <r>
    <x v="5"/>
    <x v="0"/>
  </r>
  <r>
    <x v="9"/>
    <x v="0"/>
  </r>
  <r>
    <x v="5"/>
    <x v="0"/>
  </r>
  <r>
    <x v="7"/>
    <x v="0"/>
  </r>
  <r>
    <x v="5"/>
    <x v="0"/>
  </r>
  <r>
    <x v="5"/>
    <x v="0"/>
  </r>
  <r>
    <x v="5"/>
    <x v="0"/>
  </r>
  <r>
    <x v="3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8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  <r>
    <x v="1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4">
  <r>
    <n v="1153"/>
    <x v="0"/>
    <s v="High income"/>
    <x v="0"/>
    <s v="High spender"/>
    <n v="2.8410451761539252E-2"/>
    <n v="0"/>
    <n v="0"/>
    <n v="62"/>
    <n v="1259"/>
    <n v="172"/>
    <n v="815"/>
    <n v="97"/>
    <n v="148"/>
    <n v="33"/>
    <n v="1"/>
    <n v="7"/>
    <n v="11"/>
    <n v="10"/>
    <n v="4"/>
    <x v="0"/>
    <n v="0"/>
    <n v="1"/>
    <n v="0"/>
    <n v="1"/>
    <n v="0"/>
    <n v="1"/>
    <n v="32"/>
    <s v="24-35"/>
    <n v="2496"/>
    <n v="0"/>
    <n v="0"/>
    <n v="0"/>
    <n v="1"/>
    <n v="0"/>
    <n v="0"/>
    <n v="1"/>
    <n v="0"/>
    <n v="0"/>
    <n v="2458"/>
    <d v="2015-12-15T00:00:00"/>
    <n v="12"/>
    <s v="December"/>
    <n v="1"/>
    <s v="1153,87679,High income,2491,High spender,0.0284104517615393,0,0,62,1259,172,815,97,148,33,1,7,11,10,4,1,0,1,0,1,0,1,32,24-35,2496,0,0,0,1,0,0,1,0,0,2458"/>
  </r>
  <r>
    <n v="834"/>
    <x v="1"/>
    <s v="Low income"/>
    <x v="1"/>
    <s v="High spender"/>
    <n v="0.26013706453455171"/>
    <n v="1"/>
    <n v="0"/>
    <n v="56"/>
    <n v="2"/>
    <n v="1"/>
    <n v="1"/>
    <n v="0"/>
    <n v="0"/>
    <n v="1"/>
    <n v="0"/>
    <n v="0"/>
    <n v="0"/>
    <n v="0"/>
    <n v="14"/>
    <x v="1"/>
    <n v="0"/>
    <n v="0"/>
    <n v="0"/>
    <n v="0"/>
    <n v="0"/>
    <n v="0"/>
    <n v="47"/>
    <s v="36-50"/>
    <n v="2601"/>
    <n v="0"/>
    <n v="0"/>
    <n v="1"/>
    <n v="0"/>
    <n v="0"/>
    <n v="0"/>
    <n v="1"/>
    <n v="0"/>
    <n v="0"/>
    <n v="3"/>
    <d v="2015-09-01T00:00:00"/>
    <n v="9"/>
    <s v="September"/>
    <n v="1"/>
    <s v="834,3502,Low income,911,High spender,0.260137064534552,1,0,56,2,1,1,0,0,1,0,0,0,0,14,0,0,0,0,0,0,0,47,36-50,2601,0,0,1,0,0,0,1,0,0,3"/>
  </r>
  <r>
    <n v="2180"/>
    <x v="2"/>
    <s v="Low income"/>
    <x v="2"/>
    <s v="High spender"/>
    <n v="0.49969142151820611"/>
    <n v="0"/>
    <n v="0"/>
    <n v="20"/>
    <n v="2"/>
    <n v="1"/>
    <n v="1"/>
    <n v="1"/>
    <n v="0"/>
    <n v="1"/>
    <n v="0"/>
    <n v="0"/>
    <n v="0"/>
    <n v="0"/>
    <n v="14"/>
    <x v="1"/>
    <n v="0"/>
    <n v="0"/>
    <n v="0"/>
    <n v="0"/>
    <n v="0"/>
    <n v="0"/>
    <n v="55"/>
    <s v="50-65"/>
    <n v="2166"/>
    <n v="1"/>
    <n v="0"/>
    <n v="0"/>
    <n v="0"/>
    <n v="0"/>
    <n v="0"/>
    <n v="1"/>
    <n v="0"/>
    <n v="0"/>
    <n v="4"/>
    <d v="2016-11-09T00:00:00"/>
    <n v="11"/>
    <s v="November"/>
    <n v="1"/>
    <s v="2180,4861,Low income,2429,High spender,0.499691421518206,0,0,20,2,1,1,1,0,1,0,0,0,0,14,0,0,0,0,0,0,0,55,50-65,2166,1,0,0,0,0,0,1,0,0,4"/>
  </r>
  <r>
    <n v="1486"/>
    <x v="3"/>
    <s v="Low income"/>
    <x v="3"/>
    <s v="High spender"/>
    <n v="5.6326287585590946E-2"/>
    <n v="2"/>
    <n v="1"/>
    <n v="65"/>
    <n v="4"/>
    <n v="0"/>
    <n v="2"/>
    <n v="0"/>
    <n v="0"/>
    <n v="2"/>
    <n v="1"/>
    <n v="1"/>
    <n v="0"/>
    <n v="2"/>
    <n v="7"/>
    <x v="1"/>
    <n v="0"/>
    <n v="0"/>
    <n v="0"/>
    <n v="0"/>
    <n v="0"/>
    <n v="0"/>
    <n v="46"/>
    <s v="36-50"/>
    <n v="2397"/>
    <n v="0"/>
    <n v="0"/>
    <n v="0"/>
    <n v="1"/>
    <n v="0"/>
    <n v="0"/>
    <n v="1"/>
    <n v="0"/>
    <n v="0"/>
    <n v="4"/>
    <d v="2016-03-23T00:00:00"/>
    <n v="3"/>
    <s v="March"/>
    <n v="1"/>
    <s v="1486,33590,Low income,1892,High spender,0.0563262875855909,2,1,65,4,0,2,0,0,2,1,1,0,2,7,0,0,0,0,0,0,0,46,36-50,2397,0,0,0,1,0,0,1,0,0,4"/>
  </r>
  <r>
    <n v="2082"/>
    <x v="4"/>
    <s v="Low income"/>
    <x v="4"/>
    <s v="Low spender"/>
    <n v="3.8150289017341042E-2"/>
    <n v="0"/>
    <n v="0"/>
    <n v="65"/>
    <n v="1"/>
    <n v="1"/>
    <n v="3"/>
    <n v="1"/>
    <n v="1"/>
    <n v="1"/>
    <n v="15"/>
    <n v="0"/>
    <n v="0"/>
    <n v="0"/>
    <n v="20"/>
    <x v="1"/>
    <n v="0"/>
    <n v="0"/>
    <n v="0"/>
    <n v="0"/>
    <n v="0"/>
    <n v="0"/>
    <n v="49"/>
    <s v="36-50"/>
    <n v="2201"/>
    <n v="1"/>
    <n v="0"/>
    <n v="0"/>
    <n v="0"/>
    <n v="0"/>
    <n v="0"/>
    <n v="1"/>
    <n v="0"/>
    <n v="0"/>
    <n v="6"/>
    <d v="2016-10-05T00:00:00"/>
    <n v="10"/>
    <s v="October"/>
    <n v="1"/>
    <s v="2082,1730,Low income,66,Low spender,0.038150289017341,0,0,65,1,1,3,1,1,1,15,0,0,0,20,0,0,0,0,0,0,0,49,36-50,2201,1,0,0,0,0,0,1,0,0,6"/>
  </r>
  <r>
    <n v="2186"/>
    <x v="5"/>
    <s v="Low income"/>
    <x v="5"/>
    <s v="High spender"/>
    <n v="0.57270693512304249"/>
    <n v="1"/>
    <n v="1"/>
    <n v="29"/>
    <n v="5"/>
    <n v="0"/>
    <n v="1"/>
    <n v="1"/>
    <n v="1"/>
    <n v="1"/>
    <n v="15"/>
    <n v="0"/>
    <n v="0"/>
    <n v="0"/>
    <n v="19"/>
    <x v="1"/>
    <n v="0"/>
    <n v="0"/>
    <n v="0"/>
    <n v="0"/>
    <n v="0"/>
    <n v="0"/>
    <n v="57"/>
    <s v="50-65"/>
    <n v="2165"/>
    <n v="0"/>
    <n v="1"/>
    <n v="0"/>
    <n v="0"/>
    <n v="0"/>
    <n v="0"/>
    <n v="0"/>
    <n v="0"/>
    <n v="1"/>
    <n v="7"/>
    <d v="2016-11-10T00:00:00"/>
    <n v="11"/>
    <s v="November"/>
    <n v="1"/>
    <s v="2186,4023,Low income,2304,High spender,0.572706935123042,1,1,29,5,0,1,1,1,1,15,0,0,0,19,0,0,0,0,0,0,0,57,50-65,2165,0,1,0,0,0,0,0,0,1,7"/>
  </r>
  <r>
    <n v="2161"/>
    <x v="6"/>
    <s v="Low income"/>
    <x v="6"/>
    <s v="High spender"/>
    <n v="3.4527207439462297E-2"/>
    <n v="1"/>
    <n v="1"/>
    <n v="10"/>
    <n v="5"/>
    <n v="0"/>
    <n v="3"/>
    <n v="0"/>
    <n v="0"/>
    <n v="1"/>
    <n v="1"/>
    <n v="1"/>
    <n v="0"/>
    <n v="2"/>
    <n v="7"/>
    <x v="1"/>
    <n v="0"/>
    <n v="0"/>
    <n v="0"/>
    <n v="0"/>
    <n v="0"/>
    <n v="0"/>
    <n v="59"/>
    <s v="50-65"/>
    <n v="2173"/>
    <n v="0"/>
    <n v="0"/>
    <n v="0"/>
    <n v="1"/>
    <n v="0"/>
    <n v="0"/>
    <n v="0"/>
    <n v="0"/>
    <n v="1"/>
    <n v="7"/>
    <d v="2016-11-02T00:00:00"/>
    <n v="11"/>
    <s v="November"/>
    <n v="1"/>
    <s v="2161,32583,Low income,1125,High spender,0.0345272074394623,1,1,10,5,0,3,0,0,1,1,1,0,2,7,0,0,0,0,0,0,0,59,50-65,2173,0,0,0,1,0,0,0,0,1,7"/>
  </r>
  <r>
    <n v="1960"/>
    <x v="7"/>
    <s v="Low income"/>
    <x v="7"/>
    <s v="Low spender"/>
    <n v="1.5125224130950314E-2"/>
    <n v="2"/>
    <n v="1"/>
    <n v="1"/>
    <n v="7"/>
    <n v="0"/>
    <n v="1"/>
    <n v="0"/>
    <n v="0"/>
    <n v="0"/>
    <n v="1"/>
    <n v="1"/>
    <n v="0"/>
    <n v="2"/>
    <n v="6"/>
    <x v="1"/>
    <n v="0"/>
    <n v="0"/>
    <n v="0"/>
    <n v="0"/>
    <n v="0"/>
    <n v="0"/>
    <n v="48"/>
    <s v="36-50"/>
    <n v="2238"/>
    <n v="0"/>
    <n v="0"/>
    <n v="0"/>
    <n v="1"/>
    <n v="0"/>
    <n v="0"/>
    <n v="0"/>
    <n v="0"/>
    <n v="1"/>
    <n v="8"/>
    <d v="2016-08-29T00:00:00"/>
    <n v="8"/>
    <s v="August"/>
    <n v="1"/>
    <s v="1960,34578,Low income,523,Low spender,0.0151252241309503,2,1,1,7,0,1,0,0,0,1,1,0,2,6,0,0,0,0,0,0,0,48,36-50,2238,0,0,0,1,0,0,0,0,1,8"/>
  </r>
  <r>
    <n v="1794"/>
    <x v="8"/>
    <s v="Low income"/>
    <x v="8"/>
    <s v="Low spender"/>
    <n v="1.1788364191110186E-3"/>
    <n v="0"/>
    <n v="0"/>
    <n v="81"/>
    <n v="0"/>
    <n v="0"/>
    <n v="2"/>
    <n v="3"/>
    <n v="3"/>
    <n v="8"/>
    <n v="1"/>
    <n v="1"/>
    <n v="0"/>
    <n v="2"/>
    <n v="5"/>
    <x v="1"/>
    <n v="0"/>
    <n v="1"/>
    <n v="0"/>
    <n v="0"/>
    <n v="0"/>
    <n v="0"/>
    <n v="24"/>
    <s v="24-35"/>
    <n v="2291"/>
    <n v="0"/>
    <n v="1"/>
    <n v="0"/>
    <n v="0"/>
    <n v="0"/>
    <n v="0"/>
    <n v="0"/>
    <n v="0"/>
    <n v="0"/>
    <n v="0"/>
    <d v="2016-07-07T00:00:00"/>
    <n v="7"/>
    <s v="July"/>
    <n v="1"/>
    <s v="1794,14421,Low income,17,Low spender,0.00117883641911102,0,0,81,0,0,2,3,3,8,1,1,0,2,5,0,0,1,0,0,0,0,24,24-35,2291,0,1,0,0,0,0,0,0,0,0"/>
  </r>
  <r>
    <n v="1606"/>
    <x v="9"/>
    <s v="Low income"/>
    <x v="9"/>
    <s v="Low spender"/>
    <n v="3.0398322851153039E-2"/>
    <n v="0"/>
    <n v="0"/>
    <n v="16"/>
    <n v="0"/>
    <n v="0"/>
    <n v="0"/>
    <n v="6"/>
    <n v="2"/>
    <n v="6"/>
    <n v="1"/>
    <n v="1"/>
    <n v="0"/>
    <n v="2"/>
    <n v="6"/>
    <x v="1"/>
    <n v="0"/>
    <n v="0"/>
    <n v="0"/>
    <n v="0"/>
    <n v="0"/>
    <n v="0"/>
    <n v="45"/>
    <s v="36-50"/>
    <n v="2355"/>
    <n v="1"/>
    <n v="0"/>
    <n v="0"/>
    <n v="0"/>
    <n v="0"/>
    <n v="1"/>
    <n v="0"/>
    <n v="0"/>
    <n v="0"/>
    <n v="2"/>
    <d v="2016-05-04T00:00:00"/>
    <n v="5"/>
    <s v="May"/>
    <n v="1"/>
    <s v="1606,11448,Low income,348,Low spender,0.030398322851153,0,0,16,0,0,0,6,2,6,1,1,0,2,6,0,0,0,0,0,0,0,45,36-50,2355,1,0,0,0,0,1,0,0,0,2"/>
  </r>
  <r>
    <n v="1201"/>
    <x v="10"/>
    <s v="Low income"/>
    <x v="10"/>
    <s v="High spender"/>
    <n v="6.6611058150619643E-2"/>
    <n v="1"/>
    <n v="1"/>
    <n v="79"/>
    <n v="4"/>
    <n v="0"/>
    <n v="4"/>
    <n v="0"/>
    <n v="0"/>
    <n v="5"/>
    <n v="1"/>
    <n v="1"/>
    <n v="0"/>
    <n v="2"/>
    <n v="7"/>
    <x v="1"/>
    <n v="0"/>
    <n v="0"/>
    <n v="0"/>
    <n v="0"/>
    <n v="0"/>
    <n v="0"/>
    <n v="44"/>
    <s v="36-50"/>
    <n v="2482"/>
    <n v="0"/>
    <n v="0"/>
    <n v="0"/>
    <n v="1"/>
    <n v="0"/>
    <n v="1"/>
    <n v="0"/>
    <n v="0"/>
    <n v="0"/>
    <n v="3"/>
    <d v="2015-12-29T00:00:00"/>
    <n v="12"/>
    <s v="December"/>
    <n v="1"/>
    <s v="1201,25176,Low income,1677,High spender,0.0666110581506196,1,1,79,4,0,4,0,0,5,1,1,0,2,7,0,0,0,0,0,0,0,44,36-50,2482,0,0,0,1,0,1,0,0,0,3"/>
  </r>
  <r>
    <n v="1071"/>
    <x v="11"/>
    <s v="Low income"/>
    <x v="5"/>
    <s v="High spender"/>
    <n v="7.5484061199751012E-2"/>
    <n v="2"/>
    <n v="1"/>
    <n v="0"/>
    <n v="5"/>
    <n v="0"/>
    <n v="3"/>
    <n v="0"/>
    <n v="0"/>
    <n v="5"/>
    <n v="1"/>
    <n v="1"/>
    <n v="0"/>
    <n v="2"/>
    <n v="7"/>
    <x v="1"/>
    <n v="0"/>
    <n v="0"/>
    <n v="0"/>
    <n v="0"/>
    <n v="0"/>
    <n v="0"/>
    <n v="62"/>
    <s v="50-65"/>
    <n v="2522"/>
    <n v="0"/>
    <n v="0"/>
    <n v="1"/>
    <n v="0"/>
    <n v="0"/>
    <n v="0"/>
    <n v="0"/>
    <n v="1"/>
    <n v="0"/>
    <n v="3"/>
    <d v="2015-11-19T00:00:00"/>
    <n v="11"/>
    <s v="November"/>
    <n v="1"/>
    <s v="1071,30523,Low income,2304,High spender,0.075484061199751,2,1,0,5,0,3,0,0,5,1,1,0,2,7,0,0,0,0,0,0,0,62,50-65,2522,0,0,1,0,0,0,0,1,0,3"/>
  </r>
  <r>
    <n v="2187"/>
    <x v="12"/>
    <s v="Low income"/>
    <x v="11"/>
    <s v="Low spender"/>
    <n v="1.0317356667101998E-2"/>
    <n v="2"/>
    <n v="1"/>
    <n v="96"/>
    <n v="2"/>
    <n v="0"/>
    <n v="5"/>
    <n v="2"/>
    <n v="0"/>
    <n v="1"/>
    <n v="1"/>
    <n v="0"/>
    <n v="0"/>
    <n v="3"/>
    <n v="2"/>
    <x v="1"/>
    <n v="0"/>
    <n v="0"/>
    <n v="0"/>
    <n v="0"/>
    <n v="0"/>
    <n v="0"/>
    <n v="61"/>
    <s v="50-65"/>
    <n v="2164"/>
    <n v="0"/>
    <n v="0"/>
    <n v="0"/>
    <n v="1"/>
    <n v="0"/>
    <n v="0"/>
    <n v="1"/>
    <n v="0"/>
    <n v="0"/>
    <n v="8"/>
    <d v="2016-11-11T00:00:00"/>
    <n v="11"/>
    <s v="November"/>
    <n v="1"/>
    <s v="2187,38285,Low income,395,Low spender,0.010317356667102,2,1,96,2,0,5,2,0,1,1,0,0,3,2,0,0,0,0,0,0,0,61,50-65,2164,0,0,0,1,0,0,1,0,0,8"/>
  </r>
  <r>
    <n v="2138"/>
    <x v="13"/>
    <s v="Low income"/>
    <x v="12"/>
    <s v="Low spender"/>
    <n v="2.7200951762924509E-2"/>
    <n v="1"/>
    <n v="0"/>
    <n v="75"/>
    <n v="2"/>
    <n v="2"/>
    <n v="2"/>
    <n v="2"/>
    <n v="1"/>
    <n v="1"/>
    <n v="1"/>
    <n v="1"/>
    <n v="0"/>
    <n v="2"/>
    <n v="8"/>
    <x v="1"/>
    <n v="0"/>
    <n v="0"/>
    <n v="0"/>
    <n v="0"/>
    <n v="0"/>
    <n v="0"/>
    <n v="38"/>
    <s v="36-50"/>
    <n v="2183"/>
    <n v="0"/>
    <n v="0"/>
    <n v="0"/>
    <n v="1"/>
    <n v="0"/>
    <n v="0"/>
    <n v="0"/>
    <n v="1"/>
    <n v="0"/>
    <n v="8"/>
    <d v="2016-10-23T00:00:00"/>
    <n v="10"/>
    <s v="October"/>
    <n v="1"/>
    <s v="2138,18492,Low income,503,Low spender,0.0272009517629245,1,0,75,2,2,2,2,1,1,1,1,0,2,8,0,0,0,0,0,0,0,38,36-50,2183,0,0,0,1,0,0,0,1,0,8"/>
  </r>
  <r>
    <n v="2136"/>
    <x v="14"/>
    <s v="Low income"/>
    <x v="13"/>
    <s v="Low spender"/>
    <n v="6.7980965329707678E-4"/>
    <n v="1"/>
    <n v="0"/>
    <n v="53"/>
    <n v="6"/>
    <n v="0"/>
    <n v="3"/>
    <n v="0"/>
    <n v="0"/>
    <n v="1"/>
    <n v="1"/>
    <n v="0"/>
    <n v="0"/>
    <n v="3"/>
    <n v="3"/>
    <x v="1"/>
    <n v="0"/>
    <n v="0"/>
    <n v="0"/>
    <n v="0"/>
    <n v="0"/>
    <n v="0"/>
    <n v="37"/>
    <s v="36-50"/>
    <n v="2184"/>
    <n v="0"/>
    <n v="1"/>
    <n v="0"/>
    <n v="0"/>
    <n v="0"/>
    <n v="0"/>
    <n v="0"/>
    <n v="0"/>
    <n v="1"/>
    <n v="8"/>
    <d v="2016-10-22T00:00:00"/>
    <n v="10"/>
    <s v="October"/>
    <n v="1"/>
    <s v="2136,23536,Low income,16,Low spender,0.000679809653297077,1,0,53,6,0,3,0,0,1,1,0,0,3,3,0,0,0,0,0,0,0,37,36-50,2184,0,1,0,0,0,0,0,0,1,8"/>
  </r>
  <r>
    <n v="1900"/>
    <x v="15"/>
    <s v="Low income"/>
    <x v="14"/>
    <s v="High spender"/>
    <n v="0.10618299309737113"/>
    <n v="1"/>
    <n v="0"/>
    <n v="63"/>
    <n v="5"/>
    <n v="0"/>
    <n v="4"/>
    <n v="0"/>
    <n v="0"/>
    <n v="1"/>
    <n v="1"/>
    <n v="1"/>
    <n v="0"/>
    <n v="2"/>
    <n v="8"/>
    <x v="1"/>
    <n v="0"/>
    <n v="0"/>
    <n v="0"/>
    <n v="0"/>
    <n v="0"/>
    <n v="0"/>
    <n v="47"/>
    <s v="36-50"/>
    <n v="2256"/>
    <n v="0"/>
    <n v="0"/>
    <n v="0"/>
    <n v="1"/>
    <n v="0"/>
    <n v="0"/>
    <n v="0"/>
    <n v="0"/>
    <n v="1"/>
    <n v="8"/>
    <d v="2016-08-11T00:00:00"/>
    <n v="8"/>
    <s v="August"/>
    <n v="1"/>
    <s v="1900,20427,Low income,2169,High spender,0.106182993097371,1,0,63,5,0,4,0,0,1,1,1,0,2,8,0,0,0,0,0,0,0,47,36-50,2256,0,0,0,1,0,0,0,0,1,8"/>
  </r>
  <r>
    <n v="1275"/>
    <x v="16"/>
    <s v="Low income"/>
    <x v="15"/>
    <s v="Low spender"/>
    <n v="1.1623490085846691E-2"/>
    <n v="0"/>
    <n v="0"/>
    <n v="12"/>
    <n v="1"/>
    <n v="0"/>
    <n v="5"/>
    <n v="0"/>
    <n v="3"/>
    <n v="9"/>
    <n v="1"/>
    <n v="0"/>
    <n v="0"/>
    <n v="3"/>
    <n v="3"/>
    <x v="1"/>
    <n v="0"/>
    <n v="0"/>
    <n v="0"/>
    <n v="0"/>
    <n v="1"/>
    <n v="0"/>
    <n v="44"/>
    <s v="36-50"/>
    <n v="2457"/>
    <n v="0"/>
    <n v="0"/>
    <n v="0"/>
    <n v="1"/>
    <n v="0"/>
    <n v="1"/>
    <n v="0"/>
    <n v="0"/>
    <n v="0"/>
    <n v="0"/>
    <d v="2016-01-23T00:00:00"/>
    <n v="1"/>
    <s v="January"/>
    <n v="1"/>
    <s v="1275,26326,Low income,306,Low spender,0.0116234900858467,0,0,12,1,0,5,0,3,9,1,0,0,3,3,0,0,0,0,0,1,0,44,36-50,2457,0,0,0,1,0,1,0,0,0,0"/>
  </r>
  <r>
    <n v="545"/>
    <x v="17"/>
    <s v="Low income"/>
    <x v="16"/>
    <s v="Low spender"/>
    <n v="4.1270918136589781E-3"/>
    <n v="1"/>
    <n v="0"/>
    <n v="82"/>
    <n v="2"/>
    <n v="2"/>
    <n v="1"/>
    <n v="3"/>
    <n v="1"/>
    <n v="2"/>
    <n v="1"/>
    <n v="1"/>
    <n v="0"/>
    <n v="2"/>
    <n v="8"/>
    <x v="1"/>
    <n v="0"/>
    <n v="0"/>
    <n v="0"/>
    <n v="0"/>
    <n v="1"/>
    <n v="0"/>
    <n v="41"/>
    <s v="36-50"/>
    <n v="2691"/>
    <n v="0"/>
    <n v="1"/>
    <n v="0"/>
    <n v="0"/>
    <n v="0"/>
    <n v="0"/>
    <n v="1"/>
    <n v="0"/>
    <n v="0"/>
    <n v="7"/>
    <d v="2015-06-03T00:00:00"/>
    <n v="6"/>
    <s v="June"/>
    <n v="1"/>
    <s v="545,17688,Low income,73,Low spender,0.00412709181365898,1,0,82,2,2,1,3,1,2,1,1,0,2,8,0,0,0,0,0,1,0,41,36-50,2691,0,1,0,0,0,0,1,0,0,7"/>
  </r>
  <r>
    <n v="2094"/>
    <x v="18"/>
    <s v="Low income"/>
    <x v="17"/>
    <s v="Low spender"/>
    <n v="1.4952712048147733E-3"/>
    <n v="2"/>
    <n v="0"/>
    <n v="26"/>
    <n v="1"/>
    <n v="1"/>
    <n v="5"/>
    <n v="0"/>
    <n v="3"/>
    <n v="1"/>
    <n v="1"/>
    <n v="1"/>
    <n v="0"/>
    <n v="2"/>
    <n v="8"/>
    <x v="1"/>
    <n v="0"/>
    <n v="0"/>
    <n v="0"/>
    <n v="0"/>
    <n v="0"/>
    <n v="0"/>
    <n v="46"/>
    <s v="36-50"/>
    <n v="2197"/>
    <n v="0"/>
    <n v="1"/>
    <n v="0"/>
    <n v="0"/>
    <n v="0"/>
    <n v="0"/>
    <n v="1"/>
    <n v="0"/>
    <n v="0"/>
    <n v="9"/>
    <d v="2016-10-09T00:00:00"/>
    <n v="10"/>
    <s v="October"/>
    <n v="1"/>
    <s v="2094,26751,Low income,40,Low spender,0.00149527120481477,2,0,26,1,1,5,0,3,1,1,1,0,2,8,0,0,0,0,0,0,0,46,36-50,2197,0,1,0,0,0,0,1,0,0,9"/>
  </r>
  <r>
    <n v="1583"/>
    <x v="19"/>
    <s v="Low income"/>
    <x v="18"/>
    <s v="Low spender"/>
    <n v="4.232853454892202E-3"/>
    <n v="1"/>
    <n v="1"/>
    <n v="91"/>
    <n v="4"/>
    <n v="0"/>
    <n v="5"/>
    <n v="0"/>
    <n v="1"/>
    <n v="5"/>
    <n v="1"/>
    <n v="1"/>
    <n v="0"/>
    <n v="2"/>
    <n v="7"/>
    <x v="1"/>
    <n v="0"/>
    <n v="0"/>
    <n v="0"/>
    <n v="0"/>
    <n v="0"/>
    <n v="0"/>
    <n v="43"/>
    <s v="36-50"/>
    <n v="2363"/>
    <n v="0"/>
    <n v="0"/>
    <n v="1"/>
    <n v="0"/>
    <n v="0"/>
    <n v="0"/>
    <n v="0"/>
    <n v="0"/>
    <n v="1"/>
    <n v="5"/>
    <d v="2016-04-26T00:00:00"/>
    <n v="4"/>
    <s v="April"/>
    <n v="1"/>
    <s v="1583,42997,Low income,182,Low spender,0.0042328534548922,1,1,91,4,0,5,0,1,5,1,1,0,2,7,0,0,0,0,0,0,0,43,36-50,2363,0,0,1,0,0,0,0,0,1,5"/>
  </r>
  <r>
    <n v="1343"/>
    <x v="20"/>
    <s v="Low income"/>
    <x v="19"/>
    <s v="High spender"/>
    <n v="0.11075186040544008"/>
    <n v="2"/>
    <n v="0"/>
    <n v="80"/>
    <n v="6"/>
    <n v="0"/>
    <n v="4"/>
    <n v="0"/>
    <n v="0"/>
    <n v="0"/>
    <n v="1"/>
    <n v="1"/>
    <n v="0"/>
    <n v="2"/>
    <n v="7"/>
    <x v="1"/>
    <n v="0"/>
    <n v="0"/>
    <n v="0"/>
    <n v="0"/>
    <n v="0"/>
    <n v="0"/>
    <n v="34"/>
    <s v="24-35"/>
    <n v="2437"/>
    <n v="0"/>
    <n v="0"/>
    <n v="1"/>
    <n v="0"/>
    <n v="0"/>
    <n v="0"/>
    <n v="0"/>
    <n v="1"/>
    <n v="0"/>
    <n v="10"/>
    <d v="2016-02-12T00:00:00"/>
    <n v="2"/>
    <s v="February"/>
    <n v="1"/>
    <s v="1343,19485,Low income,2158,High spender,0.11075186040544,2,0,80,6,0,4,0,0,0,1,1,0,2,7,0,0,0,0,0,0,0,34,24-35,2437,0,0,1,0,0,0,0,1,0,10"/>
  </r>
  <r>
    <n v="1285"/>
    <x v="21"/>
    <s v="Low income"/>
    <x v="20"/>
    <s v="High spender"/>
    <n v="7.2906000409584268E-2"/>
    <n v="1"/>
    <n v="1"/>
    <n v="60"/>
    <n v="6"/>
    <n v="0"/>
    <n v="2"/>
    <n v="2"/>
    <n v="0"/>
    <n v="1"/>
    <n v="1"/>
    <n v="1"/>
    <n v="0"/>
    <n v="2"/>
    <n v="5"/>
    <x v="1"/>
    <n v="0"/>
    <n v="0"/>
    <n v="0"/>
    <n v="0"/>
    <n v="0"/>
    <n v="0"/>
    <n v="69"/>
    <s v="66+"/>
    <n v="2454"/>
    <n v="0"/>
    <n v="0"/>
    <n v="0"/>
    <n v="1"/>
    <n v="0"/>
    <n v="0"/>
    <n v="0"/>
    <n v="1"/>
    <n v="0"/>
    <n v="9"/>
    <d v="2016-01-26T00:00:00"/>
    <n v="1"/>
    <s v="January"/>
    <n v="1"/>
    <s v="1285,29298,Low income,2136,High spender,0.0729060004095843,1,1,60,6,0,2,2,0,1,1,1,0,2,5,0,0,0,0,0,0,0,69,66+,2454,0,0,0,1,0,0,0,1,0,9"/>
  </r>
  <r>
    <n v="520"/>
    <x v="22"/>
    <s v="Low income"/>
    <x v="21"/>
    <s v="Low spender"/>
    <n v="5.8266666666666668E-2"/>
    <n v="0"/>
    <n v="0"/>
    <n v="94"/>
    <n v="0"/>
    <n v="2"/>
    <n v="3"/>
    <n v="4"/>
    <n v="1"/>
    <n v="5"/>
    <n v="1"/>
    <n v="0"/>
    <n v="0"/>
    <n v="3"/>
    <n v="6"/>
    <x v="1"/>
    <n v="0"/>
    <n v="0"/>
    <n v="0"/>
    <n v="0"/>
    <n v="0"/>
    <n v="0"/>
    <n v="33"/>
    <s v="24-35"/>
    <n v="2695"/>
    <n v="0"/>
    <n v="1"/>
    <n v="0"/>
    <n v="0"/>
    <n v="0"/>
    <n v="0"/>
    <n v="1"/>
    <n v="0"/>
    <n v="0"/>
    <n v="5"/>
    <d v="2015-05-30T00:00:00"/>
    <n v="5"/>
    <s v="May"/>
    <n v="1"/>
    <s v="520,7500,Low income,437,Low spender,0.0582666666666667,0,0,94,0,2,3,4,1,5,1,0,0,3,6,0,0,0,0,0,0,0,33,24-35,2695,0,1,0,0,0,0,1,0,0,5"/>
  </r>
  <r>
    <n v="2139"/>
    <x v="23"/>
    <s v="Low income"/>
    <x v="22"/>
    <s v="Low spender"/>
    <n v="4.067584480600751E-3"/>
    <n v="1"/>
    <n v="1"/>
    <n v="16"/>
    <n v="8"/>
    <n v="0"/>
    <n v="3"/>
    <n v="0"/>
    <n v="0"/>
    <n v="1"/>
    <n v="1"/>
    <n v="1"/>
    <n v="0"/>
    <n v="2"/>
    <n v="8"/>
    <x v="1"/>
    <n v="0"/>
    <n v="1"/>
    <n v="0"/>
    <n v="0"/>
    <n v="0"/>
    <n v="0"/>
    <n v="54"/>
    <s v="50-65"/>
    <n v="2183"/>
    <n v="0"/>
    <n v="0"/>
    <n v="0"/>
    <n v="1"/>
    <n v="0"/>
    <n v="0"/>
    <n v="0"/>
    <n v="0"/>
    <n v="1"/>
    <n v="10"/>
    <d v="2016-10-23T00:00:00"/>
    <n v="10"/>
    <s v="October"/>
    <n v="1"/>
    <s v="2139,28764,Low income,117,Low spender,0.00406758448060075,1,1,16,8,0,3,0,0,1,1,1,0,2,8,0,0,1,0,0,0,0,54,50-65,2183,0,0,0,1,0,0,0,0,1,10"/>
  </r>
  <r>
    <n v="2054"/>
    <x v="24"/>
    <s v="Low income"/>
    <x v="23"/>
    <s v="Low spender"/>
    <n v="1.1085791710291309E-3"/>
    <n v="1"/>
    <n v="1"/>
    <n v="0"/>
    <n v="10"/>
    <n v="0"/>
    <n v="1"/>
    <n v="0"/>
    <n v="0"/>
    <n v="0"/>
    <n v="1"/>
    <n v="1"/>
    <n v="0"/>
    <n v="2"/>
    <n v="7"/>
    <x v="1"/>
    <n v="0"/>
    <n v="0"/>
    <n v="0"/>
    <n v="0"/>
    <n v="0"/>
    <n v="0"/>
    <n v="53"/>
    <s v="50-65"/>
    <n v="2208"/>
    <n v="0"/>
    <n v="0"/>
    <n v="0"/>
    <n v="1"/>
    <n v="0"/>
    <n v="0"/>
    <n v="1"/>
    <n v="0"/>
    <n v="0"/>
    <n v="11"/>
    <d v="2016-09-28T00:00:00"/>
    <n v="9"/>
    <s v="September"/>
    <n v="1"/>
    <s v="2054,32474,Low income,36,Low spender,0.00110857917102913,1,1,0,10,0,1,0,0,0,1,1,0,2,7,0,0,0,0,0,0,0,53,50-65,2208,0,0,0,1,0,0,1,0,0,11"/>
  </r>
  <r>
    <n v="1399"/>
    <x v="25"/>
    <s v="Low income"/>
    <x v="24"/>
    <s v="Low spender"/>
    <n v="1.0335518704203624E-2"/>
    <n v="1"/>
    <n v="1"/>
    <n v="87"/>
    <n v="6"/>
    <n v="1"/>
    <n v="2"/>
    <n v="2"/>
    <n v="0"/>
    <n v="4"/>
    <n v="1"/>
    <n v="1"/>
    <n v="0"/>
    <n v="2"/>
    <n v="7"/>
    <x v="1"/>
    <n v="0"/>
    <n v="0"/>
    <n v="0"/>
    <n v="0"/>
    <n v="0"/>
    <n v="0"/>
    <n v="53"/>
    <s v="50-65"/>
    <n v="2421"/>
    <n v="0"/>
    <n v="0"/>
    <n v="1"/>
    <n v="0"/>
    <n v="0"/>
    <n v="0"/>
    <n v="1"/>
    <n v="0"/>
    <n v="0"/>
    <n v="7"/>
    <d v="2016-02-28T00:00:00"/>
    <n v="2"/>
    <s v="February"/>
    <n v="1"/>
    <s v="1399,25930,Low income,268,Low spender,0.0103355187042036,1,1,87,6,1,2,2,0,4,1,1,0,2,7,0,0,0,0,0,0,0,53,50-65,2421,0,0,1,0,0,0,1,0,0,7"/>
  </r>
  <r>
    <n v="1349"/>
    <x v="26"/>
    <s v="Low income"/>
    <x v="25"/>
    <s v="Low spender"/>
    <n v="5.5639014076670561E-4"/>
    <n v="1"/>
    <n v="1"/>
    <n v="24"/>
    <n v="8"/>
    <n v="0"/>
    <n v="3"/>
    <n v="0"/>
    <n v="0"/>
    <n v="0"/>
    <n v="1"/>
    <n v="0"/>
    <n v="0"/>
    <n v="3"/>
    <n v="5"/>
    <x v="1"/>
    <n v="0"/>
    <n v="0"/>
    <n v="0"/>
    <n v="0"/>
    <n v="0"/>
    <n v="0"/>
    <n v="71"/>
    <s v="66+"/>
    <n v="2434"/>
    <n v="1"/>
    <n v="0"/>
    <n v="0"/>
    <n v="0"/>
    <n v="0"/>
    <n v="0"/>
    <n v="0"/>
    <n v="0"/>
    <n v="1"/>
    <n v="11"/>
    <d v="2016-02-15T00:00:00"/>
    <n v="2"/>
    <s v="February"/>
    <n v="1"/>
    <s v="1349,35946,Low income,20,Low spender,0.000556390140766706,1,1,24,8,0,3,0,0,0,1,0,0,3,5,0,0,0,0,0,0,0,71,66+,2434,1,0,0,0,0,0,0,0,1,11"/>
  </r>
  <r>
    <n v="946"/>
    <x v="27"/>
    <s v="Low income"/>
    <x v="26"/>
    <s v="High spender"/>
    <n v="7.7917414721723519E-2"/>
    <n v="1"/>
    <n v="0"/>
    <n v="85"/>
    <n v="2"/>
    <n v="1"/>
    <n v="4"/>
    <n v="3"/>
    <n v="1"/>
    <n v="2"/>
    <n v="1"/>
    <n v="1"/>
    <n v="0"/>
    <n v="2"/>
    <n v="8"/>
    <x v="1"/>
    <n v="0"/>
    <n v="0"/>
    <n v="0"/>
    <n v="0"/>
    <n v="0"/>
    <n v="0"/>
    <n v="45"/>
    <s v="36-50"/>
    <n v="2565"/>
    <n v="0"/>
    <n v="0"/>
    <n v="0"/>
    <n v="1"/>
    <n v="0"/>
    <n v="0"/>
    <n v="1"/>
    <n v="0"/>
    <n v="0"/>
    <n v="9"/>
    <d v="2015-10-07T00:00:00"/>
    <n v="10"/>
    <s v="October"/>
    <n v="1"/>
    <s v="946,22280,Low income,1736,High spender,0.0779174147217235,1,0,85,2,1,4,3,1,2,1,1,0,2,8,0,0,0,0,0,0,0,45,36-50,2565,0,0,0,1,0,0,1,0,0,9"/>
  </r>
  <r>
    <n v="868"/>
    <x v="28"/>
    <s v="Low income"/>
    <x v="27"/>
    <s v="High spender"/>
    <n v="7.7201884740848131E-2"/>
    <n v="1"/>
    <n v="0"/>
    <n v="38"/>
    <n v="6"/>
    <n v="0"/>
    <n v="5"/>
    <n v="0"/>
    <n v="0"/>
    <n v="1"/>
    <n v="1"/>
    <n v="1"/>
    <n v="0"/>
    <n v="2"/>
    <n v="7"/>
    <x v="1"/>
    <n v="0"/>
    <n v="0"/>
    <n v="0"/>
    <n v="0"/>
    <n v="0"/>
    <n v="0"/>
    <n v="38"/>
    <s v="36-50"/>
    <n v="2591"/>
    <n v="0"/>
    <n v="0"/>
    <n v="0"/>
    <n v="1"/>
    <n v="0"/>
    <n v="0"/>
    <n v="0"/>
    <n v="1"/>
    <n v="0"/>
    <n v="10"/>
    <d v="2015-09-11T00:00:00"/>
    <n v="9"/>
    <s v="September"/>
    <n v="1"/>
    <s v="868,27590,Low income,2130,High spender,0.0772018847408481,1,0,38,6,0,5,0,0,1,1,1,0,2,7,0,0,0,0,0,0,0,38,36-50,2591,0,0,0,1,0,0,0,1,0,10"/>
  </r>
  <r>
    <n v="459"/>
    <x v="29"/>
    <s v="Low income"/>
    <x v="28"/>
    <s v="High spender"/>
    <n v="4.4203548238106884E-2"/>
    <n v="1"/>
    <n v="1"/>
    <n v="88"/>
    <n v="4"/>
    <n v="2"/>
    <n v="5"/>
    <n v="0"/>
    <n v="0"/>
    <n v="5"/>
    <n v="1"/>
    <n v="1"/>
    <n v="0"/>
    <n v="2"/>
    <n v="6"/>
    <x v="1"/>
    <n v="0"/>
    <n v="0"/>
    <n v="0"/>
    <n v="0"/>
    <n v="0"/>
    <n v="0"/>
    <n v="66"/>
    <s v="66+"/>
    <n v="2715"/>
    <n v="0"/>
    <n v="0"/>
    <n v="0"/>
    <n v="1"/>
    <n v="0"/>
    <n v="0"/>
    <n v="1"/>
    <n v="0"/>
    <n v="0"/>
    <n v="6"/>
    <d v="2015-05-10T00:00:00"/>
    <n v="5"/>
    <s v="May"/>
    <n v="1"/>
    <s v="459,36807,Low income,1627,High spender,0.0442035482381069,1,1,88,4,2,5,0,0,5,1,1,0,2,6,0,0,0,0,0,0,0,66,66+,2715,0,0,0,1,0,0,1,0,0,6"/>
  </r>
  <r>
    <n v="2020"/>
    <x v="30"/>
    <s v="Low income"/>
    <x v="29"/>
    <s v="Low spender"/>
    <n v="5.5084114932261426E-3"/>
    <n v="1"/>
    <n v="0"/>
    <n v="52"/>
    <n v="0"/>
    <n v="0"/>
    <n v="1"/>
    <n v="8"/>
    <n v="3"/>
    <n v="2"/>
    <n v="1"/>
    <n v="1"/>
    <n v="0"/>
    <n v="2"/>
    <n v="7"/>
    <x v="1"/>
    <n v="0"/>
    <n v="0"/>
    <n v="0"/>
    <n v="0"/>
    <n v="0"/>
    <n v="0"/>
    <n v="29"/>
    <s v="24-35"/>
    <n v="2219"/>
    <n v="0"/>
    <n v="0"/>
    <n v="1"/>
    <n v="0"/>
    <n v="0"/>
    <n v="0"/>
    <n v="0"/>
    <n v="0"/>
    <n v="0"/>
    <n v="10"/>
    <d v="2016-09-17T00:00:00"/>
    <n v="9"/>
    <s v="September"/>
    <n v="1"/>
    <s v="2020,26868,Low income,148,Low spender,0.00550841149322614,1,0,52,0,0,1,8,3,2,1,1,0,2,7,0,0,0,0,0,0,0,29,24-35,2219,0,0,1,0,0,0,0,0,0,10"/>
  </r>
  <r>
    <n v="1763"/>
    <x v="31"/>
    <s v="Low income"/>
    <x v="30"/>
    <s v="High spender"/>
    <n v="5.1160529833515614E-2"/>
    <n v="1"/>
    <n v="1"/>
    <n v="20"/>
    <n v="9"/>
    <n v="0"/>
    <n v="3"/>
    <n v="0"/>
    <n v="0"/>
    <n v="1"/>
    <n v="1"/>
    <n v="0"/>
    <n v="0"/>
    <n v="3"/>
    <n v="3"/>
    <x v="1"/>
    <n v="0"/>
    <n v="0"/>
    <n v="0"/>
    <n v="0"/>
    <n v="0"/>
    <n v="0"/>
    <n v="70"/>
    <s v="66+"/>
    <n v="2300"/>
    <n v="0"/>
    <n v="1"/>
    <n v="0"/>
    <n v="0"/>
    <n v="0"/>
    <n v="0"/>
    <n v="0"/>
    <n v="0"/>
    <n v="1"/>
    <n v="11"/>
    <d v="2016-06-28T00:00:00"/>
    <n v="6"/>
    <s v="June"/>
    <n v="1"/>
    <s v="1763,41145,Low income,2105,High spender,0.0511605298335156,1,1,20,9,0,3,0,0,1,1,0,0,3,3,0,0,0,0,0,0,0,70,66+,2300,0,1,0,0,0,0,0,0,1,11"/>
  </r>
  <r>
    <n v="1661"/>
    <x v="32"/>
    <s v="Low income"/>
    <x v="31"/>
    <s v="High spender"/>
    <n v="6.3048129953889268E-2"/>
    <n v="1"/>
    <n v="0"/>
    <n v="90"/>
    <n v="9"/>
    <n v="0"/>
    <n v="3"/>
    <n v="0"/>
    <n v="0"/>
    <n v="4"/>
    <n v="1"/>
    <n v="1"/>
    <n v="0"/>
    <n v="2"/>
    <n v="6"/>
    <x v="1"/>
    <n v="0"/>
    <n v="1"/>
    <n v="0"/>
    <n v="0"/>
    <n v="0"/>
    <n v="0"/>
    <n v="44"/>
    <s v="36-50"/>
    <n v="2336"/>
    <n v="0"/>
    <n v="1"/>
    <n v="0"/>
    <n v="0"/>
    <n v="0"/>
    <n v="0"/>
    <n v="0"/>
    <n v="1"/>
    <n v="0"/>
    <n v="8"/>
    <d v="2016-05-23T00:00:00"/>
    <n v="5"/>
    <s v="May"/>
    <n v="1"/>
    <s v="1661,33181,Low income,2092,High spender,0.0630481299538893,1,0,90,9,0,3,0,0,4,1,1,0,2,6,0,0,1,0,0,0,0,44,36-50,2336,0,1,0,0,0,0,0,1,0,8"/>
  </r>
  <r>
    <n v="1111"/>
    <x v="33"/>
    <s v="Low income"/>
    <x v="32"/>
    <s v="High spender"/>
    <n v="4.9144622208141926E-2"/>
    <n v="1"/>
    <n v="0"/>
    <n v="26"/>
    <n v="1"/>
    <n v="3"/>
    <n v="4"/>
    <n v="2"/>
    <n v="2"/>
    <n v="6"/>
    <n v="1"/>
    <n v="1"/>
    <n v="0"/>
    <n v="2"/>
    <n v="8"/>
    <x v="1"/>
    <n v="0"/>
    <n v="0"/>
    <n v="0"/>
    <n v="0"/>
    <n v="0"/>
    <n v="0"/>
    <n v="34"/>
    <s v="24-35"/>
    <n v="2511"/>
    <n v="0"/>
    <n v="1"/>
    <n v="0"/>
    <n v="0"/>
    <n v="0"/>
    <n v="0"/>
    <n v="1"/>
    <n v="0"/>
    <n v="0"/>
    <n v="6"/>
    <d v="2015-11-30T00:00:00"/>
    <n v="11"/>
    <s v="November"/>
    <n v="1"/>
    <s v="1111,25252,Low income,1241,High spender,0.0491446222081419,1,0,26,1,3,4,2,2,6,1,1,0,2,8,0,0,0,0,0,0,0,34,24-35,2511,0,1,0,0,0,0,1,0,0,6"/>
  </r>
  <r>
    <n v="1049"/>
    <x v="34"/>
    <s v="Low income"/>
    <x v="33"/>
    <s v="High spender"/>
    <n v="5.7025547445255474E-2"/>
    <n v="1"/>
    <n v="0"/>
    <n v="5"/>
    <n v="4"/>
    <n v="1"/>
    <n v="5"/>
    <n v="2"/>
    <n v="0"/>
    <n v="4"/>
    <n v="1"/>
    <n v="1"/>
    <n v="0"/>
    <n v="2"/>
    <n v="7"/>
    <x v="1"/>
    <n v="0"/>
    <n v="0"/>
    <n v="0"/>
    <n v="0"/>
    <n v="0"/>
    <n v="0"/>
    <n v="51"/>
    <s v="50-65"/>
    <n v="2530"/>
    <n v="0"/>
    <n v="1"/>
    <n v="0"/>
    <n v="0"/>
    <n v="0"/>
    <n v="0"/>
    <n v="1"/>
    <n v="0"/>
    <n v="0"/>
    <n v="8"/>
    <d v="2015-11-11T00:00:00"/>
    <n v="11"/>
    <s v="November"/>
    <n v="1"/>
    <s v="1049,26304,Low income,1500,High spender,0.0570255474452555,1,0,5,4,1,5,2,0,4,1,1,0,2,7,0,0,0,0,0,0,0,51,50-65,2530,0,1,0,0,0,0,1,0,0,8"/>
  </r>
  <r>
    <n v="748"/>
    <x v="35"/>
    <s v="Low income"/>
    <x v="34"/>
    <s v="High spender"/>
    <n v="9.4984845885514951E-2"/>
    <n v="1"/>
    <n v="0"/>
    <n v="37"/>
    <n v="0"/>
    <n v="0"/>
    <n v="1"/>
    <n v="7"/>
    <n v="4"/>
    <n v="6"/>
    <n v="1"/>
    <n v="1"/>
    <n v="0"/>
    <n v="2"/>
    <n v="7"/>
    <x v="1"/>
    <n v="0"/>
    <n v="0"/>
    <n v="0"/>
    <n v="0"/>
    <n v="0"/>
    <n v="0"/>
    <n v="31"/>
    <s v="24-35"/>
    <n v="2627"/>
    <n v="0"/>
    <n v="1"/>
    <n v="0"/>
    <n v="0"/>
    <n v="0"/>
    <n v="0"/>
    <n v="0"/>
    <n v="0"/>
    <n v="0"/>
    <n v="6"/>
    <d v="2015-08-06T00:00:00"/>
    <n v="8"/>
    <s v="August"/>
    <n v="1"/>
    <s v="748,17487,Low income,1661,High spender,0.094984845885515,1,0,37,0,0,1,7,4,6,1,1,0,2,7,0,0,0,0,0,0,0,31,24-35,2627,0,1,0,0,0,0,0,0,0,6"/>
  </r>
  <r>
    <n v="455"/>
    <x v="36"/>
    <s v="Low income"/>
    <x v="35"/>
    <s v="High spender"/>
    <n v="5.1533071609600953E-2"/>
    <n v="1"/>
    <n v="0"/>
    <n v="68"/>
    <n v="2"/>
    <n v="1"/>
    <n v="6"/>
    <n v="2"/>
    <n v="1"/>
    <n v="1"/>
    <n v="1"/>
    <n v="1"/>
    <n v="0"/>
    <n v="2"/>
    <n v="6"/>
    <x v="1"/>
    <n v="0"/>
    <n v="0"/>
    <n v="0"/>
    <n v="0"/>
    <n v="0"/>
    <n v="0"/>
    <n v="43"/>
    <s v="36-50"/>
    <n v="2716"/>
    <n v="1"/>
    <n v="0"/>
    <n v="0"/>
    <n v="0"/>
    <n v="0"/>
    <n v="0"/>
    <n v="1"/>
    <n v="0"/>
    <n v="0"/>
    <n v="11"/>
    <d v="2015-05-09T00:00:00"/>
    <n v="5"/>
    <s v="May"/>
    <n v="1"/>
    <s v="455,40246,Low income,2074,High spender,0.051533071609601,1,0,68,2,1,6,2,1,1,1,1,0,2,6,0,0,0,0,0,0,0,43,36-50,2716,1,0,0,0,0,0,1,0,0,11"/>
  </r>
  <r>
    <n v="307"/>
    <x v="37"/>
    <s v="Low income"/>
    <x v="36"/>
    <s v="High spender"/>
    <n v="3.5069008782936013E-2"/>
    <n v="1"/>
    <n v="0"/>
    <n v="13"/>
    <n v="4"/>
    <n v="1"/>
    <n v="5"/>
    <n v="2"/>
    <n v="0"/>
    <n v="3"/>
    <n v="1"/>
    <n v="1"/>
    <n v="0"/>
    <n v="2"/>
    <n v="8"/>
    <x v="1"/>
    <n v="0"/>
    <n v="0"/>
    <n v="0"/>
    <n v="0"/>
    <n v="0"/>
    <n v="0"/>
    <n v="50"/>
    <s v="36-50"/>
    <n v="2765"/>
    <n v="0"/>
    <n v="0"/>
    <n v="0"/>
    <n v="0"/>
    <n v="1"/>
    <n v="0"/>
    <n v="1"/>
    <n v="0"/>
    <n v="0"/>
    <n v="9"/>
    <d v="2015-03-21T00:00:00"/>
    <n v="3"/>
    <s v="March"/>
    <n v="1"/>
    <s v="307,31880,Low income,1118,High spender,0.035069008782936,1,0,13,4,1,5,2,0,3,1,1,0,2,8,0,0,0,0,0,0,0,50,36-50,2765,0,0,0,0,1,0,1,0,0,9"/>
  </r>
  <r>
    <n v="1917"/>
    <x v="38"/>
    <s v="Low income"/>
    <x v="37"/>
    <s v="High spender"/>
    <n v="4.911047782419832E-2"/>
    <n v="1"/>
    <n v="0"/>
    <n v="33"/>
    <n v="12"/>
    <n v="0"/>
    <n v="1"/>
    <n v="0"/>
    <n v="0"/>
    <n v="6"/>
    <n v="1"/>
    <n v="0"/>
    <n v="1"/>
    <n v="2"/>
    <n v="3"/>
    <x v="1"/>
    <n v="0"/>
    <n v="0"/>
    <n v="0"/>
    <n v="0"/>
    <n v="0"/>
    <n v="0"/>
    <n v="39"/>
    <s v="36-50"/>
    <n v="2250"/>
    <n v="0"/>
    <n v="0"/>
    <n v="1"/>
    <n v="0"/>
    <n v="0"/>
    <n v="0"/>
    <n v="0"/>
    <n v="1"/>
    <n v="0"/>
    <n v="7"/>
    <d v="2016-08-17T00:00:00"/>
    <n v="8"/>
    <s v="August"/>
    <n v="1"/>
    <s v="1917,36143,Low income,1775,High spender,0.0491104778241983,1,0,33,12,0,1,0,0,6,1,0,1,2,3,0,0,0,0,0,0,0,39,36-50,2250,0,0,1,0,0,0,0,1,0,7"/>
  </r>
  <r>
    <n v="1631"/>
    <x v="39"/>
    <s v="Low income"/>
    <x v="38"/>
    <s v="High spender"/>
    <n v="4.0921885995777618E-2"/>
    <n v="1"/>
    <n v="0"/>
    <n v="36"/>
    <n v="4"/>
    <n v="2"/>
    <n v="5"/>
    <n v="2"/>
    <n v="0"/>
    <n v="0"/>
    <n v="1"/>
    <n v="1"/>
    <n v="0"/>
    <n v="2"/>
    <n v="6"/>
    <x v="1"/>
    <n v="0"/>
    <n v="0"/>
    <n v="0"/>
    <n v="0"/>
    <n v="0"/>
    <n v="0"/>
    <n v="53"/>
    <s v="50-65"/>
    <n v="2346"/>
    <n v="1"/>
    <n v="0"/>
    <n v="0"/>
    <n v="0"/>
    <n v="0"/>
    <n v="0"/>
    <n v="0"/>
    <n v="0"/>
    <n v="1"/>
    <n v="13"/>
    <d v="2016-05-13T00:00:00"/>
    <n v="5"/>
    <s v="May"/>
    <n v="1"/>
    <s v="1631,28420,Low income,1163,High spender,0.0409218859957776,1,0,36,4,2,5,2,0,0,1,1,0,2,6,0,0,0,0,0,0,0,53,50-65,2346,1,0,0,0,0,0,0,0,1,13"/>
  </r>
  <r>
    <n v="1186"/>
    <x v="40"/>
    <s v="Low income"/>
    <x v="39"/>
    <s v="High spender"/>
    <n v="4.988950276243094E-2"/>
    <n v="0"/>
    <n v="0"/>
    <n v="14"/>
    <n v="3"/>
    <n v="1"/>
    <n v="2"/>
    <n v="4"/>
    <n v="3"/>
    <n v="1"/>
    <n v="1"/>
    <n v="0"/>
    <n v="0"/>
    <n v="3"/>
    <n v="5"/>
    <x v="1"/>
    <n v="0"/>
    <n v="0"/>
    <n v="0"/>
    <n v="0"/>
    <n v="0"/>
    <n v="0"/>
    <n v="74"/>
    <s v="66+"/>
    <n v="2486"/>
    <n v="0"/>
    <n v="1"/>
    <n v="0"/>
    <n v="0"/>
    <n v="0"/>
    <n v="0"/>
    <n v="1"/>
    <n v="0"/>
    <n v="0"/>
    <n v="12"/>
    <d v="2015-12-25T00:00:00"/>
    <n v="12"/>
    <s v="December"/>
    <n v="1"/>
    <s v="1186,18100,Low income,903,High spender,0.0498895027624309,0,0,14,3,1,2,4,3,1,1,0,0,3,5,0,0,0,0,0,0,0,74,66+,2486,0,1,0,0,0,0,1,0,0,12"/>
  </r>
  <r>
    <n v="916"/>
    <x v="41"/>
    <s v="Low income"/>
    <x v="35"/>
    <s v="High spender"/>
    <n v="5.6456881533101043E-2"/>
    <n v="1"/>
    <n v="1"/>
    <n v="52"/>
    <n v="10"/>
    <n v="0"/>
    <n v="3"/>
    <n v="0"/>
    <n v="0"/>
    <n v="4"/>
    <n v="1"/>
    <n v="1"/>
    <n v="0"/>
    <n v="2"/>
    <n v="6"/>
    <x v="1"/>
    <n v="0"/>
    <n v="0"/>
    <n v="0"/>
    <n v="0"/>
    <n v="0"/>
    <n v="0"/>
    <n v="57"/>
    <s v="50-65"/>
    <n v="2574"/>
    <n v="0"/>
    <n v="0"/>
    <n v="1"/>
    <n v="0"/>
    <n v="0"/>
    <n v="0"/>
    <n v="0"/>
    <n v="0"/>
    <n v="1"/>
    <n v="9"/>
    <d v="2015-09-28T00:00:00"/>
    <n v="9"/>
    <s v="September"/>
    <n v="1"/>
    <s v="916,36736,Low income,2074,High spender,0.056456881533101,1,1,52,10,0,3,0,0,4,1,1,0,2,6,0,0,0,0,0,0,0,57,50-65,2574,0,0,1,0,0,0,0,0,1,9"/>
  </r>
  <r>
    <n v="536"/>
    <x v="42"/>
    <s v="Low income"/>
    <x v="40"/>
    <s v="High spender"/>
    <n v="0.12460044629395091"/>
    <n v="0"/>
    <n v="0"/>
    <n v="51"/>
    <n v="1"/>
    <n v="3"/>
    <n v="4"/>
    <n v="2"/>
    <n v="3"/>
    <n v="11"/>
    <n v="1"/>
    <n v="0"/>
    <n v="0"/>
    <n v="3"/>
    <n v="4"/>
    <x v="1"/>
    <n v="0"/>
    <n v="0"/>
    <n v="0"/>
    <n v="0"/>
    <n v="0"/>
    <n v="0"/>
    <n v="35"/>
    <s v="24-35"/>
    <n v="2692"/>
    <n v="0"/>
    <n v="0"/>
    <n v="1"/>
    <n v="0"/>
    <n v="0"/>
    <n v="0"/>
    <n v="0"/>
    <n v="0"/>
    <n v="0"/>
    <n v="2"/>
    <d v="2015-06-02T00:00:00"/>
    <n v="6"/>
    <s v="June"/>
    <n v="1"/>
    <s v="536,16581,Low income,2066,High spender,0.124600446293951,0,0,51,1,3,4,2,3,11,1,0,0,3,4,0,0,0,0,0,0,0,35,24-35,2692,0,0,1,0,0,0,0,0,0,2"/>
  </r>
  <r>
    <n v="100"/>
    <x v="22"/>
    <s v="Low income"/>
    <x v="41"/>
    <s v="Low spender"/>
    <n v="4.6800000000000001E-2"/>
    <n v="0"/>
    <n v="1"/>
    <n v="61"/>
    <n v="5"/>
    <n v="2"/>
    <n v="3"/>
    <n v="3"/>
    <n v="0"/>
    <n v="5"/>
    <n v="1"/>
    <n v="1"/>
    <n v="0"/>
    <n v="2"/>
    <n v="8"/>
    <x v="1"/>
    <n v="0"/>
    <n v="0"/>
    <n v="0"/>
    <n v="0"/>
    <n v="0"/>
    <n v="0"/>
    <n v="41"/>
    <s v="36-50"/>
    <n v="2828"/>
    <n v="0"/>
    <n v="1"/>
    <n v="0"/>
    <n v="0"/>
    <n v="0"/>
    <n v="0"/>
    <n v="1"/>
    <n v="0"/>
    <n v="0"/>
    <n v="8"/>
    <d v="2015-01-17T00:00:00"/>
    <n v="1"/>
    <s v="January"/>
    <n v="1"/>
    <s v="100,7500,Low income,351,Low spender,0.0468,0,1,61,5,2,3,3,0,5,1,1,0,2,8,0,0,0,0,0,0,0,41,36-50,2828,0,1,0,0,0,0,1,0,0,8"/>
  </r>
  <r>
    <n v="2098"/>
    <x v="43"/>
    <s v="Low income"/>
    <x v="42"/>
    <s v="Low spender"/>
    <n v="1.4001400140014001E-3"/>
    <n v="1"/>
    <n v="1"/>
    <n v="85"/>
    <n v="11"/>
    <n v="0"/>
    <n v="3"/>
    <n v="0"/>
    <n v="0"/>
    <n v="1"/>
    <n v="1"/>
    <n v="1"/>
    <n v="0"/>
    <n v="2"/>
    <n v="6"/>
    <x v="1"/>
    <n v="0"/>
    <n v="0"/>
    <n v="0"/>
    <n v="0"/>
    <n v="0"/>
    <n v="0"/>
    <n v="46"/>
    <s v="36-50"/>
    <n v="2197"/>
    <n v="1"/>
    <n v="0"/>
    <n v="0"/>
    <n v="0"/>
    <n v="0"/>
    <n v="0"/>
    <n v="1"/>
    <n v="0"/>
    <n v="0"/>
    <n v="13"/>
    <d v="2016-10-09T00:00:00"/>
    <n v="10"/>
    <s v="October"/>
    <n v="1"/>
    <s v="2098,39996,Low income,56,Low spender,0.0014001400140014,1,1,85,11,0,3,0,0,1,1,1,0,2,6,0,0,0,0,0,0,0,46,36-50,2197,1,0,0,0,0,0,1,0,0,13"/>
  </r>
  <r>
    <n v="1897"/>
    <x v="44"/>
    <s v="Low income"/>
    <x v="43"/>
    <s v="High spender"/>
    <n v="2.4297646165527716E-2"/>
    <n v="0"/>
    <n v="1"/>
    <n v="25"/>
    <n v="8"/>
    <n v="2"/>
    <n v="4"/>
    <n v="0"/>
    <n v="0"/>
    <n v="1"/>
    <n v="1"/>
    <n v="0"/>
    <n v="0"/>
    <n v="3"/>
    <n v="5"/>
    <x v="1"/>
    <n v="0"/>
    <n v="0"/>
    <n v="0"/>
    <n v="0"/>
    <n v="0"/>
    <n v="0"/>
    <n v="61"/>
    <s v="50-65"/>
    <n v="2257"/>
    <n v="0"/>
    <n v="1"/>
    <n v="0"/>
    <n v="0"/>
    <n v="0"/>
    <n v="0"/>
    <n v="0"/>
    <n v="1"/>
    <n v="0"/>
    <n v="13"/>
    <d v="2016-08-10T00:00:00"/>
    <n v="8"/>
    <s v="August"/>
    <n v="1"/>
    <s v="1897,34242,Low income,832,High spender,0.0242976461655277,0,1,25,8,2,4,0,0,1,1,0,0,3,5,0,0,0,0,0,0,0,61,50-65,2257,0,1,0,0,0,0,0,1,0,13"/>
  </r>
  <r>
    <n v="1711"/>
    <x v="45"/>
    <s v="Low income"/>
    <x v="44"/>
    <s v="High spender"/>
    <n v="5.9365345191002804E-2"/>
    <n v="2"/>
    <n v="1"/>
    <n v="31"/>
    <n v="8"/>
    <n v="1"/>
    <n v="5"/>
    <n v="0"/>
    <n v="0"/>
    <n v="1"/>
    <n v="1"/>
    <n v="1"/>
    <n v="0"/>
    <n v="2"/>
    <n v="6"/>
    <x v="1"/>
    <n v="0"/>
    <n v="0"/>
    <n v="0"/>
    <n v="0"/>
    <n v="0"/>
    <n v="0"/>
    <n v="64"/>
    <s v="50-65"/>
    <n v="2316"/>
    <n v="0"/>
    <n v="0"/>
    <n v="0"/>
    <n v="1"/>
    <n v="0"/>
    <n v="0"/>
    <n v="1"/>
    <n v="0"/>
    <n v="0"/>
    <n v="13"/>
    <d v="2016-06-12T00:00:00"/>
    <n v="6"/>
    <s v="June"/>
    <n v="1"/>
    <s v="1711,34633,Low income,2056,High spender,0.0593653451910028,2,1,31,8,1,5,0,0,1,1,1,0,2,6,0,0,0,0,0,0,0,64,50-65,2316,0,0,0,1,0,0,1,0,0,13"/>
  </r>
  <r>
    <n v="1463"/>
    <x v="46"/>
    <s v="Low income"/>
    <x v="45"/>
    <s v="High spender"/>
    <n v="7.2322719418879369E-2"/>
    <n v="1"/>
    <n v="0"/>
    <n v="35"/>
    <n v="6"/>
    <n v="0"/>
    <n v="5"/>
    <n v="2"/>
    <n v="1"/>
    <n v="2"/>
    <n v="1"/>
    <n v="1"/>
    <n v="0"/>
    <n v="2"/>
    <n v="7"/>
    <x v="1"/>
    <n v="0"/>
    <n v="0"/>
    <n v="0"/>
    <n v="0"/>
    <n v="0"/>
    <n v="0"/>
    <n v="37"/>
    <s v="36-50"/>
    <n v="2404"/>
    <n v="0"/>
    <n v="0"/>
    <n v="0"/>
    <n v="1"/>
    <n v="0"/>
    <n v="0"/>
    <n v="1"/>
    <n v="0"/>
    <n v="0"/>
    <n v="12"/>
    <d v="2016-03-16T00:00:00"/>
    <n v="3"/>
    <s v="March"/>
    <n v="1"/>
    <s v="1463,28359,Low income,2051,High spender,0.0723227194188794,1,0,35,6,0,5,2,1,2,1,1,0,2,7,0,0,0,0,0,0,0,37,36-50,2404,0,0,0,1,0,0,1,0,0,12"/>
  </r>
  <r>
    <n v="1400"/>
    <x v="47"/>
    <s v="Low income"/>
    <x v="46"/>
    <s v="Low spender"/>
    <n v="6.9240228840293004E-3"/>
    <n v="1"/>
    <n v="0"/>
    <n v="18"/>
    <n v="2"/>
    <n v="0"/>
    <n v="8"/>
    <n v="2"/>
    <n v="2"/>
    <n v="3"/>
    <n v="1"/>
    <n v="1"/>
    <n v="0"/>
    <n v="2"/>
    <n v="8"/>
    <x v="1"/>
    <n v="0"/>
    <n v="0"/>
    <n v="0"/>
    <n v="0"/>
    <n v="0"/>
    <n v="1"/>
    <n v="40"/>
    <s v="36-50"/>
    <n v="2421"/>
    <n v="0"/>
    <n v="1"/>
    <n v="0"/>
    <n v="0"/>
    <n v="0"/>
    <n v="0"/>
    <n v="1"/>
    <n v="0"/>
    <n v="0"/>
    <n v="11"/>
    <d v="2016-02-28T00:00:00"/>
    <n v="2"/>
    <s v="February"/>
    <n v="1"/>
    <s v="1400,37406,Low income,259,Low spender,0.0069240228840293,1,0,18,2,0,8,2,2,3,1,1,0,2,8,0,0,0,0,0,0,1,40,36-50,2421,0,1,0,0,0,0,1,0,0,11"/>
  </r>
  <r>
    <n v="1277"/>
    <x v="48"/>
    <s v="Low income"/>
    <x v="47"/>
    <s v="High spender"/>
    <n v="6.0283012881528014E-2"/>
    <n v="0"/>
    <n v="0"/>
    <n v="12"/>
    <n v="1"/>
    <n v="2"/>
    <n v="5"/>
    <n v="6"/>
    <n v="0"/>
    <n v="3"/>
    <n v="1"/>
    <n v="1"/>
    <n v="0"/>
    <n v="2"/>
    <n v="7"/>
    <x v="1"/>
    <n v="0"/>
    <n v="0"/>
    <n v="0"/>
    <n v="0"/>
    <n v="0"/>
    <n v="0"/>
    <n v="64"/>
    <s v="50-65"/>
    <n v="2456"/>
    <n v="0"/>
    <n v="1"/>
    <n v="0"/>
    <n v="0"/>
    <n v="0"/>
    <n v="0"/>
    <n v="1"/>
    <n v="0"/>
    <n v="0"/>
    <n v="11"/>
    <d v="2016-01-24T00:00:00"/>
    <n v="1"/>
    <s v="January"/>
    <n v="1"/>
    <s v="1277,15759,Low income,950,High spender,0.060283012881528,0,0,12,1,2,5,6,0,3,1,1,0,2,7,0,0,0,0,0,0,0,64,50-65,2456,0,1,0,0,0,0,1,0,0,11"/>
  </r>
  <r>
    <n v="1034"/>
    <x v="49"/>
    <s v="Low income"/>
    <x v="48"/>
    <s v="Low spender"/>
    <n v="3.2930845225027441E-3"/>
    <n v="1"/>
    <n v="0"/>
    <n v="40"/>
    <n v="5"/>
    <n v="1"/>
    <n v="8"/>
    <n v="0"/>
    <n v="0"/>
    <n v="1"/>
    <n v="1"/>
    <n v="1"/>
    <n v="0"/>
    <n v="2"/>
    <n v="8"/>
    <x v="1"/>
    <n v="0"/>
    <n v="0"/>
    <n v="0"/>
    <n v="0"/>
    <n v="0"/>
    <n v="0"/>
    <n v="42"/>
    <s v="36-50"/>
    <n v="2534"/>
    <n v="0"/>
    <n v="0"/>
    <n v="0"/>
    <n v="1"/>
    <n v="0"/>
    <n v="0"/>
    <n v="1"/>
    <n v="0"/>
    <n v="0"/>
    <n v="13"/>
    <d v="2015-11-07T00:00:00"/>
    <n v="11"/>
    <s v="November"/>
    <n v="1"/>
    <s v="1034,22775,Low income,75,Low spender,0.00329308452250274,1,0,40,5,1,8,0,0,1,1,1,0,2,8,0,0,0,0,0,0,0,42,36-50,2534,0,0,0,1,0,0,1,0,0,13"/>
  </r>
  <r>
    <n v="670"/>
    <x v="50"/>
    <s v="Low income"/>
    <x v="49"/>
    <s v="Low spender"/>
    <n v="1.6511640706698222E-2"/>
    <n v="1"/>
    <n v="0"/>
    <n v="40"/>
    <n v="9"/>
    <n v="0"/>
    <n v="5"/>
    <n v="0"/>
    <n v="0"/>
    <n v="7"/>
    <n v="1"/>
    <n v="1"/>
    <n v="0"/>
    <n v="2"/>
    <n v="8"/>
    <x v="1"/>
    <n v="0"/>
    <n v="0"/>
    <n v="0"/>
    <n v="0"/>
    <n v="0"/>
    <n v="0"/>
    <n v="35"/>
    <s v="24-35"/>
    <n v="2654"/>
    <n v="0"/>
    <n v="1"/>
    <n v="0"/>
    <n v="0"/>
    <n v="0"/>
    <n v="0"/>
    <n v="0"/>
    <n v="0"/>
    <n v="1"/>
    <n v="7"/>
    <d v="2015-07-10T00:00:00"/>
    <n v="7"/>
    <s v="July"/>
    <n v="1"/>
    <s v="670,18169,Low income,300,Low spender,0.0165116407066982,1,0,40,9,0,5,0,0,7,1,1,0,2,8,0,0,0,0,0,0,0,35,24-35,2654,0,1,0,0,0,0,0,0,1,7"/>
  </r>
  <r>
    <n v="2103"/>
    <x v="51"/>
    <s v="Low income"/>
    <x v="50"/>
    <s v="High spender"/>
    <n v="0.10596165999578681"/>
    <n v="1"/>
    <n v="0"/>
    <n v="43"/>
    <n v="6"/>
    <n v="0"/>
    <n v="6"/>
    <n v="2"/>
    <n v="1"/>
    <n v="1"/>
    <n v="2"/>
    <n v="1"/>
    <n v="0"/>
    <n v="3"/>
    <n v="7"/>
    <x v="1"/>
    <n v="0"/>
    <n v="0"/>
    <n v="0"/>
    <n v="0"/>
    <n v="0"/>
    <n v="0"/>
    <n v="36"/>
    <s v="36-50"/>
    <n v="2196"/>
    <n v="0"/>
    <n v="1"/>
    <n v="0"/>
    <n v="0"/>
    <n v="0"/>
    <n v="0"/>
    <n v="0"/>
    <n v="0"/>
    <n v="1"/>
    <n v="14"/>
    <d v="2016-10-10T00:00:00"/>
    <n v="10"/>
    <s v="October"/>
    <n v="1"/>
    <s v="2103,18988,Low income,2012,High spender,0.105961659995787,1,0,43,6,0,6,2,1,1,2,1,0,3,7,0,0,0,0,0,0,0,36,36-50,2196,0,1,0,0,0,0,0,0,1,14"/>
  </r>
  <r>
    <n v="1973"/>
    <x v="52"/>
    <s v="Low income"/>
    <x v="51"/>
    <s v="High spender"/>
    <n v="4.0643916716556906E-2"/>
    <n v="0"/>
    <n v="0"/>
    <n v="37"/>
    <n v="0"/>
    <n v="4"/>
    <n v="5"/>
    <n v="6"/>
    <n v="0"/>
    <n v="4"/>
    <n v="1"/>
    <n v="1"/>
    <n v="0"/>
    <n v="3"/>
    <n v="3"/>
    <x v="1"/>
    <n v="0"/>
    <n v="0"/>
    <n v="0"/>
    <n v="0"/>
    <n v="0"/>
    <n v="0"/>
    <n v="69"/>
    <s v="66+"/>
    <n v="2233"/>
    <n v="0"/>
    <n v="0"/>
    <n v="1"/>
    <n v="0"/>
    <n v="0"/>
    <n v="0"/>
    <n v="1"/>
    <n v="0"/>
    <n v="0"/>
    <n v="11"/>
    <d v="2016-09-03T00:00:00"/>
    <n v="9"/>
    <s v="September"/>
    <n v="1"/>
    <s v="1973,15033,Low income,611,High spender,0.0406439167165569,0,0,37,0,4,5,6,0,4,1,1,0,3,3,0,0,0,0,0,0,0,69,66+,2233,0,0,1,0,0,0,1,0,0,11"/>
  </r>
  <r>
    <n v="1854"/>
    <x v="53"/>
    <s v="Low income"/>
    <x v="52"/>
    <s v="High spender"/>
    <n v="4.3273610689341026E-2"/>
    <n v="2"/>
    <n v="1"/>
    <n v="3"/>
    <n v="14"/>
    <n v="0"/>
    <n v="1"/>
    <n v="0"/>
    <n v="0"/>
    <n v="1"/>
    <n v="1"/>
    <n v="1"/>
    <n v="0"/>
    <n v="2"/>
    <n v="7"/>
    <x v="1"/>
    <n v="0"/>
    <n v="0"/>
    <n v="0"/>
    <n v="0"/>
    <n v="0"/>
    <n v="0"/>
    <n v="58"/>
    <s v="50-65"/>
    <n v="2270"/>
    <n v="1"/>
    <n v="0"/>
    <n v="0"/>
    <n v="0"/>
    <n v="0"/>
    <n v="0"/>
    <n v="1"/>
    <n v="0"/>
    <n v="0"/>
    <n v="14"/>
    <d v="2016-07-28T00:00:00"/>
    <n v="7"/>
    <s v="July"/>
    <n v="1"/>
    <s v="1854,46102,Low income,1995,High spender,0.043273610689341,2,1,3,14,0,1,0,0,1,1,1,0,2,7,0,0,0,0,0,0,0,58,50-65,2270,1,0,0,0,0,0,1,0,0,14"/>
  </r>
  <r>
    <n v="1587"/>
    <x v="54"/>
    <s v="Low income"/>
    <x v="53"/>
    <s v="Low spender"/>
    <n v="4.6640646095686967E-4"/>
    <n v="2"/>
    <n v="1"/>
    <n v="24"/>
    <n v="11"/>
    <n v="0"/>
    <n v="4"/>
    <n v="0"/>
    <n v="0"/>
    <n v="2"/>
    <n v="1"/>
    <n v="1"/>
    <n v="0"/>
    <n v="2"/>
    <n v="8"/>
    <x v="1"/>
    <n v="0"/>
    <n v="0"/>
    <n v="0"/>
    <n v="0"/>
    <n v="0"/>
    <n v="0"/>
    <n v="63"/>
    <s v="50-65"/>
    <n v="2362"/>
    <n v="0"/>
    <n v="0"/>
    <n v="1"/>
    <n v="0"/>
    <n v="0"/>
    <n v="0"/>
    <n v="0"/>
    <n v="0"/>
    <n v="1"/>
    <n v="13"/>
    <d v="2016-04-27T00:00:00"/>
    <n v="4"/>
    <s v="April"/>
    <n v="1"/>
    <s v="1587,40737,Low income,19,Low spender,0.00046640646095687,2,1,24,11,0,4,0,0,2,1,1,0,2,8,0,0,0,0,0,0,0,63,50-65,2362,0,0,1,0,0,0,0,0,1,13"/>
  </r>
  <r>
    <n v="1461"/>
    <x v="55"/>
    <s v="Low income"/>
    <x v="54"/>
    <s v="Low spender"/>
    <n v="2.8057986505444586E-3"/>
    <n v="1"/>
    <n v="0"/>
    <n v="52"/>
    <n v="3"/>
    <n v="3"/>
    <n v="7"/>
    <n v="0"/>
    <n v="2"/>
    <n v="11"/>
    <n v="2"/>
    <n v="1"/>
    <n v="0"/>
    <n v="3"/>
    <n v="6"/>
    <x v="1"/>
    <n v="0"/>
    <n v="0"/>
    <n v="0"/>
    <n v="0"/>
    <n v="0"/>
    <n v="0"/>
    <n v="35"/>
    <s v="24-35"/>
    <n v="2404"/>
    <n v="0"/>
    <n v="0"/>
    <n v="1"/>
    <n v="0"/>
    <n v="0"/>
    <n v="0"/>
    <n v="1"/>
    <n v="0"/>
    <n v="0"/>
    <n v="4"/>
    <d v="2016-03-16T00:00:00"/>
    <n v="3"/>
    <s v="March"/>
    <n v="1"/>
    <s v="1461,29938,Low income,84,Low spender,0.00280579865054446,1,0,52,3,3,7,0,2,11,2,1,0,3,6,0,0,0,0,0,0,0,35,24-35,2404,0,0,1,0,0,0,1,0,0,4"/>
  </r>
  <r>
    <n v="1406"/>
    <x v="56"/>
    <s v="Low income"/>
    <x v="55"/>
    <s v="High spender"/>
    <n v="8.2233166411455533E-2"/>
    <n v="1"/>
    <n v="1"/>
    <n v="3"/>
    <n v="4"/>
    <n v="1"/>
    <n v="7"/>
    <n v="2"/>
    <n v="1"/>
    <n v="2"/>
    <n v="2"/>
    <n v="1"/>
    <n v="0"/>
    <n v="3"/>
    <n v="4"/>
    <x v="1"/>
    <n v="0"/>
    <n v="0"/>
    <n v="0"/>
    <n v="0"/>
    <n v="0"/>
    <n v="0"/>
    <n v="50"/>
    <s v="36-50"/>
    <n v="2419"/>
    <n v="0"/>
    <n v="0"/>
    <n v="1"/>
    <n v="0"/>
    <n v="0"/>
    <n v="0"/>
    <n v="1"/>
    <n v="0"/>
    <n v="0"/>
    <n v="13"/>
    <d v="2016-03-01T00:00:00"/>
    <n v="3"/>
    <s v="March"/>
    <n v="1"/>
    <s v="1406,24163,Low income,1987,High spender,0.0822331664114555,1,1,3,4,1,7,2,1,2,2,1,0,3,4,0,0,0,0,0,0,0,50,36-50,2419,0,0,1,0,0,0,1,0,0,13"/>
  </r>
  <r>
    <n v="1217"/>
    <x v="57"/>
    <s v="Low income"/>
    <x v="56"/>
    <s v="High spender"/>
    <n v="4.8766026828726008E-2"/>
    <n v="1"/>
    <n v="0"/>
    <n v="95"/>
    <n v="5"/>
    <n v="0"/>
    <n v="8"/>
    <n v="2"/>
    <n v="0"/>
    <n v="0"/>
    <n v="1"/>
    <n v="0"/>
    <n v="0"/>
    <n v="3"/>
    <n v="4"/>
    <x v="1"/>
    <n v="0"/>
    <n v="0"/>
    <n v="0"/>
    <n v="0"/>
    <n v="0"/>
    <n v="0"/>
    <n v="38"/>
    <s v="36-50"/>
    <n v="2475"/>
    <n v="0"/>
    <n v="0"/>
    <n v="0"/>
    <n v="1"/>
    <n v="0"/>
    <n v="0"/>
    <n v="1"/>
    <n v="0"/>
    <n v="0"/>
    <n v="15"/>
    <d v="2016-01-05T00:00:00"/>
    <n v="1"/>
    <s v="January"/>
    <n v="1"/>
    <s v="1217,40479,Low income,1974,High spender,0.048766026828726,1,0,95,5,0,8,2,0,0,1,0,0,3,4,0,0,0,0,0,0,0,38,36-50,2475,0,0,0,1,0,0,1,0,0,15"/>
  </r>
  <r>
    <n v="1212"/>
    <x v="58"/>
    <s v="Low income"/>
    <x v="57"/>
    <s v="High spender"/>
    <n v="7.2305994851048175E-2"/>
    <n v="1"/>
    <n v="0"/>
    <n v="13"/>
    <n v="1"/>
    <n v="6"/>
    <n v="7"/>
    <n v="0"/>
    <n v="1"/>
    <n v="3"/>
    <n v="1"/>
    <n v="1"/>
    <n v="0"/>
    <n v="2"/>
    <n v="8"/>
    <x v="1"/>
    <n v="0"/>
    <n v="1"/>
    <n v="0"/>
    <n v="0"/>
    <n v="0"/>
    <n v="1"/>
    <n v="47"/>
    <s v="36-50"/>
    <n v="2477"/>
    <n v="0"/>
    <n v="0"/>
    <n v="0"/>
    <n v="1"/>
    <n v="0"/>
    <n v="0"/>
    <n v="0"/>
    <n v="0"/>
    <n v="0"/>
    <n v="12"/>
    <d v="2016-01-03T00:00:00"/>
    <n v="1"/>
    <s v="January"/>
    <n v="1"/>
    <s v="1212,27190,Low income,1966,High spender,0.0723059948510482,1,0,13,1,6,7,0,1,3,1,1,0,2,8,0,0,1,0,0,0,1,47,36-50,2477,0,0,0,1,0,0,0,0,0,12"/>
  </r>
  <r>
    <n v="1144"/>
    <x v="59"/>
    <s v="Low income"/>
    <x v="58"/>
    <s v="High spender"/>
    <n v="5.3348622600813606E-2"/>
    <n v="2"/>
    <n v="0"/>
    <n v="78"/>
    <n v="9"/>
    <n v="1"/>
    <n v="5"/>
    <n v="0"/>
    <n v="0"/>
    <n v="1"/>
    <n v="1"/>
    <n v="0"/>
    <n v="0"/>
    <n v="3"/>
    <n v="5"/>
    <x v="1"/>
    <n v="0"/>
    <n v="0"/>
    <n v="0"/>
    <n v="0"/>
    <n v="0"/>
    <n v="0"/>
    <n v="45"/>
    <s v="36-50"/>
    <n v="2500"/>
    <n v="1"/>
    <n v="0"/>
    <n v="0"/>
    <n v="0"/>
    <n v="0"/>
    <n v="0"/>
    <n v="1"/>
    <n v="0"/>
    <n v="0"/>
    <n v="14"/>
    <d v="2015-12-11T00:00:00"/>
    <n v="12"/>
    <s v="December"/>
    <n v="1"/>
    <s v="1144,36627,Low income,1954,High spender,0.0533486226008136,2,0,78,9,1,5,0,0,1,1,0,0,3,5,0,0,0,0,0,0,0,45,36-50,2500,1,0,0,0,0,0,1,0,0,14"/>
  </r>
  <r>
    <n v="1114"/>
    <x v="60"/>
    <s v="Low income"/>
    <x v="59"/>
    <s v="High spender"/>
    <n v="8.3666022751663446E-2"/>
    <n v="0"/>
    <n v="0"/>
    <n v="72"/>
    <n v="0"/>
    <n v="0"/>
    <n v="1"/>
    <n v="2"/>
    <n v="12"/>
    <n v="5"/>
    <n v="1"/>
    <n v="1"/>
    <n v="0"/>
    <n v="2"/>
    <n v="8"/>
    <x v="1"/>
    <n v="0"/>
    <n v="0"/>
    <n v="0"/>
    <n v="0"/>
    <n v="0"/>
    <n v="0"/>
    <n v="61"/>
    <s v="50-65"/>
    <n v="2510"/>
    <n v="1"/>
    <n v="0"/>
    <n v="0"/>
    <n v="0"/>
    <n v="0"/>
    <n v="0"/>
    <n v="1"/>
    <n v="0"/>
    <n v="0"/>
    <n v="10"/>
    <d v="2015-12-01T00:00:00"/>
    <n v="12"/>
    <s v="December"/>
    <n v="1"/>
    <s v="1114,23295,Low income,1949,High spender,0.0836660227516634,0,0,72,0,0,1,2,12,5,1,1,0,2,8,0,0,0,0,0,0,0,61,50-65,2510,1,0,0,0,0,0,1,0,0,10"/>
  </r>
  <r>
    <n v="1024"/>
    <x v="61"/>
    <s v="Low income"/>
    <x v="15"/>
    <s v="Low spender"/>
    <n v="9.6048212436046325E-3"/>
    <n v="1"/>
    <n v="0"/>
    <n v="77"/>
    <n v="3"/>
    <n v="1"/>
    <n v="3"/>
    <n v="8"/>
    <n v="0"/>
    <n v="5"/>
    <n v="1"/>
    <n v="1"/>
    <n v="0"/>
    <n v="2"/>
    <n v="7"/>
    <x v="1"/>
    <n v="0"/>
    <n v="0"/>
    <n v="0"/>
    <n v="0"/>
    <n v="0"/>
    <n v="0"/>
    <n v="44"/>
    <s v="36-50"/>
    <n v="2539"/>
    <n v="1"/>
    <n v="0"/>
    <n v="0"/>
    <n v="0"/>
    <n v="0"/>
    <n v="0"/>
    <n v="1"/>
    <n v="0"/>
    <n v="0"/>
    <n v="10"/>
    <d v="2015-11-02T00:00:00"/>
    <n v="11"/>
    <s v="November"/>
    <n v="1"/>
    <s v="1024,31859,Low income,306,Low spender,0.00960482124360463,1,0,77,3,1,3,8,0,5,1,1,0,2,7,0,0,0,0,0,0,0,44,36-50,2539,1,0,0,0,0,0,1,0,0,10"/>
  </r>
  <r>
    <n v="2155"/>
    <x v="62"/>
    <s v="Low income"/>
    <x v="60"/>
    <s v="High spender"/>
    <n v="5.8024580065506773E-2"/>
    <n v="0"/>
    <n v="0"/>
    <n v="29"/>
    <n v="10"/>
    <n v="3"/>
    <n v="3"/>
    <n v="0"/>
    <n v="0"/>
    <n v="0"/>
    <n v="1"/>
    <n v="0"/>
    <n v="0"/>
    <n v="3"/>
    <n v="3"/>
    <x v="1"/>
    <n v="0"/>
    <n v="0"/>
    <n v="0"/>
    <n v="0"/>
    <n v="0"/>
    <n v="0"/>
    <n v="54"/>
    <s v="50-65"/>
    <n v="2176"/>
    <n v="0"/>
    <n v="0"/>
    <n v="1"/>
    <n v="0"/>
    <n v="0"/>
    <n v="0"/>
    <n v="1"/>
    <n v="0"/>
    <n v="0"/>
    <n v="16"/>
    <d v="2016-10-30T00:00:00"/>
    <n v="10"/>
    <s v="October"/>
    <n v="1"/>
    <s v="2155,33279,Low income,1931,High spender,0.0580245800655068,0,0,29,10,3,3,0,0,0,1,0,0,3,3,0,0,0,0,0,0,0,54,50-65,2176,0,0,1,0,0,0,1,0,0,16"/>
  </r>
  <r>
    <n v="2137"/>
    <x v="63"/>
    <s v="Low income"/>
    <x v="61"/>
    <s v="High spender"/>
    <n v="6.0720823076437544E-2"/>
    <n v="1"/>
    <n v="1"/>
    <n v="31"/>
    <n v="11"/>
    <n v="0"/>
    <n v="5"/>
    <n v="0"/>
    <n v="0"/>
    <n v="1"/>
    <n v="2"/>
    <n v="1"/>
    <n v="0"/>
    <n v="3"/>
    <n v="6"/>
    <x v="1"/>
    <n v="0"/>
    <n v="0"/>
    <n v="0"/>
    <n v="0"/>
    <n v="0"/>
    <n v="0"/>
    <n v="56"/>
    <s v="50-65"/>
    <n v="2183"/>
    <n v="0"/>
    <n v="1"/>
    <n v="0"/>
    <n v="0"/>
    <n v="0"/>
    <n v="0"/>
    <n v="0"/>
    <n v="0"/>
    <n v="1"/>
    <n v="15"/>
    <d v="2016-10-23T00:00:00"/>
    <n v="10"/>
    <s v="October"/>
    <n v="1"/>
    <s v="2137,31686,Low income,1924,High spender,0.0607208230764375,1,1,31,11,0,5,0,0,1,2,1,0,3,6,0,0,0,0,0,0,0,56,50-65,2183,0,1,0,0,0,0,0,0,1,15"/>
  </r>
  <r>
    <n v="2080"/>
    <x v="64"/>
    <s v="Low income"/>
    <x v="62"/>
    <s v="Low spender"/>
    <n v="2.6854469246515255E-2"/>
    <n v="1"/>
    <n v="0"/>
    <n v="58"/>
    <n v="4"/>
    <n v="1"/>
    <n v="6"/>
    <n v="4"/>
    <n v="1"/>
    <n v="9"/>
    <n v="1"/>
    <n v="1"/>
    <n v="1"/>
    <n v="2"/>
    <n v="5"/>
    <x v="1"/>
    <n v="0"/>
    <n v="0"/>
    <n v="0"/>
    <n v="0"/>
    <n v="0"/>
    <n v="0"/>
    <n v="32"/>
    <s v="24-35"/>
    <n v="2201"/>
    <n v="0"/>
    <n v="0"/>
    <n v="1"/>
    <n v="0"/>
    <n v="0"/>
    <n v="0"/>
    <n v="1"/>
    <n v="0"/>
    <n v="0"/>
    <n v="7"/>
    <d v="2016-10-05T00:00:00"/>
    <n v="10"/>
    <s v="October"/>
    <n v="1"/>
    <s v="2080,20518,Low income,551,Low spender,0.0268544692465153,1,0,58,4,1,6,4,1,9,1,1,1,2,5,0,0,0,0,0,0,0,32,24-35,2201,0,0,1,0,0,0,1,0,0,7"/>
  </r>
  <r>
    <n v="2065"/>
    <x v="65"/>
    <s v="High income"/>
    <x v="63"/>
    <s v="High spender"/>
    <n v="1.9714532043299166E-2"/>
    <n v="2"/>
    <n v="1"/>
    <n v="2"/>
    <n v="12"/>
    <n v="0"/>
    <n v="4"/>
    <n v="0"/>
    <n v="0"/>
    <n v="1"/>
    <n v="1"/>
    <n v="1"/>
    <n v="0"/>
    <n v="2"/>
    <n v="8"/>
    <x v="1"/>
    <n v="0"/>
    <n v="0"/>
    <n v="0"/>
    <n v="0"/>
    <n v="0"/>
    <n v="0"/>
    <n v="42"/>
    <s v="36-50"/>
    <n v="2207"/>
    <n v="0"/>
    <n v="0"/>
    <n v="1"/>
    <n v="0"/>
    <n v="0"/>
    <n v="1"/>
    <n v="0"/>
    <n v="0"/>
    <n v="0"/>
    <n v="15"/>
    <d v="2016-09-29T00:00:00"/>
    <n v="9"/>
    <s v="September"/>
    <n v="1"/>
    <s v="2065,52195,High income,1029,High spender,0.0197145320432992,2,1,2,12,0,4,0,0,1,1,1,0,2,8,0,0,0,0,0,0,0,42,36-50,2207,0,0,1,0,0,1,0,0,0,15"/>
  </r>
  <r>
    <n v="2056"/>
    <x v="66"/>
    <s v="Low income"/>
    <x v="64"/>
    <s v="Low spender"/>
    <n v="8.6948074027298778E-3"/>
    <n v="1"/>
    <n v="0"/>
    <n v="39"/>
    <n v="2"/>
    <n v="3"/>
    <n v="6"/>
    <n v="4"/>
    <n v="1"/>
    <n v="9"/>
    <n v="1"/>
    <n v="1"/>
    <n v="1"/>
    <n v="2"/>
    <n v="7"/>
    <x v="1"/>
    <n v="0"/>
    <n v="0"/>
    <n v="0"/>
    <n v="0"/>
    <n v="0"/>
    <n v="0"/>
    <n v="50"/>
    <s v="36-50"/>
    <n v="2208"/>
    <n v="0"/>
    <n v="0"/>
    <n v="1"/>
    <n v="0"/>
    <n v="0"/>
    <n v="0"/>
    <n v="1"/>
    <n v="0"/>
    <n v="0"/>
    <n v="7"/>
    <d v="2016-09-28T00:00:00"/>
    <n v="9"/>
    <s v="September"/>
    <n v="1"/>
    <s v="2056,20587,Low income,179,Low spender,0.00869480740272988,1,0,39,2,3,6,4,1,9,1,1,1,2,7,0,0,0,0,0,0,0,50,36-50,2208,0,0,1,0,0,0,1,0,0,7"/>
  </r>
  <r>
    <n v="2047"/>
    <x v="67"/>
    <s v="Low income"/>
    <x v="65"/>
    <s v="Low spender"/>
    <n v="1.3467388884766639E-2"/>
    <n v="1"/>
    <n v="0"/>
    <n v="17"/>
    <n v="4"/>
    <n v="1"/>
    <n v="11"/>
    <n v="0"/>
    <n v="0"/>
    <n v="1"/>
    <n v="1"/>
    <n v="1"/>
    <n v="0"/>
    <n v="2"/>
    <n v="7"/>
    <x v="1"/>
    <n v="0"/>
    <n v="0"/>
    <n v="0"/>
    <n v="0"/>
    <n v="0"/>
    <n v="0"/>
    <n v="49"/>
    <s v="36-50"/>
    <n v="2211"/>
    <n v="0"/>
    <n v="0"/>
    <n v="1"/>
    <n v="0"/>
    <n v="0"/>
    <n v="0"/>
    <n v="1"/>
    <n v="0"/>
    <n v="0"/>
    <n v="15"/>
    <d v="2016-09-25T00:00:00"/>
    <n v="9"/>
    <s v="September"/>
    <n v="1"/>
    <s v="2047,26954,Low income,363,Low spender,0.0134673888847666,1,0,17,4,1,11,0,0,1,1,1,0,2,7,0,0,0,0,0,0,0,49,36-50,2211,0,0,1,0,0,0,1,0,0,15"/>
  </r>
  <r>
    <n v="1860"/>
    <x v="68"/>
    <s v="Low income"/>
    <x v="66"/>
    <s v="High spender"/>
    <n v="6.2394384505394515E-2"/>
    <n v="1"/>
    <n v="1"/>
    <n v="89"/>
    <n v="7"/>
    <n v="2"/>
    <n v="4"/>
    <n v="2"/>
    <n v="1"/>
    <n v="4"/>
    <n v="1"/>
    <n v="1"/>
    <n v="0"/>
    <n v="2"/>
    <n v="6"/>
    <x v="1"/>
    <n v="0"/>
    <n v="0"/>
    <n v="0"/>
    <n v="0"/>
    <n v="0"/>
    <n v="0"/>
    <n v="44"/>
    <s v="36-50"/>
    <n v="2268"/>
    <n v="0"/>
    <n v="1"/>
    <n v="0"/>
    <n v="0"/>
    <n v="0"/>
    <n v="0"/>
    <n v="1"/>
    <n v="0"/>
    <n v="0"/>
    <n v="12"/>
    <d v="2016-07-30T00:00:00"/>
    <n v="7"/>
    <s v="July"/>
    <n v="1"/>
    <s v="1860,30772,Low income,1920,High spender,0.0623943845053945,1,1,89,7,2,4,2,1,4,1,1,0,2,6,0,0,0,0,0,0,0,44,36-50,2268,0,1,0,0,0,0,1,0,0,12"/>
  </r>
  <r>
    <n v="1799"/>
    <x v="69"/>
    <s v="Low income"/>
    <x v="67"/>
    <s v="High spender"/>
    <n v="4.448101617912939E-2"/>
    <n v="1"/>
    <n v="1"/>
    <n v="84"/>
    <n v="5"/>
    <n v="1"/>
    <n v="7"/>
    <n v="2"/>
    <n v="1"/>
    <n v="4"/>
    <n v="1"/>
    <n v="1"/>
    <n v="0"/>
    <n v="2"/>
    <n v="7"/>
    <x v="1"/>
    <n v="0"/>
    <n v="0"/>
    <n v="0"/>
    <n v="0"/>
    <n v="0"/>
    <n v="0"/>
    <n v="51"/>
    <s v="50-65"/>
    <n v="2290"/>
    <n v="0"/>
    <n v="1"/>
    <n v="0"/>
    <n v="0"/>
    <n v="0"/>
    <n v="0"/>
    <n v="0"/>
    <n v="1"/>
    <n v="0"/>
    <n v="12"/>
    <d v="2016-07-08T00:00:00"/>
    <n v="7"/>
    <s v="July"/>
    <n v="1"/>
    <s v="1799,43142,Low income,1919,High spender,0.0444810161791294,1,1,84,5,1,7,2,1,4,1,1,0,2,7,0,0,0,0,0,0,0,51,50-65,2290,0,1,0,0,0,0,0,1,0,12"/>
  </r>
  <r>
    <n v="1765"/>
    <x v="70"/>
    <s v="High income"/>
    <x v="47"/>
    <s v="High spender"/>
    <n v="1.7442073954393567E-2"/>
    <n v="1"/>
    <n v="1"/>
    <n v="78"/>
    <n v="12"/>
    <n v="0"/>
    <n v="4"/>
    <n v="0"/>
    <n v="0"/>
    <n v="0"/>
    <n v="1"/>
    <n v="1"/>
    <n v="0"/>
    <n v="2"/>
    <n v="5"/>
    <x v="1"/>
    <n v="0"/>
    <n v="0"/>
    <n v="0"/>
    <n v="0"/>
    <n v="0"/>
    <n v="0"/>
    <n v="47"/>
    <s v="36-50"/>
    <n v="2299"/>
    <n v="0"/>
    <n v="0"/>
    <n v="1"/>
    <n v="0"/>
    <n v="0"/>
    <n v="0"/>
    <n v="0"/>
    <n v="0"/>
    <n v="1"/>
    <n v="16"/>
    <d v="2016-06-29T00:00:00"/>
    <n v="6"/>
    <s v="June"/>
    <n v="1"/>
    <s v="1765,54466,High income,950,High spender,0.0174420739543936,1,1,78,12,0,4,0,0,0,1,1,0,2,5,0,0,0,0,0,0,0,47,36-50,2299,0,0,1,0,0,0,0,0,1,16"/>
  </r>
  <r>
    <n v="1518"/>
    <x v="71"/>
    <s v="Low income"/>
    <x v="68"/>
    <s v="Low spender"/>
    <n v="4.6532572800960671E-3"/>
    <n v="1"/>
    <n v="0"/>
    <n v="74"/>
    <n v="3"/>
    <n v="6"/>
    <n v="5"/>
    <n v="0"/>
    <n v="2"/>
    <n v="6"/>
    <n v="1"/>
    <n v="0"/>
    <n v="0"/>
    <n v="3"/>
    <n v="7"/>
    <x v="1"/>
    <n v="0"/>
    <n v="0"/>
    <n v="0"/>
    <n v="0"/>
    <n v="0"/>
    <n v="0"/>
    <n v="35"/>
    <s v="24-35"/>
    <n v="2386"/>
    <n v="0"/>
    <n v="1"/>
    <n v="0"/>
    <n v="0"/>
    <n v="0"/>
    <n v="0"/>
    <n v="1"/>
    <n v="0"/>
    <n v="0"/>
    <n v="10"/>
    <d v="2016-04-03T00:00:00"/>
    <n v="4"/>
    <s v="April"/>
    <n v="1"/>
    <s v="1518,19986,Low income,93,Low spender,0.00465325728009607,1,0,74,3,6,5,0,2,6,1,0,0,3,7,0,0,0,0,0,0,0,35,24-35,2386,0,1,0,0,0,0,1,0,0,10"/>
  </r>
  <r>
    <n v="1471"/>
    <x v="72"/>
    <s v="Low income"/>
    <x v="69"/>
    <s v="Low spender"/>
    <n v="3.868091522979086E-3"/>
    <n v="1"/>
    <n v="0"/>
    <n v="13"/>
    <n v="1"/>
    <n v="3"/>
    <n v="3"/>
    <n v="8"/>
    <n v="1"/>
    <n v="13"/>
    <n v="2"/>
    <n v="1"/>
    <n v="0"/>
    <n v="3"/>
    <n v="7"/>
    <x v="1"/>
    <n v="0"/>
    <n v="0"/>
    <n v="0"/>
    <n v="0"/>
    <n v="0"/>
    <n v="0"/>
    <n v="28"/>
    <s v="24-35"/>
    <n v="2403"/>
    <n v="0"/>
    <n v="0"/>
    <n v="1"/>
    <n v="0"/>
    <n v="0"/>
    <n v="0"/>
    <n v="0"/>
    <n v="0"/>
    <n v="0"/>
    <n v="3"/>
    <d v="2016-03-17T00:00:00"/>
    <n v="3"/>
    <s v="March"/>
    <n v="1"/>
    <s v="1471,15253,Low income,59,Low spender,0.00386809152297909,1,0,13,1,3,3,8,1,13,2,1,0,3,7,0,0,0,0,0,0,0,28,24-35,2403,0,0,1,0,0,0,0,0,0,3"/>
  </r>
  <r>
    <n v="1337"/>
    <x v="73"/>
    <s v="Low income"/>
    <x v="70"/>
    <s v="High spender"/>
    <n v="5.0861674546286414E-2"/>
    <n v="1"/>
    <n v="0"/>
    <n v="50"/>
    <n v="2"/>
    <n v="6"/>
    <n v="4"/>
    <n v="3"/>
    <n v="1"/>
    <n v="9"/>
    <n v="1"/>
    <n v="1"/>
    <n v="0"/>
    <n v="2"/>
    <n v="8"/>
    <x v="1"/>
    <n v="0"/>
    <n v="0"/>
    <n v="0"/>
    <n v="0"/>
    <n v="0"/>
    <n v="0"/>
    <n v="47"/>
    <s v="36-50"/>
    <n v="2439"/>
    <n v="0"/>
    <n v="1"/>
    <n v="0"/>
    <n v="0"/>
    <n v="0"/>
    <n v="0"/>
    <n v="1"/>
    <n v="0"/>
    <n v="0"/>
    <n v="7"/>
    <d v="2016-02-10T00:00:00"/>
    <n v="2"/>
    <s v="February"/>
    <n v="1"/>
    <s v="1337,26228,Low income,1334,High spender,0.0508616745462864,1,0,50,2,6,4,3,1,9,1,1,0,2,8,0,0,0,0,0,0,0,47,36-50,2439,0,1,0,0,0,0,1,0,0,7"/>
  </r>
  <r>
    <n v="1112"/>
    <x v="74"/>
    <s v="Low income"/>
    <x v="71"/>
    <s v="High spender"/>
    <n v="2.7619230851450436E-2"/>
    <n v="1"/>
    <n v="1"/>
    <n v="55"/>
    <n v="12"/>
    <n v="1"/>
    <n v="3"/>
    <n v="0"/>
    <n v="0"/>
    <n v="7"/>
    <n v="1"/>
    <n v="0"/>
    <n v="1"/>
    <n v="2"/>
    <n v="4"/>
    <x v="1"/>
    <n v="0"/>
    <n v="0"/>
    <n v="0"/>
    <n v="0"/>
    <n v="0"/>
    <n v="0"/>
    <n v="60"/>
    <s v="50-65"/>
    <n v="2511"/>
    <n v="0"/>
    <n v="0"/>
    <n v="0"/>
    <n v="0"/>
    <n v="1"/>
    <n v="1"/>
    <n v="0"/>
    <n v="0"/>
    <n v="0"/>
    <n v="9"/>
    <d v="2015-11-30T00:00:00"/>
    <n v="11"/>
    <s v="November"/>
    <n v="1"/>
    <s v="1112,46779,Low income,1292,High spender,0.0276192308514504,1,1,55,12,1,3,0,0,7,1,0,1,2,4,0,0,0,0,0,0,0,60,50-65,2511,0,0,0,0,1,1,0,0,0,9"/>
  </r>
  <r>
    <n v="833"/>
    <x v="75"/>
    <s v="Low income"/>
    <x v="72"/>
    <s v="High spender"/>
    <n v="5.5324314949705168E-2"/>
    <n v="1"/>
    <n v="0"/>
    <n v="48"/>
    <n v="14"/>
    <n v="0"/>
    <n v="2"/>
    <n v="0"/>
    <n v="0"/>
    <n v="7"/>
    <n v="1"/>
    <n v="1"/>
    <n v="0"/>
    <n v="2"/>
    <n v="8"/>
    <x v="1"/>
    <n v="0"/>
    <n v="0"/>
    <n v="0"/>
    <n v="0"/>
    <n v="0"/>
    <n v="0"/>
    <n v="46"/>
    <s v="36-50"/>
    <n v="2601"/>
    <n v="0"/>
    <n v="1"/>
    <n v="0"/>
    <n v="0"/>
    <n v="0"/>
    <n v="0"/>
    <n v="0"/>
    <n v="0"/>
    <n v="1"/>
    <n v="9"/>
    <d v="2015-09-01T00:00:00"/>
    <n v="9"/>
    <s v="September"/>
    <n v="1"/>
    <s v="833,34596,Low income,1914,High spender,0.0553243149497052,1,0,48,14,0,2,0,0,7,1,1,0,2,8,0,0,0,0,0,0,0,46,36-50,2601,0,1,0,0,0,0,0,0,1,9"/>
  </r>
  <r>
    <n v="835"/>
    <x v="75"/>
    <s v="Low income"/>
    <x v="73"/>
    <s v="High spender"/>
    <n v="5.8850734188923573E-2"/>
    <n v="1"/>
    <n v="0"/>
    <n v="48"/>
    <n v="14"/>
    <n v="0"/>
    <n v="2"/>
    <n v="0"/>
    <n v="0"/>
    <n v="7"/>
    <n v="1"/>
    <n v="1"/>
    <n v="0"/>
    <n v="2"/>
    <n v="8"/>
    <x v="1"/>
    <n v="0"/>
    <n v="0"/>
    <n v="0"/>
    <n v="0"/>
    <n v="0"/>
    <n v="1"/>
    <n v="46"/>
    <s v="36-50"/>
    <n v="2601"/>
    <n v="0"/>
    <n v="1"/>
    <n v="0"/>
    <n v="0"/>
    <n v="0"/>
    <n v="0"/>
    <n v="0"/>
    <n v="0"/>
    <n v="1"/>
    <n v="9"/>
    <d v="2015-09-01T00:00:00"/>
    <n v="9"/>
    <s v="September"/>
    <n v="1"/>
    <s v="835,34596,Low income,2036,High spender,0.0588507341889236,1,0,48,14,0,2,0,0,7,1,1,0,2,8,0,0,0,0,0,0,1,46,36-50,2601,0,1,0,0,0,0,0,0,1,9"/>
  </r>
  <r>
    <n v="711"/>
    <x v="76"/>
    <s v="Low income"/>
    <x v="74"/>
    <s v="Low spender"/>
    <n v="6.1275692367075175E-3"/>
    <n v="1"/>
    <n v="1"/>
    <n v="86"/>
    <n v="13"/>
    <n v="0"/>
    <n v="3"/>
    <n v="0"/>
    <n v="0"/>
    <n v="0"/>
    <n v="1"/>
    <n v="1"/>
    <n v="0"/>
    <n v="2"/>
    <n v="7"/>
    <x v="1"/>
    <n v="0"/>
    <n v="0"/>
    <n v="0"/>
    <n v="0"/>
    <n v="0"/>
    <n v="0"/>
    <n v="67"/>
    <s v="66+"/>
    <n v="2639"/>
    <n v="0"/>
    <n v="0"/>
    <n v="0"/>
    <n v="1"/>
    <n v="0"/>
    <n v="0"/>
    <n v="1"/>
    <n v="0"/>
    <n v="0"/>
    <n v="16"/>
    <d v="2015-07-25T00:00:00"/>
    <n v="7"/>
    <s v="July"/>
    <n v="1"/>
    <s v="711,41452,Low income,254,Low spender,0.00612756923670752,1,1,86,13,0,3,0,0,0,1,1,0,2,7,0,0,0,0,0,0,0,67,66+,2639,0,0,0,1,0,0,1,0,0,16"/>
  </r>
  <r>
    <n v="515"/>
    <x v="77"/>
    <s v="Low income"/>
    <x v="75"/>
    <s v="High spender"/>
    <n v="4.9968732318870793E-2"/>
    <n v="2"/>
    <n v="0"/>
    <n v="38"/>
    <n v="11"/>
    <n v="0"/>
    <n v="5"/>
    <n v="0"/>
    <n v="0"/>
    <n v="1"/>
    <n v="1"/>
    <n v="1"/>
    <n v="0"/>
    <n v="2"/>
    <n v="8"/>
    <x v="1"/>
    <n v="0"/>
    <n v="0"/>
    <n v="0"/>
    <n v="0"/>
    <n v="0"/>
    <n v="0"/>
    <n v="51"/>
    <s v="50-65"/>
    <n v="2696"/>
    <n v="0"/>
    <n v="1"/>
    <n v="0"/>
    <n v="0"/>
    <n v="0"/>
    <n v="0"/>
    <n v="0"/>
    <n v="0"/>
    <n v="1"/>
    <n v="15"/>
    <d v="2015-05-29T00:00:00"/>
    <n v="5"/>
    <s v="May"/>
    <n v="1"/>
    <s v="515,33581,Low income,1678,High spender,0.0499687323188708,2,0,38,11,0,5,0,0,1,1,1,0,2,8,0,0,0,0,0,0,0,51,50-65,2696,0,1,0,0,0,0,0,0,1,15"/>
  </r>
  <r>
    <n v="427"/>
    <x v="78"/>
    <s v="Low income"/>
    <x v="76"/>
    <s v="High spender"/>
    <n v="4.9816753926701568E-2"/>
    <n v="1"/>
    <n v="1"/>
    <n v="19"/>
    <n v="12"/>
    <n v="0"/>
    <n v="4"/>
    <n v="0"/>
    <n v="0"/>
    <n v="1"/>
    <n v="1"/>
    <n v="1"/>
    <n v="0"/>
    <n v="2"/>
    <n v="7"/>
    <x v="1"/>
    <n v="0"/>
    <n v="0"/>
    <n v="0"/>
    <n v="0"/>
    <n v="0"/>
    <n v="0"/>
    <n v="50"/>
    <s v="36-50"/>
    <n v="2728"/>
    <n v="0"/>
    <n v="0"/>
    <n v="0"/>
    <n v="1"/>
    <n v="0"/>
    <n v="0"/>
    <n v="1"/>
    <n v="0"/>
    <n v="0"/>
    <n v="15"/>
    <d v="2015-04-27T00:00:00"/>
    <n v="4"/>
    <s v="April"/>
    <n v="1"/>
    <s v="427,38200,Low income,1903,High spender,0.0498167539267016,1,1,19,12,0,4,0,0,1,1,1,0,2,7,0,0,0,0,0,0,0,50,36-50,2728,0,0,0,1,0,0,1,0,0,15"/>
  </r>
  <r>
    <n v="403"/>
    <x v="79"/>
    <s v="Low income"/>
    <x v="77"/>
    <s v="Low spender"/>
    <n v="5.1036810802121847E-3"/>
    <n v="1"/>
    <n v="0"/>
    <n v="32"/>
    <n v="3"/>
    <n v="6"/>
    <n v="7"/>
    <n v="0"/>
    <n v="0"/>
    <n v="3"/>
    <n v="1"/>
    <n v="0"/>
    <n v="0"/>
    <n v="3"/>
    <n v="7"/>
    <x v="1"/>
    <n v="0"/>
    <n v="0"/>
    <n v="0"/>
    <n v="0"/>
    <n v="0"/>
    <n v="0"/>
    <n v="48"/>
    <s v="36-50"/>
    <n v="2736"/>
    <n v="0"/>
    <n v="1"/>
    <n v="0"/>
    <n v="0"/>
    <n v="0"/>
    <n v="1"/>
    <n v="0"/>
    <n v="0"/>
    <n v="0"/>
    <n v="13"/>
    <d v="2015-04-19T00:00:00"/>
    <n v="4"/>
    <s v="April"/>
    <n v="1"/>
    <s v="403,24884,Low income,127,Low spender,0.00510368108021218,1,0,32,3,6,7,0,0,3,1,0,0,3,7,0,0,0,0,0,0,0,48,36-50,2736,0,1,0,0,0,1,0,0,0,13"/>
  </r>
  <r>
    <n v="318"/>
    <x v="80"/>
    <s v="Low income"/>
    <x v="78"/>
    <s v="High spender"/>
    <n v="5.6482478172467411E-2"/>
    <n v="1"/>
    <n v="1"/>
    <n v="24"/>
    <n v="8"/>
    <n v="0"/>
    <n v="8"/>
    <n v="0"/>
    <n v="0"/>
    <n v="2"/>
    <n v="1"/>
    <n v="1"/>
    <n v="0"/>
    <n v="2"/>
    <n v="8"/>
    <x v="1"/>
    <n v="0"/>
    <n v="0"/>
    <n v="0"/>
    <n v="0"/>
    <n v="0"/>
    <n v="0"/>
    <n v="68"/>
    <s v="66+"/>
    <n v="2762"/>
    <n v="0"/>
    <n v="1"/>
    <n v="0"/>
    <n v="0"/>
    <n v="0"/>
    <n v="0"/>
    <n v="0"/>
    <n v="1"/>
    <n v="0"/>
    <n v="14"/>
    <d v="2015-03-24T00:00:00"/>
    <n v="3"/>
    <s v="March"/>
    <n v="1"/>
    <s v="318,33444,Low income,1889,High spender,0.0564824781724674,1,1,24,8,0,8,0,0,2,1,1,0,2,8,0,0,0,0,0,0,0,68,66+,2762,0,1,0,0,0,0,0,1,0,14"/>
  </r>
  <r>
    <n v="202"/>
    <x v="81"/>
    <s v="Low income"/>
    <x v="79"/>
    <s v="Low spender"/>
    <n v="1.3879250520471894E-3"/>
    <n v="1"/>
    <n v="2"/>
    <n v="75"/>
    <n v="8"/>
    <n v="0"/>
    <n v="5"/>
    <n v="0"/>
    <n v="3"/>
    <n v="6"/>
    <n v="1"/>
    <n v="0"/>
    <n v="0"/>
    <n v="3"/>
    <n v="8"/>
    <x v="1"/>
    <n v="0"/>
    <n v="0"/>
    <n v="0"/>
    <n v="0"/>
    <n v="0"/>
    <n v="0"/>
    <n v="48"/>
    <s v="36-50"/>
    <n v="2801"/>
    <n v="0"/>
    <n v="0"/>
    <n v="0"/>
    <n v="1"/>
    <n v="0"/>
    <n v="0"/>
    <n v="1"/>
    <n v="0"/>
    <n v="0"/>
    <n v="10"/>
    <d v="2015-02-13T00:00:00"/>
    <n v="2"/>
    <s v="February"/>
    <n v="1"/>
    <s v="202,30261,Low income,42,Low spender,0.00138792505204719,1,2,75,8,0,5,0,3,6,1,0,0,3,8,0,0,0,0,0,0,0,48,36-50,2801,0,0,0,1,0,0,1,0,0,10"/>
  </r>
  <r>
    <n v="15"/>
    <x v="82"/>
    <s v="Low income"/>
    <x v="53"/>
    <s v="Low spender"/>
    <n v="8.5186513629842181E-4"/>
    <n v="0"/>
    <n v="0"/>
    <n v="91"/>
    <n v="3"/>
    <n v="2"/>
    <n v="7"/>
    <n v="0"/>
    <n v="4"/>
    <n v="2"/>
    <n v="1"/>
    <n v="1"/>
    <n v="0"/>
    <n v="2"/>
    <n v="8"/>
    <x v="1"/>
    <n v="0"/>
    <n v="0"/>
    <n v="0"/>
    <n v="0"/>
    <n v="0"/>
    <n v="0"/>
    <n v="64"/>
    <s v="50-65"/>
    <n v="2853"/>
    <n v="1"/>
    <n v="0"/>
    <n v="0"/>
    <n v="0"/>
    <n v="0"/>
    <n v="0"/>
    <n v="1"/>
    <n v="0"/>
    <n v="0"/>
    <n v="14"/>
    <d v="2014-12-23T00:00:00"/>
    <n v="12"/>
    <s v="December"/>
    <n v="1"/>
    <s v="15,22304,Low income,19,Low spender,0.000851865136298422,0,0,91,3,2,7,0,4,2,1,1,0,2,8,0,0,0,0,0,0,0,64,50-65,2853,1,0,0,0,0,0,1,0,0,14"/>
  </r>
  <r>
    <n v="1881"/>
    <x v="83"/>
    <s v="Low income"/>
    <x v="80"/>
    <s v="Low spender"/>
    <n v="1.166277060676898E-2"/>
    <n v="1"/>
    <n v="1"/>
    <n v="21"/>
    <n v="15"/>
    <n v="0"/>
    <n v="2"/>
    <n v="0"/>
    <n v="0"/>
    <n v="6"/>
    <n v="1"/>
    <n v="1"/>
    <n v="0"/>
    <n v="2"/>
    <n v="6"/>
    <x v="1"/>
    <n v="0"/>
    <n v="1"/>
    <n v="0"/>
    <n v="0"/>
    <n v="0"/>
    <n v="0"/>
    <n v="44"/>
    <s v="36-50"/>
    <n v="2261"/>
    <n v="0"/>
    <n v="1"/>
    <n v="0"/>
    <n v="0"/>
    <n v="0"/>
    <n v="0"/>
    <n v="1"/>
    <n v="0"/>
    <n v="0"/>
    <n v="11"/>
    <d v="2016-08-06T00:00:00"/>
    <n v="8"/>
    <s v="August"/>
    <n v="1"/>
    <s v="1881,39356,Low income,459,Low spender,0.011662770606769,1,1,21,15,0,2,0,0,6,1,1,0,2,6,0,0,1,0,0,0,0,44,36-50,2261,0,1,0,0,0,0,1,0,0,11"/>
  </r>
  <r>
    <n v="1788"/>
    <x v="84"/>
    <s v="Low income"/>
    <x v="81"/>
    <s v="High spender"/>
    <n v="3.2692307692307694E-2"/>
    <n v="1"/>
    <n v="0"/>
    <n v="66"/>
    <n v="4"/>
    <n v="1"/>
    <n v="9"/>
    <n v="3"/>
    <n v="0"/>
    <n v="0"/>
    <n v="1"/>
    <n v="1"/>
    <n v="0"/>
    <n v="2"/>
    <n v="8"/>
    <x v="1"/>
    <n v="0"/>
    <n v="0"/>
    <n v="0"/>
    <n v="0"/>
    <n v="0"/>
    <n v="0"/>
    <n v="34"/>
    <s v="24-35"/>
    <n v="2292"/>
    <n v="0"/>
    <n v="0"/>
    <n v="0"/>
    <n v="1"/>
    <n v="0"/>
    <n v="0"/>
    <n v="0"/>
    <n v="0"/>
    <n v="1"/>
    <n v="17"/>
    <d v="2016-07-06T00:00:00"/>
    <n v="7"/>
    <s v="July"/>
    <n v="1"/>
    <s v="1788,34320,Low income,1122,High spender,0.0326923076923077,1,0,66,4,1,9,3,0,0,1,1,0,2,8,0,0,0,0,0,0,0,34,24-35,2292,0,0,0,1,0,0,0,0,1,17"/>
  </r>
  <r>
    <n v="1310"/>
    <x v="85"/>
    <s v="Low income"/>
    <x v="29"/>
    <s v="Low spender"/>
    <n v="4.3920823812208798E-3"/>
    <n v="1"/>
    <n v="0"/>
    <n v="34"/>
    <n v="4"/>
    <n v="3"/>
    <n v="7"/>
    <n v="0"/>
    <n v="3"/>
    <n v="11"/>
    <n v="1"/>
    <n v="1"/>
    <n v="0"/>
    <n v="2"/>
    <n v="7"/>
    <x v="1"/>
    <n v="0"/>
    <n v="1"/>
    <n v="0"/>
    <n v="0"/>
    <n v="0"/>
    <n v="0"/>
    <n v="50"/>
    <s v="36-50"/>
    <n v="2446"/>
    <n v="0"/>
    <n v="0"/>
    <n v="1"/>
    <n v="0"/>
    <n v="0"/>
    <n v="0"/>
    <n v="1"/>
    <n v="0"/>
    <n v="0"/>
    <n v="6"/>
    <d v="2016-02-03T00:00:00"/>
    <n v="2"/>
    <s v="February"/>
    <n v="1"/>
    <s v="1310,33697,Low income,148,Low spender,0.00439208238122088,1,0,34,4,3,7,0,3,11,1,1,0,2,7,0,0,1,0,0,0,0,50,36-50,2446,0,0,1,0,0,0,1,0,0,6"/>
  </r>
  <r>
    <n v="1089"/>
    <x v="86"/>
    <s v="Low income"/>
    <x v="36"/>
    <s v="High spender"/>
    <n v="2.3442578264242731E-2"/>
    <n v="0"/>
    <n v="1"/>
    <n v="43"/>
    <n v="14"/>
    <n v="0"/>
    <n v="3"/>
    <n v="0"/>
    <n v="0"/>
    <n v="4"/>
    <n v="1"/>
    <n v="1"/>
    <n v="0"/>
    <n v="2"/>
    <n v="6"/>
    <x v="1"/>
    <n v="0"/>
    <n v="0"/>
    <n v="0"/>
    <n v="0"/>
    <n v="0"/>
    <n v="0"/>
    <n v="41"/>
    <s v="36-50"/>
    <n v="2518"/>
    <n v="0"/>
    <n v="0"/>
    <n v="1"/>
    <n v="0"/>
    <n v="0"/>
    <n v="0"/>
    <n v="1"/>
    <n v="0"/>
    <n v="0"/>
    <n v="13"/>
    <d v="2015-11-23T00:00:00"/>
    <n v="11"/>
    <s v="November"/>
    <n v="1"/>
    <s v="1089,47691,Low income,1118,High spender,0.0234425782642427,0,1,43,14,0,3,0,0,4,1,1,0,2,6,0,0,0,0,0,0,0,41,36-50,2518,0,0,1,0,0,0,1,0,0,13"/>
  </r>
  <r>
    <n v="970"/>
    <x v="87"/>
    <s v="Low income"/>
    <x v="82"/>
    <s v="Low spender"/>
    <n v="5.2323432728404425E-3"/>
    <n v="1"/>
    <n v="2"/>
    <n v="81"/>
    <n v="14"/>
    <n v="0"/>
    <n v="3"/>
    <n v="0"/>
    <n v="0"/>
    <n v="1"/>
    <n v="1"/>
    <n v="0"/>
    <n v="0"/>
    <n v="3"/>
    <n v="5"/>
    <x v="1"/>
    <n v="0"/>
    <n v="0"/>
    <n v="0"/>
    <n v="0"/>
    <n v="0"/>
    <n v="0"/>
    <n v="67"/>
    <s v="66+"/>
    <n v="2558"/>
    <n v="0"/>
    <n v="0"/>
    <n v="1"/>
    <n v="0"/>
    <n v="0"/>
    <n v="0"/>
    <n v="0"/>
    <n v="0"/>
    <n v="1"/>
    <n v="16"/>
    <d v="2015-10-14T00:00:00"/>
    <n v="10"/>
    <s v="October"/>
    <n v="1"/>
    <s v="970,51411,Low income,269,Low spender,0.00523234327284044,1,2,81,14,0,3,0,0,1,1,0,0,3,5,0,0,0,0,0,0,0,67,66+,2558,0,0,1,0,0,0,0,0,1,16"/>
  </r>
  <r>
    <n v="937"/>
    <x v="88"/>
    <s v="Low income"/>
    <x v="83"/>
    <s v="Low spender"/>
    <n v="5.6581166237685276E-3"/>
    <n v="0"/>
    <n v="1"/>
    <n v="25"/>
    <n v="14"/>
    <n v="0"/>
    <n v="3"/>
    <n v="0"/>
    <n v="0"/>
    <n v="3"/>
    <n v="1"/>
    <n v="1"/>
    <n v="0"/>
    <n v="2"/>
    <n v="7"/>
    <x v="1"/>
    <n v="0"/>
    <n v="0"/>
    <n v="0"/>
    <n v="0"/>
    <n v="0"/>
    <n v="0"/>
    <n v="46"/>
    <s v="36-50"/>
    <n v="2568"/>
    <n v="0"/>
    <n v="0"/>
    <n v="0"/>
    <n v="1"/>
    <n v="0"/>
    <n v="0"/>
    <n v="0"/>
    <n v="0"/>
    <n v="1"/>
    <n v="14"/>
    <d v="2015-10-04T00:00:00"/>
    <n v="10"/>
    <s v="October"/>
    <n v="1"/>
    <s v="937,45068,Low income,255,Low spender,0.00565811662376853,0,1,25,14,0,3,0,0,3,1,1,0,2,7,0,0,0,0,0,0,0,46,36-50,2568,0,0,0,1,0,0,0,0,1,14"/>
  </r>
  <r>
    <n v="917"/>
    <x v="89"/>
    <s v="Low income"/>
    <x v="84"/>
    <s v="High spender"/>
    <n v="3.6249617620067301E-2"/>
    <n v="0"/>
    <n v="0"/>
    <n v="1"/>
    <n v="7"/>
    <n v="1"/>
    <n v="6"/>
    <n v="0"/>
    <n v="3"/>
    <n v="3"/>
    <n v="1"/>
    <n v="0"/>
    <n v="0"/>
    <n v="3"/>
    <n v="4"/>
    <x v="1"/>
    <n v="0"/>
    <n v="0"/>
    <n v="0"/>
    <n v="0"/>
    <n v="0"/>
    <n v="0"/>
    <n v="60"/>
    <s v="50-65"/>
    <n v="2574"/>
    <n v="1"/>
    <n v="0"/>
    <n v="0"/>
    <n v="0"/>
    <n v="0"/>
    <n v="0"/>
    <n v="0"/>
    <n v="1"/>
    <n v="0"/>
    <n v="14"/>
    <d v="2015-09-28T00:00:00"/>
    <n v="9"/>
    <s v="September"/>
    <n v="1"/>
    <s v="917,39228,Low income,1422,High spender,0.0362496176200673,0,0,1,7,1,6,0,3,3,1,0,0,3,4,0,0,0,0,0,0,0,60,50-65,2574,1,0,0,0,0,0,0,1,0,14"/>
  </r>
  <r>
    <n v="861"/>
    <x v="90"/>
    <s v="Low income"/>
    <x v="85"/>
    <s v="Low spender"/>
    <n v="3.1696493880138487E-4"/>
    <n v="1"/>
    <n v="0"/>
    <n v="65"/>
    <n v="7"/>
    <n v="2"/>
    <n v="6"/>
    <n v="2"/>
    <n v="0"/>
    <n v="3"/>
    <n v="1"/>
    <n v="1"/>
    <n v="0"/>
    <n v="2"/>
    <n v="7"/>
    <x v="1"/>
    <n v="0"/>
    <n v="0"/>
    <n v="0"/>
    <n v="0"/>
    <n v="0"/>
    <n v="0"/>
    <n v="42"/>
    <s v="36-50"/>
    <n v="2592"/>
    <n v="0"/>
    <n v="1"/>
    <n v="0"/>
    <n v="0"/>
    <n v="0"/>
    <n v="0"/>
    <n v="0"/>
    <n v="0"/>
    <n v="1"/>
    <n v="14"/>
    <d v="2015-09-10T00:00:00"/>
    <n v="9"/>
    <s v="September"/>
    <n v="1"/>
    <s v="861,41014,Low income,13,Low spender,0.000316964938801385,1,0,65,7,2,6,2,0,3,1,1,0,2,7,0,0,0,0,0,0,0,42,36-50,2592,0,1,0,0,0,0,0,0,1,14"/>
  </r>
  <r>
    <n v="811"/>
    <x v="91"/>
    <s v="Low income"/>
    <x v="86"/>
    <s v="High spender"/>
    <n v="4.6420374620567112E-2"/>
    <n v="1"/>
    <n v="1"/>
    <n v="82"/>
    <n v="12"/>
    <n v="0"/>
    <n v="5"/>
    <n v="0"/>
    <n v="0"/>
    <n v="4"/>
    <n v="1"/>
    <n v="0"/>
    <n v="1"/>
    <n v="2"/>
    <n v="5"/>
    <x v="1"/>
    <n v="0"/>
    <n v="0"/>
    <n v="0"/>
    <n v="0"/>
    <n v="0"/>
    <n v="0"/>
    <n v="52"/>
    <s v="50-65"/>
    <n v="2609"/>
    <n v="0"/>
    <n v="0"/>
    <n v="0"/>
    <n v="1"/>
    <n v="0"/>
    <n v="0"/>
    <n v="1"/>
    <n v="0"/>
    <n v="0"/>
    <n v="13"/>
    <d v="2015-08-24T00:00:00"/>
    <n v="8"/>
    <s v="August"/>
    <n v="1"/>
    <s v="811,40521,Low income,1881,High spender,0.0464203746205671,1,1,82,12,0,5,0,0,4,1,0,1,2,5,0,0,0,0,0,0,0,52,50-65,2609,0,0,0,1,0,0,1,0,0,13"/>
  </r>
  <r>
    <n v="785"/>
    <x v="92"/>
    <s v="Low income"/>
    <x v="87"/>
    <s v="Low spender"/>
    <n v="2.4407252440725243E-3"/>
    <n v="1"/>
    <n v="1"/>
    <n v="46"/>
    <n v="11"/>
    <n v="1"/>
    <n v="2"/>
    <n v="2"/>
    <n v="1"/>
    <n v="6"/>
    <n v="1"/>
    <n v="0"/>
    <n v="0"/>
    <n v="3"/>
    <n v="6"/>
    <x v="1"/>
    <n v="0"/>
    <n v="0"/>
    <n v="0"/>
    <n v="0"/>
    <n v="0"/>
    <n v="0"/>
    <n v="45"/>
    <s v="36-50"/>
    <n v="2616"/>
    <n v="0"/>
    <n v="1"/>
    <n v="0"/>
    <n v="0"/>
    <n v="0"/>
    <n v="1"/>
    <n v="0"/>
    <n v="0"/>
    <n v="0"/>
    <n v="11"/>
    <d v="2015-08-17T00:00:00"/>
    <n v="8"/>
    <s v="August"/>
    <n v="1"/>
    <s v="785,37284,Low income,91,Low spender,0.00244072524407252,1,1,46,11,1,2,2,1,6,1,0,0,3,6,0,0,0,0,0,0,0,45,36-50,2616,0,1,0,0,0,1,0,0,0,11"/>
  </r>
  <r>
    <n v="730"/>
    <x v="93"/>
    <s v="Low income"/>
    <x v="88"/>
    <s v="High spender"/>
    <n v="6.6021838770558103E-2"/>
    <n v="1"/>
    <n v="1"/>
    <n v="6"/>
    <n v="9"/>
    <n v="1"/>
    <n v="3"/>
    <n v="0"/>
    <n v="4"/>
    <n v="8"/>
    <n v="1"/>
    <n v="0"/>
    <n v="0"/>
    <n v="3"/>
    <n v="6"/>
    <x v="1"/>
    <n v="0"/>
    <n v="0"/>
    <n v="0"/>
    <n v="0"/>
    <n v="0"/>
    <n v="0"/>
    <n v="55"/>
    <s v="50-65"/>
    <n v="2633"/>
    <n v="0"/>
    <n v="0"/>
    <n v="0"/>
    <n v="1"/>
    <n v="0"/>
    <n v="0"/>
    <n v="1"/>
    <n v="0"/>
    <n v="0"/>
    <n v="9"/>
    <d v="2015-07-31T00:00:00"/>
    <n v="7"/>
    <s v="July"/>
    <n v="1"/>
    <s v="730,29672,Low income,1959,High spender,0.0660218387705581,1,1,6,9,1,3,0,4,8,1,0,0,3,6,0,0,0,0,0,0,0,55,50-65,2633,0,0,0,1,0,0,1,0,0,9"/>
  </r>
  <r>
    <n v="337"/>
    <x v="94"/>
    <s v="Low income"/>
    <x v="89"/>
    <s v="High spender"/>
    <n v="0.10314368793548033"/>
    <n v="1"/>
    <n v="0"/>
    <n v="21"/>
    <n v="1"/>
    <n v="2"/>
    <n v="7"/>
    <n v="4"/>
    <n v="3"/>
    <n v="11"/>
    <n v="1"/>
    <n v="0"/>
    <n v="1"/>
    <n v="2"/>
    <n v="8"/>
    <x v="1"/>
    <n v="0"/>
    <n v="0"/>
    <n v="0"/>
    <n v="0"/>
    <n v="0"/>
    <n v="0"/>
    <n v="33"/>
    <s v="24-35"/>
    <n v="2757"/>
    <n v="0"/>
    <n v="0"/>
    <n v="0"/>
    <n v="1"/>
    <n v="0"/>
    <n v="0"/>
    <n v="1"/>
    <n v="0"/>
    <n v="0"/>
    <n v="6"/>
    <d v="2015-03-29T00:00:00"/>
    <n v="3"/>
    <s v="March"/>
    <n v="1"/>
    <s v="337,18227,Low income,1880,High spender,0.10314368793548,1,0,21,1,2,7,4,3,11,1,0,1,2,8,0,0,0,0,0,0,0,33,24-35,2757,0,0,0,1,0,0,1,0,0,6"/>
  </r>
  <r>
    <n v="312"/>
    <x v="95"/>
    <s v="Low income"/>
    <x v="90"/>
    <s v="Low spender"/>
    <n v="4.7068370866301477E-3"/>
    <n v="1"/>
    <n v="0"/>
    <n v="16"/>
    <n v="5"/>
    <n v="3"/>
    <n v="4"/>
    <n v="4"/>
    <n v="1"/>
    <n v="0"/>
    <n v="1"/>
    <n v="1"/>
    <n v="0"/>
    <n v="2"/>
    <n v="8"/>
    <x v="1"/>
    <n v="0"/>
    <n v="0"/>
    <n v="0"/>
    <n v="0"/>
    <n v="0"/>
    <n v="0"/>
    <n v="32"/>
    <s v="24-35"/>
    <n v="2764"/>
    <n v="0"/>
    <n v="1"/>
    <n v="0"/>
    <n v="0"/>
    <n v="0"/>
    <n v="0"/>
    <n v="1"/>
    <n v="0"/>
    <n v="0"/>
    <n v="17"/>
    <d v="2015-03-22T00:00:00"/>
    <n v="3"/>
    <s v="March"/>
    <n v="1"/>
    <s v="312,24645,Low income,116,Low spender,0.00470683708663015,1,0,16,5,3,4,4,1,0,1,1,0,2,8,0,0,0,0,0,0,0,32,24-35,2764,0,1,0,0,0,0,1,0,0,17"/>
  </r>
  <r>
    <n v="9"/>
    <x v="96"/>
    <s v="Low income"/>
    <x v="91"/>
    <s v="Low spender"/>
    <n v="1.0520950890094288E-2"/>
    <n v="0"/>
    <n v="0"/>
    <n v="2"/>
    <n v="9"/>
    <n v="1"/>
    <n v="2"/>
    <n v="3"/>
    <n v="2"/>
    <n v="0"/>
    <n v="1"/>
    <n v="0"/>
    <n v="0"/>
    <n v="3"/>
    <n v="6"/>
    <x v="1"/>
    <n v="0"/>
    <n v="0"/>
    <n v="0"/>
    <n v="0"/>
    <n v="0"/>
    <n v="0"/>
    <n v="73"/>
    <s v="66+"/>
    <n v="2855"/>
    <n v="0"/>
    <n v="1"/>
    <n v="0"/>
    <n v="0"/>
    <n v="0"/>
    <n v="0"/>
    <n v="1"/>
    <n v="0"/>
    <n v="0"/>
    <n v="17"/>
    <d v="2014-12-21T00:00:00"/>
    <n v="12"/>
    <s v="December"/>
    <n v="1"/>
    <s v="9,27469,Low income,289,Low spender,0.0105209508900943,0,0,2,9,1,2,3,2,0,1,0,0,3,6,0,0,0,0,0,0,0,73,66+,2855,0,1,0,0,0,0,1,0,0,17"/>
  </r>
  <r>
    <n v="2059"/>
    <x v="97"/>
    <s v="Low income"/>
    <x v="58"/>
    <s v="High spender"/>
    <n v="5.6249640163509702E-2"/>
    <n v="1"/>
    <n v="0"/>
    <n v="51"/>
    <n v="3"/>
    <n v="2"/>
    <n v="10"/>
    <n v="3"/>
    <n v="0"/>
    <n v="2"/>
    <n v="1"/>
    <n v="1"/>
    <n v="0"/>
    <n v="3"/>
    <n v="6"/>
    <x v="1"/>
    <n v="0"/>
    <n v="0"/>
    <n v="0"/>
    <n v="0"/>
    <n v="0"/>
    <n v="0"/>
    <n v="36"/>
    <s v="36-50"/>
    <n v="2208"/>
    <n v="0"/>
    <n v="0"/>
    <n v="1"/>
    <n v="0"/>
    <n v="0"/>
    <n v="0"/>
    <n v="1"/>
    <n v="0"/>
    <n v="0"/>
    <n v="16"/>
    <d v="2016-09-28T00:00:00"/>
    <n v="9"/>
    <s v="September"/>
    <n v="1"/>
    <s v="2059,34738,Low income,1954,High spender,0.0562496401635097,1,0,51,3,2,10,3,0,2,1,1,0,3,6,0,0,0,0,0,0,0,36,36-50,2208,0,0,1,0,0,0,1,0,0,16"/>
  </r>
  <r>
    <n v="1911"/>
    <x v="98"/>
    <s v="Low income"/>
    <x v="92"/>
    <s v="High spender"/>
    <n v="1.5943312666076175E-2"/>
    <n v="1"/>
    <n v="1"/>
    <n v="9"/>
    <n v="8"/>
    <n v="2"/>
    <n v="5"/>
    <n v="3"/>
    <n v="0"/>
    <n v="3"/>
    <n v="1"/>
    <n v="1"/>
    <n v="0"/>
    <n v="2"/>
    <n v="7"/>
    <x v="1"/>
    <n v="0"/>
    <n v="0"/>
    <n v="0"/>
    <n v="0"/>
    <n v="0"/>
    <n v="0"/>
    <n v="62"/>
    <s v="50-65"/>
    <n v="2251"/>
    <n v="0"/>
    <n v="0"/>
    <n v="1"/>
    <n v="0"/>
    <n v="0"/>
    <n v="0"/>
    <n v="1"/>
    <n v="0"/>
    <n v="0"/>
    <n v="15"/>
    <d v="2016-08-16T00:00:00"/>
    <n v="8"/>
    <s v="August"/>
    <n v="1"/>
    <s v="1911,45160,Low income,720,High spender,0.0159433126660762,1,1,9,8,2,5,3,0,3,1,1,0,2,7,0,0,0,0,0,0,0,62,50-65,2251,0,0,1,0,0,0,1,0,0,15"/>
  </r>
  <r>
    <n v="1696"/>
    <x v="99"/>
    <s v="Low income"/>
    <x v="93"/>
    <s v="Low spender"/>
    <n v="1.3692768506632435E-2"/>
    <n v="1"/>
    <n v="0"/>
    <n v="18"/>
    <n v="1"/>
    <n v="6"/>
    <n v="2"/>
    <n v="3"/>
    <n v="6"/>
    <n v="3"/>
    <n v="1"/>
    <n v="1"/>
    <n v="0"/>
    <n v="3"/>
    <n v="7"/>
    <x v="1"/>
    <n v="0"/>
    <n v="0"/>
    <n v="0"/>
    <n v="0"/>
    <n v="0"/>
    <n v="0"/>
    <n v="36"/>
    <s v="36-50"/>
    <n v="2321"/>
    <n v="0"/>
    <n v="0"/>
    <n v="1"/>
    <n v="0"/>
    <n v="0"/>
    <n v="0"/>
    <n v="0"/>
    <n v="0"/>
    <n v="0"/>
    <n v="15"/>
    <d v="2016-06-07T00:00:00"/>
    <n v="6"/>
    <s v="June"/>
    <n v="1"/>
    <s v="1696,25707,Low income,352,Low spender,0.0136927685066324,1,0,18,1,6,2,3,6,3,1,1,0,3,7,0,0,0,0,0,0,0,36,36-50,2321,0,0,1,0,0,0,0,0,0,15"/>
  </r>
  <r>
    <n v="1621"/>
    <x v="100"/>
    <s v="Low income"/>
    <x v="94"/>
    <s v="Low spender"/>
    <n v="5.8995137763371154E-2"/>
    <n v="1"/>
    <n v="0"/>
    <n v="91"/>
    <n v="9"/>
    <n v="0"/>
    <n v="7"/>
    <n v="2"/>
    <n v="0"/>
    <n v="4"/>
    <n v="1"/>
    <n v="1"/>
    <n v="1"/>
    <n v="2"/>
    <n v="8"/>
    <x v="1"/>
    <n v="0"/>
    <n v="0"/>
    <n v="0"/>
    <n v="0"/>
    <n v="0"/>
    <n v="0"/>
    <n v="31"/>
    <s v="24-35"/>
    <n v="2350"/>
    <n v="0"/>
    <n v="0"/>
    <n v="1"/>
    <n v="0"/>
    <n v="0"/>
    <n v="0"/>
    <n v="1"/>
    <n v="0"/>
    <n v="0"/>
    <n v="14"/>
    <d v="2016-05-09T00:00:00"/>
    <n v="5"/>
    <s v="May"/>
    <n v="1"/>
    <s v="1621,9255,Low income,546,Low spender,0.0589951377633712,1,0,91,9,0,7,2,0,4,1,1,1,2,8,0,0,0,0,0,0,0,31,24-35,2350,0,0,1,0,0,0,1,0,0,14"/>
  </r>
  <r>
    <n v="1497"/>
    <x v="101"/>
    <s v="Low income"/>
    <x v="95"/>
    <s v="High spender"/>
    <n v="2.2369462605177519E-2"/>
    <n v="0"/>
    <n v="1"/>
    <n v="39"/>
    <n v="9"/>
    <n v="1"/>
    <n v="5"/>
    <n v="2"/>
    <n v="1"/>
    <n v="4"/>
    <n v="1"/>
    <n v="0"/>
    <n v="0"/>
    <n v="3"/>
    <n v="4"/>
    <x v="1"/>
    <n v="0"/>
    <n v="0"/>
    <n v="0"/>
    <n v="0"/>
    <n v="0"/>
    <n v="0"/>
    <n v="49"/>
    <s v="36-50"/>
    <n v="2394"/>
    <n v="0"/>
    <n v="1"/>
    <n v="0"/>
    <n v="0"/>
    <n v="0"/>
    <n v="0"/>
    <n v="0"/>
    <n v="1"/>
    <n v="0"/>
    <n v="14"/>
    <d v="2016-03-26T00:00:00"/>
    <n v="3"/>
    <s v="March"/>
    <n v="1"/>
    <s v="1497,34109,Low income,763,High spender,0.0223694626051775,0,1,39,9,1,5,2,1,4,1,0,0,3,4,0,0,0,0,0,0,0,49,36-50,2394,0,1,0,0,0,0,0,1,0,14"/>
  </r>
  <r>
    <n v="1318"/>
    <x v="102"/>
    <s v="Low income"/>
    <x v="96"/>
    <s v="Low spender"/>
    <n v="7.1644826550186047E-4"/>
    <n v="1"/>
    <n v="0"/>
    <n v="61"/>
    <n v="10"/>
    <n v="1"/>
    <n v="7"/>
    <n v="0"/>
    <n v="0"/>
    <n v="1"/>
    <n v="1"/>
    <n v="1"/>
    <n v="0"/>
    <n v="2"/>
    <n v="8"/>
    <x v="1"/>
    <n v="0"/>
    <n v="0"/>
    <n v="0"/>
    <n v="0"/>
    <n v="0"/>
    <n v="0"/>
    <n v="48"/>
    <s v="36-50"/>
    <n v="2445"/>
    <n v="0"/>
    <n v="1"/>
    <n v="0"/>
    <n v="0"/>
    <n v="0"/>
    <n v="0"/>
    <n v="0"/>
    <n v="0"/>
    <n v="1"/>
    <n v="17"/>
    <d v="2016-02-04T00:00:00"/>
    <n v="2"/>
    <s v="February"/>
    <n v="1"/>
    <s v="1318,43269,Low income,31,Low spender,0.00071644826550186,1,0,61,10,1,7,0,0,1,1,1,0,2,8,0,0,0,0,0,0,0,48,36-50,2445,0,1,0,0,0,0,0,0,1,17"/>
  </r>
  <r>
    <n v="1302"/>
    <x v="103"/>
    <s v="High income"/>
    <x v="97"/>
    <s v="High spender"/>
    <n v="1.4950414458711939E-2"/>
    <n v="1"/>
    <n v="2"/>
    <n v="49"/>
    <n v="8"/>
    <n v="1"/>
    <n v="7"/>
    <n v="2"/>
    <n v="0"/>
    <n v="0"/>
    <n v="1"/>
    <n v="0"/>
    <n v="0"/>
    <n v="3"/>
    <n v="4"/>
    <x v="1"/>
    <n v="0"/>
    <n v="0"/>
    <n v="0"/>
    <n v="0"/>
    <n v="0"/>
    <n v="0"/>
    <n v="42"/>
    <s v="36-50"/>
    <n v="2449"/>
    <n v="0"/>
    <n v="0"/>
    <n v="1"/>
    <n v="0"/>
    <n v="0"/>
    <n v="0"/>
    <n v="1"/>
    <n v="0"/>
    <n v="0"/>
    <n v="18"/>
    <d v="2016-01-31T00:00:00"/>
    <n v="1"/>
    <s v="January"/>
    <n v="1"/>
    <s v="1302,60199,High income,900,High spender,0.0149504144587119,1,2,49,8,1,7,2,0,0,1,0,0,3,4,0,0,0,0,0,0,0,42,36-50,2449,0,0,1,0,0,0,1,0,0,18"/>
  </r>
  <r>
    <n v="1258"/>
    <x v="104"/>
    <s v="Low income"/>
    <x v="98"/>
    <s v="High spender"/>
    <n v="6.359144442940301E-2"/>
    <n v="1"/>
    <n v="0"/>
    <n v="52"/>
    <n v="7"/>
    <n v="1"/>
    <n v="6"/>
    <n v="3"/>
    <n v="1"/>
    <n v="11"/>
    <n v="1"/>
    <n v="1"/>
    <n v="1"/>
    <n v="2"/>
    <n v="4"/>
    <x v="1"/>
    <n v="0"/>
    <n v="1"/>
    <n v="0"/>
    <n v="0"/>
    <n v="0"/>
    <n v="0"/>
    <n v="50"/>
    <s v="36-50"/>
    <n v="2463"/>
    <n v="0"/>
    <n v="0"/>
    <n v="1"/>
    <n v="0"/>
    <n v="0"/>
    <n v="0"/>
    <n v="0"/>
    <n v="1"/>
    <n v="0"/>
    <n v="7"/>
    <d v="2016-01-17T00:00:00"/>
    <n v="1"/>
    <s v="January"/>
    <n v="1"/>
    <s v="1258,29548,Low income,1879,High spender,0.063591444429403,1,0,52,7,1,6,3,1,11,1,1,1,2,4,0,0,1,0,0,0,0,50,36-50,2463,0,0,1,0,0,0,0,1,0,7"/>
  </r>
  <r>
    <n v="1253"/>
    <x v="105"/>
    <s v="Low income"/>
    <x v="99"/>
    <s v="High spender"/>
    <n v="4.8564090590707445E-2"/>
    <n v="1"/>
    <n v="0"/>
    <n v="49"/>
    <n v="6"/>
    <n v="1"/>
    <n v="10"/>
    <n v="0"/>
    <n v="1"/>
    <n v="4"/>
    <n v="1"/>
    <n v="1"/>
    <n v="0"/>
    <n v="2"/>
    <n v="8"/>
    <x v="1"/>
    <n v="0"/>
    <n v="0"/>
    <n v="0"/>
    <n v="0"/>
    <n v="1"/>
    <n v="0"/>
    <n v="39"/>
    <s v="36-50"/>
    <n v="2464"/>
    <n v="0"/>
    <n v="0"/>
    <n v="0"/>
    <n v="1"/>
    <n v="0"/>
    <n v="0"/>
    <n v="1"/>
    <n v="0"/>
    <n v="0"/>
    <n v="14"/>
    <d v="2016-01-16T00:00:00"/>
    <n v="1"/>
    <s v="January"/>
    <n v="1"/>
    <s v="1253,38547,Low income,1872,High spender,0.0485640905907074,1,0,49,6,1,10,0,1,4,1,1,0,2,8,0,0,0,0,0,1,0,39,36-50,2464,0,0,0,1,0,0,1,0,0,14"/>
  </r>
  <r>
    <n v="1092"/>
    <x v="106"/>
    <s v="Low income"/>
    <x v="100"/>
    <s v="High spender"/>
    <n v="3.8904227473197321E-2"/>
    <n v="1"/>
    <n v="0"/>
    <n v="42"/>
    <n v="14"/>
    <n v="0"/>
    <n v="4"/>
    <n v="0"/>
    <n v="0"/>
    <n v="8"/>
    <n v="1"/>
    <n v="1"/>
    <n v="1"/>
    <n v="2"/>
    <n v="6"/>
    <x v="1"/>
    <n v="0"/>
    <n v="0"/>
    <n v="0"/>
    <n v="0"/>
    <n v="0"/>
    <n v="0"/>
    <n v="43"/>
    <s v="36-50"/>
    <n v="2518"/>
    <n v="0"/>
    <n v="1"/>
    <n v="0"/>
    <n v="0"/>
    <n v="0"/>
    <n v="0"/>
    <n v="0"/>
    <n v="1"/>
    <n v="0"/>
    <n v="10"/>
    <d v="2015-11-23T00:00:00"/>
    <n v="11"/>
    <s v="November"/>
    <n v="1"/>
    <s v="1092,27889,Low income,1085,High spender,0.0389042274731973,1,0,42,14,0,4,0,0,8,1,1,1,2,6,0,0,0,0,0,0,0,43,36-50,2518,0,1,0,0,0,0,0,1,0,10"/>
  </r>
  <r>
    <n v="422"/>
    <x v="107"/>
    <s v="Low income"/>
    <x v="101"/>
    <s v="High spender"/>
    <n v="5.9518878445117093E-2"/>
    <n v="1"/>
    <n v="0"/>
    <n v="56"/>
    <n v="3"/>
    <n v="2"/>
    <n v="12"/>
    <n v="0"/>
    <n v="1"/>
    <n v="9"/>
    <n v="1"/>
    <n v="1"/>
    <n v="0"/>
    <n v="2"/>
    <n v="8"/>
    <x v="1"/>
    <n v="0"/>
    <n v="1"/>
    <n v="0"/>
    <n v="0"/>
    <n v="0"/>
    <n v="1"/>
    <n v="36"/>
    <s v="36-50"/>
    <n v="2730"/>
    <n v="0"/>
    <n v="0"/>
    <n v="1"/>
    <n v="0"/>
    <n v="0"/>
    <n v="0"/>
    <n v="0"/>
    <n v="1"/>
    <n v="0"/>
    <n v="9"/>
    <d v="2015-04-25T00:00:00"/>
    <n v="4"/>
    <s v="April"/>
    <n v="1"/>
    <s v="422,31385,Low income,1868,High spender,0.0595188784451171,1,0,56,3,2,12,0,1,9,1,1,0,2,8,0,0,1,0,0,0,1,36,36-50,2730,0,0,1,0,0,0,0,1,0,9"/>
  </r>
  <r>
    <n v="254"/>
    <x v="108"/>
    <s v="Low income"/>
    <x v="101"/>
    <s v="High spender"/>
    <n v="7.0288982540638173E-2"/>
    <n v="1"/>
    <n v="0"/>
    <n v="40"/>
    <n v="10"/>
    <n v="0"/>
    <n v="8"/>
    <n v="0"/>
    <n v="0"/>
    <n v="9"/>
    <n v="1"/>
    <n v="1"/>
    <n v="0"/>
    <n v="2"/>
    <n v="9"/>
    <x v="1"/>
    <n v="0"/>
    <n v="1"/>
    <n v="0"/>
    <n v="0"/>
    <n v="0"/>
    <n v="1"/>
    <n v="34"/>
    <s v="24-35"/>
    <n v="2783"/>
    <n v="0"/>
    <n v="0"/>
    <n v="1"/>
    <n v="0"/>
    <n v="0"/>
    <n v="0"/>
    <n v="1"/>
    <n v="0"/>
    <n v="0"/>
    <n v="9"/>
    <d v="2015-03-03T00:00:00"/>
    <n v="3"/>
    <s v="March"/>
    <n v="1"/>
    <s v="254,26576,Low income,1868,High spender,0.0702889825406382,1,0,40,10,0,8,0,0,9,1,1,0,2,9,0,0,1,0,0,0,1,34,24-35,2783,0,0,1,0,0,0,1,0,0,9"/>
  </r>
  <r>
    <n v="241"/>
    <x v="109"/>
    <s v="Low income"/>
    <x v="102"/>
    <s v="High spender"/>
    <n v="0.12003663243278603"/>
    <n v="1"/>
    <n v="0"/>
    <n v="60"/>
    <n v="1"/>
    <n v="2"/>
    <n v="8"/>
    <n v="4"/>
    <n v="3"/>
    <n v="13"/>
    <n v="2"/>
    <n v="1"/>
    <n v="1"/>
    <n v="2"/>
    <n v="7"/>
    <x v="1"/>
    <n v="0"/>
    <n v="1"/>
    <n v="0"/>
    <n v="0"/>
    <n v="0"/>
    <n v="1"/>
    <n v="41"/>
    <s v="36-50"/>
    <n v="2786"/>
    <n v="1"/>
    <n v="0"/>
    <n v="0"/>
    <n v="0"/>
    <n v="0"/>
    <n v="0"/>
    <n v="1"/>
    <n v="0"/>
    <n v="0"/>
    <n v="5"/>
    <d v="2015-02-28T00:00:00"/>
    <n v="2"/>
    <s v="February"/>
    <n v="1"/>
    <s v="241,15287,Low income,1835,High spender,0.120036632432786,1,0,60,1,2,8,4,3,13,2,1,1,2,7,0,0,1,0,0,0,1,41,36-50,2786,1,0,0,0,0,0,1,0,0,5"/>
  </r>
  <r>
    <n v="182"/>
    <x v="110"/>
    <s v="Low income"/>
    <x v="103"/>
    <s v="High spender"/>
    <n v="4.3013822472818979E-2"/>
    <n v="1"/>
    <n v="1"/>
    <n v="95"/>
    <n v="11"/>
    <n v="1"/>
    <n v="4"/>
    <n v="2"/>
    <n v="0"/>
    <n v="7"/>
    <n v="1"/>
    <n v="1"/>
    <n v="0"/>
    <n v="2"/>
    <n v="7"/>
    <x v="1"/>
    <n v="0"/>
    <n v="0"/>
    <n v="0"/>
    <n v="0"/>
    <n v="0"/>
    <n v="0"/>
    <n v="49"/>
    <s v="36-50"/>
    <n v="2807"/>
    <n v="0"/>
    <n v="0"/>
    <n v="0"/>
    <n v="1"/>
    <n v="0"/>
    <n v="1"/>
    <n v="0"/>
    <n v="0"/>
    <n v="0"/>
    <n v="11"/>
    <d v="2015-02-07T00:00:00"/>
    <n v="2"/>
    <s v="February"/>
    <n v="1"/>
    <s v="182,42033,Low income,1808,High spender,0.043013822472819,1,1,95,11,1,4,2,0,7,1,1,0,2,7,0,0,0,0,0,0,0,49,36-50,2807,0,0,0,1,0,1,0,0,0,11"/>
  </r>
  <r>
    <n v="2165"/>
    <x v="111"/>
    <s v="Low income"/>
    <x v="104"/>
    <s v="High spender"/>
    <n v="4.9046247486549642E-2"/>
    <n v="1"/>
    <n v="0"/>
    <n v="23"/>
    <n v="16"/>
    <n v="1"/>
    <n v="2"/>
    <n v="0"/>
    <n v="0"/>
    <n v="1"/>
    <n v="1"/>
    <n v="1"/>
    <n v="0"/>
    <n v="3"/>
    <n v="5"/>
    <x v="1"/>
    <n v="0"/>
    <n v="0"/>
    <n v="0"/>
    <n v="0"/>
    <n v="0"/>
    <n v="0"/>
    <n v="40"/>
    <s v="36-50"/>
    <n v="2172"/>
    <n v="0"/>
    <n v="0"/>
    <n v="1"/>
    <n v="0"/>
    <n v="0"/>
    <n v="0"/>
    <n v="0"/>
    <n v="0"/>
    <n v="1"/>
    <n v="18"/>
    <d v="2016-11-03T00:00:00"/>
    <n v="11"/>
    <s v="November"/>
    <n v="1"/>
    <s v="2165,36802,Low income,1805,High spender,0.0490462474865496,1,0,23,16,1,2,0,0,1,1,1,0,3,5,0,0,0,0,0,0,0,40,36-50,2172,0,0,1,0,0,0,0,0,1,18"/>
  </r>
  <r>
    <n v="1922"/>
    <x v="112"/>
    <s v="Low income"/>
    <x v="105"/>
    <s v="Low spender"/>
    <n v="2.6052194223599692E-3"/>
    <n v="1"/>
    <n v="1"/>
    <n v="31"/>
    <n v="17"/>
    <n v="0"/>
    <n v="2"/>
    <n v="0"/>
    <n v="0"/>
    <n v="2"/>
    <n v="2"/>
    <n v="1"/>
    <n v="0"/>
    <n v="3"/>
    <n v="6"/>
    <x v="1"/>
    <n v="0"/>
    <n v="0"/>
    <n v="0"/>
    <n v="0"/>
    <n v="1"/>
    <n v="0"/>
    <n v="69"/>
    <s v="66+"/>
    <n v="2250"/>
    <n v="1"/>
    <n v="0"/>
    <n v="0"/>
    <n v="0"/>
    <n v="0"/>
    <n v="0"/>
    <n v="1"/>
    <n v="0"/>
    <n v="0"/>
    <n v="17"/>
    <d v="2016-08-17T00:00:00"/>
    <n v="8"/>
    <s v="August"/>
    <n v="1"/>
    <s v="1922,22263,Low income,58,Low spender,0.00260521942235997,1,1,31,17,0,2,0,0,2,2,1,0,3,6,0,0,0,0,0,1,0,69,66+,2250,1,0,0,0,0,0,1,0,0,17"/>
  </r>
  <r>
    <n v="1906"/>
    <x v="113"/>
    <s v="Low income"/>
    <x v="106"/>
    <s v="High spender"/>
    <n v="2.6332414426832068E-2"/>
    <n v="0"/>
    <n v="0"/>
    <n v="65"/>
    <n v="4"/>
    <n v="2"/>
    <n v="11"/>
    <n v="2"/>
    <n v="0"/>
    <n v="4"/>
    <n v="1"/>
    <n v="1"/>
    <n v="0"/>
    <n v="2"/>
    <n v="6"/>
    <x v="1"/>
    <n v="0"/>
    <n v="0"/>
    <n v="0"/>
    <n v="0"/>
    <n v="0"/>
    <n v="0"/>
    <n v="25"/>
    <s v="24-35"/>
    <n v="2254"/>
    <n v="0"/>
    <n v="0"/>
    <n v="1"/>
    <n v="0"/>
    <n v="0"/>
    <n v="0"/>
    <n v="1"/>
    <n v="0"/>
    <n v="0"/>
    <n v="15"/>
    <d v="2016-08-13T00:00:00"/>
    <n v="8"/>
    <s v="August"/>
    <n v="1"/>
    <s v="1906,34824,Low income,917,High spender,0.0263324144268321,0,0,65,4,2,11,2,0,4,1,1,0,2,6,0,0,0,0,0,0,0,25,24-35,2254,0,0,1,0,0,0,1,0,0,15"/>
  </r>
  <r>
    <n v="1879"/>
    <x v="114"/>
    <s v="Low income"/>
    <x v="107"/>
    <s v="High spender"/>
    <n v="4.0798240719466965E-2"/>
    <n v="1"/>
    <n v="0"/>
    <n v="8"/>
    <n v="1"/>
    <n v="3"/>
    <n v="8"/>
    <n v="2"/>
    <n v="5"/>
    <n v="5"/>
    <n v="1"/>
    <n v="1"/>
    <n v="0"/>
    <n v="2"/>
    <n v="7"/>
    <x v="1"/>
    <n v="0"/>
    <n v="0"/>
    <n v="0"/>
    <n v="0"/>
    <n v="0"/>
    <n v="0"/>
    <n v="48"/>
    <s v="36-50"/>
    <n v="2261"/>
    <n v="0"/>
    <n v="1"/>
    <n v="0"/>
    <n v="0"/>
    <n v="0"/>
    <n v="0"/>
    <n v="1"/>
    <n v="0"/>
    <n v="0"/>
    <n v="14"/>
    <d v="2016-08-06T00:00:00"/>
    <n v="8"/>
    <s v="August"/>
    <n v="1"/>
    <s v="1879,30467,Low income,1243,High spender,0.040798240719467,1,0,8,1,3,8,2,5,5,1,1,0,2,7,0,0,0,0,0,0,0,48,36-50,2261,0,1,0,0,0,0,1,0,0,14"/>
  </r>
  <r>
    <n v="1764"/>
    <x v="115"/>
    <s v="Low income"/>
    <x v="108"/>
    <s v="Low spender"/>
    <n v="2.0202020202020202E-3"/>
    <n v="1"/>
    <n v="1"/>
    <n v="6"/>
    <n v="16"/>
    <n v="0"/>
    <n v="3"/>
    <n v="0"/>
    <n v="0"/>
    <n v="1"/>
    <n v="1"/>
    <n v="1"/>
    <n v="0"/>
    <n v="2"/>
    <n v="7"/>
    <x v="1"/>
    <n v="0"/>
    <n v="0"/>
    <n v="0"/>
    <n v="0"/>
    <n v="0"/>
    <n v="0"/>
    <n v="55"/>
    <s v="50-65"/>
    <n v="2299"/>
    <n v="1"/>
    <n v="0"/>
    <n v="0"/>
    <n v="0"/>
    <n v="0"/>
    <n v="0"/>
    <n v="0"/>
    <n v="0"/>
    <n v="1"/>
    <n v="18"/>
    <d v="2016-06-29T00:00:00"/>
    <n v="6"/>
    <s v="June"/>
    <n v="1"/>
    <s v="1764,47025,Low income,95,Low spender,0.00202020202020202,1,1,6,16,0,3,0,0,1,1,1,0,2,7,0,0,0,0,0,0,0,55,50-65,2299,1,0,0,0,0,0,0,0,1,18"/>
  </r>
  <r>
    <n v="1723"/>
    <x v="116"/>
    <s v="Low income"/>
    <x v="109"/>
    <s v="High spender"/>
    <n v="0.12780348878604486"/>
    <n v="1"/>
    <n v="0"/>
    <n v="24"/>
    <n v="11"/>
    <n v="0"/>
    <n v="5"/>
    <n v="2"/>
    <n v="1"/>
    <n v="1"/>
    <n v="1"/>
    <n v="1"/>
    <n v="0"/>
    <n v="3"/>
    <n v="7"/>
    <x v="1"/>
    <n v="0"/>
    <n v="0"/>
    <n v="0"/>
    <n v="0"/>
    <n v="0"/>
    <n v="0"/>
    <n v="51"/>
    <s v="50-65"/>
    <n v="2313"/>
    <n v="0"/>
    <n v="1"/>
    <n v="0"/>
    <n v="0"/>
    <n v="0"/>
    <n v="0"/>
    <n v="1"/>
    <n v="0"/>
    <n v="0"/>
    <n v="18"/>
    <d v="2016-06-15T00:00:00"/>
    <n v="6"/>
    <s v="June"/>
    <n v="1"/>
    <s v="1723,14045,Low income,1795,High spender,0.127803488786045,1,0,24,11,0,5,2,1,1,1,1,0,3,7,0,0,0,0,0,0,0,51,50-65,2313,0,1,0,0,0,0,1,0,0,18"/>
  </r>
  <r>
    <n v="1691"/>
    <x v="117"/>
    <s v="Low income"/>
    <x v="110"/>
    <s v="High spender"/>
    <n v="6.0791098446298937E-2"/>
    <n v="1"/>
    <n v="0"/>
    <n v="59"/>
    <n v="8"/>
    <n v="0"/>
    <n v="7"/>
    <n v="3"/>
    <n v="1"/>
    <n v="1"/>
    <n v="1"/>
    <n v="1"/>
    <n v="0"/>
    <n v="3"/>
    <n v="6"/>
    <x v="1"/>
    <n v="0"/>
    <n v="0"/>
    <n v="0"/>
    <n v="0"/>
    <n v="0"/>
    <n v="0"/>
    <n v="44"/>
    <s v="36-50"/>
    <n v="2322"/>
    <n v="0"/>
    <n v="0"/>
    <n v="0"/>
    <n v="1"/>
    <n v="0"/>
    <n v="0"/>
    <n v="1"/>
    <n v="0"/>
    <n v="0"/>
    <n v="18"/>
    <d v="2016-06-06T00:00:00"/>
    <n v="6"/>
    <s v="June"/>
    <n v="1"/>
    <s v="1691,29478,Low income,1792,High spender,0.0607910984462989,1,0,59,8,0,7,3,1,1,1,1,0,3,6,0,0,0,0,0,0,0,44,36-50,2322,0,0,0,1,0,0,1,0,0,18"/>
  </r>
  <r>
    <n v="1574"/>
    <x v="118"/>
    <s v="Low income"/>
    <x v="111"/>
    <s v="Low spender"/>
    <n v="7.1889249476235473E-4"/>
    <n v="1"/>
    <n v="2"/>
    <n v="8"/>
    <n v="10"/>
    <n v="0"/>
    <n v="7"/>
    <n v="2"/>
    <n v="0"/>
    <n v="1"/>
    <n v="1"/>
    <n v="1"/>
    <n v="0"/>
    <n v="2"/>
    <n v="8"/>
    <x v="1"/>
    <n v="0"/>
    <n v="0"/>
    <n v="0"/>
    <n v="0"/>
    <n v="0"/>
    <n v="0"/>
    <n v="67"/>
    <s v="66+"/>
    <n v="2366"/>
    <n v="0"/>
    <n v="1"/>
    <n v="0"/>
    <n v="0"/>
    <n v="0"/>
    <n v="0"/>
    <n v="1"/>
    <n v="0"/>
    <n v="0"/>
    <n v="18"/>
    <d v="2016-04-23T00:00:00"/>
    <n v="4"/>
    <s v="April"/>
    <n v="1"/>
    <s v="1574,48686,Low income,35,Low spender,0.000718892494762355,1,2,8,10,0,7,2,0,1,1,1,0,2,8,0,0,0,0,0,0,0,67,66+,2366,0,1,0,0,0,0,1,0,0,18"/>
  </r>
  <r>
    <n v="1480"/>
    <x v="119"/>
    <s v="Low income"/>
    <x v="112"/>
    <s v="High spender"/>
    <n v="4.6316111280953837E-2"/>
    <n v="0"/>
    <n v="0"/>
    <n v="29"/>
    <n v="2"/>
    <n v="0"/>
    <n v="7"/>
    <n v="3"/>
    <n v="7"/>
    <n v="10"/>
    <n v="1"/>
    <n v="1"/>
    <n v="0"/>
    <n v="3"/>
    <n v="6"/>
    <x v="1"/>
    <n v="0"/>
    <n v="0"/>
    <n v="0"/>
    <n v="0"/>
    <n v="0"/>
    <n v="0"/>
    <n v="68"/>
    <s v="66+"/>
    <n v="2398"/>
    <n v="0"/>
    <n v="0"/>
    <n v="0"/>
    <n v="1"/>
    <n v="0"/>
    <n v="0"/>
    <n v="0"/>
    <n v="0"/>
    <n v="0"/>
    <n v="9"/>
    <d v="2016-03-22T00:00:00"/>
    <n v="3"/>
    <s v="March"/>
    <n v="1"/>
    <s v="1480,13084,Low income,606,High spender,0.0463161112809538,0,0,29,2,0,7,3,7,10,1,1,0,3,6,0,0,0,0,0,0,0,68,66+,2398,0,0,0,1,0,0,0,0,0,9"/>
  </r>
  <r>
    <n v="1365"/>
    <x v="22"/>
    <s v="Low income"/>
    <x v="113"/>
    <s v="High spender"/>
    <n v="0.12826666666666667"/>
    <n v="1"/>
    <n v="0"/>
    <n v="19"/>
    <n v="3"/>
    <n v="1"/>
    <n v="10"/>
    <n v="3"/>
    <n v="2"/>
    <n v="12"/>
    <n v="3"/>
    <n v="2"/>
    <n v="0"/>
    <n v="3"/>
    <n v="5"/>
    <x v="1"/>
    <n v="0"/>
    <n v="0"/>
    <n v="0"/>
    <n v="0"/>
    <n v="0"/>
    <n v="0"/>
    <n v="45"/>
    <s v="36-50"/>
    <n v="2429"/>
    <n v="0"/>
    <n v="1"/>
    <n v="0"/>
    <n v="0"/>
    <n v="0"/>
    <n v="0"/>
    <n v="0"/>
    <n v="1"/>
    <n v="0"/>
    <n v="7"/>
    <d v="2016-02-20T00:00:00"/>
    <n v="2"/>
    <s v="February"/>
    <n v="1"/>
    <s v="1365,7500,Low income,962,High spender,0.128266666666667,1,0,19,3,1,10,3,2,12,3,2,0,3,5,0,0,0,0,0,0,0,45,36-50,2429,0,1,0,0,0,0,0,1,0,7"/>
  </r>
  <r>
    <n v="1335"/>
    <x v="120"/>
    <s v="Low income"/>
    <x v="114"/>
    <s v="Low spender"/>
    <n v="1.7303889255108767E-3"/>
    <n v="1"/>
    <n v="1"/>
    <n v="11"/>
    <n v="9"/>
    <n v="1"/>
    <n v="4"/>
    <n v="3"/>
    <n v="2"/>
    <n v="3"/>
    <n v="1"/>
    <n v="1"/>
    <n v="0"/>
    <n v="2"/>
    <n v="6"/>
    <x v="1"/>
    <n v="0"/>
    <n v="0"/>
    <n v="0"/>
    <n v="0"/>
    <n v="0"/>
    <n v="0"/>
    <n v="71"/>
    <s v="66+"/>
    <n v="2440"/>
    <n v="0"/>
    <n v="1"/>
    <n v="0"/>
    <n v="0"/>
    <n v="0"/>
    <n v="0"/>
    <n v="0"/>
    <n v="1"/>
    <n v="0"/>
    <n v="16"/>
    <d v="2016-02-09T00:00:00"/>
    <n v="2"/>
    <s v="February"/>
    <n v="1"/>
    <s v="1335,36408,Low income,63,Low spender,0.00173038892551088,1,1,11,9,1,4,3,2,3,1,1,0,2,6,0,0,0,0,0,0,0,71,66+,2440,0,1,0,0,0,0,0,1,0,16"/>
  </r>
  <r>
    <n v="1280"/>
    <x v="121"/>
    <s v="Low income"/>
    <x v="115"/>
    <s v="High spender"/>
    <n v="7.8895202854499802E-2"/>
    <n v="1"/>
    <n v="0"/>
    <n v="2"/>
    <n v="2"/>
    <n v="4"/>
    <n v="9"/>
    <n v="0"/>
    <n v="4"/>
    <n v="5"/>
    <n v="1"/>
    <n v="1"/>
    <n v="0"/>
    <n v="3"/>
    <n v="5"/>
    <x v="1"/>
    <n v="0"/>
    <n v="0"/>
    <n v="0"/>
    <n v="0"/>
    <n v="0"/>
    <n v="0"/>
    <n v="43"/>
    <s v="36-50"/>
    <n v="2456"/>
    <n v="0"/>
    <n v="1"/>
    <n v="0"/>
    <n v="0"/>
    <n v="0"/>
    <n v="0"/>
    <n v="0"/>
    <n v="1"/>
    <n v="0"/>
    <n v="14"/>
    <d v="2016-01-24T00:00:00"/>
    <n v="1"/>
    <s v="January"/>
    <n v="1"/>
    <s v="1280,22701,Low income,1791,High spender,0.0788952028544998,1,0,2,2,4,9,0,4,5,1,1,0,3,5,0,0,0,0,0,0,0,43,36-50,2456,0,1,0,0,0,0,0,1,0,14"/>
  </r>
  <r>
    <n v="1176"/>
    <x v="122"/>
    <s v="Low income"/>
    <x v="116"/>
    <s v="High spender"/>
    <n v="8.0171989071527741E-2"/>
    <n v="1"/>
    <n v="0"/>
    <n v="94"/>
    <n v="5"/>
    <n v="4"/>
    <n v="8"/>
    <n v="2"/>
    <n v="0"/>
    <n v="5"/>
    <n v="1"/>
    <n v="1"/>
    <n v="0"/>
    <n v="3"/>
    <n v="5"/>
    <x v="1"/>
    <n v="0"/>
    <n v="0"/>
    <n v="0"/>
    <n v="0"/>
    <n v="0"/>
    <n v="0"/>
    <n v="35"/>
    <s v="24-35"/>
    <n v="2490"/>
    <n v="0"/>
    <n v="0"/>
    <n v="1"/>
    <n v="0"/>
    <n v="0"/>
    <n v="0"/>
    <n v="1"/>
    <n v="0"/>
    <n v="0"/>
    <n v="14"/>
    <d v="2015-12-21T00:00:00"/>
    <n v="12"/>
    <s v="December"/>
    <n v="1"/>
    <s v="1176,22327,Low income,1790,High spender,0.0801719890715277,1,0,94,5,4,8,2,0,5,1,1,0,3,5,0,0,0,0,0,0,0,35,24-35,2490,0,0,1,0,0,0,1,0,0,14"/>
  </r>
  <r>
    <n v="955"/>
    <x v="123"/>
    <s v="Low income"/>
    <x v="117"/>
    <s v="High spender"/>
    <n v="4.4827184013063258E-2"/>
    <n v="1"/>
    <n v="0"/>
    <n v="75"/>
    <n v="1"/>
    <n v="3"/>
    <n v="6"/>
    <n v="3"/>
    <n v="6"/>
    <n v="15"/>
    <n v="1"/>
    <n v="1"/>
    <n v="1"/>
    <n v="2"/>
    <n v="7"/>
    <x v="1"/>
    <n v="0"/>
    <n v="0"/>
    <n v="0"/>
    <n v="0"/>
    <n v="0"/>
    <n v="1"/>
    <n v="49"/>
    <s v="36-50"/>
    <n v="2563"/>
    <n v="0"/>
    <n v="1"/>
    <n v="0"/>
    <n v="0"/>
    <n v="0"/>
    <n v="0"/>
    <n v="1"/>
    <n v="0"/>
    <n v="0"/>
    <n v="4"/>
    <d v="2015-10-09T00:00:00"/>
    <n v="10"/>
    <s v="October"/>
    <n v="1"/>
    <s v="955,25721,Low income,1153,High spender,0.0448271840130633,1,0,75,1,3,6,3,6,15,1,1,1,2,7,0,0,0,0,0,0,1,49,36-50,2563,0,1,0,0,0,0,1,0,0,4"/>
  </r>
  <r>
    <n v="933"/>
    <x v="124"/>
    <s v="Low income"/>
    <x v="118"/>
    <s v="Low spender"/>
    <n v="8.8883130344648877E-3"/>
    <n v="1"/>
    <n v="0"/>
    <n v="65"/>
    <n v="3"/>
    <n v="1"/>
    <n v="8"/>
    <n v="4"/>
    <n v="3"/>
    <n v="3"/>
    <n v="1"/>
    <n v="1"/>
    <n v="0"/>
    <n v="2"/>
    <n v="8"/>
    <x v="1"/>
    <n v="0"/>
    <n v="0"/>
    <n v="0"/>
    <n v="0"/>
    <n v="0"/>
    <n v="0"/>
    <n v="49"/>
    <s v="36-50"/>
    <n v="2569"/>
    <n v="0"/>
    <n v="0"/>
    <n v="0"/>
    <n v="1"/>
    <n v="0"/>
    <n v="0"/>
    <n v="1"/>
    <n v="0"/>
    <n v="0"/>
    <n v="16"/>
    <d v="2015-10-03T00:00:00"/>
    <n v="10"/>
    <s v="October"/>
    <n v="1"/>
    <s v="933,38590,Low income,343,Low spender,0.00888831303446489,1,0,65,3,1,8,4,3,3,1,1,0,2,8,0,0,0,0,0,0,0,49,36-50,2569,0,0,0,1,0,0,1,0,0,16"/>
  </r>
  <r>
    <n v="841"/>
    <x v="125"/>
    <s v="Low income"/>
    <x v="119"/>
    <s v="Low spender"/>
    <n v="1.2337986041874378E-2"/>
    <n v="1"/>
    <n v="0"/>
    <n v="79"/>
    <n v="9"/>
    <n v="1"/>
    <n v="6"/>
    <n v="3"/>
    <n v="0"/>
    <n v="4"/>
    <n v="1"/>
    <n v="1"/>
    <n v="0"/>
    <n v="2"/>
    <n v="8"/>
    <x v="1"/>
    <n v="0"/>
    <n v="0"/>
    <n v="0"/>
    <n v="0"/>
    <n v="0"/>
    <n v="0"/>
    <n v="37"/>
    <s v="36-50"/>
    <n v="2598"/>
    <n v="0"/>
    <n v="0"/>
    <n v="1"/>
    <n v="0"/>
    <n v="0"/>
    <n v="0"/>
    <n v="1"/>
    <n v="0"/>
    <n v="0"/>
    <n v="15"/>
    <d v="2015-09-04T00:00:00"/>
    <n v="9"/>
    <s v="September"/>
    <n v="1"/>
    <s v="841,24072,Low income,297,Low spender,0.0123379860418744,1,0,79,9,1,6,3,0,4,1,1,0,2,8,0,0,0,0,0,0,0,37,36-50,2598,0,0,1,0,0,0,1,0,0,15"/>
  </r>
  <r>
    <n v="755"/>
    <x v="126"/>
    <s v="Low income"/>
    <x v="21"/>
    <s v="Low spender"/>
    <n v="1.7934091188903024E-2"/>
    <n v="1"/>
    <n v="0"/>
    <n v="58"/>
    <n v="2"/>
    <n v="4"/>
    <n v="2"/>
    <n v="0"/>
    <n v="11"/>
    <n v="5"/>
    <n v="1"/>
    <n v="1"/>
    <n v="0"/>
    <n v="2"/>
    <n v="9"/>
    <x v="1"/>
    <n v="0"/>
    <n v="0"/>
    <n v="0"/>
    <n v="0"/>
    <n v="0"/>
    <n v="0"/>
    <n v="38"/>
    <s v="36-50"/>
    <n v="2625"/>
    <n v="0"/>
    <n v="0"/>
    <n v="1"/>
    <n v="0"/>
    <n v="0"/>
    <n v="0"/>
    <n v="0"/>
    <n v="0"/>
    <n v="0"/>
    <n v="14"/>
    <d v="2015-08-08T00:00:00"/>
    <n v="8"/>
    <s v="August"/>
    <n v="1"/>
    <s v="755,24367,Low income,437,Low spender,0.017934091188903,1,0,58,2,4,2,0,11,5,1,1,0,2,9,0,0,0,0,0,0,0,38,36-50,2625,0,0,1,0,0,0,0,0,0,14"/>
  </r>
  <r>
    <n v="476"/>
    <x v="127"/>
    <s v="Low income"/>
    <x v="120"/>
    <s v="High spender"/>
    <n v="3.0704060765410459E-2"/>
    <n v="1"/>
    <n v="1"/>
    <n v="72"/>
    <n v="15"/>
    <n v="0"/>
    <n v="4"/>
    <n v="0"/>
    <n v="0"/>
    <n v="2"/>
    <n v="1"/>
    <n v="1"/>
    <n v="0"/>
    <n v="2"/>
    <n v="7"/>
    <x v="1"/>
    <n v="0"/>
    <n v="0"/>
    <n v="0"/>
    <n v="0"/>
    <n v="0"/>
    <n v="0"/>
    <n v="55"/>
    <s v="50-65"/>
    <n v="2709"/>
    <n v="0"/>
    <n v="0"/>
    <n v="0"/>
    <n v="1"/>
    <n v="0"/>
    <n v="0"/>
    <n v="0"/>
    <n v="0"/>
    <n v="1"/>
    <n v="17"/>
    <d v="2015-05-16T00:00:00"/>
    <n v="5"/>
    <s v="May"/>
    <n v="1"/>
    <s v="476,34230,Low income,1051,High spender,0.0307040607654105,1,1,72,15,0,4,0,0,2,1,1,0,2,7,0,0,0,0,0,0,0,55,50-65,2709,0,0,0,1,0,0,0,0,1,17"/>
  </r>
  <r>
    <n v="469"/>
    <x v="128"/>
    <s v="Low income"/>
    <x v="121"/>
    <s v="High spender"/>
    <n v="8.0340092752568884E-2"/>
    <n v="0"/>
    <n v="1"/>
    <n v="4"/>
    <n v="9"/>
    <n v="0"/>
    <n v="6"/>
    <n v="3"/>
    <n v="1"/>
    <n v="3"/>
    <n v="1"/>
    <n v="0"/>
    <n v="0"/>
    <n v="3"/>
    <n v="5"/>
    <x v="1"/>
    <n v="0"/>
    <n v="0"/>
    <n v="0"/>
    <n v="0"/>
    <n v="0"/>
    <n v="0"/>
    <n v="63"/>
    <s v="50-65"/>
    <n v="2711"/>
    <n v="0"/>
    <n v="0"/>
    <n v="0"/>
    <n v="1"/>
    <n v="0"/>
    <n v="0"/>
    <n v="1"/>
    <n v="0"/>
    <n v="0"/>
    <n v="16"/>
    <d v="2015-05-14T00:00:00"/>
    <n v="5"/>
    <s v="May"/>
    <n v="1"/>
    <s v="469,21994,Low income,1767,High spender,0.0803400927525689,0,1,4,9,0,6,3,1,3,1,0,0,3,5,0,0,0,0,0,0,0,63,50-65,2711,0,0,0,1,0,0,1,0,0,16"/>
  </r>
  <r>
    <n v="273"/>
    <x v="129"/>
    <s v="Low income"/>
    <x v="122"/>
    <s v="Low spender"/>
    <n v="1.7042373537841816E-3"/>
    <n v="1"/>
    <n v="0"/>
    <n v="51"/>
    <n v="5"/>
    <n v="2"/>
    <n v="8"/>
    <n v="2"/>
    <n v="2"/>
    <n v="9"/>
    <n v="1"/>
    <n v="0"/>
    <n v="1"/>
    <n v="2"/>
    <n v="7"/>
    <x v="1"/>
    <n v="0"/>
    <n v="0"/>
    <n v="0"/>
    <n v="0"/>
    <n v="0"/>
    <n v="0"/>
    <n v="49"/>
    <s v="36-50"/>
    <n v="2778"/>
    <n v="1"/>
    <n v="0"/>
    <n v="0"/>
    <n v="0"/>
    <n v="0"/>
    <n v="0"/>
    <n v="1"/>
    <n v="0"/>
    <n v="0"/>
    <n v="10"/>
    <d v="2015-03-08T00:00:00"/>
    <n v="3"/>
    <s v="March"/>
    <n v="1"/>
    <s v="273,25818,Low income,44,Low spender,0.00170423735378418,1,0,51,5,2,8,2,2,9,1,0,1,2,7,0,0,0,0,0,0,0,49,36-50,2778,1,0,0,0,0,0,1,0,0,10"/>
  </r>
  <r>
    <n v="92"/>
    <x v="130"/>
    <s v="Low income"/>
    <x v="123"/>
    <s v="High spender"/>
    <n v="4.1337935568704798E-2"/>
    <n v="1"/>
    <n v="0"/>
    <n v="82"/>
    <n v="1"/>
    <n v="6"/>
    <n v="2"/>
    <n v="8"/>
    <n v="2"/>
    <n v="12"/>
    <n v="1"/>
    <n v="1"/>
    <n v="0"/>
    <n v="2"/>
    <n v="7"/>
    <x v="1"/>
    <n v="0"/>
    <n v="0"/>
    <n v="0"/>
    <n v="0"/>
    <n v="0"/>
    <n v="0"/>
    <n v="39"/>
    <s v="36-50"/>
    <n v="2830"/>
    <n v="0"/>
    <n v="0"/>
    <n v="1"/>
    <n v="0"/>
    <n v="0"/>
    <n v="1"/>
    <n v="0"/>
    <n v="0"/>
    <n v="0"/>
    <n v="7"/>
    <d v="2015-01-15T00:00:00"/>
    <n v="1"/>
    <s v="January"/>
    <n v="1"/>
    <s v="92,24336,Low income,1006,High spender,0.0413379355687048,1,0,82,1,6,2,8,2,12,1,1,0,2,7,0,0,0,0,0,0,0,39,36-50,2830,0,0,1,0,0,1,0,0,0,7"/>
  </r>
  <r>
    <n v="60"/>
    <x v="131"/>
    <s v="Low income"/>
    <x v="124"/>
    <s v="High spender"/>
    <n v="6.5557875894988071E-2"/>
    <n v="0"/>
    <n v="0"/>
    <n v="50"/>
    <n v="5"/>
    <n v="1"/>
    <n v="6"/>
    <n v="3"/>
    <n v="4"/>
    <n v="3"/>
    <n v="1"/>
    <n v="0"/>
    <n v="0"/>
    <n v="3"/>
    <n v="4"/>
    <x v="1"/>
    <n v="0"/>
    <n v="0"/>
    <n v="0"/>
    <n v="0"/>
    <n v="0"/>
    <n v="0"/>
    <n v="34"/>
    <s v="24-35"/>
    <n v="2840"/>
    <n v="0"/>
    <n v="0"/>
    <n v="1"/>
    <n v="0"/>
    <n v="0"/>
    <n v="0"/>
    <n v="1"/>
    <n v="0"/>
    <n v="0"/>
    <n v="16"/>
    <d v="2015-01-05T00:00:00"/>
    <n v="1"/>
    <s v="January"/>
    <n v="1"/>
    <s v="60,26816,Low income,1758,High spender,0.0655578758949881,0,0,50,5,1,6,3,4,3,1,0,0,3,4,0,0,0,0,0,0,0,34,24-35,2840,0,0,1,0,0,0,1,0,0,16"/>
  </r>
  <r>
    <n v="2078"/>
    <x v="132"/>
    <s v="Low income"/>
    <x v="125"/>
    <s v="Low spender"/>
    <n v="1.5468239511955358E-2"/>
    <n v="1"/>
    <n v="1"/>
    <n v="68"/>
    <n v="7"/>
    <n v="2"/>
    <n v="9"/>
    <n v="2"/>
    <n v="0"/>
    <n v="2"/>
    <n v="2"/>
    <n v="1"/>
    <n v="0"/>
    <n v="3"/>
    <n v="4"/>
    <x v="1"/>
    <n v="0"/>
    <n v="0"/>
    <n v="0"/>
    <n v="0"/>
    <n v="0"/>
    <n v="0"/>
    <n v="67"/>
    <s v="66+"/>
    <n v="2203"/>
    <n v="0"/>
    <n v="0"/>
    <n v="0"/>
    <n v="1"/>
    <n v="0"/>
    <n v="0"/>
    <n v="1"/>
    <n v="0"/>
    <n v="0"/>
    <n v="18"/>
    <d v="2016-10-03T00:00:00"/>
    <n v="10"/>
    <s v="October"/>
    <n v="1"/>
    <s v="2078,34587,Low income,535,Low spender,0.0154682395119554,1,1,68,7,2,9,2,0,2,2,1,0,3,4,0,0,0,0,0,0,0,67,66+,2203,0,0,0,1,0,0,1,0,0,18"/>
  </r>
  <r>
    <n v="2076"/>
    <x v="133"/>
    <s v="Low income"/>
    <x v="87"/>
    <s v="Low spender"/>
    <n v="3.054613809539794E-3"/>
    <n v="1"/>
    <n v="0"/>
    <n v="21"/>
    <n v="14"/>
    <n v="0"/>
    <n v="6"/>
    <n v="0"/>
    <n v="0"/>
    <n v="0"/>
    <n v="2"/>
    <n v="2"/>
    <n v="0"/>
    <n v="3"/>
    <n v="5"/>
    <x v="1"/>
    <n v="0"/>
    <n v="0"/>
    <n v="0"/>
    <n v="0"/>
    <n v="0"/>
    <n v="0"/>
    <n v="48"/>
    <s v="36-50"/>
    <n v="2204"/>
    <n v="0"/>
    <n v="1"/>
    <n v="0"/>
    <n v="0"/>
    <n v="0"/>
    <n v="0"/>
    <n v="0"/>
    <n v="0"/>
    <n v="1"/>
    <n v="20"/>
    <d v="2016-10-02T00:00:00"/>
    <n v="10"/>
    <s v="October"/>
    <n v="1"/>
    <s v="2076,29791,Low income,91,Low spender,0.00305461380953979,1,0,21,14,0,6,0,0,0,2,2,0,3,5,0,0,0,0,0,0,0,48,36-50,2204,0,1,0,0,0,0,0,0,1,20"/>
  </r>
  <r>
    <n v="2031"/>
    <x v="134"/>
    <s v="Low income"/>
    <x v="126"/>
    <s v="High spender"/>
    <n v="3.9702119883040933E-2"/>
    <n v="1"/>
    <n v="0"/>
    <n v="77"/>
    <n v="8"/>
    <n v="0"/>
    <n v="9"/>
    <n v="2"/>
    <n v="1"/>
    <n v="3"/>
    <n v="1"/>
    <n v="1"/>
    <n v="0"/>
    <n v="2"/>
    <n v="6"/>
    <x v="1"/>
    <n v="0"/>
    <n v="0"/>
    <n v="0"/>
    <n v="0"/>
    <n v="0"/>
    <n v="0"/>
    <n v="37"/>
    <s v="36-50"/>
    <n v="2216"/>
    <n v="0"/>
    <n v="0"/>
    <n v="0"/>
    <n v="1"/>
    <n v="0"/>
    <n v="0"/>
    <n v="1"/>
    <n v="0"/>
    <n v="0"/>
    <n v="17"/>
    <d v="2016-09-20T00:00:00"/>
    <n v="9"/>
    <s v="September"/>
    <n v="1"/>
    <s v="2031,43776,Low income,1738,High spender,0.0397021198830409,1,0,77,8,0,9,2,1,3,1,1,0,2,6,0,0,0,0,0,0,0,37,36-50,2216,0,0,0,1,0,0,1,0,0,17"/>
  </r>
  <r>
    <n v="1910"/>
    <x v="135"/>
    <s v="Low income"/>
    <x v="32"/>
    <s v="High spender"/>
    <n v="4.5693876799587613E-2"/>
    <n v="1"/>
    <n v="1"/>
    <n v="33"/>
    <n v="17"/>
    <n v="0"/>
    <n v="3"/>
    <n v="0"/>
    <n v="0"/>
    <n v="1"/>
    <n v="2"/>
    <n v="1"/>
    <n v="0"/>
    <n v="3"/>
    <n v="6"/>
    <x v="1"/>
    <n v="0"/>
    <n v="0"/>
    <n v="0"/>
    <n v="0"/>
    <n v="0"/>
    <n v="0"/>
    <n v="47"/>
    <s v="36-50"/>
    <n v="2251"/>
    <n v="0"/>
    <n v="1"/>
    <n v="0"/>
    <n v="0"/>
    <n v="0"/>
    <n v="0"/>
    <n v="0"/>
    <n v="1"/>
    <n v="0"/>
    <n v="19"/>
    <d v="2016-08-16T00:00:00"/>
    <n v="8"/>
    <s v="August"/>
    <n v="1"/>
    <s v="1910,27159,Low income,1241,High spender,0.0456938767995876,1,1,33,17,0,3,0,0,1,2,1,0,3,6,0,0,0,0,0,0,0,47,36-50,2251,0,1,0,0,0,0,0,1,0,19"/>
  </r>
  <r>
    <n v="1742"/>
    <x v="136"/>
    <s v="Low income"/>
    <x v="127"/>
    <s v="High spender"/>
    <n v="9.2163754781350152E-2"/>
    <n v="1"/>
    <n v="0"/>
    <n v="26"/>
    <n v="2"/>
    <n v="0"/>
    <n v="9"/>
    <n v="3"/>
    <n v="6"/>
    <n v="2"/>
    <n v="1"/>
    <n v="1"/>
    <n v="0"/>
    <n v="3"/>
    <n v="8"/>
    <x v="1"/>
    <n v="0"/>
    <n v="0"/>
    <n v="0"/>
    <n v="0"/>
    <n v="0"/>
    <n v="0"/>
    <n v="46"/>
    <s v="36-50"/>
    <n v="2309"/>
    <n v="1"/>
    <n v="0"/>
    <n v="0"/>
    <n v="0"/>
    <n v="0"/>
    <n v="0"/>
    <n v="1"/>
    <n v="0"/>
    <n v="0"/>
    <n v="18"/>
    <d v="2016-06-19T00:00:00"/>
    <n v="6"/>
    <s v="June"/>
    <n v="1"/>
    <s v="1742,19346,Low income,1783,High spender,0.0921637547813502,1,0,26,2,0,9,3,6,2,1,1,0,3,8,0,0,0,0,0,0,0,46,36-50,2309,1,0,0,0,0,0,1,0,0,18"/>
  </r>
  <r>
    <n v="1611"/>
    <x v="137"/>
    <s v="Low income"/>
    <x v="41"/>
    <s v="Low spender"/>
    <n v="9.3930635838150294E-3"/>
    <n v="1"/>
    <n v="0"/>
    <n v="4"/>
    <n v="3"/>
    <n v="2"/>
    <n v="11"/>
    <n v="2"/>
    <n v="2"/>
    <n v="10"/>
    <n v="1"/>
    <n v="1"/>
    <n v="0"/>
    <n v="2"/>
    <n v="6"/>
    <x v="1"/>
    <n v="0"/>
    <n v="1"/>
    <n v="0"/>
    <n v="0"/>
    <n v="0"/>
    <n v="0"/>
    <n v="45"/>
    <s v="36-50"/>
    <n v="2354"/>
    <n v="0"/>
    <n v="1"/>
    <n v="0"/>
    <n v="0"/>
    <n v="0"/>
    <n v="0"/>
    <n v="0"/>
    <n v="1"/>
    <n v="0"/>
    <n v="10"/>
    <d v="2016-05-05T00:00:00"/>
    <n v="5"/>
    <s v="May"/>
    <n v="1"/>
    <s v="1611,37368,Low income,351,Low spender,0.00939306358381503,1,0,4,3,2,11,2,2,10,1,1,0,2,6,0,0,1,0,0,0,0,45,36-50,2354,0,1,0,0,0,0,0,1,0,10"/>
  </r>
  <r>
    <n v="1593"/>
    <x v="138"/>
    <s v="Low income"/>
    <x v="128"/>
    <s v="High spender"/>
    <n v="7.050500121980971E-2"/>
    <n v="1"/>
    <n v="0"/>
    <n v="94"/>
    <n v="1"/>
    <n v="3"/>
    <n v="6"/>
    <n v="10"/>
    <n v="0"/>
    <n v="9"/>
    <n v="1"/>
    <n v="1"/>
    <n v="0"/>
    <n v="3"/>
    <n v="5"/>
    <x v="1"/>
    <n v="0"/>
    <n v="0"/>
    <n v="0"/>
    <n v="0"/>
    <n v="0"/>
    <n v="0"/>
    <n v="41"/>
    <s v="36-50"/>
    <n v="2360"/>
    <n v="0"/>
    <n v="0"/>
    <n v="0"/>
    <n v="1"/>
    <n v="0"/>
    <n v="0"/>
    <n v="0"/>
    <n v="0"/>
    <n v="0"/>
    <n v="11"/>
    <d v="2016-04-29T00:00:00"/>
    <n v="4"/>
    <s v="April"/>
    <n v="1"/>
    <s v="1593,24594,Low income,1734,High spender,0.0705050012198097,1,0,94,1,3,6,10,0,9,1,1,0,3,5,0,0,0,0,0,0,0,41,36-50,2360,0,0,0,1,0,0,0,0,0,11"/>
  </r>
  <r>
    <n v="1311"/>
    <x v="139"/>
    <s v="Low income"/>
    <x v="129"/>
    <s v="High spender"/>
    <n v="4.8820640146812762E-2"/>
    <n v="1"/>
    <n v="1"/>
    <n v="89"/>
    <n v="12"/>
    <n v="1"/>
    <n v="6"/>
    <n v="0"/>
    <n v="1"/>
    <n v="5"/>
    <n v="2"/>
    <n v="1"/>
    <n v="0"/>
    <n v="3"/>
    <n v="7"/>
    <x v="1"/>
    <n v="0"/>
    <n v="0"/>
    <n v="0"/>
    <n v="0"/>
    <n v="0"/>
    <n v="0"/>
    <n v="53"/>
    <s v="50-65"/>
    <n v="2446"/>
    <n v="0"/>
    <n v="1"/>
    <n v="0"/>
    <n v="0"/>
    <n v="0"/>
    <n v="0"/>
    <n v="0"/>
    <n v="1"/>
    <n v="0"/>
    <n v="15"/>
    <d v="2016-02-03T00:00:00"/>
    <n v="2"/>
    <s v="February"/>
    <n v="1"/>
    <s v="1311,37054,Low income,1809,High spender,0.0488206401468128,1,1,89,12,1,6,0,1,5,2,1,0,3,7,0,0,0,0,0,0,0,53,50-65,2446,0,1,0,0,0,0,0,1,0,15"/>
  </r>
  <r>
    <n v="1227"/>
    <x v="140"/>
    <s v="Low income"/>
    <x v="130"/>
    <s v="High spender"/>
    <n v="2.9992195339502731E-2"/>
    <n v="1"/>
    <n v="1"/>
    <n v="10"/>
    <n v="9"/>
    <n v="1"/>
    <n v="7"/>
    <n v="0"/>
    <n v="3"/>
    <n v="2"/>
    <n v="2"/>
    <n v="1"/>
    <n v="0"/>
    <n v="3"/>
    <n v="7"/>
    <x v="1"/>
    <n v="0"/>
    <n v="0"/>
    <n v="0"/>
    <n v="0"/>
    <n v="0"/>
    <n v="0"/>
    <n v="44"/>
    <s v="36-50"/>
    <n v="2472"/>
    <n v="0"/>
    <n v="0"/>
    <n v="0"/>
    <n v="1"/>
    <n v="0"/>
    <n v="1"/>
    <n v="0"/>
    <n v="0"/>
    <n v="0"/>
    <n v="18"/>
    <d v="2016-01-08T00:00:00"/>
    <n v="1"/>
    <s v="January"/>
    <n v="1"/>
    <s v="1227,26907,Low income,807,High spender,0.0299921953395027,1,1,10,9,1,7,0,3,2,2,1,0,3,7,0,0,0,0,0,0,0,44,36-50,2472,0,0,0,1,0,1,0,0,0,18"/>
  </r>
  <r>
    <n v="1171"/>
    <x v="141"/>
    <s v="Low income"/>
    <x v="131"/>
    <s v="Low spender"/>
    <n v="6.9934417057781369E-3"/>
    <n v="0"/>
    <n v="1"/>
    <n v="0"/>
    <n v="18"/>
    <n v="0"/>
    <n v="2"/>
    <n v="0"/>
    <n v="0"/>
    <n v="2"/>
    <n v="1"/>
    <n v="1"/>
    <n v="0"/>
    <n v="3"/>
    <n v="4"/>
    <x v="1"/>
    <n v="0"/>
    <n v="0"/>
    <n v="0"/>
    <n v="0"/>
    <n v="0"/>
    <n v="0"/>
    <n v="62"/>
    <s v="50-65"/>
    <n v="2491"/>
    <n v="1"/>
    <n v="0"/>
    <n v="0"/>
    <n v="0"/>
    <n v="0"/>
    <n v="0"/>
    <n v="0"/>
    <n v="0"/>
    <n v="1"/>
    <n v="18"/>
    <d v="2015-12-20T00:00:00"/>
    <n v="12"/>
    <s v="December"/>
    <n v="1"/>
    <s v="1171,32173,Low income,225,Low spender,0.00699344170577814,0,1,0,18,0,2,0,0,2,1,1,0,3,4,0,0,0,0,0,0,0,62,50-65,2491,1,0,0,0,0,0,0,0,1,18"/>
  </r>
  <r>
    <n v="844"/>
    <x v="142"/>
    <s v="Low income"/>
    <x v="132"/>
    <s v="Low spender"/>
    <n v="1.9236395552954946E-2"/>
    <n v="1"/>
    <n v="1"/>
    <n v="86"/>
    <n v="6"/>
    <n v="2"/>
    <n v="9"/>
    <n v="2"/>
    <n v="1"/>
    <n v="5"/>
    <n v="2"/>
    <n v="1"/>
    <n v="0"/>
    <n v="3"/>
    <n v="8"/>
    <x v="1"/>
    <n v="0"/>
    <n v="0"/>
    <n v="0"/>
    <n v="0"/>
    <n v="0"/>
    <n v="0"/>
    <n v="60"/>
    <s v="50-65"/>
    <n v="2597"/>
    <n v="0"/>
    <n v="0"/>
    <n v="0"/>
    <n v="1"/>
    <n v="0"/>
    <n v="0"/>
    <n v="1"/>
    <n v="0"/>
    <n v="0"/>
    <n v="15"/>
    <d v="2015-09-05T00:00:00"/>
    <n v="9"/>
    <s v="September"/>
    <n v="1"/>
    <s v="844,13672,Low income,263,Low spender,0.0192363955529549,1,1,86,6,2,9,2,1,5,2,1,0,3,8,0,0,0,0,0,0,0,60,50-65,2597,0,0,0,1,0,0,1,0,0,15"/>
  </r>
  <r>
    <n v="585"/>
    <x v="143"/>
    <s v="Low income"/>
    <x v="133"/>
    <s v="High spender"/>
    <n v="4.3336098775071982E-2"/>
    <n v="0"/>
    <n v="0"/>
    <n v="16"/>
    <n v="5"/>
    <n v="4"/>
    <n v="5"/>
    <n v="4"/>
    <n v="2"/>
    <n v="10"/>
    <n v="1"/>
    <n v="0"/>
    <n v="1"/>
    <n v="2"/>
    <n v="7"/>
    <x v="1"/>
    <n v="0"/>
    <n v="0"/>
    <n v="0"/>
    <n v="0"/>
    <n v="0"/>
    <n v="0"/>
    <n v="34"/>
    <s v="24-35"/>
    <n v="2679"/>
    <n v="0"/>
    <n v="0"/>
    <n v="0"/>
    <n v="1"/>
    <n v="0"/>
    <n v="1"/>
    <n v="0"/>
    <n v="0"/>
    <n v="0"/>
    <n v="10"/>
    <d v="2015-06-15T00:00:00"/>
    <n v="6"/>
    <s v="June"/>
    <n v="1"/>
    <s v="585,20491,Low income,888,High spender,0.043336098775072,0,0,16,5,4,5,4,2,10,1,0,1,2,7,0,0,0,0,0,0,0,34,24-35,2679,0,0,0,1,0,1,0,0,0,10"/>
  </r>
  <r>
    <n v="383"/>
    <x v="144"/>
    <s v="Low income"/>
    <x v="134"/>
    <s v="Low spender"/>
    <n v="6.363178407614603E-4"/>
    <n v="1"/>
    <n v="0"/>
    <n v="31"/>
    <n v="9"/>
    <n v="0"/>
    <n v="6"/>
    <n v="4"/>
    <n v="1"/>
    <n v="5"/>
    <n v="1"/>
    <n v="1"/>
    <n v="0"/>
    <n v="2"/>
    <n v="9"/>
    <x v="1"/>
    <n v="0"/>
    <n v="0"/>
    <n v="0"/>
    <n v="0"/>
    <n v="0"/>
    <n v="0"/>
    <n v="42"/>
    <s v="36-50"/>
    <n v="2742"/>
    <n v="0"/>
    <n v="1"/>
    <n v="0"/>
    <n v="0"/>
    <n v="0"/>
    <n v="0"/>
    <n v="0"/>
    <n v="0"/>
    <n v="1"/>
    <n v="15"/>
    <d v="2015-04-13T00:00:00"/>
    <n v="4"/>
    <s v="April"/>
    <n v="1"/>
    <s v="383,37717,Low income,24,Low spender,0.00063631784076146,1,0,31,9,0,6,4,1,5,1,1,0,2,9,0,0,0,0,0,0,0,42,36-50,2742,0,1,0,0,0,0,0,0,1,15"/>
  </r>
  <r>
    <n v="377"/>
    <x v="145"/>
    <s v="Low income"/>
    <x v="135"/>
    <s v="High spender"/>
    <n v="6.0868646306668078E-2"/>
    <n v="0"/>
    <n v="0"/>
    <n v="49"/>
    <n v="1"/>
    <n v="5"/>
    <n v="3"/>
    <n v="7"/>
    <n v="4"/>
    <n v="8"/>
    <n v="1"/>
    <n v="1"/>
    <n v="0"/>
    <n v="2"/>
    <n v="7"/>
    <x v="1"/>
    <n v="0"/>
    <n v="0"/>
    <n v="0"/>
    <n v="0"/>
    <n v="0"/>
    <n v="0"/>
    <n v="73"/>
    <s v="66+"/>
    <n v="2745"/>
    <n v="0"/>
    <n v="0"/>
    <n v="0"/>
    <n v="1"/>
    <n v="0"/>
    <n v="0"/>
    <n v="0"/>
    <n v="0"/>
    <n v="0"/>
    <n v="12"/>
    <d v="2015-04-10T00:00:00"/>
    <n v="4"/>
    <s v="April"/>
    <n v="1"/>
    <s v="377,28389,Low income,1728,High spender,0.0608686463066681,0,0,49,1,5,3,7,4,8,1,1,0,2,7,0,0,0,0,0,0,0,73,66+,2745,0,0,0,1,0,0,0,0,0,12"/>
  </r>
  <r>
    <n v="352"/>
    <x v="146"/>
    <s v="Low income"/>
    <x v="136"/>
    <s v="Low spender"/>
    <n v="6.2466913710958177E-3"/>
    <n v="0"/>
    <n v="0"/>
    <n v="5"/>
    <n v="6"/>
    <n v="4"/>
    <n v="1"/>
    <n v="7"/>
    <n v="2"/>
    <n v="15"/>
    <n v="1"/>
    <n v="0"/>
    <n v="1"/>
    <n v="2"/>
    <n v="6"/>
    <x v="1"/>
    <n v="0"/>
    <n v="1"/>
    <n v="0"/>
    <n v="0"/>
    <n v="0"/>
    <n v="1"/>
    <n v="36"/>
    <s v="36-50"/>
    <n v="2755"/>
    <n v="0"/>
    <n v="0"/>
    <n v="1"/>
    <n v="0"/>
    <n v="0"/>
    <n v="0"/>
    <n v="0"/>
    <n v="1"/>
    <n v="0"/>
    <n v="5"/>
    <d v="2015-03-31T00:00:00"/>
    <n v="3"/>
    <s v="March"/>
    <n v="1"/>
    <s v="352,18890,Low income,118,Low spender,0.00624669137109582,0,0,5,6,4,1,7,2,15,1,0,1,2,6,0,0,1,0,0,0,1,36,36-50,2755,0,0,1,0,0,0,0,1,0,5"/>
  </r>
  <r>
    <n v="27"/>
    <x v="147"/>
    <s v="Low income"/>
    <x v="137"/>
    <s v="High spender"/>
    <n v="6.82865521575199E-2"/>
    <n v="1"/>
    <n v="0"/>
    <n v="31"/>
    <n v="0"/>
    <n v="1"/>
    <n v="3"/>
    <n v="10"/>
    <n v="6"/>
    <n v="9"/>
    <n v="2"/>
    <n v="1"/>
    <n v="0"/>
    <n v="3"/>
    <n v="8"/>
    <x v="1"/>
    <n v="0"/>
    <n v="0"/>
    <n v="0"/>
    <n v="0"/>
    <n v="0"/>
    <n v="0"/>
    <n v="44"/>
    <s v="36-50"/>
    <n v="2849"/>
    <n v="1"/>
    <n v="0"/>
    <n v="0"/>
    <n v="0"/>
    <n v="0"/>
    <n v="0"/>
    <n v="0"/>
    <n v="0"/>
    <n v="0"/>
    <n v="11"/>
    <d v="2014-12-27T00:00:00"/>
    <n v="12"/>
    <s v="December"/>
    <n v="1"/>
    <s v="27,9548,Low income,652,High spender,0.0682865521575199,1,0,31,0,1,3,10,6,9,2,1,0,3,8,0,0,0,0,0,0,0,44,36-50,2849,1,0,0,0,0,0,0,0,0,11"/>
  </r>
  <r>
    <n v="1845"/>
    <x v="148"/>
    <s v="Low income"/>
    <x v="138"/>
    <s v="High spender"/>
    <n v="3.7243224581391336E-2"/>
    <n v="1"/>
    <n v="1"/>
    <n v="38"/>
    <n v="11"/>
    <n v="1"/>
    <n v="6"/>
    <n v="2"/>
    <n v="1"/>
    <n v="6"/>
    <n v="2"/>
    <n v="1"/>
    <n v="1"/>
    <n v="2"/>
    <n v="5"/>
    <x v="1"/>
    <n v="0"/>
    <n v="0"/>
    <n v="0"/>
    <n v="0"/>
    <n v="0"/>
    <n v="0"/>
    <n v="66"/>
    <s v="66+"/>
    <n v="2272"/>
    <n v="0"/>
    <n v="0"/>
    <n v="1"/>
    <n v="0"/>
    <n v="0"/>
    <n v="0"/>
    <n v="1"/>
    <n v="0"/>
    <n v="0"/>
    <n v="15"/>
    <d v="2016-07-26T00:00:00"/>
    <n v="7"/>
    <s v="July"/>
    <n v="1"/>
    <s v="1845,46344,Low income,1726,High spender,0.0372432245813913,1,1,38,11,1,6,2,1,6,2,1,1,2,5,0,0,0,0,0,0,0,66,66+,2272,0,0,1,0,0,0,1,0,0,15"/>
  </r>
  <r>
    <n v="1825"/>
    <x v="149"/>
    <s v="Low income"/>
    <x v="139"/>
    <s v="High spender"/>
    <n v="0.10399903200435598"/>
    <n v="1"/>
    <n v="0"/>
    <n v="23"/>
    <n v="3"/>
    <n v="0"/>
    <n v="5"/>
    <n v="13"/>
    <n v="0"/>
    <n v="1"/>
    <n v="1"/>
    <n v="1"/>
    <n v="0"/>
    <n v="3"/>
    <n v="6"/>
    <x v="1"/>
    <n v="0"/>
    <n v="0"/>
    <n v="0"/>
    <n v="0"/>
    <n v="0"/>
    <n v="0"/>
    <n v="36"/>
    <s v="36-50"/>
    <n v="2279"/>
    <n v="0"/>
    <n v="0"/>
    <n v="0"/>
    <n v="1"/>
    <n v="0"/>
    <n v="0"/>
    <n v="1"/>
    <n v="0"/>
    <n v="0"/>
    <n v="20"/>
    <d v="2016-07-19T00:00:00"/>
    <n v="7"/>
    <s v="July"/>
    <n v="1"/>
    <s v="1825,16529,Low income,1719,High spender,0.103999032004356,1,0,23,3,0,5,13,0,1,1,1,0,3,6,0,0,0,0,0,0,0,36,36-50,2279,0,0,0,1,0,0,1,0,0,20"/>
  </r>
  <r>
    <n v="1570"/>
    <x v="150"/>
    <s v="Low income"/>
    <x v="140"/>
    <s v="Low spender"/>
    <n v="2.648629717187637E-3"/>
    <n v="1"/>
    <n v="0"/>
    <n v="37"/>
    <n v="5"/>
    <n v="1"/>
    <n v="5"/>
    <n v="10"/>
    <n v="0"/>
    <n v="7"/>
    <n v="1"/>
    <n v="1"/>
    <n v="0"/>
    <n v="2"/>
    <n v="7"/>
    <x v="1"/>
    <n v="0"/>
    <n v="0"/>
    <n v="0"/>
    <n v="0"/>
    <n v="0"/>
    <n v="0"/>
    <n v="49"/>
    <s v="36-50"/>
    <n v="2368"/>
    <n v="0"/>
    <n v="0"/>
    <n v="0"/>
    <n v="0"/>
    <n v="1"/>
    <n v="0"/>
    <n v="1"/>
    <n v="0"/>
    <n v="0"/>
    <n v="14"/>
    <d v="2016-04-21T00:00:00"/>
    <n v="4"/>
    <s v="April"/>
    <n v="1"/>
    <s v="1570,45684,Low income,121,Low spender,0.00264862971718764,1,0,37,5,1,5,10,0,7,1,1,0,2,7,0,0,0,0,0,0,0,49,36-50,2368,0,0,0,0,1,0,1,0,0,14"/>
  </r>
  <r>
    <n v="1443"/>
    <x v="151"/>
    <s v="Low income"/>
    <x v="141"/>
    <s v="High spender"/>
    <n v="7.650736936132202E-2"/>
    <n v="0"/>
    <n v="0"/>
    <n v="49"/>
    <n v="0"/>
    <n v="1"/>
    <n v="4"/>
    <n v="15"/>
    <n v="1"/>
    <n v="5"/>
    <n v="1"/>
    <n v="1"/>
    <n v="0"/>
    <n v="2"/>
    <n v="7"/>
    <x v="1"/>
    <n v="0"/>
    <n v="0"/>
    <n v="0"/>
    <n v="0"/>
    <n v="0"/>
    <n v="0"/>
    <n v="51"/>
    <s v="50-65"/>
    <n v="2410"/>
    <n v="0"/>
    <n v="0"/>
    <n v="0"/>
    <n v="1"/>
    <n v="0"/>
    <n v="0"/>
    <n v="0"/>
    <n v="0"/>
    <n v="0"/>
    <n v="16"/>
    <d v="2016-03-10T00:00:00"/>
    <n v="3"/>
    <s v="March"/>
    <n v="1"/>
    <s v="1443,22390,Low income,1713,High spender,0.076507369361322,0,0,49,0,1,4,15,1,5,1,1,0,2,7,0,0,0,0,0,0,0,51,50-65,2410,0,0,0,1,0,0,0,0,0,16"/>
  </r>
  <r>
    <n v="1072"/>
    <x v="152"/>
    <s v="Low income"/>
    <x v="142"/>
    <s v="Low spender"/>
    <n v="4.474012957206357E-3"/>
    <n v="1"/>
    <n v="0"/>
    <n v="81"/>
    <n v="3"/>
    <n v="3"/>
    <n v="7"/>
    <n v="6"/>
    <n v="2"/>
    <n v="9"/>
    <n v="1"/>
    <n v="1"/>
    <n v="0"/>
    <n v="2"/>
    <n v="7"/>
    <x v="1"/>
    <n v="0"/>
    <n v="0"/>
    <n v="0"/>
    <n v="0"/>
    <n v="0"/>
    <n v="0"/>
    <n v="46"/>
    <s v="36-50"/>
    <n v="2522"/>
    <n v="0"/>
    <n v="1"/>
    <n v="0"/>
    <n v="0"/>
    <n v="0"/>
    <n v="0"/>
    <n v="1"/>
    <n v="0"/>
    <n v="0"/>
    <n v="12"/>
    <d v="2015-11-19T00:00:00"/>
    <n v="11"/>
    <s v="November"/>
    <n v="1"/>
    <s v="1072,34421,Low income,154,Low spender,0.00447401295720636,1,0,81,3,3,7,6,2,9,1,1,0,2,7,0,0,0,0,0,0,0,46,36-50,2522,0,1,0,0,0,0,1,0,0,12"/>
  </r>
  <r>
    <n v="2021"/>
    <x v="153"/>
    <s v="Low income"/>
    <x v="141"/>
    <s v="High spender"/>
    <n v="5.6356099486774579E-2"/>
    <n v="1"/>
    <n v="0"/>
    <n v="22"/>
    <n v="15"/>
    <n v="0"/>
    <n v="6"/>
    <n v="0"/>
    <n v="1"/>
    <n v="12"/>
    <n v="2"/>
    <n v="1"/>
    <n v="1"/>
    <n v="2"/>
    <n v="7"/>
    <x v="1"/>
    <n v="0"/>
    <n v="1"/>
    <n v="0"/>
    <n v="0"/>
    <n v="0"/>
    <n v="1"/>
    <n v="51"/>
    <s v="50-65"/>
    <n v="2219"/>
    <n v="0"/>
    <n v="1"/>
    <n v="0"/>
    <n v="0"/>
    <n v="0"/>
    <n v="0"/>
    <n v="0"/>
    <n v="0"/>
    <n v="1"/>
    <n v="10"/>
    <d v="2016-09-17T00:00:00"/>
    <n v="9"/>
    <s v="September"/>
    <n v="1"/>
    <s v="2021,30396,Low income,1713,High spender,0.0563560994867746,1,0,22,15,0,6,0,1,12,2,1,1,2,7,0,0,1,0,0,0,1,51,50-65,2219,0,1,0,0,0,0,0,0,1,10"/>
  </r>
  <r>
    <n v="1868"/>
    <x v="154"/>
    <s v="Low income"/>
    <x v="143"/>
    <s v="High spender"/>
    <n v="8.479880774962742E-2"/>
    <n v="0"/>
    <n v="0"/>
    <n v="99"/>
    <n v="0"/>
    <n v="6"/>
    <n v="3"/>
    <n v="7"/>
    <n v="6"/>
    <n v="12"/>
    <n v="1"/>
    <n v="1"/>
    <n v="0"/>
    <n v="3"/>
    <n v="8"/>
    <x v="1"/>
    <n v="0"/>
    <n v="0"/>
    <n v="0"/>
    <n v="0"/>
    <n v="0"/>
    <n v="0"/>
    <n v="46"/>
    <s v="36-50"/>
    <n v="2263"/>
    <n v="0"/>
    <n v="1"/>
    <n v="0"/>
    <n v="0"/>
    <n v="0"/>
    <n v="1"/>
    <n v="0"/>
    <n v="0"/>
    <n v="0"/>
    <n v="10"/>
    <d v="2016-08-04T00:00:00"/>
    <n v="8"/>
    <s v="August"/>
    <n v="1"/>
    <s v="1868,20130,Low income,1707,High spender,0.0847988077496274,0,0,99,0,6,3,7,6,12,1,1,0,3,8,0,0,0,0,0,0,0,46,36-50,2263,0,1,0,0,0,1,0,0,0,10"/>
  </r>
  <r>
    <n v="1573"/>
    <x v="155"/>
    <s v="Low income"/>
    <x v="144"/>
    <s v="High spender"/>
    <n v="6.9904061535860693E-2"/>
    <n v="1"/>
    <n v="0"/>
    <n v="46"/>
    <n v="18"/>
    <n v="0"/>
    <n v="4"/>
    <n v="0"/>
    <n v="0"/>
    <n v="1"/>
    <n v="1"/>
    <n v="1"/>
    <n v="0"/>
    <n v="3"/>
    <n v="7"/>
    <x v="1"/>
    <n v="0"/>
    <n v="0"/>
    <n v="0"/>
    <n v="0"/>
    <n v="0"/>
    <n v="0"/>
    <n v="38"/>
    <s v="36-50"/>
    <n v="2366"/>
    <n v="0"/>
    <n v="0"/>
    <n v="0"/>
    <n v="1"/>
    <n v="0"/>
    <n v="0"/>
    <n v="0"/>
    <n v="1"/>
    <n v="0"/>
    <n v="21"/>
    <d v="2016-04-23T00:00:00"/>
    <n v="4"/>
    <s v="April"/>
    <n v="1"/>
    <s v="1573,23661,Low income,1654,High spender,0.0699040615358607,1,0,46,18,0,4,0,0,1,1,1,0,3,7,0,0,0,0,0,0,0,38,36-50,2366,0,0,0,1,0,0,0,1,0,21"/>
  </r>
  <r>
    <n v="1123"/>
    <x v="156"/>
    <s v="Low income"/>
    <x v="145"/>
    <s v="High spender"/>
    <n v="5.4941134498751334E-2"/>
    <n v="1"/>
    <n v="1"/>
    <n v="33"/>
    <n v="11"/>
    <n v="0"/>
    <n v="7"/>
    <n v="3"/>
    <n v="1"/>
    <n v="6"/>
    <n v="2"/>
    <n v="1"/>
    <n v="0"/>
    <n v="3"/>
    <n v="5"/>
    <x v="1"/>
    <n v="0"/>
    <n v="0"/>
    <n v="0"/>
    <n v="0"/>
    <n v="0"/>
    <n v="0"/>
    <n v="69"/>
    <s v="66+"/>
    <n v="2507"/>
    <n v="0"/>
    <n v="1"/>
    <n v="0"/>
    <n v="0"/>
    <n v="0"/>
    <n v="0"/>
    <n v="1"/>
    <n v="0"/>
    <n v="0"/>
    <n v="16"/>
    <d v="2015-12-04T00:00:00"/>
    <n v="12"/>
    <s v="December"/>
    <n v="1"/>
    <s v="1123,30833,Low income,1694,High spender,0.0549411344987513,1,1,33,11,0,7,3,1,6,2,1,0,3,5,0,0,0,0,0,0,0,69,66+,2507,0,1,0,0,0,0,1,0,0,16"/>
  </r>
  <r>
    <n v="718"/>
    <x v="157"/>
    <s v="Low income"/>
    <x v="146"/>
    <s v="Low spender"/>
    <n v="7.2709245641576466E-3"/>
    <n v="1"/>
    <n v="0"/>
    <n v="66"/>
    <n v="7"/>
    <n v="2"/>
    <n v="8"/>
    <n v="3"/>
    <n v="2"/>
    <n v="3"/>
    <n v="1"/>
    <n v="1"/>
    <n v="0"/>
    <n v="3"/>
    <n v="6"/>
    <x v="1"/>
    <n v="0"/>
    <n v="0"/>
    <n v="0"/>
    <n v="0"/>
    <n v="0"/>
    <n v="0"/>
    <n v="50"/>
    <s v="36-50"/>
    <n v="2637"/>
    <n v="0"/>
    <n v="0"/>
    <n v="1"/>
    <n v="0"/>
    <n v="0"/>
    <n v="0"/>
    <n v="1"/>
    <n v="0"/>
    <n v="0"/>
    <n v="19"/>
    <d v="2015-07-27T00:00:00"/>
    <n v="7"/>
    <s v="July"/>
    <n v="1"/>
    <s v="718,24206,Low income,176,Low spender,0.00727092456415765,1,0,66,7,2,8,3,2,3,1,1,0,3,6,0,0,0,0,0,0,0,50,36-50,2637,0,0,1,0,0,0,1,0,0,19"/>
  </r>
  <r>
    <n v="470"/>
    <x v="158"/>
    <s v="Low income"/>
    <x v="147"/>
    <s v="Low spender"/>
    <n v="2.0646702499786708E-2"/>
    <n v="1"/>
    <n v="0"/>
    <n v="71"/>
    <n v="2"/>
    <n v="0"/>
    <n v="6"/>
    <n v="8"/>
    <n v="6"/>
    <n v="5"/>
    <n v="1"/>
    <n v="1"/>
    <n v="0"/>
    <n v="3"/>
    <n v="7"/>
    <x v="1"/>
    <n v="0"/>
    <n v="0"/>
    <n v="0"/>
    <n v="0"/>
    <n v="0"/>
    <n v="0"/>
    <n v="33"/>
    <s v="24-35"/>
    <n v="2711"/>
    <n v="0"/>
    <n v="0"/>
    <n v="1"/>
    <n v="0"/>
    <n v="0"/>
    <n v="0"/>
    <n v="1"/>
    <n v="0"/>
    <n v="0"/>
    <n v="17"/>
    <d v="2015-05-14T00:00:00"/>
    <n v="5"/>
    <s v="May"/>
    <n v="1"/>
    <s v="470,23442,Low income,484,Low spender,0.0206467024997867,1,0,71,2,0,6,8,6,5,1,1,0,3,7,0,0,0,0,0,0,0,33,24-35,2711,0,0,1,0,0,0,1,0,0,17"/>
  </r>
  <r>
    <n v="436"/>
    <x v="159"/>
    <s v="Low income"/>
    <x v="148"/>
    <s v="High spender"/>
    <n v="8.8628938771208768E-2"/>
    <n v="1"/>
    <n v="0"/>
    <n v="41"/>
    <n v="2"/>
    <n v="8"/>
    <n v="1"/>
    <n v="4"/>
    <n v="7"/>
    <n v="15"/>
    <n v="1"/>
    <n v="1"/>
    <n v="0"/>
    <n v="3"/>
    <n v="8"/>
    <x v="1"/>
    <n v="0"/>
    <n v="0"/>
    <n v="0"/>
    <n v="0"/>
    <n v="0"/>
    <n v="0"/>
    <n v="47"/>
    <s v="36-50"/>
    <n v="2724"/>
    <n v="0"/>
    <n v="1"/>
    <n v="0"/>
    <n v="0"/>
    <n v="0"/>
    <n v="0"/>
    <n v="0"/>
    <n v="0"/>
    <n v="0"/>
    <n v="7"/>
    <d v="2015-05-01T00:00:00"/>
    <n v="5"/>
    <s v="May"/>
    <n v="1"/>
    <s v="436,18978,Low income,1682,High spender,0.0886289387712088,1,0,41,2,8,1,4,7,15,1,1,0,3,8,0,0,0,0,0,0,0,47,36-50,2724,0,1,0,0,0,0,0,0,0,7"/>
  </r>
  <r>
    <n v="1674"/>
    <x v="160"/>
    <s v="Low income"/>
    <x v="10"/>
    <s v="High spender"/>
    <n v="3.7526013112846562E-2"/>
    <n v="1"/>
    <n v="1"/>
    <n v="82"/>
    <n v="18"/>
    <n v="0"/>
    <n v="5"/>
    <n v="0"/>
    <n v="0"/>
    <n v="11"/>
    <n v="2"/>
    <n v="1"/>
    <n v="1"/>
    <n v="2"/>
    <n v="7"/>
    <x v="1"/>
    <n v="0"/>
    <n v="1"/>
    <n v="0"/>
    <n v="0"/>
    <n v="0"/>
    <n v="0"/>
    <n v="69"/>
    <s v="66+"/>
    <n v="2329"/>
    <n v="0"/>
    <n v="1"/>
    <n v="0"/>
    <n v="0"/>
    <n v="0"/>
    <n v="0"/>
    <n v="1"/>
    <n v="0"/>
    <n v="0"/>
    <n v="12"/>
    <d v="2016-05-30T00:00:00"/>
    <n v="5"/>
    <s v="May"/>
    <n v="1"/>
    <s v="1674,44689,Low income,1677,High spender,0.0375260131128466,1,1,82,18,0,5,0,0,11,2,1,1,2,7,0,0,1,0,0,0,0,69,66+,2329,0,1,0,0,0,0,1,0,0,12"/>
  </r>
  <r>
    <n v="1551"/>
    <x v="161"/>
    <s v="Low income"/>
    <x v="149"/>
    <s v="Low spender"/>
    <n v="4.7404598246029864E-4"/>
    <n v="1"/>
    <n v="0"/>
    <n v="97"/>
    <n v="5"/>
    <n v="4"/>
    <n v="10"/>
    <n v="2"/>
    <n v="2"/>
    <n v="7"/>
    <n v="1"/>
    <n v="1"/>
    <n v="0"/>
    <n v="3"/>
    <n v="8"/>
    <x v="1"/>
    <n v="0"/>
    <n v="0"/>
    <n v="0"/>
    <n v="0"/>
    <n v="0"/>
    <n v="0"/>
    <n v="47"/>
    <s v="36-50"/>
    <n v="2375"/>
    <n v="0"/>
    <n v="1"/>
    <n v="0"/>
    <n v="0"/>
    <n v="0"/>
    <n v="0"/>
    <n v="1"/>
    <n v="0"/>
    <n v="0"/>
    <n v="16"/>
    <d v="2016-04-14T00:00:00"/>
    <n v="4"/>
    <s v="April"/>
    <n v="1"/>
    <s v="1551,37971,Low income,18,Low spender,0.000474045982460299,1,0,97,5,4,10,2,2,7,1,1,0,3,8,0,0,0,0,0,0,0,47,36-50,2375,0,1,0,0,0,0,1,0,0,16"/>
  </r>
  <r>
    <n v="1276"/>
    <x v="162"/>
    <s v="Low income"/>
    <x v="150"/>
    <s v="Low spender"/>
    <n v="1.8964633521271143E-3"/>
    <n v="2"/>
    <n v="0"/>
    <n v="63"/>
    <n v="9"/>
    <n v="0"/>
    <n v="7"/>
    <n v="3"/>
    <n v="4"/>
    <n v="7"/>
    <n v="2"/>
    <n v="1"/>
    <n v="0"/>
    <n v="3"/>
    <n v="7"/>
    <x v="1"/>
    <n v="0"/>
    <n v="0"/>
    <n v="0"/>
    <n v="0"/>
    <n v="0"/>
    <n v="0"/>
    <n v="35"/>
    <s v="24-35"/>
    <n v="2457"/>
    <n v="0"/>
    <n v="1"/>
    <n v="0"/>
    <n v="0"/>
    <n v="0"/>
    <n v="0"/>
    <n v="0"/>
    <n v="1"/>
    <n v="0"/>
    <n v="16"/>
    <d v="2016-01-23T00:00:00"/>
    <n v="1"/>
    <s v="January"/>
    <n v="1"/>
    <s v="1276,19510,Low income,37,Low spender,0.00189646335212711,2,0,63,9,0,7,3,4,7,2,1,0,3,7,0,0,0,0,0,0,0,35,24-35,2457,0,1,0,0,0,0,0,1,0,16"/>
  </r>
  <r>
    <n v="1025"/>
    <x v="163"/>
    <s v="Low income"/>
    <x v="151"/>
    <s v="High spender"/>
    <n v="4.2356241234221596E-2"/>
    <n v="1"/>
    <n v="1"/>
    <n v="55"/>
    <n v="11"/>
    <n v="0"/>
    <n v="10"/>
    <n v="0"/>
    <n v="2"/>
    <n v="20"/>
    <n v="1"/>
    <n v="1"/>
    <n v="1"/>
    <n v="2"/>
    <n v="6"/>
    <x v="1"/>
    <n v="0"/>
    <n v="0"/>
    <n v="0"/>
    <n v="0"/>
    <n v="0"/>
    <n v="0"/>
    <n v="60"/>
    <s v="50-65"/>
    <n v="2539"/>
    <n v="0"/>
    <n v="1"/>
    <n v="0"/>
    <n v="0"/>
    <n v="0"/>
    <n v="0"/>
    <n v="0"/>
    <n v="1"/>
    <n v="0"/>
    <n v="3"/>
    <d v="2015-11-02T00:00:00"/>
    <n v="11"/>
    <s v="November"/>
    <n v="1"/>
    <s v="1025,28520,Low income,1208,High spender,0.0423562412342216,1,1,55,11,0,10,0,2,20,1,1,1,2,6,0,0,0,0,0,0,0,60,50-65,2539,0,1,0,0,0,0,0,1,0,3"/>
  </r>
  <r>
    <n v="2010"/>
    <x v="164"/>
    <s v="Low income"/>
    <x v="152"/>
    <s v="High spender"/>
    <n v="5.9846803636623952E-2"/>
    <n v="1"/>
    <n v="0"/>
    <n v="31"/>
    <n v="13"/>
    <n v="0"/>
    <n v="8"/>
    <n v="2"/>
    <n v="1"/>
    <n v="5"/>
    <n v="1"/>
    <n v="1"/>
    <n v="0"/>
    <n v="4"/>
    <n v="3"/>
    <x v="1"/>
    <n v="0"/>
    <n v="0"/>
    <n v="0"/>
    <n v="0"/>
    <n v="0"/>
    <n v="0"/>
    <n v="32"/>
    <s v="24-35"/>
    <n v="2221"/>
    <n v="0"/>
    <n v="0"/>
    <n v="1"/>
    <n v="0"/>
    <n v="0"/>
    <n v="0"/>
    <n v="1"/>
    <n v="0"/>
    <n v="0"/>
    <n v="19"/>
    <d v="2016-09-15T00:00:00"/>
    <n v="9"/>
    <s v="September"/>
    <n v="1"/>
    <s v="2010,27938,Low income,1672,High spender,0.059846803636624,1,0,31,13,0,8,2,1,5,1,1,0,4,3,0,0,0,0,0,0,0,32,24-35,2221,0,0,1,0,0,0,1,0,0,19"/>
  </r>
  <r>
    <n v="1971"/>
    <x v="165"/>
    <s v="Low income"/>
    <x v="153"/>
    <s v="High spender"/>
    <n v="2.659647768927597E-2"/>
    <n v="1"/>
    <n v="1"/>
    <n v="42"/>
    <n v="6"/>
    <n v="5"/>
    <n v="5"/>
    <n v="8"/>
    <n v="0"/>
    <n v="5"/>
    <n v="2"/>
    <n v="1"/>
    <n v="0"/>
    <n v="3"/>
    <n v="4"/>
    <x v="1"/>
    <n v="0"/>
    <n v="0"/>
    <n v="0"/>
    <n v="0"/>
    <n v="0"/>
    <n v="0"/>
    <n v="44"/>
    <s v="36-50"/>
    <n v="2235"/>
    <n v="0"/>
    <n v="0"/>
    <n v="0"/>
    <n v="1"/>
    <n v="0"/>
    <n v="0"/>
    <n v="1"/>
    <n v="0"/>
    <n v="0"/>
    <n v="19"/>
    <d v="2016-09-01T00:00:00"/>
    <n v="9"/>
    <s v="September"/>
    <n v="1"/>
    <s v="1971,36283,Low income,965,High spender,0.026596477689276,1,1,42,6,5,5,8,0,5,2,1,0,3,4,0,0,0,0,0,0,0,44,36-50,2235,0,0,0,1,0,0,1,0,0,19"/>
  </r>
  <r>
    <n v="1876"/>
    <x v="166"/>
    <s v="Low income"/>
    <x v="154"/>
    <s v="High spender"/>
    <n v="2.3017063566472904E-2"/>
    <n v="0"/>
    <n v="1"/>
    <n v="44"/>
    <n v="21"/>
    <n v="0"/>
    <n v="3"/>
    <n v="0"/>
    <n v="0"/>
    <n v="0"/>
    <n v="1"/>
    <n v="1"/>
    <n v="0"/>
    <n v="3"/>
    <n v="6"/>
    <x v="1"/>
    <n v="0"/>
    <n v="0"/>
    <n v="0"/>
    <n v="0"/>
    <n v="0"/>
    <n v="0"/>
    <n v="53"/>
    <s v="50-65"/>
    <n v="2262"/>
    <n v="0"/>
    <n v="1"/>
    <n v="0"/>
    <n v="0"/>
    <n v="0"/>
    <n v="0"/>
    <n v="1"/>
    <n v="0"/>
    <n v="0"/>
    <n v="24"/>
    <d v="2016-08-05T00:00:00"/>
    <n v="8"/>
    <s v="August"/>
    <n v="1"/>
    <s v="1876,42664,Low income,982,High spender,0.0230170635664729,0,1,44,21,0,3,0,0,0,1,1,0,3,6,0,0,0,0,0,0,0,53,50-65,2262,0,1,0,0,0,0,1,0,0,24"/>
  </r>
  <r>
    <n v="1645"/>
    <x v="167"/>
    <s v="Low income"/>
    <x v="155"/>
    <s v="Low spender"/>
    <n v="1.3810480655758619E-2"/>
    <n v="1"/>
    <n v="1"/>
    <n v="24"/>
    <n v="10"/>
    <n v="0"/>
    <n v="10"/>
    <n v="3"/>
    <n v="1"/>
    <n v="7"/>
    <n v="2"/>
    <n v="1"/>
    <n v="1"/>
    <n v="2"/>
    <n v="8"/>
    <x v="1"/>
    <n v="0"/>
    <n v="0"/>
    <n v="0"/>
    <n v="0"/>
    <n v="0"/>
    <n v="0"/>
    <n v="43"/>
    <s v="36-50"/>
    <n v="2341"/>
    <n v="0"/>
    <n v="1"/>
    <n v="0"/>
    <n v="0"/>
    <n v="0"/>
    <n v="0"/>
    <n v="1"/>
    <n v="0"/>
    <n v="0"/>
    <n v="17"/>
    <d v="2016-05-18T00:00:00"/>
    <n v="5"/>
    <s v="May"/>
    <n v="1"/>
    <s v="1645,31353,Low income,433,Low spender,0.0138104806557586,1,1,24,10,0,10,3,1,7,2,1,1,2,8,0,0,0,0,0,0,0,43,36-50,2341,0,1,0,0,0,0,1,0,0,17"/>
  </r>
  <r>
    <n v="1649"/>
    <x v="167"/>
    <s v="Low income"/>
    <x v="156"/>
    <s v="Low spender"/>
    <n v="5.9005517813287408E-3"/>
    <n v="1"/>
    <n v="1"/>
    <n v="24"/>
    <n v="10"/>
    <n v="0"/>
    <n v="10"/>
    <n v="3"/>
    <n v="1"/>
    <n v="7"/>
    <n v="2"/>
    <n v="1"/>
    <n v="1"/>
    <n v="2"/>
    <n v="8"/>
    <x v="1"/>
    <n v="0"/>
    <n v="0"/>
    <n v="0"/>
    <n v="0"/>
    <n v="0"/>
    <n v="1"/>
    <n v="43"/>
    <s v="36-50"/>
    <n v="2341"/>
    <n v="0"/>
    <n v="1"/>
    <n v="0"/>
    <n v="0"/>
    <n v="0"/>
    <n v="0"/>
    <n v="1"/>
    <n v="0"/>
    <n v="0"/>
    <n v="17"/>
    <d v="2016-05-18T00:00:00"/>
    <n v="5"/>
    <s v="May"/>
    <n v="1"/>
    <s v="1649,31353,Low income,185,Low spender,0.00590055178132874,1,1,24,10,0,10,3,1,7,2,1,1,2,8,0,0,0,0,0,0,1,43,36-50,2341,0,1,0,0,0,0,1,0,0,17"/>
  </r>
  <r>
    <n v="1142"/>
    <x v="168"/>
    <s v="Low income"/>
    <x v="157"/>
    <s v="High spender"/>
    <n v="6.5896364066566765E-2"/>
    <n v="0"/>
    <n v="1"/>
    <n v="57"/>
    <n v="19"/>
    <n v="0"/>
    <n v="5"/>
    <n v="0"/>
    <n v="0"/>
    <n v="8"/>
    <n v="2"/>
    <n v="1"/>
    <n v="0"/>
    <n v="3"/>
    <n v="6"/>
    <x v="1"/>
    <n v="0"/>
    <n v="0"/>
    <n v="0"/>
    <n v="0"/>
    <n v="0"/>
    <n v="0"/>
    <n v="73"/>
    <s v="66+"/>
    <n v="2501"/>
    <n v="0"/>
    <n v="0"/>
    <n v="0"/>
    <n v="0"/>
    <n v="1"/>
    <n v="0"/>
    <n v="0"/>
    <n v="0"/>
    <n v="1"/>
    <n v="16"/>
    <d v="2015-12-10T00:00:00"/>
    <n v="12"/>
    <s v="December"/>
    <n v="1"/>
    <s v="1142,25358,Low income,1671,High spender,0.0658963640665668,0,1,57,19,0,5,0,0,8,2,1,0,3,6,0,0,0,0,0,0,0,73,66+,2501,0,0,0,0,1,0,0,0,1,16"/>
  </r>
  <r>
    <n v="1059"/>
    <x v="169"/>
    <s v="Low income"/>
    <x v="158"/>
    <s v="High spender"/>
    <n v="5.4548429319371726E-2"/>
    <n v="1"/>
    <n v="0"/>
    <n v="6"/>
    <n v="9"/>
    <n v="1"/>
    <n v="5"/>
    <n v="4"/>
    <n v="5"/>
    <n v="7"/>
    <n v="1"/>
    <n v="1"/>
    <n v="0"/>
    <n v="3"/>
    <n v="7"/>
    <x v="1"/>
    <n v="0"/>
    <n v="0"/>
    <n v="0"/>
    <n v="0"/>
    <n v="0"/>
    <n v="0"/>
    <n v="44"/>
    <s v="36-50"/>
    <n v="2526"/>
    <n v="0"/>
    <n v="0"/>
    <n v="0"/>
    <n v="1"/>
    <n v="0"/>
    <n v="0"/>
    <n v="0"/>
    <n v="1"/>
    <n v="0"/>
    <n v="17"/>
    <d v="2015-11-15T00:00:00"/>
    <n v="11"/>
    <s v="November"/>
    <n v="1"/>
    <s v="1059,30560,Low income,1667,High spender,0.0545484293193717,1,0,6,9,1,5,4,5,7,1,1,0,3,7,0,0,0,0,0,0,0,44,36-50,2526,0,0,0,1,0,0,0,1,0,17"/>
  </r>
  <r>
    <n v="712"/>
    <x v="170"/>
    <s v="Low income"/>
    <x v="159"/>
    <s v="High spender"/>
    <n v="4.65977167401379E-2"/>
    <n v="1"/>
    <n v="0"/>
    <n v="20"/>
    <n v="6"/>
    <n v="4"/>
    <n v="7"/>
    <n v="4"/>
    <n v="3"/>
    <n v="8"/>
    <n v="1"/>
    <n v="1"/>
    <n v="0"/>
    <n v="3"/>
    <n v="7"/>
    <x v="1"/>
    <n v="0"/>
    <n v="0"/>
    <n v="0"/>
    <n v="0"/>
    <n v="0"/>
    <n v="0"/>
    <n v="32"/>
    <s v="24-35"/>
    <n v="2638"/>
    <n v="1"/>
    <n v="0"/>
    <n v="0"/>
    <n v="0"/>
    <n v="0"/>
    <n v="1"/>
    <n v="0"/>
    <n v="0"/>
    <n v="0"/>
    <n v="16"/>
    <d v="2015-07-26T00:00:00"/>
    <n v="7"/>
    <s v="July"/>
    <n v="1"/>
    <s v="712,35388,Low income,1649,High spender,0.0465977167401379,1,0,20,6,4,7,4,3,8,1,1,0,3,7,0,0,0,0,0,0,0,32,24-35,2638,1,0,0,0,0,1,0,0,0,16"/>
  </r>
  <r>
    <n v="621"/>
    <x v="171"/>
    <s v="Low income"/>
    <x v="96"/>
    <s v="Low spender"/>
    <n v="1.1529735559936028E-3"/>
    <n v="0"/>
    <n v="1"/>
    <n v="27"/>
    <n v="6"/>
    <n v="7"/>
    <n v="4"/>
    <n v="3"/>
    <n v="4"/>
    <n v="6"/>
    <n v="1"/>
    <n v="1"/>
    <n v="0"/>
    <n v="3"/>
    <n v="6"/>
    <x v="1"/>
    <n v="0"/>
    <n v="0"/>
    <n v="0"/>
    <n v="0"/>
    <n v="0"/>
    <n v="0"/>
    <n v="61"/>
    <s v="50-65"/>
    <n v="2663"/>
    <n v="0"/>
    <n v="1"/>
    <n v="0"/>
    <n v="0"/>
    <n v="0"/>
    <n v="1"/>
    <n v="0"/>
    <n v="0"/>
    <n v="0"/>
    <n v="18"/>
    <d v="2015-07-01T00:00:00"/>
    <n v="7"/>
    <s v="July"/>
    <n v="1"/>
    <s v="621,26887,Low income,31,Low spender,0.0011529735559936,0,1,27,6,7,4,3,4,6,1,1,0,3,6,0,0,0,0,0,0,0,61,50-65,2663,0,1,0,0,0,1,0,0,0,18"/>
  </r>
  <r>
    <n v="490"/>
    <x v="172"/>
    <s v="Low income"/>
    <x v="160"/>
    <s v="High spender"/>
    <n v="0.11220244185253393"/>
    <n v="0"/>
    <n v="0"/>
    <n v="88"/>
    <n v="4"/>
    <n v="1"/>
    <n v="11"/>
    <n v="6"/>
    <n v="2"/>
    <n v="2"/>
    <n v="1"/>
    <n v="1"/>
    <n v="0"/>
    <n v="3"/>
    <n v="6"/>
    <x v="1"/>
    <n v="0"/>
    <n v="0"/>
    <n v="0"/>
    <n v="0"/>
    <n v="0"/>
    <n v="0"/>
    <n v="64"/>
    <s v="50-65"/>
    <n v="2703"/>
    <n v="0"/>
    <n v="0"/>
    <n v="0"/>
    <n v="1"/>
    <n v="0"/>
    <n v="0"/>
    <n v="0"/>
    <n v="1"/>
    <n v="0"/>
    <n v="22"/>
    <d v="2015-05-22T00:00:00"/>
    <n v="5"/>
    <s v="May"/>
    <n v="1"/>
    <s v="490,14661,Low income,1645,High spender,0.112202441852534,0,0,88,4,1,11,6,2,2,1,1,0,3,6,0,0,0,0,0,0,0,64,50-65,2703,0,0,0,1,0,0,0,1,0,22"/>
  </r>
  <r>
    <n v="162"/>
    <x v="173"/>
    <s v="Low income"/>
    <x v="161"/>
    <s v="High spender"/>
    <n v="8.5765124555160138E-2"/>
    <n v="1"/>
    <n v="1"/>
    <n v="19"/>
    <n v="10"/>
    <n v="4"/>
    <n v="4"/>
    <n v="3"/>
    <n v="3"/>
    <n v="14"/>
    <n v="3"/>
    <n v="1"/>
    <n v="1"/>
    <n v="3"/>
    <n v="7"/>
    <x v="1"/>
    <n v="0"/>
    <n v="0"/>
    <n v="0"/>
    <n v="0"/>
    <n v="0"/>
    <n v="0"/>
    <n v="59"/>
    <s v="50-65"/>
    <n v="2814"/>
    <n v="0"/>
    <n v="1"/>
    <n v="0"/>
    <n v="0"/>
    <n v="0"/>
    <n v="0"/>
    <n v="1"/>
    <n v="0"/>
    <n v="0"/>
    <n v="10"/>
    <d v="2015-01-31T00:00:00"/>
    <n v="1"/>
    <s v="January"/>
    <n v="1"/>
    <s v="162,16860,Low income,1446,High spender,0.0857651245551601,1,1,19,10,4,4,3,3,14,3,1,1,3,7,0,0,0,0,0,0,0,59,50-65,2814,0,1,0,0,0,0,1,0,0,10"/>
  </r>
  <r>
    <n v="2048"/>
    <x v="174"/>
    <s v="Low income"/>
    <x v="162"/>
    <s v="High spender"/>
    <n v="7.4316989325131172E-2"/>
    <n v="1"/>
    <n v="1"/>
    <n v="46"/>
    <n v="5"/>
    <n v="3"/>
    <n v="9"/>
    <n v="6"/>
    <n v="2"/>
    <n v="6"/>
    <n v="2"/>
    <n v="2"/>
    <n v="0"/>
    <n v="3"/>
    <n v="7"/>
    <x v="1"/>
    <n v="0"/>
    <n v="0"/>
    <n v="0"/>
    <n v="0"/>
    <n v="0"/>
    <n v="0"/>
    <n v="43"/>
    <s v="36-50"/>
    <n v="2211"/>
    <n v="0"/>
    <n v="1"/>
    <n v="0"/>
    <n v="0"/>
    <n v="0"/>
    <n v="0"/>
    <n v="1"/>
    <n v="0"/>
    <n v="0"/>
    <n v="19"/>
    <d v="2016-09-25T00:00:00"/>
    <n v="9"/>
    <s v="September"/>
    <n v="1"/>
    <s v="2048,22108,Low income,1643,High spender,0.0743169893251312,1,1,46,5,3,9,6,2,6,2,2,0,3,7,0,0,0,0,0,0,0,43,36-50,2211,0,1,0,0,0,0,1,0,0,19"/>
  </r>
  <r>
    <n v="1749"/>
    <x v="175"/>
    <s v="Low income"/>
    <x v="163"/>
    <s v="High spender"/>
    <n v="7.8294945617402426E-2"/>
    <n v="1"/>
    <n v="0"/>
    <n v="72"/>
    <n v="2"/>
    <n v="8"/>
    <n v="8"/>
    <n v="6"/>
    <n v="1"/>
    <n v="9"/>
    <n v="2"/>
    <n v="1"/>
    <n v="0"/>
    <n v="3"/>
    <n v="8"/>
    <x v="1"/>
    <n v="0"/>
    <n v="0"/>
    <n v="0"/>
    <n v="0"/>
    <n v="0"/>
    <n v="0"/>
    <n v="32"/>
    <s v="24-35"/>
    <n v="2306"/>
    <n v="0"/>
    <n v="0"/>
    <n v="1"/>
    <n v="0"/>
    <n v="0"/>
    <n v="0"/>
    <n v="1"/>
    <n v="0"/>
    <n v="0"/>
    <n v="16"/>
    <d v="2016-06-22T00:00:00"/>
    <n v="6"/>
    <s v="June"/>
    <n v="1"/>
    <s v="1749,25008,Low income,1958,High spender,0.0782949456174024,1,0,72,2,8,8,6,1,9,2,1,0,3,8,0,0,0,0,0,0,0,32,24-35,2306,0,0,1,0,0,0,1,0,0,16"/>
  </r>
  <r>
    <n v="1423"/>
    <x v="176"/>
    <s v="Low income"/>
    <x v="164"/>
    <s v="High spender"/>
    <n v="8.4526630266817754E-2"/>
    <n v="1"/>
    <n v="0"/>
    <n v="32"/>
    <n v="2"/>
    <n v="3"/>
    <n v="12"/>
    <n v="3"/>
    <n v="5"/>
    <n v="7"/>
    <n v="1"/>
    <n v="1"/>
    <n v="0"/>
    <n v="3"/>
    <n v="8"/>
    <x v="1"/>
    <n v="0"/>
    <n v="0"/>
    <n v="0"/>
    <n v="0"/>
    <n v="0"/>
    <n v="0"/>
    <n v="39"/>
    <s v="36-50"/>
    <n v="2415"/>
    <n v="0"/>
    <n v="0"/>
    <n v="0"/>
    <n v="1"/>
    <n v="0"/>
    <n v="1"/>
    <n v="0"/>
    <n v="0"/>
    <n v="0"/>
    <n v="18"/>
    <d v="2016-03-05T00:00:00"/>
    <n v="3"/>
    <s v="March"/>
    <n v="1"/>
    <s v="1423,19414,Low income,1641,High spender,0.0845266302668178,1,0,32,2,3,12,3,5,7,1,1,0,3,8,0,0,0,0,0,0,0,39,36-50,2415,0,0,0,1,0,1,0,0,0,18"/>
  </r>
  <r>
    <n v="1167"/>
    <x v="177"/>
    <s v="Low income"/>
    <x v="165"/>
    <s v="High spender"/>
    <n v="5.5121908437116299E-2"/>
    <n v="1"/>
    <n v="0"/>
    <n v="75"/>
    <n v="14"/>
    <n v="1"/>
    <n v="7"/>
    <n v="2"/>
    <n v="1"/>
    <n v="1"/>
    <n v="1"/>
    <n v="2"/>
    <n v="0"/>
    <n v="2"/>
    <n v="9"/>
    <x v="1"/>
    <n v="0"/>
    <n v="0"/>
    <n v="0"/>
    <n v="0"/>
    <n v="0"/>
    <n v="0"/>
    <n v="49"/>
    <s v="36-50"/>
    <n v="2492"/>
    <n v="0"/>
    <n v="0"/>
    <n v="1"/>
    <n v="0"/>
    <n v="0"/>
    <n v="0"/>
    <n v="1"/>
    <n v="0"/>
    <n v="0"/>
    <n v="24"/>
    <d v="2015-12-19T00:00:00"/>
    <n v="12"/>
    <s v="December"/>
    <n v="1"/>
    <s v="1167,22804,Low income,1257,High spender,0.0551219084371163,1,0,75,14,1,7,2,1,1,1,2,0,2,9,0,0,0,0,0,0,0,49,36-50,2492,0,0,1,0,0,0,1,0,0,24"/>
  </r>
  <r>
    <n v="1068"/>
    <x v="178"/>
    <s v="Low income"/>
    <x v="13"/>
    <s v="Low spender"/>
    <n v="7.2694229895502041E-4"/>
    <n v="1"/>
    <n v="0"/>
    <n v="51"/>
    <n v="11"/>
    <n v="2"/>
    <n v="9"/>
    <n v="3"/>
    <n v="0"/>
    <n v="8"/>
    <n v="2"/>
    <n v="2"/>
    <n v="0"/>
    <n v="3"/>
    <n v="8"/>
    <x v="1"/>
    <n v="0"/>
    <n v="0"/>
    <n v="0"/>
    <n v="0"/>
    <n v="0"/>
    <n v="0"/>
    <n v="37"/>
    <s v="36-50"/>
    <n v="2523"/>
    <n v="0"/>
    <n v="0"/>
    <n v="0"/>
    <n v="1"/>
    <n v="0"/>
    <n v="0"/>
    <n v="1"/>
    <n v="0"/>
    <n v="0"/>
    <n v="17"/>
    <d v="2015-11-18T00:00:00"/>
    <n v="11"/>
    <s v="November"/>
    <n v="1"/>
    <s v="1068,22010,Low income,16,Low spender,0.00072694229895502,1,0,51,11,2,9,3,0,8,2,2,0,3,8,0,0,0,0,0,0,0,37,36-50,2523,0,0,0,1,0,0,1,0,0,17"/>
  </r>
  <r>
    <n v="463"/>
    <x v="179"/>
    <s v="Low income"/>
    <x v="166"/>
    <s v="High spender"/>
    <n v="5.0701568211295837E-2"/>
    <n v="1"/>
    <n v="0"/>
    <n v="82"/>
    <n v="1"/>
    <n v="4"/>
    <n v="3"/>
    <n v="8"/>
    <n v="9"/>
    <n v="7"/>
    <n v="1"/>
    <n v="1"/>
    <n v="0"/>
    <n v="3"/>
    <n v="8"/>
    <x v="1"/>
    <n v="0"/>
    <n v="0"/>
    <n v="0"/>
    <n v="0"/>
    <n v="0"/>
    <n v="0"/>
    <n v="31"/>
    <s v="24-35"/>
    <n v="2713"/>
    <n v="0"/>
    <n v="1"/>
    <n v="0"/>
    <n v="0"/>
    <n v="0"/>
    <n v="0"/>
    <n v="0"/>
    <n v="0"/>
    <n v="0"/>
    <n v="18"/>
    <d v="2015-05-12T00:00:00"/>
    <n v="5"/>
    <s v="May"/>
    <n v="1"/>
    <s v="463,25443,Low income,1290,High spender,0.0507015682112958,1,0,82,1,4,3,8,9,7,1,1,0,3,8,0,0,0,0,0,0,0,31,24-35,2713,0,1,0,0,0,0,0,0,0,18"/>
  </r>
  <r>
    <n v="2116"/>
    <x v="180"/>
    <s v="Low income"/>
    <x v="167"/>
    <s v="Low spender"/>
    <n v="1.6146289271471648E-2"/>
    <n v="1"/>
    <n v="1"/>
    <n v="43"/>
    <n v="24"/>
    <n v="0"/>
    <n v="2"/>
    <n v="0"/>
    <n v="0"/>
    <n v="9"/>
    <n v="2"/>
    <n v="1"/>
    <n v="1"/>
    <n v="2"/>
    <n v="5"/>
    <x v="1"/>
    <n v="0"/>
    <n v="1"/>
    <n v="0"/>
    <n v="0"/>
    <n v="0"/>
    <n v="0"/>
    <n v="54"/>
    <s v="50-65"/>
    <n v="2193"/>
    <n v="0"/>
    <n v="0"/>
    <n v="0"/>
    <n v="1"/>
    <n v="0"/>
    <n v="0"/>
    <n v="0"/>
    <n v="0"/>
    <n v="1"/>
    <n v="17"/>
    <d v="2016-10-13T00:00:00"/>
    <n v="10"/>
    <s v="October"/>
    <n v="1"/>
    <s v="2116,30843,Low income,498,Low spender,0.0161462892714716,1,1,43,24,0,2,0,0,9,2,1,1,2,5,0,0,1,0,0,0,0,54,50-65,2193,0,0,0,1,0,0,0,0,1,17"/>
  </r>
  <r>
    <n v="2090"/>
    <x v="181"/>
    <s v="Low income"/>
    <x v="168"/>
    <s v="High spender"/>
    <n v="0.20439019947171874"/>
    <n v="0"/>
    <n v="0"/>
    <n v="34"/>
    <n v="8"/>
    <n v="4"/>
    <n v="10"/>
    <n v="2"/>
    <n v="2"/>
    <n v="4"/>
    <n v="2"/>
    <n v="3"/>
    <n v="0"/>
    <n v="3"/>
    <n v="5"/>
    <x v="1"/>
    <n v="0"/>
    <n v="0"/>
    <n v="0"/>
    <n v="0"/>
    <n v="0"/>
    <n v="0"/>
    <n v="31"/>
    <s v="24-35"/>
    <n v="2197"/>
    <n v="1"/>
    <n v="0"/>
    <n v="0"/>
    <n v="0"/>
    <n v="0"/>
    <n v="0"/>
    <n v="0"/>
    <n v="1"/>
    <n v="0"/>
    <n v="22"/>
    <d v="2016-10-09T00:00:00"/>
    <n v="10"/>
    <s v="October"/>
    <n v="1"/>
    <s v="2090,10979,Low income,2244,High spender,0.204390199471719,0,0,34,8,4,10,2,2,4,2,3,0,3,5,0,0,0,0,0,0,0,31,24-35,2197,1,0,0,0,0,0,0,1,0,22"/>
  </r>
  <r>
    <n v="2058"/>
    <x v="182"/>
    <s v="Low income"/>
    <x v="169"/>
    <s v="High spender"/>
    <n v="4.7880838267080159E-2"/>
    <n v="1"/>
    <n v="0"/>
    <n v="76"/>
    <n v="1"/>
    <n v="5"/>
    <n v="8"/>
    <n v="4"/>
    <n v="8"/>
    <n v="20"/>
    <n v="2"/>
    <n v="2"/>
    <n v="1"/>
    <n v="2"/>
    <n v="6"/>
    <x v="1"/>
    <n v="0"/>
    <n v="0"/>
    <n v="0"/>
    <n v="0"/>
    <n v="0"/>
    <n v="0"/>
    <n v="42"/>
    <s v="36-50"/>
    <n v="2208"/>
    <n v="1"/>
    <n v="0"/>
    <n v="0"/>
    <n v="0"/>
    <n v="0"/>
    <n v="1"/>
    <n v="0"/>
    <n v="0"/>
    <n v="0"/>
    <n v="6"/>
    <d v="2016-09-28T00:00:00"/>
    <n v="9"/>
    <s v="September"/>
    <n v="1"/>
    <s v="2058,21282,Low income,1019,High spender,0.0478808382670802,1,0,76,1,5,8,4,8,20,2,2,1,2,6,0,0,0,0,0,0,0,42,36-50,2208,1,0,0,0,0,1,0,0,0,6"/>
  </r>
  <r>
    <n v="1709"/>
    <x v="183"/>
    <s v="Low income"/>
    <x v="170"/>
    <s v="High spender"/>
    <n v="4.7665028089887637E-2"/>
    <n v="0"/>
    <n v="1"/>
    <n v="9"/>
    <n v="11"/>
    <n v="2"/>
    <n v="7"/>
    <n v="4"/>
    <n v="2"/>
    <n v="2"/>
    <n v="1"/>
    <n v="1"/>
    <n v="0"/>
    <n v="3"/>
    <n v="3"/>
    <x v="1"/>
    <n v="0"/>
    <n v="0"/>
    <n v="0"/>
    <n v="0"/>
    <n v="0"/>
    <n v="0"/>
    <n v="45"/>
    <s v="36-50"/>
    <n v="2317"/>
    <n v="0"/>
    <n v="0"/>
    <n v="0"/>
    <n v="1"/>
    <n v="0"/>
    <n v="0"/>
    <n v="0"/>
    <n v="1"/>
    <n v="0"/>
    <n v="24"/>
    <d v="2016-06-11T00:00:00"/>
    <n v="6"/>
    <s v="June"/>
    <n v="1"/>
    <s v="1709,34176,Low income,1629,High spender,0.0476650280898876,0,1,9,11,2,7,4,2,2,1,1,0,3,3,0,0,0,0,0,0,0,45,36-50,2317,0,0,0,1,0,0,0,1,0,24"/>
  </r>
  <r>
    <n v="1139"/>
    <x v="184"/>
    <s v="Low income"/>
    <x v="31"/>
    <s v="High spender"/>
    <n v="9.5787545787545794E-2"/>
    <n v="1"/>
    <n v="0"/>
    <n v="80"/>
    <n v="17"/>
    <n v="0"/>
    <n v="9"/>
    <n v="0"/>
    <n v="0"/>
    <n v="1"/>
    <n v="1"/>
    <n v="1"/>
    <n v="0"/>
    <n v="3"/>
    <n v="9"/>
    <x v="1"/>
    <n v="0"/>
    <n v="0"/>
    <n v="0"/>
    <n v="0"/>
    <n v="0"/>
    <n v="0"/>
    <n v="37"/>
    <s v="36-50"/>
    <n v="2502"/>
    <n v="0"/>
    <n v="0"/>
    <n v="0"/>
    <n v="1"/>
    <n v="0"/>
    <n v="0"/>
    <n v="0"/>
    <n v="0"/>
    <n v="1"/>
    <n v="25"/>
    <d v="2015-12-09T00:00:00"/>
    <n v="12"/>
    <s v="December"/>
    <n v="1"/>
    <s v="1139,21840,Low income,2092,High spender,0.0957875457875458,1,0,80,17,0,9,0,0,1,1,1,0,3,9,0,0,0,0,0,0,0,37,36-50,2502,0,0,0,1,0,0,0,0,1,25"/>
  </r>
  <r>
    <n v="1060"/>
    <x v="185"/>
    <s v="Low income"/>
    <x v="171"/>
    <s v="High spender"/>
    <n v="0.10175261631572312"/>
    <n v="1"/>
    <n v="0"/>
    <n v="26"/>
    <n v="1"/>
    <n v="1"/>
    <n v="4"/>
    <n v="11"/>
    <n v="9"/>
    <n v="10"/>
    <n v="1"/>
    <n v="1"/>
    <n v="0"/>
    <n v="3"/>
    <n v="8"/>
    <x v="1"/>
    <n v="0"/>
    <n v="0"/>
    <n v="0"/>
    <n v="0"/>
    <n v="0"/>
    <n v="0"/>
    <n v="41"/>
    <s v="36-50"/>
    <n v="2526"/>
    <n v="0"/>
    <n v="0"/>
    <n v="1"/>
    <n v="0"/>
    <n v="0"/>
    <n v="0"/>
    <n v="0"/>
    <n v="0"/>
    <n v="0"/>
    <n v="16"/>
    <d v="2015-11-15T00:00:00"/>
    <n v="11"/>
    <s v="November"/>
    <n v="1"/>
    <s v="1060,15862,Low income,1614,High spender,0.101752616315723,1,0,26,1,1,4,11,9,10,1,1,0,3,8,0,0,0,0,0,0,0,41,36-50,2526,0,0,1,0,0,0,0,0,0,16"/>
  </r>
  <r>
    <n v="1994"/>
    <x v="186"/>
    <s v="Low income"/>
    <x v="172"/>
    <s v="High spender"/>
    <n v="2.1914583566864702E-2"/>
    <n v="1"/>
    <n v="0"/>
    <n v="66"/>
    <n v="10"/>
    <n v="4"/>
    <n v="7"/>
    <n v="0"/>
    <n v="6"/>
    <n v="3"/>
    <n v="1"/>
    <n v="1"/>
    <n v="0"/>
    <n v="3"/>
    <n v="6"/>
    <x v="1"/>
    <n v="0"/>
    <n v="0"/>
    <n v="0"/>
    <n v="0"/>
    <n v="0"/>
    <n v="0"/>
    <n v="36"/>
    <s v="36-50"/>
    <n v="2227"/>
    <n v="0"/>
    <n v="1"/>
    <n v="0"/>
    <n v="0"/>
    <n v="0"/>
    <n v="1"/>
    <n v="0"/>
    <n v="0"/>
    <n v="0"/>
    <n v="24"/>
    <d v="2016-09-09T00:00:00"/>
    <n v="9"/>
    <s v="September"/>
    <n v="1"/>
    <s v="1994,35684,Low income,782,High spender,0.0219145835668647,1,0,66,10,4,7,0,6,3,1,1,0,3,6,0,0,0,0,0,0,0,36,36-50,2227,0,1,0,0,0,1,0,0,0,24"/>
  </r>
  <r>
    <n v="1894"/>
    <x v="187"/>
    <s v="Low income"/>
    <x v="173"/>
    <s v="High spender"/>
    <n v="3.8275247745239951E-2"/>
    <n v="1"/>
    <n v="1"/>
    <n v="56"/>
    <n v="8"/>
    <n v="0"/>
    <n v="14"/>
    <n v="2"/>
    <n v="3"/>
    <n v="7"/>
    <n v="1"/>
    <n v="1"/>
    <n v="0"/>
    <n v="3"/>
    <n v="5"/>
    <x v="1"/>
    <n v="0"/>
    <n v="0"/>
    <n v="0"/>
    <n v="0"/>
    <n v="0"/>
    <n v="0"/>
    <n v="51"/>
    <s v="50-65"/>
    <n v="2257"/>
    <n v="0"/>
    <n v="0"/>
    <n v="0"/>
    <n v="1"/>
    <n v="0"/>
    <n v="0"/>
    <n v="0"/>
    <n v="1"/>
    <n v="0"/>
    <n v="20"/>
    <d v="2016-08-10T00:00:00"/>
    <n v="8"/>
    <s v="August"/>
    <n v="1"/>
    <s v="1894,35924,Low income,1375,High spender,0.03827524774524,1,1,56,8,0,14,2,3,7,1,1,0,3,5,0,0,0,0,0,0,0,51,50-65,2257,0,0,0,1,0,0,0,1,0,20"/>
  </r>
  <r>
    <n v="1798"/>
    <x v="188"/>
    <s v="Low income"/>
    <x v="174"/>
    <s v="High spender"/>
    <n v="6.9638845688612408E-2"/>
    <n v="0"/>
    <n v="0"/>
    <n v="83"/>
    <n v="4"/>
    <n v="6"/>
    <n v="8"/>
    <n v="6"/>
    <n v="3"/>
    <n v="10"/>
    <n v="1"/>
    <n v="2"/>
    <n v="0"/>
    <n v="3"/>
    <n v="7"/>
    <x v="1"/>
    <n v="0"/>
    <n v="0"/>
    <n v="0"/>
    <n v="0"/>
    <n v="0"/>
    <n v="0"/>
    <n v="35"/>
    <s v="24-35"/>
    <n v="2290"/>
    <n v="0"/>
    <n v="1"/>
    <n v="0"/>
    <n v="0"/>
    <n v="0"/>
    <n v="1"/>
    <n v="0"/>
    <n v="0"/>
    <n v="0"/>
    <n v="17"/>
    <d v="2016-07-08T00:00:00"/>
    <n v="7"/>
    <s v="July"/>
    <n v="1"/>
    <s v="1798,23148,Low income,1612,High spender,0.0696388456886124,0,0,83,4,6,8,6,3,10,1,2,0,3,7,0,0,0,0,0,0,0,35,24-35,2290,0,1,0,0,0,1,0,0,0,17"/>
  </r>
  <r>
    <n v="1762"/>
    <x v="189"/>
    <s v="Low income"/>
    <x v="175"/>
    <s v="High spender"/>
    <n v="4.7838858581619806E-2"/>
    <n v="0"/>
    <n v="0"/>
    <n v="3"/>
    <n v="1"/>
    <n v="8"/>
    <n v="6"/>
    <n v="4"/>
    <n v="8"/>
    <n v="16"/>
    <n v="1"/>
    <n v="1"/>
    <n v="0"/>
    <n v="3"/>
    <n v="7"/>
    <x v="1"/>
    <n v="0"/>
    <n v="0"/>
    <n v="0"/>
    <n v="0"/>
    <n v="0"/>
    <n v="0"/>
    <n v="33"/>
    <s v="24-35"/>
    <n v="2301"/>
    <n v="0"/>
    <n v="0"/>
    <n v="1"/>
    <n v="0"/>
    <n v="0"/>
    <n v="1"/>
    <n v="0"/>
    <n v="0"/>
    <n v="0"/>
    <n v="11"/>
    <d v="2016-06-27T00:00:00"/>
    <n v="6"/>
    <s v="June"/>
    <n v="1"/>
    <s v="1762,23830,Low income,1140,High spender,0.0478388585816198,0,0,3,1,8,6,4,8,16,1,1,0,3,7,0,0,0,0,0,0,0,33,24-35,2301,0,0,1,0,0,1,0,0,0,11"/>
  </r>
  <r>
    <n v="1166"/>
    <x v="190"/>
    <s v="Low income"/>
    <x v="34"/>
    <s v="High spender"/>
    <n v="0.31310084825636192"/>
    <n v="0"/>
    <n v="1"/>
    <n v="12"/>
    <n v="12"/>
    <n v="4"/>
    <n v="7"/>
    <n v="1"/>
    <n v="3"/>
    <n v="5"/>
    <n v="0"/>
    <n v="1"/>
    <n v="0"/>
    <n v="0"/>
    <n v="13"/>
    <x v="1"/>
    <n v="0"/>
    <n v="0"/>
    <n v="0"/>
    <n v="0"/>
    <n v="0"/>
    <n v="0"/>
    <n v="44"/>
    <s v="36-50"/>
    <n v="2493"/>
    <n v="0"/>
    <n v="1"/>
    <n v="0"/>
    <n v="0"/>
    <n v="0"/>
    <n v="0"/>
    <n v="1"/>
    <n v="0"/>
    <n v="0"/>
    <n v="22"/>
    <d v="2015-12-18T00:00:00"/>
    <n v="12"/>
    <s v="December"/>
    <n v="1"/>
    <s v="1166,5305,Low income,1661,High spender,0.313100848256362,0,1,12,12,4,7,1,3,5,0,1,0,0,13,0,0,0,0,0,0,0,44,36-50,2493,0,1,0,0,0,0,1,0,0,22"/>
  </r>
  <r>
    <n v="809"/>
    <x v="191"/>
    <s v="Low income"/>
    <x v="176"/>
    <s v="High spender"/>
    <n v="4.4797047970479703E-2"/>
    <n v="1"/>
    <n v="0"/>
    <n v="64"/>
    <n v="12"/>
    <n v="0"/>
    <n v="13"/>
    <n v="2"/>
    <n v="0"/>
    <n v="10"/>
    <n v="1"/>
    <n v="1"/>
    <n v="0"/>
    <n v="3"/>
    <n v="7"/>
    <x v="1"/>
    <n v="0"/>
    <n v="0"/>
    <n v="0"/>
    <n v="0"/>
    <n v="0"/>
    <n v="0"/>
    <n v="37"/>
    <s v="36-50"/>
    <n v="2609"/>
    <n v="0"/>
    <n v="1"/>
    <n v="0"/>
    <n v="0"/>
    <n v="0"/>
    <n v="0"/>
    <n v="0"/>
    <n v="1"/>
    <n v="0"/>
    <n v="17"/>
    <d v="2015-08-24T00:00:00"/>
    <n v="8"/>
    <s v="August"/>
    <n v="1"/>
    <s v="809,27100,Low income,1214,High spender,0.0447970479704797,1,0,64,12,0,13,2,0,10,1,1,0,3,7,0,0,0,0,0,0,0,37,36-50,2609,0,1,0,0,0,0,0,1,0,17"/>
  </r>
  <r>
    <n v="727"/>
    <x v="192"/>
    <s v="Low income"/>
    <x v="177"/>
    <s v="High spender"/>
    <n v="3.6252390057361375E-2"/>
    <n v="2"/>
    <n v="1"/>
    <n v="61"/>
    <n v="5"/>
    <n v="1"/>
    <n v="13"/>
    <n v="3"/>
    <n v="5"/>
    <n v="1"/>
    <n v="1"/>
    <n v="1"/>
    <n v="0"/>
    <n v="3"/>
    <n v="7"/>
    <x v="1"/>
    <n v="0"/>
    <n v="0"/>
    <n v="0"/>
    <n v="0"/>
    <n v="0"/>
    <n v="0"/>
    <n v="64"/>
    <s v="50-65"/>
    <n v="2634"/>
    <n v="1"/>
    <n v="0"/>
    <n v="0"/>
    <n v="0"/>
    <n v="0"/>
    <n v="0"/>
    <n v="1"/>
    <n v="0"/>
    <n v="0"/>
    <n v="26"/>
    <d v="2015-07-30T00:00:00"/>
    <n v="7"/>
    <s v="July"/>
    <n v="1"/>
    <s v="727,26150,Low income,948,High spender,0.0362523900573614,2,1,61,5,1,13,3,5,1,1,1,0,3,7,0,0,0,0,0,0,0,64,50-65,2634,1,0,0,0,0,0,1,0,0,26"/>
  </r>
  <r>
    <n v="614"/>
    <x v="22"/>
    <s v="Low income"/>
    <x v="178"/>
    <s v="High spender"/>
    <n v="0.21466666666666667"/>
    <n v="1"/>
    <n v="0"/>
    <n v="96"/>
    <n v="1"/>
    <n v="11"/>
    <n v="5"/>
    <n v="4"/>
    <n v="6"/>
    <n v="9"/>
    <n v="2"/>
    <n v="2"/>
    <n v="0"/>
    <n v="3"/>
    <n v="8"/>
    <x v="1"/>
    <n v="0"/>
    <n v="0"/>
    <n v="0"/>
    <n v="0"/>
    <n v="0"/>
    <n v="0"/>
    <n v="34"/>
    <s v="24-35"/>
    <n v="2666"/>
    <n v="0"/>
    <n v="1"/>
    <n v="0"/>
    <n v="0"/>
    <n v="0"/>
    <n v="1"/>
    <n v="0"/>
    <n v="0"/>
    <n v="0"/>
    <n v="18"/>
    <d v="2015-06-28T00:00:00"/>
    <n v="6"/>
    <s v="June"/>
    <n v="1"/>
    <s v="614,7500,Low income,1610,High spender,0.214666666666667,1,0,96,1,11,5,4,6,9,2,2,0,3,8,0,0,0,0,0,0,0,34,24-35,2666,0,1,0,0,0,1,0,0,0,18"/>
  </r>
  <r>
    <n v="2087"/>
    <x v="193"/>
    <s v="Low income"/>
    <x v="179"/>
    <s v="High spender"/>
    <n v="3.7758267872466826E-2"/>
    <n v="0"/>
    <n v="0"/>
    <n v="48"/>
    <n v="6"/>
    <n v="3"/>
    <n v="12"/>
    <n v="6"/>
    <n v="1"/>
    <n v="0"/>
    <n v="1"/>
    <n v="1"/>
    <n v="1"/>
    <n v="3"/>
    <n v="3"/>
    <x v="1"/>
    <n v="0"/>
    <n v="0"/>
    <n v="0"/>
    <n v="0"/>
    <n v="0"/>
    <n v="0"/>
    <n v="35"/>
    <s v="24-35"/>
    <n v="2200"/>
    <n v="0"/>
    <n v="0"/>
    <n v="1"/>
    <n v="0"/>
    <n v="0"/>
    <n v="0"/>
    <n v="0"/>
    <n v="0"/>
    <n v="1"/>
    <n v="28"/>
    <d v="2016-10-06T00:00:00"/>
    <n v="10"/>
    <s v="October"/>
    <n v="1"/>
    <s v="2087,30298,Low income,1144,High spender,0.0377582678724668,0,0,48,6,3,12,6,1,0,1,1,1,3,3,0,0,0,0,0,0,0,35,24-35,2200,0,0,1,0,0,0,0,0,1,28"/>
  </r>
  <r>
    <n v="2025"/>
    <x v="194"/>
    <s v="Low income"/>
    <x v="180"/>
    <s v="Low spender"/>
    <n v="9.2793154164995326E-3"/>
    <n v="1"/>
    <n v="0"/>
    <n v="47"/>
    <n v="18"/>
    <n v="0"/>
    <n v="9"/>
    <n v="0"/>
    <n v="1"/>
    <n v="11"/>
    <n v="1"/>
    <n v="1"/>
    <n v="0"/>
    <n v="3"/>
    <n v="6"/>
    <x v="1"/>
    <n v="0"/>
    <n v="0"/>
    <n v="0"/>
    <n v="0"/>
    <n v="0"/>
    <n v="0"/>
    <n v="44"/>
    <s v="36-50"/>
    <n v="2217"/>
    <n v="0"/>
    <n v="0"/>
    <n v="0"/>
    <n v="1"/>
    <n v="0"/>
    <n v="0"/>
    <n v="0"/>
    <n v="0"/>
    <n v="1"/>
    <n v="17"/>
    <d v="2016-09-19T00:00:00"/>
    <n v="9"/>
    <s v="September"/>
    <n v="1"/>
    <s v="2025,37395,Low income,347,Low spender,0.00927931541649953,1,0,47,18,0,9,0,1,11,1,1,0,3,6,0,0,0,0,0,0,0,44,36-50,2217,0,0,0,1,0,0,0,0,1,17"/>
  </r>
  <r>
    <n v="1890"/>
    <x v="195"/>
    <s v="Low income"/>
    <x v="178"/>
    <s v="High spender"/>
    <n v="3.7977072227201959E-2"/>
    <n v="1"/>
    <n v="0"/>
    <n v="69"/>
    <n v="15"/>
    <n v="2"/>
    <n v="10"/>
    <n v="0"/>
    <n v="1"/>
    <n v="4"/>
    <n v="1"/>
    <n v="1"/>
    <n v="0"/>
    <n v="3"/>
    <n v="7"/>
    <x v="1"/>
    <n v="0"/>
    <n v="0"/>
    <n v="0"/>
    <n v="0"/>
    <n v="0"/>
    <n v="0"/>
    <n v="48"/>
    <s v="36-50"/>
    <n v="2257"/>
    <n v="0"/>
    <n v="0"/>
    <n v="1"/>
    <n v="0"/>
    <n v="0"/>
    <n v="0"/>
    <n v="0"/>
    <n v="1"/>
    <n v="0"/>
    <n v="24"/>
    <d v="2016-08-10T00:00:00"/>
    <n v="8"/>
    <s v="August"/>
    <n v="1"/>
    <s v="1890,42394,Low income,1610,High spender,0.037977072227202,1,0,69,15,2,10,0,1,4,1,1,0,3,7,0,0,0,0,0,0,0,48,36-50,2257,0,0,1,0,0,0,0,1,0,24"/>
  </r>
  <r>
    <n v="1780"/>
    <x v="196"/>
    <s v="Low income"/>
    <x v="181"/>
    <s v="Low spender"/>
    <n v="1.2514841318229952E-3"/>
    <n v="1"/>
    <n v="0"/>
    <n v="54"/>
    <n v="2"/>
    <n v="3"/>
    <n v="10"/>
    <n v="11"/>
    <n v="2"/>
    <n v="10"/>
    <n v="1"/>
    <n v="1"/>
    <n v="0"/>
    <n v="3"/>
    <n v="6"/>
    <x v="1"/>
    <n v="0"/>
    <n v="0"/>
    <n v="0"/>
    <n v="0"/>
    <n v="0"/>
    <n v="0"/>
    <n v="47"/>
    <s v="36-50"/>
    <n v="2295"/>
    <n v="1"/>
    <n v="0"/>
    <n v="0"/>
    <n v="0"/>
    <n v="0"/>
    <n v="1"/>
    <n v="0"/>
    <n v="0"/>
    <n v="0"/>
    <n v="18"/>
    <d v="2016-07-03T00:00:00"/>
    <n v="7"/>
    <s v="July"/>
    <n v="1"/>
    <s v="1780,31163,Low income,39,Low spender,0.001251484131823,1,0,54,2,3,10,11,2,10,1,1,0,3,6,0,0,0,0,0,0,0,47,36-50,2295,1,0,0,0,0,1,0,0,0,18"/>
  </r>
  <r>
    <n v="1432"/>
    <x v="197"/>
    <s v="Low income"/>
    <x v="182"/>
    <s v="Low spender"/>
    <n v="6.5213782636533947E-3"/>
    <n v="1"/>
    <n v="1"/>
    <n v="20"/>
    <n v="19"/>
    <n v="0"/>
    <n v="9"/>
    <n v="0"/>
    <n v="0"/>
    <n v="2"/>
    <n v="2"/>
    <n v="1"/>
    <n v="0"/>
    <n v="3"/>
    <n v="8"/>
    <x v="1"/>
    <n v="0"/>
    <n v="0"/>
    <n v="0"/>
    <n v="0"/>
    <n v="0"/>
    <n v="0"/>
    <n v="51"/>
    <s v="50-65"/>
    <n v="2412"/>
    <n v="0"/>
    <n v="1"/>
    <n v="0"/>
    <n v="0"/>
    <n v="0"/>
    <n v="0"/>
    <n v="0"/>
    <n v="1"/>
    <n v="0"/>
    <n v="26"/>
    <d v="2016-03-08T00:00:00"/>
    <n v="3"/>
    <s v="March"/>
    <n v="1"/>
    <s v="1432,42169,Low income,275,Low spender,0.00652137826365339,1,1,20,19,0,9,0,0,2,2,1,0,3,8,0,0,0,0,0,0,0,51,50-65,2412,0,1,0,0,0,0,0,1,0,26"/>
  </r>
  <r>
    <n v="1312"/>
    <x v="198"/>
    <s v="Low income"/>
    <x v="183"/>
    <s v="Low spender"/>
    <n v="1.933341240659471E-2"/>
    <n v="1"/>
    <n v="0"/>
    <n v="51"/>
    <n v="15"/>
    <n v="0"/>
    <n v="11"/>
    <n v="0"/>
    <n v="2"/>
    <n v="9"/>
    <n v="1"/>
    <n v="1"/>
    <n v="1"/>
    <n v="2"/>
    <n v="8"/>
    <x v="1"/>
    <n v="0"/>
    <n v="0"/>
    <n v="0"/>
    <n v="0"/>
    <n v="0"/>
    <n v="0"/>
    <n v="51"/>
    <s v="50-65"/>
    <n v="2446"/>
    <n v="0"/>
    <n v="1"/>
    <n v="0"/>
    <n v="0"/>
    <n v="0"/>
    <n v="0"/>
    <n v="1"/>
    <n v="0"/>
    <n v="0"/>
    <n v="19"/>
    <d v="2016-02-03T00:00:00"/>
    <n v="2"/>
    <s v="February"/>
    <n v="1"/>
    <s v="1312,25293,Low income,489,Low spender,0.0193334124065947,1,0,51,15,0,11,0,2,9,1,1,1,2,8,0,0,0,0,0,0,0,51,50-65,2446,0,1,0,0,0,0,1,0,0,19"/>
  </r>
  <r>
    <n v="934"/>
    <x v="199"/>
    <s v="Low income"/>
    <x v="184"/>
    <s v="High spender"/>
    <n v="0.15675939482674475"/>
    <n v="1"/>
    <n v="0"/>
    <n v="32"/>
    <n v="4"/>
    <n v="7"/>
    <n v="7"/>
    <n v="6"/>
    <n v="4"/>
    <n v="13"/>
    <n v="3"/>
    <n v="1"/>
    <n v="2"/>
    <n v="2"/>
    <n v="5"/>
    <x v="1"/>
    <n v="0"/>
    <n v="0"/>
    <n v="0"/>
    <n v="0"/>
    <n v="0"/>
    <n v="0"/>
    <n v="49"/>
    <s v="36-50"/>
    <n v="2569"/>
    <n v="0"/>
    <n v="0"/>
    <n v="1"/>
    <n v="0"/>
    <n v="0"/>
    <n v="0"/>
    <n v="1"/>
    <n v="0"/>
    <n v="0"/>
    <n v="15"/>
    <d v="2015-10-03T00:00:00"/>
    <n v="10"/>
    <s v="October"/>
    <n v="1"/>
    <s v="934,10245,Low income,1606,High spender,0.156759394826745,1,0,32,4,7,7,6,4,13,3,1,2,2,5,0,0,0,0,0,0,0,49,36-50,2569,0,0,1,0,0,0,1,0,0,15"/>
  </r>
  <r>
    <n v="430"/>
    <x v="200"/>
    <s v="Low income"/>
    <x v="185"/>
    <s v="High spender"/>
    <n v="7.0250703847700768E-2"/>
    <n v="0"/>
    <n v="1"/>
    <n v="52"/>
    <n v="3"/>
    <n v="3"/>
    <n v="3"/>
    <n v="15"/>
    <n v="4"/>
    <n v="15"/>
    <n v="1"/>
    <n v="1"/>
    <n v="0"/>
    <n v="3"/>
    <n v="6"/>
    <x v="1"/>
    <n v="0"/>
    <n v="0"/>
    <n v="0"/>
    <n v="0"/>
    <n v="0"/>
    <n v="0"/>
    <n v="57"/>
    <s v="50-65"/>
    <n v="2728"/>
    <n v="0"/>
    <n v="0"/>
    <n v="0"/>
    <n v="1"/>
    <n v="0"/>
    <n v="0"/>
    <n v="0"/>
    <n v="0"/>
    <n v="0"/>
    <n v="13"/>
    <d v="2015-04-27T00:00:00"/>
    <n v="4"/>
    <s v="April"/>
    <n v="1"/>
    <s v="430,14918,Low income,1048,High spender,0.0702507038477008,0,1,52,3,3,3,15,4,15,1,1,0,3,6,0,0,0,0,0,0,0,57,50-65,2728,0,0,0,1,0,0,0,0,0,13"/>
  </r>
  <r>
    <n v="118"/>
    <x v="201"/>
    <s v="Low income"/>
    <x v="74"/>
    <s v="Low spender"/>
    <n v="1.6552623004235909E-2"/>
    <n v="1"/>
    <n v="0"/>
    <n v="51"/>
    <n v="5"/>
    <n v="2"/>
    <n v="16"/>
    <n v="3"/>
    <n v="2"/>
    <n v="19"/>
    <n v="2"/>
    <n v="1"/>
    <n v="1"/>
    <n v="2"/>
    <n v="8"/>
    <x v="1"/>
    <n v="0"/>
    <n v="0"/>
    <n v="0"/>
    <n v="0"/>
    <n v="0"/>
    <n v="1"/>
    <n v="36"/>
    <s v="36-50"/>
    <n v="2826"/>
    <n v="0"/>
    <n v="0"/>
    <n v="0"/>
    <n v="1"/>
    <n v="0"/>
    <n v="0"/>
    <n v="1"/>
    <n v="0"/>
    <n v="0"/>
    <n v="9"/>
    <d v="2015-01-19T00:00:00"/>
    <n v="1"/>
    <s v="January"/>
    <n v="1"/>
    <s v="118,15345,Low income,254,Low spender,0.0165526230042359,1,0,51,5,2,16,3,2,19,2,1,1,2,8,0,0,0,0,0,0,1,36,36-50,2826,0,0,0,1,0,0,1,0,0,9"/>
  </r>
  <r>
    <n v="2085"/>
    <x v="202"/>
    <s v="Low income"/>
    <x v="186"/>
    <s v="High spender"/>
    <n v="2.3591745677635247E-2"/>
    <n v="1"/>
    <n v="1"/>
    <n v="37"/>
    <n v="15"/>
    <n v="0"/>
    <n v="8"/>
    <n v="4"/>
    <n v="2"/>
    <n v="20"/>
    <n v="2"/>
    <n v="1"/>
    <n v="1"/>
    <n v="2"/>
    <n v="5"/>
    <x v="1"/>
    <n v="0"/>
    <n v="1"/>
    <n v="0"/>
    <n v="0"/>
    <n v="0"/>
    <n v="0"/>
    <n v="47"/>
    <s v="36-50"/>
    <n v="2200"/>
    <n v="1"/>
    <n v="0"/>
    <n v="0"/>
    <n v="0"/>
    <n v="0"/>
    <n v="0"/>
    <n v="0"/>
    <n v="0"/>
    <n v="1"/>
    <n v="9"/>
    <d v="2016-10-06T00:00:00"/>
    <n v="10"/>
    <s v="October"/>
    <n v="1"/>
    <s v="2085,35860,Low income,846,High spender,0.0235917456776352,1,1,37,15,0,8,4,2,20,2,1,1,2,5,0,0,1,0,0,0,0,47,36-50,2200,1,0,0,0,0,0,0,0,1,9"/>
  </r>
  <r>
    <n v="2088"/>
    <x v="202"/>
    <s v="Low income"/>
    <x v="187"/>
    <s v="High spender"/>
    <n v="2.626882320133854E-2"/>
    <n v="1"/>
    <n v="1"/>
    <n v="37"/>
    <n v="15"/>
    <n v="0"/>
    <n v="8"/>
    <n v="4"/>
    <n v="2"/>
    <n v="20"/>
    <n v="2"/>
    <n v="1"/>
    <n v="1"/>
    <n v="2"/>
    <n v="5"/>
    <x v="1"/>
    <n v="0"/>
    <n v="1"/>
    <n v="0"/>
    <n v="0"/>
    <n v="0"/>
    <n v="1"/>
    <n v="47"/>
    <s v="36-50"/>
    <n v="2200"/>
    <n v="0"/>
    <n v="0"/>
    <n v="1"/>
    <n v="0"/>
    <n v="0"/>
    <n v="0"/>
    <n v="0"/>
    <n v="0"/>
    <n v="1"/>
    <n v="9"/>
    <d v="2016-10-06T00:00:00"/>
    <n v="10"/>
    <s v="October"/>
    <n v="1"/>
    <s v="2088,35860,Low income,942,High spender,0.0262688232013385,1,1,37,15,0,8,4,2,20,2,1,1,2,5,0,0,1,0,0,0,1,47,36-50,2200,0,0,1,0,0,0,0,0,1,9"/>
  </r>
  <r>
    <n v="2089"/>
    <x v="202"/>
    <s v="Low income"/>
    <x v="188"/>
    <s v="Low spender"/>
    <n v="7.3619631901840491E-3"/>
    <n v="1"/>
    <n v="1"/>
    <n v="37"/>
    <n v="15"/>
    <n v="0"/>
    <n v="8"/>
    <n v="4"/>
    <n v="2"/>
    <n v="20"/>
    <n v="2"/>
    <n v="1"/>
    <n v="1"/>
    <n v="2"/>
    <n v="5"/>
    <x v="1"/>
    <n v="0"/>
    <n v="1"/>
    <n v="0"/>
    <n v="0"/>
    <n v="0"/>
    <n v="1"/>
    <n v="47"/>
    <s v="36-50"/>
    <n v="2200"/>
    <n v="1"/>
    <n v="0"/>
    <n v="0"/>
    <n v="0"/>
    <n v="0"/>
    <n v="0"/>
    <n v="0"/>
    <n v="0"/>
    <n v="1"/>
    <n v="9"/>
    <d v="2016-10-06T00:00:00"/>
    <n v="10"/>
    <s v="October"/>
    <n v="1"/>
    <s v="2089,35860,Low income,264,Low spender,0.00736196319018405,1,1,37,15,0,8,4,2,20,2,1,1,2,5,0,0,1,0,0,0,1,47,36-50,2200,1,0,0,0,0,0,0,0,1,9"/>
  </r>
  <r>
    <n v="2049"/>
    <x v="203"/>
    <s v="Low income"/>
    <x v="189"/>
    <s v="Low spender"/>
    <n v="9.8453558735952357E-4"/>
    <n v="1"/>
    <n v="1"/>
    <n v="67"/>
    <n v="20"/>
    <n v="3"/>
    <n v="4"/>
    <n v="2"/>
    <n v="0"/>
    <n v="2"/>
    <n v="2"/>
    <n v="1"/>
    <n v="0"/>
    <n v="3"/>
    <n v="3"/>
    <x v="1"/>
    <n v="0"/>
    <n v="0"/>
    <n v="0"/>
    <n v="0"/>
    <n v="0"/>
    <n v="0"/>
    <n v="48"/>
    <s v="36-50"/>
    <n v="2210"/>
    <n v="0"/>
    <n v="0"/>
    <n v="1"/>
    <n v="0"/>
    <n v="0"/>
    <n v="0"/>
    <n v="0"/>
    <n v="0"/>
    <n v="1"/>
    <n v="27"/>
    <d v="2016-09-26T00:00:00"/>
    <n v="9"/>
    <s v="September"/>
    <n v="1"/>
    <s v="2049,41644,Low income,41,Low spender,0.000984535587359524,1,1,67,20,3,4,2,0,2,2,1,0,3,3,0,0,0,0,0,0,0,48,36-50,2210,0,0,1,0,0,0,0,0,1,27"/>
  </r>
  <r>
    <n v="1990"/>
    <x v="204"/>
    <s v="Low income"/>
    <x v="190"/>
    <s v="High spender"/>
    <n v="4.7345767575322814E-2"/>
    <n v="1"/>
    <n v="1"/>
    <n v="58"/>
    <n v="7"/>
    <n v="3"/>
    <n v="10"/>
    <n v="8"/>
    <n v="1"/>
    <n v="7"/>
    <n v="2"/>
    <n v="1"/>
    <n v="0"/>
    <n v="3"/>
    <n v="7"/>
    <x v="1"/>
    <n v="0"/>
    <n v="0"/>
    <n v="0"/>
    <n v="0"/>
    <n v="0"/>
    <n v="0"/>
    <n v="55"/>
    <s v="50-65"/>
    <n v="2228"/>
    <n v="0"/>
    <n v="0"/>
    <n v="0"/>
    <n v="1"/>
    <n v="0"/>
    <n v="0"/>
    <n v="1"/>
    <n v="0"/>
    <n v="0"/>
    <n v="22"/>
    <d v="2016-09-08T00:00:00"/>
    <n v="9"/>
    <s v="September"/>
    <n v="1"/>
    <s v="1990,33456,Low income,1584,High spender,0.0473457675753228,1,1,58,7,3,10,8,1,7,2,1,0,3,7,0,0,0,0,0,0,0,55,50-65,2228,0,0,0,1,0,0,1,0,0,22"/>
  </r>
  <r>
    <n v="1422"/>
    <x v="205"/>
    <s v="Low income"/>
    <x v="191"/>
    <s v="High spender"/>
    <n v="4.0075907013907966E-2"/>
    <n v="0"/>
    <n v="1"/>
    <n v="23"/>
    <n v="13"/>
    <n v="6"/>
    <n v="7"/>
    <n v="0"/>
    <n v="3"/>
    <n v="3"/>
    <n v="1"/>
    <n v="1"/>
    <n v="0"/>
    <n v="3"/>
    <n v="6"/>
    <x v="1"/>
    <n v="0"/>
    <n v="0"/>
    <n v="0"/>
    <n v="0"/>
    <n v="0"/>
    <n v="0"/>
    <n v="68"/>
    <s v="66+"/>
    <n v="2415"/>
    <n v="0"/>
    <n v="0"/>
    <n v="0"/>
    <n v="0"/>
    <n v="1"/>
    <n v="0"/>
    <n v="1"/>
    <n v="0"/>
    <n v="0"/>
    <n v="26"/>
    <d v="2016-03-05T00:00:00"/>
    <n v="3"/>
    <s v="March"/>
    <n v="1"/>
    <s v="1422,40049,Low income,1605,High spender,0.040075907013908,0,1,23,13,6,7,0,3,3,1,1,0,3,6,0,0,0,0,0,0,0,68,66+,2415,0,0,0,0,1,0,1,0,0,26"/>
  </r>
  <r>
    <n v="2052"/>
    <x v="206"/>
    <s v="Low income"/>
    <x v="192"/>
    <s v="High spender"/>
    <n v="3.3844280495666498E-2"/>
    <n v="1"/>
    <n v="0"/>
    <n v="80"/>
    <n v="11"/>
    <n v="0"/>
    <n v="13"/>
    <n v="2"/>
    <n v="4"/>
    <n v="11"/>
    <n v="1"/>
    <n v="2"/>
    <n v="0"/>
    <n v="3"/>
    <n v="4"/>
    <x v="1"/>
    <n v="0"/>
    <n v="0"/>
    <n v="0"/>
    <n v="0"/>
    <n v="0"/>
    <n v="0"/>
    <n v="41"/>
    <s v="36-50"/>
    <n v="2209"/>
    <n v="0"/>
    <n v="0"/>
    <n v="0"/>
    <n v="1"/>
    <n v="0"/>
    <n v="0"/>
    <n v="0"/>
    <n v="0"/>
    <n v="1"/>
    <n v="19"/>
    <d v="2016-09-27T00:00:00"/>
    <n v="9"/>
    <s v="September"/>
    <n v="1"/>
    <s v="2052,27922,Low income,945,High spender,0.0338442804956665,1,0,80,11,0,13,2,4,11,1,2,0,3,4,0,0,0,0,0,0,0,41,36-50,2209,0,0,0,1,0,0,0,0,1,19"/>
  </r>
  <r>
    <n v="2006"/>
    <x v="207"/>
    <s v="Low income"/>
    <x v="189"/>
    <s v="Low spender"/>
    <n v="1.1182936475465728E-3"/>
    <n v="1"/>
    <n v="0"/>
    <n v="40"/>
    <n v="18"/>
    <n v="0"/>
    <n v="6"/>
    <n v="3"/>
    <n v="3"/>
    <n v="5"/>
    <n v="1"/>
    <n v="1"/>
    <n v="1"/>
    <n v="3"/>
    <n v="2"/>
    <x v="1"/>
    <n v="0"/>
    <n v="0"/>
    <n v="0"/>
    <n v="0"/>
    <n v="0"/>
    <n v="0"/>
    <n v="45"/>
    <s v="36-50"/>
    <n v="2224"/>
    <n v="0"/>
    <n v="1"/>
    <n v="0"/>
    <n v="0"/>
    <n v="0"/>
    <n v="0"/>
    <n v="0"/>
    <n v="0"/>
    <n v="1"/>
    <n v="25"/>
    <d v="2016-09-12T00:00:00"/>
    <n v="9"/>
    <s v="September"/>
    <n v="1"/>
    <s v="2006,36663,Low income,41,Low spender,0.00111829364754657,1,0,40,18,0,6,3,3,5,1,1,1,3,2,0,0,0,0,0,0,0,45,36-50,2224,0,1,0,0,0,0,0,0,1,25"/>
  </r>
  <r>
    <n v="1516"/>
    <x v="208"/>
    <s v="Low income"/>
    <x v="22"/>
    <s v="Low spender"/>
    <n v="5.3380782918149468E-3"/>
    <n v="1"/>
    <n v="0"/>
    <n v="37"/>
    <n v="1"/>
    <n v="6"/>
    <n v="7"/>
    <n v="11"/>
    <n v="5"/>
    <n v="3"/>
    <n v="2"/>
    <n v="2"/>
    <n v="0"/>
    <n v="3"/>
    <n v="6"/>
    <x v="1"/>
    <n v="0"/>
    <n v="0"/>
    <n v="0"/>
    <n v="0"/>
    <n v="0"/>
    <n v="0"/>
    <n v="51"/>
    <s v="50-65"/>
    <n v="2386"/>
    <n v="0"/>
    <n v="0"/>
    <n v="0"/>
    <n v="1"/>
    <n v="0"/>
    <n v="0"/>
    <n v="1"/>
    <n v="0"/>
    <n v="0"/>
    <n v="27"/>
    <d v="2016-04-03T00:00:00"/>
    <n v="4"/>
    <s v="April"/>
    <n v="1"/>
    <s v="1516,21918,Low income,117,Low spender,0.00533807829181495,1,0,37,1,6,7,11,5,3,2,2,0,3,6,0,0,0,0,0,0,0,51,50-65,2386,0,0,0,1,0,0,1,0,0,27"/>
  </r>
  <r>
    <n v="1261"/>
    <x v="209"/>
    <s v="Low income"/>
    <x v="193"/>
    <s v="High spender"/>
    <n v="1.6377606038820991E-2"/>
    <n v="1"/>
    <n v="1"/>
    <n v="57"/>
    <n v="23"/>
    <n v="1"/>
    <n v="6"/>
    <n v="0"/>
    <n v="0"/>
    <n v="2"/>
    <n v="2"/>
    <n v="1"/>
    <n v="0"/>
    <n v="3"/>
    <n v="4"/>
    <x v="1"/>
    <n v="0"/>
    <n v="0"/>
    <n v="0"/>
    <n v="0"/>
    <n v="0"/>
    <n v="0"/>
    <n v="60"/>
    <s v="50-65"/>
    <n v="2462"/>
    <n v="0"/>
    <n v="0"/>
    <n v="0"/>
    <n v="1"/>
    <n v="0"/>
    <n v="0"/>
    <n v="1"/>
    <n v="0"/>
    <n v="0"/>
    <n v="28"/>
    <d v="2016-01-18T00:00:00"/>
    <n v="1"/>
    <s v="January"/>
    <n v="1"/>
    <s v="1261,44512,Low income,729,High spender,0.016377606038821,1,1,57,23,1,6,0,0,2,2,1,0,3,4,0,0,0,0,0,0,0,60,50-65,2462,0,0,0,1,0,0,1,0,0,28"/>
  </r>
  <r>
    <n v="1240"/>
    <x v="210"/>
    <s v="Low income"/>
    <x v="194"/>
    <s v="High spender"/>
    <n v="8.2221175485424194E-2"/>
    <n v="1"/>
    <n v="0"/>
    <n v="49"/>
    <n v="2"/>
    <n v="4"/>
    <n v="9"/>
    <n v="10"/>
    <n v="5"/>
    <n v="16"/>
    <n v="2"/>
    <n v="1"/>
    <n v="0"/>
    <n v="3"/>
    <n v="7"/>
    <x v="1"/>
    <n v="0"/>
    <n v="0"/>
    <n v="0"/>
    <n v="0"/>
    <n v="0"/>
    <n v="0"/>
    <n v="40"/>
    <s v="36-50"/>
    <n v="2470"/>
    <n v="0"/>
    <n v="1"/>
    <n v="0"/>
    <n v="0"/>
    <n v="0"/>
    <n v="0"/>
    <n v="1"/>
    <n v="0"/>
    <n v="0"/>
    <n v="14"/>
    <d v="2016-01-10T00:00:00"/>
    <n v="1"/>
    <s v="January"/>
    <n v="1"/>
    <s v="1240,19107,Low income,1571,High spender,0.0822211754854242,1,0,49,2,4,9,10,5,16,2,1,0,3,7,0,0,0,0,0,0,0,40,36-50,2470,0,1,0,0,0,0,1,0,0,14"/>
  </r>
  <r>
    <n v="1165"/>
    <x v="211"/>
    <s v="Low income"/>
    <x v="195"/>
    <s v="High spender"/>
    <n v="4.4747753973738771E-2"/>
    <n v="1"/>
    <n v="0"/>
    <n v="2"/>
    <n v="14"/>
    <n v="0"/>
    <n v="16"/>
    <n v="0"/>
    <n v="0"/>
    <n v="6"/>
    <n v="1"/>
    <n v="1"/>
    <n v="1"/>
    <n v="2"/>
    <n v="6"/>
    <x v="1"/>
    <n v="0"/>
    <n v="0"/>
    <n v="0"/>
    <n v="0"/>
    <n v="0"/>
    <n v="1"/>
    <n v="34"/>
    <s v="24-35"/>
    <n v="2493"/>
    <n v="0"/>
    <n v="0"/>
    <n v="0"/>
    <n v="1"/>
    <n v="0"/>
    <n v="0"/>
    <n v="1"/>
    <n v="0"/>
    <n v="0"/>
    <n v="24"/>
    <d v="2015-12-18T00:00:00"/>
    <n v="12"/>
    <s v="December"/>
    <n v="1"/>
    <s v="1165,34728,Low income,1554,High spender,0.0447477539737388,1,0,2,14,0,16,0,0,6,1,1,1,2,6,0,0,0,0,0,0,1,34,24-35,2493,0,0,0,1,0,0,1,0,0,24"/>
  </r>
  <r>
    <n v="1083"/>
    <x v="212"/>
    <s v="Low income"/>
    <x v="196"/>
    <s v="High spender"/>
    <n v="5.4093618207800356E-2"/>
    <n v="1"/>
    <n v="0"/>
    <n v="56"/>
    <n v="5"/>
    <n v="4"/>
    <n v="13"/>
    <n v="8"/>
    <n v="0"/>
    <n v="4"/>
    <n v="1"/>
    <n v="1"/>
    <n v="0"/>
    <n v="3"/>
    <n v="8"/>
    <x v="1"/>
    <n v="0"/>
    <n v="0"/>
    <n v="0"/>
    <n v="0"/>
    <n v="0"/>
    <n v="0"/>
    <n v="31"/>
    <s v="24-35"/>
    <n v="2519"/>
    <n v="0"/>
    <n v="1"/>
    <n v="0"/>
    <n v="0"/>
    <n v="0"/>
    <n v="0"/>
    <n v="1"/>
    <n v="0"/>
    <n v="0"/>
    <n v="26"/>
    <d v="2015-11-22T00:00:00"/>
    <n v="11"/>
    <s v="November"/>
    <n v="1"/>
    <s v="1083,28691,Low income,1552,High spender,0.0540936182078004,1,0,56,5,4,13,8,0,4,1,1,0,3,8,0,0,0,0,0,0,0,31,24-35,2519,0,1,0,0,0,0,1,0,0,26"/>
  </r>
  <r>
    <n v="877"/>
    <x v="213"/>
    <s v="Low income"/>
    <x v="197"/>
    <s v="Low spender"/>
    <n v="2.1748469552142625E-3"/>
    <n v="1"/>
    <n v="1"/>
    <n v="90"/>
    <n v="18"/>
    <n v="2"/>
    <n v="10"/>
    <n v="0"/>
    <n v="0"/>
    <n v="25"/>
    <n v="1"/>
    <n v="1"/>
    <n v="1"/>
    <n v="2"/>
    <n v="7"/>
    <x v="1"/>
    <n v="0"/>
    <n v="1"/>
    <n v="0"/>
    <n v="0"/>
    <n v="0"/>
    <n v="0"/>
    <n v="65"/>
    <s v="50-65"/>
    <n v="2587"/>
    <n v="1"/>
    <n v="0"/>
    <n v="0"/>
    <n v="0"/>
    <n v="0"/>
    <n v="0"/>
    <n v="1"/>
    <n v="0"/>
    <n v="0"/>
    <n v="5"/>
    <d v="2015-09-15T00:00:00"/>
    <n v="9"/>
    <s v="September"/>
    <n v="1"/>
    <s v="877,37244,Low income,81,Low spender,0.00217484695521426,1,1,90,18,2,10,0,0,25,1,1,1,2,7,0,0,1,0,0,0,0,65,50-65,2587,1,0,0,0,0,0,1,0,0,5"/>
  </r>
  <r>
    <n v="647"/>
    <x v="214"/>
    <s v="Low income"/>
    <x v="198"/>
    <s v="High spender"/>
    <n v="2.7466389306213645E-2"/>
    <n v="1"/>
    <n v="1"/>
    <n v="1"/>
    <n v="4"/>
    <n v="2"/>
    <n v="12"/>
    <n v="7"/>
    <n v="5"/>
    <n v="26"/>
    <n v="2"/>
    <n v="1"/>
    <n v="2"/>
    <n v="2"/>
    <n v="6"/>
    <x v="1"/>
    <n v="0"/>
    <n v="0"/>
    <n v="0"/>
    <n v="0"/>
    <n v="0"/>
    <n v="1"/>
    <n v="50"/>
    <s v="36-50"/>
    <n v="2659"/>
    <n v="1"/>
    <n v="0"/>
    <n v="0"/>
    <n v="0"/>
    <n v="0"/>
    <n v="1"/>
    <n v="0"/>
    <n v="0"/>
    <n v="0"/>
    <n v="4"/>
    <d v="2015-07-05T00:00:00"/>
    <n v="7"/>
    <s v="July"/>
    <n v="1"/>
    <s v="647,25959,Low income,713,High spender,0.0274663893062136,1,1,1,4,2,12,7,5,26,2,1,2,2,6,0,0,0,0,0,0,1,50,36-50,2659,1,0,0,0,0,1,0,0,0,4"/>
  </r>
  <r>
    <n v="567"/>
    <x v="215"/>
    <s v="Low income"/>
    <x v="199"/>
    <s v="High spender"/>
    <n v="0.11362301820317088"/>
    <n v="1"/>
    <n v="0"/>
    <n v="93"/>
    <n v="10"/>
    <n v="2"/>
    <n v="15"/>
    <n v="2"/>
    <n v="1"/>
    <n v="6"/>
    <n v="2"/>
    <n v="2"/>
    <n v="0"/>
    <n v="3"/>
    <n v="6"/>
    <x v="1"/>
    <n v="0"/>
    <n v="0"/>
    <n v="0"/>
    <n v="0"/>
    <n v="0"/>
    <n v="0"/>
    <n v="44"/>
    <s v="36-50"/>
    <n v="2684"/>
    <n v="0"/>
    <n v="1"/>
    <n v="0"/>
    <n v="0"/>
    <n v="0"/>
    <n v="0"/>
    <n v="1"/>
    <n v="0"/>
    <n v="0"/>
    <n v="24"/>
    <d v="2015-06-10T00:00:00"/>
    <n v="6"/>
    <s v="June"/>
    <n v="1"/>
    <s v="567,13624,Low income,1548,High spender,0.113623018203171,1,0,93,10,2,15,2,1,6,2,2,0,3,6,0,0,0,0,0,0,0,44,36-50,2684,0,1,0,0,0,0,1,0,0,24"/>
  </r>
  <r>
    <n v="2034"/>
    <x v="216"/>
    <s v="Low income"/>
    <x v="200"/>
    <s v="High spender"/>
    <n v="0.13485198000768936"/>
    <n v="1"/>
    <n v="0"/>
    <n v="52"/>
    <n v="2"/>
    <n v="2"/>
    <n v="11"/>
    <n v="10"/>
    <n v="6"/>
    <n v="12"/>
    <n v="2"/>
    <n v="1"/>
    <n v="0"/>
    <n v="4"/>
    <n v="5"/>
    <x v="1"/>
    <n v="0"/>
    <n v="0"/>
    <n v="0"/>
    <n v="0"/>
    <n v="0"/>
    <n v="0"/>
    <n v="31"/>
    <s v="24-35"/>
    <n v="2215"/>
    <n v="0"/>
    <n v="0"/>
    <n v="0"/>
    <n v="1"/>
    <n v="0"/>
    <n v="1"/>
    <n v="0"/>
    <n v="0"/>
    <n v="0"/>
    <n v="19"/>
    <d v="2016-09-21T00:00:00"/>
    <n v="9"/>
    <s v="September"/>
    <n v="1"/>
    <s v="2034,10404,Low income,1403,High spender,0.134851980007689,1,0,52,2,2,11,10,6,12,2,1,0,4,5,0,0,0,0,0,0,0,31,24-35,2215,0,0,0,1,0,1,0,0,0,19"/>
  </r>
  <r>
    <n v="1857"/>
    <x v="217"/>
    <s v="Low income"/>
    <x v="201"/>
    <s v="Low spender"/>
    <n v="1.1096085162453622E-3"/>
    <n v="1"/>
    <n v="1"/>
    <n v="86"/>
    <n v="24"/>
    <n v="0"/>
    <n v="7"/>
    <n v="0"/>
    <n v="0"/>
    <n v="1"/>
    <n v="2"/>
    <n v="2"/>
    <n v="0"/>
    <n v="3"/>
    <n v="5"/>
    <x v="1"/>
    <n v="0"/>
    <n v="0"/>
    <n v="0"/>
    <n v="0"/>
    <n v="0"/>
    <n v="0"/>
    <n v="64"/>
    <s v="50-65"/>
    <n v="2269"/>
    <n v="0"/>
    <n v="0"/>
    <n v="0"/>
    <n v="1"/>
    <n v="0"/>
    <n v="0"/>
    <n v="0"/>
    <n v="1"/>
    <n v="0"/>
    <n v="30"/>
    <d v="2016-07-29T00:00:00"/>
    <n v="7"/>
    <s v="July"/>
    <n v="1"/>
    <s v="1857,28839,Low income,32,Low spender,0.00110960851624536,1,1,86,24,0,7,0,0,1,2,2,0,3,5,0,0,0,0,0,0,0,64,50-65,2269,0,0,0,1,0,0,0,1,0,30"/>
  </r>
  <r>
    <n v="1644"/>
    <x v="218"/>
    <s v="Low income"/>
    <x v="202"/>
    <s v="High spender"/>
    <n v="1.660581473968898E-2"/>
    <n v="1"/>
    <n v="0"/>
    <n v="50"/>
    <n v="10"/>
    <n v="6"/>
    <n v="11"/>
    <n v="0"/>
    <n v="4"/>
    <n v="2"/>
    <n v="1"/>
    <n v="1"/>
    <n v="0"/>
    <n v="3"/>
    <n v="7"/>
    <x v="1"/>
    <n v="0"/>
    <n v="0"/>
    <n v="0"/>
    <n v="0"/>
    <n v="0"/>
    <n v="0"/>
    <n v="42"/>
    <s v="36-50"/>
    <n v="2342"/>
    <n v="0"/>
    <n v="0"/>
    <n v="1"/>
    <n v="0"/>
    <n v="0"/>
    <n v="1"/>
    <n v="0"/>
    <n v="0"/>
    <n v="0"/>
    <n v="29"/>
    <d v="2016-05-17T00:00:00"/>
    <n v="5"/>
    <s v="May"/>
    <n v="1"/>
    <s v="1644,36975,Low income,614,High spender,0.016605814739689,1,0,50,10,6,11,0,4,2,1,1,0,3,7,0,0,0,0,0,0,0,42,36-50,2342,0,0,1,0,0,1,0,0,0,29"/>
  </r>
  <r>
    <n v="1591"/>
    <x v="219"/>
    <s v="Low income"/>
    <x v="203"/>
    <s v="Low spender"/>
    <n v="6.9987649238369698E-3"/>
    <n v="1"/>
    <n v="0"/>
    <n v="37"/>
    <n v="2"/>
    <n v="5"/>
    <n v="12"/>
    <n v="4"/>
    <n v="8"/>
    <n v="7"/>
    <n v="3"/>
    <n v="2"/>
    <n v="0"/>
    <n v="4"/>
    <n v="5"/>
    <x v="1"/>
    <n v="0"/>
    <n v="0"/>
    <n v="0"/>
    <n v="0"/>
    <n v="0"/>
    <n v="0"/>
    <n v="45"/>
    <s v="36-50"/>
    <n v="2361"/>
    <n v="0"/>
    <n v="1"/>
    <n v="0"/>
    <n v="0"/>
    <n v="0"/>
    <n v="1"/>
    <n v="0"/>
    <n v="0"/>
    <n v="0"/>
    <n v="24"/>
    <d v="2016-04-28T00:00:00"/>
    <n v="4"/>
    <s v="April"/>
    <n v="1"/>
    <s v="1591,17003,Low income,119,Low spender,0.00699876492383697,1,0,37,2,5,12,4,8,7,3,2,0,4,5,0,0,0,0,0,0,0,45,36-50,2361,0,1,0,0,0,1,0,0,0,24"/>
  </r>
  <r>
    <n v="1069"/>
    <x v="220"/>
    <s v="Low income"/>
    <x v="204"/>
    <s v="Low spender"/>
    <n v="9.8486300057482271E-3"/>
    <n v="1"/>
    <n v="0"/>
    <n v="77"/>
    <n v="11"/>
    <n v="7"/>
    <n v="9"/>
    <n v="3"/>
    <n v="1"/>
    <n v="11"/>
    <n v="1"/>
    <n v="1"/>
    <n v="0"/>
    <n v="3"/>
    <n v="7"/>
    <x v="1"/>
    <n v="0"/>
    <n v="0"/>
    <n v="0"/>
    <n v="0"/>
    <n v="0"/>
    <n v="0"/>
    <n v="30"/>
    <s v="24-35"/>
    <n v="2523"/>
    <n v="0"/>
    <n v="0"/>
    <n v="1"/>
    <n v="0"/>
    <n v="0"/>
    <n v="0"/>
    <n v="1"/>
    <n v="0"/>
    <n v="0"/>
    <n v="20"/>
    <d v="2015-11-18T00:00:00"/>
    <n v="11"/>
    <s v="November"/>
    <n v="1"/>
    <s v="1069,26095,Low income,257,Low spender,0.00984863000574823,1,0,77,11,7,9,3,1,11,1,1,0,3,7,0,0,0,0,0,0,0,30,24-35,2523,0,0,1,0,0,0,1,0,0,20"/>
  </r>
  <r>
    <n v="762"/>
    <x v="221"/>
    <s v="Low income"/>
    <x v="205"/>
    <s v="High spender"/>
    <n v="0.17505668934240362"/>
    <n v="1"/>
    <n v="1"/>
    <n v="52"/>
    <n v="12"/>
    <n v="0"/>
    <n v="13"/>
    <n v="4"/>
    <n v="2"/>
    <n v="4"/>
    <n v="4"/>
    <n v="3"/>
    <n v="0"/>
    <n v="3"/>
    <n v="8"/>
    <x v="1"/>
    <n v="0"/>
    <n v="0"/>
    <n v="0"/>
    <n v="0"/>
    <n v="0"/>
    <n v="0"/>
    <n v="68"/>
    <s v="66+"/>
    <n v="2623"/>
    <n v="0"/>
    <n v="0"/>
    <n v="1"/>
    <n v="0"/>
    <n v="0"/>
    <n v="0"/>
    <n v="0"/>
    <n v="1"/>
    <n v="0"/>
    <n v="27"/>
    <d v="2015-08-10T00:00:00"/>
    <n v="8"/>
    <s v="August"/>
    <n v="1"/>
    <s v="762,8820,Low income,1544,High spender,0.175056689342404,1,1,52,12,0,13,4,2,4,4,3,0,3,8,0,0,0,0,0,0,0,68,66+,2623,0,0,1,0,0,0,0,1,0,27"/>
  </r>
  <r>
    <n v="744"/>
    <x v="222"/>
    <s v="Low income"/>
    <x v="206"/>
    <s v="High spender"/>
    <n v="9.5853628075433989E-2"/>
    <n v="1"/>
    <n v="1"/>
    <n v="42"/>
    <n v="3"/>
    <n v="9"/>
    <n v="4"/>
    <n v="7"/>
    <n v="8"/>
    <n v="7"/>
    <n v="4"/>
    <n v="1"/>
    <n v="1"/>
    <n v="4"/>
    <n v="3"/>
    <x v="1"/>
    <n v="0"/>
    <n v="0"/>
    <n v="0"/>
    <n v="0"/>
    <n v="0"/>
    <n v="0"/>
    <n v="41"/>
    <s v="36-50"/>
    <n v="2628"/>
    <n v="0"/>
    <n v="0"/>
    <n v="1"/>
    <n v="0"/>
    <n v="0"/>
    <n v="0"/>
    <n v="0"/>
    <n v="0"/>
    <n v="0"/>
    <n v="24"/>
    <d v="2015-08-05T00:00:00"/>
    <n v="8"/>
    <s v="August"/>
    <n v="1"/>
    <s v="744,16014,Low income,1535,High spender,0.095853628075434,1,1,42,3,9,4,7,8,7,4,1,1,4,3,0,0,0,0,0,0,0,41,36-50,2628,0,0,1,0,0,0,0,0,0,24"/>
  </r>
  <r>
    <n v="724"/>
    <x v="223"/>
    <s v="Low income"/>
    <x v="207"/>
    <s v="High spender"/>
    <n v="0.11446094731397326"/>
    <n v="1"/>
    <n v="0"/>
    <n v="45"/>
    <n v="12"/>
    <n v="3"/>
    <n v="8"/>
    <n v="8"/>
    <n v="0"/>
    <n v="17"/>
    <n v="2"/>
    <n v="2"/>
    <n v="0"/>
    <n v="3"/>
    <n v="7"/>
    <x v="1"/>
    <n v="0"/>
    <n v="0"/>
    <n v="0"/>
    <n v="0"/>
    <n v="0"/>
    <n v="0"/>
    <n v="41"/>
    <s v="36-50"/>
    <n v="2635"/>
    <n v="1"/>
    <n v="0"/>
    <n v="0"/>
    <n v="0"/>
    <n v="0"/>
    <n v="1"/>
    <n v="0"/>
    <n v="0"/>
    <n v="0"/>
    <n v="14"/>
    <d v="2015-07-29T00:00:00"/>
    <n v="7"/>
    <s v="July"/>
    <n v="1"/>
    <s v="724,13533,Low income,1549,High spender,0.114460947313973,1,0,45,12,3,8,8,0,17,2,2,0,3,7,0,0,0,0,0,0,0,41,36-50,2635,1,0,0,0,0,1,0,0,0,14"/>
  </r>
  <r>
    <n v="194"/>
    <x v="224"/>
    <s v="Low income"/>
    <x v="208"/>
    <s v="High spender"/>
    <n v="3.1565991746506747E-2"/>
    <n v="1"/>
    <n v="1"/>
    <n v="5"/>
    <n v="29"/>
    <n v="0"/>
    <n v="2"/>
    <n v="0"/>
    <n v="0"/>
    <n v="1"/>
    <n v="1"/>
    <n v="1"/>
    <n v="0"/>
    <n v="3"/>
    <n v="7"/>
    <x v="1"/>
    <n v="0"/>
    <n v="0"/>
    <n v="0"/>
    <n v="0"/>
    <n v="0"/>
    <n v="0"/>
    <n v="63"/>
    <s v="50-65"/>
    <n v="2804"/>
    <n v="1"/>
    <n v="0"/>
    <n v="0"/>
    <n v="0"/>
    <n v="0"/>
    <n v="0"/>
    <n v="0"/>
    <n v="0"/>
    <n v="1"/>
    <n v="30"/>
    <d v="2015-02-10T00:00:00"/>
    <n v="2"/>
    <s v="February"/>
    <n v="1"/>
    <s v="194,41437,Low income,1308,High spender,0.0315659917465067,1,1,5,29,0,2,0,0,1,1,1,0,3,7,0,0,0,0,0,0,0,63,50-65,2804,1,0,0,0,0,0,0,0,1,30"/>
  </r>
  <r>
    <n v="115"/>
    <x v="225"/>
    <s v="Low income"/>
    <x v="209"/>
    <s v="High spender"/>
    <n v="0.13727776158554358"/>
    <n v="1"/>
    <n v="0"/>
    <n v="43"/>
    <n v="2"/>
    <n v="7"/>
    <n v="5"/>
    <n v="2"/>
    <n v="15"/>
    <n v="27"/>
    <n v="1"/>
    <n v="2"/>
    <n v="0"/>
    <n v="2"/>
    <n v="9"/>
    <x v="1"/>
    <n v="0"/>
    <n v="1"/>
    <n v="0"/>
    <n v="0"/>
    <n v="0"/>
    <n v="0"/>
    <n v="32"/>
    <s v="24-35"/>
    <n v="2826"/>
    <n v="0"/>
    <n v="0"/>
    <n v="0"/>
    <n v="1"/>
    <n v="0"/>
    <n v="0"/>
    <n v="0"/>
    <n v="0"/>
    <n v="0"/>
    <n v="4"/>
    <d v="2015-01-19T00:00:00"/>
    <n v="1"/>
    <s v="January"/>
    <n v="1"/>
    <s v="115,13724,Low income,1884,High spender,0.137277761585544,1,0,43,2,7,5,2,15,27,1,2,0,2,9,0,0,1,0,0,0,0,32,24-35,2826,0,0,0,1,0,0,0,0,0,4"/>
  </r>
  <r>
    <n v="1998"/>
    <x v="226"/>
    <s v="Low income"/>
    <x v="210"/>
    <s v="Low spender"/>
    <n v="1.3039784270991098E-2"/>
    <n v="1"/>
    <n v="0"/>
    <n v="90"/>
    <n v="8"/>
    <n v="3"/>
    <n v="19"/>
    <n v="0"/>
    <n v="2"/>
    <n v="3"/>
    <n v="2"/>
    <n v="2"/>
    <n v="0"/>
    <n v="3"/>
    <n v="6"/>
    <x v="1"/>
    <n v="0"/>
    <n v="0"/>
    <n v="0"/>
    <n v="0"/>
    <n v="0"/>
    <n v="0"/>
    <n v="52"/>
    <s v="50-65"/>
    <n v="2226"/>
    <n v="1"/>
    <n v="0"/>
    <n v="0"/>
    <n v="0"/>
    <n v="0"/>
    <n v="0"/>
    <n v="0"/>
    <n v="1"/>
    <n v="0"/>
    <n v="29"/>
    <d v="2016-09-10T00:00:00"/>
    <n v="9"/>
    <s v="September"/>
    <n v="1"/>
    <s v="1998,27071,Low income,353,Low spender,0.0130397842709911,1,0,90,8,3,19,0,2,3,2,2,0,3,6,0,0,0,0,0,0,0,52,50-65,2226,1,0,0,0,0,0,0,1,0,29"/>
  </r>
  <r>
    <n v="1904"/>
    <x v="227"/>
    <s v="Low income"/>
    <x v="211"/>
    <s v="High spender"/>
    <n v="3.9142901029133176E-2"/>
    <n v="1"/>
    <n v="0"/>
    <n v="28"/>
    <n v="23"/>
    <n v="0"/>
    <n v="9"/>
    <n v="0"/>
    <n v="0"/>
    <n v="12"/>
    <n v="1"/>
    <n v="1"/>
    <n v="0"/>
    <n v="3"/>
    <n v="4"/>
    <x v="1"/>
    <n v="0"/>
    <n v="1"/>
    <n v="0"/>
    <n v="0"/>
    <n v="0"/>
    <n v="0"/>
    <n v="37"/>
    <s v="36-50"/>
    <n v="2255"/>
    <n v="0"/>
    <n v="0"/>
    <n v="1"/>
    <n v="0"/>
    <n v="0"/>
    <n v="0"/>
    <n v="1"/>
    <n v="0"/>
    <n v="0"/>
    <n v="20"/>
    <d v="2016-08-12T00:00:00"/>
    <n v="8"/>
    <s v="August"/>
    <n v="1"/>
    <s v="1904,39062,Low income,1529,High spender,0.0391429010291332,1,0,28,23,0,9,0,0,12,1,1,0,3,4,0,0,1,0,0,0,0,37,36-50,2255,0,0,1,0,0,0,1,0,0,20"/>
  </r>
  <r>
    <n v="1698"/>
    <x v="228"/>
    <s v="Low income"/>
    <x v="212"/>
    <s v="High spender"/>
    <n v="3.4582719963764011E-2"/>
    <n v="1"/>
    <n v="1"/>
    <n v="24"/>
    <n v="22"/>
    <n v="1"/>
    <n v="9"/>
    <n v="0"/>
    <n v="0"/>
    <n v="14"/>
    <n v="1"/>
    <n v="1"/>
    <n v="1"/>
    <n v="2"/>
    <n v="4"/>
    <x v="1"/>
    <n v="0"/>
    <n v="0"/>
    <n v="0"/>
    <n v="0"/>
    <n v="0"/>
    <n v="0"/>
    <n v="63"/>
    <s v="50-65"/>
    <n v="2320"/>
    <n v="0"/>
    <n v="1"/>
    <n v="0"/>
    <n v="0"/>
    <n v="0"/>
    <n v="0"/>
    <n v="0"/>
    <n v="0"/>
    <n v="1"/>
    <n v="18"/>
    <d v="2016-06-08T00:00:00"/>
    <n v="6"/>
    <s v="June"/>
    <n v="1"/>
    <s v="1698,44155,Low income,1527,High spender,0.034582719963764,1,1,24,22,1,9,0,0,14,1,1,1,2,4,0,0,0,0,0,0,0,63,50-65,2320,0,1,0,0,0,0,0,0,1,18"/>
  </r>
  <r>
    <n v="1627"/>
    <x v="229"/>
    <s v="Low income"/>
    <x v="213"/>
    <s v="High spender"/>
    <n v="4.3525664935586607E-2"/>
    <n v="1"/>
    <n v="1"/>
    <n v="75"/>
    <n v="9"/>
    <n v="3"/>
    <n v="15"/>
    <n v="2"/>
    <n v="3"/>
    <n v="2"/>
    <n v="2"/>
    <n v="2"/>
    <n v="0"/>
    <n v="3"/>
    <n v="6"/>
    <x v="1"/>
    <n v="0"/>
    <n v="0"/>
    <n v="0"/>
    <n v="0"/>
    <n v="0"/>
    <n v="0"/>
    <n v="47"/>
    <s v="36-50"/>
    <n v="2347"/>
    <n v="0"/>
    <n v="0"/>
    <n v="1"/>
    <n v="0"/>
    <n v="0"/>
    <n v="0"/>
    <n v="1"/>
    <n v="0"/>
    <n v="0"/>
    <n v="30"/>
    <d v="2016-05-12T00:00:00"/>
    <n v="5"/>
    <s v="May"/>
    <n v="1"/>
    <s v="1627,34853,Low income,1517,High spender,0.0435256649355866,1,1,75,9,3,15,2,3,2,2,2,0,3,6,0,0,0,0,0,0,0,47,36-50,2347,0,0,1,0,0,0,1,0,0,30"/>
  </r>
  <r>
    <n v="1525"/>
    <x v="230"/>
    <s v="Low income"/>
    <x v="214"/>
    <s v="Low spender"/>
    <n v="3.7450858679908957E-3"/>
    <n v="0"/>
    <n v="1"/>
    <n v="2"/>
    <n v="28"/>
    <n v="0"/>
    <n v="4"/>
    <n v="0"/>
    <n v="0"/>
    <n v="0"/>
    <n v="1"/>
    <n v="1"/>
    <n v="0"/>
    <n v="3"/>
    <n v="5"/>
    <x v="1"/>
    <n v="0"/>
    <n v="0"/>
    <n v="0"/>
    <n v="0"/>
    <n v="0"/>
    <n v="0"/>
    <n v="59"/>
    <s v="50-65"/>
    <n v="2385"/>
    <n v="0"/>
    <n v="0"/>
    <n v="0"/>
    <n v="1"/>
    <n v="0"/>
    <n v="0"/>
    <n v="0"/>
    <n v="1"/>
    <n v="0"/>
    <n v="32"/>
    <d v="2016-04-04T00:00:00"/>
    <n v="4"/>
    <s v="April"/>
    <n v="1"/>
    <s v="1525,48330,Low income,181,Low spender,0.0037450858679909,0,1,2,28,0,4,0,0,0,1,1,0,3,5,0,0,0,0,0,0,0,59,50-65,2385,0,0,0,1,0,0,0,1,0,32"/>
  </r>
  <r>
    <n v="1500"/>
    <x v="231"/>
    <s v="Low income"/>
    <x v="215"/>
    <s v="High spender"/>
    <n v="4.2662453091052738E-2"/>
    <n v="1"/>
    <n v="0"/>
    <n v="46"/>
    <n v="1"/>
    <n v="9"/>
    <n v="8"/>
    <n v="11"/>
    <n v="3"/>
    <n v="22"/>
    <n v="3"/>
    <n v="3"/>
    <n v="0"/>
    <n v="3"/>
    <n v="8"/>
    <x v="1"/>
    <n v="0"/>
    <n v="0"/>
    <n v="0"/>
    <n v="0"/>
    <n v="0"/>
    <n v="0"/>
    <n v="43"/>
    <s v="36-50"/>
    <n v="2393"/>
    <n v="0"/>
    <n v="0"/>
    <n v="0"/>
    <n v="1"/>
    <n v="0"/>
    <n v="1"/>
    <n v="0"/>
    <n v="0"/>
    <n v="0"/>
    <n v="10"/>
    <d v="2016-03-27T00:00:00"/>
    <n v="3"/>
    <s v="March"/>
    <n v="1"/>
    <s v="1500,25315,Low income,1080,High spender,0.0426624530910527,1,0,46,1,9,8,11,3,22,3,3,0,3,8,0,0,0,0,0,0,0,43,36-50,2393,0,0,0,1,0,1,0,0,0,10"/>
  </r>
  <r>
    <n v="1368"/>
    <x v="232"/>
    <s v="Low income"/>
    <x v="216"/>
    <s v="Low spender"/>
    <n v="1.8702745722244329E-3"/>
    <n v="1"/>
    <n v="0"/>
    <n v="10"/>
    <n v="2"/>
    <n v="5"/>
    <n v="7"/>
    <n v="0"/>
    <n v="18"/>
    <n v="18"/>
    <n v="2"/>
    <n v="2"/>
    <n v="0"/>
    <n v="3"/>
    <n v="7"/>
    <x v="1"/>
    <n v="0"/>
    <n v="0"/>
    <n v="0"/>
    <n v="0"/>
    <n v="0"/>
    <n v="0"/>
    <n v="40"/>
    <s v="36-50"/>
    <n v="2429"/>
    <n v="0"/>
    <n v="0"/>
    <n v="0"/>
    <n v="1"/>
    <n v="0"/>
    <n v="1"/>
    <n v="0"/>
    <n v="0"/>
    <n v="0"/>
    <n v="14"/>
    <d v="2016-02-20T00:00:00"/>
    <n v="2"/>
    <s v="February"/>
    <n v="1"/>
    <s v="1368,25130,Low income,47,Low spender,0.00187027457222443,1,0,10,2,5,7,0,18,18,2,2,0,3,7,0,0,0,0,0,0,0,40,36-50,2429,0,0,0,1,0,1,0,0,0,14"/>
  </r>
  <r>
    <n v="1347"/>
    <x v="233"/>
    <s v="Low income"/>
    <x v="213"/>
    <s v="High spender"/>
    <n v="4.8105279847788174E-2"/>
    <n v="1"/>
    <n v="0"/>
    <n v="95"/>
    <n v="15"/>
    <n v="4"/>
    <n v="13"/>
    <n v="0"/>
    <n v="0"/>
    <n v="19"/>
    <n v="1"/>
    <n v="1"/>
    <n v="1"/>
    <n v="2"/>
    <n v="7"/>
    <x v="1"/>
    <n v="0"/>
    <n v="1"/>
    <n v="0"/>
    <n v="0"/>
    <n v="0"/>
    <n v="0"/>
    <n v="40"/>
    <s v="36-50"/>
    <n v="2435"/>
    <n v="0"/>
    <n v="1"/>
    <n v="0"/>
    <n v="0"/>
    <n v="0"/>
    <n v="0"/>
    <n v="0"/>
    <n v="1"/>
    <n v="0"/>
    <n v="13"/>
    <d v="2016-02-14T00:00:00"/>
    <n v="2"/>
    <s v="February"/>
    <n v="1"/>
    <s v="1347,31535,Low income,1517,High spender,0.0481052798477882,1,0,95,15,4,13,0,0,19,1,1,1,2,7,0,0,1,0,0,0,0,40,36-50,2435,0,1,0,0,0,0,0,1,0,13"/>
  </r>
  <r>
    <n v="914"/>
    <x v="234"/>
    <s v="Low income"/>
    <x v="217"/>
    <s v="High spender"/>
    <n v="3.6865727892554906E-2"/>
    <n v="1"/>
    <n v="0"/>
    <n v="43"/>
    <n v="26"/>
    <n v="0"/>
    <n v="6"/>
    <n v="0"/>
    <n v="0"/>
    <n v="2"/>
    <n v="1"/>
    <n v="1"/>
    <n v="0"/>
    <n v="3"/>
    <n v="8"/>
    <x v="1"/>
    <n v="0"/>
    <n v="0"/>
    <n v="0"/>
    <n v="0"/>
    <n v="0"/>
    <n v="0"/>
    <n v="52"/>
    <s v="50-65"/>
    <n v="2575"/>
    <n v="0"/>
    <n v="1"/>
    <n v="0"/>
    <n v="0"/>
    <n v="0"/>
    <n v="0"/>
    <n v="0"/>
    <n v="0"/>
    <n v="1"/>
    <n v="30"/>
    <d v="2015-09-27T00:00:00"/>
    <n v="9"/>
    <s v="September"/>
    <n v="1"/>
    <s v="914,29187,Low income,1076,High spender,0.0368657278925549,1,0,43,26,0,6,0,0,2,1,1,0,3,8,0,0,0,0,0,0,0,52,50-65,2575,0,1,0,0,0,0,0,0,1,30"/>
  </r>
  <r>
    <n v="907"/>
    <x v="22"/>
    <s v="Low income"/>
    <x v="218"/>
    <s v="Low spender"/>
    <n v="6.4799999999999996E-2"/>
    <n v="1"/>
    <n v="0"/>
    <n v="7"/>
    <n v="2"/>
    <n v="8"/>
    <n v="11"/>
    <n v="3"/>
    <n v="8"/>
    <n v="21"/>
    <n v="4"/>
    <n v="3"/>
    <n v="2"/>
    <n v="2"/>
    <n v="7"/>
    <x v="1"/>
    <n v="0"/>
    <n v="0"/>
    <n v="0"/>
    <n v="0"/>
    <n v="0"/>
    <n v="0"/>
    <n v="41"/>
    <s v="36-50"/>
    <n v="2577"/>
    <n v="0"/>
    <n v="0"/>
    <n v="0"/>
    <n v="1"/>
    <n v="0"/>
    <n v="1"/>
    <n v="0"/>
    <n v="0"/>
    <n v="0"/>
    <n v="11"/>
    <d v="2015-09-25T00:00:00"/>
    <n v="9"/>
    <s v="September"/>
    <n v="1"/>
    <s v="907,7500,Low income,486,Low spender,0.0648,1,0,7,2,8,11,3,8,21,4,3,2,2,7,0,0,0,0,0,0,0,41,36-50,2577,0,0,0,1,0,1,0,0,0,11"/>
  </r>
  <r>
    <n v="900"/>
    <x v="235"/>
    <s v="Low income"/>
    <x v="219"/>
    <s v="Low spender"/>
    <n v="1.5925791400072645E-3"/>
    <n v="2"/>
    <n v="1"/>
    <n v="94"/>
    <n v="27"/>
    <n v="0"/>
    <n v="5"/>
    <n v="0"/>
    <n v="0"/>
    <n v="3"/>
    <n v="2"/>
    <n v="1"/>
    <n v="0"/>
    <n v="3"/>
    <n v="8"/>
    <x v="1"/>
    <n v="0"/>
    <n v="0"/>
    <n v="0"/>
    <n v="0"/>
    <n v="0"/>
    <n v="0"/>
    <n v="55"/>
    <s v="50-65"/>
    <n v="2578"/>
    <n v="0"/>
    <n v="0"/>
    <n v="1"/>
    <n v="0"/>
    <n v="0"/>
    <n v="0"/>
    <n v="0"/>
    <n v="1"/>
    <n v="0"/>
    <n v="29"/>
    <d v="2015-09-24T00:00:00"/>
    <n v="9"/>
    <s v="September"/>
    <n v="1"/>
    <s v="900,35791,Low income,57,Low spender,0.00159257914000726,2,1,94,27,0,5,0,0,3,2,1,0,3,8,0,0,0,0,0,0,0,55,50-65,2578,0,0,1,0,0,0,0,1,0,29"/>
  </r>
  <r>
    <n v="896"/>
    <x v="236"/>
    <s v="Low income"/>
    <x v="220"/>
    <s v="High spender"/>
    <n v="2.6635784597568036E-2"/>
    <n v="1"/>
    <n v="1"/>
    <n v="79"/>
    <n v="16"/>
    <n v="2"/>
    <n v="11"/>
    <n v="3"/>
    <n v="0"/>
    <n v="16"/>
    <n v="2"/>
    <n v="1"/>
    <n v="1"/>
    <n v="2"/>
    <n v="8"/>
    <x v="1"/>
    <n v="0"/>
    <n v="1"/>
    <n v="0"/>
    <n v="0"/>
    <n v="0"/>
    <n v="0"/>
    <n v="41"/>
    <s v="36-50"/>
    <n v="2580"/>
    <n v="0"/>
    <n v="1"/>
    <n v="0"/>
    <n v="0"/>
    <n v="0"/>
    <n v="1"/>
    <n v="0"/>
    <n v="0"/>
    <n v="0"/>
    <n v="16"/>
    <d v="2015-09-22T00:00:00"/>
    <n v="9"/>
    <s v="September"/>
    <n v="1"/>
    <s v="896,31086,Low income,828,High spender,0.026635784597568,1,1,79,16,2,11,3,0,16,2,1,1,2,8,0,0,1,0,0,0,0,41,36-50,2580,0,1,0,0,0,1,0,0,0,16"/>
  </r>
  <r>
    <n v="747"/>
    <x v="237"/>
    <s v="High income"/>
    <x v="221"/>
    <s v="High spender"/>
    <n v="2.7842398729736716E-2"/>
    <n v="1"/>
    <n v="1"/>
    <n v="31"/>
    <n v="5"/>
    <n v="6"/>
    <n v="10"/>
    <n v="6"/>
    <n v="5"/>
    <n v="10"/>
    <n v="1"/>
    <n v="1"/>
    <n v="0"/>
    <n v="3"/>
    <n v="4"/>
    <x v="1"/>
    <n v="0"/>
    <n v="0"/>
    <n v="0"/>
    <n v="0"/>
    <n v="0"/>
    <n v="0"/>
    <n v="42"/>
    <s v="36-50"/>
    <n v="2627"/>
    <n v="0"/>
    <n v="0"/>
    <n v="0"/>
    <n v="0"/>
    <n v="1"/>
    <n v="0"/>
    <n v="1"/>
    <n v="0"/>
    <n v="0"/>
    <n v="22"/>
    <d v="2015-08-06T00:00:00"/>
    <n v="8"/>
    <s v="August"/>
    <n v="1"/>
    <s v="747,54162,High income,1508,High spender,0.0278423987297367,1,1,31,5,6,10,6,5,10,1,1,0,3,4,0,0,0,0,0,0,0,42,36-50,2627,0,0,0,0,1,0,1,0,0,22"/>
  </r>
  <r>
    <n v="477"/>
    <x v="22"/>
    <s v="Low income"/>
    <x v="53"/>
    <s v="Low spender"/>
    <n v="2.5333333333333332E-3"/>
    <n v="1"/>
    <n v="1"/>
    <n v="5"/>
    <n v="6"/>
    <n v="5"/>
    <n v="4"/>
    <n v="13"/>
    <n v="4"/>
    <n v="25"/>
    <n v="4"/>
    <n v="2"/>
    <n v="1"/>
    <n v="3"/>
    <n v="6"/>
    <x v="1"/>
    <n v="0"/>
    <n v="0"/>
    <n v="0"/>
    <n v="0"/>
    <n v="0"/>
    <n v="0"/>
    <n v="42"/>
    <s v="36-50"/>
    <n v="2708"/>
    <n v="0"/>
    <n v="0"/>
    <n v="1"/>
    <n v="0"/>
    <n v="0"/>
    <n v="0"/>
    <n v="1"/>
    <n v="0"/>
    <n v="0"/>
    <n v="7"/>
    <d v="2015-05-17T00:00:00"/>
    <n v="5"/>
    <s v="May"/>
    <n v="1"/>
    <s v="477,7500,Low income,19,Low spender,0.00253333333333333,1,1,5,6,5,4,13,4,25,4,2,1,3,6,0,0,0,0,0,0,0,42,36-50,2708,0,0,1,0,0,0,1,0,0,7"/>
  </r>
  <r>
    <n v="452"/>
    <x v="238"/>
    <s v="Low income"/>
    <x v="222"/>
    <s v="Low spender"/>
    <n v="1.8916509854412202E-2"/>
    <n v="1"/>
    <n v="0"/>
    <n v="64"/>
    <n v="0"/>
    <n v="4"/>
    <n v="7"/>
    <n v="11"/>
    <n v="10"/>
    <n v="15"/>
    <n v="2"/>
    <n v="2"/>
    <n v="0"/>
    <n v="3"/>
    <n v="6"/>
    <x v="1"/>
    <n v="0"/>
    <n v="0"/>
    <n v="0"/>
    <n v="0"/>
    <n v="0"/>
    <n v="0"/>
    <n v="41"/>
    <s v="36-50"/>
    <n v="2718"/>
    <n v="0"/>
    <n v="0"/>
    <n v="1"/>
    <n v="0"/>
    <n v="0"/>
    <n v="0"/>
    <n v="0"/>
    <n v="0"/>
    <n v="0"/>
    <n v="17"/>
    <d v="2015-05-07T00:00:00"/>
    <n v="5"/>
    <s v="May"/>
    <n v="1"/>
    <s v="452,20194,Low income,382,Low spender,0.0189165098544122,1,0,64,0,4,7,11,10,15,2,2,0,3,6,0,0,0,0,0,0,0,41,36-50,2718,0,0,1,0,0,0,0,0,0,17"/>
  </r>
  <r>
    <n v="249"/>
    <x v="239"/>
    <s v="Low income"/>
    <x v="223"/>
    <s v="High spender"/>
    <n v="6.6571733713065143E-2"/>
    <n v="1"/>
    <n v="0"/>
    <n v="35"/>
    <n v="24"/>
    <n v="0"/>
    <n v="8"/>
    <n v="0"/>
    <n v="0"/>
    <n v="1"/>
    <n v="2"/>
    <n v="1"/>
    <n v="0"/>
    <n v="3"/>
    <n v="6"/>
    <x v="1"/>
    <n v="0"/>
    <n v="0"/>
    <n v="0"/>
    <n v="0"/>
    <n v="0"/>
    <n v="0"/>
    <n v="46"/>
    <s v="36-50"/>
    <n v="2783"/>
    <n v="0"/>
    <n v="0"/>
    <n v="1"/>
    <n v="0"/>
    <n v="0"/>
    <n v="0"/>
    <n v="0"/>
    <n v="0"/>
    <n v="1"/>
    <n v="31"/>
    <d v="2015-03-03T00:00:00"/>
    <n v="3"/>
    <s v="March"/>
    <n v="1"/>
    <s v="249,30899,Low income,2057,High spender,0.0665717337130651,1,0,35,24,0,8,0,0,1,2,1,0,3,6,0,0,0,0,0,0,0,46,36-50,2783,0,0,1,0,0,0,0,0,1,31"/>
  </r>
  <r>
    <n v="2170"/>
    <x v="240"/>
    <s v="Low income"/>
    <x v="224"/>
    <s v="High spender"/>
    <n v="9.0920089528764139E-2"/>
    <n v="1"/>
    <n v="0"/>
    <n v="43"/>
    <n v="2"/>
    <n v="13"/>
    <n v="6"/>
    <n v="7"/>
    <n v="5"/>
    <n v="11"/>
    <n v="3"/>
    <n v="3"/>
    <n v="0"/>
    <n v="3"/>
    <n v="7"/>
    <x v="1"/>
    <n v="0"/>
    <n v="0"/>
    <n v="0"/>
    <n v="0"/>
    <n v="0"/>
    <n v="0"/>
    <n v="42"/>
    <s v="36-50"/>
    <n v="2170"/>
    <n v="0"/>
    <n v="0"/>
    <n v="0"/>
    <n v="1"/>
    <n v="0"/>
    <n v="0"/>
    <n v="1"/>
    <n v="0"/>
    <n v="0"/>
    <n v="22"/>
    <d v="2016-11-05T00:00:00"/>
    <n v="11"/>
    <s v="November"/>
    <n v="1"/>
    <s v="2170,16531,Low income,1503,High spender,0.0909200895287641,1,0,43,2,13,6,7,5,11,3,3,0,3,7,0,0,0,0,0,0,0,42,36-50,2170,0,0,0,1,0,0,1,0,0,22"/>
  </r>
  <r>
    <n v="2158"/>
    <x v="241"/>
    <s v="Low income"/>
    <x v="225"/>
    <s v="Low spender"/>
    <n v="1.7345746752097418E-2"/>
    <n v="0"/>
    <n v="0"/>
    <n v="80"/>
    <n v="1"/>
    <n v="9"/>
    <n v="7"/>
    <n v="2"/>
    <n v="14"/>
    <n v="10"/>
    <n v="1"/>
    <n v="2"/>
    <n v="0"/>
    <n v="3"/>
    <n v="6"/>
    <x v="1"/>
    <n v="0"/>
    <n v="0"/>
    <n v="0"/>
    <n v="0"/>
    <n v="0"/>
    <n v="0"/>
    <n v="59"/>
    <s v="50-65"/>
    <n v="2173"/>
    <n v="0"/>
    <n v="1"/>
    <n v="0"/>
    <n v="0"/>
    <n v="0"/>
    <n v="0"/>
    <n v="0"/>
    <n v="0"/>
    <n v="0"/>
    <n v="23"/>
    <d v="2016-11-02T00:00:00"/>
    <n v="11"/>
    <s v="November"/>
    <n v="1"/>
    <s v="2158,28249,Low income,490,Low spender,0.0173457467520974,0,0,80,1,9,7,2,14,10,1,2,0,3,6,0,0,0,0,0,0,0,59,50-65,2173,0,1,0,0,0,0,0,0,0,23"/>
  </r>
  <r>
    <n v="2084"/>
    <x v="242"/>
    <s v="Low income"/>
    <x v="226"/>
    <s v="High spender"/>
    <n v="3.4255545551281005E-2"/>
    <n v="2"/>
    <n v="0"/>
    <n v="9"/>
    <n v="3"/>
    <n v="2"/>
    <n v="8"/>
    <n v="20"/>
    <n v="0"/>
    <n v="17"/>
    <n v="2"/>
    <n v="2"/>
    <n v="1"/>
    <n v="2"/>
    <n v="7"/>
    <x v="1"/>
    <n v="0"/>
    <n v="0"/>
    <n v="0"/>
    <n v="0"/>
    <n v="0"/>
    <n v="0"/>
    <n v="48"/>
    <s v="36-50"/>
    <n v="2201"/>
    <n v="0"/>
    <n v="1"/>
    <n v="0"/>
    <n v="0"/>
    <n v="0"/>
    <n v="0"/>
    <n v="1"/>
    <n v="0"/>
    <n v="0"/>
    <n v="16"/>
    <d v="2016-10-05T00:00:00"/>
    <n v="10"/>
    <s v="October"/>
    <n v="1"/>
    <s v="2084,24434,Low income,837,High spender,0.034255545551281,2,0,9,3,2,8,20,0,17,2,2,1,2,7,0,0,0,0,0,0,0,48,36-50,2201,0,1,0,0,0,0,1,0,0,16"/>
  </r>
  <r>
    <n v="1903"/>
    <x v="243"/>
    <s v="Low income"/>
    <x v="227"/>
    <s v="Low spender"/>
    <n v="7.3405791953778032E-3"/>
    <n v="1"/>
    <n v="1"/>
    <n v="99"/>
    <n v="24"/>
    <n v="0"/>
    <n v="8"/>
    <n v="0"/>
    <n v="1"/>
    <n v="4"/>
    <n v="1"/>
    <n v="1"/>
    <n v="0"/>
    <n v="3"/>
    <n v="5"/>
    <x v="1"/>
    <n v="0"/>
    <n v="0"/>
    <n v="0"/>
    <n v="0"/>
    <n v="0"/>
    <n v="0"/>
    <n v="51"/>
    <s v="50-65"/>
    <n v="2255"/>
    <n v="0"/>
    <n v="1"/>
    <n v="0"/>
    <n v="0"/>
    <n v="0"/>
    <n v="0"/>
    <n v="1"/>
    <n v="0"/>
    <n v="0"/>
    <n v="29"/>
    <d v="2016-08-12T00:00:00"/>
    <n v="8"/>
    <s v="August"/>
    <n v="1"/>
    <s v="1903,42231,Low income,310,Low spender,0.0073405791953778,1,1,99,24,0,8,0,1,4,1,1,0,3,5,0,0,0,0,0,0,0,51,50-65,2255,0,1,0,0,0,0,1,0,0,29"/>
  </r>
  <r>
    <n v="1740"/>
    <x v="244"/>
    <s v="Low income"/>
    <x v="228"/>
    <s v="Low spender"/>
    <n v="1.0549159081318947E-2"/>
    <n v="1"/>
    <n v="0"/>
    <n v="9"/>
    <n v="12"/>
    <n v="6"/>
    <n v="2"/>
    <n v="11"/>
    <n v="2"/>
    <n v="16"/>
    <n v="1"/>
    <n v="1"/>
    <n v="0"/>
    <n v="3"/>
    <n v="4"/>
    <x v="1"/>
    <n v="0"/>
    <n v="0"/>
    <n v="0"/>
    <n v="0"/>
    <n v="0"/>
    <n v="0"/>
    <n v="43"/>
    <s v="36-50"/>
    <n v="2309"/>
    <n v="0"/>
    <n v="0"/>
    <n v="0"/>
    <n v="1"/>
    <n v="0"/>
    <n v="0"/>
    <n v="1"/>
    <n v="0"/>
    <n v="0"/>
    <n v="17"/>
    <d v="2016-06-19T00:00:00"/>
    <n v="6"/>
    <s v="June"/>
    <n v="1"/>
    <s v="1740,33178,Low income,350,Low spender,0.0105491590813189,1,0,9,12,6,2,11,2,16,1,1,0,3,4,0,0,0,0,0,0,0,43,36-50,2309,0,0,0,1,0,0,1,0,0,17"/>
  </r>
  <r>
    <n v="1226"/>
    <x v="245"/>
    <s v="Low income"/>
    <x v="229"/>
    <s v="High spender"/>
    <n v="6.2012303373105981E-2"/>
    <n v="0"/>
    <n v="0"/>
    <n v="94"/>
    <n v="8"/>
    <n v="9"/>
    <n v="9"/>
    <n v="2"/>
    <n v="5"/>
    <n v="22"/>
    <n v="1"/>
    <n v="1"/>
    <n v="1"/>
    <n v="3"/>
    <n v="4"/>
    <x v="1"/>
    <n v="0"/>
    <n v="0"/>
    <n v="0"/>
    <n v="0"/>
    <n v="0"/>
    <n v="0"/>
    <n v="61"/>
    <s v="50-65"/>
    <n v="2472"/>
    <n v="0"/>
    <n v="0"/>
    <n v="0"/>
    <n v="1"/>
    <n v="0"/>
    <n v="0"/>
    <n v="1"/>
    <n v="0"/>
    <n v="0"/>
    <n v="11"/>
    <d v="2016-01-08T00:00:00"/>
    <n v="1"/>
    <s v="January"/>
    <n v="1"/>
    <s v="1226,24221,Low income,1502,High spender,0.062012303373106,0,0,94,8,9,9,2,5,22,1,1,1,3,4,0,0,0,0,0,0,0,61,50-65,2472,0,0,0,1,0,0,1,0,0,11"/>
  </r>
  <r>
    <n v="771"/>
    <x v="246"/>
    <s v="Low income"/>
    <x v="230"/>
    <s v="Low spender"/>
    <n v="9.3223224927634941E-3"/>
    <n v="1"/>
    <n v="1"/>
    <n v="71"/>
    <n v="19"/>
    <n v="1"/>
    <n v="10"/>
    <n v="2"/>
    <n v="1"/>
    <n v="8"/>
    <n v="1"/>
    <n v="1"/>
    <n v="0"/>
    <n v="3"/>
    <n v="5"/>
    <x v="1"/>
    <n v="0"/>
    <n v="0"/>
    <n v="0"/>
    <n v="0"/>
    <n v="0"/>
    <n v="0"/>
    <n v="64"/>
    <s v="50-65"/>
    <n v="2619"/>
    <n v="0"/>
    <n v="0"/>
    <n v="0"/>
    <n v="0"/>
    <n v="1"/>
    <n v="0"/>
    <n v="1"/>
    <n v="0"/>
    <n v="0"/>
    <n v="25"/>
    <d v="2015-08-14T00:00:00"/>
    <n v="8"/>
    <s v="August"/>
    <n v="1"/>
    <s v="771,46984,Low income,438,Low spender,0.00932232249276349,1,1,71,19,1,10,2,1,8,1,1,0,3,5,0,0,0,0,0,0,0,64,50-65,2619,0,0,0,0,1,0,1,0,0,25"/>
  </r>
  <r>
    <n v="503"/>
    <x v="247"/>
    <s v="Low income"/>
    <x v="231"/>
    <s v="High spender"/>
    <n v="2.7678018575851393E-2"/>
    <n v="1"/>
    <n v="0"/>
    <n v="1"/>
    <n v="13"/>
    <n v="3"/>
    <n v="6"/>
    <n v="6"/>
    <n v="5"/>
    <n v="6"/>
    <n v="1"/>
    <n v="1"/>
    <n v="0"/>
    <n v="3"/>
    <n v="8"/>
    <x v="1"/>
    <n v="0"/>
    <n v="0"/>
    <n v="0"/>
    <n v="0"/>
    <n v="0"/>
    <n v="0"/>
    <n v="47"/>
    <s v="36-50"/>
    <n v="2701"/>
    <n v="0"/>
    <n v="1"/>
    <n v="0"/>
    <n v="0"/>
    <n v="0"/>
    <n v="0"/>
    <n v="1"/>
    <n v="0"/>
    <n v="0"/>
    <n v="27"/>
    <d v="2015-05-24T00:00:00"/>
    <n v="5"/>
    <s v="May"/>
    <n v="1"/>
    <s v="503,32300,Low income,894,High spender,0.0276780185758514,1,0,1,13,3,6,6,5,6,1,1,0,3,8,0,0,0,0,0,0,0,47,36-50,2701,0,1,0,0,0,0,1,0,0,27"/>
  </r>
  <r>
    <n v="1977"/>
    <x v="248"/>
    <s v="Low income"/>
    <x v="232"/>
    <s v="High spender"/>
    <n v="3.3777837947607123E-2"/>
    <n v="1"/>
    <n v="1"/>
    <n v="18"/>
    <n v="26"/>
    <n v="0"/>
    <n v="8"/>
    <n v="0"/>
    <n v="0"/>
    <n v="3"/>
    <n v="2"/>
    <n v="2"/>
    <n v="0"/>
    <n v="3"/>
    <n v="5"/>
    <x v="1"/>
    <n v="0"/>
    <n v="0"/>
    <n v="0"/>
    <n v="0"/>
    <n v="0"/>
    <n v="0"/>
    <n v="45"/>
    <s v="36-50"/>
    <n v="2232"/>
    <n v="0"/>
    <n v="1"/>
    <n v="0"/>
    <n v="0"/>
    <n v="0"/>
    <n v="0"/>
    <n v="0"/>
    <n v="1"/>
    <n v="0"/>
    <n v="31"/>
    <d v="2016-09-04T00:00:00"/>
    <n v="9"/>
    <s v="September"/>
    <n v="1"/>
    <s v="1977,44319,Low income,1497,High spender,0.0337778379476071,1,1,18,26,0,8,0,0,3,2,2,0,3,5,0,0,0,0,0,0,0,45,36-50,2232,0,1,0,0,0,0,0,1,0,31"/>
  </r>
  <r>
    <n v="1905"/>
    <x v="249"/>
    <s v="Low income"/>
    <x v="233"/>
    <s v="Low spender"/>
    <n v="1.3251715323557111E-2"/>
    <n v="1"/>
    <n v="0"/>
    <n v="23"/>
    <n v="25"/>
    <n v="0"/>
    <n v="8"/>
    <n v="0"/>
    <n v="1"/>
    <n v="4"/>
    <n v="1"/>
    <n v="2"/>
    <n v="0"/>
    <n v="2"/>
    <n v="9"/>
    <x v="1"/>
    <n v="0"/>
    <n v="0"/>
    <n v="0"/>
    <n v="0"/>
    <n v="0"/>
    <n v="0"/>
    <n v="49"/>
    <s v="36-50"/>
    <n v="2255"/>
    <n v="0"/>
    <n v="0"/>
    <n v="0"/>
    <n v="1"/>
    <n v="0"/>
    <n v="0"/>
    <n v="0"/>
    <n v="0"/>
    <n v="1"/>
    <n v="30"/>
    <d v="2016-08-12T00:00:00"/>
    <n v="8"/>
    <s v="August"/>
    <n v="1"/>
    <s v="1905,29732,Low income,394,Low spender,0.0132517153235571,1,0,23,25,0,8,0,1,4,1,2,0,2,9,0,0,0,0,0,0,0,49,36-50,2255,0,0,0,1,0,0,0,0,1,30"/>
  </r>
  <r>
    <n v="1827"/>
    <x v="250"/>
    <s v="Low income"/>
    <x v="234"/>
    <s v="Low spender"/>
    <n v="2.0268748592448013E-3"/>
    <n v="1"/>
    <n v="0"/>
    <n v="71"/>
    <n v="13"/>
    <n v="2"/>
    <n v="15"/>
    <n v="2"/>
    <n v="2"/>
    <n v="8"/>
    <n v="2"/>
    <n v="2"/>
    <n v="0"/>
    <n v="3"/>
    <n v="6"/>
    <x v="1"/>
    <n v="0"/>
    <n v="0"/>
    <n v="0"/>
    <n v="0"/>
    <n v="0"/>
    <n v="0"/>
    <n v="53"/>
    <s v="50-65"/>
    <n v="2279"/>
    <n v="1"/>
    <n v="0"/>
    <n v="0"/>
    <n v="0"/>
    <n v="0"/>
    <n v="0"/>
    <n v="0"/>
    <n v="0"/>
    <n v="1"/>
    <n v="26"/>
    <d v="2016-07-19T00:00:00"/>
    <n v="7"/>
    <s v="July"/>
    <n v="1"/>
    <s v="1827,26642,Low income,54,Low spender,0.0020268748592448,1,0,71,13,2,15,2,2,8,2,2,0,3,6,0,0,0,0,0,0,0,53,50-65,2279,1,0,0,0,0,0,0,0,1,26"/>
  </r>
  <r>
    <n v="1429"/>
    <x v="251"/>
    <s v="Low income"/>
    <x v="235"/>
    <s v="Low spender"/>
    <n v="1.4609831557236164E-3"/>
    <n v="0"/>
    <n v="0"/>
    <n v="29"/>
    <n v="19"/>
    <n v="3"/>
    <n v="6"/>
    <n v="4"/>
    <n v="2"/>
    <n v="12"/>
    <n v="1"/>
    <n v="1"/>
    <n v="0"/>
    <n v="3"/>
    <n v="4"/>
    <x v="1"/>
    <n v="0"/>
    <n v="0"/>
    <n v="0"/>
    <n v="0"/>
    <n v="0"/>
    <n v="0"/>
    <n v="67"/>
    <s v="66+"/>
    <n v="2414"/>
    <n v="1"/>
    <n v="0"/>
    <n v="0"/>
    <n v="0"/>
    <n v="0"/>
    <n v="0"/>
    <n v="1"/>
    <n v="0"/>
    <n v="0"/>
    <n v="22"/>
    <d v="2016-03-06T00:00:00"/>
    <n v="3"/>
    <s v="March"/>
    <n v="1"/>
    <s v="1429,23272,Low income,34,Low spender,0.00146098315572362,0,0,29,19,3,6,4,2,12,1,1,0,3,4,0,0,0,0,0,0,0,67,66+,2414,1,0,0,0,0,0,1,0,0,22"/>
  </r>
  <r>
    <n v="1269"/>
    <x v="252"/>
    <s v="Low income"/>
    <x v="236"/>
    <s v="High spender"/>
    <n v="5.0924832743014563E-2"/>
    <n v="1"/>
    <n v="0"/>
    <n v="48"/>
    <n v="2"/>
    <n v="2"/>
    <n v="4"/>
    <n v="13"/>
    <n v="13"/>
    <n v="4"/>
    <n v="1"/>
    <n v="1"/>
    <n v="0"/>
    <n v="4"/>
    <n v="4"/>
    <x v="1"/>
    <n v="0"/>
    <n v="0"/>
    <n v="0"/>
    <n v="0"/>
    <n v="0"/>
    <n v="0"/>
    <n v="47"/>
    <s v="36-50"/>
    <n v="2461"/>
    <n v="0"/>
    <n v="1"/>
    <n v="0"/>
    <n v="0"/>
    <n v="0"/>
    <n v="0"/>
    <n v="1"/>
    <n v="0"/>
    <n v="0"/>
    <n v="30"/>
    <d v="2016-01-19T00:00:00"/>
    <n v="1"/>
    <s v="January"/>
    <n v="1"/>
    <s v="1269,25410,Low income,1294,High spender,0.0509248327430146,1,0,48,2,2,4,13,13,4,1,1,0,4,4,0,0,0,0,0,0,0,47,36-50,2461,0,1,0,0,0,0,1,0,0,30"/>
  </r>
  <r>
    <n v="1156"/>
    <x v="253"/>
    <s v="Low income"/>
    <x v="237"/>
    <s v="High spender"/>
    <n v="3.1580943094715742E-2"/>
    <n v="1"/>
    <n v="1"/>
    <n v="74"/>
    <n v="17"/>
    <n v="1"/>
    <n v="12"/>
    <n v="3"/>
    <n v="1"/>
    <n v="4"/>
    <n v="2"/>
    <n v="2"/>
    <n v="0"/>
    <n v="3"/>
    <n v="7"/>
    <x v="1"/>
    <n v="0"/>
    <n v="0"/>
    <n v="0"/>
    <n v="0"/>
    <n v="0"/>
    <n v="0"/>
    <n v="55"/>
    <s v="50-65"/>
    <n v="2495"/>
    <n v="1"/>
    <n v="0"/>
    <n v="0"/>
    <n v="0"/>
    <n v="0"/>
    <n v="0"/>
    <n v="0"/>
    <n v="0"/>
    <n v="1"/>
    <n v="30"/>
    <d v="2015-12-16T00:00:00"/>
    <n v="12"/>
    <s v="December"/>
    <n v="1"/>
    <s v="1156,36921,Low income,1166,High spender,0.0315809430947157,1,1,74,17,1,12,3,1,4,2,2,0,3,7,0,0,0,0,0,0,0,55,50-65,2495,1,0,0,0,0,0,0,0,1,30"/>
  </r>
  <r>
    <n v="994"/>
    <x v="254"/>
    <s v="Low income"/>
    <x v="238"/>
    <s v="Low spender"/>
    <n v="2.8715041976364899E-2"/>
    <n v="1"/>
    <n v="1"/>
    <n v="95"/>
    <n v="12"/>
    <n v="4"/>
    <n v="2"/>
    <n v="10"/>
    <n v="6"/>
    <n v="10"/>
    <n v="4"/>
    <n v="2"/>
    <n v="0"/>
    <n v="4"/>
    <n v="5"/>
    <x v="1"/>
    <n v="0"/>
    <n v="0"/>
    <n v="0"/>
    <n v="0"/>
    <n v="0"/>
    <n v="0"/>
    <n v="56"/>
    <s v="50-65"/>
    <n v="2549"/>
    <n v="0"/>
    <n v="0"/>
    <n v="1"/>
    <n v="0"/>
    <n v="0"/>
    <n v="0"/>
    <n v="1"/>
    <n v="0"/>
    <n v="0"/>
    <n v="24"/>
    <d v="2015-10-23T00:00:00"/>
    <n v="10"/>
    <s v="October"/>
    <n v="1"/>
    <s v="994,18701,Low income,537,Low spender,0.0287150419763649,1,1,95,12,4,2,10,6,10,4,2,0,4,5,0,0,0,0,0,0,0,56,50-65,2549,0,0,1,0,0,0,1,0,0,24"/>
  </r>
  <r>
    <n v="840"/>
    <x v="255"/>
    <s v="Low income"/>
    <x v="239"/>
    <s v="Low spender"/>
    <n v="7.7300218301542423E-3"/>
    <n v="1"/>
    <n v="1"/>
    <n v="89"/>
    <n v="12"/>
    <n v="1"/>
    <n v="16"/>
    <n v="4"/>
    <n v="1"/>
    <n v="3"/>
    <n v="3"/>
    <n v="2"/>
    <n v="0"/>
    <n v="3"/>
    <n v="8"/>
    <x v="1"/>
    <n v="0"/>
    <n v="0"/>
    <n v="0"/>
    <n v="0"/>
    <n v="0"/>
    <n v="0"/>
    <n v="53"/>
    <s v="50-65"/>
    <n v="2599"/>
    <n v="0"/>
    <n v="0"/>
    <n v="0"/>
    <n v="1"/>
    <n v="0"/>
    <n v="0"/>
    <n v="1"/>
    <n v="0"/>
    <n v="0"/>
    <n v="31"/>
    <d v="2015-09-03T00:00:00"/>
    <n v="9"/>
    <s v="September"/>
    <n v="1"/>
    <s v="840,27943,Low income,216,Low spender,0.00773002183015424,1,1,89,12,1,16,4,1,3,3,2,0,3,8,0,0,0,0,0,0,0,53,50-65,2599,0,0,0,1,0,0,1,0,0,31"/>
  </r>
  <r>
    <n v="535"/>
    <x v="256"/>
    <s v="Low income"/>
    <x v="240"/>
    <s v="Low spender"/>
    <n v="5.0450355265590748E-3"/>
    <n v="1"/>
    <n v="2"/>
    <n v="75"/>
    <n v="22"/>
    <n v="1"/>
    <n v="8"/>
    <n v="2"/>
    <n v="1"/>
    <n v="2"/>
    <n v="2"/>
    <n v="1"/>
    <n v="0"/>
    <n v="3"/>
    <n v="8"/>
    <x v="1"/>
    <n v="0"/>
    <n v="0"/>
    <n v="0"/>
    <n v="0"/>
    <n v="0"/>
    <n v="0"/>
    <n v="58"/>
    <s v="50-65"/>
    <n v="2692"/>
    <n v="1"/>
    <n v="0"/>
    <n v="0"/>
    <n v="0"/>
    <n v="0"/>
    <n v="0"/>
    <n v="1"/>
    <n v="0"/>
    <n v="0"/>
    <n v="32"/>
    <d v="2015-06-02T00:00:00"/>
    <n v="6"/>
    <s v="June"/>
    <n v="1"/>
    <s v="535,37859,Low income,191,Low spender,0.00504503552655907,1,2,75,22,1,8,2,1,2,2,1,0,3,8,0,0,0,0,0,0,0,58,50-65,2692,1,0,0,0,0,0,1,0,0,32"/>
  </r>
  <r>
    <n v="512"/>
    <x v="257"/>
    <s v="Low income"/>
    <x v="241"/>
    <s v="High spender"/>
    <n v="6.3411109694419654E-2"/>
    <n v="0"/>
    <n v="1"/>
    <n v="67"/>
    <n v="9"/>
    <n v="7"/>
    <n v="13"/>
    <n v="3"/>
    <n v="2"/>
    <n v="20"/>
    <n v="1"/>
    <n v="1"/>
    <n v="1"/>
    <n v="2"/>
    <n v="6"/>
    <x v="1"/>
    <n v="0"/>
    <n v="0"/>
    <n v="0"/>
    <n v="0"/>
    <n v="0"/>
    <n v="0"/>
    <n v="55"/>
    <s v="50-65"/>
    <n v="2697"/>
    <n v="0"/>
    <n v="0"/>
    <n v="1"/>
    <n v="0"/>
    <n v="0"/>
    <n v="0"/>
    <n v="0"/>
    <n v="0"/>
    <n v="0"/>
    <n v="14"/>
    <d v="2015-05-28T00:00:00"/>
    <n v="5"/>
    <s v="May"/>
    <n v="1"/>
    <s v="512,23529,Low income,1492,High spender,0.0634111096944197,0,1,67,9,7,13,3,2,20,1,1,1,2,6,0,0,0,0,0,0,0,55,50-65,2697,0,0,1,0,0,0,0,0,0,14"/>
  </r>
  <r>
    <n v="288"/>
    <x v="258"/>
    <s v="Low income"/>
    <x v="242"/>
    <s v="High spender"/>
    <n v="4.8342586279666241E-2"/>
    <n v="0"/>
    <n v="1"/>
    <n v="23"/>
    <n v="8"/>
    <n v="4"/>
    <n v="5"/>
    <n v="15"/>
    <n v="2"/>
    <n v="11"/>
    <n v="2"/>
    <n v="1"/>
    <n v="0"/>
    <n v="3"/>
    <n v="7"/>
    <x v="1"/>
    <n v="0"/>
    <n v="0"/>
    <n v="0"/>
    <n v="0"/>
    <n v="0"/>
    <n v="0"/>
    <n v="45"/>
    <s v="36-50"/>
    <n v="2770"/>
    <n v="0"/>
    <n v="1"/>
    <n v="0"/>
    <n v="0"/>
    <n v="0"/>
    <n v="0"/>
    <n v="0"/>
    <n v="0"/>
    <n v="0"/>
    <n v="23"/>
    <d v="2015-03-16T00:00:00"/>
    <n v="3"/>
    <s v="March"/>
    <n v="1"/>
    <s v="288,30801,Low income,1489,High spender,0.0483425862796662,0,1,23,8,4,5,15,2,11,2,1,0,3,7,0,0,0,0,0,0,0,45,36-50,2770,0,1,0,0,0,0,0,0,0,23"/>
  </r>
  <r>
    <n v="281"/>
    <x v="259"/>
    <s v="Low income"/>
    <x v="243"/>
    <s v="High spender"/>
    <n v="6.4881428190780716E-2"/>
    <n v="1"/>
    <n v="0"/>
    <n v="36"/>
    <n v="11"/>
    <n v="7"/>
    <n v="12"/>
    <n v="2"/>
    <n v="2"/>
    <n v="27"/>
    <n v="2"/>
    <n v="2"/>
    <n v="1"/>
    <n v="2"/>
    <n v="5"/>
    <x v="1"/>
    <n v="0"/>
    <n v="1"/>
    <n v="0"/>
    <n v="0"/>
    <n v="0"/>
    <n v="1"/>
    <n v="34"/>
    <s v="24-35"/>
    <n v="2774"/>
    <n v="0"/>
    <n v="1"/>
    <n v="0"/>
    <n v="0"/>
    <n v="0"/>
    <n v="0"/>
    <n v="1"/>
    <n v="0"/>
    <n v="0"/>
    <n v="7"/>
    <d v="2015-03-12T00:00:00"/>
    <n v="3"/>
    <s v="March"/>
    <n v="1"/>
    <s v="281,22518,Low income,1461,High spender,0.0648814281907807,1,0,36,11,7,12,2,2,27,2,2,1,2,5,0,0,1,0,0,0,1,34,24-35,2774,0,1,0,0,0,0,1,0,0,7"/>
  </r>
  <r>
    <n v="1847"/>
    <x v="260"/>
    <s v="Low income"/>
    <x v="244"/>
    <s v="Low spender"/>
    <n v="1.997326094883118E-2"/>
    <n v="1"/>
    <n v="0"/>
    <n v="98"/>
    <n v="8"/>
    <n v="4"/>
    <n v="10"/>
    <n v="6"/>
    <n v="7"/>
    <n v="6"/>
    <n v="2"/>
    <n v="2"/>
    <n v="0"/>
    <n v="4"/>
    <n v="5"/>
    <x v="1"/>
    <n v="0"/>
    <n v="0"/>
    <n v="0"/>
    <n v="0"/>
    <n v="0"/>
    <n v="0"/>
    <n v="30"/>
    <s v="24-35"/>
    <n v="2272"/>
    <n v="0"/>
    <n v="1"/>
    <n v="0"/>
    <n v="0"/>
    <n v="0"/>
    <n v="1"/>
    <n v="0"/>
    <n v="0"/>
    <n v="0"/>
    <n v="29"/>
    <d v="2016-07-26T00:00:00"/>
    <n v="7"/>
    <s v="July"/>
    <n v="1"/>
    <s v="1847,24683,Low income,493,Low spender,0.0199732609488312,1,0,98,8,4,10,6,7,6,2,2,0,4,5,0,0,0,0,0,0,0,30,24-35,2272,0,1,0,0,0,1,0,0,0,29"/>
  </r>
  <r>
    <n v="1498"/>
    <x v="261"/>
    <s v="Low income"/>
    <x v="17"/>
    <s v="Low spender"/>
    <n v="1.4676206200697119E-3"/>
    <n v="1"/>
    <n v="0"/>
    <n v="3"/>
    <n v="22"/>
    <n v="1"/>
    <n v="11"/>
    <n v="0"/>
    <n v="1"/>
    <n v="2"/>
    <n v="1"/>
    <n v="1"/>
    <n v="0"/>
    <n v="3"/>
    <n v="7"/>
    <x v="1"/>
    <n v="0"/>
    <n v="0"/>
    <n v="0"/>
    <n v="0"/>
    <n v="0"/>
    <n v="0"/>
    <n v="36"/>
    <s v="36-50"/>
    <n v="2393"/>
    <n v="0"/>
    <n v="1"/>
    <n v="0"/>
    <n v="0"/>
    <n v="0"/>
    <n v="0"/>
    <n v="1"/>
    <n v="0"/>
    <n v="0"/>
    <n v="33"/>
    <d v="2016-03-27T00:00:00"/>
    <n v="3"/>
    <s v="March"/>
    <n v="1"/>
    <s v="1498,27255,Low income,40,Low spender,0.00146762062006971,1,0,3,22,1,11,0,1,2,1,1,0,3,7,0,0,0,0,0,0,0,36,36-50,2393,0,1,0,0,0,0,1,0,0,33"/>
  </r>
  <r>
    <n v="1465"/>
    <x v="262"/>
    <s v="Low income"/>
    <x v="245"/>
    <s v="High spender"/>
    <n v="6.5827943651989018E-2"/>
    <n v="2"/>
    <n v="1"/>
    <n v="28"/>
    <n v="25"/>
    <n v="0"/>
    <n v="8"/>
    <n v="2"/>
    <n v="0"/>
    <n v="2"/>
    <n v="2"/>
    <n v="2"/>
    <n v="0"/>
    <n v="3"/>
    <n v="7"/>
    <x v="1"/>
    <n v="0"/>
    <n v="0"/>
    <n v="0"/>
    <n v="0"/>
    <n v="0"/>
    <n v="0"/>
    <n v="53"/>
    <s v="50-65"/>
    <n v="2403"/>
    <n v="0"/>
    <n v="1"/>
    <n v="0"/>
    <n v="0"/>
    <n v="0"/>
    <n v="0"/>
    <n v="1"/>
    <n v="0"/>
    <n v="0"/>
    <n v="33"/>
    <d v="2016-03-17T00:00:00"/>
    <n v="3"/>
    <s v="March"/>
    <n v="1"/>
    <s v="1465,22574,Low income,1486,High spender,0.065827943651989,2,1,28,25,0,8,2,0,2,2,2,0,3,7,0,0,0,0,0,0,0,53,50-65,2403,0,1,0,0,0,0,1,0,0,33"/>
  </r>
  <r>
    <n v="1125"/>
    <x v="263"/>
    <s v="Low income"/>
    <x v="246"/>
    <s v="High spender"/>
    <n v="3.6420011319733249E-2"/>
    <n v="1"/>
    <n v="1"/>
    <n v="72"/>
    <n v="22"/>
    <n v="0"/>
    <n v="13"/>
    <n v="0"/>
    <n v="0"/>
    <n v="3"/>
    <n v="2"/>
    <n v="1"/>
    <n v="0"/>
    <n v="3"/>
    <n v="7"/>
    <x v="1"/>
    <n v="0"/>
    <n v="0"/>
    <n v="0"/>
    <n v="0"/>
    <n v="0"/>
    <n v="0"/>
    <n v="55"/>
    <s v="50-65"/>
    <n v="2506"/>
    <n v="0"/>
    <n v="0"/>
    <n v="1"/>
    <n v="0"/>
    <n v="0"/>
    <n v="0"/>
    <n v="0"/>
    <n v="0"/>
    <n v="1"/>
    <n v="32"/>
    <d v="2015-12-05T00:00:00"/>
    <n v="12"/>
    <s v="December"/>
    <n v="1"/>
    <s v="1125,40637,Low income,1480,High spender,0.0364200113197332,1,1,72,22,0,13,0,0,3,2,1,0,3,7,0,0,0,0,0,0,0,55,50-65,2506,0,0,1,0,0,0,0,0,1,32"/>
  </r>
  <r>
    <n v="1031"/>
    <x v="264"/>
    <s v="Low income"/>
    <x v="247"/>
    <s v="High spender"/>
    <n v="4.267173156062045E-2"/>
    <n v="1"/>
    <n v="0"/>
    <n v="40"/>
    <n v="6"/>
    <n v="2"/>
    <n v="15"/>
    <n v="6"/>
    <n v="6"/>
    <n v="3"/>
    <n v="1"/>
    <n v="1"/>
    <n v="0"/>
    <n v="3"/>
    <n v="8"/>
    <x v="1"/>
    <n v="0"/>
    <n v="0"/>
    <n v="0"/>
    <n v="0"/>
    <n v="0"/>
    <n v="0"/>
    <n v="48"/>
    <s v="36-50"/>
    <n v="2535"/>
    <n v="0"/>
    <n v="0"/>
    <n v="0"/>
    <n v="1"/>
    <n v="0"/>
    <n v="0"/>
    <n v="1"/>
    <n v="0"/>
    <n v="0"/>
    <n v="32"/>
    <d v="2015-11-06T00:00:00"/>
    <n v="11"/>
    <s v="November"/>
    <n v="1"/>
    <s v="1031,31590,Low income,1348,High spender,0.0426717315606205,1,0,40,6,2,15,6,6,3,1,1,0,3,8,0,0,0,0,0,0,0,48,36-50,2535,0,0,0,1,0,0,1,0,0,32"/>
  </r>
  <r>
    <n v="915"/>
    <x v="265"/>
    <s v="Low income"/>
    <x v="248"/>
    <s v="High spender"/>
    <n v="0.11040339702760085"/>
    <n v="2"/>
    <n v="0"/>
    <n v="96"/>
    <n v="8"/>
    <n v="2"/>
    <n v="15"/>
    <n v="0"/>
    <n v="10"/>
    <n v="18"/>
    <n v="4"/>
    <n v="3"/>
    <n v="1"/>
    <n v="3"/>
    <n v="5"/>
    <x v="1"/>
    <n v="0"/>
    <n v="0"/>
    <n v="0"/>
    <n v="0"/>
    <n v="0"/>
    <n v="0"/>
    <n v="40"/>
    <s v="36-50"/>
    <n v="2574"/>
    <n v="0"/>
    <n v="1"/>
    <n v="0"/>
    <n v="0"/>
    <n v="0"/>
    <n v="0"/>
    <n v="1"/>
    <n v="0"/>
    <n v="0"/>
    <n v="17"/>
    <d v="2015-09-28T00:00:00"/>
    <n v="9"/>
    <s v="September"/>
    <n v="1"/>
    <s v="915,15072,Low income,1664,High spender,0.110403397027601,2,0,96,8,2,15,0,10,18,4,3,1,3,5,0,0,0,0,0,0,0,40,36-50,2574,0,1,0,0,0,0,1,0,0,17"/>
  </r>
  <r>
    <n v="876"/>
    <x v="266"/>
    <s v="Low income"/>
    <x v="249"/>
    <s v="High spender"/>
    <n v="4.2300599354541266E-2"/>
    <n v="0"/>
    <n v="1"/>
    <n v="65"/>
    <n v="29"/>
    <n v="0"/>
    <n v="5"/>
    <n v="0"/>
    <n v="1"/>
    <n v="5"/>
    <n v="1"/>
    <n v="1"/>
    <n v="0"/>
    <n v="3"/>
    <n v="5"/>
    <x v="1"/>
    <n v="0"/>
    <n v="0"/>
    <n v="0"/>
    <n v="0"/>
    <n v="0"/>
    <n v="0"/>
    <n v="54"/>
    <s v="50-65"/>
    <n v="2587"/>
    <n v="0"/>
    <n v="0"/>
    <n v="1"/>
    <n v="0"/>
    <n v="0"/>
    <n v="0"/>
    <n v="1"/>
    <n v="0"/>
    <n v="0"/>
    <n v="30"/>
    <d v="2015-09-15T00:00:00"/>
    <n v="9"/>
    <s v="September"/>
    <n v="1"/>
    <s v="876,34704,Low income,1468,High spender,0.0423005993545413,0,1,65,29,0,5,0,1,5,1,1,0,3,5,0,0,0,0,0,0,0,54,50-65,2587,0,0,1,0,0,0,1,0,0,30"/>
  </r>
  <r>
    <n v="767"/>
    <x v="267"/>
    <s v="Low income"/>
    <x v="250"/>
    <s v="High spender"/>
    <n v="8.6930091185410341E-2"/>
    <n v="0"/>
    <n v="1"/>
    <n v="65"/>
    <n v="7"/>
    <n v="11"/>
    <n v="3"/>
    <n v="10"/>
    <n v="4"/>
    <n v="20"/>
    <n v="2"/>
    <n v="1"/>
    <n v="1"/>
    <n v="3"/>
    <n v="5"/>
    <x v="1"/>
    <n v="0"/>
    <n v="0"/>
    <n v="0"/>
    <n v="0"/>
    <n v="0"/>
    <n v="0"/>
    <n v="60"/>
    <s v="50-65"/>
    <n v="2621"/>
    <n v="0"/>
    <n v="0"/>
    <n v="0"/>
    <n v="1"/>
    <n v="0"/>
    <n v="0"/>
    <n v="1"/>
    <n v="0"/>
    <n v="0"/>
    <n v="15"/>
    <d v="2015-08-12T00:00:00"/>
    <n v="8"/>
    <s v="August"/>
    <n v="1"/>
    <s v="767,19740,Low income,1716,High spender,0.0869300911854103,0,1,65,7,11,3,10,4,20,2,1,1,3,5,0,0,0,0,0,0,0,60,50-65,2621,0,0,0,1,0,0,1,0,0,15"/>
  </r>
  <r>
    <n v="679"/>
    <x v="268"/>
    <s v="Low income"/>
    <x v="251"/>
    <s v="Low spender"/>
    <n v="2.9375045898509219E-4"/>
    <n v="1"/>
    <n v="1"/>
    <n v="63"/>
    <n v="23"/>
    <n v="1"/>
    <n v="7"/>
    <n v="0"/>
    <n v="4"/>
    <n v="24"/>
    <n v="1"/>
    <n v="1"/>
    <n v="1"/>
    <n v="2"/>
    <n v="7"/>
    <x v="1"/>
    <n v="0"/>
    <n v="0"/>
    <n v="0"/>
    <n v="0"/>
    <n v="0"/>
    <n v="0"/>
    <n v="49"/>
    <s v="36-50"/>
    <n v="2652"/>
    <n v="1"/>
    <n v="0"/>
    <n v="0"/>
    <n v="0"/>
    <n v="0"/>
    <n v="0"/>
    <n v="1"/>
    <n v="0"/>
    <n v="0"/>
    <n v="11"/>
    <d v="2015-07-12T00:00:00"/>
    <n v="7"/>
    <s v="July"/>
    <n v="1"/>
    <s v="679,40851,Low income,12,Low spender,0.000293750458985092,1,1,63,23,1,7,0,4,24,1,1,1,2,7,0,0,0,0,0,0,0,49,36-50,2652,1,0,0,0,0,0,1,0,0,11"/>
  </r>
  <r>
    <n v="174"/>
    <x v="269"/>
    <s v="Low income"/>
    <x v="252"/>
    <s v="Low spender"/>
    <n v="2.6155717761557177E-2"/>
    <n v="1"/>
    <n v="0"/>
    <n v="1"/>
    <n v="13"/>
    <n v="3"/>
    <n v="8"/>
    <n v="7"/>
    <n v="4"/>
    <n v="16"/>
    <n v="2"/>
    <n v="1"/>
    <n v="0"/>
    <n v="3"/>
    <n v="9"/>
    <x v="1"/>
    <n v="0"/>
    <n v="0"/>
    <n v="0"/>
    <n v="0"/>
    <n v="0"/>
    <n v="1"/>
    <n v="36"/>
    <s v="36-50"/>
    <n v="2809"/>
    <n v="0"/>
    <n v="1"/>
    <n v="0"/>
    <n v="0"/>
    <n v="0"/>
    <n v="1"/>
    <n v="0"/>
    <n v="0"/>
    <n v="0"/>
    <n v="19"/>
    <d v="2015-02-05T00:00:00"/>
    <n v="2"/>
    <s v="February"/>
    <n v="1"/>
    <s v="174,14796,Low income,387,Low spender,0.0261557177615572,1,0,1,13,3,8,7,4,16,2,1,0,3,9,0,0,0,0,0,0,1,36,36-50,2809,0,1,0,0,0,1,0,0,0,19"/>
  </r>
  <r>
    <n v="132"/>
    <x v="270"/>
    <s v="Low income"/>
    <x v="253"/>
    <s v="High spender"/>
    <n v="2.0437914475188657E-2"/>
    <n v="1"/>
    <n v="1"/>
    <n v="40"/>
    <n v="8"/>
    <n v="4"/>
    <n v="15"/>
    <n v="3"/>
    <n v="5"/>
    <n v="3"/>
    <n v="2"/>
    <n v="1"/>
    <n v="0"/>
    <n v="3"/>
    <n v="7"/>
    <x v="1"/>
    <n v="0"/>
    <n v="0"/>
    <n v="0"/>
    <n v="0"/>
    <n v="0"/>
    <n v="0"/>
    <n v="45"/>
    <s v="36-50"/>
    <n v="2820"/>
    <n v="0"/>
    <n v="0"/>
    <n v="0"/>
    <n v="1"/>
    <n v="0"/>
    <n v="1"/>
    <n v="0"/>
    <n v="0"/>
    <n v="0"/>
    <n v="32"/>
    <d v="2015-01-25T00:00:00"/>
    <n v="1"/>
    <s v="January"/>
    <n v="1"/>
    <s v="132,34984,Low income,715,High spender,0.0204379144751887,1,1,40,8,4,15,3,5,3,2,1,0,3,7,0,0,0,0,0,0,0,45,36-50,2820,0,0,0,1,0,1,0,0,0,32"/>
  </r>
  <r>
    <n v="2091"/>
    <x v="271"/>
    <s v="Low income"/>
    <x v="254"/>
    <s v="Low spender"/>
    <n v="7.3431685273790534E-3"/>
    <n v="1"/>
    <n v="0"/>
    <n v="30"/>
    <n v="5"/>
    <n v="3"/>
    <n v="11"/>
    <n v="12"/>
    <n v="5"/>
    <n v="9"/>
    <n v="1"/>
    <n v="2"/>
    <n v="0"/>
    <n v="3"/>
    <n v="6"/>
    <x v="1"/>
    <n v="0"/>
    <n v="0"/>
    <n v="0"/>
    <n v="0"/>
    <n v="0"/>
    <n v="0"/>
    <n v="37"/>
    <s v="36-50"/>
    <n v="2197"/>
    <n v="0"/>
    <n v="1"/>
    <n v="0"/>
    <n v="0"/>
    <n v="0"/>
    <n v="0"/>
    <n v="1"/>
    <n v="0"/>
    <n v="0"/>
    <n v="27"/>
    <d v="2016-10-09T00:00:00"/>
    <n v="10"/>
    <s v="October"/>
    <n v="1"/>
    <s v="2091,30096,Low income,221,Low spender,0.00734316852737905,1,0,30,5,3,11,12,5,9,1,2,0,3,6,0,0,0,0,0,0,0,37,36-50,2197,0,1,0,0,0,0,1,0,0,27"/>
  </r>
  <r>
    <n v="1924"/>
    <x v="272"/>
    <s v="Low income"/>
    <x v="255"/>
    <s v="High spender"/>
    <n v="3.1177303529887731E-2"/>
    <n v="1"/>
    <n v="1"/>
    <n v="87"/>
    <n v="15"/>
    <n v="4"/>
    <n v="10"/>
    <n v="3"/>
    <n v="4"/>
    <n v="18"/>
    <n v="2"/>
    <n v="1"/>
    <n v="1"/>
    <n v="3"/>
    <n v="3"/>
    <x v="1"/>
    <n v="0"/>
    <n v="0"/>
    <n v="0"/>
    <n v="0"/>
    <n v="0"/>
    <n v="0"/>
    <n v="57"/>
    <s v="50-65"/>
    <n v="2249"/>
    <n v="0"/>
    <n v="0"/>
    <n v="1"/>
    <n v="0"/>
    <n v="0"/>
    <n v="1"/>
    <n v="0"/>
    <n v="0"/>
    <n v="0"/>
    <n v="18"/>
    <d v="2016-08-18T00:00:00"/>
    <n v="8"/>
    <s v="August"/>
    <n v="1"/>
    <s v="1924,39548,Low income,1233,High spender,0.0311773035298877,1,1,87,15,4,10,3,4,18,2,1,1,3,3,0,0,0,0,0,0,0,57,50-65,2249,0,0,1,0,0,1,0,0,0,18"/>
  </r>
  <r>
    <n v="1864"/>
    <x v="273"/>
    <s v="Low income"/>
    <x v="8"/>
    <s v="Low spender"/>
    <n v="3.0099150141643057E-3"/>
    <n v="1"/>
    <n v="1"/>
    <n v="68"/>
    <n v="28"/>
    <n v="0"/>
    <n v="6"/>
    <n v="1"/>
    <n v="1"/>
    <n v="13"/>
    <n v="1"/>
    <n v="1"/>
    <n v="0"/>
    <n v="0"/>
    <n v="20"/>
    <x v="1"/>
    <n v="0"/>
    <n v="1"/>
    <n v="0"/>
    <n v="0"/>
    <n v="0"/>
    <n v="0"/>
    <n v="70"/>
    <s v="66+"/>
    <n v="2267"/>
    <n v="0"/>
    <n v="0"/>
    <n v="0"/>
    <n v="1"/>
    <n v="0"/>
    <n v="0"/>
    <n v="0"/>
    <n v="0"/>
    <n v="1"/>
    <n v="23"/>
    <d v="2016-07-31T00:00:00"/>
    <n v="7"/>
    <s v="July"/>
    <n v="1"/>
    <s v="1864,5648,Low income,17,Low spender,0.00300991501416431,1,1,68,28,0,6,1,1,13,1,1,0,0,20,0,0,1,0,0,0,0,70,66+,2267,0,0,0,1,0,0,0,0,1,23"/>
  </r>
  <r>
    <n v="1694"/>
    <x v="274"/>
    <s v="Low income"/>
    <x v="256"/>
    <s v="High spender"/>
    <n v="0.1164585156312147"/>
    <n v="1"/>
    <n v="0"/>
    <n v="86"/>
    <n v="3"/>
    <n v="5"/>
    <n v="14"/>
    <n v="2"/>
    <n v="12"/>
    <n v="17"/>
    <n v="4"/>
    <n v="3"/>
    <n v="1"/>
    <n v="3"/>
    <n v="6"/>
    <x v="1"/>
    <n v="0"/>
    <n v="0"/>
    <n v="0"/>
    <n v="0"/>
    <n v="0"/>
    <n v="0"/>
    <n v="44"/>
    <s v="36-50"/>
    <n v="2321"/>
    <n v="1"/>
    <n v="0"/>
    <n v="0"/>
    <n v="0"/>
    <n v="0"/>
    <n v="0"/>
    <n v="1"/>
    <n v="0"/>
    <n v="0"/>
    <n v="19"/>
    <d v="2016-06-07T00:00:00"/>
    <n v="6"/>
    <s v="June"/>
    <n v="1"/>
    <s v="1694,12571,Low income,1464,High spender,0.116458515631215,1,0,86,3,5,14,2,12,17,4,3,1,3,6,0,0,0,0,0,0,0,44,36-50,2321,1,0,0,0,0,0,1,0,0,19"/>
  </r>
  <r>
    <n v="1671"/>
    <x v="275"/>
    <s v="Low income"/>
    <x v="257"/>
    <s v="High spender"/>
    <n v="6.9329027969039364E-2"/>
    <n v="1"/>
    <n v="0"/>
    <n v="40"/>
    <n v="8"/>
    <n v="3"/>
    <n v="19"/>
    <n v="3"/>
    <n v="3"/>
    <n v="8"/>
    <n v="3"/>
    <n v="3"/>
    <n v="0"/>
    <n v="3"/>
    <n v="6"/>
    <x v="1"/>
    <n v="0"/>
    <n v="0"/>
    <n v="0"/>
    <n v="0"/>
    <n v="0"/>
    <n v="0"/>
    <n v="38"/>
    <s v="36-50"/>
    <n v="2332"/>
    <n v="0"/>
    <n v="1"/>
    <n v="0"/>
    <n v="0"/>
    <n v="0"/>
    <n v="0"/>
    <n v="0"/>
    <n v="1"/>
    <n v="0"/>
    <n v="28"/>
    <d v="2016-05-27T00:00:00"/>
    <n v="5"/>
    <s v="May"/>
    <n v="1"/>
    <s v="1671,21059,Low income,1460,High spender,0.0693290279690394,1,0,40,8,3,19,3,3,8,3,3,0,3,6,0,0,0,0,0,0,0,38,36-50,2332,0,1,0,0,0,0,0,1,0,28"/>
  </r>
  <r>
    <n v="1580"/>
    <x v="276"/>
    <s v="Low income"/>
    <x v="258"/>
    <s v="Low spender"/>
    <n v="2.3635312162128184E-3"/>
    <n v="1"/>
    <n v="0"/>
    <n v="92"/>
    <n v="6"/>
    <n v="2"/>
    <n v="18"/>
    <n v="2"/>
    <n v="8"/>
    <n v="14"/>
    <n v="1"/>
    <n v="2"/>
    <n v="0"/>
    <n v="3"/>
    <n v="4"/>
    <x v="1"/>
    <n v="0"/>
    <n v="0"/>
    <n v="0"/>
    <n v="0"/>
    <n v="0"/>
    <n v="0"/>
    <n v="43"/>
    <s v="36-50"/>
    <n v="2364"/>
    <n v="0"/>
    <n v="0"/>
    <n v="0"/>
    <n v="1"/>
    <n v="0"/>
    <n v="0"/>
    <n v="1"/>
    <n v="0"/>
    <n v="0"/>
    <n v="22"/>
    <d v="2016-04-25T00:00:00"/>
    <n v="4"/>
    <s v="April"/>
    <n v="1"/>
    <s v="1580,39771,Low income,94,Low spender,0.00236353121621282,1,0,92,6,2,18,2,8,14,1,2,0,3,4,0,0,0,0,0,0,0,43,36-50,2364,0,0,0,1,0,0,1,0,0,22"/>
  </r>
  <r>
    <n v="1474"/>
    <x v="277"/>
    <s v="Low income"/>
    <x v="259"/>
    <s v="Low spender"/>
    <n v="2.5066753855375731E-3"/>
    <n v="0"/>
    <n v="0"/>
    <n v="1"/>
    <n v="1"/>
    <n v="12"/>
    <n v="9"/>
    <n v="0"/>
    <n v="14"/>
    <n v="7"/>
    <n v="1"/>
    <n v="2"/>
    <n v="0"/>
    <n v="3"/>
    <n v="7"/>
    <x v="1"/>
    <n v="0"/>
    <n v="0"/>
    <n v="0"/>
    <n v="0"/>
    <n v="0"/>
    <n v="0"/>
    <n v="30"/>
    <s v="24-35"/>
    <n v="2402"/>
    <n v="0"/>
    <n v="1"/>
    <n v="0"/>
    <n v="0"/>
    <n v="0"/>
    <n v="0"/>
    <n v="1"/>
    <n v="0"/>
    <n v="0"/>
    <n v="29"/>
    <d v="2016-03-18T00:00:00"/>
    <n v="3"/>
    <s v="March"/>
    <n v="1"/>
    <s v="1474,18351,Low income,46,Low spender,0.00250667538553757,0,0,1,1,12,9,0,14,7,1,2,0,3,7,0,0,0,0,0,0,0,30,24-35,2402,0,1,0,0,0,0,1,0,0,29"/>
  </r>
  <r>
    <n v="484"/>
    <x v="278"/>
    <s v="Low income"/>
    <x v="260"/>
    <s v="Low spender"/>
    <n v="1.6182832986558341E-3"/>
    <n v="1"/>
    <n v="0"/>
    <n v="13"/>
    <n v="10"/>
    <n v="4"/>
    <n v="14"/>
    <n v="4"/>
    <n v="4"/>
    <n v="1"/>
    <n v="1"/>
    <n v="1"/>
    <n v="0"/>
    <n v="3"/>
    <n v="8"/>
    <x v="1"/>
    <n v="0"/>
    <n v="0"/>
    <n v="0"/>
    <n v="0"/>
    <n v="0"/>
    <n v="0"/>
    <n v="31"/>
    <s v="24-35"/>
    <n v="2705"/>
    <n v="0"/>
    <n v="0"/>
    <n v="1"/>
    <n v="0"/>
    <n v="0"/>
    <n v="0"/>
    <n v="1"/>
    <n v="0"/>
    <n v="0"/>
    <n v="35"/>
    <d v="2015-05-20T00:00:00"/>
    <n v="5"/>
    <s v="May"/>
    <n v="1"/>
    <s v="484,30279,Low income,49,Low spender,0.00161828329865583,1,0,13,10,4,14,4,4,1,1,1,0,3,8,0,0,0,0,0,0,0,31,24-35,2705,0,0,1,0,0,0,1,0,0,35"/>
  </r>
  <r>
    <n v="25"/>
    <x v="279"/>
    <s v="Low income"/>
    <x v="13"/>
    <s v="Low spender"/>
    <n v="6.733156587972899E-4"/>
    <n v="1"/>
    <n v="0"/>
    <n v="64"/>
    <n v="22"/>
    <n v="0"/>
    <n v="6"/>
    <n v="6"/>
    <n v="2"/>
    <n v="6"/>
    <n v="1"/>
    <n v="1"/>
    <n v="0"/>
    <n v="3"/>
    <n v="7"/>
    <x v="1"/>
    <n v="0"/>
    <n v="0"/>
    <n v="0"/>
    <n v="0"/>
    <n v="0"/>
    <n v="0"/>
    <n v="43"/>
    <s v="36-50"/>
    <n v="2850"/>
    <n v="0"/>
    <n v="0"/>
    <n v="1"/>
    <n v="0"/>
    <n v="0"/>
    <n v="0"/>
    <n v="1"/>
    <n v="0"/>
    <n v="0"/>
    <n v="30"/>
    <d v="2014-12-26T00:00:00"/>
    <n v="12"/>
    <s v="December"/>
    <n v="1"/>
    <s v="25,23763,Low income,16,Low spender,0.00067331565879729,1,0,64,22,0,6,6,2,6,1,1,0,3,7,0,0,0,0,0,0,0,43,36-50,2850,0,0,1,0,0,0,1,0,0,30"/>
  </r>
  <r>
    <n v="2175"/>
    <x v="280"/>
    <s v="Low income"/>
    <x v="150"/>
    <s v="Low spender"/>
    <n v="8.3942102636235764E-4"/>
    <n v="1"/>
    <n v="1"/>
    <n v="17"/>
    <n v="24"/>
    <n v="1"/>
    <n v="10"/>
    <n v="2"/>
    <n v="0"/>
    <n v="4"/>
    <n v="2"/>
    <n v="2"/>
    <n v="0"/>
    <n v="3"/>
    <n v="5"/>
    <x v="1"/>
    <n v="0"/>
    <n v="0"/>
    <n v="0"/>
    <n v="0"/>
    <n v="0"/>
    <n v="0"/>
    <n v="51"/>
    <s v="50-65"/>
    <n v="2169"/>
    <n v="0"/>
    <n v="1"/>
    <n v="0"/>
    <n v="0"/>
    <n v="0"/>
    <n v="0"/>
    <n v="1"/>
    <n v="0"/>
    <n v="0"/>
    <n v="33"/>
    <d v="2016-11-06T00:00:00"/>
    <n v="11"/>
    <s v="November"/>
    <n v="1"/>
    <s v="2175,44078,Low income,37,Low spender,0.000839421026362358,1,1,17,24,1,10,2,0,4,2,2,0,3,5,0,0,0,0,0,0,0,51,50-65,2169,0,1,0,0,0,0,1,0,0,33"/>
  </r>
  <r>
    <n v="1846"/>
    <x v="281"/>
    <s v="Low income"/>
    <x v="261"/>
    <s v="Low spender"/>
    <n v="6.8724267095935359E-3"/>
    <n v="0"/>
    <n v="1"/>
    <n v="63"/>
    <n v="35"/>
    <n v="0"/>
    <n v="2"/>
    <n v="0"/>
    <n v="0"/>
    <n v="2"/>
    <n v="2"/>
    <n v="1"/>
    <n v="0"/>
    <n v="4"/>
    <n v="5"/>
    <x v="1"/>
    <n v="0"/>
    <n v="0"/>
    <n v="0"/>
    <n v="0"/>
    <n v="0"/>
    <n v="0"/>
    <n v="50"/>
    <s v="36-50"/>
    <n v="2272"/>
    <n v="0"/>
    <n v="0"/>
    <n v="1"/>
    <n v="0"/>
    <n v="0"/>
    <n v="0"/>
    <n v="0"/>
    <n v="0"/>
    <n v="1"/>
    <n v="35"/>
    <d v="2016-07-26T00:00:00"/>
    <n v="7"/>
    <s v="July"/>
    <n v="1"/>
    <s v="1846,32303,Low income,222,Low spender,0.00687242670959354,0,1,63,35,0,2,0,0,2,2,1,0,4,5,0,0,0,0,0,0,0,50,36-50,2272,0,0,1,0,0,0,0,0,1,35"/>
  </r>
  <r>
    <n v="1818"/>
    <x v="61"/>
    <s v="Low income"/>
    <x v="230"/>
    <s v="Low spender"/>
    <n v="1.3748077466336044E-2"/>
    <n v="1"/>
    <n v="0"/>
    <n v="3"/>
    <n v="3"/>
    <n v="4"/>
    <n v="7"/>
    <n v="15"/>
    <n v="8"/>
    <n v="11"/>
    <n v="1"/>
    <n v="1"/>
    <n v="0"/>
    <n v="3"/>
    <n v="7"/>
    <x v="1"/>
    <n v="0"/>
    <n v="0"/>
    <n v="0"/>
    <n v="0"/>
    <n v="0"/>
    <n v="0"/>
    <n v="40"/>
    <s v="36-50"/>
    <n v="2281"/>
    <n v="0"/>
    <n v="0"/>
    <n v="1"/>
    <n v="0"/>
    <n v="0"/>
    <n v="1"/>
    <n v="0"/>
    <n v="0"/>
    <n v="0"/>
    <n v="26"/>
    <d v="2016-07-17T00:00:00"/>
    <n v="7"/>
    <s v="July"/>
    <n v="1"/>
    <s v="1818,31859,Low income,438,Low spender,0.013748077466336,1,0,3,3,4,7,15,8,11,1,1,0,3,7,0,0,0,0,0,0,0,40,36-50,2281,0,0,1,0,0,1,0,0,0,26"/>
  </r>
  <r>
    <n v="1816"/>
    <x v="282"/>
    <s v="Low income"/>
    <x v="262"/>
    <s v="High spender"/>
    <n v="5.2476835352815394E-2"/>
    <n v="1"/>
    <n v="0"/>
    <n v="86"/>
    <n v="3"/>
    <n v="1"/>
    <n v="8"/>
    <n v="23"/>
    <n v="2"/>
    <n v="18"/>
    <n v="3"/>
    <n v="2"/>
    <n v="1"/>
    <n v="3"/>
    <n v="3"/>
    <x v="1"/>
    <n v="0"/>
    <n v="0"/>
    <n v="0"/>
    <n v="0"/>
    <n v="0"/>
    <n v="0"/>
    <n v="38"/>
    <s v="36-50"/>
    <n v="2282"/>
    <n v="0"/>
    <n v="1"/>
    <n v="0"/>
    <n v="0"/>
    <n v="0"/>
    <n v="0"/>
    <n v="1"/>
    <n v="0"/>
    <n v="0"/>
    <n v="19"/>
    <d v="2016-07-16T00:00:00"/>
    <n v="7"/>
    <s v="July"/>
    <n v="1"/>
    <s v="1816,22448,Low income,1178,High spender,0.0524768353528154,1,0,86,3,1,8,23,2,18,3,2,1,3,3,0,0,0,0,0,0,0,38,36-50,2282,0,1,0,0,0,0,1,0,0,19"/>
  </r>
  <r>
    <n v="1731"/>
    <x v="283"/>
    <s v="Low income"/>
    <x v="263"/>
    <s v="High spender"/>
    <n v="4.3518976146502616E-2"/>
    <n v="1"/>
    <n v="1"/>
    <n v="58"/>
    <n v="32"/>
    <n v="0"/>
    <n v="5"/>
    <n v="0"/>
    <n v="0"/>
    <n v="1"/>
    <n v="2"/>
    <n v="1"/>
    <n v="0"/>
    <n v="3"/>
    <n v="7"/>
    <x v="1"/>
    <n v="0"/>
    <n v="0"/>
    <n v="0"/>
    <n v="0"/>
    <n v="0"/>
    <n v="0"/>
    <n v="52"/>
    <s v="50-65"/>
    <n v="2312"/>
    <n v="0"/>
    <n v="1"/>
    <n v="0"/>
    <n v="0"/>
    <n v="0"/>
    <n v="0"/>
    <n v="0"/>
    <n v="0"/>
    <n v="1"/>
    <n v="36"/>
    <d v="2016-06-16T00:00:00"/>
    <n v="6"/>
    <s v="June"/>
    <n v="1"/>
    <s v="1731,38443,Low income,1673,High spender,0.0435189761465026,1,1,58,32,0,5,0,0,1,2,1,0,3,7,0,0,0,0,0,0,0,52,50-65,2312,0,1,0,0,0,0,0,0,1,36"/>
  </r>
  <r>
    <n v="1636"/>
    <x v="22"/>
    <s v="Low income"/>
    <x v="264"/>
    <s v="High spender"/>
    <n v="0.1052"/>
    <n v="1"/>
    <n v="0"/>
    <n v="54"/>
    <n v="5"/>
    <n v="3"/>
    <n v="10"/>
    <n v="12"/>
    <n v="7"/>
    <n v="20"/>
    <n v="4"/>
    <n v="3"/>
    <n v="1"/>
    <n v="3"/>
    <n v="7"/>
    <x v="1"/>
    <n v="0"/>
    <n v="0"/>
    <n v="0"/>
    <n v="0"/>
    <n v="0"/>
    <n v="0"/>
    <n v="47"/>
    <s v="36-50"/>
    <n v="2344"/>
    <n v="0"/>
    <n v="0"/>
    <n v="1"/>
    <n v="0"/>
    <n v="0"/>
    <n v="0"/>
    <n v="1"/>
    <n v="0"/>
    <n v="0"/>
    <n v="17"/>
    <d v="2016-05-15T00:00:00"/>
    <n v="5"/>
    <s v="May"/>
    <n v="1"/>
    <s v="1636,7500,Low income,789,High spender,0.1052,1,0,54,5,3,10,12,7,20,4,3,1,3,7,0,0,0,0,0,0,0,47,36-50,2344,0,0,1,0,0,0,1,0,0,17"/>
  </r>
  <r>
    <n v="1451"/>
    <x v="284"/>
    <s v="Low income"/>
    <x v="265"/>
    <s v="Low spender"/>
    <n v="9.7253429021764651E-3"/>
    <n v="1"/>
    <n v="0"/>
    <n v="77"/>
    <n v="9"/>
    <n v="1"/>
    <n v="24"/>
    <n v="2"/>
    <n v="1"/>
    <n v="2"/>
    <n v="3"/>
    <n v="3"/>
    <n v="0"/>
    <n v="3"/>
    <n v="6"/>
    <x v="1"/>
    <n v="0"/>
    <n v="0"/>
    <n v="0"/>
    <n v="0"/>
    <n v="0"/>
    <n v="0"/>
    <n v="49"/>
    <s v="36-50"/>
    <n v="2407"/>
    <n v="1"/>
    <n v="0"/>
    <n v="0"/>
    <n v="0"/>
    <n v="0"/>
    <n v="0"/>
    <n v="1"/>
    <n v="0"/>
    <n v="0"/>
    <n v="35"/>
    <d v="2016-03-13T00:00:00"/>
    <n v="3"/>
    <s v="March"/>
    <n v="1"/>
    <s v="1451,29819,Low income,290,Low spender,0.00972534290217647,1,0,77,9,1,24,2,1,2,3,3,0,3,6,0,0,0,0,0,0,0,49,36-50,2407,1,0,0,0,0,0,1,0,0,35"/>
  </r>
  <r>
    <n v="1435"/>
    <x v="285"/>
    <s v="Low income"/>
    <x v="266"/>
    <s v="High spender"/>
    <n v="1.3592354823194831E-2"/>
    <n v="1"/>
    <n v="1"/>
    <n v="54"/>
    <n v="9"/>
    <n v="0"/>
    <n v="16"/>
    <n v="6"/>
    <n v="6"/>
    <n v="10"/>
    <n v="1"/>
    <n v="1"/>
    <n v="0"/>
    <n v="3"/>
    <n v="8"/>
    <x v="1"/>
    <n v="0"/>
    <n v="0"/>
    <n v="0"/>
    <n v="0"/>
    <n v="0"/>
    <n v="0"/>
    <n v="53"/>
    <s v="50-65"/>
    <n v="2411"/>
    <n v="0"/>
    <n v="0"/>
    <n v="0"/>
    <n v="1"/>
    <n v="0"/>
    <n v="1"/>
    <n v="0"/>
    <n v="0"/>
    <n v="0"/>
    <n v="27"/>
    <d v="2016-03-09T00:00:00"/>
    <n v="3"/>
    <s v="March"/>
    <n v="1"/>
    <s v="1435,47821,Low income,650,High spender,0.0135923548231948,1,1,54,9,0,16,6,6,10,1,1,0,3,8,0,0,0,0,0,0,0,53,50-65,2411,0,0,0,1,0,1,0,0,0,27"/>
  </r>
  <r>
    <n v="1433"/>
    <x v="286"/>
    <s v="Low income"/>
    <x v="267"/>
    <s v="High spender"/>
    <n v="5.1237263464337698E-2"/>
    <n v="1"/>
    <n v="0"/>
    <n v="81"/>
    <n v="16"/>
    <n v="3"/>
    <n v="15"/>
    <n v="2"/>
    <n v="1"/>
    <n v="11"/>
    <n v="1"/>
    <n v="1"/>
    <n v="0"/>
    <n v="3"/>
    <n v="7"/>
    <x v="1"/>
    <n v="0"/>
    <n v="0"/>
    <n v="0"/>
    <n v="0"/>
    <n v="0"/>
    <n v="0"/>
    <n v="41"/>
    <s v="36-50"/>
    <n v="2412"/>
    <n v="0"/>
    <n v="0"/>
    <n v="0"/>
    <n v="1"/>
    <n v="0"/>
    <n v="0"/>
    <n v="1"/>
    <n v="0"/>
    <n v="0"/>
    <n v="26"/>
    <d v="2016-03-08T00:00:00"/>
    <n v="3"/>
    <s v="March"/>
    <n v="1"/>
    <s v="1433,34350,Low income,1760,High spender,0.0512372634643377,1,0,81,16,3,15,2,1,11,1,1,0,3,7,0,0,0,0,0,0,0,41,36-50,2412,0,0,0,1,0,0,1,0,0,26"/>
  </r>
  <r>
    <n v="1233"/>
    <x v="287"/>
    <s v="Low income"/>
    <x v="161"/>
    <s v="High spender"/>
    <n v="6.7712479512994611E-2"/>
    <n v="1"/>
    <n v="0"/>
    <n v="5"/>
    <n v="5"/>
    <n v="13"/>
    <n v="14"/>
    <n v="0"/>
    <n v="5"/>
    <n v="31"/>
    <n v="2"/>
    <n v="2"/>
    <n v="1"/>
    <n v="2"/>
    <n v="6"/>
    <x v="1"/>
    <n v="0"/>
    <n v="1"/>
    <n v="0"/>
    <n v="0"/>
    <n v="0"/>
    <n v="1"/>
    <n v="35"/>
    <s v="24-35"/>
    <n v="2472"/>
    <n v="0"/>
    <n v="1"/>
    <n v="0"/>
    <n v="0"/>
    <n v="0"/>
    <n v="0"/>
    <n v="1"/>
    <n v="0"/>
    <n v="0"/>
    <n v="6"/>
    <d v="2016-01-08T00:00:00"/>
    <n v="1"/>
    <s v="January"/>
    <n v="1"/>
    <s v="1233,21355,Low income,1446,High spender,0.0677124795129946,1,0,5,5,13,14,0,5,31,2,2,1,2,6,0,0,1,0,0,0,1,35,24-35,2472,0,1,0,0,0,0,1,0,0,6"/>
  </r>
  <r>
    <n v="1131"/>
    <x v="288"/>
    <s v="Low income"/>
    <x v="116"/>
    <s v="High spender"/>
    <n v="0.10646523523463987"/>
    <n v="0"/>
    <n v="0"/>
    <n v="49"/>
    <n v="4"/>
    <n v="8"/>
    <n v="11"/>
    <n v="12"/>
    <n v="2"/>
    <n v="13"/>
    <n v="1"/>
    <n v="2"/>
    <n v="0"/>
    <n v="3"/>
    <n v="7"/>
    <x v="1"/>
    <n v="0"/>
    <n v="1"/>
    <n v="0"/>
    <n v="0"/>
    <n v="0"/>
    <n v="0"/>
    <n v="70"/>
    <s v="66+"/>
    <n v="2504"/>
    <n v="0"/>
    <n v="0"/>
    <n v="1"/>
    <n v="0"/>
    <n v="0"/>
    <n v="0"/>
    <n v="1"/>
    <n v="0"/>
    <n v="0"/>
    <n v="24"/>
    <d v="2015-12-07T00:00:00"/>
    <n v="12"/>
    <s v="December"/>
    <n v="1"/>
    <s v="1131,16813,Low income,1790,High spender,0.10646523523464,0,0,49,4,8,11,12,2,13,1,2,0,3,7,0,0,1,0,0,0,0,70,66+,2504,0,0,1,0,0,0,1,0,0,24"/>
  </r>
  <r>
    <n v="1067"/>
    <x v="289"/>
    <s v="Low income"/>
    <x v="268"/>
    <s v="High spender"/>
    <n v="2.8850433280100531E-2"/>
    <n v="1"/>
    <n v="0"/>
    <n v="86"/>
    <n v="23"/>
    <n v="0"/>
    <n v="11"/>
    <n v="2"/>
    <n v="1"/>
    <n v="3"/>
    <n v="1"/>
    <n v="1"/>
    <n v="0"/>
    <n v="3"/>
    <n v="5"/>
    <x v="1"/>
    <n v="0"/>
    <n v="0"/>
    <n v="0"/>
    <n v="0"/>
    <n v="0"/>
    <n v="0"/>
    <n v="34"/>
    <s v="24-35"/>
    <n v="2524"/>
    <n v="0"/>
    <n v="0"/>
    <n v="0"/>
    <n v="1"/>
    <n v="0"/>
    <n v="0"/>
    <n v="0"/>
    <n v="0"/>
    <n v="1"/>
    <n v="34"/>
    <d v="2015-11-17T00:00:00"/>
    <n v="11"/>
    <s v="November"/>
    <n v="1"/>
    <s v="1067,38197,Low income,1102,High spender,0.0288504332801005,1,0,86,23,0,11,2,1,3,1,1,0,3,5,0,0,0,0,0,0,0,34,24-35,2524,0,0,0,1,0,0,0,0,1,34"/>
  </r>
  <r>
    <n v="473"/>
    <x v="290"/>
    <s v="Low income"/>
    <x v="269"/>
    <s v="High spender"/>
    <n v="4.7181614645067822E-2"/>
    <n v="1"/>
    <n v="1"/>
    <n v="33"/>
    <n v="15"/>
    <n v="0"/>
    <n v="12"/>
    <n v="7"/>
    <n v="3"/>
    <n v="7"/>
    <n v="3"/>
    <n v="2"/>
    <n v="0"/>
    <n v="3"/>
    <n v="7"/>
    <x v="1"/>
    <n v="0"/>
    <n v="0"/>
    <n v="0"/>
    <n v="0"/>
    <n v="0"/>
    <n v="0"/>
    <n v="49"/>
    <s v="36-50"/>
    <n v="2710"/>
    <n v="0"/>
    <n v="0"/>
    <n v="0"/>
    <n v="0"/>
    <n v="1"/>
    <n v="0"/>
    <n v="1"/>
    <n v="0"/>
    <n v="0"/>
    <n v="30"/>
    <d v="2015-05-15T00:00:00"/>
    <n v="5"/>
    <s v="May"/>
    <n v="1"/>
    <s v="473,30372,Low income,1433,High spender,0.0471816146450678,1,1,33,15,0,12,7,3,7,3,2,0,3,7,0,0,0,0,0,0,0,49,36-50,2710,0,0,0,0,1,0,1,0,0,30"/>
  </r>
  <r>
    <n v="320"/>
    <x v="291"/>
    <s v="Low income"/>
    <x v="270"/>
    <s v="High spender"/>
    <n v="4.3938990866365171E-2"/>
    <n v="1"/>
    <n v="1"/>
    <n v="38"/>
    <n v="27"/>
    <n v="0"/>
    <n v="10"/>
    <n v="0"/>
    <n v="0"/>
    <n v="4"/>
    <n v="4"/>
    <n v="2"/>
    <n v="0"/>
    <n v="4"/>
    <n v="5"/>
    <x v="1"/>
    <n v="0"/>
    <n v="0"/>
    <n v="0"/>
    <n v="0"/>
    <n v="0"/>
    <n v="0"/>
    <n v="65"/>
    <s v="50-65"/>
    <n v="2762"/>
    <n v="0"/>
    <n v="1"/>
    <n v="0"/>
    <n v="0"/>
    <n v="0"/>
    <n v="0"/>
    <n v="0"/>
    <n v="0"/>
    <n v="1"/>
    <n v="33"/>
    <d v="2015-03-24T00:00:00"/>
    <n v="3"/>
    <s v="March"/>
    <n v="1"/>
    <s v="320,22554,Low income,991,High spender,0.0439389908663652,1,1,38,27,0,10,0,0,4,4,2,0,4,5,0,0,0,0,0,0,0,65,50-65,2762,0,1,0,0,0,0,0,0,1,33"/>
  </r>
  <r>
    <n v="183"/>
    <x v="292"/>
    <s v="Low income"/>
    <x v="271"/>
    <s v="High spender"/>
    <n v="2.3968325671617996E-2"/>
    <n v="1"/>
    <n v="1"/>
    <n v="49"/>
    <n v="13"/>
    <n v="4"/>
    <n v="20"/>
    <n v="0"/>
    <n v="0"/>
    <n v="1"/>
    <n v="2"/>
    <n v="1"/>
    <n v="0"/>
    <n v="3"/>
    <n v="9"/>
    <x v="1"/>
    <n v="0"/>
    <n v="0"/>
    <n v="0"/>
    <n v="0"/>
    <n v="0"/>
    <n v="0"/>
    <n v="63"/>
    <s v="50-65"/>
    <n v="2806"/>
    <n v="0"/>
    <n v="1"/>
    <n v="0"/>
    <n v="0"/>
    <n v="0"/>
    <n v="0"/>
    <n v="0"/>
    <n v="0"/>
    <n v="1"/>
    <n v="36"/>
    <d v="2015-02-08T00:00:00"/>
    <n v="2"/>
    <s v="February"/>
    <n v="1"/>
    <s v="183,37633,Low income,902,High spender,0.023968325671618,1,1,49,13,4,20,0,0,1,2,1,0,3,9,0,0,0,0,0,0,0,63,50-65,2806,0,1,0,0,0,0,0,0,1,36"/>
  </r>
  <r>
    <n v="1968"/>
    <x v="293"/>
    <s v="Low income"/>
    <x v="272"/>
    <s v="Low spender"/>
    <n v="1.5396424056348203E-2"/>
    <n v="0"/>
    <n v="0"/>
    <n v="16"/>
    <n v="15"/>
    <n v="5"/>
    <n v="14"/>
    <n v="0"/>
    <n v="4"/>
    <n v="11"/>
    <n v="1"/>
    <n v="1"/>
    <n v="0"/>
    <n v="3"/>
    <n v="7"/>
    <x v="1"/>
    <n v="0"/>
    <n v="0"/>
    <n v="0"/>
    <n v="0"/>
    <n v="0"/>
    <n v="0"/>
    <n v="37"/>
    <s v="36-50"/>
    <n v="2236"/>
    <n v="0"/>
    <n v="0"/>
    <n v="1"/>
    <n v="0"/>
    <n v="0"/>
    <n v="0"/>
    <n v="1"/>
    <n v="0"/>
    <n v="0"/>
    <n v="27"/>
    <d v="2016-08-31T00:00:00"/>
    <n v="8"/>
    <s v="August"/>
    <n v="1"/>
    <s v="1968,22148,Low income,341,Low spender,0.0153964240563482,0,0,16,15,5,14,0,4,11,1,1,0,3,7,0,0,0,0,0,0,0,37,36-50,2236,0,0,1,0,0,0,1,0,0,27"/>
  </r>
  <r>
    <n v="1866"/>
    <x v="294"/>
    <s v="Low income"/>
    <x v="273"/>
    <s v="High spender"/>
    <n v="5.0784966698382492E-2"/>
    <n v="1"/>
    <n v="0"/>
    <n v="36"/>
    <n v="4"/>
    <n v="9"/>
    <n v="12"/>
    <n v="11"/>
    <n v="2"/>
    <n v="8"/>
    <n v="2"/>
    <n v="1"/>
    <n v="1"/>
    <n v="3"/>
    <n v="3"/>
    <x v="1"/>
    <n v="0"/>
    <n v="0"/>
    <n v="0"/>
    <n v="0"/>
    <n v="0"/>
    <n v="0"/>
    <n v="48"/>
    <s v="36-50"/>
    <n v="2264"/>
    <n v="0"/>
    <n v="1"/>
    <n v="0"/>
    <n v="0"/>
    <n v="0"/>
    <n v="0"/>
    <n v="0"/>
    <n v="0"/>
    <n v="0"/>
    <n v="30"/>
    <d v="2016-08-03T00:00:00"/>
    <n v="8"/>
    <s v="August"/>
    <n v="1"/>
    <s v="1866,25224,Low income,1281,High spender,0.0507849666983825,1,0,36,4,9,12,11,2,8,2,1,1,3,3,0,0,0,0,0,0,0,48,36-50,2264,0,1,0,0,0,0,0,0,0,30"/>
  </r>
  <r>
    <n v="1830"/>
    <x v="295"/>
    <s v="Low income"/>
    <x v="8"/>
    <s v="Low spender"/>
    <n v="6.2693612627231154E-4"/>
    <n v="1"/>
    <n v="1"/>
    <n v="78"/>
    <n v="12"/>
    <n v="1"/>
    <n v="21"/>
    <n v="2"/>
    <n v="2"/>
    <n v="3"/>
    <n v="2"/>
    <n v="2"/>
    <n v="0"/>
    <n v="3"/>
    <n v="7"/>
    <x v="1"/>
    <n v="0"/>
    <n v="0"/>
    <n v="0"/>
    <n v="0"/>
    <n v="0"/>
    <n v="0"/>
    <n v="59"/>
    <s v="50-65"/>
    <n v="2278"/>
    <n v="0"/>
    <n v="1"/>
    <n v="0"/>
    <n v="0"/>
    <n v="0"/>
    <n v="0"/>
    <n v="1"/>
    <n v="0"/>
    <n v="0"/>
    <n v="35"/>
    <d v="2016-07-20T00:00:00"/>
    <n v="7"/>
    <s v="July"/>
    <n v="1"/>
    <s v="1830,27116,Low income,17,Low spender,0.000626936126272312,1,1,78,12,1,21,2,2,3,2,2,0,3,7,0,0,0,0,0,0,0,59,50-65,2278,0,1,0,0,0,0,1,0,0,35"/>
  </r>
  <r>
    <n v="1817"/>
    <x v="296"/>
    <s v="Low income"/>
    <x v="274"/>
    <s v="High spender"/>
    <n v="2.076524164378786E-2"/>
    <n v="0"/>
    <n v="2"/>
    <n v="15"/>
    <n v="27"/>
    <n v="2"/>
    <n v="7"/>
    <n v="0"/>
    <n v="2"/>
    <n v="13"/>
    <n v="1"/>
    <n v="1"/>
    <n v="0"/>
    <n v="3"/>
    <n v="5"/>
    <x v="1"/>
    <n v="0"/>
    <n v="0"/>
    <n v="0"/>
    <n v="0"/>
    <n v="0"/>
    <n v="0"/>
    <n v="46"/>
    <s v="36-50"/>
    <n v="2281"/>
    <n v="0"/>
    <n v="1"/>
    <n v="0"/>
    <n v="0"/>
    <n v="0"/>
    <n v="1"/>
    <n v="0"/>
    <n v="0"/>
    <n v="0"/>
    <n v="25"/>
    <d v="2016-07-17T00:00:00"/>
    <n v="7"/>
    <s v="July"/>
    <n v="1"/>
    <s v="1817,45894,Low income,953,High spender,0.0207652416437879,0,2,15,27,2,7,0,2,13,1,1,0,3,5,0,0,0,0,0,0,0,46,36-50,2281,0,1,0,0,0,1,0,0,0,25"/>
  </r>
  <r>
    <n v="1385"/>
    <x v="297"/>
    <s v="Low income"/>
    <x v="275"/>
    <s v="High spender"/>
    <n v="0.20076784101174344"/>
    <n v="0"/>
    <n v="1"/>
    <n v="0"/>
    <n v="16"/>
    <n v="4"/>
    <n v="12"/>
    <n v="2"/>
    <n v="4"/>
    <n v="321"/>
    <n v="0"/>
    <n v="25"/>
    <n v="0"/>
    <n v="0"/>
    <n v="1"/>
    <x v="1"/>
    <n v="0"/>
    <n v="0"/>
    <n v="0"/>
    <n v="0"/>
    <n v="0"/>
    <n v="0"/>
    <n v="51"/>
    <s v="50-65"/>
    <n v="2426"/>
    <n v="0"/>
    <n v="1"/>
    <n v="0"/>
    <n v="0"/>
    <n v="0"/>
    <n v="0"/>
    <n v="1"/>
    <n v="0"/>
    <n v="0"/>
    <n v="-283"/>
    <d v="2016-02-23T00:00:00"/>
    <n v="2"/>
    <s v="February"/>
    <n v="1"/>
    <s v="1385,4428,Low income,889,High spender,0.200767841011743,0,1,0,16,4,12,2,4,321,0,25,0,0,1,0,0,0,0,0,0,0,51,50-65,2426,0,1,0,0,0,0,1,0,0,-283"/>
  </r>
  <r>
    <n v="1121"/>
    <x v="298"/>
    <s v="Low income"/>
    <x v="276"/>
    <s v="High spender"/>
    <n v="3.1431356044832319E-2"/>
    <n v="1"/>
    <n v="1"/>
    <n v="28"/>
    <n v="33"/>
    <n v="0"/>
    <n v="5"/>
    <n v="0"/>
    <n v="0"/>
    <n v="15"/>
    <n v="2"/>
    <n v="1"/>
    <n v="1"/>
    <n v="2"/>
    <n v="4"/>
    <x v="1"/>
    <n v="0"/>
    <n v="0"/>
    <n v="0"/>
    <n v="0"/>
    <n v="0"/>
    <n v="0"/>
    <n v="57"/>
    <s v="50-65"/>
    <n v="2508"/>
    <n v="1"/>
    <n v="0"/>
    <n v="0"/>
    <n v="0"/>
    <n v="0"/>
    <n v="0"/>
    <n v="1"/>
    <n v="0"/>
    <n v="0"/>
    <n v="23"/>
    <d v="2015-12-03T00:00:00"/>
    <n v="12"/>
    <s v="December"/>
    <n v="1"/>
    <s v="1121,45146,Low income,1419,High spender,0.0314313560448323,1,1,28,33,0,5,0,0,15,2,1,1,2,4,0,0,0,0,0,0,0,57,50-65,2508,1,0,0,0,0,0,1,0,0,23"/>
  </r>
  <r>
    <n v="1075"/>
    <x v="299"/>
    <s v="Low income"/>
    <x v="277"/>
    <s v="High spender"/>
    <n v="3.0769901283532002E-2"/>
    <n v="0"/>
    <n v="1"/>
    <n v="42"/>
    <n v="31"/>
    <n v="0"/>
    <n v="6"/>
    <n v="0"/>
    <n v="1"/>
    <n v="8"/>
    <n v="1"/>
    <n v="1"/>
    <n v="0"/>
    <n v="3"/>
    <n v="6"/>
    <x v="1"/>
    <n v="0"/>
    <n v="0"/>
    <n v="0"/>
    <n v="0"/>
    <n v="0"/>
    <n v="0"/>
    <n v="40"/>
    <s v="36-50"/>
    <n v="2521"/>
    <n v="0"/>
    <n v="0"/>
    <n v="1"/>
    <n v="0"/>
    <n v="0"/>
    <n v="1"/>
    <n v="0"/>
    <n v="0"/>
    <n v="0"/>
    <n v="30"/>
    <d v="2015-11-20T00:00:00"/>
    <n v="11"/>
    <s v="November"/>
    <n v="1"/>
    <s v="1075,45889,Low income,1412,High spender,0.030769901283532,0,1,42,31,0,6,0,1,8,1,1,0,3,6,0,0,0,0,0,0,0,40,36-50,2521,0,0,1,0,0,1,0,0,0,30"/>
  </r>
  <r>
    <n v="912"/>
    <x v="300"/>
    <s v="High income"/>
    <x v="278"/>
    <s v="Low spender"/>
    <n v="7.8997648442092889E-4"/>
    <n v="2"/>
    <n v="1"/>
    <n v="37"/>
    <n v="33"/>
    <n v="0"/>
    <n v="5"/>
    <n v="0"/>
    <n v="0"/>
    <n v="0"/>
    <n v="1"/>
    <n v="1"/>
    <n v="0"/>
    <n v="3"/>
    <n v="4"/>
    <x v="1"/>
    <n v="0"/>
    <n v="0"/>
    <n v="0"/>
    <n v="0"/>
    <n v="0"/>
    <n v="0"/>
    <n v="70"/>
    <s v="66+"/>
    <n v="2575"/>
    <n v="0"/>
    <n v="1"/>
    <n v="0"/>
    <n v="0"/>
    <n v="0"/>
    <n v="0"/>
    <n v="0"/>
    <n v="0"/>
    <n v="1"/>
    <n v="38"/>
    <d v="2015-09-27T00:00:00"/>
    <n v="9"/>
    <s v="September"/>
    <n v="1"/>
    <s v="912,54432,High income,43,Low spender,0.000789976484420929,2,1,37,33,0,5,0,0,0,1,1,0,3,4,0,0,0,0,0,0,0,70,66+,2575,0,1,0,0,0,0,0,0,1,38"/>
  </r>
  <r>
    <n v="854"/>
    <x v="301"/>
    <s v="Low income"/>
    <x v="277"/>
    <s v="High spender"/>
    <n v="6.610796385598576E-2"/>
    <n v="1"/>
    <n v="0"/>
    <n v="1"/>
    <n v="12"/>
    <n v="2"/>
    <n v="17"/>
    <n v="6"/>
    <n v="1"/>
    <n v="10"/>
    <n v="2"/>
    <n v="2"/>
    <n v="0"/>
    <n v="3"/>
    <n v="8"/>
    <x v="1"/>
    <n v="0"/>
    <n v="0"/>
    <n v="0"/>
    <n v="0"/>
    <n v="0"/>
    <n v="1"/>
    <n v="48"/>
    <s v="36-50"/>
    <n v="2594"/>
    <n v="0"/>
    <n v="0"/>
    <n v="1"/>
    <n v="0"/>
    <n v="0"/>
    <n v="0"/>
    <n v="1"/>
    <n v="0"/>
    <n v="0"/>
    <n v="28"/>
    <d v="2015-09-08T00:00:00"/>
    <n v="9"/>
    <s v="September"/>
    <n v="1"/>
    <s v="854,21359,Low income,1412,High spender,0.0661079638559858,1,0,1,12,2,17,6,1,10,2,2,0,3,8,0,0,0,0,0,0,1,48,36-50,2594,0,0,1,0,0,0,1,0,0,28"/>
  </r>
  <r>
    <n v="719"/>
    <x v="302"/>
    <s v="Low income"/>
    <x v="279"/>
    <s v="High spender"/>
    <n v="4.2834109093121596E-2"/>
    <n v="1"/>
    <n v="1"/>
    <n v="28"/>
    <n v="22"/>
    <n v="2"/>
    <n v="12"/>
    <n v="0"/>
    <n v="2"/>
    <n v="5"/>
    <n v="1"/>
    <n v="1"/>
    <n v="0"/>
    <n v="3"/>
    <n v="4"/>
    <x v="1"/>
    <n v="0"/>
    <n v="0"/>
    <n v="0"/>
    <n v="0"/>
    <n v="0"/>
    <n v="0"/>
    <n v="69"/>
    <s v="66+"/>
    <n v="2636"/>
    <n v="0"/>
    <n v="1"/>
    <n v="0"/>
    <n v="0"/>
    <n v="0"/>
    <n v="0"/>
    <n v="1"/>
    <n v="0"/>
    <n v="0"/>
    <n v="33"/>
    <d v="2015-07-28T00:00:00"/>
    <n v="7"/>
    <s v="July"/>
    <n v="1"/>
    <s v="719,32871,Low income,1408,High spender,0.0428341090931216,1,1,28,22,2,12,0,2,5,1,1,0,3,4,0,0,0,0,0,0,0,69,66+,2636,0,1,0,0,0,0,1,0,0,33"/>
  </r>
  <r>
    <n v="678"/>
    <x v="303"/>
    <s v="Low income"/>
    <x v="280"/>
    <s v="High spender"/>
    <n v="4.6607493101958046E-2"/>
    <n v="0"/>
    <n v="1"/>
    <n v="27"/>
    <n v="36"/>
    <n v="0"/>
    <n v="2"/>
    <n v="0"/>
    <n v="0"/>
    <n v="4"/>
    <n v="1"/>
    <n v="1"/>
    <n v="0"/>
    <n v="3"/>
    <n v="7"/>
    <x v="1"/>
    <n v="0"/>
    <n v="0"/>
    <n v="0"/>
    <n v="0"/>
    <n v="0"/>
    <n v="0"/>
    <n v="59"/>
    <s v="50-65"/>
    <n v="2652"/>
    <n v="0"/>
    <n v="0"/>
    <n v="1"/>
    <n v="0"/>
    <n v="0"/>
    <n v="0"/>
    <n v="1"/>
    <n v="0"/>
    <n v="0"/>
    <n v="34"/>
    <d v="2015-07-12T00:00:00"/>
    <n v="7"/>
    <s v="July"/>
    <n v="1"/>
    <s v="678,30081,Low income,1402,High spender,0.046607493101958,0,1,27,36,0,2,0,0,4,1,1,0,3,7,0,0,0,0,0,0,0,59,50-65,2652,0,0,1,0,0,0,1,0,0,34"/>
  </r>
  <r>
    <n v="638"/>
    <x v="304"/>
    <s v="Low income"/>
    <x v="281"/>
    <s v="High spender"/>
    <n v="3.9502271380604387E-2"/>
    <n v="1"/>
    <n v="1"/>
    <n v="94"/>
    <n v="25"/>
    <n v="1"/>
    <n v="9"/>
    <n v="2"/>
    <n v="1"/>
    <n v="1"/>
    <n v="2"/>
    <n v="1"/>
    <n v="0"/>
    <n v="3"/>
    <n v="8"/>
    <x v="1"/>
    <n v="0"/>
    <n v="0"/>
    <n v="0"/>
    <n v="0"/>
    <n v="0"/>
    <n v="0"/>
    <n v="53"/>
    <s v="50-65"/>
    <n v="2659"/>
    <n v="0"/>
    <n v="1"/>
    <n v="0"/>
    <n v="0"/>
    <n v="0"/>
    <n v="0"/>
    <n v="1"/>
    <n v="0"/>
    <n v="0"/>
    <n v="37"/>
    <d v="2015-07-05T00:00:00"/>
    <n v="7"/>
    <s v="July"/>
    <n v="1"/>
    <s v="638,35441,Low income,1400,High spender,0.0395022713806044,1,1,94,25,1,9,2,1,1,2,1,0,3,8,0,0,0,0,0,0,0,53,50-65,2659,0,1,0,0,0,0,1,0,0,37"/>
  </r>
  <r>
    <n v="2198"/>
    <x v="305"/>
    <s v="Low income"/>
    <x v="282"/>
    <s v="Low spender"/>
    <n v="5.9693963342861943E-3"/>
    <n v="1"/>
    <n v="0"/>
    <n v="34"/>
    <n v="23"/>
    <n v="0"/>
    <n v="8"/>
    <n v="6"/>
    <n v="2"/>
    <n v="18"/>
    <n v="1"/>
    <n v="1"/>
    <n v="1"/>
    <n v="3"/>
    <n v="2"/>
    <x v="1"/>
    <n v="0"/>
    <n v="0"/>
    <n v="0"/>
    <n v="0"/>
    <n v="0"/>
    <n v="0"/>
    <n v="50"/>
    <s v="36-50"/>
    <n v="2161"/>
    <n v="1"/>
    <n v="0"/>
    <n v="0"/>
    <n v="0"/>
    <n v="0"/>
    <n v="0"/>
    <n v="0"/>
    <n v="0"/>
    <n v="1"/>
    <n v="21"/>
    <d v="2016-11-14T00:00:00"/>
    <n v="11"/>
    <s v="November"/>
    <n v="1"/>
    <s v="2198,35682,Low income,213,Low spender,0.00596939633428619,1,0,34,23,0,8,6,2,18,1,1,1,3,2,0,0,0,0,0,0,0,50,36-50,2161,1,0,0,0,0,0,0,0,1,21"/>
  </r>
  <r>
    <n v="2196"/>
    <x v="306"/>
    <s v="Low income"/>
    <x v="114"/>
    <s v="Low spender"/>
    <n v="1.2911423535680617E-3"/>
    <n v="1"/>
    <n v="1"/>
    <n v="97"/>
    <n v="25"/>
    <n v="0"/>
    <n v="11"/>
    <n v="3"/>
    <n v="0"/>
    <n v="15"/>
    <n v="1"/>
    <n v="1"/>
    <n v="0"/>
    <n v="3"/>
    <n v="4"/>
    <x v="1"/>
    <n v="0"/>
    <n v="0"/>
    <n v="0"/>
    <n v="0"/>
    <n v="0"/>
    <n v="0"/>
    <n v="67"/>
    <s v="66+"/>
    <n v="2162"/>
    <n v="0"/>
    <n v="0"/>
    <n v="0"/>
    <n v="1"/>
    <n v="0"/>
    <n v="0"/>
    <n v="1"/>
    <n v="0"/>
    <n v="0"/>
    <n v="24"/>
    <d v="2016-11-13T00:00:00"/>
    <n v="11"/>
    <s v="November"/>
    <n v="1"/>
    <s v="2196,48794,Low income,63,Low spender,0.00129114235356806,1,1,97,25,0,11,3,0,15,1,1,0,3,4,0,0,0,0,0,0,0,67,66+,2162,0,0,0,1,0,0,1,0,0,24"/>
  </r>
  <r>
    <n v="2151"/>
    <x v="307"/>
    <s v="Low income"/>
    <x v="194"/>
    <s v="High spender"/>
    <n v="3.4082527010022998E-2"/>
    <n v="1"/>
    <n v="1"/>
    <n v="62"/>
    <n v="12"/>
    <n v="2"/>
    <n v="20"/>
    <n v="3"/>
    <n v="2"/>
    <n v="5"/>
    <n v="1"/>
    <n v="1"/>
    <n v="0"/>
    <n v="3"/>
    <n v="7"/>
    <x v="1"/>
    <n v="0"/>
    <n v="0"/>
    <n v="0"/>
    <n v="0"/>
    <n v="0"/>
    <n v="0"/>
    <n v="47"/>
    <s v="36-50"/>
    <n v="2178"/>
    <n v="0"/>
    <n v="1"/>
    <n v="0"/>
    <n v="0"/>
    <n v="0"/>
    <n v="1"/>
    <n v="0"/>
    <n v="0"/>
    <n v="0"/>
    <n v="34"/>
    <d v="2016-10-28T00:00:00"/>
    <n v="10"/>
    <s v="October"/>
    <n v="1"/>
    <s v="2151,46094,Low income,1571,High spender,0.034082527010023,1,1,62,12,2,20,3,2,5,1,1,0,3,7,0,0,0,0,0,0,0,47,36-50,2178,0,1,0,0,0,1,0,0,0,34"/>
  </r>
  <r>
    <n v="2148"/>
    <x v="308"/>
    <s v="Low income"/>
    <x v="283"/>
    <s v="High spender"/>
    <n v="2.8808898887639045E-2"/>
    <n v="1"/>
    <n v="1"/>
    <n v="55"/>
    <n v="23"/>
    <n v="0"/>
    <n v="11"/>
    <n v="3"/>
    <n v="2"/>
    <n v="2"/>
    <n v="1"/>
    <n v="1"/>
    <n v="0"/>
    <n v="3"/>
    <n v="6"/>
    <x v="1"/>
    <n v="0"/>
    <n v="0"/>
    <n v="0"/>
    <n v="0"/>
    <n v="0"/>
    <n v="0"/>
    <n v="55"/>
    <s v="50-65"/>
    <n v="2179"/>
    <n v="0"/>
    <n v="1"/>
    <n v="0"/>
    <n v="0"/>
    <n v="0"/>
    <n v="0"/>
    <n v="1"/>
    <n v="0"/>
    <n v="0"/>
    <n v="37"/>
    <d v="2016-10-27T00:00:00"/>
    <n v="10"/>
    <s v="October"/>
    <n v="1"/>
    <s v="2148,48006,Low income,1383,High spender,0.028808898887639,1,1,55,23,0,11,3,2,2,1,1,0,3,6,0,0,0,0,0,0,0,55,50-65,2179,0,1,0,0,0,0,1,0,0,37"/>
  </r>
  <r>
    <n v="1985"/>
    <x v="309"/>
    <s v="Low income"/>
    <x v="284"/>
    <s v="High spender"/>
    <n v="2.7720697852451751E-2"/>
    <n v="0"/>
    <n v="1"/>
    <n v="71"/>
    <n v="18"/>
    <n v="10"/>
    <n v="3"/>
    <n v="3"/>
    <n v="5"/>
    <n v="0"/>
    <n v="1"/>
    <n v="1"/>
    <n v="0"/>
    <n v="3"/>
    <n v="2"/>
    <x v="1"/>
    <n v="0"/>
    <n v="0"/>
    <n v="0"/>
    <n v="0"/>
    <n v="0"/>
    <n v="0"/>
    <n v="68"/>
    <s v="66+"/>
    <n v="2230"/>
    <n v="1"/>
    <n v="0"/>
    <n v="0"/>
    <n v="0"/>
    <n v="0"/>
    <n v="0"/>
    <n v="1"/>
    <n v="0"/>
    <n v="0"/>
    <n v="39"/>
    <d v="2016-09-06T00:00:00"/>
    <n v="9"/>
    <s v="September"/>
    <n v="1"/>
    <s v="1985,49638,Low income,1376,High spender,0.0277206978524518,0,1,71,18,10,3,3,5,0,1,1,0,3,2,0,0,0,0,0,0,0,68,66+,2230,1,0,0,0,0,0,1,0,0,39"/>
  </r>
  <r>
    <n v="1885"/>
    <x v="310"/>
    <s v="High income"/>
    <x v="285"/>
    <s v="High spender"/>
    <n v="2.3870385685286821E-2"/>
    <n v="1"/>
    <n v="1"/>
    <n v="40"/>
    <n v="29"/>
    <n v="0"/>
    <n v="8"/>
    <n v="2"/>
    <n v="0"/>
    <n v="6"/>
    <n v="1"/>
    <n v="1"/>
    <n v="0"/>
    <n v="3"/>
    <n v="4"/>
    <x v="1"/>
    <n v="0"/>
    <n v="0"/>
    <n v="0"/>
    <n v="0"/>
    <n v="0"/>
    <n v="0"/>
    <n v="44"/>
    <s v="36-50"/>
    <n v="2260"/>
    <n v="0"/>
    <n v="1"/>
    <n v="0"/>
    <n v="0"/>
    <n v="0"/>
    <n v="0"/>
    <n v="0"/>
    <n v="1"/>
    <n v="0"/>
    <n v="33"/>
    <d v="2016-08-07T00:00:00"/>
    <n v="8"/>
    <s v="August"/>
    <n v="1"/>
    <s v="1885,53204,High income,1270,High spender,0.0238703856852868,1,1,40,29,0,8,2,0,6,1,1,0,3,4,0,0,0,0,0,0,0,44,36-50,2260,0,1,0,0,0,0,0,1,0,33"/>
  </r>
  <r>
    <n v="1829"/>
    <x v="311"/>
    <s v="Low income"/>
    <x v="284"/>
    <s v="High spender"/>
    <n v="3.5384575822254224E-2"/>
    <n v="1"/>
    <n v="0"/>
    <n v="17"/>
    <n v="25"/>
    <n v="1"/>
    <n v="13"/>
    <n v="0"/>
    <n v="0"/>
    <n v="3"/>
    <n v="1"/>
    <n v="1"/>
    <n v="0"/>
    <n v="3"/>
    <n v="7"/>
    <x v="1"/>
    <n v="0"/>
    <n v="0"/>
    <n v="0"/>
    <n v="0"/>
    <n v="0"/>
    <n v="0"/>
    <n v="48"/>
    <s v="36-50"/>
    <n v="2278"/>
    <n v="0"/>
    <n v="0"/>
    <n v="0"/>
    <n v="1"/>
    <n v="0"/>
    <n v="0"/>
    <n v="0"/>
    <n v="0"/>
    <n v="1"/>
    <n v="36"/>
    <d v="2016-07-20T00:00:00"/>
    <n v="7"/>
    <s v="July"/>
    <n v="1"/>
    <s v="1829,38887,Low income,1376,High spender,0.0353845758222542,1,0,17,25,1,13,0,0,3,1,1,0,3,7,0,0,0,0,0,0,0,48,36-50,2278,0,0,0,1,0,0,0,0,1,36"/>
  </r>
  <r>
    <n v="1808"/>
    <x v="312"/>
    <s v="Low income"/>
    <x v="189"/>
    <s v="Low spender"/>
    <n v="1.0321736065656312E-3"/>
    <n v="0"/>
    <n v="1"/>
    <n v="92"/>
    <n v="32"/>
    <n v="0"/>
    <n v="5"/>
    <n v="2"/>
    <n v="0"/>
    <n v="8"/>
    <n v="2"/>
    <n v="2"/>
    <n v="0"/>
    <n v="3"/>
    <n v="5"/>
    <x v="1"/>
    <n v="0"/>
    <n v="0"/>
    <n v="0"/>
    <n v="0"/>
    <n v="0"/>
    <n v="0"/>
    <n v="67"/>
    <s v="66+"/>
    <n v="2284"/>
    <n v="0"/>
    <n v="1"/>
    <n v="0"/>
    <n v="0"/>
    <n v="0"/>
    <n v="0"/>
    <n v="1"/>
    <n v="0"/>
    <n v="0"/>
    <n v="31"/>
    <d v="2016-07-14T00:00:00"/>
    <n v="7"/>
    <s v="July"/>
    <n v="1"/>
    <s v="1808,39722,Low income,41,Low spender,0.00103217360656563,0,1,92,32,0,5,2,0,8,2,2,0,3,5,0,0,0,0,0,0,0,67,66+,2284,0,1,0,0,0,0,1,0,0,31"/>
  </r>
  <r>
    <n v="1790"/>
    <x v="313"/>
    <s v="Low income"/>
    <x v="4"/>
    <s v="Low spender"/>
    <n v="1.6316036686361277E-3"/>
    <n v="0"/>
    <n v="2"/>
    <n v="54"/>
    <n v="35"/>
    <n v="0"/>
    <n v="4"/>
    <n v="0"/>
    <n v="0"/>
    <n v="10"/>
    <n v="1"/>
    <n v="1"/>
    <n v="1"/>
    <n v="2"/>
    <n v="5"/>
    <x v="1"/>
    <n v="0"/>
    <n v="1"/>
    <n v="0"/>
    <n v="0"/>
    <n v="0"/>
    <n v="0"/>
    <n v="63"/>
    <s v="50-65"/>
    <n v="2292"/>
    <n v="0"/>
    <n v="0"/>
    <n v="0"/>
    <n v="1"/>
    <n v="0"/>
    <n v="0"/>
    <n v="0"/>
    <n v="0"/>
    <n v="1"/>
    <n v="29"/>
    <d v="2016-07-06T00:00:00"/>
    <n v="7"/>
    <s v="July"/>
    <n v="1"/>
    <s v="1790,40451,Low income,66,Low spender,0.00163160366863613,0,2,54,35,0,4,0,0,10,1,1,1,2,5,0,0,1,0,0,0,0,63,50-65,2292,0,0,0,1,0,0,0,0,1,29"/>
  </r>
  <r>
    <n v="1791"/>
    <x v="314"/>
    <s v="High income"/>
    <x v="99"/>
    <s v="High spender"/>
    <n v="3.4582132564841501E-2"/>
    <n v="0"/>
    <n v="1"/>
    <n v="81"/>
    <n v="30"/>
    <n v="1"/>
    <n v="8"/>
    <n v="0"/>
    <n v="0"/>
    <n v="3"/>
    <n v="1"/>
    <n v="1"/>
    <n v="0"/>
    <n v="3"/>
    <n v="7"/>
    <x v="1"/>
    <n v="0"/>
    <n v="0"/>
    <n v="0"/>
    <n v="0"/>
    <n v="0"/>
    <n v="0"/>
    <n v="51"/>
    <s v="50-65"/>
    <n v="2292"/>
    <n v="0"/>
    <n v="0"/>
    <n v="0"/>
    <n v="1"/>
    <n v="0"/>
    <n v="0"/>
    <n v="0"/>
    <n v="0"/>
    <n v="1"/>
    <n v="36"/>
    <d v="2016-07-06T00:00:00"/>
    <n v="7"/>
    <s v="July"/>
    <n v="1"/>
    <s v="1791,54132,High income,1872,High spender,0.0345821325648415,0,1,81,30,1,8,0,0,3,1,1,0,3,7,0,0,0,0,0,0,0,51,50-65,2292,0,0,0,1,0,0,0,0,1,36"/>
  </r>
  <r>
    <n v="1616"/>
    <x v="315"/>
    <s v="Low income"/>
    <x v="286"/>
    <s v="Low spender"/>
    <n v="1.1012440341131366E-2"/>
    <n v="1"/>
    <n v="1"/>
    <n v="79"/>
    <n v="26"/>
    <n v="1"/>
    <n v="11"/>
    <n v="0"/>
    <n v="1"/>
    <n v="4"/>
    <n v="2"/>
    <n v="1"/>
    <n v="0"/>
    <n v="3"/>
    <n v="3"/>
    <x v="1"/>
    <n v="0"/>
    <n v="0"/>
    <n v="0"/>
    <n v="0"/>
    <n v="0"/>
    <n v="0"/>
    <n v="65"/>
    <s v="50-65"/>
    <n v="2352"/>
    <n v="0"/>
    <n v="0"/>
    <n v="1"/>
    <n v="0"/>
    <n v="0"/>
    <n v="0"/>
    <n v="0"/>
    <n v="1"/>
    <n v="0"/>
    <n v="35"/>
    <d v="2016-05-07T00:00:00"/>
    <n v="5"/>
    <s v="May"/>
    <n v="1"/>
    <s v="1616,51124,Low income,563,Low spender,0.0110124403411314,1,1,79,26,1,11,0,1,4,2,1,0,3,3,0,0,0,0,0,0,0,65,50-65,2352,0,0,1,0,0,0,0,1,0,35"/>
  </r>
  <r>
    <n v="1598"/>
    <x v="316"/>
    <s v="Low income"/>
    <x v="287"/>
    <s v="Low spender"/>
    <n v="1.0612456665801948E-3"/>
    <n v="1"/>
    <n v="0"/>
    <n v="18"/>
    <n v="22"/>
    <n v="1"/>
    <n v="11"/>
    <n v="0"/>
    <n v="5"/>
    <n v="3"/>
    <n v="1"/>
    <n v="1"/>
    <n v="0"/>
    <n v="3"/>
    <n v="8"/>
    <x v="1"/>
    <n v="0"/>
    <n v="0"/>
    <n v="0"/>
    <n v="0"/>
    <n v="0"/>
    <n v="0"/>
    <n v="49"/>
    <s v="36-50"/>
    <n v="2359"/>
    <n v="0"/>
    <n v="1"/>
    <n v="0"/>
    <n v="0"/>
    <n v="0"/>
    <n v="0"/>
    <n v="0"/>
    <n v="0"/>
    <n v="1"/>
    <n v="36"/>
    <d v="2016-04-30T00:00:00"/>
    <n v="4"/>
    <s v="April"/>
    <n v="1"/>
    <s v="1598,42403,Low income,45,Low spender,0.00106124566658019,1,0,18,22,1,11,0,5,3,1,1,0,3,8,0,0,0,0,0,0,0,49,36-50,2359,0,1,0,0,0,0,0,0,1,36"/>
  </r>
  <r>
    <n v="1586"/>
    <x v="317"/>
    <s v="Low income"/>
    <x v="288"/>
    <s v="High spender"/>
    <n v="4.617619240643156E-2"/>
    <n v="1"/>
    <n v="0"/>
    <n v="88"/>
    <n v="7"/>
    <n v="6"/>
    <n v="13"/>
    <n v="7"/>
    <n v="6"/>
    <n v="14"/>
    <n v="1"/>
    <n v="1"/>
    <n v="0"/>
    <n v="3"/>
    <n v="9"/>
    <x v="1"/>
    <n v="0"/>
    <n v="1"/>
    <n v="0"/>
    <n v="0"/>
    <n v="0"/>
    <n v="0"/>
    <n v="32"/>
    <s v="24-35"/>
    <n v="2362"/>
    <n v="0"/>
    <n v="0"/>
    <n v="0"/>
    <n v="1"/>
    <n v="0"/>
    <n v="0"/>
    <n v="1"/>
    <n v="0"/>
    <n v="0"/>
    <n v="25"/>
    <d v="2016-04-27T00:00:00"/>
    <n v="4"/>
    <s v="April"/>
    <n v="1"/>
    <s v="1586,29604,Low income,1367,High spender,0.0461761924064316,1,0,88,7,6,13,7,6,14,1,1,0,3,9,0,0,1,0,0,0,0,32,24-35,2362,0,0,0,1,0,0,1,0,0,25"/>
  </r>
  <r>
    <n v="1559"/>
    <x v="318"/>
    <s v="Low income"/>
    <x v="289"/>
    <s v="High spender"/>
    <n v="3.6979530574748336E-2"/>
    <n v="1"/>
    <n v="1"/>
    <n v="45"/>
    <n v="22"/>
    <n v="2"/>
    <n v="14"/>
    <n v="0"/>
    <n v="1"/>
    <n v="10"/>
    <n v="2"/>
    <n v="2"/>
    <n v="0"/>
    <n v="3"/>
    <n v="7"/>
    <x v="1"/>
    <n v="0"/>
    <n v="0"/>
    <n v="0"/>
    <n v="0"/>
    <n v="1"/>
    <n v="0"/>
    <n v="42"/>
    <s v="36-50"/>
    <n v="2371"/>
    <n v="0"/>
    <n v="0"/>
    <n v="1"/>
    <n v="0"/>
    <n v="0"/>
    <n v="0"/>
    <n v="1"/>
    <n v="0"/>
    <n v="0"/>
    <n v="29"/>
    <d v="2016-04-18T00:00:00"/>
    <n v="4"/>
    <s v="April"/>
    <n v="1"/>
    <s v="1559,38643,Low income,1429,High spender,0.0369795305747483,1,1,45,22,2,14,0,1,10,2,2,0,3,7,0,0,0,0,0,1,0,42,36-50,2371,0,0,1,0,0,0,1,0,0,29"/>
  </r>
  <r>
    <n v="1548"/>
    <x v="319"/>
    <s v="Low income"/>
    <x v="290"/>
    <s v="High spender"/>
    <n v="3.2406414563823954E-2"/>
    <n v="1"/>
    <n v="1"/>
    <n v="66"/>
    <n v="23"/>
    <n v="4"/>
    <n v="10"/>
    <n v="0"/>
    <n v="2"/>
    <n v="15"/>
    <n v="1"/>
    <n v="1"/>
    <n v="0"/>
    <n v="3"/>
    <n v="4"/>
    <x v="1"/>
    <n v="0"/>
    <n v="0"/>
    <n v="0"/>
    <n v="0"/>
    <n v="0"/>
    <n v="0"/>
    <n v="39"/>
    <s v="36-50"/>
    <n v="2377"/>
    <n v="0"/>
    <n v="0"/>
    <n v="1"/>
    <n v="0"/>
    <n v="0"/>
    <n v="0"/>
    <n v="1"/>
    <n v="0"/>
    <n v="0"/>
    <n v="24"/>
    <d v="2016-04-12T00:00:00"/>
    <n v="4"/>
    <s v="April"/>
    <n v="1"/>
    <s v="1548,41967,Low income,1360,High spender,0.032406414563824,1,1,66,23,4,10,0,2,15,1,1,0,3,4,0,0,0,0,0,0,0,39,36-50,2377,0,0,1,0,0,0,1,0,0,24"/>
  </r>
  <r>
    <n v="1454"/>
    <x v="320"/>
    <s v="Low income"/>
    <x v="227"/>
    <s v="Low spender"/>
    <n v="9.1061304820374226E-3"/>
    <n v="1"/>
    <n v="0"/>
    <n v="97"/>
    <n v="20"/>
    <n v="2"/>
    <n v="14"/>
    <n v="3"/>
    <n v="0"/>
    <n v="10"/>
    <n v="1"/>
    <n v="2"/>
    <n v="0"/>
    <n v="2"/>
    <n v="9"/>
    <x v="1"/>
    <n v="0"/>
    <n v="0"/>
    <n v="0"/>
    <n v="0"/>
    <n v="0"/>
    <n v="0"/>
    <n v="42"/>
    <s v="36-50"/>
    <n v="2406"/>
    <n v="0"/>
    <n v="0"/>
    <n v="0"/>
    <n v="1"/>
    <n v="0"/>
    <n v="0"/>
    <n v="0"/>
    <n v="0"/>
    <n v="1"/>
    <n v="29"/>
    <d v="2016-03-14T00:00:00"/>
    <n v="3"/>
    <s v="March"/>
    <n v="1"/>
    <s v="1454,34043,Low income,310,Low spender,0.00910613048203742,1,0,97,20,2,14,3,0,10,1,2,0,2,9,0,0,0,0,0,0,0,42,36-50,2406,0,0,0,1,0,0,0,0,1,29"/>
  </r>
  <r>
    <n v="1425"/>
    <x v="321"/>
    <s v="Low income"/>
    <x v="291"/>
    <s v="High spender"/>
    <n v="3.2530012809437278E-2"/>
    <n v="1"/>
    <n v="0"/>
    <n v="10"/>
    <n v="16"/>
    <n v="2"/>
    <n v="18"/>
    <n v="3"/>
    <n v="0"/>
    <n v="24"/>
    <n v="1"/>
    <n v="1"/>
    <n v="1"/>
    <n v="2"/>
    <n v="8"/>
    <x v="1"/>
    <n v="0"/>
    <n v="1"/>
    <n v="0"/>
    <n v="0"/>
    <n v="0"/>
    <n v="1"/>
    <n v="37"/>
    <s v="36-50"/>
    <n v="2415"/>
    <n v="0"/>
    <n v="1"/>
    <n v="0"/>
    <n v="0"/>
    <n v="0"/>
    <n v="0"/>
    <n v="0"/>
    <n v="0"/>
    <n v="1"/>
    <n v="15"/>
    <d v="2016-03-05T00:00:00"/>
    <n v="3"/>
    <s v="March"/>
    <n v="1"/>
    <s v="1425,33569,Low income,1092,High spender,0.0325300128094373,1,0,10,16,2,18,3,0,24,1,1,1,2,8,0,0,1,0,0,0,1,37,36-50,2415,0,1,0,0,0,0,0,0,1,15"/>
  </r>
  <r>
    <n v="1331"/>
    <x v="322"/>
    <s v="Low income"/>
    <x v="113"/>
    <s v="High spender"/>
    <n v="5.5100521221146684E-2"/>
    <n v="1"/>
    <n v="0"/>
    <n v="12"/>
    <n v="6"/>
    <n v="4"/>
    <n v="16"/>
    <n v="3"/>
    <n v="10"/>
    <n v="30"/>
    <n v="3"/>
    <n v="3"/>
    <n v="1"/>
    <n v="2"/>
    <n v="7"/>
    <x v="1"/>
    <n v="0"/>
    <n v="0"/>
    <n v="0"/>
    <n v="0"/>
    <n v="0"/>
    <n v="1"/>
    <n v="45"/>
    <s v="36-50"/>
    <n v="2442"/>
    <n v="0"/>
    <n v="0"/>
    <n v="0"/>
    <n v="1"/>
    <n v="0"/>
    <n v="0"/>
    <n v="0"/>
    <n v="1"/>
    <n v="0"/>
    <n v="9"/>
    <d v="2016-02-07T00:00:00"/>
    <n v="2"/>
    <s v="February"/>
    <n v="1"/>
    <s v="1331,17459,Low income,962,High spender,0.0551005212211467,1,0,12,6,4,16,3,10,30,3,3,1,2,7,0,0,0,0,0,0,1,45,36-50,2442,0,0,0,1,0,0,0,1,0,9"/>
  </r>
  <r>
    <n v="1155"/>
    <x v="323"/>
    <s v="High income"/>
    <x v="292"/>
    <s v="High spender"/>
    <n v="1.8882231099275042E-2"/>
    <n v="1"/>
    <n v="1"/>
    <n v="71"/>
    <n v="35"/>
    <n v="0"/>
    <n v="4"/>
    <n v="0"/>
    <n v="0"/>
    <n v="0"/>
    <n v="1"/>
    <n v="2"/>
    <n v="0"/>
    <n v="2"/>
    <n v="8"/>
    <x v="1"/>
    <n v="0"/>
    <n v="0"/>
    <n v="0"/>
    <n v="0"/>
    <n v="0"/>
    <n v="0"/>
    <n v="57"/>
    <s v="50-65"/>
    <n v="2496"/>
    <n v="0"/>
    <n v="1"/>
    <n v="0"/>
    <n v="0"/>
    <n v="0"/>
    <n v="0"/>
    <n v="0"/>
    <n v="0"/>
    <n v="1"/>
    <n v="39"/>
    <d v="2015-12-15T00:00:00"/>
    <n v="12"/>
    <s v="December"/>
    <n v="1"/>
    <s v="1155,54072,High income,1021,High spender,0.018882231099275,1,1,71,35,0,4,0,0,0,1,2,0,2,8,0,0,0,0,0,0,0,57,50-65,2496,0,1,0,0,0,0,0,0,1,39"/>
  </r>
  <r>
    <n v="1094"/>
    <x v="324"/>
    <s v="Low income"/>
    <x v="293"/>
    <s v="High spender"/>
    <n v="5.4015387550073124E-2"/>
    <n v="1"/>
    <n v="1"/>
    <n v="40"/>
    <n v="28"/>
    <n v="0"/>
    <n v="11"/>
    <n v="0"/>
    <n v="0"/>
    <n v="9"/>
    <n v="3"/>
    <n v="2"/>
    <n v="0"/>
    <n v="3"/>
    <n v="8"/>
    <x v="1"/>
    <n v="0"/>
    <n v="0"/>
    <n v="0"/>
    <n v="0"/>
    <n v="0"/>
    <n v="0"/>
    <n v="60"/>
    <s v="50-65"/>
    <n v="2517"/>
    <n v="0"/>
    <n v="1"/>
    <n v="0"/>
    <n v="0"/>
    <n v="0"/>
    <n v="0"/>
    <n v="1"/>
    <n v="0"/>
    <n v="0"/>
    <n v="30"/>
    <d v="2015-11-24T00:00:00"/>
    <n v="11"/>
    <s v="November"/>
    <n v="1"/>
    <s v="1094,31454,Low income,1699,High spender,0.0540153875500731,1,1,40,28,0,11,0,0,9,3,2,0,3,8,0,0,0,0,0,0,0,60,50-65,2517,0,1,0,0,0,0,1,0,0,30"/>
  </r>
  <r>
    <n v="1050"/>
    <x v="325"/>
    <s v="Low income"/>
    <x v="294"/>
    <s v="High spender"/>
    <n v="3.0654627539503387E-2"/>
    <n v="1"/>
    <n v="1"/>
    <n v="65"/>
    <n v="30"/>
    <n v="0"/>
    <n v="9"/>
    <n v="0"/>
    <n v="0"/>
    <n v="3"/>
    <n v="2"/>
    <n v="1"/>
    <n v="0"/>
    <n v="3"/>
    <n v="6"/>
    <x v="1"/>
    <n v="0"/>
    <n v="0"/>
    <n v="0"/>
    <n v="0"/>
    <n v="0"/>
    <n v="0"/>
    <n v="55"/>
    <s v="50-65"/>
    <n v="2530"/>
    <n v="0"/>
    <n v="1"/>
    <n v="0"/>
    <n v="0"/>
    <n v="0"/>
    <n v="0"/>
    <n v="1"/>
    <n v="0"/>
    <n v="0"/>
    <n v="36"/>
    <d v="2015-11-11T00:00:00"/>
    <n v="11"/>
    <s v="November"/>
    <n v="1"/>
    <s v="1050,44300,Low income,1358,High spender,0.0306546275395034,1,1,65,30,0,9,0,0,3,2,1,0,3,6,0,0,0,0,0,0,0,55,50-65,2530,0,1,0,0,0,0,1,0,0,36"/>
  </r>
  <r>
    <n v="1023"/>
    <x v="326"/>
    <s v="Low income"/>
    <x v="295"/>
    <s v="High spender"/>
    <n v="4.4026993705794562E-2"/>
    <n v="1"/>
    <n v="0"/>
    <n v="92"/>
    <n v="3"/>
    <n v="9"/>
    <n v="13"/>
    <n v="2"/>
    <n v="12"/>
    <n v="12"/>
    <n v="1"/>
    <n v="1"/>
    <n v="0"/>
    <n v="3"/>
    <n v="7"/>
    <x v="1"/>
    <n v="0"/>
    <n v="0"/>
    <n v="0"/>
    <n v="0"/>
    <n v="0"/>
    <n v="0"/>
    <n v="51"/>
    <s v="50-65"/>
    <n v="2539"/>
    <n v="0"/>
    <n v="0"/>
    <n v="1"/>
    <n v="0"/>
    <n v="0"/>
    <n v="0"/>
    <n v="1"/>
    <n v="0"/>
    <n v="0"/>
    <n v="27"/>
    <d v="2015-11-02T00:00:00"/>
    <n v="11"/>
    <s v="November"/>
    <n v="1"/>
    <s v="1023,30822,Low income,1357,High spender,0.0440269937057946,1,0,92,3,9,13,2,12,12,1,1,0,3,7,0,0,0,0,0,0,0,51,50-65,2539,0,0,1,0,0,0,1,0,0,27"/>
  </r>
  <r>
    <n v="954"/>
    <x v="327"/>
    <s v="Low income"/>
    <x v="296"/>
    <s v="Low spender"/>
    <n v="1.8480872297172426E-3"/>
    <n v="1"/>
    <n v="1"/>
    <n v="90"/>
    <n v="26"/>
    <n v="1"/>
    <n v="10"/>
    <n v="2"/>
    <n v="0"/>
    <n v="1"/>
    <n v="1"/>
    <n v="1"/>
    <n v="0"/>
    <n v="3"/>
    <n v="5"/>
    <x v="1"/>
    <n v="0"/>
    <n v="0"/>
    <n v="0"/>
    <n v="0"/>
    <n v="0"/>
    <n v="0"/>
    <n v="70"/>
    <s v="66+"/>
    <n v="2563"/>
    <n v="0"/>
    <n v="1"/>
    <n v="0"/>
    <n v="0"/>
    <n v="0"/>
    <n v="0"/>
    <n v="0"/>
    <n v="0"/>
    <n v="1"/>
    <n v="38"/>
    <d v="2015-10-09T00:00:00"/>
    <n v="10"/>
    <s v="October"/>
    <n v="1"/>
    <s v="954,48699,Low income,90,Low spender,0.00184808722971724,1,1,90,26,1,10,2,0,1,1,1,0,3,5,0,0,0,0,0,0,0,70,66+,2563,0,1,0,0,0,0,0,0,1,38"/>
  </r>
  <r>
    <n v="735"/>
    <x v="328"/>
    <s v="Low income"/>
    <x v="297"/>
    <s v="High spender"/>
    <n v="3.9839934090507859E-2"/>
    <n v="1"/>
    <n v="0"/>
    <n v="43"/>
    <n v="16"/>
    <n v="2"/>
    <n v="18"/>
    <n v="2"/>
    <n v="1"/>
    <n v="5"/>
    <n v="1"/>
    <n v="1"/>
    <n v="0"/>
    <n v="3"/>
    <n v="7"/>
    <x v="1"/>
    <n v="0"/>
    <n v="0"/>
    <n v="0"/>
    <n v="0"/>
    <n v="0"/>
    <n v="0"/>
    <n v="50"/>
    <s v="36-50"/>
    <n v="2631"/>
    <n v="1"/>
    <n v="0"/>
    <n v="0"/>
    <n v="0"/>
    <n v="0"/>
    <n v="0"/>
    <n v="1"/>
    <n v="0"/>
    <n v="0"/>
    <n v="34"/>
    <d v="2015-08-02T00:00:00"/>
    <n v="8"/>
    <s v="August"/>
    <n v="1"/>
    <s v="735,33986,Low income,1354,High spender,0.0398399340905079,1,0,43,16,2,18,2,1,5,1,1,0,3,7,0,0,0,0,0,0,0,50,36-50,2631,1,0,0,0,0,0,1,0,0,34"/>
  </r>
  <r>
    <n v="575"/>
    <x v="329"/>
    <s v="Low income"/>
    <x v="298"/>
    <s v="Low spender"/>
    <n v="9.692168985059247E-3"/>
    <n v="1"/>
    <n v="0"/>
    <n v="99"/>
    <n v="5"/>
    <n v="10"/>
    <n v="13"/>
    <n v="3"/>
    <n v="8"/>
    <n v="16"/>
    <n v="1"/>
    <n v="1"/>
    <n v="0"/>
    <n v="3"/>
    <n v="8"/>
    <x v="1"/>
    <n v="0"/>
    <n v="0"/>
    <n v="0"/>
    <n v="0"/>
    <n v="0"/>
    <n v="0"/>
    <n v="43"/>
    <s v="36-50"/>
    <n v="2682"/>
    <n v="0"/>
    <n v="1"/>
    <n v="0"/>
    <n v="0"/>
    <n v="0"/>
    <n v="1"/>
    <n v="0"/>
    <n v="0"/>
    <n v="0"/>
    <n v="23"/>
    <d v="2015-06-12T00:00:00"/>
    <n v="6"/>
    <s v="June"/>
    <n v="1"/>
    <s v="575,31056,Low income,301,Low spender,0.00969216898505925,1,0,99,5,10,13,3,8,16,1,1,0,3,8,0,0,0,0,0,0,0,43,36-50,2682,0,1,0,0,0,1,0,0,0,23"/>
  </r>
  <r>
    <n v="547"/>
    <x v="330"/>
    <s v="Low income"/>
    <x v="299"/>
    <s v="High spender"/>
    <n v="4.7281073446327683E-2"/>
    <n v="0"/>
    <n v="1"/>
    <n v="68"/>
    <n v="19"/>
    <n v="1"/>
    <n v="14"/>
    <n v="3"/>
    <n v="2"/>
    <n v="4"/>
    <n v="1"/>
    <n v="1"/>
    <n v="0"/>
    <n v="3"/>
    <n v="8"/>
    <x v="1"/>
    <n v="0"/>
    <n v="0"/>
    <n v="0"/>
    <n v="0"/>
    <n v="0"/>
    <n v="0"/>
    <n v="70"/>
    <s v="66+"/>
    <n v="2690"/>
    <n v="0"/>
    <n v="0"/>
    <n v="0"/>
    <n v="1"/>
    <n v="0"/>
    <n v="0"/>
    <n v="1"/>
    <n v="0"/>
    <n v="0"/>
    <n v="35"/>
    <d v="2015-06-04T00:00:00"/>
    <n v="6"/>
    <s v="June"/>
    <n v="1"/>
    <s v="547,28320,Low income,1339,High spender,0.0472810734463277,0,1,68,19,1,14,3,2,4,1,1,0,3,8,0,0,0,0,0,0,0,70,66+,2690,0,0,0,1,0,0,1,0,0,35"/>
  </r>
  <r>
    <n v="450"/>
    <x v="331"/>
    <s v="Low income"/>
    <x v="300"/>
    <s v="High spender"/>
    <n v="2.8956498532159061E-2"/>
    <n v="1"/>
    <n v="1"/>
    <n v="35"/>
    <n v="19"/>
    <n v="1"/>
    <n v="17"/>
    <n v="2"/>
    <n v="0"/>
    <n v="2"/>
    <n v="1"/>
    <n v="1"/>
    <n v="0"/>
    <n v="3"/>
    <n v="8"/>
    <x v="1"/>
    <n v="0"/>
    <n v="0"/>
    <n v="0"/>
    <n v="0"/>
    <n v="0"/>
    <n v="0"/>
    <n v="40"/>
    <s v="36-50"/>
    <n v="2719"/>
    <n v="0"/>
    <n v="0"/>
    <n v="0"/>
    <n v="1"/>
    <n v="0"/>
    <n v="0"/>
    <n v="1"/>
    <n v="0"/>
    <n v="0"/>
    <n v="37"/>
    <d v="2015-05-06T00:00:00"/>
    <n v="5"/>
    <s v="May"/>
    <n v="1"/>
    <s v="450,44964,Low income,1302,High spender,0.0289564985321591,1,1,35,19,1,17,2,0,2,1,1,0,3,8,0,0,0,0,0,0,0,40,36-50,2719,0,0,0,1,0,0,1,0,0,37"/>
  </r>
  <r>
    <n v="222"/>
    <x v="332"/>
    <s v="Low income"/>
    <x v="301"/>
    <s v="High spender"/>
    <n v="1.885693098151385E-2"/>
    <n v="1"/>
    <n v="1"/>
    <n v="49"/>
    <n v="27"/>
    <n v="2"/>
    <n v="10"/>
    <n v="0"/>
    <n v="0"/>
    <n v="1"/>
    <n v="2"/>
    <n v="1"/>
    <n v="0"/>
    <n v="3"/>
    <n v="8"/>
    <x v="1"/>
    <n v="0"/>
    <n v="0"/>
    <n v="0"/>
    <n v="0"/>
    <n v="0"/>
    <n v="0"/>
    <n v="54"/>
    <s v="50-65"/>
    <n v="2792"/>
    <n v="0"/>
    <n v="0"/>
    <n v="0"/>
    <n v="1"/>
    <n v="0"/>
    <n v="0"/>
    <n v="1"/>
    <n v="0"/>
    <n v="0"/>
    <n v="38"/>
    <d v="2015-02-22T00:00:00"/>
    <n v="2"/>
    <s v="February"/>
    <n v="1"/>
    <s v="222,37758,Low income,712,High spender,0.0188569309815139,1,1,49,27,2,10,0,0,1,2,1,0,3,8,0,0,0,0,0,0,0,54,50-65,2792,0,0,0,1,0,0,1,0,0,38"/>
  </r>
  <r>
    <n v="6"/>
    <x v="22"/>
    <s v="Low income"/>
    <x v="25"/>
    <s v="Low spender"/>
    <n v="2.6666666666666666E-3"/>
    <n v="1"/>
    <n v="0"/>
    <n v="19"/>
    <n v="7"/>
    <n v="0"/>
    <n v="12"/>
    <n v="13"/>
    <n v="7"/>
    <n v="32"/>
    <n v="5"/>
    <n v="4"/>
    <n v="1"/>
    <n v="2"/>
    <n v="9"/>
    <x v="1"/>
    <n v="0"/>
    <n v="1"/>
    <n v="0"/>
    <n v="0"/>
    <n v="0"/>
    <n v="1"/>
    <n v="44"/>
    <s v="36-50"/>
    <n v="2856"/>
    <n v="0"/>
    <n v="1"/>
    <n v="0"/>
    <n v="0"/>
    <n v="0"/>
    <n v="0"/>
    <n v="1"/>
    <n v="0"/>
    <n v="0"/>
    <n v="7"/>
    <d v="2014-12-20T00:00:00"/>
    <n v="12"/>
    <s v="December"/>
    <n v="1"/>
    <s v="6,7500,Low income,20,Low spender,0.00266666666666667,1,0,19,7,0,12,13,7,32,5,4,1,2,9,0,0,1,0,0,0,1,44,36-50,2856,0,1,0,0,0,0,1,0,0,7"/>
  </r>
  <r>
    <n v="2205"/>
    <x v="333"/>
    <s v="Low income"/>
    <x v="302"/>
    <s v="Low spender"/>
    <n v="1.9241652518392756E-3"/>
    <n v="1"/>
    <n v="1"/>
    <n v="1"/>
    <n v="27"/>
    <n v="0"/>
    <n v="12"/>
    <n v="0"/>
    <n v="1"/>
    <n v="5"/>
    <n v="2"/>
    <n v="2"/>
    <n v="0"/>
    <n v="3"/>
    <n v="5"/>
    <x v="1"/>
    <n v="0"/>
    <n v="0"/>
    <n v="0"/>
    <n v="0"/>
    <n v="0"/>
    <n v="0"/>
    <n v="64"/>
    <s v="50-65"/>
    <n v="2159"/>
    <n v="0"/>
    <n v="0"/>
    <n v="0"/>
    <n v="0"/>
    <n v="1"/>
    <n v="0"/>
    <n v="0"/>
    <n v="0"/>
    <n v="1"/>
    <n v="35"/>
    <d v="2016-11-16T00:00:00"/>
    <n v="11"/>
    <s v="November"/>
    <n v="1"/>
    <s v="2205,35340,Low income,68,Low spender,0.00192416525183928,1,1,1,27,0,12,0,1,5,2,2,0,3,5,0,0,0,0,0,0,0,64,50-65,2159,0,0,0,0,1,0,0,0,1,35"/>
  </r>
  <r>
    <n v="2057"/>
    <x v="334"/>
    <s v="Low income"/>
    <x v="303"/>
    <s v="Low spender"/>
    <n v="7.3526222183663732E-3"/>
    <n v="1"/>
    <n v="1"/>
    <n v="84"/>
    <n v="30"/>
    <n v="0"/>
    <n v="8"/>
    <n v="2"/>
    <n v="0"/>
    <n v="14"/>
    <n v="1"/>
    <n v="1"/>
    <n v="1"/>
    <n v="2"/>
    <n v="6"/>
    <x v="1"/>
    <n v="0"/>
    <n v="0"/>
    <n v="0"/>
    <n v="0"/>
    <n v="0"/>
    <n v="0"/>
    <n v="44"/>
    <s v="36-50"/>
    <n v="2208"/>
    <n v="0"/>
    <n v="0"/>
    <n v="0"/>
    <n v="1"/>
    <n v="0"/>
    <n v="0"/>
    <n v="0"/>
    <n v="1"/>
    <n v="0"/>
    <n v="26"/>
    <d v="2016-09-28T00:00:00"/>
    <n v="9"/>
    <s v="September"/>
    <n v="1"/>
    <s v="2057,46106,Low income,339,Low spender,0.00735262221836637,1,1,84,30,0,8,2,0,14,1,1,1,2,6,0,0,0,0,0,0,0,44,36-50,2208,0,0,0,1,0,0,0,1,0,26"/>
  </r>
  <r>
    <n v="2053"/>
    <x v="335"/>
    <s v="Low income"/>
    <x v="304"/>
    <s v="Low spender"/>
    <n v="1.3712072304712717E-2"/>
    <n v="1"/>
    <n v="1"/>
    <n v="52"/>
    <n v="31"/>
    <n v="0"/>
    <n v="6"/>
    <n v="2"/>
    <n v="1"/>
    <n v="5"/>
    <n v="2"/>
    <n v="1"/>
    <n v="0"/>
    <n v="4"/>
    <n v="4"/>
    <x v="1"/>
    <n v="0"/>
    <n v="0"/>
    <n v="0"/>
    <n v="0"/>
    <n v="0"/>
    <n v="0"/>
    <n v="65"/>
    <s v="50-65"/>
    <n v="2209"/>
    <n v="0"/>
    <n v="1"/>
    <n v="0"/>
    <n v="0"/>
    <n v="0"/>
    <n v="0"/>
    <n v="0"/>
    <n v="0"/>
    <n v="1"/>
    <n v="35"/>
    <d v="2016-09-27T00:00:00"/>
    <n v="9"/>
    <s v="September"/>
    <n v="1"/>
    <s v="2053,38725,Low income,531,Low spender,0.0137120723047127,1,1,52,31,0,6,2,1,5,2,1,0,4,4,0,0,0,0,0,0,0,65,50-65,2209,0,1,0,0,0,0,0,0,1,35"/>
  </r>
  <r>
    <n v="1976"/>
    <x v="336"/>
    <s v="Low income"/>
    <x v="203"/>
    <s v="Low spender"/>
    <n v="2.6739770352560499E-3"/>
    <n v="1"/>
    <n v="1"/>
    <n v="83"/>
    <n v="31"/>
    <n v="1"/>
    <n v="8"/>
    <n v="0"/>
    <n v="0"/>
    <n v="8"/>
    <n v="2"/>
    <n v="2"/>
    <n v="0"/>
    <n v="3"/>
    <n v="6"/>
    <x v="1"/>
    <n v="0"/>
    <n v="0"/>
    <n v="0"/>
    <n v="0"/>
    <n v="0"/>
    <n v="0"/>
    <n v="48"/>
    <s v="36-50"/>
    <n v="2233"/>
    <n v="0"/>
    <n v="0"/>
    <n v="1"/>
    <n v="0"/>
    <n v="0"/>
    <n v="0"/>
    <n v="1"/>
    <n v="0"/>
    <n v="0"/>
    <n v="32"/>
    <d v="2016-09-03T00:00:00"/>
    <n v="9"/>
    <s v="September"/>
    <n v="1"/>
    <s v="1976,44503,Low income,119,Low spender,0.00267397703525605,1,1,83,31,1,8,0,0,8,2,2,0,3,6,0,0,0,0,0,0,0,48,36-50,2233,0,0,1,0,0,0,1,0,0,32"/>
  </r>
  <r>
    <n v="1966"/>
    <x v="337"/>
    <s v="Low income"/>
    <x v="305"/>
    <s v="High spender"/>
    <n v="2.9816364229055741E-2"/>
    <n v="1"/>
    <n v="1"/>
    <n v="25"/>
    <n v="38"/>
    <n v="0"/>
    <n v="2"/>
    <n v="0"/>
    <n v="0"/>
    <n v="6"/>
    <n v="1"/>
    <n v="1"/>
    <n v="0"/>
    <n v="3"/>
    <n v="7"/>
    <x v="1"/>
    <n v="1"/>
    <n v="1"/>
    <n v="0"/>
    <n v="0"/>
    <n v="0"/>
    <n v="0"/>
    <n v="65"/>
    <s v="50-65"/>
    <n v="2236"/>
    <n v="0"/>
    <n v="0"/>
    <n v="0"/>
    <n v="1"/>
    <n v="0"/>
    <n v="0"/>
    <n v="0"/>
    <n v="0"/>
    <n v="1"/>
    <n v="34"/>
    <d v="2016-08-31T00:00:00"/>
    <n v="8"/>
    <s v="August"/>
    <n v="1"/>
    <s v="1966,46015,Low income,1372,High spender,0.0298163642290557,1,1,25,38,0,2,0,0,6,1,1,0,3,7,0,1,1,0,0,0,0,65,50-65,2236,0,0,0,1,0,0,0,0,1,34"/>
  </r>
  <r>
    <n v="1899"/>
    <x v="338"/>
    <s v="Low income"/>
    <x v="25"/>
    <s v="Low spender"/>
    <n v="6.6615594710721783E-4"/>
    <n v="1"/>
    <n v="0"/>
    <n v="28"/>
    <n v="11"/>
    <n v="0"/>
    <n v="16"/>
    <n v="7"/>
    <n v="6"/>
    <n v="21"/>
    <n v="1"/>
    <n v="2"/>
    <n v="0"/>
    <n v="3"/>
    <n v="8"/>
    <x v="1"/>
    <n v="0"/>
    <n v="0"/>
    <n v="0"/>
    <n v="0"/>
    <n v="0"/>
    <n v="0"/>
    <n v="48"/>
    <s v="36-50"/>
    <n v="2256"/>
    <n v="0"/>
    <n v="1"/>
    <n v="0"/>
    <n v="0"/>
    <n v="0"/>
    <n v="0"/>
    <n v="1"/>
    <n v="0"/>
    <n v="0"/>
    <n v="19"/>
    <d v="2016-08-11T00:00:00"/>
    <n v="8"/>
    <s v="August"/>
    <n v="1"/>
    <s v="1899,30023,Low income,20,Low spender,0.000666155947107218,1,0,28,11,0,16,7,6,21,1,2,0,3,8,0,0,0,0,0,0,0,48,36-50,2256,0,1,0,0,0,0,1,0,0,19"/>
  </r>
  <r>
    <n v="1878"/>
    <x v="339"/>
    <s v="High income"/>
    <x v="306"/>
    <s v="High spender"/>
    <n v="2.1565570228993292E-2"/>
    <n v="0"/>
    <n v="1"/>
    <n v="18"/>
    <n v="28"/>
    <n v="0"/>
    <n v="9"/>
    <n v="3"/>
    <n v="0"/>
    <n v="0"/>
    <n v="1"/>
    <n v="1"/>
    <n v="0"/>
    <n v="3"/>
    <n v="4"/>
    <x v="1"/>
    <n v="0"/>
    <n v="0"/>
    <n v="0"/>
    <n v="0"/>
    <n v="0"/>
    <n v="0"/>
    <n v="63"/>
    <s v="50-65"/>
    <n v="2262"/>
    <n v="0"/>
    <n v="1"/>
    <n v="0"/>
    <n v="0"/>
    <n v="0"/>
    <n v="1"/>
    <n v="0"/>
    <n v="0"/>
    <n v="0"/>
    <n v="40"/>
    <d v="2016-08-05T00:00:00"/>
    <n v="8"/>
    <s v="August"/>
    <n v="1"/>
    <s v="1878,53233,High income,1148,High spender,0.0215655702289933,0,1,18,28,0,9,3,0,0,1,1,0,3,4,0,0,0,0,0,0,0,63,50-65,2262,0,1,0,0,0,1,0,0,0,40"/>
  </r>
  <r>
    <n v="1725"/>
    <x v="340"/>
    <s v="Low income"/>
    <x v="232"/>
    <s v="High spender"/>
    <n v="6.4448079903564659E-2"/>
    <n v="1"/>
    <n v="0"/>
    <n v="71"/>
    <n v="13"/>
    <n v="2"/>
    <n v="18"/>
    <n v="6"/>
    <n v="1"/>
    <n v="0"/>
    <n v="2"/>
    <n v="2"/>
    <n v="0"/>
    <n v="3"/>
    <n v="8"/>
    <x v="1"/>
    <n v="0"/>
    <n v="0"/>
    <n v="0"/>
    <n v="0"/>
    <n v="0"/>
    <n v="0"/>
    <n v="51"/>
    <s v="50-65"/>
    <n v="2313"/>
    <n v="0"/>
    <n v="0"/>
    <n v="0"/>
    <n v="1"/>
    <n v="0"/>
    <n v="0"/>
    <n v="1"/>
    <n v="0"/>
    <n v="0"/>
    <n v="40"/>
    <d v="2016-06-15T00:00:00"/>
    <n v="6"/>
    <s v="June"/>
    <n v="1"/>
    <s v="1725,23228,Low income,1497,High spender,0.0644480799035647,1,0,71,13,2,18,6,1,0,2,2,0,3,8,0,0,0,0,0,0,0,51,50-65,2313,0,0,0,1,0,0,1,0,0,40"/>
  </r>
  <r>
    <n v="1714"/>
    <x v="341"/>
    <s v="Low income"/>
    <x v="307"/>
    <s v="High spender"/>
    <n v="3.635296747513133E-2"/>
    <n v="1"/>
    <n v="1"/>
    <n v="34"/>
    <n v="23"/>
    <n v="2"/>
    <n v="11"/>
    <n v="3"/>
    <n v="1"/>
    <n v="4"/>
    <n v="2"/>
    <n v="2"/>
    <n v="0"/>
    <n v="3"/>
    <n v="6"/>
    <x v="1"/>
    <n v="0"/>
    <n v="0"/>
    <n v="0"/>
    <n v="0"/>
    <n v="0"/>
    <n v="0"/>
    <n v="49"/>
    <s v="36-50"/>
    <n v="2316"/>
    <n v="0"/>
    <n v="1"/>
    <n v="0"/>
    <n v="0"/>
    <n v="0"/>
    <n v="0"/>
    <n v="1"/>
    <n v="0"/>
    <n v="0"/>
    <n v="36"/>
    <d v="2016-06-12T00:00:00"/>
    <n v="6"/>
    <s v="June"/>
    <n v="1"/>
    <s v="1714,35788,Low income,1301,High spender,0.0363529674751313,1,1,34,23,2,11,3,1,4,2,2,0,3,6,0,0,0,0,0,0,0,49,36-50,2316,0,1,0,0,0,0,1,0,0,36"/>
  </r>
  <r>
    <n v="1648"/>
    <x v="342"/>
    <s v="Low income"/>
    <x v="308"/>
    <s v="High spender"/>
    <n v="1.796798431885005E-2"/>
    <n v="1"/>
    <n v="1"/>
    <n v="71"/>
    <n v="21"/>
    <n v="5"/>
    <n v="3"/>
    <n v="10"/>
    <n v="1"/>
    <n v="7"/>
    <n v="3"/>
    <n v="1"/>
    <n v="1"/>
    <n v="4"/>
    <n v="2"/>
    <x v="1"/>
    <n v="0"/>
    <n v="0"/>
    <n v="0"/>
    <n v="0"/>
    <n v="0"/>
    <n v="0"/>
    <n v="61"/>
    <s v="50-65"/>
    <n v="2341"/>
    <n v="0"/>
    <n v="1"/>
    <n v="0"/>
    <n v="0"/>
    <n v="0"/>
    <n v="0"/>
    <n v="0"/>
    <n v="0"/>
    <n v="1"/>
    <n v="33"/>
    <d v="2016-05-18T00:00:00"/>
    <n v="5"/>
    <s v="May"/>
    <n v="1"/>
    <s v="1648,36732,Low income,660,High spender,0.01796798431885,1,1,71,21,5,3,10,1,7,3,1,1,4,2,0,0,0,0,0,0,0,61,50-65,2341,0,1,0,0,0,0,0,0,1,33"/>
  </r>
  <r>
    <n v="1546"/>
    <x v="343"/>
    <s v="Low income"/>
    <x v="309"/>
    <s v="Low spender"/>
    <n v="2.9091330551692166E-2"/>
    <n v="1"/>
    <n v="0"/>
    <n v="10"/>
    <n v="6"/>
    <n v="4"/>
    <n v="14"/>
    <n v="8"/>
    <n v="8"/>
    <n v="22"/>
    <n v="2"/>
    <n v="2"/>
    <n v="1"/>
    <n v="2"/>
    <n v="8"/>
    <x v="1"/>
    <n v="0"/>
    <n v="1"/>
    <n v="0"/>
    <n v="0"/>
    <n v="0"/>
    <n v="0"/>
    <n v="28"/>
    <s v="24-35"/>
    <n v="2377"/>
    <n v="0"/>
    <n v="1"/>
    <n v="0"/>
    <n v="0"/>
    <n v="0"/>
    <n v="0"/>
    <n v="0"/>
    <n v="0"/>
    <n v="0"/>
    <n v="18"/>
    <d v="2016-04-12T00:00:00"/>
    <n v="4"/>
    <s v="April"/>
    <n v="1"/>
    <s v="1546,17256,Low income,502,Low spender,0.0290913305516922,1,0,10,6,4,14,8,8,22,2,2,1,2,8,0,0,1,0,0,0,0,28,24-35,2377,0,1,0,0,0,0,0,0,0,18"/>
  </r>
  <r>
    <n v="1421"/>
    <x v="344"/>
    <s v="Low income"/>
    <x v="310"/>
    <s v="High spender"/>
    <n v="4.8303066388806194E-2"/>
    <n v="0"/>
    <n v="0"/>
    <n v="0"/>
    <n v="3"/>
    <n v="10"/>
    <n v="8"/>
    <n v="3"/>
    <n v="16"/>
    <n v="32"/>
    <n v="1"/>
    <n v="1"/>
    <n v="1"/>
    <n v="2"/>
    <n v="6"/>
    <x v="1"/>
    <n v="0"/>
    <n v="0"/>
    <n v="0"/>
    <n v="0"/>
    <n v="0"/>
    <n v="0"/>
    <n v="39"/>
    <s v="36-50"/>
    <n v="2415"/>
    <n v="0"/>
    <n v="1"/>
    <n v="0"/>
    <n v="0"/>
    <n v="0"/>
    <n v="0"/>
    <n v="1"/>
    <n v="0"/>
    <n v="0"/>
    <n v="8"/>
    <d v="2016-03-05T00:00:00"/>
    <n v="3"/>
    <s v="March"/>
    <n v="1"/>
    <s v="1421,26872,Low income,1298,High spender,0.0483030663888062,0,0,0,3,10,8,3,16,32,1,1,1,2,6,0,0,0,0,0,0,0,39,36-50,2415,0,1,0,0,0,0,1,0,0,8"/>
  </r>
  <r>
    <n v="1250"/>
    <x v="345"/>
    <s v="Low income"/>
    <x v="311"/>
    <s v="High spender"/>
    <n v="4.6334691522734651E-2"/>
    <n v="1"/>
    <n v="0"/>
    <n v="16"/>
    <n v="0"/>
    <n v="7"/>
    <n v="5"/>
    <n v="26"/>
    <n v="2"/>
    <n v="17"/>
    <n v="2"/>
    <n v="2"/>
    <n v="0"/>
    <n v="3"/>
    <n v="7"/>
    <x v="1"/>
    <n v="0"/>
    <n v="0"/>
    <n v="0"/>
    <n v="0"/>
    <n v="0"/>
    <n v="0"/>
    <n v="39"/>
    <s v="36-50"/>
    <n v="2466"/>
    <n v="0"/>
    <n v="1"/>
    <n v="0"/>
    <n v="0"/>
    <n v="0"/>
    <n v="1"/>
    <n v="0"/>
    <n v="0"/>
    <n v="0"/>
    <n v="23"/>
    <d v="2016-01-14T00:00:00"/>
    <n v="1"/>
    <s v="January"/>
    <n v="1"/>
    <s v="1250,27733,Low income,1285,High spender,0.0463346915227347,1,0,16,0,7,5,26,2,17,2,2,0,3,7,0,0,0,0,0,0,0,39,36-50,2466,0,1,0,0,0,1,0,0,0,23"/>
  </r>
  <r>
    <n v="1082"/>
    <x v="346"/>
    <s v="Low income"/>
    <x v="312"/>
    <s v="High spender"/>
    <n v="4.7849694576417599E-2"/>
    <n v="0"/>
    <n v="0"/>
    <n v="11"/>
    <n v="20"/>
    <n v="6"/>
    <n v="5"/>
    <n v="0"/>
    <n v="9"/>
    <n v="12"/>
    <n v="1"/>
    <n v="1"/>
    <n v="0"/>
    <n v="3"/>
    <n v="7"/>
    <x v="1"/>
    <n v="0"/>
    <n v="1"/>
    <n v="0"/>
    <n v="0"/>
    <n v="0"/>
    <n v="0"/>
    <n v="36"/>
    <s v="36-50"/>
    <n v="2519"/>
    <n v="0"/>
    <n v="0"/>
    <n v="0"/>
    <n v="1"/>
    <n v="0"/>
    <n v="1"/>
    <n v="0"/>
    <n v="0"/>
    <n v="0"/>
    <n v="28"/>
    <d v="2015-11-22T00:00:00"/>
    <n v="11"/>
    <s v="November"/>
    <n v="1"/>
    <s v="1082,32414,Low income,1551,High spender,0.0478496945764176,0,0,11,20,6,5,0,9,12,1,1,0,3,7,0,0,1,0,0,0,0,36,36-50,2519,0,0,0,1,0,1,0,0,0,28"/>
  </r>
  <r>
    <n v="1042"/>
    <x v="347"/>
    <s v="Low income"/>
    <x v="313"/>
    <s v="Low spender"/>
    <n v="4.9270753587342718E-3"/>
    <n v="0"/>
    <n v="1"/>
    <n v="49"/>
    <n v="31"/>
    <n v="0"/>
    <n v="7"/>
    <n v="2"/>
    <n v="0"/>
    <n v="6"/>
    <n v="1"/>
    <n v="1"/>
    <n v="0"/>
    <n v="3"/>
    <n v="5"/>
    <x v="1"/>
    <n v="0"/>
    <n v="0"/>
    <n v="0"/>
    <n v="0"/>
    <n v="0"/>
    <n v="0"/>
    <n v="64"/>
    <s v="50-65"/>
    <n v="2532"/>
    <n v="0"/>
    <n v="0"/>
    <n v="0"/>
    <n v="1"/>
    <n v="0"/>
    <n v="0"/>
    <n v="0"/>
    <n v="1"/>
    <n v="0"/>
    <n v="34"/>
    <d v="2015-11-09T00:00:00"/>
    <n v="11"/>
    <s v="November"/>
    <n v="1"/>
    <s v="1042,50943,Low income,251,Low spender,0.00492707535873427,0,1,49,31,0,7,2,0,6,1,1,0,3,5,0,0,0,0,0,0,0,64,50-65,2532,0,0,0,1,0,0,0,1,0,34"/>
  </r>
  <r>
    <n v="1028"/>
    <x v="348"/>
    <s v="Low income"/>
    <x v="314"/>
    <s v="High spender"/>
    <n v="4.844750936395141E-2"/>
    <n v="1"/>
    <n v="0"/>
    <n v="57"/>
    <n v="11"/>
    <n v="3"/>
    <n v="22"/>
    <n v="2"/>
    <n v="2"/>
    <n v="6"/>
    <n v="2"/>
    <n v="2"/>
    <n v="0"/>
    <n v="3"/>
    <n v="6"/>
    <x v="1"/>
    <n v="0"/>
    <n v="0"/>
    <n v="0"/>
    <n v="0"/>
    <n v="0"/>
    <n v="0"/>
    <n v="38"/>
    <s v="36-50"/>
    <n v="2536"/>
    <n v="0"/>
    <n v="0"/>
    <n v="1"/>
    <n v="0"/>
    <n v="0"/>
    <n v="0"/>
    <n v="1"/>
    <n v="0"/>
    <n v="0"/>
    <n v="34"/>
    <d v="2015-11-05T00:00:00"/>
    <n v="11"/>
    <s v="November"/>
    <n v="1"/>
    <s v="1028,28567,Low income,1384,High spender,0.0484475093639514,1,0,57,11,3,22,2,2,6,2,2,0,3,6,0,0,0,0,0,0,0,38,36-50,2536,0,0,1,0,0,0,1,0,0,34"/>
  </r>
  <r>
    <n v="984"/>
    <x v="349"/>
    <s v="Low income"/>
    <x v="315"/>
    <s v="High spender"/>
    <n v="3.3131694322659416E-2"/>
    <n v="1"/>
    <n v="0"/>
    <n v="82"/>
    <n v="23"/>
    <n v="0"/>
    <n v="15"/>
    <n v="0"/>
    <n v="2"/>
    <n v="7"/>
    <n v="2"/>
    <n v="3"/>
    <n v="0"/>
    <n v="3"/>
    <n v="6"/>
    <x v="1"/>
    <n v="0"/>
    <n v="0"/>
    <n v="0"/>
    <n v="0"/>
    <n v="0"/>
    <n v="0"/>
    <n v="39"/>
    <s v="36-50"/>
    <n v="2553"/>
    <n v="0"/>
    <n v="0"/>
    <n v="1"/>
    <n v="0"/>
    <n v="0"/>
    <n v="0"/>
    <n v="0"/>
    <n v="0"/>
    <n v="1"/>
    <n v="33"/>
    <d v="2015-10-19T00:00:00"/>
    <n v="10"/>
    <s v="October"/>
    <n v="1"/>
    <s v="984,36038,Low income,1194,High spender,0.0331316943226594,1,0,82,23,0,15,0,2,7,2,3,0,3,6,0,0,0,0,0,0,0,39,36-50,2553,0,0,1,0,0,0,0,0,1,33"/>
  </r>
  <r>
    <n v="496"/>
    <x v="350"/>
    <s v="Low income"/>
    <x v="316"/>
    <s v="Low spender"/>
    <n v="7.9135754262657822E-3"/>
    <n v="1"/>
    <n v="1"/>
    <n v="91"/>
    <n v="22"/>
    <n v="1"/>
    <n v="13"/>
    <n v="4"/>
    <n v="0"/>
    <n v="4"/>
    <n v="2"/>
    <n v="1"/>
    <n v="0"/>
    <n v="3"/>
    <n v="7"/>
    <x v="1"/>
    <n v="0"/>
    <n v="0"/>
    <n v="0"/>
    <n v="0"/>
    <n v="0"/>
    <n v="0"/>
    <n v="42"/>
    <s v="36-50"/>
    <n v="2702"/>
    <n v="0"/>
    <n v="1"/>
    <n v="0"/>
    <n v="0"/>
    <n v="0"/>
    <n v="0"/>
    <n v="1"/>
    <n v="0"/>
    <n v="0"/>
    <n v="36"/>
    <d v="2015-05-23T00:00:00"/>
    <n v="5"/>
    <s v="May"/>
    <n v="1"/>
    <s v="496,38415,Low income,304,Low spender,0.00791357542626578,1,1,91,22,1,13,4,0,4,2,1,0,3,7,0,0,0,0,0,0,0,42,36-50,2702,0,1,0,0,0,0,1,0,0,36"/>
  </r>
  <r>
    <n v="417"/>
    <x v="351"/>
    <s v="Low income"/>
    <x v="317"/>
    <s v="High spender"/>
    <n v="2.3631386861313868E-2"/>
    <n v="1"/>
    <n v="0"/>
    <n v="76"/>
    <n v="8"/>
    <n v="4"/>
    <n v="15"/>
    <n v="7"/>
    <n v="6"/>
    <n v="2"/>
    <n v="1"/>
    <n v="1"/>
    <n v="0"/>
    <n v="3"/>
    <n v="8"/>
    <x v="1"/>
    <n v="0"/>
    <n v="0"/>
    <n v="0"/>
    <n v="0"/>
    <n v="0"/>
    <n v="0"/>
    <n v="34"/>
    <s v="24-35"/>
    <n v="2731"/>
    <n v="0"/>
    <n v="1"/>
    <n v="0"/>
    <n v="0"/>
    <n v="0"/>
    <n v="0"/>
    <n v="1"/>
    <n v="0"/>
    <n v="0"/>
    <n v="38"/>
    <d v="2015-04-24T00:00:00"/>
    <n v="4"/>
    <s v="April"/>
    <n v="1"/>
    <s v="417,32880,Low income,777,High spender,0.0236313868613139,1,0,76,8,4,15,7,6,2,1,1,0,3,8,0,0,0,0,0,0,0,34,24-35,2731,0,1,0,0,0,0,1,0,0,38"/>
  </r>
  <r>
    <n v="298"/>
    <x v="352"/>
    <s v="Low income"/>
    <x v="16"/>
    <s v="Low spender"/>
    <n v="3.5740514075887392E-3"/>
    <n v="1"/>
    <n v="0"/>
    <n v="5"/>
    <n v="4"/>
    <n v="12"/>
    <n v="5"/>
    <n v="3"/>
    <n v="16"/>
    <n v="17"/>
    <n v="2"/>
    <n v="2"/>
    <n v="0"/>
    <n v="3"/>
    <n v="7"/>
    <x v="1"/>
    <n v="0"/>
    <n v="0"/>
    <n v="0"/>
    <n v="0"/>
    <n v="0"/>
    <n v="0"/>
    <n v="34"/>
    <s v="24-35"/>
    <n v="2767"/>
    <n v="0"/>
    <n v="1"/>
    <n v="0"/>
    <n v="0"/>
    <n v="0"/>
    <n v="0"/>
    <n v="0"/>
    <n v="0"/>
    <n v="0"/>
    <n v="23"/>
    <d v="2015-03-19T00:00:00"/>
    <n v="3"/>
    <s v="March"/>
    <n v="1"/>
    <s v="298,20425,Low income,73,Low spender,0.00357405140758874,1,0,5,4,12,5,3,16,17,2,2,0,3,7,0,0,0,0,0,0,0,34,24-35,2767,0,1,0,0,0,0,0,0,0,23"/>
  </r>
  <r>
    <n v="19"/>
    <x v="353"/>
    <s v="Low income"/>
    <x v="318"/>
    <s v="Low spender"/>
    <n v="9.6312906664706103E-3"/>
    <n v="1"/>
    <n v="1"/>
    <n v="92"/>
    <n v="13"/>
    <n v="2"/>
    <n v="21"/>
    <n v="4"/>
    <n v="0"/>
    <n v="24"/>
    <n v="2"/>
    <n v="1"/>
    <n v="1"/>
    <n v="2"/>
    <n v="8"/>
    <x v="1"/>
    <n v="0"/>
    <n v="0"/>
    <n v="0"/>
    <n v="0"/>
    <n v="0"/>
    <n v="0"/>
    <n v="70"/>
    <s v="66+"/>
    <n v="2851"/>
    <n v="0"/>
    <n v="0"/>
    <n v="0"/>
    <n v="1"/>
    <n v="0"/>
    <n v="0"/>
    <n v="1"/>
    <n v="0"/>
    <n v="0"/>
    <n v="16"/>
    <d v="2014-12-25T00:00:00"/>
    <n v="12"/>
    <s v="December"/>
    <n v="1"/>
    <s v="19,27203,Low income,262,Low spender,0.00963129066647061,1,1,92,13,2,21,4,0,24,2,1,1,2,8,0,0,0,0,0,0,0,70,66+,2851,0,0,0,1,0,0,1,0,0,16"/>
  </r>
  <r>
    <n v="2154"/>
    <x v="354"/>
    <s v="Low income"/>
    <x v="13"/>
    <s v="Low spender"/>
    <n v="7.3817762399077281E-4"/>
    <n v="1"/>
    <n v="0"/>
    <n v="55"/>
    <n v="4"/>
    <n v="0"/>
    <n v="16"/>
    <n v="17"/>
    <n v="4"/>
    <n v="4"/>
    <n v="3"/>
    <n v="4"/>
    <n v="0"/>
    <n v="3"/>
    <n v="7"/>
    <x v="1"/>
    <n v="0"/>
    <n v="0"/>
    <n v="0"/>
    <n v="0"/>
    <n v="0"/>
    <n v="0"/>
    <n v="44"/>
    <s v="36-50"/>
    <n v="2177"/>
    <n v="0"/>
    <n v="0"/>
    <n v="0"/>
    <n v="1"/>
    <n v="0"/>
    <n v="0"/>
    <n v="1"/>
    <n v="0"/>
    <n v="0"/>
    <n v="37"/>
    <d v="2016-10-29T00:00:00"/>
    <n v="10"/>
    <s v="October"/>
    <n v="1"/>
    <s v="2154,21675,Low income,16,Low spender,0.000738177623990773,1,0,55,4,0,16,17,4,4,3,4,0,3,7,0,0,0,0,0,0,0,44,36-50,2177,0,0,0,1,0,0,1,0,0,37"/>
  </r>
  <r>
    <n v="2143"/>
    <x v="355"/>
    <s v="Low income"/>
    <x v="319"/>
    <s v="High spender"/>
    <n v="3.0918417539175042E-2"/>
    <n v="1"/>
    <n v="0"/>
    <n v="29"/>
    <n v="8"/>
    <n v="4"/>
    <n v="20"/>
    <n v="6"/>
    <n v="3"/>
    <n v="16"/>
    <n v="1"/>
    <n v="1"/>
    <n v="0"/>
    <n v="3"/>
    <n v="5"/>
    <x v="1"/>
    <n v="0"/>
    <n v="0"/>
    <n v="0"/>
    <n v="0"/>
    <n v="0"/>
    <n v="0"/>
    <n v="42"/>
    <s v="36-50"/>
    <n v="2181"/>
    <n v="0"/>
    <n v="1"/>
    <n v="0"/>
    <n v="0"/>
    <n v="0"/>
    <n v="0"/>
    <n v="1"/>
    <n v="0"/>
    <n v="0"/>
    <n v="25"/>
    <d v="2016-10-25T00:00:00"/>
    <n v="10"/>
    <s v="October"/>
    <n v="1"/>
    <s v="2143,42693,Low income,1320,High spender,0.030918417539175,1,0,29,8,4,20,6,3,16,1,1,0,3,5,0,0,0,0,0,0,0,42,36-50,2181,0,1,0,0,0,0,1,0,0,25"/>
  </r>
  <r>
    <n v="1980"/>
    <x v="356"/>
    <s v="Low income"/>
    <x v="320"/>
    <s v="High spender"/>
    <n v="3.4034977484553357E-2"/>
    <n v="1"/>
    <n v="1"/>
    <n v="20"/>
    <n v="30"/>
    <n v="0"/>
    <n v="11"/>
    <n v="0"/>
    <n v="0"/>
    <n v="3"/>
    <n v="3"/>
    <n v="2"/>
    <n v="0"/>
    <n v="4"/>
    <n v="5"/>
    <x v="1"/>
    <n v="0"/>
    <n v="0"/>
    <n v="0"/>
    <n v="0"/>
    <n v="0"/>
    <n v="0"/>
    <n v="49"/>
    <s v="36-50"/>
    <n v="2231"/>
    <n v="0"/>
    <n v="1"/>
    <n v="0"/>
    <n v="0"/>
    <n v="0"/>
    <n v="0"/>
    <n v="0"/>
    <n v="1"/>
    <n v="0"/>
    <n v="38"/>
    <d v="2016-09-05T00:00:00"/>
    <n v="9"/>
    <s v="September"/>
    <n v="1"/>
    <s v="1980,38196,Low income,1300,High spender,0.0340349774845534,1,1,20,30,0,11,0,0,3,3,2,0,4,5,0,0,0,0,0,0,0,49,36-50,2231,0,1,0,0,0,0,0,1,0,38"/>
  </r>
  <r>
    <n v="1938"/>
    <x v="357"/>
    <s v="High income"/>
    <x v="321"/>
    <s v="High spender"/>
    <n v="1.2778287709446935E-2"/>
    <n v="0"/>
    <n v="1"/>
    <n v="22"/>
    <n v="29"/>
    <n v="1"/>
    <n v="9"/>
    <n v="2"/>
    <n v="0"/>
    <n v="2"/>
    <n v="1"/>
    <n v="2"/>
    <n v="0"/>
    <n v="3"/>
    <n v="3"/>
    <x v="1"/>
    <n v="0"/>
    <n v="0"/>
    <n v="0"/>
    <n v="0"/>
    <n v="0"/>
    <n v="0"/>
    <n v="42"/>
    <s v="36-50"/>
    <n v="2244"/>
    <n v="1"/>
    <n v="0"/>
    <n v="0"/>
    <n v="0"/>
    <n v="0"/>
    <n v="0"/>
    <n v="1"/>
    <n v="0"/>
    <n v="0"/>
    <n v="39"/>
    <d v="2016-08-23T00:00:00"/>
    <n v="8"/>
    <s v="August"/>
    <n v="1"/>
    <s v="1938,55563,High income,710,High spender,0.0127782877094469,0,1,22,29,1,9,2,0,2,1,2,0,3,3,0,0,0,0,0,0,0,42,36-50,2244,1,0,0,0,0,0,1,0,0,39"/>
  </r>
  <r>
    <n v="1835"/>
    <x v="358"/>
    <s v="Low income"/>
    <x v="322"/>
    <s v="High spender"/>
    <n v="2.4678556615512236E-2"/>
    <n v="0"/>
    <n v="1"/>
    <n v="2"/>
    <n v="34"/>
    <n v="0"/>
    <n v="7"/>
    <n v="0"/>
    <n v="0"/>
    <n v="0"/>
    <n v="1"/>
    <n v="1"/>
    <n v="0"/>
    <n v="3"/>
    <n v="7"/>
    <x v="1"/>
    <n v="0"/>
    <n v="0"/>
    <n v="0"/>
    <n v="0"/>
    <n v="0"/>
    <n v="0"/>
    <n v="47"/>
    <s v="36-50"/>
    <n v="2276"/>
    <n v="0"/>
    <n v="1"/>
    <n v="0"/>
    <n v="0"/>
    <n v="0"/>
    <n v="0"/>
    <n v="0"/>
    <n v="1"/>
    <n v="0"/>
    <n v="41"/>
    <d v="2016-07-22T00:00:00"/>
    <n v="7"/>
    <s v="July"/>
    <n v="1"/>
    <s v="1835,38576,Low income,952,High spender,0.0246785566155122,0,1,2,34,0,7,0,0,0,1,1,0,3,7,0,0,0,0,0,0,0,47,36-50,2276,0,1,0,0,0,0,0,1,0,41"/>
  </r>
  <r>
    <n v="1783"/>
    <x v="359"/>
    <s v="Low income"/>
    <x v="43"/>
    <s v="High spender"/>
    <n v="4.8530097993467101E-2"/>
    <n v="1"/>
    <n v="1"/>
    <n v="96"/>
    <n v="18"/>
    <n v="2"/>
    <n v="19"/>
    <n v="0"/>
    <n v="2"/>
    <n v="6"/>
    <n v="5"/>
    <n v="3"/>
    <n v="0"/>
    <n v="4"/>
    <n v="7"/>
    <x v="1"/>
    <n v="0"/>
    <n v="0"/>
    <n v="0"/>
    <n v="0"/>
    <n v="0"/>
    <n v="0"/>
    <n v="60"/>
    <s v="50-65"/>
    <n v="2293"/>
    <n v="0"/>
    <n v="0"/>
    <n v="0"/>
    <n v="1"/>
    <n v="0"/>
    <n v="0"/>
    <n v="0"/>
    <n v="1"/>
    <n v="0"/>
    <n v="35"/>
    <d v="2016-07-05T00:00:00"/>
    <n v="7"/>
    <s v="July"/>
    <n v="1"/>
    <s v="1783,17144,Low income,832,High spender,0.0485300979934671,1,1,96,18,2,19,0,2,6,5,3,0,4,7,0,0,0,0,0,0,0,60,50-65,2293,0,0,0,1,0,0,0,1,0,35"/>
  </r>
  <r>
    <n v="1744"/>
    <x v="360"/>
    <s v="Low income"/>
    <x v="285"/>
    <s v="High spender"/>
    <n v="3.410769437357325E-2"/>
    <n v="1"/>
    <n v="0"/>
    <n v="68"/>
    <n v="20"/>
    <n v="2"/>
    <n v="9"/>
    <n v="4"/>
    <n v="6"/>
    <n v="20"/>
    <n v="1"/>
    <n v="1"/>
    <n v="1"/>
    <n v="2"/>
    <n v="4"/>
    <x v="1"/>
    <n v="0"/>
    <n v="0"/>
    <n v="0"/>
    <n v="0"/>
    <n v="0"/>
    <n v="0"/>
    <n v="36"/>
    <s v="36-50"/>
    <n v="2307"/>
    <n v="0"/>
    <n v="0"/>
    <n v="0"/>
    <n v="1"/>
    <n v="0"/>
    <n v="0"/>
    <n v="1"/>
    <n v="0"/>
    <n v="0"/>
    <n v="21"/>
    <d v="2016-06-21T00:00:00"/>
    <n v="6"/>
    <s v="June"/>
    <n v="1"/>
    <s v="1744,37235,Low income,1270,High spender,0.0341076943735732,1,0,68,20,2,9,4,6,20,1,1,1,2,4,0,0,0,0,0,0,0,36,36-50,2307,0,0,0,1,0,0,1,0,0,21"/>
  </r>
  <r>
    <n v="1726"/>
    <x v="361"/>
    <s v="Low income"/>
    <x v="323"/>
    <s v="Low spender"/>
    <n v="1.7628369375832734E-2"/>
    <n v="1"/>
    <n v="1"/>
    <n v="47"/>
    <n v="14"/>
    <n v="3"/>
    <n v="21"/>
    <n v="2"/>
    <n v="1"/>
    <n v="28"/>
    <n v="4"/>
    <n v="3"/>
    <n v="1"/>
    <n v="2"/>
    <n v="8"/>
    <x v="1"/>
    <n v="0"/>
    <n v="1"/>
    <n v="0"/>
    <n v="0"/>
    <n v="0"/>
    <n v="0"/>
    <n v="52"/>
    <s v="50-65"/>
    <n v="2313"/>
    <n v="0"/>
    <n v="1"/>
    <n v="0"/>
    <n v="0"/>
    <n v="0"/>
    <n v="0"/>
    <n v="1"/>
    <n v="0"/>
    <n v="0"/>
    <n v="13"/>
    <d v="2016-06-15T00:00:00"/>
    <n v="6"/>
    <s v="June"/>
    <n v="1"/>
    <s v="1726,19514,Low income,344,Low spender,0.0176283693758327,1,1,47,14,3,21,2,1,28,4,3,1,2,8,0,0,1,0,0,0,0,52,50-65,2313,0,1,0,0,0,0,1,0,0,13"/>
  </r>
  <r>
    <n v="1729"/>
    <x v="361"/>
    <s v="Low income"/>
    <x v="165"/>
    <s v="High spender"/>
    <n v="6.4415291585528334E-2"/>
    <n v="1"/>
    <n v="1"/>
    <n v="47"/>
    <n v="14"/>
    <n v="3"/>
    <n v="21"/>
    <n v="2"/>
    <n v="1"/>
    <n v="28"/>
    <n v="4"/>
    <n v="3"/>
    <n v="1"/>
    <n v="2"/>
    <n v="8"/>
    <x v="1"/>
    <n v="0"/>
    <n v="1"/>
    <n v="0"/>
    <n v="0"/>
    <n v="0"/>
    <n v="1"/>
    <n v="52"/>
    <s v="50-65"/>
    <n v="2313"/>
    <n v="0"/>
    <n v="1"/>
    <n v="0"/>
    <n v="0"/>
    <n v="0"/>
    <n v="0"/>
    <n v="1"/>
    <n v="0"/>
    <n v="0"/>
    <n v="13"/>
    <d v="2016-06-15T00:00:00"/>
    <n v="6"/>
    <s v="June"/>
    <n v="1"/>
    <s v="1729,19514,Low income,1257,High spender,0.0644152915855283,1,1,47,14,3,21,2,1,28,4,3,1,2,8,0,0,1,0,0,0,1,52,50-65,2313,0,1,0,0,0,0,1,0,0,13"/>
  </r>
  <r>
    <n v="1641"/>
    <x v="362"/>
    <s v="Low income"/>
    <x v="285"/>
    <s v="High spender"/>
    <n v="5.2969636302969636E-2"/>
    <n v="1"/>
    <n v="0"/>
    <n v="68"/>
    <n v="14"/>
    <n v="1"/>
    <n v="21"/>
    <n v="2"/>
    <n v="3"/>
    <n v="25"/>
    <n v="3"/>
    <n v="3"/>
    <n v="1"/>
    <n v="3"/>
    <n v="7"/>
    <x v="1"/>
    <n v="0"/>
    <n v="0"/>
    <n v="0"/>
    <n v="0"/>
    <n v="0"/>
    <n v="0"/>
    <n v="36"/>
    <s v="36-50"/>
    <n v="2343"/>
    <n v="0"/>
    <n v="0"/>
    <n v="0"/>
    <n v="1"/>
    <n v="0"/>
    <n v="0"/>
    <n v="1"/>
    <n v="0"/>
    <n v="0"/>
    <n v="16"/>
    <d v="2016-05-16T00:00:00"/>
    <n v="5"/>
    <s v="May"/>
    <n v="1"/>
    <s v="1641,23976,Low income,1270,High spender,0.0529696363029696,1,0,68,14,1,21,2,3,25,3,3,1,3,7,0,0,0,0,0,0,0,36,36-50,2343,0,0,0,1,0,0,1,0,0,16"/>
  </r>
  <r>
    <n v="1470"/>
    <x v="363"/>
    <s v="Low income"/>
    <x v="324"/>
    <s v="Low spender"/>
    <n v="1.0861161223813556E-2"/>
    <n v="1"/>
    <n v="0"/>
    <n v="41"/>
    <n v="7"/>
    <n v="4"/>
    <n v="23"/>
    <n v="7"/>
    <n v="0"/>
    <n v="11"/>
    <n v="1"/>
    <n v="1"/>
    <n v="0"/>
    <n v="3"/>
    <n v="7"/>
    <x v="1"/>
    <n v="0"/>
    <n v="0"/>
    <n v="0"/>
    <n v="0"/>
    <n v="0"/>
    <n v="0"/>
    <n v="34"/>
    <s v="24-35"/>
    <n v="2403"/>
    <n v="0"/>
    <n v="1"/>
    <n v="0"/>
    <n v="0"/>
    <n v="0"/>
    <n v="0"/>
    <n v="0"/>
    <n v="1"/>
    <n v="0"/>
    <n v="30"/>
    <d v="2016-03-17T00:00:00"/>
    <n v="3"/>
    <s v="March"/>
    <n v="1"/>
    <s v="1470,27161,Low income,295,Low spender,0.0108611612238136,1,0,41,7,4,23,7,0,11,1,1,0,3,7,0,0,0,0,0,0,0,34,24-35,2403,0,1,0,0,0,0,0,1,0,30"/>
  </r>
  <r>
    <n v="1113"/>
    <x v="364"/>
    <s v="Low income"/>
    <x v="325"/>
    <s v="High spender"/>
    <n v="4.4815098544466886E-2"/>
    <n v="1"/>
    <n v="0"/>
    <n v="78"/>
    <n v="12"/>
    <n v="4"/>
    <n v="6"/>
    <n v="11"/>
    <n v="8"/>
    <n v="16"/>
    <n v="2"/>
    <n v="2"/>
    <n v="0"/>
    <n v="3"/>
    <n v="8"/>
    <x v="1"/>
    <n v="0"/>
    <n v="0"/>
    <n v="0"/>
    <n v="0"/>
    <n v="0"/>
    <n v="0"/>
    <n v="38"/>
    <s v="36-50"/>
    <n v="2510"/>
    <n v="0"/>
    <n v="1"/>
    <n v="0"/>
    <n v="0"/>
    <n v="0"/>
    <n v="0"/>
    <n v="1"/>
    <n v="0"/>
    <n v="0"/>
    <n v="25"/>
    <d v="2015-12-01T00:00:00"/>
    <n v="12"/>
    <s v="December"/>
    <n v="1"/>
    <s v="1113,28718,Low income,1287,High spender,0.0448150985444669,1,0,78,12,4,6,11,8,16,2,2,0,3,8,0,0,0,0,0,0,0,38,36-50,2510,0,1,0,0,0,0,1,0,0,25"/>
  </r>
  <r>
    <n v="860"/>
    <x v="365"/>
    <s v="Low income"/>
    <x v="326"/>
    <s v="Low spender"/>
    <n v="2.549044914816727E-3"/>
    <n v="1"/>
    <n v="0"/>
    <n v="83"/>
    <n v="17"/>
    <n v="0"/>
    <n v="14"/>
    <n v="7"/>
    <n v="3"/>
    <n v="2"/>
    <n v="1"/>
    <n v="1"/>
    <n v="0"/>
    <n v="3"/>
    <n v="7"/>
    <x v="1"/>
    <n v="0"/>
    <n v="0"/>
    <n v="0"/>
    <n v="0"/>
    <n v="0"/>
    <n v="0"/>
    <n v="44"/>
    <s v="36-50"/>
    <n v="2592"/>
    <n v="1"/>
    <n v="0"/>
    <n v="0"/>
    <n v="0"/>
    <n v="0"/>
    <n v="0"/>
    <n v="1"/>
    <n v="0"/>
    <n v="0"/>
    <n v="39"/>
    <d v="2015-09-10T00:00:00"/>
    <n v="9"/>
    <s v="September"/>
    <n v="1"/>
    <s v="860,30992,Low income,79,Low spender,0.00254904491481673,1,0,83,17,0,14,7,3,2,1,1,0,3,7,0,0,0,0,0,0,0,44,36-50,2592,1,0,0,0,0,0,1,0,0,39"/>
  </r>
  <r>
    <n v="753"/>
    <x v="366"/>
    <s v="Low income"/>
    <x v="17"/>
    <s v="Low spender"/>
    <n v="1.1204167950477578E-3"/>
    <n v="0"/>
    <n v="0"/>
    <n v="36"/>
    <n v="21"/>
    <n v="1"/>
    <n v="9"/>
    <n v="7"/>
    <n v="3"/>
    <n v="5"/>
    <n v="1"/>
    <n v="1"/>
    <n v="0"/>
    <n v="3"/>
    <n v="6"/>
    <x v="1"/>
    <n v="0"/>
    <n v="0"/>
    <n v="0"/>
    <n v="0"/>
    <n v="0"/>
    <n v="0"/>
    <n v="61"/>
    <s v="50-65"/>
    <n v="2626"/>
    <n v="0"/>
    <n v="1"/>
    <n v="0"/>
    <n v="0"/>
    <n v="0"/>
    <n v="0"/>
    <n v="1"/>
    <n v="0"/>
    <n v="0"/>
    <n v="36"/>
    <d v="2015-08-07T00:00:00"/>
    <n v="8"/>
    <s v="August"/>
    <n v="1"/>
    <s v="753,35701,Low income,40,Low spender,0.00112041679504776,0,0,36,21,1,9,7,3,5,1,1,0,3,6,0,0,0,0,0,0,0,61,50-65,2626,0,1,0,0,0,0,1,0,0,36"/>
  </r>
  <r>
    <n v="540"/>
    <x v="367"/>
    <s v="Low income"/>
    <x v="122"/>
    <s v="Low spender"/>
    <n v="1.0339803543732669E-3"/>
    <n v="1"/>
    <n v="1"/>
    <n v="93"/>
    <n v="29"/>
    <n v="1"/>
    <n v="11"/>
    <n v="0"/>
    <n v="0"/>
    <n v="0"/>
    <n v="2"/>
    <n v="2"/>
    <n v="0"/>
    <n v="3"/>
    <n v="4"/>
    <x v="1"/>
    <n v="0"/>
    <n v="0"/>
    <n v="0"/>
    <n v="0"/>
    <n v="0"/>
    <n v="0"/>
    <n v="42"/>
    <s v="36-50"/>
    <n v="2692"/>
    <n v="0"/>
    <n v="0"/>
    <n v="0"/>
    <n v="1"/>
    <n v="0"/>
    <n v="0"/>
    <n v="1"/>
    <n v="0"/>
    <n v="0"/>
    <n v="41"/>
    <d v="2015-06-02T00:00:00"/>
    <n v="6"/>
    <s v="June"/>
    <n v="1"/>
    <s v="540,42554,Low income,44,Low spender,0.00103398035437327,1,1,93,29,1,11,0,0,0,2,2,0,3,4,0,0,0,0,0,0,0,42,36-50,2692,0,0,0,1,0,0,1,0,0,41"/>
  </r>
  <r>
    <n v="525"/>
    <x v="368"/>
    <s v="Low income"/>
    <x v="278"/>
    <s v="Low spender"/>
    <n v="1.2223548808914663E-3"/>
    <n v="1"/>
    <n v="0"/>
    <n v="10"/>
    <n v="23"/>
    <n v="1"/>
    <n v="13"/>
    <n v="2"/>
    <n v="2"/>
    <n v="18"/>
    <n v="1"/>
    <n v="1"/>
    <n v="1"/>
    <n v="2"/>
    <n v="7"/>
    <x v="1"/>
    <n v="0"/>
    <n v="1"/>
    <n v="0"/>
    <n v="0"/>
    <n v="0"/>
    <n v="1"/>
    <n v="49"/>
    <s v="36-50"/>
    <n v="2694"/>
    <n v="0"/>
    <n v="1"/>
    <n v="0"/>
    <n v="0"/>
    <n v="0"/>
    <n v="0"/>
    <n v="0"/>
    <n v="1"/>
    <n v="0"/>
    <n v="23"/>
    <d v="2015-05-31T00:00:00"/>
    <n v="5"/>
    <s v="May"/>
    <n v="1"/>
    <s v="525,35178,Low income,43,Low spender,0.00122235488089147,1,0,10,23,1,13,2,2,18,1,1,1,2,7,0,0,1,0,0,0,1,49,36-50,2694,0,1,0,0,0,0,0,1,0,23"/>
  </r>
  <r>
    <n v="479"/>
    <x v="369"/>
    <s v="Low income"/>
    <x v="327"/>
    <s v="High spender"/>
    <n v="5.4735152487961479E-2"/>
    <n v="0"/>
    <n v="0"/>
    <n v="77"/>
    <n v="6"/>
    <n v="1"/>
    <n v="7"/>
    <n v="23"/>
    <n v="4"/>
    <n v="19"/>
    <n v="1"/>
    <n v="1"/>
    <n v="1"/>
    <n v="2"/>
    <n v="8"/>
    <x v="1"/>
    <n v="0"/>
    <n v="0"/>
    <n v="0"/>
    <n v="0"/>
    <n v="0"/>
    <n v="0"/>
    <n v="61"/>
    <s v="50-65"/>
    <n v="2707"/>
    <n v="0"/>
    <n v="1"/>
    <n v="0"/>
    <n v="0"/>
    <n v="0"/>
    <n v="0"/>
    <n v="1"/>
    <n v="0"/>
    <n v="0"/>
    <n v="22"/>
    <d v="2015-05-18T00:00:00"/>
    <n v="5"/>
    <s v="May"/>
    <n v="1"/>
    <s v="479,18690,Low income,1023,High spender,0.0547351524879615,0,0,77,6,1,7,23,4,19,1,1,1,2,8,0,0,0,0,0,0,0,61,50-65,2707,0,1,0,0,0,0,1,0,0,22"/>
  </r>
  <r>
    <n v="356"/>
    <x v="370"/>
    <s v="Low income"/>
    <x v="328"/>
    <s v="High spender"/>
    <n v="3.2958435207823961E-2"/>
    <n v="1"/>
    <n v="0"/>
    <n v="14"/>
    <n v="10"/>
    <n v="2"/>
    <n v="16"/>
    <n v="11"/>
    <n v="2"/>
    <n v="21"/>
    <n v="1"/>
    <n v="1"/>
    <n v="0"/>
    <n v="3"/>
    <n v="8"/>
    <x v="1"/>
    <n v="0"/>
    <n v="0"/>
    <n v="0"/>
    <n v="0"/>
    <n v="0"/>
    <n v="0"/>
    <n v="48"/>
    <s v="36-50"/>
    <n v="2753"/>
    <n v="0"/>
    <n v="1"/>
    <n v="0"/>
    <n v="0"/>
    <n v="0"/>
    <n v="0"/>
    <n v="1"/>
    <n v="0"/>
    <n v="0"/>
    <n v="20"/>
    <d v="2015-04-02T00:00:00"/>
    <n v="4"/>
    <s v="April"/>
    <n v="1"/>
    <s v="356,30675,Low income,1011,High spender,0.032958435207824,1,0,14,10,2,16,11,2,21,1,1,0,3,8,0,0,0,0,0,0,0,48,36-50,2753,0,1,0,0,0,0,1,0,0,20"/>
  </r>
  <r>
    <n v="238"/>
    <x v="371"/>
    <s v="Low income"/>
    <x v="329"/>
    <s v="High spender"/>
    <n v="7.2851122784737057E-2"/>
    <n v="0"/>
    <n v="0"/>
    <n v="38"/>
    <n v="3"/>
    <n v="14"/>
    <n v="17"/>
    <n v="6"/>
    <n v="1"/>
    <n v="5"/>
    <n v="1"/>
    <n v="1"/>
    <n v="0"/>
    <n v="3"/>
    <n v="8"/>
    <x v="1"/>
    <n v="0"/>
    <n v="0"/>
    <n v="0"/>
    <n v="0"/>
    <n v="0"/>
    <n v="0"/>
    <n v="33"/>
    <s v="24-35"/>
    <n v="2786"/>
    <n v="0"/>
    <n v="1"/>
    <n v="0"/>
    <n v="0"/>
    <n v="0"/>
    <n v="0"/>
    <n v="1"/>
    <n v="0"/>
    <n v="0"/>
    <n v="36"/>
    <d v="2015-02-28T00:00:00"/>
    <n v="2"/>
    <s v="February"/>
    <n v="1"/>
    <s v="238,17323,Low income,1262,High spender,0.0728511227847371,0,0,38,3,14,17,6,1,5,1,1,0,3,8,0,0,0,0,0,0,0,33,24-35,2786,0,1,0,0,0,0,1,0,0,36"/>
  </r>
  <r>
    <n v="234"/>
    <x v="372"/>
    <s v="Low income"/>
    <x v="330"/>
    <s v="High spender"/>
    <n v="5.9200765733429049E-2"/>
    <n v="1"/>
    <n v="0"/>
    <n v="24"/>
    <n v="18"/>
    <n v="3"/>
    <n v="17"/>
    <n v="3"/>
    <n v="0"/>
    <n v="4"/>
    <n v="1"/>
    <n v="2"/>
    <n v="0"/>
    <n v="3"/>
    <n v="9"/>
    <x v="1"/>
    <n v="0"/>
    <n v="0"/>
    <n v="0"/>
    <n v="0"/>
    <n v="0"/>
    <n v="0"/>
    <n v="47"/>
    <s v="36-50"/>
    <n v="2790"/>
    <n v="0"/>
    <n v="1"/>
    <n v="0"/>
    <n v="0"/>
    <n v="0"/>
    <n v="0"/>
    <n v="1"/>
    <n v="0"/>
    <n v="0"/>
    <n v="37"/>
    <d v="2015-02-24T00:00:00"/>
    <n v="2"/>
    <s v="February"/>
    <n v="1"/>
    <s v="234,20895,Low income,1237,High spender,0.059200765733429,1,0,24,18,3,17,3,0,4,1,2,0,3,9,0,0,0,0,0,0,0,47,36-50,2790,0,1,0,0,0,0,1,0,0,37"/>
  </r>
  <r>
    <n v="1730"/>
    <x v="373"/>
    <s v="Low income"/>
    <x v="331"/>
    <s v="Low spender"/>
    <n v="4.9298073783872022E-3"/>
    <n v="1"/>
    <n v="1"/>
    <n v="67"/>
    <n v="27"/>
    <n v="1"/>
    <n v="12"/>
    <n v="2"/>
    <n v="0"/>
    <n v="10"/>
    <n v="2"/>
    <n v="2"/>
    <n v="0"/>
    <n v="3"/>
    <n v="7"/>
    <x v="1"/>
    <n v="0"/>
    <n v="0"/>
    <n v="0"/>
    <n v="0"/>
    <n v="0"/>
    <n v="0"/>
    <n v="55"/>
    <s v="50-65"/>
    <n v="2312"/>
    <n v="1"/>
    <n v="0"/>
    <n v="0"/>
    <n v="0"/>
    <n v="0"/>
    <n v="0"/>
    <n v="1"/>
    <n v="0"/>
    <n v="0"/>
    <n v="32"/>
    <d v="2016-06-16T00:00:00"/>
    <n v="6"/>
    <s v="June"/>
    <n v="1"/>
    <s v="1730,30630,Low income,151,Low spender,0.0049298073783872,1,1,67,27,1,12,2,0,10,2,2,0,3,7,0,0,0,0,0,0,0,55,50-65,2312,1,0,0,0,0,0,1,0,0,32"/>
  </r>
  <r>
    <n v="1562"/>
    <x v="374"/>
    <s v="Low income"/>
    <x v="130"/>
    <s v="High spender"/>
    <n v="2.7818952738805199E-2"/>
    <n v="1"/>
    <n v="0"/>
    <n v="19"/>
    <n v="6"/>
    <n v="6"/>
    <n v="15"/>
    <n v="10"/>
    <n v="5"/>
    <n v="2"/>
    <n v="2"/>
    <n v="2"/>
    <n v="0"/>
    <n v="3"/>
    <n v="6"/>
    <x v="1"/>
    <n v="0"/>
    <n v="0"/>
    <n v="0"/>
    <n v="0"/>
    <n v="0"/>
    <n v="0"/>
    <n v="39"/>
    <s v="36-50"/>
    <n v="2371"/>
    <n v="0"/>
    <n v="1"/>
    <n v="0"/>
    <n v="0"/>
    <n v="0"/>
    <n v="0"/>
    <n v="1"/>
    <n v="0"/>
    <n v="0"/>
    <n v="40"/>
    <d v="2016-04-18T00:00:00"/>
    <n v="4"/>
    <s v="April"/>
    <n v="1"/>
    <s v="1562,29009,Low income,807,High spender,0.0278189527388052,1,0,19,6,6,15,10,5,2,2,2,0,3,6,0,0,0,0,0,0,0,39,36-50,2371,0,1,0,0,0,0,1,0,0,40"/>
  </r>
  <r>
    <n v="1242"/>
    <x v="375"/>
    <s v="Low income"/>
    <x v="13"/>
    <s v="Low spender"/>
    <n v="1.2066365007541479E-3"/>
    <n v="1"/>
    <n v="1"/>
    <n v="48"/>
    <n v="9"/>
    <n v="4"/>
    <n v="17"/>
    <n v="10"/>
    <n v="2"/>
    <n v="7"/>
    <n v="4"/>
    <n v="3"/>
    <n v="0"/>
    <n v="3"/>
    <n v="8"/>
    <x v="1"/>
    <n v="0"/>
    <n v="0"/>
    <n v="0"/>
    <n v="0"/>
    <n v="0"/>
    <n v="0"/>
    <n v="50"/>
    <s v="36-50"/>
    <n v="2469"/>
    <n v="0"/>
    <n v="1"/>
    <n v="0"/>
    <n v="0"/>
    <n v="0"/>
    <n v="0"/>
    <n v="1"/>
    <n v="0"/>
    <n v="0"/>
    <n v="35"/>
    <d v="2016-01-11T00:00:00"/>
    <n v="1"/>
    <s v="January"/>
    <n v="1"/>
    <s v="1242,13260,Low income,16,Low spender,0.00120663650075415,1,1,48,9,4,17,10,2,7,4,3,0,3,8,0,0,0,0,0,0,0,50,36-50,2469,0,1,0,0,0,0,1,0,0,35"/>
  </r>
  <r>
    <n v="1101"/>
    <x v="376"/>
    <s v="Low income"/>
    <x v="332"/>
    <s v="High spender"/>
    <n v="2.108862923909946E-2"/>
    <n v="1"/>
    <n v="0"/>
    <n v="10"/>
    <n v="30"/>
    <n v="0"/>
    <n v="10"/>
    <n v="2"/>
    <n v="0"/>
    <n v="5"/>
    <n v="1"/>
    <n v="1"/>
    <n v="0"/>
    <n v="3"/>
    <n v="7"/>
    <x v="1"/>
    <n v="0"/>
    <n v="0"/>
    <n v="0"/>
    <n v="0"/>
    <n v="0"/>
    <n v="0"/>
    <n v="34"/>
    <s v="24-35"/>
    <n v="2515"/>
    <n v="0"/>
    <n v="1"/>
    <n v="0"/>
    <n v="0"/>
    <n v="0"/>
    <n v="0"/>
    <n v="0"/>
    <n v="1"/>
    <n v="0"/>
    <n v="37"/>
    <d v="2015-11-26T00:00:00"/>
    <n v="11"/>
    <s v="November"/>
    <n v="1"/>
    <s v="1101,28072,Low income,592,High spender,0.0210886292390995,1,0,10,30,0,10,2,0,5,1,1,0,3,7,0,0,0,0,0,0,0,34,24-35,2515,0,1,0,0,0,0,0,1,0,37"/>
  </r>
  <r>
    <n v="966"/>
    <x v="377"/>
    <s v="Low income"/>
    <x v="333"/>
    <s v="High spender"/>
    <n v="3.2687883435582821E-2"/>
    <n v="1"/>
    <n v="0"/>
    <n v="92"/>
    <n v="13"/>
    <n v="6"/>
    <n v="15"/>
    <n v="3"/>
    <n v="5"/>
    <n v="13"/>
    <n v="1"/>
    <n v="2"/>
    <n v="0"/>
    <n v="2"/>
    <n v="10"/>
    <x v="1"/>
    <n v="0"/>
    <n v="0"/>
    <n v="0"/>
    <n v="0"/>
    <n v="0"/>
    <n v="0"/>
    <n v="52"/>
    <s v="50-65"/>
    <n v="2560"/>
    <n v="0"/>
    <n v="0"/>
    <n v="0"/>
    <n v="1"/>
    <n v="0"/>
    <n v="0"/>
    <n v="1"/>
    <n v="0"/>
    <n v="0"/>
    <n v="29"/>
    <d v="2015-10-12T00:00:00"/>
    <n v="10"/>
    <s v="October"/>
    <n v="1"/>
    <s v="966,41728,Low income,1364,High spender,0.0326878834355828,1,0,92,13,6,15,3,5,13,1,2,0,2,10,0,0,0,0,0,0,0,52,50-65,2560,0,0,0,1,0,0,1,0,0,29"/>
  </r>
  <r>
    <n v="749"/>
    <x v="378"/>
    <s v="Low income"/>
    <x v="334"/>
    <s v="Low spender"/>
    <n v="1.2397609032543725E-3"/>
    <n v="0"/>
    <n v="0"/>
    <n v="23"/>
    <n v="3"/>
    <n v="9"/>
    <n v="15"/>
    <n v="13"/>
    <n v="2"/>
    <n v="39"/>
    <n v="1"/>
    <n v="1"/>
    <n v="1"/>
    <n v="2"/>
    <n v="9"/>
    <x v="1"/>
    <n v="0"/>
    <n v="1"/>
    <n v="0"/>
    <n v="0"/>
    <n v="0"/>
    <n v="1"/>
    <n v="50"/>
    <s v="36-50"/>
    <n v="2627"/>
    <n v="0"/>
    <n v="0"/>
    <n v="1"/>
    <n v="0"/>
    <n v="0"/>
    <n v="0"/>
    <n v="1"/>
    <n v="0"/>
    <n v="0"/>
    <n v="3"/>
    <d v="2015-08-06T00:00:00"/>
    <n v="8"/>
    <s v="August"/>
    <n v="1"/>
    <s v="749,22585,Low income,28,Low spender,0.00123976090325437,0,0,23,3,9,15,13,2,39,1,1,1,2,9,0,0,1,0,0,0,1,50,36-50,2627,0,0,1,0,0,0,1,0,0,3"/>
  </r>
  <r>
    <n v="738"/>
    <x v="379"/>
    <s v="Low income"/>
    <x v="335"/>
    <s v="Low spender"/>
    <n v="3.9538193895302864E-3"/>
    <n v="1"/>
    <n v="0"/>
    <n v="82"/>
    <n v="2"/>
    <n v="3"/>
    <n v="20"/>
    <n v="6"/>
    <n v="11"/>
    <n v="9"/>
    <n v="2"/>
    <n v="2"/>
    <n v="0"/>
    <n v="3"/>
    <n v="7"/>
    <x v="1"/>
    <n v="0"/>
    <n v="0"/>
    <n v="0"/>
    <n v="0"/>
    <n v="0"/>
    <n v="0"/>
    <n v="44"/>
    <s v="36-50"/>
    <n v="2629"/>
    <n v="1"/>
    <n v="0"/>
    <n v="0"/>
    <n v="0"/>
    <n v="0"/>
    <n v="0"/>
    <n v="1"/>
    <n v="0"/>
    <n v="0"/>
    <n v="33"/>
    <d v="2015-08-04T00:00:00"/>
    <n v="8"/>
    <s v="August"/>
    <n v="1"/>
    <s v="738,31615,Low income,125,Low spender,0.00395381938953029,1,0,82,2,3,20,6,11,9,2,2,0,3,7,0,0,0,0,0,0,0,44,36-50,2629,1,0,0,0,0,0,1,0,0,33"/>
  </r>
  <r>
    <n v="91"/>
    <x v="380"/>
    <s v="Low income"/>
    <x v="328"/>
    <s v="High spender"/>
    <n v="3.473868673332646E-2"/>
    <n v="1"/>
    <n v="0"/>
    <n v="38"/>
    <n v="16"/>
    <n v="0"/>
    <n v="17"/>
    <n v="6"/>
    <n v="3"/>
    <n v="6"/>
    <n v="2"/>
    <n v="1"/>
    <n v="0"/>
    <n v="3"/>
    <n v="9"/>
    <x v="1"/>
    <n v="0"/>
    <n v="0"/>
    <n v="0"/>
    <n v="0"/>
    <n v="0"/>
    <n v="0"/>
    <n v="35"/>
    <s v="24-35"/>
    <n v="2830"/>
    <n v="0"/>
    <n v="0"/>
    <n v="0"/>
    <n v="1"/>
    <n v="0"/>
    <n v="0"/>
    <n v="1"/>
    <n v="0"/>
    <n v="0"/>
    <n v="36"/>
    <d v="2015-01-15T00:00:00"/>
    <n v="1"/>
    <s v="January"/>
    <n v="1"/>
    <s v="91,29103,Low income,1011,High spender,0.0347386867333265,1,0,38,16,0,17,6,3,6,2,1,0,3,9,0,0,0,0,0,0,0,35,24-35,2830,0,0,0,1,0,0,1,0,0,36"/>
  </r>
  <r>
    <n v="2108"/>
    <x v="381"/>
    <s v="Low income"/>
    <x v="336"/>
    <s v="Low spender"/>
    <n v="2.3067806653686615E-2"/>
    <n v="1"/>
    <n v="0"/>
    <n v="84"/>
    <n v="27"/>
    <n v="2"/>
    <n v="14"/>
    <n v="0"/>
    <n v="0"/>
    <n v="0"/>
    <n v="3"/>
    <n v="3"/>
    <n v="1"/>
    <n v="3"/>
    <n v="5"/>
    <x v="1"/>
    <n v="0"/>
    <n v="0"/>
    <n v="0"/>
    <n v="0"/>
    <n v="0"/>
    <n v="0"/>
    <n v="50"/>
    <s v="36-50"/>
    <n v="2195"/>
    <n v="0"/>
    <n v="1"/>
    <n v="0"/>
    <n v="0"/>
    <n v="0"/>
    <n v="0"/>
    <n v="0"/>
    <n v="0"/>
    <n v="1"/>
    <n v="43"/>
    <d v="2016-10-11T00:00:00"/>
    <n v="10"/>
    <s v="October"/>
    <n v="1"/>
    <s v="2108,23626,Low income,545,Low spender,0.0230678066536866,1,0,84,27,2,14,0,0,0,3,3,1,3,5,0,0,0,0,0,0,0,50,36-50,2195,0,1,0,0,0,0,0,0,1,43"/>
  </r>
  <r>
    <n v="2100"/>
    <x v="382"/>
    <s v="Low income"/>
    <x v="337"/>
    <s v="Low spender"/>
    <n v="7.9273157799912494E-3"/>
    <n v="1"/>
    <n v="1"/>
    <n v="90"/>
    <n v="29"/>
    <n v="0"/>
    <n v="14"/>
    <n v="0"/>
    <n v="0"/>
    <n v="2"/>
    <n v="2"/>
    <n v="2"/>
    <n v="0"/>
    <n v="3"/>
    <n v="7"/>
    <x v="1"/>
    <n v="0"/>
    <n v="0"/>
    <n v="0"/>
    <n v="0"/>
    <n v="0"/>
    <n v="0"/>
    <n v="50"/>
    <s v="36-50"/>
    <n v="2196"/>
    <n v="0"/>
    <n v="1"/>
    <n v="0"/>
    <n v="0"/>
    <n v="0"/>
    <n v="0"/>
    <n v="0"/>
    <n v="0"/>
    <n v="1"/>
    <n v="41"/>
    <d v="2016-10-10T00:00:00"/>
    <n v="10"/>
    <s v="October"/>
    <n v="1"/>
    <s v="2100,38853,Low income,308,Low spender,0.00792731577999125,1,1,90,29,0,14,0,0,2,2,2,0,3,7,0,0,0,0,0,0,0,50,36-50,2196,0,1,0,0,0,0,0,0,1,41"/>
  </r>
  <r>
    <n v="1804"/>
    <x v="383"/>
    <s v="Low income"/>
    <x v="338"/>
    <s v="Low spender"/>
    <n v="2.7163131390202959E-3"/>
    <n v="1"/>
    <n v="0"/>
    <n v="49"/>
    <n v="13"/>
    <n v="3"/>
    <n v="17"/>
    <n v="7"/>
    <n v="3"/>
    <n v="3"/>
    <n v="2"/>
    <n v="2"/>
    <n v="0"/>
    <n v="4"/>
    <n v="5"/>
    <x v="1"/>
    <n v="0"/>
    <n v="0"/>
    <n v="0"/>
    <n v="0"/>
    <n v="0"/>
    <n v="0"/>
    <n v="41"/>
    <s v="36-50"/>
    <n v="2285"/>
    <n v="0"/>
    <n v="1"/>
    <n v="0"/>
    <n v="0"/>
    <n v="0"/>
    <n v="0"/>
    <n v="0"/>
    <n v="1"/>
    <n v="0"/>
    <n v="40"/>
    <d v="2016-07-13T00:00:00"/>
    <n v="7"/>
    <s v="July"/>
    <n v="1"/>
    <s v="1804,32765,Low income,89,Low spender,0.0027163131390203,1,0,49,13,3,17,7,3,3,2,2,0,4,5,0,0,0,0,0,0,0,41,36-50,2285,0,1,0,0,0,0,0,1,0,40"/>
  </r>
  <r>
    <n v="1735"/>
    <x v="384"/>
    <s v="Low income"/>
    <x v="339"/>
    <s v="Low spender"/>
    <n v="8.928933804131661E-4"/>
    <n v="1"/>
    <n v="1"/>
    <n v="3"/>
    <n v="20"/>
    <n v="3"/>
    <n v="16"/>
    <n v="0"/>
    <n v="4"/>
    <n v="1"/>
    <n v="3"/>
    <n v="2"/>
    <n v="0"/>
    <n v="4"/>
    <n v="6"/>
    <x v="1"/>
    <n v="0"/>
    <n v="0"/>
    <n v="0"/>
    <n v="0"/>
    <n v="0"/>
    <n v="0"/>
    <n v="47"/>
    <s v="36-50"/>
    <n v="2311"/>
    <n v="0"/>
    <n v="1"/>
    <n v="0"/>
    <n v="0"/>
    <n v="0"/>
    <n v="0"/>
    <n v="1"/>
    <n v="0"/>
    <n v="0"/>
    <n v="42"/>
    <d v="2016-06-17T00:00:00"/>
    <n v="6"/>
    <s v="June"/>
    <n v="1"/>
    <s v="1735,24639,Low income,22,Low spender,0.000892893380413166,1,1,3,20,3,16,0,4,1,3,2,0,4,6,0,0,0,0,0,0,0,47,36-50,2311,0,1,0,0,0,0,1,0,0,42"/>
  </r>
  <r>
    <n v="1623"/>
    <x v="385"/>
    <s v="Low income"/>
    <x v="87"/>
    <s v="Low spender"/>
    <n v="3.9288489767722997E-3"/>
    <n v="1"/>
    <n v="1"/>
    <n v="82"/>
    <n v="8"/>
    <n v="3"/>
    <n v="9"/>
    <n v="19"/>
    <n v="4"/>
    <n v="22"/>
    <n v="3"/>
    <n v="1"/>
    <n v="1"/>
    <n v="3"/>
    <n v="6"/>
    <x v="1"/>
    <n v="0"/>
    <n v="0"/>
    <n v="0"/>
    <n v="0"/>
    <n v="0"/>
    <n v="0"/>
    <n v="50"/>
    <s v="36-50"/>
    <n v="2349"/>
    <n v="0"/>
    <n v="1"/>
    <n v="0"/>
    <n v="0"/>
    <n v="0"/>
    <n v="1"/>
    <n v="0"/>
    <n v="0"/>
    <n v="0"/>
    <n v="21"/>
    <d v="2016-05-10T00:00:00"/>
    <n v="5"/>
    <s v="May"/>
    <n v="1"/>
    <s v="1623,23162,Low income,91,Low spender,0.0039288489767723,1,1,82,8,3,9,19,4,22,3,1,1,3,6,0,0,0,0,0,0,0,50,36-50,2349,0,1,0,0,0,1,0,0,0,21"/>
  </r>
  <r>
    <n v="1271"/>
    <x v="386"/>
    <s v="Low income"/>
    <x v="340"/>
    <s v="High spender"/>
    <n v="5.68128972252364E-2"/>
    <n v="1"/>
    <n v="0"/>
    <n v="34"/>
    <n v="8"/>
    <n v="7"/>
    <n v="9"/>
    <n v="13"/>
    <n v="6"/>
    <n v="12"/>
    <n v="2"/>
    <n v="2"/>
    <n v="0"/>
    <n v="3"/>
    <n v="8"/>
    <x v="1"/>
    <n v="0"/>
    <n v="0"/>
    <n v="0"/>
    <n v="0"/>
    <n v="0"/>
    <n v="0"/>
    <n v="42"/>
    <s v="36-50"/>
    <n v="2460"/>
    <n v="0"/>
    <n v="1"/>
    <n v="0"/>
    <n v="0"/>
    <n v="0"/>
    <n v="1"/>
    <n v="0"/>
    <n v="0"/>
    <n v="0"/>
    <n v="31"/>
    <d v="2016-01-20T00:00:00"/>
    <n v="1"/>
    <s v="January"/>
    <n v="1"/>
    <s v="1271,25804,Low income,1466,High spender,0.0568128972252364,1,0,34,8,7,9,13,6,12,2,2,0,3,8,0,0,0,0,0,0,0,42,36-50,2460,0,1,0,0,0,1,0,0,0,31"/>
  </r>
  <r>
    <n v="1191"/>
    <x v="387"/>
    <s v="Low income"/>
    <x v="341"/>
    <s v="High spender"/>
    <n v="3.6937421552806167E-2"/>
    <n v="1"/>
    <n v="0"/>
    <n v="78"/>
    <n v="22"/>
    <n v="3"/>
    <n v="18"/>
    <n v="0"/>
    <n v="0"/>
    <n v="11"/>
    <n v="1"/>
    <n v="2"/>
    <n v="0"/>
    <n v="3"/>
    <n v="7"/>
    <x v="1"/>
    <n v="0"/>
    <n v="0"/>
    <n v="0"/>
    <n v="0"/>
    <n v="0"/>
    <n v="0"/>
    <n v="41"/>
    <s v="36-50"/>
    <n v="2485"/>
    <n v="1"/>
    <n v="0"/>
    <n v="0"/>
    <n v="0"/>
    <n v="0"/>
    <n v="0"/>
    <n v="0"/>
    <n v="1"/>
    <n v="0"/>
    <n v="32"/>
    <d v="2015-12-26T00:00:00"/>
    <n v="12"/>
    <s v="December"/>
    <n v="1"/>
    <s v="1191,33462,Low income,1236,High spender,0.0369374215528062,1,0,78,22,3,18,0,0,11,1,2,0,3,7,0,0,0,0,0,0,0,41,36-50,2485,1,0,0,0,0,0,0,1,0,32"/>
  </r>
  <r>
    <n v="1008"/>
    <x v="388"/>
    <s v="Low income"/>
    <x v="342"/>
    <s v="Low spender"/>
    <n v="1.9935905439713655E-2"/>
    <n v="1"/>
    <n v="0"/>
    <n v="7"/>
    <n v="14"/>
    <n v="7"/>
    <n v="11"/>
    <n v="11"/>
    <n v="0"/>
    <n v="5"/>
    <n v="2"/>
    <n v="2"/>
    <n v="0"/>
    <n v="3"/>
    <n v="8"/>
    <x v="1"/>
    <n v="0"/>
    <n v="0"/>
    <n v="0"/>
    <n v="0"/>
    <n v="0"/>
    <n v="0"/>
    <n v="44"/>
    <s v="36-50"/>
    <n v="2544"/>
    <n v="0"/>
    <n v="1"/>
    <n v="0"/>
    <n v="0"/>
    <n v="0"/>
    <n v="0"/>
    <n v="1"/>
    <n v="0"/>
    <n v="0"/>
    <n v="38"/>
    <d v="2015-10-28T00:00:00"/>
    <n v="10"/>
    <s v="October"/>
    <n v="1"/>
    <s v="1008,24027,Low income,479,Low spender,0.0199359054397137,1,0,7,14,7,11,11,0,5,2,2,0,3,8,0,0,0,0,0,0,0,44,36-50,2544,0,1,0,0,0,0,1,0,0,38"/>
  </r>
  <r>
    <n v="882"/>
    <x v="389"/>
    <s v="Low income"/>
    <x v="343"/>
    <s v="High spender"/>
    <n v="7.7308040608169301E-2"/>
    <n v="0"/>
    <n v="0"/>
    <n v="14"/>
    <n v="2"/>
    <n v="12"/>
    <n v="10"/>
    <n v="6"/>
    <n v="13"/>
    <n v="30"/>
    <n v="1"/>
    <n v="3"/>
    <n v="1"/>
    <n v="2"/>
    <n v="8"/>
    <x v="1"/>
    <n v="0"/>
    <n v="0"/>
    <n v="0"/>
    <n v="0"/>
    <n v="0"/>
    <n v="1"/>
    <n v="43"/>
    <s v="36-50"/>
    <n v="2584"/>
    <n v="0"/>
    <n v="0"/>
    <n v="0"/>
    <n v="1"/>
    <n v="0"/>
    <n v="1"/>
    <n v="0"/>
    <n v="0"/>
    <n v="0"/>
    <n v="13"/>
    <d v="2015-09-18T00:00:00"/>
    <n v="9"/>
    <s v="September"/>
    <n v="1"/>
    <s v="882,20981,Low income,1622,High spender,0.0773080406081693,0,0,14,2,12,10,6,13,30,1,3,1,2,8,0,0,0,0,0,0,1,43,36-50,2584,0,0,0,1,0,1,0,0,0,13"/>
  </r>
  <r>
    <n v="633"/>
    <x v="390"/>
    <s v="Low income"/>
    <x v="82"/>
    <s v="Low spender"/>
    <n v="1.1990728358741196E-2"/>
    <n v="1"/>
    <n v="0"/>
    <n v="25"/>
    <n v="4"/>
    <n v="12"/>
    <n v="11"/>
    <n v="3"/>
    <n v="13"/>
    <n v="15"/>
    <n v="2"/>
    <n v="2"/>
    <n v="0"/>
    <n v="3"/>
    <n v="8"/>
    <x v="1"/>
    <n v="0"/>
    <n v="0"/>
    <n v="0"/>
    <n v="0"/>
    <n v="0"/>
    <n v="0"/>
    <n v="33"/>
    <s v="24-35"/>
    <n v="2660"/>
    <n v="0"/>
    <n v="0"/>
    <n v="0"/>
    <n v="1"/>
    <n v="0"/>
    <n v="0"/>
    <n v="1"/>
    <n v="0"/>
    <n v="0"/>
    <n v="28"/>
    <d v="2015-07-04T00:00:00"/>
    <n v="7"/>
    <s v="July"/>
    <n v="1"/>
    <s v="633,22434,Low income,269,Low spender,0.0119907283587412,1,0,25,4,12,11,3,13,15,2,2,0,3,8,0,0,0,0,0,0,0,33,24-35,2660,0,0,0,1,0,0,1,0,0,28"/>
  </r>
  <r>
    <n v="623"/>
    <x v="391"/>
    <s v="Low income"/>
    <x v="344"/>
    <s v="High spender"/>
    <n v="3.4698851108274344E-2"/>
    <n v="1"/>
    <n v="0"/>
    <n v="45"/>
    <n v="9"/>
    <n v="4"/>
    <n v="18"/>
    <n v="7"/>
    <n v="5"/>
    <n v="5"/>
    <n v="2"/>
    <n v="2"/>
    <n v="0"/>
    <n v="3"/>
    <n v="7"/>
    <x v="1"/>
    <n v="0"/>
    <n v="0"/>
    <n v="0"/>
    <n v="0"/>
    <n v="0"/>
    <n v="0"/>
    <n v="42"/>
    <s v="36-50"/>
    <n v="2662"/>
    <n v="0"/>
    <n v="0"/>
    <n v="0"/>
    <n v="1"/>
    <n v="0"/>
    <n v="0"/>
    <n v="1"/>
    <n v="0"/>
    <n v="0"/>
    <n v="38"/>
    <d v="2015-07-02T00:00:00"/>
    <n v="7"/>
    <s v="July"/>
    <n v="1"/>
    <s v="623,25851,Low income,897,High spender,0.0346988511082743,1,0,45,9,4,18,7,5,5,2,2,0,3,7,0,0,0,0,0,0,0,42,36-50,2662,0,0,0,1,0,0,1,0,0,38"/>
  </r>
  <r>
    <n v="419"/>
    <x v="392"/>
    <s v="Low income"/>
    <x v="345"/>
    <s v="High spender"/>
    <n v="4.8593249178900719E-2"/>
    <n v="1"/>
    <n v="0"/>
    <n v="45"/>
    <n v="10"/>
    <n v="1"/>
    <n v="18"/>
    <n v="10"/>
    <n v="4"/>
    <n v="7"/>
    <n v="1"/>
    <n v="1"/>
    <n v="1"/>
    <n v="2"/>
    <n v="9"/>
    <x v="1"/>
    <n v="0"/>
    <n v="0"/>
    <n v="0"/>
    <n v="0"/>
    <n v="0"/>
    <n v="0"/>
    <n v="37"/>
    <s v="36-50"/>
    <n v="2730"/>
    <n v="0"/>
    <n v="1"/>
    <n v="0"/>
    <n v="0"/>
    <n v="0"/>
    <n v="0"/>
    <n v="1"/>
    <n v="0"/>
    <n v="0"/>
    <n v="36"/>
    <d v="2015-04-25T00:00:00"/>
    <n v="4"/>
    <s v="April"/>
    <n v="1"/>
    <s v="419,25271,Low income,1228,High spender,0.0485932491789007,1,0,45,10,1,18,10,4,7,1,1,1,2,9,0,0,0,0,0,0,0,37,36-50,2730,0,1,0,0,0,0,1,0,0,36"/>
  </r>
  <r>
    <n v="343"/>
    <x v="393"/>
    <s v="Low income"/>
    <x v="346"/>
    <s v="Low spender"/>
    <n v="8.1136876470305815E-3"/>
    <n v="1"/>
    <n v="1"/>
    <n v="30"/>
    <n v="8"/>
    <n v="4"/>
    <n v="12"/>
    <n v="15"/>
    <n v="4"/>
    <n v="29"/>
    <n v="2"/>
    <n v="1"/>
    <n v="1"/>
    <n v="2"/>
    <n v="4"/>
    <x v="1"/>
    <n v="0"/>
    <n v="0"/>
    <n v="0"/>
    <n v="0"/>
    <n v="0"/>
    <n v="0"/>
    <n v="45"/>
    <s v="36-50"/>
    <n v="2756"/>
    <n v="0"/>
    <n v="0"/>
    <n v="1"/>
    <n v="0"/>
    <n v="0"/>
    <n v="1"/>
    <n v="0"/>
    <n v="0"/>
    <n v="0"/>
    <n v="14"/>
    <d v="2015-03-30T00:00:00"/>
    <n v="3"/>
    <s v="March"/>
    <n v="1"/>
    <s v="343,41658,Low income,338,Low spender,0.00811368764703058,1,1,30,8,4,12,15,4,29,2,1,1,2,4,0,0,0,0,0,0,0,45,36-50,2756,0,0,1,0,0,1,0,0,0,14"/>
  </r>
  <r>
    <n v="2168"/>
    <x v="394"/>
    <s v="Low income"/>
    <x v="176"/>
    <s v="High spender"/>
    <n v="2.7367614238373271E-2"/>
    <n v="1"/>
    <n v="1"/>
    <n v="19"/>
    <n v="20"/>
    <n v="0"/>
    <n v="14"/>
    <n v="7"/>
    <n v="3"/>
    <n v="1"/>
    <n v="3"/>
    <n v="2"/>
    <n v="0"/>
    <n v="4"/>
    <n v="3"/>
    <x v="1"/>
    <n v="0"/>
    <n v="0"/>
    <n v="0"/>
    <n v="0"/>
    <n v="0"/>
    <n v="0"/>
    <n v="42"/>
    <s v="36-50"/>
    <n v="2171"/>
    <n v="0"/>
    <n v="1"/>
    <n v="0"/>
    <n v="0"/>
    <n v="0"/>
    <n v="0"/>
    <n v="1"/>
    <n v="0"/>
    <n v="0"/>
    <n v="43"/>
    <d v="2016-11-04T00:00:00"/>
    <n v="11"/>
    <s v="November"/>
    <n v="1"/>
    <s v="2168,44359,Low income,1214,High spender,0.0273676142383733,1,1,19,20,0,14,7,3,1,3,2,0,4,3,0,0,0,0,0,0,0,42,36-50,2171,0,1,0,0,0,0,1,0,0,43"/>
  </r>
  <r>
    <n v="2128"/>
    <x v="395"/>
    <s v="Low income"/>
    <x v="347"/>
    <s v="High spender"/>
    <n v="4.8650378747466125E-2"/>
    <n v="1"/>
    <n v="0"/>
    <n v="41"/>
    <n v="2"/>
    <n v="10"/>
    <n v="11"/>
    <n v="12"/>
    <n v="9"/>
    <n v="20"/>
    <n v="2"/>
    <n v="3"/>
    <n v="0"/>
    <n v="3"/>
    <n v="6"/>
    <x v="1"/>
    <n v="0"/>
    <n v="0"/>
    <n v="0"/>
    <n v="0"/>
    <n v="0"/>
    <n v="0"/>
    <n v="28"/>
    <s v="24-35"/>
    <n v="2190"/>
    <n v="0"/>
    <n v="0"/>
    <n v="1"/>
    <n v="0"/>
    <n v="0"/>
    <n v="0"/>
    <n v="0"/>
    <n v="0"/>
    <n v="0"/>
    <n v="24"/>
    <d v="2016-10-16T00:00:00"/>
    <n v="10"/>
    <s v="October"/>
    <n v="1"/>
    <s v="2128,18746,Low income,912,High spender,0.0486503787474661,1,0,41,2,10,11,12,9,20,2,3,0,3,6,0,0,0,0,0,0,0,28,24-35,2190,0,0,1,0,0,0,0,0,0,24"/>
  </r>
  <r>
    <n v="2114"/>
    <x v="396"/>
    <s v="Low income"/>
    <x v="348"/>
    <s v="High spender"/>
    <n v="2.040009728809437E-2"/>
    <n v="1"/>
    <n v="0"/>
    <n v="78"/>
    <n v="26"/>
    <n v="0"/>
    <n v="15"/>
    <n v="2"/>
    <n v="1"/>
    <n v="2"/>
    <n v="2"/>
    <n v="3"/>
    <n v="0"/>
    <n v="3"/>
    <n v="8"/>
    <x v="1"/>
    <n v="0"/>
    <n v="0"/>
    <n v="0"/>
    <n v="0"/>
    <n v="0"/>
    <n v="0"/>
    <n v="49"/>
    <s v="36-50"/>
    <n v="2194"/>
    <n v="0"/>
    <n v="0"/>
    <n v="0"/>
    <n v="1"/>
    <n v="0"/>
    <n v="0"/>
    <n v="0"/>
    <n v="0"/>
    <n v="1"/>
    <n v="42"/>
    <d v="2016-10-12T00:00:00"/>
    <n v="10"/>
    <s v="October"/>
    <n v="1"/>
    <s v="2114,32892,Low income,671,High spender,0.0204000972880944,1,0,78,26,0,15,2,1,2,2,3,0,3,8,0,0,0,0,0,0,0,49,36-50,2194,0,0,0,1,0,0,0,0,1,42"/>
  </r>
  <r>
    <n v="1946"/>
    <x v="397"/>
    <s v="Low income"/>
    <x v="151"/>
    <s v="High spender"/>
    <n v="4.1207572914889988E-2"/>
    <n v="1"/>
    <n v="1"/>
    <n v="55"/>
    <n v="13"/>
    <n v="2"/>
    <n v="14"/>
    <n v="8"/>
    <n v="7"/>
    <n v="4"/>
    <n v="4"/>
    <n v="2"/>
    <n v="0"/>
    <n v="4"/>
    <n v="6"/>
    <x v="1"/>
    <n v="0"/>
    <n v="0"/>
    <n v="0"/>
    <n v="0"/>
    <n v="0"/>
    <n v="0"/>
    <n v="60"/>
    <s v="50-65"/>
    <n v="2243"/>
    <n v="0"/>
    <n v="1"/>
    <n v="0"/>
    <n v="0"/>
    <n v="0"/>
    <n v="0"/>
    <n v="1"/>
    <n v="0"/>
    <n v="0"/>
    <n v="40"/>
    <d v="2016-08-24T00:00:00"/>
    <n v="8"/>
    <s v="August"/>
    <n v="1"/>
    <s v="1946,29315,Low income,1208,High spender,0.04120757291489,1,1,55,13,2,14,8,7,4,4,2,0,4,6,0,0,0,0,0,0,0,60,50-65,2243,0,1,0,0,0,0,1,0,0,40"/>
  </r>
  <r>
    <n v="1865"/>
    <x v="398"/>
    <s v="Low income"/>
    <x v="181"/>
    <s v="Low spender"/>
    <n v="1.0825514905901295E-3"/>
    <n v="2"/>
    <n v="1"/>
    <n v="34"/>
    <n v="20"/>
    <n v="4"/>
    <n v="10"/>
    <n v="6"/>
    <n v="4"/>
    <n v="17"/>
    <n v="2"/>
    <n v="2"/>
    <n v="0"/>
    <n v="3"/>
    <n v="6"/>
    <x v="1"/>
    <n v="0"/>
    <n v="0"/>
    <n v="0"/>
    <n v="0"/>
    <n v="0"/>
    <n v="0"/>
    <n v="48"/>
    <s v="36-50"/>
    <n v="2264"/>
    <n v="0"/>
    <n v="1"/>
    <n v="0"/>
    <n v="0"/>
    <n v="0"/>
    <n v="0"/>
    <n v="1"/>
    <n v="0"/>
    <n v="0"/>
    <n v="27"/>
    <d v="2016-08-03T00:00:00"/>
    <n v="8"/>
    <s v="August"/>
    <n v="1"/>
    <s v="1865,36026,Low income,39,Low spender,0.00108255149059013,2,1,34,20,4,10,6,4,17,2,2,0,3,6,0,0,0,0,0,0,0,48,36-50,2264,0,1,0,0,0,0,1,0,0,27"/>
  </r>
  <r>
    <n v="1802"/>
    <x v="399"/>
    <s v="Low income"/>
    <x v="300"/>
    <s v="High spender"/>
    <n v="6.6961530549269704E-2"/>
    <n v="1"/>
    <n v="0"/>
    <n v="8"/>
    <n v="16"/>
    <n v="0"/>
    <n v="23"/>
    <n v="3"/>
    <n v="2"/>
    <n v="10"/>
    <n v="3"/>
    <n v="4"/>
    <n v="1"/>
    <n v="2"/>
    <n v="7"/>
    <x v="1"/>
    <n v="0"/>
    <n v="0"/>
    <n v="0"/>
    <n v="0"/>
    <n v="0"/>
    <n v="1"/>
    <n v="38"/>
    <s v="36-50"/>
    <n v="2286"/>
    <n v="0"/>
    <n v="0"/>
    <n v="0"/>
    <n v="1"/>
    <n v="0"/>
    <n v="0"/>
    <n v="1"/>
    <n v="0"/>
    <n v="0"/>
    <n v="34"/>
    <d v="2016-07-12T00:00:00"/>
    <n v="7"/>
    <s v="July"/>
    <n v="1"/>
    <s v="1802,19444,Low income,1302,High spender,0.0669615305492697,1,0,8,16,0,23,3,2,10,3,4,1,2,7,0,0,0,0,0,0,1,38,36-50,2286,0,0,0,1,0,0,1,0,0,34"/>
  </r>
  <r>
    <n v="1512"/>
    <x v="400"/>
    <s v="Low income"/>
    <x v="201"/>
    <s v="Low spender"/>
    <n v="1.8131338886055867E-3"/>
    <n v="1"/>
    <n v="0"/>
    <n v="70"/>
    <n v="15"/>
    <n v="1"/>
    <n v="23"/>
    <n v="0"/>
    <n v="5"/>
    <n v="1"/>
    <n v="3"/>
    <n v="3"/>
    <n v="0"/>
    <n v="3"/>
    <n v="8"/>
    <x v="1"/>
    <n v="0"/>
    <n v="0"/>
    <n v="0"/>
    <n v="0"/>
    <n v="0"/>
    <n v="0"/>
    <n v="44"/>
    <s v="36-50"/>
    <n v="2388"/>
    <n v="0"/>
    <n v="1"/>
    <n v="0"/>
    <n v="0"/>
    <n v="0"/>
    <n v="0"/>
    <n v="1"/>
    <n v="0"/>
    <n v="0"/>
    <n v="43"/>
    <d v="2016-04-01T00:00:00"/>
    <n v="4"/>
    <s v="April"/>
    <n v="1"/>
    <s v="1512,17649,Low income,32,Low spender,0.00181313388860559,1,0,70,15,1,23,0,5,1,3,3,0,3,8,0,0,0,0,0,0,0,44,36-50,2388,0,1,0,0,0,0,1,0,0,43"/>
  </r>
  <r>
    <n v="1489"/>
    <x v="401"/>
    <s v="Low income"/>
    <x v="349"/>
    <s v="Low spender"/>
    <n v="7.212183987417041E-3"/>
    <n v="1"/>
    <n v="0"/>
    <n v="49"/>
    <n v="22"/>
    <n v="2"/>
    <n v="18"/>
    <n v="0"/>
    <n v="2"/>
    <n v="12"/>
    <n v="3"/>
    <n v="3"/>
    <n v="0"/>
    <n v="3"/>
    <n v="8"/>
    <x v="1"/>
    <n v="0"/>
    <n v="0"/>
    <n v="0"/>
    <n v="0"/>
    <n v="0"/>
    <n v="0"/>
    <n v="46"/>
    <s v="36-50"/>
    <n v="2396"/>
    <n v="0"/>
    <n v="1"/>
    <n v="0"/>
    <n v="0"/>
    <n v="0"/>
    <n v="0"/>
    <n v="1"/>
    <n v="0"/>
    <n v="0"/>
    <n v="32"/>
    <d v="2016-03-24T00:00:00"/>
    <n v="3"/>
    <s v="March"/>
    <n v="1"/>
    <s v="1489,26067,Low income,188,Low spender,0.00721218398741704,1,0,49,22,2,18,0,2,12,3,3,0,3,8,0,0,0,0,0,0,0,46,36-50,2396,0,1,0,0,0,0,1,0,0,32"/>
  </r>
  <r>
    <n v="1382"/>
    <x v="402"/>
    <s v="Low income"/>
    <x v="350"/>
    <s v="High spender"/>
    <n v="3.9152718308031659E-2"/>
    <n v="1"/>
    <n v="0"/>
    <n v="16"/>
    <n v="16"/>
    <n v="11"/>
    <n v="15"/>
    <n v="2"/>
    <n v="0"/>
    <n v="12"/>
    <n v="2"/>
    <n v="1"/>
    <n v="1"/>
    <n v="4"/>
    <n v="3"/>
    <x v="1"/>
    <n v="0"/>
    <n v="0"/>
    <n v="0"/>
    <n v="0"/>
    <n v="0"/>
    <n v="0"/>
    <n v="40"/>
    <s v="36-50"/>
    <n v="2427"/>
    <n v="0"/>
    <n v="0"/>
    <n v="1"/>
    <n v="0"/>
    <n v="0"/>
    <n v="0"/>
    <n v="1"/>
    <n v="0"/>
    <n v="0"/>
    <n v="32"/>
    <d v="2016-02-22T00:00:00"/>
    <n v="2"/>
    <s v="February"/>
    <n v="1"/>
    <s v="1382,30828,Low income,1207,High spender,0.0391527183080317,1,0,16,16,11,15,2,0,12,2,1,1,4,3,0,0,0,0,0,0,0,40,36-50,2427,0,0,1,0,0,0,1,0,0,32"/>
  </r>
  <r>
    <n v="1344"/>
    <x v="403"/>
    <s v="Low income"/>
    <x v="251"/>
    <s v="Low spender"/>
    <n v="5.6971941318900439E-4"/>
    <n v="1"/>
    <n v="0"/>
    <n v="34"/>
    <n v="1"/>
    <n v="10"/>
    <n v="11"/>
    <n v="19"/>
    <n v="3"/>
    <n v="15"/>
    <n v="2"/>
    <n v="2"/>
    <n v="0"/>
    <n v="3"/>
    <n v="6"/>
    <x v="1"/>
    <n v="0"/>
    <n v="0"/>
    <n v="0"/>
    <n v="0"/>
    <n v="0"/>
    <n v="0"/>
    <n v="33"/>
    <s v="24-35"/>
    <n v="2436"/>
    <n v="0"/>
    <n v="0"/>
    <n v="1"/>
    <n v="0"/>
    <n v="0"/>
    <n v="0"/>
    <n v="0"/>
    <n v="0"/>
    <n v="0"/>
    <n v="29"/>
    <d v="2016-02-13T00:00:00"/>
    <n v="2"/>
    <s v="February"/>
    <n v="1"/>
    <s v="1344,21063,Low income,12,Low spender,0.000569719413189004,1,0,34,1,10,11,19,3,15,2,2,0,3,6,0,0,0,0,0,0,0,33,24-35,2436,0,0,1,0,0,0,0,0,0,29"/>
  </r>
  <r>
    <n v="1286"/>
    <x v="404"/>
    <s v="Low income"/>
    <x v="136"/>
    <s v="Low spender"/>
    <n v="5.3746299248462765E-3"/>
    <n v="1"/>
    <n v="0"/>
    <n v="81"/>
    <n v="5"/>
    <n v="1"/>
    <n v="7"/>
    <n v="17"/>
    <n v="14"/>
    <n v="11"/>
    <n v="2"/>
    <n v="2"/>
    <n v="1"/>
    <n v="3"/>
    <n v="6"/>
    <x v="1"/>
    <n v="0"/>
    <n v="0"/>
    <n v="0"/>
    <n v="0"/>
    <n v="0"/>
    <n v="0"/>
    <n v="34"/>
    <s v="24-35"/>
    <n v="2454"/>
    <n v="0"/>
    <n v="1"/>
    <n v="0"/>
    <n v="0"/>
    <n v="0"/>
    <n v="1"/>
    <n v="0"/>
    <n v="0"/>
    <n v="0"/>
    <n v="33"/>
    <d v="2016-01-26T00:00:00"/>
    <n v="1"/>
    <s v="January"/>
    <n v="1"/>
    <s v="1286,21955,Low income,118,Low spender,0.00537462992484628,1,0,81,5,1,7,17,14,11,2,2,1,3,6,0,0,0,0,0,0,0,34,24-35,2454,0,1,0,0,0,1,0,0,0,33"/>
  </r>
  <r>
    <n v="1260"/>
    <x v="405"/>
    <s v="Low income"/>
    <x v="351"/>
    <s v="High spender"/>
    <n v="5.8762062818857951E-2"/>
    <n v="1"/>
    <n v="0"/>
    <n v="75"/>
    <n v="19"/>
    <n v="3"/>
    <n v="18"/>
    <n v="3"/>
    <n v="1"/>
    <n v="0"/>
    <n v="3"/>
    <n v="3"/>
    <n v="0"/>
    <n v="3"/>
    <n v="8"/>
    <x v="1"/>
    <n v="0"/>
    <n v="0"/>
    <n v="0"/>
    <n v="0"/>
    <n v="0"/>
    <n v="0"/>
    <n v="36"/>
    <s v="36-50"/>
    <n v="2462"/>
    <n v="0"/>
    <n v="0"/>
    <n v="1"/>
    <n v="0"/>
    <n v="0"/>
    <n v="0"/>
    <n v="0"/>
    <n v="0"/>
    <n v="1"/>
    <n v="44"/>
    <d v="2016-01-18T00:00:00"/>
    <n v="1"/>
    <s v="January"/>
    <n v="1"/>
    <s v="1260,16269,Low income,956,High spender,0.058762062818858,1,0,75,19,3,18,3,1,0,3,3,0,3,8,0,0,0,0,0,0,0,36,36-50,2462,0,0,1,0,0,0,0,0,1,44"/>
  </r>
  <r>
    <n v="1196"/>
    <x v="406"/>
    <s v="Low income"/>
    <x v="352"/>
    <s v="High spender"/>
    <n v="5.466165072746227E-2"/>
    <n v="1"/>
    <n v="0"/>
    <n v="43"/>
    <n v="7"/>
    <n v="10"/>
    <n v="13"/>
    <n v="3"/>
    <n v="11"/>
    <n v="11"/>
    <n v="2"/>
    <n v="2"/>
    <n v="0"/>
    <n v="3"/>
    <n v="7"/>
    <x v="1"/>
    <n v="0"/>
    <n v="0"/>
    <n v="0"/>
    <n v="0"/>
    <n v="0"/>
    <n v="0"/>
    <n v="48"/>
    <s v="36-50"/>
    <n v="2484"/>
    <n v="0"/>
    <n v="1"/>
    <n v="0"/>
    <n v="0"/>
    <n v="0"/>
    <n v="0"/>
    <n v="1"/>
    <n v="0"/>
    <n v="0"/>
    <n v="33"/>
    <d v="2015-12-27T00:00:00"/>
    <n v="12"/>
    <s v="December"/>
    <n v="1"/>
    <s v="1196,22063,Low income,1206,High spender,0.0546616507274623,1,0,43,7,10,13,3,11,11,2,2,0,3,7,0,0,0,0,0,0,0,48,36-50,2484,0,1,0,0,0,0,1,0,0,33"/>
  </r>
  <r>
    <n v="1003"/>
    <x v="407"/>
    <s v="Low income"/>
    <x v="353"/>
    <s v="Low spender"/>
    <n v="2.348871474023617E-4"/>
    <n v="1"/>
    <n v="1"/>
    <n v="84"/>
    <n v="22"/>
    <n v="2"/>
    <n v="10"/>
    <n v="6"/>
    <n v="4"/>
    <n v="34"/>
    <n v="2"/>
    <n v="1"/>
    <n v="2"/>
    <n v="2"/>
    <n v="4"/>
    <x v="1"/>
    <n v="0"/>
    <n v="0"/>
    <n v="0"/>
    <n v="0"/>
    <n v="0"/>
    <n v="0"/>
    <n v="51"/>
    <s v="50-65"/>
    <n v="2545"/>
    <n v="0"/>
    <n v="1"/>
    <n v="0"/>
    <n v="0"/>
    <n v="0"/>
    <n v="1"/>
    <n v="0"/>
    <n v="0"/>
    <n v="0"/>
    <n v="10"/>
    <d v="2015-10-27T00:00:00"/>
    <n v="10"/>
    <s v="October"/>
    <n v="1"/>
    <s v="1003,46831,Low income,11,Low spender,0.000234887147402362,1,1,84,22,2,10,6,4,34,2,1,2,2,4,0,0,0,0,0,0,0,51,50-65,2545,0,1,0,0,0,1,0,0,0,10"/>
  </r>
  <r>
    <n v="1000"/>
    <x v="408"/>
    <s v="Low income"/>
    <x v="344"/>
    <s v="High spender"/>
    <n v="2.9554215676583968E-2"/>
    <n v="1"/>
    <n v="0"/>
    <n v="19"/>
    <n v="14"/>
    <n v="0"/>
    <n v="24"/>
    <n v="3"/>
    <n v="3"/>
    <n v="2"/>
    <n v="1"/>
    <n v="3"/>
    <n v="0"/>
    <n v="2"/>
    <n v="9"/>
    <x v="1"/>
    <n v="0"/>
    <n v="0"/>
    <n v="0"/>
    <n v="0"/>
    <n v="0"/>
    <n v="0"/>
    <n v="46"/>
    <s v="36-50"/>
    <n v="2547"/>
    <n v="0"/>
    <n v="0"/>
    <n v="0"/>
    <n v="1"/>
    <n v="0"/>
    <n v="0"/>
    <n v="0"/>
    <n v="0"/>
    <n v="1"/>
    <n v="42"/>
    <d v="2015-10-25T00:00:00"/>
    <n v="10"/>
    <s v="October"/>
    <n v="1"/>
    <s v="1000,30351,Low income,897,High spender,0.029554215676584,1,0,19,14,0,24,3,3,2,1,3,0,2,9,0,0,0,0,0,0,0,46,36-50,2547,0,0,0,1,0,0,0,0,1,42"/>
  </r>
  <r>
    <n v="1002"/>
    <x v="408"/>
    <s v="Low income"/>
    <x v="354"/>
    <s v="High spender"/>
    <n v="4.1679022108003033E-2"/>
    <n v="1"/>
    <n v="0"/>
    <n v="19"/>
    <n v="14"/>
    <n v="0"/>
    <n v="24"/>
    <n v="3"/>
    <n v="3"/>
    <n v="2"/>
    <n v="1"/>
    <n v="3"/>
    <n v="0"/>
    <n v="2"/>
    <n v="9"/>
    <x v="1"/>
    <n v="0"/>
    <n v="0"/>
    <n v="0"/>
    <n v="0"/>
    <n v="0"/>
    <n v="1"/>
    <n v="46"/>
    <s v="36-50"/>
    <n v="2547"/>
    <n v="0"/>
    <n v="0"/>
    <n v="0"/>
    <n v="1"/>
    <n v="0"/>
    <n v="0"/>
    <n v="0"/>
    <n v="0"/>
    <n v="1"/>
    <n v="42"/>
    <d v="2015-10-25T00:00:00"/>
    <n v="10"/>
    <s v="October"/>
    <n v="1"/>
    <s v="1002,30351,Low income,1265,High spender,0.041679022108003,1,0,19,14,0,24,3,3,2,1,3,0,2,9,0,0,0,0,0,0,1,46,36-50,2547,0,0,0,1,0,0,0,0,1,42"/>
  </r>
  <r>
    <n v="418"/>
    <x v="409"/>
    <s v="Low income"/>
    <x v="352"/>
    <s v="High spender"/>
    <n v="9.731299927378359E-2"/>
    <n v="0"/>
    <n v="0"/>
    <n v="38"/>
    <n v="5"/>
    <n v="6"/>
    <n v="15"/>
    <n v="11"/>
    <n v="7"/>
    <n v="13"/>
    <n v="1"/>
    <n v="2"/>
    <n v="0"/>
    <n v="3"/>
    <n v="9"/>
    <x v="1"/>
    <n v="0"/>
    <n v="0"/>
    <n v="0"/>
    <n v="0"/>
    <n v="0"/>
    <n v="0"/>
    <n v="42"/>
    <s v="36-50"/>
    <n v="2731"/>
    <n v="0"/>
    <n v="1"/>
    <n v="0"/>
    <n v="0"/>
    <n v="0"/>
    <n v="1"/>
    <n v="0"/>
    <n v="0"/>
    <n v="0"/>
    <n v="31"/>
    <d v="2015-04-24T00:00:00"/>
    <n v="4"/>
    <s v="April"/>
    <n v="1"/>
    <s v="418,12393,Low income,1206,High spender,0.0973129992737836,0,0,38,5,6,15,11,7,13,1,2,0,3,9,0,0,0,0,0,0,0,42,36-50,2731,0,1,0,0,0,1,0,0,0,31"/>
  </r>
  <r>
    <n v="145"/>
    <x v="410"/>
    <s v="Low income"/>
    <x v="355"/>
    <s v="Low spender"/>
    <n v="1.0047423840527289E-3"/>
    <n v="1"/>
    <n v="0"/>
    <n v="52"/>
    <n v="1"/>
    <n v="4"/>
    <n v="10"/>
    <n v="29"/>
    <n v="0"/>
    <n v="36"/>
    <n v="1"/>
    <n v="1"/>
    <n v="1"/>
    <n v="2"/>
    <n v="6"/>
    <x v="1"/>
    <n v="0"/>
    <n v="1"/>
    <n v="0"/>
    <n v="0"/>
    <n v="0"/>
    <n v="0"/>
    <n v="42"/>
    <s v="36-50"/>
    <n v="2817"/>
    <n v="0"/>
    <n v="0"/>
    <n v="0"/>
    <n v="1"/>
    <n v="0"/>
    <n v="0"/>
    <n v="0"/>
    <n v="0"/>
    <n v="0"/>
    <n v="8"/>
    <d v="2015-01-28T00:00:00"/>
    <n v="1"/>
    <s v="January"/>
    <n v="1"/>
    <s v="145,24882,Low income,25,Low spender,0.00100474238405273,1,0,52,1,4,10,29,0,36,1,1,1,2,6,0,0,1,0,0,0,0,42,36-50,2817,0,0,0,1,0,0,0,0,0,8"/>
  </r>
  <r>
    <n v="2038"/>
    <x v="411"/>
    <s v="Low income"/>
    <x v="356"/>
    <s v="Low spender"/>
    <n v="1.3635999037458892E-3"/>
    <n v="1"/>
    <n v="0"/>
    <n v="14"/>
    <n v="19"/>
    <n v="3"/>
    <n v="19"/>
    <n v="3"/>
    <n v="1"/>
    <n v="3"/>
    <n v="2"/>
    <n v="2"/>
    <n v="0"/>
    <n v="3"/>
    <n v="7"/>
    <x v="1"/>
    <n v="0"/>
    <n v="0"/>
    <n v="0"/>
    <n v="0"/>
    <n v="0"/>
    <n v="0"/>
    <n v="47"/>
    <s v="36-50"/>
    <n v="2213"/>
    <n v="0"/>
    <n v="1"/>
    <n v="0"/>
    <n v="0"/>
    <n v="0"/>
    <n v="0"/>
    <n v="0"/>
    <n v="0"/>
    <n v="1"/>
    <n v="42"/>
    <d v="2016-09-23T00:00:00"/>
    <n v="9"/>
    <s v="September"/>
    <n v="1"/>
    <s v="2038,37401,Low income,51,Low spender,0.00136359990374589,1,0,14,19,3,19,3,1,3,2,2,0,3,7,0,0,0,0,0,0,0,47,36-50,2213,0,1,0,0,0,0,0,0,1,42"/>
  </r>
  <r>
    <n v="2023"/>
    <x v="412"/>
    <s v="Low income"/>
    <x v="116"/>
    <s v="High spender"/>
    <n v="4.7038419088663477E-2"/>
    <n v="1"/>
    <n v="1"/>
    <n v="24"/>
    <n v="23"/>
    <n v="2"/>
    <n v="17"/>
    <n v="2"/>
    <n v="1"/>
    <n v="0"/>
    <n v="2"/>
    <n v="2"/>
    <n v="0"/>
    <n v="3"/>
    <n v="7"/>
    <x v="1"/>
    <n v="0"/>
    <n v="0"/>
    <n v="0"/>
    <n v="0"/>
    <n v="0"/>
    <n v="0"/>
    <n v="70"/>
    <s v="66+"/>
    <n v="2218"/>
    <n v="1"/>
    <n v="0"/>
    <n v="0"/>
    <n v="0"/>
    <n v="0"/>
    <n v="0"/>
    <n v="0"/>
    <n v="1"/>
    <n v="0"/>
    <n v="45"/>
    <d v="2016-09-18T00:00:00"/>
    <n v="9"/>
    <s v="September"/>
    <n v="1"/>
    <s v="2023,38054,Low income,1790,High spender,0.0470384190886635,1,1,24,23,2,17,2,1,0,2,2,0,3,7,0,0,0,0,0,0,0,70,66+,2218,1,0,0,0,0,0,0,1,0,45"/>
  </r>
  <r>
    <n v="1930"/>
    <x v="413"/>
    <s v="Low income"/>
    <x v="274"/>
    <s v="High spender"/>
    <n v="3.2258064516129031E-2"/>
    <n v="2"/>
    <n v="0"/>
    <n v="47"/>
    <n v="17"/>
    <n v="3"/>
    <n v="18"/>
    <n v="3"/>
    <n v="4"/>
    <n v="18"/>
    <n v="2"/>
    <n v="3"/>
    <n v="1"/>
    <n v="2"/>
    <n v="7"/>
    <x v="1"/>
    <n v="0"/>
    <n v="0"/>
    <n v="0"/>
    <n v="0"/>
    <n v="0"/>
    <n v="0"/>
    <n v="52"/>
    <s v="50-65"/>
    <n v="2248"/>
    <n v="0"/>
    <n v="1"/>
    <n v="0"/>
    <n v="0"/>
    <n v="0"/>
    <n v="0"/>
    <n v="0"/>
    <n v="1"/>
    <n v="0"/>
    <n v="27"/>
    <d v="2016-08-19T00:00:00"/>
    <n v="8"/>
    <s v="August"/>
    <n v="1"/>
    <s v="1930,29543,Low income,953,High spender,0.032258064516129,2,0,47,17,3,18,3,4,18,2,3,1,2,7,0,0,0,0,0,0,0,52,50-65,2248,0,1,0,0,0,0,0,1,0,27"/>
  </r>
  <r>
    <n v="1273"/>
    <x v="414"/>
    <s v="Low income"/>
    <x v="357"/>
    <s v="High spender"/>
    <n v="4.0939370941900664E-2"/>
    <n v="1"/>
    <n v="0"/>
    <n v="76"/>
    <n v="6"/>
    <n v="3"/>
    <n v="14"/>
    <n v="15"/>
    <n v="7"/>
    <n v="36"/>
    <n v="3"/>
    <n v="3"/>
    <n v="1"/>
    <n v="2"/>
    <n v="7"/>
    <x v="1"/>
    <n v="0"/>
    <n v="0"/>
    <n v="0"/>
    <n v="0"/>
    <n v="0"/>
    <n v="0"/>
    <n v="44"/>
    <s v="36-50"/>
    <n v="2459"/>
    <n v="0"/>
    <n v="1"/>
    <n v="0"/>
    <n v="0"/>
    <n v="0"/>
    <n v="1"/>
    <n v="0"/>
    <n v="0"/>
    <n v="0"/>
    <n v="9"/>
    <d v="2016-01-21T00:00:00"/>
    <n v="1"/>
    <s v="January"/>
    <n v="1"/>
    <s v="1273,23718,Low income,971,High spender,0.0409393709419007,1,0,76,6,3,14,15,7,36,3,3,1,2,7,0,0,0,0,0,0,0,44,36-50,2459,0,1,0,0,0,1,0,0,0,9"/>
  </r>
  <r>
    <n v="360"/>
    <x v="22"/>
    <s v="Low income"/>
    <x v="358"/>
    <s v="Low spender"/>
    <n v="1.2266666666666667E-2"/>
    <n v="0"/>
    <n v="0"/>
    <n v="59"/>
    <n v="6"/>
    <n v="16"/>
    <n v="11"/>
    <n v="11"/>
    <n v="1"/>
    <n v="16"/>
    <n v="1"/>
    <n v="2"/>
    <n v="0"/>
    <n v="3"/>
    <n v="8"/>
    <x v="1"/>
    <n v="0"/>
    <n v="0"/>
    <n v="0"/>
    <n v="0"/>
    <n v="0"/>
    <n v="0"/>
    <n v="44"/>
    <s v="36-50"/>
    <n v="2752"/>
    <n v="0"/>
    <n v="1"/>
    <n v="0"/>
    <n v="0"/>
    <n v="0"/>
    <n v="0"/>
    <n v="0"/>
    <n v="0"/>
    <n v="0"/>
    <n v="29"/>
    <d v="2015-04-03T00:00:00"/>
    <n v="4"/>
    <s v="April"/>
    <n v="1"/>
    <s v="360,7500,Low income,92,Low spender,0.0122666666666667,0,0,59,6,16,11,11,1,16,1,2,0,3,8,0,0,0,0,0,0,0,44,36-50,2752,0,1,0,0,0,0,0,0,0,29"/>
  </r>
  <r>
    <n v="2119"/>
    <x v="415"/>
    <s v="Low income"/>
    <x v="53"/>
    <s v="Low spender"/>
    <n v="8.2283140617556627E-4"/>
    <n v="1"/>
    <n v="1"/>
    <n v="98"/>
    <n v="35"/>
    <n v="0"/>
    <n v="11"/>
    <n v="0"/>
    <n v="0"/>
    <n v="2"/>
    <n v="4"/>
    <n v="2"/>
    <n v="1"/>
    <n v="3"/>
    <n v="7"/>
    <x v="1"/>
    <n v="0"/>
    <n v="0"/>
    <n v="0"/>
    <n v="0"/>
    <n v="0"/>
    <n v="0"/>
    <n v="57"/>
    <s v="50-65"/>
    <n v="2191"/>
    <n v="0"/>
    <n v="0"/>
    <n v="1"/>
    <n v="0"/>
    <n v="0"/>
    <n v="0"/>
    <n v="0"/>
    <n v="0"/>
    <n v="1"/>
    <n v="44"/>
    <d v="2016-10-15T00:00:00"/>
    <n v="10"/>
    <s v="October"/>
    <n v="1"/>
    <s v="2119,23091,Low income,19,Low spender,0.000822831406175566,1,1,98,35,0,11,0,0,2,4,2,1,3,7,0,0,0,0,0,0,0,57,50-65,2191,0,0,1,0,0,0,0,0,1,44"/>
  </r>
  <r>
    <n v="1914"/>
    <x v="416"/>
    <s v="Low income"/>
    <x v="339"/>
    <s v="Low spender"/>
    <n v="1.1961072147012451E-3"/>
    <n v="1"/>
    <n v="0"/>
    <n v="2"/>
    <n v="7"/>
    <n v="10"/>
    <n v="13"/>
    <n v="16"/>
    <n v="0"/>
    <n v="4"/>
    <n v="2"/>
    <n v="3"/>
    <n v="0"/>
    <n v="3"/>
    <n v="8"/>
    <x v="1"/>
    <n v="0"/>
    <n v="0"/>
    <n v="0"/>
    <n v="0"/>
    <n v="0"/>
    <n v="0"/>
    <n v="46"/>
    <s v="36-50"/>
    <n v="2251"/>
    <n v="0"/>
    <n v="1"/>
    <n v="0"/>
    <n v="0"/>
    <n v="0"/>
    <n v="0"/>
    <n v="0"/>
    <n v="0"/>
    <n v="0"/>
    <n v="42"/>
    <d v="2016-08-16T00:00:00"/>
    <n v="8"/>
    <s v="August"/>
    <n v="1"/>
    <s v="1914,18393,Low income,22,Low spender,0.00119610721470125,1,0,2,7,10,13,16,0,4,2,3,0,3,8,0,0,0,0,0,0,0,46,36-50,2251,0,1,0,0,0,0,0,0,0,42"/>
  </r>
  <r>
    <n v="1771"/>
    <x v="417"/>
    <s v="Low income"/>
    <x v="359"/>
    <s v="High spender"/>
    <n v="2.830950650189807E-2"/>
    <n v="1"/>
    <n v="0"/>
    <n v="16"/>
    <n v="6"/>
    <n v="10"/>
    <n v="12"/>
    <n v="3"/>
    <n v="15"/>
    <n v="40"/>
    <n v="3"/>
    <n v="3"/>
    <n v="1"/>
    <n v="2"/>
    <n v="8"/>
    <x v="1"/>
    <n v="0"/>
    <n v="1"/>
    <n v="0"/>
    <n v="0"/>
    <n v="0"/>
    <n v="1"/>
    <n v="48"/>
    <s v="36-50"/>
    <n v="2298"/>
    <n v="0"/>
    <n v="0"/>
    <n v="1"/>
    <n v="0"/>
    <n v="0"/>
    <n v="0"/>
    <n v="1"/>
    <n v="0"/>
    <n v="0"/>
    <n v="6"/>
    <d v="2016-06-30T00:00:00"/>
    <n v="6"/>
    <s v="June"/>
    <n v="1"/>
    <s v="1771,24762,Low income,701,High spender,0.0283095065018981,1,0,16,6,10,12,3,15,40,3,3,1,2,8,0,0,1,0,0,0,1,48,36-50,2298,0,0,1,0,0,0,1,0,0,6"/>
  </r>
  <r>
    <n v="1650"/>
    <x v="418"/>
    <s v="Low income"/>
    <x v="150"/>
    <s v="Low spender"/>
    <n v="9.4966761633428305E-4"/>
    <n v="1"/>
    <n v="0"/>
    <n v="60"/>
    <n v="19"/>
    <n v="7"/>
    <n v="19"/>
    <n v="0"/>
    <n v="1"/>
    <n v="24"/>
    <n v="1"/>
    <n v="2"/>
    <n v="1"/>
    <n v="2"/>
    <n v="7"/>
    <x v="1"/>
    <n v="0"/>
    <n v="0"/>
    <n v="0"/>
    <n v="0"/>
    <n v="0"/>
    <n v="0"/>
    <n v="47"/>
    <s v="36-50"/>
    <n v="2340"/>
    <n v="0"/>
    <n v="1"/>
    <n v="0"/>
    <n v="0"/>
    <n v="0"/>
    <n v="0"/>
    <n v="0"/>
    <n v="1"/>
    <n v="0"/>
    <n v="22"/>
    <d v="2016-05-19T00:00:00"/>
    <n v="5"/>
    <s v="May"/>
    <n v="1"/>
    <s v="1650,38961,Low income,37,Low spender,0.000949667616334283,1,0,60,19,7,19,0,1,24,1,2,1,2,7,0,0,0,0,0,0,0,47,36-50,2340,0,1,0,0,0,0,0,1,0,22"/>
  </r>
  <r>
    <n v="1378"/>
    <x v="419"/>
    <s v="Low income"/>
    <x v="360"/>
    <s v="Low spender"/>
    <n v="2.0525600362483007E-2"/>
    <n v="1"/>
    <n v="0"/>
    <n v="11"/>
    <n v="10"/>
    <n v="7"/>
    <n v="19"/>
    <n v="8"/>
    <n v="2"/>
    <n v="21"/>
    <n v="2"/>
    <n v="2"/>
    <n v="2"/>
    <n v="2"/>
    <n v="6"/>
    <x v="1"/>
    <n v="0"/>
    <n v="0"/>
    <n v="0"/>
    <n v="0"/>
    <n v="0"/>
    <n v="0"/>
    <n v="50"/>
    <s v="36-50"/>
    <n v="2427"/>
    <n v="0"/>
    <n v="0"/>
    <n v="0"/>
    <n v="1"/>
    <n v="0"/>
    <n v="0"/>
    <n v="1"/>
    <n v="0"/>
    <n v="0"/>
    <n v="25"/>
    <d v="2016-02-22T00:00:00"/>
    <n v="2"/>
    <s v="February"/>
    <n v="1"/>
    <s v="1378,22070,Low income,453,Low spender,0.020525600362483,1,0,11,10,7,19,8,2,21,2,2,2,2,6,0,0,0,0,0,0,0,50,36-50,2427,0,0,0,1,0,0,1,0,0,25"/>
  </r>
  <r>
    <n v="953"/>
    <x v="420"/>
    <s v="Low income"/>
    <x v="53"/>
    <s v="Low spender"/>
    <n v="7.1733303129837276E-4"/>
    <n v="1"/>
    <n v="0"/>
    <n v="23"/>
    <n v="2"/>
    <n v="8"/>
    <n v="10"/>
    <n v="12"/>
    <n v="14"/>
    <n v="23"/>
    <n v="3"/>
    <n v="2"/>
    <n v="1"/>
    <n v="3"/>
    <n v="5"/>
    <x v="1"/>
    <n v="0"/>
    <n v="0"/>
    <n v="0"/>
    <n v="0"/>
    <n v="0"/>
    <n v="0"/>
    <n v="42"/>
    <s v="36-50"/>
    <n v="2564"/>
    <n v="0"/>
    <n v="0"/>
    <n v="1"/>
    <n v="0"/>
    <n v="0"/>
    <n v="0"/>
    <n v="0"/>
    <n v="0"/>
    <n v="0"/>
    <n v="23"/>
    <d v="2015-10-08T00:00:00"/>
    <n v="10"/>
    <s v="October"/>
    <n v="1"/>
    <s v="953,26487,Low income,19,Low spender,0.000717333031298373,1,0,23,2,8,10,12,14,23,3,2,1,3,5,0,0,0,0,0,0,0,42,36-50,2564,0,0,1,0,0,0,0,0,0,23"/>
  </r>
  <r>
    <n v="758"/>
    <x v="421"/>
    <s v="Low income"/>
    <x v="201"/>
    <s v="Low spender"/>
    <n v="1.1256903647940339E-3"/>
    <n v="1"/>
    <n v="0"/>
    <n v="67"/>
    <n v="18"/>
    <n v="3"/>
    <n v="19"/>
    <n v="3"/>
    <n v="3"/>
    <n v="6"/>
    <n v="2"/>
    <n v="2"/>
    <n v="0"/>
    <n v="3"/>
    <n v="8"/>
    <x v="1"/>
    <n v="0"/>
    <n v="0"/>
    <n v="0"/>
    <n v="0"/>
    <n v="0"/>
    <n v="0"/>
    <n v="37"/>
    <s v="36-50"/>
    <n v="2624"/>
    <n v="0"/>
    <n v="0"/>
    <n v="0"/>
    <n v="1"/>
    <n v="0"/>
    <n v="0"/>
    <n v="1"/>
    <n v="0"/>
    <n v="0"/>
    <n v="40"/>
    <d v="2015-08-09T00:00:00"/>
    <n v="8"/>
    <s v="August"/>
    <n v="1"/>
    <s v="758,28427,Low income,32,Low spender,0.00112569036479403,1,0,67,18,3,19,3,3,6,2,2,0,3,8,0,0,0,0,0,0,0,37,36-50,2624,0,0,0,1,0,0,1,0,0,40"/>
  </r>
  <r>
    <n v="729"/>
    <x v="422"/>
    <s v="Low income"/>
    <x v="361"/>
    <s v="Low spender"/>
    <n v="2.0866773675762441E-2"/>
    <n v="1"/>
    <n v="0"/>
    <n v="88"/>
    <n v="13"/>
    <n v="1"/>
    <n v="29"/>
    <n v="3"/>
    <n v="0"/>
    <n v="7"/>
    <n v="2"/>
    <n v="2"/>
    <n v="0"/>
    <n v="3"/>
    <n v="8"/>
    <x v="1"/>
    <n v="0"/>
    <n v="0"/>
    <n v="0"/>
    <n v="0"/>
    <n v="0"/>
    <n v="0"/>
    <n v="35"/>
    <s v="24-35"/>
    <n v="2633"/>
    <n v="0"/>
    <n v="1"/>
    <n v="0"/>
    <n v="0"/>
    <n v="0"/>
    <n v="0"/>
    <n v="0"/>
    <n v="1"/>
    <n v="0"/>
    <n v="39"/>
    <d v="2015-07-31T00:00:00"/>
    <n v="7"/>
    <s v="July"/>
    <n v="1"/>
    <s v="729,20559,Low income,429,Low spender,0.0208667736757624,1,0,88,13,1,29,3,0,7,2,2,0,3,8,0,0,0,0,0,0,0,35,24-35,2633,0,1,0,0,0,0,0,1,0,39"/>
  </r>
  <r>
    <n v="316"/>
    <x v="423"/>
    <s v="Low income"/>
    <x v="189"/>
    <s v="Low spender"/>
    <n v="2.3637936004612279E-3"/>
    <n v="1"/>
    <n v="0"/>
    <n v="79"/>
    <n v="4"/>
    <n v="9"/>
    <n v="16"/>
    <n v="17"/>
    <n v="0"/>
    <n v="12"/>
    <n v="2"/>
    <n v="2"/>
    <n v="1"/>
    <n v="2"/>
    <n v="8"/>
    <x v="1"/>
    <n v="0"/>
    <n v="0"/>
    <n v="0"/>
    <n v="0"/>
    <n v="0"/>
    <n v="0"/>
    <n v="42"/>
    <s v="36-50"/>
    <n v="2762"/>
    <n v="0"/>
    <n v="1"/>
    <n v="0"/>
    <n v="0"/>
    <n v="0"/>
    <n v="0"/>
    <n v="1"/>
    <n v="0"/>
    <n v="0"/>
    <n v="34"/>
    <d v="2015-03-24T00:00:00"/>
    <n v="3"/>
    <s v="March"/>
    <n v="1"/>
    <s v="316,17345,Low income,41,Low spender,0.00236379360046123,1,0,79,4,9,16,17,0,12,2,2,1,2,8,0,0,0,0,0,0,0,42,36-50,2762,0,1,0,0,0,0,1,0,0,34"/>
  </r>
  <r>
    <n v="123"/>
    <x v="424"/>
    <s v="Low income"/>
    <x v="362"/>
    <s v="Low spender"/>
    <n v="7.1610071610071612E-3"/>
    <n v="1"/>
    <n v="0"/>
    <n v="75"/>
    <n v="14"/>
    <n v="0"/>
    <n v="23"/>
    <n v="4"/>
    <n v="5"/>
    <n v="19"/>
    <n v="3"/>
    <n v="3"/>
    <n v="0"/>
    <n v="3"/>
    <n v="9"/>
    <x v="1"/>
    <n v="0"/>
    <n v="0"/>
    <n v="0"/>
    <n v="0"/>
    <n v="0"/>
    <n v="1"/>
    <n v="41"/>
    <s v="36-50"/>
    <n v="2823"/>
    <n v="0"/>
    <n v="0"/>
    <n v="0"/>
    <n v="1"/>
    <n v="0"/>
    <n v="0"/>
    <n v="1"/>
    <n v="0"/>
    <n v="0"/>
    <n v="27"/>
    <d v="2015-01-22T00:00:00"/>
    <n v="1"/>
    <s v="January"/>
    <n v="1"/>
    <s v="123,21645,Low income,155,Low spender,0.00716100716100716,1,0,75,14,0,23,4,5,19,3,3,0,3,9,0,0,0,0,0,0,1,41,36-50,2823,0,0,0,1,0,0,1,0,0,27"/>
  </r>
  <r>
    <n v="2183"/>
    <x v="425"/>
    <s v="Low income"/>
    <x v="363"/>
    <s v="High spender"/>
    <n v="3.7800363887320408E-2"/>
    <n v="0"/>
    <n v="1"/>
    <n v="7"/>
    <n v="23"/>
    <n v="4"/>
    <n v="5"/>
    <n v="10"/>
    <n v="5"/>
    <n v="23"/>
    <n v="1"/>
    <n v="1"/>
    <n v="0"/>
    <n v="4"/>
    <n v="3"/>
    <x v="1"/>
    <n v="0"/>
    <n v="0"/>
    <n v="0"/>
    <n v="0"/>
    <n v="0"/>
    <n v="0"/>
    <n v="43"/>
    <s v="36-50"/>
    <n v="2166"/>
    <n v="0"/>
    <n v="0"/>
    <n v="1"/>
    <n v="0"/>
    <n v="0"/>
    <n v="1"/>
    <n v="0"/>
    <n v="0"/>
    <n v="0"/>
    <n v="24"/>
    <d v="2016-11-09T00:00:00"/>
    <n v="11"/>
    <s v="November"/>
    <n v="1"/>
    <s v="2183,31878,Low income,1205,High spender,0.0378003638873204,0,1,7,23,4,5,10,5,23,1,1,0,4,3,0,0,0,0,0,0,0,43,36-50,2166,0,0,1,0,0,1,0,0,0,24"/>
  </r>
  <r>
    <n v="1815"/>
    <x v="426"/>
    <s v="Low income"/>
    <x v="23"/>
    <s v="Low spender"/>
    <n v="9.6426849520544274E-4"/>
    <n v="1"/>
    <n v="1"/>
    <n v="44"/>
    <n v="26"/>
    <n v="1"/>
    <n v="16"/>
    <n v="2"/>
    <n v="2"/>
    <n v="15"/>
    <n v="4"/>
    <n v="3"/>
    <n v="0"/>
    <n v="4"/>
    <n v="4"/>
    <x v="1"/>
    <n v="0"/>
    <n v="0"/>
    <n v="0"/>
    <n v="0"/>
    <n v="0"/>
    <n v="0"/>
    <n v="62"/>
    <s v="50-65"/>
    <n v="2282"/>
    <n v="0"/>
    <n v="0"/>
    <n v="0"/>
    <n v="1"/>
    <n v="0"/>
    <n v="0"/>
    <n v="0"/>
    <n v="0"/>
    <n v="1"/>
    <n v="32"/>
    <d v="2016-07-16T00:00:00"/>
    <n v="7"/>
    <s v="July"/>
    <n v="1"/>
    <s v="1815,37334,Low income,36,Low spender,0.000964268495205443,1,1,44,26,1,16,2,2,15,4,3,0,4,4,0,0,0,0,0,0,0,62,50-65,2282,0,0,0,1,0,0,0,0,1,32"/>
  </r>
  <r>
    <n v="1568"/>
    <x v="427"/>
    <s v="Low income"/>
    <x v="364"/>
    <s v="High spender"/>
    <n v="2.8452848613977851E-2"/>
    <n v="1"/>
    <n v="0"/>
    <n v="80"/>
    <n v="37"/>
    <n v="0"/>
    <n v="7"/>
    <n v="3"/>
    <n v="0"/>
    <n v="3"/>
    <n v="1"/>
    <n v="2"/>
    <n v="0"/>
    <n v="3"/>
    <n v="5"/>
    <x v="1"/>
    <n v="0"/>
    <n v="0"/>
    <n v="0"/>
    <n v="0"/>
    <n v="0"/>
    <n v="0"/>
    <n v="41"/>
    <s v="36-50"/>
    <n v="2369"/>
    <n v="0"/>
    <n v="1"/>
    <n v="0"/>
    <n v="0"/>
    <n v="0"/>
    <n v="0"/>
    <n v="0"/>
    <n v="1"/>
    <n v="0"/>
    <n v="44"/>
    <d v="2016-04-20T00:00:00"/>
    <n v="4"/>
    <s v="April"/>
    <n v="1"/>
    <s v="1568,45057,Low income,1282,High spender,0.0284528486139779,1,0,80,37,0,7,3,0,3,1,2,0,3,5,0,0,0,0,0,0,0,41,36-50,2369,0,1,0,0,0,0,0,1,0,44"/>
  </r>
  <r>
    <n v="1281"/>
    <x v="428"/>
    <s v="Low income"/>
    <x v="365"/>
    <s v="High spender"/>
    <n v="2.0341147496123323E-2"/>
    <n v="1"/>
    <n v="1"/>
    <n v="78"/>
    <n v="28"/>
    <n v="0"/>
    <n v="13"/>
    <n v="4"/>
    <n v="2"/>
    <n v="8"/>
    <n v="3"/>
    <n v="2"/>
    <n v="1"/>
    <n v="3"/>
    <n v="5"/>
    <x v="1"/>
    <n v="0"/>
    <n v="0"/>
    <n v="0"/>
    <n v="0"/>
    <n v="0"/>
    <n v="0"/>
    <n v="52"/>
    <s v="50-65"/>
    <n v="2455"/>
    <n v="0"/>
    <n v="0"/>
    <n v="0"/>
    <n v="1"/>
    <n v="0"/>
    <n v="0"/>
    <n v="0"/>
    <n v="1"/>
    <n v="0"/>
    <n v="39"/>
    <d v="2016-01-25T00:00:00"/>
    <n v="1"/>
    <s v="January"/>
    <n v="1"/>
    <s v="1281,32889,Low income,669,High spender,0.0203411474961233,1,1,78,28,0,13,4,2,8,3,2,1,3,5,0,0,0,0,0,0,0,52,50-65,2455,0,0,0,1,0,0,0,1,0,39"/>
  </r>
  <r>
    <n v="1178"/>
    <x v="429"/>
    <s v="Low income"/>
    <x v="366"/>
    <s v="High spender"/>
    <n v="7.737512242899118E-2"/>
    <n v="0"/>
    <n v="0"/>
    <n v="27"/>
    <n v="7"/>
    <n v="4"/>
    <n v="13"/>
    <n v="15"/>
    <n v="8"/>
    <n v="17"/>
    <n v="2"/>
    <n v="2"/>
    <n v="0"/>
    <n v="4"/>
    <n v="5"/>
    <x v="1"/>
    <n v="0"/>
    <n v="0"/>
    <n v="0"/>
    <n v="0"/>
    <n v="0"/>
    <n v="0"/>
    <n v="50"/>
    <s v="36-50"/>
    <n v="2489"/>
    <n v="0"/>
    <n v="1"/>
    <n v="0"/>
    <n v="0"/>
    <n v="0"/>
    <n v="1"/>
    <n v="0"/>
    <n v="0"/>
    <n v="0"/>
    <n v="30"/>
    <d v="2015-12-22T00:00:00"/>
    <n v="12"/>
    <s v="December"/>
    <n v="1"/>
    <s v="1178,15315,Low income,1185,High spender,0.0773751224289912,0,0,27,7,4,13,15,8,17,2,2,0,4,5,0,0,0,0,0,0,0,50,36-50,2489,0,1,0,0,0,1,0,0,0,30"/>
  </r>
  <r>
    <n v="372"/>
    <x v="430"/>
    <s v="Low income"/>
    <x v="367"/>
    <s v="Low spender"/>
    <n v="2.2442411924119242E-3"/>
    <n v="1"/>
    <n v="0"/>
    <n v="76"/>
    <n v="4"/>
    <n v="22"/>
    <n v="11"/>
    <n v="3"/>
    <n v="7"/>
    <n v="32"/>
    <n v="2"/>
    <n v="3"/>
    <n v="0"/>
    <n v="3"/>
    <n v="8"/>
    <x v="1"/>
    <n v="0"/>
    <n v="0"/>
    <n v="0"/>
    <n v="0"/>
    <n v="0"/>
    <n v="1"/>
    <n v="38"/>
    <s v="36-50"/>
    <n v="2748"/>
    <n v="0"/>
    <n v="0"/>
    <n v="1"/>
    <n v="0"/>
    <n v="0"/>
    <n v="1"/>
    <n v="0"/>
    <n v="0"/>
    <n v="0"/>
    <n v="15"/>
    <d v="2015-04-07T00:00:00"/>
    <n v="4"/>
    <s v="April"/>
    <n v="1"/>
    <s v="372,23616,Low income,53,Low spender,0.00224424119241192,1,0,76,4,22,11,3,7,32,2,3,0,3,8,0,0,0,0,0,0,1,38,36-50,2748,0,0,1,0,0,1,0,0,0,15"/>
  </r>
  <r>
    <n v="265"/>
    <x v="431"/>
    <s v="Low income"/>
    <x v="134"/>
    <s v="Low spender"/>
    <n v="6.7044724418247341E-4"/>
    <n v="0"/>
    <n v="1"/>
    <n v="16"/>
    <n v="27"/>
    <n v="1"/>
    <n v="14"/>
    <n v="4"/>
    <n v="1"/>
    <n v="21"/>
    <n v="2"/>
    <n v="2"/>
    <n v="0"/>
    <n v="3"/>
    <n v="8"/>
    <x v="1"/>
    <n v="0"/>
    <n v="0"/>
    <n v="0"/>
    <n v="0"/>
    <n v="0"/>
    <n v="0"/>
    <n v="45"/>
    <s v="36-50"/>
    <n v="2780"/>
    <n v="0"/>
    <n v="1"/>
    <n v="0"/>
    <n v="0"/>
    <n v="0"/>
    <n v="0"/>
    <n v="1"/>
    <n v="0"/>
    <n v="0"/>
    <n v="26"/>
    <d v="2015-03-06T00:00:00"/>
    <n v="3"/>
    <s v="March"/>
    <n v="1"/>
    <s v="265,35797,Low income,24,Low spender,0.000670447244182473,0,1,16,27,1,14,4,1,21,2,2,0,3,8,0,0,0,0,0,0,0,45,36-50,2780,0,1,0,0,0,0,1,0,0,26"/>
  </r>
  <r>
    <n v="2193"/>
    <x v="432"/>
    <s v="Low income"/>
    <x v="338"/>
    <s v="Low spender"/>
    <n v="2.6518085930516654E-3"/>
    <n v="1"/>
    <n v="2"/>
    <n v="33"/>
    <n v="21"/>
    <n v="12"/>
    <n v="12"/>
    <n v="0"/>
    <n v="3"/>
    <n v="3"/>
    <n v="3"/>
    <n v="2"/>
    <n v="0"/>
    <n v="4"/>
    <n v="4"/>
    <x v="1"/>
    <n v="0"/>
    <n v="0"/>
    <n v="0"/>
    <n v="0"/>
    <n v="0"/>
    <n v="0"/>
    <n v="57"/>
    <s v="50-65"/>
    <n v="2163"/>
    <n v="0"/>
    <n v="1"/>
    <n v="0"/>
    <n v="0"/>
    <n v="0"/>
    <n v="0"/>
    <n v="0"/>
    <n v="1"/>
    <n v="0"/>
    <n v="45"/>
    <d v="2016-11-12T00:00:00"/>
    <n v="11"/>
    <s v="November"/>
    <n v="1"/>
    <s v="2193,33562,Low income,89,Low spender,0.00265180859305167,1,2,33,21,12,12,0,3,3,3,2,0,4,4,0,0,0,0,0,0,0,57,50-65,2163,0,1,0,0,0,0,0,1,0,45"/>
  </r>
  <r>
    <n v="2051"/>
    <x v="433"/>
    <s v="Low income"/>
    <x v="368"/>
    <s v="High spender"/>
    <n v="7.2870507139340221E-2"/>
    <n v="1"/>
    <n v="0"/>
    <n v="77"/>
    <n v="12"/>
    <n v="11"/>
    <n v="10"/>
    <n v="3"/>
    <n v="12"/>
    <n v="9"/>
    <n v="3"/>
    <n v="2"/>
    <n v="1"/>
    <n v="3"/>
    <n v="6"/>
    <x v="1"/>
    <n v="0"/>
    <n v="0"/>
    <n v="0"/>
    <n v="0"/>
    <n v="0"/>
    <n v="0"/>
    <n v="32"/>
    <s v="24-35"/>
    <n v="2209"/>
    <n v="0"/>
    <n v="1"/>
    <n v="0"/>
    <n v="0"/>
    <n v="0"/>
    <n v="1"/>
    <n v="0"/>
    <n v="0"/>
    <n v="0"/>
    <n v="39"/>
    <d v="2016-09-27T00:00:00"/>
    <n v="9"/>
    <s v="September"/>
    <n v="1"/>
    <s v="2051,16248,Low income,1184,High spender,0.0728705071393402,1,0,77,12,11,10,3,12,9,3,2,1,3,6,0,0,0,0,0,0,0,32,24-35,2209,0,1,0,0,0,1,0,0,0,39"/>
  </r>
  <r>
    <n v="1919"/>
    <x v="434"/>
    <s v="Low income"/>
    <x v="369"/>
    <s v="Low spender"/>
    <n v="1.6003716992333704E-3"/>
    <n v="1"/>
    <n v="1"/>
    <n v="60"/>
    <n v="7"/>
    <n v="10"/>
    <n v="17"/>
    <n v="8"/>
    <n v="6"/>
    <n v="13"/>
    <n v="2"/>
    <n v="2"/>
    <n v="0"/>
    <n v="3"/>
    <n v="7"/>
    <x v="1"/>
    <n v="0"/>
    <n v="0"/>
    <n v="0"/>
    <n v="0"/>
    <n v="0"/>
    <n v="0"/>
    <n v="62"/>
    <s v="50-65"/>
    <n v="2250"/>
    <n v="0"/>
    <n v="0"/>
    <n v="1"/>
    <n v="0"/>
    <n v="0"/>
    <n v="1"/>
    <n v="0"/>
    <n v="0"/>
    <n v="0"/>
    <n v="35"/>
    <d v="2016-08-17T00:00:00"/>
    <n v="8"/>
    <s v="August"/>
    <n v="1"/>
    <s v="1919,38741,Low income,62,Low spender,0.00160037169923337,1,1,60,7,10,17,8,6,13,2,2,0,3,7,0,0,0,0,0,0,0,62,50-65,2250,0,0,1,0,0,1,0,0,0,35"/>
  </r>
  <r>
    <n v="1767"/>
    <x v="435"/>
    <s v="Low income"/>
    <x v="370"/>
    <s v="Low spender"/>
    <n v="2.5895068678225626E-3"/>
    <n v="1"/>
    <n v="0"/>
    <n v="26"/>
    <n v="11"/>
    <n v="4"/>
    <n v="20"/>
    <n v="10"/>
    <n v="3"/>
    <n v="5"/>
    <n v="2"/>
    <n v="2"/>
    <n v="0"/>
    <n v="4"/>
    <n v="6"/>
    <x v="1"/>
    <n v="0"/>
    <n v="0"/>
    <n v="0"/>
    <n v="0"/>
    <n v="0"/>
    <n v="0"/>
    <n v="36"/>
    <s v="36-50"/>
    <n v="2298"/>
    <n v="0"/>
    <n v="0"/>
    <n v="0"/>
    <n v="1"/>
    <n v="0"/>
    <n v="0"/>
    <n v="1"/>
    <n v="0"/>
    <n v="0"/>
    <n v="43"/>
    <d v="2016-06-30T00:00:00"/>
    <n v="6"/>
    <s v="June"/>
    <n v="1"/>
    <s v="1767,26646,Low income,69,Low spender,0.00258950686782256,1,0,26,11,4,20,10,3,5,2,2,0,4,6,0,0,0,0,0,0,0,36,36-50,2298,0,0,0,1,0,0,1,0,0,43"/>
  </r>
  <r>
    <n v="1589"/>
    <x v="436"/>
    <s v="Low income"/>
    <x v="17"/>
    <s v="Low spender"/>
    <n v="1.8008283810552854E-3"/>
    <n v="1"/>
    <n v="0"/>
    <n v="49"/>
    <n v="5"/>
    <n v="9"/>
    <n v="20"/>
    <n v="6"/>
    <n v="8"/>
    <n v="21"/>
    <n v="2"/>
    <n v="2"/>
    <n v="0"/>
    <n v="4"/>
    <n v="6"/>
    <x v="1"/>
    <n v="0"/>
    <n v="0"/>
    <n v="0"/>
    <n v="0"/>
    <n v="0"/>
    <n v="0"/>
    <n v="45"/>
    <s v="36-50"/>
    <n v="2361"/>
    <n v="0"/>
    <n v="1"/>
    <n v="0"/>
    <n v="0"/>
    <n v="0"/>
    <n v="1"/>
    <n v="0"/>
    <n v="0"/>
    <n v="0"/>
    <n v="27"/>
    <d v="2016-04-28T00:00:00"/>
    <n v="4"/>
    <s v="April"/>
    <n v="1"/>
    <s v="1589,22212,Low income,40,Low spender,0.00180082838105529,1,0,49,5,9,20,6,8,21,2,2,0,4,6,0,0,0,0,0,0,0,45,36-50,2361,0,1,0,0,0,1,0,0,0,27"/>
  </r>
  <r>
    <n v="996"/>
    <x v="437"/>
    <s v="Low income"/>
    <x v="271"/>
    <s v="High spender"/>
    <n v="3.4395973154362415E-2"/>
    <n v="1"/>
    <n v="0"/>
    <n v="39"/>
    <n v="4"/>
    <n v="7"/>
    <n v="15"/>
    <n v="13"/>
    <n v="9"/>
    <n v="15"/>
    <n v="3"/>
    <n v="2"/>
    <n v="1"/>
    <n v="3"/>
    <n v="6"/>
    <x v="1"/>
    <n v="0"/>
    <n v="0"/>
    <n v="0"/>
    <n v="0"/>
    <n v="0"/>
    <n v="0"/>
    <n v="42"/>
    <s v="36-50"/>
    <n v="2549"/>
    <n v="0"/>
    <n v="1"/>
    <n v="0"/>
    <n v="0"/>
    <n v="0"/>
    <n v="1"/>
    <n v="0"/>
    <n v="0"/>
    <n v="0"/>
    <n v="33"/>
    <d v="2015-10-23T00:00:00"/>
    <n v="10"/>
    <s v="October"/>
    <n v="1"/>
    <s v="996,26224,Low income,902,High spender,0.0343959731543624,1,0,39,4,7,15,13,9,15,3,2,1,3,6,0,0,0,0,0,0,0,42,36-50,2549,0,1,0,0,0,1,0,0,0,33"/>
  </r>
  <r>
    <n v="893"/>
    <x v="438"/>
    <s v="Low income"/>
    <x v="371"/>
    <s v="High spender"/>
    <n v="7.850690754516472E-2"/>
    <n v="1"/>
    <n v="1"/>
    <n v="76"/>
    <n v="6"/>
    <n v="12"/>
    <n v="3"/>
    <n v="21"/>
    <n v="6"/>
    <n v="40"/>
    <n v="5"/>
    <n v="2"/>
    <n v="2"/>
    <n v="3"/>
    <n v="5"/>
    <x v="1"/>
    <n v="0"/>
    <n v="0"/>
    <n v="0"/>
    <n v="0"/>
    <n v="0"/>
    <n v="0"/>
    <n v="62"/>
    <s v="50-65"/>
    <n v="2581"/>
    <n v="0"/>
    <n v="0"/>
    <n v="1"/>
    <n v="0"/>
    <n v="0"/>
    <n v="0"/>
    <n v="0"/>
    <n v="0"/>
    <n v="0"/>
    <n v="8"/>
    <d v="2015-09-21T00:00:00"/>
    <n v="9"/>
    <s v="September"/>
    <n v="1"/>
    <s v="893,15056,Low income,1182,High spender,0.0785069075451647,1,1,76,6,12,3,21,6,40,5,2,2,3,5,0,0,0,0,0,0,0,62,50-65,2581,0,0,1,0,0,0,0,0,0,8"/>
  </r>
  <r>
    <n v="695"/>
    <x v="439"/>
    <s v="Low income"/>
    <x v="262"/>
    <s v="High spender"/>
    <n v="8.3027910910628694E-2"/>
    <n v="0"/>
    <n v="0"/>
    <n v="40"/>
    <n v="2"/>
    <n v="7"/>
    <n v="11"/>
    <n v="16"/>
    <n v="12"/>
    <n v="27"/>
    <n v="1"/>
    <n v="2"/>
    <n v="0"/>
    <n v="4"/>
    <n v="6"/>
    <x v="1"/>
    <n v="0"/>
    <n v="0"/>
    <n v="0"/>
    <n v="0"/>
    <n v="0"/>
    <n v="0"/>
    <n v="48"/>
    <s v="36-50"/>
    <n v="2645"/>
    <n v="0"/>
    <n v="1"/>
    <n v="0"/>
    <n v="0"/>
    <n v="0"/>
    <n v="0"/>
    <n v="0"/>
    <n v="0"/>
    <n v="0"/>
    <n v="21"/>
    <d v="2015-07-19T00:00:00"/>
    <n v="7"/>
    <s v="July"/>
    <n v="1"/>
    <s v="695,14188,Low income,1178,High spender,0.0830279109106287,0,0,40,2,7,11,16,12,27,1,2,0,4,6,0,0,0,0,0,0,0,48,36-50,2645,0,1,0,0,0,0,0,0,0,21"/>
  </r>
  <r>
    <n v="1673"/>
    <x v="440"/>
    <s v="Low income"/>
    <x v="372"/>
    <s v="High spender"/>
    <n v="2.6374936929498646E-2"/>
    <n v="1"/>
    <n v="1"/>
    <n v="45"/>
    <n v="19"/>
    <n v="5"/>
    <n v="12"/>
    <n v="10"/>
    <n v="3"/>
    <n v="19"/>
    <n v="3"/>
    <n v="3"/>
    <n v="1"/>
    <n v="2"/>
    <n v="6"/>
    <x v="1"/>
    <n v="0"/>
    <n v="0"/>
    <n v="0"/>
    <n v="0"/>
    <n v="0"/>
    <n v="0"/>
    <n v="54"/>
    <s v="50-65"/>
    <n v="2329"/>
    <n v="0"/>
    <n v="0"/>
    <n v="1"/>
    <n v="0"/>
    <n v="0"/>
    <n v="0"/>
    <n v="1"/>
    <n v="0"/>
    <n v="0"/>
    <n v="30"/>
    <d v="2016-05-30T00:00:00"/>
    <n v="5"/>
    <s v="May"/>
    <n v="1"/>
    <s v="1673,43602,Low income,1150,High spender,0.0263749369294986,1,1,45,19,5,12,10,3,19,3,3,1,2,6,0,0,0,0,0,0,0,54,50-65,2329,0,0,1,0,0,0,1,0,0,30"/>
  </r>
  <r>
    <n v="620"/>
    <x v="441"/>
    <s v="Low income"/>
    <x v="373"/>
    <s v="High spender"/>
    <n v="3.8931883972351866E-2"/>
    <n v="1"/>
    <n v="1"/>
    <n v="50"/>
    <n v="20"/>
    <n v="2"/>
    <n v="23"/>
    <n v="3"/>
    <n v="1"/>
    <n v="4"/>
    <n v="5"/>
    <n v="3"/>
    <n v="0"/>
    <n v="4"/>
    <n v="8"/>
    <x v="1"/>
    <n v="0"/>
    <n v="0"/>
    <n v="0"/>
    <n v="0"/>
    <n v="0"/>
    <n v="0"/>
    <n v="44"/>
    <s v="36-50"/>
    <n v="2663"/>
    <n v="0"/>
    <n v="1"/>
    <n v="0"/>
    <n v="0"/>
    <n v="0"/>
    <n v="0"/>
    <n v="0"/>
    <n v="0"/>
    <n v="1"/>
    <n v="45"/>
    <d v="2015-07-01T00:00:00"/>
    <n v="7"/>
    <s v="July"/>
    <n v="1"/>
    <s v="620,16927,Low income,659,High spender,0.0389318839723519,1,1,50,20,2,23,3,1,4,5,3,0,4,8,0,0,0,0,0,0,0,44,36-50,2663,0,1,0,0,0,0,0,0,1,45"/>
  </r>
  <r>
    <n v="317"/>
    <x v="442"/>
    <s v="Low income"/>
    <x v="374"/>
    <s v="High spender"/>
    <n v="2.038566080311811E-2"/>
    <n v="1"/>
    <n v="1"/>
    <n v="92"/>
    <n v="34"/>
    <n v="1"/>
    <n v="14"/>
    <n v="0"/>
    <n v="0"/>
    <n v="5"/>
    <n v="3"/>
    <n v="2"/>
    <n v="0"/>
    <n v="3"/>
    <n v="8"/>
    <x v="1"/>
    <n v="0"/>
    <n v="0"/>
    <n v="0"/>
    <n v="0"/>
    <n v="1"/>
    <n v="0"/>
    <n v="66"/>
    <s v="66+"/>
    <n v="2762"/>
    <n v="0"/>
    <n v="1"/>
    <n v="0"/>
    <n v="0"/>
    <n v="0"/>
    <n v="0"/>
    <n v="1"/>
    <n v="0"/>
    <n v="0"/>
    <n v="44"/>
    <d v="2015-03-24T00:00:00"/>
    <n v="3"/>
    <s v="March"/>
    <n v="1"/>
    <s v="317,38998,Low income,795,High spender,0.0203856608031181,1,1,92,34,1,14,0,0,5,3,2,0,3,8,0,0,0,0,0,1,0,66,66+,2762,0,1,0,0,0,0,1,0,0,44"/>
  </r>
  <r>
    <n v="2035"/>
    <x v="443"/>
    <s v="Low income"/>
    <x v="375"/>
    <s v="Low spender"/>
    <n v="9.5738199541617103E-4"/>
    <n v="1"/>
    <n v="1"/>
    <n v="58"/>
    <n v="19"/>
    <n v="6"/>
    <n v="20"/>
    <n v="0"/>
    <n v="5"/>
    <n v="12"/>
    <n v="3"/>
    <n v="1"/>
    <n v="1"/>
    <n v="4"/>
    <n v="4"/>
    <x v="1"/>
    <n v="0"/>
    <n v="0"/>
    <n v="0"/>
    <n v="0"/>
    <n v="0"/>
    <n v="0"/>
    <n v="72"/>
    <s v="66+"/>
    <n v="2215"/>
    <n v="0"/>
    <n v="1"/>
    <n v="0"/>
    <n v="0"/>
    <n v="0"/>
    <n v="0"/>
    <n v="0"/>
    <n v="0"/>
    <n v="1"/>
    <n v="38"/>
    <d v="2016-09-21T00:00:00"/>
    <n v="9"/>
    <s v="September"/>
    <n v="1"/>
    <s v="2035,34469,Low income,33,Low spender,0.000957381995416171,1,1,58,19,6,20,0,5,12,3,1,1,4,4,0,0,0,0,0,0,0,72,66+,2215,0,1,0,0,0,0,0,0,1,38"/>
  </r>
  <r>
    <n v="1957"/>
    <x v="444"/>
    <s v="Low income"/>
    <x v="376"/>
    <s v="High spender"/>
    <n v="3.1238954895190452E-2"/>
    <n v="1"/>
    <n v="0"/>
    <n v="16"/>
    <n v="29"/>
    <n v="1"/>
    <n v="17"/>
    <n v="0"/>
    <n v="3"/>
    <n v="13"/>
    <n v="1"/>
    <n v="2"/>
    <n v="1"/>
    <n v="2"/>
    <n v="8"/>
    <x v="1"/>
    <n v="0"/>
    <n v="0"/>
    <n v="0"/>
    <n v="0"/>
    <n v="0"/>
    <n v="1"/>
    <n v="41"/>
    <s v="36-50"/>
    <n v="2239"/>
    <n v="0"/>
    <n v="1"/>
    <n v="0"/>
    <n v="0"/>
    <n v="0"/>
    <n v="0"/>
    <n v="1"/>
    <n v="0"/>
    <n v="0"/>
    <n v="37"/>
    <d v="2016-08-28T00:00:00"/>
    <n v="8"/>
    <s v="August"/>
    <n v="1"/>
    <s v="1957,36781,Low income,1149,High spender,0.0312389548951905,1,0,16,29,1,17,0,3,13,1,2,1,2,8,0,0,0,0,0,0,1,41,36-50,2239,0,1,0,0,0,0,1,0,0,37"/>
  </r>
  <r>
    <n v="1916"/>
    <x v="445"/>
    <s v="Low income"/>
    <x v="377"/>
    <s v="High spender"/>
    <n v="2.6653932974474735E-2"/>
    <n v="0"/>
    <n v="1"/>
    <n v="43"/>
    <n v="41"/>
    <n v="1"/>
    <n v="6"/>
    <n v="2"/>
    <n v="0"/>
    <n v="5"/>
    <n v="2"/>
    <n v="2"/>
    <n v="0"/>
    <n v="3"/>
    <n v="6"/>
    <x v="1"/>
    <n v="0"/>
    <n v="0"/>
    <n v="0"/>
    <n v="0"/>
    <n v="0"/>
    <n v="0"/>
    <n v="61"/>
    <s v="50-65"/>
    <n v="2250"/>
    <n v="0"/>
    <n v="0"/>
    <n v="1"/>
    <n v="0"/>
    <n v="0"/>
    <n v="0"/>
    <n v="0"/>
    <n v="0"/>
    <n v="1"/>
    <n v="45"/>
    <d v="2016-08-17T00:00:00"/>
    <n v="8"/>
    <s v="August"/>
    <n v="1"/>
    <s v="1916,34554,Low income,921,High spender,0.0266539329744747,0,1,43,41,1,6,2,0,5,2,2,0,3,6,0,0,0,0,0,0,0,61,50-65,2250,0,0,1,0,0,0,0,0,1,45"/>
  </r>
  <r>
    <n v="1625"/>
    <x v="446"/>
    <s v="Low income"/>
    <x v="18"/>
    <s v="Low spender"/>
    <n v="7.9323570432357042E-3"/>
    <n v="1"/>
    <n v="0"/>
    <n v="67"/>
    <n v="19"/>
    <n v="3"/>
    <n v="19"/>
    <n v="4"/>
    <n v="5"/>
    <n v="26"/>
    <n v="3"/>
    <n v="3"/>
    <n v="0"/>
    <n v="3"/>
    <n v="7"/>
    <x v="1"/>
    <n v="0"/>
    <n v="0"/>
    <n v="0"/>
    <n v="0"/>
    <n v="0"/>
    <n v="0"/>
    <n v="39"/>
    <s v="36-50"/>
    <n v="2347"/>
    <n v="0"/>
    <n v="0"/>
    <n v="1"/>
    <n v="0"/>
    <n v="0"/>
    <n v="0"/>
    <n v="0"/>
    <n v="1"/>
    <n v="0"/>
    <n v="24"/>
    <d v="2016-05-12T00:00:00"/>
    <n v="5"/>
    <s v="May"/>
    <n v="1"/>
    <s v="1625,22944,Low income,182,Low spender,0.0079323570432357,1,0,67,19,3,19,4,5,26,3,3,0,3,7,0,0,0,0,0,0,0,39,36-50,2347,0,0,1,0,0,0,0,1,0,24"/>
  </r>
  <r>
    <n v="1595"/>
    <x v="447"/>
    <s v="Low income"/>
    <x v="378"/>
    <s v="High spender"/>
    <n v="3.6952867930781431E-2"/>
    <n v="1"/>
    <n v="1"/>
    <n v="34"/>
    <n v="48"/>
    <n v="0"/>
    <n v="2"/>
    <n v="0"/>
    <n v="0"/>
    <n v="5"/>
    <n v="2"/>
    <n v="2"/>
    <n v="0"/>
    <n v="3"/>
    <n v="7"/>
    <x v="1"/>
    <n v="0"/>
    <n v="0"/>
    <n v="0"/>
    <n v="0"/>
    <n v="0"/>
    <n v="0"/>
    <n v="61"/>
    <s v="50-65"/>
    <n v="2359"/>
    <n v="0"/>
    <n v="1"/>
    <n v="0"/>
    <n v="0"/>
    <n v="0"/>
    <n v="0"/>
    <n v="1"/>
    <n v="0"/>
    <n v="0"/>
    <n v="45"/>
    <d v="2016-04-30T00:00:00"/>
    <n v="4"/>
    <s v="April"/>
    <n v="1"/>
    <s v="1595,42243,Low income,1561,High spender,0.0369528679307814,1,1,34,48,0,2,0,0,5,2,2,0,3,7,0,0,0,0,0,0,0,61,50-65,2359,0,1,0,0,0,0,1,0,0,45"/>
  </r>
  <r>
    <n v="1535"/>
    <x v="448"/>
    <s v="Low income"/>
    <x v="379"/>
    <s v="Low spender"/>
    <n v="1.1319419879731164E-2"/>
    <n v="1"/>
    <n v="0"/>
    <n v="24"/>
    <n v="2"/>
    <n v="5"/>
    <n v="9"/>
    <n v="28"/>
    <n v="6"/>
    <n v="28"/>
    <n v="3"/>
    <n v="2"/>
    <n v="1"/>
    <n v="3"/>
    <n v="5"/>
    <x v="1"/>
    <n v="0"/>
    <n v="1"/>
    <n v="0"/>
    <n v="0"/>
    <n v="0"/>
    <n v="0"/>
    <n v="45"/>
    <s v="36-50"/>
    <n v="2380"/>
    <n v="0"/>
    <n v="0"/>
    <n v="0"/>
    <n v="1"/>
    <n v="0"/>
    <n v="1"/>
    <n v="0"/>
    <n v="0"/>
    <n v="0"/>
    <n v="22"/>
    <d v="2016-04-09T00:00:00"/>
    <n v="4"/>
    <s v="April"/>
    <n v="1"/>
    <s v="1535,19789,Low income,224,Low spender,0.0113194198797312,1,0,24,2,5,9,28,6,28,3,2,1,3,5,0,0,1,0,0,0,0,45,36-50,2380,0,0,0,1,0,1,0,0,0,22"/>
  </r>
  <r>
    <n v="1505"/>
    <x v="449"/>
    <s v="Low income"/>
    <x v="380"/>
    <s v="High spender"/>
    <n v="2.9373024236037933E-2"/>
    <n v="0"/>
    <n v="1"/>
    <n v="97"/>
    <n v="35"/>
    <n v="0"/>
    <n v="13"/>
    <n v="2"/>
    <n v="0"/>
    <n v="2"/>
    <n v="2"/>
    <n v="2"/>
    <n v="0"/>
    <n v="3"/>
    <n v="8"/>
    <x v="1"/>
    <n v="0"/>
    <n v="0"/>
    <n v="0"/>
    <n v="0"/>
    <n v="0"/>
    <n v="0"/>
    <n v="43"/>
    <s v="36-50"/>
    <n v="2393"/>
    <n v="0"/>
    <n v="1"/>
    <n v="0"/>
    <n v="0"/>
    <n v="0"/>
    <n v="0"/>
    <n v="1"/>
    <n v="0"/>
    <n v="0"/>
    <n v="48"/>
    <d v="2016-03-27T00:00:00"/>
    <n v="3"/>
    <s v="March"/>
    <n v="1"/>
    <s v="1505,30368,Low income,892,High spender,0.0293730242360379,0,1,97,35,0,13,2,0,2,2,2,0,3,8,0,0,0,0,0,0,0,43,36-50,2393,0,1,0,0,0,0,1,0,0,48"/>
  </r>
  <r>
    <n v="1239"/>
    <x v="450"/>
    <s v="Low income"/>
    <x v="381"/>
    <s v="High spender"/>
    <n v="3.894758182596355E-2"/>
    <n v="1"/>
    <n v="1"/>
    <n v="86"/>
    <n v="24"/>
    <n v="2"/>
    <n v="20"/>
    <n v="2"/>
    <n v="2"/>
    <n v="10"/>
    <n v="2"/>
    <n v="1"/>
    <n v="0"/>
    <n v="4"/>
    <n v="4"/>
    <x v="1"/>
    <n v="0"/>
    <n v="0"/>
    <n v="0"/>
    <n v="0"/>
    <n v="0"/>
    <n v="0"/>
    <n v="55"/>
    <s v="50-65"/>
    <n v="2470"/>
    <n v="0"/>
    <n v="1"/>
    <n v="0"/>
    <n v="0"/>
    <n v="0"/>
    <n v="0"/>
    <n v="1"/>
    <n v="0"/>
    <n v="0"/>
    <n v="40"/>
    <d v="2016-01-10T00:00:00"/>
    <n v="1"/>
    <s v="January"/>
    <n v="1"/>
    <s v="1239,44393,Low income,1729,High spender,0.0389475818259635,1,1,86,24,2,20,2,2,10,2,1,0,4,4,0,0,0,0,0,0,0,55,50-65,2470,0,1,0,0,0,0,1,0,0,40"/>
  </r>
  <r>
    <n v="1109"/>
    <x v="451"/>
    <s v="Low income"/>
    <x v="382"/>
    <s v="High spender"/>
    <n v="2.8924945316835884E-2"/>
    <n v="1"/>
    <n v="0"/>
    <n v="75"/>
    <n v="15"/>
    <n v="6"/>
    <n v="20"/>
    <n v="4"/>
    <n v="5"/>
    <n v="20"/>
    <n v="1"/>
    <n v="3"/>
    <n v="1"/>
    <n v="2"/>
    <n v="7"/>
    <x v="1"/>
    <n v="0"/>
    <n v="0"/>
    <n v="0"/>
    <n v="0"/>
    <n v="0"/>
    <n v="0"/>
    <n v="46"/>
    <s v="36-50"/>
    <n v="2511"/>
    <n v="0"/>
    <n v="1"/>
    <n v="0"/>
    <n v="0"/>
    <n v="0"/>
    <n v="0"/>
    <n v="1"/>
    <n v="0"/>
    <n v="0"/>
    <n v="30"/>
    <d v="2015-11-30T00:00:00"/>
    <n v="11"/>
    <s v="November"/>
    <n v="1"/>
    <s v="1109,30631,Low income,886,High spender,0.0289249453168359,1,0,75,15,6,20,4,5,20,1,3,1,2,7,0,0,0,0,0,0,0,46,36-50,2511,0,1,0,0,0,0,1,0,0,30"/>
  </r>
  <r>
    <n v="551"/>
    <x v="452"/>
    <s v="Low income"/>
    <x v="235"/>
    <s v="Low spender"/>
    <n v="1.5021648846867545E-3"/>
    <n v="0"/>
    <n v="0"/>
    <n v="47"/>
    <n v="2"/>
    <n v="23"/>
    <n v="11"/>
    <n v="8"/>
    <n v="6"/>
    <n v="46"/>
    <n v="1"/>
    <n v="2"/>
    <n v="1"/>
    <n v="2"/>
    <n v="8"/>
    <x v="1"/>
    <n v="0"/>
    <n v="0"/>
    <n v="0"/>
    <n v="0"/>
    <n v="0"/>
    <n v="0"/>
    <n v="54"/>
    <s v="50-65"/>
    <n v="2688"/>
    <n v="0"/>
    <n v="0"/>
    <n v="0"/>
    <n v="1"/>
    <n v="0"/>
    <n v="0"/>
    <n v="0"/>
    <n v="0"/>
    <n v="0"/>
    <n v="4"/>
    <d v="2015-06-06T00:00:00"/>
    <n v="6"/>
    <s v="June"/>
    <n v="1"/>
    <s v="551,22634,Low income,34,Low spender,0.00150216488468675,0,0,47,2,23,11,8,6,46,1,2,1,2,8,0,0,0,0,0,0,0,54,50-65,2688,0,0,0,1,0,0,0,0,0,4"/>
  </r>
  <r>
    <n v="1981"/>
    <x v="453"/>
    <s v="Low income"/>
    <x v="9"/>
    <s v="Low spender"/>
    <n v="1.4082797134879204E-2"/>
    <n v="0"/>
    <n v="0"/>
    <n v="86"/>
    <n v="10"/>
    <n v="7"/>
    <n v="25"/>
    <n v="6"/>
    <n v="3"/>
    <n v="7"/>
    <n v="1"/>
    <n v="3"/>
    <n v="0"/>
    <n v="3"/>
    <n v="7"/>
    <x v="1"/>
    <n v="0"/>
    <n v="0"/>
    <n v="0"/>
    <n v="0"/>
    <n v="0"/>
    <n v="0"/>
    <n v="38"/>
    <s v="36-50"/>
    <n v="2231"/>
    <n v="0"/>
    <n v="1"/>
    <n v="0"/>
    <n v="0"/>
    <n v="0"/>
    <n v="0"/>
    <n v="1"/>
    <n v="0"/>
    <n v="0"/>
    <n v="44"/>
    <d v="2016-09-05T00:00:00"/>
    <n v="9"/>
    <s v="September"/>
    <n v="1"/>
    <s v="1981,24711,Low income,348,Low spender,0.0140827971348792,0,0,86,10,7,25,6,3,7,1,3,0,3,7,0,0,0,0,0,0,0,38,36-50,2231,0,1,0,0,0,0,1,0,0,44"/>
  </r>
  <r>
    <n v="1898"/>
    <x v="454"/>
    <s v="Low income"/>
    <x v="383"/>
    <s v="High spender"/>
    <n v="2.2523643603782978E-2"/>
    <n v="1"/>
    <n v="1"/>
    <n v="76"/>
    <n v="41"/>
    <n v="0"/>
    <n v="10"/>
    <n v="0"/>
    <n v="0"/>
    <n v="3"/>
    <n v="4"/>
    <n v="2"/>
    <n v="1"/>
    <n v="3"/>
    <n v="7"/>
    <x v="1"/>
    <n v="0"/>
    <n v="0"/>
    <n v="1"/>
    <n v="0"/>
    <n v="0"/>
    <n v="0"/>
    <n v="66"/>
    <s v="66+"/>
    <n v="2257"/>
    <n v="0"/>
    <n v="0"/>
    <n v="0"/>
    <n v="1"/>
    <n v="0"/>
    <n v="0"/>
    <n v="1"/>
    <n v="0"/>
    <n v="0"/>
    <n v="48"/>
    <d v="2016-08-10T00:00:00"/>
    <n v="8"/>
    <s v="August"/>
    <n v="1"/>
    <s v="1898,32144,Low income,724,High spender,0.022523643603783,1,1,76,41,0,10,0,0,3,4,2,1,3,7,0,0,0,1,0,0,0,66,66+,2257,0,0,0,1,0,0,1,0,0,48"/>
  </r>
  <r>
    <n v="1805"/>
    <x v="455"/>
    <s v="Low income"/>
    <x v="13"/>
    <s v="Low spender"/>
    <n v="5.6254834399831232E-4"/>
    <n v="2"/>
    <n v="0"/>
    <n v="53"/>
    <n v="19"/>
    <n v="3"/>
    <n v="10"/>
    <n v="11"/>
    <n v="8"/>
    <n v="6"/>
    <n v="3"/>
    <n v="2"/>
    <n v="1"/>
    <n v="4"/>
    <n v="4"/>
    <x v="1"/>
    <n v="0"/>
    <n v="0"/>
    <n v="0"/>
    <n v="0"/>
    <n v="0"/>
    <n v="0"/>
    <n v="42"/>
    <s v="36-50"/>
    <n v="2284"/>
    <n v="0"/>
    <n v="1"/>
    <n v="0"/>
    <n v="0"/>
    <n v="0"/>
    <n v="0"/>
    <n v="1"/>
    <n v="0"/>
    <n v="0"/>
    <n v="45"/>
    <d v="2016-07-14T00:00:00"/>
    <n v="7"/>
    <s v="July"/>
    <n v="1"/>
    <s v="1805,28442,Low income,16,Low spender,0.000562548343998312,2,0,53,19,3,10,11,8,6,3,2,1,4,4,0,0,0,0,0,0,0,42,36-50,2284,0,1,0,0,0,0,1,0,0,45"/>
  </r>
  <r>
    <n v="1766"/>
    <x v="456"/>
    <s v="Low income"/>
    <x v="384"/>
    <s v="Low spender"/>
    <n v="8.2170247225265558E-3"/>
    <n v="0"/>
    <n v="1"/>
    <n v="15"/>
    <n v="27"/>
    <n v="5"/>
    <n v="8"/>
    <n v="8"/>
    <n v="3"/>
    <n v="12"/>
    <n v="3"/>
    <n v="3"/>
    <n v="0"/>
    <n v="4"/>
    <n v="4"/>
    <x v="1"/>
    <n v="0"/>
    <n v="0"/>
    <n v="0"/>
    <n v="0"/>
    <n v="0"/>
    <n v="0"/>
    <n v="42"/>
    <s v="36-50"/>
    <n v="2299"/>
    <n v="1"/>
    <n v="0"/>
    <n v="0"/>
    <n v="0"/>
    <n v="0"/>
    <n v="0"/>
    <n v="1"/>
    <n v="0"/>
    <n v="0"/>
    <n v="39"/>
    <d v="2016-06-29T00:00:00"/>
    <n v="6"/>
    <s v="June"/>
    <n v="1"/>
    <s v="1766,41986,Low income,345,Low spender,0.00821702472252656,0,1,15,27,5,8,8,3,12,3,3,0,4,4,0,0,0,0,0,0,0,42,36-50,2299,1,0,0,0,0,0,1,0,0,39"/>
  </r>
  <r>
    <n v="1314"/>
    <x v="457"/>
    <s v="Low income"/>
    <x v="385"/>
    <s v="Low spender"/>
    <n v="1.957637997432606E-3"/>
    <n v="1"/>
    <n v="0"/>
    <n v="59"/>
    <n v="16"/>
    <n v="3"/>
    <n v="25"/>
    <n v="6"/>
    <n v="1"/>
    <n v="13"/>
    <n v="2"/>
    <n v="2"/>
    <n v="0"/>
    <n v="3"/>
    <n v="8"/>
    <x v="1"/>
    <n v="0"/>
    <n v="0"/>
    <n v="0"/>
    <n v="0"/>
    <n v="0"/>
    <n v="0"/>
    <n v="45"/>
    <s v="36-50"/>
    <n v="2445"/>
    <n v="0"/>
    <n v="0"/>
    <n v="1"/>
    <n v="0"/>
    <n v="0"/>
    <n v="0"/>
    <n v="0"/>
    <n v="1"/>
    <n v="0"/>
    <n v="38"/>
    <d v="2016-02-04T00:00:00"/>
    <n v="2"/>
    <s v="February"/>
    <n v="1"/>
    <s v="1314,31160,Low income,61,Low spender,0.00195763799743261,1,0,59,16,3,25,6,1,13,2,2,0,3,8,0,0,0,0,0,0,0,45,36-50,2445,0,0,1,0,0,0,0,1,0,38"/>
  </r>
  <r>
    <n v="1107"/>
    <x v="458"/>
    <s v="Low income"/>
    <x v="386"/>
    <s v="High spender"/>
    <n v="3.8012551620980065E-2"/>
    <n v="1"/>
    <n v="1"/>
    <n v="85"/>
    <n v="12"/>
    <n v="5"/>
    <n v="25"/>
    <n v="0"/>
    <n v="9"/>
    <n v="30"/>
    <n v="2"/>
    <n v="1"/>
    <n v="1"/>
    <n v="3"/>
    <n v="5"/>
    <x v="1"/>
    <n v="0"/>
    <n v="0"/>
    <n v="0"/>
    <n v="0"/>
    <n v="0"/>
    <n v="0"/>
    <n v="53"/>
    <s v="50-65"/>
    <n v="2512"/>
    <n v="0"/>
    <n v="0"/>
    <n v="0"/>
    <n v="1"/>
    <n v="0"/>
    <n v="1"/>
    <n v="0"/>
    <n v="0"/>
    <n v="0"/>
    <n v="21"/>
    <d v="2015-11-29T00:00:00"/>
    <n v="11"/>
    <s v="November"/>
    <n v="1"/>
    <s v="1107,30753,Low income,1169,High spender,0.0380125516209801,1,1,85,12,5,25,0,9,30,2,1,1,3,5,0,0,0,0,0,0,0,53,50-65,2512,0,0,0,1,0,1,0,0,0,21"/>
  </r>
  <r>
    <n v="464"/>
    <x v="459"/>
    <s v="Low income"/>
    <x v="387"/>
    <s v="High spender"/>
    <n v="8.8085334764524348E-2"/>
    <n v="0"/>
    <n v="0"/>
    <n v="86"/>
    <n v="7"/>
    <n v="7"/>
    <n v="14"/>
    <n v="7"/>
    <n v="16"/>
    <n v="15"/>
    <n v="3"/>
    <n v="2"/>
    <n v="1"/>
    <n v="3"/>
    <n v="7"/>
    <x v="1"/>
    <n v="0"/>
    <n v="0"/>
    <n v="0"/>
    <n v="0"/>
    <n v="0"/>
    <n v="0"/>
    <n v="34"/>
    <s v="24-35"/>
    <n v="2713"/>
    <n v="0"/>
    <n v="0"/>
    <n v="1"/>
    <n v="0"/>
    <n v="0"/>
    <n v="0"/>
    <n v="0"/>
    <n v="0"/>
    <n v="0"/>
    <n v="36"/>
    <d v="2015-05-12T00:00:00"/>
    <n v="5"/>
    <s v="May"/>
    <n v="1"/>
    <s v="464,14906,Low income,1313,High spender,0.0880853347645243,0,0,86,7,7,14,7,16,15,3,2,1,3,7,0,0,0,0,0,0,0,34,24-35,2713,0,0,1,0,0,0,0,0,0,36"/>
  </r>
  <r>
    <n v="2172"/>
    <x v="460"/>
    <s v="Low income"/>
    <x v="388"/>
    <s v="Low spender"/>
    <n v="1.9565259924478096E-4"/>
    <n v="1"/>
    <n v="1"/>
    <n v="83"/>
    <n v="22"/>
    <n v="0"/>
    <n v="19"/>
    <n v="6"/>
    <n v="5"/>
    <n v="3"/>
    <n v="2"/>
    <n v="2"/>
    <n v="0"/>
    <n v="3"/>
    <n v="6"/>
    <x v="1"/>
    <n v="0"/>
    <n v="0"/>
    <n v="0"/>
    <n v="0"/>
    <n v="0"/>
    <n v="0"/>
    <n v="39"/>
    <s v="36-50"/>
    <n v="2169"/>
    <n v="0"/>
    <n v="1"/>
    <n v="0"/>
    <n v="0"/>
    <n v="0"/>
    <n v="1"/>
    <n v="0"/>
    <n v="0"/>
    <n v="0"/>
    <n v="49"/>
    <d v="2016-11-06T00:00:00"/>
    <n v="11"/>
    <s v="November"/>
    <n v="1"/>
    <s v="2172,51111,Low income,10,Low spender,0.000195652599244781,1,1,83,22,0,19,6,5,3,2,2,0,3,6,0,0,0,0,0,0,0,39,36-50,2169,0,1,0,0,0,1,0,0,0,49"/>
  </r>
  <r>
    <n v="1974"/>
    <x v="461"/>
    <s v="Low income"/>
    <x v="389"/>
    <s v="High spender"/>
    <n v="3.8302218691482724E-2"/>
    <n v="1"/>
    <n v="1"/>
    <n v="53"/>
    <n v="36"/>
    <n v="0"/>
    <n v="12"/>
    <n v="2"/>
    <n v="2"/>
    <n v="10"/>
    <n v="4"/>
    <n v="3"/>
    <n v="1"/>
    <n v="3"/>
    <n v="5"/>
    <x v="1"/>
    <n v="0"/>
    <n v="0"/>
    <n v="0"/>
    <n v="0"/>
    <n v="0"/>
    <n v="0"/>
    <n v="62"/>
    <s v="50-65"/>
    <n v="2233"/>
    <n v="1"/>
    <n v="0"/>
    <n v="0"/>
    <n v="0"/>
    <n v="0"/>
    <n v="0"/>
    <n v="1"/>
    <n v="0"/>
    <n v="0"/>
    <n v="42"/>
    <d v="2016-09-03T00:00:00"/>
    <n v="9"/>
    <s v="September"/>
    <n v="1"/>
    <s v="1974,35246,Low income,1350,High spender,0.0383022186914827,1,1,53,36,0,12,2,2,10,4,3,1,3,5,0,0,0,0,0,0,0,62,50-65,2233,1,0,0,0,0,0,1,0,0,42"/>
  </r>
  <r>
    <n v="1902"/>
    <x v="462"/>
    <s v="Low income"/>
    <x v="179"/>
    <s v="High spender"/>
    <n v="2.7716535433070868E-2"/>
    <n v="1"/>
    <n v="2"/>
    <n v="33"/>
    <n v="24"/>
    <n v="4"/>
    <n v="22"/>
    <n v="0"/>
    <n v="2"/>
    <n v="9"/>
    <n v="4"/>
    <n v="3"/>
    <n v="1"/>
    <n v="3"/>
    <n v="5"/>
    <x v="1"/>
    <n v="0"/>
    <n v="0"/>
    <n v="0"/>
    <n v="0"/>
    <n v="0"/>
    <n v="0"/>
    <n v="60"/>
    <s v="50-65"/>
    <n v="2256"/>
    <n v="0"/>
    <n v="0"/>
    <n v="0"/>
    <n v="1"/>
    <n v="0"/>
    <n v="0"/>
    <n v="0"/>
    <n v="1"/>
    <n v="0"/>
    <n v="43"/>
    <d v="2016-08-11T00:00:00"/>
    <n v="8"/>
    <s v="August"/>
    <n v="1"/>
    <s v="1902,41275,Low income,1144,High spender,0.0277165354330709,1,2,33,24,4,22,0,2,9,4,3,1,3,5,0,0,0,0,0,0,0,60,50-65,2256,0,0,0,1,0,0,0,1,0,43"/>
  </r>
  <r>
    <n v="1745"/>
    <x v="463"/>
    <s v="Low income"/>
    <x v="390"/>
    <s v="High spender"/>
    <n v="3.8080959520239883E-2"/>
    <n v="1"/>
    <n v="0"/>
    <n v="28"/>
    <n v="25"/>
    <n v="0"/>
    <n v="22"/>
    <n v="2"/>
    <n v="3"/>
    <n v="5"/>
    <n v="2"/>
    <n v="1"/>
    <n v="0"/>
    <n v="4"/>
    <n v="5"/>
    <x v="1"/>
    <n v="0"/>
    <n v="0"/>
    <n v="0"/>
    <n v="0"/>
    <n v="0"/>
    <n v="0"/>
    <n v="50"/>
    <s v="36-50"/>
    <n v="2306"/>
    <n v="0"/>
    <n v="0"/>
    <n v="1"/>
    <n v="0"/>
    <n v="0"/>
    <n v="0"/>
    <n v="1"/>
    <n v="0"/>
    <n v="0"/>
    <n v="47"/>
    <d v="2016-06-22T00:00:00"/>
    <n v="6"/>
    <s v="June"/>
    <n v="1"/>
    <s v="1745,30015,Low income,1143,High spender,0.0380809595202399,1,0,28,25,0,22,2,3,5,2,1,0,4,5,0,0,0,0,0,0,0,50,36-50,2306,0,0,1,0,0,0,1,0,0,47"/>
  </r>
  <r>
    <n v="1737"/>
    <x v="464"/>
    <s v="Low income"/>
    <x v="391"/>
    <s v="High spender"/>
    <n v="5.5983205038488457E-2"/>
    <n v="1"/>
    <n v="0"/>
    <n v="80"/>
    <n v="9"/>
    <n v="9"/>
    <n v="11"/>
    <n v="13"/>
    <n v="10"/>
    <n v="16"/>
    <n v="4"/>
    <n v="3"/>
    <n v="1"/>
    <n v="3"/>
    <n v="8"/>
    <x v="1"/>
    <n v="0"/>
    <n v="0"/>
    <n v="0"/>
    <n v="0"/>
    <n v="0"/>
    <n v="0"/>
    <n v="44"/>
    <s v="36-50"/>
    <n v="2311"/>
    <n v="0"/>
    <n v="1"/>
    <n v="0"/>
    <n v="0"/>
    <n v="0"/>
    <n v="0"/>
    <n v="1"/>
    <n v="0"/>
    <n v="0"/>
    <n v="36"/>
    <d v="2016-06-17T00:00:00"/>
    <n v="6"/>
    <s v="June"/>
    <n v="1"/>
    <s v="1737,17148,Low income,960,High spender,0.0559832050384885,1,0,80,9,9,11,13,10,16,4,3,1,3,8,0,0,0,0,0,0,0,44,36-50,2311,0,1,0,0,0,0,1,0,0,36"/>
  </r>
  <r>
    <n v="918"/>
    <x v="465"/>
    <s v="Low income"/>
    <x v="392"/>
    <s v="High spender"/>
    <n v="3.5983051919306897E-2"/>
    <n v="1"/>
    <n v="0"/>
    <n v="12"/>
    <n v="39"/>
    <n v="1"/>
    <n v="9"/>
    <n v="2"/>
    <n v="1"/>
    <n v="34"/>
    <n v="1"/>
    <n v="2"/>
    <n v="1"/>
    <n v="2"/>
    <n v="7"/>
    <x v="1"/>
    <n v="0"/>
    <n v="1"/>
    <n v="0"/>
    <n v="0"/>
    <n v="0"/>
    <n v="1"/>
    <n v="42"/>
    <s v="36-50"/>
    <n v="2574"/>
    <n v="0"/>
    <n v="0"/>
    <n v="1"/>
    <n v="0"/>
    <n v="0"/>
    <n v="0"/>
    <n v="0"/>
    <n v="0"/>
    <n v="1"/>
    <n v="18"/>
    <d v="2015-09-28T00:00:00"/>
    <n v="9"/>
    <s v="September"/>
    <n v="1"/>
    <s v="918,31626,Low income,1138,High spender,0.0359830519193069,1,0,12,39,1,9,2,1,34,1,2,1,2,7,0,0,1,0,0,0,1,42,36-50,2574,0,0,1,0,0,0,0,0,1,18"/>
  </r>
  <r>
    <n v="615"/>
    <x v="466"/>
    <s v="Low income"/>
    <x v="36"/>
    <s v="High spender"/>
    <n v="5.6878306878306875E-2"/>
    <n v="1"/>
    <n v="0"/>
    <n v="94"/>
    <n v="25"/>
    <n v="4"/>
    <n v="9"/>
    <n v="6"/>
    <n v="8"/>
    <n v="32"/>
    <n v="3"/>
    <n v="2"/>
    <n v="1"/>
    <n v="3"/>
    <n v="7"/>
    <x v="1"/>
    <n v="0"/>
    <n v="0"/>
    <n v="0"/>
    <n v="0"/>
    <n v="0"/>
    <n v="0"/>
    <n v="50"/>
    <s v="36-50"/>
    <n v="2665"/>
    <n v="0"/>
    <n v="0"/>
    <n v="0"/>
    <n v="1"/>
    <n v="0"/>
    <n v="0"/>
    <n v="1"/>
    <n v="0"/>
    <n v="0"/>
    <n v="20"/>
    <d v="2015-06-29T00:00:00"/>
    <n v="6"/>
    <s v="June"/>
    <n v="1"/>
    <s v="615,19656,Low income,1118,High spender,0.0568783068783069,1,0,94,25,4,9,6,8,32,3,2,1,3,7,0,0,0,0,0,0,0,50,36-50,2665,0,0,0,1,0,0,1,0,0,20"/>
  </r>
  <r>
    <n v="488"/>
    <x v="467"/>
    <s v="Low income"/>
    <x v="393"/>
    <s v="High spender"/>
    <n v="1.4358499305233904E-2"/>
    <n v="1"/>
    <n v="0"/>
    <n v="12"/>
    <n v="14"/>
    <n v="7"/>
    <n v="9"/>
    <n v="6"/>
    <n v="16"/>
    <n v="12"/>
    <n v="2"/>
    <n v="2"/>
    <n v="0"/>
    <n v="3"/>
    <n v="6"/>
    <x v="1"/>
    <n v="0"/>
    <n v="0"/>
    <n v="0"/>
    <n v="0"/>
    <n v="0"/>
    <n v="1"/>
    <n v="51"/>
    <s v="50-65"/>
    <n v="2705"/>
    <n v="0"/>
    <n v="0"/>
    <n v="0"/>
    <n v="1"/>
    <n v="0"/>
    <n v="0"/>
    <n v="0"/>
    <n v="1"/>
    <n v="0"/>
    <n v="40"/>
    <d v="2015-05-20T00:00:00"/>
    <n v="5"/>
    <s v="May"/>
    <n v="1"/>
    <s v="488,41021,Low income,589,High spender,0.0143584993052339,1,0,12,14,7,9,6,16,12,2,2,0,3,6,0,0,0,0,0,0,1,51,50-65,2705,0,0,0,1,0,0,0,1,0,40"/>
  </r>
  <r>
    <n v="295"/>
    <x v="468"/>
    <s v="Low income"/>
    <x v="394"/>
    <s v="High spender"/>
    <n v="4.6333013315523648E-2"/>
    <n v="1"/>
    <n v="0"/>
    <n v="47"/>
    <n v="2"/>
    <n v="1"/>
    <n v="18"/>
    <n v="20"/>
    <n v="11"/>
    <n v="16"/>
    <n v="1"/>
    <n v="2"/>
    <n v="0"/>
    <n v="3"/>
    <n v="6"/>
    <x v="1"/>
    <n v="0"/>
    <n v="0"/>
    <n v="0"/>
    <n v="0"/>
    <n v="0"/>
    <n v="1"/>
    <n v="45"/>
    <s v="36-50"/>
    <n v="2768"/>
    <n v="0"/>
    <n v="1"/>
    <n v="0"/>
    <n v="0"/>
    <n v="0"/>
    <n v="0"/>
    <n v="1"/>
    <n v="0"/>
    <n v="0"/>
    <n v="36"/>
    <d v="2015-03-18T00:00:00"/>
    <n v="3"/>
    <s v="March"/>
    <n v="1"/>
    <s v="295,23957,Low income,1110,High spender,0.0463330133155236,1,0,47,2,1,18,20,11,16,1,2,0,3,6,0,0,0,0,0,0,1,45,36-50,2768,0,1,0,0,0,0,1,0,0,36"/>
  </r>
  <r>
    <n v="1932"/>
    <x v="469"/>
    <s v="Low income"/>
    <x v="395"/>
    <s v="High spender"/>
    <n v="4.5699946772108584E-2"/>
    <n v="1"/>
    <n v="0"/>
    <n v="64"/>
    <n v="46"/>
    <n v="0"/>
    <n v="7"/>
    <n v="0"/>
    <n v="0"/>
    <n v="2"/>
    <n v="2"/>
    <n v="2"/>
    <n v="0"/>
    <n v="3"/>
    <n v="6"/>
    <x v="1"/>
    <n v="0"/>
    <n v="0"/>
    <n v="0"/>
    <n v="0"/>
    <n v="0"/>
    <n v="0"/>
    <n v="37"/>
    <s v="36-50"/>
    <n v="2246"/>
    <n v="0"/>
    <n v="0"/>
    <n v="0"/>
    <n v="1"/>
    <n v="0"/>
    <n v="0"/>
    <n v="1"/>
    <n v="0"/>
    <n v="0"/>
    <n v="51"/>
    <d v="2016-08-21T00:00:00"/>
    <n v="8"/>
    <s v="August"/>
    <n v="1"/>
    <s v="1932,39453,Low income,1803,High spender,0.0456999467721086,1,0,64,46,0,7,0,0,2,2,2,0,3,6,0,0,0,0,0,0,0,37,36-50,2246,0,0,0,1,0,0,1,0,0,51"/>
  </r>
  <r>
    <n v="1656"/>
    <x v="470"/>
    <s v="Low income"/>
    <x v="396"/>
    <s v="High spender"/>
    <n v="1.6137962146533517E-2"/>
    <n v="1"/>
    <n v="2"/>
    <n v="79"/>
    <n v="28"/>
    <n v="1"/>
    <n v="21"/>
    <n v="3"/>
    <n v="0"/>
    <n v="10"/>
    <n v="3"/>
    <n v="2"/>
    <n v="1"/>
    <n v="3"/>
    <n v="5"/>
    <x v="1"/>
    <n v="0"/>
    <n v="0"/>
    <n v="0"/>
    <n v="0"/>
    <n v="0"/>
    <n v="0"/>
    <n v="70"/>
    <s v="66+"/>
    <n v="2338"/>
    <n v="0"/>
    <n v="0"/>
    <n v="1"/>
    <n v="0"/>
    <n v="0"/>
    <n v="0"/>
    <n v="0"/>
    <n v="0"/>
    <n v="1"/>
    <n v="43"/>
    <d v="2016-05-21T00:00:00"/>
    <n v="5"/>
    <s v="May"/>
    <n v="1"/>
    <s v="1656,48767,Low income,787,High spender,0.0161379621465335,1,2,79,28,1,21,3,0,10,3,2,1,3,5,0,0,0,0,0,0,0,70,66+,2338,0,0,1,0,0,0,0,0,1,43"/>
  </r>
  <r>
    <n v="1607"/>
    <x v="471"/>
    <s v="Low income"/>
    <x v="397"/>
    <s v="High spender"/>
    <n v="1.5532962156055838E-2"/>
    <n v="1"/>
    <n v="1"/>
    <n v="25"/>
    <n v="35"/>
    <n v="1"/>
    <n v="16"/>
    <n v="0"/>
    <n v="1"/>
    <n v="1"/>
    <n v="2"/>
    <n v="2"/>
    <n v="0"/>
    <n v="3"/>
    <n v="7"/>
    <x v="1"/>
    <n v="0"/>
    <n v="0"/>
    <n v="0"/>
    <n v="0"/>
    <n v="0"/>
    <n v="0"/>
    <n v="62"/>
    <s v="50-65"/>
    <n v="2355"/>
    <n v="0"/>
    <n v="1"/>
    <n v="0"/>
    <n v="0"/>
    <n v="0"/>
    <n v="0"/>
    <n v="0"/>
    <n v="1"/>
    <n v="0"/>
    <n v="52"/>
    <d v="2016-05-04T00:00:00"/>
    <n v="5"/>
    <s v="May"/>
    <n v="1"/>
    <s v="1607,49572,Low income,770,High spender,0.0155329621560558,1,1,25,35,1,16,0,1,1,2,2,0,3,7,0,0,0,0,0,0,0,62,50-65,2355,0,1,0,0,0,0,0,1,0,52"/>
  </r>
  <r>
    <n v="1536"/>
    <x v="472"/>
    <s v="Low income"/>
    <x v="235"/>
    <s v="Low spender"/>
    <n v="1.8520536006100883E-3"/>
    <n v="1"/>
    <n v="0"/>
    <n v="49"/>
    <n v="6"/>
    <n v="8"/>
    <n v="19"/>
    <n v="16"/>
    <n v="4"/>
    <n v="4"/>
    <n v="3"/>
    <n v="3"/>
    <n v="0"/>
    <n v="4"/>
    <n v="7"/>
    <x v="1"/>
    <n v="0"/>
    <n v="0"/>
    <n v="0"/>
    <n v="0"/>
    <n v="0"/>
    <n v="0"/>
    <n v="31"/>
    <s v="24-35"/>
    <n v="2380"/>
    <n v="0"/>
    <n v="0"/>
    <n v="1"/>
    <n v="0"/>
    <n v="0"/>
    <n v="0"/>
    <n v="1"/>
    <n v="0"/>
    <n v="0"/>
    <n v="49"/>
    <d v="2016-04-09T00:00:00"/>
    <n v="4"/>
    <s v="April"/>
    <n v="1"/>
    <s v="1536,18358,Low income,34,Low spender,0.00185205360061009,1,0,49,6,8,19,16,4,4,3,3,0,4,7,0,0,0,0,0,0,0,31,24-35,2380,0,0,1,0,0,0,1,0,0,49"/>
  </r>
  <r>
    <n v="1202"/>
    <x v="473"/>
    <s v="Low income"/>
    <x v="85"/>
    <s v="Low spender"/>
    <n v="4.4157608695652174E-4"/>
    <n v="1"/>
    <n v="1"/>
    <n v="95"/>
    <n v="17"/>
    <n v="8"/>
    <n v="14"/>
    <n v="10"/>
    <n v="4"/>
    <n v="3"/>
    <n v="2"/>
    <n v="1"/>
    <n v="0"/>
    <n v="4"/>
    <n v="7"/>
    <x v="1"/>
    <n v="0"/>
    <n v="0"/>
    <n v="0"/>
    <n v="0"/>
    <n v="0"/>
    <n v="0"/>
    <n v="60"/>
    <s v="50-65"/>
    <n v="2481"/>
    <n v="0"/>
    <n v="1"/>
    <n v="0"/>
    <n v="0"/>
    <n v="0"/>
    <n v="0"/>
    <n v="1"/>
    <n v="0"/>
    <n v="0"/>
    <n v="50"/>
    <d v="2015-12-30T00:00:00"/>
    <n v="12"/>
    <s v="December"/>
    <n v="1"/>
    <s v="1202,29440,Low income,13,Low spender,0.000441576086956522,1,1,95,17,8,14,10,4,3,2,1,0,4,7,0,0,0,0,0,0,0,60,50-65,2481,0,1,0,0,0,0,1,0,0,50"/>
  </r>
  <r>
    <n v="1102"/>
    <x v="474"/>
    <s v="Low income"/>
    <x v="398"/>
    <s v="Low spender"/>
    <n v="1.827667563885289E-3"/>
    <n v="0"/>
    <n v="0"/>
    <n v="19"/>
    <n v="2"/>
    <n v="6"/>
    <n v="28"/>
    <n v="13"/>
    <n v="4"/>
    <n v="16"/>
    <n v="1"/>
    <n v="2"/>
    <n v="0"/>
    <n v="3"/>
    <n v="7"/>
    <x v="1"/>
    <n v="0"/>
    <n v="0"/>
    <n v="0"/>
    <n v="0"/>
    <n v="0"/>
    <n v="0"/>
    <n v="30"/>
    <s v="24-35"/>
    <n v="2515"/>
    <n v="0"/>
    <n v="1"/>
    <n v="0"/>
    <n v="0"/>
    <n v="0"/>
    <n v="0"/>
    <n v="1"/>
    <n v="0"/>
    <n v="0"/>
    <n v="37"/>
    <d v="2015-11-26T00:00:00"/>
    <n v="11"/>
    <s v="November"/>
    <n v="1"/>
    <s v="1102,30093,Low income,55,Low spender,0.00182766756388529,0,0,19,2,6,28,13,4,16,1,2,0,3,7,0,0,0,0,0,0,0,30,24-35,2515,0,1,0,0,0,0,1,0,0,37"/>
  </r>
  <r>
    <n v="489"/>
    <x v="475"/>
    <s v="Low income"/>
    <x v="399"/>
    <s v="High spender"/>
    <n v="5.6909230600373173E-2"/>
    <n v="0"/>
    <n v="0"/>
    <n v="70"/>
    <n v="12"/>
    <n v="4"/>
    <n v="19"/>
    <n v="12"/>
    <n v="6"/>
    <n v="14"/>
    <n v="1"/>
    <n v="2"/>
    <n v="0"/>
    <n v="3"/>
    <n v="8"/>
    <x v="1"/>
    <n v="0"/>
    <n v="0"/>
    <n v="0"/>
    <n v="0"/>
    <n v="0"/>
    <n v="0"/>
    <n v="30"/>
    <s v="24-35"/>
    <n v="2704"/>
    <n v="0"/>
    <n v="1"/>
    <n v="0"/>
    <n v="0"/>
    <n v="0"/>
    <n v="0"/>
    <n v="1"/>
    <n v="0"/>
    <n v="0"/>
    <n v="39"/>
    <d v="2015-05-21T00:00:00"/>
    <n v="5"/>
    <s v="May"/>
    <n v="1"/>
    <s v="489,18222,Low income,1037,High spender,0.0569092306003732,0,0,70,12,4,19,12,6,14,1,2,0,3,8,0,0,0,0,0,0,0,30,24-35,2704,0,1,0,0,0,0,1,0,0,39"/>
  </r>
  <r>
    <n v="1979"/>
    <x v="476"/>
    <s v="Low income"/>
    <x v="219"/>
    <s v="Low spender"/>
    <n v="2.1229050279329611E-3"/>
    <n v="1"/>
    <n v="1"/>
    <n v="10"/>
    <n v="31"/>
    <n v="1"/>
    <n v="13"/>
    <n v="7"/>
    <n v="2"/>
    <n v="9"/>
    <n v="4"/>
    <n v="2"/>
    <n v="1"/>
    <n v="4"/>
    <n v="4"/>
    <x v="1"/>
    <n v="0"/>
    <n v="0"/>
    <n v="0"/>
    <n v="0"/>
    <n v="0"/>
    <n v="0"/>
    <n v="49"/>
    <s v="36-50"/>
    <n v="2231"/>
    <n v="0"/>
    <n v="0"/>
    <n v="0"/>
    <n v="1"/>
    <n v="0"/>
    <n v="1"/>
    <n v="0"/>
    <n v="0"/>
    <n v="0"/>
    <n v="45"/>
    <d v="2016-09-05T00:00:00"/>
    <n v="9"/>
    <s v="September"/>
    <n v="1"/>
    <s v="1979,26850,Low income,57,Low spender,0.00212290502793296,1,1,10,31,1,13,7,2,9,4,2,1,4,4,0,0,0,0,0,0,0,49,36-50,2231,0,0,0,1,0,1,0,0,0,45"/>
  </r>
  <r>
    <n v="1882"/>
    <x v="477"/>
    <s v="Low income"/>
    <x v="189"/>
    <s v="Low spender"/>
    <n v="1.2897948911538945E-3"/>
    <n v="1"/>
    <n v="0"/>
    <n v="15"/>
    <n v="16"/>
    <n v="7"/>
    <n v="23"/>
    <n v="0"/>
    <n v="8"/>
    <n v="6"/>
    <n v="3"/>
    <n v="3"/>
    <n v="0"/>
    <n v="4"/>
    <n v="5"/>
    <x v="1"/>
    <n v="0"/>
    <n v="0"/>
    <n v="0"/>
    <n v="0"/>
    <n v="1"/>
    <n v="0"/>
    <n v="37"/>
    <s v="36-50"/>
    <n v="2260"/>
    <n v="0"/>
    <n v="0"/>
    <n v="1"/>
    <n v="0"/>
    <n v="0"/>
    <n v="0"/>
    <n v="0"/>
    <n v="1"/>
    <n v="0"/>
    <n v="48"/>
    <d v="2016-08-07T00:00:00"/>
    <n v="8"/>
    <s v="August"/>
    <n v="1"/>
    <s v="1882,31788,Low income,41,Low spender,0.00128979489115389,1,0,15,16,7,23,0,8,6,3,3,0,4,5,0,0,0,0,0,1,0,37,36-50,2260,0,0,1,0,0,0,0,1,0,48"/>
  </r>
  <r>
    <n v="1705"/>
    <x v="478"/>
    <s v="Low income"/>
    <x v="338"/>
    <s v="Low spender"/>
    <n v="2.9202349312596383E-3"/>
    <n v="1"/>
    <n v="0"/>
    <n v="16"/>
    <n v="47"/>
    <n v="1"/>
    <n v="6"/>
    <n v="0"/>
    <n v="0"/>
    <n v="12"/>
    <n v="1"/>
    <n v="1"/>
    <n v="1"/>
    <n v="3"/>
    <n v="6"/>
    <x v="1"/>
    <n v="0"/>
    <n v="0"/>
    <n v="0"/>
    <n v="0"/>
    <n v="0"/>
    <n v="0"/>
    <n v="36"/>
    <s v="36-50"/>
    <n v="2317"/>
    <n v="0"/>
    <n v="1"/>
    <n v="0"/>
    <n v="0"/>
    <n v="0"/>
    <n v="0"/>
    <n v="0"/>
    <n v="1"/>
    <n v="0"/>
    <n v="42"/>
    <d v="2016-06-11T00:00:00"/>
    <n v="6"/>
    <s v="June"/>
    <n v="1"/>
    <s v="1705,30477,Low income,89,Low spender,0.00292023493125964,1,0,16,47,1,6,0,0,12,1,1,1,3,6,0,0,0,0,0,0,0,36,36-50,2317,0,1,0,0,0,0,0,1,0,42"/>
  </r>
  <r>
    <n v="1567"/>
    <x v="479"/>
    <s v="Low income"/>
    <x v="400"/>
    <s v="Low spender"/>
    <n v="1.4718378247147366E-2"/>
    <n v="1"/>
    <n v="0"/>
    <n v="36"/>
    <n v="38"/>
    <n v="0"/>
    <n v="12"/>
    <n v="3"/>
    <n v="1"/>
    <n v="1"/>
    <n v="1"/>
    <n v="2"/>
    <n v="0"/>
    <n v="3"/>
    <n v="7"/>
    <x v="1"/>
    <n v="0"/>
    <n v="0"/>
    <n v="0"/>
    <n v="0"/>
    <n v="0"/>
    <n v="0"/>
    <n v="43"/>
    <s v="36-50"/>
    <n v="2369"/>
    <n v="1"/>
    <n v="0"/>
    <n v="0"/>
    <n v="0"/>
    <n v="0"/>
    <n v="0"/>
    <n v="1"/>
    <n v="0"/>
    <n v="0"/>
    <n v="53"/>
    <d v="2016-04-20T00:00:00"/>
    <n v="4"/>
    <s v="April"/>
    <n v="1"/>
    <s v="1567,32952,Low income,485,Low spender,0.0147183782471474,1,0,36,38,0,12,3,1,1,1,2,0,3,7,0,0,0,0,0,0,0,43,36-50,2369,1,0,0,0,0,0,1,0,0,53"/>
  </r>
  <r>
    <n v="1360"/>
    <x v="480"/>
    <s v="Low income"/>
    <x v="401"/>
    <s v="High spender"/>
    <n v="3.1684200079396589E-2"/>
    <n v="1"/>
    <n v="0"/>
    <n v="82"/>
    <n v="37"/>
    <n v="0"/>
    <n v="17"/>
    <n v="0"/>
    <n v="0"/>
    <n v="3"/>
    <n v="1"/>
    <n v="2"/>
    <n v="0"/>
    <n v="3"/>
    <n v="7"/>
    <x v="1"/>
    <n v="0"/>
    <n v="0"/>
    <n v="0"/>
    <n v="0"/>
    <n v="0"/>
    <n v="0"/>
    <n v="53"/>
    <s v="50-65"/>
    <n v="2431"/>
    <n v="0"/>
    <n v="0"/>
    <n v="1"/>
    <n v="0"/>
    <n v="0"/>
    <n v="0"/>
    <n v="0"/>
    <n v="0"/>
    <n v="1"/>
    <n v="51"/>
    <d v="2016-02-18T00:00:00"/>
    <n v="2"/>
    <s v="February"/>
    <n v="1"/>
    <s v="1360,40304,Low income,1277,High spender,0.0316842000793966,1,0,82,37,0,17,0,0,3,1,2,0,3,7,0,0,0,0,0,0,0,53,50-65,2431,0,0,1,0,0,0,0,0,1,51"/>
  </r>
  <r>
    <n v="1203"/>
    <x v="481"/>
    <s v="Low income"/>
    <x v="402"/>
    <s v="Low spender"/>
    <n v="2.3834745762711865E-4"/>
    <n v="1"/>
    <n v="0"/>
    <n v="54"/>
    <n v="26"/>
    <n v="3"/>
    <n v="13"/>
    <n v="2"/>
    <n v="10"/>
    <n v="0"/>
    <n v="1"/>
    <n v="2"/>
    <n v="0"/>
    <n v="3"/>
    <n v="6"/>
    <x v="1"/>
    <n v="0"/>
    <n v="0"/>
    <n v="0"/>
    <n v="0"/>
    <n v="0"/>
    <n v="0"/>
    <n v="48"/>
    <s v="36-50"/>
    <n v="2481"/>
    <n v="1"/>
    <n v="0"/>
    <n v="0"/>
    <n v="0"/>
    <n v="0"/>
    <n v="0"/>
    <n v="0"/>
    <n v="1"/>
    <n v="0"/>
    <n v="54"/>
    <d v="2015-12-30T00:00:00"/>
    <n v="12"/>
    <s v="December"/>
    <n v="1"/>
    <s v="1203,37760,Low income,9,Low spender,0.000238347457627119,1,0,54,26,3,13,2,10,0,1,2,0,3,6,0,0,0,0,0,0,0,48,36-50,2481,1,0,0,0,0,0,0,1,0,54"/>
  </r>
  <r>
    <n v="853"/>
    <x v="482"/>
    <s v="Low income"/>
    <x v="181"/>
    <s v="Low spender"/>
    <n v="1.4318231881929658E-3"/>
    <n v="1"/>
    <n v="1"/>
    <n v="39"/>
    <n v="37"/>
    <n v="0"/>
    <n v="17"/>
    <n v="0"/>
    <n v="0"/>
    <n v="3"/>
    <n v="3"/>
    <n v="3"/>
    <n v="0"/>
    <n v="3"/>
    <n v="9"/>
    <x v="1"/>
    <n v="0"/>
    <n v="0"/>
    <n v="0"/>
    <n v="0"/>
    <n v="0"/>
    <n v="0"/>
    <n v="58"/>
    <s v="50-65"/>
    <n v="2594"/>
    <n v="0"/>
    <n v="0"/>
    <n v="1"/>
    <n v="0"/>
    <n v="0"/>
    <n v="0"/>
    <n v="0"/>
    <n v="0"/>
    <n v="1"/>
    <n v="51"/>
    <d v="2015-09-08T00:00:00"/>
    <n v="9"/>
    <s v="September"/>
    <n v="1"/>
    <s v="853,27238,Low income,39,Low spender,0.00143182318819297,1,1,39,37,0,17,0,0,3,3,3,0,3,9,0,0,0,0,0,0,0,58,50-65,2594,0,0,1,0,0,0,0,0,1,51"/>
  </r>
  <r>
    <n v="593"/>
    <x v="483"/>
    <s v="Low income"/>
    <x v="312"/>
    <s v="High spender"/>
    <n v="0.10313871525468812"/>
    <n v="1"/>
    <n v="0"/>
    <n v="93"/>
    <n v="4"/>
    <n v="8"/>
    <n v="11"/>
    <n v="19"/>
    <n v="12"/>
    <n v="26"/>
    <n v="2"/>
    <n v="2"/>
    <n v="1"/>
    <n v="2"/>
    <n v="9"/>
    <x v="1"/>
    <n v="0"/>
    <n v="0"/>
    <n v="0"/>
    <n v="0"/>
    <n v="0"/>
    <n v="0"/>
    <n v="33"/>
    <s v="24-35"/>
    <n v="2675"/>
    <n v="0"/>
    <n v="0"/>
    <n v="1"/>
    <n v="0"/>
    <n v="0"/>
    <n v="0"/>
    <n v="0"/>
    <n v="0"/>
    <n v="0"/>
    <n v="28"/>
    <d v="2015-06-19T00:00:00"/>
    <n v="6"/>
    <s v="June"/>
    <n v="1"/>
    <s v="593,15038,Low income,1551,High spender,0.103138715254688,1,0,93,4,8,11,19,12,26,2,2,1,2,9,0,0,0,0,0,0,0,33,24-35,2675,0,0,1,0,0,0,0,0,0,28"/>
  </r>
  <r>
    <n v="287"/>
    <x v="484"/>
    <s v="Low income"/>
    <x v="403"/>
    <s v="High spender"/>
    <n v="3.709744876620661E-2"/>
    <n v="1"/>
    <n v="0"/>
    <n v="80"/>
    <n v="16"/>
    <n v="12"/>
    <n v="18"/>
    <n v="7"/>
    <n v="1"/>
    <n v="13"/>
    <n v="1"/>
    <n v="2"/>
    <n v="0"/>
    <n v="3"/>
    <n v="7"/>
    <x v="1"/>
    <n v="0"/>
    <n v="0"/>
    <n v="0"/>
    <n v="0"/>
    <n v="0"/>
    <n v="0"/>
    <n v="51"/>
    <s v="50-65"/>
    <n v="2770"/>
    <n v="1"/>
    <n v="0"/>
    <n v="0"/>
    <n v="0"/>
    <n v="0"/>
    <n v="0"/>
    <n v="1"/>
    <n v="0"/>
    <n v="0"/>
    <n v="41"/>
    <d v="2015-03-16T00:00:00"/>
    <n v="3"/>
    <s v="March"/>
    <n v="1"/>
    <s v="287,23910,Low income,887,High spender,0.0370974487662066,1,0,80,16,12,18,7,1,13,1,2,0,3,7,0,0,0,0,0,0,0,51,50-65,2770,1,0,0,0,0,0,1,0,0,41"/>
  </r>
  <r>
    <n v="1844"/>
    <x v="485"/>
    <s v="Low income"/>
    <x v="404"/>
    <s v="High spender"/>
    <n v="4.0339157245632064E-2"/>
    <n v="1"/>
    <n v="0"/>
    <n v="84"/>
    <n v="6"/>
    <n v="5"/>
    <n v="17"/>
    <n v="3"/>
    <n v="24"/>
    <n v="46"/>
    <n v="2"/>
    <n v="2"/>
    <n v="2"/>
    <n v="2"/>
    <n v="7"/>
    <x v="1"/>
    <n v="0"/>
    <n v="0"/>
    <n v="0"/>
    <n v="0"/>
    <n v="0"/>
    <n v="0"/>
    <n v="41"/>
    <s v="36-50"/>
    <n v="2273"/>
    <n v="0"/>
    <n v="1"/>
    <n v="0"/>
    <n v="0"/>
    <n v="0"/>
    <n v="0"/>
    <n v="1"/>
    <n v="0"/>
    <n v="0"/>
    <n v="9"/>
    <d v="2016-07-25T00:00:00"/>
    <n v="7"/>
    <s v="July"/>
    <n v="1"/>
    <s v="1844,27244,Low income,1099,High spender,0.0403391572456321,1,0,84,6,5,17,3,24,46,2,2,2,2,7,0,0,0,0,0,0,0,41,36-50,2273,0,1,0,0,0,0,1,0,0,9"/>
  </r>
  <r>
    <n v="1686"/>
    <x v="486"/>
    <s v="Low income"/>
    <x v="405"/>
    <s v="Low spender"/>
    <n v="3.0073379044869481E-3"/>
    <n v="2"/>
    <n v="0"/>
    <n v="76"/>
    <n v="8"/>
    <n v="3"/>
    <n v="22"/>
    <n v="21"/>
    <n v="1"/>
    <n v="13"/>
    <n v="3"/>
    <n v="3"/>
    <n v="0"/>
    <n v="3"/>
    <n v="9"/>
    <x v="1"/>
    <n v="0"/>
    <n v="0"/>
    <n v="0"/>
    <n v="0"/>
    <n v="0"/>
    <n v="0"/>
    <n v="49"/>
    <s v="36-50"/>
    <n v="2324"/>
    <n v="0"/>
    <n v="0"/>
    <n v="0"/>
    <n v="1"/>
    <n v="0"/>
    <n v="0"/>
    <n v="1"/>
    <n v="0"/>
    <n v="0"/>
    <n v="42"/>
    <d v="2016-06-04T00:00:00"/>
    <n v="6"/>
    <s v="June"/>
    <n v="1"/>
    <s v="1686,16626,Low income,50,Low spender,0.00300733790448695,2,0,76,8,3,22,21,1,13,3,3,0,3,9,0,0,0,0,0,0,0,49,36-50,2324,0,0,0,1,0,0,1,0,0,42"/>
  </r>
  <r>
    <n v="1605"/>
    <x v="487"/>
    <s v="Low income"/>
    <x v="289"/>
    <s v="High spender"/>
    <n v="7.3930363702209109E-2"/>
    <n v="1"/>
    <n v="0"/>
    <n v="39"/>
    <n v="24"/>
    <n v="1"/>
    <n v="16"/>
    <n v="12"/>
    <n v="2"/>
    <n v="5"/>
    <n v="3"/>
    <n v="4"/>
    <n v="0"/>
    <n v="3"/>
    <n v="8"/>
    <x v="1"/>
    <n v="0"/>
    <n v="0"/>
    <n v="0"/>
    <n v="0"/>
    <n v="0"/>
    <n v="0"/>
    <n v="52"/>
    <s v="50-65"/>
    <n v="2356"/>
    <n v="0"/>
    <n v="1"/>
    <n v="0"/>
    <n v="0"/>
    <n v="0"/>
    <n v="0"/>
    <n v="1"/>
    <n v="0"/>
    <n v="0"/>
    <n v="50"/>
    <d v="2016-05-03T00:00:00"/>
    <n v="5"/>
    <s v="May"/>
    <n v="1"/>
    <s v="1605,19329,Low income,1429,High spender,0.0739303637022091,1,0,39,24,1,16,12,2,5,3,4,0,3,8,0,0,0,0,0,0,0,52,50-65,2356,0,1,0,0,0,0,1,0,0,50"/>
  </r>
  <r>
    <n v="1541"/>
    <x v="488"/>
    <s v="High income"/>
    <x v="406"/>
    <s v="High spender"/>
    <n v="2.0085901970692269E-2"/>
    <n v="1"/>
    <n v="1"/>
    <n v="65"/>
    <n v="10"/>
    <n v="5"/>
    <n v="28"/>
    <n v="11"/>
    <n v="1"/>
    <n v="8"/>
    <n v="1"/>
    <n v="2"/>
    <n v="0"/>
    <n v="3"/>
    <n v="5"/>
    <x v="1"/>
    <n v="0"/>
    <n v="0"/>
    <n v="0"/>
    <n v="0"/>
    <n v="0"/>
    <n v="0"/>
    <n v="44"/>
    <s v="36-50"/>
    <n v="2378"/>
    <n v="1"/>
    <n v="0"/>
    <n v="0"/>
    <n v="0"/>
    <n v="0"/>
    <n v="0"/>
    <n v="0"/>
    <n v="0"/>
    <n v="1"/>
    <n v="47"/>
    <d v="2016-04-11T00:00:00"/>
    <n v="4"/>
    <s v="April"/>
    <n v="1"/>
    <s v="1541,55412,High income,1113,High spender,0.0200859019706923,1,1,65,10,5,28,11,1,8,1,2,0,3,5,0,0,0,0,0,0,0,44,36-50,2378,1,0,0,0,0,0,0,0,1,47"/>
  </r>
  <r>
    <n v="1373"/>
    <x v="489"/>
    <s v="Low income"/>
    <x v="407"/>
    <s v="Low spender"/>
    <n v="1.2245587365931931E-2"/>
    <n v="1"/>
    <n v="0"/>
    <n v="8"/>
    <n v="11"/>
    <n v="5"/>
    <n v="22"/>
    <n v="12"/>
    <n v="5"/>
    <n v="11"/>
    <n v="2"/>
    <n v="3"/>
    <n v="0"/>
    <n v="3"/>
    <n v="7"/>
    <x v="1"/>
    <n v="0"/>
    <n v="0"/>
    <n v="0"/>
    <n v="0"/>
    <n v="0"/>
    <n v="0"/>
    <n v="39"/>
    <s v="36-50"/>
    <n v="2428"/>
    <n v="0"/>
    <n v="1"/>
    <n v="0"/>
    <n v="0"/>
    <n v="0"/>
    <n v="1"/>
    <n v="0"/>
    <n v="0"/>
    <n v="0"/>
    <n v="44"/>
    <d v="2016-02-21T00:00:00"/>
    <n v="2"/>
    <s v="February"/>
    <n v="1"/>
    <s v="1373,35523,Low income,435,Low spender,0.0122455873659319,1,0,8,11,5,22,12,5,11,2,3,0,3,7,0,0,0,0,0,0,0,39,36-50,2428,0,1,0,0,0,1,0,0,0,44"/>
  </r>
  <r>
    <n v="820"/>
    <x v="490"/>
    <s v="Low income"/>
    <x v="408"/>
    <s v="Low spender"/>
    <n v="1.470699147748699E-2"/>
    <n v="1"/>
    <n v="1"/>
    <n v="33"/>
    <n v="20"/>
    <n v="1"/>
    <n v="28"/>
    <n v="3"/>
    <n v="3"/>
    <n v="2"/>
    <n v="3"/>
    <n v="2"/>
    <n v="0"/>
    <n v="3"/>
    <n v="8"/>
    <x v="1"/>
    <n v="0"/>
    <n v="0"/>
    <n v="0"/>
    <n v="0"/>
    <n v="0"/>
    <n v="1"/>
    <n v="71"/>
    <s v="66+"/>
    <n v="2606"/>
    <n v="0"/>
    <n v="0"/>
    <n v="1"/>
    <n v="0"/>
    <n v="0"/>
    <n v="0"/>
    <n v="0"/>
    <n v="0"/>
    <n v="1"/>
    <n v="53"/>
    <d v="2015-08-27T00:00:00"/>
    <n v="8"/>
    <s v="August"/>
    <n v="1"/>
    <s v="820,26518,Low income,390,Low spender,0.014706991477487,1,1,33,20,1,28,3,3,2,3,2,0,3,8,0,0,0,0,0,0,1,71,66+,2606,0,0,1,0,0,0,0,0,1,53"/>
  </r>
  <r>
    <n v="537"/>
    <x v="491"/>
    <s v="Low income"/>
    <x v="409"/>
    <s v="High spender"/>
    <n v="4.1422594142259413E-2"/>
    <n v="1"/>
    <n v="1"/>
    <n v="49"/>
    <n v="15"/>
    <n v="8"/>
    <n v="16"/>
    <n v="11"/>
    <n v="5"/>
    <n v="22"/>
    <n v="4"/>
    <n v="2"/>
    <n v="0"/>
    <n v="4"/>
    <n v="6"/>
    <x v="1"/>
    <n v="0"/>
    <n v="0"/>
    <n v="0"/>
    <n v="0"/>
    <n v="0"/>
    <n v="0"/>
    <n v="48"/>
    <s v="36-50"/>
    <n v="2692"/>
    <n v="0"/>
    <n v="0"/>
    <n v="0"/>
    <n v="1"/>
    <n v="0"/>
    <n v="0"/>
    <n v="1"/>
    <n v="0"/>
    <n v="0"/>
    <n v="33"/>
    <d v="2015-06-02T00:00:00"/>
    <n v="6"/>
    <s v="June"/>
    <n v="1"/>
    <s v="537,26290,Low income,1089,High spender,0.0414225941422594,1,1,49,15,8,16,11,5,22,4,2,0,4,6,0,0,0,0,0,0,0,48,36-50,2692,0,0,0,1,0,0,1,0,0,33"/>
  </r>
  <r>
    <n v="2018"/>
    <x v="492"/>
    <s v="Low income"/>
    <x v="410"/>
    <s v="High spender"/>
    <n v="3.8754764930114358E-2"/>
    <n v="0"/>
    <n v="0"/>
    <n v="58"/>
    <n v="14"/>
    <n v="10"/>
    <n v="13"/>
    <n v="4"/>
    <n v="15"/>
    <n v="9"/>
    <n v="1"/>
    <n v="2"/>
    <n v="1"/>
    <n v="4"/>
    <n v="2"/>
    <x v="1"/>
    <n v="0"/>
    <n v="0"/>
    <n v="0"/>
    <n v="0"/>
    <n v="0"/>
    <n v="0"/>
    <n v="68"/>
    <s v="66+"/>
    <n v="2219"/>
    <n v="0"/>
    <n v="1"/>
    <n v="0"/>
    <n v="0"/>
    <n v="0"/>
    <n v="0"/>
    <n v="1"/>
    <n v="0"/>
    <n v="0"/>
    <n v="47"/>
    <d v="2016-09-17T00:00:00"/>
    <n v="9"/>
    <s v="September"/>
    <n v="1"/>
    <s v="2018,28332,Low income,1098,High spender,0.0387547649301144,0,0,58,14,10,13,4,15,9,1,2,1,4,2,0,0,0,0,0,0,0,68,66+,2219,0,1,0,0,0,0,1,0,0,47"/>
  </r>
  <r>
    <n v="1820"/>
    <x v="493"/>
    <s v="Low income"/>
    <x v="411"/>
    <s v="High spender"/>
    <n v="2.5617061047623093E-2"/>
    <n v="0"/>
    <n v="0"/>
    <n v="13"/>
    <n v="4"/>
    <n v="24"/>
    <n v="11"/>
    <n v="16"/>
    <n v="1"/>
    <n v="25"/>
    <n v="1"/>
    <n v="2"/>
    <n v="0"/>
    <n v="4"/>
    <n v="6"/>
    <x v="1"/>
    <n v="0"/>
    <n v="0"/>
    <n v="0"/>
    <n v="0"/>
    <n v="0"/>
    <n v="0"/>
    <n v="63"/>
    <s v="50-65"/>
    <n v="2280"/>
    <n v="0"/>
    <n v="1"/>
    <n v="0"/>
    <n v="0"/>
    <n v="0"/>
    <n v="0"/>
    <n v="1"/>
    <n v="0"/>
    <n v="0"/>
    <n v="31"/>
    <d v="2016-07-18T00:00:00"/>
    <n v="7"/>
    <s v="July"/>
    <n v="1"/>
    <s v="1820,23539,Low income,603,High spender,0.0256170610476231,0,0,13,4,24,11,16,1,25,1,2,0,4,6,0,0,0,0,0,0,0,63,50-65,2280,0,1,0,0,0,0,1,0,0,31"/>
  </r>
  <r>
    <n v="1428"/>
    <x v="494"/>
    <s v="Low income"/>
    <x v="140"/>
    <s v="Low spender"/>
    <n v="3.339773668230748E-3"/>
    <n v="1"/>
    <n v="0"/>
    <n v="17"/>
    <n v="14"/>
    <n v="2"/>
    <n v="30"/>
    <n v="8"/>
    <n v="2"/>
    <n v="3"/>
    <n v="1"/>
    <n v="2"/>
    <n v="0"/>
    <n v="4"/>
    <n v="5"/>
    <x v="1"/>
    <n v="0"/>
    <n v="0"/>
    <n v="0"/>
    <n v="0"/>
    <n v="0"/>
    <n v="0"/>
    <n v="49"/>
    <s v="36-50"/>
    <n v="2414"/>
    <n v="0"/>
    <n v="0"/>
    <n v="1"/>
    <n v="0"/>
    <n v="0"/>
    <n v="0"/>
    <n v="0"/>
    <n v="1"/>
    <n v="0"/>
    <n v="53"/>
    <d v="2016-03-06T00:00:00"/>
    <n v="3"/>
    <s v="March"/>
    <n v="1"/>
    <s v="1428,36230,Low income,121,Low spender,0.00333977366823075,1,0,17,14,2,30,8,2,3,1,2,0,4,5,0,0,0,0,0,0,0,49,36-50,2414,0,0,1,0,0,0,0,1,0,53"/>
  </r>
  <r>
    <n v="1077"/>
    <x v="495"/>
    <s v="Low income"/>
    <x v="412"/>
    <s v="Low spender"/>
    <n v="3.2259433762044229E-3"/>
    <n v="1"/>
    <n v="0"/>
    <n v="87"/>
    <n v="25"/>
    <n v="5"/>
    <n v="19"/>
    <n v="7"/>
    <n v="0"/>
    <n v="23"/>
    <n v="3"/>
    <n v="3"/>
    <n v="0"/>
    <n v="3"/>
    <n v="7"/>
    <x v="1"/>
    <n v="0"/>
    <n v="0"/>
    <n v="0"/>
    <n v="0"/>
    <n v="0"/>
    <n v="0"/>
    <n v="47"/>
    <s v="36-50"/>
    <n v="2520"/>
    <n v="0"/>
    <n v="1"/>
    <n v="0"/>
    <n v="0"/>
    <n v="0"/>
    <n v="1"/>
    <n v="0"/>
    <n v="0"/>
    <n v="0"/>
    <n v="33"/>
    <d v="2015-11-21T00:00:00"/>
    <n v="11"/>
    <s v="November"/>
    <n v="1"/>
    <s v="1077,23559,Low income,76,Low spender,0.00322594337620442,1,0,87,25,5,19,7,0,23,3,3,0,3,7,0,0,0,0,0,0,0,47,36-50,2520,0,1,0,0,0,1,0,0,0,33"/>
  </r>
  <r>
    <n v="1074"/>
    <x v="496"/>
    <s v="Low income"/>
    <x v="215"/>
    <s v="High spender"/>
    <n v="7.2732170516533107E-2"/>
    <n v="1"/>
    <n v="0"/>
    <n v="39"/>
    <n v="21"/>
    <n v="2"/>
    <n v="28"/>
    <n v="3"/>
    <n v="2"/>
    <n v="9"/>
    <n v="3"/>
    <n v="2"/>
    <n v="0"/>
    <n v="4"/>
    <n v="8"/>
    <x v="1"/>
    <n v="0"/>
    <n v="0"/>
    <n v="0"/>
    <n v="0"/>
    <n v="0"/>
    <n v="0"/>
    <n v="44"/>
    <s v="36-50"/>
    <n v="2521"/>
    <n v="1"/>
    <n v="0"/>
    <n v="0"/>
    <n v="0"/>
    <n v="0"/>
    <n v="0"/>
    <n v="0"/>
    <n v="0"/>
    <n v="1"/>
    <n v="47"/>
    <d v="2015-11-20T00:00:00"/>
    <n v="11"/>
    <s v="November"/>
    <n v="1"/>
    <s v="1074,14849,Low income,1080,High spender,0.0727321705165331,1,0,39,21,2,28,3,2,9,3,2,0,4,8,0,0,0,0,0,0,0,44,36-50,2521,1,0,0,0,0,0,0,0,1,47"/>
  </r>
  <r>
    <n v="698"/>
    <x v="497"/>
    <s v="Low income"/>
    <x v="413"/>
    <s v="Low spender"/>
    <n v="3.3432998097309053E-3"/>
    <n v="0"/>
    <n v="0"/>
    <n v="14"/>
    <n v="3"/>
    <n v="3"/>
    <n v="14"/>
    <n v="15"/>
    <n v="21"/>
    <n v="10"/>
    <n v="1"/>
    <n v="2"/>
    <n v="1"/>
    <n v="2"/>
    <n v="9"/>
    <x v="1"/>
    <n v="0"/>
    <n v="0"/>
    <n v="0"/>
    <n v="0"/>
    <n v="0"/>
    <n v="1"/>
    <n v="37"/>
    <s v="36-50"/>
    <n v="2644"/>
    <n v="0"/>
    <n v="1"/>
    <n v="0"/>
    <n v="0"/>
    <n v="0"/>
    <n v="0"/>
    <n v="1"/>
    <n v="0"/>
    <n v="0"/>
    <n v="46"/>
    <d v="2015-07-20T00:00:00"/>
    <n v="7"/>
    <s v="July"/>
    <n v="1"/>
    <s v="698,36790,Low income,123,Low spender,0.00334329980973091,0,0,14,3,3,14,15,21,10,1,2,1,2,9,0,0,0,0,0,0,1,37,36-50,2644,0,1,0,0,0,0,1,0,0,46"/>
  </r>
  <r>
    <n v="48"/>
    <x v="498"/>
    <s v="Low income"/>
    <x v="414"/>
    <s v="High spender"/>
    <n v="6.697906904092471E-2"/>
    <n v="1"/>
    <n v="0"/>
    <n v="69"/>
    <n v="1"/>
    <n v="3"/>
    <n v="2"/>
    <n v="20"/>
    <n v="30"/>
    <n v="47"/>
    <n v="3"/>
    <n v="2"/>
    <n v="1"/>
    <n v="2"/>
    <n v="8"/>
    <x v="1"/>
    <n v="0"/>
    <n v="0"/>
    <n v="0"/>
    <n v="0"/>
    <n v="0"/>
    <n v="0"/>
    <n v="40"/>
    <s v="36-50"/>
    <n v="2843"/>
    <n v="0"/>
    <n v="1"/>
    <n v="0"/>
    <n v="0"/>
    <n v="0"/>
    <n v="0"/>
    <n v="0"/>
    <n v="0"/>
    <n v="0"/>
    <n v="9"/>
    <d v="2015-01-02T00:00:00"/>
    <n v="1"/>
    <s v="January"/>
    <n v="1"/>
    <s v="48,16005,Low income,1072,High spender,0.0669790690409247,1,0,69,1,3,2,20,30,47,3,2,1,2,8,0,0,0,0,0,0,0,40,36-50,2843,0,1,0,0,0,0,0,0,0,9"/>
  </r>
  <r>
    <n v="1954"/>
    <x v="499"/>
    <s v="Low income"/>
    <x v="415"/>
    <s v="Low spender"/>
    <n v="4.0979789512899318E-3"/>
    <n v="1"/>
    <n v="0"/>
    <n v="0"/>
    <n v="6"/>
    <n v="16"/>
    <n v="24"/>
    <n v="11"/>
    <n v="0"/>
    <n v="34"/>
    <n v="2"/>
    <n v="3"/>
    <n v="1"/>
    <n v="2"/>
    <n v="7"/>
    <x v="1"/>
    <n v="0"/>
    <n v="1"/>
    <n v="0"/>
    <n v="0"/>
    <n v="0"/>
    <n v="1"/>
    <n v="31"/>
    <s v="24-35"/>
    <n v="2241"/>
    <n v="0"/>
    <n v="0"/>
    <n v="1"/>
    <n v="0"/>
    <n v="0"/>
    <n v="0"/>
    <n v="1"/>
    <n v="0"/>
    <n v="0"/>
    <n v="23"/>
    <d v="2016-08-26T00:00:00"/>
    <n v="8"/>
    <s v="August"/>
    <n v="1"/>
    <s v="1954,21474,Low income,88,Low spender,0.00409797895128993,1,0,0,6,16,24,11,0,34,2,3,1,2,7,0,0,1,0,0,0,1,31,24-35,2241,0,0,1,0,0,0,1,0,0,23"/>
  </r>
  <r>
    <n v="1758"/>
    <x v="500"/>
    <s v="Low income"/>
    <x v="416"/>
    <s v="Low spender"/>
    <n v="1.4387682648828431E-2"/>
    <n v="1"/>
    <n v="0"/>
    <n v="65"/>
    <n v="25"/>
    <n v="3"/>
    <n v="16"/>
    <n v="8"/>
    <n v="5"/>
    <n v="2"/>
    <n v="2"/>
    <n v="2"/>
    <n v="1"/>
    <n v="3"/>
    <n v="6"/>
    <x v="1"/>
    <n v="0"/>
    <n v="0"/>
    <n v="0"/>
    <n v="0"/>
    <n v="0"/>
    <n v="0"/>
    <n v="48"/>
    <s v="36-50"/>
    <n v="2301"/>
    <n v="1"/>
    <n v="0"/>
    <n v="0"/>
    <n v="0"/>
    <n v="0"/>
    <n v="0"/>
    <n v="1"/>
    <n v="0"/>
    <n v="0"/>
    <n v="55"/>
    <d v="2016-06-27T00:00:00"/>
    <n v="6"/>
    <s v="June"/>
    <n v="1"/>
    <s v="1758,26759,Low income,385,Low spender,0.0143876826488284,1,0,65,25,3,16,8,5,2,2,2,1,3,6,0,0,0,0,0,0,0,48,36-50,2301,1,0,0,0,0,0,1,0,0,55"/>
  </r>
  <r>
    <n v="1496"/>
    <x v="501"/>
    <s v="Low income"/>
    <x v="417"/>
    <s v="Low spender"/>
    <n v="7.2957198443579768E-4"/>
    <n v="1"/>
    <n v="1"/>
    <n v="80"/>
    <n v="24"/>
    <n v="2"/>
    <n v="23"/>
    <n v="0"/>
    <n v="8"/>
    <n v="24"/>
    <n v="3"/>
    <n v="2"/>
    <n v="1"/>
    <n v="3"/>
    <n v="6"/>
    <x v="1"/>
    <n v="0"/>
    <n v="0"/>
    <n v="0"/>
    <n v="0"/>
    <n v="0"/>
    <n v="0"/>
    <n v="52"/>
    <s v="50-65"/>
    <n v="2394"/>
    <n v="0"/>
    <n v="1"/>
    <n v="0"/>
    <n v="0"/>
    <n v="0"/>
    <n v="0"/>
    <n v="1"/>
    <n v="0"/>
    <n v="0"/>
    <n v="33"/>
    <d v="2016-03-26T00:00:00"/>
    <n v="3"/>
    <s v="March"/>
    <n v="1"/>
    <s v="1496,41120,Low income,30,Low spender,0.000729571984435798,1,1,80,24,2,23,0,8,24,3,2,1,3,6,0,0,0,0,0,0,0,52,50-65,2394,0,1,0,0,0,0,1,0,0,33"/>
  </r>
  <r>
    <n v="764"/>
    <x v="502"/>
    <s v="Low income"/>
    <x v="418"/>
    <s v="Low spender"/>
    <n v="9.6512183468705215E-3"/>
    <n v="1"/>
    <n v="1"/>
    <n v="80"/>
    <n v="23"/>
    <n v="1"/>
    <n v="25"/>
    <n v="0"/>
    <n v="8"/>
    <n v="7"/>
    <n v="4"/>
    <n v="2"/>
    <n v="1"/>
    <n v="3"/>
    <n v="6"/>
    <x v="1"/>
    <n v="0"/>
    <n v="0"/>
    <n v="0"/>
    <n v="0"/>
    <n v="0"/>
    <n v="0"/>
    <n v="64"/>
    <s v="50-65"/>
    <n v="2622"/>
    <n v="1"/>
    <n v="0"/>
    <n v="0"/>
    <n v="0"/>
    <n v="0"/>
    <n v="1"/>
    <n v="0"/>
    <n v="0"/>
    <n v="0"/>
    <n v="50"/>
    <d v="2015-08-11T00:00:00"/>
    <n v="8"/>
    <s v="August"/>
    <n v="1"/>
    <s v="764,31395,Low income,303,Low spender,0.00965121834687052,1,1,80,23,1,25,0,8,7,4,2,1,3,6,0,0,0,0,0,0,0,64,50-65,2622,1,0,0,0,0,1,0,0,0,50"/>
  </r>
  <r>
    <n v="539"/>
    <x v="503"/>
    <s v="Low income"/>
    <x v="419"/>
    <s v="High spender"/>
    <n v="3.2565316873303891E-2"/>
    <n v="1"/>
    <n v="0"/>
    <n v="14"/>
    <n v="4"/>
    <n v="16"/>
    <n v="20"/>
    <n v="0"/>
    <n v="17"/>
    <n v="20"/>
    <n v="3"/>
    <n v="2"/>
    <n v="0"/>
    <n v="4"/>
    <n v="8"/>
    <x v="1"/>
    <n v="0"/>
    <n v="0"/>
    <n v="0"/>
    <n v="0"/>
    <n v="0"/>
    <n v="0"/>
    <n v="49"/>
    <s v="36-50"/>
    <n v="2692"/>
    <n v="0"/>
    <n v="1"/>
    <n v="0"/>
    <n v="0"/>
    <n v="0"/>
    <n v="0"/>
    <n v="1"/>
    <n v="0"/>
    <n v="0"/>
    <n v="37"/>
    <d v="2015-06-02T00:00:00"/>
    <n v="6"/>
    <s v="June"/>
    <n v="1"/>
    <s v="539,18793,Low income,612,High spender,0.0325653168733039,1,0,14,4,16,20,0,17,20,3,2,0,4,8,0,0,0,0,0,0,0,49,36-50,2692,0,1,0,0,0,0,1,0,0,37"/>
  </r>
  <r>
    <n v="269"/>
    <x v="504"/>
    <s v="Low income"/>
    <x v="317"/>
    <s v="High spender"/>
    <n v="2.5437878539859224E-2"/>
    <n v="1"/>
    <n v="0"/>
    <n v="71"/>
    <n v="4"/>
    <n v="12"/>
    <n v="15"/>
    <n v="19"/>
    <n v="7"/>
    <n v="12"/>
    <n v="2"/>
    <n v="2"/>
    <n v="0"/>
    <n v="3"/>
    <n v="7"/>
    <x v="1"/>
    <n v="0"/>
    <n v="0"/>
    <n v="0"/>
    <n v="0"/>
    <n v="0"/>
    <n v="0"/>
    <n v="41"/>
    <s v="36-50"/>
    <n v="2779"/>
    <n v="0"/>
    <n v="0"/>
    <n v="0"/>
    <n v="1"/>
    <n v="0"/>
    <n v="0"/>
    <n v="1"/>
    <n v="0"/>
    <n v="0"/>
    <n v="45"/>
    <d v="2015-03-07T00:00:00"/>
    <n v="3"/>
    <s v="March"/>
    <n v="1"/>
    <s v="269,30545,Low income,777,High spender,0.0254378785398592,1,0,71,4,12,15,19,7,12,2,2,0,3,7,0,0,0,0,0,0,0,41,36-50,2779,0,0,0,1,0,0,1,0,0,45"/>
  </r>
  <r>
    <n v="2197"/>
    <x v="505"/>
    <s v="Low income"/>
    <x v="420"/>
    <s v="High spender"/>
    <n v="3.8613994876634757E-2"/>
    <n v="1"/>
    <n v="1"/>
    <n v="65"/>
    <n v="39"/>
    <n v="1"/>
    <n v="16"/>
    <n v="2"/>
    <n v="0"/>
    <n v="3"/>
    <n v="4"/>
    <n v="3"/>
    <n v="0"/>
    <n v="3"/>
    <n v="8"/>
    <x v="1"/>
    <n v="0"/>
    <n v="0"/>
    <n v="0"/>
    <n v="0"/>
    <n v="0"/>
    <n v="0"/>
    <n v="45"/>
    <s v="36-50"/>
    <n v="2162"/>
    <n v="0"/>
    <n v="1"/>
    <n v="0"/>
    <n v="0"/>
    <n v="0"/>
    <n v="0"/>
    <n v="1"/>
    <n v="0"/>
    <n v="0"/>
    <n v="55"/>
    <d v="2016-11-13T00:00:00"/>
    <n v="11"/>
    <s v="November"/>
    <n v="1"/>
    <s v="2197,37085,Low income,1432,High spender,0.0386139948766348,1,1,65,39,1,16,2,0,3,4,3,0,3,8,0,0,0,0,0,0,0,45,36-50,2162,0,1,0,0,0,0,1,0,0,55"/>
  </r>
  <r>
    <n v="1965"/>
    <x v="506"/>
    <s v="Low income"/>
    <x v="421"/>
    <s v="Low spender"/>
    <n v="9.8190295558716612E-3"/>
    <n v="0"/>
    <n v="1"/>
    <n v="71"/>
    <n v="30"/>
    <n v="2"/>
    <n v="25"/>
    <n v="0"/>
    <n v="1"/>
    <n v="9"/>
    <n v="1"/>
    <n v="1"/>
    <n v="1"/>
    <n v="4"/>
    <n v="2"/>
    <x v="1"/>
    <n v="0"/>
    <n v="0"/>
    <n v="0"/>
    <n v="0"/>
    <n v="0"/>
    <n v="0"/>
    <n v="70"/>
    <s v="66+"/>
    <n v="2236"/>
    <n v="0"/>
    <n v="0"/>
    <n v="0"/>
    <n v="1"/>
    <n v="0"/>
    <n v="0"/>
    <n v="0"/>
    <n v="0"/>
    <n v="1"/>
    <n v="49"/>
    <d v="2016-08-31T00:00:00"/>
    <n v="8"/>
    <s v="August"/>
    <n v="1"/>
    <s v="1965,50616,Low income,497,Low spender,0.00981902955587166,0,1,71,30,2,25,0,1,9,1,1,1,4,2,0,0,0,0,0,0,0,70,66+,2236,0,0,0,1,0,0,0,0,1,49"/>
  </r>
  <r>
    <n v="1701"/>
    <x v="507"/>
    <s v="Low income"/>
    <x v="422"/>
    <s v="High spender"/>
    <n v="5.0341096212655846E-2"/>
    <n v="1"/>
    <n v="0"/>
    <n v="56"/>
    <n v="29"/>
    <n v="0"/>
    <n v="25"/>
    <n v="2"/>
    <n v="2"/>
    <n v="3"/>
    <n v="4"/>
    <n v="2"/>
    <n v="1"/>
    <n v="4"/>
    <n v="4"/>
    <x v="1"/>
    <n v="0"/>
    <n v="0"/>
    <n v="0"/>
    <n v="0"/>
    <n v="0"/>
    <n v="0"/>
    <n v="46"/>
    <s v="36-50"/>
    <n v="2318"/>
    <n v="0"/>
    <n v="0"/>
    <n v="0"/>
    <n v="1"/>
    <n v="0"/>
    <n v="0"/>
    <n v="0"/>
    <n v="1"/>
    <n v="0"/>
    <n v="55"/>
    <d v="2016-06-10T00:00:00"/>
    <n v="6"/>
    <s v="June"/>
    <n v="1"/>
    <s v="1701,21255,Low income,1070,High spender,0.0503410962126558,1,0,56,29,0,25,2,2,3,4,2,1,4,4,0,0,0,0,0,0,0,46,36-50,2318,0,0,0,1,0,0,0,1,0,55"/>
  </r>
  <r>
    <n v="1444"/>
    <x v="508"/>
    <s v="Low income"/>
    <x v="74"/>
    <s v="Low spender"/>
    <n v="1.1626842442552413E-2"/>
    <n v="1"/>
    <n v="0"/>
    <n v="38"/>
    <n v="7"/>
    <n v="17"/>
    <n v="18"/>
    <n v="6"/>
    <n v="10"/>
    <n v="26"/>
    <n v="4"/>
    <n v="4"/>
    <n v="0"/>
    <n v="3"/>
    <n v="8"/>
    <x v="1"/>
    <n v="0"/>
    <n v="0"/>
    <n v="0"/>
    <n v="0"/>
    <n v="0"/>
    <n v="0"/>
    <n v="34"/>
    <s v="24-35"/>
    <n v="2409"/>
    <n v="1"/>
    <n v="0"/>
    <n v="0"/>
    <n v="0"/>
    <n v="0"/>
    <n v="0"/>
    <n v="1"/>
    <n v="0"/>
    <n v="0"/>
    <n v="32"/>
    <d v="2016-03-11T00:00:00"/>
    <n v="3"/>
    <s v="March"/>
    <n v="1"/>
    <s v="1444,21846,Low income,254,Low spender,0.0116268424425524,1,0,38,7,17,18,6,10,26,4,4,0,3,8,0,0,0,0,0,0,0,34,24-35,2409,1,0,0,0,0,0,1,0,0,32"/>
  </r>
  <r>
    <n v="126"/>
    <x v="509"/>
    <s v="Low income"/>
    <x v="181"/>
    <s v="Low spender"/>
    <n v="1.6715957310016716E-3"/>
    <n v="1"/>
    <n v="0"/>
    <n v="92"/>
    <n v="5"/>
    <n v="36"/>
    <n v="7"/>
    <n v="0"/>
    <n v="10"/>
    <n v="45"/>
    <n v="2"/>
    <n v="3"/>
    <n v="0"/>
    <n v="3"/>
    <n v="8"/>
    <x v="1"/>
    <n v="0"/>
    <n v="0"/>
    <n v="0"/>
    <n v="0"/>
    <n v="0"/>
    <n v="0"/>
    <n v="32"/>
    <s v="24-35"/>
    <n v="2822"/>
    <n v="0"/>
    <n v="1"/>
    <n v="0"/>
    <n v="0"/>
    <n v="0"/>
    <n v="1"/>
    <n v="0"/>
    <n v="0"/>
    <n v="0"/>
    <n v="13"/>
    <d v="2015-01-23T00:00:00"/>
    <n v="1"/>
    <s v="January"/>
    <n v="1"/>
    <s v="126,23331,Low income,39,Low spender,0.00167159573100167,1,0,92,5,36,7,0,10,45,2,3,0,3,8,0,0,0,0,0,0,0,32,24-35,2822,0,1,0,0,0,1,0,0,0,13"/>
  </r>
  <r>
    <n v="2045"/>
    <x v="510"/>
    <s v="High income"/>
    <x v="423"/>
    <s v="High spender"/>
    <n v="1.552021460049818E-2"/>
    <n v="1"/>
    <n v="1"/>
    <n v="39"/>
    <n v="42"/>
    <n v="0"/>
    <n v="17"/>
    <n v="0"/>
    <n v="0"/>
    <n v="18"/>
    <n v="3"/>
    <n v="2"/>
    <n v="1"/>
    <n v="3"/>
    <n v="5"/>
    <x v="1"/>
    <n v="0"/>
    <n v="1"/>
    <n v="0"/>
    <n v="0"/>
    <n v="0"/>
    <n v="0"/>
    <n v="44"/>
    <s v="36-50"/>
    <n v="2211"/>
    <n v="0"/>
    <n v="0"/>
    <n v="0"/>
    <n v="1"/>
    <n v="0"/>
    <n v="0"/>
    <n v="0"/>
    <n v="0"/>
    <n v="1"/>
    <n v="41"/>
    <d v="2016-09-25T00:00:00"/>
    <n v="9"/>
    <s v="September"/>
    <n v="1"/>
    <s v="2045,52190,High income,810,High spender,0.0155202146004982,1,1,39,42,0,17,0,0,18,3,2,1,3,5,0,0,1,0,0,0,0,44,36-50,2211,0,0,0,1,0,0,0,0,1,41"/>
  </r>
  <r>
    <n v="1375"/>
    <x v="511"/>
    <s v="Low income"/>
    <x v="177"/>
    <s v="High spender"/>
    <n v="4.17952561502513E-2"/>
    <n v="1"/>
    <n v="0"/>
    <n v="51"/>
    <n v="10"/>
    <n v="14"/>
    <n v="29"/>
    <n v="4"/>
    <n v="2"/>
    <n v="36"/>
    <n v="3"/>
    <n v="2"/>
    <n v="1"/>
    <n v="4"/>
    <n v="4"/>
    <x v="1"/>
    <n v="0"/>
    <n v="0"/>
    <n v="0"/>
    <n v="0"/>
    <n v="0"/>
    <n v="0"/>
    <n v="47"/>
    <s v="36-50"/>
    <n v="2428"/>
    <n v="0"/>
    <n v="0"/>
    <n v="0"/>
    <n v="1"/>
    <n v="0"/>
    <n v="0"/>
    <n v="1"/>
    <n v="0"/>
    <n v="0"/>
    <n v="23"/>
    <d v="2016-02-21T00:00:00"/>
    <n v="2"/>
    <s v="February"/>
    <n v="1"/>
    <s v="1375,22682,Low income,948,High spender,0.0417952561502513,1,0,51,10,14,29,4,2,36,3,2,1,4,4,0,0,0,0,0,0,0,47,36-50,2428,0,0,0,1,0,0,1,0,0,23"/>
  </r>
  <r>
    <n v="1181"/>
    <x v="512"/>
    <s v="Low income"/>
    <x v="424"/>
    <s v="High spender"/>
    <n v="2.9007229765473461E-2"/>
    <n v="1"/>
    <n v="1"/>
    <n v="11"/>
    <n v="18"/>
    <n v="6"/>
    <n v="15"/>
    <n v="12"/>
    <n v="8"/>
    <n v="17"/>
    <n v="3"/>
    <n v="2"/>
    <n v="1"/>
    <n v="3"/>
    <n v="5"/>
    <x v="1"/>
    <n v="0"/>
    <n v="0"/>
    <n v="0"/>
    <n v="0"/>
    <n v="0"/>
    <n v="0"/>
    <n v="70"/>
    <s v="66+"/>
    <n v="2487"/>
    <n v="0"/>
    <n v="0"/>
    <n v="0"/>
    <n v="1"/>
    <n v="0"/>
    <n v="0"/>
    <n v="1"/>
    <n v="0"/>
    <n v="0"/>
    <n v="42"/>
    <d v="2015-12-24T00:00:00"/>
    <n v="12"/>
    <s v="December"/>
    <n v="1"/>
    <s v="1181,34026,Low income,987,High spender,0.0290072297654735,1,1,11,18,6,15,12,8,17,3,2,1,3,5,0,0,0,0,0,0,0,70,66+,2487,0,0,0,1,0,0,1,0,0,42"/>
  </r>
  <r>
    <n v="80"/>
    <x v="513"/>
    <s v="Low income"/>
    <x v="425"/>
    <s v="Low spender"/>
    <n v="8.2774049217002234E-3"/>
    <n v="1"/>
    <n v="0"/>
    <n v="25"/>
    <n v="1"/>
    <n v="45"/>
    <n v="3"/>
    <n v="4"/>
    <n v="6"/>
    <n v="42"/>
    <n v="3"/>
    <n v="3"/>
    <n v="1"/>
    <n v="3"/>
    <n v="8"/>
    <x v="1"/>
    <n v="0"/>
    <n v="0"/>
    <n v="0"/>
    <n v="0"/>
    <n v="0"/>
    <n v="0"/>
    <n v="34"/>
    <s v="24-35"/>
    <n v="2835"/>
    <n v="0"/>
    <n v="0"/>
    <n v="1"/>
    <n v="0"/>
    <n v="0"/>
    <n v="0"/>
    <n v="0"/>
    <n v="0"/>
    <n v="0"/>
    <n v="17"/>
    <d v="2015-01-10T00:00:00"/>
    <n v="1"/>
    <s v="January"/>
    <n v="1"/>
    <s v="80,8940,Low income,74,Low spender,0.00827740492170022,1,0,25,1,45,3,4,6,42,3,3,1,3,8,0,0,0,0,0,0,0,34,24-35,2835,0,0,1,0,0,0,0,0,0,17"/>
  </r>
  <r>
    <n v="1842"/>
    <x v="514"/>
    <s v="Low income"/>
    <x v="426"/>
    <s v="Low spender"/>
    <n v="1.0246292878508242E-2"/>
    <n v="1"/>
    <n v="1"/>
    <n v="2"/>
    <n v="46"/>
    <n v="0"/>
    <n v="12"/>
    <n v="0"/>
    <n v="2"/>
    <n v="23"/>
    <n v="2"/>
    <n v="2"/>
    <n v="1"/>
    <n v="2"/>
    <n v="7"/>
    <x v="1"/>
    <n v="0"/>
    <n v="0"/>
    <n v="0"/>
    <n v="0"/>
    <n v="0"/>
    <n v="1"/>
    <n v="68"/>
    <s v="66+"/>
    <n v="2274"/>
    <n v="0"/>
    <n v="0"/>
    <n v="1"/>
    <n v="0"/>
    <n v="0"/>
    <n v="0"/>
    <n v="1"/>
    <n v="0"/>
    <n v="0"/>
    <n v="37"/>
    <d v="2016-07-24T00:00:00"/>
    <n v="7"/>
    <s v="July"/>
    <n v="1"/>
    <s v="1842,47139,Low income,483,Low spender,0.0102462928785082,1,1,2,46,0,12,0,2,23,2,2,1,2,7,0,0,0,0,0,0,1,68,66+,2274,0,0,1,0,0,0,1,0,0,37"/>
  </r>
  <r>
    <n v="1596"/>
    <x v="515"/>
    <s v="Low income"/>
    <x v="427"/>
    <s v="Low spender"/>
    <n v="5.3963372011743326E-3"/>
    <n v="1"/>
    <n v="0"/>
    <n v="86"/>
    <n v="22"/>
    <n v="3"/>
    <n v="30"/>
    <n v="0"/>
    <n v="5"/>
    <n v="15"/>
    <n v="2"/>
    <n v="2"/>
    <n v="0"/>
    <n v="4"/>
    <n v="6"/>
    <x v="1"/>
    <n v="0"/>
    <n v="0"/>
    <n v="0"/>
    <n v="0"/>
    <n v="0"/>
    <n v="0"/>
    <n v="30"/>
    <s v="24-35"/>
    <n v="2359"/>
    <n v="0"/>
    <n v="1"/>
    <n v="0"/>
    <n v="0"/>
    <n v="0"/>
    <n v="0"/>
    <n v="1"/>
    <n v="0"/>
    <n v="0"/>
    <n v="45"/>
    <d v="2016-04-30T00:00:00"/>
    <n v="4"/>
    <s v="April"/>
    <n v="1"/>
    <s v="1596,35765,Low income,193,Low spender,0.00539633720117433,1,0,86,22,3,30,0,5,15,2,2,0,4,6,0,0,0,0,0,0,0,30,24-35,2359,0,1,0,0,0,0,1,0,0,45"/>
  </r>
  <r>
    <n v="1513"/>
    <x v="516"/>
    <s v="Low income"/>
    <x v="428"/>
    <s v="High spender"/>
    <n v="2.4400901522469067E-2"/>
    <n v="2"/>
    <n v="1"/>
    <n v="83"/>
    <n v="18"/>
    <n v="1"/>
    <n v="32"/>
    <n v="6"/>
    <n v="3"/>
    <n v="28"/>
    <n v="3"/>
    <n v="2"/>
    <n v="0"/>
    <n v="4"/>
    <n v="6"/>
    <x v="1"/>
    <n v="0"/>
    <n v="0"/>
    <n v="0"/>
    <n v="0"/>
    <n v="0"/>
    <n v="0"/>
    <n v="54"/>
    <s v="50-65"/>
    <n v="2387"/>
    <n v="0"/>
    <n v="0"/>
    <n v="0"/>
    <n v="1"/>
    <n v="0"/>
    <n v="0"/>
    <n v="1"/>
    <n v="0"/>
    <n v="0"/>
    <n v="32"/>
    <d v="2016-04-02T00:00:00"/>
    <n v="4"/>
    <s v="April"/>
    <n v="1"/>
    <s v="1513,43482,Low income,1061,High spender,0.0244009015224691,2,1,83,18,1,32,6,3,28,3,2,0,4,6,0,0,0,0,0,0,0,54,50-65,2387,0,0,0,1,0,0,1,0,0,32"/>
  </r>
  <r>
    <n v="1274"/>
    <x v="517"/>
    <s v="Low income"/>
    <x v="429"/>
    <s v="High spender"/>
    <n v="3.4846989141164859E-2"/>
    <n v="0"/>
    <n v="0"/>
    <n v="5"/>
    <n v="10"/>
    <n v="12"/>
    <n v="12"/>
    <n v="25"/>
    <n v="1"/>
    <n v="20"/>
    <n v="1"/>
    <n v="2"/>
    <n v="0"/>
    <n v="3"/>
    <n v="6"/>
    <x v="1"/>
    <n v="0"/>
    <n v="0"/>
    <n v="0"/>
    <n v="0"/>
    <n v="0"/>
    <n v="0"/>
    <n v="33"/>
    <s v="24-35"/>
    <n v="2459"/>
    <n v="0"/>
    <n v="1"/>
    <n v="0"/>
    <n v="0"/>
    <n v="0"/>
    <n v="1"/>
    <n v="0"/>
    <n v="0"/>
    <n v="0"/>
    <n v="40"/>
    <d v="2016-01-21T00:00:00"/>
    <n v="1"/>
    <s v="January"/>
    <n v="1"/>
    <s v="1274,30390,Low income,1059,High spender,0.0348469891411649,0,0,5,10,12,12,25,1,20,1,2,0,3,6,0,0,0,0,0,0,0,33,24-35,2459,0,1,0,0,0,1,0,0,0,40"/>
  </r>
  <r>
    <n v="2174"/>
    <x v="518"/>
    <s v="Low income"/>
    <x v="430"/>
    <s v="High spender"/>
    <n v="1.324945940632986E-2"/>
    <n v="0"/>
    <n v="1"/>
    <n v="13"/>
    <n v="53"/>
    <n v="0"/>
    <n v="8"/>
    <n v="0"/>
    <n v="0"/>
    <n v="2"/>
    <n v="1"/>
    <n v="2"/>
    <n v="0"/>
    <n v="3"/>
    <n v="5"/>
    <x v="1"/>
    <n v="0"/>
    <n v="0"/>
    <n v="0"/>
    <n v="0"/>
    <n v="0"/>
    <n v="0"/>
    <n v="68"/>
    <s v="66+"/>
    <n v="2169"/>
    <n v="0"/>
    <n v="1"/>
    <n v="0"/>
    <n v="0"/>
    <n v="0"/>
    <n v="0"/>
    <n v="0"/>
    <n v="0"/>
    <n v="1"/>
    <n v="59"/>
    <d v="2016-11-06T00:00:00"/>
    <n v="11"/>
    <s v="November"/>
    <n v="1"/>
    <s v="2174,50870,Low income,674,High spender,0.0132494594063299,0,1,13,53,0,8,0,0,2,1,2,0,3,5,0,0,0,0,0,0,0,68,66+,2169,0,1,0,0,0,0,0,0,1,59"/>
  </r>
  <r>
    <n v="2145"/>
    <x v="519"/>
    <s v="Low income"/>
    <x v="25"/>
    <s v="Low spender"/>
    <n v="4.4648836897798812E-4"/>
    <n v="0"/>
    <n v="1"/>
    <n v="99"/>
    <n v="54"/>
    <n v="0"/>
    <n v="7"/>
    <n v="0"/>
    <n v="0"/>
    <n v="4"/>
    <n v="1"/>
    <n v="2"/>
    <n v="0"/>
    <n v="3"/>
    <n v="6"/>
    <x v="1"/>
    <n v="0"/>
    <n v="0"/>
    <n v="0"/>
    <n v="0"/>
    <n v="0"/>
    <n v="0"/>
    <n v="54"/>
    <s v="50-65"/>
    <n v="2180"/>
    <n v="0"/>
    <n v="1"/>
    <n v="0"/>
    <n v="0"/>
    <n v="0"/>
    <n v="0"/>
    <n v="1"/>
    <n v="0"/>
    <n v="0"/>
    <n v="57"/>
    <d v="2016-10-26T00:00:00"/>
    <n v="10"/>
    <s v="October"/>
    <n v="1"/>
    <s v="2145,44794,Low income,20,Low spender,0.000446488368977988,0,1,99,54,0,7,0,0,4,1,2,0,3,6,0,0,0,0,0,0,0,54,50-65,2180,0,1,0,0,0,0,1,0,0,57"/>
  </r>
  <r>
    <n v="1962"/>
    <x v="520"/>
    <s v="Low income"/>
    <x v="431"/>
    <s v="High spender"/>
    <n v="2.0932989901467764E-2"/>
    <n v="1"/>
    <n v="1"/>
    <n v="21"/>
    <n v="52"/>
    <n v="0"/>
    <n v="9"/>
    <n v="0"/>
    <n v="0"/>
    <n v="1"/>
    <n v="2"/>
    <n v="1"/>
    <n v="0"/>
    <n v="4"/>
    <n v="4"/>
    <x v="1"/>
    <n v="0"/>
    <n v="0"/>
    <n v="0"/>
    <n v="0"/>
    <n v="0"/>
    <n v="0"/>
    <n v="57"/>
    <s v="50-65"/>
    <n v="2237"/>
    <n v="0"/>
    <n v="0"/>
    <n v="1"/>
    <n v="0"/>
    <n v="0"/>
    <n v="0"/>
    <n v="0"/>
    <n v="0"/>
    <n v="1"/>
    <n v="60"/>
    <d v="2016-08-30T00:00:00"/>
    <n v="8"/>
    <s v="August"/>
    <n v="1"/>
    <s v="1962,48918,Low income,1024,High spender,0.0209329899014678,1,1,21,52,0,9,0,0,1,2,1,0,4,4,0,0,0,0,0,0,0,57,50-65,2237,0,0,1,0,0,0,0,0,1,60"/>
  </r>
  <r>
    <n v="1184"/>
    <x v="521"/>
    <s v="Low income"/>
    <x v="432"/>
    <s v="Low spender"/>
    <n v="7.1053444547420448E-3"/>
    <n v="1"/>
    <n v="0"/>
    <n v="71"/>
    <n v="5"/>
    <n v="11"/>
    <n v="16"/>
    <n v="21"/>
    <n v="8"/>
    <n v="45"/>
    <n v="2"/>
    <n v="2"/>
    <n v="2"/>
    <n v="2"/>
    <n v="8"/>
    <x v="1"/>
    <n v="0"/>
    <n v="0"/>
    <n v="0"/>
    <n v="0"/>
    <n v="0"/>
    <n v="0"/>
    <n v="30"/>
    <s v="24-35"/>
    <n v="2487"/>
    <n v="0"/>
    <n v="0"/>
    <n v="1"/>
    <n v="0"/>
    <n v="0"/>
    <n v="0"/>
    <n v="0"/>
    <n v="0"/>
    <n v="0"/>
    <n v="16"/>
    <d v="2015-12-24T00:00:00"/>
    <n v="12"/>
    <s v="December"/>
    <n v="1"/>
    <s v="1184,16185,Low income,115,Low spender,0.00710534445474204,1,0,71,5,11,16,21,8,45,2,2,2,2,8,0,0,0,0,0,0,0,30,24-35,2487,0,0,1,0,0,0,0,0,0,16"/>
  </r>
  <r>
    <n v="825"/>
    <x v="522"/>
    <s v="High income"/>
    <x v="433"/>
    <s v="High spender"/>
    <n v="1.4436531372435489E-2"/>
    <n v="1"/>
    <n v="1"/>
    <n v="37"/>
    <n v="51"/>
    <n v="2"/>
    <n v="7"/>
    <n v="0"/>
    <n v="1"/>
    <n v="2"/>
    <n v="2"/>
    <n v="2"/>
    <n v="0"/>
    <n v="3"/>
    <n v="7"/>
    <x v="1"/>
    <n v="0"/>
    <n v="0"/>
    <n v="0"/>
    <n v="0"/>
    <n v="0"/>
    <n v="0"/>
    <n v="48"/>
    <s v="36-50"/>
    <n v="2603"/>
    <n v="1"/>
    <n v="0"/>
    <n v="0"/>
    <n v="0"/>
    <n v="0"/>
    <n v="0"/>
    <n v="1"/>
    <n v="0"/>
    <n v="0"/>
    <n v="59"/>
    <d v="2015-08-30T00:00:00"/>
    <n v="8"/>
    <s v="August"/>
    <n v="1"/>
    <s v="825,51813,High income,748,High spender,0.0144365313724355,1,1,37,51,2,7,0,1,2,2,2,0,3,7,0,0,0,0,0,0,0,48,36-50,2603,1,0,0,0,0,0,1,0,0,59"/>
  </r>
  <r>
    <n v="739"/>
    <x v="523"/>
    <s v="Low income"/>
    <x v="434"/>
    <s v="High spender"/>
    <n v="0.13685070831819832"/>
    <n v="1"/>
    <n v="0"/>
    <n v="82"/>
    <n v="24"/>
    <n v="3"/>
    <n v="26"/>
    <n v="7"/>
    <n v="1"/>
    <n v="23"/>
    <n v="3"/>
    <n v="3"/>
    <n v="1"/>
    <n v="2"/>
    <n v="9"/>
    <x v="1"/>
    <n v="0"/>
    <n v="1"/>
    <n v="0"/>
    <n v="0"/>
    <n v="0"/>
    <n v="0"/>
    <n v="36"/>
    <s v="36-50"/>
    <n v="2629"/>
    <n v="0"/>
    <n v="0"/>
    <n v="1"/>
    <n v="0"/>
    <n v="0"/>
    <n v="0"/>
    <n v="1"/>
    <n v="0"/>
    <n v="0"/>
    <n v="38"/>
    <d v="2015-08-04T00:00:00"/>
    <n v="8"/>
    <s v="August"/>
    <n v="1"/>
    <s v="739,11012,Low income,1507,High spender,0.136850708318198,1,0,82,24,3,26,7,1,23,3,3,1,2,9,0,0,1,0,0,0,0,36,36-50,2629,0,0,1,0,0,0,1,0,0,38"/>
  </r>
  <r>
    <n v="517"/>
    <x v="524"/>
    <s v="Low income"/>
    <x v="435"/>
    <s v="Low spender"/>
    <n v="2.8241443264205024E-3"/>
    <n v="1"/>
    <n v="0"/>
    <n v="65"/>
    <n v="5"/>
    <n v="23"/>
    <n v="15"/>
    <n v="0"/>
    <n v="18"/>
    <n v="14"/>
    <n v="2"/>
    <n v="2"/>
    <n v="0"/>
    <n v="3"/>
    <n v="8"/>
    <x v="1"/>
    <n v="0"/>
    <n v="0"/>
    <n v="0"/>
    <n v="0"/>
    <n v="0"/>
    <n v="0"/>
    <n v="41"/>
    <s v="36-50"/>
    <n v="2696"/>
    <n v="0"/>
    <n v="0"/>
    <n v="0"/>
    <n v="1"/>
    <n v="0"/>
    <n v="0"/>
    <n v="0"/>
    <n v="0"/>
    <n v="0"/>
    <n v="47"/>
    <d v="2015-05-29T00:00:00"/>
    <n v="5"/>
    <s v="May"/>
    <n v="1"/>
    <s v="517,23724,Low income,67,Low spender,0.0028241443264205,1,0,65,5,23,15,0,18,14,2,2,0,3,8,0,0,0,0,0,0,0,41,36-50,2696,0,0,0,1,0,0,0,0,0,47"/>
  </r>
  <r>
    <n v="346"/>
    <x v="525"/>
    <s v="Low income"/>
    <x v="436"/>
    <s v="High spender"/>
    <n v="5.5735446090251467E-2"/>
    <n v="1"/>
    <n v="0"/>
    <n v="71"/>
    <n v="6"/>
    <n v="4"/>
    <n v="9"/>
    <n v="6"/>
    <n v="36"/>
    <n v="35"/>
    <n v="4"/>
    <n v="2"/>
    <n v="2"/>
    <n v="3"/>
    <n v="7"/>
    <x v="1"/>
    <n v="0"/>
    <n v="0"/>
    <n v="0"/>
    <n v="0"/>
    <n v="0"/>
    <n v="1"/>
    <n v="40"/>
    <s v="36-50"/>
    <n v="2756"/>
    <n v="0"/>
    <n v="0"/>
    <n v="0"/>
    <n v="1"/>
    <n v="0"/>
    <n v="1"/>
    <n v="0"/>
    <n v="0"/>
    <n v="0"/>
    <n v="26"/>
    <d v="2015-03-30T00:00:00"/>
    <n v="3"/>
    <s v="March"/>
    <n v="1"/>
    <s v="346,14515,Low income,809,High spender,0.0557354460902515,1,0,71,6,4,9,6,36,35,4,2,2,3,7,0,0,0,0,0,0,1,40,36-50,2756,0,0,0,1,0,1,0,0,0,26"/>
  </r>
  <r>
    <n v="221"/>
    <x v="526"/>
    <s v="Low income"/>
    <x v="437"/>
    <s v="High spender"/>
    <n v="8.8047726805184121E-2"/>
    <n v="1"/>
    <n v="0"/>
    <n v="7"/>
    <n v="6"/>
    <n v="17"/>
    <n v="16"/>
    <n v="6"/>
    <n v="16"/>
    <n v="42"/>
    <n v="4"/>
    <n v="3"/>
    <n v="1"/>
    <n v="3"/>
    <n v="8"/>
    <x v="1"/>
    <n v="0"/>
    <n v="0"/>
    <n v="0"/>
    <n v="0"/>
    <n v="0"/>
    <n v="1"/>
    <n v="47"/>
    <s v="36-50"/>
    <n v="2794"/>
    <n v="0"/>
    <n v="0"/>
    <n v="0"/>
    <n v="1"/>
    <n v="0"/>
    <n v="0"/>
    <n v="0"/>
    <n v="0"/>
    <n v="0"/>
    <n v="19"/>
    <d v="2015-02-20T00:00:00"/>
    <n v="2"/>
    <s v="February"/>
    <n v="1"/>
    <s v="221,9722,Low income,856,High spender,0.0880477268051841,1,0,7,6,17,16,6,16,42,4,3,1,3,8,0,0,0,0,0,0,1,47,36-50,2794,0,0,0,1,0,0,0,0,0,19"/>
  </r>
  <r>
    <n v="2003"/>
    <x v="527"/>
    <s v="Low income"/>
    <x v="234"/>
    <s v="Low spender"/>
    <n v="1.1506253862052802E-3"/>
    <n v="2"/>
    <n v="1"/>
    <n v="94"/>
    <n v="41"/>
    <n v="0"/>
    <n v="17"/>
    <n v="3"/>
    <n v="1"/>
    <n v="16"/>
    <n v="2"/>
    <n v="1"/>
    <n v="1"/>
    <n v="3"/>
    <n v="3"/>
    <x v="1"/>
    <n v="0"/>
    <n v="0"/>
    <n v="0"/>
    <n v="0"/>
    <n v="0"/>
    <n v="0"/>
    <n v="43"/>
    <s v="36-50"/>
    <n v="2225"/>
    <n v="0"/>
    <n v="0"/>
    <n v="0"/>
    <n v="1"/>
    <n v="0"/>
    <n v="0"/>
    <n v="1"/>
    <n v="0"/>
    <n v="0"/>
    <n v="46"/>
    <d v="2016-09-11T00:00:00"/>
    <n v="9"/>
    <s v="September"/>
    <n v="1"/>
    <s v="2003,46931,Low income,54,Low spender,0.00115062538620528,2,1,94,41,0,17,3,1,16,2,1,1,3,3,0,0,0,0,0,0,0,43,36-50,2225,0,0,0,1,0,0,1,0,0,46"/>
  </r>
  <r>
    <n v="1983"/>
    <x v="528"/>
    <s v="Low income"/>
    <x v="429"/>
    <s v="High spender"/>
    <n v="6.3592145559358673E-2"/>
    <n v="1"/>
    <n v="0"/>
    <n v="10"/>
    <n v="5"/>
    <n v="7"/>
    <n v="31"/>
    <n v="15"/>
    <n v="4"/>
    <n v="7"/>
    <n v="3"/>
    <n v="2"/>
    <n v="1"/>
    <n v="3"/>
    <n v="6"/>
    <x v="1"/>
    <n v="0"/>
    <n v="0"/>
    <n v="0"/>
    <n v="0"/>
    <n v="0"/>
    <n v="1"/>
    <n v="41"/>
    <s v="36-50"/>
    <n v="2231"/>
    <n v="0"/>
    <n v="0"/>
    <n v="1"/>
    <n v="0"/>
    <n v="0"/>
    <n v="0"/>
    <n v="0"/>
    <n v="1"/>
    <n v="0"/>
    <n v="55"/>
    <d v="2016-09-05T00:00:00"/>
    <n v="9"/>
    <s v="September"/>
    <n v="1"/>
    <s v="1983,16653,Low income,1059,High spender,0.0635921455593587,1,0,10,5,7,31,15,4,7,3,2,1,3,6,0,0,0,0,0,0,1,41,36-50,2231,0,0,1,0,0,0,0,1,0,55"/>
  </r>
  <r>
    <n v="1895"/>
    <x v="529"/>
    <s v="Low income"/>
    <x v="438"/>
    <s v="High spender"/>
    <n v="2.2511191643572799E-2"/>
    <n v="1"/>
    <n v="1"/>
    <n v="36"/>
    <n v="48"/>
    <n v="0"/>
    <n v="14"/>
    <n v="0"/>
    <n v="0"/>
    <n v="6"/>
    <n v="2"/>
    <n v="2"/>
    <n v="0"/>
    <n v="3"/>
    <n v="6"/>
    <x v="1"/>
    <n v="0"/>
    <n v="0"/>
    <n v="0"/>
    <n v="0"/>
    <n v="0"/>
    <n v="0"/>
    <n v="56"/>
    <s v="50-65"/>
    <n v="2257"/>
    <n v="0"/>
    <n v="0"/>
    <n v="0"/>
    <n v="1"/>
    <n v="0"/>
    <n v="0"/>
    <n v="0"/>
    <n v="0"/>
    <n v="1"/>
    <n v="56"/>
    <d v="2016-08-10T00:00:00"/>
    <n v="8"/>
    <s v="August"/>
    <n v="1"/>
    <s v="1895,46910,Low income,1056,High spender,0.0225111916435728,1,1,36,48,0,14,0,0,6,2,2,0,3,6,0,0,0,0,0,0,0,56,50-65,2257,0,0,0,1,0,0,0,0,1,56"/>
  </r>
  <r>
    <n v="1374"/>
    <x v="530"/>
    <s v="High income"/>
    <x v="439"/>
    <s v="Low spender"/>
    <n v="1.2021265788493447E-3"/>
    <n v="2"/>
    <n v="1"/>
    <n v="74"/>
    <n v="46"/>
    <n v="1"/>
    <n v="12"/>
    <n v="3"/>
    <n v="0"/>
    <n v="9"/>
    <n v="2"/>
    <n v="2"/>
    <n v="0"/>
    <n v="3"/>
    <n v="4"/>
    <x v="1"/>
    <n v="0"/>
    <n v="0"/>
    <n v="0"/>
    <n v="0"/>
    <n v="0"/>
    <n v="0"/>
    <n v="53"/>
    <s v="50-65"/>
    <n v="2428"/>
    <n v="0"/>
    <n v="1"/>
    <n v="0"/>
    <n v="0"/>
    <n v="0"/>
    <n v="0"/>
    <n v="0"/>
    <n v="0"/>
    <n v="1"/>
    <n v="53"/>
    <d v="2016-02-21T00:00:00"/>
    <n v="2"/>
    <s v="February"/>
    <n v="1"/>
    <s v="1374,59062,High income,71,Low spender,0.00120212657884934,2,1,74,46,1,12,3,0,9,2,2,0,3,4,0,0,0,0,0,0,0,53,50-65,2428,0,1,0,0,0,0,0,0,1,53"/>
  </r>
  <r>
    <n v="1367"/>
    <x v="531"/>
    <s v="Low income"/>
    <x v="440"/>
    <s v="High spender"/>
    <n v="2.8518087610595523E-2"/>
    <n v="1"/>
    <n v="0"/>
    <n v="56"/>
    <n v="25"/>
    <n v="6"/>
    <n v="25"/>
    <n v="6"/>
    <n v="0"/>
    <n v="0"/>
    <n v="2"/>
    <n v="2"/>
    <n v="0"/>
    <n v="3"/>
    <n v="8"/>
    <x v="1"/>
    <n v="0"/>
    <n v="0"/>
    <n v="0"/>
    <n v="0"/>
    <n v="0"/>
    <n v="0"/>
    <n v="39"/>
    <s v="36-50"/>
    <n v="2429"/>
    <n v="0"/>
    <n v="1"/>
    <n v="0"/>
    <n v="0"/>
    <n v="0"/>
    <n v="0"/>
    <n v="0"/>
    <n v="1"/>
    <n v="0"/>
    <n v="62"/>
    <d v="2016-02-20T00:00:00"/>
    <n v="2"/>
    <s v="February"/>
    <n v="1"/>
    <s v="1367,36959,Low income,1054,High spender,0.0285180876105955,1,0,56,25,6,25,6,0,0,2,2,0,3,8,0,0,0,0,0,0,0,39,36-50,2429,0,1,0,0,0,0,0,1,0,62"/>
  </r>
  <r>
    <n v="1257"/>
    <x v="532"/>
    <s v="Low income"/>
    <x v="435"/>
    <s v="Low spender"/>
    <n v="1.3565773755289639E-3"/>
    <n v="1"/>
    <n v="1"/>
    <n v="55"/>
    <n v="40"/>
    <n v="0"/>
    <n v="19"/>
    <n v="2"/>
    <n v="1"/>
    <n v="3"/>
    <n v="1"/>
    <n v="2"/>
    <n v="0"/>
    <n v="3"/>
    <n v="7"/>
    <x v="1"/>
    <n v="0"/>
    <n v="0"/>
    <n v="0"/>
    <n v="0"/>
    <n v="0"/>
    <n v="0"/>
    <n v="69"/>
    <s v="66+"/>
    <n v="2463"/>
    <n v="0"/>
    <n v="0"/>
    <n v="1"/>
    <n v="0"/>
    <n v="0"/>
    <n v="0"/>
    <n v="0"/>
    <n v="1"/>
    <n v="0"/>
    <n v="59"/>
    <d v="2016-01-17T00:00:00"/>
    <n v="1"/>
    <s v="January"/>
    <n v="1"/>
    <s v="1257,49389,Low income,67,Low spender,0.00135657737552896,1,1,55,40,0,19,2,1,3,1,2,0,3,7,0,0,0,0,0,0,0,69,66+,2463,0,0,1,0,0,0,0,1,0,59"/>
  </r>
  <r>
    <n v="1162"/>
    <x v="533"/>
    <s v="Low income"/>
    <x v="441"/>
    <s v="High spender"/>
    <n v="2.1014150356867524E-2"/>
    <n v="1"/>
    <n v="1"/>
    <n v="30"/>
    <n v="51"/>
    <n v="1"/>
    <n v="7"/>
    <n v="2"/>
    <n v="1"/>
    <n v="25"/>
    <n v="2"/>
    <n v="2"/>
    <n v="1"/>
    <n v="2"/>
    <n v="8"/>
    <x v="1"/>
    <n v="0"/>
    <n v="1"/>
    <n v="0"/>
    <n v="0"/>
    <n v="0"/>
    <n v="0"/>
    <n v="39"/>
    <s v="36-50"/>
    <n v="2493"/>
    <n v="0"/>
    <n v="1"/>
    <n v="0"/>
    <n v="0"/>
    <n v="0"/>
    <n v="0"/>
    <n v="1"/>
    <n v="0"/>
    <n v="0"/>
    <n v="37"/>
    <d v="2015-12-18T00:00:00"/>
    <n v="12"/>
    <s v="December"/>
    <n v="1"/>
    <s v="1162,40211,Low income,845,High spender,0.0210141503568675,1,1,30,51,1,7,2,1,25,2,2,1,2,8,0,0,1,0,0,0,0,39,36-50,2493,0,1,0,0,0,0,1,0,0,37"/>
  </r>
  <r>
    <n v="1143"/>
    <x v="534"/>
    <s v="Low income"/>
    <x v="442"/>
    <s v="High spender"/>
    <n v="2.2018693933881187E-2"/>
    <n v="0"/>
    <n v="1"/>
    <n v="0"/>
    <n v="53"/>
    <n v="1"/>
    <n v="5"/>
    <n v="2"/>
    <n v="1"/>
    <n v="10"/>
    <n v="2"/>
    <n v="2"/>
    <n v="0"/>
    <n v="3"/>
    <n v="8"/>
    <x v="1"/>
    <n v="0"/>
    <n v="0"/>
    <n v="0"/>
    <n v="0"/>
    <n v="0"/>
    <n v="0"/>
    <n v="60"/>
    <s v="50-65"/>
    <n v="2500"/>
    <n v="0"/>
    <n v="0"/>
    <n v="1"/>
    <n v="0"/>
    <n v="0"/>
    <n v="1"/>
    <n v="0"/>
    <n v="0"/>
    <n v="0"/>
    <n v="52"/>
    <d v="2015-12-11T00:00:00"/>
    <n v="12"/>
    <s v="December"/>
    <n v="1"/>
    <s v="1143,47823,Low income,1053,High spender,0.0220186939338812,0,1,0,53,1,5,2,1,10,2,2,0,3,8,0,0,0,0,0,0,0,60,50-65,2500,0,0,1,0,0,1,0,0,0,52"/>
  </r>
  <r>
    <n v="1129"/>
    <x v="535"/>
    <s v="Low income"/>
    <x v="324"/>
    <s v="Low spender"/>
    <n v="8.8318064786539734E-3"/>
    <n v="1"/>
    <n v="1"/>
    <n v="60"/>
    <n v="26"/>
    <n v="2"/>
    <n v="19"/>
    <n v="10"/>
    <n v="5"/>
    <n v="8"/>
    <n v="3"/>
    <n v="2"/>
    <n v="1"/>
    <n v="3"/>
    <n v="8"/>
    <x v="1"/>
    <n v="0"/>
    <n v="0"/>
    <n v="0"/>
    <n v="0"/>
    <n v="0"/>
    <n v="0"/>
    <n v="68"/>
    <s v="66+"/>
    <n v="2505"/>
    <n v="0"/>
    <n v="0"/>
    <n v="0"/>
    <n v="1"/>
    <n v="0"/>
    <n v="0"/>
    <n v="1"/>
    <n v="0"/>
    <n v="0"/>
    <n v="54"/>
    <d v="2015-12-06T00:00:00"/>
    <n v="12"/>
    <s v="December"/>
    <n v="1"/>
    <s v="1129,33402,Low income,295,Low spender,0.00883180647865397,1,1,60,26,2,19,10,5,8,3,2,1,3,8,0,0,0,0,0,0,0,68,66+,2505,0,0,0,1,0,0,1,0,0,54"/>
  </r>
  <r>
    <n v="821"/>
    <x v="536"/>
    <s v="Low income"/>
    <x v="443"/>
    <s v="High spender"/>
    <n v="2.5562521261602762E-2"/>
    <n v="0"/>
    <n v="1"/>
    <n v="98"/>
    <n v="44"/>
    <n v="2"/>
    <n v="11"/>
    <n v="2"/>
    <n v="3"/>
    <n v="7"/>
    <n v="1"/>
    <n v="1"/>
    <n v="0"/>
    <n v="4"/>
    <n v="5"/>
    <x v="1"/>
    <n v="0"/>
    <n v="0"/>
    <n v="0"/>
    <n v="0"/>
    <n v="0"/>
    <n v="0"/>
    <n v="42"/>
    <s v="36-50"/>
    <n v="2605"/>
    <n v="0"/>
    <n v="0"/>
    <n v="0"/>
    <n v="1"/>
    <n v="0"/>
    <n v="0"/>
    <n v="1"/>
    <n v="0"/>
    <n v="0"/>
    <n v="55"/>
    <d v="2015-08-28T00:00:00"/>
    <n v="8"/>
    <s v="August"/>
    <n v="1"/>
    <s v="821,41154,Low income,1052,High spender,0.0255625212616028,0,1,98,44,2,11,2,3,7,1,1,0,4,5,0,0,0,0,0,0,0,42,36-50,2605,0,0,0,1,0,0,1,0,0,55"/>
  </r>
  <r>
    <n v="494"/>
    <x v="537"/>
    <s v="Low income"/>
    <x v="136"/>
    <s v="Low spender"/>
    <n v="6.3478401205013715E-3"/>
    <n v="0"/>
    <n v="0"/>
    <n v="89"/>
    <n v="6"/>
    <n v="4"/>
    <n v="25"/>
    <n v="15"/>
    <n v="12"/>
    <n v="13"/>
    <n v="2"/>
    <n v="2"/>
    <n v="1"/>
    <n v="3"/>
    <n v="7"/>
    <x v="1"/>
    <n v="0"/>
    <n v="0"/>
    <n v="0"/>
    <n v="0"/>
    <n v="0"/>
    <n v="0"/>
    <n v="51"/>
    <s v="50-65"/>
    <n v="2702"/>
    <n v="0"/>
    <n v="0"/>
    <n v="1"/>
    <n v="0"/>
    <n v="0"/>
    <n v="0"/>
    <n v="1"/>
    <n v="0"/>
    <n v="0"/>
    <n v="49"/>
    <d v="2015-05-23T00:00:00"/>
    <n v="5"/>
    <s v="May"/>
    <n v="1"/>
    <s v="494,18589,Low income,118,Low spender,0.00634784012050137,0,0,89,6,4,25,15,12,13,2,2,1,3,7,0,0,0,0,0,0,0,51,50-65,2702,0,0,1,0,0,0,1,0,0,49"/>
  </r>
  <r>
    <n v="2072"/>
    <x v="538"/>
    <s v="Low income"/>
    <x v="444"/>
    <s v="High spender"/>
    <n v="3.2227959932806569E-2"/>
    <n v="1"/>
    <n v="0"/>
    <n v="16"/>
    <n v="26"/>
    <n v="3"/>
    <n v="23"/>
    <n v="4"/>
    <n v="7"/>
    <n v="3"/>
    <n v="2"/>
    <n v="2"/>
    <n v="0"/>
    <n v="4"/>
    <n v="6"/>
    <x v="1"/>
    <n v="0"/>
    <n v="0"/>
    <n v="0"/>
    <n v="0"/>
    <n v="0"/>
    <n v="0"/>
    <n v="37"/>
    <s v="36-50"/>
    <n v="2207"/>
    <n v="0"/>
    <n v="1"/>
    <n v="0"/>
    <n v="0"/>
    <n v="0"/>
    <n v="1"/>
    <n v="0"/>
    <n v="0"/>
    <n v="0"/>
    <n v="60"/>
    <d v="2016-09-29T00:00:00"/>
    <n v="9"/>
    <s v="September"/>
    <n v="1"/>
    <s v="2072,32146,Low income,1036,High spender,0.0322279599328066,1,0,16,26,3,23,4,7,3,2,2,0,4,6,0,0,0,0,0,0,0,37,36-50,2207,0,1,0,0,0,1,0,0,0,60"/>
  </r>
  <r>
    <n v="1997"/>
    <x v="539"/>
    <s v="Low income"/>
    <x v="445"/>
    <s v="High spender"/>
    <n v="1.7231989194606018E-2"/>
    <n v="0"/>
    <n v="1"/>
    <n v="80"/>
    <n v="33"/>
    <n v="8"/>
    <n v="10"/>
    <n v="2"/>
    <n v="10"/>
    <n v="3"/>
    <n v="2"/>
    <n v="2"/>
    <n v="1"/>
    <n v="3"/>
    <n v="4"/>
    <x v="1"/>
    <n v="0"/>
    <n v="0"/>
    <n v="0"/>
    <n v="0"/>
    <n v="0"/>
    <n v="0"/>
    <n v="54"/>
    <s v="50-65"/>
    <n v="2226"/>
    <n v="0"/>
    <n v="0"/>
    <n v="0"/>
    <n v="1"/>
    <n v="0"/>
    <n v="0"/>
    <n v="0"/>
    <n v="1"/>
    <n v="0"/>
    <n v="60"/>
    <d v="2016-09-10T00:00:00"/>
    <n v="9"/>
    <s v="September"/>
    <n v="1"/>
    <s v="1997,45903,Low income,791,High spender,0.017231989194606,0,1,80,33,8,10,2,10,3,2,2,1,3,4,0,0,0,0,0,0,0,54,50-65,2226,0,0,0,1,0,0,0,1,0,60"/>
  </r>
  <r>
    <n v="1891"/>
    <x v="540"/>
    <s v="High income"/>
    <x v="446"/>
    <s v="High spender"/>
    <n v="1.4758135444151275E-2"/>
    <n v="0"/>
    <n v="1"/>
    <n v="83"/>
    <n v="34"/>
    <n v="1"/>
    <n v="19"/>
    <n v="2"/>
    <n v="7"/>
    <n v="0"/>
    <n v="1"/>
    <n v="1"/>
    <n v="1"/>
    <n v="3"/>
    <n v="2"/>
    <x v="1"/>
    <n v="0"/>
    <n v="0"/>
    <n v="0"/>
    <n v="0"/>
    <n v="0"/>
    <n v="0"/>
    <n v="49"/>
    <s v="36-50"/>
    <n v="2257"/>
    <n v="0"/>
    <n v="1"/>
    <n v="0"/>
    <n v="0"/>
    <n v="0"/>
    <n v="0"/>
    <n v="0"/>
    <n v="1"/>
    <n v="0"/>
    <n v="63"/>
    <d v="2016-08-10T00:00:00"/>
    <n v="8"/>
    <s v="August"/>
    <n v="1"/>
    <s v="1891,56850,High income,839,High spender,0.0147581354441513,0,1,83,34,1,19,2,7,0,1,1,1,3,2,0,0,0,0,0,0,0,49,36-50,2257,0,1,0,0,0,0,0,1,0,63"/>
  </r>
  <r>
    <n v="1849"/>
    <x v="541"/>
    <s v="Low income"/>
    <x v="338"/>
    <s v="Low spender"/>
    <n v="2.5039387801035337E-3"/>
    <n v="1"/>
    <n v="0"/>
    <n v="77"/>
    <n v="30"/>
    <n v="5"/>
    <n v="23"/>
    <n v="4"/>
    <n v="1"/>
    <n v="4"/>
    <n v="1"/>
    <n v="2"/>
    <n v="0"/>
    <n v="3"/>
    <n v="7"/>
    <x v="1"/>
    <n v="0"/>
    <n v="0"/>
    <n v="0"/>
    <n v="0"/>
    <n v="0"/>
    <n v="0"/>
    <n v="42"/>
    <s v="36-50"/>
    <n v="2272"/>
    <n v="0"/>
    <n v="0"/>
    <n v="1"/>
    <n v="0"/>
    <n v="0"/>
    <n v="0"/>
    <n v="0"/>
    <n v="1"/>
    <n v="0"/>
    <n v="59"/>
    <d v="2016-07-26T00:00:00"/>
    <n v="7"/>
    <s v="July"/>
    <n v="1"/>
    <s v="1849,35544,Low income,89,Low spender,0.00250393878010353,1,0,77,30,5,23,4,1,4,1,2,0,3,7,0,0,0,0,0,0,0,42,36-50,2272,0,0,1,0,0,0,0,1,0,59"/>
  </r>
  <r>
    <n v="1787"/>
    <x v="542"/>
    <s v="Low income"/>
    <x v="447"/>
    <s v="High spender"/>
    <n v="4.6371593519150787E-2"/>
    <n v="0"/>
    <n v="0"/>
    <n v="27"/>
    <n v="10"/>
    <n v="24"/>
    <n v="15"/>
    <n v="13"/>
    <n v="1"/>
    <n v="30"/>
    <n v="1"/>
    <n v="2"/>
    <n v="1"/>
    <n v="3"/>
    <n v="7"/>
    <x v="1"/>
    <n v="0"/>
    <n v="1"/>
    <n v="0"/>
    <n v="0"/>
    <n v="0"/>
    <n v="1"/>
    <n v="60"/>
    <s v="50-65"/>
    <n v="2293"/>
    <n v="0"/>
    <n v="0"/>
    <n v="1"/>
    <n v="0"/>
    <n v="0"/>
    <n v="1"/>
    <n v="0"/>
    <n v="0"/>
    <n v="0"/>
    <n v="33"/>
    <d v="2016-07-05T00:00:00"/>
    <n v="7"/>
    <s v="July"/>
    <n v="1"/>
    <s v="1787,32218,Low income,1494,High spender,0.0463715935191508,0,0,27,10,24,15,13,1,30,1,2,1,3,7,0,0,1,0,0,0,1,60,50-65,2293,0,0,1,0,0,1,0,0,0,33"/>
  </r>
  <r>
    <n v="1772"/>
    <x v="543"/>
    <s v="Low income"/>
    <x v="448"/>
    <s v="High spender"/>
    <n v="2.0528412170920832E-2"/>
    <n v="0"/>
    <n v="1"/>
    <n v="99"/>
    <n v="55"/>
    <n v="0"/>
    <n v="6"/>
    <n v="2"/>
    <n v="0"/>
    <n v="4"/>
    <n v="2"/>
    <n v="1"/>
    <n v="1"/>
    <n v="3"/>
    <n v="5"/>
    <x v="1"/>
    <n v="0"/>
    <n v="0"/>
    <n v="0"/>
    <n v="0"/>
    <n v="0"/>
    <n v="0"/>
    <n v="47"/>
    <s v="36-50"/>
    <n v="2297"/>
    <n v="0"/>
    <n v="0"/>
    <n v="0"/>
    <n v="0"/>
    <n v="1"/>
    <n v="0"/>
    <n v="1"/>
    <n v="0"/>
    <n v="0"/>
    <n v="59"/>
    <d v="2016-07-01T00:00:00"/>
    <n v="7"/>
    <s v="July"/>
    <n v="1"/>
    <s v="1772,42429,Low income,871,High spender,0.0205284121709208,0,1,99,55,0,6,2,0,4,2,1,1,3,5,0,0,0,0,0,0,0,47,36-50,2297,0,0,0,0,1,0,1,0,0,59"/>
  </r>
  <r>
    <n v="1665"/>
    <x v="544"/>
    <s v="Low income"/>
    <x v="449"/>
    <s v="High spender"/>
    <n v="2.4180918373739271E-2"/>
    <n v="1"/>
    <n v="0"/>
    <n v="94"/>
    <n v="29"/>
    <n v="0"/>
    <n v="29"/>
    <n v="0"/>
    <n v="5"/>
    <n v="4"/>
    <n v="1"/>
    <n v="2"/>
    <n v="0"/>
    <n v="3"/>
    <n v="5"/>
    <x v="1"/>
    <n v="0"/>
    <n v="0"/>
    <n v="0"/>
    <n v="0"/>
    <n v="0"/>
    <n v="0"/>
    <n v="46"/>
    <s v="36-50"/>
    <n v="2335"/>
    <n v="0"/>
    <n v="0"/>
    <n v="0"/>
    <n v="1"/>
    <n v="0"/>
    <n v="0"/>
    <n v="1"/>
    <n v="0"/>
    <n v="0"/>
    <n v="59"/>
    <d v="2016-05-24T00:00:00"/>
    <n v="5"/>
    <s v="May"/>
    <n v="1"/>
    <s v="1665,47889,Low income,1158,High spender,0.0241809183737393,1,0,94,29,0,29,0,5,4,1,2,0,3,5,0,0,0,0,0,0,0,46,36-50,2335,0,0,0,1,0,0,1,0,0,59"/>
  </r>
  <r>
    <n v="1116"/>
    <x v="545"/>
    <s v="Low income"/>
    <x v="254"/>
    <s v="Low spender"/>
    <n v="6.9865958523014672E-3"/>
    <n v="0"/>
    <n v="0"/>
    <n v="92"/>
    <n v="17"/>
    <n v="8"/>
    <n v="12"/>
    <n v="11"/>
    <n v="15"/>
    <n v="32"/>
    <n v="1"/>
    <n v="2"/>
    <n v="1"/>
    <n v="2"/>
    <n v="7"/>
    <x v="1"/>
    <n v="0"/>
    <n v="0"/>
    <n v="0"/>
    <n v="0"/>
    <n v="0"/>
    <n v="0"/>
    <n v="49"/>
    <s v="36-50"/>
    <n v="2509"/>
    <n v="0"/>
    <n v="0"/>
    <n v="1"/>
    <n v="0"/>
    <n v="0"/>
    <n v="0"/>
    <n v="1"/>
    <n v="0"/>
    <n v="0"/>
    <n v="31"/>
    <d v="2015-12-02T00:00:00"/>
    <n v="12"/>
    <s v="December"/>
    <n v="1"/>
    <s v="1116,31632,Low income,221,Low spender,0.00698659585230147,0,0,92,17,8,12,11,15,32,1,2,1,2,7,0,0,0,0,0,0,0,49,36-50,2509,0,0,1,0,0,0,1,0,0,31"/>
  </r>
  <r>
    <n v="1098"/>
    <x v="546"/>
    <s v="Low income"/>
    <x v="450"/>
    <s v="High spender"/>
    <n v="4.338959212376934E-2"/>
    <n v="1"/>
    <n v="0"/>
    <n v="87"/>
    <n v="38"/>
    <n v="1"/>
    <n v="24"/>
    <n v="0"/>
    <n v="0"/>
    <n v="0"/>
    <n v="1"/>
    <n v="2"/>
    <n v="0"/>
    <n v="3"/>
    <n v="8"/>
    <x v="1"/>
    <n v="0"/>
    <n v="0"/>
    <n v="0"/>
    <n v="0"/>
    <n v="0"/>
    <n v="0"/>
    <n v="46"/>
    <s v="36-50"/>
    <n v="2516"/>
    <n v="0"/>
    <n v="0"/>
    <n v="0"/>
    <n v="1"/>
    <n v="0"/>
    <n v="0"/>
    <n v="0"/>
    <n v="0"/>
    <n v="1"/>
    <n v="63"/>
    <d v="2015-11-25T00:00:00"/>
    <n v="11"/>
    <s v="November"/>
    <n v="1"/>
    <s v="1098,28440,Low income,1234,High spender,0.0433895921237693,1,0,87,38,1,24,0,0,0,1,2,0,3,8,0,0,0,0,0,0,0,46,36-50,2516,0,0,0,1,0,0,0,0,1,63"/>
  </r>
  <r>
    <n v="618"/>
    <x v="547"/>
    <s v="Low income"/>
    <x v="451"/>
    <s v="Low spender"/>
    <n v="8.4868296976174011E-4"/>
    <n v="1"/>
    <n v="0"/>
    <n v="73"/>
    <n v="35"/>
    <n v="3"/>
    <n v="20"/>
    <n v="4"/>
    <n v="1"/>
    <n v="20"/>
    <n v="2"/>
    <n v="2"/>
    <n v="0"/>
    <n v="3"/>
    <n v="9"/>
    <x v="1"/>
    <n v="0"/>
    <n v="1"/>
    <n v="0"/>
    <n v="0"/>
    <n v="0"/>
    <n v="0"/>
    <n v="47"/>
    <s v="36-50"/>
    <n v="2664"/>
    <n v="0"/>
    <n v="1"/>
    <n v="0"/>
    <n v="0"/>
    <n v="0"/>
    <n v="0"/>
    <n v="1"/>
    <n v="0"/>
    <n v="0"/>
    <n v="43"/>
    <d v="2015-06-30T00:00:00"/>
    <n v="6"/>
    <s v="June"/>
    <n v="1"/>
    <s v="618,31814,Low income,27,Low spender,0.00084868296976174,1,0,73,35,3,20,4,1,20,2,2,0,3,9,0,0,1,0,0,0,0,47,36-50,2664,0,1,0,0,0,0,1,0,0,43"/>
  </r>
  <r>
    <n v="349"/>
    <x v="548"/>
    <s v="Low income"/>
    <x v="452"/>
    <s v="Low spender"/>
    <n v="2.6777897935012103E-3"/>
    <n v="1"/>
    <n v="0"/>
    <n v="76"/>
    <n v="2"/>
    <n v="14"/>
    <n v="28"/>
    <n v="16"/>
    <n v="3"/>
    <n v="7"/>
    <n v="4"/>
    <n v="4"/>
    <n v="0"/>
    <n v="3"/>
    <n v="9"/>
    <x v="1"/>
    <n v="0"/>
    <n v="0"/>
    <n v="0"/>
    <n v="0"/>
    <n v="0"/>
    <n v="0"/>
    <n v="39"/>
    <s v="36-50"/>
    <n v="2755"/>
    <n v="0"/>
    <n v="1"/>
    <n v="0"/>
    <n v="0"/>
    <n v="0"/>
    <n v="0"/>
    <n v="1"/>
    <n v="0"/>
    <n v="0"/>
    <n v="56"/>
    <d v="2015-03-31T00:00:00"/>
    <n v="3"/>
    <s v="March"/>
    <n v="1"/>
    <s v="349,19419,Low income,52,Low spender,0.00267778979350121,1,0,76,2,14,28,16,3,7,4,4,0,3,9,0,0,0,0,0,0,0,39,36-50,2755,0,1,0,0,0,0,1,0,0,56"/>
  </r>
  <r>
    <n v="135"/>
    <x v="549"/>
    <s v="Low income"/>
    <x v="453"/>
    <s v="High spender"/>
    <n v="6.1120739456961296E-2"/>
    <n v="0"/>
    <n v="0"/>
    <n v="29"/>
    <n v="2"/>
    <n v="2"/>
    <n v="11"/>
    <n v="41"/>
    <n v="7"/>
    <n v="11"/>
    <n v="1"/>
    <n v="2"/>
    <n v="0"/>
    <n v="3"/>
    <n v="8"/>
    <x v="1"/>
    <n v="0"/>
    <n v="0"/>
    <n v="0"/>
    <n v="0"/>
    <n v="0"/>
    <n v="0"/>
    <n v="40"/>
    <s v="36-50"/>
    <n v="2819"/>
    <n v="0"/>
    <n v="1"/>
    <n v="0"/>
    <n v="0"/>
    <n v="0"/>
    <n v="0"/>
    <n v="0"/>
    <n v="0"/>
    <n v="0"/>
    <n v="52"/>
    <d v="2015-01-26T00:00:00"/>
    <n v="1"/>
    <s v="January"/>
    <n v="1"/>
    <s v="135,25965,Low income,1587,High spender,0.0611207394569613,0,0,29,2,2,11,41,7,11,1,2,0,3,8,0,0,0,0,0,0,0,40,36-50,2819,0,1,0,0,0,0,0,0,0,52"/>
  </r>
  <r>
    <n v="2188"/>
    <x v="550"/>
    <s v="Low income"/>
    <x v="106"/>
    <s v="High spender"/>
    <n v="2.7320939101418185E-2"/>
    <n v="0"/>
    <n v="1"/>
    <n v="51"/>
    <n v="61"/>
    <n v="0"/>
    <n v="3"/>
    <n v="0"/>
    <n v="0"/>
    <n v="7"/>
    <n v="1"/>
    <n v="1"/>
    <n v="1"/>
    <n v="3"/>
    <n v="5"/>
    <x v="1"/>
    <n v="0"/>
    <n v="0"/>
    <n v="0"/>
    <n v="0"/>
    <n v="0"/>
    <n v="0"/>
    <n v="54"/>
    <s v="50-65"/>
    <n v="2164"/>
    <n v="0"/>
    <n v="0"/>
    <n v="0"/>
    <n v="1"/>
    <n v="0"/>
    <n v="0"/>
    <n v="0"/>
    <n v="1"/>
    <n v="0"/>
    <n v="57"/>
    <d v="2016-11-11T00:00:00"/>
    <n v="11"/>
    <s v="November"/>
    <n v="1"/>
    <s v="2188,33564,Low income,917,High spender,0.0273209391014182,0,1,51,61,0,3,0,0,7,1,1,1,3,5,0,0,0,0,0,0,0,54,50-65,2164,0,0,0,1,0,0,0,1,0,57"/>
  </r>
  <r>
    <n v="2177"/>
    <x v="551"/>
    <s v="Low income"/>
    <x v="114"/>
    <s v="Low spender"/>
    <n v="1.2570835661265864E-3"/>
    <n v="1"/>
    <n v="1"/>
    <n v="68"/>
    <n v="54"/>
    <n v="0"/>
    <n v="10"/>
    <n v="0"/>
    <n v="0"/>
    <n v="2"/>
    <n v="2"/>
    <n v="1"/>
    <n v="0"/>
    <n v="4"/>
    <n v="5"/>
    <x v="1"/>
    <n v="0"/>
    <n v="0"/>
    <n v="1"/>
    <n v="0"/>
    <n v="0"/>
    <n v="0"/>
    <n v="63"/>
    <s v="50-65"/>
    <n v="2168"/>
    <n v="0"/>
    <n v="0"/>
    <n v="0"/>
    <n v="1"/>
    <n v="0"/>
    <n v="0"/>
    <n v="1"/>
    <n v="0"/>
    <n v="0"/>
    <n v="62"/>
    <d v="2016-11-07T00:00:00"/>
    <n v="11"/>
    <s v="November"/>
    <n v="1"/>
    <s v="2177,50116,Low income,63,Low spender,0.00125708356612659,1,1,68,54,0,10,0,0,2,2,1,0,4,5,0,0,0,1,0,0,0,63,50-65,2168,0,0,0,1,0,0,1,0,0,62"/>
  </r>
  <r>
    <n v="1752"/>
    <x v="552"/>
    <s v="Low income"/>
    <x v="454"/>
    <s v="High spender"/>
    <n v="3.1051602226568376E-2"/>
    <n v="1"/>
    <n v="0"/>
    <n v="71"/>
    <n v="45"/>
    <n v="0"/>
    <n v="16"/>
    <n v="2"/>
    <n v="1"/>
    <n v="6"/>
    <n v="1"/>
    <n v="3"/>
    <n v="0"/>
    <n v="3"/>
    <n v="7"/>
    <x v="1"/>
    <n v="0"/>
    <n v="0"/>
    <n v="0"/>
    <n v="0"/>
    <n v="0"/>
    <n v="0"/>
    <n v="34"/>
    <s v="24-35"/>
    <n v="2303"/>
    <n v="0"/>
    <n v="0"/>
    <n v="0"/>
    <n v="1"/>
    <n v="0"/>
    <n v="0"/>
    <n v="1"/>
    <n v="0"/>
    <n v="0"/>
    <n v="58"/>
    <d v="2016-06-25T00:00:00"/>
    <n v="6"/>
    <s v="June"/>
    <n v="1"/>
    <s v="1752,33235,Low income,1032,High spender,0.0310516022265684,1,0,71,45,0,16,2,1,6,1,3,0,3,7,0,0,0,0,0,0,0,34,24-35,2303,0,0,0,1,0,0,1,0,0,58"/>
  </r>
  <r>
    <n v="1663"/>
    <x v="553"/>
    <s v="Low income"/>
    <x v="260"/>
    <s v="Low spender"/>
    <n v="1.3723952498319516E-3"/>
    <n v="1"/>
    <n v="1"/>
    <n v="54"/>
    <n v="30"/>
    <n v="9"/>
    <n v="12"/>
    <n v="2"/>
    <n v="11"/>
    <n v="30"/>
    <n v="3"/>
    <n v="2"/>
    <n v="0"/>
    <n v="4"/>
    <n v="4"/>
    <x v="1"/>
    <n v="0"/>
    <n v="0"/>
    <n v="0"/>
    <n v="0"/>
    <n v="0"/>
    <n v="0"/>
    <n v="68"/>
    <s v="66+"/>
    <n v="2336"/>
    <n v="0"/>
    <n v="1"/>
    <n v="0"/>
    <n v="0"/>
    <n v="0"/>
    <n v="0"/>
    <n v="1"/>
    <n v="0"/>
    <n v="0"/>
    <n v="34"/>
    <d v="2016-05-23T00:00:00"/>
    <n v="5"/>
    <s v="May"/>
    <n v="1"/>
    <s v="1663,35704,Low income,49,Low spender,0.00137239524983195,1,1,54,30,9,12,2,11,30,3,2,0,4,4,0,0,0,0,0,0,0,68,66+,2336,0,1,0,0,0,0,1,0,0,34"/>
  </r>
  <r>
    <n v="813"/>
    <x v="554"/>
    <s v="Low income"/>
    <x v="134"/>
    <s v="Low spender"/>
    <n v="5.4775761725436498E-4"/>
    <n v="1"/>
    <n v="0"/>
    <n v="53"/>
    <n v="14"/>
    <n v="10"/>
    <n v="29"/>
    <n v="4"/>
    <n v="7"/>
    <n v="15"/>
    <n v="1"/>
    <n v="2"/>
    <n v="0"/>
    <n v="3"/>
    <n v="6"/>
    <x v="1"/>
    <n v="0"/>
    <n v="0"/>
    <n v="0"/>
    <n v="0"/>
    <n v="0"/>
    <n v="0"/>
    <n v="38"/>
    <s v="36-50"/>
    <n v="2609"/>
    <n v="0"/>
    <n v="1"/>
    <n v="0"/>
    <n v="0"/>
    <n v="0"/>
    <n v="0"/>
    <n v="0"/>
    <n v="1"/>
    <n v="0"/>
    <n v="49"/>
    <d v="2015-08-24T00:00:00"/>
    <n v="8"/>
    <s v="August"/>
    <n v="1"/>
    <s v="813,43815,Low income,24,Low spender,0.000547757617254365,1,0,53,14,10,29,4,7,15,1,2,0,3,6,0,0,0,0,0,0,0,38,36-50,2609,0,1,0,0,0,0,0,1,0,49"/>
  </r>
  <r>
    <n v="684"/>
    <x v="555"/>
    <s v="Low income"/>
    <x v="455"/>
    <s v="Low spender"/>
    <n v="1.8575580760069057E-3"/>
    <n v="1"/>
    <n v="1"/>
    <n v="13"/>
    <n v="42"/>
    <n v="1"/>
    <n v="18"/>
    <n v="3"/>
    <n v="0"/>
    <n v="4"/>
    <n v="2"/>
    <n v="2"/>
    <n v="0"/>
    <n v="3"/>
    <n v="7"/>
    <x v="1"/>
    <n v="0"/>
    <n v="0"/>
    <n v="0"/>
    <n v="0"/>
    <n v="0"/>
    <n v="0"/>
    <n v="56"/>
    <s v="50-65"/>
    <n v="2650"/>
    <n v="0"/>
    <n v="1"/>
    <n v="0"/>
    <n v="0"/>
    <n v="0"/>
    <n v="0"/>
    <n v="0"/>
    <n v="0"/>
    <n v="1"/>
    <n v="60"/>
    <d v="2015-07-14T00:00:00"/>
    <n v="7"/>
    <s v="July"/>
    <n v="1"/>
    <s v="684,45759,Low income,85,Low spender,0.00185755807600691,1,1,13,42,1,18,3,0,4,2,2,0,3,7,0,0,0,0,0,0,0,56,50-65,2650,0,1,0,0,0,0,0,0,1,60"/>
  </r>
  <r>
    <n v="247"/>
    <x v="556"/>
    <s v="Low income"/>
    <x v="278"/>
    <s v="Low spender"/>
    <n v="1.0835601249874005E-3"/>
    <n v="1"/>
    <n v="0"/>
    <n v="41"/>
    <n v="19"/>
    <n v="0"/>
    <n v="35"/>
    <n v="6"/>
    <n v="4"/>
    <n v="17"/>
    <n v="2"/>
    <n v="2"/>
    <n v="1"/>
    <n v="2"/>
    <n v="7"/>
    <x v="1"/>
    <n v="0"/>
    <n v="0"/>
    <n v="0"/>
    <n v="0"/>
    <n v="1"/>
    <n v="1"/>
    <n v="36"/>
    <s v="36-50"/>
    <n v="2784"/>
    <n v="0"/>
    <n v="0"/>
    <n v="1"/>
    <n v="0"/>
    <n v="0"/>
    <n v="0"/>
    <n v="0"/>
    <n v="0"/>
    <n v="1"/>
    <n v="47"/>
    <d v="2015-03-02T00:00:00"/>
    <n v="3"/>
    <s v="March"/>
    <n v="1"/>
    <s v="247,39684,Low income,43,Low spender,0.0010835601249874,1,0,41,19,0,35,6,4,17,2,2,1,2,7,0,0,0,0,0,1,1,36,36-50,2784,0,0,1,0,0,0,0,0,1,47"/>
  </r>
  <r>
    <n v="1921"/>
    <x v="557"/>
    <s v="Low income"/>
    <x v="456"/>
    <s v="Low spender"/>
    <n v="8.3768787372730698E-3"/>
    <n v="1"/>
    <n v="0"/>
    <n v="9"/>
    <n v="45"/>
    <n v="3"/>
    <n v="9"/>
    <n v="4"/>
    <n v="4"/>
    <n v="7"/>
    <n v="1"/>
    <n v="1"/>
    <n v="2"/>
    <n v="2"/>
    <n v="6"/>
    <x v="1"/>
    <n v="0"/>
    <n v="1"/>
    <n v="0"/>
    <n v="0"/>
    <n v="0"/>
    <n v="1"/>
    <n v="49"/>
    <s v="36-50"/>
    <n v="2250"/>
    <n v="0"/>
    <n v="1"/>
    <n v="0"/>
    <n v="0"/>
    <n v="0"/>
    <n v="0"/>
    <n v="0"/>
    <n v="0"/>
    <n v="1"/>
    <n v="58"/>
    <d v="2016-08-17T00:00:00"/>
    <n v="8"/>
    <s v="August"/>
    <n v="1"/>
    <s v="1921,37126,Low income,311,Low spender,0.00837687873727307,1,0,9,45,3,9,4,4,7,1,1,2,2,6,0,0,1,0,0,0,1,49,36-50,2250,0,1,0,0,0,0,0,0,1,58"/>
  </r>
  <r>
    <n v="1777"/>
    <x v="558"/>
    <s v="Low income"/>
    <x v="457"/>
    <s v="Low spender"/>
    <n v="5.3171021793122749E-3"/>
    <n v="1"/>
    <n v="0"/>
    <n v="42"/>
    <n v="22"/>
    <n v="4"/>
    <n v="17"/>
    <n v="12"/>
    <n v="10"/>
    <n v="13"/>
    <n v="3"/>
    <n v="2"/>
    <n v="0"/>
    <n v="4"/>
    <n v="6"/>
    <x v="1"/>
    <n v="0"/>
    <n v="0"/>
    <n v="0"/>
    <n v="0"/>
    <n v="0"/>
    <n v="0"/>
    <n v="42"/>
    <s v="36-50"/>
    <n v="2296"/>
    <n v="0"/>
    <n v="0"/>
    <n v="0"/>
    <n v="1"/>
    <n v="0"/>
    <n v="0"/>
    <n v="1"/>
    <n v="0"/>
    <n v="0"/>
    <n v="52"/>
    <d v="2016-07-02T00:00:00"/>
    <n v="7"/>
    <s v="July"/>
    <n v="1"/>
    <s v="1777,28587,Low income,152,Low spender,0.00531710217931227,1,0,42,22,4,17,12,10,13,3,2,0,4,6,0,0,0,0,0,0,0,42,36-50,2296,0,0,0,1,0,0,1,0,0,52"/>
  </r>
  <r>
    <n v="1404"/>
    <x v="559"/>
    <s v="Low income"/>
    <x v="458"/>
    <s v="Low spender"/>
    <n v="2.7332810574661141E-3"/>
    <n v="1"/>
    <n v="1"/>
    <n v="25"/>
    <n v="56"/>
    <n v="0"/>
    <n v="9"/>
    <n v="0"/>
    <n v="0"/>
    <n v="3"/>
    <n v="2"/>
    <n v="2"/>
    <n v="0"/>
    <n v="3"/>
    <n v="7"/>
    <x v="1"/>
    <n v="0"/>
    <n v="0"/>
    <n v="0"/>
    <n v="0"/>
    <n v="0"/>
    <n v="0"/>
    <n v="49"/>
    <s v="36-50"/>
    <n v="2420"/>
    <n v="1"/>
    <n v="0"/>
    <n v="0"/>
    <n v="0"/>
    <n v="0"/>
    <n v="0"/>
    <n v="0"/>
    <n v="1"/>
    <n v="0"/>
    <n v="62"/>
    <d v="2016-02-29T00:00:00"/>
    <n v="2"/>
    <s v="February"/>
    <n v="1"/>
    <s v="1404,44635,Low income,122,Low spender,0.00273328105746611,1,1,25,56,0,9,0,0,3,2,2,0,3,7,0,0,0,0,0,0,0,49,36-50,2420,1,0,0,0,0,0,0,1,0,62"/>
  </r>
  <r>
    <n v="1296"/>
    <x v="560"/>
    <s v="Low income"/>
    <x v="459"/>
    <s v="High spender"/>
    <n v="3.0297682080244734E-2"/>
    <n v="0"/>
    <n v="0"/>
    <n v="46"/>
    <n v="40"/>
    <n v="2"/>
    <n v="15"/>
    <n v="8"/>
    <n v="0"/>
    <n v="6"/>
    <n v="1"/>
    <n v="1"/>
    <n v="1"/>
    <n v="3"/>
    <n v="4"/>
    <x v="1"/>
    <n v="0"/>
    <n v="0"/>
    <n v="0"/>
    <n v="0"/>
    <n v="0"/>
    <n v="0"/>
    <n v="31"/>
    <s v="24-35"/>
    <n v="2450"/>
    <n v="0"/>
    <n v="0"/>
    <n v="1"/>
    <n v="0"/>
    <n v="0"/>
    <n v="0"/>
    <n v="0"/>
    <n v="0"/>
    <n v="1"/>
    <n v="59"/>
    <d v="2016-01-30T00:00:00"/>
    <n v="1"/>
    <s v="January"/>
    <n v="1"/>
    <s v="1296,33996,Low income,1030,High spender,0.0302976820802447,0,0,46,40,2,15,8,0,6,1,1,1,3,4,0,0,0,0,0,0,0,31,24-35,2450,0,0,1,0,0,0,0,0,1,59"/>
  </r>
  <r>
    <n v="1712"/>
    <x v="561"/>
    <s v="Low income"/>
    <x v="460"/>
    <s v="Low spender"/>
    <n v="1.1466233297219212E-2"/>
    <n v="1"/>
    <n v="0"/>
    <n v="28"/>
    <n v="22"/>
    <n v="2"/>
    <n v="31"/>
    <n v="7"/>
    <n v="4"/>
    <n v="5"/>
    <n v="1"/>
    <n v="2"/>
    <n v="0"/>
    <n v="3"/>
    <n v="7"/>
    <x v="1"/>
    <n v="0"/>
    <n v="0"/>
    <n v="0"/>
    <n v="0"/>
    <n v="0"/>
    <n v="0"/>
    <n v="40"/>
    <s v="36-50"/>
    <n v="2316"/>
    <n v="0"/>
    <n v="1"/>
    <n v="0"/>
    <n v="0"/>
    <n v="0"/>
    <n v="0"/>
    <n v="1"/>
    <n v="0"/>
    <n v="0"/>
    <n v="61"/>
    <d v="2016-06-12T00:00:00"/>
    <n v="6"/>
    <s v="June"/>
    <n v="1"/>
    <s v="1712,33228,Low income,381,Low spender,0.0114662332972192,1,0,28,22,2,31,7,4,5,1,2,0,3,7,0,0,0,0,0,0,0,40,36-50,2316,0,1,0,0,0,0,1,0,0,61"/>
  </r>
  <r>
    <n v="1457"/>
    <x v="562"/>
    <s v="Low income"/>
    <x v="461"/>
    <s v="Low spender"/>
    <n v="1.068841078758161E-2"/>
    <n v="1"/>
    <n v="0"/>
    <n v="53"/>
    <n v="11"/>
    <n v="12"/>
    <n v="35"/>
    <n v="3"/>
    <n v="5"/>
    <n v="12"/>
    <n v="1"/>
    <n v="3"/>
    <n v="0"/>
    <n v="3"/>
    <n v="7"/>
    <x v="1"/>
    <n v="0"/>
    <n v="0"/>
    <n v="0"/>
    <n v="0"/>
    <n v="0"/>
    <n v="0"/>
    <n v="44"/>
    <s v="36-50"/>
    <n v="2406"/>
    <n v="0"/>
    <n v="0"/>
    <n v="0"/>
    <n v="1"/>
    <n v="0"/>
    <n v="1"/>
    <n v="0"/>
    <n v="0"/>
    <n v="0"/>
    <n v="54"/>
    <d v="2016-03-14T00:00:00"/>
    <n v="3"/>
    <s v="March"/>
    <n v="1"/>
    <s v="1457,36301,Low income,388,Low spender,0.0106884107875816,1,0,53,11,12,35,3,5,12,1,3,0,3,7,0,0,0,0,0,0,0,44,36-50,2406,0,0,0,1,0,1,0,0,0,54"/>
  </r>
  <r>
    <n v="1288"/>
    <x v="563"/>
    <s v="Low income"/>
    <x v="462"/>
    <s v="Low spender"/>
    <n v="4.5098217258391594E-3"/>
    <n v="1"/>
    <n v="0"/>
    <n v="4"/>
    <n v="30"/>
    <n v="8"/>
    <n v="12"/>
    <n v="8"/>
    <n v="8"/>
    <n v="12"/>
    <n v="1"/>
    <n v="2"/>
    <n v="0"/>
    <n v="4"/>
    <n v="5"/>
    <x v="1"/>
    <n v="0"/>
    <n v="0"/>
    <n v="0"/>
    <n v="0"/>
    <n v="0"/>
    <n v="0"/>
    <n v="42"/>
    <s v="36-50"/>
    <n v="2452"/>
    <n v="0"/>
    <n v="1"/>
    <n v="0"/>
    <n v="0"/>
    <n v="0"/>
    <n v="0"/>
    <n v="1"/>
    <n v="0"/>
    <n v="0"/>
    <n v="54"/>
    <d v="2016-01-28T00:00:00"/>
    <n v="1"/>
    <s v="January"/>
    <n v="1"/>
    <s v="1288,33039,Low income,149,Low spender,0.00450982172583916,1,0,4,30,8,12,8,8,12,1,2,0,4,5,0,0,0,0,0,0,0,42,36-50,2452,0,1,0,0,0,0,1,0,0,54"/>
  </r>
  <r>
    <n v="1087"/>
    <x v="564"/>
    <s v="Low income"/>
    <x v="463"/>
    <s v="High spender"/>
    <n v="8.0764840182648401E-2"/>
    <n v="0"/>
    <n v="0"/>
    <n v="89"/>
    <n v="36"/>
    <n v="4"/>
    <n v="18"/>
    <n v="6"/>
    <n v="2"/>
    <n v="18"/>
    <n v="1"/>
    <n v="2"/>
    <n v="0"/>
    <n v="4"/>
    <n v="7"/>
    <x v="1"/>
    <n v="0"/>
    <n v="0"/>
    <n v="0"/>
    <n v="0"/>
    <n v="0"/>
    <n v="0"/>
    <n v="44"/>
    <s v="36-50"/>
    <n v="2519"/>
    <n v="0"/>
    <n v="0"/>
    <n v="0"/>
    <n v="1"/>
    <n v="0"/>
    <n v="0"/>
    <n v="0"/>
    <n v="1"/>
    <n v="0"/>
    <n v="48"/>
    <d v="2015-11-22T00:00:00"/>
    <n v="11"/>
    <s v="November"/>
    <n v="1"/>
    <s v="1087,21024,Low income,1698,High spender,0.0807648401826484,0,0,89,36,4,18,6,2,18,1,2,0,4,7,0,0,0,0,0,0,0,44,36-50,2519,0,0,0,1,0,0,0,1,0,48"/>
  </r>
  <r>
    <n v="895"/>
    <x v="565"/>
    <s v="Low income"/>
    <x v="278"/>
    <s v="Low spender"/>
    <n v="1.5267717653742365E-3"/>
    <n v="1"/>
    <n v="0"/>
    <n v="23"/>
    <n v="3"/>
    <n v="18"/>
    <n v="26"/>
    <n v="11"/>
    <n v="8"/>
    <n v="12"/>
    <n v="3"/>
    <n v="2"/>
    <n v="0"/>
    <n v="4"/>
    <n v="7"/>
    <x v="1"/>
    <n v="0"/>
    <n v="0"/>
    <n v="0"/>
    <n v="0"/>
    <n v="0"/>
    <n v="0"/>
    <n v="50"/>
    <s v="36-50"/>
    <n v="2580"/>
    <n v="0"/>
    <n v="1"/>
    <n v="0"/>
    <n v="0"/>
    <n v="0"/>
    <n v="0"/>
    <n v="1"/>
    <n v="0"/>
    <n v="0"/>
    <n v="54"/>
    <d v="2015-09-22T00:00:00"/>
    <n v="9"/>
    <s v="September"/>
    <n v="1"/>
    <s v="895,28164,Low income,43,Low spender,0.00152677176537424,1,0,23,3,18,26,11,8,12,3,2,0,4,7,0,0,0,0,0,0,0,50,36-50,2580,0,1,0,0,0,0,1,0,0,54"/>
  </r>
  <r>
    <n v="357"/>
    <x v="566"/>
    <s v="Low income"/>
    <x v="142"/>
    <s v="Low spender"/>
    <n v="9.7989310257062864E-3"/>
    <n v="1"/>
    <n v="0"/>
    <n v="8"/>
    <n v="16"/>
    <n v="5"/>
    <n v="30"/>
    <n v="8"/>
    <n v="7"/>
    <n v="26"/>
    <n v="3"/>
    <n v="3"/>
    <n v="0"/>
    <n v="4"/>
    <n v="8"/>
    <x v="1"/>
    <n v="0"/>
    <n v="0"/>
    <n v="0"/>
    <n v="0"/>
    <n v="1"/>
    <n v="0"/>
    <n v="32"/>
    <s v="24-35"/>
    <n v="2753"/>
    <n v="0"/>
    <n v="1"/>
    <n v="0"/>
    <n v="0"/>
    <n v="0"/>
    <n v="1"/>
    <n v="0"/>
    <n v="0"/>
    <n v="0"/>
    <n v="40"/>
    <d v="2015-04-02T00:00:00"/>
    <n v="4"/>
    <s v="April"/>
    <n v="1"/>
    <s v="357,15716,Low income,154,Low spender,0.00979893102570629,1,0,8,16,5,30,8,7,26,3,3,0,4,8,0,0,0,0,0,1,0,32,24-35,2753,0,1,0,0,0,1,0,0,0,40"/>
  </r>
  <r>
    <n v="5"/>
    <x v="22"/>
    <s v="Low income"/>
    <x v="464"/>
    <s v="Low spender"/>
    <n v="7.173333333333333E-2"/>
    <n v="1"/>
    <n v="0"/>
    <n v="98"/>
    <n v="5"/>
    <n v="17"/>
    <n v="17"/>
    <n v="13"/>
    <n v="14"/>
    <n v="34"/>
    <n v="4"/>
    <n v="2"/>
    <n v="1"/>
    <n v="3"/>
    <n v="9"/>
    <x v="1"/>
    <n v="0"/>
    <n v="0"/>
    <n v="0"/>
    <n v="0"/>
    <n v="0"/>
    <n v="0"/>
    <n v="35"/>
    <s v="24-35"/>
    <n v="2856"/>
    <n v="0"/>
    <n v="0"/>
    <n v="0"/>
    <n v="1"/>
    <n v="0"/>
    <n v="1"/>
    <n v="0"/>
    <n v="0"/>
    <n v="0"/>
    <n v="32"/>
    <d v="2014-12-20T00:00:00"/>
    <n v="12"/>
    <s v="December"/>
    <n v="1"/>
    <s v="5,7500,Low income,538,Low spender,0.0717333333333333,1,0,98,5,17,17,13,14,34,4,2,1,3,9,0,0,0,0,0,0,0,35,24-35,2856,0,0,0,1,0,1,0,0,0,32"/>
  </r>
  <r>
    <n v="2133"/>
    <x v="567"/>
    <s v="Low income"/>
    <x v="228"/>
    <s v="Low spender"/>
    <n v="9.4781596122078694E-3"/>
    <n v="1"/>
    <n v="1"/>
    <n v="46"/>
    <n v="51"/>
    <n v="0"/>
    <n v="16"/>
    <n v="0"/>
    <n v="0"/>
    <n v="4"/>
    <n v="2"/>
    <n v="3"/>
    <n v="0"/>
    <n v="3"/>
    <n v="8"/>
    <x v="1"/>
    <n v="0"/>
    <n v="0"/>
    <n v="0"/>
    <n v="0"/>
    <n v="0"/>
    <n v="0"/>
    <n v="65"/>
    <s v="50-65"/>
    <n v="2186"/>
    <n v="0"/>
    <n v="0"/>
    <n v="1"/>
    <n v="0"/>
    <n v="0"/>
    <n v="0"/>
    <n v="0"/>
    <n v="1"/>
    <n v="0"/>
    <n v="63"/>
    <d v="2016-10-20T00:00:00"/>
    <n v="10"/>
    <s v="October"/>
    <n v="1"/>
    <s v="2133,36927,Low income,350,Low spender,0.00947815961220787,1,1,46,51,0,16,0,0,4,2,3,0,3,8,0,0,0,0,0,0,0,65,50-65,2186,0,0,1,0,0,0,0,1,0,63"/>
  </r>
  <r>
    <n v="1986"/>
    <x v="568"/>
    <s v="High income"/>
    <x v="465"/>
    <s v="Low spender"/>
    <n v="8.4587592678207566E-3"/>
    <n v="0"/>
    <n v="1"/>
    <n v="55"/>
    <n v="10"/>
    <n v="0"/>
    <n v="11"/>
    <n v="17"/>
    <n v="29"/>
    <n v="29"/>
    <n v="1"/>
    <n v="1"/>
    <n v="2"/>
    <n v="2"/>
    <n v="4"/>
    <x v="1"/>
    <n v="0"/>
    <n v="0"/>
    <n v="0"/>
    <n v="0"/>
    <n v="0"/>
    <n v="0"/>
    <n v="60"/>
    <s v="50-65"/>
    <n v="2229"/>
    <n v="1"/>
    <n v="0"/>
    <n v="0"/>
    <n v="0"/>
    <n v="0"/>
    <n v="0"/>
    <n v="1"/>
    <n v="0"/>
    <n v="0"/>
    <n v="38"/>
    <d v="2016-09-07T00:00:00"/>
    <n v="9"/>
    <s v="September"/>
    <n v="1"/>
    <s v="1986,58401,High income,494,Low spender,0.00845875926782076,0,1,55,10,0,11,17,29,29,1,1,2,2,4,0,0,0,0,0,0,0,60,50-65,2229,1,0,0,0,0,0,1,0,0,38"/>
  </r>
  <r>
    <n v="1975"/>
    <x v="569"/>
    <s v="Low income"/>
    <x v="466"/>
    <s v="Low spender"/>
    <n v="1.0476111708433271E-3"/>
    <n v="1"/>
    <n v="0"/>
    <n v="80"/>
    <n v="29"/>
    <n v="3"/>
    <n v="30"/>
    <n v="3"/>
    <n v="2"/>
    <n v="9"/>
    <n v="2"/>
    <n v="3"/>
    <n v="0"/>
    <n v="3"/>
    <n v="6"/>
    <x v="1"/>
    <n v="0"/>
    <n v="0"/>
    <n v="0"/>
    <n v="0"/>
    <n v="0"/>
    <n v="0"/>
    <n v="43"/>
    <s v="36-50"/>
    <n v="2233"/>
    <n v="0"/>
    <n v="0"/>
    <n v="1"/>
    <n v="0"/>
    <n v="0"/>
    <n v="0"/>
    <n v="0"/>
    <n v="1"/>
    <n v="0"/>
    <n v="58"/>
    <d v="2016-09-03T00:00:00"/>
    <n v="9"/>
    <s v="September"/>
    <n v="1"/>
    <s v="1975,36273,Low income,38,Low spender,0.00104761117084333,1,0,80,29,3,30,3,2,9,2,3,0,3,6,0,0,0,0,0,0,0,43,36-50,2233,0,0,1,0,0,0,0,1,0,58"/>
  </r>
  <r>
    <n v="1909"/>
    <x v="570"/>
    <s v="Low income"/>
    <x v="467"/>
    <s v="Low spender"/>
    <n v="3.7584565271861687E-3"/>
    <n v="1"/>
    <n v="0"/>
    <n v="5"/>
    <n v="33"/>
    <n v="4"/>
    <n v="24"/>
    <n v="4"/>
    <n v="2"/>
    <n v="5"/>
    <n v="2"/>
    <n v="3"/>
    <n v="0"/>
    <n v="4"/>
    <n v="7"/>
    <x v="1"/>
    <n v="0"/>
    <n v="0"/>
    <n v="0"/>
    <n v="0"/>
    <n v="0"/>
    <n v="0"/>
    <n v="31"/>
    <s v="24-35"/>
    <n v="2252"/>
    <n v="0"/>
    <n v="0"/>
    <n v="0"/>
    <n v="1"/>
    <n v="0"/>
    <n v="0"/>
    <n v="1"/>
    <n v="0"/>
    <n v="0"/>
    <n v="62"/>
    <d v="2016-08-15T00:00:00"/>
    <n v="8"/>
    <s v="August"/>
    <n v="1"/>
    <s v="1909,31928,Low income,120,Low spender,0.00375845652718617,1,0,5,33,4,24,4,2,5,2,3,0,4,7,0,0,0,0,0,0,0,31,24-35,2252,0,0,0,1,0,0,1,0,0,62"/>
  </r>
  <r>
    <n v="1316"/>
    <x v="571"/>
    <s v="Low income"/>
    <x v="468"/>
    <s v="High spender"/>
    <n v="3.1028816986855411E-2"/>
    <n v="1"/>
    <n v="1"/>
    <n v="39"/>
    <n v="56"/>
    <n v="0"/>
    <n v="11"/>
    <n v="0"/>
    <n v="0"/>
    <n v="8"/>
    <n v="2"/>
    <n v="2"/>
    <n v="0"/>
    <n v="4"/>
    <n v="5"/>
    <x v="1"/>
    <n v="0"/>
    <n v="0"/>
    <n v="0"/>
    <n v="0"/>
    <n v="0"/>
    <n v="0"/>
    <n v="54"/>
    <s v="50-65"/>
    <n v="2445"/>
    <n v="0"/>
    <n v="0"/>
    <n v="0"/>
    <n v="1"/>
    <n v="0"/>
    <n v="0"/>
    <n v="0"/>
    <n v="0"/>
    <n v="1"/>
    <n v="59"/>
    <d v="2016-02-04T00:00:00"/>
    <n v="2"/>
    <s v="February"/>
    <n v="1"/>
    <s v="1316,47472,Low income,1473,High spender,0.0310288169868554,1,1,39,56,0,11,0,0,8,2,2,0,4,5,0,0,0,0,0,0,0,54,50-65,2445,0,0,0,1,0,0,0,0,1,59"/>
  </r>
  <r>
    <n v="1091"/>
    <x v="572"/>
    <s v="Low income"/>
    <x v="469"/>
    <s v="High spender"/>
    <n v="1.7372665101561702E-2"/>
    <n v="0"/>
    <n v="1"/>
    <n v="13"/>
    <n v="19"/>
    <n v="13"/>
    <n v="18"/>
    <n v="10"/>
    <n v="7"/>
    <n v="8"/>
    <n v="1"/>
    <n v="1"/>
    <n v="1"/>
    <n v="3"/>
    <n v="3"/>
    <x v="1"/>
    <n v="0"/>
    <n v="0"/>
    <n v="0"/>
    <n v="0"/>
    <n v="0"/>
    <n v="0"/>
    <n v="52"/>
    <s v="50-65"/>
    <n v="2518"/>
    <n v="0"/>
    <n v="1"/>
    <n v="0"/>
    <n v="0"/>
    <n v="0"/>
    <n v="1"/>
    <n v="0"/>
    <n v="0"/>
    <n v="0"/>
    <n v="59"/>
    <d v="2015-11-23T00:00:00"/>
    <n v="11"/>
    <s v="November"/>
    <n v="1"/>
    <s v="1091,48985,Low income,851,High spender,0.0173726651015617,0,1,13,19,13,18,10,7,8,1,1,1,3,3,0,0,0,0,0,0,0,52,50-65,2518,0,1,0,0,0,1,0,0,0,59"/>
  </r>
  <r>
    <n v="1035"/>
    <x v="573"/>
    <s v="Low income"/>
    <x v="470"/>
    <s v="High spender"/>
    <n v="2.864514262291129E-2"/>
    <n v="1"/>
    <n v="0"/>
    <n v="80"/>
    <n v="21"/>
    <n v="8"/>
    <n v="20"/>
    <n v="15"/>
    <n v="3"/>
    <n v="9"/>
    <n v="1"/>
    <n v="2"/>
    <n v="0"/>
    <n v="3"/>
    <n v="7"/>
    <x v="1"/>
    <n v="0"/>
    <n v="0"/>
    <n v="0"/>
    <n v="0"/>
    <n v="0"/>
    <n v="0"/>
    <n v="35"/>
    <s v="24-35"/>
    <n v="2534"/>
    <n v="0"/>
    <n v="0"/>
    <n v="1"/>
    <n v="0"/>
    <n v="0"/>
    <n v="1"/>
    <n v="0"/>
    <n v="0"/>
    <n v="0"/>
    <n v="58"/>
    <d v="2015-11-07T00:00:00"/>
    <n v="11"/>
    <s v="November"/>
    <n v="1"/>
    <s v="1035,41473,Low income,1188,High spender,0.0286451426229113,1,0,80,21,8,20,15,3,9,1,2,0,3,7,0,0,0,0,0,0,0,35,24-35,2534,0,0,1,0,0,1,0,0,0,58"/>
  </r>
  <r>
    <n v="782"/>
    <x v="574"/>
    <s v="Low income"/>
    <x v="351"/>
    <s v="High spender"/>
    <n v="2.4715615305067218E-2"/>
    <n v="1"/>
    <n v="0"/>
    <n v="97"/>
    <n v="11"/>
    <n v="0"/>
    <n v="36"/>
    <n v="15"/>
    <n v="5"/>
    <n v="12"/>
    <n v="1"/>
    <n v="2"/>
    <n v="0"/>
    <n v="3"/>
    <n v="7"/>
    <x v="1"/>
    <n v="0"/>
    <n v="0"/>
    <n v="0"/>
    <n v="0"/>
    <n v="0"/>
    <n v="0"/>
    <n v="36"/>
    <s v="36-50"/>
    <n v="2617"/>
    <n v="0"/>
    <n v="1"/>
    <n v="0"/>
    <n v="0"/>
    <n v="0"/>
    <n v="0"/>
    <n v="1"/>
    <n v="0"/>
    <n v="0"/>
    <n v="55"/>
    <d v="2015-08-16T00:00:00"/>
    <n v="8"/>
    <s v="August"/>
    <n v="1"/>
    <s v="782,38680,Low income,956,High spender,0.0247156153050672,1,0,97,11,0,36,15,5,12,1,2,0,3,7,0,0,0,0,0,0,0,36,36-50,2617,0,1,0,0,0,0,1,0,0,55"/>
  </r>
  <r>
    <n v="654"/>
    <x v="575"/>
    <s v="Low income"/>
    <x v="471"/>
    <s v="Low spender"/>
    <n v="8.0828358603201433E-3"/>
    <n v="0"/>
    <n v="0"/>
    <n v="15"/>
    <n v="32"/>
    <n v="0"/>
    <n v="8"/>
    <n v="23"/>
    <n v="4"/>
    <n v="18"/>
    <n v="1"/>
    <n v="1"/>
    <n v="0"/>
    <n v="4"/>
    <n v="6"/>
    <x v="1"/>
    <n v="0"/>
    <n v="0"/>
    <n v="0"/>
    <n v="0"/>
    <n v="0"/>
    <n v="0"/>
    <n v="30"/>
    <s v="24-35"/>
    <n v="2657"/>
    <n v="0"/>
    <n v="1"/>
    <n v="0"/>
    <n v="0"/>
    <n v="0"/>
    <n v="0"/>
    <n v="1"/>
    <n v="0"/>
    <n v="0"/>
    <n v="49"/>
    <d v="2015-07-07T00:00:00"/>
    <n v="7"/>
    <s v="July"/>
    <n v="1"/>
    <s v="654,18929,Low income,153,Low spender,0.00808283586032014,0,0,15,32,0,8,23,4,18,1,1,0,4,6,0,0,0,0,0,0,0,30,24-35,2657,0,1,0,0,0,0,1,0,0,49"/>
  </r>
  <r>
    <n v="599"/>
    <x v="576"/>
    <s v="Low income"/>
    <x v="63"/>
    <s v="High spender"/>
    <n v="2.7813065924264128E-2"/>
    <n v="1"/>
    <n v="1"/>
    <n v="72"/>
    <n v="43"/>
    <n v="4"/>
    <n v="12"/>
    <n v="8"/>
    <n v="0"/>
    <n v="27"/>
    <n v="5"/>
    <n v="2"/>
    <n v="1"/>
    <n v="4"/>
    <n v="5"/>
    <x v="1"/>
    <n v="0"/>
    <n v="0"/>
    <n v="0"/>
    <n v="0"/>
    <n v="0"/>
    <n v="0"/>
    <n v="52"/>
    <s v="50-65"/>
    <n v="2672"/>
    <n v="1"/>
    <n v="0"/>
    <n v="0"/>
    <n v="0"/>
    <n v="0"/>
    <n v="0"/>
    <n v="1"/>
    <n v="0"/>
    <n v="0"/>
    <n v="40"/>
    <d v="2015-06-22T00:00:00"/>
    <n v="6"/>
    <s v="June"/>
    <n v="1"/>
    <s v="599,36997,Low income,1029,High spender,0.0278130659242641,1,1,72,43,4,12,8,0,27,5,2,1,4,5,0,0,0,0,0,0,0,52,50-65,2672,1,0,0,0,0,0,1,0,0,40"/>
  </r>
  <r>
    <n v="590"/>
    <x v="577"/>
    <s v="Low income"/>
    <x v="472"/>
    <s v="Low spender"/>
    <n v="1.4763463636947173E-2"/>
    <n v="1"/>
    <n v="0"/>
    <n v="62"/>
    <n v="25"/>
    <n v="6"/>
    <n v="16"/>
    <n v="20"/>
    <n v="0"/>
    <n v="5"/>
    <n v="2"/>
    <n v="2"/>
    <n v="0"/>
    <n v="3"/>
    <n v="8"/>
    <x v="1"/>
    <n v="0"/>
    <n v="0"/>
    <n v="0"/>
    <n v="0"/>
    <n v="0"/>
    <n v="0"/>
    <n v="35"/>
    <s v="24-35"/>
    <n v="2677"/>
    <n v="0"/>
    <n v="1"/>
    <n v="0"/>
    <n v="0"/>
    <n v="0"/>
    <n v="0"/>
    <n v="1"/>
    <n v="0"/>
    <n v="0"/>
    <n v="62"/>
    <d v="2015-06-17T00:00:00"/>
    <n v="6"/>
    <s v="June"/>
    <n v="1"/>
    <s v="590,31158,Low income,460,Low spender,0.0147634636369472,1,0,62,25,6,16,20,0,5,2,2,0,3,8,0,0,0,0,0,0,0,35,24-35,2677,0,1,0,0,0,0,1,0,0,62"/>
  </r>
  <r>
    <n v="355"/>
    <x v="578"/>
    <s v="Low income"/>
    <x v="473"/>
    <s v="High spender"/>
    <n v="3.7735849056603772E-2"/>
    <n v="1"/>
    <n v="0"/>
    <n v="2"/>
    <n v="3"/>
    <n v="17"/>
    <n v="26"/>
    <n v="20"/>
    <n v="1"/>
    <n v="39"/>
    <n v="2"/>
    <n v="2"/>
    <n v="0"/>
    <n v="3"/>
    <n v="9"/>
    <x v="1"/>
    <n v="0"/>
    <n v="0"/>
    <n v="0"/>
    <n v="0"/>
    <n v="0"/>
    <n v="1"/>
    <n v="50"/>
    <s v="36-50"/>
    <n v="2754"/>
    <n v="0"/>
    <n v="0"/>
    <n v="1"/>
    <n v="0"/>
    <n v="0"/>
    <n v="0"/>
    <n v="1"/>
    <n v="0"/>
    <n v="0"/>
    <n v="28"/>
    <d v="2015-04-01T00:00:00"/>
    <n v="4"/>
    <s v="April"/>
    <n v="1"/>
    <s v="355,27242,Low income,1028,High spender,0.0377358490566038,1,0,2,3,17,26,20,1,39,2,2,0,3,9,0,0,0,0,0,0,1,50,36-50,2754,0,0,1,0,0,0,1,0,0,28"/>
  </r>
  <r>
    <n v="105"/>
    <x v="579"/>
    <s v="Low income"/>
    <x v="18"/>
    <s v="Low spender"/>
    <n v="6.6879800095542572E-3"/>
    <n v="1"/>
    <n v="0"/>
    <n v="19"/>
    <n v="19"/>
    <n v="3"/>
    <n v="26"/>
    <n v="10"/>
    <n v="9"/>
    <n v="3"/>
    <n v="3"/>
    <n v="2"/>
    <n v="0"/>
    <n v="4"/>
    <n v="8"/>
    <x v="1"/>
    <n v="0"/>
    <n v="0"/>
    <n v="0"/>
    <n v="0"/>
    <n v="0"/>
    <n v="1"/>
    <n v="48"/>
    <s v="36-50"/>
    <n v="2827"/>
    <n v="0"/>
    <n v="0"/>
    <n v="1"/>
    <n v="0"/>
    <n v="0"/>
    <n v="0"/>
    <n v="0"/>
    <n v="0"/>
    <n v="1"/>
    <n v="64"/>
    <d v="2015-01-18T00:00:00"/>
    <n v="1"/>
    <s v="January"/>
    <n v="1"/>
    <s v="105,27213,Low income,182,Low spender,0.00668798000955426,1,0,19,19,3,26,10,9,3,3,2,0,4,8,0,0,0,0,0,0,1,48,36-50,2827,0,0,1,0,0,0,0,0,1,64"/>
  </r>
  <r>
    <n v="1875"/>
    <x v="580"/>
    <s v="Low income"/>
    <x v="474"/>
    <s v="High spender"/>
    <n v="2.2392566782810687E-2"/>
    <n v="1"/>
    <n v="0"/>
    <n v="10"/>
    <n v="30"/>
    <n v="5"/>
    <n v="24"/>
    <n v="6"/>
    <n v="3"/>
    <n v="8"/>
    <n v="2"/>
    <n v="2"/>
    <n v="0"/>
    <n v="4"/>
    <n v="5"/>
    <x v="1"/>
    <n v="0"/>
    <n v="0"/>
    <n v="0"/>
    <n v="0"/>
    <n v="0"/>
    <n v="0"/>
    <n v="47"/>
    <s v="36-50"/>
    <n v="2262"/>
    <n v="0"/>
    <n v="1"/>
    <n v="0"/>
    <n v="0"/>
    <n v="0"/>
    <n v="1"/>
    <n v="0"/>
    <n v="0"/>
    <n v="0"/>
    <n v="60"/>
    <d v="2016-08-05T00:00:00"/>
    <n v="8"/>
    <s v="August"/>
    <n v="1"/>
    <s v="1875,43050,Low income,964,High spender,0.0223925667828107,1,0,10,30,5,24,6,3,8,2,2,0,4,5,0,0,0,0,0,0,0,47,36-50,2262,0,1,0,0,0,1,0,0,0,60"/>
  </r>
  <r>
    <n v="1236"/>
    <x v="581"/>
    <s v="Low income"/>
    <x v="475"/>
    <s v="High spender"/>
    <n v="7.8961147764163783E-2"/>
    <n v="1"/>
    <n v="0"/>
    <n v="54"/>
    <n v="19"/>
    <n v="8"/>
    <n v="29"/>
    <n v="0"/>
    <n v="12"/>
    <n v="26"/>
    <n v="1"/>
    <n v="2"/>
    <n v="2"/>
    <n v="2"/>
    <n v="7"/>
    <x v="1"/>
    <n v="0"/>
    <n v="1"/>
    <n v="0"/>
    <n v="0"/>
    <n v="0"/>
    <n v="1"/>
    <n v="42"/>
    <s v="36-50"/>
    <n v="2471"/>
    <n v="0"/>
    <n v="0"/>
    <n v="1"/>
    <n v="0"/>
    <n v="0"/>
    <n v="0"/>
    <n v="1"/>
    <n v="0"/>
    <n v="0"/>
    <n v="42"/>
    <d v="2016-01-09T00:00:00"/>
    <n v="1"/>
    <s v="January"/>
    <n v="1"/>
    <s v="1236,28647,Low income,2262,High spender,0.0789611477641638,1,0,54,19,8,29,0,12,26,1,2,2,2,7,0,0,1,0,0,0,1,42,36-50,2471,0,0,1,0,0,0,1,0,0,42"/>
  </r>
  <r>
    <n v="1218"/>
    <x v="582"/>
    <s v="Low income"/>
    <x v="435"/>
    <s v="Low spender"/>
    <n v="2.0048475418175289E-3"/>
    <n v="0"/>
    <n v="1"/>
    <n v="76"/>
    <n v="56"/>
    <n v="0"/>
    <n v="12"/>
    <n v="0"/>
    <n v="0"/>
    <n v="18"/>
    <n v="2"/>
    <n v="2"/>
    <n v="0"/>
    <n v="4"/>
    <n v="7"/>
    <x v="1"/>
    <n v="0"/>
    <n v="0"/>
    <n v="0"/>
    <n v="0"/>
    <n v="0"/>
    <n v="0"/>
    <n v="58"/>
    <s v="50-65"/>
    <n v="2475"/>
    <n v="0"/>
    <n v="0"/>
    <n v="1"/>
    <n v="0"/>
    <n v="0"/>
    <n v="0"/>
    <n v="0"/>
    <n v="0"/>
    <n v="1"/>
    <n v="50"/>
    <d v="2016-01-05T00:00:00"/>
    <n v="1"/>
    <s v="January"/>
    <n v="1"/>
    <s v="1218,33419,Low income,67,Low spender,0.00200484754181753,0,1,76,56,0,12,0,0,18,2,2,0,4,7,0,0,0,0,0,0,0,58,50-65,2475,0,0,1,0,0,0,0,0,1,50"/>
  </r>
  <r>
    <n v="378"/>
    <x v="583"/>
    <s v="Low income"/>
    <x v="476"/>
    <s v="High spender"/>
    <n v="4.6361798888327435E-2"/>
    <n v="1"/>
    <n v="0"/>
    <n v="97"/>
    <n v="6"/>
    <n v="6"/>
    <n v="29"/>
    <n v="12"/>
    <n v="15"/>
    <n v="8"/>
    <n v="3"/>
    <n v="2"/>
    <n v="1"/>
    <n v="3"/>
    <n v="8"/>
    <x v="1"/>
    <n v="0"/>
    <n v="0"/>
    <n v="0"/>
    <n v="0"/>
    <n v="0"/>
    <n v="0"/>
    <n v="52"/>
    <s v="50-65"/>
    <n v="2744"/>
    <n v="1"/>
    <n v="0"/>
    <n v="0"/>
    <n v="0"/>
    <n v="0"/>
    <n v="0"/>
    <n v="0"/>
    <n v="1"/>
    <n v="0"/>
    <n v="60"/>
    <d v="2015-04-11T00:00:00"/>
    <n v="4"/>
    <s v="April"/>
    <n v="1"/>
    <s v="378,23748,Low income,1101,High spender,0.0463617988883274,1,0,97,6,6,29,12,15,8,3,2,1,3,8,0,0,0,0,0,0,0,52,50-65,2744,1,0,0,0,0,0,0,1,0,60"/>
  </r>
  <r>
    <n v="2064"/>
    <x v="183"/>
    <s v="Low income"/>
    <x v="477"/>
    <s v="Low spender"/>
    <n v="5.3838951310861425E-3"/>
    <n v="1"/>
    <n v="0"/>
    <n v="12"/>
    <n v="5"/>
    <n v="7"/>
    <n v="24"/>
    <n v="19"/>
    <n v="14"/>
    <n v="20"/>
    <n v="4"/>
    <n v="3"/>
    <n v="0"/>
    <n v="4"/>
    <n v="6"/>
    <x v="1"/>
    <n v="0"/>
    <n v="0"/>
    <n v="0"/>
    <n v="0"/>
    <n v="0"/>
    <n v="0"/>
    <n v="32"/>
    <s v="24-35"/>
    <n v="2207"/>
    <n v="0"/>
    <n v="0"/>
    <n v="1"/>
    <n v="0"/>
    <n v="0"/>
    <n v="0"/>
    <n v="1"/>
    <n v="0"/>
    <n v="0"/>
    <n v="49"/>
    <d v="2016-09-29T00:00:00"/>
    <n v="9"/>
    <s v="September"/>
    <n v="1"/>
    <s v="2064,34176,Low income,184,Low spender,0.00538389513108614,1,0,12,5,7,24,19,14,20,4,3,0,4,6,0,0,0,0,0,0,0,32,24-35,2207,0,0,1,0,0,0,1,0,0,49"/>
  </r>
  <r>
    <n v="1811"/>
    <x v="584"/>
    <s v="Low income"/>
    <x v="478"/>
    <s v="High spender"/>
    <n v="4.3386608409029935E-2"/>
    <n v="1"/>
    <n v="1"/>
    <n v="84"/>
    <n v="15"/>
    <n v="10"/>
    <n v="19"/>
    <n v="8"/>
    <n v="17"/>
    <n v="20"/>
    <n v="3"/>
    <n v="2"/>
    <n v="1"/>
    <n v="3"/>
    <n v="5"/>
    <x v="1"/>
    <n v="0"/>
    <n v="0"/>
    <n v="0"/>
    <n v="0"/>
    <n v="0"/>
    <n v="0"/>
    <n v="63"/>
    <s v="50-65"/>
    <n v="2283"/>
    <n v="0"/>
    <n v="0"/>
    <n v="0"/>
    <n v="1"/>
    <n v="0"/>
    <n v="0"/>
    <n v="1"/>
    <n v="0"/>
    <n v="0"/>
    <n v="49"/>
    <d v="2016-07-15T00:00:00"/>
    <n v="7"/>
    <s v="July"/>
    <n v="1"/>
    <s v="1811,26091,Low income,1132,High spender,0.0433866084090299,1,1,84,15,10,19,8,17,20,3,2,1,3,5,0,0,0,0,0,0,0,63,50-65,2283,0,0,0,1,0,0,1,0,0,49"/>
  </r>
  <r>
    <n v="1477"/>
    <x v="585"/>
    <s v="Low income"/>
    <x v="231"/>
    <s v="High spender"/>
    <n v="2.078199823329769E-2"/>
    <n v="0"/>
    <n v="1"/>
    <n v="46"/>
    <n v="35"/>
    <n v="4"/>
    <n v="17"/>
    <n v="7"/>
    <n v="6"/>
    <n v="64"/>
    <n v="1"/>
    <n v="2"/>
    <n v="2"/>
    <n v="2"/>
    <n v="5"/>
    <x v="1"/>
    <n v="0"/>
    <n v="0"/>
    <n v="0"/>
    <n v="0"/>
    <n v="0"/>
    <n v="0"/>
    <n v="46"/>
    <s v="36-50"/>
    <n v="2399"/>
    <n v="0"/>
    <n v="0"/>
    <n v="0"/>
    <n v="1"/>
    <n v="0"/>
    <n v="0"/>
    <n v="0"/>
    <n v="1"/>
    <n v="0"/>
    <n v="5"/>
    <d v="2016-03-21T00:00:00"/>
    <n v="3"/>
    <s v="March"/>
    <n v="1"/>
    <s v="1477,43018,Low income,894,High spender,0.0207819982332977,0,1,46,35,4,17,7,6,64,1,2,2,2,5,0,0,0,0,0,0,0,46,36-50,2399,0,0,0,1,0,0,0,1,0,5"/>
  </r>
  <r>
    <n v="1170"/>
    <x v="586"/>
    <s v="Low income"/>
    <x v="253"/>
    <s v="High spender"/>
    <n v="1.8474497441992661E-2"/>
    <n v="1"/>
    <n v="0"/>
    <n v="71"/>
    <n v="13"/>
    <n v="11"/>
    <n v="24"/>
    <n v="13"/>
    <n v="8"/>
    <n v="40"/>
    <n v="2"/>
    <n v="3"/>
    <n v="0"/>
    <n v="4"/>
    <n v="6"/>
    <x v="1"/>
    <n v="0"/>
    <n v="0"/>
    <n v="0"/>
    <n v="0"/>
    <n v="0"/>
    <n v="0"/>
    <n v="42"/>
    <s v="36-50"/>
    <n v="2491"/>
    <n v="0"/>
    <n v="0"/>
    <n v="0"/>
    <n v="1"/>
    <n v="0"/>
    <n v="1"/>
    <n v="0"/>
    <n v="0"/>
    <n v="0"/>
    <n v="29"/>
    <d v="2015-12-20T00:00:00"/>
    <n v="12"/>
    <s v="December"/>
    <n v="1"/>
    <s v="1170,38702,Low income,715,High spender,0.0184744974419927,1,0,71,13,11,24,13,8,40,2,3,0,4,6,0,0,0,0,0,0,0,42,36-50,2491,0,0,0,1,0,1,0,0,0,29"/>
  </r>
  <r>
    <n v="981"/>
    <x v="587"/>
    <s v="Low income"/>
    <x v="252"/>
    <s v="Low spender"/>
    <n v="9.9557522123893804E-3"/>
    <n v="1"/>
    <n v="0"/>
    <n v="93"/>
    <n v="23"/>
    <n v="3"/>
    <n v="21"/>
    <n v="3"/>
    <n v="19"/>
    <n v="22"/>
    <n v="2"/>
    <n v="3"/>
    <n v="0"/>
    <n v="3"/>
    <n v="8"/>
    <x v="1"/>
    <n v="0"/>
    <n v="0"/>
    <n v="0"/>
    <n v="0"/>
    <n v="0"/>
    <n v="0"/>
    <n v="32"/>
    <s v="24-35"/>
    <n v="2554"/>
    <n v="0"/>
    <n v="1"/>
    <n v="0"/>
    <n v="0"/>
    <n v="0"/>
    <n v="0"/>
    <n v="1"/>
    <n v="0"/>
    <n v="0"/>
    <n v="47"/>
    <d v="2015-10-18T00:00:00"/>
    <n v="10"/>
    <s v="October"/>
    <n v="1"/>
    <s v="981,38872,Low income,387,Low spender,0.00995575221238938,1,0,93,23,3,21,3,19,22,2,3,0,3,8,0,0,0,0,0,0,0,32,24-35,2554,0,1,0,0,0,0,1,0,0,47"/>
  </r>
  <r>
    <n v="831"/>
    <x v="588"/>
    <s v="Low income"/>
    <x v="418"/>
    <s v="Low spender"/>
    <n v="9.0119564570816726E-3"/>
    <n v="1"/>
    <n v="1"/>
    <n v="22"/>
    <n v="39"/>
    <n v="1"/>
    <n v="22"/>
    <n v="3"/>
    <n v="4"/>
    <n v="12"/>
    <n v="3"/>
    <n v="2"/>
    <n v="0"/>
    <n v="4"/>
    <n v="7"/>
    <x v="1"/>
    <n v="0"/>
    <n v="0"/>
    <n v="0"/>
    <n v="0"/>
    <n v="0"/>
    <n v="0"/>
    <n v="48"/>
    <s v="36-50"/>
    <n v="2601"/>
    <n v="0"/>
    <n v="1"/>
    <n v="0"/>
    <n v="0"/>
    <n v="0"/>
    <n v="0"/>
    <n v="1"/>
    <n v="0"/>
    <n v="0"/>
    <n v="57"/>
    <d v="2015-09-01T00:00:00"/>
    <n v="9"/>
    <s v="September"/>
    <n v="1"/>
    <s v="831,33622,Low income,303,Low spender,0.00901195645708167,1,1,22,39,1,22,3,4,12,3,2,0,4,7,0,0,0,0,0,0,0,48,36-50,2601,0,1,0,0,0,0,1,0,0,57"/>
  </r>
  <r>
    <n v="736"/>
    <x v="589"/>
    <s v="Low income"/>
    <x v="437"/>
    <s v="High spender"/>
    <n v="2.1051596084796616E-2"/>
    <n v="1"/>
    <n v="0"/>
    <n v="0"/>
    <n v="40"/>
    <n v="2"/>
    <n v="23"/>
    <n v="0"/>
    <n v="4"/>
    <n v="23"/>
    <n v="2"/>
    <n v="2"/>
    <n v="1"/>
    <n v="3"/>
    <n v="4"/>
    <x v="1"/>
    <n v="0"/>
    <n v="0"/>
    <n v="0"/>
    <n v="0"/>
    <n v="0"/>
    <n v="0"/>
    <n v="41"/>
    <s v="36-50"/>
    <n v="2630"/>
    <n v="0"/>
    <n v="1"/>
    <n v="0"/>
    <n v="0"/>
    <n v="0"/>
    <n v="0"/>
    <n v="0"/>
    <n v="1"/>
    <n v="0"/>
    <n v="46"/>
    <d v="2015-08-03T00:00:00"/>
    <n v="8"/>
    <s v="August"/>
    <n v="1"/>
    <s v="736,40662,Low income,856,High spender,0.0210515960847966,1,0,0,40,2,23,0,4,23,2,2,1,3,4,0,0,0,0,0,0,0,41,36-50,2630,0,1,0,0,0,0,0,1,0,46"/>
  </r>
  <r>
    <n v="582"/>
    <x v="590"/>
    <s v="Low income"/>
    <x v="479"/>
    <s v="High spender"/>
    <n v="3.7382708615585326E-2"/>
    <n v="1"/>
    <n v="0"/>
    <n v="67"/>
    <n v="15"/>
    <n v="20"/>
    <n v="25"/>
    <n v="2"/>
    <n v="7"/>
    <n v="26"/>
    <n v="1"/>
    <n v="2"/>
    <n v="0"/>
    <n v="4"/>
    <n v="6"/>
    <x v="1"/>
    <n v="0"/>
    <n v="0"/>
    <n v="0"/>
    <n v="0"/>
    <n v="0"/>
    <n v="1"/>
    <n v="51"/>
    <s v="50-65"/>
    <n v="2680"/>
    <n v="0"/>
    <n v="0"/>
    <n v="1"/>
    <n v="0"/>
    <n v="0"/>
    <n v="0"/>
    <n v="0"/>
    <n v="1"/>
    <n v="0"/>
    <n v="43"/>
    <d v="2015-06-14T00:00:00"/>
    <n v="6"/>
    <s v="June"/>
    <n v="1"/>
    <s v="582,39858,Low income,1490,High spender,0.0373827086155853,1,0,67,15,20,25,2,7,26,1,2,0,4,6,0,0,0,0,0,0,1,51,50-65,2680,0,0,1,0,0,0,0,1,0,43"/>
  </r>
  <r>
    <n v="495"/>
    <x v="591"/>
    <s v="Low income"/>
    <x v="480"/>
    <s v="Low spender"/>
    <n v="1.2768929868678402E-2"/>
    <n v="1"/>
    <n v="0"/>
    <n v="54"/>
    <n v="12"/>
    <n v="6"/>
    <n v="20"/>
    <n v="30"/>
    <n v="1"/>
    <n v="3"/>
    <n v="2"/>
    <n v="2"/>
    <n v="0"/>
    <n v="3"/>
    <n v="7"/>
    <x v="1"/>
    <n v="0"/>
    <n v="0"/>
    <n v="0"/>
    <n v="0"/>
    <n v="0"/>
    <n v="0"/>
    <n v="43"/>
    <s v="36-50"/>
    <n v="2702"/>
    <n v="0"/>
    <n v="0"/>
    <n v="1"/>
    <n v="0"/>
    <n v="0"/>
    <n v="0"/>
    <n v="1"/>
    <n v="0"/>
    <n v="0"/>
    <n v="66"/>
    <d v="2015-05-23T00:00:00"/>
    <n v="5"/>
    <s v="May"/>
    <n v="1"/>
    <s v="495,35790,Low income,457,Low spender,0.0127689298686784,1,0,54,12,6,20,30,1,3,2,2,0,3,7,0,0,0,0,0,0,0,43,36-50,2702,0,0,1,0,0,0,1,0,0,66"/>
  </r>
  <r>
    <n v="1944"/>
    <x v="592"/>
    <s v="Low income"/>
    <x v="481"/>
    <s v="High spender"/>
    <n v="2.0874657598942099E-2"/>
    <n v="1"/>
    <n v="0"/>
    <n v="96"/>
    <n v="19"/>
    <n v="1"/>
    <n v="20"/>
    <n v="16"/>
    <n v="14"/>
    <n v="28"/>
    <n v="2"/>
    <n v="3"/>
    <n v="0"/>
    <n v="4"/>
    <n v="5"/>
    <x v="1"/>
    <n v="0"/>
    <n v="0"/>
    <n v="0"/>
    <n v="0"/>
    <n v="0"/>
    <n v="0"/>
    <n v="36"/>
    <s v="36-50"/>
    <n v="2244"/>
    <n v="0"/>
    <n v="1"/>
    <n v="0"/>
    <n v="0"/>
    <n v="0"/>
    <n v="0"/>
    <n v="1"/>
    <n v="0"/>
    <n v="0"/>
    <n v="42"/>
    <d v="2016-08-23T00:00:00"/>
    <n v="8"/>
    <s v="August"/>
    <n v="1"/>
    <s v="1944,31761,Low income,663,High spender,0.0208746575989421,1,0,96,19,1,20,16,14,28,2,3,0,4,5,0,0,0,0,0,0,0,36,36-50,2244,0,1,0,0,0,0,1,0,0,42"/>
  </r>
  <r>
    <n v="1918"/>
    <x v="593"/>
    <s v="Low income"/>
    <x v="431"/>
    <s v="High spender"/>
    <n v="2.6630604389888693E-2"/>
    <n v="1"/>
    <n v="1"/>
    <n v="62"/>
    <n v="56"/>
    <n v="0"/>
    <n v="14"/>
    <n v="0"/>
    <n v="0"/>
    <n v="2"/>
    <n v="3"/>
    <n v="3"/>
    <n v="0"/>
    <n v="3"/>
    <n v="7"/>
    <x v="1"/>
    <n v="0"/>
    <n v="0"/>
    <n v="0"/>
    <n v="0"/>
    <n v="0"/>
    <n v="0"/>
    <n v="65"/>
    <s v="50-65"/>
    <n v="2250"/>
    <n v="0"/>
    <n v="1"/>
    <n v="0"/>
    <n v="0"/>
    <n v="0"/>
    <n v="0"/>
    <n v="0"/>
    <n v="1"/>
    <n v="0"/>
    <n v="68"/>
    <d v="2016-08-17T00:00:00"/>
    <n v="8"/>
    <s v="August"/>
    <n v="1"/>
    <s v="1918,38452,Low income,1024,High spender,0.0266306043898887,1,1,62,56,0,14,0,0,2,3,3,0,3,7,0,0,0,0,0,0,0,65,50-65,2250,0,1,0,0,0,0,0,1,0,68"/>
  </r>
  <r>
    <n v="1809"/>
    <x v="594"/>
    <s v="Low income"/>
    <x v="482"/>
    <s v="Low spender"/>
    <n v="4.3001505052676843E-4"/>
    <n v="1"/>
    <n v="0"/>
    <n v="13"/>
    <n v="34"/>
    <n v="3"/>
    <n v="29"/>
    <n v="0"/>
    <n v="4"/>
    <n v="10"/>
    <n v="3"/>
    <n v="2"/>
    <n v="1"/>
    <n v="3"/>
    <n v="5"/>
    <x v="1"/>
    <n v="0"/>
    <n v="0"/>
    <n v="0"/>
    <n v="0"/>
    <n v="0"/>
    <n v="1"/>
    <n v="53"/>
    <s v="50-65"/>
    <n v="2284"/>
    <n v="0"/>
    <n v="0"/>
    <n v="1"/>
    <n v="0"/>
    <n v="0"/>
    <n v="0"/>
    <n v="0"/>
    <n v="1"/>
    <n v="0"/>
    <n v="60"/>
    <d v="2016-07-14T00:00:00"/>
    <n v="7"/>
    <s v="July"/>
    <n v="1"/>
    <s v="1809,32557,Low income,14,Low spender,0.000430015050526768,1,0,13,34,3,29,0,4,10,3,2,1,3,5,0,0,0,0,0,0,1,53,50-65,2284,0,0,1,0,0,0,0,1,0,60"/>
  </r>
  <r>
    <n v="1046"/>
    <x v="595"/>
    <s v="Low income"/>
    <x v="154"/>
    <s v="High spender"/>
    <n v="2.5454922494686092E-2"/>
    <n v="1"/>
    <n v="1"/>
    <n v="2"/>
    <n v="38"/>
    <n v="4"/>
    <n v="22"/>
    <n v="3"/>
    <n v="3"/>
    <n v="3"/>
    <n v="3"/>
    <n v="3"/>
    <n v="0"/>
    <n v="3"/>
    <n v="8"/>
    <x v="1"/>
    <n v="0"/>
    <n v="0"/>
    <n v="0"/>
    <n v="0"/>
    <n v="0"/>
    <n v="0"/>
    <n v="48"/>
    <s v="36-50"/>
    <n v="2531"/>
    <n v="0"/>
    <n v="0"/>
    <n v="1"/>
    <n v="0"/>
    <n v="0"/>
    <n v="0"/>
    <n v="0"/>
    <n v="0"/>
    <n v="1"/>
    <n v="67"/>
    <d v="2015-11-10T00:00:00"/>
    <n v="11"/>
    <s v="November"/>
    <n v="1"/>
    <s v="1046,38578,Low income,982,High spender,0.0254549224946861,1,1,2,38,4,22,3,3,3,3,3,0,3,8,0,0,0,0,0,0,0,48,36-50,2531,0,0,1,0,0,0,0,0,1,67"/>
  </r>
  <r>
    <n v="1047"/>
    <x v="595"/>
    <s v="Low income"/>
    <x v="483"/>
    <s v="High spender"/>
    <n v="3.0431852351080927E-2"/>
    <n v="1"/>
    <n v="1"/>
    <n v="2"/>
    <n v="38"/>
    <n v="4"/>
    <n v="22"/>
    <n v="3"/>
    <n v="3"/>
    <n v="3"/>
    <n v="3"/>
    <n v="3"/>
    <n v="0"/>
    <n v="3"/>
    <n v="8"/>
    <x v="1"/>
    <n v="0"/>
    <n v="0"/>
    <n v="0"/>
    <n v="0"/>
    <n v="0"/>
    <n v="1"/>
    <n v="48"/>
    <s v="36-50"/>
    <n v="2531"/>
    <n v="0"/>
    <n v="0"/>
    <n v="1"/>
    <n v="0"/>
    <n v="0"/>
    <n v="0"/>
    <n v="0"/>
    <n v="0"/>
    <n v="1"/>
    <n v="67"/>
    <d v="2015-11-10T00:00:00"/>
    <n v="11"/>
    <s v="November"/>
    <n v="1"/>
    <s v="1047,38578,Low income,1174,High spender,0.0304318523510809,1,1,2,38,4,22,3,3,3,3,3,0,3,8,0,0,0,0,0,0,1,48,36-50,2531,0,0,1,0,0,0,0,0,1,67"/>
  </r>
  <r>
    <n v="864"/>
    <x v="596"/>
    <s v="Low income"/>
    <x v="484"/>
    <s v="Low spender"/>
    <n v="1.8355359765051395E-3"/>
    <n v="1"/>
    <n v="0"/>
    <n v="69"/>
    <n v="8"/>
    <n v="15"/>
    <n v="27"/>
    <n v="0"/>
    <n v="20"/>
    <n v="33"/>
    <n v="2"/>
    <n v="3"/>
    <n v="1"/>
    <n v="2"/>
    <n v="8"/>
    <x v="1"/>
    <n v="0"/>
    <n v="1"/>
    <n v="0"/>
    <n v="0"/>
    <n v="0"/>
    <n v="0"/>
    <n v="42"/>
    <s v="36-50"/>
    <n v="2592"/>
    <n v="0"/>
    <n v="1"/>
    <n v="0"/>
    <n v="0"/>
    <n v="0"/>
    <n v="0"/>
    <n v="1"/>
    <n v="0"/>
    <n v="0"/>
    <n v="37"/>
    <d v="2015-09-10T00:00:00"/>
    <n v="9"/>
    <s v="September"/>
    <n v="1"/>
    <s v="864,38136,Low income,70,Low spender,0.00183553597650514,1,0,69,8,15,27,0,20,33,2,3,1,2,8,0,0,1,0,0,0,0,42,36-50,2592,0,1,0,0,0,0,1,0,0,37"/>
  </r>
  <r>
    <n v="734"/>
    <x v="597"/>
    <s v="Low income"/>
    <x v="203"/>
    <s v="Low spender"/>
    <n v="3.116896723329579E-3"/>
    <n v="1"/>
    <n v="1"/>
    <n v="30"/>
    <n v="38"/>
    <n v="4"/>
    <n v="22"/>
    <n v="4"/>
    <n v="2"/>
    <n v="20"/>
    <n v="4"/>
    <n v="3"/>
    <n v="1"/>
    <n v="3"/>
    <n v="7"/>
    <x v="1"/>
    <n v="0"/>
    <n v="0"/>
    <n v="0"/>
    <n v="0"/>
    <n v="0"/>
    <n v="0"/>
    <n v="54"/>
    <s v="50-65"/>
    <n v="2631"/>
    <n v="0"/>
    <n v="1"/>
    <n v="0"/>
    <n v="0"/>
    <n v="0"/>
    <n v="0"/>
    <n v="0"/>
    <n v="1"/>
    <n v="0"/>
    <n v="50"/>
    <d v="2015-08-02T00:00:00"/>
    <n v="8"/>
    <s v="August"/>
    <n v="1"/>
    <s v="734,38179,Low income,119,Low spender,0.00311689672332958,1,1,30,38,4,22,4,2,20,4,3,1,3,7,0,0,0,0,0,0,0,54,50-65,2631,0,1,0,0,0,0,0,1,0,50"/>
  </r>
  <r>
    <n v="673"/>
    <x v="598"/>
    <s v="Low income"/>
    <x v="485"/>
    <s v="High spender"/>
    <n v="1.9729916689223737E-2"/>
    <n v="1"/>
    <n v="0"/>
    <n v="11"/>
    <n v="6"/>
    <n v="10"/>
    <n v="21"/>
    <n v="19"/>
    <n v="14"/>
    <n v="42"/>
    <n v="2"/>
    <n v="2"/>
    <n v="1"/>
    <n v="3"/>
    <n v="6"/>
    <x v="1"/>
    <n v="0"/>
    <n v="0"/>
    <n v="0"/>
    <n v="0"/>
    <n v="0"/>
    <n v="0"/>
    <n v="45"/>
    <s v="36-50"/>
    <n v="2653"/>
    <n v="0"/>
    <n v="0"/>
    <n v="1"/>
    <n v="0"/>
    <n v="0"/>
    <n v="0"/>
    <n v="1"/>
    <n v="0"/>
    <n v="0"/>
    <n v="28"/>
    <d v="2015-07-11T00:00:00"/>
    <n v="7"/>
    <s v="July"/>
    <n v="1"/>
    <s v="673,33249,Low income,656,High spender,0.0197299166892237,1,0,11,6,10,21,19,14,42,2,2,1,3,6,0,0,0,0,0,0,0,45,36-50,2653,0,0,1,0,0,0,1,0,0,28"/>
  </r>
  <r>
    <n v="1935"/>
    <x v="599"/>
    <s v="High income"/>
    <x v="466"/>
    <s v="Low spender"/>
    <n v="7.2973076775358146E-4"/>
    <n v="0"/>
    <n v="1"/>
    <n v="77"/>
    <n v="59"/>
    <n v="0"/>
    <n v="12"/>
    <n v="0"/>
    <n v="0"/>
    <n v="48"/>
    <n v="1"/>
    <n v="2"/>
    <n v="2"/>
    <n v="2"/>
    <n v="4"/>
    <x v="1"/>
    <n v="0"/>
    <n v="1"/>
    <n v="0"/>
    <n v="0"/>
    <n v="0"/>
    <n v="0"/>
    <n v="53"/>
    <s v="50-65"/>
    <n v="2245"/>
    <n v="0"/>
    <n v="0"/>
    <n v="1"/>
    <n v="0"/>
    <n v="0"/>
    <n v="0"/>
    <n v="1"/>
    <n v="0"/>
    <n v="0"/>
    <n v="23"/>
    <d v="2016-08-22T00:00:00"/>
    <n v="8"/>
    <s v="August"/>
    <n v="1"/>
    <s v="1935,52074,High income,38,Low spender,0.000729730767753581,0,1,77,59,0,12,0,0,48,1,2,2,2,4,0,0,1,0,0,0,0,53,50-65,2245,0,0,1,0,0,0,1,0,0,23"/>
  </r>
  <r>
    <n v="1908"/>
    <x v="600"/>
    <s v="Low income"/>
    <x v="111"/>
    <s v="Low spender"/>
    <n v="1.5820639153821814E-3"/>
    <n v="0"/>
    <n v="0"/>
    <n v="77"/>
    <n v="3"/>
    <n v="3"/>
    <n v="24"/>
    <n v="34"/>
    <n v="7"/>
    <n v="31"/>
    <n v="1"/>
    <n v="2"/>
    <n v="1"/>
    <n v="3"/>
    <n v="5"/>
    <x v="1"/>
    <n v="0"/>
    <n v="0"/>
    <n v="0"/>
    <n v="0"/>
    <n v="0"/>
    <n v="0"/>
    <n v="60"/>
    <s v="50-65"/>
    <n v="2253"/>
    <n v="0"/>
    <n v="0"/>
    <n v="0"/>
    <n v="0"/>
    <n v="1"/>
    <n v="0"/>
    <n v="0"/>
    <n v="0"/>
    <n v="0"/>
    <n v="40"/>
    <d v="2016-08-14T00:00:00"/>
    <n v="8"/>
    <s v="August"/>
    <n v="1"/>
    <s v="1908,22123,Low income,35,Low spender,0.00158206391538218,0,0,77,3,3,24,34,7,31,1,2,1,3,5,0,0,0,0,0,0,0,60,50-65,2253,0,0,0,0,1,0,0,0,0,40"/>
  </r>
  <r>
    <n v="796"/>
    <x v="601"/>
    <s v="Low income"/>
    <x v="148"/>
    <s v="High spender"/>
    <n v="4.6638014695688339E-2"/>
    <n v="1"/>
    <n v="1"/>
    <n v="54"/>
    <n v="18"/>
    <n v="7"/>
    <n v="34"/>
    <n v="10"/>
    <n v="2"/>
    <n v="3"/>
    <n v="3"/>
    <n v="3"/>
    <n v="0"/>
    <n v="3"/>
    <n v="8"/>
    <x v="1"/>
    <n v="0"/>
    <n v="0"/>
    <n v="0"/>
    <n v="0"/>
    <n v="0"/>
    <n v="0"/>
    <n v="52"/>
    <s v="50-65"/>
    <n v="2614"/>
    <n v="0"/>
    <n v="0"/>
    <n v="1"/>
    <n v="0"/>
    <n v="0"/>
    <n v="0"/>
    <n v="1"/>
    <n v="0"/>
    <n v="0"/>
    <n v="68"/>
    <d v="2015-08-19T00:00:00"/>
    <n v="8"/>
    <s v="August"/>
    <n v="1"/>
    <s v="796,36065,Low income,1682,High spender,0.0466380146956883,1,1,54,18,7,34,10,2,3,3,3,0,3,8,0,0,0,0,0,0,0,52,50-65,2614,0,0,1,0,0,0,1,0,0,68"/>
  </r>
  <r>
    <n v="596"/>
    <x v="602"/>
    <s v="Low income"/>
    <x v="486"/>
    <s v="High spender"/>
    <n v="2.699502085856547E-2"/>
    <n v="1"/>
    <n v="0"/>
    <n v="51"/>
    <n v="23"/>
    <n v="0"/>
    <n v="26"/>
    <n v="7"/>
    <n v="15"/>
    <n v="3"/>
    <n v="1"/>
    <n v="2"/>
    <n v="0"/>
    <n v="4"/>
    <n v="5"/>
    <x v="1"/>
    <n v="0"/>
    <n v="0"/>
    <n v="0"/>
    <n v="0"/>
    <n v="0"/>
    <n v="0"/>
    <n v="31"/>
    <s v="24-35"/>
    <n v="2673"/>
    <n v="0"/>
    <n v="1"/>
    <n v="0"/>
    <n v="0"/>
    <n v="0"/>
    <n v="0"/>
    <n v="1"/>
    <n v="0"/>
    <n v="0"/>
    <n v="68"/>
    <d v="2015-06-21T00:00:00"/>
    <n v="6"/>
    <s v="June"/>
    <n v="1"/>
    <s v="596,37155,Low income,1003,High spender,0.0269950208585655,1,0,51,23,0,26,7,15,3,1,2,0,4,5,0,0,0,0,0,0,0,31,24-35,2673,0,1,0,0,0,0,1,0,0,68"/>
  </r>
  <r>
    <n v="832"/>
    <x v="603"/>
    <s v="Low income"/>
    <x v="487"/>
    <s v="High spender"/>
    <n v="3.4093300596282003E-2"/>
    <n v="1"/>
    <n v="1"/>
    <n v="72"/>
    <n v="44"/>
    <n v="5"/>
    <n v="19"/>
    <n v="0"/>
    <n v="4"/>
    <n v="19"/>
    <n v="3"/>
    <n v="2"/>
    <n v="0"/>
    <n v="4"/>
    <n v="5"/>
    <x v="1"/>
    <n v="0"/>
    <n v="0"/>
    <n v="0"/>
    <n v="0"/>
    <n v="0"/>
    <n v="0"/>
    <n v="39"/>
    <s v="36-50"/>
    <n v="2601"/>
    <n v="1"/>
    <n v="0"/>
    <n v="0"/>
    <n v="0"/>
    <n v="0"/>
    <n v="0"/>
    <n v="1"/>
    <n v="0"/>
    <n v="0"/>
    <n v="53"/>
    <d v="2015-09-01T00:00:00"/>
    <n v="9"/>
    <s v="September"/>
    <n v="1"/>
    <s v="832,28510,Low income,972,High spender,0.034093300596282,1,1,72,44,5,19,0,4,19,3,2,0,4,5,0,0,0,0,0,0,0,39,36-50,2601,1,0,0,0,0,0,1,0,0,53"/>
  </r>
  <r>
    <n v="345"/>
    <x v="22"/>
    <s v="Low income"/>
    <x v="488"/>
    <s v="Low spender"/>
    <n v="8.5333333333333337E-3"/>
    <n v="0"/>
    <n v="0"/>
    <n v="24"/>
    <n v="3"/>
    <n v="18"/>
    <n v="14"/>
    <n v="15"/>
    <n v="22"/>
    <n v="50"/>
    <n v="3"/>
    <n v="3"/>
    <n v="1"/>
    <n v="3"/>
    <n v="9"/>
    <x v="1"/>
    <n v="0"/>
    <n v="0"/>
    <n v="0"/>
    <n v="0"/>
    <n v="0"/>
    <n v="1"/>
    <n v="24"/>
    <s v="24-35"/>
    <n v="2756"/>
    <n v="0"/>
    <n v="1"/>
    <n v="0"/>
    <n v="0"/>
    <n v="0"/>
    <n v="1"/>
    <n v="0"/>
    <n v="0"/>
    <n v="0"/>
    <n v="22"/>
    <d v="2015-03-30T00:00:00"/>
    <n v="3"/>
    <s v="March"/>
    <n v="1"/>
    <s v="345,7500,Low income,64,Low spender,0.00853333333333333,0,0,24,3,18,14,15,22,50,3,3,1,3,9,0,0,0,0,0,0,1,24,24-35,2756,0,1,0,0,0,1,0,0,0,22"/>
  </r>
  <r>
    <n v="710"/>
    <x v="604"/>
    <s v="Low income"/>
    <x v="357"/>
    <s v="High spender"/>
    <n v="2.7789702641595831E-2"/>
    <n v="1"/>
    <n v="1"/>
    <n v="26"/>
    <n v="39"/>
    <n v="2"/>
    <n v="25"/>
    <n v="4"/>
    <n v="3"/>
    <n v="24"/>
    <n v="2"/>
    <n v="3"/>
    <n v="0"/>
    <n v="3"/>
    <n v="8"/>
    <x v="1"/>
    <n v="0"/>
    <n v="0"/>
    <n v="0"/>
    <n v="0"/>
    <n v="0"/>
    <n v="0"/>
    <n v="64"/>
    <s v="50-65"/>
    <n v="2639"/>
    <n v="0"/>
    <n v="0"/>
    <n v="0"/>
    <n v="1"/>
    <n v="0"/>
    <n v="0"/>
    <n v="0"/>
    <n v="1"/>
    <n v="0"/>
    <n v="49"/>
    <d v="2015-07-25T00:00:00"/>
    <n v="7"/>
    <s v="July"/>
    <n v="1"/>
    <s v="710,34941,Low income,971,High spender,0.0277897026415958,1,1,26,39,2,25,4,3,24,2,3,0,3,8,0,0,0,0,0,0,0,64,50-65,2639,0,0,0,1,0,0,0,1,0,49"/>
  </r>
  <r>
    <n v="401"/>
    <x v="605"/>
    <s v="Low income"/>
    <x v="175"/>
    <s v="High spender"/>
    <n v="5.6455207250037144E-2"/>
    <n v="0"/>
    <n v="0"/>
    <n v="18"/>
    <n v="8"/>
    <n v="8"/>
    <n v="22"/>
    <n v="24"/>
    <n v="11"/>
    <n v="9"/>
    <n v="1"/>
    <n v="1"/>
    <n v="1"/>
    <n v="4"/>
    <n v="4"/>
    <x v="1"/>
    <n v="0"/>
    <n v="0"/>
    <n v="0"/>
    <n v="0"/>
    <n v="0"/>
    <n v="0"/>
    <n v="29"/>
    <s v="24-35"/>
    <n v="2737"/>
    <n v="0"/>
    <n v="0"/>
    <n v="0"/>
    <n v="1"/>
    <n v="0"/>
    <n v="1"/>
    <n v="0"/>
    <n v="0"/>
    <n v="0"/>
    <n v="64"/>
    <d v="2015-04-18T00:00:00"/>
    <n v="4"/>
    <s v="April"/>
    <n v="1"/>
    <s v="401,20193,Low income,1140,High spender,0.0564552072500371,0,0,18,8,8,22,24,11,9,1,1,1,4,4,0,0,0,0,0,0,0,29,24-35,2737,0,0,0,1,0,1,0,0,0,64"/>
  </r>
  <r>
    <n v="18"/>
    <x v="606"/>
    <s v="Low income"/>
    <x v="489"/>
    <s v="Low spender"/>
    <n v="7.0966338571972374E-3"/>
    <n v="1"/>
    <n v="1"/>
    <n v="63"/>
    <n v="29"/>
    <n v="4"/>
    <n v="34"/>
    <n v="2"/>
    <n v="4"/>
    <n v="4"/>
    <n v="3"/>
    <n v="3"/>
    <n v="0"/>
    <n v="3"/>
    <n v="9"/>
    <x v="1"/>
    <n v="0"/>
    <n v="0"/>
    <n v="0"/>
    <n v="0"/>
    <n v="0"/>
    <n v="0"/>
    <n v="52"/>
    <s v="50-65"/>
    <n v="2852"/>
    <n v="0"/>
    <n v="1"/>
    <n v="0"/>
    <n v="0"/>
    <n v="0"/>
    <n v="0"/>
    <n v="0"/>
    <n v="0"/>
    <n v="1"/>
    <n v="69"/>
    <d v="2014-12-24T00:00:00"/>
    <n v="12"/>
    <s v="December"/>
    <n v="1"/>
    <s v="18,36778,Low income,261,Low spender,0.00709663385719724,1,1,63,29,4,34,2,4,4,3,3,0,3,9,0,0,0,0,0,0,0,52,50-65,2852,0,1,0,0,0,0,0,0,1,69"/>
  </r>
  <r>
    <n v="579"/>
    <x v="607"/>
    <s v="Low income"/>
    <x v="490"/>
    <s v="High spender"/>
    <n v="4.5048686386184089E-2"/>
    <n v="2"/>
    <n v="1"/>
    <n v="50"/>
    <n v="30"/>
    <n v="5"/>
    <n v="22"/>
    <n v="8"/>
    <n v="9"/>
    <n v="28"/>
    <n v="4"/>
    <n v="2"/>
    <n v="1"/>
    <n v="4"/>
    <n v="6"/>
    <x v="1"/>
    <n v="0"/>
    <n v="0"/>
    <n v="0"/>
    <n v="0"/>
    <n v="0"/>
    <n v="0"/>
    <n v="59"/>
    <s v="50-65"/>
    <n v="2681"/>
    <n v="1"/>
    <n v="0"/>
    <n v="0"/>
    <n v="0"/>
    <n v="0"/>
    <n v="0"/>
    <n v="1"/>
    <n v="0"/>
    <n v="0"/>
    <n v="46"/>
    <d v="2015-06-13T00:00:00"/>
    <n v="6"/>
    <s v="June"/>
    <n v="1"/>
    <s v="579,27215,Low income,1226,High spender,0.0450486863861841,2,1,50,30,5,22,8,9,28,4,2,1,4,6,0,0,0,0,0,0,0,59,50-65,2681,1,0,0,0,0,0,1,0,0,46"/>
  </r>
  <r>
    <n v="1157"/>
    <x v="608"/>
    <s v="Low income"/>
    <x v="491"/>
    <s v="Low spender"/>
    <n v="8.8043451303291085E-3"/>
    <n v="1"/>
    <n v="1"/>
    <n v="59"/>
    <n v="44"/>
    <n v="4"/>
    <n v="21"/>
    <n v="6"/>
    <n v="0"/>
    <n v="27"/>
    <n v="2"/>
    <n v="3"/>
    <n v="0"/>
    <n v="3"/>
    <n v="7"/>
    <x v="1"/>
    <n v="0"/>
    <n v="0"/>
    <n v="0"/>
    <n v="0"/>
    <n v="0"/>
    <n v="0"/>
    <n v="48"/>
    <s v="36-50"/>
    <n v="2494"/>
    <n v="0"/>
    <n v="1"/>
    <n v="0"/>
    <n v="0"/>
    <n v="0"/>
    <n v="0"/>
    <n v="1"/>
    <n v="0"/>
    <n v="0"/>
    <n v="48"/>
    <d v="2015-12-17T00:00:00"/>
    <n v="12"/>
    <s v="December"/>
    <n v="1"/>
    <s v="1157,40321,Low income,355,Low spender,0.00880434513032911,1,1,59,44,4,21,6,0,27,2,3,0,3,7,0,0,0,0,0,0,0,48,36-50,2494,0,1,0,0,0,0,1,0,0,48"/>
  </r>
  <r>
    <n v="54"/>
    <x v="609"/>
    <s v="Low income"/>
    <x v="492"/>
    <s v="High spender"/>
    <n v="3.1104249091318474E-2"/>
    <n v="1"/>
    <n v="0"/>
    <n v="57"/>
    <n v="31"/>
    <n v="3"/>
    <n v="31"/>
    <n v="2"/>
    <n v="8"/>
    <n v="4"/>
    <n v="3"/>
    <n v="3"/>
    <n v="0"/>
    <n v="4"/>
    <n v="8"/>
    <x v="1"/>
    <n v="0"/>
    <n v="0"/>
    <n v="0"/>
    <n v="0"/>
    <n v="0"/>
    <n v="0"/>
    <n v="39"/>
    <s v="36-50"/>
    <n v="2840"/>
    <n v="0"/>
    <n v="0"/>
    <n v="0"/>
    <n v="1"/>
    <n v="0"/>
    <n v="0"/>
    <n v="1"/>
    <n v="0"/>
    <n v="0"/>
    <n v="71"/>
    <d v="2015-01-05T00:00:00"/>
    <n v="1"/>
    <s v="January"/>
    <n v="1"/>
    <s v="54,31089,Low income,967,High spender,0.0311042490913185,1,0,57,31,3,31,2,8,4,3,3,0,4,8,0,0,0,0,0,0,0,39,36-50,2840,0,0,0,1,0,0,1,0,0,71"/>
  </r>
  <r>
    <n v="1760"/>
    <x v="610"/>
    <s v="Low income"/>
    <x v="493"/>
    <s v="High spender"/>
    <n v="1.9258826962357749E-2"/>
    <n v="1"/>
    <n v="0"/>
    <n v="82"/>
    <n v="34"/>
    <n v="6"/>
    <n v="21"/>
    <n v="11"/>
    <n v="4"/>
    <n v="8"/>
    <n v="1"/>
    <n v="2"/>
    <n v="1"/>
    <n v="3"/>
    <n v="6"/>
    <x v="1"/>
    <n v="0"/>
    <n v="0"/>
    <n v="0"/>
    <n v="0"/>
    <n v="0"/>
    <n v="0"/>
    <n v="44"/>
    <s v="36-50"/>
    <n v="2301"/>
    <n v="0"/>
    <n v="0"/>
    <n v="1"/>
    <n v="0"/>
    <n v="0"/>
    <n v="0"/>
    <n v="1"/>
    <n v="0"/>
    <n v="0"/>
    <n v="68"/>
    <d v="2016-06-27T00:00:00"/>
    <n v="6"/>
    <s v="June"/>
    <n v="1"/>
    <s v="1760,37697,Low income,726,High spender,0.0192588269623577,1,0,82,34,6,21,11,4,8,1,2,1,3,6,0,0,0,0,0,0,0,44,36-50,2301,0,0,1,0,0,0,1,0,0,68"/>
  </r>
  <r>
    <n v="561"/>
    <x v="611"/>
    <s v="Low income"/>
    <x v="462"/>
    <s v="Low spender"/>
    <n v="3.6603940451039158E-3"/>
    <n v="2"/>
    <n v="1"/>
    <n v="37"/>
    <n v="59"/>
    <n v="0"/>
    <n v="11"/>
    <n v="4"/>
    <n v="2"/>
    <n v="5"/>
    <n v="4"/>
    <n v="3"/>
    <n v="0"/>
    <n v="4"/>
    <n v="7"/>
    <x v="1"/>
    <n v="0"/>
    <n v="0"/>
    <n v="0"/>
    <n v="0"/>
    <n v="0"/>
    <n v="0"/>
    <n v="52"/>
    <s v="50-65"/>
    <n v="2687"/>
    <n v="0"/>
    <n v="0"/>
    <n v="0"/>
    <n v="1"/>
    <n v="0"/>
    <n v="0"/>
    <n v="0"/>
    <n v="0"/>
    <n v="1"/>
    <n v="71"/>
    <d v="2015-06-07T00:00:00"/>
    <n v="6"/>
    <s v="June"/>
    <n v="1"/>
    <s v="561,40706,Low income,149,Low spender,0.00366039404510392,2,1,37,59,0,11,4,2,5,4,3,0,4,7,0,0,0,0,0,0,0,52,50-65,2687,0,0,0,1,0,0,0,0,1,71"/>
  </r>
  <r>
    <n v="2173"/>
    <x v="612"/>
    <s v="Low income"/>
    <x v="474"/>
    <s v="High spender"/>
    <n v="2.7573581991361801E-2"/>
    <n v="1"/>
    <n v="0"/>
    <n v="77"/>
    <n v="45"/>
    <n v="2"/>
    <n v="26"/>
    <n v="4"/>
    <n v="1"/>
    <n v="1"/>
    <n v="3"/>
    <n v="3"/>
    <n v="1"/>
    <n v="3"/>
    <n v="7"/>
    <x v="1"/>
    <n v="0"/>
    <n v="0"/>
    <n v="0"/>
    <n v="0"/>
    <n v="0"/>
    <n v="0"/>
    <n v="47"/>
    <s v="36-50"/>
    <n v="2169"/>
    <n v="0"/>
    <n v="1"/>
    <n v="0"/>
    <n v="0"/>
    <n v="0"/>
    <n v="0"/>
    <n v="1"/>
    <n v="0"/>
    <n v="0"/>
    <n v="77"/>
    <d v="2016-11-06T00:00:00"/>
    <n v="11"/>
    <s v="November"/>
    <n v="1"/>
    <s v="2173,34961,Low income,964,High spender,0.0275735819913618,1,0,77,45,2,26,4,1,1,3,3,1,3,7,0,0,0,0,0,0,0,47,36-50,2169,0,1,0,0,0,0,1,0,0,77"/>
  </r>
  <r>
    <n v="1334"/>
    <x v="613"/>
    <s v="Low income"/>
    <x v="494"/>
    <s v="Low spender"/>
    <n v="1.2553614394811173E-3"/>
    <n v="1"/>
    <n v="1"/>
    <n v="2"/>
    <n v="58"/>
    <n v="0"/>
    <n v="18"/>
    <n v="2"/>
    <n v="0"/>
    <n v="10"/>
    <n v="4"/>
    <n v="3"/>
    <n v="0"/>
    <n v="4"/>
    <n v="7"/>
    <x v="1"/>
    <n v="0"/>
    <n v="0"/>
    <n v="0"/>
    <n v="0"/>
    <n v="0"/>
    <n v="0"/>
    <n v="52"/>
    <s v="50-65"/>
    <n v="2441"/>
    <n v="0"/>
    <n v="0"/>
    <n v="1"/>
    <n v="0"/>
    <n v="0"/>
    <n v="0"/>
    <n v="0"/>
    <n v="0"/>
    <n v="1"/>
    <n v="68"/>
    <d v="2016-02-08T00:00:00"/>
    <n v="2"/>
    <s v="February"/>
    <n v="1"/>
    <s v="1334,38236,Low income,48,Low spender,0.00125536143948112,1,1,2,58,0,18,2,0,10,4,3,0,4,7,0,0,0,0,0,0,0,52,50-65,2441,0,0,1,0,0,0,0,0,1,68"/>
  </r>
  <r>
    <n v="416"/>
    <x v="22"/>
    <s v="Low income"/>
    <x v="495"/>
    <s v="High spender"/>
    <n v="9.0266666666666662E-2"/>
    <n v="1"/>
    <n v="0"/>
    <n v="63"/>
    <n v="10"/>
    <n v="17"/>
    <n v="18"/>
    <n v="8"/>
    <n v="26"/>
    <n v="40"/>
    <n v="4"/>
    <n v="3"/>
    <n v="2"/>
    <n v="2"/>
    <n v="9"/>
    <x v="1"/>
    <n v="0"/>
    <n v="0"/>
    <n v="0"/>
    <n v="0"/>
    <n v="0"/>
    <n v="0"/>
    <n v="28"/>
    <s v="24-35"/>
    <n v="2732"/>
    <n v="0"/>
    <n v="0"/>
    <n v="1"/>
    <n v="0"/>
    <n v="0"/>
    <n v="0"/>
    <n v="0"/>
    <n v="0"/>
    <n v="0"/>
    <n v="39"/>
    <d v="2015-04-23T00:00:00"/>
    <n v="4"/>
    <s v="April"/>
    <n v="1"/>
    <s v="416,7500,Low income,677,High spender,0.0902666666666667,1,0,63,10,17,18,8,26,40,4,3,2,2,9,0,0,0,0,0,0,0,28,24-35,2732,0,0,1,0,0,0,0,0,0,39"/>
  </r>
  <r>
    <n v="245"/>
    <x v="614"/>
    <s v="Low income"/>
    <x v="496"/>
    <s v="High spender"/>
    <n v="2.8711421827850976E-2"/>
    <n v="1"/>
    <n v="0"/>
    <n v="47"/>
    <n v="43"/>
    <n v="2"/>
    <n v="27"/>
    <n v="0"/>
    <n v="9"/>
    <n v="12"/>
    <n v="3"/>
    <n v="3"/>
    <n v="0"/>
    <n v="4"/>
    <n v="7"/>
    <x v="1"/>
    <n v="0"/>
    <n v="0"/>
    <n v="0"/>
    <n v="0"/>
    <n v="0"/>
    <n v="0"/>
    <n v="47"/>
    <s v="36-50"/>
    <n v="2784"/>
    <n v="0"/>
    <n v="1"/>
    <n v="0"/>
    <n v="0"/>
    <n v="0"/>
    <n v="0"/>
    <n v="1"/>
    <n v="0"/>
    <n v="0"/>
    <n v="69"/>
    <d v="2015-03-02T00:00:00"/>
    <n v="3"/>
    <s v="March"/>
    <n v="1"/>
    <s v="245,33471,Low income,961,High spender,0.028711421827851,1,0,47,43,2,27,0,9,12,3,3,0,4,7,0,0,0,0,0,0,0,47,36-50,2784,0,1,0,0,0,0,1,0,0,69"/>
  </r>
  <r>
    <n v="1947"/>
    <x v="615"/>
    <s v="Low income"/>
    <x v="322"/>
    <s v="High spender"/>
    <n v="2.4517757346313323E-2"/>
    <n v="0"/>
    <n v="1"/>
    <n v="86"/>
    <n v="76"/>
    <n v="0"/>
    <n v="7"/>
    <n v="0"/>
    <n v="0"/>
    <n v="16"/>
    <n v="1"/>
    <n v="3"/>
    <n v="2"/>
    <n v="2"/>
    <n v="5"/>
    <x v="1"/>
    <n v="0"/>
    <n v="0"/>
    <n v="0"/>
    <n v="0"/>
    <n v="0"/>
    <n v="0"/>
    <n v="61"/>
    <s v="50-65"/>
    <n v="2243"/>
    <n v="0"/>
    <n v="1"/>
    <n v="0"/>
    <n v="0"/>
    <n v="0"/>
    <n v="0"/>
    <n v="0"/>
    <n v="0"/>
    <n v="1"/>
    <n v="67"/>
    <d v="2016-08-24T00:00:00"/>
    <n v="8"/>
    <s v="August"/>
    <n v="1"/>
    <s v="1947,38829,Low income,952,High spender,0.0245177573463133,0,1,86,76,0,7,0,0,16,1,3,2,2,5,0,0,0,0,0,0,0,61,50-65,2243,0,1,0,0,0,0,0,0,1,67"/>
  </r>
  <r>
    <n v="1806"/>
    <x v="616"/>
    <s v="Low income"/>
    <x v="497"/>
    <s v="High spender"/>
    <n v="4.7162703794111444E-2"/>
    <n v="1"/>
    <n v="0"/>
    <n v="46"/>
    <n v="7"/>
    <n v="5"/>
    <n v="39"/>
    <n v="17"/>
    <n v="15"/>
    <n v="37"/>
    <n v="2"/>
    <n v="4"/>
    <n v="0"/>
    <n v="3"/>
    <n v="7"/>
    <x v="1"/>
    <n v="0"/>
    <n v="0"/>
    <n v="0"/>
    <n v="0"/>
    <n v="0"/>
    <n v="0"/>
    <n v="45"/>
    <s v="36-50"/>
    <n v="2284"/>
    <n v="0"/>
    <n v="1"/>
    <n v="0"/>
    <n v="0"/>
    <n v="0"/>
    <n v="0"/>
    <n v="1"/>
    <n v="0"/>
    <n v="0"/>
    <n v="46"/>
    <d v="2016-07-14T00:00:00"/>
    <n v="7"/>
    <s v="July"/>
    <n v="1"/>
    <s v="1806,33183,Low income,1565,High spender,0.0471627037941114,1,0,46,7,5,39,17,15,37,2,4,0,3,7,0,0,0,0,0,0,0,45,36-50,2284,0,1,0,0,0,0,1,0,0,46"/>
  </r>
  <r>
    <n v="1338"/>
    <x v="617"/>
    <s v="Low income"/>
    <x v="498"/>
    <s v="High spender"/>
    <n v="2.7932292601232131E-2"/>
    <n v="1"/>
    <n v="1"/>
    <n v="81"/>
    <n v="62"/>
    <n v="1"/>
    <n v="16"/>
    <n v="3"/>
    <n v="2"/>
    <n v="6"/>
    <n v="4"/>
    <n v="2"/>
    <n v="1"/>
    <n v="4"/>
    <n v="5"/>
    <x v="1"/>
    <n v="0"/>
    <n v="0"/>
    <n v="0"/>
    <n v="0"/>
    <n v="0"/>
    <n v="0"/>
    <n v="62"/>
    <s v="50-65"/>
    <n v="2439"/>
    <n v="0"/>
    <n v="0"/>
    <n v="0"/>
    <n v="0"/>
    <n v="1"/>
    <n v="0"/>
    <n v="0"/>
    <n v="0"/>
    <n v="1"/>
    <n v="78"/>
    <d v="2016-02-10T00:00:00"/>
    <n v="2"/>
    <s v="February"/>
    <n v="1"/>
    <s v="1338,33438,Low income,934,High spender,0.0279322926012321,1,1,81,62,1,16,3,2,6,4,2,1,4,5,0,0,0,0,0,0,0,62,50-65,2439,0,0,0,0,1,0,0,0,1,78"/>
  </r>
  <r>
    <n v="1325"/>
    <x v="618"/>
    <s v="Low income"/>
    <x v="499"/>
    <s v="High spender"/>
    <n v="1.9020744027744868E-2"/>
    <n v="1"/>
    <n v="1"/>
    <n v="6"/>
    <n v="68"/>
    <n v="0"/>
    <n v="16"/>
    <n v="0"/>
    <n v="0"/>
    <n v="8"/>
    <n v="3"/>
    <n v="2"/>
    <n v="0"/>
    <n v="4"/>
    <n v="7"/>
    <x v="1"/>
    <n v="0"/>
    <n v="0"/>
    <n v="0"/>
    <n v="0"/>
    <n v="0"/>
    <n v="0"/>
    <n v="48"/>
    <s v="36-50"/>
    <n v="2443"/>
    <n v="0"/>
    <n v="0"/>
    <n v="1"/>
    <n v="0"/>
    <n v="0"/>
    <n v="0"/>
    <n v="0"/>
    <n v="1"/>
    <n v="0"/>
    <n v="76"/>
    <d v="2016-02-06T00:00:00"/>
    <n v="2"/>
    <s v="February"/>
    <n v="1"/>
    <s v="1325,46423,Low income,883,High spender,0.0190207440277449,1,1,6,68,0,16,0,0,8,3,2,0,4,7,0,0,0,0,0,0,0,48,36-50,2443,0,0,1,0,0,0,0,1,0,76"/>
  </r>
  <r>
    <n v="61"/>
    <x v="619"/>
    <s v="Low income"/>
    <x v="500"/>
    <s v="High spender"/>
    <n v="1.8482363660028634E-2"/>
    <n v="1"/>
    <n v="1"/>
    <n v="86"/>
    <n v="57"/>
    <n v="0"/>
    <n v="27"/>
    <n v="0"/>
    <n v="0"/>
    <n v="36"/>
    <n v="4"/>
    <n v="3"/>
    <n v="2"/>
    <n v="2"/>
    <n v="8"/>
    <x v="1"/>
    <n v="0"/>
    <n v="0"/>
    <n v="0"/>
    <n v="0"/>
    <n v="0"/>
    <n v="0"/>
    <n v="45"/>
    <s v="36-50"/>
    <n v="2839"/>
    <n v="0"/>
    <n v="0"/>
    <n v="1"/>
    <n v="0"/>
    <n v="0"/>
    <n v="0"/>
    <n v="0"/>
    <n v="1"/>
    <n v="0"/>
    <n v="48"/>
    <d v="2015-01-06T00:00:00"/>
    <n v="1"/>
    <s v="January"/>
    <n v="1"/>
    <s v="61,46098,Low income,852,High spender,0.0184823636600286,1,1,86,57,0,27,0,0,36,4,3,2,2,8,0,0,0,0,0,0,0,45,36-50,2839,0,0,1,0,0,0,0,1,0,48"/>
  </r>
  <r>
    <n v="65"/>
    <x v="619"/>
    <s v="Low income"/>
    <x v="501"/>
    <s v="High spender"/>
    <n v="4.7464098225519544E-2"/>
    <n v="1"/>
    <n v="1"/>
    <n v="86"/>
    <n v="57"/>
    <n v="0"/>
    <n v="27"/>
    <n v="0"/>
    <n v="0"/>
    <n v="36"/>
    <n v="4"/>
    <n v="3"/>
    <n v="2"/>
    <n v="2"/>
    <n v="8"/>
    <x v="1"/>
    <n v="0"/>
    <n v="0"/>
    <n v="0"/>
    <n v="0"/>
    <n v="0"/>
    <n v="1"/>
    <n v="45"/>
    <s v="36-50"/>
    <n v="2839"/>
    <n v="0"/>
    <n v="0"/>
    <n v="1"/>
    <n v="0"/>
    <n v="0"/>
    <n v="0"/>
    <n v="0"/>
    <n v="1"/>
    <n v="0"/>
    <n v="48"/>
    <d v="2015-01-06T00:00:00"/>
    <n v="1"/>
    <s v="January"/>
    <n v="1"/>
    <s v="65,46098,Low income,2188,High spender,0.0474640982255195,1,1,86,57,0,27,0,0,36,4,3,2,2,8,0,0,0,0,0,0,1,45,36-50,2839,0,0,1,0,0,0,0,1,0,48"/>
  </r>
  <r>
    <n v="622"/>
    <x v="620"/>
    <s v="Low income"/>
    <x v="502"/>
    <s v="Low spender"/>
    <n v="1.5400326797385622E-2"/>
    <n v="1"/>
    <n v="0"/>
    <n v="46"/>
    <n v="4"/>
    <n v="19"/>
    <n v="9"/>
    <n v="28"/>
    <n v="25"/>
    <n v="17"/>
    <n v="3"/>
    <n v="3"/>
    <n v="0"/>
    <n v="4"/>
    <n v="7"/>
    <x v="1"/>
    <n v="0"/>
    <n v="0"/>
    <n v="0"/>
    <n v="0"/>
    <n v="0"/>
    <n v="0"/>
    <n v="39"/>
    <s v="36-50"/>
    <n v="2662"/>
    <n v="0"/>
    <n v="1"/>
    <n v="0"/>
    <n v="0"/>
    <n v="0"/>
    <n v="0"/>
    <n v="0"/>
    <n v="0"/>
    <n v="0"/>
    <n v="68"/>
    <d v="2015-07-02T00:00:00"/>
    <n v="7"/>
    <s v="July"/>
    <n v="1"/>
    <s v="622,24480,Low income,377,Low spender,0.0154003267973856,1,0,46,4,19,9,28,25,17,3,3,0,4,7,0,0,0,0,0,0,0,39,36-50,2662,0,1,0,0,0,0,0,0,0,68"/>
  </r>
  <r>
    <n v="2144"/>
    <x v="621"/>
    <s v="High income"/>
    <x v="503"/>
    <s v="High spender"/>
    <n v="1.6523147125929196E-2"/>
    <n v="1"/>
    <n v="1"/>
    <n v="51"/>
    <n v="70"/>
    <n v="0"/>
    <n v="16"/>
    <n v="0"/>
    <n v="0"/>
    <n v="4"/>
    <n v="2"/>
    <n v="2"/>
    <n v="0"/>
    <n v="4"/>
    <n v="6"/>
    <x v="1"/>
    <n v="0"/>
    <n v="0"/>
    <n v="0"/>
    <n v="0"/>
    <n v="0"/>
    <n v="0"/>
    <n v="67"/>
    <s v="66+"/>
    <n v="2180"/>
    <n v="0"/>
    <n v="1"/>
    <n v="0"/>
    <n v="0"/>
    <n v="0"/>
    <n v="0"/>
    <n v="0"/>
    <n v="1"/>
    <n v="0"/>
    <n v="82"/>
    <d v="2016-10-26T00:00:00"/>
    <n v="10"/>
    <s v="October"/>
    <n v="1"/>
    <s v="2144,54348,High income,898,High spender,0.0165231471259292,1,1,51,70,0,16,0,0,4,2,2,0,4,6,0,0,0,0,0,0,0,67,66+,2180,0,1,0,0,0,0,0,1,0,82"/>
  </r>
  <r>
    <n v="1739"/>
    <x v="622"/>
    <s v="High income"/>
    <x v="231"/>
    <s v="High spender"/>
    <n v="1.6698731718250929E-2"/>
    <n v="1"/>
    <n v="1"/>
    <n v="17"/>
    <n v="81"/>
    <n v="0"/>
    <n v="6"/>
    <n v="0"/>
    <n v="0"/>
    <n v="6"/>
    <n v="2"/>
    <n v="2"/>
    <n v="1"/>
    <n v="3"/>
    <n v="5"/>
    <x v="1"/>
    <n v="0"/>
    <n v="0"/>
    <n v="0"/>
    <n v="0"/>
    <n v="0"/>
    <n v="0"/>
    <n v="61"/>
    <s v="50-65"/>
    <n v="2309"/>
    <n v="0"/>
    <n v="0"/>
    <n v="0"/>
    <n v="1"/>
    <n v="0"/>
    <n v="0"/>
    <n v="0"/>
    <n v="0"/>
    <n v="1"/>
    <n v="81"/>
    <d v="2016-06-19T00:00:00"/>
    <n v="6"/>
    <s v="June"/>
    <n v="1"/>
    <s v="1739,53537,High income,894,High spender,0.0166987317182509,1,1,17,81,0,6,0,0,6,2,2,1,3,5,0,0,0,0,0,0,0,61,50-65,2309,0,0,0,1,0,0,0,0,1,81"/>
  </r>
  <r>
    <n v="1481"/>
    <x v="623"/>
    <s v="High income"/>
    <x v="504"/>
    <s v="Low spender"/>
    <n v="6.261270286515728E-3"/>
    <n v="0"/>
    <n v="1"/>
    <n v="26"/>
    <n v="73"/>
    <n v="0"/>
    <n v="13"/>
    <n v="0"/>
    <n v="1"/>
    <n v="0"/>
    <n v="1"/>
    <n v="2"/>
    <n v="1"/>
    <n v="3"/>
    <n v="3"/>
    <x v="1"/>
    <n v="0"/>
    <n v="0"/>
    <n v="0"/>
    <n v="0"/>
    <n v="0"/>
    <n v="0"/>
    <n v="50"/>
    <s v="36-50"/>
    <n v="2398"/>
    <n v="0"/>
    <n v="1"/>
    <n v="0"/>
    <n v="0"/>
    <n v="0"/>
    <n v="0"/>
    <n v="0"/>
    <n v="0"/>
    <n v="1"/>
    <n v="87"/>
    <d v="2016-03-22T00:00:00"/>
    <n v="3"/>
    <s v="March"/>
    <n v="1"/>
    <s v="1481,59892,High income,375,Low spender,0.00626127028651573,0,1,26,73,0,13,0,1,0,1,2,1,3,3,0,0,0,0,0,0,0,50,36-50,2398,0,1,0,0,0,0,0,0,1,87"/>
  </r>
  <r>
    <n v="1292"/>
    <x v="624"/>
    <s v="Low income"/>
    <x v="505"/>
    <s v="High spender"/>
    <n v="1.4236487151718028E-2"/>
    <n v="1"/>
    <n v="1"/>
    <n v="27"/>
    <n v="64"/>
    <n v="1"/>
    <n v="21"/>
    <n v="0"/>
    <n v="1"/>
    <n v="27"/>
    <n v="2"/>
    <n v="2"/>
    <n v="1"/>
    <n v="3"/>
    <n v="6"/>
    <x v="1"/>
    <n v="0"/>
    <n v="0"/>
    <n v="0"/>
    <n v="0"/>
    <n v="0"/>
    <n v="0"/>
    <n v="58"/>
    <s v="50-65"/>
    <n v="2451"/>
    <n v="0"/>
    <n v="0"/>
    <n v="1"/>
    <n v="0"/>
    <n v="0"/>
    <n v="0"/>
    <n v="1"/>
    <n v="0"/>
    <n v="0"/>
    <n v="60"/>
    <d v="2016-01-29T00:00:00"/>
    <n v="1"/>
    <s v="January"/>
    <n v="1"/>
    <s v="1292,50785,Low income,723,High spender,0.014236487151718,1,1,27,64,1,21,0,1,27,2,2,1,3,6,0,0,0,0,0,0,0,58,50-65,2451,0,0,1,0,0,0,1,0,0,60"/>
  </r>
  <r>
    <n v="1259"/>
    <x v="625"/>
    <s v="Low income"/>
    <x v="16"/>
    <s v="Low spender"/>
    <n v="1.7909715407262022E-3"/>
    <n v="0"/>
    <n v="1"/>
    <n v="64"/>
    <n v="70"/>
    <n v="0"/>
    <n v="17"/>
    <n v="0"/>
    <n v="0"/>
    <n v="6"/>
    <n v="2"/>
    <n v="2"/>
    <n v="1"/>
    <n v="3"/>
    <n v="6"/>
    <x v="1"/>
    <n v="0"/>
    <n v="0"/>
    <n v="0"/>
    <n v="0"/>
    <n v="0"/>
    <n v="0"/>
    <n v="55"/>
    <s v="50-65"/>
    <n v="2462"/>
    <n v="0"/>
    <n v="0"/>
    <n v="1"/>
    <n v="0"/>
    <n v="0"/>
    <n v="0"/>
    <n v="0"/>
    <n v="0"/>
    <n v="1"/>
    <n v="81"/>
    <d v="2016-01-18T00:00:00"/>
    <n v="1"/>
    <s v="January"/>
    <n v="1"/>
    <s v="1259,40760,Low income,73,Low spender,0.0017909715407262,0,1,64,70,0,17,0,0,6,2,2,1,3,6,0,0,0,0,0,0,0,55,50-65,2462,0,0,1,0,0,0,0,0,1,81"/>
  </r>
  <r>
    <n v="1054"/>
    <x v="626"/>
    <s v="Low income"/>
    <x v="13"/>
    <s v="Low spender"/>
    <n v="5.0697084917617234E-4"/>
    <n v="1"/>
    <n v="0"/>
    <n v="98"/>
    <n v="62"/>
    <n v="1"/>
    <n v="20"/>
    <n v="4"/>
    <n v="0"/>
    <n v="7"/>
    <n v="2"/>
    <n v="2"/>
    <n v="1"/>
    <n v="3"/>
    <n v="8"/>
    <x v="1"/>
    <n v="0"/>
    <n v="0"/>
    <n v="0"/>
    <n v="0"/>
    <n v="0"/>
    <n v="0"/>
    <n v="46"/>
    <s v="36-50"/>
    <n v="2529"/>
    <n v="0"/>
    <n v="0"/>
    <n v="1"/>
    <n v="0"/>
    <n v="0"/>
    <n v="0"/>
    <n v="0"/>
    <n v="0"/>
    <n v="1"/>
    <n v="80"/>
    <d v="2015-11-12T00:00:00"/>
    <n v="11"/>
    <s v="November"/>
    <n v="1"/>
    <s v="1054,31560,Low income,16,Low spender,0.000506970849176172,1,0,98,62,1,20,4,0,7,2,2,1,3,8,0,0,0,0,0,0,0,46,36-50,2529,0,0,1,0,0,0,0,0,1,80"/>
  </r>
  <r>
    <n v="2181"/>
    <x v="627"/>
    <s v="High income"/>
    <x v="134"/>
    <s v="Low spender"/>
    <n v="3.7159180640066884E-4"/>
    <n v="1"/>
    <n v="1"/>
    <n v="49"/>
    <n v="66"/>
    <n v="0"/>
    <n v="16"/>
    <n v="0"/>
    <n v="6"/>
    <n v="20"/>
    <n v="2"/>
    <n v="1"/>
    <n v="1"/>
    <n v="4"/>
    <n v="3"/>
    <x v="1"/>
    <n v="0"/>
    <n v="0"/>
    <n v="0"/>
    <n v="0"/>
    <n v="0"/>
    <n v="0"/>
    <n v="66"/>
    <s v="66+"/>
    <n v="2166"/>
    <n v="1"/>
    <n v="0"/>
    <n v="0"/>
    <n v="0"/>
    <n v="0"/>
    <n v="0"/>
    <n v="1"/>
    <n v="0"/>
    <n v="0"/>
    <n v="68"/>
    <d v="2016-11-09T00:00:00"/>
    <n v="11"/>
    <s v="November"/>
    <n v="1"/>
    <s v="2181,64587,High income,24,Low spender,0.000371591806400669,1,1,49,66,0,16,0,6,20,2,1,1,4,3,0,0,0,0,0,0,0,66,66+,2166,1,0,0,0,0,0,1,0,0,68"/>
  </r>
  <r>
    <n v="1943"/>
    <x v="628"/>
    <s v="High income"/>
    <x v="51"/>
    <s v="High spender"/>
    <n v="1.1622819532424052E-2"/>
    <n v="0"/>
    <n v="1"/>
    <n v="54"/>
    <n v="85"/>
    <n v="0"/>
    <n v="3"/>
    <n v="0"/>
    <n v="0"/>
    <n v="7"/>
    <n v="1"/>
    <n v="2"/>
    <n v="0"/>
    <n v="4"/>
    <n v="3"/>
    <x v="1"/>
    <n v="0"/>
    <n v="0"/>
    <n v="0"/>
    <n v="0"/>
    <n v="0"/>
    <n v="0"/>
    <n v="53"/>
    <s v="50-65"/>
    <n v="2244"/>
    <n v="0"/>
    <n v="0"/>
    <n v="1"/>
    <n v="0"/>
    <n v="0"/>
    <n v="0"/>
    <n v="0"/>
    <n v="0"/>
    <n v="1"/>
    <n v="81"/>
    <d v="2016-08-23T00:00:00"/>
    <n v="8"/>
    <s v="August"/>
    <n v="1"/>
    <s v="1943,52569,High income,611,High spender,0.0116228195324241,0,1,54,85,0,3,0,0,7,1,2,0,4,3,0,0,0,0,0,0,0,53,50-65,2244,0,0,1,0,0,0,0,0,1,81"/>
  </r>
  <r>
    <n v="1410"/>
    <x v="629"/>
    <s v="Low income"/>
    <x v="506"/>
    <s v="Low spender"/>
    <n v="5.8921181229395119E-3"/>
    <n v="0"/>
    <n v="1"/>
    <n v="15"/>
    <n v="71"/>
    <n v="0"/>
    <n v="13"/>
    <n v="3"/>
    <n v="1"/>
    <n v="0"/>
    <n v="2"/>
    <n v="1"/>
    <n v="1"/>
    <n v="4"/>
    <n v="4"/>
    <x v="1"/>
    <n v="0"/>
    <n v="0"/>
    <n v="0"/>
    <n v="0"/>
    <n v="0"/>
    <n v="0"/>
    <n v="58"/>
    <s v="50-65"/>
    <n v="2419"/>
    <n v="0"/>
    <n v="1"/>
    <n v="0"/>
    <n v="0"/>
    <n v="0"/>
    <n v="0"/>
    <n v="0"/>
    <n v="0"/>
    <n v="1"/>
    <n v="88"/>
    <d v="2016-03-01T00:00:00"/>
    <n v="3"/>
    <s v="March"/>
    <n v="1"/>
    <s v="1410,42769,Low income,252,Low spender,0.00589211812293951,0,1,15,71,0,13,3,1,0,2,1,1,4,4,0,0,0,0,0,0,0,58,50-65,2419,0,1,0,0,0,0,0,0,1,88"/>
  </r>
  <r>
    <n v="1332"/>
    <x v="630"/>
    <s v="Low income"/>
    <x v="238"/>
    <s v="Low spender"/>
    <n v="1.4211236668695584E-2"/>
    <n v="1"/>
    <n v="0"/>
    <n v="50"/>
    <n v="40"/>
    <n v="1"/>
    <n v="40"/>
    <n v="4"/>
    <n v="3"/>
    <n v="18"/>
    <n v="1"/>
    <n v="3"/>
    <n v="0"/>
    <n v="3"/>
    <n v="8"/>
    <x v="1"/>
    <n v="0"/>
    <n v="0"/>
    <n v="0"/>
    <n v="0"/>
    <n v="0"/>
    <n v="0"/>
    <n v="48"/>
    <s v="36-50"/>
    <n v="2441"/>
    <n v="0"/>
    <n v="1"/>
    <n v="0"/>
    <n v="0"/>
    <n v="0"/>
    <n v="0"/>
    <n v="0"/>
    <n v="1"/>
    <n v="0"/>
    <n v="70"/>
    <d v="2016-02-08T00:00:00"/>
    <n v="2"/>
    <s v="February"/>
    <n v="1"/>
    <s v="1332,37787,Low income,537,Low spender,0.0142112366686956,1,0,50,40,1,40,4,3,18,1,3,0,3,8,0,0,0,0,0,0,0,48,36-50,2441,0,1,0,0,0,0,0,1,0,70"/>
  </r>
  <r>
    <n v="565"/>
    <x v="631"/>
    <s v="Low income"/>
    <x v="507"/>
    <s v="High spender"/>
    <n v="2.6471187130930565E-2"/>
    <n v="0"/>
    <n v="1"/>
    <n v="55"/>
    <n v="62"/>
    <n v="0"/>
    <n v="22"/>
    <n v="3"/>
    <n v="1"/>
    <n v="26"/>
    <n v="2"/>
    <n v="2"/>
    <n v="2"/>
    <n v="2"/>
    <n v="7"/>
    <x v="1"/>
    <n v="0"/>
    <n v="0"/>
    <n v="0"/>
    <n v="0"/>
    <n v="0"/>
    <n v="0"/>
    <n v="57"/>
    <s v="50-65"/>
    <n v="2685"/>
    <n v="0"/>
    <n v="0"/>
    <n v="1"/>
    <n v="0"/>
    <n v="0"/>
    <n v="0"/>
    <n v="1"/>
    <n v="0"/>
    <n v="0"/>
    <n v="62"/>
    <d v="2015-06-09T00:00:00"/>
    <n v="6"/>
    <s v="June"/>
    <n v="1"/>
    <s v="565,34377,Low income,910,High spender,0.0264711871309306,0,1,55,62,0,22,3,1,26,2,2,2,2,7,0,0,0,0,0,0,0,57,50-65,2685,0,0,1,0,0,0,1,0,0,62"/>
  </r>
  <r>
    <n v="2163"/>
    <x v="632"/>
    <s v="Low income"/>
    <x v="339"/>
    <s v="Low spender"/>
    <n v="4.9636749244167679E-4"/>
    <n v="1"/>
    <n v="0"/>
    <n v="30"/>
    <n v="46"/>
    <n v="0"/>
    <n v="40"/>
    <n v="3"/>
    <n v="0"/>
    <n v="3"/>
    <n v="2"/>
    <n v="3"/>
    <n v="0"/>
    <n v="3"/>
    <n v="8"/>
    <x v="1"/>
    <n v="0"/>
    <n v="0"/>
    <n v="0"/>
    <n v="0"/>
    <n v="0"/>
    <n v="0"/>
    <n v="35"/>
    <s v="24-35"/>
    <n v="2172"/>
    <n v="0"/>
    <n v="1"/>
    <n v="0"/>
    <n v="0"/>
    <n v="0"/>
    <n v="0"/>
    <n v="1"/>
    <n v="0"/>
    <n v="0"/>
    <n v="86"/>
    <d v="2016-11-03T00:00:00"/>
    <n v="11"/>
    <s v="November"/>
    <n v="1"/>
    <s v="2163,44322,Low income,22,Low spender,0.000496367492441677,1,0,30,46,0,40,3,0,3,2,3,0,3,8,0,0,0,0,0,0,0,35,24-35,2172,0,1,0,0,0,0,1,0,0,86"/>
  </r>
  <r>
    <n v="1695"/>
    <x v="633"/>
    <s v="Low income"/>
    <x v="466"/>
    <s v="Low spender"/>
    <n v="8.4574124769090382E-4"/>
    <n v="0"/>
    <n v="1"/>
    <n v="0"/>
    <n v="78"/>
    <n v="0"/>
    <n v="11"/>
    <n v="0"/>
    <n v="0"/>
    <n v="7"/>
    <n v="1"/>
    <n v="2"/>
    <n v="1"/>
    <n v="3"/>
    <n v="5"/>
    <x v="1"/>
    <n v="0"/>
    <n v="0"/>
    <n v="0"/>
    <n v="0"/>
    <n v="0"/>
    <n v="0"/>
    <n v="53"/>
    <s v="50-65"/>
    <n v="2321"/>
    <n v="0"/>
    <n v="0"/>
    <n v="0"/>
    <n v="1"/>
    <n v="0"/>
    <n v="0"/>
    <n v="1"/>
    <n v="0"/>
    <n v="0"/>
    <n v="82"/>
    <d v="2016-06-07T00:00:00"/>
    <n v="6"/>
    <s v="June"/>
    <n v="1"/>
    <s v="1695,44931,Low income,38,Low spender,0.000845741247690904,0,1,0,78,0,11,0,0,7,1,2,1,3,5,0,0,0,0,0,0,0,53,50-65,2321,0,0,0,1,0,0,1,0,0,82"/>
  </r>
  <r>
    <n v="1690"/>
    <x v="634"/>
    <s v="Low income"/>
    <x v="508"/>
    <s v="High spender"/>
    <n v="2.2938899351328729E-2"/>
    <n v="1"/>
    <n v="1"/>
    <n v="84"/>
    <n v="43"/>
    <n v="5"/>
    <n v="28"/>
    <n v="7"/>
    <n v="6"/>
    <n v="33"/>
    <n v="4"/>
    <n v="3"/>
    <n v="1"/>
    <n v="3"/>
    <n v="5"/>
    <x v="1"/>
    <n v="0"/>
    <n v="0"/>
    <n v="0"/>
    <n v="0"/>
    <n v="0"/>
    <n v="0"/>
    <n v="49"/>
    <s v="36-50"/>
    <n v="2322"/>
    <n v="0"/>
    <n v="0"/>
    <n v="0"/>
    <n v="1"/>
    <n v="0"/>
    <n v="0"/>
    <n v="1"/>
    <n v="0"/>
    <n v="0"/>
    <n v="56"/>
    <d v="2016-06-06T00:00:00"/>
    <n v="6"/>
    <s v="June"/>
    <n v="1"/>
    <s v="1690,38232,Low income,877,High spender,0.0229388993513287,1,1,84,43,5,28,7,6,33,4,3,1,3,5,0,0,0,0,0,0,0,49,36-50,2322,0,0,0,1,0,0,1,0,0,56"/>
  </r>
  <r>
    <n v="1592"/>
    <x v="635"/>
    <s v="Low income"/>
    <x v="509"/>
    <s v="High spender"/>
    <n v="1.6382536382536384E-2"/>
    <n v="1"/>
    <n v="0"/>
    <n v="54"/>
    <n v="46"/>
    <n v="0"/>
    <n v="30"/>
    <n v="12"/>
    <n v="1"/>
    <n v="30"/>
    <n v="1"/>
    <n v="2"/>
    <n v="0"/>
    <n v="4"/>
    <n v="6"/>
    <x v="1"/>
    <n v="0"/>
    <n v="0"/>
    <n v="0"/>
    <n v="0"/>
    <n v="0"/>
    <n v="0"/>
    <n v="37"/>
    <s v="36-50"/>
    <n v="2361"/>
    <n v="0"/>
    <n v="0"/>
    <n v="0"/>
    <n v="1"/>
    <n v="0"/>
    <n v="0"/>
    <n v="1"/>
    <n v="0"/>
    <n v="0"/>
    <n v="59"/>
    <d v="2016-04-28T00:00:00"/>
    <n v="4"/>
    <s v="April"/>
    <n v="1"/>
    <s v="1592,36075,Low income,591,High spender,0.0163825363825364,1,0,54,46,0,30,12,1,30,1,2,0,4,6,0,0,0,0,0,0,0,37,36-50,2361,0,0,0,1,0,0,1,0,0,59"/>
  </r>
  <r>
    <n v="1187"/>
    <x v="636"/>
    <s v="Low income"/>
    <x v="448"/>
    <s v="High spender"/>
    <n v="2.2086978572334222E-2"/>
    <n v="1"/>
    <n v="0"/>
    <n v="16"/>
    <n v="71"/>
    <n v="0"/>
    <n v="18"/>
    <n v="0"/>
    <n v="0"/>
    <n v="13"/>
    <n v="1"/>
    <n v="3"/>
    <n v="1"/>
    <n v="2"/>
    <n v="7"/>
    <x v="1"/>
    <n v="0"/>
    <n v="0"/>
    <n v="0"/>
    <n v="0"/>
    <n v="0"/>
    <n v="0"/>
    <n v="47"/>
    <s v="36-50"/>
    <n v="2486"/>
    <n v="0"/>
    <n v="0"/>
    <n v="0"/>
    <n v="1"/>
    <n v="0"/>
    <n v="0"/>
    <n v="0"/>
    <n v="0"/>
    <n v="1"/>
    <n v="76"/>
    <d v="2015-12-25T00:00:00"/>
    <n v="12"/>
    <s v="December"/>
    <n v="1"/>
    <s v="1187,39435,Low income,871,High spender,0.0220869785723342,1,0,16,71,0,18,0,0,13,1,3,1,2,7,0,0,0,0,0,0,0,47,36-50,2486,0,0,0,1,0,0,0,0,1,76"/>
  </r>
  <r>
    <n v="921"/>
    <x v="637"/>
    <s v="Low income"/>
    <x v="510"/>
    <s v="High spender"/>
    <n v="1.695015471943552E-2"/>
    <n v="0"/>
    <n v="1"/>
    <n v="61"/>
    <n v="78"/>
    <n v="0"/>
    <n v="11"/>
    <n v="0"/>
    <n v="0"/>
    <n v="10"/>
    <n v="1"/>
    <n v="2"/>
    <n v="0"/>
    <n v="4"/>
    <n v="6"/>
    <x v="1"/>
    <n v="0"/>
    <n v="0"/>
    <n v="1"/>
    <n v="0"/>
    <n v="0"/>
    <n v="0"/>
    <n v="65"/>
    <s v="50-65"/>
    <n v="2573"/>
    <n v="0"/>
    <n v="1"/>
    <n v="0"/>
    <n v="0"/>
    <n v="0"/>
    <n v="0"/>
    <n v="1"/>
    <n v="0"/>
    <n v="0"/>
    <n v="79"/>
    <d v="2015-09-29T00:00:00"/>
    <n v="9"/>
    <s v="September"/>
    <n v="1"/>
    <s v="921,50737,Low income,860,High spender,0.0169501547194355,0,1,61,78,0,11,0,0,10,1,2,0,4,6,0,0,0,1,0,0,0,65,50-65,2573,0,1,0,0,0,0,1,0,0,79"/>
  </r>
  <r>
    <n v="608"/>
    <x v="638"/>
    <s v="Low income"/>
    <x v="96"/>
    <s v="Low spender"/>
    <n v="9.2875546767331779E-4"/>
    <n v="1"/>
    <n v="1"/>
    <n v="38"/>
    <n v="33"/>
    <n v="6"/>
    <n v="40"/>
    <n v="3"/>
    <n v="7"/>
    <n v="10"/>
    <n v="3"/>
    <n v="2"/>
    <n v="0"/>
    <n v="4"/>
    <n v="7"/>
    <x v="1"/>
    <n v="0"/>
    <n v="0"/>
    <n v="0"/>
    <n v="0"/>
    <n v="0"/>
    <n v="0"/>
    <n v="57"/>
    <s v="50-65"/>
    <n v="2667"/>
    <n v="1"/>
    <n v="0"/>
    <n v="0"/>
    <n v="0"/>
    <n v="0"/>
    <n v="0"/>
    <n v="1"/>
    <n v="0"/>
    <n v="0"/>
    <n v="79"/>
    <d v="2015-06-27T00:00:00"/>
    <n v="6"/>
    <s v="June"/>
    <n v="1"/>
    <s v="608,33378,Low income,31,Low spender,0.000928755467673318,1,1,38,33,6,40,3,7,10,3,2,0,4,7,0,0,0,0,0,0,0,57,50-65,2667,1,0,0,0,0,0,1,0,0,79"/>
  </r>
  <r>
    <n v="541"/>
    <x v="639"/>
    <s v="Low income"/>
    <x v="469"/>
    <s v="High spender"/>
    <n v="2.0077384041900629E-2"/>
    <n v="1"/>
    <n v="0"/>
    <n v="43"/>
    <n v="65"/>
    <n v="4"/>
    <n v="16"/>
    <n v="0"/>
    <n v="4"/>
    <n v="11"/>
    <n v="1"/>
    <n v="3"/>
    <n v="0"/>
    <n v="3"/>
    <n v="8"/>
    <x v="1"/>
    <n v="0"/>
    <n v="0"/>
    <n v="0"/>
    <n v="0"/>
    <n v="0"/>
    <n v="0"/>
    <n v="34"/>
    <s v="24-35"/>
    <n v="2691"/>
    <n v="0"/>
    <n v="0"/>
    <n v="0"/>
    <n v="1"/>
    <n v="0"/>
    <n v="0"/>
    <n v="0"/>
    <n v="1"/>
    <n v="0"/>
    <n v="78"/>
    <d v="2015-06-03T00:00:00"/>
    <n v="6"/>
    <s v="June"/>
    <n v="1"/>
    <s v="541,42386,Low income,851,High spender,0.0200773840419006,1,0,43,65,4,16,0,4,11,1,3,0,3,8,0,0,0,0,0,0,0,34,24-35,2691,0,0,0,1,0,0,0,1,0,78"/>
  </r>
  <r>
    <n v="491"/>
    <x v="640"/>
    <s v="Low income"/>
    <x v="511"/>
    <s v="Low spender"/>
    <n v="5.71078431372549E-3"/>
    <n v="1"/>
    <n v="2"/>
    <n v="77"/>
    <n v="24"/>
    <n v="0"/>
    <n v="27"/>
    <n v="8"/>
    <n v="30"/>
    <n v="10"/>
    <n v="2"/>
    <n v="3"/>
    <n v="0"/>
    <n v="3"/>
    <n v="7"/>
    <x v="1"/>
    <n v="0"/>
    <n v="0"/>
    <n v="0"/>
    <n v="0"/>
    <n v="1"/>
    <n v="0"/>
    <n v="56"/>
    <s v="50-65"/>
    <n v="2703"/>
    <n v="0"/>
    <n v="1"/>
    <n v="0"/>
    <n v="0"/>
    <n v="0"/>
    <n v="0"/>
    <n v="1"/>
    <n v="0"/>
    <n v="0"/>
    <n v="79"/>
    <d v="2015-05-22T00:00:00"/>
    <n v="5"/>
    <s v="May"/>
    <n v="1"/>
    <s v="491,40800,Low income,233,Low spender,0.00571078431372549,1,2,77,24,0,27,8,30,10,2,3,0,3,7,0,0,0,0,0,1,0,56,50-65,2703,0,1,0,0,0,0,1,0,0,79"/>
  </r>
  <r>
    <n v="435"/>
    <x v="641"/>
    <s v="Low income"/>
    <x v="451"/>
    <s v="Low spender"/>
    <n v="6.4935064935064935E-4"/>
    <n v="1"/>
    <n v="1"/>
    <n v="15"/>
    <n v="56"/>
    <n v="5"/>
    <n v="24"/>
    <n v="4"/>
    <n v="0"/>
    <n v="3"/>
    <n v="3"/>
    <n v="2"/>
    <n v="1"/>
    <n v="3"/>
    <n v="5"/>
    <x v="1"/>
    <n v="0"/>
    <n v="0"/>
    <n v="0"/>
    <n v="0"/>
    <n v="0"/>
    <n v="0"/>
    <n v="42"/>
    <s v="36-50"/>
    <n v="2725"/>
    <n v="0"/>
    <n v="0"/>
    <n v="0"/>
    <n v="1"/>
    <n v="0"/>
    <n v="0"/>
    <n v="1"/>
    <n v="0"/>
    <n v="0"/>
    <n v="86"/>
    <d v="2015-04-30T00:00:00"/>
    <n v="4"/>
    <s v="April"/>
    <n v="1"/>
    <s v="435,41580,Low income,27,Low spender,0.000649350649350649,1,1,15,56,5,24,4,0,3,3,2,1,3,5,0,0,0,0,0,0,0,42,36-50,2725,0,0,0,1,0,0,1,0,0,86"/>
  </r>
  <r>
    <n v="2041"/>
    <x v="642"/>
    <s v="High income"/>
    <x v="512"/>
    <s v="High spender"/>
    <n v="1.5582391897156213E-2"/>
    <n v="1"/>
    <n v="1"/>
    <n v="25"/>
    <n v="69"/>
    <n v="2"/>
    <n v="15"/>
    <n v="2"/>
    <n v="2"/>
    <n v="6"/>
    <n v="2"/>
    <n v="2"/>
    <n v="0"/>
    <n v="4"/>
    <n v="5"/>
    <x v="1"/>
    <n v="0"/>
    <n v="0"/>
    <n v="0"/>
    <n v="0"/>
    <n v="0"/>
    <n v="0"/>
    <n v="47"/>
    <s v="36-50"/>
    <n v="2212"/>
    <n v="0"/>
    <n v="1"/>
    <n v="0"/>
    <n v="0"/>
    <n v="0"/>
    <n v="0"/>
    <n v="1"/>
    <n v="0"/>
    <n v="0"/>
    <n v="84"/>
    <d v="2016-09-24T00:00:00"/>
    <n v="9"/>
    <s v="September"/>
    <n v="1"/>
    <s v="2041,59041,High income,920,High spender,0.0155823918971562,1,1,25,69,2,15,2,2,6,2,2,0,4,5,0,0,0,0,0,0,0,47,36-50,2212,0,1,0,0,0,0,1,0,0,84"/>
  </r>
  <r>
    <n v="1996"/>
    <x v="643"/>
    <s v="Low income"/>
    <x v="259"/>
    <s v="Low spender"/>
    <n v="1.0817675140512193E-3"/>
    <n v="0"/>
    <n v="0"/>
    <n v="96"/>
    <n v="14"/>
    <n v="36"/>
    <n v="11"/>
    <n v="3"/>
    <n v="26"/>
    <n v="35"/>
    <n v="1"/>
    <n v="1"/>
    <n v="1"/>
    <n v="4"/>
    <n v="2"/>
    <x v="1"/>
    <n v="0"/>
    <n v="0"/>
    <n v="0"/>
    <n v="0"/>
    <n v="0"/>
    <n v="0"/>
    <n v="56"/>
    <s v="50-65"/>
    <n v="2226"/>
    <n v="0"/>
    <n v="1"/>
    <n v="0"/>
    <n v="0"/>
    <n v="0"/>
    <n v="0"/>
    <n v="1"/>
    <n v="0"/>
    <n v="0"/>
    <n v="55"/>
    <d v="2016-09-10T00:00:00"/>
    <n v="9"/>
    <s v="September"/>
    <n v="1"/>
    <s v="1996,42523,Low income,46,Low spender,0.00108176751405122,0,0,96,14,36,11,3,26,35,1,1,1,4,2,0,0,0,0,0,0,0,56,50-65,2226,0,1,0,0,0,0,1,0,0,55"/>
  </r>
  <r>
    <n v="1822"/>
    <x v="644"/>
    <s v="Low income"/>
    <x v="8"/>
    <s v="Low spender"/>
    <n v="3.6656101084589341E-4"/>
    <n v="1"/>
    <n v="0"/>
    <n v="89"/>
    <n v="37"/>
    <n v="0"/>
    <n v="46"/>
    <n v="4"/>
    <n v="3"/>
    <n v="0"/>
    <n v="1"/>
    <n v="2"/>
    <n v="1"/>
    <n v="3"/>
    <n v="4"/>
    <x v="1"/>
    <n v="0"/>
    <n v="0"/>
    <n v="0"/>
    <n v="0"/>
    <n v="0"/>
    <n v="0"/>
    <n v="42"/>
    <s v="36-50"/>
    <n v="2279"/>
    <n v="0"/>
    <n v="1"/>
    <n v="0"/>
    <n v="0"/>
    <n v="0"/>
    <n v="0"/>
    <n v="0"/>
    <n v="0"/>
    <n v="1"/>
    <n v="90"/>
    <d v="2016-07-19T00:00:00"/>
    <n v="7"/>
    <s v="July"/>
    <n v="1"/>
    <s v="1822,46377,Low income,17,Low spender,0.000366561010845893,1,0,89,37,0,46,4,3,0,1,2,1,3,4,0,0,0,0,0,0,0,42,36-50,2279,0,1,0,0,0,0,0,0,1,90"/>
  </r>
  <r>
    <n v="1634"/>
    <x v="645"/>
    <s v="Low income"/>
    <x v="513"/>
    <s v="High spender"/>
    <n v="1.6645884052807633E-2"/>
    <n v="1"/>
    <n v="1"/>
    <n v="89"/>
    <n v="51"/>
    <n v="4"/>
    <n v="24"/>
    <n v="4"/>
    <n v="7"/>
    <n v="1"/>
    <n v="2"/>
    <n v="2"/>
    <n v="0"/>
    <n v="4"/>
    <n v="6"/>
    <x v="1"/>
    <n v="0"/>
    <n v="0"/>
    <n v="0"/>
    <n v="0"/>
    <n v="0"/>
    <n v="0"/>
    <n v="60"/>
    <s v="50-65"/>
    <n v="2345"/>
    <n v="0"/>
    <n v="0"/>
    <n v="0"/>
    <n v="1"/>
    <n v="0"/>
    <n v="1"/>
    <n v="0"/>
    <n v="0"/>
    <n v="0"/>
    <n v="89"/>
    <d v="2016-05-14T00:00:00"/>
    <n v="5"/>
    <s v="May"/>
    <n v="1"/>
    <s v="1634,50523,Low income,841,High spender,0.0166458840528076,1,1,89,51,4,24,4,7,1,2,2,0,4,6,0,0,0,0,0,0,0,60,50-65,2345,0,0,0,1,0,1,0,0,0,89"/>
  </r>
  <r>
    <n v="1537"/>
    <x v="646"/>
    <s v="High income"/>
    <x v="514"/>
    <s v="High spender"/>
    <n v="3.2107498748324373E-2"/>
    <n v="1"/>
    <n v="1"/>
    <n v="83"/>
    <n v="46"/>
    <n v="4"/>
    <n v="36"/>
    <n v="2"/>
    <n v="2"/>
    <n v="1"/>
    <n v="1"/>
    <n v="2"/>
    <n v="0"/>
    <n v="4"/>
    <n v="5"/>
    <x v="1"/>
    <n v="0"/>
    <n v="0"/>
    <n v="0"/>
    <n v="0"/>
    <n v="0"/>
    <n v="0"/>
    <n v="46"/>
    <s v="36-50"/>
    <n v="2380"/>
    <n v="0"/>
    <n v="1"/>
    <n v="0"/>
    <n v="0"/>
    <n v="0"/>
    <n v="0"/>
    <n v="0"/>
    <n v="0"/>
    <n v="1"/>
    <n v="89"/>
    <d v="2016-04-09T00:00:00"/>
    <n v="4"/>
    <s v="April"/>
    <n v="1"/>
    <s v="1537,61917,High income,1988,High spender,0.0321074987483244,1,1,83,46,4,36,2,2,1,1,2,0,4,5,0,0,0,0,0,0,0,46,36-50,2380,0,1,0,0,0,0,0,0,1,89"/>
  </r>
  <r>
    <n v="1395"/>
    <x v="647"/>
    <s v="Low income"/>
    <x v="484"/>
    <s v="Low spender"/>
    <n v="2.3943083869202354E-3"/>
    <n v="1"/>
    <n v="0"/>
    <n v="30"/>
    <n v="37"/>
    <n v="4"/>
    <n v="24"/>
    <n v="16"/>
    <n v="9"/>
    <n v="9"/>
    <n v="2"/>
    <n v="4"/>
    <n v="0"/>
    <n v="3"/>
    <n v="9"/>
    <x v="1"/>
    <n v="0"/>
    <n v="0"/>
    <n v="0"/>
    <n v="0"/>
    <n v="0"/>
    <n v="0"/>
    <n v="33"/>
    <s v="24-35"/>
    <n v="2423"/>
    <n v="0"/>
    <n v="0"/>
    <n v="1"/>
    <n v="0"/>
    <n v="0"/>
    <n v="0"/>
    <n v="1"/>
    <n v="0"/>
    <n v="0"/>
    <n v="81"/>
    <d v="2016-02-26T00:00:00"/>
    <n v="2"/>
    <s v="February"/>
    <n v="1"/>
    <s v="1395,29236,Low income,70,Low spender,0.00239430838692024,1,0,30,37,4,24,16,9,9,2,4,0,3,9,0,0,0,0,0,0,0,33,24-35,2423,0,0,1,0,0,0,1,0,0,81"/>
  </r>
  <r>
    <n v="1097"/>
    <x v="648"/>
    <s v="Low income"/>
    <x v="181"/>
    <s v="Low spender"/>
    <n v="1.1551448373911498E-3"/>
    <n v="2"/>
    <n v="1"/>
    <n v="61"/>
    <n v="53"/>
    <n v="1"/>
    <n v="34"/>
    <n v="2"/>
    <n v="0"/>
    <n v="16"/>
    <n v="3"/>
    <n v="2"/>
    <n v="2"/>
    <n v="2"/>
    <n v="8"/>
    <x v="1"/>
    <n v="0"/>
    <n v="0"/>
    <n v="0"/>
    <n v="0"/>
    <n v="0"/>
    <n v="0"/>
    <n v="61"/>
    <s v="50-65"/>
    <n v="2516"/>
    <n v="0"/>
    <n v="1"/>
    <n v="0"/>
    <n v="0"/>
    <n v="0"/>
    <n v="0"/>
    <n v="0"/>
    <n v="0"/>
    <n v="1"/>
    <n v="74"/>
    <d v="2015-11-25T00:00:00"/>
    <n v="11"/>
    <s v="November"/>
    <n v="1"/>
    <s v="1097,33762,Low income,39,Low spender,0.00115514483739115,2,1,61,53,1,34,2,0,16,3,2,2,2,8,0,0,0,0,0,0,0,61,50-65,2516,0,1,0,0,0,0,0,0,1,74"/>
  </r>
  <r>
    <n v="980"/>
    <x v="649"/>
    <s v="Low income"/>
    <x v="370"/>
    <s v="Low spender"/>
    <n v="1.450494008829094E-3"/>
    <n v="1"/>
    <n v="1"/>
    <n v="3"/>
    <n v="67"/>
    <n v="1"/>
    <n v="20"/>
    <n v="0"/>
    <n v="2"/>
    <n v="31"/>
    <n v="3"/>
    <n v="2"/>
    <n v="2"/>
    <n v="2"/>
    <n v="7"/>
    <x v="1"/>
    <n v="0"/>
    <n v="0"/>
    <n v="0"/>
    <n v="0"/>
    <n v="0"/>
    <n v="1"/>
    <n v="71"/>
    <s v="66+"/>
    <n v="2555"/>
    <n v="0"/>
    <n v="0"/>
    <n v="0"/>
    <n v="0"/>
    <n v="1"/>
    <n v="0"/>
    <n v="0"/>
    <n v="1"/>
    <n v="0"/>
    <n v="59"/>
    <d v="2015-10-17T00:00:00"/>
    <n v="10"/>
    <s v="October"/>
    <n v="1"/>
    <s v="980,47570,Low income,69,Low spender,0.00145049400882909,1,1,3,67,1,20,0,2,31,3,2,2,2,7,0,0,0,0,0,0,1,71,66+,2555,0,0,0,0,1,0,0,1,0,59"/>
  </r>
  <r>
    <n v="754"/>
    <x v="650"/>
    <s v="Low income"/>
    <x v="477"/>
    <s v="Low spender"/>
    <n v="7.8371241161938835E-3"/>
    <n v="0"/>
    <n v="0"/>
    <n v="51"/>
    <n v="28"/>
    <n v="6"/>
    <n v="27"/>
    <n v="12"/>
    <n v="17"/>
    <n v="39"/>
    <n v="1"/>
    <n v="3"/>
    <n v="0"/>
    <n v="3"/>
    <n v="8"/>
    <x v="1"/>
    <n v="0"/>
    <n v="0"/>
    <n v="0"/>
    <n v="0"/>
    <n v="0"/>
    <n v="0"/>
    <n v="55"/>
    <s v="50-65"/>
    <n v="2626"/>
    <n v="0"/>
    <n v="0"/>
    <n v="1"/>
    <n v="0"/>
    <n v="0"/>
    <n v="0"/>
    <n v="1"/>
    <n v="0"/>
    <n v="0"/>
    <n v="51"/>
    <d v="2015-08-07T00:00:00"/>
    <n v="8"/>
    <s v="August"/>
    <n v="1"/>
    <s v="754,23478,Low income,184,Low spender,0.00783712411619388,0,0,51,28,6,27,12,17,39,1,3,0,3,8,0,0,0,0,0,0,0,55,50-65,2626,0,0,1,0,0,0,1,0,0,51"/>
  </r>
  <r>
    <n v="371"/>
    <x v="651"/>
    <s v="High income"/>
    <x v="79"/>
    <s v="Low spender"/>
    <n v="7.2143875500283426E-4"/>
    <n v="2"/>
    <n v="1"/>
    <n v="84"/>
    <n v="68"/>
    <n v="1"/>
    <n v="13"/>
    <n v="3"/>
    <n v="5"/>
    <n v="13"/>
    <n v="1"/>
    <n v="2"/>
    <n v="0"/>
    <n v="4"/>
    <n v="6"/>
    <x v="1"/>
    <n v="0"/>
    <n v="0"/>
    <n v="0"/>
    <n v="0"/>
    <n v="0"/>
    <n v="0"/>
    <n v="69"/>
    <s v="66+"/>
    <n v="2748"/>
    <n v="0"/>
    <n v="0"/>
    <n v="1"/>
    <n v="0"/>
    <n v="0"/>
    <n v="0"/>
    <n v="0"/>
    <n v="1"/>
    <n v="0"/>
    <n v="77"/>
    <d v="2015-04-07T00:00:00"/>
    <n v="4"/>
    <s v="April"/>
    <n v="1"/>
    <s v="371,58217,High income,42,Low spender,0.000721438755002834,2,1,84,68,1,13,3,5,13,1,2,0,4,6,0,0,0,0,0,0,0,69,66+,2748,0,0,1,0,0,0,0,1,0,77"/>
  </r>
  <r>
    <n v="180"/>
    <x v="652"/>
    <s v="Low income"/>
    <x v="385"/>
    <s v="Low spender"/>
    <n v="2.3913128699674623E-3"/>
    <n v="1"/>
    <n v="0"/>
    <n v="15"/>
    <n v="40"/>
    <n v="3"/>
    <n v="30"/>
    <n v="10"/>
    <n v="7"/>
    <n v="11"/>
    <n v="3"/>
    <n v="3"/>
    <n v="0"/>
    <n v="3"/>
    <n v="9"/>
    <x v="1"/>
    <n v="0"/>
    <n v="0"/>
    <n v="0"/>
    <n v="0"/>
    <n v="0"/>
    <n v="1"/>
    <n v="46"/>
    <s v="36-50"/>
    <n v="2808"/>
    <n v="1"/>
    <n v="0"/>
    <n v="0"/>
    <n v="0"/>
    <n v="0"/>
    <n v="0"/>
    <n v="0"/>
    <n v="0"/>
    <n v="1"/>
    <n v="79"/>
    <d v="2015-02-06T00:00:00"/>
    <n v="2"/>
    <s v="February"/>
    <n v="1"/>
    <s v="180,25509,Low income,61,Low spender,0.00239131286996746,1,0,15,40,3,30,10,7,11,3,3,0,3,9,0,0,0,0,0,0,1,46,36-50,2808,1,0,0,0,0,0,0,0,1,79"/>
  </r>
  <r>
    <n v="1409"/>
    <x v="653"/>
    <s v="High income"/>
    <x v="317"/>
    <s v="High spender"/>
    <n v="1.3505996871197636E-2"/>
    <n v="0"/>
    <n v="1"/>
    <n v="68"/>
    <n v="50"/>
    <n v="1"/>
    <n v="27"/>
    <n v="6"/>
    <n v="7"/>
    <n v="1"/>
    <n v="1"/>
    <n v="1"/>
    <n v="1"/>
    <n v="4"/>
    <n v="1"/>
    <x v="1"/>
    <n v="0"/>
    <n v="0"/>
    <n v="0"/>
    <n v="0"/>
    <n v="0"/>
    <n v="0"/>
    <n v="69"/>
    <s v="66+"/>
    <n v="2419"/>
    <n v="1"/>
    <n v="0"/>
    <n v="0"/>
    <n v="0"/>
    <n v="0"/>
    <n v="0"/>
    <n v="0"/>
    <n v="1"/>
    <n v="0"/>
    <n v="90"/>
    <d v="2016-03-01T00:00:00"/>
    <n v="3"/>
    <s v="March"/>
    <n v="1"/>
    <s v="1409,57530,High income,777,High spender,0.0135059968711976,0,1,68,50,1,27,6,7,1,1,1,1,4,1,0,0,0,0,0,0,0,69,66+,2419,1,0,0,0,0,0,0,1,0,90"/>
  </r>
  <r>
    <n v="837"/>
    <x v="654"/>
    <s v="Low income"/>
    <x v="515"/>
    <s v="High spender"/>
    <n v="5.3989071038251367E-2"/>
    <n v="0"/>
    <n v="0"/>
    <n v="57"/>
    <n v="37"/>
    <n v="12"/>
    <n v="23"/>
    <n v="8"/>
    <n v="11"/>
    <n v="52"/>
    <n v="1"/>
    <n v="2"/>
    <n v="1"/>
    <n v="3"/>
    <n v="7"/>
    <x v="1"/>
    <n v="0"/>
    <n v="0"/>
    <n v="0"/>
    <n v="0"/>
    <n v="0"/>
    <n v="0"/>
    <n v="69"/>
    <s v="66+"/>
    <n v="2599"/>
    <n v="0"/>
    <n v="1"/>
    <n v="0"/>
    <n v="0"/>
    <n v="0"/>
    <n v="0"/>
    <n v="0"/>
    <n v="1"/>
    <n v="0"/>
    <n v="39"/>
    <d v="2015-09-03T00:00:00"/>
    <n v="9"/>
    <s v="September"/>
    <n v="1"/>
    <s v="837,27450,Low income,1482,High spender,0.0539890710382514,0,0,57,37,12,23,8,11,52,1,2,1,3,7,0,0,0,0,0,0,0,69,66+,2599,0,1,0,0,0,0,0,1,0,39"/>
  </r>
  <r>
    <n v="437"/>
    <x v="655"/>
    <s v="Low income"/>
    <x v="516"/>
    <s v="High spender"/>
    <n v="2.8767757325453058E-2"/>
    <n v="1"/>
    <n v="1"/>
    <n v="77"/>
    <n v="53"/>
    <n v="8"/>
    <n v="17"/>
    <n v="13"/>
    <n v="0"/>
    <n v="21"/>
    <n v="3"/>
    <n v="2"/>
    <n v="2"/>
    <n v="2"/>
    <n v="7"/>
    <x v="1"/>
    <n v="0"/>
    <n v="0"/>
    <n v="0"/>
    <n v="0"/>
    <n v="0"/>
    <n v="0"/>
    <n v="62"/>
    <s v="50-65"/>
    <n v="2724"/>
    <n v="0"/>
    <n v="0"/>
    <n v="0"/>
    <n v="1"/>
    <n v="0"/>
    <n v="0"/>
    <n v="1"/>
    <n v="0"/>
    <n v="0"/>
    <n v="70"/>
    <d v="2015-05-01T00:00:00"/>
    <n v="5"/>
    <s v="May"/>
    <n v="1"/>
    <s v="437,28087,Low income,808,High spender,0.0287677573254531,1,1,77,53,8,17,13,0,21,3,2,2,2,7,0,0,0,0,0,0,0,62,50-65,2724,0,0,0,1,0,0,1,0,0,70"/>
  </r>
  <r>
    <n v="150"/>
    <x v="656"/>
    <s v="Low income"/>
    <x v="517"/>
    <s v="Low spender"/>
    <n v="1.5064752004228703E-2"/>
    <n v="0"/>
    <n v="1"/>
    <n v="14"/>
    <n v="63"/>
    <n v="0"/>
    <n v="21"/>
    <n v="7"/>
    <n v="0"/>
    <n v="12"/>
    <n v="1"/>
    <n v="3"/>
    <n v="0"/>
    <n v="3"/>
    <n v="8"/>
    <x v="1"/>
    <n v="0"/>
    <n v="0"/>
    <n v="0"/>
    <n v="0"/>
    <n v="0"/>
    <n v="0"/>
    <n v="52"/>
    <s v="50-65"/>
    <n v="2816"/>
    <n v="0"/>
    <n v="0"/>
    <n v="0"/>
    <n v="1"/>
    <n v="0"/>
    <n v="0"/>
    <n v="0"/>
    <n v="1"/>
    <n v="0"/>
    <n v="79"/>
    <d v="2015-01-29T00:00:00"/>
    <n v="1"/>
    <s v="January"/>
    <n v="1"/>
    <s v="150,34053,Low income,513,Low spender,0.0150647520042287,0,1,14,63,0,21,7,0,12,1,3,0,3,8,0,0,0,0,0,0,0,52,50-65,2816,0,0,0,1,0,0,0,1,0,79"/>
  </r>
  <r>
    <n v="138"/>
    <x v="657"/>
    <s v="Low income"/>
    <x v="96"/>
    <s v="Low spender"/>
    <n v="9.0608832899774939E-4"/>
    <n v="1"/>
    <n v="1"/>
    <n v="2"/>
    <n v="50"/>
    <n v="4"/>
    <n v="28"/>
    <n v="6"/>
    <n v="3"/>
    <n v="26"/>
    <n v="3"/>
    <n v="3"/>
    <n v="1"/>
    <n v="2"/>
    <n v="9"/>
    <x v="1"/>
    <n v="0"/>
    <n v="0"/>
    <n v="0"/>
    <n v="0"/>
    <n v="0"/>
    <n v="1"/>
    <n v="57"/>
    <s v="50-65"/>
    <n v="2819"/>
    <n v="0"/>
    <n v="0"/>
    <n v="0"/>
    <n v="0"/>
    <n v="1"/>
    <n v="0"/>
    <n v="1"/>
    <n v="0"/>
    <n v="0"/>
    <n v="65"/>
    <d v="2015-01-26T00:00:00"/>
    <n v="1"/>
    <s v="January"/>
    <n v="1"/>
    <s v="138,34213,Low income,31,Low spender,0.000906088328997749,1,1,2,50,4,28,6,3,26,3,3,1,2,9,0,0,0,0,0,0,1,57,50-65,2819,0,0,0,0,1,0,1,0,0,65"/>
  </r>
  <r>
    <n v="103"/>
    <x v="658"/>
    <s v="Low income"/>
    <x v="384"/>
    <s v="Low spender"/>
    <n v="8.886484815702032E-3"/>
    <n v="0"/>
    <n v="1"/>
    <n v="56"/>
    <n v="70"/>
    <n v="0"/>
    <n v="11"/>
    <n v="2"/>
    <n v="8"/>
    <n v="23"/>
    <n v="1"/>
    <n v="2"/>
    <n v="1"/>
    <n v="3"/>
    <n v="6"/>
    <x v="1"/>
    <n v="0"/>
    <n v="0"/>
    <n v="0"/>
    <n v="0"/>
    <n v="0"/>
    <n v="0"/>
    <n v="71"/>
    <s v="66+"/>
    <n v="2827"/>
    <n v="0"/>
    <n v="0"/>
    <n v="0"/>
    <n v="1"/>
    <n v="0"/>
    <n v="0"/>
    <n v="1"/>
    <n v="0"/>
    <n v="0"/>
    <n v="68"/>
    <d v="2015-01-18T00:00:00"/>
    <n v="1"/>
    <s v="January"/>
    <n v="1"/>
    <s v="103,38823,Low income,345,Low spender,0.00888648481570203,0,1,56,70,0,11,2,8,23,1,2,1,3,6,0,0,0,0,0,0,0,71,66+,2827,0,0,0,1,0,0,1,0,0,68"/>
  </r>
  <r>
    <n v="1770"/>
    <x v="659"/>
    <s v="Low income"/>
    <x v="201"/>
    <s v="Low spender"/>
    <n v="6.9403778168174027E-4"/>
    <n v="1"/>
    <n v="0"/>
    <n v="78"/>
    <n v="31"/>
    <n v="9"/>
    <n v="27"/>
    <n v="16"/>
    <n v="9"/>
    <n v="33"/>
    <n v="1"/>
    <n v="1"/>
    <n v="1"/>
    <n v="4"/>
    <n v="3"/>
    <x v="1"/>
    <n v="0"/>
    <n v="0"/>
    <n v="0"/>
    <n v="0"/>
    <n v="0"/>
    <n v="0"/>
    <n v="31"/>
    <s v="24-35"/>
    <n v="2298"/>
    <n v="0"/>
    <n v="0"/>
    <n v="1"/>
    <n v="0"/>
    <n v="0"/>
    <n v="0"/>
    <n v="1"/>
    <n v="0"/>
    <n v="0"/>
    <n v="59"/>
    <d v="2016-06-30T00:00:00"/>
    <n v="6"/>
    <s v="June"/>
    <n v="1"/>
    <s v="1770,46107,Low income,32,Low spender,0.00069403778168174,1,0,78,31,9,27,16,9,33,1,1,1,4,3,0,0,0,0,0,0,0,31,24-35,2298,0,0,1,0,0,0,1,0,0,59"/>
  </r>
  <r>
    <n v="468"/>
    <x v="660"/>
    <s v="Low income"/>
    <x v="251"/>
    <s v="Low spender"/>
    <n v="2.8673835125448029E-4"/>
    <n v="1"/>
    <n v="1"/>
    <n v="51"/>
    <n v="53"/>
    <n v="5"/>
    <n v="19"/>
    <n v="2"/>
    <n v="13"/>
    <n v="4"/>
    <n v="3"/>
    <n v="3"/>
    <n v="0"/>
    <n v="3"/>
    <n v="8"/>
    <x v="1"/>
    <n v="0"/>
    <n v="0"/>
    <n v="0"/>
    <n v="0"/>
    <n v="0"/>
    <n v="0"/>
    <n v="40"/>
    <s v="36-50"/>
    <n v="2711"/>
    <n v="0"/>
    <n v="1"/>
    <n v="0"/>
    <n v="0"/>
    <n v="0"/>
    <n v="0"/>
    <n v="1"/>
    <n v="0"/>
    <n v="0"/>
    <n v="88"/>
    <d v="2015-05-14T00:00:00"/>
    <n v="5"/>
    <s v="May"/>
    <n v="1"/>
    <s v="468,41850,Low income,12,Low spender,0.00028673835125448,1,1,51,53,5,19,2,13,4,3,3,0,3,8,0,0,0,0,0,0,0,40,36-50,2711,0,1,0,0,0,0,1,0,0,88"/>
  </r>
  <r>
    <n v="179"/>
    <x v="661"/>
    <s v="Low income"/>
    <x v="43"/>
    <s v="High spender"/>
    <n v="3.0771506768252091E-2"/>
    <n v="0"/>
    <n v="0"/>
    <n v="64"/>
    <n v="1"/>
    <n v="26"/>
    <n v="25"/>
    <n v="17"/>
    <n v="23"/>
    <n v="15"/>
    <n v="1"/>
    <n v="3"/>
    <n v="0"/>
    <n v="3"/>
    <n v="9"/>
    <x v="1"/>
    <n v="0"/>
    <n v="0"/>
    <n v="0"/>
    <n v="0"/>
    <n v="0"/>
    <n v="1"/>
    <n v="54"/>
    <s v="50-65"/>
    <n v="2808"/>
    <n v="0"/>
    <n v="0"/>
    <n v="0"/>
    <n v="0"/>
    <n v="1"/>
    <n v="0"/>
    <n v="1"/>
    <n v="0"/>
    <n v="0"/>
    <n v="77"/>
    <d v="2015-02-06T00:00:00"/>
    <n v="2"/>
    <s v="February"/>
    <n v="1"/>
    <s v="179,27038,Low income,832,High spender,0.0307715067682521,0,0,64,1,26,25,17,23,15,1,3,0,3,9,0,0,0,0,0,0,1,54,50-65,2808,0,0,0,0,1,0,1,0,0,77"/>
  </r>
  <r>
    <n v="1345"/>
    <x v="662"/>
    <s v="Low income"/>
    <x v="518"/>
    <s v="Low spender"/>
    <n v="5.8359386630936431E-3"/>
    <n v="0"/>
    <n v="1"/>
    <n v="91"/>
    <n v="30"/>
    <n v="11"/>
    <n v="33"/>
    <n v="13"/>
    <n v="6"/>
    <n v="29"/>
    <n v="1"/>
    <n v="2"/>
    <n v="0"/>
    <n v="4"/>
    <n v="4"/>
    <x v="1"/>
    <n v="0"/>
    <n v="0"/>
    <n v="0"/>
    <n v="0"/>
    <n v="0"/>
    <n v="0"/>
    <n v="54"/>
    <s v="50-65"/>
    <n v="2436"/>
    <n v="0"/>
    <n v="1"/>
    <n v="0"/>
    <n v="0"/>
    <n v="0"/>
    <n v="0"/>
    <n v="0"/>
    <n v="1"/>
    <n v="0"/>
    <n v="64"/>
    <d v="2016-02-13T00:00:00"/>
    <n v="2"/>
    <s v="February"/>
    <n v="1"/>
    <s v="1345,33585,Low income,196,Low spender,0.00583593866309364,0,1,91,30,11,33,13,6,29,1,2,0,4,4,0,0,0,0,0,0,0,54,50-65,2436,0,1,0,0,0,0,0,1,0,64"/>
  </r>
  <r>
    <n v="1283"/>
    <x v="663"/>
    <s v="Low income"/>
    <x v="519"/>
    <s v="High spender"/>
    <n v="3.7116040955631396E-2"/>
    <n v="0"/>
    <n v="0"/>
    <n v="40"/>
    <n v="40"/>
    <n v="15"/>
    <n v="15"/>
    <n v="17"/>
    <n v="6"/>
    <n v="7"/>
    <n v="1"/>
    <n v="2"/>
    <n v="1"/>
    <n v="3"/>
    <n v="4"/>
    <x v="1"/>
    <n v="0"/>
    <n v="0"/>
    <n v="0"/>
    <n v="0"/>
    <n v="0"/>
    <n v="0"/>
    <n v="72"/>
    <s v="66+"/>
    <n v="2455"/>
    <n v="0"/>
    <n v="1"/>
    <n v="0"/>
    <n v="0"/>
    <n v="0"/>
    <n v="0"/>
    <n v="1"/>
    <n v="0"/>
    <n v="0"/>
    <n v="86"/>
    <d v="2016-01-25T00:00:00"/>
    <n v="1"/>
    <s v="January"/>
    <n v="1"/>
    <s v="1283,42192,Low income,1566,High spender,0.0371160409556314,0,0,40,40,15,15,17,6,7,1,2,1,3,4,0,0,0,0,0,0,0,72,66+,2455,0,1,0,0,0,0,1,0,0,86"/>
  </r>
  <r>
    <n v="925"/>
    <x v="664"/>
    <s v="Low income"/>
    <x v="520"/>
    <s v="Low spender"/>
    <n v="1.2626557860032268E-2"/>
    <n v="2"/>
    <n v="0"/>
    <n v="53"/>
    <n v="20"/>
    <n v="6"/>
    <n v="43"/>
    <n v="19"/>
    <n v="5"/>
    <n v="38"/>
    <n v="1"/>
    <n v="3"/>
    <n v="1"/>
    <n v="2"/>
    <n v="8"/>
    <x v="1"/>
    <n v="0"/>
    <n v="0"/>
    <n v="0"/>
    <n v="0"/>
    <n v="0"/>
    <n v="0"/>
    <n v="49"/>
    <s v="36-50"/>
    <n v="2573"/>
    <n v="0"/>
    <n v="0"/>
    <n v="1"/>
    <n v="0"/>
    <n v="0"/>
    <n v="0"/>
    <n v="0"/>
    <n v="0"/>
    <n v="1"/>
    <n v="55"/>
    <d v="2015-09-29T00:00:00"/>
    <n v="9"/>
    <s v="September"/>
    <n v="1"/>
    <s v="925,42767,Low income,540,Low spender,0.0126265578600323,2,0,53,20,6,43,19,5,38,1,3,1,2,8,0,0,0,0,0,0,0,49,36-50,2573,0,0,1,0,0,0,0,0,1,55"/>
  </r>
  <r>
    <n v="131"/>
    <x v="665"/>
    <s v="Low income"/>
    <x v="189"/>
    <s v="Low spender"/>
    <n v="1.7842377823229906E-3"/>
    <n v="1"/>
    <n v="0"/>
    <n v="29"/>
    <n v="16"/>
    <n v="17"/>
    <n v="19"/>
    <n v="20"/>
    <n v="21"/>
    <n v="22"/>
    <n v="3"/>
    <n v="3"/>
    <n v="2"/>
    <n v="2"/>
    <n v="8"/>
    <x v="1"/>
    <n v="0"/>
    <n v="0"/>
    <n v="0"/>
    <n v="0"/>
    <n v="0"/>
    <n v="1"/>
    <n v="50"/>
    <s v="36-50"/>
    <n v="2820"/>
    <n v="0"/>
    <n v="1"/>
    <n v="0"/>
    <n v="0"/>
    <n v="0"/>
    <n v="0"/>
    <n v="1"/>
    <n v="0"/>
    <n v="0"/>
    <n v="71"/>
    <d v="2015-01-25T00:00:00"/>
    <n v="1"/>
    <s v="January"/>
    <n v="1"/>
    <s v="131,22979,Low income,41,Low spender,0.00178423778232299,1,0,29,16,17,19,20,21,22,3,3,2,2,8,0,0,0,0,0,0,1,50,36-50,2820,0,1,0,0,0,0,1,0,0,71"/>
  </r>
  <r>
    <n v="79"/>
    <x v="666"/>
    <s v="Low income"/>
    <x v="296"/>
    <s v="Low spender"/>
    <n v="2.5479870901987428E-3"/>
    <n v="1"/>
    <n v="2"/>
    <n v="34"/>
    <n v="28"/>
    <n v="9"/>
    <n v="37"/>
    <n v="12"/>
    <n v="7"/>
    <n v="13"/>
    <n v="3"/>
    <n v="2"/>
    <n v="0"/>
    <n v="4"/>
    <n v="8"/>
    <x v="1"/>
    <n v="0"/>
    <n v="0"/>
    <n v="0"/>
    <n v="0"/>
    <n v="0"/>
    <n v="0"/>
    <n v="52"/>
    <s v="50-65"/>
    <n v="2835"/>
    <n v="0"/>
    <n v="0"/>
    <n v="0"/>
    <n v="1"/>
    <n v="0"/>
    <n v="0"/>
    <n v="1"/>
    <n v="0"/>
    <n v="0"/>
    <n v="80"/>
    <d v="2015-01-10T00:00:00"/>
    <n v="1"/>
    <s v="January"/>
    <n v="1"/>
    <s v="79,35322,Low income,90,Low spender,0.00254798709019874,1,2,34,28,9,37,12,7,13,3,2,0,4,8,0,0,0,0,0,0,0,52,50-65,2835,0,0,0,1,0,0,1,0,0,80"/>
  </r>
  <r>
    <n v="315"/>
    <x v="667"/>
    <s v="Low income"/>
    <x v="53"/>
    <s v="Low spender"/>
    <n v="5.6193067549982251E-4"/>
    <n v="1"/>
    <n v="0"/>
    <n v="86"/>
    <n v="4"/>
    <n v="17"/>
    <n v="19"/>
    <n v="30"/>
    <n v="24"/>
    <n v="39"/>
    <n v="2"/>
    <n v="2"/>
    <n v="1"/>
    <n v="3"/>
    <n v="6"/>
    <x v="1"/>
    <n v="0"/>
    <n v="0"/>
    <n v="0"/>
    <n v="0"/>
    <n v="0"/>
    <n v="0"/>
    <n v="35"/>
    <s v="24-35"/>
    <n v="2762"/>
    <n v="0"/>
    <n v="0"/>
    <n v="1"/>
    <n v="0"/>
    <n v="0"/>
    <n v="1"/>
    <n v="0"/>
    <n v="0"/>
    <n v="0"/>
    <n v="55"/>
    <d v="2015-03-24T00:00:00"/>
    <n v="3"/>
    <s v="March"/>
    <n v="1"/>
    <s v="315,33812,Low income,19,Low spender,0.000561930675499823,1,0,86,4,17,19,30,24,39,2,2,1,3,6,0,0,0,0,0,0,0,35,24-35,2762,0,0,1,0,0,1,0,0,0,55"/>
  </r>
  <r>
    <n v="129"/>
    <x v="668"/>
    <s v="Low income"/>
    <x v="521"/>
    <s v="High spender"/>
    <n v="2.3980050453794182E-2"/>
    <n v="1"/>
    <n v="1"/>
    <n v="94"/>
    <n v="19"/>
    <n v="18"/>
    <n v="33"/>
    <n v="24"/>
    <n v="1"/>
    <n v="8"/>
    <n v="3"/>
    <n v="3"/>
    <n v="0"/>
    <n v="3"/>
    <n v="9"/>
    <x v="1"/>
    <n v="0"/>
    <n v="0"/>
    <n v="0"/>
    <n v="0"/>
    <n v="0"/>
    <n v="0"/>
    <n v="43"/>
    <s v="36-50"/>
    <n v="2820"/>
    <n v="1"/>
    <n v="0"/>
    <n v="0"/>
    <n v="0"/>
    <n v="0"/>
    <n v="0"/>
    <n v="0"/>
    <n v="0"/>
    <n v="1"/>
    <n v="87"/>
    <d v="2015-01-25T00:00:00"/>
    <n v="1"/>
    <s v="January"/>
    <n v="1"/>
    <s v="129,34487,Low income,827,High spender,0.0239800504537942,1,1,94,19,18,33,24,1,8,3,3,0,3,9,0,0,0,0,0,0,0,43,36-50,2820,1,0,0,0,0,0,0,0,1,87"/>
  </r>
  <r>
    <n v="1958"/>
    <x v="669"/>
    <s v="Low income"/>
    <x v="259"/>
    <s v="Low spender"/>
    <n v="1.0176090611450314E-3"/>
    <n v="1"/>
    <n v="0"/>
    <n v="93"/>
    <n v="30"/>
    <n v="11"/>
    <n v="25"/>
    <n v="29"/>
    <n v="1"/>
    <n v="18"/>
    <n v="1"/>
    <n v="1"/>
    <n v="1"/>
    <n v="4"/>
    <n v="3"/>
    <x v="1"/>
    <n v="0"/>
    <n v="0"/>
    <n v="0"/>
    <n v="0"/>
    <n v="0"/>
    <n v="0"/>
    <n v="32"/>
    <s v="24-35"/>
    <n v="2238"/>
    <n v="0"/>
    <n v="0"/>
    <n v="0"/>
    <n v="1"/>
    <n v="0"/>
    <n v="1"/>
    <n v="0"/>
    <n v="0"/>
    <n v="0"/>
    <n v="78"/>
    <d v="2016-08-29T00:00:00"/>
    <n v="8"/>
    <s v="August"/>
    <n v="1"/>
    <s v="1958,45204,Low income,46,Low spender,0.00101760906114503,1,0,93,30,11,25,29,1,18,1,1,1,4,3,0,0,0,0,0,0,0,32,24-35,2238,0,0,0,1,0,1,0,0,0,78"/>
  </r>
  <r>
    <n v="1600"/>
    <x v="670"/>
    <s v="Low income"/>
    <x v="231"/>
    <s v="High spender"/>
    <n v="0.13628048780487806"/>
    <n v="0"/>
    <n v="0"/>
    <n v="2"/>
    <n v="67"/>
    <n v="11"/>
    <n v="26"/>
    <n v="4"/>
    <n v="3"/>
    <n v="262"/>
    <n v="0"/>
    <n v="1"/>
    <n v="0"/>
    <n v="1"/>
    <n v="17"/>
    <x v="1"/>
    <n v="0"/>
    <n v="0"/>
    <n v="0"/>
    <n v="0"/>
    <n v="0"/>
    <n v="0"/>
    <n v="38"/>
    <s v="36-50"/>
    <n v="2358"/>
    <n v="0"/>
    <n v="0"/>
    <n v="1"/>
    <n v="0"/>
    <n v="0"/>
    <n v="0"/>
    <n v="0"/>
    <n v="1"/>
    <n v="0"/>
    <n v="-151"/>
    <d v="2016-05-01T00:00:00"/>
    <n v="5"/>
    <s v="May"/>
    <n v="1"/>
    <s v="1600,6560,Low income,894,High spender,0.136280487804878,0,0,2,67,11,26,4,3,262,0,1,0,1,17,0,0,0,0,0,0,0,38,36-50,2358,0,0,1,0,0,0,0,1,0,-151"/>
  </r>
  <r>
    <n v="1988"/>
    <x v="671"/>
    <s v="Low income"/>
    <x v="83"/>
    <s v="Low spender"/>
    <n v="7.1078158100122647E-3"/>
    <n v="0"/>
    <n v="0"/>
    <n v="13"/>
    <n v="66"/>
    <n v="2"/>
    <n v="40"/>
    <n v="4"/>
    <n v="3"/>
    <n v="14"/>
    <n v="1"/>
    <n v="3"/>
    <n v="1"/>
    <n v="3"/>
    <n v="6"/>
    <x v="1"/>
    <n v="0"/>
    <n v="0"/>
    <n v="0"/>
    <n v="0"/>
    <n v="0"/>
    <n v="0"/>
    <n v="37"/>
    <s v="36-50"/>
    <n v="2229"/>
    <n v="0"/>
    <n v="1"/>
    <n v="0"/>
    <n v="0"/>
    <n v="0"/>
    <n v="0"/>
    <n v="0"/>
    <n v="1"/>
    <n v="0"/>
    <n v="101"/>
    <d v="2016-09-07T00:00:00"/>
    <n v="9"/>
    <s v="September"/>
    <n v="1"/>
    <s v="1988,35876,Low income,255,Low spender,0.00710781581001226,0,0,13,66,2,40,4,3,14,1,3,1,3,6,0,0,0,0,0,0,0,37,36-50,2229,0,1,0,0,0,0,0,1,0,101"/>
  </r>
  <r>
    <n v="587"/>
    <x v="672"/>
    <s v="Low income"/>
    <x v="96"/>
    <s v="Low spender"/>
    <n v="6.2477326776573018E-4"/>
    <n v="1"/>
    <n v="1"/>
    <n v="77"/>
    <n v="80"/>
    <n v="3"/>
    <n v="26"/>
    <n v="4"/>
    <n v="2"/>
    <n v="14"/>
    <n v="4"/>
    <n v="3"/>
    <n v="1"/>
    <n v="3"/>
    <n v="7"/>
    <x v="1"/>
    <n v="0"/>
    <n v="0"/>
    <n v="0"/>
    <n v="0"/>
    <n v="0"/>
    <n v="0"/>
    <n v="54"/>
    <s v="50-65"/>
    <n v="2678"/>
    <n v="0"/>
    <n v="0"/>
    <n v="0"/>
    <n v="1"/>
    <n v="0"/>
    <n v="0"/>
    <n v="0"/>
    <n v="1"/>
    <n v="0"/>
    <n v="101"/>
    <d v="2015-06-16T00:00:00"/>
    <n v="6"/>
    <s v="June"/>
    <n v="1"/>
    <s v="587,49618,Low income,31,Low spender,0.00062477326776573,1,1,77,80,3,26,4,2,14,4,3,1,3,7,0,0,0,0,0,0,0,54,50-65,2678,0,0,0,1,0,0,0,1,0,101"/>
  </r>
  <r>
    <n v="262"/>
    <x v="673"/>
    <s v="Low income"/>
    <x v="100"/>
    <s v="High spender"/>
    <n v="2.8479932803107857E-2"/>
    <n v="1"/>
    <n v="1"/>
    <n v="70"/>
    <n v="77"/>
    <n v="2"/>
    <n v="35"/>
    <n v="0"/>
    <n v="1"/>
    <n v="69"/>
    <n v="4"/>
    <n v="3"/>
    <n v="2"/>
    <n v="2"/>
    <n v="7"/>
    <x v="1"/>
    <n v="0"/>
    <n v="1"/>
    <n v="0"/>
    <n v="0"/>
    <n v="0"/>
    <n v="1"/>
    <n v="50"/>
    <s v="36-50"/>
    <n v="2781"/>
    <n v="0"/>
    <n v="1"/>
    <n v="0"/>
    <n v="0"/>
    <n v="0"/>
    <n v="0"/>
    <n v="0"/>
    <n v="0"/>
    <n v="1"/>
    <n v="46"/>
    <d v="2015-03-05T00:00:00"/>
    <n v="3"/>
    <s v="March"/>
    <n v="1"/>
    <s v="262,38097,Low income,1085,High spender,0.0284799328031079,1,1,70,77,2,35,0,1,69,4,3,2,2,7,0,0,1,0,0,0,1,50,36-50,2781,0,1,0,0,0,0,0,0,1,46"/>
  </r>
  <r>
    <n v="1901"/>
    <x v="674"/>
    <s v="High income"/>
    <x v="219"/>
    <s v="Low spender"/>
    <n v="1.0784425019866046E-3"/>
    <n v="1"/>
    <n v="1"/>
    <n v="43"/>
    <n v="105"/>
    <n v="0"/>
    <n v="10"/>
    <n v="0"/>
    <n v="1"/>
    <n v="0"/>
    <n v="2"/>
    <n v="2"/>
    <n v="1"/>
    <n v="4"/>
    <n v="5"/>
    <x v="1"/>
    <n v="0"/>
    <n v="0"/>
    <n v="0"/>
    <n v="0"/>
    <n v="0"/>
    <n v="0"/>
    <n v="61"/>
    <s v="50-65"/>
    <n v="2256"/>
    <n v="0"/>
    <n v="1"/>
    <n v="0"/>
    <n v="0"/>
    <n v="0"/>
    <n v="0"/>
    <n v="0"/>
    <n v="0"/>
    <n v="1"/>
    <n v="116"/>
    <d v="2016-08-11T00:00:00"/>
    <n v="8"/>
    <s v="August"/>
    <n v="1"/>
    <s v="1901,52854,High income,57,Low spender,0.0010784425019866,1,1,43,105,0,10,0,1,0,2,2,1,4,5,0,0,0,0,0,0,0,61,50-65,2256,0,1,0,0,0,0,0,0,1,116"/>
  </r>
  <r>
    <n v="1679"/>
    <x v="675"/>
    <s v="Low income"/>
    <x v="522"/>
    <s v="High spender"/>
    <n v="2.1916360013824791E-2"/>
    <n v="0"/>
    <n v="1"/>
    <n v="63"/>
    <n v="81"/>
    <n v="1"/>
    <n v="31"/>
    <n v="2"/>
    <n v="1"/>
    <n v="0"/>
    <n v="1"/>
    <n v="1"/>
    <n v="1"/>
    <n v="5"/>
    <n v="2"/>
    <x v="1"/>
    <n v="0"/>
    <n v="0"/>
    <n v="0"/>
    <n v="0"/>
    <n v="0"/>
    <n v="0"/>
    <n v="44"/>
    <s v="36-50"/>
    <n v="2328"/>
    <n v="0"/>
    <n v="0"/>
    <n v="0"/>
    <n v="1"/>
    <n v="0"/>
    <n v="0"/>
    <n v="0"/>
    <n v="0"/>
    <n v="1"/>
    <n v="116"/>
    <d v="2016-05-31T00:00:00"/>
    <n v="5"/>
    <s v="May"/>
    <n v="1"/>
    <s v="1679,49187,Low income,1078,High spender,0.0219163600138248,0,1,63,81,1,31,2,1,0,1,1,1,5,2,0,0,0,0,0,0,0,44,36-50,2328,0,0,0,1,0,0,0,0,1,116"/>
  </r>
  <r>
    <n v="1666"/>
    <x v="340"/>
    <s v="Low income"/>
    <x v="74"/>
    <s v="Low spender"/>
    <n v="1.0935078353711039E-2"/>
    <n v="1"/>
    <n v="0"/>
    <n v="91"/>
    <n v="53"/>
    <n v="3"/>
    <n v="49"/>
    <n v="7"/>
    <n v="4"/>
    <n v="5"/>
    <n v="4"/>
    <n v="3"/>
    <n v="0"/>
    <n v="4"/>
    <n v="8"/>
    <x v="1"/>
    <n v="0"/>
    <n v="0"/>
    <n v="0"/>
    <n v="0"/>
    <n v="0"/>
    <n v="0"/>
    <n v="36"/>
    <s v="36-50"/>
    <n v="2334"/>
    <n v="0"/>
    <n v="1"/>
    <n v="0"/>
    <n v="0"/>
    <n v="0"/>
    <n v="0"/>
    <n v="1"/>
    <n v="0"/>
    <n v="0"/>
    <n v="111"/>
    <d v="2016-05-25T00:00:00"/>
    <n v="5"/>
    <s v="May"/>
    <n v="1"/>
    <s v="1666,23228,Low income,254,Low spender,0.010935078353711,1,0,91,53,3,49,7,4,5,4,3,0,4,8,0,0,0,0,0,0,0,36,36-50,2334,0,1,0,0,0,0,1,0,0,111"/>
  </r>
  <r>
    <n v="862"/>
    <x v="676"/>
    <s v="Low income"/>
    <x v="111"/>
    <s v="Low spender"/>
    <n v="8.0199812103297363E-4"/>
    <n v="1"/>
    <n v="1"/>
    <n v="50"/>
    <n v="57"/>
    <n v="2"/>
    <n v="51"/>
    <n v="4"/>
    <n v="2"/>
    <n v="23"/>
    <n v="3"/>
    <n v="2"/>
    <n v="1"/>
    <n v="4"/>
    <n v="6"/>
    <x v="1"/>
    <n v="0"/>
    <n v="0"/>
    <n v="0"/>
    <n v="0"/>
    <n v="0"/>
    <n v="0"/>
    <n v="51"/>
    <s v="50-65"/>
    <n v="2592"/>
    <n v="0"/>
    <n v="1"/>
    <n v="0"/>
    <n v="0"/>
    <n v="0"/>
    <n v="0"/>
    <n v="0"/>
    <n v="1"/>
    <n v="0"/>
    <n v="93"/>
    <d v="2015-09-10T00:00:00"/>
    <n v="9"/>
    <s v="September"/>
    <n v="1"/>
    <s v="862,43641,Low income,35,Low spender,0.000801998121032974,1,1,50,57,2,51,4,2,23,3,2,1,4,6,0,0,0,0,0,0,0,51,50-65,2592,0,1,0,0,0,0,0,1,0,93"/>
  </r>
  <r>
    <n v="106"/>
    <x v="677"/>
    <s v="Low income"/>
    <x v="523"/>
    <s v="High spender"/>
    <n v="1.3765888129215803E-2"/>
    <n v="0"/>
    <n v="1"/>
    <n v="26"/>
    <n v="99"/>
    <n v="2"/>
    <n v="11"/>
    <n v="4"/>
    <n v="0"/>
    <n v="16"/>
    <n v="3"/>
    <n v="3"/>
    <n v="0"/>
    <n v="4"/>
    <n v="8"/>
    <x v="1"/>
    <n v="0"/>
    <n v="0"/>
    <n v="0"/>
    <n v="0"/>
    <n v="0"/>
    <n v="0"/>
    <n v="40"/>
    <s v="36-50"/>
    <n v="2827"/>
    <n v="0"/>
    <n v="1"/>
    <n v="0"/>
    <n v="0"/>
    <n v="0"/>
    <n v="0"/>
    <n v="1"/>
    <n v="0"/>
    <n v="0"/>
    <n v="100"/>
    <d v="2015-01-18T00:00:00"/>
    <n v="1"/>
    <s v="January"/>
    <n v="1"/>
    <s v="106,43586,Low income,600,High spender,0.0137658881292158,0,1,26,99,2,11,4,0,16,3,3,0,4,8,0,0,0,0,0,0,0,40,36-50,2827,0,1,0,0,0,0,1,0,0,100"/>
  </r>
  <r>
    <n v="21"/>
    <x v="678"/>
    <s v="Low income"/>
    <x v="524"/>
    <s v="Low spender"/>
    <n v="7.7798539154068282E-3"/>
    <n v="1"/>
    <n v="1"/>
    <n v="11"/>
    <n v="70"/>
    <n v="3"/>
    <n v="37"/>
    <n v="4"/>
    <n v="2"/>
    <n v="64"/>
    <n v="4"/>
    <n v="3"/>
    <n v="2"/>
    <n v="2"/>
    <n v="9"/>
    <x v="1"/>
    <n v="0"/>
    <n v="0"/>
    <n v="0"/>
    <n v="0"/>
    <n v="0"/>
    <n v="1"/>
    <n v="54"/>
    <s v="50-65"/>
    <n v="2851"/>
    <n v="1"/>
    <n v="0"/>
    <n v="0"/>
    <n v="0"/>
    <n v="0"/>
    <n v="0"/>
    <n v="0"/>
    <n v="1"/>
    <n v="0"/>
    <n v="52"/>
    <d v="2014-12-25T00:00:00"/>
    <n v="12"/>
    <s v="December"/>
    <n v="1"/>
    <s v="21,29435,Low income,229,Low spender,0.00777985391540683,1,1,11,70,3,37,4,2,64,4,3,2,2,9,0,0,0,0,0,0,1,54,50-65,2851,1,0,0,0,0,0,0,1,0,52"/>
  </r>
  <r>
    <n v="1861"/>
    <x v="679"/>
    <s v="High income"/>
    <x v="525"/>
    <s v="Low spender"/>
    <n v="2.620728213012789E-3"/>
    <n v="1"/>
    <n v="1"/>
    <n v="22"/>
    <n v="105"/>
    <n v="0"/>
    <n v="9"/>
    <n v="2"/>
    <n v="1"/>
    <n v="4"/>
    <n v="3"/>
    <n v="2"/>
    <n v="1"/>
    <n v="4"/>
    <n v="3"/>
    <x v="1"/>
    <n v="0"/>
    <n v="0"/>
    <n v="0"/>
    <n v="0"/>
    <n v="0"/>
    <n v="0"/>
    <n v="55"/>
    <s v="50-65"/>
    <n v="2268"/>
    <n v="0"/>
    <n v="1"/>
    <n v="0"/>
    <n v="0"/>
    <n v="0"/>
    <n v="0"/>
    <n v="0"/>
    <n v="0"/>
    <n v="1"/>
    <n v="113"/>
    <d v="2016-07-30T00:00:00"/>
    <n v="7"/>
    <s v="July"/>
    <n v="1"/>
    <s v="1861,57236,High income,150,Low spender,0.00262072821301279,1,1,22,105,0,9,2,1,4,3,2,1,4,3,0,0,0,0,0,0,0,55,50-65,2268,0,1,0,0,0,0,0,0,1,113"/>
  </r>
  <r>
    <n v="1238"/>
    <x v="680"/>
    <s v="Low income"/>
    <x v="375"/>
    <s v="Low spender"/>
    <n v="1.0308956296273156E-3"/>
    <n v="1"/>
    <n v="0"/>
    <n v="89"/>
    <n v="99"/>
    <n v="0"/>
    <n v="15"/>
    <n v="2"/>
    <n v="1"/>
    <n v="5"/>
    <n v="3"/>
    <n v="2"/>
    <n v="1"/>
    <n v="4"/>
    <n v="7"/>
    <x v="1"/>
    <n v="0"/>
    <n v="0"/>
    <n v="0"/>
    <n v="0"/>
    <n v="0"/>
    <n v="0"/>
    <n v="49"/>
    <s v="36-50"/>
    <n v="2470"/>
    <n v="0"/>
    <n v="1"/>
    <n v="0"/>
    <n v="0"/>
    <n v="0"/>
    <n v="0"/>
    <n v="0"/>
    <n v="0"/>
    <n v="1"/>
    <n v="112"/>
    <d v="2016-01-10T00:00:00"/>
    <n v="1"/>
    <s v="January"/>
    <n v="1"/>
    <s v="1238,32011,Low income,33,Low spender,0.00103089562962732,1,0,89,99,0,15,2,1,5,3,2,1,4,7,0,0,0,0,0,0,0,49,36-50,2470,0,1,0,0,0,0,0,0,1,112"/>
  </r>
  <r>
    <n v="1230"/>
    <x v="681"/>
    <s v="High income"/>
    <x v="526"/>
    <s v="Low spender"/>
    <n v="7.463696656805306E-3"/>
    <n v="0"/>
    <n v="1"/>
    <n v="55"/>
    <n v="98"/>
    <n v="1"/>
    <n v="17"/>
    <n v="0"/>
    <n v="1"/>
    <n v="5"/>
    <n v="1"/>
    <n v="3"/>
    <n v="0"/>
    <n v="4"/>
    <n v="7"/>
    <x v="1"/>
    <n v="0"/>
    <n v="0"/>
    <n v="1"/>
    <n v="0"/>
    <n v="0"/>
    <n v="0"/>
    <n v="55"/>
    <s v="50-65"/>
    <n v="2472"/>
    <n v="0"/>
    <n v="0"/>
    <n v="0"/>
    <n v="1"/>
    <n v="0"/>
    <n v="0"/>
    <n v="0"/>
    <n v="0"/>
    <n v="1"/>
    <n v="112"/>
    <d v="2016-01-08T00:00:00"/>
    <n v="1"/>
    <s v="January"/>
    <n v="1"/>
    <s v="1230,51717,High income,386,Low spender,0.00746369665680531,0,1,55,98,1,17,0,1,5,1,3,0,4,7,0,0,0,1,0,0,0,55,50-65,2472,0,0,0,1,0,0,0,0,1,112"/>
  </r>
  <r>
    <n v="1044"/>
    <x v="682"/>
    <s v="Low income"/>
    <x v="527"/>
    <s v="High spender"/>
    <n v="2.6162873908687562E-2"/>
    <n v="0"/>
    <n v="0"/>
    <n v="71"/>
    <n v="34"/>
    <n v="4"/>
    <n v="66"/>
    <n v="3"/>
    <n v="10"/>
    <n v="20"/>
    <n v="1"/>
    <n v="2"/>
    <n v="1"/>
    <n v="4"/>
    <n v="7"/>
    <x v="1"/>
    <n v="0"/>
    <n v="0"/>
    <n v="0"/>
    <n v="0"/>
    <n v="0"/>
    <n v="0"/>
    <n v="28"/>
    <s v="24-35"/>
    <n v="2532"/>
    <n v="0"/>
    <n v="1"/>
    <n v="0"/>
    <n v="0"/>
    <n v="0"/>
    <n v="0"/>
    <n v="1"/>
    <n v="0"/>
    <n v="0"/>
    <n v="97"/>
    <d v="2015-11-09T00:00:00"/>
    <n v="11"/>
    <s v="November"/>
    <n v="1"/>
    <s v="1044,34935,Low income,914,High spender,0.0261628739086876,0,0,71,34,4,66,3,10,20,1,2,1,4,7,0,0,0,0,0,0,0,28,24-35,2532,0,1,0,0,0,0,1,0,0,97"/>
  </r>
  <r>
    <n v="239"/>
    <x v="683"/>
    <s v="Low income"/>
    <x v="528"/>
    <s v="High spender"/>
    <n v="3.2036105356614386E-2"/>
    <n v="0"/>
    <n v="1"/>
    <n v="31"/>
    <n v="110"/>
    <n v="0"/>
    <n v="5"/>
    <n v="2"/>
    <n v="0"/>
    <n v="3"/>
    <n v="2"/>
    <n v="2"/>
    <n v="1"/>
    <n v="4"/>
    <n v="5"/>
    <x v="1"/>
    <n v="0"/>
    <n v="0"/>
    <n v="1"/>
    <n v="0"/>
    <n v="0"/>
    <n v="0"/>
    <n v="50"/>
    <s v="36-50"/>
    <n v="2786"/>
    <n v="0"/>
    <n v="0"/>
    <n v="0"/>
    <n v="1"/>
    <n v="0"/>
    <n v="0"/>
    <n v="1"/>
    <n v="0"/>
    <n v="0"/>
    <n v="114"/>
    <d v="2015-02-28T00:00:00"/>
    <n v="2"/>
    <s v="February"/>
    <n v="1"/>
    <s v="239,40548,Low income,1299,High spender,0.0320361053566144,0,1,31,110,0,5,2,0,3,2,2,1,4,5,0,0,0,1,0,0,0,50,36-50,2786,0,0,0,1,0,0,1,0,0,114"/>
  </r>
  <r>
    <n v="24"/>
    <x v="684"/>
    <s v="Low income"/>
    <x v="374"/>
    <s v="High spender"/>
    <n v="2.1517308577151055E-2"/>
    <n v="1"/>
    <n v="1"/>
    <n v="49"/>
    <n v="88"/>
    <n v="3"/>
    <n v="21"/>
    <n v="4"/>
    <n v="1"/>
    <n v="29"/>
    <n v="4"/>
    <n v="3"/>
    <n v="0"/>
    <n v="4"/>
    <n v="9"/>
    <x v="1"/>
    <n v="0"/>
    <n v="0"/>
    <n v="0"/>
    <n v="0"/>
    <n v="0"/>
    <n v="0"/>
    <n v="53"/>
    <s v="50-65"/>
    <n v="2850"/>
    <n v="0"/>
    <n v="1"/>
    <n v="0"/>
    <n v="0"/>
    <n v="0"/>
    <n v="0"/>
    <n v="0"/>
    <n v="0"/>
    <n v="1"/>
    <n v="88"/>
    <d v="2014-12-26T00:00:00"/>
    <n v="12"/>
    <s v="December"/>
    <n v="1"/>
    <s v="24,36947,Low income,795,High spender,0.0215173085771511,1,1,49,88,3,21,4,1,29,4,3,0,4,9,0,0,0,0,0,0,0,53,50-65,2850,0,1,0,0,0,0,0,0,1,88"/>
  </r>
  <r>
    <n v="1534"/>
    <x v="685"/>
    <s v="Low income"/>
    <x v="529"/>
    <s v="High spender"/>
    <n v="1.8381480954413928E-2"/>
    <n v="1"/>
    <n v="0"/>
    <n v="31"/>
    <n v="46"/>
    <n v="7"/>
    <n v="59"/>
    <n v="2"/>
    <n v="4"/>
    <n v="27"/>
    <n v="2"/>
    <n v="3"/>
    <n v="1"/>
    <n v="3"/>
    <n v="6"/>
    <x v="1"/>
    <n v="0"/>
    <n v="1"/>
    <n v="0"/>
    <n v="0"/>
    <n v="0"/>
    <n v="1"/>
    <n v="39"/>
    <s v="36-50"/>
    <n v="2381"/>
    <n v="0"/>
    <n v="0"/>
    <n v="0"/>
    <n v="1"/>
    <n v="0"/>
    <n v="0"/>
    <n v="1"/>
    <n v="0"/>
    <n v="0"/>
    <n v="91"/>
    <d v="2016-04-08T00:00:00"/>
    <n v="4"/>
    <s v="April"/>
    <n v="1"/>
    <s v="1534,42162,Low income,775,High spender,0.0183814809544139,1,0,31,46,7,59,2,4,27,2,3,1,3,6,0,0,1,0,0,0,1,39,36-50,2381,0,0,0,1,0,0,1,0,0,91"/>
  </r>
  <r>
    <n v="1442"/>
    <x v="686"/>
    <s v="Low income"/>
    <x v="274"/>
    <s v="High spender"/>
    <n v="4.0592920730928142E-2"/>
    <n v="1"/>
    <n v="0"/>
    <n v="39"/>
    <n v="38"/>
    <n v="15"/>
    <n v="54"/>
    <n v="3"/>
    <n v="8"/>
    <n v="29"/>
    <n v="3"/>
    <n v="3"/>
    <n v="0"/>
    <n v="4"/>
    <n v="8"/>
    <x v="1"/>
    <n v="0"/>
    <n v="0"/>
    <n v="0"/>
    <n v="0"/>
    <n v="0"/>
    <n v="0"/>
    <n v="34"/>
    <s v="24-35"/>
    <n v="2410"/>
    <n v="0"/>
    <n v="1"/>
    <n v="0"/>
    <n v="0"/>
    <n v="0"/>
    <n v="0"/>
    <n v="1"/>
    <n v="0"/>
    <n v="0"/>
    <n v="89"/>
    <d v="2016-03-10T00:00:00"/>
    <n v="3"/>
    <s v="March"/>
    <n v="1"/>
    <s v="1442,23477,Low income,953,High spender,0.0405929207309281,1,0,39,38,15,54,3,8,29,3,3,0,4,8,0,0,0,0,0,0,0,34,24-35,2410,0,1,0,0,0,0,1,0,0,89"/>
  </r>
  <r>
    <n v="1011"/>
    <x v="687"/>
    <s v="High income"/>
    <x v="184"/>
    <s v="High spender"/>
    <n v="2.7384646864236264E-2"/>
    <n v="0"/>
    <n v="1"/>
    <n v="3"/>
    <n v="62"/>
    <n v="1"/>
    <n v="44"/>
    <n v="6"/>
    <n v="5"/>
    <n v="22"/>
    <n v="1"/>
    <n v="2"/>
    <n v="1"/>
    <n v="4"/>
    <n v="4"/>
    <x v="1"/>
    <n v="0"/>
    <n v="0"/>
    <n v="0"/>
    <n v="0"/>
    <n v="0"/>
    <n v="0"/>
    <n v="58"/>
    <s v="50-65"/>
    <n v="2543"/>
    <n v="0"/>
    <n v="1"/>
    <n v="0"/>
    <n v="0"/>
    <n v="0"/>
    <n v="0"/>
    <n v="0"/>
    <n v="1"/>
    <n v="0"/>
    <n v="96"/>
    <d v="2015-10-29T00:00:00"/>
    <n v="10"/>
    <s v="October"/>
    <n v="1"/>
    <s v="1011,58646,High income,1606,High spender,0.0273846468642363,0,1,3,62,1,44,6,5,22,1,2,1,4,4,0,0,0,0,0,0,0,58,50-65,2543,0,1,0,0,0,0,0,1,0,96"/>
  </r>
  <r>
    <n v="904"/>
    <x v="688"/>
    <s v="Low income"/>
    <x v="372"/>
    <s v="High spender"/>
    <n v="2.8126299312739991E-2"/>
    <n v="1"/>
    <n v="1"/>
    <n v="32"/>
    <n v="50"/>
    <n v="4"/>
    <n v="44"/>
    <n v="10"/>
    <n v="10"/>
    <n v="43"/>
    <n v="3"/>
    <n v="3"/>
    <n v="1"/>
    <n v="3"/>
    <n v="9"/>
    <x v="1"/>
    <n v="0"/>
    <n v="0"/>
    <n v="0"/>
    <n v="0"/>
    <n v="0"/>
    <n v="1"/>
    <n v="68"/>
    <s v="66+"/>
    <n v="2578"/>
    <n v="0"/>
    <n v="0"/>
    <n v="1"/>
    <n v="0"/>
    <n v="0"/>
    <n v="0"/>
    <n v="1"/>
    <n v="0"/>
    <n v="0"/>
    <n v="75"/>
    <d v="2015-09-24T00:00:00"/>
    <n v="9"/>
    <s v="September"/>
    <n v="1"/>
    <s v="904,40887,Low income,1150,High spender,0.02812629931274,1,1,32,50,4,44,10,10,43,3,3,1,3,9,0,0,0,0,0,0,1,68,66+,2578,0,0,1,0,0,0,1,0,0,75"/>
  </r>
  <r>
    <n v="604"/>
    <x v="689"/>
    <s v="Low income"/>
    <x v="500"/>
    <s v="High spender"/>
    <n v="2.3378975386219577E-2"/>
    <n v="1"/>
    <n v="1"/>
    <n v="9"/>
    <n v="65"/>
    <n v="0"/>
    <n v="46"/>
    <n v="4"/>
    <n v="3"/>
    <n v="20"/>
    <n v="4"/>
    <n v="3"/>
    <n v="1"/>
    <n v="3"/>
    <n v="8"/>
    <x v="1"/>
    <n v="0"/>
    <n v="0"/>
    <n v="0"/>
    <n v="0"/>
    <n v="0"/>
    <n v="0"/>
    <n v="59"/>
    <s v="50-65"/>
    <n v="2670"/>
    <n v="0"/>
    <n v="1"/>
    <n v="0"/>
    <n v="0"/>
    <n v="0"/>
    <n v="0"/>
    <n v="1"/>
    <n v="0"/>
    <n v="0"/>
    <n v="98"/>
    <d v="2015-06-24T00:00:00"/>
    <n v="6"/>
    <s v="June"/>
    <n v="1"/>
    <s v="604,36443,Low income,852,High spender,0.0233789753862196,1,1,9,65,0,46,4,3,20,4,3,1,3,8,0,0,0,0,0,0,0,59,50-65,2670,0,1,0,0,0,0,1,0,0,98"/>
  </r>
  <r>
    <n v="456"/>
    <x v="690"/>
    <s v="Low income"/>
    <x v="471"/>
    <s v="Low spender"/>
    <n v="3.9681510490961434E-3"/>
    <n v="1"/>
    <n v="0"/>
    <n v="17"/>
    <n v="76"/>
    <n v="3"/>
    <n v="31"/>
    <n v="4"/>
    <n v="4"/>
    <n v="27"/>
    <n v="2"/>
    <n v="3"/>
    <n v="1"/>
    <n v="3"/>
    <n v="7"/>
    <x v="1"/>
    <n v="0"/>
    <n v="0"/>
    <n v="0"/>
    <n v="0"/>
    <n v="0"/>
    <n v="0"/>
    <n v="42"/>
    <s v="36-50"/>
    <n v="2716"/>
    <n v="0"/>
    <n v="0"/>
    <n v="1"/>
    <n v="0"/>
    <n v="0"/>
    <n v="0"/>
    <n v="1"/>
    <n v="0"/>
    <n v="0"/>
    <n v="91"/>
    <d v="2015-05-09T00:00:00"/>
    <n v="5"/>
    <s v="May"/>
    <n v="1"/>
    <s v="456,38557,Low income,153,Low spender,0.00396815104909614,1,0,17,76,3,31,4,4,27,2,3,1,3,7,0,0,0,0,0,0,0,42,36-50,2716,0,0,1,0,0,0,1,0,0,91"/>
  </r>
  <r>
    <n v="344"/>
    <x v="691"/>
    <s v="Low income"/>
    <x v="435"/>
    <s v="Low spender"/>
    <n v="2.1624761966239549E-3"/>
    <n v="0"/>
    <n v="0"/>
    <n v="50"/>
    <n v="51"/>
    <n v="4"/>
    <n v="50"/>
    <n v="12"/>
    <n v="1"/>
    <n v="49"/>
    <n v="1"/>
    <n v="4"/>
    <n v="0"/>
    <n v="3"/>
    <n v="8"/>
    <x v="1"/>
    <n v="0"/>
    <n v="0"/>
    <n v="0"/>
    <n v="0"/>
    <n v="0"/>
    <n v="1"/>
    <n v="57"/>
    <s v="50-65"/>
    <n v="2756"/>
    <n v="0"/>
    <n v="0"/>
    <n v="1"/>
    <n v="0"/>
    <n v="0"/>
    <n v="0"/>
    <n v="1"/>
    <n v="0"/>
    <n v="0"/>
    <n v="69"/>
    <d v="2015-03-30T00:00:00"/>
    <n v="3"/>
    <s v="March"/>
    <n v="1"/>
    <s v="344,30983,Low income,67,Low spender,0.00216247619662395,0,0,50,51,4,50,12,1,49,1,4,0,3,8,0,0,0,0,0,0,1,57,50-65,2756,0,0,1,0,0,0,1,0,0,69"/>
  </r>
  <r>
    <n v="165"/>
    <x v="692"/>
    <s v="Low income"/>
    <x v="530"/>
    <s v="High spender"/>
    <n v="3.1059212455677304E-2"/>
    <n v="1"/>
    <n v="0"/>
    <n v="24"/>
    <n v="37"/>
    <n v="5"/>
    <n v="56"/>
    <n v="12"/>
    <n v="8"/>
    <n v="5"/>
    <n v="2"/>
    <n v="3"/>
    <n v="0"/>
    <n v="4"/>
    <n v="7"/>
    <x v="1"/>
    <n v="0"/>
    <n v="0"/>
    <n v="0"/>
    <n v="0"/>
    <n v="0"/>
    <n v="0"/>
    <n v="44"/>
    <s v="36-50"/>
    <n v="2814"/>
    <n v="0"/>
    <n v="0"/>
    <n v="0"/>
    <n v="1"/>
    <n v="0"/>
    <n v="0"/>
    <n v="0"/>
    <n v="1"/>
    <n v="0"/>
    <n v="113"/>
    <d v="2015-01-31T00:00:00"/>
    <n v="1"/>
    <s v="January"/>
    <n v="1"/>
    <s v="165,37509,Low income,1165,High spender,0.0310592124556773,1,0,24,37,5,56,12,8,5,2,3,0,4,7,0,0,0,0,0,0,0,44,36-50,2814,0,0,0,1,0,0,0,1,0,113"/>
  </r>
  <r>
    <n v="2178"/>
    <x v="693"/>
    <s v="Low income"/>
    <x v="271"/>
    <s v="High spender"/>
    <n v="1.8183650841649027E-2"/>
    <n v="0"/>
    <n v="0"/>
    <n v="65"/>
    <n v="42"/>
    <n v="16"/>
    <n v="29"/>
    <n v="12"/>
    <n v="20"/>
    <n v="8"/>
    <n v="1"/>
    <n v="2"/>
    <n v="1"/>
    <n v="4"/>
    <n v="3"/>
    <x v="1"/>
    <n v="0"/>
    <n v="0"/>
    <n v="0"/>
    <n v="0"/>
    <n v="0"/>
    <n v="0"/>
    <n v="54"/>
    <s v="50-65"/>
    <n v="2167"/>
    <n v="0"/>
    <n v="1"/>
    <n v="0"/>
    <n v="0"/>
    <n v="0"/>
    <n v="0"/>
    <n v="0"/>
    <n v="1"/>
    <n v="0"/>
    <n v="111"/>
    <d v="2016-11-08T00:00:00"/>
    <n v="11"/>
    <s v="November"/>
    <n v="1"/>
    <s v="2178,49605,Low income,902,High spender,0.018183650841649,0,0,65,42,16,29,12,20,8,1,2,1,4,3,0,0,0,0,0,0,0,54,50-65,2167,0,1,0,0,0,0,0,1,0,111"/>
  </r>
  <r>
    <n v="1978"/>
    <x v="694"/>
    <s v="High income"/>
    <x v="8"/>
    <s v="Low spender"/>
    <n v="3.0769787688464948E-4"/>
    <n v="0"/>
    <n v="1"/>
    <n v="81"/>
    <n v="97"/>
    <n v="1"/>
    <n v="19"/>
    <n v="2"/>
    <n v="0"/>
    <n v="11"/>
    <n v="1"/>
    <n v="2"/>
    <n v="1"/>
    <n v="4"/>
    <n v="3"/>
    <x v="1"/>
    <n v="0"/>
    <n v="0"/>
    <n v="0"/>
    <n v="0"/>
    <n v="0"/>
    <n v="0"/>
    <n v="64"/>
    <s v="50-65"/>
    <n v="2232"/>
    <n v="0"/>
    <n v="0"/>
    <n v="0"/>
    <n v="1"/>
    <n v="0"/>
    <n v="0"/>
    <n v="0"/>
    <n v="1"/>
    <n v="0"/>
    <n v="108"/>
    <d v="2016-09-04T00:00:00"/>
    <n v="9"/>
    <s v="September"/>
    <n v="1"/>
    <s v="1978,55249,High income,17,Low spender,0.000307697876884649,0,1,81,97,1,19,2,0,11,1,2,1,4,3,0,0,0,0,0,0,0,64,50-65,2232,0,0,0,1,0,0,0,1,0,108"/>
  </r>
  <r>
    <n v="1796"/>
    <x v="695"/>
    <s v="Low income"/>
    <x v="531"/>
    <s v="Low spender"/>
    <n v="6.0273585572010457E-3"/>
    <n v="1"/>
    <n v="1"/>
    <n v="72"/>
    <n v="93"/>
    <n v="1"/>
    <n v="21"/>
    <n v="0"/>
    <n v="4"/>
    <n v="25"/>
    <n v="3"/>
    <n v="2"/>
    <n v="1"/>
    <n v="4"/>
    <n v="5"/>
    <x v="1"/>
    <n v="0"/>
    <n v="0"/>
    <n v="0"/>
    <n v="0"/>
    <n v="0"/>
    <n v="0"/>
    <n v="44"/>
    <s v="36-50"/>
    <n v="2291"/>
    <n v="0"/>
    <n v="0"/>
    <n v="1"/>
    <n v="0"/>
    <n v="0"/>
    <n v="0"/>
    <n v="0"/>
    <n v="0"/>
    <n v="1"/>
    <n v="94"/>
    <d v="2016-07-07T00:00:00"/>
    <n v="7"/>
    <s v="July"/>
    <n v="1"/>
    <s v="1796,42473,Low income,256,Low spender,0.00602735855720105,1,1,72,93,1,21,0,4,25,3,2,1,4,5,0,0,0,0,0,0,0,44,36-50,2291,0,0,1,0,0,0,0,0,1,94"/>
  </r>
  <r>
    <n v="1380"/>
    <x v="696"/>
    <s v="Low income"/>
    <x v="397"/>
    <s v="High spender"/>
    <n v="2.3112018249489736E-2"/>
    <n v="1"/>
    <n v="1"/>
    <n v="34"/>
    <n v="79"/>
    <n v="1"/>
    <n v="31"/>
    <n v="4"/>
    <n v="4"/>
    <n v="12"/>
    <n v="3"/>
    <n v="2"/>
    <n v="1"/>
    <n v="4"/>
    <n v="6"/>
    <x v="1"/>
    <n v="0"/>
    <n v="0"/>
    <n v="0"/>
    <n v="0"/>
    <n v="0"/>
    <n v="0"/>
    <n v="49"/>
    <s v="36-50"/>
    <n v="2427"/>
    <n v="0"/>
    <n v="0"/>
    <n v="1"/>
    <n v="0"/>
    <n v="0"/>
    <n v="0"/>
    <n v="0"/>
    <n v="1"/>
    <n v="0"/>
    <n v="107"/>
    <d v="2016-02-22T00:00:00"/>
    <n v="2"/>
    <s v="February"/>
    <n v="1"/>
    <s v="1380,33316,Low income,770,High spender,0.0231120182494897,1,1,34,79,1,31,4,4,12,3,2,1,4,6,0,0,0,0,0,0,0,49,36-50,2427,0,0,1,0,0,0,0,1,0,107"/>
  </r>
  <r>
    <n v="674"/>
    <x v="697"/>
    <s v="Low income"/>
    <x v="532"/>
    <s v="High spender"/>
    <n v="7.289395441030723E-2"/>
    <n v="0"/>
    <n v="0"/>
    <n v="27"/>
    <n v="18"/>
    <n v="42"/>
    <n v="24"/>
    <n v="15"/>
    <n v="20"/>
    <n v="18"/>
    <n v="1"/>
    <n v="2"/>
    <n v="1"/>
    <n v="4"/>
    <n v="7"/>
    <x v="1"/>
    <n v="0"/>
    <n v="0"/>
    <n v="0"/>
    <n v="0"/>
    <n v="0"/>
    <n v="0"/>
    <n v="44"/>
    <s v="36-50"/>
    <n v="2653"/>
    <n v="0"/>
    <n v="0"/>
    <n v="1"/>
    <n v="0"/>
    <n v="0"/>
    <n v="0"/>
    <n v="1"/>
    <n v="0"/>
    <n v="0"/>
    <n v="101"/>
    <d v="2015-07-11T00:00:00"/>
    <n v="7"/>
    <s v="July"/>
    <n v="1"/>
    <s v="674,20180,Low income,1471,High spender,0.0728939544103072,0,0,27,18,42,24,15,20,18,1,2,1,4,7,0,0,0,0,0,0,0,44,36-50,2653,0,0,1,0,0,0,1,0,0,101"/>
  </r>
  <r>
    <n v="381"/>
    <x v="698"/>
    <s v="Low income"/>
    <x v="533"/>
    <s v="High spender"/>
    <n v="4.6479987343774717E-2"/>
    <n v="1"/>
    <n v="0"/>
    <n v="15"/>
    <n v="74"/>
    <n v="0"/>
    <n v="42"/>
    <n v="2"/>
    <n v="1"/>
    <n v="6"/>
    <n v="2"/>
    <n v="2"/>
    <n v="1"/>
    <n v="4"/>
    <n v="7"/>
    <x v="1"/>
    <n v="0"/>
    <n v="0"/>
    <n v="0"/>
    <n v="0"/>
    <n v="0"/>
    <n v="0"/>
    <n v="41"/>
    <s v="36-50"/>
    <n v="2743"/>
    <n v="0"/>
    <n v="1"/>
    <n v="0"/>
    <n v="0"/>
    <n v="0"/>
    <n v="0"/>
    <n v="0"/>
    <n v="0"/>
    <n v="1"/>
    <n v="113"/>
    <d v="2015-04-12T00:00:00"/>
    <n v="4"/>
    <s v="April"/>
    <n v="1"/>
    <s v="381,31605,Low income,1469,High spender,0.0464799873437747,1,0,15,74,0,42,2,1,6,2,2,1,4,7,0,0,0,0,0,0,0,41,36-50,2743,0,1,0,0,0,0,0,0,1,113"/>
  </r>
  <r>
    <n v="251"/>
    <x v="699"/>
    <s v="Low income"/>
    <x v="534"/>
    <s v="High spender"/>
    <n v="2.0200192957067053E-2"/>
    <n v="0"/>
    <n v="1"/>
    <n v="0"/>
    <n v="80"/>
    <n v="1"/>
    <n v="37"/>
    <n v="0"/>
    <n v="1"/>
    <n v="3"/>
    <n v="3"/>
    <n v="2"/>
    <n v="1"/>
    <n v="4"/>
    <n v="7"/>
    <x v="1"/>
    <n v="0"/>
    <n v="0"/>
    <n v="0"/>
    <n v="0"/>
    <n v="0"/>
    <n v="0"/>
    <n v="55"/>
    <s v="50-65"/>
    <n v="2783"/>
    <n v="0"/>
    <n v="0"/>
    <n v="1"/>
    <n v="0"/>
    <n v="0"/>
    <n v="0"/>
    <n v="0"/>
    <n v="1"/>
    <n v="0"/>
    <n v="116"/>
    <d v="2015-03-03T00:00:00"/>
    <n v="3"/>
    <s v="March"/>
    <n v="1"/>
    <s v="251,33168,Low income,670,High spender,0.0202001929570671,0,1,0,80,1,37,0,1,3,3,2,1,4,7,0,0,0,0,0,0,0,55,50-65,2783,0,0,1,0,0,0,0,1,0,116"/>
  </r>
  <r>
    <n v="2121"/>
    <x v="700"/>
    <s v="Low income"/>
    <x v="511"/>
    <s v="Low spender"/>
    <n v="5.1123398279796384E-3"/>
    <n v="0"/>
    <n v="0"/>
    <n v="9"/>
    <n v="56"/>
    <n v="19"/>
    <n v="29"/>
    <n v="2"/>
    <n v="14"/>
    <n v="25"/>
    <n v="1"/>
    <n v="3"/>
    <n v="1"/>
    <n v="3"/>
    <n v="8"/>
    <x v="1"/>
    <n v="0"/>
    <n v="0"/>
    <n v="0"/>
    <n v="0"/>
    <n v="0"/>
    <n v="1"/>
    <n v="75"/>
    <s v="66+"/>
    <n v="2191"/>
    <n v="0"/>
    <n v="0"/>
    <n v="1"/>
    <n v="0"/>
    <n v="0"/>
    <n v="0"/>
    <n v="0"/>
    <n v="0"/>
    <n v="1"/>
    <n v="95"/>
    <d v="2016-10-15T00:00:00"/>
    <n v="10"/>
    <s v="October"/>
    <n v="1"/>
    <s v="2121,45576,Low income,233,Low spender,0.00511233982797964,0,0,9,56,19,29,2,14,25,1,3,1,3,8,0,0,0,0,0,0,1,75,66+,2191,0,0,1,0,0,0,0,0,1,95"/>
  </r>
  <r>
    <n v="1667"/>
    <x v="701"/>
    <s v="Low income"/>
    <x v="328"/>
    <s v="High spender"/>
    <n v="2.0684575567240217E-2"/>
    <n v="0"/>
    <n v="1"/>
    <n v="27"/>
    <n v="102"/>
    <n v="1"/>
    <n v="15"/>
    <n v="2"/>
    <n v="0"/>
    <n v="24"/>
    <n v="1"/>
    <n v="3"/>
    <n v="0"/>
    <n v="4"/>
    <n v="7"/>
    <x v="1"/>
    <n v="0"/>
    <n v="0"/>
    <n v="0"/>
    <n v="0"/>
    <n v="0"/>
    <n v="0"/>
    <n v="54"/>
    <s v="50-65"/>
    <n v="2334"/>
    <n v="1"/>
    <n v="0"/>
    <n v="0"/>
    <n v="0"/>
    <n v="0"/>
    <n v="0"/>
    <n v="1"/>
    <n v="0"/>
    <n v="0"/>
    <n v="96"/>
    <d v="2016-05-25T00:00:00"/>
    <n v="5"/>
    <s v="May"/>
    <n v="1"/>
    <s v="1667,48877,Low income,1011,High spender,0.0206845755672402,0,1,27,102,1,15,2,0,24,1,3,0,4,7,0,0,0,0,0,0,0,54,50-65,2334,1,0,0,0,0,0,1,0,0,96"/>
  </r>
  <r>
    <n v="1152"/>
    <x v="702"/>
    <s v="High income"/>
    <x v="535"/>
    <s v="High spender"/>
    <n v="1.4275794131421281E-2"/>
    <n v="0"/>
    <n v="2"/>
    <n v="94"/>
    <n v="92"/>
    <n v="4"/>
    <n v="18"/>
    <n v="3"/>
    <n v="3"/>
    <n v="6"/>
    <n v="1"/>
    <n v="2"/>
    <n v="1"/>
    <n v="4"/>
    <n v="3"/>
    <x v="1"/>
    <n v="0"/>
    <n v="0"/>
    <n v="0"/>
    <n v="0"/>
    <n v="0"/>
    <n v="0"/>
    <n v="59"/>
    <s v="50-65"/>
    <n v="2497"/>
    <n v="0"/>
    <n v="1"/>
    <n v="0"/>
    <n v="0"/>
    <n v="0"/>
    <n v="0"/>
    <n v="0"/>
    <n v="1"/>
    <n v="0"/>
    <n v="114"/>
    <d v="2015-12-14T00:00:00"/>
    <n v="12"/>
    <s v="December"/>
    <n v="1"/>
    <s v="1152,61923,High income,884,High spender,0.0142757941314213,0,2,94,92,4,18,3,3,6,1,2,1,4,3,0,0,0,0,0,0,0,59,50-65,2497,0,1,0,0,0,0,0,1,0,114"/>
  </r>
  <r>
    <n v="1064"/>
    <x v="703"/>
    <s v="Low income"/>
    <x v="372"/>
    <s v="High spender"/>
    <n v="2.7277039848197345E-2"/>
    <n v="1"/>
    <n v="1"/>
    <n v="26"/>
    <n v="48"/>
    <n v="9"/>
    <n v="45"/>
    <n v="3"/>
    <n v="15"/>
    <n v="20"/>
    <n v="4"/>
    <n v="2"/>
    <n v="1"/>
    <n v="4"/>
    <n v="6"/>
    <x v="1"/>
    <n v="0"/>
    <n v="0"/>
    <n v="0"/>
    <n v="0"/>
    <n v="0"/>
    <n v="1"/>
    <n v="45"/>
    <s v="36-50"/>
    <n v="2525"/>
    <n v="0"/>
    <n v="0"/>
    <n v="1"/>
    <n v="0"/>
    <n v="0"/>
    <n v="0"/>
    <n v="1"/>
    <n v="0"/>
    <n v="0"/>
    <n v="100"/>
    <d v="2015-11-16T00:00:00"/>
    <n v="11"/>
    <s v="November"/>
    <n v="1"/>
    <s v="1064,42160,Low income,1150,High spender,0.0272770398481973,1,1,26,48,9,45,3,15,20,4,2,1,4,6,0,0,0,0,0,0,1,45,36-50,2525,0,0,1,0,0,0,1,0,0,100"/>
  </r>
  <r>
    <n v="961"/>
    <x v="704"/>
    <s v="Low income"/>
    <x v="439"/>
    <s v="Low spender"/>
    <n v="1.9550072968582207E-3"/>
    <n v="0"/>
    <n v="1"/>
    <n v="53"/>
    <n v="87"/>
    <n v="3"/>
    <n v="25"/>
    <n v="3"/>
    <n v="2"/>
    <n v="13"/>
    <n v="2"/>
    <n v="3"/>
    <n v="0"/>
    <n v="4"/>
    <n v="7"/>
    <x v="1"/>
    <n v="0"/>
    <n v="0"/>
    <n v="0"/>
    <n v="0"/>
    <n v="0"/>
    <n v="0"/>
    <n v="55"/>
    <s v="50-65"/>
    <n v="2562"/>
    <n v="0"/>
    <n v="0"/>
    <n v="0"/>
    <n v="1"/>
    <n v="0"/>
    <n v="0"/>
    <n v="1"/>
    <n v="0"/>
    <n v="0"/>
    <n v="107"/>
    <d v="2015-10-10T00:00:00"/>
    <n v="10"/>
    <s v="October"/>
    <n v="1"/>
    <s v="961,36317,Low income,71,Low spender,0.00195500729685822,0,1,53,87,3,25,3,2,13,2,3,0,4,7,0,0,0,0,0,0,0,55,50-65,2562,0,0,0,1,0,0,1,0,0,107"/>
  </r>
  <r>
    <n v="846"/>
    <x v="705"/>
    <s v="Low income"/>
    <x v="536"/>
    <s v="High spender"/>
    <n v="4.5051072750791739E-2"/>
    <n v="0"/>
    <n v="0"/>
    <n v="74"/>
    <n v="30"/>
    <n v="3"/>
    <n v="47"/>
    <n v="19"/>
    <n v="21"/>
    <n v="42"/>
    <n v="1"/>
    <n v="3"/>
    <n v="2"/>
    <n v="2"/>
    <n v="8"/>
    <x v="1"/>
    <n v="0"/>
    <n v="0"/>
    <n v="0"/>
    <n v="0"/>
    <n v="0"/>
    <n v="0"/>
    <n v="57"/>
    <s v="50-65"/>
    <n v="2596"/>
    <n v="0"/>
    <n v="1"/>
    <n v="0"/>
    <n v="0"/>
    <n v="0"/>
    <n v="0"/>
    <n v="1"/>
    <n v="0"/>
    <n v="0"/>
    <n v="78"/>
    <d v="2015-09-06T00:00:00"/>
    <n v="9"/>
    <s v="September"/>
    <n v="1"/>
    <s v="846,22419,Low income,1010,High spender,0.0450510727507917,0,0,74,30,3,47,19,21,42,1,3,2,2,8,0,0,0,0,0,0,0,57,50-65,2596,0,1,0,0,0,0,1,0,0,78"/>
  </r>
  <r>
    <n v="639"/>
    <x v="706"/>
    <s v="Low income"/>
    <x v="537"/>
    <s v="Low spender"/>
    <n v="1.2674715695606433E-2"/>
    <n v="1"/>
    <n v="0"/>
    <n v="30"/>
    <n v="29"/>
    <n v="12"/>
    <n v="59"/>
    <n v="19"/>
    <n v="1"/>
    <n v="36"/>
    <n v="2"/>
    <n v="3"/>
    <n v="0"/>
    <n v="4"/>
    <n v="8"/>
    <x v="1"/>
    <n v="0"/>
    <n v="0"/>
    <n v="0"/>
    <n v="0"/>
    <n v="0"/>
    <n v="0"/>
    <n v="37"/>
    <s v="36-50"/>
    <n v="2659"/>
    <n v="0"/>
    <n v="1"/>
    <n v="0"/>
    <n v="0"/>
    <n v="0"/>
    <n v="0"/>
    <n v="1"/>
    <n v="0"/>
    <n v="0"/>
    <n v="84"/>
    <d v="2015-07-05T00:00:00"/>
    <n v="7"/>
    <s v="July"/>
    <n v="1"/>
    <s v="639,39922,Low income,506,Low spender,0.0126747156956064,1,0,30,29,12,59,19,1,36,2,3,0,4,8,0,0,0,0,0,0,0,37,36-50,2659,0,1,0,0,0,0,1,0,0,84"/>
  </r>
  <r>
    <n v="2008"/>
    <x v="707"/>
    <s v="Low income"/>
    <x v="538"/>
    <s v="High spender"/>
    <n v="1.9622352640979841E-2"/>
    <n v="1"/>
    <n v="0"/>
    <n v="91"/>
    <n v="68"/>
    <n v="8"/>
    <n v="18"/>
    <n v="19"/>
    <n v="8"/>
    <n v="12"/>
    <n v="2"/>
    <n v="2"/>
    <n v="1"/>
    <n v="4"/>
    <n v="5"/>
    <x v="1"/>
    <n v="0"/>
    <n v="0"/>
    <n v="0"/>
    <n v="0"/>
    <n v="0"/>
    <n v="0"/>
    <n v="46"/>
    <s v="36-50"/>
    <n v="2223"/>
    <n v="0"/>
    <n v="0"/>
    <n v="1"/>
    <n v="0"/>
    <n v="0"/>
    <n v="0"/>
    <n v="0"/>
    <n v="0"/>
    <n v="1"/>
    <n v="109"/>
    <d v="2016-09-13T00:00:00"/>
    <n v="9"/>
    <s v="September"/>
    <n v="1"/>
    <s v="2008,39190,Low income,769,High spender,0.0196223526409798,1,0,91,68,8,18,19,8,12,2,2,1,4,5,0,0,0,0,0,0,0,46,36-50,2223,0,0,1,0,0,0,0,0,1,109"/>
  </r>
  <r>
    <n v="1991"/>
    <x v="708"/>
    <s v="Low income"/>
    <x v="538"/>
    <s v="High spender"/>
    <n v="1.5243721133070352E-2"/>
    <n v="2"/>
    <n v="0"/>
    <n v="4"/>
    <n v="85"/>
    <n v="7"/>
    <n v="24"/>
    <n v="2"/>
    <n v="3"/>
    <n v="27"/>
    <n v="1"/>
    <n v="3"/>
    <n v="1"/>
    <n v="3"/>
    <n v="6"/>
    <x v="1"/>
    <n v="0"/>
    <n v="0"/>
    <n v="0"/>
    <n v="0"/>
    <n v="0"/>
    <n v="0"/>
    <n v="50"/>
    <s v="36-50"/>
    <n v="2228"/>
    <n v="0"/>
    <n v="1"/>
    <n v="0"/>
    <n v="0"/>
    <n v="0"/>
    <n v="0"/>
    <n v="1"/>
    <n v="0"/>
    <n v="0"/>
    <n v="94"/>
    <d v="2016-09-08T00:00:00"/>
    <n v="9"/>
    <s v="September"/>
    <n v="1"/>
    <s v="1991,50447,Low income,769,High spender,0.0152437211330704,2,0,4,85,7,24,2,3,27,1,3,1,3,6,0,0,0,0,0,0,0,50,36-50,2228,0,1,0,0,0,0,1,0,0,94"/>
  </r>
  <r>
    <n v="1734"/>
    <x v="709"/>
    <s v="Low income"/>
    <x v="539"/>
    <s v="High spender"/>
    <n v="1.4786223277909738E-2"/>
    <n v="0"/>
    <n v="1"/>
    <n v="25"/>
    <n v="112"/>
    <n v="0"/>
    <n v="6"/>
    <n v="2"/>
    <n v="1"/>
    <n v="14"/>
    <n v="2"/>
    <n v="3"/>
    <n v="1"/>
    <n v="3"/>
    <n v="6"/>
    <x v="1"/>
    <n v="0"/>
    <n v="0"/>
    <n v="0"/>
    <n v="0"/>
    <n v="0"/>
    <n v="0"/>
    <n v="62"/>
    <s v="50-65"/>
    <n v="2311"/>
    <n v="0"/>
    <n v="0"/>
    <n v="0"/>
    <n v="0"/>
    <n v="1"/>
    <n v="0"/>
    <n v="0"/>
    <n v="0"/>
    <n v="1"/>
    <n v="107"/>
    <d v="2016-06-17T00:00:00"/>
    <n v="6"/>
    <s v="June"/>
    <n v="1"/>
    <s v="1734,50520,Low income,747,High spender,0.0147862232779097,0,1,25,112,0,6,2,1,14,2,3,1,3,6,0,0,0,0,0,0,0,62,50-65,2311,0,0,0,0,1,0,0,0,1,107"/>
  </r>
  <r>
    <n v="1581"/>
    <x v="710"/>
    <s v="Low income"/>
    <x v="540"/>
    <s v="High spender"/>
    <n v="1.750742556325614E-2"/>
    <n v="0"/>
    <n v="0"/>
    <n v="11"/>
    <n v="37"/>
    <n v="32"/>
    <n v="38"/>
    <n v="11"/>
    <n v="3"/>
    <n v="18"/>
    <n v="1"/>
    <n v="2"/>
    <n v="1"/>
    <n v="4"/>
    <n v="6"/>
    <x v="1"/>
    <n v="0"/>
    <n v="0"/>
    <n v="0"/>
    <n v="0"/>
    <n v="0"/>
    <n v="0"/>
    <n v="34"/>
    <s v="24-35"/>
    <n v="2363"/>
    <n v="1"/>
    <n v="0"/>
    <n v="0"/>
    <n v="0"/>
    <n v="0"/>
    <n v="0"/>
    <n v="1"/>
    <n v="0"/>
    <n v="0"/>
    <n v="103"/>
    <d v="2016-04-26T00:00:00"/>
    <n v="4"/>
    <s v="April"/>
    <n v="1"/>
    <s v="1581,41411,Low income,725,High spender,0.0175074255632561,0,0,11,37,32,38,11,3,18,1,2,1,4,6,0,0,0,0,0,0,0,34,24-35,2363,1,0,0,0,0,0,1,0,0,103"/>
  </r>
  <r>
    <n v="983"/>
    <x v="711"/>
    <s v="Low income"/>
    <x v="253"/>
    <s v="High spender"/>
    <n v="1.8639207507820648E-2"/>
    <n v="1"/>
    <n v="0"/>
    <n v="26"/>
    <n v="36"/>
    <n v="2"/>
    <n v="42"/>
    <n v="20"/>
    <n v="21"/>
    <n v="10"/>
    <n v="2"/>
    <n v="2"/>
    <n v="1"/>
    <n v="4"/>
    <n v="3"/>
    <x v="1"/>
    <n v="0"/>
    <n v="0"/>
    <n v="0"/>
    <n v="0"/>
    <n v="0"/>
    <n v="0"/>
    <n v="31"/>
    <s v="24-35"/>
    <n v="2553"/>
    <n v="0"/>
    <n v="1"/>
    <n v="0"/>
    <n v="0"/>
    <n v="0"/>
    <n v="0"/>
    <n v="1"/>
    <n v="0"/>
    <n v="0"/>
    <n v="111"/>
    <d v="2015-10-19T00:00:00"/>
    <n v="10"/>
    <s v="October"/>
    <n v="1"/>
    <s v="983,38360,Low income,715,High spender,0.0186392075078206,1,0,26,36,2,42,20,21,10,2,2,1,4,3,0,0,0,0,0,0,0,31,24-35,2553,0,1,0,0,0,0,1,0,0,111"/>
  </r>
  <r>
    <n v="560"/>
    <x v="712"/>
    <s v="Low income"/>
    <x v="541"/>
    <s v="Low spender"/>
    <n v="1.9688029444411989E-2"/>
    <n v="1"/>
    <n v="0"/>
    <n v="96"/>
    <n v="12"/>
    <n v="23"/>
    <n v="38"/>
    <n v="30"/>
    <n v="18"/>
    <n v="7"/>
    <n v="4"/>
    <n v="3"/>
    <n v="1"/>
    <n v="3"/>
    <n v="9"/>
    <x v="1"/>
    <n v="0"/>
    <n v="0"/>
    <n v="0"/>
    <n v="0"/>
    <n v="0"/>
    <n v="0"/>
    <n v="42"/>
    <s v="36-50"/>
    <n v="2687"/>
    <n v="0"/>
    <n v="0"/>
    <n v="0"/>
    <n v="1"/>
    <n v="0"/>
    <n v="1"/>
    <n v="0"/>
    <n v="0"/>
    <n v="0"/>
    <n v="114"/>
    <d v="2015-06-07T00:00:00"/>
    <n v="6"/>
    <s v="June"/>
    <n v="1"/>
    <s v="560,17117,Low income,337,Low spender,0.019688029444412,1,0,96,12,23,38,30,18,7,4,3,1,3,9,0,0,0,0,0,0,0,42,36-50,2687,0,0,0,1,0,1,0,0,0,114"/>
  </r>
  <r>
    <n v="170"/>
    <x v="713"/>
    <s v="Low income"/>
    <x v="542"/>
    <s v="High spender"/>
    <n v="1.8593066697558575E-2"/>
    <n v="1"/>
    <n v="0"/>
    <n v="94"/>
    <n v="68"/>
    <n v="6"/>
    <n v="38"/>
    <n v="3"/>
    <n v="6"/>
    <n v="41"/>
    <n v="2"/>
    <n v="2"/>
    <n v="2"/>
    <n v="3"/>
    <n v="7"/>
    <x v="1"/>
    <n v="0"/>
    <n v="0"/>
    <n v="0"/>
    <n v="0"/>
    <n v="0"/>
    <n v="0"/>
    <n v="44"/>
    <s v="36-50"/>
    <n v="2812"/>
    <n v="0"/>
    <n v="1"/>
    <n v="0"/>
    <n v="0"/>
    <n v="0"/>
    <n v="0"/>
    <n v="0"/>
    <n v="1"/>
    <n v="0"/>
    <n v="80"/>
    <d v="2015-02-02T00:00:00"/>
    <n v="2"/>
    <s v="February"/>
    <n v="1"/>
    <s v="170,34529,Low income,642,High spender,0.0185930666975586,1,0,94,68,6,38,3,6,41,2,2,2,3,7,0,0,0,0,0,0,0,44,36-50,2812,0,1,0,0,0,0,0,1,0,80"/>
  </r>
  <r>
    <n v="130"/>
    <x v="714"/>
    <s v="Low income"/>
    <x v="34"/>
    <s v="High spender"/>
    <n v="4.4944124252509675E-2"/>
    <n v="1"/>
    <n v="1"/>
    <n v="43"/>
    <n v="100"/>
    <n v="2"/>
    <n v="16"/>
    <n v="2"/>
    <n v="1"/>
    <n v="31"/>
    <n v="4"/>
    <n v="3"/>
    <n v="2"/>
    <n v="2"/>
    <n v="9"/>
    <x v="1"/>
    <n v="0"/>
    <n v="0"/>
    <n v="0"/>
    <n v="0"/>
    <n v="0"/>
    <n v="1"/>
    <n v="67"/>
    <s v="66+"/>
    <n v="2820"/>
    <n v="1"/>
    <n v="0"/>
    <n v="0"/>
    <n v="0"/>
    <n v="0"/>
    <n v="0"/>
    <n v="0"/>
    <n v="0"/>
    <n v="1"/>
    <n v="90"/>
    <d v="2015-01-25T00:00:00"/>
    <n v="1"/>
    <s v="January"/>
    <n v="1"/>
    <s v="130,36957,Low income,1661,High spender,0.0449441242525097,1,1,43,100,2,16,2,1,31,4,3,2,2,9,0,0,0,0,0,0,1,67,66+,2820,1,0,0,0,0,0,0,0,1,90"/>
  </r>
  <r>
    <n v="2043"/>
    <x v="715"/>
    <s v="High income"/>
    <x v="335"/>
    <s v="Low spender"/>
    <n v="2.2103941574861631E-3"/>
    <n v="1"/>
    <n v="1"/>
    <n v="48"/>
    <n v="67"/>
    <n v="4"/>
    <n v="32"/>
    <n v="17"/>
    <n v="2"/>
    <n v="16"/>
    <n v="3"/>
    <n v="2"/>
    <n v="1"/>
    <n v="4"/>
    <n v="4"/>
    <x v="1"/>
    <n v="0"/>
    <n v="0"/>
    <n v="0"/>
    <n v="0"/>
    <n v="0"/>
    <n v="0"/>
    <n v="70"/>
    <s v="66+"/>
    <n v="2212"/>
    <n v="0"/>
    <n v="0"/>
    <n v="0"/>
    <n v="0"/>
    <n v="1"/>
    <n v="0"/>
    <n v="0"/>
    <n v="0"/>
    <n v="1"/>
    <n v="106"/>
    <d v="2016-09-24T00:00:00"/>
    <n v="9"/>
    <s v="September"/>
    <n v="1"/>
    <s v="2043,56551,High income,125,Low spender,0.00221039415748616,1,1,48,67,4,32,17,2,16,3,2,1,4,4,0,0,0,0,0,0,0,70,66+,2212,0,0,0,0,1,0,0,0,1,106"/>
  </r>
  <r>
    <n v="1270"/>
    <x v="716"/>
    <s v="Low income"/>
    <x v="451"/>
    <s v="Low spender"/>
    <n v="5.7580345908596537E-4"/>
    <n v="0"/>
    <n v="1"/>
    <n v="91"/>
    <n v="43"/>
    <n v="12"/>
    <n v="23"/>
    <n v="29"/>
    <n v="15"/>
    <n v="61"/>
    <n v="1"/>
    <n v="2"/>
    <n v="1"/>
    <n v="4"/>
    <n v="4"/>
    <x v="1"/>
    <n v="0"/>
    <n v="0"/>
    <n v="0"/>
    <n v="0"/>
    <n v="0"/>
    <n v="0"/>
    <n v="55"/>
    <s v="50-65"/>
    <n v="2460"/>
    <n v="0"/>
    <n v="1"/>
    <n v="0"/>
    <n v="0"/>
    <n v="0"/>
    <n v="1"/>
    <n v="0"/>
    <n v="0"/>
    <n v="0"/>
    <n v="61"/>
    <d v="2016-01-20T00:00:00"/>
    <n v="1"/>
    <s v="January"/>
    <n v="1"/>
    <s v="1270,46891,Low income,27,Low spender,0.000575803459085965,0,1,91,43,12,23,29,15,61,1,2,1,4,4,0,0,0,0,0,0,0,55,50-65,2460,0,1,0,0,0,1,0,0,0,61"/>
  </r>
  <r>
    <n v="626"/>
    <x v="717"/>
    <s v="Low income"/>
    <x v="543"/>
    <s v="High spender"/>
    <n v="1.774525038849065E-2"/>
    <n v="0"/>
    <n v="1"/>
    <n v="20"/>
    <n v="69"/>
    <n v="8"/>
    <n v="26"/>
    <n v="12"/>
    <n v="7"/>
    <n v="12"/>
    <n v="2"/>
    <n v="3"/>
    <n v="0"/>
    <n v="4"/>
    <n v="7"/>
    <x v="1"/>
    <n v="0"/>
    <n v="0"/>
    <n v="0"/>
    <n v="0"/>
    <n v="0"/>
    <n v="0"/>
    <n v="66"/>
    <s v="66+"/>
    <n v="2661"/>
    <n v="0"/>
    <n v="0"/>
    <n v="0"/>
    <n v="1"/>
    <n v="0"/>
    <n v="0"/>
    <n v="1"/>
    <n v="0"/>
    <n v="0"/>
    <n v="110"/>
    <d v="2015-07-03T00:00:00"/>
    <n v="7"/>
    <s v="July"/>
    <n v="1"/>
    <s v="626,39898,Low income,708,High spender,0.0177452503884906,0,1,20,69,8,26,12,7,12,2,3,0,4,7,0,0,0,0,0,0,0,66,66+,2661,0,0,0,1,0,0,1,0,0,110"/>
  </r>
  <r>
    <n v="1993"/>
    <x v="718"/>
    <s v="Low income"/>
    <x v="8"/>
    <s v="Low spender"/>
    <n v="3.9241032269978301E-4"/>
    <n v="0"/>
    <n v="0"/>
    <n v="25"/>
    <n v="56"/>
    <n v="7"/>
    <n v="48"/>
    <n v="10"/>
    <n v="2"/>
    <n v="18"/>
    <n v="1"/>
    <n v="3"/>
    <n v="0"/>
    <n v="4"/>
    <n v="7"/>
    <x v="1"/>
    <n v="0"/>
    <n v="0"/>
    <n v="0"/>
    <n v="0"/>
    <n v="0"/>
    <n v="0"/>
    <n v="46"/>
    <s v="36-50"/>
    <n v="2228"/>
    <n v="0"/>
    <n v="0"/>
    <n v="1"/>
    <n v="0"/>
    <n v="0"/>
    <n v="0"/>
    <n v="1"/>
    <n v="0"/>
    <n v="0"/>
    <n v="105"/>
    <d v="2016-09-08T00:00:00"/>
    <n v="9"/>
    <s v="September"/>
    <n v="1"/>
    <s v="1993,43322,Low income,17,Low spender,0.000392410322699783,0,0,25,56,7,48,10,2,18,1,3,0,4,7,0,0,0,0,0,0,0,46,36-50,2228,0,0,1,0,0,0,1,0,0,105"/>
  </r>
  <r>
    <n v="1896"/>
    <x v="719"/>
    <s v="Low income"/>
    <x v="488"/>
    <s v="Low spender"/>
    <n v="1.4158352321748556E-3"/>
    <n v="2"/>
    <n v="0"/>
    <n v="4"/>
    <n v="35"/>
    <n v="3"/>
    <n v="67"/>
    <n v="10"/>
    <n v="8"/>
    <n v="24"/>
    <n v="1"/>
    <n v="3"/>
    <n v="1"/>
    <n v="3"/>
    <n v="6"/>
    <x v="1"/>
    <n v="0"/>
    <n v="0"/>
    <n v="0"/>
    <n v="0"/>
    <n v="0"/>
    <n v="1"/>
    <n v="38"/>
    <s v="36-50"/>
    <n v="2257"/>
    <n v="0"/>
    <n v="0"/>
    <n v="0"/>
    <n v="1"/>
    <n v="0"/>
    <n v="0"/>
    <n v="1"/>
    <n v="0"/>
    <n v="0"/>
    <n v="99"/>
    <d v="2016-08-10T00:00:00"/>
    <n v="8"/>
    <s v="August"/>
    <n v="1"/>
    <s v="1896,45203,Low income,64,Low spender,0.00141583523217486,2,0,4,35,3,67,10,8,24,1,3,1,3,6,0,0,0,0,0,0,1,38,36-50,2257,0,0,0,1,0,0,1,0,0,99"/>
  </r>
  <r>
    <n v="1640"/>
    <x v="720"/>
    <s v="Low income"/>
    <x v="544"/>
    <s v="High spender"/>
    <n v="1.8404108339198665E-2"/>
    <n v="1"/>
    <n v="0"/>
    <n v="74"/>
    <n v="39"/>
    <n v="0"/>
    <n v="56"/>
    <n v="20"/>
    <n v="8"/>
    <n v="14"/>
    <n v="3"/>
    <n v="3"/>
    <n v="1"/>
    <n v="3"/>
    <n v="7"/>
    <x v="1"/>
    <n v="0"/>
    <n v="0"/>
    <n v="0"/>
    <n v="0"/>
    <n v="0"/>
    <n v="0"/>
    <n v="51"/>
    <s v="50-65"/>
    <n v="2343"/>
    <n v="0"/>
    <n v="0"/>
    <n v="0"/>
    <n v="1"/>
    <n v="0"/>
    <n v="0"/>
    <n v="1"/>
    <n v="0"/>
    <n v="0"/>
    <n v="109"/>
    <d v="2016-05-16T00:00:00"/>
    <n v="5"/>
    <s v="May"/>
    <n v="1"/>
    <s v="1640,38361,Low income,706,High spender,0.0184041083391987,1,0,74,39,0,56,20,8,14,3,3,1,3,7,0,0,0,0,0,0,0,51,50-65,2343,0,0,0,1,0,0,1,0,0,109"/>
  </r>
  <r>
    <n v="563"/>
    <x v="721"/>
    <s v="Low income"/>
    <x v="314"/>
    <s v="High spender"/>
    <n v="3.9726735174235028E-2"/>
    <n v="1"/>
    <n v="1"/>
    <n v="62"/>
    <n v="28"/>
    <n v="23"/>
    <n v="29"/>
    <n v="29"/>
    <n v="14"/>
    <n v="47"/>
    <n v="3"/>
    <n v="2"/>
    <n v="1"/>
    <n v="4"/>
    <n v="6"/>
    <x v="1"/>
    <n v="0"/>
    <n v="0"/>
    <n v="0"/>
    <n v="0"/>
    <n v="0"/>
    <n v="0"/>
    <n v="69"/>
    <s v="66+"/>
    <n v="2685"/>
    <n v="0"/>
    <n v="1"/>
    <n v="0"/>
    <n v="0"/>
    <n v="0"/>
    <n v="0"/>
    <n v="1"/>
    <n v="0"/>
    <n v="0"/>
    <n v="76"/>
    <d v="2015-06-09T00:00:00"/>
    <n v="6"/>
    <s v="June"/>
    <n v="1"/>
    <s v="563,34838,Low income,1384,High spender,0.039726735174235,1,1,62,28,23,29,29,14,47,3,2,1,4,6,0,0,0,0,0,0,0,69,66+,2685,0,1,0,0,0,0,1,0,0,76"/>
  </r>
  <r>
    <n v="1572"/>
    <x v="722"/>
    <s v="Low income"/>
    <x v="545"/>
    <s v="Low spender"/>
    <n v="8.0250783699059563E-3"/>
    <n v="1"/>
    <n v="0"/>
    <n v="72"/>
    <n v="42"/>
    <n v="7"/>
    <n v="43"/>
    <n v="20"/>
    <n v="12"/>
    <n v="10"/>
    <n v="1"/>
    <n v="3"/>
    <n v="0"/>
    <n v="4"/>
    <n v="6"/>
    <x v="1"/>
    <n v="0"/>
    <n v="0"/>
    <n v="0"/>
    <n v="0"/>
    <n v="0"/>
    <n v="0"/>
    <n v="40"/>
    <s v="36-50"/>
    <n v="2367"/>
    <n v="0"/>
    <n v="1"/>
    <n v="0"/>
    <n v="0"/>
    <n v="0"/>
    <n v="0"/>
    <n v="1"/>
    <n v="0"/>
    <n v="0"/>
    <n v="114"/>
    <d v="2016-04-22T00:00:00"/>
    <n v="4"/>
    <s v="April"/>
    <n v="1"/>
    <s v="1572,47850,Low income,384,Low spender,0.00802507836990596,1,0,72,42,7,43,20,12,10,1,3,0,4,6,0,0,0,0,0,0,0,40,36-50,2367,0,1,0,0,0,0,1,0,0,114"/>
  </r>
  <r>
    <n v="1584"/>
    <x v="723"/>
    <s v="Low income"/>
    <x v="242"/>
    <s v="High spender"/>
    <n v="0.20842665173572228"/>
    <n v="0"/>
    <n v="2"/>
    <n v="92"/>
    <n v="81"/>
    <n v="4"/>
    <n v="33"/>
    <n v="5"/>
    <n v="2"/>
    <n v="291"/>
    <n v="0"/>
    <n v="23"/>
    <n v="1"/>
    <n v="1"/>
    <n v="0"/>
    <x v="1"/>
    <n v="0"/>
    <n v="0"/>
    <n v="0"/>
    <n v="0"/>
    <n v="0"/>
    <n v="0"/>
    <n v="54"/>
    <s v="50-65"/>
    <n v="2363"/>
    <n v="0"/>
    <n v="0"/>
    <n v="1"/>
    <n v="0"/>
    <n v="0"/>
    <n v="0"/>
    <n v="0"/>
    <n v="0"/>
    <n v="1"/>
    <n v="-166"/>
    <d v="2016-04-26T00:00:00"/>
    <n v="4"/>
    <s v="April"/>
    <n v="1"/>
    <s v="1584,7144,Low income,1489,High spender,0.208426651735722,0,2,92,81,4,33,5,2,291,0,23,1,1,0,0,0,0,0,0,0,0,54,50-65,2363,0,0,1,0,0,0,0,0,1,-166"/>
  </r>
  <r>
    <n v="962"/>
    <x v="724"/>
    <s v="Low income"/>
    <x v="546"/>
    <s v="High spender"/>
    <n v="2.7306012616348317E-2"/>
    <n v="1"/>
    <n v="0"/>
    <n v="30"/>
    <n v="16"/>
    <n v="14"/>
    <n v="36"/>
    <n v="37"/>
    <n v="22"/>
    <n v="48"/>
    <n v="3"/>
    <n v="4"/>
    <n v="1"/>
    <n v="2"/>
    <n v="9"/>
    <x v="1"/>
    <n v="0"/>
    <n v="0"/>
    <n v="0"/>
    <n v="0"/>
    <n v="0"/>
    <n v="1"/>
    <n v="45"/>
    <s v="36-50"/>
    <n v="2562"/>
    <n v="0"/>
    <n v="0"/>
    <n v="0"/>
    <n v="1"/>
    <n v="0"/>
    <n v="0"/>
    <n v="0"/>
    <n v="1"/>
    <n v="0"/>
    <n v="77"/>
    <d v="2015-10-10T00:00:00"/>
    <n v="10"/>
    <s v="October"/>
    <n v="1"/>
    <s v="962,22669,Low income,619,High spender,0.0273060126163483,1,0,30,16,14,36,37,22,48,3,4,1,2,9,0,0,0,0,0,0,1,45,36-50,2562,0,0,0,1,0,0,0,1,0,77"/>
  </r>
  <r>
    <n v="808"/>
    <x v="725"/>
    <s v="Low income"/>
    <x v="547"/>
    <s v="High spender"/>
    <n v="1.7216920299200411E-2"/>
    <n v="0"/>
    <n v="1"/>
    <n v="70"/>
    <n v="31"/>
    <n v="19"/>
    <n v="35"/>
    <n v="26"/>
    <n v="14"/>
    <n v="52"/>
    <n v="2"/>
    <n v="1"/>
    <n v="1"/>
    <n v="5"/>
    <n v="3"/>
    <x v="1"/>
    <n v="0"/>
    <n v="0"/>
    <n v="0"/>
    <n v="0"/>
    <n v="0"/>
    <n v="0"/>
    <n v="59"/>
    <s v="50-65"/>
    <n v="2609"/>
    <n v="0"/>
    <n v="0"/>
    <n v="1"/>
    <n v="0"/>
    <n v="0"/>
    <n v="0"/>
    <n v="1"/>
    <n v="0"/>
    <n v="0"/>
    <n v="73"/>
    <d v="2015-08-24T00:00:00"/>
    <n v="8"/>
    <s v="August"/>
    <n v="1"/>
    <s v="808,46524,Low income,801,High spender,0.0172169202992004,0,1,70,31,19,35,26,14,52,2,1,1,5,3,0,0,0,0,0,0,0,59,50-65,2609,0,0,1,0,0,0,1,0,0,73"/>
  </r>
  <r>
    <n v="431"/>
    <x v="726"/>
    <s v="Low income"/>
    <x v="548"/>
    <s v="High spender"/>
    <n v="0.10270665691294806"/>
    <n v="0"/>
    <n v="1"/>
    <n v="76"/>
    <n v="107"/>
    <n v="2"/>
    <n v="12"/>
    <n v="2"/>
    <n v="2"/>
    <n v="12"/>
    <n v="0"/>
    <n v="0"/>
    <n v="0"/>
    <n v="1"/>
    <n v="20"/>
    <x v="1"/>
    <n v="0"/>
    <n v="0"/>
    <n v="0"/>
    <n v="0"/>
    <n v="0"/>
    <n v="0"/>
    <n v="63"/>
    <s v="50-65"/>
    <n v="2727"/>
    <n v="0"/>
    <n v="0"/>
    <n v="0"/>
    <n v="1"/>
    <n v="0"/>
    <n v="0"/>
    <n v="0"/>
    <n v="0"/>
    <n v="1"/>
    <n v="113"/>
    <d v="2015-04-28T00:00:00"/>
    <n v="4"/>
    <s v="April"/>
    <n v="1"/>
    <s v="431,6835,Low income,702,High spender,0.102706656912948,0,1,76,107,2,12,2,2,12,0,0,0,1,20,0,0,0,0,0,0,0,63,50-65,2727,0,0,0,1,0,0,0,0,1,113"/>
  </r>
  <r>
    <n v="144"/>
    <x v="727"/>
    <s v="Low income"/>
    <x v="369"/>
    <s v="Low spender"/>
    <n v="2.4270894499902134E-3"/>
    <n v="1"/>
    <n v="0"/>
    <n v="35"/>
    <n v="32"/>
    <n v="1"/>
    <n v="64"/>
    <n v="16"/>
    <n v="12"/>
    <n v="85"/>
    <n v="3"/>
    <n v="2"/>
    <n v="2"/>
    <n v="3"/>
    <n v="6"/>
    <x v="1"/>
    <n v="0"/>
    <n v="0"/>
    <n v="0"/>
    <n v="0"/>
    <n v="0"/>
    <n v="1"/>
    <n v="33"/>
    <s v="24-35"/>
    <n v="2818"/>
    <n v="0"/>
    <n v="1"/>
    <n v="0"/>
    <n v="0"/>
    <n v="0"/>
    <n v="0"/>
    <n v="1"/>
    <n v="0"/>
    <n v="0"/>
    <n v="40"/>
    <d v="2015-01-27T00:00:00"/>
    <n v="1"/>
    <s v="January"/>
    <n v="1"/>
    <s v="144,25545,Low income,62,Low spender,0.00242708944999021,1,0,35,32,1,64,16,12,85,3,2,2,3,6,0,0,0,0,0,0,1,33,24-35,2818,0,1,0,0,0,0,1,0,0,40"/>
  </r>
  <r>
    <n v="1629"/>
    <x v="728"/>
    <s v="Low income"/>
    <x v="549"/>
    <s v="High spender"/>
    <n v="1.2508758191484977E-2"/>
    <n v="1"/>
    <n v="0"/>
    <n v="32"/>
    <n v="23"/>
    <n v="17"/>
    <n v="23"/>
    <n v="43"/>
    <n v="20"/>
    <n v="9"/>
    <n v="1"/>
    <n v="2"/>
    <n v="1"/>
    <n v="4"/>
    <n v="3"/>
    <x v="1"/>
    <n v="0"/>
    <n v="0"/>
    <n v="0"/>
    <n v="0"/>
    <n v="0"/>
    <n v="0"/>
    <n v="41"/>
    <s v="36-50"/>
    <n v="2346"/>
    <n v="0"/>
    <n v="0"/>
    <n v="1"/>
    <n v="0"/>
    <n v="0"/>
    <n v="0"/>
    <n v="1"/>
    <n v="0"/>
    <n v="0"/>
    <n v="117"/>
    <d v="2016-05-13T00:00:00"/>
    <n v="5"/>
    <s v="May"/>
    <n v="1"/>
    <s v="1629,48526,Low income,607,High spender,0.012508758191485,1,0,32,23,17,23,43,20,9,1,2,1,4,3,0,0,0,0,0,0,0,41,36-50,2346,0,0,1,0,0,0,1,0,0,117"/>
  </r>
  <r>
    <n v="89"/>
    <x v="729"/>
    <s v="Low income"/>
    <x v="550"/>
    <s v="Low spender"/>
    <n v="7.8768478221774626E-3"/>
    <n v="1"/>
    <n v="0"/>
    <n v="40"/>
    <n v="8"/>
    <n v="26"/>
    <n v="46"/>
    <n v="38"/>
    <n v="9"/>
    <n v="49"/>
    <n v="2"/>
    <n v="3"/>
    <n v="0"/>
    <n v="4"/>
    <n v="8"/>
    <x v="1"/>
    <n v="0"/>
    <n v="0"/>
    <n v="0"/>
    <n v="0"/>
    <n v="0"/>
    <n v="0"/>
    <n v="47"/>
    <s v="36-50"/>
    <n v="2831"/>
    <n v="0"/>
    <n v="1"/>
    <n v="0"/>
    <n v="0"/>
    <n v="0"/>
    <n v="0"/>
    <n v="1"/>
    <n v="0"/>
    <n v="0"/>
    <n v="78"/>
    <d v="2015-01-14T00:00:00"/>
    <n v="1"/>
    <s v="January"/>
    <n v="1"/>
    <s v="89,27803,Low income,219,Low spender,0.00787684782217746,1,0,40,8,26,46,38,9,49,2,3,0,4,8,0,0,0,0,0,0,0,47,36-50,2831,0,1,0,0,0,0,1,0,0,78"/>
  </r>
  <r>
    <n v="1208"/>
    <x v="730"/>
    <s v="Low income"/>
    <x v="276"/>
    <s v="High spender"/>
    <n v="3.348830623274255E-2"/>
    <n v="1"/>
    <n v="1"/>
    <n v="83"/>
    <n v="67"/>
    <n v="5"/>
    <n v="61"/>
    <n v="3"/>
    <n v="8"/>
    <n v="19"/>
    <n v="5"/>
    <n v="2"/>
    <n v="1"/>
    <n v="5"/>
    <n v="5"/>
    <x v="1"/>
    <n v="0"/>
    <n v="0"/>
    <n v="0"/>
    <n v="0"/>
    <n v="0"/>
    <n v="0"/>
    <n v="46"/>
    <s v="36-50"/>
    <n v="2477"/>
    <n v="0"/>
    <n v="0"/>
    <n v="1"/>
    <n v="0"/>
    <n v="0"/>
    <n v="0"/>
    <n v="1"/>
    <n v="0"/>
    <n v="0"/>
    <n v="125"/>
    <d v="2016-01-03T00:00:00"/>
    <n v="1"/>
    <s v="January"/>
    <n v="1"/>
    <s v="1208,42373,Low income,1419,High spender,0.0334883062327425,1,1,83,67,5,61,3,8,19,5,2,1,5,5,0,0,0,0,0,0,0,46,36-50,2477,0,0,1,0,0,0,1,0,0,125"/>
  </r>
  <r>
    <n v="1982"/>
    <x v="506"/>
    <s v="Low income"/>
    <x v="385"/>
    <s v="Low spender"/>
    <n v="1.2051525209419945E-3"/>
    <n v="0"/>
    <n v="1"/>
    <n v="56"/>
    <n v="128"/>
    <n v="0"/>
    <n v="16"/>
    <n v="0"/>
    <n v="1"/>
    <n v="4"/>
    <n v="2"/>
    <n v="4"/>
    <n v="0"/>
    <n v="4"/>
    <n v="7"/>
    <x v="1"/>
    <n v="0"/>
    <n v="0"/>
    <n v="0"/>
    <n v="0"/>
    <n v="0"/>
    <n v="0"/>
    <n v="52"/>
    <s v="50-65"/>
    <n v="2231"/>
    <n v="1"/>
    <n v="0"/>
    <n v="0"/>
    <n v="0"/>
    <n v="0"/>
    <n v="0"/>
    <n v="0"/>
    <n v="0"/>
    <n v="1"/>
    <n v="141"/>
    <d v="2016-09-05T00:00:00"/>
    <n v="9"/>
    <s v="September"/>
    <n v="1"/>
    <s v="1982,50616,Low income,61,Low spender,0.00120515252094199,0,1,56,128,0,16,0,1,4,2,4,0,4,7,0,0,0,0,0,0,0,52,50-65,2231,1,0,0,0,0,0,0,0,1,141"/>
  </r>
  <r>
    <n v="1560"/>
    <x v="731"/>
    <s v="Low income"/>
    <x v="316"/>
    <s v="Low spender"/>
    <n v="6.8758057584873229E-3"/>
    <n v="1"/>
    <n v="1"/>
    <n v="48"/>
    <n v="95"/>
    <n v="11"/>
    <n v="35"/>
    <n v="0"/>
    <n v="4"/>
    <n v="7"/>
    <n v="4"/>
    <n v="2"/>
    <n v="1"/>
    <n v="5"/>
    <n v="6"/>
    <x v="1"/>
    <n v="0"/>
    <n v="0"/>
    <n v="0"/>
    <n v="0"/>
    <n v="0"/>
    <n v="0"/>
    <n v="68"/>
    <s v="66+"/>
    <n v="2371"/>
    <n v="0"/>
    <n v="0"/>
    <n v="1"/>
    <n v="0"/>
    <n v="0"/>
    <n v="0"/>
    <n v="1"/>
    <n v="0"/>
    <n v="0"/>
    <n v="138"/>
    <d v="2016-04-18T00:00:00"/>
    <n v="4"/>
    <s v="April"/>
    <n v="1"/>
    <s v="1560,44213,Low income,304,Low spender,0.00687580575848732,1,1,48,95,11,35,0,4,7,4,2,1,5,6,0,0,0,0,0,0,0,68,66+,2371,0,0,1,0,0,0,1,0,0,138"/>
  </r>
  <r>
    <n v="1122"/>
    <x v="732"/>
    <s v="Low income"/>
    <x v="551"/>
    <s v="High spender"/>
    <n v="1.9342520338701645E-2"/>
    <n v="1"/>
    <n v="1"/>
    <n v="48"/>
    <n v="130"/>
    <n v="0"/>
    <n v="16"/>
    <n v="0"/>
    <n v="0"/>
    <n v="5"/>
    <n v="5"/>
    <n v="3"/>
    <n v="1"/>
    <n v="4"/>
    <n v="7"/>
    <x v="1"/>
    <n v="0"/>
    <n v="0"/>
    <n v="1"/>
    <n v="0"/>
    <n v="0"/>
    <n v="0"/>
    <n v="50"/>
    <s v="36-50"/>
    <n v="2507"/>
    <n v="0"/>
    <n v="1"/>
    <n v="0"/>
    <n v="0"/>
    <n v="0"/>
    <n v="0"/>
    <n v="0"/>
    <n v="1"/>
    <n v="0"/>
    <n v="141"/>
    <d v="2015-12-04T00:00:00"/>
    <n v="12"/>
    <s v="December"/>
    <n v="1"/>
    <s v="1122,36138,Low income,699,High spender,0.0193425203387016,1,1,48,130,0,16,0,0,5,5,3,1,4,7,0,0,0,1,0,0,0,50,36-50,2507,0,1,0,0,0,0,0,1,0,141"/>
  </r>
  <r>
    <n v="908"/>
    <x v="733"/>
    <s v="Low income"/>
    <x v="552"/>
    <s v="High spender"/>
    <n v="6.271297901596222E-2"/>
    <n v="1"/>
    <n v="0"/>
    <n v="32"/>
    <n v="76"/>
    <n v="10"/>
    <n v="56"/>
    <n v="3"/>
    <n v="1"/>
    <n v="23"/>
    <n v="2"/>
    <n v="4"/>
    <n v="0"/>
    <n v="4"/>
    <n v="8"/>
    <x v="1"/>
    <n v="0"/>
    <n v="0"/>
    <n v="0"/>
    <n v="0"/>
    <n v="0"/>
    <n v="0"/>
    <n v="35"/>
    <s v="24-35"/>
    <n v="2576"/>
    <n v="0"/>
    <n v="1"/>
    <n v="0"/>
    <n v="0"/>
    <n v="0"/>
    <n v="0"/>
    <n v="0"/>
    <n v="0"/>
    <n v="1"/>
    <n v="123"/>
    <d v="2015-09-26T00:00:00"/>
    <n v="9"/>
    <s v="September"/>
    <n v="1"/>
    <s v="908,33454,Low income,2098,High spender,0.0627129790159622,1,0,32,76,10,56,3,1,23,2,4,0,4,8,0,0,0,0,0,0,0,35,24-35,2576,0,1,0,0,0,0,0,0,1,123"/>
  </r>
  <r>
    <n v="1992"/>
    <x v="734"/>
    <s v="Low income"/>
    <x v="553"/>
    <s v="High spender"/>
    <n v="1.7260579064587972E-2"/>
    <n v="0"/>
    <n v="1"/>
    <n v="4"/>
    <n v="97"/>
    <n v="1"/>
    <n v="41"/>
    <n v="6"/>
    <n v="2"/>
    <n v="41"/>
    <n v="2"/>
    <n v="4"/>
    <n v="1"/>
    <n v="3"/>
    <n v="7"/>
    <x v="1"/>
    <n v="0"/>
    <n v="0"/>
    <n v="0"/>
    <n v="0"/>
    <n v="0"/>
    <n v="0"/>
    <n v="67"/>
    <s v="66+"/>
    <n v="2228"/>
    <n v="0"/>
    <n v="1"/>
    <n v="0"/>
    <n v="0"/>
    <n v="0"/>
    <n v="0"/>
    <n v="1"/>
    <n v="0"/>
    <n v="0"/>
    <n v="106"/>
    <d v="2016-09-08T00:00:00"/>
    <n v="9"/>
    <s v="September"/>
    <n v="1"/>
    <s v="1992,37716,Low income,651,High spender,0.017260579064588,0,1,4,97,1,41,6,2,41,2,4,1,3,7,0,0,0,0,0,0,0,67,66+,2228,0,1,0,0,0,0,1,0,0,106"/>
  </r>
  <r>
    <n v="1438"/>
    <x v="735"/>
    <s v="Low income"/>
    <x v="370"/>
    <s v="Low spender"/>
    <n v="1.4764411349338811E-3"/>
    <n v="1"/>
    <n v="2"/>
    <n v="86"/>
    <n v="100"/>
    <n v="1"/>
    <n v="39"/>
    <n v="6"/>
    <n v="1"/>
    <n v="76"/>
    <n v="4"/>
    <n v="3"/>
    <n v="2"/>
    <n v="3"/>
    <n v="6"/>
    <x v="1"/>
    <n v="0"/>
    <n v="1"/>
    <n v="0"/>
    <n v="0"/>
    <n v="0"/>
    <n v="0"/>
    <n v="54"/>
    <s v="50-65"/>
    <n v="2410"/>
    <n v="0"/>
    <n v="0"/>
    <n v="1"/>
    <n v="0"/>
    <n v="0"/>
    <n v="0"/>
    <n v="0"/>
    <n v="0"/>
    <n v="1"/>
    <n v="71"/>
    <d v="2016-03-10T00:00:00"/>
    <n v="3"/>
    <s v="March"/>
    <n v="1"/>
    <s v="1438,46734,Low income,69,Low spender,0.00147644113493388,1,2,86,100,1,39,6,1,76,4,3,2,3,6,0,0,1,0,0,0,0,54,50-65,2410,0,0,1,0,0,0,0,0,1,71"/>
  </r>
  <r>
    <n v="1415"/>
    <x v="736"/>
    <s v="Low income"/>
    <x v="554"/>
    <s v="Low spender"/>
    <n v="1.7895757214227126E-3"/>
    <n v="0"/>
    <n v="1"/>
    <n v="84"/>
    <n v="80"/>
    <n v="4"/>
    <n v="46"/>
    <n v="0"/>
    <n v="17"/>
    <n v="2"/>
    <n v="5"/>
    <n v="2"/>
    <n v="1"/>
    <n v="5"/>
    <n v="6"/>
    <x v="1"/>
    <n v="0"/>
    <n v="0"/>
    <n v="0"/>
    <n v="0"/>
    <n v="0"/>
    <n v="0"/>
    <n v="45"/>
    <s v="36-50"/>
    <n v="2417"/>
    <n v="0"/>
    <n v="1"/>
    <n v="0"/>
    <n v="0"/>
    <n v="0"/>
    <n v="0"/>
    <n v="0"/>
    <n v="0"/>
    <n v="1"/>
    <n v="145"/>
    <d v="2016-03-03T00:00:00"/>
    <n v="3"/>
    <s v="March"/>
    <n v="1"/>
    <s v="1415,40233,Low income,72,Low spender,0.00178957572142271,0,1,84,80,4,46,0,17,2,5,2,1,5,6,0,0,0,0,0,0,0,45,36-50,2417,0,1,0,0,0,0,0,0,1,145"/>
  </r>
  <r>
    <n v="1427"/>
    <x v="737"/>
    <s v="High income"/>
    <x v="13"/>
    <s v="Low spender"/>
    <n v="2.889390519187359E-4"/>
    <n v="0"/>
    <n v="1"/>
    <n v="3"/>
    <n v="42"/>
    <n v="11"/>
    <n v="57"/>
    <n v="10"/>
    <n v="28"/>
    <n v="14"/>
    <n v="1"/>
    <n v="1"/>
    <n v="1"/>
    <n v="6"/>
    <n v="2"/>
    <x v="1"/>
    <n v="0"/>
    <n v="0"/>
    <n v="0"/>
    <n v="0"/>
    <n v="0"/>
    <n v="0"/>
    <n v="43"/>
    <s v="36-50"/>
    <n v="2414"/>
    <n v="0"/>
    <n v="0"/>
    <n v="0"/>
    <n v="1"/>
    <n v="0"/>
    <n v="0"/>
    <n v="1"/>
    <n v="0"/>
    <n v="0"/>
    <n v="134"/>
    <d v="2016-03-06T00:00:00"/>
    <n v="3"/>
    <s v="March"/>
    <n v="1"/>
    <s v="1427,55375,High income,16,Low spender,0.000288939051918736,0,1,3,42,11,57,10,28,14,1,1,1,6,2,0,0,0,0,0,0,0,43,36-50,2414,0,0,0,1,0,0,1,0,0,134"/>
  </r>
  <r>
    <n v="95"/>
    <x v="738"/>
    <s v="Low income"/>
    <x v="555"/>
    <s v="Low spender"/>
    <n v="1.3440860215053763E-4"/>
    <n v="1"/>
    <n v="0"/>
    <n v="87"/>
    <n v="64"/>
    <n v="4"/>
    <n v="68"/>
    <n v="7"/>
    <n v="5"/>
    <n v="17"/>
    <n v="4"/>
    <n v="3"/>
    <n v="1"/>
    <n v="4"/>
    <n v="8"/>
    <x v="1"/>
    <n v="0"/>
    <n v="0"/>
    <n v="0"/>
    <n v="0"/>
    <n v="0"/>
    <n v="0"/>
    <n v="35"/>
    <s v="24-35"/>
    <n v="2828"/>
    <n v="0"/>
    <n v="0"/>
    <n v="1"/>
    <n v="0"/>
    <n v="0"/>
    <n v="0"/>
    <n v="1"/>
    <n v="0"/>
    <n v="0"/>
    <n v="131"/>
    <d v="2015-01-17T00:00:00"/>
    <n v="1"/>
    <s v="January"/>
    <n v="1"/>
    <s v="95,29760,Low income,4,Low spender,0.000134408602150538,1,0,87,64,4,68,7,5,17,4,3,1,4,8,0,0,0,0,0,0,0,35,24-35,2828,0,0,1,0,0,0,1,0,0,131"/>
  </r>
  <r>
    <n v="31"/>
    <x v="739"/>
    <s v="Low income"/>
    <x v="556"/>
    <s v="High spender"/>
    <n v="1.9685390585506557E-2"/>
    <n v="1"/>
    <n v="1"/>
    <n v="49"/>
    <n v="132"/>
    <n v="0"/>
    <n v="16"/>
    <n v="0"/>
    <n v="0"/>
    <n v="4"/>
    <n v="5"/>
    <n v="3"/>
    <n v="1"/>
    <n v="4"/>
    <n v="9"/>
    <x v="1"/>
    <n v="0"/>
    <n v="0"/>
    <n v="0"/>
    <n v="0"/>
    <n v="0"/>
    <n v="0"/>
    <n v="57"/>
    <s v="50-65"/>
    <n v="2849"/>
    <n v="0"/>
    <n v="0"/>
    <n v="0"/>
    <n v="1"/>
    <n v="0"/>
    <n v="0"/>
    <n v="0"/>
    <n v="0"/>
    <n v="1"/>
    <n v="144"/>
    <d v="2014-12-27T00:00:00"/>
    <n v="12"/>
    <s v="December"/>
    <n v="1"/>
    <s v="31,33629,Low income,662,High spender,0.0196853905855066,1,1,49,132,0,16,0,0,4,5,3,1,4,9,0,0,0,0,0,0,0,57,50-65,2849,0,0,0,1,0,0,0,0,1,144"/>
  </r>
  <r>
    <n v="2017"/>
    <x v="740"/>
    <s v="Low income"/>
    <x v="557"/>
    <s v="High spender"/>
    <n v="4.9433030470117233E-2"/>
    <n v="1"/>
    <n v="1"/>
    <n v="57"/>
    <n v="77"/>
    <n v="8"/>
    <n v="44"/>
    <n v="10"/>
    <n v="10"/>
    <n v="25"/>
    <n v="5"/>
    <n v="3"/>
    <n v="1"/>
    <n v="4"/>
    <n v="6"/>
    <x v="1"/>
    <n v="0"/>
    <n v="0"/>
    <n v="0"/>
    <n v="0"/>
    <n v="0"/>
    <n v="0"/>
    <n v="56"/>
    <s v="50-65"/>
    <n v="2220"/>
    <n v="1"/>
    <n v="0"/>
    <n v="0"/>
    <n v="0"/>
    <n v="0"/>
    <n v="1"/>
    <n v="0"/>
    <n v="0"/>
    <n v="0"/>
    <n v="124"/>
    <d v="2016-09-16T00:00:00"/>
    <n v="9"/>
    <s v="September"/>
    <n v="1"/>
    <s v="2017,41713,Low income,2062,High spender,0.0494330304701172,1,1,57,77,8,44,10,10,25,5,3,1,4,6,0,0,0,0,0,0,0,56,50-65,2220,1,0,0,0,0,1,0,0,0,124"/>
  </r>
  <r>
    <n v="1080"/>
    <x v="741"/>
    <s v="High income"/>
    <x v="87"/>
    <s v="Low spender"/>
    <n v="1.6745795149239997E-3"/>
    <n v="1"/>
    <n v="1"/>
    <n v="74"/>
    <n v="84"/>
    <n v="10"/>
    <n v="34"/>
    <n v="11"/>
    <n v="10"/>
    <n v="28"/>
    <n v="4"/>
    <n v="3"/>
    <n v="1"/>
    <n v="4"/>
    <n v="6"/>
    <x v="1"/>
    <n v="0"/>
    <n v="0"/>
    <n v="0"/>
    <n v="0"/>
    <n v="0"/>
    <n v="0"/>
    <n v="64"/>
    <s v="50-65"/>
    <n v="2520"/>
    <n v="0"/>
    <n v="0"/>
    <n v="0"/>
    <n v="1"/>
    <n v="0"/>
    <n v="1"/>
    <n v="0"/>
    <n v="0"/>
    <n v="0"/>
    <n v="121"/>
    <d v="2015-11-21T00:00:00"/>
    <n v="11"/>
    <s v="November"/>
    <n v="1"/>
    <s v="1080,54342,High income,91,Low spender,0.001674579514924,1,1,74,84,10,34,11,10,28,4,3,1,4,6,0,0,0,0,0,0,0,64,50-65,2520,0,0,0,1,0,1,0,0,0,121"/>
  </r>
  <r>
    <n v="879"/>
    <x v="742"/>
    <s v="High income"/>
    <x v="558"/>
    <s v="High spender"/>
    <n v="1.0996042771743706E-2"/>
    <n v="1"/>
    <n v="1"/>
    <n v="85"/>
    <n v="135"/>
    <n v="0"/>
    <n v="10"/>
    <n v="0"/>
    <n v="4"/>
    <n v="36"/>
    <n v="2"/>
    <n v="3"/>
    <n v="1"/>
    <n v="4"/>
    <n v="5"/>
    <x v="1"/>
    <n v="0"/>
    <n v="0"/>
    <n v="0"/>
    <n v="0"/>
    <n v="0"/>
    <n v="0"/>
    <n v="69"/>
    <s v="66+"/>
    <n v="2586"/>
    <n v="0"/>
    <n v="0"/>
    <n v="0"/>
    <n v="1"/>
    <n v="0"/>
    <n v="0"/>
    <n v="0"/>
    <n v="1"/>
    <n v="0"/>
    <n v="113"/>
    <d v="2015-09-16T00:00:00"/>
    <n v="9"/>
    <s v="September"/>
    <n v="1"/>
    <s v="879,59385,High income,653,High spender,0.0109960427717437,1,1,85,135,0,10,0,4,36,2,3,1,4,5,0,0,0,0,0,0,0,69,66+,2586,0,0,0,1,0,0,0,1,0,113"/>
  </r>
  <r>
    <n v="693"/>
    <x v="743"/>
    <s v="Low income"/>
    <x v="559"/>
    <s v="Low spender"/>
    <n v="2.0797720797720798E-2"/>
    <n v="1"/>
    <n v="0"/>
    <n v="97"/>
    <n v="28"/>
    <n v="34"/>
    <n v="62"/>
    <n v="11"/>
    <n v="14"/>
    <n v="44"/>
    <n v="3"/>
    <n v="4"/>
    <n v="0"/>
    <n v="4"/>
    <n v="9"/>
    <x v="1"/>
    <n v="0"/>
    <n v="0"/>
    <n v="0"/>
    <n v="0"/>
    <n v="0"/>
    <n v="0"/>
    <n v="36"/>
    <s v="36-50"/>
    <n v="2646"/>
    <n v="0"/>
    <n v="1"/>
    <n v="0"/>
    <n v="0"/>
    <n v="0"/>
    <n v="0"/>
    <n v="1"/>
    <n v="0"/>
    <n v="0"/>
    <n v="105"/>
    <d v="2015-07-18T00:00:00"/>
    <n v="7"/>
    <s v="July"/>
    <n v="1"/>
    <s v="693,24570,Low income,511,Low spender,0.0207977207977208,1,0,97,28,34,62,11,14,44,3,4,0,4,9,0,0,0,0,0,0,0,36,36-50,2646,0,1,0,0,0,0,1,0,0,105"/>
  </r>
  <r>
    <n v="631"/>
    <x v="744"/>
    <s v="Low income"/>
    <x v="235"/>
    <s v="Low spender"/>
    <n v="1.1333711123704124E-3"/>
    <n v="1"/>
    <n v="0"/>
    <n v="22"/>
    <n v="68"/>
    <n v="7"/>
    <n v="59"/>
    <n v="10"/>
    <n v="5"/>
    <n v="11"/>
    <n v="4"/>
    <n v="3"/>
    <n v="1"/>
    <n v="4"/>
    <n v="8"/>
    <x v="1"/>
    <n v="0"/>
    <n v="0"/>
    <n v="0"/>
    <n v="0"/>
    <n v="0"/>
    <n v="0"/>
    <n v="34"/>
    <s v="24-35"/>
    <n v="2660"/>
    <n v="0"/>
    <n v="0"/>
    <n v="1"/>
    <n v="0"/>
    <n v="0"/>
    <n v="0"/>
    <n v="0"/>
    <n v="0"/>
    <n v="1"/>
    <n v="138"/>
    <d v="2015-07-04T00:00:00"/>
    <n v="7"/>
    <s v="July"/>
    <n v="1"/>
    <s v="631,29999,Low income,34,Low spender,0.00113337111237041,1,0,22,68,7,59,10,5,11,4,3,1,4,8,0,0,0,0,0,0,0,34,24-35,2660,0,0,1,0,0,0,0,0,1,138"/>
  </r>
  <r>
    <n v="483"/>
    <x v="745"/>
    <s v="Low income"/>
    <x v="53"/>
    <s v="Low spender"/>
    <n v="8.6805555555555551E-4"/>
    <n v="1"/>
    <n v="0"/>
    <n v="15"/>
    <n v="88"/>
    <n v="10"/>
    <n v="46"/>
    <n v="2"/>
    <n v="3"/>
    <n v="64"/>
    <n v="4"/>
    <n v="5"/>
    <n v="1"/>
    <n v="2"/>
    <n v="10"/>
    <x v="1"/>
    <n v="0"/>
    <n v="0"/>
    <n v="0"/>
    <n v="0"/>
    <n v="0"/>
    <n v="1"/>
    <n v="34"/>
    <s v="24-35"/>
    <n v="2706"/>
    <n v="0"/>
    <n v="0"/>
    <n v="1"/>
    <n v="0"/>
    <n v="0"/>
    <n v="0"/>
    <n v="0"/>
    <n v="1"/>
    <n v="0"/>
    <n v="85"/>
    <d v="2015-05-19T00:00:00"/>
    <n v="5"/>
    <s v="May"/>
    <n v="1"/>
    <s v="483,21888,Low income,19,Low spender,0.000868055555555556,1,0,15,88,10,46,2,3,64,4,5,1,2,10,0,0,0,0,0,0,1,34,24-35,2706,0,0,1,0,0,0,0,1,0,85"/>
  </r>
  <r>
    <n v="253"/>
    <x v="746"/>
    <s v="Low income"/>
    <x v="560"/>
    <s v="High spender"/>
    <n v="3.5612009237875289E-2"/>
    <n v="0"/>
    <n v="1"/>
    <n v="87"/>
    <n v="91"/>
    <n v="3"/>
    <n v="52"/>
    <n v="2"/>
    <n v="1"/>
    <n v="31"/>
    <n v="3"/>
    <n v="4"/>
    <n v="0"/>
    <n v="4"/>
    <n v="8"/>
    <x v="1"/>
    <n v="0"/>
    <n v="0"/>
    <n v="0"/>
    <n v="0"/>
    <n v="0"/>
    <n v="1"/>
    <n v="49"/>
    <s v="36-50"/>
    <n v="2783"/>
    <n v="1"/>
    <n v="0"/>
    <n v="0"/>
    <n v="0"/>
    <n v="0"/>
    <n v="0"/>
    <n v="1"/>
    <n v="0"/>
    <n v="0"/>
    <n v="118"/>
    <d v="2015-03-03T00:00:00"/>
    <n v="3"/>
    <s v="March"/>
    <n v="1"/>
    <s v="253,43300,Low income,1542,High spender,0.0356120092378753,0,1,87,91,3,52,2,1,31,3,4,0,4,8,0,0,0,0,0,0,1,49,36-50,2783,1,0,0,0,0,0,1,0,0,118"/>
  </r>
  <r>
    <n v="1913"/>
    <x v="747"/>
    <s v="High income"/>
    <x v="561"/>
    <s v="High spender"/>
    <n v="1.7423750270684456E-2"/>
    <n v="0"/>
    <n v="1"/>
    <n v="28"/>
    <n v="62"/>
    <n v="1"/>
    <n v="57"/>
    <n v="19"/>
    <n v="11"/>
    <n v="48"/>
    <n v="2"/>
    <n v="2"/>
    <n v="1"/>
    <n v="5"/>
    <n v="2"/>
    <x v="1"/>
    <n v="0"/>
    <n v="0"/>
    <n v="0"/>
    <n v="0"/>
    <n v="0"/>
    <n v="0"/>
    <n v="66"/>
    <s v="66+"/>
    <n v="2251"/>
    <n v="0"/>
    <n v="0"/>
    <n v="0"/>
    <n v="1"/>
    <n v="0"/>
    <n v="0"/>
    <n v="0"/>
    <n v="1"/>
    <n v="0"/>
    <n v="102"/>
    <d v="2016-08-16T00:00:00"/>
    <n v="8"/>
    <s v="August"/>
    <n v="1"/>
    <s v="1913,60033,High income,1046,High spender,0.0174237502706845,0,1,28,62,1,57,19,11,48,2,2,1,5,2,0,0,0,0,0,0,0,66,66+,2251,0,0,0,1,0,0,0,1,0,102"/>
  </r>
  <r>
    <n v="1795"/>
    <x v="748"/>
    <s v="High income"/>
    <x v="25"/>
    <s v="Low spender"/>
    <n v="3.2099122089010863E-4"/>
    <n v="0"/>
    <n v="1"/>
    <n v="94"/>
    <n v="87"/>
    <n v="13"/>
    <n v="34"/>
    <n v="10"/>
    <n v="6"/>
    <n v="10"/>
    <n v="1"/>
    <n v="4"/>
    <n v="0"/>
    <n v="4"/>
    <n v="5"/>
    <x v="1"/>
    <n v="0"/>
    <n v="0"/>
    <n v="0"/>
    <n v="0"/>
    <n v="0"/>
    <n v="0"/>
    <n v="68"/>
    <s v="66+"/>
    <n v="2291"/>
    <n v="0"/>
    <n v="0"/>
    <n v="1"/>
    <n v="0"/>
    <n v="0"/>
    <n v="0"/>
    <n v="1"/>
    <n v="0"/>
    <n v="0"/>
    <n v="140"/>
    <d v="2016-07-07T00:00:00"/>
    <n v="7"/>
    <s v="July"/>
    <n v="1"/>
    <s v="1795,62307,High income,20,Low spender,0.000320991220890109,0,1,94,87,13,34,10,6,10,1,4,0,4,5,0,0,0,0,0,0,0,68,66+,2291,0,0,1,0,0,0,1,0,0,140"/>
  </r>
  <r>
    <n v="1664"/>
    <x v="749"/>
    <s v="High income"/>
    <x v="156"/>
    <s v="Low spender"/>
    <n v="3.0190280361630599E-3"/>
    <n v="0"/>
    <n v="1"/>
    <n v="87"/>
    <n v="111"/>
    <n v="3"/>
    <n v="28"/>
    <n v="2"/>
    <n v="6"/>
    <n v="15"/>
    <n v="2"/>
    <n v="3"/>
    <n v="1"/>
    <n v="4"/>
    <n v="6"/>
    <x v="1"/>
    <n v="0"/>
    <n v="0"/>
    <n v="0"/>
    <n v="0"/>
    <n v="0"/>
    <n v="0"/>
    <n v="67"/>
    <s v="66+"/>
    <n v="2335"/>
    <n v="0"/>
    <n v="0"/>
    <n v="0"/>
    <n v="1"/>
    <n v="0"/>
    <n v="0"/>
    <n v="1"/>
    <n v="0"/>
    <n v="0"/>
    <n v="135"/>
    <d v="2016-05-24T00:00:00"/>
    <n v="5"/>
    <s v="May"/>
    <n v="1"/>
    <s v="1664,61278,High income,185,Low spender,0.00301902803616306,0,1,87,111,3,28,2,6,15,2,3,1,4,6,0,0,0,0,0,0,0,67,66+,2335,0,0,0,1,0,0,1,0,0,135"/>
  </r>
  <r>
    <n v="1341"/>
    <x v="750"/>
    <s v="Low income"/>
    <x v="467"/>
    <s v="Low spender"/>
    <n v="3.1434184675834969E-3"/>
    <n v="1"/>
    <n v="0"/>
    <n v="6"/>
    <n v="70"/>
    <n v="6"/>
    <n v="69"/>
    <n v="2"/>
    <n v="3"/>
    <n v="3"/>
    <n v="3"/>
    <n v="3"/>
    <n v="1"/>
    <n v="4"/>
    <n v="7"/>
    <x v="1"/>
    <n v="0"/>
    <n v="0"/>
    <n v="0"/>
    <n v="0"/>
    <n v="0"/>
    <n v="0"/>
    <n v="36"/>
    <s v="36-50"/>
    <n v="2438"/>
    <n v="0"/>
    <n v="1"/>
    <n v="0"/>
    <n v="0"/>
    <n v="0"/>
    <n v="0"/>
    <n v="0"/>
    <n v="0"/>
    <n v="1"/>
    <n v="147"/>
    <d v="2016-02-11T00:00:00"/>
    <n v="2"/>
    <s v="February"/>
    <n v="1"/>
    <s v="1341,38175,Low income,120,Low spender,0.0031434184675835,1,0,6,70,6,69,2,3,3,3,3,1,4,7,0,0,0,0,0,0,0,36,36-50,2438,0,1,0,0,0,0,0,0,1,147"/>
  </r>
  <r>
    <n v="1119"/>
    <x v="751"/>
    <s v="Low income"/>
    <x v="562"/>
    <s v="High spender"/>
    <n v="1.8546056507954323E-2"/>
    <n v="1"/>
    <n v="0"/>
    <n v="11"/>
    <n v="63"/>
    <n v="3"/>
    <n v="67"/>
    <n v="8"/>
    <n v="9"/>
    <n v="28"/>
    <n v="2"/>
    <n v="3"/>
    <n v="1"/>
    <n v="4"/>
    <n v="7"/>
    <x v="1"/>
    <n v="0"/>
    <n v="0"/>
    <n v="0"/>
    <n v="0"/>
    <n v="0"/>
    <n v="1"/>
    <n v="48"/>
    <s v="36-50"/>
    <n v="2509"/>
    <n v="0"/>
    <n v="1"/>
    <n v="0"/>
    <n v="0"/>
    <n v="0"/>
    <n v="0"/>
    <n v="0"/>
    <n v="1"/>
    <n v="0"/>
    <n v="122"/>
    <d v="2015-12-02T00:00:00"/>
    <n v="12"/>
    <s v="December"/>
    <n v="1"/>
    <s v="1119,35641,Low income,661,High spender,0.0185460565079543,1,0,11,63,3,67,8,9,28,2,3,1,4,7,0,0,0,0,0,0,1,48,36-50,2509,0,1,0,0,0,0,0,1,0,122"/>
  </r>
  <r>
    <n v="770"/>
    <x v="752"/>
    <s v="Low income"/>
    <x v="233"/>
    <s v="Low spender"/>
    <n v="9.3784961081621477E-3"/>
    <n v="1"/>
    <n v="0"/>
    <n v="46"/>
    <n v="131"/>
    <n v="0"/>
    <n v="16"/>
    <n v="2"/>
    <n v="1"/>
    <n v="39"/>
    <n v="4"/>
    <n v="3"/>
    <n v="1"/>
    <n v="4"/>
    <n v="8"/>
    <x v="1"/>
    <n v="0"/>
    <n v="0"/>
    <n v="0"/>
    <n v="0"/>
    <n v="0"/>
    <n v="0"/>
    <n v="42"/>
    <s v="36-50"/>
    <n v="2619"/>
    <n v="0"/>
    <n v="0"/>
    <n v="0"/>
    <n v="1"/>
    <n v="0"/>
    <n v="0"/>
    <n v="1"/>
    <n v="0"/>
    <n v="0"/>
    <n v="111"/>
    <d v="2015-08-14T00:00:00"/>
    <n v="8"/>
    <s v="August"/>
    <n v="1"/>
    <s v="770,42011,Low income,394,Low spender,0.00937849610816215,1,0,46,131,0,16,2,1,39,4,3,1,4,8,0,0,0,0,0,0,0,42,36-50,2619,0,0,0,1,0,0,1,0,0,111"/>
  </r>
  <r>
    <n v="2150"/>
    <x v="753"/>
    <s v="High income"/>
    <x v="563"/>
    <s v="High spender"/>
    <n v="2.3685893817962902E-2"/>
    <n v="0"/>
    <n v="1"/>
    <n v="50"/>
    <n v="129"/>
    <n v="0"/>
    <n v="21"/>
    <n v="0"/>
    <n v="1"/>
    <n v="7"/>
    <n v="1"/>
    <n v="3"/>
    <n v="1"/>
    <n v="4"/>
    <n v="4"/>
    <x v="1"/>
    <n v="0"/>
    <n v="0"/>
    <n v="0"/>
    <n v="0"/>
    <n v="0"/>
    <n v="0"/>
    <n v="61"/>
    <s v="50-65"/>
    <n v="2179"/>
    <n v="0"/>
    <n v="1"/>
    <n v="0"/>
    <n v="0"/>
    <n v="0"/>
    <n v="0"/>
    <n v="1"/>
    <n v="0"/>
    <n v="0"/>
    <n v="144"/>
    <d v="2016-10-27T00:00:00"/>
    <n v="10"/>
    <s v="October"/>
    <n v="1"/>
    <s v="2150,53154,High income,1259,High spender,0.0236858938179629,0,1,50,129,0,21,0,1,7,1,3,1,4,4,0,0,0,0,0,0,0,61,50-65,2179,0,1,0,0,0,0,1,0,0,144"/>
  </r>
  <r>
    <n v="1180"/>
    <x v="754"/>
    <s v="Low income"/>
    <x v="564"/>
    <s v="High spender"/>
    <n v="2.6607650328194551E-2"/>
    <n v="1"/>
    <n v="0"/>
    <n v="9"/>
    <n v="80"/>
    <n v="1"/>
    <n v="60"/>
    <n v="4"/>
    <n v="6"/>
    <n v="16"/>
    <n v="2"/>
    <n v="5"/>
    <n v="1"/>
    <n v="2"/>
    <n v="9"/>
    <x v="1"/>
    <n v="0"/>
    <n v="0"/>
    <n v="0"/>
    <n v="0"/>
    <n v="0"/>
    <n v="1"/>
    <n v="49"/>
    <s v="36-50"/>
    <n v="2488"/>
    <n v="0"/>
    <n v="0"/>
    <n v="1"/>
    <n v="0"/>
    <n v="0"/>
    <n v="0"/>
    <n v="0"/>
    <n v="1"/>
    <n v="0"/>
    <n v="135"/>
    <d v="2015-12-23T00:00:00"/>
    <n v="12"/>
    <s v="December"/>
    <n v="1"/>
    <s v="1180,39763,Low income,1058,High spender,0.0266076503281946,1,0,9,80,1,60,4,6,16,2,5,1,2,9,0,0,0,0,0,0,1,49,36-50,2488,0,0,1,0,0,0,0,1,0,135"/>
  </r>
  <r>
    <n v="1103"/>
    <x v="755"/>
    <s v="Low income"/>
    <x v="234"/>
    <s v="Low spender"/>
    <n v="1.0559042646800024E-3"/>
    <n v="0"/>
    <n v="0"/>
    <n v="96"/>
    <n v="144"/>
    <n v="0"/>
    <n v="7"/>
    <n v="0"/>
    <n v="0"/>
    <n v="6"/>
    <n v="1"/>
    <n v="3"/>
    <n v="1"/>
    <n v="4"/>
    <n v="5"/>
    <x v="1"/>
    <n v="0"/>
    <n v="0"/>
    <n v="0"/>
    <n v="0"/>
    <n v="0"/>
    <n v="0"/>
    <n v="80"/>
    <s v="66+"/>
    <n v="2515"/>
    <n v="0"/>
    <n v="0"/>
    <n v="1"/>
    <n v="0"/>
    <n v="0"/>
    <n v="0"/>
    <n v="0"/>
    <n v="0"/>
    <n v="1"/>
    <n v="145"/>
    <d v="2015-11-26T00:00:00"/>
    <n v="11"/>
    <s v="November"/>
    <n v="1"/>
    <s v="1103,51141,Low income,54,Low spender,0.00105590426468,0,0,96,144,0,7,0,0,6,1,3,1,4,5,0,0,0,0,0,0,0,80,66+,2515,0,0,1,0,0,0,0,0,1,145"/>
  </r>
  <r>
    <n v="888"/>
    <x v="756"/>
    <s v="Low income"/>
    <x v="565"/>
    <s v="High spender"/>
    <n v="1.8644560791157651E-2"/>
    <n v="1"/>
    <n v="0"/>
    <n v="68"/>
    <n v="72"/>
    <n v="7"/>
    <n v="58"/>
    <n v="13"/>
    <n v="1"/>
    <n v="24"/>
    <n v="4"/>
    <n v="4"/>
    <n v="1"/>
    <n v="3"/>
    <n v="8"/>
    <x v="1"/>
    <n v="0"/>
    <n v="0"/>
    <n v="0"/>
    <n v="0"/>
    <n v="0"/>
    <n v="0"/>
    <n v="43"/>
    <s v="36-50"/>
    <n v="2582"/>
    <n v="0"/>
    <n v="1"/>
    <n v="0"/>
    <n v="0"/>
    <n v="0"/>
    <n v="0"/>
    <n v="1"/>
    <n v="0"/>
    <n v="0"/>
    <n v="127"/>
    <d v="2015-09-20T00:00:00"/>
    <n v="9"/>
    <s v="September"/>
    <n v="1"/>
    <s v="888,34380,Low income,641,High spender,0.0186445607911577,1,0,68,72,7,58,13,1,24,4,4,1,3,8,0,0,0,0,0,0,0,43,36-50,2582,0,1,0,0,0,0,1,0,0,127"/>
  </r>
  <r>
    <n v="424"/>
    <x v="757"/>
    <s v="Low income"/>
    <x v="317"/>
    <s v="High spender"/>
    <n v="2.4669016096771121E-2"/>
    <n v="0"/>
    <n v="1"/>
    <n v="22"/>
    <n v="108"/>
    <n v="1"/>
    <n v="28"/>
    <n v="13"/>
    <n v="1"/>
    <n v="4"/>
    <n v="2"/>
    <n v="3"/>
    <n v="1"/>
    <n v="4"/>
    <n v="8"/>
    <x v="1"/>
    <n v="0"/>
    <n v="0"/>
    <n v="0"/>
    <n v="0"/>
    <n v="0"/>
    <n v="0"/>
    <n v="58"/>
    <s v="50-65"/>
    <n v="2729"/>
    <n v="0"/>
    <n v="0"/>
    <n v="0"/>
    <n v="1"/>
    <n v="0"/>
    <n v="0"/>
    <n v="0"/>
    <n v="0"/>
    <n v="1"/>
    <n v="147"/>
    <d v="2015-04-26T00:00:00"/>
    <n v="4"/>
    <s v="April"/>
    <n v="1"/>
    <s v="424,31497,Low income,777,High spender,0.0246690160967711,0,1,22,108,1,28,13,1,4,2,3,1,4,8,0,0,0,0,0,0,0,58,50-65,2729,0,0,0,1,0,0,0,0,1,147"/>
  </r>
  <r>
    <n v="261"/>
    <x v="758"/>
    <s v="High income"/>
    <x v="566"/>
    <s v="High spender"/>
    <n v="1.1689269704363616E-2"/>
    <n v="1"/>
    <n v="1"/>
    <n v="40"/>
    <n v="84"/>
    <n v="3"/>
    <n v="61"/>
    <n v="2"/>
    <n v="1"/>
    <n v="21"/>
    <n v="3"/>
    <n v="3"/>
    <n v="1"/>
    <n v="4"/>
    <n v="7"/>
    <x v="1"/>
    <n v="0"/>
    <n v="0"/>
    <n v="0"/>
    <n v="0"/>
    <n v="0"/>
    <n v="1"/>
    <n v="66"/>
    <s v="66+"/>
    <n v="2781"/>
    <n v="0"/>
    <n v="1"/>
    <n v="0"/>
    <n v="0"/>
    <n v="0"/>
    <n v="0"/>
    <n v="0"/>
    <n v="0"/>
    <n v="1"/>
    <n v="130"/>
    <d v="2015-03-05T00:00:00"/>
    <n v="3"/>
    <s v="March"/>
    <n v="1"/>
    <s v="261,52869,High income,618,High spender,0.0116892697043636,1,1,40,84,3,61,2,1,21,3,3,1,4,7,0,0,0,0,0,0,1,66,66+,2781,0,1,0,0,0,0,0,0,1,130"/>
  </r>
  <r>
    <n v="2005"/>
    <x v="759"/>
    <s v="High income"/>
    <x v="567"/>
    <s v="High spender"/>
    <n v="3.2262692562902387E-2"/>
    <n v="0"/>
    <n v="1"/>
    <n v="97"/>
    <n v="136"/>
    <n v="1"/>
    <n v="12"/>
    <n v="0"/>
    <n v="3"/>
    <n v="32"/>
    <n v="2"/>
    <n v="4"/>
    <n v="1"/>
    <n v="3"/>
    <n v="6"/>
    <x v="1"/>
    <n v="0"/>
    <n v="0"/>
    <n v="1"/>
    <n v="0"/>
    <n v="0"/>
    <n v="0"/>
    <n v="56"/>
    <s v="50-65"/>
    <n v="2225"/>
    <n v="0"/>
    <n v="0"/>
    <n v="0"/>
    <n v="1"/>
    <n v="0"/>
    <n v="0"/>
    <n v="1"/>
    <n v="0"/>
    <n v="0"/>
    <n v="120"/>
    <d v="2016-09-11T00:00:00"/>
    <n v="9"/>
    <s v="September"/>
    <n v="1"/>
    <s v="2005,55761,High income,1799,High spender,0.0322626925629024,0,1,97,136,1,12,0,3,32,2,4,1,3,6,0,0,0,1,0,0,0,56,50-65,2225,0,0,0,1,0,0,1,0,0,120"/>
  </r>
  <r>
    <n v="1929"/>
    <x v="760"/>
    <s v="Low income"/>
    <x v="189"/>
    <s v="Low spender"/>
    <n v="7.9942285569442552E-4"/>
    <n v="1"/>
    <n v="1"/>
    <n v="10"/>
    <n v="117"/>
    <n v="0"/>
    <n v="22"/>
    <n v="13"/>
    <n v="0"/>
    <n v="30"/>
    <n v="3"/>
    <n v="4"/>
    <n v="1"/>
    <n v="3"/>
    <n v="7"/>
    <x v="1"/>
    <n v="0"/>
    <n v="0"/>
    <n v="0"/>
    <n v="0"/>
    <n v="0"/>
    <n v="0"/>
    <n v="52"/>
    <s v="50-65"/>
    <n v="2248"/>
    <n v="0"/>
    <n v="1"/>
    <n v="0"/>
    <n v="0"/>
    <n v="0"/>
    <n v="0"/>
    <n v="1"/>
    <n v="0"/>
    <n v="0"/>
    <n v="122"/>
    <d v="2016-08-19T00:00:00"/>
    <n v="8"/>
    <s v="August"/>
    <n v="1"/>
    <s v="1929,51287,Low income,41,Low spender,0.000799422855694426,1,1,10,117,0,22,13,0,30,3,4,1,3,7,0,0,0,0,0,0,0,52,50-65,2248,0,1,0,0,0,0,1,0,0,122"/>
  </r>
  <r>
    <n v="1619"/>
    <x v="761"/>
    <s v="High income"/>
    <x v="8"/>
    <s v="Low spender"/>
    <n v="3.0236735855432832E-4"/>
    <n v="0"/>
    <n v="1"/>
    <n v="72"/>
    <n v="77"/>
    <n v="28"/>
    <n v="31"/>
    <n v="16"/>
    <n v="0"/>
    <n v="4"/>
    <n v="2"/>
    <n v="2"/>
    <n v="1"/>
    <n v="5"/>
    <n v="4"/>
    <x v="1"/>
    <n v="0"/>
    <n v="0"/>
    <n v="0"/>
    <n v="0"/>
    <n v="0"/>
    <n v="0"/>
    <n v="72"/>
    <s v="66+"/>
    <n v="2350"/>
    <n v="0"/>
    <n v="1"/>
    <n v="0"/>
    <n v="0"/>
    <n v="0"/>
    <n v="0"/>
    <n v="0"/>
    <n v="0"/>
    <n v="1"/>
    <n v="148"/>
    <d v="2016-05-09T00:00:00"/>
    <n v="5"/>
    <s v="May"/>
    <n v="1"/>
    <s v="1619,56223,High income,17,Low spender,0.000302367358554328,0,1,72,77,28,31,16,0,4,2,2,1,5,4,0,0,0,0,0,0,0,72,66+,2350,0,1,0,0,0,0,0,0,1,148"/>
  </r>
  <r>
    <n v="1436"/>
    <x v="762"/>
    <s v="Low income"/>
    <x v="90"/>
    <s v="Low spender"/>
    <n v="2.4263721552878178E-3"/>
    <n v="0"/>
    <n v="1"/>
    <n v="30"/>
    <n v="123"/>
    <n v="1"/>
    <n v="26"/>
    <n v="2"/>
    <n v="0"/>
    <n v="72"/>
    <n v="2"/>
    <n v="3"/>
    <n v="2"/>
    <n v="3"/>
    <n v="7"/>
    <x v="1"/>
    <n v="0"/>
    <n v="1"/>
    <n v="0"/>
    <n v="0"/>
    <n v="0"/>
    <n v="0"/>
    <n v="45"/>
    <s v="36-50"/>
    <n v="2411"/>
    <n v="0"/>
    <n v="1"/>
    <n v="0"/>
    <n v="0"/>
    <n v="0"/>
    <n v="0"/>
    <n v="0"/>
    <n v="1"/>
    <n v="0"/>
    <n v="80"/>
    <d v="2016-03-09T00:00:00"/>
    <n v="3"/>
    <s v="March"/>
    <n v="1"/>
    <s v="1436,47808,Low income,116,Low spender,0.00242637215528782,0,1,30,123,1,26,2,0,72,2,3,2,3,7,0,0,1,0,0,0,0,45,36-50,2411,0,1,0,0,0,0,0,1,0,80"/>
  </r>
  <r>
    <n v="1346"/>
    <x v="763"/>
    <s v="Low income"/>
    <x v="568"/>
    <s v="High spender"/>
    <n v="3.307474232468189E-2"/>
    <n v="1"/>
    <n v="0"/>
    <n v="54"/>
    <n v="97"/>
    <n v="4"/>
    <n v="44"/>
    <n v="6"/>
    <n v="1"/>
    <n v="18"/>
    <n v="1"/>
    <n v="3"/>
    <n v="1"/>
    <n v="4"/>
    <n v="5"/>
    <x v="1"/>
    <n v="0"/>
    <n v="0"/>
    <n v="0"/>
    <n v="0"/>
    <n v="0"/>
    <n v="0"/>
    <n v="45"/>
    <s v="36-50"/>
    <n v="2436"/>
    <n v="0"/>
    <n v="1"/>
    <n v="0"/>
    <n v="0"/>
    <n v="0"/>
    <n v="0"/>
    <n v="0"/>
    <n v="0"/>
    <n v="1"/>
    <n v="134"/>
    <d v="2016-02-13T00:00:00"/>
    <n v="2"/>
    <s v="February"/>
    <n v="1"/>
    <s v="1346,45503,Low income,1505,High spender,0.0330747423246819,1,0,54,97,4,44,6,1,18,1,3,1,4,5,0,0,0,0,0,0,0,45,36-50,2436,0,1,0,0,0,0,0,0,1,134"/>
  </r>
  <r>
    <n v="1298"/>
    <x v="764"/>
    <s v="High income"/>
    <x v="484"/>
    <s v="Low spender"/>
    <n v="1.2771625098067835E-3"/>
    <n v="1"/>
    <n v="1"/>
    <n v="0"/>
    <n v="63"/>
    <n v="6"/>
    <n v="57"/>
    <n v="13"/>
    <n v="13"/>
    <n v="22"/>
    <n v="4"/>
    <n v="2"/>
    <n v="1"/>
    <n v="5"/>
    <n v="4"/>
    <x v="1"/>
    <n v="0"/>
    <n v="0"/>
    <n v="0"/>
    <n v="0"/>
    <n v="0"/>
    <n v="0"/>
    <n v="43"/>
    <s v="36-50"/>
    <n v="2450"/>
    <n v="0"/>
    <n v="1"/>
    <n v="0"/>
    <n v="0"/>
    <n v="0"/>
    <n v="0"/>
    <n v="1"/>
    <n v="0"/>
    <n v="0"/>
    <n v="130"/>
    <d v="2016-01-30T00:00:00"/>
    <n v="1"/>
    <s v="January"/>
    <n v="1"/>
    <s v="1298,54809,High income,70,Low spender,0.00127716250980678,1,1,0,63,6,57,13,13,22,4,2,1,5,4,0,0,0,0,0,0,0,43,36-50,2450,0,1,0,0,0,0,1,0,0,130"/>
  </r>
  <r>
    <n v="1300"/>
    <x v="764"/>
    <s v="High income"/>
    <x v="569"/>
    <s v="High spender"/>
    <n v="1.1239030086299695E-2"/>
    <n v="1"/>
    <n v="1"/>
    <n v="0"/>
    <n v="63"/>
    <n v="6"/>
    <n v="57"/>
    <n v="13"/>
    <n v="13"/>
    <n v="22"/>
    <n v="4"/>
    <n v="2"/>
    <n v="1"/>
    <n v="5"/>
    <n v="4"/>
    <x v="1"/>
    <n v="0"/>
    <n v="0"/>
    <n v="0"/>
    <n v="0"/>
    <n v="0"/>
    <n v="1"/>
    <n v="43"/>
    <s v="36-50"/>
    <n v="2450"/>
    <n v="0"/>
    <n v="1"/>
    <n v="0"/>
    <n v="0"/>
    <n v="0"/>
    <n v="0"/>
    <n v="1"/>
    <n v="0"/>
    <n v="0"/>
    <n v="130"/>
    <d v="2016-01-30T00:00:00"/>
    <n v="1"/>
    <s v="January"/>
    <n v="1"/>
    <s v="1300,54809,High income,616,High spender,0.0112390300862997,1,1,0,63,6,57,13,13,22,4,2,1,5,4,0,0,0,0,0,0,1,43,36-50,2450,0,1,0,0,0,0,1,0,0,130"/>
  </r>
  <r>
    <n v="625"/>
    <x v="765"/>
    <s v="Low income"/>
    <x v="570"/>
    <s v="High spender"/>
    <n v="1.9032587503481573E-2"/>
    <n v="1"/>
    <n v="0"/>
    <n v="60"/>
    <n v="86"/>
    <n v="4"/>
    <n v="56"/>
    <n v="2"/>
    <n v="4"/>
    <n v="7"/>
    <n v="3"/>
    <n v="4"/>
    <n v="0"/>
    <n v="4"/>
    <n v="9"/>
    <x v="1"/>
    <n v="0"/>
    <n v="0"/>
    <n v="0"/>
    <n v="0"/>
    <n v="0"/>
    <n v="0"/>
    <n v="38"/>
    <s v="36-50"/>
    <n v="2662"/>
    <n v="0"/>
    <n v="0"/>
    <n v="0"/>
    <n v="1"/>
    <n v="0"/>
    <n v="0"/>
    <n v="0"/>
    <n v="0"/>
    <n v="1"/>
    <n v="145"/>
    <d v="2015-07-02T00:00:00"/>
    <n v="7"/>
    <s v="July"/>
    <n v="1"/>
    <s v="625,32313,Low income,615,High spender,0.0190325875034816,1,0,60,86,4,56,2,4,7,3,4,0,4,9,0,0,0,0,0,0,0,38,36-50,2662,0,0,0,1,0,0,0,0,1,145"/>
  </r>
  <r>
    <n v="1308"/>
    <x v="766"/>
    <s v="Low income"/>
    <x v="353"/>
    <s v="Low spender"/>
    <n v="2.8502578187754259E-4"/>
    <n v="1"/>
    <n v="0"/>
    <n v="42"/>
    <n v="51"/>
    <n v="12"/>
    <n v="49"/>
    <n v="17"/>
    <n v="24"/>
    <n v="24"/>
    <n v="3"/>
    <n v="4"/>
    <n v="1"/>
    <n v="3"/>
    <n v="8"/>
    <x v="1"/>
    <n v="0"/>
    <n v="0"/>
    <n v="0"/>
    <n v="0"/>
    <n v="0"/>
    <n v="0"/>
    <n v="42"/>
    <s v="36-50"/>
    <n v="2448"/>
    <n v="0"/>
    <n v="0"/>
    <n v="1"/>
    <n v="0"/>
    <n v="0"/>
    <n v="1"/>
    <n v="0"/>
    <n v="0"/>
    <n v="0"/>
    <n v="129"/>
    <d v="2016-02-01T00:00:00"/>
    <n v="2"/>
    <s v="February"/>
    <n v="1"/>
    <s v="1308,38593,Low income,11,Low spender,0.000285025781877543,1,0,42,51,12,49,17,24,24,3,4,1,3,8,0,0,0,0,0,0,0,42,36-50,2448,0,0,1,0,0,1,0,0,0,129"/>
  </r>
  <r>
    <n v="781"/>
    <x v="767"/>
    <s v="Low income"/>
    <x v="261"/>
    <s v="Low spender"/>
    <n v="5.5791510643110253E-3"/>
    <n v="0"/>
    <n v="1"/>
    <n v="89"/>
    <n v="85"/>
    <n v="15"/>
    <n v="27"/>
    <n v="13"/>
    <n v="13"/>
    <n v="21"/>
    <n v="2"/>
    <n v="3"/>
    <n v="1"/>
    <n v="4"/>
    <n v="7"/>
    <x v="1"/>
    <n v="0"/>
    <n v="0"/>
    <n v="0"/>
    <n v="0"/>
    <n v="0"/>
    <n v="0"/>
    <n v="49"/>
    <s v="36-50"/>
    <n v="2617"/>
    <n v="0"/>
    <n v="1"/>
    <n v="0"/>
    <n v="0"/>
    <n v="0"/>
    <n v="0"/>
    <n v="0"/>
    <n v="1"/>
    <n v="0"/>
    <n v="132"/>
    <d v="2015-08-16T00:00:00"/>
    <n v="8"/>
    <s v="August"/>
    <n v="1"/>
    <s v="781,39791,Low income,222,Low spender,0.00557915106431103,0,1,89,85,15,27,13,13,21,2,3,1,4,7,0,0,0,0,0,0,0,49,36-50,2617,0,1,0,0,0,0,0,1,0,132"/>
  </r>
  <r>
    <n v="646"/>
    <x v="768"/>
    <s v="Low income"/>
    <x v="571"/>
    <s v="High spender"/>
    <n v="1.5250600316762888E-2"/>
    <n v="1"/>
    <n v="0"/>
    <n v="1"/>
    <n v="94"/>
    <n v="1"/>
    <n v="33"/>
    <n v="13"/>
    <n v="12"/>
    <n v="12"/>
    <n v="3"/>
    <n v="4"/>
    <n v="0"/>
    <n v="4"/>
    <n v="8"/>
    <x v="1"/>
    <n v="0"/>
    <n v="0"/>
    <n v="0"/>
    <n v="0"/>
    <n v="0"/>
    <n v="0"/>
    <n v="34"/>
    <s v="24-35"/>
    <n v="2659"/>
    <n v="0"/>
    <n v="0"/>
    <n v="1"/>
    <n v="0"/>
    <n v="0"/>
    <n v="0"/>
    <n v="1"/>
    <n v="0"/>
    <n v="0"/>
    <n v="141"/>
    <d v="2015-07-05T00:00:00"/>
    <n v="7"/>
    <s v="July"/>
    <n v="1"/>
    <s v="646,39146,Low income,597,High spender,0.0152506003167629,1,0,1,94,1,33,13,12,12,3,4,0,4,8,0,0,0,0,0,0,0,34,24-35,2659,0,0,1,0,0,0,1,0,0,141"/>
  </r>
  <r>
    <n v="594"/>
    <x v="769"/>
    <s v="Low income"/>
    <x v="572"/>
    <s v="High spender"/>
    <n v="1.8978002769517152E-2"/>
    <n v="1"/>
    <n v="1"/>
    <n v="20"/>
    <n v="79"/>
    <n v="7"/>
    <n v="58"/>
    <n v="6"/>
    <n v="3"/>
    <n v="18"/>
    <n v="4"/>
    <n v="3"/>
    <n v="1"/>
    <n v="4"/>
    <n v="6"/>
    <x v="1"/>
    <n v="0"/>
    <n v="0"/>
    <n v="0"/>
    <n v="0"/>
    <n v="0"/>
    <n v="1"/>
    <n v="47"/>
    <s v="36-50"/>
    <n v="2675"/>
    <n v="1"/>
    <n v="0"/>
    <n v="0"/>
    <n v="0"/>
    <n v="0"/>
    <n v="0"/>
    <n v="0"/>
    <n v="1"/>
    <n v="0"/>
    <n v="135"/>
    <d v="2015-06-19T00:00:00"/>
    <n v="6"/>
    <s v="June"/>
    <n v="1"/>
    <s v="594,44051,Low income,836,High spender,0.0189780027695172,1,1,20,79,7,58,6,3,18,4,3,1,4,6,0,0,0,0,0,0,1,47,36-50,2675,1,0,0,0,0,0,0,1,0,135"/>
  </r>
  <r>
    <n v="1027"/>
    <x v="770"/>
    <s v="Low income"/>
    <x v="418"/>
    <s v="Low spender"/>
    <n v="8.3829021994743392E-3"/>
    <n v="1"/>
    <n v="0"/>
    <n v="13"/>
    <n v="56"/>
    <n v="4"/>
    <n v="76"/>
    <n v="17"/>
    <n v="1"/>
    <n v="18"/>
    <n v="4"/>
    <n v="4"/>
    <n v="1"/>
    <n v="3"/>
    <n v="9"/>
    <x v="1"/>
    <n v="0"/>
    <n v="1"/>
    <n v="0"/>
    <n v="0"/>
    <n v="0"/>
    <n v="1"/>
    <n v="35"/>
    <s v="24-35"/>
    <n v="2537"/>
    <n v="0"/>
    <n v="1"/>
    <n v="0"/>
    <n v="0"/>
    <n v="0"/>
    <n v="1"/>
    <n v="0"/>
    <n v="0"/>
    <n v="0"/>
    <n v="136"/>
    <d v="2015-11-04T00:00:00"/>
    <n v="11"/>
    <s v="November"/>
    <n v="1"/>
    <s v="1027,36145,Low income,303,Low spender,0.00838290219947434,1,0,13,56,4,76,17,1,18,4,4,1,3,9,0,0,1,0,0,0,1,35,24-35,2537,0,1,0,0,0,1,0,0,0,136"/>
  </r>
  <r>
    <n v="634"/>
    <x v="771"/>
    <s v="Low income"/>
    <x v="573"/>
    <s v="Low spender"/>
    <n v="6.567476461699407E-3"/>
    <n v="1"/>
    <n v="0"/>
    <n v="62"/>
    <n v="52"/>
    <n v="12"/>
    <n v="50"/>
    <n v="4"/>
    <n v="36"/>
    <n v="55"/>
    <n v="3"/>
    <n v="5"/>
    <n v="0"/>
    <n v="3"/>
    <n v="9"/>
    <x v="1"/>
    <n v="0"/>
    <n v="0"/>
    <n v="0"/>
    <n v="0"/>
    <n v="0"/>
    <n v="0"/>
    <n v="30"/>
    <s v="24-35"/>
    <n v="2660"/>
    <n v="0"/>
    <n v="0"/>
    <n v="1"/>
    <n v="0"/>
    <n v="0"/>
    <n v="0"/>
    <n v="1"/>
    <n v="0"/>
    <n v="0"/>
    <n v="99"/>
    <d v="2015-07-04T00:00:00"/>
    <n v="7"/>
    <s v="July"/>
    <n v="1"/>
    <s v="634,34412,Low income,226,Low spender,0.00656747646169941,1,0,62,52,12,50,4,36,55,3,5,0,3,9,0,0,0,0,0,0,0,30,24-35,2660,0,0,1,0,0,0,1,0,0,99"/>
  </r>
  <r>
    <n v="172"/>
    <x v="772"/>
    <s v="Low income"/>
    <x v="574"/>
    <s v="Low spender"/>
    <n v="4.1757940854326393E-3"/>
    <n v="1"/>
    <n v="1"/>
    <n v="18"/>
    <n v="96"/>
    <n v="1"/>
    <n v="42"/>
    <n v="12"/>
    <n v="3"/>
    <n v="32"/>
    <n v="4"/>
    <n v="3"/>
    <n v="1"/>
    <n v="4"/>
    <n v="8"/>
    <x v="1"/>
    <n v="0"/>
    <n v="0"/>
    <n v="0"/>
    <n v="0"/>
    <n v="0"/>
    <n v="0"/>
    <n v="49"/>
    <s v="36-50"/>
    <n v="2811"/>
    <n v="0"/>
    <n v="1"/>
    <n v="0"/>
    <n v="0"/>
    <n v="0"/>
    <n v="0"/>
    <n v="1"/>
    <n v="0"/>
    <n v="0"/>
    <n v="122"/>
    <d v="2015-02-03T00:00:00"/>
    <n v="2"/>
    <s v="February"/>
    <n v="1"/>
    <s v="172,43824,Low income,183,Low spender,0.00417579408543264,1,1,18,96,1,42,12,3,32,4,3,1,4,8,0,0,0,0,0,0,0,49,36-50,2811,0,1,0,0,0,0,1,0,0,122"/>
  </r>
  <r>
    <n v="482"/>
    <x v="773"/>
    <s v="Low income"/>
    <x v="316"/>
    <s v="Low spender"/>
    <n v="1.2521108777132502E-2"/>
    <n v="0"/>
    <n v="0"/>
    <n v="6"/>
    <n v="16"/>
    <n v="36"/>
    <n v="21"/>
    <n v="20"/>
    <n v="62"/>
    <n v="108"/>
    <n v="1"/>
    <n v="4"/>
    <n v="1"/>
    <n v="3"/>
    <n v="8"/>
    <x v="1"/>
    <n v="0"/>
    <n v="0"/>
    <n v="0"/>
    <n v="0"/>
    <n v="0"/>
    <n v="0"/>
    <n v="30"/>
    <s v="24-35"/>
    <n v="2706"/>
    <n v="0"/>
    <n v="1"/>
    <n v="0"/>
    <n v="0"/>
    <n v="0"/>
    <n v="0"/>
    <n v="0"/>
    <n v="0"/>
    <n v="0"/>
    <n v="47"/>
    <d v="2015-05-19T00:00:00"/>
    <n v="5"/>
    <s v="May"/>
    <n v="1"/>
    <s v="482,24279,Low income,304,Low spender,0.0125211087771325,0,0,6,16,36,21,20,62,108,1,4,1,3,8,0,0,0,0,0,0,0,30,24-35,2706,0,1,0,0,0,0,0,0,0,47"/>
  </r>
  <r>
    <n v="67"/>
    <x v="774"/>
    <s v="Low income"/>
    <x v="111"/>
    <s v="Low spender"/>
    <n v="8.6543692201176991E-4"/>
    <n v="1"/>
    <n v="1"/>
    <n v="52"/>
    <n v="45"/>
    <n v="12"/>
    <n v="52"/>
    <n v="25"/>
    <n v="22"/>
    <n v="13"/>
    <n v="4"/>
    <n v="3"/>
    <n v="1"/>
    <n v="4"/>
    <n v="7"/>
    <x v="1"/>
    <n v="0"/>
    <n v="0"/>
    <n v="0"/>
    <n v="0"/>
    <n v="0"/>
    <n v="1"/>
    <n v="68"/>
    <s v="66+"/>
    <n v="2838"/>
    <n v="0"/>
    <n v="0"/>
    <n v="0"/>
    <n v="1"/>
    <n v="0"/>
    <n v="0"/>
    <n v="0"/>
    <n v="1"/>
    <n v="0"/>
    <n v="143"/>
    <d v="2015-01-07T00:00:00"/>
    <n v="1"/>
    <s v="January"/>
    <n v="1"/>
    <s v="67,40442,Low income,35,Low spender,0.00086543692201177,1,1,52,45,12,52,25,22,13,4,3,1,4,7,0,0,0,0,0,0,1,68,66+,2838,0,0,0,1,0,0,0,1,0,143"/>
  </r>
  <r>
    <n v="1936"/>
    <x v="775"/>
    <s v="Low income"/>
    <x v="417"/>
    <s v="Low spender"/>
    <n v="7.0763061681802103E-4"/>
    <n v="1"/>
    <n v="1"/>
    <n v="35"/>
    <n v="48"/>
    <n v="13"/>
    <n v="57"/>
    <n v="24"/>
    <n v="15"/>
    <n v="25"/>
    <n v="4"/>
    <n v="3"/>
    <n v="1"/>
    <n v="4"/>
    <n v="7"/>
    <x v="1"/>
    <n v="0"/>
    <n v="0"/>
    <n v="0"/>
    <n v="0"/>
    <n v="0"/>
    <n v="0"/>
    <n v="39"/>
    <s v="36-50"/>
    <n v="2245"/>
    <n v="0"/>
    <n v="0"/>
    <n v="1"/>
    <n v="0"/>
    <n v="0"/>
    <n v="1"/>
    <n v="0"/>
    <n v="0"/>
    <n v="0"/>
    <n v="132"/>
    <d v="2016-08-22T00:00:00"/>
    <n v="8"/>
    <s v="August"/>
    <n v="1"/>
    <s v="1936,42395,Low income,30,Low spender,0.000707630616818021,1,1,35,48,13,57,24,15,25,4,3,1,4,7,0,0,0,0,0,0,0,39,36-50,2245,0,0,1,0,0,1,0,0,0,132"/>
  </r>
  <r>
    <n v="177"/>
    <x v="776"/>
    <s v="Low income"/>
    <x v="575"/>
    <s v="High spender"/>
    <n v="0.14985052316890882"/>
    <n v="0"/>
    <n v="0"/>
    <n v="62"/>
    <n v="73"/>
    <n v="18"/>
    <n v="66"/>
    <n v="7"/>
    <n v="12"/>
    <n v="2"/>
    <n v="15"/>
    <n v="0"/>
    <n v="1"/>
    <n v="0"/>
    <n v="19"/>
    <x v="1"/>
    <n v="0"/>
    <n v="0"/>
    <n v="0"/>
    <n v="0"/>
    <n v="0"/>
    <n v="0"/>
    <n v="29"/>
    <s v="24-35"/>
    <n v="2808"/>
    <n v="0"/>
    <n v="0"/>
    <n v="1"/>
    <n v="0"/>
    <n v="0"/>
    <n v="0"/>
    <n v="1"/>
    <n v="0"/>
    <n v="0"/>
    <n v="174"/>
    <d v="2015-02-06T00:00:00"/>
    <n v="2"/>
    <s v="February"/>
    <n v="1"/>
    <s v="177,8028,Low income,1203,High spender,0.149850523168909,0,0,62,73,18,66,7,12,2,15,0,1,0,19,0,0,0,0,0,0,0,29,24-35,2808,0,0,1,0,0,0,1,0,0,174"/>
  </r>
  <r>
    <n v="73"/>
    <x v="777"/>
    <s v="Low income"/>
    <x v="462"/>
    <s v="Low spender"/>
    <n v="4.1750728536202649E-3"/>
    <n v="2"/>
    <n v="1"/>
    <n v="94"/>
    <n v="73"/>
    <n v="3"/>
    <n v="90"/>
    <n v="12"/>
    <n v="1"/>
    <n v="32"/>
    <n v="7"/>
    <n v="4"/>
    <n v="1"/>
    <n v="4"/>
    <n v="8"/>
    <x v="1"/>
    <n v="0"/>
    <n v="0"/>
    <n v="0"/>
    <n v="0"/>
    <n v="0"/>
    <n v="0"/>
    <n v="47"/>
    <s v="36-50"/>
    <n v="2835"/>
    <n v="0"/>
    <n v="1"/>
    <n v="0"/>
    <n v="0"/>
    <n v="0"/>
    <n v="1"/>
    <n v="0"/>
    <n v="0"/>
    <n v="0"/>
    <n v="147"/>
    <d v="2015-01-10T00:00:00"/>
    <n v="1"/>
    <s v="January"/>
    <n v="1"/>
    <s v="73,35688,Low income,149,Low spender,0.00417507285362026,2,1,94,73,3,90,12,1,32,7,4,1,4,8,0,0,0,0,0,0,0,47,36-50,2835,0,1,0,0,0,1,0,0,0,147"/>
  </r>
  <r>
    <n v="1828"/>
    <x v="778"/>
    <s v="High income"/>
    <x v="576"/>
    <s v="High spender"/>
    <n v="2.0642751089611572E-2"/>
    <n v="0"/>
    <n v="1"/>
    <n v="76"/>
    <n v="104"/>
    <n v="12"/>
    <n v="48"/>
    <n v="4"/>
    <n v="12"/>
    <n v="5"/>
    <n v="1"/>
    <n v="2"/>
    <n v="2"/>
    <n v="5"/>
    <n v="2"/>
    <x v="1"/>
    <n v="0"/>
    <n v="0"/>
    <n v="0"/>
    <n v="0"/>
    <n v="0"/>
    <n v="0"/>
    <n v="66"/>
    <s v="66+"/>
    <n v="2279"/>
    <n v="1"/>
    <n v="0"/>
    <n v="0"/>
    <n v="0"/>
    <n v="0"/>
    <n v="0"/>
    <n v="0"/>
    <n v="1"/>
    <n v="0"/>
    <n v="175"/>
    <d v="2016-07-19T00:00:00"/>
    <n v="7"/>
    <s v="July"/>
    <n v="1"/>
    <s v="1828,62637,High income,1293,High spender,0.0206427510896116,0,1,76,104,12,48,4,12,5,1,2,2,5,2,0,0,0,0,0,0,0,66,66+,2279,1,0,0,0,0,0,0,1,0,175"/>
  </r>
  <r>
    <n v="1563"/>
    <x v="779"/>
    <s v="Low income"/>
    <x v="473"/>
    <s v="High spender"/>
    <n v="2.3895862389586239E-2"/>
    <n v="1"/>
    <n v="0"/>
    <n v="79"/>
    <n v="45"/>
    <n v="7"/>
    <n v="99"/>
    <n v="4"/>
    <n v="25"/>
    <n v="43"/>
    <n v="3"/>
    <n v="4"/>
    <n v="1"/>
    <n v="4"/>
    <n v="6"/>
    <x v="1"/>
    <n v="0"/>
    <n v="0"/>
    <n v="0"/>
    <n v="0"/>
    <n v="0"/>
    <n v="0"/>
    <n v="50"/>
    <s v="36-50"/>
    <n v="2370"/>
    <n v="0"/>
    <n v="0"/>
    <n v="1"/>
    <n v="0"/>
    <n v="0"/>
    <n v="0"/>
    <n v="1"/>
    <n v="0"/>
    <n v="0"/>
    <n v="137"/>
    <d v="2016-04-19T00:00:00"/>
    <n v="4"/>
    <s v="April"/>
    <n v="1"/>
    <s v="1563,43020,Low income,1028,High spender,0.0238958623895862,1,0,79,45,7,99,4,25,43,3,4,1,4,6,0,0,0,0,0,0,0,50,36-50,2370,0,0,1,0,0,0,1,0,0,137"/>
  </r>
  <r>
    <n v="1501"/>
    <x v="780"/>
    <s v="High income"/>
    <x v="571"/>
    <s v="High spender"/>
    <n v="1.0916072408118486E-2"/>
    <n v="1"/>
    <n v="1"/>
    <n v="76"/>
    <n v="111"/>
    <n v="16"/>
    <n v="37"/>
    <n v="7"/>
    <n v="9"/>
    <n v="18"/>
    <n v="3"/>
    <n v="3"/>
    <n v="1"/>
    <n v="5"/>
    <n v="3"/>
    <x v="1"/>
    <n v="0"/>
    <n v="0"/>
    <n v="0"/>
    <n v="0"/>
    <n v="0"/>
    <n v="0"/>
    <n v="49"/>
    <s v="36-50"/>
    <n v="2393"/>
    <n v="0"/>
    <n v="1"/>
    <n v="0"/>
    <n v="0"/>
    <n v="0"/>
    <n v="1"/>
    <n v="0"/>
    <n v="0"/>
    <n v="0"/>
    <n v="162"/>
    <d v="2016-03-27T00:00:00"/>
    <n v="3"/>
    <s v="March"/>
    <n v="1"/>
    <s v="1501,54690,High income,597,High spender,0.0109160724081185,1,1,76,111,16,37,7,9,18,3,3,1,5,3,0,0,0,0,0,0,0,49,36-50,2393,0,1,0,0,0,1,0,0,0,162"/>
  </r>
  <r>
    <n v="1342"/>
    <x v="781"/>
    <s v="Low income"/>
    <x v="577"/>
    <s v="Low spender"/>
    <n v="1.1161805442398566E-2"/>
    <n v="1"/>
    <n v="1"/>
    <n v="15"/>
    <n v="144"/>
    <n v="1"/>
    <n v="32"/>
    <n v="2"/>
    <n v="1"/>
    <n v="7"/>
    <n v="4"/>
    <n v="4"/>
    <n v="1"/>
    <n v="4"/>
    <n v="7"/>
    <x v="1"/>
    <n v="0"/>
    <n v="0"/>
    <n v="0"/>
    <n v="0"/>
    <n v="0"/>
    <n v="0"/>
    <n v="56"/>
    <s v="50-65"/>
    <n v="2437"/>
    <n v="0"/>
    <n v="1"/>
    <n v="0"/>
    <n v="0"/>
    <n v="0"/>
    <n v="0"/>
    <n v="1"/>
    <n v="0"/>
    <n v="0"/>
    <n v="173"/>
    <d v="2016-02-12T00:00:00"/>
    <n v="2"/>
    <s v="February"/>
    <n v="1"/>
    <s v="1342,49096,Low income,548,Low spender,0.0111618054423986,1,1,15,144,1,32,2,1,7,4,4,1,4,7,0,0,0,0,0,0,0,56,50-65,2437,0,1,0,0,0,0,1,0,0,173"/>
  </r>
  <r>
    <n v="1803"/>
    <x v="782"/>
    <s v="Low income"/>
    <x v="273"/>
    <s v="High spender"/>
    <n v="2.4963460976322713E-2"/>
    <n v="0"/>
    <n v="0"/>
    <n v="45"/>
    <n v="68"/>
    <n v="28"/>
    <n v="39"/>
    <n v="16"/>
    <n v="30"/>
    <n v="41"/>
    <n v="1"/>
    <n v="2"/>
    <n v="2"/>
    <n v="5"/>
    <n v="2"/>
    <x v="1"/>
    <n v="0"/>
    <n v="0"/>
    <n v="0"/>
    <n v="0"/>
    <n v="0"/>
    <n v="0"/>
    <n v="72"/>
    <s v="66+"/>
    <n v="2285"/>
    <n v="0"/>
    <n v="0"/>
    <n v="0"/>
    <n v="1"/>
    <n v="0"/>
    <n v="0"/>
    <n v="1"/>
    <n v="0"/>
    <n v="0"/>
    <n v="140"/>
    <d v="2016-07-13T00:00:00"/>
    <n v="7"/>
    <s v="July"/>
    <n v="1"/>
    <s v="1803,51315,Low income,1281,High spender,0.0249634609763227,0,0,45,68,28,39,16,30,41,1,2,2,5,2,0,0,0,0,0,0,0,72,66+,2285,0,0,0,1,0,0,1,0,0,140"/>
  </r>
  <r>
    <n v="1655"/>
    <x v="783"/>
    <s v="Low income"/>
    <x v="578"/>
    <s v="High spender"/>
    <n v="2.4391192717653467E-2"/>
    <n v="0"/>
    <n v="1"/>
    <n v="42"/>
    <n v="140"/>
    <n v="3"/>
    <n v="29"/>
    <n v="4"/>
    <n v="5"/>
    <n v="14"/>
    <n v="2"/>
    <n v="3"/>
    <n v="2"/>
    <n v="4"/>
    <n v="4"/>
    <x v="1"/>
    <n v="0"/>
    <n v="0"/>
    <n v="0"/>
    <n v="0"/>
    <n v="0"/>
    <n v="0"/>
    <n v="62"/>
    <s v="50-65"/>
    <n v="2339"/>
    <n v="0"/>
    <n v="1"/>
    <n v="0"/>
    <n v="0"/>
    <n v="0"/>
    <n v="0"/>
    <n v="0"/>
    <n v="1"/>
    <n v="0"/>
    <n v="167"/>
    <d v="2016-05-20T00:00:00"/>
    <n v="5"/>
    <s v="May"/>
    <n v="1"/>
    <s v="1655,51412,Low income,1254,High spender,0.0243911927176535,0,1,42,140,3,29,4,5,14,2,3,2,4,4,0,0,0,0,0,0,0,62,50-65,2339,0,1,0,0,0,0,0,1,0,167"/>
  </r>
  <r>
    <n v="1469"/>
    <x v="784"/>
    <s v="Low income"/>
    <x v="579"/>
    <s v="High spender"/>
    <n v="2.0355923939541685E-2"/>
    <n v="0"/>
    <n v="0"/>
    <n v="68"/>
    <n v="112"/>
    <n v="1"/>
    <n v="54"/>
    <n v="7"/>
    <n v="7"/>
    <n v="36"/>
    <n v="1"/>
    <n v="3"/>
    <n v="2"/>
    <n v="4"/>
    <n v="3"/>
    <x v="1"/>
    <n v="0"/>
    <n v="0"/>
    <n v="0"/>
    <n v="0"/>
    <n v="0"/>
    <n v="0"/>
    <n v="33"/>
    <s v="24-35"/>
    <n v="2403"/>
    <n v="0"/>
    <n v="0"/>
    <n v="1"/>
    <n v="0"/>
    <n v="0"/>
    <n v="0"/>
    <n v="0"/>
    <n v="1"/>
    <n v="0"/>
    <n v="145"/>
    <d v="2016-03-17T00:00:00"/>
    <n v="3"/>
    <s v="March"/>
    <n v="1"/>
    <s v="1469,41020,Low income,835,High spender,0.0203559239395417,0,0,68,112,1,54,7,7,36,1,3,2,4,3,0,0,0,0,0,0,0,33,24-35,2403,0,0,1,0,0,0,0,1,0,145"/>
  </r>
  <r>
    <n v="1447"/>
    <x v="785"/>
    <s v="Low income"/>
    <x v="580"/>
    <s v="High spender"/>
    <n v="1.4285714285714285E-2"/>
    <n v="0"/>
    <n v="1"/>
    <n v="79"/>
    <n v="104"/>
    <n v="1"/>
    <n v="54"/>
    <n v="13"/>
    <n v="9"/>
    <n v="14"/>
    <n v="2"/>
    <n v="3"/>
    <n v="1"/>
    <n v="5"/>
    <n v="5"/>
    <x v="1"/>
    <n v="0"/>
    <n v="0"/>
    <n v="0"/>
    <n v="0"/>
    <n v="0"/>
    <n v="0"/>
    <n v="57"/>
    <s v="50-65"/>
    <n v="2408"/>
    <n v="0"/>
    <n v="0"/>
    <n v="1"/>
    <n v="0"/>
    <n v="0"/>
    <n v="0"/>
    <n v="1"/>
    <n v="0"/>
    <n v="0"/>
    <n v="167"/>
    <d v="2016-03-12T00:00:00"/>
    <n v="3"/>
    <s v="March"/>
    <n v="1"/>
    <s v="1447,49980,Low income,714,High spender,0.0142857142857143,0,1,79,104,1,54,13,9,14,2,3,1,5,5,0,0,0,0,0,0,0,57,50-65,2408,0,0,1,0,0,0,1,0,0,167"/>
  </r>
  <r>
    <n v="263"/>
    <x v="786"/>
    <s v="Low income"/>
    <x v="331"/>
    <s v="Low spender"/>
    <n v="4.2069484300559998E-3"/>
    <n v="1"/>
    <n v="1"/>
    <n v="80"/>
    <n v="158"/>
    <n v="0"/>
    <n v="23"/>
    <n v="0"/>
    <n v="0"/>
    <n v="18"/>
    <n v="6"/>
    <n v="3"/>
    <n v="1"/>
    <n v="5"/>
    <n v="8"/>
    <x v="1"/>
    <n v="0"/>
    <n v="0"/>
    <n v="0"/>
    <n v="0"/>
    <n v="0"/>
    <n v="0"/>
    <n v="52"/>
    <s v="50-65"/>
    <n v="2781"/>
    <n v="0"/>
    <n v="0"/>
    <n v="1"/>
    <n v="0"/>
    <n v="0"/>
    <n v="0"/>
    <n v="1"/>
    <n v="0"/>
    <n v="0"/>
    <n v="163"/>
    <d v="2015-03-05T00:00:00"/>
    <n v="3"/>
    <s v="March"/>
    <n v="1"/>
    <s v="263,35893,Low income,151,Low spender,0.004206948430056,1,1,80,158,0,23,0,0,18,6,3,1,5,8,0,0,0,0,0,0,0,52,50-65,2781,0,0,1,0,0,0,1,0,0,163"/>
  </r>
  <r>
    <n v="1637"/>
    <x v="787"/>
    <s v="Low income"/>
    <x v="581"/>
    <s v="Low spender"/>
    <n v="1.0741502358775856E-2"/>
    <n v="1"/>
    <n v="0"/>
    <n v="24"/>
    <n v="112"/>
    <n v="19"/>
    <n v="21"/>
    <n v="16"/>
    <n v="14"/>
    <n v="5"/>
    <n v="3"/>
    <n v="4"/>
    <n v="1"/>
    <n v="4"/>
    <n v="7"/>
    <x v="1"/>
    <n v="0"/>
    <n v="0"/>
    <n v="0"/>
    <n v="0"/>
    <n v="0"/>
    <n v="0"/>
    <n v="52"/>
    <s v="50-65"/>
    <n v="2344"/>
    <n v="1"/>
    <n v="0"/>
    <n v="0"/>
    <n v="0"/>
    <n v="0"/>
    <n v="0"/>
    <n v="0"/>
    <n v="1"/>
    <n v="0"/>
    <n v="177"/>
    <d v="2016-05-15T00:00:00"/>
    <n v="5"/>
    <s v="May"/>
    <n v="1"/>
    <s v="1637,41335,Low income,444,Low spender,0.0107415023587759,1,0,24,112,19,21,16,14,5,3,4,1,4,7,0,0,0,0,0,0,0,52,50-65,2344,1,0,0,0,0,0,0,1,0,177"/>
  </r>
  <r>
    <n v="1397"/>
    <x v="788"/>
    <s v="Low income"/>
    <x v="582"/>
    <s v="Low spender"/>
    <n v="1.2741095311840067E-2"/>
    <n v="1"/>
    <n v="0"/>
    <n v="92"/>
    <n v="76"/>
    <n v="14"/>
    <n v="74"/>
    <n v="13"/>
    <n v="5"/>
    <n v="10"/>
    <n v="2"/>
    <n v="5"/>
    <n v="0"/>
    <n v="4"/>
    <n v="8"/>
    <x v="1"/>
    <n v="0"/>
    <n v="0"/>
    <n v="0"/>
    <n v="0"/>
    <n v="0"/>
    <n v="0"/>
    <n v="48"/>
    <s v="36-50"/>
    <n v="2422"/>
    <n v="1"/>
    <n v="0"/>
    <n v="0"/>
    <n v="0"/>
    <n v="0"/>
    <n v="0"/>
    <n v="0"/>
    <n v="1"/>
    <n v="0"/>
    <n v="172"/>
    <d v="2016-02-27T00:00:00"/>
    <n v="2"/>
    <s v="February"/>
    <n v="1"/>
    <s v="1397,42618,Low income,543,Low spender,0.0127410953118401,1,0,92,76,14,74,13,5,10,2,5,0,4,8,0,0,0,0,0,0,0,48,36-50,2422,1,0,0,0,0,0,0,1,0,172"/>
  </r>
  <r>
    <n v="1279"/>
    <x v="789"/>
    <s v="Low income"/>
    <x v="583"/>
    <s v="Low spender"/>
    <n v="1.2209407100378447E-2"/>
    <n v="1"/>
    <n v="1"/>
    <n v="71"/>
    <n v="87"/>
    <n v="5"/>
    <n v="71"/>
    <n v="7"/>
    <n v="12"/>
    <n v="29"/>
    <n v="5"/>
    <n v="4"/>
    <n v="1"/>
    <n v="4"/>
    <n v="7"/>
    <x v="1"/>
    <n v="0"/>
    <n v="0"/>
    <n v="0"/>
    <n v="0"/>
    <n v="0"/>
    <n v="0"/>
    <n v="46"/>
    <s v="36-50"/>
    <n v="2456"/>
    <n v="0"/>
    <n v="0"/>
    <n v="0"/>
    <n v="1"/>
    <n v="0"/>
    <n v="0"/>
    <n v="1"/>
    <n v="0"/>
    <n v="0"/>
    <n v="153"/>
    <d v="2016-01-24T00:00:00"/>
    <n v="1"/>
    <s v="January"/>
    <n v="1"/>
    <s v="1279,44392,Low income,542,Low spender,0.0122094071003784,1,1,71,87,5,71,7,12,29,5,4,1,4,7,0,0,0,0,0,0,0,46,36-50,2456,0,0,0,1,0,0,1,0,0,153"/>
  </r>
  <r>
    <n v="1228"/>
    <x v="790"/>
    <s v="Low income"/>
    <x v="494"/>
    <s v="Low spender"/>
    <n v="1.053116566839992E-3"/>
    <n v="0"/>
    <n v="1"/>
    <n v="10"/>
    <n v="145"/>
    <n v="1"/>
    <n v="33"/>
    <n v="2"/>
    <n v="1"/>
    <n v="1"/>
    <n v="1"/>
    <n v="4"/>
    <n v="1"/>
    <n v="4"/>
    <n v="6"/>
    <x v="1"/>
    <n v="0"/>
    <n v="0"/>
    <n v="0"/>
    <n v="0"/>
    <n v="0"/>
    <n v="0"/>
    <n v="72"/>
    <s v="66+"/>
    <n v="2472"/>
    <n v="0"/>
    <n v="1"/>
    <n v="0"/>
    <n v="0"/>
    <n v="0"/>
    <n v="0"/>
    <n v="0"/>
    <n v="0"/>
    <n v="1"/>
    <n v="181"/>
    <d v="2016-01-08T00:00:00"/>
    <n v="1"/>
    <s v="January"/>
    <n v="1"/>
    <s v="1228,45579,Low income,48,Low spender,0.00105311656683999,0,1,10,145,1,33,2,1,1,1,4,1,4,6,0,0,0,0,0,0,0,72,66+,2472,0,1,0,0,0,0,0,0,1,181"/>
  </r>
  <r>
    <n v="651"/>
    <x v="791"/>
    <s v="Low income"/>
    <x v="179"/>
    <s v="High spender"/>
    <n v="2.5753585016095992E-2"/>
    <n v="1"/>
    <n v="1"/>
    <n v="53"/>
    <n v="110"/>
    <n v="5"/>
    <n v="59"/>
    <n v="7"/>
    <n v="1"/>
    <n v="7"/>
    <n v="5"/>
    <n v="5"/>
    <n v="0"/>
    <n v="4"/>
    <n v="8"/>
    <x v="1"/>
    <n v="0"/>
    <n v="0"/>
    <n v="0"/>
    <n v="0"/>
    <n v="0"/>
    <n v="0"/>
    <n v="49"/>
    <s v="36-50"/>
    <n v="2658"/>
    <n v="1"/>
    <n v="0"/>
    <n v="0"/>
    <n v="0"/>
    <n v="0"/>
    <n v="0"/>
    <n v="1"/>
    <n v="0"/>
    <n v="0"/>
    <n v="175"/>
    <d v="2015-07-06T00:00:00"/>
    <n v="7"/>
    <s v="July"/>
    <n v="1"/>
    <s v="651,44421,Low income,1144,High spender,0.025753585016096,1,1,53,110,5,59,7,1,7,5,5,0,4,8,0,0,0,0,0,0,0,49,36-50,2658,1,0,0,0,0,0,1,0,0,175"/>
  </r>
  <r>
    <n v="506"/>
    <x v="792"/>
    <s v="Low income"/>
    <x v="4"/>
    <s v="Low spender"/>
    <n v="2.1475985942991018E-3"/>
    <n v="1"/>
    <n v="0"/>
    <n v="44"/>
    <n v="155"/>
    <n v="1"/>
    <n v="25"/>
    <n v="0"/>
    <n v="1"/>
    <n v="3"/>
    <n v="4"/>
    <n v="4"/>
    <n v="1"/>
    <n v="4"/>
    <n v="8"/>
    <x v="1"/>
    <n v="0"/>
    <n v="0"/>
    <n v="0"/>
    <n v="0"/>
    <n v="0"/>
    <n v="0"/>
    <n v="40"/>
    <s v="36-50"/>
    <n v="2699"/>
    <n v="0"/>
    <n v="1"/>
    <n v="0"/>
    <n v="0"/>
    <n v="0"/>
    <n v="0"/>
    <n v="0"/>
    <n v="0"/>
    <n v="1"/>
    <n v="179"/>
    <d v="2015-05-26T00:00:00"/>
    <n v="5"/>
    <s v="May"/>
    <n v="1"/>
    <s v="506,30732,Low income,66,Low spender,0.0021475985942991,1,0,44,155,1,25,0,1,3,4,4,1,4,8,0,0,0,0,0,0,0,40,36-50,2699,0,1,0,0,0,0,0,0,1,179"/>
  </r>
  <r>
    <n v="20"/>
    <x v="793"/>
    <s v="Low income"/>
    <x v="201"/>
    <s v="Low spender"/>
    <n v="7.3330583436454465E-4"/>
    <n v="0"/>
    <n v="1"/>
    <n v="37"/>
    <n v="63"/>
    <n v="10"/>
    <n v="83"/>
    <n v="7"/>
    <n v="19"/>
    <n v="19"/>
    <n v="2"/>
    <n v="4"/>
    <n v="1"/>
    <n v="4"/>
    <n v="7"/>
    <x v="1"/>
    <n v="0"/>
    <n v="0"/>
    <n v="0"/>
    <n v="0"/>
    <n v="0"/>
    <n v="0"/>
    <n v="51"/>
    <s v="50-65"/>
    <n v="2851"/>
    <n v="0"/>
    <n v="0"/>
    <n v="0"/>
    <n v="0"/>
    <n v="1"/>
    <n v="0"/>
    <n v="1"/>
    <n v="0"/>
    <n v="0"/>
    <n v="163"/>
    <d v="2014-12-25T00:00:00"/>
    <n v="12"/>
    <s v="December"/>
    <n v="1"/>
    <s v="20,43638,Low income,32,Low spender,0.000733305834364545,0,1,37,63,10,83,7,19,19,2,4,1,4,7,0,0,0,0,0,0,0,51,50-65,2851,0,0,0,0,1,0,1,0,0,163"/>
  </r>
  <r>
    <n v="1214"/>
    <x v="794"/>
    <s v="High income"/>
    <x v="583"/>
    <s v="Low spender"/>
    <n v="1.0011637142804366E-2"/>
    <n v="0"/>
    <n v="1"/>
    <n v="46"/>
    <n v="171"/>
    <n v="0"/>
    <n v="11"/>
    <n v="0"/>
    <n v="1"/>
    <n v="20"/>
    <n v="2"/>
    <n v="4"/>
    <n v="1"/>
    <n v="4"/>
    <n v="6"/>
    <x v="1"/>
    <n v="0"/>
    <n v="0"/>
    <n v="0"/>
    <n v="0"/>
    <n v="0"/>
    <n v="0"/>
    <n v="50"/>
    <s v="36-50"/>
    <n v="2476"/>
    <n v="1"/>
    <n v="0"/>
    <n v="0"/>
    <n v="0"/>
    <n v="0"/>
    <n v="0"/>
    <n v="1"/>
    <n v="0"/>
    <n v="0"/>
    <n v="163"/>
    <d v="2016-01-04T00:00:00"/>
    <n v="1"/>
    <s v="January"/>
    <n v="1"/>
    <s v="1214,54137,High income,542,Low spender,0.0100116371428044,0,1,46,171,0,11,0,1,20,2,4,1,4,6,0,0,0,0,0,0,0,50,36-50,2476,1,0,0,0,0,0,1,0,0,163"/>
  </r>
  <r>
    <n v="874"/>
    <x v="795"/>
    <s v="Low income"/>
    <x v="584"/>
    <s v="Low spender"/>
    <n v="1.0918195624512581E-2"/>
    <n v="0"/>
    <n v="1"/>
    <n v="90"/>
    <n v="138"/>
    <n v="3"/>
    <n v="38"/>
    <n v="4"/>
    <n v="0"/>
    <n v="59"/>
    <n v="3"/>
    <n v="3"/>
    <n v="2"/>
    <n v="4"/>
    <n v="6"/>
    <x v="1"/>
    <n v="0"/>
    <n v="0"/>
    <n v="0"/>
    <n v="0"/>
    <n v="0"/>
    <n v="0"/>
    <n v="65"/>
    <s v="50-65"/>
    <n v="2587"/>
    <n v="0"/>
    <n v="1"/>
    <n v="0"/>
    <n v="0"/>
    <n v="0"/>
    <n v="0"/>
    <n v="1"/>
    <n v="0"/>
    <n v="0"/>
    <n v="124"/>
    <d v="2015-09-15T00:00:00"/>
    <n v="9"/>
    <s v="September"/>
    <n v="1"/>
    <s v="874,48726,Low income,532,Low spender,0.0109181956245126,0,1,90,138,3,38,4,0,59,3,3,2,4,6,0,0,0,0,0,0,0,65,50-65,2587,0,1,0,0,0,0,1,0,0,124"/>
  </r>
  <r>
    <n v="2055"/>
    <x v="796"/>
    <s v="Low income"/>
    <x v="63"/>
    <s v="High spender"/>
    <n v="1.9922555663117136E-2"/>
    <n v="0"/>
    <n v="1"/>
    <n v="81"/>
    <n v="152"/>
    <n v="3"/>
    <n v="22"/>
    <n v="2"/>
    <n v="5"/>
    <n v="7"/>
    <n v="1"/>
    <n v="4"/>
    <n v="1"/>
    <n v="4"/>
    <n v="5"/>
    <x v="1"/>
    <n v="0"/>
    <n v="0"/>
    <n v="0"/>
    <n v="0"/>
    <n v="0"/>
    <n v="0"/>
    <n v="44"/>
    <s v="36-50"/>
    <n v="2208"/>
    <n v="0"/>
    <n v="1"/>
    <n v="0"/>
    <n v="0"/>
    <n v="0"/>
    <n v="0"/>
    <n v="0"/>
    <n v="0"/>
    <n v="1"/>
    <n v="177"/>
    <d v="2016-09-28T00:00:00"/>
    <n v="9"/>
    <s v="September"/>
    <n v="1"/>
    <s v="2055,51650,Low income,1029,High spender,0.0199225556631171,0,1,81,152,3,22,2,5,7,1,4,1,4,5,0,0,0,0,0,0,0,44,36-50,2208,0,1,0,0,0,0,0,0,1,177"/>
  </r>
  <r>
    <n v="2037"/>
    <x v="797"/>
    <s v="Low income"/>
    <x v="201"/>
    <s v="Low spender"/>
    <n v="6.898038370338435E-4"/>
    <n v="0"/>
    <n v="1"/>
    <n v="56"/>
    <n v="95"/>
    <n v="14"/>
    <n v="64"/>
    <n v="2"/>
    <n v="9"/>
    <n v="38"/>
    <n v="1"/>
    <n v="4"/>
    <n v="2"/>
    <n v="3"/>
    <n v="7"/>
    <x v="1"/>
    <n v="0"/>
    <n v="0"/>
    <n v="0"/>
    <n v="0"/>
    <n v="0"/>
    <n v="0"/>
    <n v="65"/>
    <s v="50-65"/>
    <n v="2214"/>
    <n v="1"/>
    <n v="0"/>
    <n v="0"/>
    <n v="0"/>
    <n v="0"/>
    <n v="0"/>
    <n v="0"/>
    <n v="1"/>
    <n v="0"/>
    <n v="146"/>
    <d v="2016-09-22T00:00:00"/>
    <n v="9"/>
    <s v="September"/>
    <n v="1"/>
    <s v="2037,46390,Low income,32,Low spender,0.000689803837033844,0,1,56,95,14,64,2,9,38,1,4,2,3,7,0,0,0,0,0,0,0,65,50-65,2214,1,0,0,0,0,0,0,1,0,146"/>
  </r>
  <r>
    <n v="1925"/>
    <x v="798"/>
    <s v="Low income"/>
    <x v="585"/>
    <s v="Low spender"/>
    <n v="7.7047850770478512E-3"/>
    <n v="1"/>
    <n v="1"/>
    <n v="81"/>
    <n v="96"/>
    <n v="1"/>
    <n v="79"/>
    <n v="7"/>
    <n v="1"/>
    <n v="79"/>
    <n v="6"/>
    <n v="5"/>
    <n v="1"/>
    <n v="3"/>
    <n v="8"/>
    <x v="1"/>
    <n v="0"/>
    <n v="1"/>
    <n v="0"/>
    <n v="0"/>
    <n v="0"/>
    <n v="1"/>
    <n v="47"/>
    <s v="36-50"/>
    <n v="2249"/>
    <n v="0"/>
    <n v="0"/>
    <n v="1"/>
    <n v="0"/>
    <n v="0"/>
    <n v="0"/>
    <n v="0"/>
    <n v="0"/>
    <n v="1"/>
    <n v="105"/>
    <d v="2016-08-18T00:00:00"/>
    <n v="8"/>
    <s v="August"/>
    <n v="1"/>
    <s v="1925,46854,Low income,361,Low spender,0.00770478507704785,1,1,81,96,1,79,7,1,79,6,5,1,3,8,0,0,1,0,0,0,1,47,36-50,2249,0,0,1,0,0,0,0,0,1,105"/>
  </r>
  <r>
    <n v="737"/>
    <x v="799"/>
    <s v="Low income"/>
    <x v="238"/>
    <s v="Low spender"/>
    <n v="1.1956981585803033E-2"/>
    <n v="0"/>
    <n v="1"/>
    <n v="11"/>
    <n v="159"/>
    <n v="0"/>
    <n v="22"/>
    <n v="2"/>
    <n v="1"/>
    <n v="31"/>
    <n v="3"/>
    <n v="4"/>
    <n v="1"/>
    <n v="4"/>
    <n v="7"/>
    <x v="1"/>
    <n v="0"/>
    <n v="0"/>
    <n v="0"/>
    <n v="0"/>
    <n v="0"/>
    <n v="0"/>
    <n v="61"/>
    <s v="50-65"/>
    <n v="2630"/>
    <n v="0"/>
    <n v="0"/>
    <n v="0"/>
    <n v="1"/>
    <n v="0"/>
    <n v="0"/>
    <n v="1"/>
    <n v="0"/>
    <n v="0"/>
    <n v="153"/>
    <d v="2015-08-03T00:00:00"/>
    <n v="8"/>
    <s v="August"/>
    <n v="1"/>
    <s v="737,44911,Low income,537,Low spender,0.011956981585803,0,1,11,159,0,22,2,1,31,3,4,1,4,7,0,0,0,0,0,0,0,61,50-65,2630,0,0,0,1,0,0,1,0,0,153"/>
  </r>
  <r>
    <n v="659"/>
    <x v="800"/>
    <s v="Low income"/>
    <x v="520"/>
    <s v="Low spender"/>
    <n v="1.172562048075044E-2"/>
    <n v="1"/>
    <n v="0"/>
    <n v="46"/>
    <n v="56"/>
    <n v="10"/>
    <n v="92"/>
    <n v="19"/>
    <n v="7"/>
    <n v="25"/>
    <n v="3"/>
    <n v="3"/>
    <n v="2"/>
    <n v="4"/>
    <n v="5"/>
    <x v="1"/>
    <n v="0"/>
    <n v="0"/>
    <n v="0"/>
    <n v="0"/>
    <n v="0"/>
    <n v="0"/>
    <n v="48"/>
    <s v="36-50"/>
    <n v="2656"/>
    <n v="0"/>
    <n v="0"/>
    <n v="0"/>
    <n v="1"/>
    <n v="0"/>
    <n v="0"/>
    <n v="1"/>
    <n v="0"/>
    <n v="0"/>
    <n v="159"/>
    <d v="2015-07-08T00:00:00"/>
    <n v="7"/>
    <s v="July"/>
    <n v="1"/>
    <s v="659,46053,Low income,540,Low spender,0.0117256204807504,1,0,46,56,10,92,19,7,25,3,3,2,4,5,0,0,0,0,0,0,0,48,36-50,2656,0,0,0,1,0,0,1,0,0,159"/>
  </r>
  <r>
    <n v="1884"/>
    <x v="801"/>
    <s v="Low income"/>
    <x v="586"/>
    <s v="Low spender"/>
    <n v="7.097497198356369E-3"/>
    <n v="1"/>
    <n v="0"/>
    <n v="39"/>
    <n v="97"/>
    <n v="3"/>
    <n v="66"/>
    <n v="12"/>
    <n v="7"/>
    <n v="34"/>
    <n v="3"/>
    <n v="4"/>
    <n v="1"/>
    <n v="4"/>
    <n v="7"/>
    <x v="1"/>
    <n v="0"/>
    <n v="0"/>
    <n v="0"/>
    <n v="0"/>
    <n v="0"/>
    <n v="0"/>
    <n v="46"/>
    <s v="36-50"/>
    <n v="2260"/>
    <n v="0"/>
    <n v="0"/>
    <n v="0"/>
    <n v="1"/>
    <n v="0"/>
    <n v="0"/>
    <n v="1"/>
    <n v="0"/>
    <n v="0"/>
    <n v="151"/>
    <d v="2016-08-07T00:00:00"/>
    <n v="8"/>
    <s v="August"/>
    <n v="1"/>
    <s v="1884,48186,Low income,342,Low spender,0.00709749719835637,1,0,39,97,3,66,12,7,34,3,4,1,4,7,0,0,0,0,0,0,0,46,36-50,2260,0,0,0,1,0,0,1,0,0,151"/>
  </r>
  <r>
    <n v="967"/>
    <x v="802"/>
    <s v="Low income"/>
    <x v="587"/>
    <s v="High spender"/>
    <n v="4.0363040463885037E-2"/>
    <n v="1"/>
    <n v="0"/>
    <n v="97"/>
    <n v="127"/>
    <n v="1"/>
    <n v="56"/>
    <n v="0"/>
    <n v="1"/>
    <n v="31"/>
    <n v="3"/>
    <n v="4"/>
    <n v="2"/>
    <n v="3"/>
    <n v="7"/>
    <x v="1"/>
    <n v="0"/>
    <n v="1"/>
    <n v="0"/>
    <n v="0"/>
    <n v="0"/>
    <n v="0"/>
    <n v="39"/>
    <s v="36-50"/>
    <n v="2559"/>
    <n v="0"/>
    <n v="0"/>
    <n v="0"/>
    <n v="1"/>
    <n v="0"/>
    <n v="0"/>
    <n v="0"/>
    <n v="0"/>
    <n v="1"/>
    <n v="154"/>
    <d v="2015-10-13T00:00:00"/>
    <n v="10"/>
    <s v="October"/>
    <n v="1"/>
    <s v="967,39665,Low income,1601,High spender,0.040363040463885,1,0,97,127,1,56,0,1,31,3,4,2,3,7,0,0,1,0,0,0,0,39,36-50,2559,0,0,0,1,0,0,0,0,1,154"/>
  </r>
  <r>
    <n v="845"/>
    <x v="803"/>
    <s v="Low income"/>
    <x v="201"/>
    <s v="Low spender"/>
    <n v="6.2730337959695755E-4"/>
    <n v="0"/>
    <n v="0"/>
    <n v="86"/>
    <n v="102"/>
    <n v="9"/>
    <n v="63"/>
    <n v="2"/>
    <n v="9"/>
    <n v="24"/>
    <n v="1"/>
    <n v="4"/>
    <n v="1"/>
    <n v="4"/>
    <n v="6"/>
    <x v="1"/>
    <n v="0"/>
    <n v="0"/>
    <n v="0"/>
    <n v="0"/>
    <n v="0"/>
    <n v="0"/>
    <n v="74"/>
    <s v="66+"/>
    <n v="2596"/>
    <n v="0"/>
    <n v="1"/>
    <n v="0"/>
    <n v="0"/>
    <n v="0"/>
    <n v="0"/>
    <n v="0"/>
    <n v="0"/>
    <n v="1"/>
    <n v="161"/>
    <d v="2015-09-06T00:00:00"/>
    <n v="9"/>
    <s v="September"/>
    <n v="1"/>
    <s v="845,51012,Low income,32,Low spender,0.000627303379596958,0,0,86,102,9,63,2,9,24,1,4,1,4,6,0,0,0,0,0,0,0,74,66+,2596,0,1,0,0,0,0,0,0,1,161"/>
  </r>
  <r>
    <n v="189"/>
    <x v="804"/>
    <s v="Low income"/>
    <x v="588"/>
    <s v="Low spender"/>
    <n v="5.5115137787844467E-3"/>
    <n v="0"/>
    <n v="0"/>
    <n v="92"/>
    <n v="45"/>
    <n v="47"/>
    <n v="52"/>
    <n v="21"/>
    <n v="20"/>
    <n v="25"/>
    <n v="2"/>
    <n v="3"/>
    <n v="1"/>
    <n v="5"/>
    <n v="6"/>
    <x v="1"/>
    <n v="0"/>
    <n v="0"/>
    <n v="0"/>
    <n v="0"/>
    <n v="0"/>
    <n v="0"/>
    <n v="62"/>
    <s v="50-65"/>
    <n v="2804"/>
    <n v="0"/>
    <n v="0"/>
    <n v="0"/>
    <n v="1"/>
    <n v="0"/>
    <n v="1"/>
    <n v="0"/>
    <n v="0"/>
    <n v="0"/>
    <n v="160"/>
    <d v="2015-02-10T00:00:00"/>
    <n v="2"/>
    <s v="February"/>
    <n v="1"/>
    <s v="189,26490,Low income,146,Low spender,0.00551151377878445,0,0,92,45,47,52,21,20,25,2,3,1,5,6,0,0,0,0,0,0,0,62,50-65,2804,0,0,0,1,0,1,0,0,0,160"/>
  </r>
  <r>
    <n v="1855"/>
    <x v="805"/>
    <s v="Low income"/>
    <x v="589"/>
    <s v="High spender"/>
    <n v="2.3671087302105789E-2"/>
    <n v="0"/>
    <n v="0"/>
    <n v="23"/>
    <n v="102"/>
    <n v="9"/>
    <n v="49"/>
    <n v="24"/>
    <n v="3"/>
    <n v="12"/>
    <n v="1"/>
    <n v="2"/>
    <n v="1"/>
    <n v="6"/>
    <n v="4"/>
    <x v="1"/>
    <n v="0"/>
    <n v="0"/>
    <n v="0"/>
    <n v="0"/>
    <n v="0"/>
    <n v="0"/>
    <n v="34"/>
    <s v="24-35"/>
    <n v="2270"/>
    <n v="0"/>
    <n v="1"/>
    <n v="0"/>
    <n v="0"/>
    <n v="0"/>
    <n v="0"/>
    <n v="0"/>
    <n v="0"/>
    <n v="1"/>
    <n v="175"/>
    <d v="2016-07-28T00:00:00"/>
    <n v="7"/>
    <s v="July"/>
    <n v="1"/>
    <s v="1855,45921,Low income,1087,High spender,0.0236710873021058,0,0,23,102,9,49,24,3,12,1,2,1,6,4,0,0,0,0,0,0,0,34,24-35,2270,0,1,0,0,0,0,0,0,1,175"/>
  </r>
  <r>
    <n v="1700"/>
    <x v="806"/>
    <s v="High income"/>
    <x v="590"/>
    <s v="High spender"/>
    <n v="2.0617224703754291E-2"/>
    <n v="0"/>
    <n v="1"/>
    <n v="79"/>
    <n v="135"/>
    <n v="9"/>
    <n v="39"/>
    <n v="4"/>
    <n v="0"/>
    <n v="7"/>
    <n v="1"/>
    <n v="2"/>
    <n v="2"/>
    <n v="5"/>
    <n v="2"/>
    <x v="1"/>
    <n v="0"/>
    <n v="0"/>
    <n v="0"/>
    <n v="0"/>
    <n v="0"/>
    <n v="0"/>
    <n v="53"/>
    <s v="50-65"/>
    <n v="2318"/>
    <n v="0"/>
    <n v="0"/>
    <n v="0"/>
    <n v="1"/>
    <n v="0"/>
    <n v="0"/>
    <n v="1"/>
    <n v="0"/>
    <n v="0"/>
    <n v="180"/>
    <d v="2016-06-10T00:00:00"/>
    <n v="6"/>
    <s v="June"/>
    <n v="1"/>
    <s v="1700,54178,High income,1117,High spender,0.0206172247037543,0,1,79,135,9,39,4,0,7,1,2,2,5,2,0,0,0,0,0,0,0,53,50-65,2318,0,0,0,1,0,0,1,0,0,180"/>
  </r>
  <r>
    <n v="1115"/>
    <x v="807"/>
    <s v="Low income"/>
    <x v="466"/>
    <s v="Low spender"/>
    <n v="1.1152198156952516E-3"/>
    <n v="1"/>
    <n v="1"/>
    <n v="69"/>
    <n v="135"/>
    <n v="1"/>
    <n v="41"/>
    <n v="10"/>
    <n v="1"/>
    <n v="67"/>
    <n v="5"/>
    <n v="3"/>
    <n v="3"/>
    <n v="3"/>
    <n v="6"/>
    <x v="1"/>
    <n v="0"/>
    <n v="1"/>
    <n v="0"/>
    <n v="0"/>
    <n v="0"/>
    <n v="0"/>
    <n v="68"/>
    <s v="66+"/>
    <n v="2510"/>
    <n v="0"/>
    <n v="0"/>
    <n v="0"/>
    <n v="1"/>
    <n v="0"/>
    <n v="0"/>
    <n v="1"/>
    <n v="0"/>
    <n v="0"/>
    <n v="121"/>
    <d v="2015-12-01T00:00:00"/>
    <n v="12"/>
    <s v="December"/>
    <n v="1"/>
    <s v="1115,34074,Low income,38,Low spender,0.00111521981569525,1,1,69,135,1,41,10,1,67,5,3,3,3,6,0,0,1,0,0,0,0,68,66+,2510,0,0,0,1,0,0,1,0,0,121"/>
  </r>
  <r>
    <n v="453"/>
    <x v="808"/>
    <s v="Low income"/>
    <x v="591"/>
    <s v="Low spender"/>
    <n v="1.8075011296882059E-2"/>
    <n v="1"/>
    <n v="0"/>
    <n v="76"/>
    <n v="41"/>
    <n v="5"/>
    <n v="129"/>
    <n v="10"/>
    <n v="3"/>
    <n v="3"/>
    <n v="3"/>
    <n v="4"/>
    <n v="1"/>
    <n v="4"/>
    <n v="9"/>
    <x v="1"/>
    <n v="0"/>
    <n v="0"/>
    <n v="0"/>
    <n v="0"/>
    <n v="0"/>
    <n v="0"/>
    <n v="43"/>
    <s v="36-50"/>
    <n v="2717"/>
    <n v="0"/>
    <n v="0"/>
    <n v="1"/>
    <n v="0"/>
    <n v="0"/>
    <n v="0"/>
    <n v="1"/>
    <n v="0"/>
    <n v="0"/>
    <n v="185"/>
    <d v="2015-05-08T00:00:00"/>
    <n v="5"/>
    <s v="May"/>
    <n v="1"/>
    <s v="453,28769,Low income,520,Low spender,0.0180750112968821,1,0,76,41,5,129,10,3,3,3,4,1,4,9,0,0,0,0,0,0,0,43,36-50,2717,0,0,1,0,0,0,1,0,0,185"/>
  </r>
  <r>
    <n v="936"/>
    <x v="809"/>
    <s v="Low income"/>
    <x v="201"/>
    <s v="Low spender"/>
    <n v="9.1648527895520678E-4"/>
    <n v="2"/>
    <n v="0"/>
    <n v="89"/>
    <n v="51"/>
    <n v="23"/>
    <n v="82"/>
    <n v="33"/>
    <n v="0"/>
    <n v="42"/>
    <n v="4"/>
    <n v="5"/>
    <n v="1"/>
    <n v="3"/>
    <n v="9"/>
    <x v="1"/>
    <n v="0"/>
    <n v="0"/>
    <n v="0"/>
    <n v="0"/>
    <n v="0"/>
    <n v="0"/>
    <n v="52"/>
    <s v="50-65"/>
    <n v="2569"/>
    <n v="0"/>
    <n v="0"/>
    <n v="0"/>
    <n v="1"/>
    <n v="0"/>
    <n v="0"/>
    <n v="1"/>
    <n v="0"/>
    <n v="0"/>
    <n v="147"/>
    <d v="2015-10-03T00:00:00"/>
    <n v="10"/>
    <s v="October"/>
    <n v="1"/>
    <s v="936,34916,Low income,32,Low spender,0.000916485278955207,2,0,89,51,23,82,33,0,42,4,5,1,3,9,0,0,0,0,0,0,0,52,50-65,2569,0,0,0,1,0,0,1,0,0,147"/>
  </r>
  <r>
    <n v="1110"/>
    <x v="810"/>
    <s v="Low income"/>
    <x v="111"/>
    <s v="Low spender"/>
    <n v="8.271298593879239E-4"/>
    <n v="0"/>
    <n v="1"/>
    <n v="90"/>
    <n v="67"/>
    <n v="15"/>
    <n v="80"/>
    <n v="17"/>
    <n v="11"/>
    <n v="80"/>
    <n v="3"/>
    <n v="1"/>
    <n v="4"/>
    <n v="4"/>
    <n v="3"/>
    <x v="1"/>
    <n v="0"/>
    <n v="0"/>
    <n v="0"/>
    <n v="0"/>
    <n v="0"/>
    <n v="0"/>
    <n v="62"/>
    <s v="50-65"/>
    <n v="2511"/>
    <n v="0"/>
    <n v="0"/>
    <n v="0"/>
    <n v="1"/>
    <n v="0"/>
    <n v="0"/>
    <n v="0"/>
    <n v="1"/>
    <n v="0"/>
    <n v="110"/>
    <d v="2015-11-30T00:00:00"/>
    <n v="11"/>
    <s v="November"/>
    <n v="1"/>
    <s v="1110,42315,Low income,35,Low spender,0.000827129859387924,0,1,90,67,15,80,17,11,80,3,1,4,4,3,0,0,0,0,0,0,0,62,50-65,2511,0,0,0,1,0,0,0,1,0,110"/>
  </r>
  <r>
    <n v="293"/>
    <x v="811"/>
    <s v="Low income"/>
    <x v="85"/>
    <s v="Low spender"/>
    <n v="4.5682960255824577E-4"/>
    <n v="0"/>
    <n v="0"/>
    <n v="96"/>
    <n v="24"/>
    <n v="1"/>
    <n v="108"/>
    <n v="29"/>
    <n v="29"/>
    <n v="14"/>
    <n v="1"/>
    <n v="4"/>
    <n v="1"/>
    <n v="4"/>
    <n v="8"/>
    <x v="1"/>
    <n v="0"/>
    <n v="0"/>
    <n v="0"/>
    <n v="0"/>
    <n v="0"/>
    <n v="0"/>
    <n v="68"/>
    <s v="66+"/>
    <n v="2768"/>
    <n v="0"/>
    <n v="0"/>
    <n v="0"/>
    <n v="0"/>
    <n v="1"/>
    <n v="1"/>
    <n v="0"/>
    <n v="0"/>
    <n v="0"/>
    <n v="177"/>
    <d v="2015-03-18T00:00:00"/>
    <n v="3"/>
    <s v="March"/>
    <n v="1"/>
    <s v="293,28457,Low income,13,Low spender,0.000456829602558246,0,0,96,24,1,108,29,29,14,1,4,1,4,8,0,0,0,0,0,0,0,68,66+,2768,0,0,0,0,1,1,0,0,0,177"/>
  </r>
  <r>
    <n v="581"/>
    <x v="812"/>
    <s v="High income"/>
    <x v="8"/>
    <s v="Low spender"/>
    <n v="3.124195978975999E-4"/>
    <n v="1"/>
    <n v="1"/>
    <n v="49"/>
    <n v="109"/>
    <n v="18"/>
    <n v="16"/>
    <n v="24"/>
    <n v="26"/>
    <n v="18"/>
    <n v="4"/>
    <n v="3"/>
    <n v="1"/>
    <n v="5"/>
    <n v="4"/>
    <x v="1"/>
    <n v="0"/>
    <n v="0"/>
    <n v="0"/>
    <n v="0"/>
    <n v="0"/>
    <n v="0"/>
    <n v="57"/>
    <s v="50-65"/>
    <n v="2681"/>
    <n v="0"/>
    <n v="0"/>
    <n v="0"/>
    <n v="1"/>
    <n v="0"/>
    <n v="0"/>
    <n v="1"/>
    <n v="0"/>
    <n v="0"/>
    <n v="175"/>
    <d v="2015-06-13T00:00:00"/>
    <n v="6"/>
    <s v="June"/>
    <n v="1"/>
    <s v="581,54414,High income,17,Low spender,0.0003124195978976,1,1,49,109,18,16,24,26,18,4,3,1,5,4,0,0,0,0,0,0,0,57,50-65,2681,0,0,0,1,0,0,1,0,0,175"/>
  </r>
  <r>
    <n v="750"/>
    <x v="813"/>
    <s v="Low income"/>
    <x v="592"/>
    <s v="Low spender"/>
    <n v="1.1842513669030394E-2"/>
    <n v="1"/>
    <n v="0"/>
    <n v="13"/>
    <n v="32"/>
    <n v="34"/>
    <n v="41"/>
    <n v="73"/>
    <n v="16"/>
    <n v="116"/>
    <n v="3"/>
    <n v="4"/>
    <n v="2"/>
    <n v="3"/>
    <n v="7"/>
    <x v="1"/>
    <n v="0"/>
    <n v="0"/>
    <n v="0"/>
    <n v="0"/>
    <n v="0"/>
    <n v="0"/>
    <n v="32"/>
    <s v="24-35"/>
    <n v="2626"/>
    <n v="0"/>
    <n v="0"/>
    <n v="0"/>
    <n v="1"/>
    <n v="0"/>
    <n v="0"/>
    <n v="1"/>
    <n v="0"/>
    <n v="0"/>
    <n v="80"/>
    <d v="2015-08-07T00:00:00"/>
    <n v="8"/>
    <s v="August"/>
    <n v="1"/>
    <s v="750,41883,Low income,496,Low spender,0.0118425136690304,1,0,13,32,34,41,73,16,116,3,4,2,3,7,0,0,0,0,0,0,0,32,24-35,2626,0,0,0,1,0,0,1,0,0,80"/>
  </r>
  <r>
    <n v="348"/>
    <x v="814"/>
    <s v="Low income"/>
    <x v="524"/>
    <s v="Low spender"/>
    <n v="5.0655871878248944E-3"/>
    <n v="1"/>
    <n v="1"/>
    <n v="64"/>
    <n v="203"/>
    <n v="0"/>
    <n v="10"/>
    <n v="0"/>
    <n v="0"/>
    <n v="2"/>
    <n v="5"/>
    <n v="3"/>
    <n v="1"/>
    <n v="6"/>
    <n v="6"/>
    <x v="1"/>
    <n v="0"/>
    <n v="0"/>
    <n v="1"/>
    <n v="0"/>
    <n v="0"/>
    <n v="0"/>
    <n v="46"/>
    <s v="36-50"/>
    <n v="2755"/>
    <n v="0"/>
    <n v="1"/>
    <n v="0"/>
    <n v="0"/>
    <n v="0"/>
    <n v="0"/>
    <n v="0"/>
    <n v="0"/>
    <n v="1"/>
    <n v="211"/>
    <d v="2015-03-31T00:00:00"/>
    <n v="3"/>
    <s v="March"/>
    <n v="1"/>
    <s v="348,45207,Low income,229,Low spender,0.00506558718782489,1,1,64,203,0,10,0,0,2,5,3,1,6,6,0,0,0,1,0,0,0,46,36-50,2755,0,1,0,0,0,0,0,0,1,211"/>
  </r>
  <r>
    <n v="2190"/>
    <x v="815"/>
    <s v="Low income"/>
    <x v="338"/>
    <s v="Low spender"/>
    <n v="1.7735089572165873E-3"/>
    <n v="1"/>
    <n v="1"/>
    <n v="47"/>
    <n v="97"/>
    <n v="12"/>
    <n v="84"/>
    <n v="13"/>
    <n v="10"/>
    <n v="15"/>
    <n v="7"/>
    <n v="3"/>
    <n v="1"/>
    <n v="6"/>
    <n v="5"/>
    <x v="1"/>
    <n v="0"/>
    <n v="0"/>
    <n v="0"/>
    <n v="0"/>
    <n v="0"/>
    <n v="0"/>
    <n v="40"/>
    <s v="36-50"/>
    <n v="2163"/>
    <n v="0"/>
    <n v="1"/>
    <n v="0"/>
    <n v="0"/>
    <n v="0"/>
    <n v="0"/>
    <n v="1"/>
    <n v="0"/>
    <n v="0"/>
    <n v="201"/>
    <d v="2016-11-12T00:00:00"/>
    <n v="11"/>
    <s v="November"/>
    <n v="1"/>
    <s v="2190,50183,Low income,89,Low spender,0.00177350895721659,1,1,47,97,12,84,13,10,15,7,3,1,6,5,0,0,0,0,0,0,0,40,36-50,2163,0,1,0,0,0,0,1,0,0,201"/>
  </r>
  <r>
    <n v="1602"/>
    <x v="816"/>
    <s v="High income"/>
    <x v="384"/>
    <s v="Low spender"/>
    <n v="6.2407293513259288E-3"/>
    <n v="1"/>
    <n v="0"/>
    <n v="9"/>
    <n v="125"/>
    <n v="6"/>
    <n v="73"/>
    <n v="8"/>
    <n v="4"/>
    <n v="19"/>
    <n v="1"/>
    <n v="3"/>
    <n v="1"/>
    <n v="6"/>
    <n v="4"/>
    <x v="1"/>
    <n v="0"/>
    <n v="0"/>
    <n v="0"/>
    <n v="0"/>
    <n v="0"/>
    <n v="0"/>
    <n v="50"/>
    <s v="36-50"/>
    <n v="2357"/>
    <n v="1"/>
    <n v="0"/>
    <n v="0"/>
    <n v="0"/>
    <n v="0"/>
    <n v="0"/>
    <n v="0"/>
    <n v="1"/>
    <n v="0"/>
    <n v="197"/>
    <d v="2016-05-02T00:00:00"/>
    <n v="5"/>
    <s v="May"/>
    <n v="1"/>
    <s v="1602,55282,High income,345,Low spender,0.00624072935132593,1,0,9,125,6,73,8,4,19,1,3,1,6,4,0,0,0,0,0,0,0,50,36-50,2357,1,0,0,0,0,0,0,1,0,197"/>
  </r>
  <r>
    <n v="1449"/>
    <x v="817"/>
    <s v="Low income"/>
    <x v="593"/>
    <s v="High spender"/>
    <n v="3.661479997945874E-2"/>
    <n v="0"/>
    <n v="1"/>
    <n v="84"/>
    <n v="116"/>
    <n v="6"/>
    <n v="82"/>
    <n v="6"/>
    <n v="6"/>
    <n v="41"/>
    <n v="2"/>
    <n v="3"/>
    <n v="1"/>
    <n v="6"/>
    <n v="5"/>
    <x v="1"/>
    <n v="0"/>
    <n v="0"/>
    <n v="0"/>
    <n v="0"/>
    <n v="0"/>
    <n v="0"/>
    <n v="65"/>
    <s v="50-65"/>
    <n v="2407"/>
    <n v="0"/>
    <n v="0"/>
    <n v="0"/>
    <n v="1"/>
    <n v="0"/>
    <n v="0"/>
    <n v="1"/>
    <n v="0"/>
    <n v="0"/>
    <n v="175"/>
    <d v="2016-03-13T00:00:00"/>
    <n v="3"/>
    <s v="March"/>
    <n v="1"/>
    <s v="1449,38946,Low income,1426,High spender,0.0366147999794587,0,1,84,116,6,82,6,6,41,2,3,1,6,5,0,0,0,0,0,0,0,65,50-65,2407,0,0,0,1,0,0,1,0,0,175"/>
  </r>
  <r>
    <n v="1412"/>
    <x v="818"/>
    <s v="Low income"/>
    <x v="594"/>
    <s v="High spender"/>
    <n v="2.2878247075153679E-2"/>
    <n v="0"/>
    <n v="1"/>
    <n v="48"/>
    <n v="210"/>
    <n v="0"/>
    <n v="6"/>
    <n v="0"/>
    <n v="0"/>
    <n v="2"/>
    <n v="2"/>
    <n v="4"/>
    <n v="1"/>
    <n v="5"/>
    <n v="7"/>
    <x v="1"/>
    <n v="0"/>
    <n v="0"/>
    <n v="0"/>
    <n v="0"/>
    <n v="0"/>
    <n v="0"/>
    <n v="46"/>
    <s v="36-50"/>
    <n v="2418"/>
    <n v="0"/>
    <n v="1"/>
    <n v="0"/>
    <n v="0"/>
    <n v="0"/>
    <n v="0"/>
    <n v="0"/>
    <n v="0"/>
    <n v="1"/>
    <n v="214"/>
    <d v="2016-03-02T00:00:00"/>
    <n v="3"/>
    <s v="March"/>
    <n v="1"/>
    <s v="1412,40344,Low income,923,High spender,0.0228782470751537,0,1,48,210,0,6,0,0,2,2,4,1,5,7,0,0,0,0,0,0,0,46,36-50,2418,0,1,0,0,0,0,0,0,1,214"/>
  </r>
  <r>
    <n v="972"/>
    <x v="819"/>
    <s v="High income"/>
    <x v="68"/>
    <s v="Low spender"/>
    <n v="1.7429112239734628E-3"/>
    <n v="1"/>
    <n v="1"/>
    <n v="4"/>
    <n v="173"/>
    <n v="4"/>
    <n v="30"/>
    <n v="3"/>
    <n v="6"/>
    <n v="41"/>
    <n v="4"/>
    <n v="5"/>
    <n v="1"/>
    <n v="4"/>
    <n v="7"/>
    <x v="1"/>
    <n v="0"/>
    <n v="0"/>
    <n v="0"/>
    <n v="0"/>
    <n v="0"/>
    <n v="0"/>
    <n v="44"/>
    <s v="36-50"/>
    <n v="2557"/>
    <n v="0"/>
    <n v="1"/>
    <n v="0"/>
    <n v="0"/>
    <n v="0"/>
    <n v="0"/>
    <n v="1"/>
    <n v="0"/>
    <n v="0"/>
    <n v="175"/>
    <d v="2015-10-15T00:00:00"/>
    <n v="10"/>
    <s v="October"/>
    <n v="1"/>
    <s v="972,53359,High income,93,Low spender,0.00174291122397346,1,1,4,173,4,30,3,6,41,4,5,1,4,7,0,0,0,0,0,0,0,44,36-50,2557,0,1,0,0,0,0,1,0,0,175"/>
  </r>
  <r>
    <n v="292"/>
    <x v="820"/>
    <s v="Low income"/>
    <x v="283"/>
    <s v="High spender"/>
    <n v="2.8706048403835775E-2"/>
    <n v="1"/>
    <n v="1"/>
    <n v="69"/>
    <n v="159"/>
    <n v="4"/>
    <n v="45"/>
    <n v="6"/>
    <n v="2"/>
    <n v="38"/>
    <n v="6"/>
    <n v="5"/>
    <n v="1"/>
    <n v="4"/>
    <n v="8"/>
    <x v="1"/>
    <n v="0"/>
    <n v="0"/>
    <n v="0"/>
    <n v="0"/>
    <n v="0"/>
    <n v="0"/>
    <n v="45"/>
    <s v="36-50"/>
    <n v="2768"/>
    <n v="0"/>
    <n v="1"/>
    <n v="0"/>
    <n v="0"/>
    <n v="0"/>
    <n v="0"/>
    <n v="1"/>
    <n v="0"/>
    <n v="0"/>
    <n v="178"/>
    <d v="2015-03-18T00:00:00"/>
    <n v="3"/>
    <s v="March"/>
    <n v="1"/>
    <s v="292,48178,Low income,1383,High spender,0.0287060484038358,1,1,69,159,4,45,6,2,38,6,5,1,4,8,0,0,0,0,0,0,0,45,36-50,2768,0,1,0,0,0,0,1,0,0,178"/>
  </r>
  <r>
    <n v="88"/>
    <x v="821"/>
    <s v="Low income"/>
    <x v="315"/>
    <s v="High spender"/>
    <n v="3.0766852195423623E-2"/>
    <n v="1"/>
    <n v="0"/>
    <n v="21"/>
    <n v="125"/>
    <n v="17"/>
    <n v="52"/>
    <n v="3"/>
    <n v="19"/>
    <n v="30"/>
    <n v="4"/>
    <n v="5"/>
    <n v="1"/>
    <n v="4"/>
    <n v="8"/>
    <x v="1"/>
    <n v="0"/>
    <n v="1"/>
    <n v="0"/>
    <n v="0"/>
    <n v="0"/>
    <n v="1"/>
    <n v="48"/>
    <s v="36-50"/>
    <n v="2831"/>
    <n v="0"/>
    <n v="0"/>
    <n v="1"/>
    <n v="0"/>
    <n v="0"/>
    <n v="0"/>
    <n v="1"/>
    <n v="0"/>
    <n v="0"/>
    <n v="186"/>
    <d v="2015-01-14T00:00:00"/>
    <n v="1"/>
    <s v="January"/>
    <n v="1"/>
    <s v="88,38808,Low income,1194,High spender,0.0307668521954236,1,0,21,125,17,52,3,19,30,4,5,1,4,8,0,0,1,0,0,0,1,48,36-50,2831,0,0,1,0,0,0,1,0,0,186"/>
  </r>
  <r>
    <n v="1751"/>
    <x v="822"/>
    <s v="High income"/>
    <x v="595"/>
    <s v="Low spender"/>
    <n v="4.3938292545028677E-3"/>
    <n v="0"/>
    <n v="1"/>
    <n v="2"/>
    <n v="167"/>
    <n v="0"/>
    <n v="43"/>
    <n v="6"/>
    <n v="2"/>
    <n v="13"/>
    <n v="2"/>
    <n v="4"/>
    <n v="2"/>
    <n v="4"/>
    <n v="5"/>
    <x v="1"/>
    <n v="0"/>
    <n v="0"/>
    <n v="0"/>
    <n v="0"/>
    <n v="0"/>
    <n v="0"/>
    <n v="45"/>
    <s v="36-50"/>
    <n v="2304"/>
    <n v="0"/>
    <n v="0"/>
    <n v="0"/>
    <n v="1"/>
    <n v="0"/>
    <n v="0"/>
    <n v="0"/>
    <n v="0"/>
    <n v="1"/>
    <n v="205"/>
    <d v="2016-06-24T00:00:00"/>
    <n v="6"/>
    <s v="June"/>
    <n v="1"/>
    <s v="1751,61905,High income,272,Low spender,0.00439382925450287,0,1,2,167,0,43,6,2,13,2,4,2,4,5,0,0,0,0,0,0,0,45,36-50,2304,0,0,0,1,0,0,0,0,1,205"/>
  </r>
  <r>
    <n v="1612"/>
    <x v="823"/>
    <s v="High income"/>
    <x v="596"/>
    <s v="Low spender"/>
    <n v="1.0092623344034836E-2"/>
    <n v="1"/>
    <n v="1"/>
    <n v="13"/>
    <n v="185"/>
    <n v="0"/>
    <n v="28"/>
    <n v="3"/>
    <n v="2"/>
    <n v="17"/>
    <n v="6"/>
    <n v="3"/>
    <n v="1"/>
    <n v="6"/>
    <n v="4"/>
    <x v="1"/>
    <n v="0"/>
    <n v="0"/>
    <n v="0"/>
    <n v="0"/>
    <n v="0"/>
    <n v="0"/>
    <n v="54"/>
    <s v="50-65"/>
    <n v="2353"/>
    <n v="0"/>
    <n v="1"/>
    <n v="0"/>
    <n v="0"/>
    <n v="0"/>
    <n v="0"/>
    <n v="1"/>
    <n v="0"/>
    <n v="0"/>
    <n v="201"/>
    <d v="2016-05-06T00:00:00"/>
    <n v="5"/>
    <s v="May"/>
    <n v="1"/>
    <s v="1612,54198,High income,547,Low spender,0.0100926233440348,1,1,13,185,0,28,3,2,17,6,3,1,6,4,0,0,0,0,0,0,0,54,50-65,2353,0,1,0,0,0,0,1,0,0,201"/>
  </r>
  <r>
    <n v="1590"/>
    <x v="824"/>
    <s v="High income"/>
    <x v="53"/>
    <s v="Low spender"/>
    <n v="3.0400486407782527E-4"/>
    <n v="1"/>
    <n v="0"/>
    <n v="0"/>
    <n v="140"/>
    <n v="4"/>
    <n v="61"/>
    <n v="0"/>
    <n v="13"/>
    <n v="4"/>
    <n v="2"/>
    <n v="3"/>
    <n v="1"/>
    <n v="6"/>
    <n v="4"/>
    <x v="1"/>
    <n v="0"/>
    <n v="0"/>
    <n v="0"/>
    <n v="0"/>
    <n v="0"/>
    <n v="0"/>
    <n v="41"/>
    <s v="36-50"/>
    <n v="2361"/>
    <n v="0"/>
    <n v="0"/>
    <n v="0"/>
    <n v="1"/>
    <n v="0"/>
    <n v="0"/>
    <n v="0"/>
    <n v="1"/>
    <n v="0"/>
    <n v="214"/>
    <d v="2016-04-28T00:00:00"/>
    <n v="4"/>
    <s v="April"/>
    <n v="1"/>
    <s v="1590,62499,High income,19,Low spender,0.000304004864077825,1,0,0,140,4,61,0,13,4,2,3,1,6,4,0,0,0,0,0,0,0,41,36-50,2361,0,0,0,1,0,0,0,1,0,214"/>
  </r>
  <r>
    <n v="1262"/>
    <x v="825"/>
    <s v="Low income"/>
    <x v="334"/>
    <s v="Low spender"/>
    <n v="6.2849318758277032E-4"/>
    <n v="0"/>
    <n v="1"/>
    <n v="24"/>
    <n v="182"/>
    <n v="4"/>
    <n v="33"/>
    <n v="0"/>
    <n v="0"/>
    <n v="66"/>
    <n v="2"/>
    <n v="4"/>
    <n v="1"/>
    <n v="5"/>
    <n v="7"/>
    <x v="1"/>
    <n v="0"/>
    <n v="0"/>
    <n v="0"/>
    <n v="0"/>
    <n v="0"/>
    <n v="0"/>
    <n v="66"/>
    <s v="66+"/>
    <n v="2461"/>
    <n v="0"/>
    <n v="0"/>
    <n v="0"/>
    <n v="0"/>
    <n v="1"/>
    <n v="0"/>
    <n v="0"/>
    <n v="1"/>
    <n v="0"/>
    <n v="153"/>
    <d v="2016-01-19T00:00:00"/>
    <n v="1"/>
    <s v="January"/>
    <n v="1"/>
    <s v="1262,44551,Low income,28,Low spender,0.00062849318758277,0,1,24,182,4,33,0,0,66,2,4,1,5,7,0,0,0,0,0,0,0,66,66+,2461,0,0,0,0,1,0,0,1,0,153"/>
  </r>
  <r>
    <n v="1007"/>
    <x v="826"/>
    <s v="Low income"/>
    <x v="597"/>
    <s v="Low spender"/>
    <n v="5.358255451713396E-3"/>
    <n v="0"/>
    <n v="1"/>
    <n v="24"/>
    <n v="173"/>
    <n v="2"/>
    <n v="39"/>
    <n v="3"/>
    <n v="2"/>
    <n v="47"/>
    <n v="3"/>
    <n v="5"/>
    <n v="1"/>
    <n v="4"/>
    <n v="7"/>
    <x v="1"/>
    <n v="0"/>
    <n v="0"/>
    <n v="0"/>
    <n v="0"/>
    <n v="0"/>
    <n v="0"/>
    <n v="71"/>
    <s v="66+"/>
    <n v="2545"/>
    <n v="0"/>
    <n v="1"/>
    <n v="0"/>
    <n v="0"/>
    <n v="0"/>
    <n v="0"/>
    <n v="0"/>
    <n v="1"/>
    <n v="0"/>
    <n v="172"/>
    <d v="2015-10-27T00:00:00"/>
    <n v="10"/>
    <s v="October"/>
    <n v="1"/>
    <s v="1007,48150,Low income,258,Low spender,0.0053582554517134,0,1,24,173,2,39,3,2,47,3,5,1,4,7,0,0,0,0,0,0,0,71,66+,2545,0,1,0,0,0,0,0,1,0,172"/>
  </r>
  <r>
    <n v="823"/>
    <x v="827"/>
    <s v="Low income"/>
    <x v="598"/>
    <s v="Low spender"/>
    <n v="5.404941660947152E-3"/>
    <n v="1"/>
    <n v="0"/>
    <n v="11"/>
    <n v="158"/>
    <n v="6"/>
    <n v="45"/>
    <n v="8"/>
    <n v="2"/>
    <n v="2"/>
    <n v="7"/>
    <n v="3"/>
    <n v="2"/>
    <n v="5"/>
    <n v="7"/>
    <x v="1"/>
    <n v="0"/>
    <n v="0"/>
    <n v="0"/>
    <n v="0"/>
    <n v="0"/>
    <n v="0"/>
    <n v="40"/>
    <s v="36-50"/>
    <n v="2604"/>
    <n v="0"/>
    <n v="1"/>
    <n v="0"/>
    <n v="0"/>
    <n v="0"/>
    <n v="0"/>
    <n v="1"/>
    <n v="0"/>
    <n v="0"/>
    <n v="217"/>
    <d v="2015-08-29T00:00:00"/>
    <n v="8"/>
    <s v="August"/>
    <n v="1"/>
    <s v="823,34968,Low income,189,Low spender,0.00540494166094715,1,0,11,158,6,45,8,2,2,7,3,2,5,7,0,0,0,0,0,0,0,40,36-50,2604,0,1,0,0,0,0,1,0,0,217"/>
  </r>
  <r>
    <n v="800"/>
    <x v="828"/>
    <s v="Low income"/>
    <x v="8"/>
    <s v="Low spender"/>
    <n v="4.0277679057976163E-4"/>
    <n v="1"/>
    <n v="0"/>
    <n v="71"/>
    <n v="116"/>
    <n v="11"/>
    <n v="72"/>
    <n v="3"/>
    <n v="17"/>
    <n v="46"/>
    <n v="4"/>
    <n v="4"/>
    <n v="1"/>
    <n v="5"/>
    <n v="6"/>
    <x v="1"/>
    <n v="0"/>
    <n v="1"/>
    <n v="0"/>
    <n v="0"/>
    <n v="0"/>
    <n v="1"/>
    <n v="36"/>
    <s v="36-50"/>
    <n v="2613"/>
    <n v="0"/>
    <n v="1"/>
    <n v="0"/>
    <n v="0"/>
    <n v="0"/>
    <n v="0"/>
    <n v="0"/>
    <n v="1"/>
    <n v="0"/>
    <n v="173"/>
    <d v="2015-08-20T00:00:00"/>
    <n v="8"/>
    <s v="August"/>
    <n v="1"/>
    <s v="800,42207,Low income,17,Low spender,0.000402776790579762,1,0,71,116,11,72,3,17,46,4,4,1,5,6,0,0,1,0,0,0,1,36,36-50,2613,0,1,0,0,0,0,0,1,0,173"/>
  </r>
  <r>
    <n v="2016"/>
    <x v="829"/>
    <s v="High income"/>
    <x v="599"/>
    <s v="High spender"/>
    <n v="1.8120618089225295E-2"/>
    <n v="0"/>
    <n v="1"/>
    <n v="96"/>
    <n v="143"/>
    <n v="6"/>
    <n v="52"/>
    <n v="11"/>
    <n v="8"/>
    <n v="17"/>
    <n v="2"/>
    <n v="4"/>
    <n v="1"/>
    <n v="5"/>
    <n v="5"/>
    <x v="1"/>
    <n v="0"/>
    <n v="0"/>
    <n v="0"/>
    <n v="0"/>
    <n v="0"/>
    <n v="0"/>
    <n v="45"/>
    <s v="36-50"/>
    <n v="2220"/>
    <n v="0"/>
    <n v="0"/>
    <n v="1"/>
    <n v="0"/>
    <n v="0"/>
    <n v="0"/>
    <n v="1"/>
    <n v="0"/>
    <n v="0"/>
    <n v="203"/>
    <d v="2016-09-16T00:00:00"/>
    <n v="9"/>
    <s v="September"/>
    <n v="1"/>
    <s v="2016,57338,High income,1039,High spender,0.0181206180892253,0,1,96,143,6,52,11,8,17,2,4,1,5,5,0,0,0,0,0,0,0,45,36-50,2220,0,0,1,0,0,0,1,0,0,203"/>
  </r>
  <r>
    <n v="1441"/>
    <x v="830"/>
    <s v="Low income"/>
    <x v="600"/>
    <s v="High spender"/>
    <n v="2.7614612342327583E-2"/>
    <n v="1"/>
    <n v="0"/>
    <n v="64"/>
    <n v="159"/>
    <n v="2"/>
    <n v="51"/>
    <n v="6"/>
    <n v="2"/>
    <n v="24"/>
    <n v="3"/>
    <n v="4"/>
    <n v="1"/>
    <n v="5"/>
    <n v="5"/>
    <x v="1"/>
    <n v="0"/>
    <n v="0"/>
    <n v="0"/>
    <n v="0"/>
    <n v="0"/>
    <n v="0"/>
    <n v="51"/>
    <s v="50-65"/>
    <n v="2410"/>
    <n v="0"/>
    <n v="0"/>
    <n v="0"/>
    <n v="1"/>
    <n v="0"/>
    <n v="0"/>
    <n v="0"/>
    <n v="0"/>
    <n v="1"/>
    <n v="196"/>
    <d v="2016-03-10T00:00:00"/>
    <n v="3"/>
    <s v="March"/>
    <n v="1"/>
    <s v="1441,42731,Low income,1180,High spender,0.0276146123423276,1,0,64,159,2,51,6,2,24,3,4,1,5,5,0,0,0,0,0,0,0,51,50-65,2410,0,0,0,1,0,0,0,0,1,196"/>
  </r>
  <r>
    <n v="976"/>
    <x v="831"/>
    <s v="High income"/>
    <x v="601"/>
    <s v="High spender"/>
    <n v="2.4312467743124677E-2"/>
    <n v="1"/>
    <n v="1"/>
    <n v="25"/>
    <n v="178"/>
    <n v="4"/>
    <n v="26"/>
    <n v="8"/>
    <n v="4"/>
    <n v="44"/>
    <n v="5"/>
    <n v="4"/>
    <n v="1"/>
    <n v="5"/>
    <n v="6"/>
    <x v="1"/>
    <n v="0"/>
    <n v="0"/>
    <n v="0"/>
    <n v="0"/>
    <n v="0"/>
    <n v="0"/>
    <n v="64"/>
    <s v="50-65"/>
    <n v="2556"/>
    <n v="0"/>
    <n v="0"/>
    <n v="1"/>
    <n v="0"/>
    <n v="0"/>
    <n v="0"/>
    <n v="1"/>
    <n v="0"/>
    <n v="0"/>
    <n v="176"/>
    <d v="2015-10-16T00:00:00"/>
    <n v="10"/>
    <s v="October"/>
    <n v="1"/>
    <s v="976,54252,High income,1319,High spender,0.0243124677431247,1,1,25,178,4,26,8,4,44,5,4,1,5,6,0,0,0,0,0,0,0,64,50-65,2556,0,0,1,0,0,0,1,0,0,176"/>
  </r>
  <r>
    <n v="2075"/>
    <x v="832"/>
    <s v="High income"/>
    <x v="597"/>
    <s v="Low spender"/>
    <n v="3.8354616676825187E-3"/>
    <n v="0"/>
    <n v="1"/>
    <n v="0"/>
    <n v="134"/>
    <n v="11"/>
    <n v="59"/>
    <n v="15"/>
    <n v="2"/>
    <n v="30"/>
    <n v="1"/>
    <n v="3"/>
    <n v="2"/>
    <n v="5"/>
    <n v="2"/>
    <x v="1"/>
    <n v="0"/>
    <n v="0"/>
    <n v="0"/>
    <n v="0"/>
    <n v="0"/>
    <n v="0"/>
    <n v="62"/>
    <s v="50-65"/>
    <n v="2206"/>
    <n v="0"/>
    <n v="1"/>
    <n v="0"/>
    <n v="0"/>
    <n v="0"/>
    <n v="0"/>
    <n v="1"/>
    <n v="0"/>
    <n v="0"/>
    <n v="191"/>
    <d v="2016-09-30T00:00:00"/>
    <n v="9"/>
    <s v="September"/>
    <n v="1"/>
    <s v="2075,67267,High income,258,Low spender,0.00383546166768252,0,1,0,134,11,59,15,2,30,1,3,2,5,2,0,0,0,0,0,0,0,62,50-65,2206,0,1,0,0,0,0,1,0,0,191"/>
  </r>
  <r>
    <n v="1964"/>
    <x v="833"/>
    <s v="Low income"/>
    <x v="46"/>
    <s v="Low spender"/>
    <n v="6.5162150602561201E-3"/>
    <n v="1"/>
    <n v="0"/>
    <n v="43"/>
    <n v="80"/>
    <n v="15"/>
    <n v="93"/>
    <n v="20"/>
    <n v="13"/>
    <n v="52"/>
    <n v="3"/>
    <n v="5"/>
    <n v="1"/>
    <n v="4"/>
    <n v="8"/>
    <x v="1"/>
    <n v="0"/>
    <n v="0"/>
    <n v="0"/>
    <n v="0"/>
    <n v="0"/>
    <n v="0"/>
    <n v="32"/>
    <s v="24-35"/>
    <n v="2236"/>
    <n v="0"/>
    <n v="0"/>
    <n v="1"/>
    <n v="0"/>
    <n v="0"/>
    <n v="0"/>
    <n v="1"/>
    <n v="0"/>
    <n v="0"/>
    <n v="169"/>
    <d v="2016-08-31T00:00:00"/>
    <n v="8"/>
    <s v="August"/>
    <n v="1"/>
    <s v="1964,39747,Low income,259,Low spender,0.00651621506025612,1,0,43,80,15,93,20,13,52,3,5,1,4,8,0,0,0,0,0,0,0,32,24-35,2236,0,0,1,0,0,0,1,0,0,169"/>
  </r>
  <r>
    <n v="1732"/>
    <x v="834"/>
    <s v="High income"/>
    <x v="602"/>
    <s v="Low spender"/>
    <n v="6.436309463544454E-3"/>
    <n v="0"/>
    <n v="1"/>
    <n v="23"/>
    <n v="86"/>
    <n v="12"/>
    <n v="75"/>
    <n v="33"/>
    <n v="15"/>
    <n v="6"/>
    <n v="1"/>
    <n v="4"/>
    <n v="1"/>
    <n v="5"/>
    <n v="4"/>
    <x v="1"/>
    <n v="0"/>
    <n v="0"/>
    <n v="0"/>
    <n v="0"/>
    <n v="0"/>
    <n v="0"/>
    <n v="55"/>
    <s v="50-65"/>
    <n v="2312"/>
    <n v="0"/>
    <n v="1"/>
    <n v="0"/>
    <n v="0"/>
    <n v="0"/>
    <n v="0"/>
    <n v="1"/>
    <n v="0"/>
    <n v="0"/>
    <n v="215"/>
    <d v="2016-06-16T00:00:00"/>
    <n v="6"/>
    <s v="June"/>
    <n v="1"/>
    <s v="1732,69139,High income,445,Low spender,0.00643630946354445,0,1,23,86,12,75,33,15,6,1,4,1,5,4,0,0,0,0,0,0,0,55,50-65,2312,0,1,0,0,0,0,1,0,0,215"/>
  </r>
  <r>
    <n v="1515"/>
    <x v="835"/>
    <s v="Low income"/>
    <x v="603"/>
    <s v="High spender"/>
    <n v="3.4506789432559713E-2"/>
    <n v="0"/>
    <n v="1"/>
    <n v="93"/>
    <n v="184"/>
    <n v="2"/>
    <n v="19"/>
    <n v="8"/>
    <n v="8"/>
    <n v="4"/>
    <n v="3"/>
    <n v="2"/>
    <n v="2"/>
    <n v="6"/>
    <n v="5"/>
    <x v="1"/>
    <n v="0"/>
    <n v="0"/>
    <n v="0"/>
    <n v="0"/>
    <n v="0"/>
    <n v="0"/>
    <n v="60"/>
    <s v="50-65"/>
    <n v="2387"/>
    <n v="0"/>
    <n v="1"/>
    <n v="0"/>
    <n v="0"/>
    <n v="0"/>
    <n v="0"/>
    <n v="0"/>
    <n v="1"/>
    <n v="0"/>
    <n v="217"/>
    <d v="2016-04-02T00:00:00"/>
    <n v="4"/>
    <s v="April"/>
    <n v="1"/>
    <s v="1515,47353,Low income,1634,High spender,0.0345067894325597,0,1,93,184,2,19,8,8,4,3,2,2,6,5,0,0,0,0,0,0,0,60,50-65,2387,0,1,0,0,0,0,0,1,0,217"/>
  </r>
  <r>
    <n v="1437"/>
    <x v="836"/>
    <s v="Low income"/>
    <x v="465"/>
    <s v="Low spender"/>
    <n v="1.0048820179007323E-2"/>
    <n v="0"/>
    <n v="1"/>
    <n v="29"/>
    <n v="122"/>
    <n v="21"/>
    <n v="43"/>
    <n v="25"/>
    <n v="10"/>
    <n v="15"/>
    <n v="2"/>
    <n v="3"/>
    <n v="1"/>
    <n v="6"/>
    <n v="6"/>
    <x v="1"/>
    <n v="0"/>
    <n v="0"/>
    <n v="0"/>
    <n v="0"/>
    <n v="0"/>
    <n v="0"/>
    <n v="71"/>
    <s v="66+"/>
    <n v="2411"/>
    <n v="1"/>
    <n v="0"/>
    <n v="0"/>
    <n v="0"/>
    <n v="0"/>
    <n v="0"/>
    <n v="1"/>
    <n v="0"/>
    <n v="0"/>
    <n v="206"/>
    <d v="2016-03-09T00:00:00"/>
    <n v="3"/>
    <s v="March"/>
    <n v="1"/>
    <s v="1437,49160,Low income,494,Low spender,0.0100488201790073,0,1,29,122,21,43,25,10,15,2,3,1,6,6,0,0,0,0,0,0,0,71,66+,2411,1,0,0,0,0,0,1,0,0,206"/>
  </r>
  <r>
    <n v="1370"/>
    <x v="837"/>
    <s v="Low income"/>
    <x v="353"/>
    <s v="Low spender"/>
    <n v="2.7100271002710027E-4"/>
    <n v="1"/>
    <n v="1"/>
    <n v="30"/>
    <n v="154"/>
    <n v="0"/>
    <n v="50"/>
    <n v="6"/>
    <n v="11"/>
    <n v="37"/>
    <n v="5"/>
    <n v="3"/>
    <n v="4"/>
    <n v="3"/>
    <n v="6"/>
    <x v="1"/>
    <n v="0"/>
    <n v="1"/>
    <n v="0"/>
    <n v="0"/>
    <n v="0"/>
    <n v="0"/>
    <n v="51"/>
    <s v="50-65"/>
    <n v="2429"/>
    <n v="0"/>
    <n v="0"/>
    <n v="0"/>
    <n v="0"/>
    <n v="1"/>
    <n v="0"/>
    <n v="1"/>
    <n v="0"/>
    <n v="0"/>
    <n v="184"/>
    <d v="2016-02-20T00:00:00"/>
    <n v="2"/>
    <s v="February"/>
    <n v="1"/>
    <s v="1370,40590,Low income,11,Low spender,0.0002710027100271,1,1,30,154,0,50,6,11,37,5,3,4,3,6,0,0,1,0,0,0,0,51,50-65,2429,0,0,0,0,1,0,1,0,0,184"/>
  </r>
  <r>
    <n v="612"/>
    <x v="838"/>
    <s v="High income"/>
    <x v="604"/>
    <s v="High spender"/>
    <n v="1.467266646822965E-2"/>
    <n v="1"/>
    <n v="1"/>
    <n v="45"/>
    <n v="182"/>
    <n v="4"/>
    <n v="33"/>
    <n v="0"/>
    <n v="2"/>
    <n v="42"/>
    <n v="6"/>
    <n v="4"/>
    <n v="1"/>
    <n v="5"/>
    <n v="7"/>
    <x v="1"/>
    <n v="0"/>
    <n v="0"/>
    <n v="0"/>
    <n v="0"/>
    <n v="0"/>
    <n v="0"/>
    <n v="42"/>
    <s v="36-50"/>
    <n v="2667"/>
    <n v="0"/>
    <n v="1"/>
    <n v="0"/>
    <n v="0"/>
    <n v="0"/>
    <n v="0"/>
    <n v="1"/>
    <n v="0"/>
    <n v="0"/>
    <n v="179"/>
    <d v="2015-06-27T00:00:00"/>
    <n v="6"/>
    <s v="June"/>
    <n v="1"/>
    <s v="612,57113,High income,838,High spender,0.0146726664682297,1,1,45,182,4,33,0,2,42,6,4,1,5,7,0,0,0,0,0,0,0,42,36-50,2667,0,1,0,0,0,0,1,0,0,179"/>
  </r>
  <r>
    <n v="310"/>
    <x v="839"/>
    <s v="High income"/>
    <x v="605"/>
    <s v="Low spender"/>
    <n v="8.6740360712963451E-3"/>
    <n v="1"/>
    <n v="1"/>
    <n v="64"/>
    <n v="157"/>
    <n v="6"/>
    <n v="39"/>
    <n v="6"/>
    <n v="13"/>
    <n v="75"/>
    <n v="5"/>
    <n v="4"/>
    <n v="1"/>
    <n v="5"/>
    <n v="6"/>
    <x v="1"/>
    <n v="0"/>
    <n v="0"/>
    <n v="0"/>
    <n v="0"/>
    <n v="0"/>
    <n v="0"/>
    <n v="48"/>
    <s v="36-50"/>
    <n v="2765"/>
    <n v="0"/>
    <n v="1"/>
    <n v="0"/>
    <n v="0"/>
    <n v="0"/>
    <n v="0"/>
    <n v="1"/>
    <n v="0"/>
    <n v="0"/>
    <n v="146"/>
    <d v="2015-03-21T00:00:00"/>
    <n v="3"/>
    <s v="March"/>
    <n v="1"/>
    <s v="310,56721,High income,492,Low spender,0.00867403607129635,1,1,64,157,6,39,6,13,75,5,4,1,5,6,0,0,0,0,0,0,0,48,36-50,2765,0,1,0,0,0,0,1,0,0,146"/>
  </r>
  <r>
    <n v="294"/>
    <x v="840"/>
    <s v="Low income"/>
    <x v="606"/>
    <s v="Low spender"/>
    <n v="6.8256491785903548E-3"/>
    <n v="1"/>
    <n v="1"/>
    <n v="81"/>
    <n v="167"/>
    <n v="2"/>
    <n v="44"/>
    <n v="6"/>
    <n v="2"/>
    <n v="19"/>
    <n v="7"/>
    <n v="4"/>
    <n v="2"/>
    <n v="4"/>
    <n v="8"/>
    <x v="1"/>
    <n v="0"/>
    <n v="1"/>
    <n v="0"/>
    <n v="0"/>
    <n v="0"/>
    <n v="1"/>
    <n v="58"/>
    <s v="50-65"/>
    <n v="2768"/>
    <n v="0"/>
    <n v="0"/>
    <n v="0"/>
    <n v="1"/>
    <n v="0"/>
    <n v="0"/>
    <n v="0"/>
    <n v="1"/>
    <n v="0"/>
    <n v="202"/>
    <d v="2015-03-18T00:00:00"/>
    <n v="3"/>
    <s v="March"/>
    <n v="1"/>
    <s v="294,47175,Low income,322,Low spender,0.00682564917859035,1,1,81,167,2,44,6,2,19,7,4,2,4,8,0,0,1,0,0,0,1,58,50-65,2768,0,0,0,1,0,0,0,1,0,202"/>
  </r>
  <r>
    <n v="869"/>
    <x v="841"/>
    <s v="High income"/>
    <x v="607"/>
    <s v="High spender"/>
    <n v="1.5723559311654114E-2"/>
    <n v="1"/>
    <n v="1"/>
    <n v="65"/>
    <n v="112"/>
    <n v="6"/>
    <n v="92"/>
    <n v="3"/>
    <n v="9"/>
    <n v="38"/>
    <n v="2"/>
    <n v="3"/>
    <n v="2"/>
    <n v="5"/>
    <n v="4"/>
    <x v="1"/>
    <n v="0"/>
    <n v="0"/>
    <n v="0"/>
    <n v="0"/>
    <n v="0"/>
    <n v="0"/>
    <n v="58"/>
    <s v="50-65"/>
    <n v="2590"/>
    <n v="0"/>
    <n v="1"/>
    <n v="0"/>
    <n v="0"/>
    <n v="0"/>
    <n v="0"/>
    <n v="1"/>
    <n v="0"/>
    <n v="0"/>
    <n v="184"/>
    <d v="2015-09-12T00:00:00"/>
    <n v="9"/>
    <s v="September"/>
    <n v="1"/>
    <s v="869,65316,High income,1027,High spender,0.0157235593116541,1,1,65,112,6,92,3,9,38,2,3,2,5,4,0,0,0,0,0,0,0,58,50-65,2590,0,1,0,0,0,0,1,0,0,184"/>
  </r>
  <r>
    <n v="321"/>
    <x v="842"/>
    <s v="Low income"/>
    <x v="608"/>
    <s v="High spender"/>
    <n v="3.8035135596111207E-2"/>
    <n v="1"/>
    <n v="1"/>
    <n v="20"/>
    <n v="153"/>
    <n v="4"/>
    <n v="56"/>
    <n v="0"/>
    <n v="9"/>
    <n v="31"/>
    <n v="4"/>
    <n v="5"/>
    <n v="1"/>
    <n v="4"/>
    <n v="8"/>
    <x v="1"/>
    <n v="0"/>
    <n v="0"/>
    <n v="0"/>
    <n v="0"/>
    <n v="0"/>
    <n v="0"/>
    <n v="53"/>
    <s v="50-65"/>
    <n v="2762"/>
    <n v="0"/>
    <n v="0"/>
    <n v="1"/>
    <n v="0"/>
    <n v="0"/>
    <n v="0"/>
    <n v="1"/>
    <n v="0"/>
    <n v="0"/>
    <n v="191"/>
    <d v="2015-03-24T00:00:00"/>
    <n v="3"/>
    <s v="March"/>
    <n v="1"/>
    <s v="321,46904,Low income,1784,High spender,0.0380351355961112,1,1,20,153,4,56,0,9,31,4,5,1,4,8,0,0,0,0,0,0,0,53,50-65,2762,0,0,1,0,0,0,1,0,0,191"/>
  </r>
  <r>
    <n v="1105"/>
    <x v="843"/>
    <s v="High income"/>
    <x v="259"/>
    <s v="Low spender"/>
    <n v="8.4244455432851671E-4"/>
    <n v="1"/>
    <n v="1"/>
    <n v="85"/>
    <n v="145"/>
    <n v="13"/>
    <n v="46"/>
    <n v="17"/>
    <n v="2"/>
    <n v="4"/>
    <n v="6"/>
    <n v="4"/>
    <n v="2"/>
    <n v="4"/>
    <n v="7"/>
    <x v="1"/>
    <n v="0"/>
    <n v="0"/>
    <n v="0"/>
    <n v="0"/>
    <n v="0"/>
    <n v="0"/>
    <n v="64"/>
    <s v="50-65"/>
    <n v="2514"/>
    <n v="0"/>
    <n v="0"/>
    <n v="0"/>
    <n v="1"/>
    <n v="0"/>
    <n v="0"/>
    <n v="0"/>
    <n v="1"/>
    <n v="0"/>
    <n v="219"/>
    <d v="2015-11-27T00:00:00"/>
    <n v="11"/>
    <s v="November"/>
    <n v="1"/>
    <s v="1105,54603,High income,46,Low spender,0.000842444554328517,1,1,85,145,13,46,17,2,4,6,4,2,4,7,0,0,0,0,0,0,0,64,50-65,2514,0,0,0,1,0,0,0,1,0,219"/>
  </r>
  <r>
    <n v="1933"/>
    <x v="844"/>
    <s v="High income"/>
    <x v="181"/>
    <s v="Low spender"/>
    <n v="7.1959702566562727E-4"/>
    <n v="0"/>
    <n v="1"/>
    <n v="16"/>
    <n v="162"/>
    <n v="6"/>
    <n v="37"/>
    <n v="6"/>
    <n v="13"/>
    <n v="13"/>
    <n v="2"/>
    <n v="1"/>
    <n v="3"/>
    <n v="6"/>
    <n v="1"/>
    <x v="1"/>
    <n v="0"/>
    <n v="0"/>
    <n v="0"/>
    <n v="0"/>
    <n v="0"/>
    <n v="0"/>
    <n v="60"/>
    <s v="50-65"/>
    <n v="2246"/>
    <n v="0"/>
    <n v="1"/>
    <n v="0"/>
    <n v="0"/>
    <n v="0"/>
    <n v="0"/>
    <n v="0"/>
    <n v="1"/>
    <n v="0"/>
    <n v="211"/>
    <d v="2016-08-21T00:00:00"/>
    <n v="8"/>
    <s v="August"/>
    <n v="1"/>
    <s v="1933,54197,High income,39,Low spender,0.000719597025665627,0,1,16,162,6,37,6,13,13,2,1,3,6,1,0,0,0,0,0,0,0,60,50-65,2246,0,1,0,0,0,0,0,1,0,211"/>
  </r>
  <r>
    <n v="1858"/>
    <x v="845"/>
    <s v="High income"/>
    <x v="225"/>
    <s v="Low spender"/>
    <n v="9.4656724490978627E-3"/>
    <n v="1"/>
    <n v="0"/>
    <n v="74"/>
    <n v="60"/>
    <n v="51"/>
    <n v="87"/>
    <n v="6"/>
    <n v="20"/>
    <n v="51"/>
    <n v="2"/>
    <n v="4"/>
    <n v="2"/>
    <n v="4"/>
    <n v="5"/>
    <x v="1"/>
    <n v="0"/>
    <n v="0"/>
    <n v="0"/>
    <n v="0"/>
    <n v="0"/>
    <n v="0"/>
    <n v="40"/>
    <s v="36-50"/>
    <n v="2269"/>
    <n v="0"/>
    <n v="0"/>
    <n v="1"/>
    <n v="0"/>
    <n v="0"/>
    <n v="0"/>
    <n v="1"/>
    <n v="0"/>
    <n v="0"/>
    <n v="173"/>
    <d v="2016-07-29T00:00:00"/>
    <n v="7"/>
    <s v="July"/>
    <n v="1"/>
    <s v="1858,51766,High income,490,Low spender,0.00946567244909786,1,0,74,60,51,87,6,20,51,2,4,2,4,5,0,0,0,0,0,0,0,40,36-50,2269,0,0,1,0,0,0,1,0,0,173"/>
  </r>
  <r>
    <n v="1834"/>
    <x v="846"/>
    <s v="High income"/>
    <x v="183"/>
    <s v="Low spender"/>
    <n v="8.9644173128746625E-3"/>
    <n v="0"/>
    <n v="1"/>
    <n v="8"/>
    <n v="216"/>
    <n v="2"/>
    <n v="6"/>
    <n v="0"/>
    <n v="0"/>
    <n v="9"/>
    <n v="2"/>
    <n v="5"/>
    <n v="1"/>
    <n v="4"/>
    <n v="7"/>
    <x v="1"/>
    <n v="0"/>
    <n v="0"/>
    <n v="0"/>
    <n v="0"/>
    <n v="0"/>
    <n v="0"/>
    <n v="68"/>
    <s v="66+"/>
    <n v="2277"/>
    <n v="0"/>
    <n v="1"/>
    <n v="0"/>
    <n v="0"/>
    <n v="0"/>
    <n v="0"/>
    <n v="0"/>
    <n v="0"/>
    <n v="1"/>
    <n v="215"/>
    <d v="2016-07-21T00:00:00"/>
    <n v="7"/>
    <s v="July"/>
    <n v="1"/>
    <s v="1834,54549,High income,489,Low spender,0.00896441731287466,0,1,8,216,2,6,0,0,9,2,5,1,4,7,0,0,0,0,0,0,0,68,66+,2277,0,1,0,0,0,0,0,0,1,215"/>
  </r>
  <r>
    <n v="1220"/>
    <x v="847"/>
    <s v="Low income"/>
    <x v="609"/>
    <s v="High spender"/>
    <n v="1.7669973957772853E-2"/>
    <n v="1"/>
    <n v="1"/>
    <n v="56"/>
    <n v="163"/>
    <n v="2"/>
    <n v="40"/>
    <n v="8"/>
    <n v="11"/>
    <n v="11"/>
    <n v="7"/>
    <n v="3"/>
    <n v="1"/>
    <n v="6"/>
    <n v="6"/>
    <x v="1"/>
    <n v="0"/>
    <n v="0"/>
    <n v="0"/>
    <n v="0"/>
    <n v="0"/>
    <n v="0"/>
    <n v="49"/>
    <s v="36-50"/>
    <n v="2474"/>
    <n v="0"/>
    <n v="1"/>
    <n v="0"/>
    <n v="0"/>
    <n v="0"/>
    <n v="0"/>
    <n v="0"/>
    <n v="0"/>
    <n v="1"/>
    <n v="213"/>
    <d v="2016-01-06T00:00:00"/>
    <n v="1"/>
    <s v="January"/>
    <n v="1"/>
    <s v="1220,46463,Low income,821,High spender,0.0176699739577729,1,1,56,163,2,40,8,11,11,7,3,1,6,6,0,0,0,0,0,0,0,49,36-50,2474,0,1,0,0,0,0,0,0,1,213"/>
  </r>
  <r>
    <n v="508"/>
    <x v="848"/>
    <s v="Low income"/>
    <x v="610"/>
    <s v="Low spender"/>
    <n v="1.0454334724153918E-2"/>
    <n v="0"/>
    <n v="1"/>
    <n v="68"/>
    <n v="134"/>
    <n v="8"/>
    <n v="76"/>
    <n v="6"/>
    <n v="0"/>
    <n v="11"/>
    <n v="1"/>
    <n v="4"/>
    <n v="1"/>
    <n v="5"/>
    <n v="6"/>
    <x v="1"/>
    <n v="0"/>
    <n v="0"/>
    <n v="0"/>
    <n v="0"/>
    <n v="0"/>
    <n v="0"/>
    <n v="63"/>
    <s v="50-65"/>
    <n v="2699"/>
    <n v="0"/>
    <n v="1"/>
    <n v="0"/>
    <n v="0"/>
    <n v="0"/>
    <n v="0"/>
    <n v="1"/>
    <n v="0"/>
    <n v="0"/>
    <n v="213"/>
    <d v="2015-05-26T00:00:00"/>
    <n v="5"/>
    <s v="May"/>
    <n v="1"/>
    <s v="508,43140,Low income,451,Low spender,0.0104543347241539,0,1,68,134,8,76,6,0,11,1,4,1,5,6,0,0,0,0,0,0,0,63,50-65,2699,0,1,0,0,0,0,1,0,0,213"/>
  </r>
  <r>
    <n v="66"/>
    <x v="849"/>
    <s v="Low income"/>
    <x v="611"/>
    <s v="High spender"/>
    <n v="5.5657245679893275E-2"/>
    <n v="1"/>
    <n v="0"/>
    <n v="26"/>
    <n v="138"/>
    <n v="15"/>
    <n v="35"/>
    <n v="25"/>
    <n v="11"/>
    <n v="72"/>
    <n v="2"/>
    <n v="6"/>
    <n v="2"/>
    <n v="2"/>
    <n v="9"/>
    <x v="1"/>
    <n v="0"/>
    <n v="1"/>
    <n v="0"/>
    <n v="0"/>
    <n v="0"/>
    <n v="1"/>
    <n v="46"/>
    <s v="36-50"/>
    <n v="2838"/>
    <n v="0"/>
    <n v="0"/>
    <n v="1"/>
    <n v="0"/>
    <n v="0"/>
    <n v="0"/>
    <n v="1"/>
    <n v="0"/>
    <n v="0"/>
    <n v="152"/>
    <d v="2015-01-07T00:00:00"/>
    <n v="1"/>
    <s v="January"/>
    <n v="1"/>
    <s v="66,32233,Low income,1794,High spender,0.0556572456798933,1,0,26,138,15,35,25,11,72,2,6,2,2,9,0,0,1,0,0,0,1,46,36-50,2838,0,0,1,0,0,0,1,0,0,152"/>
  </r>
  <r>
    <n v="2141"/>
    <x v="850"/>
    <s v="High income"/>
    <x v="467"/>
    <s v="Low spender"/>
    <n v="2.3007458251049716E-3"/>
    <n v="0"/>
    <n v="1"/>
    <n v="48"/>
    <n v="189"/>
    <n v="2"/>
    <n v="29"/>
    <n v="3"/>
    <n v="2"/>
    <n v="40"/>
    <n v="2"/>
    <n v="3"/>
    <n v="2"/>
    <n v="5"/>
    <n v="4"/>
    <x v="1"/>
    <n v="0"/>
    <n v="0"/>
    <n v="0"/>
    <n v="0"/>
    <n v="0"/>
    <n v="0"/>
    <n v="70"/>
    <s v="66+"/>
    <n v="2181"/>
    <n v="0"/>
    <n v="0"/>
    <n v="0"/>
    <n v="1"/>
    <n v="0"/>
    <n v="0"/>
    <n v="0"/>
    <n v="0"/>
    <n v="1"/>
    <n v="185"/>
    <d v="2016-10-25T00:00:00"/>
    <n v="10"/>
    <s v="October"/>
    <n v="1"/>
    <s v="2141,52157,High income,120,Low spender,0.00230074582510497,0,1,48,189,2,29,3,2,40,2,3,2,5,4,0,0,0,0,0,0,0,70,66+,2181,0,0,0,1,0,0,0,0,1,185"/>
  </r>
  <r>
    <n v="973"/>
    <x v="851"/>
    <s v="High income"/>
    <x v="612"/>
    <s v="Low spender"/>
    <n v="8.2525616172805325E-3"/>
    <n v="0"/>
    <n v="0"/>
    <n v="72"/>
    <n v="127"/>
    <n v="4"/>
    <n v="73"/>
    <n v="15"/>
    <n v="6"/>
    <n v="11"/>
    <n v="1"/>
    <n v="2"/>
    <n v="1"/>
    <n v="7"/>
    <n v="2"/>
    <x v="1"/>
    <n v="0"/>
    <n v="0"/>
    <n v="0"/>
    <n v="0"/>
    <n v="0"/>
    <n v="0"/>
    <n v="51"/>
    <s v="50-65"/>
    <n v="2556"/>
    <n v="0"/>
    <n v="0"/>
    <n v="0"/>
    <n v="1"/>
    <n v="0"/>
    <n v="0"/>
    <n v="1"/>
    <n v="0"/>
    <n v="0"/>
    <n v="214"/>
    <d v="2015-10-16T00:00:00"/>
    <n v="10"/>
    <s v="October"/>
    <n v="1"/>
    <s v="973,54165,High income,447,Low spender,0.00825256161728053,0,0,72,127,4,73,15,6,11,1,2,1,7,2,0,0,0,0,0,0,0,51,50-65,2556,0,0,0,1,0,0,1,0,0,214"/>
  </r>
  <r>
    <n v="159"/>
    <x v="852"/>
    <s v="Low income"/>
    <x v="613"/>
    <s v="High spender"/>
    <n v="1.369012010491924E-2"/>
    <n v="1"/>
    <n v="1"/>
    <n v="50"/>
    <n v="90"/>
    <n v="17"/>
    <n v="97"/>
    <n v="15"/>
    <n v="6"/>
    <n v="15"/>
    <n v="6"/>
    <n v="4"/>
    <n v="1"/>
    <n v="5"/>
    <n v="8"/>
    <x v="1"/>
    <n v="0"/>
    <n v="0"/>
    <n v="0"/>
    <n v="0"/>
    <n v="0"/>
    <n v="0"/>
    <n v="68"/>
    <s v="66+"/>
    <n v="2814"/>
    <n v="0"/>
    <n v="0"/>
    <n v="0"/>
    <n v="1"/>
    <n v="0"/>
    <n v="0"/>
    <n v="1"/>
    <n v="0"/>
    <n v="0"/>
    <n v="210"/>
    <d v="2015-01-31T00:00:00"/>
    <n v="1"/>
    <s v="January"/>
    <n v="1"/>
    <s v="159,43462,Low income,595,High spender,0.0136901201049192,1,1,50,90,17,97,15,6,15,6,4,1,5,8,0,0,0,0,0,0,0,68,66+,2814,0,0,0,1,0,0,1,0,0,210"/>
  </r>
  <r>
    <n v="1195"/>
    <x v="853"/>
    <s v="High income"/>
    <x v="614"/>
    <s v="High spender"/>
    <n v="1.1913288032560658E-2"/>
    <n v="0"/>
    <n v="1"/>
    <n v="50"/>
    <n v="99"/>
    <n v="4"/>
    <n v="32"/>
    <n v="37"/>
    <n v="54"/>
    <n v="6"/>
    <n v="2"/>
    <n v="2"/>
    <n v="1"/>
    <n v="7"/>
    <n v="2"/>
    <x v="1"/>
    <n v="0"/>
    <n v="0"/>
    <n v="0"/>
    <n v="0"/>
    <n v="0"/>
    <n v="0"/>
    <n v="68"/>
    <s v="66+"/>
    <n v="2484"/>
    <n v="0"/>
    <n v="0"/>
    <n v="0"/>
    <n v="1"/>
    <n v="0"/>
    <n v="1"/>
    <n v="0"/>
    <n v="0"/>
    <n v="0"/>
    <n v="220"/>
    <d v="2015-12-27T00:00:00"/>
    <n v="12"/>
    <s v="December"/>
    <n v="1"/>
    <s v="1195,57247,High income,682,High spender,0.0119132880325607,0,1,50,99,4,32,37,54,6,2,2,1,7,2,0,0,0,0,0,0,0,68,66+,2484,0,0,0,1,0,1,0,0,0,220"/>
  </r>
  <r>
    <n v="873"/>
    <x v="854"/>
    <s v="Low income"/>
    <x v="615"/>
    <s v="High spender"/>
    <n v="3.6114366065151157E-2"/>
    <n v="0"/>
    <n v="0"/>
    <n v="12"/>
    <n v="154"/>
    <n v="2"/>
    <n v="46"/>
    <n v="20"/>
    <n v="4"/>
    <n v="15"/>
    <n v="1"/>
    <n v="4"/>
    <n v="2"/>
    <n v="4"/>
    <n v="4"/>
    <x v="1"/>
    <n v="0"/>
    <n v="0"/>
    <n v="0"/>
    <n v="0"/>
    <n v="0"/>
    <n v="0"/>
    <n v="28"/>
    <s v="24-35"/>
    <n v="2587"/>
    <n v="0"/>
    <n v="0"/>
    <n v="0"/>
    <n v="1"/>
    <n v="0"/>
    <n v="0"/>
    <n v="0"/>
    <n v="1"/>
    <n v="0"/>
    <n v="211"/>
    <d v="2015-09-15T00:00:00"/>
    <n v="9"/>
    <s v="September"/>
    <n v="1"/>
    <s v="873,42670,Low income,1541,High spender,0.0361143660651512,0,0,12,154,2,46,20,4,15,1,4,2,4,4,0,0,0,0,0,0,0,28,24-35,2587,0,0,0,1,0,0,0,1,0,211"/>
  </r>
  <r>
    <n v="1222"/>
    <x v="855"/>
    <s v="Low income"/>
    <x v="79"/>
    <s v="Low spender"/>
    <n v="1.5626744056256279E-3"/>
    <n v="0"/>
    <n v="0"/>
    <n v="74"/>
    <n v="101"/>
    <n v="13"/>
    <n v="76"/>
    <n v="20"/>
    <n v="18"/>
    <n v="40"/>
    <n v="2"/>
    <n v="3"/>
    <n v="1"/>
    <n v="6"/>
    <n v="6"/>
    <x v="1"/>
    <n v="0"/>
    <n v="0"/>
    <n v="0"/>
    <n v="0"/>
    <n v="0"/>
    <n v="0"/>
    <n v="51"/>
    <s v="50-65"/>
    <n v="2473"/>
    <n v="0"/>
    <n v="0"/>
    <n v="1"/>
    <n v="0"/>
    <n v="0"/>
    <n v="0"/>
    <n v="0"/>
    <n v="1"/>
    <n v="0"/>
    <n v="188"/>
    <d v="2016-01-07T00:00:00"/>
    <n v="1"/>
    <s v="January"/>
    <n v="1"/>
    <s v="1222,26877,Low income,42,Low spender,0.00156267440562563,0,0,74,101,13,76,20,18,40,2,3,1,6,6,0,0,0,0,0,0,0,51,50-65,2473,0,0,1,0,0,0,0,1,0,188"/>
  </r>
  <r>
    <n v="1190"/>
    <x v="856"/>
    <s v="Low income"/>
    <x v="156"/>
    <s v="Low spender"/>
    <n v="3.6799809038828772E-3"/>
    <n v="1"/>
    <n v="0"/>
    <n v="75"/>
    <n v="99"/>
    <n v="13"/>
    <n v="66"/>
    <n v="43"/>
    <n v="8"/>
    <n v="4"/>
    <n v="3"/>
    <n v="4"/>
    <n v="1"/>
    <n v="5"/>
    <n v="7"/>
    <x v="1"/>
    <n v="0"/>
    <n v="0"/>
    <n v="0"/>
    <n v="0"/>
    <n v="0"/>
    <n v="0"/>
    <n v="38"/>
    <s v="36-50"/>
    <n v="2485"/>
    <n v="0"/>
    <n v="0"/>
    <n v="0"/>
    <n v="1"/>
    <n v="0"/>
    <n v="0"/>
    <n v="1"/>
    <n v="0"/>
    <n v="0"/>
    <n v="225"/>
    <d v="2015-12-26T00:00:00"/>
    <n v="12"/>
    <s v="December"/>
    <n v="1"/>
    <s v="1190,50272,Low income,185,Low spender,0.00367998090388288,1,0,75,99,13,66,43,8,4,3,4,1,5,7,0,0,0,0,0,0,0,38,36-50,2485,0,0,0,1,0,0,1,0,0,225"/>
  </r>
  <r>
    <n v="919"/>
    <x v="857"/>
    <s v="Low income"/>
    <x v="616"/>
    <s v="Low spender"/>
    <n v="1.0150181253236665E-2"/>
    <n v="0"/>
    <n v="0"/>
    <n v="56"/>
    <n v="112"/>
    <n v="17"/>
    <n v="44"/>
    <n v="34"/>
    <n v="22"/>
    <n v="89"/>
    <n v="1"/>
    <n v="2"/>
    <n v="5"/>
    <n v="3"/>
    <n v="3"/>
    <x v="1"/>
    <n v="0"/>
    <n v="0"/>
    <n v="0"/>
    <n v="0"/>
    <n v="0"/>
    <n v="0"/>
    <n v="57"/>
    <s v="50-65"/>
    <n v="2573"/>
    <n v="0"/>
    <n v="0"/>
    <n v="0"/>
    <n v="1"/>
    <n v="0"/>
    <n v="0"/>
    <n v="0"/>
    <n v="1"/>
    <n v="0"/>
    <n v="140"/>
    <d v="2015-09-29T00:00:00"/>
    <n v="9"/>
    <s v="September"/>
    <n v="1"/>
    <s v="919,38620,Low income,392,Low spender,0.0101501812532367,0,0,56,112,17,44,34,22,89,1,2,5,3,3,0,0,0,0,0,0,0,57,50-65,2573,0,0,0,1,0,0,0,1,0,140"/>
  </r>
  <r>
    <n v="769"/>
    <x v="858"/>
    <s v="Low income"/>
    <x v="340"/>
    <s v="High spender"/>
    <n v="5.3167954158053171E-2"/>
    <n v="1"/>
    <n v="0"/>
    <n v="45"/>
    <n v="50"/>
    <n v="15"/>
    <n v="110"/>
    <n v="39"/>
    <n v="15"/>
    <n v="15"/>
    <n v="4"/>
    <n v="5"/>
    <n v="1"/>
    <n v="4"/>
    <n v="8"/>
    <x v="1"/>
    <n v="0"/>
    <n v="0"/>
    <n v="0"/>
    <n v="0"/>
    <n v="0"/>
    <n v="0"/>
    <n v="45"/>
    <s v="36-50"/>
    <n v="2620"/>
    <n v="0"/>
    <n v="1"/>
    <n v="0"/>
    <n v="0"/>
    <n v="0"/>
    <n v="0"/>
    <n v="1"/>
    <n v="0"/>
    <n v="0"/>
    <n v="214"/>
    <d v="2015-08-13T00:00:00"/>
    <n v="8"/>
    <s v="August"/>
    <n v="1"/>
    <s v="769,27573,Low income,1466,High spender,0.0531679541580532,1,0,45,50,15,110,39,15,15,4,5,1,4,8,0,0,0,0,0,0,0,45,36-50,2620,0,1,0,0,0,0,1,0,0,214"/>
  </r>
  <r>
    <n v="792"/>
    <x v="859"/>
    <s v="Low income"/>
    <x v="8"/>
    <s v="Low spender"/>
    <n v="3.6878755667397008E-4"/>
    <n v="0"/>
    <n v="1"/>
    <n v="11"/>
    <n v="72"/>
    <n v="24"/>
    <n v="68"/>
    <n v="65"/>
    <n v="4"/>
    <n v="8"/>
    <n v="5"/>
    <n v="3"/>
    <n v="1"/>
    <n v="6"/>
    <n v="4"/>
    <x v="1"/>
    <n v="0"/>
    <n v="0"/>
    <n v="0"/>
    <n v="0"/>
    <n v="0"/>
    <n v="0"/>
    <n v="64"/>
    <s v="50-65"/>
    <n v="2614"/>
    <n v="0"/>
    <n v="0"/>
    <n v="0"/>
    <n v="1"/>
    <n v="0"/>
    <n v="0"/>
    <n v="1"/>
    <n v="0"/>
    <n v="0"/>
    <n v="225"/>
    <d v="2015-08-19T00:00:00"/>
    <n v="8"/>
    <s v="August"/>
    <n v="1"/>
    <s v="792,46097,Low income,17,Low spender,0.00036878755667397,0,1,11,72,24,68,65,4,8,5,3,1,6,4,0,0,0,0,0,0,0,64,50-65,2614,0,0,0,1,0,0,1,0,0,225"/>
  </r>
  <r>
    <n v="726"/>
    <x v="860"/>
    <s v="Low income"/>
    <x v="617"/>
    <s v="High spender"/>
    <n v="1.9798734716622416E-2"/>
    <n v="0"/>
    <n v="0"/>
    <n v="29"/>
    <n v="65"/>
    <n v="36"/>
    <n v="74"/>
    <n v="38"/>
    <n v="20"/>
    <n v="110"/>
    <n v="1"/>
    <n v="5"/>
    <n v="1"/>
    <n v="4"/>
    <n v="7"/>
    <x v="1"/>
    <n v="0"/>
    <n v="0"/>
    <n v="0"/>
    <n v="0"/>
    <n v="0"/>
    <n v="0"/>
    <n v="60"/>
    <s v="50-65"/>
    <n v="2634"/>
    <n v="0"/>
    <n v="0"/>
    <n v="0"/>
    <n v="1"/>
    <n v="0"/>
    <n v="0"/>
    <n v="1"/>
    <n v="0"/>
    <n v="0"/>
    <n v="123"/>
    <d v="2015-07-30T00:00:00"/>
    <n v="7"/>
    <s v="July"/>
    <n v="1"/>
    <s v="726,30507,Low income,604,High spender,0.0197987347166224,0,0,29,65,36,74,38,20,110,1,5,1,4,7,0,0,0,0,0,0,0,60,50-65,2634,0,0,0,1,0,0,1,0,0,123"/>
  </r>
  <r>
    <n v="396"/>
    <x v="861"/>
    <s v="Low income"/>
    <x v="239"/>
    <s v="Low spender"/>
    <n v="4.6721896562912334E-3"/>
    <n v="2"/>
    <n v="1"/>
    <n v="87"/>
    <n v="189"/>
    <n v="2"/>
    <n v="55"/>
    <n v="0"/>
    <n v="5"/>
    <n v="12"/>
    <n v="4"/>
    <n v="6"/>
    <n v="1"/>
    <n v="4"/>
    <n v="9"/>
    <x v="1"/>
    <n v="0"/>
    <n v="0"/>
    <n v="0"/>
    <n v="0"/>
    <n v="0"/>
    <n v="0"/>
    <n v="67"/>
    <s v="66+"/>
    <n v="2739"/>
    <n v="0"/>
    <n v="0"/>
    <n v="1"/>
    <n v="0"/>
    <n v="0"/>
    <n v="0"/>
    <n v="0"/>
    <n v="0"/>
    <n v="1"/>
    <n v="239"/>
    <d v="2015-04-16T00:00:00"/>
    <n v="4"/>
    <s v="April"/>
    <n v="1"/>
    <s v="396,46231,Low income,216,Low spender,0.00467218965629123,2,1,87,189,2,55,0,5,12,4,6,1,4,9,0,0,0,0,0,0,0,67,66+,2739,0,0,1,0,0,0,0,0,1,239"/>
  </r>
  <r>
    <n v="714"/>
    <x v="862"/>
    <s v="Low income"/>
    <x v="131"/>
    <s v="Low spender"/>
    <n v="7.4582338902147967E-3"/>
    <n v="1"/>
    <n v="0"/>
    <n v="51"/>
    <n v="154"/>
    <n v="20"/>
    <n v="66"/>
    <n v="0"/>
    <n v="12"/>
    <n v="27"/>
    <n v="7"/>
    <n v="6"/>
    <n v="1"/>
    <n v="4"/>
    <n v="9"/>
    <x v="1"/>
    <n v="0"/>
    <n v="0"/>
    <n v="0"/>
    <n v="0"/>
    <n v="0"/>
    <n v="0"/>
    <n v="42"/>
    <s v="36-50"/>
    <n v="2638"/>
    <n v="0"/>
    <n v="0"/>
    <n v="1"/>
    <n v="0"/>
    <n v="0"/>
    <n v="0"/>
    <n v="1"/>
    <n v="0"/>
    <n v="0"/>
    <n v="225"/>
    <d v="2015-07-26T00:00:00"/>
    <n v="7"/>
    <s v="July"/>
    <n v="1"/>
    <s v="714,30168,Low income,225,Low spender,0.0074582338902148,1,0,51,154,20,66,0,12,27,7,6,1,4,9,0,0,0,0,0,0,0,42,36-50,2638,0,0,1,0,0,0,1,0,0,225"/>
  </r>
  <r>
    <n v="300"/>
    <x v="863"/>
    <s v="Low income"/>
    <x v="618"/>
    <s v="Low spender"/>
    <n v="1.0378997792701827E-2"/>
    <n v="1"/>
    <n v="1"/>
    <n v="7"/>
    <n v="194"/>
    <n v="2"/>
    <n v="56"/>
    <n v="0"/>
    <n v="0"/>
    <n v="0"/>
    <n v="5"/>
    <n v="4"/>
    <n v="1"/>
    <n v="6"/>
    <n v="8"/>
    <x v="1"/>
    <n v="0"/>
    <n v="0"/>
    <n v="0"/>
    <n v="0"/>
    <n v="0"/>
    <n v="1"/>
    <n v="65"/>
    <s v="50-65"/>
    <n v="2767"/>
    <n v="0"/>
    <n v="0"/>
    <n v="0"/>
    <n v="1"/>
    <n v="0"/>
    <n v="0"/>
    <n v="1"/>
    <n v="0"/>
    <n v="0"/>
    <n v="252"/>
    <d v="2015-03-19T00:00:00"/>
    <n v="3"/>
    <s v="March"/>
    <n v="1"/>
    <s v="300,42586,Low income,442,Low spender,0.0103789977927018,1,1,7,194,2,56,0,0,0,5,4,1,6,8,0,0,0,0,0,0,1,65,50-65,2767,0,0,0,1,0,0,1,0,0,252"/>
  </r>
  <r>
    <n v="1198"/>
    <x v="864"/>
    <s v="High income"/>
    <x v="619"/>
    <s v="Low spender"/>
    <n v="5.7210384153661463E-3"/>
    <n v="0"/>
    <n v="0"/>
    <n v="32"/>
    <n v="241"/>
    <n v="0"/>
    <n v="12"/>
    <n v="0"/>
    <n v="0"/>
    <n v="25"/>
    <n v="1"/>
    <n v="5"/>
    <n v="1"/>
    <n v="5"/>
    <n v="7"/>
    <x v="1"/>
    <n v="0"/>
    <n v="0"/>
    <n v="0"/>
    <n v="0"/>
    <n v="0"/>
    <n v="0"/>
    <n v="69"/>
    <s v="66+"/>
    <n v="2483"/>
    <n v="0"/>
    <n v="1"/>
    <n v="0"/>
    <n v="0"/>
    <n v="0"/>
    <n v="0"/>
    <n v="0"/>
    <n v="0"/>
    <n v="1"/>
    <n v="228"/>
    <d v="2015-12-28T00:00:00"/>
    <n v="12"/>
    <s v="December"/>
    <n v="1"/>
    <s v="1198,53312,High income,305,Low spender,0.00572103841536615,0,0,32,241,0,12,0,0,25,1,5,1,5,7,0,0,0,0,0,0,0,69,66+,2483,0,1,0,0,0,0,0,0,1,228"/>
  </r>
  <r>
    <n v="1420"/>
    <x v="865"/>
    <s v="Low income"/>
    <x v="620"/>
    <s v="Low spender"/>
    <n v="4.881079162229322E-3"/>
    <n v="1"/>
    <n v="2"/>
    <n v="74"/>
    <n v="144"/>
    <n v="2"/>
    <n v="99"/>
    <n v="7"/>
    <n v="2"/>
    <n v="30"/>
    <n v="5"/>
    <n v="6"/>
    <n v="1"/>
    <n v="4"/>
    <n v="8"/>
    <x v="1"/>
    <n v="0"/>
    <n v="0"/>
    <n v="0"/>
    <n v="0"/>
    <n v="0"/>
    <n v="0"/>
    <n v="72"/>
    <s v="66+"/>
    <n v="2415"/>
    <n v="1"/>
    <n v="0"/>
    <n v="0"/>
    <n v="0"/>
    <n v="0"/>
    <n v="0"/>
    <n v="0"/>
    <n v="0"/>
    <n v="1"/>
    <n v="224"/>
    <d v="2016-03-05T00:00:00"/>
    <n v="3"/>
    <s v="March"/>
    <n v="1"/>
    <s v="1420,45072,Low income,220,Low spender,0.00488107916222932,1,2,74,144,2,99,7,2,30,5,6,1,4,8,0,0,0,0,0,0,0,72,66+,2415,1,0,0,0,0,0,0,0,1,224"/>
  </r>
  <r>
    <n v="1403"/>
    <x v="866"/>
    <s v="High income"/>
    <x v="584"/>
    <s v="Low spender"/>
    <n v="9.8956492624765156E-3"/>
    <n v="1"/>
    <n v="1"/>
    <n v="7"/>
    <n v="158"/>
    <n v="0"/>
    <n v="76"/>
    <n v="13"/>
    <n v="7"/>
    <n v="71"/>
    <n v="6"/>
    <n v="4"/>
    <n v="4"/>
    <n v="3"/>
    <n v="5"/>
    <x v="1"/>
    <n v="0"/>
    <n v="0"/>
    <n v="0"/>
    <n v="0"/>
    <n v="0"/>
    <n v="0"/>
    <n v="48"/>
    <s v="36-50"/>
    <n v="2420"/>
    <n v="0"/>
    <n v="1"/>
    <n v="0"/>
    <n v="0"/>
    <n v="0"/>
    <n v="0"/>
    <n v="0"/>
    <n v="1"/>
    <n v="0"/>
    <n v="183"/>
    <d v="2016-02-29T00:00:00"/>
    <n v="2"/>
    <s v="February"/>
    <n v="1"/>
    <s v="1403,53761,High income,532,Low spender,0.00989564926247652,1,1,7,158,0,76,13,7,71,6,4,4,3,5,0,0,0,0,0,0,0,48,36-50,2420,0,1,0,0,0,0,0,1,0,183"/>
  </r>
  <r>
    <n v="766"/>
    <x v="867"/>
    <s v="High income"/>
    <x v="621"/>
    <s v="High spender"/>
    <n v="1.5156915661014648E-2"/>
    <n v="1"/>
    <n v="2"/>
    <n v="10"/>
    <n v="151"/>
    <n v="7"/>
    <n v="89"/>
    <n v="0"/>
    <n v="7"/>
    <n v="28"/>
    <n v="5"/>
    <n v="4"/>
    <n v="1"/>
    <n v="6"/>
    <n v="5"/>
    <x v="1"/>
    <n v="0"/>
    <n v="0"/>
    <n v="0"/>
    <n v="0"/>
    <n v="0"/>
    <n v="0"/>
    <n v="51"/>
    <s v="50-65"/>
    <n v="2621"/>
    <n v="0"/>
    <n v="0"/>
    <n v="0"/>
    <n v="1"/>
    <n v="0"/>
    <n v="0"/>
    <n v="1"/>
    <n v="0"/>
    <n v="0"/>
    <n v="226"/>
    <d v="2015-08-12T00:00:00"/>
    <n v="8"/>
    <s v="August"/>
    <n v="1"/>
    <s v="766,58917,High income,893,High spender,0.0151569156610146,1,2,10,151,7,89,0,7,28,5,4,1,6,5,0,0,0,0,0,0,0,51,50-65,2621,0,0,0,1,0,0,1,0,0,226"/>
  </r>
  <r>
    <n v="574"/>
    <x v="868"/>
    <s v="Low income"/>
    <x v="622"/>
    <s v="High spender"/>
    <n v="1.709700744058032E-2"/>
    <n v="1"/>
    <n v="1"/>
    <n v="11"/>
    <n v="209"/>
    <n v="0"/>
    <n v="40"/>
    <n v="3"/>
    <n v="2"/>
    <n v="15"/>
    <n v="4"/>
    <n v="6"/>
    <n v="1"/>
    <n v="4"/>
    <n v="8"/>
    <x v="1"/>
    <n v="0"/>
    <n v="0"/>
    <n v="0"/>
    <n v="0"/>
    <n v="0"/>
    <n v="0"/>
    <n v="70"/>
    <s v="66+"/>
    <n v="2683"/>
    <n v="1"/>
    <n v="0"/>
    <n v="0"/>
    <n v="0"/>
    <n v="0"/>
    <n v="0"/>
    <n v="0"/>
    <n v="0"/>
    <n v="1"/>
    <n v="239"/>
    <d v="2015-06-11T00:00:00"/>
    <n v="6"/>
    <s v="June"/>
    <n v="1"/>
    <s v="574,42873,Low income,733,High spender,0.0170970074405803,1,1,11,209,0,40,3,2,15,4,6,1,4,8,0,0,0,0,0,0,0,70,66+,2683,1,0,0,0,0,0,0,0,1,239"/>
  </r>
  <r>
    <n v="228"/>
    <x v="869"/>
    <s v="Low income"/>
    <x v="618"/>
    <s v="Low spender"/>
    <n v="9.9601144737138606E-3"/>
    <n v="1"/>
    <n v="1"/>
    <n v="70"/>
    <n v="224"/>
    <n v="0"/>
    <n v="30"/>
    <n v="0"/>
    <n v="0"/>
    <n v="10"/>
    <n v="8"/>
    <n v="5"/>
    <n v="1"/>
    <n v="5"/>
    <n v="8"/>
    <x v="1"/>
    <n v="0"/>
    <n v="0"/>
    <n v="0"/>
    <n v="0"/>
    <n v="0"/>
    <n v="0"/>
    <n v="52"/>
    <s v="50-65"/>
    <n v="2791"/>
    <n v="0"/>
    <n v="1"/>
    <n v="0"/>
    <n v="0"/>
    <n v="0"/>
    <n v="0"/>
    <n v="0"/>
    <n v="0"/>
    <n v="1"/>
    <n v="244"/>
    <d v="2015-02-23T00:00:00"/>
    <n v="2"/>
    <s v="February"/>
    <n v="1"/>
    <s v="228,44377,Low income,442,Low spender,0.00996011447371386,1,1,70,224,0,30,0,0,10,8,5,1,5,8,0,0,0,0,0,0,0,52,50-65,2791,0,1,0,0,0,0,0,0,1,244"/>
  </r>
  <r>
    <n v="85"/>
    <x v="870"/>
    <s v="High income"/>
    <x v="370"/>
    <s v="Low spender"/>
    <n v="1.139667019027484E-3"/>
    <n v="1"/>
    <n v="1"/>
    <n v="92"/>
    <n v="201"/>
    <n v="2"/>
    <n v="43"/>
    <n v="3"/>
    <n v="5"/>
    <n v="35"/>
    <n v="4"/>
    <n v="5"/>
    <n v="1"/>
    <n v="5"/>
    <n v="6"/>
    <x v="1"/>
    <n v="0"/>
    <n v="0"/>
    <n v="0"/>
    <n v="0"/>
    <n v="0"/>
    <n v="0"/>
    <n v="59"/>
    <s v="50-65"/>
    <n v="2832"/>
    <n v="0"/>
    <n v="1"/>
    <n v="0"/>
    <n v="0"/>
    <n v="0"/>
    <n v="0"/>
    <n v="1"/>
    <n v="0"/>
    <n v="0"/>
    <n v="219"/>
    <d v="2015-01-13T00:00:00"/>
    <n v="1"/>
    <s v="January"/>
    <n v="1"/>
    <s v="85,60544,High income,69,Low spender,0.00113966701902748,1,1,92,201,2,43,3,5,35,4,5,1,5,6,0,0,0,0,0,0,0,59,50-65,2832,0,1,0,0,0,0,1,0,0,219"/>
  </r>
  <r>
    <n v="1164"/>
    <x v="871"/>
    <s v="Low income"/>
    <x v="623"/>
    <s v="Low spender"/>
    <n v="1.0466925044161459E-2"/>
    <n v="0"/>
    <n v="0"/>
    <n v="49"/>
    <n v="202"/>
    <n v="2"/>
    <n v="46"/>
    <n v="3"/>
    <n v="2"/>
    <n v="10"/>
    <n v="2"/>
    <n v="4"/>
    <n v="2"/>
    <n v="5"/>
    <n v="7"/>
    <x v="0"/>
    <n v="0"/>
    <n v="0"/>
    <n v="1"/>
    <n v="0"/>
    <n v="0"/>
    <n v="1"/>
    <n v="35"/>
    <s v="24-35"/>
    <n v="2493"/>
    <n v="0"/>
    <n v="0"/>
    <n v="1"/>
    <n v="0"/>
    <n v="0"/>
    <n v="0"/>
    <n v="0"/>
    <n v="0"/>
    <n v="1"/>
    <n v="245"/>
    <d v="2015-12-18T00:00:00"/>
    <n v="12"/>
    <s v="December"/>
    <n v="1"/>
    <s v="1164,37929,Low income,397,Low spender,0.0104669250441615,0,0,49,202,2,46,3,2,10,2,4,2,5,7,1,0,0,1,0,0,1,35,24-35,2493,0,0,1,0,0,0,0,0,1,245"/>
  </r>
  <r>
    <n v="761"/>
    <x v="872"/>
    <s v="Low income"/>
    <x v="140"/>
    <s v="Low spender"/>
    <n v="2.5344029491234316E-3"/>
    <n v="0"/>
    <n v="1"/>
    <n v="56"/>
    <n v="198"/>
    <n v="2"/>
    <n v="43"/>
    <n v="0"/>
    <n v="12"/>
    <n v="20"/>
    <n v="3"/>
    <n v="4"/>
    <n v="1"/>
    <n v="6"/>
    <n v="6"/>
    <x v="1"/>
    <n v="0"/>
    <n v="0"/>
    <n v="1"/>
    <n v="0"/>
    <n v="0"/>
    <n v="0"/>
    <n v="63"/>
    <s v="50-65"/>
    <n v="2623"/>
    <n v="0"/>
    <n v="1"/>
    <n v="0"/>
    <n v="0"/>
    <n v="0"/>
    <n v="0"/>
    <n v="1"/>
    <n v="0"/>
    <n v="0"/>
    <n v="235"/>
    <d v="2015-08-10T00:00:00"/>
    <n v="8"/>
    <s v="August"/>
    <n v="1"/>
    <s v="761,47743,Low income,121,Low spender,0.00253440294912343,0,1,56,198,2,43,0,12,20,3,4,1,6,6,0,0,0,1,0,0,0,63,50-65,2623,0,1,0,0,0,0,1,0,0,235"/>
  </r>
  <r>
    <n v="605"/>
    <x v="134"/>
    <s v="Low income"/>
    <x v="17"/>
    <s v="Low spender"/>
    <n v="9.1374269005847948E-4"/>
    <n v="1"/>
    <n v="1"/>
    <n v="9"/>
    <n v="177"/>
    <n v="2"/>
    <n v="71"/>
    <n v="3"/>
    <n v="2"/>
    <n v="20"/>
    <n v="6"/>
    <n v="5"/>
    <n v="2"/>
    <n v="4"/>
    <n v="8"/>
    <x v="1"/>
    <n v="0"/>
    <n v="0"/>
    <n v="0"/>
    <n v="0"/>
    <n v="0"/>
    <n v="1"/>
    <n v="68"/>
    <s v="66+"/>
    <n v="2670"/>
    <n v="0"/>
    <n v="0"/>
    <n v="0"/>
    <n v="1"/>
    <n v="0"/>
    <n v="0"/>
    <n v="0"/>
    <n v="1"/>
    <n v="0"/>
    <n v="235"/>
    <d v="2015-06-24T00:00:00"/>
    <n v="6"/>
    <s v="June"/>
    <n v="1"/>
    <s v="605,43776,Low income,40,Low spender,0.000913742690058479,1,1,9,177,2,71,3,2,20,6,5,2,4,8,0,0,0,0,0,0,1,68,66+,2670,0,0,0,1,0,0,0,1,0,235"/>
  </r>
  <r>
    <n v="98"/>
    <x v="873"/>
    <s v="Low income"/>
    <x v="624"/>
    <s v="High spender"/>
    <n v="2.986582700848274E-2"/>
    <n v="0"/>
    <n v="1"/>
    <n v="98"/>
    <n v="192"/>
    <n v="5"/>
    <n v="53"/>
    <n v="0"/>
    <n v="5"/>
    <n v="15"/>
    <n v="4"/>
    <n v="6"/>
    <n v="1"/>
    <n v="4"/>
    <n v="8"/>
    <x v="1"/>
    <n v="0"/>
    <n v="0"/>
    <n v="0"/>
    <n v="0"/>
    <n v="0"/>
    <n v="0"/>
    <n v="46"/>
    <s v="36-50"/>
    <n v="2828"/>
    <n v="0"/>
    <n v="1"/>
    <n v="0"/>
    <n v="0"/>
    <n v="0"/>
    <n v="0"/>
    <n v="1"/>
    <n v="0"/>
    <n v="0"/>
    <n v="240"/>
    <d v="2015-01-17T00:00:00"/>
    <n v="1"/>
    <s v="January"/>
    <n v="1"/>
    <s v="98,42557,Low income,1271,High spender,0.0298658270084827,0,1,98,192,5,53,0,5,15,4,6,1,4,8,0,0,0,0,0,0,0,46,36-50,2828,0,1,0,0,0,0,1,0,0,240"/>
  </r>
  <r>
    <n v="2199"/>
    <x v="874"/>
    <s v="High income"/>
    <x v="570"/>
    <s v="High spender"/>
    <n v="1.0002927686152045E-2"/>
    <n v="0"/>
    <n v="0"/>
    <n v="39"/>
    <n v="48"/>
    <n v="58"/>
    <n v="68"/>
    <n v="16"/>
    <n v="66"/>
    <n v="43"/>
    <n v="1"/>
    <n v="3"/>
    <n v="2"/>
    <n v="6"/>
    <n v="2"/>
    <x v="1"/>
    <n v="0"/>
    <n v="0"/>
    <n v="0"/>
    <n v="0"/>
    <n v="0"/>
    <n v="0"/>
    <n v="55"/>
    <s v="50-65"/>
    <n v="2161"/>
    <n v="0"/>
    <n v="1"/>
    <n v="0"/>
    <n v="0"/>
    <n v="0"/>
    <n v="0"/>
    <n v="1"/>
    <n v="0"/>
    <n v="0"/>
    <n v="213"/>
    <d v="2016-11-14T00:00:00"/>
    <n v="11"/>
    <s v="November"/>
    <n v="1"/>
    <s v="2199,61482,High income,615,High spender,0.010002927686152,0,0,39,48,58,68,16,66,43,1,3,2,6,2,0,0,0,0,0,0,0,55,50-65,2161,0,1,0,0,0,0,1,0,0,213"/>
  </r>
  <r>
    <n v="1207"/>
    <x v="875"/>
    <s v="Low income"/>
    <x v="62"/>
    <s v="Low spender"/>
    <n v="1.3260812014151285E-2"/>
    <n v="1"/>
    <n v="1"/>
    <n v="51"/>
    <n v="220"/>
    <n v="0"/>
    <n v="33"/>
    <n v="3"/>
    <n v="0"/>
    <n v="23"/>
    <n v="5"/>
    <n v="5"/>
    <n v="1"/>
    <n v="5"/>
    <n v="8"/>
    <x v="1"/>
    <n v="0"/>
    <n v="0"/>
    <n v="0"/>
    <n v="0"/>
    <n v="0"/>
    <n v="0"/>
    <n v="56"/>
    <s v="50-65"/>
    <n v="2478"/>
    <n v="0"/>
    <n v="1"/>
    <n v="0"/>
    <n v="0"/>
    <n v="0"/>
    <n v="0"/>
    <n v="0"/>
    <n v="0"/>
    <n v="1"/>
    <n v="233"/>
    <d v="2016-01-02T00:00:00"/>
    <n v="1"/>
    <s v="January"/>
    <n v="1"/>
    <s v="1207,41551,Low income,551,Low spender,0.0132608120141513,1,1,51,220,0,33,3,0,23,5,5,1,5,8,0,0,0,0,0,0,0,56,50-65,2478,0,1,0,0,0,0,0,0,1,233"/>
  </r>
  <r>
    <n v="1127"/>
    <x v="876"/>
    <s v="Low income"/>
    <x v="155"/>
    <s v="Low spender"/>
    <n v="9.6209394302981827E-3"/>
    <n v="0"/>
    <n v="0"/>
    <n v="90"/>
    <n v="162"/>
    <n v="25"/>
    <n v="53"/>
    <n v="16"/>
    <n v="0"/>
    <n v="10"/>
    <n v="1"/>
    <n v="3"/>
    <n v="1"/>
    <n v="7"/>
    <n v="3"/>
    <x v="1"/>
    <n v="0"/>
    <n v="0"/>
    <n v="0"/>
    <n v="0"/>
    <n v="0"/>
    <n v="0"/>
    <n v="76"/>
    <s v="66+"/>
    <n v="2505"/>
    <n v="0"/>
    <n v="0"/>
    <n v="0"/>
    <n v="0"/>
    <n v="1"/>
    <n v="0"/>
    <n v="0"/>
    <n v="1"/>
    <n v="0"/>
    <n v="246"/>
    <d v="2015-12-06T00:00:00"/>
    <n v="12"/>
    <s v="December"/>
    <n v="1"/>
    <s v="1127,45006,Low income,433,Low spender,0.00962093943029818,0,0,90,162,25,53,16,0,10,1,3,1,7,3,0,0,0,0,0,0,0,76,66+,2505,0,0,0,0,1,0,0,1,0,246"/>
  </r>
  <r>
    <n v="786"/>
    <x v="877"/>
    <s v="Low income"/>
    <x v="625"/>
    <s v="High spender"/>
    <n v="2.287898222559619E-2"/>
    <n v="0"/>
    <n v="1"/>
    <n v="19"/>
    <n v="233"/>
    <n v="0"/>
    <n v="23"/>
    <n v="0"/>
    <n v="0"/>
    <n v="12"/>
    <n v="4"/>
    <n v="5"/>
    <n v="1"/>
    <n v="5"/>
    <n v="8"/>
    <x v="1"/>
    <n v="0"/>
    <n v="0"/>
    <n v="0"/>
    <n v="0"/>
    <n v="0"/>
    <n v="0"/>
    <n v="60"/>
    <s v="50-65"/>
    <n v="2616"/>
    <n v="0"/>
    <n v="0"/>
    <n v="0"/>
    <n v="1"/>
    <n v="0"/>
    <n v="0"/>
    <n v="0"/>
    <n v="0"/>
    <n v="1"/>
    <n v="244"/>
    <d v="2015-08-17T00:00:00"/>
    <n v="8"/>
    <s v="August"/>
    <n v="1"/>
    <s v="786,38201,Low income,874,High spender,0.0228789822255962,0,1,19,233,0,23,0,0,12,4,5,1,5,8,0,0,0,0,0,0,0,60,50-65,2616,0,0,0,1,0,0,0,0,1,244"/>
  </r>
  <r>
    <n v="1826"/>
    <x v="878"/>
    <s v="High income"/>
    <x v="626"/>
    <s v="High spender"/>
    <n v="1.9309505366825273E-2"/>
    <n v="0"/>
    <n v="1"/>
    <n v="98"/>
    <n v="199"/>
    <n v="12"/>
    <n v="31"/>
    <n v="3"/>
    <n v="12"/>
    <n v="7"/>
    <n v="1"/>
    <n v="3"/>
    <n v="3"/>
    <n v="5"/>
    <n v="3"/>
    <x v="1"/>
    <n v="0"/>
    <n v="0"/>
    <n v="0"/>
    <n v="0"/>
    <n v="0"/>
    <n v="0"/>
    <n v="47"/>
    <s v="36-50"/>
    <n v="2279"/>
    <n v="0"/>
    <n v="1"/>
    <n v="0"/>
    <n v="0"/>
    <n v="0"/>
    <n v="0"/>
    <n v="0"/>
    <n v="0"/>
    <n v="1"/>
    <n v="250"/>
    <d v="2016-07-19T00:00:00"/>
    <n v="7"/>
    <s v="July"/>
    <n v="1"/>
    <s v="1826,54222,High income,1047,High spender,0.0193095053668253,0,1,98,199,12,31,3,12,7,1,3,3,5,3,0,0,0,0,0,0,0,47,36-50,2279,0,1,0,0,0,0,0,0,1,250"/>
  </r>
  <r>
    <n v="1460"/>
    <x v="879"/>
    <s v="High income"/>
    <x v="361"/>
    <s v="Low spender"/>
    <n v="8.0658807603361717E-3"/>
    <n v="1"/>
    <n v="0"/>
    <n v="66"/>
    <n v="211"/>
    <n v="2"/>
    <n v="30"/>
    <n v="7"/>
    <n v="7"/>
    <n v="10"/>
    <n v="2"/>
    <n v="4"/>
    <n v="1"/>
    <n v="6"/>
    <n v="5"/>
    <x v="1"/>
    <n v="0"/>
    <n v="0"/>
    <n v="0"/>
    <n v="0"/>
    <n v="0"/>
    <n v="0"/>
    <n v="50"/>
    <s v="36-50"/>
    <n v="2405"/>
    <n v="0"/>
    <n v="0"/>
    <n v="0"/>
    <n v="1"/>
    <n v="0"/>
    <n v="0"/>
    <n v="1"/>
    <n v="0"/>
    <n v="0"/>
    <n v="247"/>
    <d v="2016-03-15T00:00:00"/>
    <n v="3"/>
    <s v="March"/>
    <n v="1"/>
    <s v="1460,53187,High income,429,Low spender,0.00806588076033617,1,0,66,211,2,30,7,7,10,2,4,1,6,5,0,0,0,0,0,0,0,50,36-50,2405,0,0,0,1,0,0,1,0,0,247"/>
  </r>
  <r>
    <n v="1254"/>
    <x v="880"/>
    <s v="High income"/>
    <x v="241"/>
    <s v="High spender"/>
    <n v="2.8510280516701063E-2"/>
    <n v="0"/>
    <n v="0"/>
    <n v="63"/>
    <n v="212"/>
    <n v="5"/>
    <n v="33"/>
    <n v="7"/>
    <n v="0"/>
    <n v="2"/>
    <n v="1"/>
    <n v="3"/>
    <n v="2"/>
    <n v="6"/>
    <n v="4"/>
    <x v="1"/>
    <n v="0"/>
    <n v="0"/>
    <n v="1"/>
    <n v="0"/>
    <n v="0"/>
    <n v="0"/>
    <n v="61"/>
    <s v="50-65"/>
    <n v="2464"/>
    <n v="1"/>
    <n v="0"/>
    <n v="0"/>
    <n v="0"/>
    <n v="0"/>
    <n v="0"/>
    <n v="1"/>
    <n v="0"/>
    <n v="0"/>
    <n v="255"/>
    <d v="2016-01-16T00:00:00"/>
    <n v="1"/>
    <s v="January"/>
    <n v="1"/>
    <s v="1254,52332,High income,1492,High spender,0.0285102805167011,0,0,63,212,5,33,7,0,2,1,3,2,6,4,0,0,0,1,0,0,0,61,50-65,2464,1,0,0,0,0,0,1,0,0,255"/>
  </r>
  <r>
    <n v="252"/>
    <x v="881"/>
    <s v="Low income"/>
    <x v="235"/>
    <s v="Low spender"/>
    <n v="1.173506367997791E-3"/>
    <n v="0"/>
    <n v="0"/>
    <n v="59"/>
    <n v="206"/>
    <n v="0"/>
    <n v="46"/>
    <n v="3"/>
    <n v="2"/>
    <n v="12"/>
    <n v="2"/>
    <n v="5"/>
    <n v="1"/>
    <n v="5"/>
    <n v="8"/>
    <x v="1"/>
    <n v="0"/>
    <n v="0"/>
    <n v="0"/>
    <n v="0"/>
    <n v="0"/>
    <n v="0"/>
    <n v="43"/>
    <s v="36-50"/>
    <n v="2783"/>
    <n v="0"/>
    <n v="1"/>
    <n v="0"/>
    <n v="0"/>
    <n v="0"/>
    <n v="0"/>
    <n v="0"/>
    <n v="0"/>
    <n v="1"/>
    <n v="245"/>
    <d v="2015-03-03T00:00:00"/>
    <n v="3"/>
    <s v="March"/>
    <n v="1"/>
    <s v="252,28973,Low income,34,Low spender,0.00117350636799779,0,0,59,206,0,46,3,2,12,2,5,1,5,8,0,0,0,0,0,0,0,43,36-50,2783,0,1,0,0,0,0,0,0,1,245"/>
  </r>
  <r>
    <n v="1784"/>
    <x v="882"/>
    <s v="Low income"/>
    <x v="627"/>
    <s v="High spender"/>
    <n v="1.3631675709609435E-2"/>
    <n v="1"/>
    <n v="1"/>
    <n v="35"/>
    <n v="167"/>
    <n v="2"/>
    <n v="89"/>
    <n v="0"/>
    <n v="0"/>
    <n v="34"/>
    <n v="6"/>
    <n v="6"/>
    <n v="1"/>
    <n v="4"/>
    <n v="8"/>
    <x v="1"/>
    <n v="0"/>
    <n v="0"/>
    <n v="0"/>
    <n v="0"/>
    <n v="0"/>
    <n v="0"/>
    <n v="51"/>
    <s v="50-65"/>
    <n v="2293"/>
    <n v="0"/>
    <n v="0"/>
    <n v="0"/>
    <n v="1"/>
    <n v="0"/>
    <n v="0"/>
    <n v="0"/>
    <n v="1"/>
    <n v="0"/>
    <n v="224"/>
    <d v="2016-07-05T00:00:00"/>
    <n v="7"/>
    <s v="July"/>
    <n v="1"/>
    <s v="1784,44602,Low income,608,High spender,0.0136316757096094,1,1,35,167,2,89,0,0,34,6,6,1,4,8,0,0,0,0,0,0,0,51,50-65,2293,0,0,0,1,0,0,0,1,0,224"/>
  </r>
  <r>
    <n v="1473"/>
    <x v="883"/>
    <s v="Low income"/>
    <x v="494"/>
    <s v="Low spender"/>
    <n v="9.3627479665281757E-4"/>
    <n v="1"/>
    <n v="1"/>
    <n v="37"/>
    <n v="183"/>
    <n v="2"/>
    <n v="64"/>
    <n v="7"/>
    <n v="2"/>
    <n v="12"/>
    <n v="4"/>
    <n v="3"/>
    <n v="3"/>
    <n v="5"/>
    <n v="4"/>
    <x v="1"/>
    <n v="0"/>
    <n v="0"/>
    <n v="0"/>
    <n v="0"/>
    <n v="0"/>
    <n v="0"/>
    <n v="42"/>
    <s v="36-50"/>
    <n v="2402"/>
    <n v="0"/>
    <n v="1"/>
    <n v="0"/>
    <n v="0"/>
    <n v="0"/>
    <n v="0"/>
    <n v="1"/>
    <n v="0"/>
    <n v="0"/>
    <n v="246"/>
    <d v="2016-03-18T00:00:00"/>
    <n v="3"/>
    <s v="March"/>
    <n v="1"/>
    <s v="1473,51267,Low income,48,Low spender,0.000936274796652818,1,1,37,183,2,64,7,2,12,4,3,3,5,4,0,0,0,0,0,0,0,42,36-50,2402,0,1,0,0,0,0,1,0,0,246"/>
  </r>
  <r>
    <n v="1458"/>
    <x v="884"/>
    <s v="Low income"/>
    <x v="628"/>
    <s v="High spender"/>
    <n v="2.4527958229615687E-2"/>
    <n v="0"/>
    <n v="1"/>
    <n v="88"/>
    <n v="205"/>
    <n v="7"/>
    <n v="41"/>
    <n v="3"/>
    <n v="2"/>
    <n v="46"/>
    <n v="2"/>
    <n v="4"/>
    <n v="2"/>
    <n v="5"/>
    <n v="5"/>
    <x v="1"/>
    <n v="0"/>
    <n v="0"/>
    <n v="0"/>
    <n v="0"/>
    <n v="0"/>
    <n v="0"/>
    <n v="68"/>
    <s v="66+"/>
    <n v="2406"/>
    <n v="0"/>
    <n v="1"/>
    <n v="0"/>
    <n v="0"/>
    <n v="0"/>
    <n v="0"/>
    <n v="1"/>
    <n v="0"/>
    <n v="0"/>
    <n v="212"/>
    <d v="2016-03-14T00:00:00"/>
    <n v="3"/>
    <s v="March"/>
    <n v="1"/>
    <s v="1458,49413,Low income,1212,High spender,0.0245279582296157,0,1,88,205,7,41,3,2,46,2,4,2,5,5,0,0,0,0,0,0,0,68,66+,2406,0,1,0,0,0,0,1,0,0,212"/>
  </r>
  <r>
    <n v="1020"/>
    <x v="885"/>
    <s v="Low income"/>
    <x v="11"/>
    <s v="Low spender"/>
    <n v="8.0340072407761465E-3"/>
    <n v="0"/>
    <n v="1"/>
    <n v="17"/>
    <n v="224"/>
    <n v="2"/>
    <n v="25"/>
    <n v="7"/>
    <n v="0"/>
    <n v="110"/>
    <n v="2"/>
    <n v="5"/>
    <n v="3"/>
    <n v="3"/>
    <n v="6"/>
    <x v="1"/>
    <n v="0"/>
    <n v="0"/>
    <n v="0"/>
    <n v="0"/>
    <n v="0"/>
    <n v="0"/>
    <n v="46"/>
    <s v="36-50"/>
    <n v="2540"/>
    <n v="0"/>
    <n v="0"/>
    <n v="1"/>
    <n v="0"/>
    <n v="0"/>
    <n v="0"/>
    <n v="1"/>
    <n v="0"/>
    <n v="0"/>
    <n v="148"/>
    <d v="2015-11-01T00:00:00"/>
    <n v="11"/>
    <s v="November"/>
    <n v="1"/>
    <s v="1020,49166,Low income,395,Low spender,0.00803400724077615,0,1,17,224,2,25,7,0,110,2,5,3,3,6,0,0,0,0,0,0,0,46,36-50,2540,0,0,1,0,0,0,1,0,0,148"/>
  </r>
  <r>
    <n v="941"/>
    <x v="886"/>
    <s v="Low income"/>
    <x v="122"/>
    <s v="Low spender"/>
    <n v="1.1914432710533442E-3"/>
    <n v="0"/>
    <n v="1"/>
    <n v="50"/>
    <n v="223"/>
    <n v="2"/>
    <n v="31"/>
    <n v="0"/>
    <n v="2"/>
    <n v="39"/>
    <n v="5"/>
    <n v="5"/>
    <n v="2"/>
    <n v="4"/>
    <n v="8"/>
    <x v="1"/>
    <n v="0"/>
    <n v="0"/>
    <n v="0"/>
    <n v="0"/>
    <n v="0"/>
    <n v="0"/>
    <n v="66"/>
    <s v="66+"/>
    <n v="2567"/>
    <n v="0"/>
    <n v="1"/>
    <n v="0"/>
    <n v="0"/>
    <n v="0"/>
    <n v="0"/>
    <n v="0"/>
    <n v="0"/>
    <n v="1"/>
    <n v="219"/>
    <d v="2015-10-05T00:00:00"/>
    <n v="10"/>
    <s v="October"/>
    <n v="1"/>
    <s v="941,36930,Low income,44,Low spender,0.00119144327105334,0,1,50,223,2,31,0,2,39,5,5,2,4,8,0,0,0,0,0,0,0,66,66+,2567,0,1,0,0,0,0,0,0,1,219"/>
  </r>
  <r>
    <n v="935"/>
    <x v="887"/>
    <s v="High income"/>
    <x v="629"/>
    <s v="Low spender"/>
    <n v="5.821072659796922E-3"/>
    <n v="1"/>
    <n v="1"/>
    <n v="65"/>
    <n v="215"/>
    <n v="7"/>
    <n v="33"/>
    <n v="3"/>
    <n v="0"/>
    <n v="13"/>
    <n v="6"/>
    <n v="5"/>
    <n v="1"/>
    <n v="5"/>
    <n v="7"/>
    <x v="1"/>
    <n v="0"/>
    <n v="0"/>
    <n v="1"/>
    <n v="0"/>
    <n v="0"/>
    <n v="0"/>
    <n v="62"/>
    <s v="50-65"/>
    <n v="2569"/>
    <n v="0"/>
    <n v="0"/>
    <n v="0"/>
    <n v="1"/>
    <n v="0"/>
    <n v="1"/>
    <n v="0"/>
    <n v="0"/>
    <n v="0"/>
    <n v="245"/>
    <d v="2015-10-03T00:00:00"/>
    <n v="10"/>
    <s v="October"/>
    <n v="1"/>
    <s v="935,53083,High income,309,Low spender,0.00582107265979692,1,1,65,215,7,33,3,0,13,6,5,1,5,7,0,0,0,1,0,0,0,62,50-65,2569,0,0,0,1,0,1,0,0,0,245"/>
  </r>
  <r>
    <n v="1359"/>
    <x v="888"/>
    <s v="High income"/>
    <x v="11"/>
    <s v="Low spender"/>
    <n v="5.7855113220259546E-3"/>
    <n v="1"/>
    <n v="1"/>
    <n v="83"/>
    <n v="135"/>
    <n v="25"/>
    <n v="51"/>
    <n v="23"/>
    <n v="25"/>
    <n v="46"/>
    <n v="2"/>
    <n v="4"/>
    <n v="2"/>
    <n v="5"/>
    <n v="3"/>
    <x v="1"/>
    <n v="0"/>
    <n v="0"/>
    <n v="0"/>
    <n v="0"/>
    <n v="0"/>
    <n v="0"/>
    <n v="41"/>
    <s v="36-50"/>
    <n v="2431"/>
    <n v="1"/>
    <n v="0"/>
    <n v="0"/>
    <n v="0"/>
    <n v="0"/>
    <n v="0"/>
    <n v="1"/>
    <n v="0"/>
    <n v="0"/>
    <n v="213"/>
    <d v="2016-02-18T00:00:00"/>
    <n v="2"/>
    <s v="February"/>
    <n v="1"/>
    <s v="1359,68274,High income,395,Low spender,0.00578551132202595,1,1,83,135,25,51,23,25,46,2,4,2,5,3,0,0,0,0,0,0,0,41,36-50,2431,1,0,0,0,0,0,1,0,0,213"/>
  </r>
  <r>
    <n v="1169"/>
    <x v="889"/>
    <s v="High income"/>
    <x v="122"/>
    <s v="Low spender"/>
    <n v="6.8309192243801717E-4"/>
    <n v="0"/>
    <n v="1"/>
    <n v="27"/>
    <n v="200"/>
    <n v="5"/>
    <n v="44"/>
    <n v="0"/>
    <n v="10"/>
    <n v="20"/>
    <n v="1"/>
    <n v="5"/>
    <n v="1"/>
    <n v="5"/>
    <n v="5"/>
    <x v="1"/>
    <n v="0"/>
    <n v="0"/>
    <n v="0"/>
    <n v="0"/>
    <n v="0"/>
    <n v="0"/>
    <n v="50"/>
    <s v="36-50"/>
    <n v="2491"/>
    <n v="0"/>
    <n v="0"/>
    <n v="0"/>
    <n v="1"/>
    <n v="0"/>
    <n v="0"/>
    <n v="0"/>
    <n v="0"/>
    <n v="1"/>
    <n v="239"/>
    <d v="2015-12-20T00:00:00"/>
    <n v="12"/>
    <s v="December"/>
    <n v="1"/>
    <s v="1169,64413,High income,44,Low spender,0.000683091922438017,0,1,27,200,5,44,0,10,20,1,5,1,5,5,0,0,0,0,0,0,0,50,36-50,2491,0,0,0,1,0,0,0,0,1,239"/>
  </r>
  <r>
    <n v="942"/>
    <x v="890"/>
    <s v="High income"/>
    <x v="630"/>
    <s v="High spender"/>
    <n v="1.5855017872929238E-2"/>
    <n v="1"/>
    <n v="1"/>
    <n v="67"/>
    <n v="146"/>
    <n v="0"/>
    <n v="93"/>
    <n v="7"/>
    <n v="13"/>
    <n v="73"/>
    <n v="5"/>
    <n v="4"/>
    <n v="2"/>
    <n v="5"/>
    <n v="7"/>
    <x v="1"/>
    <n v="0"/>
    <n v="0"/>
    <n v="0"/>
    <n v="0"/>
    <n v="0"/>
    <n v="0"/>
    <n v="47"/>
    <s v="36-50"/>
    <n v="2567"/>
    <n v="1"/>
    <n v="0"/>
    <n v="0"/>
    <n v="0"/>
    <n v="0"/>
    <n v="0"/>
    <n v="0"/>
    <n v="1"/>
    <n v="0"/>
    <n v="186"/>
    <d v="2015-10-05T00:00:00"/>
    <n v="10"/>
    <s v="October"/>
    <n v="1"/>
    <s v="942,52034,High income,825,High spender,0.0158550178729292,1,1,67,146,0,93,7,13,73,5,4,2,5,7,0,0,0,0,0,0,0,47,36-50,2567,1,0,0,0,0,0,0,1,0,186"/>
  </r>
  <r>
    <n v="299"/>
    <x v="891"/>
    <s v="Low income"/>
    <x v="631"/>
    <s v="High spender"/>
    <n v="2.3857541300150182E-2"/>
    <n v="0"/>
    <n v="2"/>
    <n v="8"/>
    <n v="96"/>
    <n v="12"/>
    <n v="96"/>
    <n v="33"/>
    <n v="22"/>
    <n v="43"/>
    <n v="6"/>
    <n v="4"/>
    <n v="1"/>
    <n v="6"/>
    <n v="6"/>
    <x v="1"/>
    <n v="0"/>
    <n v="0"/>
    <n v="0"/>
    <n v="0"/>
    <n v="0"/>
    <n v="1"/>
    <n v="68"/>
    <s v="66+"/>
    <n v="2767"/>
    <n v="1"/>
    <n v="0"/>
    <n v="0"/>
    <n v="0"/>
    <n v="0"/>
    <n v="0"/>
    <n v="0"/>
    <n v="0"/>
    <n v="1"/>
    <n v="216"/>
    <d v="2015-03-19T00:00:00"/>
    <n v="3"/>
    <s v="March"/>
    <n v="1"/>
    <s v="299,46610,Low income,1112,High spender,0.0238575413001502,0,2,8,96,12,96,33,22,43,6,4,1,6,6,0,0,0,0,0,0,1,68,66+,2767,1,0,0,0,0,0,0,0,1,216"/>
  </r>
  <r>
    <n v="52"/>
    <x v="892"/>
    <s v="High income"/>
    <x v="550"/>
    <s v="Low spender"/>
    <n v="4.202083773049101E-3"/>
    <n v="0"/>
    <n v="1"/>
    <n v="55"/>
    <n v="112"/>
    <n v="10"/>
    <n v="107"/>
    <n v="30"/>
    <n v="0"/>
    <n v="20"/>
    <n v="2"/>
    <n v="5"/>
    <n v="2"/>
    <n v="4"/>
    <n v="7"/>
    <x v="1"/>
    <n v="0"/>
    <n v="0"/>
    <n v="0"/>
    <n v="0"/>
    <n v="0"/>
    <n v="0"/>
    <n v="55"/>
    <s v="50-65"/>
    <n v="2841"/>
    <n v="0"/>
    <n v="0"/>
    <n v="0"/>
    <n v="1"/>
    <n v="0"/>
    <n v="0"/>
    <n v="1"/>
    <n v="0"/>
    <n v="0"/>
    <n v="239"/>
    <d v="2015-01-04T00:00:00"/>
    <n v="1"/>
    <s v="January"/>
    <n v="1"/>
    <s v="52,52117,High income,219,Low spender,0.0042020837730491,0,1,55,112,10,107,30,0,20,2,5,2,4,7,0,0,0,0,0,0,0,55,50-65,2841,0,0,0,1,0,0,1,0,0,239"/>
  </r>
  <r>
    <n v="1892"/>
    <x v="893"/>
    <s v="Low income"/>
    <x v="278"/>
    <s v="Low spender"/>
    <n v="9.6901408450704224E-4"/>
    <n v="0"/>
    <n v="1"/>
    <n v="73"/>
    <n v="213"/>
    <n v="5"/>
    <n v="28"/>
    <n v="7"/>
    <n v="7"/>
    <n v="41"/>
    <n v="1"/>
    <n v="4"/>
    <n v="1"/>
    <n v="6"/>
    <n v="5"/>
    <x v="1"/>
    <n v="0"/>
    <n v="0"/>
    <n v="0"/>
    <n v="0"/>
    <n v="0"/>
    <n v="0"/>
    <n v="55"/>
    <s v="50-65"/>
    <n v="2257"/>
    <n v="0"/>
    <n v="1"/>
    <n v="0"/>
    <n v="0"/>
    <n v="0"/>
    <n v="0"/>
    <n v="1"/>
    <n v="0"/>
    <n v="0"/>
    <n v="219"/>
    <d v="2016-08-10T00:00:00"/>
    <n v="8"/>
    <s v="August"/>
    <n v="1"/>
    <s v="1892,44375,Low income,43,Low spender,0.000969014084507042,0,1,73,213,5,28,7,7,41,1,4,1,6,5,0,0,0,0,0,0,0,55,50-65,2257,0,1,0,0,0,0,1,0,0,219"/>
  </r>
  <r>
    <n v="1703"/>
    <x v="894"/>
    <s v="Low income"/>
    <x v="632"/>
    <s v="High spender"/>
    <n v="2.025106338831829E-2"/>
    <n v="1"/>
    <n v="1"/>
    <n v="53"/>
    <n v="106"/>
    <n v="27"/>
    <n v="68"/>
    <n v="52"/>
    <n v="7"/>
    <n v="5"/>
    <n v="6"/>
    <n v="4"/>
    <n v="2"/>
    <n v="5"/>
    <n v="6"/>
    <x v="1"/>
    <n v="0"/>
    <n v="0"/>
    <n v="0"/>
    <n v="0"/>
    <n v="0"/>
    <n v="0"/>
    <n v="64"/>
    <s v="50-65"/>
    <n v="2318"/>
    <n v="0"/>
    <n v="1"/>
    <n v="0"/>
    <n v="0"/>
    <n v="0"/>
    <n v="0"/>
    <n v="1"/>
    <n v="0"/>
    <n v="0"/>
    <n v="255"/>
    <d v="2016-06-10T00:00:00"/>
    <n v="6"/>
    <s v="June"/>
    <n v="1"/>
    <s v="1703,48195,Low income,976,High spender,0.0202510633883183,1,1,53,106,27,68,52,7,5,6,4,2,5,6,0,0,0,0,0,0,0,64,50-65,2318,0,1,0,0,0,0,1,0,0,255"/>
  </r>
  <r>
    <n v="1199"/>
    <x v="895"/>
    <s v="Low income"/>
    <x v="602"/>
    <s v="Low spender"/>
    <n v="1.3105580915918126E-2"/>
    <n v="1"/>
    <n v="0"/>
    <n v="92"/>
    <n v="100"/>
    <n v="2"/>
    <n v="128"/>
    <n v="23"/>
    <n v="7"/>
    <n v="10"/>
    <n v="4"/>
    <n v="5"/>
    <n v="1"/>
    <n v="5"/>
    <n v="8"/>
    <x v="1"/>
    <n v="0"/>
    <n v="0"/>
    <n v="0"/>
    <n v="0"/>
    <n v="0"/>
    <n v="0"/>
    <n v="45"/>
    <s v="36-50"/>
    <n v="2483"/>
    <n v="0"/>
    <n v="0"/>
    <n v="1"/>
    <n v="0"/>
    <n v="0"/>
    <n v="0"/>
    <n v="1"/>
    <n v="0"/>
    <n v="0"/>
    <n v="250"/>
    <d v="2015-12-28T00:00:00"/>
    <n v="12"/>
    <s v="December"/>
    <n v="1"/>
    <s v="1199,33955,Low income,445,Low spender,0.0131055809159181,1,0,92,100,2,128,23,7,10,4,5,1,5,8,0,0,0,0,0,0,0,45,36-50,2483,0,0,1,0,0,0,1,0,0,250"/>
  </r>
  <r>
    <n v="1475"/>
    <x v="896"/>
    <s v="Low income"/>
    <x v="136"/>
    <s v="Low spender"/>
    <n v="2.7405532201500338E-3"/>
    <n v="0"/>
    <n v="1"/>
    <n v="30"/>
    <n v="213"/>
    <n v="2"/>
    <n v="44"/>
    <n v="0"/>
    <n v="2"/>
    <n v="5"/>
    <n v="4"/>
    <n v="4"/>
    <n v="2"/>
    <n v="5"/>
    <n v="5"/>
    <x v="1"/>
    <n v="0"/>
    <n v="0"/>
    <n v="0"/>
    <n v="0"/>
    <n v="0"/>
    <n v="0"/>
    <n v="45"/>
    <s v="36-50"/>
    <n v="2401"/>
    <n v="0"/>
    <n v="1"/>
    <n v="0"/>
    <n v="0"/>
    <n v="0"/>
    <n v="0"/>
    <n v="1"/>
    <n v="0"/>
    <n v="0"/>
    <n v="256"/>
    <d v="2016-03-19T00:00:00"/>
    <n v="3"/>
    <s v="March"/>
    <n v="1"/>
    <s v="1475,43057,Low income,118,Low spender,0.00274055322015003,0,1,30,213,2,44,0,2,5,4,4,2,5,5,0,0,0,0,0,0,0,45,36-50,2401,0,1,0,0,0,0,1,0,0,256"/>
  </r>
  <r>
    <n v="688"/>
    <x v="897"/>
    <s v="Low income"/>
    <x v="523"/>
    <s v="High spender"/>
    <n v="1.3554114803352384E-2"/>
    <n v="1"/>
    <n v="1"/>
    <n v="48"/>
    <n v="183"/>
    <n v="5"/>
    <n v="65"/>
    <n v="3"/>
    <n v="5"/>
    <n v="49"/>
    <n v="5"/>
    <n v="5"/>
    <n v="2"/>
    <n v="4"/>
    <n v="9"/>
    <x v="1"/>
    <n v="0"/>
    <n v="0"/>
    <n v="0"/>
    <n v="0"/>
    <n v="0"/>
    <n v="0"/>
    <n v="50"/>
    <s v="36-50"/>
    <n v="2648"/>
    <n v="1"/>
    <n v="0"/>
    <n v="0"/>
    <n v="0"/>
    <n v="0"/>
    <n v="0"/>
    <n v="1"/>
    <n v="0"/>
    <n v="0"/>
    <n v="212"/>
    <d v="2015-07-16T00:00:00"/>
    <n v="7"/>
    <s v="July"/>
    <n v="1"/>
    <s v="688,44267,Low income,600,High spender,0.0135541148033524,1,1,48,183,5,65,3,5,49,5,5,2,4,9,0,0,0,0,0,0,0,50,36-50,2648,1,0,0,0,0,0,1,0,0,212"/>
  </r>
  <r>
    <n v="2129"/>
    <x v="898"/>
    <s v="High income"/>
    <x v="526"/>
    <s v="Low spender"/>
    <n v="5.8655482616095309E-3"/>
    <n v="1"/>
    <n v="1"/>
    <n v="1"/>
    <n v="155"/>
    <n v="7"/>
    <n v="80"/>
    <n v="13"/>
    <n v="7"/>
    <n v="10"/>
    <n v="3"/>
    <n v="5"/>
    <n v="1"/>
    <n v="5"/>
    <n v="6"/>
    <x v="1"/>
    <n v="0"/>
    <n v="0"/>
    <n v="0"/>
    <n v="0"/>
    <n v="0"/>
    <n v="0"/>
    <n v="49"/>
    <s v="36-50"/>
    <n v="2189"/>
    <n v="1"/>
    <n v="0"/>
    <n v="0"/>
    <n v="0"/>
    <n v="0"/>
    <n v="0"/>
    <n v="0"/>
    <n v="0"/>
    <n v="1"/>
    <n v="252"/>
    <d v="2016-10-17T00:00:00"/>
    <n v="10"/>
    <s v="October"/>
    <n v="1"/>
    <s v="2129,65808,High income,386,Low spender,0.00586554826160953,1,1,1,155,7,80,13,7,10,3,5,1,5,6,0,0,0,0,0,0,0,49,36-50,2189,1,0,0,0,0,0,0,0,1,252"/>
  </r>
  <r>
    <n v="1680"/>
    <x v="899"/>
    <s v="High income"/>
    <x v="421"/>
    <s v="Low spender"/>
    <n v="8.4151710125296309E-3"/>
    <n v="1"/>
    <n v="0"/>
    <n v="77"/>
    <n v="35"/>
    <n v="40"/>
    <n v="111"/>
    <n v="36"/>
    <n v="40"/>
    <n v="12"/>
    <n v="3"/>
    <n v="3"/>
    <n v="1"/>
    <n v="7"/>
    <n v="4"/>
    <x v="1"/>
    <n v="0"/>
    <n v="0"/>
    <n v="0"/>
    <n v="0"/>
    <n v="0"/>
    <n v="0"/>
    <n v="31"/>
    <s v="24-35"/>
    <n v="2328"/>
    <n v="0"/>
    <n v="1"/>
    <n v="0"/>
    <n v="0"/>
    <n v="0"/>
    <n v="1"/>
    <n v="0"/>
    <n v="0"/>
    <n v="0"/>
    <n v="250"/>
    <d v="2016-05-31T00:00:00"/>
    <n v="5"/>
    <s v="May"/>
    <n v="1"/>
    <s v="1680,59060,High income,497,Low spender,0.00841517101252963,1,0,77,35,40,111,36,40,12,3,3,1,7,4,0,0,0,0,0,0,0,31,24-35,2328,0,1,0,0,0,1,0,0,0,250"/>
  </r>
  <r>
    <n v="402"/>
    <x v="205"/>
    <s v="Low income"/>
    <x v="633"/>
    <s v="High spender"/>
    <n v="2.4769657169966791E-2"/>
    <n v="0"/>
    <n v="1"/>
    <n v="61"/>
    <n v="91"/>
    <n v="65"/>
    <n v="52"/>
    <n v="10"/>
    <n v="44"/>
    <n v="28"/>
    <n v="3"/>
    <n v="3"/>
    <n v="2"/>
    <n v="6"/>
    <n v="5"/>
    <x v="1"/>
    <n v="0"/>
    <n v="0"/>
    <n v="0"/>
    <n v="0"/>
    <n v="0"/>
    <n v="0"/>
    <n v="46"/>
    <s v="36-50"/>
    <n v="2736"/>
    <n v="0"/>
    <n v="1"/>
    <n v="0"/>
    <n v="0"/>
    <n v="0"/>
    <n v="0"/>
    <n v="1"/>
    <n v="0"/>
    <n v="0"/>
    <n v="234"/>
    <d v="2015-04-19T00:00:00"/>
    <n v="4"/>
    <s v="April"/>
    <n v="1"/>
    <s v="402,40049,Low income,992,High spender,0.0247696571699668,0,1,61,91,65,52,10,44,28,3,3,2,6,5,0,0,0,0,0,0,0,46,36-50,2736,0,1,0,0,0,0,1,0,0,234"/>
  </r>
  <r>
    <n v="1323"/>
    <x v="900"/>
    <s v="High income"/>
    <x v="303"/>
    <s v="Low spender"/>
    <n v="4.9269675168955741E-3"/>
    <n v="0"/>
    <n v="1"/>
    <n v="73"/>
    <n v="182"/>
    <n v="2"/>
    <n v="49"/>
    <n v="17"/>
    <n v="13"/>
    <n v="20"/>
    <n v="1"/>
    <n v="3"/>
    <n v="1"/>
    <n v="7"/>
    <n v="2"/>
    <x v="1"/>
    <n v="0"/>
    <n v="0"/>
    <n v="0"/>
    <n v="0"/>
    <n v="0"/>
    <n v="0"/>
    <n v="61"/>
    <s v="50-65"/>
    <n v="2444"/>
    <n v="1"/>
    <n v="0"/>
    <n v="0"/>
    <n v="0"/>
    <n v="0"/>
    <n v="0"/>
    <n v="0"/>
    <n v="0"/>
    <n v="1"/>
    <n v="243"/>
    <d v="2016-02-05T00:00:00"/>
    <n v="2"/>
    <s v="February"/>
    <n v="1"/>
    <s v="1323,68805,High income,339,Low spender,0.00492696751689557,0,1,73,182,2,49,17,13,20,1,3,1,7,2,0,0,0,0,0,0,0,61,50-65,2444,1,0,0,0,0,0,0,0,1,243"/>
  </r>
  <r>
    <n v="160"/>
    <x v="901"/>
    <s v="Low income"/>
    <x v="244"/>
    <s v="Low spender"/>
    <n v="1.0958234235035232E-2"/>
    <n v="0"/>
    <n v="1"/>
    <n v="26"/>
    <n v="98"/>
    <n v="0"/>
    <n v="106"/>
    <n v="49"/>
    <n v="10"/>
    <n v="106"/>
    <n v="5"/>
    <n v="5"/>
    <n v="1"/>
    <n v="5"/>
    <n v="6"/>
    <x v="1"/>
    <n v="0"/>
    <n v="0"/>
    <n v="0"/>
    <n v="0"/>
    <n v="0"/>
    <n v="0"/>
    <n v="46"/>
    <s v="36-50"/>
    <n v="2814"/>
    <n v="0"/>
    <n v="1"/>
    <n v="0"/>
    <n v="0"/>
    <n v="0"/>
    <n v="0"/>
    <n v="1"/>
    <n v="0"/>
    <n v="0"/>
    <n v="157"/>
    <d v="2015-01-31T00:00:00"/>
    <n v="1"/>
    <s v="January"/>
    <n v="1"/>
    <s v="160,44989,Low income,493,Low spender,0.0109582342350352,0,1,26,98,0,106,49,10,106,5,5,1,5,6,0,0,0,0,0,0,0,46,36-50,2814,0,1,0,0,0,0,1,0,0,157"/>
  </r>
  <r>
    <n v="32"/>
    <x v="902"/>
    <s v="Low income"/>
    <x v="597"/>
    <s v="Low spender"/>
    <n v="6.5052950075642968E-3"/>
    <n v="1"/>
    <n v="0"/>
    <n v="36"/>
    <n v="139"/>
    <n v="13"/>
    <n v="78"/>
    <n v="20"/>
    <n v="13"/>
    <n v="36"/>
    <n v="3"/>
    <n v="7"/>
    <n v="1"/>
    <n v="3"/>
    <n v="9"/>
    <x v="1"/>
    <n v="0"/>
    <n v="0"/>
    <n v="0"/>
    <n v="0"/>
    <n v="0"/>
    <n v="1"/>
    <n v="38"/>
    <s v="36-50"/>
    <n v="2849"/>
    <n v="0"/>
    <n v="0"/>
    <n v="1"/>
    <n v="0"/>
    <n v="0"/>
    <n v="0"/>
    <n v="1"/>
    <n v="0"/>
    <n v="0"/>
    <n v="227"/>
    <d v="2014-12-27T00:00:00"/>
    <n v="12"/>
    <s v="December"/>
    <n v="1"/>
    <s v="32,39660,Low income,258,Low spender,0.0065052950075643,1,0,36,139,13,78,20,13,36,3,7,1,3,9,0,0,0,0,0,0,1,38,36-50,2849,0,0,1,0,0,0,1,0,0,227"/>
  </r>
  <r>
    <n v="1660"/>
    <x v="903"/>
    <s v="High income"/>
    <x v="634"/>
    <s v="High spender"/>
    <n v="1.6205966877018339E-2"/>
    <n v="0"/>
    <n v="1"/>
    <n v="73"/>
    <n v="90"/>
    <n v="38"/>
    <n v="67"/>
    <n v="33"/>
    <n v="36"/>
    <n v="67"/>
    <n v="1"/>
    <n v="4"/>
    <n v="1"/>
    <n v="6"/>
    <n v="3"/>
    <x v="1"/>
    <n v="0"/>
    <n v="0"/>
    <n v="0"/>
    <n v="0"/>
    <n v="0"/>
    <n v="0"/>
    <n v="40"/>
    <s v="36-50"/>
    <n v="2337"/>
    <n v="0"/>
    <n v="0"/>
    <n v="1"/>
    <n v="0"/>
    <n v="0"/>
    <n v="1"/>
    <n v="0"/>
    <n v="0"/>
    <n v="0"/>
    <n v="197"/>
    <d v="2016-05-22T00:00:00"/>
    <n v="5"/>
    <s v="May"/>
    <n v="1"/>
    <s v="1660,67506,High income,1094,High spender,0.0162059668770183,0,1,73,90,38,67,33,36,67,1,4,1,6,3,0,0,0,0,0,0,0,40,36-50,2337,0,0,1,0,0,1,0,0,0,197"/>
  </r>
  <r>
    <n v="232"/>
    <x v="509"/>
    <s v="Low income"/>
    <x v="181"/>
    <s v="Low spender"/>
    <n v="1.6715957310016716E-3"/>
    <n v="1"/>
    <n v="0"/>
    <n v="97"/>
    <n v="104"/>
    <n v="20"/>
    <n v="101"/>
    <n v="24"/>
    <n v="15"/>
    <n v="5"/>
    <n v="6"/>
    <n v="5"/>
    <n v="1"/>
    <n v="5"/>
    <n v="9"/>
    <x v="1"/>
    <n v="0"/>
    <n v="0"/>
    <n v="0"/>
    <n v="0"/>
    <n v="0"/>
    <n v="0"/>
    <n v="32"/>
    <s v="24-35"/>
    <n v="2791"/>
    <n v="0"/>
    <n v="0"/>
    <n v="1"/>
    <n v="0"/>
    <n v="0"/>
    <n v="1"/>
    <n v="0"/>
    <n v="0"/>
    <n v="0"/>
    <n v="259"/>
    <d v="2015-02-23T00:00:00"/>
    <n v="2"/>
    <s v="February"/>
    <n v="1"/>
    <s v="232,23331,Low income,39,Low spender,0.00167159573100167,1,0,97,104,20,101,24,15,5,6,5,1,5,9,0,0,0,0,0,0,0,32,24-35,2791,0,0,1,0,0,1,0,0,0,259"/>
  </r>
  <r>
    <n v="2113"/>
    <x v="904"/>
    <s v="Low income"/>
    <x v="635"/>
    <s v="Low spender"/>
    <n v="2.9821073558648114E-4"/>
    <n v="0"/>
    <n v="1"/>
    <n v="52"/>
    <n v="143"/>
    <n v="15"/>
    <n v="60"/>
    <n v="24"/>
    <n v="23"/>
    <n v="5"/>
    <n v="2"/>
    <n v="2"/>
    <n v="1"/>
    <n v="8"/>
    <n v="2"/>
    <x v="1"/>
    <n v="0"/>
    <n v="0"/>
    <n v="0"/>
    <n v="0"/>
    <n v="0"/>
    <n v="0"/>
    <n v="68"/>
    <s v="66+"/>
    <n v="2194"/>
    <n v="0"/>
    <n v="1"/>
    <n v="0"/>
    <n v="0"/>
    <n v="0"/>
    <n v="0"/>
    <n v="1"/>
    <n v="0"/>
    <n v="0"/>
    <n v="260"/>
    <d v="2016-10-12T00:00:00"/>
    <n v="10"/>
    <s v="October"/>
    <n v="1"/>
    <s v="2113,50300,Low income,15,Low spender,0.000298210735586481,0,1,52,143,15,60,24,23,5,2,2,1,8,2,0,0,0,0,0,0,0,68,66+,2194,0,1,0,0,0,0,1,0,0,260"/>
  </r>
  <r>
    <n v="46"/>
    <x v="905"/>
    <s v="Low income"/>
    <x v="636"/>
    <s v="Low spender"/>
    <n v="6.2391493055555551E-4"/>
    <n v="0"/>
    <n v="1"/>
    <n v="53"/>
    <n v="204"/>
    <n v="5"/>
    <n v="39"/>
    <n v="17"/>
    <n v="0"/>
    <n v="89"/>
    <n v="3"/>
    <n v="5"/>
    <n v="2"/>
    <n v="4"/>
    <n v="8"/>
    <x v="1"/>
    <n v="0"/>
    <n v="0"/>
    <n v="0"/>
    <n v="0"/>
    <n v="0"/>
    <n v="1"/>
    <n v="63"/>
    <s v="50-65"/>
    <n v="2844"/>
    <n v="0"/>
    <n v="0"/>
    <n v="1"/>
    <n v="0"/>
    <n v="0"/>
    <n v="0"/>
    <n v="1"/>
    <n v="0"/>
    <n v="0"/>
    <n v="176"/>
    <d v="2015-01-01T00:00:00"/>
    <n v="1"/>
    <s v="January"/>
    <n v="1"/>
    <s v="46,36864,Low income,23,Low spender,0.000623914930555556,0,1,53,204,5,39,17,0,89,3,5,2,4,8,0,0,0,0,0,0,1,63,50-65,2844,0,0,1,0,0,0,1,0,0,176"/>
  </r>
  <r>
    <n v="2167"/>
    <x v="906"/>
    <s v="Low income"/>
    <x v="637"/>
    <s v="High spender"/>
    <n v="3.4738105482461104E-2"/>
    <n v="1"/>
    <n v="0"/>
    <n v="85"/>
    <n v="167"/>
    <n v="2"/>
    <n v="62"/>
    <n v="24"/>
    <n v="13"/>
    <n v="7"/>
    <n v="4"/>
    <n v="4"/>
    <n v="1"/>
    <n v="6"/>
    <n v="5"/>
    <x v="1"/>
    <n v="0"/>
    <n v="0"/>
    <n v="0"/>
    <n v="0"/>
    <n v="0"/>
    <n v="0"/>
    <n v="50"/>
    <s v="36-50"/>
    <n v="2171"/>
    <n v="0"/>
    <n v="1"/>
    <n v="0"/>
    <n v="0"/>
    <n v="0"/>
    <n v="0"/>
    <n v="0"/>
    <n v="1"/>
    <n v="0"/>
    <n v="261"/>
    <d v="2016-11-04T00:00:00"/>
    <n v="11"/>
    <s v="November"/>
    <n v="1"/>
    <s v="2167,44159,Low income,1534,High spender,0.0347381054824611,1,0,85,167,2,62,24,13,7,4,4,1,6,5,0,0,0,0,0,0,0,50,36-50,2171,0,1,0,0,0,0,0,1,0,261"/>
  </r>
  <r>
    <n v="26"/>
    <x v="907"/>
    <s v="Low income"/>
    <x v="233"/>
    <s v="Low spender"/>
    <n v="1.0637149028077754E-2"/>
    <n v="0"/>
    <n v="0"/>
    <n v="41"/>
    <n v="86"/>
    <n v="2"/>
    <n v="73"/>
    <n v="69"/>
    <n v="38"/>
    <n v="48"/>
    <n v="1"/>
    <n v="4"/>
    <n v="2"/>
    <n v="5"/>
    <n v="8"/>
    <x v="1"/>
    <n v="0"/>
    <n v="0"/>
    <n v="0"/>
    <n v="0"/>
    <n v="0"/>
    <n v="0"/>
    <n v="38"/>
    <s v="36-50"/>
    <n v="2849"/>
    <n v="0"/>
    <n v="1"/>
    <n v="0"/>
    <n v="0"/>
    <n v="0"/>
    <n v="0"/>
    <n v="1"/>
    <n v="0"/>
    <n v="0"/>
    <n v="220"/>
    <d v="2014-12-27T00:00:00"/>
    <n v="12"/>
    <s v="December"/>
    <n v="1"/>
    <s v="26,37040,Low income,394,Low spender,0.0106371490280778,0,0,41,86,2,73,69,38,48,1,4,2,5,8,0,0,0,0,0,0,0,38,36-50,2849,0,1,0,0,0,0,1,0,0,220"/>
  </r>
  <r>
    <n v="1721"/>
    <x v="908"/>
    <s v="High income"/>
    <x v="17"/>
    <s v="Low spender"/>
    <n v="6.7017391012967869E-4"/>
    <n v="0"/>
    <n v="1"/>
    <n v="78"/>
    <n v="89"/>
    <n v="15"/>
    <n v="89"/>
    <n v="34"/>
    <n v="42"/>
    <n v="5"/>
    <n v="1"/>
    <n v="4"/>
    <n v="1"/>
    <n v="6"/>
    <n v="4"/>
    <x v="1"/>
    <n v="0"/>
    <n v="0"/>
    <n v="0"/>
    <n v="0"/>
    <n v="0"/>
    <n v="0"/>
    <n v="55"/>
    <s v="50-65"/>
    <n v="2314"/>
    <n v="0"/>
    <n v="0"/>
    <n v="1"/>
    <n v="0"/>
    <n v="0"/>
    <n v="0"/>
    <n v="1"/>
    <n v="0"/>
    <n v="0"/>
    <n v="264"/>
    <d v="2016-06-14T00:00:00"/>
    <n v="6"/>
    <s v="June"/>
    <n v="1"/>
    <s v="1721,59686,High income,40,Low spender,0.000670173910129679,0,1,78,89,15,89,34,42,5,1,4,1,6,4,0,0,0,0,0,0,0,55,50-65,2314,0,0,1,0,0,0,1,0,0,264"/>
  </r>
  <r>
    <n v="1356"/>
    <x v="909"/>
    <s v="Low income"/>
    <x v="638"/>
    <s v="Low spender"/>
    <n v="1.3879527696647445E-2"/>
    <n v="1"/>
    <n v="0"/>
    <n v="82"/>
    <n v="110"/>
    <n v="29"/>
    <n v="92"/>
    <n v="28"/>
    <n v="10"/>
    <n v="145"/>
    <n v="1"/>
    <n v="6"/>
    <n v="2"/>
    <n v="3"/>
    <n v="8"/>
    <x v="1"/>
    <n v="0"/>
    <n v="1"/>
    <n v="0"/>
    <n v="0"/>
    <n v="0"/>
    <n v="0"/>
    <n v="36"/>
    <s v="36-50"/>
    <n v="2433"/>
    <n v="0"/>
    <n v="1"/>
    <n v="0"/>
    <n v="0"/>
    <n v="0"/>
    <n v="0"/>
    <n v="1"/>
    <n v="0"/>
    <n v="0"/>
    <n v="124"/>
    <d v="2016-02-16T00:00:00"/>
    <n v="2"/>
    <s v="February"/>
    <n v="1"/>
    <s v="1356,40059,Low income,556,Low spender,0.0138795276966474,1,0,82,110,29,92,28,10,145,1,6,2,3,8,0,0,1,0,0,0,0,36,36-50,2433,0,1,0,0,0,0,1,0,0,124"/>
  </r>
  <r>
    <n v="442"/>
    <x v="910"/>
    <s v="Low income"/>
    <x v="639"/>
    <s v="High spender"/>
    <n v="2.3996207286386347E-2"/>
    <n v="0"/>
    <n v="0"/>
    <n v="14"/>
    <n v="43"/>
    <n v="12"/>
    <n v="96"/>
    <n v="78"/>
    <n v="40"/>
    <n v="55"/>
    <n v="3"/>
    <n v="4"/>
    <n v="1"/>
    <n v="6"/>
    <n v="7"/>
    <x v="1"/>
    <n v="0"/>
    <n v="0"/>
    <n v="0"/>
    <n v="0"/>
    <n v="0"/>
    <n v="0"/>
    <n v="66"/>
    <s v="66+"/>
    <n v="2723"/>
    <n v="0"/>
    <n v="0"/>
    <n v="0"/>
    <n v="0"/>
    <n v="1"/>
    <n v="0"/>
    <n v="1"/>
    <n v="0"/>
    <n v="0"/>
    <n v="214"/>
    <d v="2015-05-02T00:00:00"/>
    <n v="5"/>
    <s v="May"/>
    <n v="1"/>
    <s v="442,27421,Low income,658,High spender,0.0239962072863863,0,0,14,43,12,96,78,40,55,3,4,1,6,7,0,0,0,0,0,0,0,66,66+,2723,0,0,0,0,1,0,1,0,0,214"/>
  </r>
  <r>
    <n v="97"/>
    <x v="911"/>
    <s v="Low income"/>
    <x v="111"/>
    <s v="Low spender"/>
    <n v="1.2468383741227602E-3"/>
    <n v="0"/>
    <n v="0"/>
    <n v="65"/>
    <n v="39"/>
    <n v="33"/>
    <n v="130"/>
    <n v="41"/>
    <n v="26"/>
    <n v="44"/>
    <n v="2"/>
    <n v="5"/>
    <n v="1"/>
    <n v="5"/>
    <n v="8"/>
    <x v="1"/>
    <n v="0"/>
    <n v="0"/>
    <n v="0"/>
    <n v="0"/>
    <n v="0"/>
    <n v="0"/>
    <n v="40"/>
    <s v="36-50"/>
    <n v="2828"/>
    <n v="0"/>
    <n v="0"/>
    <n v="1"/>
    <n v="0"/>
    <n v="0"/>
    <n v="0"/>
    <n v="1"/>
    <n v="0"/>
    <n v="0"/>
    <n v="225"/>
    <d v="2015-01-17T00:00:00"/>
    <n v="1"/>
    <s v="January"/>
    <n v="1"/>
    <s v="97,28071,Low income,35,Low spender,0.00124683837412276,0,0,65,39,33,130,41,26,44,2,5,1,5,8,0,0,0,0,0,0,0,40,36-50,2828,0,0,1,0,0,0,1,0,0,225"/>
  </r>
  <r>
    <n v="1322"/>
    <x v="912"/>
    <s v="High income"/>
    <x v="640"/>
    <s v="Low spender"/>
    <n v="7.4882574882574882E-3"/>
    <n v="0"/>
    <n v="1"/>
    <n v="51"/>
    <n v="82"/>
    <n v="33"/>
    <n v="54"/>
    <n v="71"/>
    <n v="30"/>
    <n v="41"/>
    <n v="2"/>
    <n v="5"/>
    <n v="2"/>
    <n v="4"/>
    <n v="5"/>
    <x v="1"/>
    <n v="0"/>
    <n v="0"/>
    <n v="0"/>
    <n v="0"/>
    <n v="0"/>
    <n v="0"/>
    <n v="45"/>
    <s v="36-50"/>
    <n v="2444"/>
    <n v="0"/>
    <n v="1"/>
    <n v="0"/>
    <n v="0"/>
    <n v="0"/>
    <n v="0"/>
    <n v="1"/>
    <n v="0"/>
    <n v="0"/>
    <n v="229"/>
    <d v="2016-02-05T00:00:00"/>
    <n v="2"/>
    <s v="February"/>
    <n v="1"/>
    <s v="1322,51948,High income,389,Low spender,0.00748825748825749,0,1,51,82,33,54,71,30,41,2,5,2,4,5,0,0,0,0,0,0,0,45,36-50,2444,0,1,0,0,0,0,1,0,0,229"/>
  </r>
  <r>
    <n v="931"/>
    <x v="913"/>
    <s v="Low income"/>
    <x v="641"/>
    <s v="High spender"/>
    <n v="1.7754151187373002E-2"/>
    <n v="1"/>
    <n v="1"/>
    <n v="50"/>
    <n v="81"/>
    <n v="18"/>
    <n v="113"/>
    <n v="47"/>
    <n v="13"/>
    <n v="21"/>
    <n v="6"/>
    <n v="4"/>
    <n v="2"/>
    <n v="5"/>
    <n v="6"/>
    <x v="1"/>
    <n v="0"/>
    <n v="0"/>
    <n v="0"/>
    <n v="0"/>
    <n v="0"/>
    <n v="0"/>
    <n v="57"/>
    <s v="50-65"/>
    <n v="2571"/>
    <n v="1"/>
    <n v="0"/>
    <n v="0"/>
    <n v="0"/>
    <n v="0"/>
    <n v="0"/>
    <n v="0"/>
    <n v="1"/>
    <n v="0"/>
    <n v="251"/>
    <d v="2015-10-01T00:00:00"/>
    <n v="10"/>
    <s v="October"/>
    <n v="1"/>
    <s v="931,48721,Low income,865,High spender,0.017754151187373,1,1,50,81,18,113,47,13,21,6,4,2,5,6,0,0,0,0,0,0,0,57,50-65,2571,1,0,0,0,0,0,0,1,0,251"/>
  </r>
  <r>
    <n v="1333"/>
    <x v="914"/>
    <s v="Low income"/>
    <x v="482"/>
    <s v="Low spender"/>
    <n v="3.8607909105951133E-4"/>
    <n v="0"/>
    <n v="0"/>
    <n v="24"/>
    <n v="88"/>
    <n v="39"/>
    <n v="54"/>
    <n v="64"/>
    <n v="28"/>
    <n v="153"/>
    <n v="1"/>
    <n v="3"/>
    <n v="5"/>
    <n v="3"/>
    <n v="6"/>
    <x v="1"/>
    <n v="0"/>
    <n v="1"/>
    <n v="0"/>
    <n v="0"/>
    <n v="0"/>
    <n v="1"/>
    <n v="37"/>
    <s v="36-50"/>
    <n v="2441"/>
    <n v="0"/>
    <n v="1"/>
    <n v="0"/>
    <n v="0"/>
    <n v="0"/>
    <n v="0"/>
    <n v="0"/>
    <n v="1"/>
    <n v="0"/>
    <n v="120"/>
    <d v="2016-02-08T00:00:00"/>
    <n v="2"/>
    <s v="February"/>
    <n v="1"/>
    <s v="1333,36262,Low income,14,Low spender,0.000386079091059511,0,0,24,88,39,54,64,28,153,1,3,5,3,6,0,0,1,0,0,0,1,37,36-50,2441,0,1,0,0,0,0,0,1,0,120"/>
  </r>
  <r>
    <n v="2122"/>
    <x v="915"/>
    <s v="High income"/>
    <x v="435"/>
    <s v="Low spender"/>
    <n v="5.8909385056359574E-4"/>
    <n v="0"/>
    <n v="0"/>
    <n v="9"/>
    <n v="6"/>
    <n v="2"/>
    <n v="3"/>
    <n v="1"/>
    <n v="262"/>
    <n v="3"/>
    <n v="0"/>
    <n v="27"/>
    <n v="0"/>
    <n v="0"/>
    <n v="1"/>
    <x v="1"/>
    <n v="0"/>
    <n v="0"/>
    <n v="0"/>
    <n v="0"/>
    <n v="0"/>
    <n v="0"/>
    <n v="75"/>
    <s v="66+"/>
    <n v="2191"/>
    <n v="0"/>
    <n v="0"/>
    <n v="1"/>
    <n v="0"/>
    <n v="0"/>
    <n v="0"/>
    <n v="0"/>
    <n v="0"/>
    <n v="1"/>
    <n v="271"/>
    <d v="2016-10-15T00:00:00"/>
    <n v="10"/>
    <s v="October"/>
    <n v="1"/>
    <s v="2122,113734,High income,67,Low spender,0.000589093850563596,0,0,9,6,2,3,1,262,3,0,27,0,0,1,0,0,0,0,0,0,0,75,66+,2191,0,0,1,0,0,0,0,0,1,271"/>
  </r>
  <r>
    <n v="223"/>
    <x v="916"/>
    <s v="Low income"/>
    <x v="642"/>
    <s v="Low spender"/>
    <n v="1.031460848434713E-2"/>
    <n v="1"/>
    <n v="0"/>
    <n v="80"/>
    <n v="46"/>
    <n v="35"/>
    <n v="69"/>
    <n v="84"/>
    <n v="41"/>
    <n v="66"/>
    <n v="6"/>
    <n v="4"/>
    <n v="1"/>
    <n v="6"/>
    <n v="7"/>
    <x v="1"/>
    <n v="0"/>
    <n v="0"/>
    <n v="0"/>
    <n v="0"/>
    <n v="0"/>
    <n v="0"/>
    <n v="31"/>
    <s v="24-35"/>
    <n v="2792"/>
    <n v="0"/>
    <n v="0"/>
    <n v="0"/>
    <n v="1"/>
    <n v="0"/>
    <n v="1"/>
    <n v="0"/>
    <n v="0"/>
    <n v="0"/>
    <n v="209"/>
    <d v="2015-02-22T00:00:00"/>
    <n v="2"/>
    <s v="February"/>
    <n v="1"/>
    <s v="223,38683,Low income,399,Low spender,0.0103146084843471,1,0,80,46,35,69,84,41,66,6,4,1,6,7,0,0,0,0,0,0,0,31,24-35,2792,0,0,0,1,0,1,0,0,0,209"/>
  </r>
  <r>
    <n v="1614"/>
    <x v="917"/>
    <s v="Low income"/>
    <x v="419"/>
    <s v="High spender"/>
    <n v="1.2360140566304479E-2"/>
    <n v="1"/>
    <n v="0"/>
    <n v="61"/>
    <n v="88"/>
    <n v="39"/>
    <n v="78"/>
    <n v="58"/>
    <n v="13"/>
    <n v="93"/>
    <n v="2"/>
    <n v="6"/>
    <n v="1"/>
    <n v="4"/>
    <n v="7"/>
    <x v="1"/>
    <n v="0"/>
    <n v="0"/>
    <n v="0"/>
    <n v="0"/>
    <n v="0"/>
    <n v="0"/>
    <n v="45"/>
    <s v="36-50"/>
    <n v="2353"/>
    <n v="0"/>
    <n v="0"/>
    <n v="1"/>
    <n v="0"/>
    <n v="0"/>
    <n v="1"/>
    <n v="0"/>
    <n v="0"/>
    <n v="0"/>
    <n v="183"/>
    <d v="2016-05-06T00:00:00"/>
    <n v="5"/>
    <s v="May"/>
    <n v="1"/>
    <s v="1614,49514,Low income,612,High spender,0.0123601405663045,1,0,61,88,39,78,58,13,93,2,6,1,4,7,0,0,0,0,0,0,0,45,36-50,2353,0,0,1,0,0,1,0,0,0,183"/>
  </r>
  <r>
    <n v="1048"/>
    <x v="918"/>
    <s v="Low income"/>
    <x v="643"/>
    <s v="High spender"/>
    <n v="1.1659821306912191E-2"/>
    <n v="0"/>
    <n v="0"/>
    <n v="37"/>
    <n v="83"/>
    <n v="2"/>
    <n v="101"/>
    <n v="64"/>
    <n v="26"/>
    <n v="117"/>
    <n v="1"/>
    <n v="3"/>
    <n v="5"/>
    <n v="3"/>
    <n v="4"/>
    <x v="1"/>
    <n v="0"/>
    <n v="0"/>
    <n v="0"/>
    <n v="0"/>
    <n v="0"/>
    <n v="0"/>
    <n v="29"/>
    <s v="24-35"/>
    <n v="2531"/>
    <n v="0"/>
    <n v="1"/>
    <n v="0"/>
    <n v="0"/>
    <n v="0"/>
    <n v="0"/>
    <n v="1"/>
    <n v="0"/>
    <n v="0"/>
    <n v="159"/>
    <d v="2015-11-10T00:00:00"/>
    <n v="11"/>
    <s v="November"/>
    <n v="1"/>
    <s v="1048,51373,Low income,599,High spender,0.0116598213069122,0,0,37,83,2,101,64,26,117,1,3,5,3,4,0,0,0,0,0,0,0,29,24-35,2531,0,1,0,0,0,0,1,0,0,159"/>
  </r>
  <r>
    <n v="83"/>
    <x v="919"/>
    <s v="High income"/>
    <x v="17"/>
    <s v="Low spender"/>
    <n v="7.0043952580244105E-4"/>
    <n v="0"/>
    <n v="1"/>
    <n v="44"/>
    <n v="159"/>
    <n v="0"/>
    <n v="120"/>
    <n v="0"/>
    <n v="0"/>
    <n v="137"/>
    <n v="7"/>
    <n v="4"/>
    <n v="4"/>
    <n v="8"/>
    <n v="8"/>
    <x v="1"/>
    <n v="1"/>
    <n v="0"/>
    <n v="1"/>
    <n v="0"/>
    <n v="0"/>
    <n v="1"/>
    <n v="52"/>
    <s v="50-65"/>
    <n v="2833"/>
    <n v="0"/>
    <n v="0"/>
    <n v="1"/>
    <n v="0"/>
    <n v="0"/>
    <n v="0"/>
    <n v="1"/>
    <n v="0"/>
    <n v="0"/>
    <n v="142"/>
    <d v="2015-01-12T00:00:00"/>
    <n v="1"/>
    <s v="January"/>
    <n v="1"/>
    <s v="83,57107,High income,40,Low spender,0.000700439525802441,0,1,44,159,0,120,0,0,137,7,4,4,8,8,0,1,0,1,0,0,1,52,50-65,2833,0,0,1,0,0,0,1,0,0,142"/>
  </r>
  <r>
    <n v="107"/>
    <x v="481"/>
    <s v="Low income"/>
    <x v="22"/>
    <s v="Low spender"/>
    <n v="3.0985169491525425E-3"/>
    <n v="0"/>
    <n v="0"/>
    <n v="20"/>
    <n v="84"/>
    <n v="5"/>
    <n v="38"/>
    <n v="150"/>
    <n v="12"/>
    <n v="28"/>
    <n v="2"/>
    <n v="4"/>
    <n v="1"/>
    <n v="6"/>
    <n v="7"/>
    <x v="1"/>
    <n v="0"/>
    <n v="0"/>
    <n v="0"/>
    <n v="0"/>
    <n v="0"/>
    <n v="0"/>
    <n v="74"/>
    <s v="66+"/>
    <n v="2826"/>
    <n v="0"/>
    <n v="0"/>
    <n v="0"/>
    <n v="1"/>
    <n v="0"/>
    <n v="0"/>
    <n v="1"/>
    <n v="0"/>
    <n v="0"/>
    <n v="261"/>
    <d v="2015-01-19T00:00:00"/>
    <n v="1"/>
    <s v="January"/>
    <n v="1"/>
    <s v="107,37760,Low income,117,Low spender,0.00309851694915254,0,0,20,84,5,38,150,12,28,2,4,1,6,7,0,0,0,0,0,0,0,74,66+,2826,0,0,0,1,0,0,1,0,0,261"/>
  </r>
  <r>
    <n v="326"/>
    <x v="920"/>
    <s v="Low income"/>
    <x v="484"/>
    <s v="Low spender"/>
    <n v="2.5928806904470868E-3"/>
    <n v="0"/>
    <n v="0"/>
    <n v="89"/>
    <n v="7"/>
    <n v="23"/>
    <n v="78"/>
    <n v="133"/>
    <n v="49"/>
    <n v="144"/>
    <n v="2"/>
    <n v="4"/>
    <n v="2"/>
    <n v="5"/>
    <n v="7"/>
    <x v="1"/>
    <n v="0"/>
    <n v="0"/>
    <n v="0"/>
    <n v="0"/>
    <n v="0"/>
    <n v="0"/>
    <n v="69"/>
    <s v="66+"/>
    <n v="2760"/>
    <n v="0"/>
    <n v="1"/>
    <n v="0"/>
    <n v="0"/>
    <n v="0"/>
    <n v="0"/>
    <n v="0"/>
    <n v="0"/>
    <n v="0"/>
    <n v="146"/>
    <d v="2015-03-26T00:00:00"/>
    <n v="3"/>
    <s v="March"/>
    <n v="1"/>
    <s v="326,26997,Low income,70,Low spender,0.00259288069044709,0,0,89,7,23,78,133,49,144,2,4,2,5,7,0,0,0,0,0,0,0,69,66+,2760,0,1,0,0,0,0,0,0,0,146"/>
  </r>
  <r>
    <n v="1476"/>
    <x v="921"/>
    <s v="High income"/>
    <x v="526"/>
    <s v="Low spender"/>
    <n v="5.4485912709615492E-3"/>
    <n v="1"/>
    <n v="1"/>
    <n v="16"/>
    <n v="129"/>
    <n v="26"/>
    <n v="67"/>
    <n v="3"/>
    <n v="67"/>
    <n v="2"/>
    <n v="5"/>
    <n v="6"/>
    <n v="1"/>
    <n v="5"/>
    <n v="7"/>
    <x v="1"/>
    <n v="0"/>
    <n v="0"/>
    <n v="0"/>
    <n v="0"/>
    <n v="0"/>
    <n v="0"/>
    <n v="53"/>
    <s v="50-65"/>
    <n v="2401"/>
    <n v="1"/>
    <n v="0"/>
    <n v="0"/>
    <n v="0"/>
    <n v="0"/>
    <n v="0"/>
    <n v="1"/>
    <n v="0"/>
    <n v="0"/>
    <n v="290"/>
    <d v="2016-03-19T00:00:00"/>
    <n v="3"/>
    <s v="March"/>
    <n v="1"/>
    <s v="1476,70844,High income,386,Low spender,0.00544859127096155,1,1,16,129,26,67,3,67,2,5,6,1,5,7,0,0,0,0,0,0,0,53,50-65,2401,1,0,0,0,0,0,1,0,0,290"/>
  </r>
  <r>
    <n v="1419"/>
    <x v="922"/>
    <s v="Low income"/>
    <x v="644"/>
    <s v="Low spender"/>
    <n v="7.6437354602858091E-3"/>
    <n v="1"/>
    <n v="0"/>
    <n v="68"/>
    <n v="141"/>
    <n v="8"/>
    <n v="129"/>
    <n v="3"/>
    <n v="11"/>
    <n v="47"/>
    <n v="3"/>
    <n v="7"/>
    <n v="1"/>
    <n v="4"/>
    <n v="9"/>
    <x v="1"/>
    <n v="0"/>
    <n v="1"/>
    <n v="0"/>
    <n v="0"/>
    <n v="0"/>
    <n v="0"/>
    <n v="36"/>
    <s v="36-50"/>
    <n v="2416"/>
    <n v="0"/>
    <n v="0"/>
    <n v="1"/>
    <n v="0"/>
    <n v="0"/>
    <n v="0"/>
    <n v="1"/>
    <n v="0"/>
    <n v="0"/>
    <n v="245"/>
    <d v="2016-03-04T00:00:00"/>
    <n v="3"/>
    <s v="March"/>
    <n v="1"/>
    <s v="1419,36108,Low income,276,Low spender,0.00764373546028581,1,0,68,141,8,129,3,11,47,3,7,1,4,9,0,0,1,0,0,0,0,36,36-50,2416,0,0,1,0,0,0,1,0,0,245"/>
  </r>
  <r>
    <n v="1485"/>
    <x v="923"/>
    <s v="Low income"/>
    <x v="251"/>
    <s v="Low spender"/>
    <n v="2.6038276266111181E-4"/>
    <n v="0"/>
    <n v="1"/>
    <n v="34"/>
    <n v="244"/>
    <n v="8"/>
    <n v="32"/>
    <n v="7"/>
    <n v="2"/>
    <n v="50"/>
    <n v="4"/>
    <n v="3"/>
    <n v="1"/>
    <n v="8"/>
    <n v="4"/>
    <x v="1"/>
    <n v="0"/>
    <n v="0"/>
    <n v="0"/>
    <n v="0"/>
    <n v="0"/>
    <n v="0"/>
    <n v="64"/>
    <s v="50-65"/>
    <n v="2397"/>
    <n v="1"/>
    <n v="0"/>
    <n v="0"/>
    <n v="0"/>
    <n v="0"/>
    <n v="0"/>
    <n v="1"/>
    <n v="0"/>
    <n v="0"/>
    <n v="243"/>
    <d v="2016-03-23T00:00:00"/>
    <n v="3"/>
    <s v="March"/>
    <n v="1"/>
    <s v="1485,46086,Low income,12,Low spender,0.000260382762661112,0,1,34,244,8,32,7,2,50,4,3,1,8,4,0,0,0,0,0,0,0,64,50-65,2397,1,0,0,0,0,0,1,0,0,243"/>
  </r>
  <r>
    <n v="2083"/>
    <x v="924"/>
    <s v="High income"/>
    <x v="181"/>
    <s v="Low spender"/>
    <n v="6.8301225919439575E-4"/>
    <n v="1"/>
    <n v="0"/>
    <n v="9"/>
    <n v="158"/>
    <n v="11"/>
    <n v="99"/>
    <n v="15"/>
    <n v="11"/>
    <n v="17"/>
    <n v="2"/>
    <n v="3"/>
    <n v="2"/>
    <n v="7"/>
    <n v="3"/>
    <x v="1"/>
    <n v="0"/>
    <n v="0"/>
    <n v="0"/>
    <n v="0"/>
    <n v="0"/>
    <n v="0"/>
    <n v="33"/>
    <s v="24-35"/>
    <n v="2201"/>
    <n v="0"/>
    <n v="0"/>
    <n v="1"/>
    <n v="0"/>
    <n v="0"/>
    <n v="0"/>
    <n v="1"/>
    <n v="0"/>
    <n v="0"/>
    <n v="277"/>
    <d v="2016-10-05T00:00:00"/>
    <n v="10"/>
    <s v="October"/>
    <n v="1"/>
    <s v="2083,57100,High income,39,Low spender,0.000683012259194396,1,0,9,158,11,99,15,11,17,2,3,2,7,3,0,0,0,0,0,0,0,33,24-35,2201,0,0,1,0,0,0,1,0,0,277"/>
  </r>
  <r>
    <n v="1096"/>
    <x v="925"/>
    <s v="High income"/>
    <x v="645"/>
    <s v="High spender"/>
    <n v="1.972731280307324E-2"/>
    <n v="1"/>
    <n v="1"/>
    <n v="30"/>
    <n v="141"/>
    <n v="11"/>
    <n v="114"/>
    <n v="15"/>
    <n v="14"/>
    <n v="5"/>
    <n v="4"/>
    <n v="4"/>
    <n v="1"/>
    <n v="7"/>
    <n v="5"/>
    <x v="1"/>
    <n v="0"/>
    <n v="0"/>
    <n v="0"/>
    <n v="0"/>
    <n v="0"/>
    <n v="0"/>
    <n v="47"/>
    <s v="36-50"/>
    <n v="2517"/>
    <n v="0"/>
    <n v="0"/>
    <n v="0"/>
    <n v="1"/>
    <n v="0"/>
    <n v="0"/>
    <n v="0"/>
    <n v="0"/>
    <n v="1"/>
    <n v="290"/>
    <d v="2015-11-24T00:00:00"/>
    <n v="11"/>
    <s v="November"/>
    <n v="1"/>
    <s v="1096,63516,High income,1253,High spender,0.0197273128030732,1,1,30,141,11,114,15,14,5,4,4,1,7,5,0,0,0,0,0,0,0,47,36-50,2517,0,0,0,1,0,0,0,0,1,290"/>
  </r>
  <r>
    <n v="602"/>
    <x v="926"/>
    <s v="Low income"/>
    <x v="383"/>
    <s v="High spender"/>
    <n v="1.4573855630258868E-2"/>
    <n v="0"/>
    <n v="1"/>
    <n v="81"/>
    <n v="229"/>
    <n v="5"/>
    <n v="56"/>
    <n v="3"/>
    <n v="2"/>
    <n v="20"/>
    <n v="2"/>
    <n v="6"/>
    <n v="2"/>
    <n v="4"/>
    <n v="7"/>
    <x v="1"/>
    <n v="0"/>
    <n v="0"/>
    <n v="0"/>
    <n v="0"/>
    <n v="0"/>
    <n v="0"/>
    <n v="59"/>
    <s v="50-65"/>
    <n v="2671"/>
    <n v="0"/>
    <n v="1"/>
    <n v="0"/>
    <n v="0"/>
    <n v="0"/>
    <n v="0"/>
    <n v="1"/>
    <n v="0"/>
    <n v="0"/>
    <n v="275"/>
    <d v="2015-06-23T00:00:00"/>
    <n v="6"/>
    <s v="June"/>
    <n v="1"/>
    <s v="602,49678,Low income,724,High spender,0.0145738556302589,0,1,81,229,5,56,3,2,20,2,6,2,4,7,0,0,0,0,0,0,0,59,50-65,2671,0,1,0,0,0,0,1,0,0,275"/>
  </r>
  <r>
    <n v="414"/>
    <x v="927"/>
    <s v="Low income"/>
    <x v="416"/>
    <s v="Low spender"/>
    <n v="8.3135391923990498E-3"/>
    <n v="1"/>
    <n v="0"/>
    <n v="99"/>
    <n v="185"/>
    <n v="2"/>
    <n v="88"/>
    <n v="15"/>
    <n v="5"/>
    <n v="14"/>
    <n v="2"/>
    <n v="6"/>
    <n v="1"/>
    <n v="5"/>
    <n v="8"/>
    <x v="1"/>
    <n v="0"/>
    <n v="0"/>
    <n v="0"/>
    <n v="0"/>
    <n v="0"/>
    <n v="0"/>
    <n v="44"/>
    <s v="36-50"/>
    <n v="2732"/>
    <n v="1"/>
    <n v="0"/>
    <n v="0"/>
    <n v="0"/>
    <n v="0"/>
    <n v="0"/>
    <n v="1"/>
    <n v="0"/>
    <n v="0"/>
    <n v="281"/>
    <d v="2015-04-23T00:00:00"/>
    <n v="4"/>
    <s v="April"/>
    <n v="1"/>
    <s v="414,46310,Low income,385,Low spender,0.00831353919239905,1,0,99,185,2,88,15,5,14,2,6,1,5,8,0,0,0,0,0,0,0,44,36-50,2732,1,0,0,0,0,0,1,0,0,281"/>
  </r>
  <r>
    <n v="1523"/>
    <x v="928"/>
    <s v="High income"/>
    <x v="646"/>
    <s v="Low spender"/>
    <n v="1.4657815816962632E-3"/>
    <n v="1"/>
    <n v="1"/>
    <n v="53"/>
    <n v="233"/>
    <n v="2"/>
    <n v="53"/>
    <n v="3"/>
    <n v="5"/>
    <n v="14"/>
    <n v="3"/>
    <n v="6"/>
    <n v="1"/>
    <n v="5"/>
    <n v="6"/>
    <x v="1"/>
    <n v="0"/>
    <n v="0"/>
    <n v="0"/>
    <n v="0"/>
    <n v="0"/>
    <n v="0"/>
    <n v="68"/>
    <s v="66+"/>
    <n v="2385"/>
    <n v="1"/>
    <n v="0"/>
    <n v="0"/>
    <n v="0"/>
    <n v="0"/>
    <n v="0"/>
    <n v="0"/>
    <n v="1"/>
    <n v="0"/>
    <n v="282"/>
    <d v="2016-04-04T00:00:00"/>
    <n v="4"/>
    <s v="April"/>
    <n v="1"/>
    <s v="1523,59354,High income,87,Low spender,0.00146578158169626,1,1,53,233,2,53,3,5,14,3,6,1,5,6,0,0,0,0,0,0,0,68,66+,2385,1,0,0,0,0,0,0,1,0,282"/>
  </r>
  <r>
    <n v="2109"/>
    <x v="929"/>
    <s v="Low income"/>
    <x v="647"/>
    <s v="High spender"/>
    <n v="1.526102800539572E-2"/>
    <n v="1"/>
    <n v="0"/>
    <n v="97"/>
    <n v="166"/>
    <n v="5"/>
    <n v="107"/>
    <n v="11"/>
    <n v="8"/>
    <n v="29"/>
    <n v="2"/>
    <n v="5"/>
    <n v="1"/>
    <n v="6"/>
    <n v="6"/>
    <x v="1"/>
    <n v="0"/>
    <n v="0"/>
    <n v="0"/>
    <n v="0"/>
    <n v="0"/>
    <n v="0"/>
    <n v="46"/>
    <s v="36-50"/>
    <n v="2195"/>
    <n v="0"/>
    <n v="0"/>
    <n v="0"/>
    <n v="1"/>
    <n v="0"/>
    <n v="1"/>
    <n v="0"/>
    <n v="0"/>
    <n v="0"/>
    <n v="268"/>
    <d v="2016-10-11T00:00:00"/>
    <n v="10"/>
    <s v="October"/>
    <n v="1"/>
    <s v="2109,49669,Low income,758,High spender,0.0152610280053957,1,0,97,166,5,107,11,8,29,2,5,1,6,6,0,0,0,0,0,0,0,46,36-50,2195,0,0,0,1,0,1,0,0,0,268"/>
  </r>
  <r>
    <n v="1720"/>
    <x v="930"/>
    <s v="Low income"/>
    <x v="648"/>
    <s v="Low spender"/>
    <n v="6.5225004377517069E-3"/>
    <n v="0"/>
    <n v="1"/>
    <n v="20"/>
    <n v="279"/>
    <n v="0"/>
    <n v="18"/>
    <n v="0"/>
    <n v="0"/>
    <n v="9"/>
    <n v="2"/>
    <n v="3"/>
    <n v="1"/>
    <n v="8"/>
    <n v="4"/>
    <x v="1"/>
    <n v="0"/>
    <n v="0"/>
    <n v="1"/>
    <n v="0"/>
    <n v="0"/>
    <n v="0"/>
    <n v="52"/>
    <s v="50-65"/>
    <n v="2314"/>
    <n v="0"/>
    <n v="1"/>
    <n v="0"/>
    <n v="0"/>
    <n v="0"/>
    <n v="0"/>
    <n v="1"/>
    <n v="0"/>
    <n v="0"/>
    <n v="288"/>
    <d v="2016-06-14T00:00:00"/>
    <n v="6"/>
    <s v="June"/>
    <n v="1"/>
    <s v="1720,45688,Low income,298,Low spender,0.00652250043775171,0,1,20,279,0,18,0,0,9,2,3,1,8,4,0,0,0,1,0,0,0,52,50-65,2314,0,1,0,0,0,0,1,0,0,288"/>
  </r>
  <r>
    <n v="1248"/>
    <x v="931"/>
    <s v="Low income"/>
    <x v="649"/>
    <s v="High spender"/>
    <n v="1.4287929468577631E-2"/>
    <n v="0"/>
    <n v="1"/>
    <n v="74"/>
    <n v="202"/>
    <n v="5"/>
    <n v="74"/>
    <n v="11"/>
    <n v="5"/>
    <n v="14"/>
    <n v="3"/>
    <n v="6"/>
    <n v="1"/>
    <n v="5"/>
    <n v="7"/>
    <x v="1"/>
    <n v="0"/>
    <n v="0"/>
    <n v="0"/>
    <n v="0"/>
    <n v="0"/>
    <n v="0"/>
    <n v="55"/>
    <s v="50-65"/>
    <n v="2466"/>
    <n v="0"/>
    <n v="0"/>
    <n v="0"/>
    <n v="1"/>
    <n v="0"/>
    <n v="0"/>
    <n v="0"/>
    <n v="1"/>
    <n v="0"/>
    <n v="283"/>
    <d v="2016-01-14T00:00:00"/>
    <n v="1"/>
    <s v="January"/>
    <n v="1"/>
    <s v="1248,45143,Low income,645,High spender,0.0142879294685776,0,1,74,202,5,74,11,5,14,3,6,1,5,7,0,0,0,0,0,0,0,55,50-65,2466,0,0,0,1,0,0,0,1,0,283"/>
  </r>
  <r>
    <n v="141"/>
    <x v="932"/>
    <s v="Low income"/>
    <x v="183"/>
    <s v="Low spender"/>
    <n v="9.5154699357851719E-3"/>
    <n v="1"/>
    <n v="1"/>
    <n v="54"/>
    <n v="205"/>
    <n v="20"/>
    <n v="47"/>
    <n v="23"/>
    <n v="2"/>
    <n v="56"/>
    <n v="6"/>
    <n v="5"/>
    <n v="2"/>
    <n v="5"/>
    <n v="5"/>
    <x v="1"/>
    <n v="0"/>
    <n v="0"/>
    <n v="0"/>
    <n v="0"/>
    <n v="0"/>
    <n v="0"/>
    <n v="55"/>
    <s v="50-65"/>
    <n v="2818"/>
    <n v="0"/>
    <n v="0"/>
    <n v="0"/>
    <n v="0"/>
    <n v="1"/>
    <n v="0"/>
    <n v="0"/>
    <n v="1"/>
    <n v="0"/>
    <n v="241"/>
    <d v="2015-01-27T00:00:00"/>
    <n v="1"/>
    <s v="January"/>
    <n v="1"/>
    <s v="141,51390,Low income,489,Low spender,0.00951546993578517,1,1,54,205,20,47,23,2,56,6,5,2,5,5,0,0,0,0,0,0,0,55,50-65,2818,0,0,0,0,1,0,0,1,0,241"/>
  </r>
  <r>
    <n v="122"/>
    <x v="933"/>
    <s v="Low income"/>
    <x v="134"/>
    <s v="Low spender"/>
    <n v="6.3535765341240006E-4"/>
    <n v="2"/>
    <n v="0"/>
    <n v="28"/>
    <n v="173"/>
    <n v="8"/>
    <n v="107"/>
    <n v="7"/>
    <n v="2"/>
    <n v="176"/>
    <n v="4"/>
    <n v="7"/>
    <n v="2"/>
    <n v="3"/>
    <n v="9"/>
    <x v="1"/>
    <n v="0"/>
    <n v="1"/>
    <n v="0"/>
    <n v="0"/>
    <n v="1"/>
    <n v="1"/>
    <n v="43"/>
    <s v="36-50"/>
    <n v="2823"/>
    <n v="0"/>
    <n v="0"/>
    <n v="1"/>
    <n v="0"/>
    <n v="0"/>
    <n v="0"/>
    <n v="1"/>
    <n v="0"/>
    <n v="0"/>
    <n v="121"/>
    <d v="2015-01-22T00:00:00"/>
    <n v="1"/>
    <s v="January"/>
    <n v="1"/>
    <s v="122,37774,Low income,24,Low spender,0.0006353576534124,2,0,28,173,8,107,7,2,176,4,7,2,3,9,0,0,1,0,0,1,1,43,36-50,2823,0,0,1,0,0,0,1,0,0,121"/>
  </r>
  <r>
    <n v="1056"/>
    <x v="934"/>
    <s v="High income"/>
    <x v="650"/>
    <s v="Low spender"/>
    <n v="4.5280390107976315E-4"/>
    <n v="0"/>
    <n v="1"/>
    <n v="22"/>
    <n v="280"/>
    <n v="0"/>
    <n v="18"/>
    <n v="0"/>
    <n v="0"/>
    <n v="24"/>
    <n v="3"/>
    <n v="5"/>
    <n v="1"/>
    <n v="6"/>
    <n v="7"/>
    <x v="1"/>
    <n v="0"/>
    <n v="0"/>
    <n v="1"/>
    <n v="0"/>
    <n v="0"/>
    <n v="0"/>
    <n v="49"/>
    <s v="36-50"/>
    <n v="2528"/>
    <n v="0"/>
    <n v="0"/>
    <n v="0"/>
    <n v="1"/>
    <n v="0"/>
    <n v="0"/>
    <n v="0"/>
    <n v="1"/>
    <n v="0"/>
    <n v="274"/>
    <d v="2015-11-13T00:00:00"/>
    <n v="11"/>
    <s v="November"/>
    <n v="1"/>
    <s v="1056,57420,High income,26,Low spender,0.000452803901079763,0,1,22,280,0,18,0,0,24,3,5,1,6,7,0,0,0,1,0,0,0,49,36-50,2528,0,0,0,1,0,0,0,1,0,274"/>
  </r>
  <r>
    <n v="1837"/>
    <x v="935"/>
    <s v="High income"/>
    <x v="222"/>
    <s v="Low spender"/>
    <n v="6.0640695939295809E-3"/>
    <n v="1"/>
    <n v="0"/>
    <n v="74"/>
    <n v="224"/>
    <n v="12"/>
    <n v="48"/>
    <n v="4"/>
    <n v="12"/>
    <n v="12"/>
    <n v="1"/>
    <n v="6"/>
    <n v="2"/>
    <n v="4"/>
    <n v="6"/>
    <x v="1"/>
    <n v="0"/>
    <n v="0"/>
    <n v="0"/>
    <n v="0"/>
    <n v="0"/>
    <n v="0"/>
    <n v="40"/>
    <s v="36-50"/>
    <n v="2276"/>
    <n v="0"/>
    <n v="0"/>
    <n v="0"/>
    <n v="1"/>
    <n v="0"/>
    <n v="0"/>
    <n v="1"/>
    <n v="0"/>
    <n v="0"/>
    <n v="288"/>
    <d v="2016-07-22T00:00:00"/>
    <n v="7"/>
    <s v="July"/>
    <n v="1"/>
    <s v="1837,62994,High income,382,Low spender,0.00606406959392958,1,0,74,224,12,48,4,12,12,1,6,2,4,6,0,0,0,0,0,0,0,40,36-50,2276,0,0,0,1,0,0,1,0,0,288"/>
  </r>
  <r>
    <n v="1213"/>
    <x v="936"/>
    <s v="Low income"/>
    <x v="651"/>
    <s v="High spender"/>
    <n v="1.8223981635473518E-2"/>
    <n v="0"/>
    <n v="0"/>
    <n v="48"/>
    <n v="179"/>
    <n v="2"/>
    <n v="64"/>
    <n v="38"/>
    <n v="17"/>
    <n v="58"/>
    <n v="1"/>
    <n v="5"/>
    <n v="1"/>
    <n v="6"/>
    <n v="5"/>
    <x v="1"/>
    <n v="0"/>
    <n v="0"/>
    <n v="0"/>
    <n v="0"/>
    <n v="0"/>
    <n v="0"/>
    <n v="29"/>
    <s v="24-35"/>
    <n v="2476"/>
    <n v="0"/>
    <n v="1"/>
    <n v="0"/>
    <n v="0"/>
    <n v="0"/>
    <n v="0"/>
    <n v="1"/>
    <n v="0"/>
    <n v="0"/>
    <n v="242"/>
    <d v="2016-01-04T00:00:00"/>
    <n v="1"/>
    <s v="January"/>
    <n v="1"/>
    <s v="1213,42691,Low income,778,High spender,0.0182239816354735,0,0,48,179,2,64,38,17,58,1,5,1,6,5,0,0,0,0,0,0,0,29,24-35,2476,0,1,0,0,0,0,1,0,0,242"/>
  </r>
  <r>
    <n v="55"/>
    <x v="937"/>
    <s v="Low income"/>
    <x v="652"/>
    <s v="Low spender"/>
    <n v="1.2187930017692156E-2"/>
    <n v="0"/>
    <n v="1"/>
    <n v="6"/>
    <n v="179"/>
    <n v="8"/>
    <n v="83"/>
    <n v="19"/>
    <n v="11"/>
    <n v="26"/>
    <n v="5"/>
    <n v="1"/>
    <n v="2"/>
    <n v="9"/>
    <n v="2"/>
    <x v="1"/>
    <n v="0"/>
    <n v="0"/>
    <n v="0"/>
    <n v="0"/>
    <n v="0"/>
    <n v="0"/>
    <n v="60"/>
    <s v="50-65"/>
    <n v="2840"/>
    <n v="0"/>
    <n v="1"/>
    <n v="0"/>
    <n v="0"/>
    <n v="0"/>
    <n v="0"/>
    <n v="0"/>
    <n v="1"/>
    <n v="0"/>
    <n v="274"/>
    <d v="2015-01-05T00:00:00"/>
    <n v="1"/>
    <s v="January"/>
    <n v="1"/>
    <s v="55,30522,Low income,372,Low spender,0.0121879300176922,0,1,6,179,8,83,19,11,26,5,1,2,9,2,0,0,0,0,0,0,0,60,50-65,2840,0,1,0,0,0,0,0,1,0,274"/>
  </r>
  <r>
    <n v="373"/>
    <x v="735"/>
    <s v="Low income"/>
    <x v="9"/>
    <s v="Low spender"/>
    <n v="7.446398767492618E-3"/>
    <n v="0"/>
    <n v="1"/>
    <n v="40"/>
    <n v="110"/>
    <n v="5"/>
    <n v="137"/>
    <n v="26"/>
    <n v="23"/>
    <n v="29"/>
    <n v="2"/>
    <n v="6"/>
    <n v="1"/>
    <n v="5"/>
    <n v="7"/>
    <x v="1"/>
    <n v="0"/>
    <n v="0"/>
    <n v="0"/>
    <n v="0"/>
    <n v="0"/>
    <n v="0"/>
    <n v="66"/>
    <s v="66+"/>
    <n v="2747"/>
    <n v="0"/>
    <n v="1"/>
    <n v="0"/>
    <n v="0"/>
    <n v="0"/>
    <n v="0"/>
    <n v="1"/>
    <n v="0"/>
    <n v="0"/>
    <n v="272"/>
    <d v="2015-04-08T00:00:00"/>
    <n v="4"/>
    <s v="April"/>
    <n v="1"/>
    <s v="373,46734,Low income,348,Low spender,0.00744639876749262,0,1,40,110,5,137,26,23,29,2,6,1,5,7,0,0,0,0,0,0,0,66,66+,2747,0,1,0,0,0,0,1,0,0,272"/>
  </r>
  <r>
    <n v="1527"/>
    <x v="938"/>
    <s v="Low income"/>
    <x v="653"/>
    <s v="High spender"/>
    <n v="3.3445208533809001E-2"/>
    <n v="0"/>
    <n v="1"/>
    <n v="30"/>
    <n v="156"/>
    <n v="29"/>
    <n v="56"/>
    <n v="30"/>
    <n v="32"/>
    <n v="47"/>
    <n v="2"/>
    <n v="3"/>
    <n v="2"/>
    <n v="7"/>
    <n v="3"/>
    <x v="1"/>
    <n v="0"/>
    <n v="0"/>
    <n v="0"/>
    <n v="0"/>
    <n v="0"/>
    <n v="0"/>
    <n v="66"/>
    <s v="66+"/>
    <n v="2383"/>
    <n v="0"/>
    <n v="0"/>
    <n v="1"/>
    <n v="0"/>
    <n v="0"/>
    <n v="1"/>
    <n v="0"/>
    <n v="0"/>
    <n v="0"/>
    <n v="256"/>
    <d v="2016-04-06T00:00:00"/>
    <n v="4"/>
    <s v="April"/>
    <n v="1"/>
    <s v="1527,42607,Low income,1425,High spender,0.033445208533809,0,1,30,156,29,56,30,32,47,2,3,2,7,3,0,0,0,0,0,0,0,66,66+,2383,0,0,1,0,0,1,0,0,0,256"/>
  </r>
  <r>
    <n v="1100"/>
    <x v="939"/>
    <s v="Low income"/>
    <x v="150"/>
    <s v="Low spender"/>
    <n v="7.4048872255688756E-4"/>
    <n v="0"/>
    <n v="1"/>
    <n v="4"/>
    <n v="212"/>
    <n v="6"/>
    <n v="69"/>
    <n v="4"/>
    <n v="12"/>
    <n v="3"/>
    <n v="3"/>
    <n v="6"/>
    <n v="1"/>
    <n v="5"/>
    <n v="7"/>
    <x v="1"/>
    <n v="0"/>
    <n v="0"/>
    <n v="0"/>
    <n v="0"/>
    <n v="0"/>
    <n v="0"/>
    <n v="62"/>
    <s v="50-65"/>
    <n v="2515"/>
    <n v="0"/>
    <n v="0"/>
    <n v="1"/>
    <n v="0"/>
    <n v="0"/>
    <n v="0"/>
    <n v="1"/>
    <n v="0"/>
    <n v="0"/>
    <n v="300"/>
    <d v="2015-11-26T00:00:00"/>
    <n v="11"/>
    <s v="November"/>
    <n v="1"/>
    <s v="1100,49967,Low income,37,Low spender,0.000740488722556888,0,1,4,212,6,69,4,12,3,3,6,1,5,7,0,0,0,0,0,0,0,62,50-65,2515,0,0,1,0,0,0,1,0,0,300"/>
  </r>
  <r>
    <n v="872"/>
    <x v="940"/>
    <s v="Low income"/>
    <x v="355"/>
    <s v="Low spender"/>
    <n v="5.0511173071483416E-4"/>
    <n v="1"/>
    <n v="0"/>
    <n v="46"/>
    <n v="191"/>
    <n v="9"/>
    <n v="97"/>
    <n v="0"/>
    <n v="6"/>
    <n v="82"/>
    <n v="2"/>
    <n v="6"/>
    <n v="1"/>
    <n v="5"/>
    <n v="7"/>
    <x v="1"/>
    <n v="0"/>
    <n v="0"/>
    <n v="0"/>
    <n v="0"/>
    <n v="0"/>
    <n v="0"/>
    <n v="48"/>
    <s v="36-50"/>
    <n v="2589"/>
    <n v="0"/>
    <n v="0"/>
    <n v="1"/>
    <n v="0"/>
    <n v="0"/>
    <n v="0"/>
    <n v="0"/>
    <n v="1"/>
    <n v="0"/>
    <n v="221"/>
    <d v="2015-09-13T00:00:00"/>
    <n v="9"/>
    <s v="September"/>
    <n v="1"/>
    <s v="872,49494,Low income,25,Low spender,0.000505111730714834,1,0,46,191,9,97,0,6,82,2,6,1,5,7,0,0,0,0,0,0,0,48,36-50,2589,0,0,1,0,0,0,0,1,0,221"/>
  </r>
  <r>
    <n v="664"/>
    <x v="941"/>
    <s v="Low income"/>
    <x v="96"/>
    <s v="Low spender"/>
    <n v="6.0608430437162741E-4"/>
    <n v="1"/>
    <n v="1"/>
    <n v="38"/>
    <n v="235"/>
    <n v="6"/>
    <n v="45"/>
    <n v="8"/>
    <n v="9"/>
    <n v="12"/>
    <n v="4"/>
    <n v="5"/>
    <n v="1"/>
    <n v="6"/>
    <n v="6"/>
    <x v="1"/>
    <n v="0"/>
    <n v="0"/>
    <n v="0"/>
    <n v="0"/>
    <n v="0"/>
    <n v="0"/>
    <n v="47"/>
    <s v="36-50"/>
    <n v="2655"/>
    <n v="0"/>
    <n v="1"/>
    <n v="0"/>
    <n v="0"/>
    <n v="0"/>
    <n v="0"/>
    <n v="1"/>
    <n v="0"/>
    <n v="0"/>
    <n v="291"/>
    <d v="2015-07-09T00:00:00"/>
    <n v="7"/>
    <s v="July"/>
    <n v="1"/>
    <s v="664,51148,Low income,31,Low spender,0.000606084304371627,1,1,38,235,6,45,8,9,12,4,5,1,6,6,0,0,0,0,0,0,0,47,36-50,2655,0,1,0,0,0,0,1,0,0,291"/>
  </r>
  <r>
    <n v="568"/>
    <x v="942"/>
    <s v="Low income"/>
    <x v="421"/>
    <s v="Low spender"/>
    <n v="1.0999712281167695E-2"/>
    <n v="0"/>
    <n v="0"/>
    <n v="33"/>
    <n v="219"/>
    <n v="3"/>
    <n v="60"/>
    <n v="12"/>
    <n v="9"/>
    <n v="12"/>
    <n v="1"/>
    <n v="4"/>
    <n v="1"/>
    <n v="7"/>
    <n v="7"/>
    <x v="1"/>
    <n v="0"/>
    <n v="0"/>
    <n v="1"/>
    <n v="0"/>
    <n v="0"/>
    <n v="0"/>
    <n v="58"/>
    <s v="50-65"/>
    <n v="2684"/>
    <n v="0"/>
    <n v="0"/>
    <n v="1"/>
    <n v="0"/>
    <n v="0"/>
    <n v="0"/>
    <n v="0"/>
    <n v="1"/>
    <n v="0"/>
    <n v="291"/>
    <d v="2015-06-10T00:00:00"/>
    <n v="6"/>
    <s v="June"/>
    <n v="1"/>
    <s v="568,45183,Low income,497,Low spender,0.0109997122811677,0,0,33,219,3,60,12,9,12,1,4,1,7,7,0,0,0,1,0,0,0,58,50-65,2684,0,0,1,0,0,0,0,1,0,291"/>
  </r>
  <r>
    <n v="492"/>
    <x v="943"/>
    <s v="Low income"/>
    <x v="654"/>
    <s v="Low spender"/>
    <n v="2.3121387283236994E-4"/>
    <n v="1"/>
    <n v="1"/>
    <n v="8"/>
    <n v="199"/>
    <n v="33"/>
    <n v="60"/>
    <n v="8"/>
    <n v="3"/>
    <n v="15"/>
    <n v="5"/>
    <n v="5"/>
    <n v="2"/>
    <n v="5"/>
    <n v="8"/>
    <x v="1"/>
    <n v="0"/>
    <n v="0"/>
    <n v="0"/>
    <n v="0"/>
    <n v="0"/>
    <n v="1"/>
    <n v="49"/>
    <s v="36-50"/>
    <n v="2703"/>
    <n v="0"/>
    <n v="0"/>
    <n v="0"/>
    <n v="1"/>
    <n v="0"/>
    <n v="0"/>
    <n v="1"/>
    <n v="0"/>
    <n v="0"/>
    <n v="288"/>
    <d v="2015-05-22T00:00:00"/>
    <n v="5"/>
    <s v="May"/>
    <n v="1"/>
    <s v="492,34600,Low income,8,Low spender,0.00023121387283237,1,1,8,199,33,60,8,3,15,5,5,2,5,8,0,0,0,0,0,0,1,49,36-50,2703,0,0,0,1,0,0,1,0,0,288"/>
  </r>
  <r>
    <n v="1418"/>
    <x v="944"/>
    <s v="High income"/>
    <x v="655"/>
    <s v="Low spender"/>
    <n v="4.0481147351376361E-4"/>
    <n v="0"/>
    <n v="0"/>
    <n v="88"/>
    <n v="99"/>
    <n v="27"/>
    <n v="102"/>
    <n v="28"/>
    <n v="48"/>
    <n v="6"/>
    <n v="1"/>
    <n v="2"/>
    <n v="2"/>
    <n v="8"/>
    <n v="1"/>
    <x v="1"/>
    <n v="0"/>
    <n v="0"/>
    <n v="0"/>
    <n v="0"/>
    <n v="0"/>
    <n v="0"/>
    <n v="62"/>
    <s v="50-65"/>
    <n v="2416"/>
    <n v="0"/>
    <n v="1"/>
    <n v="0"/>
    <n v="0"/>
    <n v="0"/>
    <n v="0"/>
    <n v="1"/>
    <n v="0"/>
    <n v="0"/>
    <n v="298"/>
    <d v="2016-03-04T00:00:00"/>
    <n v="3"/>
    <s v="March"/>
    <n v="1"/>
    <s v="1418,51876,High income,21,Low spender,0.000404811473513764,0,0,88,99,27,102,28,48,6,1,2,2,8,1,0,0,0,0,0,0,0,62,50-65,2416,0,1,0,0,0,0,1,0,0,298"/>
  </r>
  <r>
    <n v="875"/>
    <x v="945"/>
    <s v="High income"/>
    <x v="42"/>
    <s v="Low spender"/>
    <n v="1.0325054851853901E-3"/>
    <n v="0"/>
    <n v="1"/>
    <n v="48"/>
    <n v="267"/>
    <n v="3"/>
    <n v="30"/>
    <n v="4"/>
    <n v="0"/>
    <n v="57"/>
    <n v="4"/>
    <n v="5"/>
    <n v="2"/>
    <n v="5"/>
    <n v="6"/>
    <x v="1"/>
    <n v="0"/>
    <n v="0"/>
    <n v="0"/>
    <n v="0"/>
    <n v="0"/>
    <n v="0"/>
    <n v="63"/>
    <s v="50-65"/>
    <n v="2587"/>
    <n v="1"/>
    <n v="0"/>
    <n v="0"/>
    <n v="0"/>
    <n v="0"/>
    <n v="0"/>
    <n v="0"/>
    <n v="0"/>
    <n v="1"/>
    <n v="247"/>
    <d v="2015-09-15T00:00:00"/>
    <n v="9"/>
    <s v="September"/>
    <n v="1"/>
    <s v="875,54237,High income,56,Low spender,0.00103250548518539,0,1,48,267,3,30,4,0,57,4,5,2,5,6,0,0,0,0,0,0,0,63,50-65,2587,1,0,0,0,0,0,0,0,1,247"/>
  </r>
  <r>
    <n v="826"/>
    <x v="946"/>
    <s v="Low income"/>
    <x v="466"/>
    <s v="Low spender"/>
    <n v="8.0250042236864336E-4"/>
    <n v="0"/>
    <n v="1"/>
    <n v="70"/>
    <n v="172"/>
    <n v="12"/>
    <n v="112"/>
    <n v="8"/>
    <n v="0"/>
    <n v="15"/>
    <n v="4"/>
    <n v="6"/>
    <n v="1"/>
    <n v="5"/>
    <n v="7"/>
    <x v="1"/>
    <n v="0"/>
    <n v="0"/>
    <n v="0"/>
    <n v="0"/>
    <n v="0"/>
    <n v="0"/>
    <n v="69"/>
    <s v="66+"/>
    <n v="2603"/>
    <n v="0"/>
    <n v="0"/>
    <n v="0"/>
    <n v="1"/>
    <n v="0"/>
    <n v="0"/>
    <n v="0"/>
    <n v="1"/>
    <n v="0"/>
    <n v="289"/>
    <d v="2015-08-30T00:00:00"/>
    <n v="8"/>
    <s v="August"/>
    <n v="1"/>
    <s v="826,47352,Low income,38,Low spender,0.000802500422368643,0,1,70,172,12,112,8,0,15,4,6,1,5,7,0,0,0,0,0,0,0,69,66+,2603,0,0,0,1,0,0,0,1,0,289"/>
  </r>
  <r>
    <n v="399"/>
    <x v="947"/>
    <s v="Low income"/>
    <x v="78"/>
    <s v="High spender"/>
    <n v="4.4228517911496137E-2"/>
    <n v="1"/>
    <n v="0"/>
    <n v="38"/>
    <n v="252"/>
    <n v="3"/>
    <n v="42"/>
    <n v="4"/>
    <n v="3"/>
    <n v="102"/>
    <n v="2"/>
    <n v="4"/>
    <n v="5"/>
    <n v="3"/>
    <n v="6"/>
    <x v="1"/>
    <n v="0"/>
    <n v="0"/>
    <n v="0"/>
    <n v="0"/>
    <n v="0"/>
    <n v="0"/>
    <n v="36"/>
    <s v="36-50"/>
    <n v="2737"/>
    <n v="0"/>
    <n v="0"/>
    <n v="1"/>
    <n v="0"/>
    <n v="0"/>
    <n v="0"/>
    <n v="0"/>
    <n v="0"/>
    <n v="1"/>
    <n v="202"/>
    <d v="2015-04-18T00:00:00"/>
    <n v="4"/>
    <s v="April"/>
    <n v="1"/>
    <s v="399,42710,Low income,1889,High spender,0.0442285179114961,1,0,38,252,3,42,4,3,102,2,4,5,3,6,0,0,0,0,0,0,0,36,36-50,2737,0,0,1,0,0,0,0,0,1,202"/>
  </r>
  <r>
    <n v="2126"/>
    <x v="948"/>
    <s v="Low income"/>
    <x v="42"/>
    <s v="Low spender"/>
    <n v="1.1171624074849881E-3"/>
    <n v="0"/>
    <n v="1"/>
    <n v="88"/>
    <n v="274"/>
    <n v="0"/>
    <n v="21"/>
    <n v="4"/>
    <n v="6"/>
    <n v="15"/>
    <n v="1"/>
    <n v="5"/>
    <n v="1"/>
    <n v="6"/>
    <n v="6"/>
    <x v="1"/>
    <n v="0"/>
    <n v="0"/>
    <n v="1"/>
    <n v="0"/>
    <n v="0"/>
    <n v="0"/>
    <n v="58"/>
    <s v="50-65"/>
    <n v="2190"/>
    <n v="0"/>
    <n v="0"/>
    <n v="0"/>
    <n v="1"/>
    <n v="0"/>
    <n v="0"/>
    <n v="1"/>
    <n v="0"/>
    <n v="0"/>
    <n v="290"/>
    <d v="2016-10-16T00:00:00"/>
    <n v="10"/>
    <s v="October"/>
    <n v="1"/>
    <s v="2126,50127,Low income,56,Low spender,0.00111716240748499,0,1,88,274,0,21,4,6,15,1,5,1,6,6,0,0,0,1,0,0,0,58,50-65,2190,0,0,0,1,0,0,1,0,0,290"/>
  </r>
  <r>
    <n v="975"/>
    <x v="949"/>
    <s v="Low income"/>
    <x v="656"/>
    <s v="High spender"/>
    <n v="1.8234427034994814E-2"/>
    <n v="0"/>
    <n v="1"/>
    <n v="0"/>
    <n v="213"/>
    <n v="9"/>
    <n v="76"/>
    <n v="4"/>
    <n v="3"/>
    <n v="30"/>
    <n v="3"/>
    <n v="5"/>
    <n v="2"/>
    <n v="5"/>
    <n v="7"/>
    <x v="1"/>
    <n v="0"/>
    <n v="0"/>
    <n v="0"/>
    <n v="0"/>
    <n v="0"/>
    <n v="0"/>
    <n v="66"/>
    <s v="66+"/>
    <n v="2556"/>
    <n v="0"/>
    <n v="0"/>
    <n v="0"/>
    <n v="1"/>
    <n v="0"/>
    <n v="0"/>
    <n v="0"/>
    <n v="1"/>
    <n v="0"/>
    <n v="275"/>
    <d v="2015-10-16T00:00:00"/>
    <n v="10"/>
    <s v="October"/>
    <n v="1"/>
    <s v="975,36634,Low income,668,High spender,0.0182344270349948,0,1,0,213,9,76,4,3,30,3,5,2,5,7,0,0,0,0,0,0,0,66,66+,2556,0,0,0,1,0,0,0,1,0,275"/>
  </r>
  <r>
    <n v="2131"/>
    <x v="950"/>
    <s v="High income"/>
    <x v="657"/>
    <s v="High spender"/>
    <n v="3.0054151624548737E-2"/>
    <n v="1"/>
    <n v="1"/>
    <n v="71"/>
    <n v="199"/>
    <n v="9"/>
    <n v="57"/>
    <n v="20"/>
    <n v="21"/>
    <n v="6"/>
    <n v="7"/>
    <n v="4"/>
    <n v="1"/>
    <n v="7"/>
    <n v="4"/>
    <x v="1"/>
    <n v="0"/>
    <n v="0"/>
    <n v="0"/>
    <n v="0"/>
    <n v="0"/>
    <n v="0"/>
    <n v="55"/>
    <s v="50-65"/>
    <n v="2188"/>
    <n v="0"/>
    <n v="1"/>
    <n v="0"/>
    <n v="0"/>
    <n v="0"/>
    <n v="0"/>
    <n v="1"/>
    <n v="0"/>
    <n v="0"/>
    <n v="300"/>
    <d v="2016-10-18T00:00:00"/>
    <n v="10"/>
    <s v="October"/>
    <n v="1"/>
    <s v="2131,66480,High income,1998,High spender,0.0300541516245487,1,1,71,199,9,57,20,21,6,7,4,1,7,4,0,0,0,0,0,0,0,55,50-65,2188,0,1,0,0,0,0,1,0,0,300"/>
  </r>
  <r>
    <n v="1736"/>
    <x v="951"/>
    <s v="Low income"/>
    <x v="462"/>
    <s v="Low spender"/>
    <n v="3.8688235141380832E-3"/>
    <n v="1"/>
    <n v="0"/>
    <n v="20"/>
    <n v="172"/>
    <n v="3"/>
    <n v="115"/>
    <n v="16"/>
    <n v="0"/>
    <n v="18"/>
    <n v="5"/>
    <n v="6"/>
    <n v="1"/>
    <n v="5"/>
    <n v="8"/>
    <x v="1"/>
    <n v="0"/>
    <n v="0"/>
    <n v="0"/>
    <n v="0"/>
    <n v="0"/>
    <n v="1"/>
    <n v="38"/>
    <s v="36-50"/>
    <n v="2311"/>
    <n v="0"/>
    <n v="0"/>
    <n v="1"/>
    <n v="0"/>
    <n v="0"/>
    <n v="0"/>
    <n v="0"/>
    <n v="0"/>
    <n v="1"/>
    <n v="288"/>
    <d v="2016-06-17T00:00:00"/>
    <n v="6"/>
    <s v="June"/>
    <n v="1"/>
    <s v="1736,38513,Low income,149,Low spender,0.00386882351413808,1,0,20,172,3,115,16,0,18,5,6,1,5,8,0,0,0,0,0,0,1,38,36-50,2311,0,0,1,0,0,0,0,0,1,288"/>
  </r>
  <r>
    <n v="68"/>
    <x v="952"/>
    <s v="Low income"/>
    <x v="594"/>
    <s v="High spender"/>
    <n v="2.3673950959269517E-2"/>
    <n v="1"/>
    <n v="2"/>
    <n v="90"/>
    <n v="164"/>
    <n v="24"/>
    <n v="103"/>
    <n v="12"/>
    <n v="3"/>
    <n v="42"/>
    <n v="7"/>
    <n v="5"/>
    <n v="1"/>
    <n v="6"/>
    <n v="8"/>
    <x v="1"/>
    <n v="0"/>
    <n v="0"/>
    <n v="0"/>
    <n v="0"/>
    <n v="0"/>
    <n v="0"/>
    <n v="48"/>
    <s v="36-50"/>
    <n v="2837"/>
    <n v="0"/>
    <n v="1"/>
    <n v="0"/>
    <n v="0"/>
    <n v="0"/>
    <n v="0"/>
    <n v="1"/>
    <n v="0"/>
    <n v="0"/>
    <n v="264"/>
    <d v="2015-01-08T00:00:00"/>
    <n v="1"/>
    <s v="January"/>
    <n v="1"/>
    <s v="68,38988,Low income,923,High spender,0.0236739509592695,1,2,90,164,24,103,12,3,42,7,5,1,6,8,0,0,0,0,0,0,0,48,36-50,2837,0,1,0,0,0,0,1,0,0,264"/>
  </r>
  <r>
    <n v="17"/>
    <x v="953"/>
    <s v="Low income"/>
    <x v="17"/>
    <s v="Low spender"/>
    <n v="1.4449301015063397E-3"/>
    <n v="1"/>
    <n v="0"/>
    <n v="90"/>
    <n v="152"/>
    <n v="9"/>
    <n v="121"/>
    <n v="12"/>
    <n v="12"/>
    <n v="45"/>
    <n v="4"/>
    <n v="6"/>
    <n v="2"/>
    <n v="4"/>
    <n v="8"/>
    <x v="1"/>
    <n v="0"/>
    <n v="0"/>
    <n v="0"/>
    <n v="0"/>
    <n v="0"/>
    <n v="0"/>
    <n v="42"/>
    <s v="36-50"/>
    <n v="2853"/>
    <n v="0"/>
    <n v="0"/>
    <n v="0"/>
    <n v="1"/>
    <n v="0"/>
    <n v="0"/>
    <n v="0"/>
    <n v="0"/>
    <n v="1"/>
    <n v="261"/>
    <d v="2014-12-23T00:00:00"/>
    <n v="12"/>
    <s v="December"/>
    <n v="1"/>
    <s v="17,27683,Low income,40,Low spender,0.00144493010150634,1,0,90,152,9,121,12,12,45,4,6,2,4,8,0,0,0,0,0,0,0,42,36-50,2853,0,0,0,1,0,0,0,0,1,261"/>
  </r>
  <r>
    <n v="1490"/>
    <x v="954"/>
    <s v="Low income"/>
    <x v="417"/>
    <s v="Low spender"/>
    <n v="6.1476669603885328E-4"/>
    <n v="0"/>
    <n v="1"/>
    <n v="9"/>
    <n v="174"/>
    <n v="18"/>
    <n v="81"/>
    <n v="28"/>
    <n v="6"/>
    <n v="24"/>
    <n v="3"/>
    <n v="3"/>
    <n v="2"/>
    <n v="7"/>
    <n v="3"/>
    <x v="1"/>
    <n v="0"/>
    <n v="0"/>
    <n v="0"/>
    <n v="0"/>
    <n v="0"/>
    <n v="0"/>
    <n v="57"/>
    <s v="50-65"/>
    <n v="2395"/>
    <n v="1"/>
    <n v="0"/>
    <n v="0"/>
    <n v="0"/>
    <n v="0"/>
    <n v="0"/>
    <n v="0"/>
    <n v="0"/>
    <n v="1"/>
    <n v="283"/>
    <d v="2016-03-25T00:00:00"/>
    <n v="3"/>
    <s v="March"/>
    <n v="1"/>
    <s v="1490,48799,Low income,30,Low spender,0.000614766696038853,0,1,9,174,18,81,28,6,24,3,3,2,7,3,0,0,0,0,0,0,0,57,50-65,2395,1,0,0,0,0,0,0,0,1,283"/>
  </r>
  <r>
    <n v="2030"/>
    <x v="955"/>
    <s v="High income"/>
    <x v="118"/>
    <s v="Low spender"/>
    <n v="4.8091752895319815E-3"/>
    <n v="0"/>
    <n v="1"/>
    <n v="31"/>
    <n v="121"/>
    <n v="24"/>
    <n v="124"/>
    <n v="24"/>
    <n v="15"/>
    <n v="42"/>
    <n v="1"/>
    <n v="4"/>
    <n v="1"/>
    <n v="7"/>
    <n v="2"/>
    <x v="1"/>
    <n v="0"/>
    <n v="0"/>
    <n v="0"/>
    <n v="0"/>
    <n v="0"/>
    <n v="0"/>
    <n v="44"/>
    <s v="36-50"/>
    <n v="2217"/>
    <n v="0"/>
    <n v="0"/>
    <n v="0"/>
    <n v="1"/>
    <n v="0"/>
    <n v="0"/>
    <n v="1"/>
    <n v="0"/>
    <n v="0"/>
    <n v="266"/>
    <d v="2016-09-19T00:00:00"/>
    <n v="9"/>
    <s v="September"/>
    <n v="1"/>
    <s v="2030,71322,High income,343,Low spender,0.00480917528953198,0,1,31,121,24,124,24,15,42,1,4,1,7,2,0,0,0,0,0,0,0,44,36-50,2217,0,0,0,1,0,0,1,0,0,266"/>
  </r>
  <r>
    <n v="434"/>
    <x v="956"/>
    <s v="Low income"/>
    <x v="4"/>
    <s v="Low spender"/>
    <n v="1.2931287838711574E-3"/>
    <n v="1"/>
    <n v="1"/>
    <n v="11"/>
    <n v="100"/>
    <n v="64"/>
    <n v="79"/>
    <n v="65"/>
    <n v="0"/>
    <n v="109"/>
    <n v="2"/>
    <n v="6"/>
    <n v="2"/>
    <n v="4"/>
    <n v="7"/>
    <x v="1"/>
    <n v="0"/>
    <n v="0"/>
    <n v="0"/>
    <n v="0"/>
    <n v="0"/>
    <n v="0"/>
    <n v="51"/>
    <s v="50-65"/>
    <n v="2725"/>
    <n v="0"/>
    <n v="1"/>
    <n v="0"/>
    <n v="0"/>
    <n v="0"/>
    <n v="0"/>
    <n v="0"/>
    <n v="0"/>
    <n v="1"/>
    <n v="199"/>
    <d v="2015-04-30T00:00:00"/>
    <n v="4"/>
    <s v="April"/>
    <n v="1"/>
    <s v="434,51039,Low income,66,Low spender,0.00129312878387116,1,1,11,100,64,79,65,0,109,2,6,2,4,7,0,0,0,0,0,0,0,51,50-65,2725,0,1,0,0,0,0,0,0,1,199"/>
  </r>
  <r>
    <n v="1001"/>
    <x v="957"/>
    <s v="Low income"/>
    <x v="658"/>
    <s v="High spender"/>
    <n v="2.4779405465604386E-2"/>
    <n v="0"/>
    <n v="1"/>
    <n v="37"/>
    <n v="170"/>
    <n v="6"/>
    <n v="97"/>
    <n v="24"/>
    <n v="12"/>
    <n v="88"/>
    <n v="3"/>
    <n v="6"/>
    <n v="1"/>
    <n v="5"/>
    <n v="6"/>
    <x v="1"/>
    <n v="0"/>
    <n v="0"/>
    <n v="0"/>
    <n v="0"/>
    <n v="0"/>
    <n v="0"/>
    <n v="62"/>
    <s v="50-65"/>
    <n v="2547"/>
    <n v="0"/>
    <n v="0"/>
    <n v="0"/>
    <n v="1"/>
    <n v="0"/>
    <n v="0"/>
    <n v="0"/>
    <n v="1"/>
    <n v="0"/>
    <n v="221"/>
    <d v="2015-10-25T00:00:00"/>
    <n v="10"/>
    <s v="October"/>
    <n v="1"/>
    <s v="1001,46692,Low income,1157,High spender,0.0247794054656044,0,1,37,170,6,97,24,12,88,3,6,1,5,6,0,0,0,0,0,0,0,62,50-65,2547,0,0,0,1,0,0,0,1,0,221"/>
  </r>
  <r>
    <n v="363"/>
    <x v="958"/>
    <s v="Low income"/>
    <x v="8"/>
    <s v="Low spender"/>
    <n v="4.8300943289010116E-4"/>
    <n v="1"/>
    <n v="0"/>
    <n v="68"/>
    <n v="75"/>
    <n v="12"/>
    <n v="141"/>
    <n v="43"/>
    <n v="39"/>
    <n v="187"/>
    <n v="6"/>
    <n v="6"/>
    <n v="1"/>
    <n v="5"/>
    <n v="8"/>
    <x v="1"/>
    <n v="0"/>
    <n v="0"/>
    <n v="0"/>
    <n v="0"/>
    <n v="0"/>
    <n v="1"/>
    <n v="36"/>
    <s v="36-50"/>
    <n v="2752"/>
    <n v="0"/>
    <n v="0"/>
    <n v="0"/>
    <n v="1"/>
    <n v="0"/>
    <n v="0"/>
    <n v="1"/>
    <n v="0"/>
    <n v="0"/>
    <n v="123"/>
    <d v="2015-04-03T00:00:00"/>
    <n v="4"/>
    <s v="April"/>
    <n v="1"/>
    <s v="363,35196,Low income,17,Low spender,0.000483009432890101,1,0,68,75,12,141,43,39,187,6,6,1,5,8,0,0,0,0,0,0,1,36,36-50,2752,0,0,0,1,0,0,1,0,0,123"/>
  </r>
  <r>
    <n v="364"/>
    <x v="958"/>
    <s v="Low income"/>
    <x v="659"/>
    <s v="High spender"/>
    <n v="1.8894192521877486E-2"/>
    <n v="1"/>
    <n v="0"/>
    <n v="68"/>
    <n v="75"/>
    <n v="12"/>
    <n v="141"/>
    <n v="43"/>
    <n v="39"/>
    <n v="187"/>
    <n v="6"/>
    <n v="6"/>
    <n v="1"/>
    <n v="5"/>
    <n v="8"/>
    <x v="1"/>
    <n v="0"/>
    <n v="0"/>
    <n v="0"/>
    <n v="0"/>
    <n v="0"/>
    <n v="0"/>
    <n v="36"/>
    <s v="36-50"/>
    <n v="2752"/>
    <n v="0"/>
    <n v="0"/>
    <n v="0"/>
    <n v="1"/>
    <n v="0"/>
    <n v="0"/>
    <n v="1"/>
    <n v="0"/>
    <n v="0"/>
    <n v="123"/>
    <d v="2015-04-03T00:00:00"/>
    <n v="4"/>
    <s v="April"/>
    <n v="1"/>
    <s v="364,35196,Low income,665,High spender,0.0188941925218775,1,0,68,75,12,141,43,39,187,6,6,1,5,8,0,0,0,0,0,0,0,36,36-50,2752,0,0,0,1,0,0,1,0,0,123"/>
  </r>
  <r>
    <n v="279"/>
    <x v="959"/>
    <s v="Low income"/>
    <x v="435"/>
    <s v="Low spender"/>
    <n v="1.456870121115919E-3"/>
    <n v="0"/>
    <n v="1"/>
    <n v="97"/>
    <n v="138"/>
    <n v="33"/>
    <n v="87"/>
    <n v="28"/>
    <n v="24"/>
    <n v="12"/>
    <n v="4"/>
    <n v="3"/>
    <n v="2"/>
    <n v="7"/>
    <n v="3"/>
    <x v="1"/>
    <n v="0"/>
    <n v="0"/>
    <n v="0"/>
    <n v="0"/>
    <n v="0"/>
    <n v="0"/>
    <n v="56"/>
    <s v="50-65"/>
    <n v="2774"/>
    <n v="0"/>
    <n v="0"/>
    <n v="1"/>
    <n v="0"/>
    <n v="0"/>
    <n v="0"/>
    <n v="1"/>
    <n v="0"/>
    <n v="0"/>
    <n v="298"/>
    <d v="2015-03-12T00:00:00"/>
    <n v="3"/>
    <s v="March"/>
    <n v="1"/>
    <s v="279,45989,Low income,67,Low spender,0.00145687012111592,0,1,97,138,33,87,28,24,12,4,3,2,7,3,0,0,0,0,0,0,0,56,50-65,2774,0,0,1,0,0,0,1,0,0,298"/>
  </r>
  <r>
    <n v="624"/>
    <x v="960"/>
    <s v="High income"/>
    <x v="149"/>
    <s v="Low spender"/>
    <n v="3.3800912624640863E-4"/>
    <n v="1"/>
    <n v="1"/>
    <n v="61"/>
    <n v="216"/>
    <n v="9"/>
    <n v="57"/>
    <n v="20"/>
    <n v="9"/>
    <n v="125"/>
    <n v="7"/>
    <n v="4"/>
    <n v="3"/>
    <n v="5"/>
    <n v="5"/>
    <x v="1"/>
    <n v="0"/>
    <n v="0"/>
    <n v="0"/>
    <n v="0"/>
    <n v="0"/>
    <n v="0"/>
    <n v="45"/>
    <s v="36-50"/>
    <n v="2662"/>
    <n v="0"/>
    <n v="0"/>
    <n v="0"/>
    <n v="1"/>
    <n v="0"/>
    <n v="0"/>
    <n v="0"/>
    <n v="1"/>
    <n v="0"/>
    <n v="186"/>
    <d v="2015-07-02T00:00:00"/>
    <n v="7"/>
    <s v="July"/>
    <n v="1"/>
    <s v="624,53253,High income,18,Low spender,0.000338009126246409,1,1,61,216,9,57,20,9,125,7,4,3,5,5,0,0,0,0,0,0,0,45,36-50,2662,0,0,0,1,0,0,0,1,0,186"/>
  </r>
  <r>
    <n v="2134"/>
    <x v="961"/>
    <s v="High income"/>
    <x v="459"/>
    <s v="High spender"/>
    <n v="1.4600609540009923E-2"/>
    <n v="0"/>
    <n v="1"/>
    <n v="29"/>
    <n v="138"/>
    <n v="39"/>
    <n v="63"/>
    <n v="55"/>
    <n v="18"/>
    <n v="21"/>
    <n v="1"/>
    <n v="4"/>
    <n v="1"/>
    <n v="7"/>
    <n v="2"/>
    <x v="1"/>
    <n v="0"/>
    <n v="0"/>
    <n v="0"/>
    <n v="0"/>
    <n v="0"/>
    <n v="0"/>
    <n v="68"/>
    <s v="66+"/>
    <n v="2185"/>
    <n v="0"/>
    <n v="0"/>
    <n v="0"/>
    <n v="1"/>
    <n v="0"/>
    <n v="0"/>
    <n v="0"/>
    <n v="1"/>
    <n v="0"/>
    <n v="292"/>
    <d v="2016-10-21T00:00:00"/>
    <n v="10"/>
    <s v="October"/>
    <n v="1"/>
    <s v="2134,70545,High income,1030,High spender,0.0146006095400099,0,1,29,138,39,63,55,18,21,1,4,1,7,2,0,0,0,0,0,0,0,68,66+,2185,0,0,0,1,0,0,0,1,0,292"/>
  </r>
  <r>
    <n v="1575"/>
    <x v="924"/>
    <s v="High income"/>
    <x v="181"/>
    <s v="Low spender"/>
    <n v="6.8301225919439575E-4"/>
    <n v="0"/>
    <n v="0"/>
    <n v="19"/>
    <n v="181"/>
    <n v="21"/>
    <n v="69"/>
    <n v="39"/>
    <n v="3"/>
    <n v="96"/>
    <n v="1"/>
    <n v="3"/>
    <n v="3"/>
    <n v="6"/>
    <n v="3"/>
    <x v="1"/>
    <n v="0"/>
    <n v="0"/>
    <n v="0"/>
    <n v="0"/>
    <n v="0"/>
    <n v="0"/>
    <n v="47"/>
    <s v="36-50"/>
    <n v="2366"/>
    <n v="0"/>
    <n v="0"/>
    <n v="0"/>
    <n v="1"/>
    <n v="0"/>
    <n v="0"/>
    <n v="1"/>
    <n v="0"/>
    <n v="0"/>
    <n v="217"/>
    <d v="2016-04-23T00:00:00"/>
    <n v="4"/>
    <s v="April"/>
    <n v="1"/>
    <s v="1575,57100,High income,39,Low spender,0.000683012259194396,0,0,19,181,21,69,39,3,96,1,3,3,6,3,0,0,0,0,0,0,0,47,36-50,2366,0,0,0,1,0,0,1,0,0,217"/>
  </r>
  <r>
    <n v="444"/>
    <x v="962"/>
    <s v="Low income"/>
    <x v="450"/>
    <s v="High spender"/>
    <n v="2.5311782080735149E-2"/>
    <n v="1"/>
    <n v="1"/>
    <n v="8"/>
    <n v="73"/>
    <n v="57"/>
    <n v="100"/>
    <n v="71"/>
    <n v="15"/>
    <n v="0"/>
    <n v="5"/>
    <n v="6"/>
    <n v="1"/>
    <n v="5"/>
    <n v="9"/>
    <x v="1"/>
    <n v="0"/>
    <n v="0"/>
    <n v="0"/>
    <n v="0"/>
    <n v="0"/>
    <n v="1"/>
    <n v="51"/>
    <s v="50-65"/>
    <n v="2723"/>
    <n v="0"/>
    <n v="1"/>
    <n v="0"/>
    <n v="0"/>
    <n v="0"/>
    <n v="0"/>
    <n v="1"/>
    <n v="0"/>
    <n v="0"/>
    <n v="316"/>
    <d v="2015-05-02T00:00:00"/>
    <n v="5"/>
    <s v="May"/>
    <n v="1"/>
    <s v="444,48752,Low income,1234,High spender,0.0253117820807351,1,1,8,73,57,100,71,15,0,5,6,1,5,9,0,0,0,0,0,0,1,51,50-65,2723,0,1,0,0,0,0,1,0,0,316"/>
  </r>
  <r>
    <n v="950"/>
    <x v="963"/>
    <s v="High income"/>
    <x v="324"/>
    <s v="Low spender"/>
    <n v="5.4418004058291829E-3"/>
    <n v="0"/>
    <n v="1"/>
    <n v="18"/>
    <n v="70"/>
    <n v="54"/>
    <n v="109"/>
    <n v="80"/>
    <n v="9"/>
    <n v="45"/>
    <n v="2"/>
    <n v="4"/>
    <n v="1"/>
    <n v="7"/>
    <n v="5"/>
    <x v="1"/>
    <n v="0"/>
    <n v="0"/>
    <n v="0"/>
    <n v="0"/>
    <n v="0"/>
    <n v="0"/>
    <n v="41"/>
    <s v="36-50"/>
    <n v="2564"/>
    <n v="0"/>
    <n v="1"/>
    <n v="0"/>
    <n v="0"/>
    <n v="0"/>
    <n v="1"/>
    <n v="0"/>
    <n v="0"/>
    <n v="0"/>
    <n v="277"/>
    <d v="2015-10-08T00:00:00"/>
    <n v="10"/>
    <s v="October"/>
    <n v="1"/>
    <s v="950,54210,High income,295,Low spender,0.00544180040582918,0,1,18,70,54,109,80,9,45,2,4,1,7,5,0,0,0,0,0,0,0,41,36-50,2564,0,1,0,0,0,1,0,0,0,277"/>
  </r>
  <r>
    <n v="1561"/>
    <x v="964"/>
    <s v="Low income"/>
    <x v="296"/>
    <s v="Low spender"/>
    <n v="1.9502047715010077E-3"/>
    <n v="0"/>
    <n v="1"/>
    <n v="36"/>
    <n v="254"/>
    <n v="6"/>
    <n v="71"/>
    <n v="4"/>
    <n v="0"/>
    <n v="27"/>
    <n v="5"/>
    <n v="5"/>
    <n v="1"/>
    <n v="7"/>
    <n v="5"/>
    <x v="1"/>
    <n v="0"/>
    <n v="0"/>
    <n v="0"/>
    <n v="0"/>
    <n v="0"/>
    <n v="0"/>
    <n v="45"/>
    <s v="36-50"/>
    <n v="2371"/>
    <n v="0"/>
    <n v="1"/>
    <n v="0"/>
    <n v="0"/>
    <n v="0"/>
    <n v="0"/>
    <n v="1"/>
    <n v="0"/>
    <n v="0"/>
    <n v="308"/>
    <d v="2016-04-18T00:00:00"/>
    <n v="4"/>
    <s v="April"/>
    <n v="1"/>
    <s v="1561,46149,Low income,90,Low spender,0.00195020477150101,0,1,36,254,6,71,4,0,27,5,5,1,7,5,0,0,0,0,0,0,0,45,36-50,2371,0,1,0,0,0,0,1,0,0,308"/>
  </r>
  <r>
    <n v="410"/>
    <x v="965"/>
    <s v="High income"/>
    <x v="114"/>
    <s v="Low spender"/>
    <n v="1.0543227231649764E-3"/>
    <n v="0"/>
    <n v="1"/>
    <n v="96"/>
    <n v="115"/>
    <n v="27"/>
    <n v="44"/>
    <n v="4"/>
    <n v="146"/>
    <n v="139"/>
    <n v="3"/>
    <n v="5"/>
    <n v="2"/>
    <n v="6"/>
    <n v="5"/>
    <x v="1"/>
    <n v="0"/>
    <n v="0"/>
    <n v="0"/>
    <n v="0"/>
    <n v="0"/>
    <n v="1"/>
    <n v="55"/>
    <s v="50-65"/>
    <n v="2734"/>
    <n v="0"/>
    <n v="1"/>
    <n v="0"/>
    <n v="0"/>
    <n v="0"/>
    <n v="0"/>
    <n v="1"/>
    <n v="0"/>
    <n v="0"/>
    <n v="197"/>
    <d v="2015-04-21T00:00:00"/>
    <n v="4"/>
    <s v="April"/>
    <n v="1"/>
    <s v="410,59754,High income,63,Low spender,0.00105432272316498,0,1,96,115,27,44,4,146,139,3,5,2,6,5,0,0,0,0,0,0,1,55,50-65,2734,0,1,0,0,0,0,1,0,0,197"/>
  </r>
  <r>
    <n v="805"/>
    <x v="966"/>
    <s v="Low income"/>
    <x v="660"/>
    <s v="High spender"/>
    <n v="2.7131474103585657E-2"/>
    <n v="1"/>
    <n v="1"/>
    <n v="70"/>
    <n v="266"/>
    <n v="6"/>
    <n v="51"/>
    <n v="8"/>
    <n v="6"/>
    <n v="64"/>
    <n v="6"/>
    <n v="7"/>
    <n v="1"/>
    <n v="5"/>
    <n v="8"/>
    <x v="1"/>
    <n v="0"/>
    <n v="0"/>
    <n v="0"/>
    <n v="0"/>
    <n v="0"/>
    <n v="0"/>
    <n v="44"/>
    <s v="36-50"/>
    <n v="2611"/>
    <n v="0"/>
    <n v="0"/>
    <n v="0"/>
    <n v="1"/>
    <n v="0"/>
    <n v="0"/>
    <n v="1"/>
    <n v="0"/>
    <n v="0"/>
    <n v="273"/>
    <d v="2015-08-22T00:00:00"/>
    <n v="8"/>
    <s v="August"/>
    <n v="1"/>
    <s v="805,50200,Low income,1362,High spender,0.0271314741035857,1,1,70,266,6,51,8,6,64,6,7,1,5,8,0,0,0,0,0,0,0,44,36-50,2611,0,0,0,1,0,0,1,0,0,273"/>
  </r>
  <r>
    <n v="2120"/>
    <x v="967"/>
    <s v="Low income"/>
    <x v="418"/>
    <s v="Low spender"/>
    <n v="6.0133365086925458E-3"/>
    <n v="0"/>
    <n v="1"/>
    <n v="3"/>
    <n v="292"/>
    <n v="6"/>
    <n v="37"/>
    <n v="0"/>
    <n v="3"/>
    <n v="34"/>
    <n v="4"/>
    <n v="6"/>
    <n v="1"/>
    <n v="6"/>
    <n v="7"/>
    <x v="0"/>
    <n v="0"/>
    <n v="0"/>
    <n v="1"/>
    <n v="0"/>
    <n v="0"/>
    <n v="1"/>
    <n v="63"/>
    <s v="50-65"/>
    <n v="2191"/>
    <n v="0"/>
    <n v="0"/>
    <n v="1"/>
    <n v="0"/>
    <n v="0"/>
    <n v="0"/>
    <n v="1"/>
    <n v="0"/>
    <n v="0"/>
    <n v="304"/>
    <d v="2016-10-15T00:00:00"/>
    <n v="10"/>
    <s v="October"/>
    <n v="1"/>
    <s v="2120,50388,Low income,303,Low spender,0.00601333650869255,0,1,3,292,6,37,0,3,34,4,6,1,6,7,1,0,0,1,0,0,1,63,50-65,2191,0,0,1,0,0,0,1,0,0,304"/>
  </r>
  <r>
    <n v="1247"/>
    <x v="968"/>
    <s v="High income"/>
    <x v="79"/>
    <s v="Low spender"/>
    <n v="7.7618229195542494E-4"/>
    <n v="0"/>
    <n v="1"/>
    <n v="97"/>
    <n v="267"/>
    <n v="6"/>
    <n v="54"/>
    <n v="8"/>
    <n v="3"/>
    <n v="50"/>
    <n v="2"/>
    <n v="5"/>
    <n v="2"/>
    <n v="6"/>
    <n v="5"/>
    <x v="1"/>
    <n v="0"/>
    <n v="0"/>
    <n v="0"/>
    <n v="0"/>
    <n v="0"/>
    <n v="0"/>
    <n v="55"/>
    <s v="50-65"/>
    <n v="2467"/>
    <n v="0"/>
    <n v="0"/>
    <n v="0"/>
    <n v="0"/>
    <n v="1"/>
    <n v="0"/>
    <n v="0"/>
    <n v="0"/>
    <n v="1"/>
    <n v="288"/>
    <d v="2016-01-13T00:00:00"/>
    <n v="1"/>
    <s v="January"/>
    <n v="1"/>
    <s v="1247,54111,High income,42,Low spender,0.000776182291955425,0,1,97,267,6,54,8,3,50,2,5,2,6,5,0,0,0,0,0,0,0,55,50-65,2467,0,0,0,0,1,0,0,0,1,288"/>
  </r>
  <r>
    <n v="445"/>
    <x v="148"/>
    <s v="Low income"/>
    <x v="367"/>
    <s v="Low spender"/>
    <n v="1.1436216122906956E-3"/>
    <n v="0"/>
    <n v="1"/>
    <n v="28"/>
    <n v="233"/>
    <n v="20"/>
    <n v="57"/>
    <n v="8"/>
    <n v="20"/>
    <n v="91"/>
    <n v="4"/>
    <n v="7"/>
    <n v="1"/>
    <n v="5"/>
    <n v="7"/>
    <x v="1"/>
    <n v="0"/>
    <n v="0"/>
    <n v="0"/>
    <n v="0"/>
    <n v="0"/>
    <n v="0"/>
    <n v="48"/>
    <s v="36-50"/>
    <n v="2721"/>
    <n v="0"/>
    <n v="0"/>
    <n v="0"/>
    <n v="1"/>
    <n v="0"/>
    <n v="1"/>
    <n v="0"/>
    <n v="0"/>
    <n v="0"/>
    <n v="247"/>
    <d v="2015-05-04T00:00:00"/>
    <n v="5"/>
    <s v="May"/>
    <n v="1"/>
    <s v="445,46344,Low income,53,Low spender,0.0011436216122907,0,1,28,233,20,57,8,20,91,4,7,1,5,7,0,0,0,0,0,0,0,48,36-50,2721,0,0,0,1,0,1,0,0,0,247"/>
  </r>
  <r>
    <n v="1018"/>
    <x v="969"/>
    <s v="Low income"/>
    <x v="331"/>
    <s v="Low spender"/>
    <n v="4.2636096679466908E-3"/>
    <n v="0"/>
    <n v="0"/>
    <n v="62"/>
    <n v="248"/>
    <n v="3"/>
    <n v="81"/>
    <n v="4"/>
    <n v="3"/>
    <n v="51"/>
    <n v="3"/>
    <n v="7"/>
    <n v="1"/>
    <n v="5"/>
    <n v="8"/>
    <x v="1"/>
    <n v="0"/>
    <n v="0"/>
    <n v="0"/>
    <n v="0"/>
    <n v="0"/>
    <n v="0"/>
    <n v="71"/>
    <s v="66+"/>
    <n v="2540"/>
    <n v="1"/>
    <n v="0"/>
    <n v="0"/>
    <n v="0"/>
    <n v="0"/>
    <n v="0"/>
    <n v="0"/>
    <n v="1"/>
    <n v="0"/>
    <n v="288"/>
    <d v="2015-11-01T00:00:00"/>
    <n v="11"/>
    <s v="November"/>
    <n v="1"/>
    <s v="1018,35416,Low income,151,Low spender,0.00426360966794669,0,0,62,248,3,81,4,3,51,3,7,1,5,8,0,0,0,0,0,0,0,71,66+,2540,1,0,0,0,0,0,0,1,0,288"/>
  </r>
  <r>
    <n v="379"/>
    <x v="970"/>
    <s v="Low income"/>
    <x v="272"/>
    <s v="Low spender"/>
    <n v="7.882023900330536E-3"/>
    <n v="0"/>
    <n v="1"/>
    <n v="2"/>
    <n v="262"/>
    <n v="6"/>
    <n v="61"/>
    <n v="0"/>
    <n v="10"/>
    <n v="102"/>
    <n v="3"/>
    <n v="5"/>
    <n v="2"/>
    <n v="6"/>
    <n v="5"/>
    <x v="1"/>
    <n v="0"/>
    <n v="0"/>
    <n v="0"/>
    <n v="0"/>
    <n v="0"/>
    <n v="0"/>
    <n v="43"/>
    <s v="36-50"/>
    <n v="2744"/>
    <n v="0"/>
    <n v="1"/>
    <n v="0"/>
    <n v="0"/>
    <n v="0"/>
    <n v="0"/>
    <n v="0"/>
    <n v="1"/>
    <n v="0"/>
    <n v="237"/>
    <d v="2015-04-11T00:00:00"/>
    <n v="4"/>
    <s v="April"/>
    <n v="1"/>
    <s v="379,43263,Low income,341,Low spender,0.00788202390033054,0,1,2,262,6,61,0,10,102,3,5,2,6,5,0,0,0,0,0,0,0,43,36-50,2744,0,1,0,0,0,0,0,1,0,237"/>
  </r>
  <r>
    <n v="1483"/>
    <x v="971"/>
    <s v="Low income"/>
    <x v="661"/>
    <s v="Low spender"/>
    <n v="4.5367620132644344E-3"/>
    <n v="1"/>
    <n v="1"/>
    <n v="69"/>
    <n v="206"/>
    <n v="10"/>
    <n v="67"/>
    <n v="30"/>
    <n v="27"/>
    <n v="71"/>
    <n v="6"/>
    <n v="4"/>
    <n v="1"/>
    <n v="8"/>
    <n v="6"/>
    <x v="1"/>
    <n v="0"/>
    <n v="0"/>
    <n v="0"/>
    <n v="0"/>
    <n v="0"/>
    <n v="0"/>
    <n v="60"/>
    <s v="50-65"/>
    <n v="2397"/>
    <n v="0"/>
    <n v="1"/>
    <n v="0"/>
    <n v="0"/>
    <n v="0"/>
    <n v="0"/>
    <n v="0"/>
    <n v="0"/>
    <n v="1"/>
    <n v="269"/>
    <d v="2016-03-23T00:00:00"/>
    <n v="3"/>
    <s v="March"/>
    <n v="1"/>
    <s v="1483,49154,Low income,223,Low spender,0.00453676201326443,1,1,69,206,10,67,30,27,71,6,4,1,8,6,0,0,0,0,0,0,0,60,50-65,2397,0,1,0,0,0,0,0,0,1,269"/>
  </r>
  <r>
    <n v="1434"/>
    <x v="972"/>
    <s v="Low income"/>
    <x v="662"/>
    <s v="Low spender"/>
    <n v="1.1242845461978741E-2"/>
    <n v="0"/>
    <n v="2"/>
    <n v="93"/>
    <n v="238"/>
    <n v="17"/>
    <n v="68"/>
    <n v="8"/>
    <n v="10"/>
    <n v="6"/>
    <n v="3"/>
    <n v="6"/>
    <n v="2"/>
    <n v="5"/>
    <n v="7"/>
    <x v="1"/>
    <n v="0"/>
    <n v="0"/>
    <n v="1"/>
    <n v="0"/>
    <n v="0"/>
    <n v="0"/>
    <n v="56"/>
    <s v="50-65"/>
    <n v="2411"/>
    <n v="0"/>
    <n v="1"/>
    <n v="0"/>
    <n v="0"/>
    <n v="0"/>
    <n v="0"/>
    <n v="1"/>
    <n v="0"/>
    <n v="0"/>
    <n v="335"/>
    <d v="2016-03-09T00:00:00"/>
    <n v="3"/>
    <s v="March"/>
    <n v="1"/>
    <s v="1434,48920,Low income,550,Low spender,0.0112428454619787,0,2,93,238,17,68,8,10,6,3,6,2,5,7,0,0,0,1,0,0,0,56,50-65,2411,0,1,0,0,0,0,1,0,0,335"/>
  </r>
  <r>
    <n v="370"/>
    <x v="973"/>
    <s v="Low income"/>
    <x v="356"/>
    <s v="Low spender"/>
    <n v="1.3890780335012937E-3"/>
    <n v="1"/>
    <n v="0"/>
    <n v="16"/>
    <n v="172"/>
    <n v="10"/>
    <n v="125"/>
    <n v="21"/>
    <n v="13"/>
    <n v="16"/>
    <n v="6"/>
    <n v="7"/>
    <n v="2"/>
    <n v="4"/>
    <n v="9"/>
    <x v="1"/>
    <n v="0"/>
    <n v="0"/>
    <n v="0"/>
    <n v="0"/>
    <n v="0"/>
    <n v="1"/>
    <n v="49"/>
    <s v="36-50"/>
    <n v="2748"/>
    <n v="0"/>
    <n v="1"/>
    <n v="0"/>
    <n v="0"/>
    <n v="0"/>
    <n v="0"/>
    <n v="1"/>
    <n v="0"/>
    <n v="0"/>
    <n v="325"/>
    <d v="2015-04-07T00:00:00"/>
    <n v="4"/>
    <s v="April"/>
    <n v="1"/>
    <s v="370,36715,Low income,51,Low spender,0.00138907803350129,1,0,16,172,10,125,21,13,16,6,7,2,4,9,0,0,0,0,0,0,1,49,36-50,2748,0,1,0,0,0,0,1,0,0,325"/>
  </r>
  <r>
    <n v="335"/>
    <x v="974"/>
    <s v="Low income"/>
    <x v="640"/>
    <s v="Low spender"/>
    <n v="7.5313159474163132E-3"/>
    <n v="0"/>
    <n v="1"/>
    <n v="32"/>
    <n v="293"/>
    <n v="6"/>
    <n v="23"/>
    <n v="13"/>
    <n v="6"/>
    <n v="92"/>
    <n v="4"/>
    <n v="6"/>
    <n v="2"/>
    <n v="5"/>
    <n v="8"/>
    <x v="1"/>
    <n v="0"/>
    <n v="0"/>
    <n v="0"/>
    <n v="0"/>
    <n v="0"/>
    <n v="0"/>
    <n v="60"/>
    <s v="50-65"/>
    <n v="2758"/>
    <n v="0"/>
    <n v="1"/>
    <n v="0"/>
    <n v="0"/>
    <n v="0"/>
    <n v="0"/>
    <n v="1"/>
    <n v="0"/>
    <n v="0"/>
    <n v="249"/>
    <d v="2015-03-28T00:00:00"/>
    <n v="3"/>
    <s v="March"/>
    <n v="1"/>
    <s v="335,51651,Low income,389,Low spender,0.00753131594741631,0,1,32,293,6,23,13,6,92,4,6,2,5,8,0,0,0,0,0,0,0,60,50-65,2758,0,1,0,0,0,0,1,0,0,249"/>
  </r>
  <r>
    <n v="1128"/>
    <x v="891"/>
    <s v="Low income"/>
    <x v="405"/>
    <s v="Low spender"/>
    <n v="1.0727311735679039E-3"/>
    <n v="0"/>
    <n v="0"/>
    <n v="4"/>
    <n v="288"/>
    <n v="10"/>
    <n v="30"/>
    <n v="4"/>
    <n v="10"/>
    <n v="125"/>
    <n v="1"/>
    <n v="6"/>
    <n v="1"/>
    <n v="6"/>
    <n v="6"/>
    <x v="1"/>
    <n v="0"/>
    <n v="0"/>
    <n v="0"/>
    <n v="0"/>
    <n v="0"/>
    <n v="0"/>
    <n v="62"/>
    <s v="50-65"/>
    <n v="2505"/>
    <n v="0"/>
    <n v="0"/>
    <n v="0"/>
    <n v="1"/>
    <n v="0"/>
    <n v="0"/>
    <n v="1"/>
    <n v="0"/>
    <n v="0"/>
    <n v="217"/>
    <d v="2015-12-06T00:00:00"/>
    <n v="12"/>
    <s v="December"/>
    <n v="1"/>
    <s v="1128,46610,Low income,50,Low spender,0.0010727311735679,0,0,4,288,10,30,4,10,125,1,6,1,6,6,0,0,0,0,0,0,0,62,50-65,2505,0,0,0,1,0,0,1,0,0,217"/>
  </r>
  <r>
    <n v="905"/>
    <x v="975"/>
    <s v="Low income"/>
    <x v="663"/>
    <s v="Low spender"/>
    <n v="4.1388925194963625E-3"/>
    <n v="0"/>
    <n v="1"/>
    <n v="20"/>
    <n v="305"/>
    <n v="3"/>
    <n v="27"/>
    <n v="4"/>
    <n v="3"/>
    <n v="144"/>
    <n v="2"/>
    <n v="5"/>
    <n v="4"/>
    <n v="4"/>
    <n v="5"/>
    <x v="1"/>
    <n v="0"/>
    <n v="1"/>
    <n v="0"/>
    <n v="0"/>
    <n v="0"/>
    <n v="0"/>
    <n v="56"/>
    <s v="50-65"/>
    <n v="2577"/>
    <n v="0"/>
    <n v="0"/>
    <n v="1"/>
    <n v="0"/>
    <n v="0"/>
    <n v="0"/>
    <n v="1"/>
    <n v="0"/>
    <n v="0"/>
    <n v="198"/>
    <d v="2015-09-25T00:00:00"/>
    <n v="9"/>
    <s v="September"/>
    <n v="1"/>
    <s v="905,45906,Low income,190,Low spender,0.00413889251949636,0,1,20,305,3,27,4,3,144,2,5,4,4,5,0,0,1,0,0,0,0,56,50-65,2577,0,0,1,0,0,0,1,0,0,198"/>
  </r>
  <r>
    <n v="1407"/>
    <x v="976"/>
    <s v="Low income"/>
    <x v="251"/>
    <s v="Low spender"/>
    <n v="2.8427261744012509E-4"/>
    <n v="0"/>
    <n v="1"/>
    <n v="96"/>
    <n v="309"/>
    <n v="3"/>
    <n v="24"/>
    <n v="4"/>
    <n v="3"/>
    <n v="20"/>
    <n v="2"/>
    <n v="5"/>
    <n v="1"/>
    <n v="7"/>
    <n v="7"/>
    <x v="1"/>
    <n v="0"/>
    <n v="0"/>
    <n v="1"/>
    <n v="0"/>
    <n v="0"/>
    <n v="0"/>
    <n v="63"/>
    <s v="50-65"/>
    <n v="2419"/>
    <n v="0"/>
    <n v="0"/>
    <n v="0"/>
    <n v="1"/>
    <n v="0"/>
    <n v="0"/>
    <n v="1"/>
    <n v="0"/>
    <n v="0"/>
    <n v="323"/>
    <d v="2016-03-01T00:00:00"/>
    <n v="3"/>
    <s v="March"/>
    <n v="1"/>
    <s v="1407,42213,Low income,12,Low spender,0.000284272617440125,0,1,96,309,3,24,4,3,20,2,5,1,7,7,0,0,0,1,0,0,0,63,50-65,2419,0,0,0,1,0,0,1,0,0,323"/>
  </r>
  <r>
    <n v="454"/>
    <x v="977"/>
    <s v="Low income"/>
    <x v="13"/>
    <s v="Low spender"/>
    <n v="4.045307443365696E-4"/>
    <n v="1"/>
    <n v="1"/>
    <n v="54"/>
    <n v="165"/>
    <n v="3"/>
    <n v="147"/>
    <n v="4"/>
    <n v="24"/>
    <n v="41"/>
    <n v="7"/>
    <n v="6"/>
    <n v="2"/>
    <n v="5"/>
    <n v="8"/>
    <x v="1"/>
    <n v="0"/>
    <n v="0"/>
    <n v="0"/>
    <n v="0"/>
    <n v="0"/>
    <n v="1"/>
    <n v="58"/>
    <s v="50-65"/>
    <n v="2717"/>
    <n v="1"/>
    <n v="0"/>
    <n v="0"/>
    <n v="0"/>
    <n v="0"/>
    <n v="0"/>
    <n v="1"/>
    <n v="0"/>
    <n v="0"/>
    <n v="302"/>
    <d v="2015-05-08T00:00:00"/>
    <n v="5"/>
    <s v="May"/>
    <n v="1"/>
    <s v="454,39552,Low income,16,Low spender,0.00040453074433657,1,1,54,165,3,147,4,24,41,7,6,2,5,8,0,0,0,0,0,0,1,58,50-65,2717,1,0,0,0,0,0,1,0,0,302"/>
  </r>
  <r>
    <n v="140"/>
    <x v="978"/>
    <s v="Low income"/>
    <x v="189"/>
    <s v="Low spender"/>
    <n v="1.0053948013732221E-3"/>
    <n v="0"/>
    <n v="1"/>
    <n v="30"/>
    <n v="229"/>
    <n v="27"/>
    <n v="71"/>
    <n v="13"/>
    <n v="3"/>
    <n v="34"/>
    <n v="4"/>
    <n v="7"/>
    <n v="1"/>
    <n v="5"/>
    <n v="9"/>
    <x v="1"/>
    <n v="0"/>
    <n v="0"/>
    <n v="0"/>
    <n v="0"/>
    <n v="0"/>
    <n v="0"/>
    <n v="44"/>
    <s v="36-50"/>
    <n v="2818"/>
    <n v="1"/>
    <n v="0"/>
    <n v="0"/>
    <n v="0"/>
    <n v="0"/>
    <n v="0"/>
    <n v="1"/>
    <n v="0"/>
    <n v="0"/>
    <n v="309"/>
    <d v="2015-01-27T00:00:00"/>
    <n v="1"/>
    <s v="January"/>
    <n v="1"/>
    <s v="140,40780,Low income,41,Low spender,0.00100539480137322,0,1,30,229,27,71,13,3,34,4,7,1,5,9,0,0,0,0,0,0,0,44,36-50,2818,1,0,0,0,0,0,1,0,0,309"/>
  </r>
  <r>
    <n v="411"/>
    <x v="979"/>
    <s v="Low income"/>
    <x v="635"/>
    <s v="Low spender"/>
    <n v="3.0672337641092756E-4"/>
    <n v="0"/>
    <n v="1"/>
    <n v="1"/>
    <n v="283"/>
    <n v="10"/>
    <n v="38"/>
    <n v="0"/>
    <n v="13"/>
    <n v="27"/>
    <n v="4"/>
    <n v="7"/>
    <n v="2"/>
    <n v="4"/>
    <n v="8"/>
    <x v="1"/>
    <n v="0"/>
    <n v="0"/>
    <n v="0"/>
    <n v="0"/>
    <n v="0"/>
    <n v="0"/>
    <n v="60"/>
    <s v="50-65"/>
    <n v="2733"/>
    <n v="0"/>
    <n v="0"/>
    <n v="1"/>
    <n v="0"/>
    <n v="0"/>
    <n v="0"/>
    <n v="1"/>
    <n v="0"/>
    <n v="0"/>
    <n v="317"/>
    <d v="2015-04-22T00:00:00"/>
    <n v="4"/>
    <s v="April"/>
    <n v="1"/>
    <s v="411,48904,Low income,15,Low spender,0.000306723376410928,0,1,1,283,10,38,0,13,27,4,7,2,4,8,0,0,0,0,0,0,0,60,50-65,2733,0,0,1,0,0,0,1,0,0,317"/>
  </r>
  <r>
    <n v="1355"/>
    <x v="980"/>
    <s v="High income"/>
    <x v="349"/>
    <s v="Low spender"/>
    <n v="2.7863410007114061E-3"/>
    <n v="0"/>
    <n v="1"/>
    <n v="93"/>
    <n v="162"/>
    <n v="31"/>
    <n v="127"/>
    <n v="8"/>
    <n v="17"/>
    <n v="69"/>
    <n v="2"/>
    <n v="4"/>
    <n v="2"/>
    <n v="7"/>
    <n v="3"/>
    <x v="1"/>
    <n v="0"/>
    <n v="0"/>
    <n v="0"/>
    <n v="0"/>
    <n v="0"/>
    <n v="0"/>
    <n v="73"/>
    <s v="66+"/>
    <n v="2433"/>
    <n v="0"/>
    <n v="1"/>
    <n v="0"/>
    <n v="0"/>
    <n v="0"/>
    <n v="0"/>
    <n v="0"/>
    <n v="0"/>
    <n v="1"/>
    <n v="276"/>
    <d v="2016-02-16T00:00:00"/>
    <n v="2"/>
    <s v="February"/>
    <n v="1"/>
    <s v="1355,67472,High income,188,Low spender,0.00278634100071141,0,1,93,162,31,127,8,17,69,2,4,2,7,3,0,0,0,0,0,0,0,73,66+,2433,0,1,0,0,0,0,0,0,1,276"/>
  </r>
  <r>
    <n v="922"/>
    <x v="981"/>
    <s v="Low income"/>
    <x v="114"/>
    <s v="Low spender"/>
    <n v="1.4277943976067446E-3"/>
    <n v="0"/>
    <n v="1"/>
    <n v="62"/>
    <n v="284"/>
    <n v="0"/>
    <n v="55"/>
    <n v="0"/>
    <n v="6"/>
    <n v="52"/>
    <n v="4"/>
    <n v="6"/>
    <n v="2"/>
    <n v="5"/>
    <n v="8"/>
    <x v="1"/>
    <n v="0"/>
    <n v="0"/>
    <n v="0"/>
    <n v="0"/>
    <n v="0"/>
    <n v="0"/>
    <n v="74"/>
    <s v="66+"/>
    <n v="2573"/>
    <n v="0"/>
    <n v="0"/>
    <n v="0"/>
    <n v="1"/>
    <n v="0"/>
    <n v="0"/>
    <n v="0"/>
    <n v="0"/>
    <n v="1"/>
    <n v="293"/>
    <d v="2015-09-29T00:00:00"/>
    <n v="9"/>
    <s v="September"/>
    <n v="1"/>
    <s v="922,44124,Low income,63,Low spender,0.00142779439760674,0,1,62,284,0,55,0,6,52,4,6,2,5,8,0,0,0,0,0,0,0,74,66+,2573,0,0,0,1,0,0,0,0,1,293"/>
  </r>
  <r>
    <n v="745"/>
    <x v="982"/>
    <s v="Low income"/>
    <x v="664"/>
    <s v="High spender"/>
    <n v="2.010371353437047E-2"/>
    <n v="0"/>
    <n v="1"/>
    <n v="69"/>
    <n v="270"/>
    <n v="3"/>
    <n v="27"/>
    <n v="39"/>
    <n v="6"/>
    <n v="99"/>
    <n v="7"/>
    <n v="7"/>
    <n v="1"/>
    <n v="5"/>
    <n v="8"/>
    <x v="1"/>
    <n v="0"/>
    <n v="0"/>
    <n v="0"/>
    <n v="0"/>
    <n v="0"/>
    <n v="0"/>
    <n v="69"/>
    <s v="66+"/>
    <n v="2627"/>
    <n v="0"/>
    <n v="0"/>
    <n v="0"/>
    <n v="1"/>
    <n v="0"/>
    <n v="0"/>
    <n v="1"/>
    <n v="0"/>
    <n v="0"/>
    <n v="246"/>
    <d v="2015-08-06T00:00:00"/>
    <n v="8"/>
    <s v="August"/>
    <n v="1"/>
    <s v="745,40689,Low income,818,High spender,0.0201037135343705,0,1,69,270,3,27,39,6,99,7,7,1,5,8,0,0,0,0,0,0,0,69,66+,2627,0,0,0,1,0,0,1,0,0,246"/>
  </r>
  <r>
    <n v="516"/>
    <x v="983"/>
    <s v="High income"/>
    <x v="665"/>
    <s v="High spender"/>
    <n v="1.1979138854772966E-2"/>
    <n v="0"/>
    <n v="1"/>
    <n v="6"/>
    <n v="121"/>
    <n v="103"/>
    <n v="69"/>
    <n v="8"/>
    <n v="44"/>
    <n v="48"/>
    <n v="1"/>
    <n v="4"/>
    <n v="2"/>
    <n v="7"/>
    <n v="4"/>
    <x v="1"/>
    <n v="0"/>
    <n v="0"/>
    <n v="0"/>
    <n v="0"/>
    <n v="0"/>
    <n v="0"/>
    <n v="58"/>
    <s v="50-65"/>
    <n v="2696"/>
    <n v="0"/>
    <n v="1"/>
    <n v="0"/>
    <n v="0"/>
    <n v="0"/>
    <n v="0"/>
    <n v="1"/>
    <n v="0"/>
    <n v="0"/>
    <n v="297"/>
    <d v="2015-05-29T00:00:00"/>
    <n v="5"/>
    <s v="May"/>
    <n v="1"/>
    <s v="516,56181,High income,673,High spender,0.011979138854773,0,1,6,121,103,69,8,44,48,1,4,2,7,4,0,0,0,0,0,0,0,58,50-65,2696,0,1,0,0,0,0,1,0,0,297"/>
  </r>
  <r>
    <n v="1376"/>
    <x v="984"/>
    <s v="High income"/>
    <x v="346"/>
    <s v="Low spender"/>
    <n v="5.4049732149996001E-3"/>
    <n v="0"/>
    <n v="1"/>
    <n v="13"/>
    <n v="163"/>
    <n v="48"/>
    <n v="90"/>
    <n v="0"/>
    <n v="45"/>
    <n v="52"/>
    <n v="1"/>
    <n v="3"/>
    <n v="2"/>
    <n v="8"/>
    <n v="3"/>
    <x v="1"/>
    <n v="0"/>
    <n v="0"/>
    <n v="0"/>
    <n v="0"/>
    <n v="0"/>
    <n v="0"/>
    <n v="65"/>
    <s v="50-65"/>
    <n v="2428"/>
    <n v="0"/>
    <n v="0"/>
    <n v="1"/>
    <n v="0"/>
    <n v="0"/>
    <n v="0"/>
    <n v="1"/>
    <n v="0"/>
    <n v="0"/>
    <n v="294"/>
    <d v="2016-02-21T00:00:00"/>
    <n v="2"/>
    <s v="February"/>
    <n v="1"/>
    <s v="1376,62535,High income,338,Low spender,0.0054049732149996,0,1,13,163,48,90,0,45,52,1,3,2,8,3,0,0,0,0,0,0,0,65,50-65,2428,0,0,1,0,0,0,1,0,0,294"/>
  </r>
  <r>
    <n v="220"/>
    <x v="985"/>
    <s v="Low income"/>
    <x v="666"/>
    <s v="High spender"/>
    <n v="5.0756434606064577E-2"/>
    <n v="1"/>
    <n v="0"/>
    <n v="27"/>
    <n v="284"/>
    <n v="0"/>
    <n v="52"/>
    <n v="8"/>
    <n v="3"/>
    <n v="20"/>
    <n v="4"/>
    <n v="9"/>
    <n v="0"/>
    <n v="4"/>
    <n v="10"/>
    <x v="1"/>
    <n v="0"/>
    <n v="0"/>
    <n v="0"/>
    <n v="0"/>
    <n v="0"/>
    <n v="0"/>
    <n v="49"/>
    <s v="36-50"/>
    <n v="2795"/>
    <n v="0"/>
    <n v="0"/>
    <n v="0"/>
    <n v="1"/>
    <n v="0"/>
    <n v="0"/>
    <n v="0"/>
    <n v="1"/>
    <n v="0"/>
    <n v="327"/>
    <d v="2015-02-19T00:00:00"/>
    <n v="2"/>
    <s v="February"/>
    <n v="1"/>
    <s v="220,30538,Low income,1550,High spender,0.0507564346060646,1,0,27,284,0,52,8,3,20,4,9,0,4,10,0,0,0,0,0,0,0,49,36-50,2795,0,0,0,1,0,0,0,1,0,327"/>
  </r>
  <r>
    <n v="1032"/>
    <x v="986"/>
    <s v="Low income"/>
    <x v="466"/>
    <s v="Low spender"/>
    <n v="7.524603473198551E-4"/>
    <n v="1"/>
    <n v="1"/>
    <n v="10"/>
    <n v="297"/>
    <n v="0"/>
    <n v="38"/>
    <n v="13"/>
    <n v="0"/>
    <n v="152"/>
    <n v="7"/>
    <n v="5"/>
    <n v="4"/>
    <n v="4"/>
    <n v="6"/>
    <x v="1"/>
    <n v="0"/>
    <n v="1"/>
    <n v="0"/>
    <n v="0"/>
    <n v="0"/>
    <n v="1"/>
    <n v="66"/>
    <s v="66+"/>
    <n v="2535"/>
    <n v="0"/>
    <n v="1"/>
    <n v="0"/>
    <n v="0"/>
    <n v="0"/>
    <n v="0"/>
    <n v="1"/>
    <n v="0"/>
    <n v="0"/>
    <n v="196"/>
    <d v="2015-11-06T00:00:00"/>
    <n v="11"/>
    <s v="November"/>
    <n v="1"/>
    <s v="1032,50501,Low income,38,Low spender,0.000752460347319855,1,1,10,297,0,38,13,0,152,7,5,4,4,6,0,0,1,0,0,0,1,66,66+,2535,0,1,0,0,0,0,1,0,0,196"/>
  </r>
  <r>
    <n v="513"/>
    <x v="987"/>
    <s v="High income"/>
    <x v="588"/>
    <s v="Low spender"/>
    <n v="2.7591941641153571E-3"/>
    <n v="0"/>
    <n v="1"/>
    <n v="32"/>
    <n v="254"/>
    <n v="10"/>
    <n v="44"/>
    <n v="30"/>
    <n v="10"/>
    <n v="227"/>
    <n v="2"/>
    <n v="7"/>
    <n v="3"/>
    <n v="3"/>
    <n v="7"/>
    <x v="1"/>
    <n v="0"/>
    <n v="1"/>
    <n v="0"/>
    <n v="0"/>
    <n v="0"/>
    <n v="0"/>
    <n v="49"/>
    <s v="36-50"/>
    <n v="2697"/>
    <n v="0"/>
    <n v="1"/>
    <n v="0"/>
    <n v="0"/>
    <n v="0"/>
    <n v="0"/>
    <n v="1"/>
    <n v="0"/>
    <n v="0"/>
    <n v="121"/>
    <d v="2015-05-28T00:00:00"/>
    <n v="5"/>
    <s v="May"/>
    <n v="1"/>
    <s v="513,52914,High income,146,Low spender,0.00275919416411536,0,1,32,254,10,44,30,10,227,2,7,3,3,7,0,0,1,0,0,0,0,49,36-50,2697,0,1,0,0,0,0,1,0,0,121"/>
  </r>
  <r>
    <n v="10"/>
    <x v="988"/>
    <s v="Low income"/>
    <x v="339"/>
    <s v="Low spender"/>
    <n v="4.4506483785478746E-4"/>
    <n v="0"/>
    <n v="1"/>
    <n v="9"/>
    <n v="219"/>
    <n v="3"/>
    <n v="100"/>
    <n v="26"/>
    <n v="0"/>
    <n v="17"/>
    <n v="2"/>
    <n v="7"/>
    <n v="1"/>
    <n v="5"/>
    <n v="8"/>
    <x v="1"/>
    <n v="0"/>
    <n v="0"/>
    <n v="0"/>
    <n v="0"/>
    <n v="0"/>
    <n v="0"/>
    <n v="65"/>
    <s v="50-65"/>
    <n v="2854"/>
    <n v="1"/>
    <n v="0"/>
    <n v="0"/>
    <n v="0"/>
    <n v="0"/>
    <n v="0"/>
    <n v="1"/>
    <n v="0"/>
    <n v="0"/>
    <n v="331"/>
    <d v="2014-12-22T00:00:00"/>
    <n v="12"/>
    <s v="December"/>
    <n v="1"/>
    <s v="10,49431,Low income,22,Low spender,0.000445064837854787,0,1,9,219,3,100,26,0,17,2,7,1,5,8,0,0,0,0,0,0,0,65,50-65,2854,1,0,0,0,0,0,1,0,0,331"/>
  </r>
  <r>
    <n v="1210"/>
    <x v="989"/>
    <s v="High income"/>
    <x v="113"/>
    <s v="High spender"/>
    <n v="1.7577197149643706E-2"/>
    <n v="0"/>
    <n v="1"/>
    <n v="64"/>
    <n v="318"/>
    <n v="3"/>
    <n v="17"/>
    <n v="4"/>
    <n v="7"/>
    <n v="56"/>
    <n v="5"/>
    <n v="4"/>
    <n v="1"/>
    <n v="8"/>
    <n v="4"/>
    <x v="1"/>
    <n v="0"/>
    <n v="0"/>
    <n v="0"/>
    <n v="0"/>
    <n v="0"/>
    <n v="0"/>
    <n v="45"/>
    <s v="36-50"/>
    <n v="2477"/>
    <n v="0"/>
    <n v="1"/>
    <n v="0"/>
    <n v="0"/>
    <n v="0"/>
    <n v="0"/>
    <n v="0"/>
    <n v="1"/>
    <n v="0"/>
    <n v="293"/>
    <d v="2016-01-03T00:00:00"/>
    <n v="1"/>
    <s v="January"/>
    <n v="1"/>
    <s v="1210,54730,High income,962,High spender,0.0175771971496437,0,1,64,318,3,17,4,7,56,5,4,1,8,4,0,0,0,0,0,0,0,45,36-50,2477,0,1,0,0,0,0,0,1,0,293"/>
  </r>
  <r>
    <n v="1151"/>
    <x v="990"/>
    <s v="Low income"/>
    <x v="111"/>
    <s v="Low spender"/>
    <n v="7.6357527761415449E-4"/>
    <n v="1"/>
    <n v="1"/>
    <n v="88"/>
    <n v="215"/>
    <n v="13"/>
    <n v="87"/>
    <n v="17"/>
    <n v="17"/>
    <n v="24"/>
    <n v="5"/>
    <n v="6"/>
    <n v="2"/>
    <n v="5"/>
    <n v="7"/>
    <x v="1"/>
    <n v="0"/>
    <n v="0"/>
    <n v="0"/>
    <n v="0"/>
    <n v="0"/>
    <n v="0"/>
    <n v="46"/>
    <s v="36-50"/>
    <n v="2497"/>
    <n v="0"/>
    <n v="1"/>
    <n v="0"/>
    <n v="0"/>
    <n v="0"/>
    <n v="0"/>
    <n v="1"/>
    <n v="0"/>
    <n v="0"/>
    <n v="325"/>
    <d v="2015-12-14T00:00:00"/>
    <n v="12"/>
    <s v="December"/>
    <n v="1"/>
    <s v="1151,45837,Low income,35,Low spender,0.000763575277614154,1,1,88,215,13,87,17,17,24,5,6,2,5,7,0,0,0,0,0,0,0,46,36-50,2497,0,1,0,0,0,0,1,0,0,325"/>
  </r>
  <r>
    <n v="1510"/>
    <x v="991"/>
    <s v="Low income"/>
    <x v="592"/>
    <s v="Low spender"/>
    <n v="9.9490512295904044E-3"/>
    <n v="1"/>
    <n v="0"/>
    <n v="63"/>
    <n v="123"/>
    <n v="17"/>
    <n v="171"/>
    <n v="39"/>
    <n v="0"/>
    <n v="30"/>
    <n v="5"/>
    <n v="6"/>
    <n v="2"/>
    <n v="5"/>
    <n v="6"/>
    <x v="1"/>
    <n v="0"/>
    <n v="0"/>
    <n v="0"/>
    <n v="0"/>
    <n v="0"/>
    <n v="0"/>
    <n v="48"/>
    <s v="36-50"/>
    <n v="2390"/>
    <n v="0"/>
    <n v="0"/>
    <n v="0"/>
    <n v="1"/>
    <n v="0"/>
    <n v="0"/>
    <n v="0"/>
    <n v="1"/>
    <n v="0"/>
    <n v="320"/>
    <d v="2016-03-30T00:00:00"/>
    <n v="3"/>
    <s v="March"/>
    <n v="1"/>
    <s v="1510,49854,Low income,496,Low spender,0.0099490512295904,1,0,63,123,17,171,39,0,30,5,6,2,5,6,0,0,0,0,0,0,0,48,36-50,2390,0,0,0,1,0,0,0,1,0,320"/>
  </r>
  <r>
    <n v="636"/>
    <x v="992"/>
    <s v="Low income"/>
    <x v="531"/>
    <s v="Low spender"/>
    <n v="6.1482299822277729E-3"/>
    <n v="0"/>
    <n v="1"/>
    <n v="68"/>
    <n v="315"/>
    <n v="0"/>
    <n v="31"/>
    <n v="4"/>
    <n v="0"/>
    <n v="91"/>
    <n v="4"/>
    <n v="5"/>
    <n v="5"/>
    <n v="3"/>
    <n v="8"/>
    <x v="1"/>
    <n v="0"/>
    <n v="1"/>
    <n v="0"/>
    <n v="0"/>
    <n v="0"/>
    <n v="0"/>
    <n v="56"/>
    <s v="50-65"/>
    <n v="2660"/>
    <n v="1"/>
    <n v="0"/>
    <n v="0"/>
    <n v="0"/>
    <n v="0"/>
    <n v="0"/>
    <n v="1"/>
    <n v="0"/>
    <n v="0"/>
    <n v="259"/>
    <d v="2015-07-04T00:00:00"/>
    <n v="7"/>
    <s v="July"/>
    <n v="1"/>
    <s v="636,41638,Low income,256,Low spender,0.00614822998222777,0,1,68,315,0,31,4,0,91,4,5,5,3,8,0,0,1,0,0,0,0,56,50-65,2660,1,0,0,0,0,0,1,0,0,259"/>
  </r>
  <r>
    <n v="280"/>
    <x v="993"/>
    <s v="Low income"/>
    <x v="586"/>
    <s v="Low spender"/>
    <n v="7.2769054002297974E-3"/>
    <n v="0"/>
    <n v="1"/>
    <n v="55"/>
    <n v="172"/>
    <n v="41"/>
    <n v="86"/>
    <n v="45"/>
    <n v="6"/>
    <n v="27"/>
    <n v="5"/>
    <n v="5"/>
    <n v="3"/>
    <n v="5"/>
    <n v="7"/>
    <x v="1"/>
    <n v="0"/>
    <n v="1"/>
    <n v="0"/>
    <n v="0"/>
    <n v="0"/>
    <n v="0"/>
    <n v="64"/>
    <s v="50-65"/>
    <n v="2774"/>
    <n v="0"/>
    <n v="0"/>
    <n v="1"/>
    <n v="0"/>
    <n v="0"/>
    <n v="0"/>
    <n v="1"/>
    <n v="0"/>
    <n v="0"/>
    <n v="323"/>
    <d v="2015-03-12T00:00:00"/>
    <n v="3"/>
    <s v="March"/>
    <n v="1"/>
    <s v="280,46998,Low income,342,Low spender,0.0072769054002298,0,1,55,172,41,86,45,6,27,5,5,3,5,7,0,0,1,0,0,0,0,64,50-65,2774,0,0,1,0,0,0,1,0,0,323"/>
  </r>
  <r>
    <n v="154"/>
    <x v="994"/>
    <s v="Low income"/>
    <x v="369"/>
    <s v="Low spender"/>
    <n v="1.6689098250336474E-3"/>
    <n v="1"/>
    <n v="0"/>
    <n v="80"/>
    <n v="167"/>
    <n v="37"/>
    <n v="64"/>
    <n v="49"/>
    <n v="34"/>
    <n v="116"/>
    <n v="8"/>
    <n v="4"/>
    <n v="3"/>
    <n v="6"/>
    <n v="7"/>
    <x v="1"/>
    <n v="0"/>
    <n v="0"/>
    <n v="0"/>
    <n v="0"/>
    <n v="0"/>
    <n v="0"/>
    <n v="49"/>
    <s v="36-50"/>
    <n v="2815"/>
    <n v="0"/>
    <n v="1"/>
    <n v="0"/>
    <n v="0"/>
    <n v="0"/>
    <n v="0"/>
    <n v="1"/>
    <n v="0"/>
    <n v="0"/>
    <n v="235"/>
    <d v="2015-01-30T00:00:00"/>
    <n v="1"/>
    <s v="January"/>
    <n v="1"/>
    <s v="154,37150,Low income,62,Low spender,0.00166890982503365,1,0,80,167,37,64,49,34,116,8,4,3,6,7,0,0,0,0,0,0,0,49,36-50,2815,0,1,0,0,0,0,1,0,0,235"/>
  </r>
  <r>
    <n v="47"/>
    <x v="995"/>
    <s v="High income"/>
    <x v="667"/>
    <s v="High spender"/>
    <n v="1.6134610468700659E-2"/>
    <n v="1"/>
    <n v="0"/>
    <n v="30"/>
    <n v="91"/>
    <n v="64"/>
    <n v="128"/>
    <n v="65"/>
    <n v="3"/>
    <n v="50"/>
    <n v="2"/>
    <n v="4"/>
    <n v="3"/>
    <n v="6"/>
    <n v="3"/>
    <x v="1"/>
    <n v="0"/>
    <n v="0"/>
    <n v="0"/>
    <n v="0"/>
    <n v="0"/>
    <n v="0"/>
    <n v="35"/>
    <s v="24-35"/>
    <n v="2843"/>
    <n v="0"/>
    <n v="0"/>
    <n v="1"/>
    <n v="0"/>
    <n v="0"/>
    <n v="0"/>
    <n v="1"/>
    <n v="0"/>
    <n v="0"/>
    <n v="301"/>
    <d v="2015-01-02T00:00:00"/>
    <n v="1"/>
    <s v="January"/>
    <n v="1"/>
    <s v="47,66503,High income,1073,High spender,0.0161346104687007,1,0,30,91,64,128,65,3,50,2,4,3,6,3,0,0,0,0,0,0,0,35,24-35,2843,0,0,1,0,0,0,1,0,0,301"/>
  </r>
  <r>
    <n v="2112"/>
    <x v="996"/>
    <s v="High income"/>
    <x v="150"/>
    <s v="Low spender"/>
    <n v="6.7292303215480862E-4"/>
    <n v="0"/>
    <n v="1"/>
    <n v="51"/>
    <n v="173"/>
    <n v="13"/>
    <n v="131"/>
    <n v="32"/>
    <n v="3"/>
    <n v="6"/>
    <n v="4"/>
    <n v="6"/>
    <n v="1"/>
    <n v="6"/>
    <n v="7"/>
    <x v="0"/>
    <n v="0"/>
    <n v="0"/>
    <n v="0"/>
    <n v="0"/>
    <n v="0"/>
    <n v="0"/>
    <n v="61"/>
    <s v="50-65"/>
    <n v="2195"/>
    <n v="0"/>
    <n v="1"/>
    <n v="0"/>
    <n v="0"/>
    <n v="0"/>
    <n v="0"/>
    <n v="1"/>
    <n v="0"/>
    <n v="0"/>
    <n v="346"/>
    <d v="2016-10-11T00:00:00"/>
    <n v="10"/>
    <s v="October"/>
    <n v="1"/>
    <s v="2112,54984,High income,37,Low spender,0.000672923032154809,0,1,51,173,13,131,32,3,6,4,6,1,6,7,1,0,0,0,0,0,0,61,50-65,2195,0,1,0,0,0,0,1,0,0,346"/>
  </r>
  <r>
    <n v="111"/>
    <x v="997"/>
    <s v="Low income"/>
    <x v="668"/>
    <s v="Low spender"/>
    <n v="1.3769927461989262E-2"/>
    <n v="0"/>
    <n v="0"/>
    <n v="98"/>
    <n v="73"/>
    <n v="28"/>
    <n v="217"/>
    <n v="10"/>
    <n v="24"/>
    <n v="115"/>
    <n v="3"/>
    <n v="6"/>
    <n v="1"/>
    <n v="6"/>
    <n v="8"/>
    <x v="1"/>
    <n v="0"/>
    <n v="0"/>
    <n v="0"/>
    <n v="0"/>
    <n v="0"/>
    <n v="0"/>
    <n v="41"/>
    <s v="36-50"/>
    <n v="2826"/>
    <n v="0"/>
    <n v="0"/>
    <n v="0"/>
    <n v="1"/>
    <n v="0"/>
    <n v="0"/>
    <n v="0"/>
    <n v="1"/>
    <n v="0"/>
    <n v="237"/>
    <d v="2015-01-19T00:00:00"/>
    <n v="1"/>
    <s v="January"/>
    <n v="1"/>
    <s v="111,24401,Low income,336,Low spender,0.0137699274619893,0,0,98,73,28,217,10,24,115,3,6,1,6,8,0,0,0,0,0,0,0,41,36-50,2826,0,0,0,1,0,0,0,1,0,237"/>
  </r>
  <r>
    <n v="259"/>
    <x v="998"/>
    <s v="Low income"/>
    <x v="669"/>
    <s v="High spender"/>
    <n v="1.4662975985636269E-2"/>
    <n v="1"/>
    <n v="0"/>
    <n v="73"/>
    <n v="171"/>
    <n v="3"/>
    <n v="129"/>
    <n v="26"/>
    <n v="24"/>
    <n v="62"/>
    <n v="4"/>
    <n v="6"/>
    <n v="1"/>
    <n v="6"/>
    <n v="7"/>
    <x v="1"/>
    <n v="0"/>
    <n v="0"/>
    <n v="0"/>
    <n v="0"/>
    <n v="0"/>
    <n v="0"/>
    <n v="35"/>
    <s v="24-35"/>
    <n v="2782"/>
    <n v="0"/>
    <n v="0"/>
    <n v="0"/>
    <n v="1"/>
    <n v="0"/>
    <n v="0"/>
    <n v="0"/>
    <n v="1"/>
    <n v="0"/>
    <n v="291"/>
    <d v="2015-03-04T00:00:00"/>
    <n v="3"/>
    <s v="March"/>
    <n v="1"/>
    <s v="259,40101,Low income,588,High spender,0.0146629759856363,1,0,73,171,3,129,26,24,62,4,6,1,6,7,0,0,0,0,0,0,0,35,24-35,2782,0,0,0,1,0,0,0,1,0,291"/>
  </r>
  <r>
    <n v="1707"/>
    <x v="999"/>
    <s v="Low income"/>
    <x v="670"/>
    <s v="High spender"/>
    <n v="1.2096612948374455E-2"/>
    <n v="1"/>
    <n v="0"/>
    <n v="9"/>
    <n v="234"/>
    <n v="14"/>
    <n v="77"/>
    <n v="19"/>
    <n v="10"/>
    <n v="42"/>
    <n v="2"/>
    <n v="4"/>
    <n v="1"/>
    <n v="8"/>
    <n v="5"/>
    <x v="1"/>
    <n v="0"/>
    <n v="0"/>
    <n v="0"/>
    <n v="0"/>
    <n v="0"/>
    <n v="0"/>
    <n v="52"/>
    <s v="50-65"/>
    <n v="2317"/>
    <n v="0"/>
    <n v="0"/>
    <n v="1"/>
    <n v="0"/>
    <n v="0"/>
    <n v="0"/>
    <n v="0"/>
    <n v="1"/>
    <n v="0"/>
    <n v="312"/>
    <d v="2016-06-11T00:00:00"/>
    <n v="6"/>
    <s v="June"/>
    <n v="1"/>
    <s v="1707,50014,Low income,605,High spender,0.0120966129483745,1,0,9,234,14,77,19,10,42,2,4,1,8,5,0,0,0,0,0,0,0,52,50-65,2317,0,0,1,0,0,0,0,1,0,312"/>
  </r>
  <r>
    <n v="1578"/>
    <x v="1000"/>
    <s v="High income"/>
    <x v="230"/>
    <s v="Low spender"/>
    <n v="7.1915277891798704E-3"/>
    <n v="0"/>
    <n v="1"/>
    <n v="27"/>
    <n v="208"/>
    <n v="17"/>
    <n v="76"/>
    <n v="36"/>
    <n v="17"/>
    <n v="38"/>
    <n v="2"/>
    <n v="3"/>
    <n v="3"/>
    <n v="7"/>
    <n v="2"/>
    <x v="1"/>
    <n v="0"/>
    <n v="0"/>
    <n v="0"/>
    <n v="0"/>
    <n v="0"/>
    <n v="0"/>
    <n v="70"/>
    <s v="66+"/>
    <n v="2365"/>
    <n v="0"/>
    <n v="0"/>
    <n v="0"/>
    <n v="1"/>
    <n v="0"/>
    <n v="0"/>
    <n v="1"/>
    <n v="0"/>
    <n v="0"/>
    <n v="316"/>
    <d v="2016-04-24T00:00:00"/>
    <n v="4"/>
    <s v="April"/>
    <n v="1"/>
    <s v="1578,60905,High income,438,Low spender,0.00719152778917987,0,1,27,208,17,76,36,17,38,2,3,3,7,2,0,0,0,0,0,0,0,70,66+,2365,0,0,0,1,0,0,1,0,0,316"/>
  </r>
  <r>
    <n v="690"/>
    <x v="1001"/>
    <s v="Low income"/>
    <x v="671"/>
    <s v="Low spender"/>
    <n v="7.5093272498277129E-3"/>
    <n v="1"/>
    <n v="0"/>
    <n v="86"/>
    <n v="175"/>
    <n v="10"/>
    <n v="110"/>
    <n v="54"/>
    <n v="6"/>
    <n v="27"/>
    <n v="2"/>
    <n v="6"/>
    <n v="3"/>
    <n v="4"/>
    <n v="6"/>
    <x v="1"/>
    <n v="0"/>
    <n v="1"/>
    <n v="0"/>
    <n v="0"/>
    <n v="0"/>
    <n v="0"/>
    <n v="38"/>
    <s v="36-50"/>
    <n v="2647"/>
    <n v="0"/>
    <n v="1"/>
    <n v="0"/>
    <n v="0"/>
    <n v="0"/>
    <n v="0"/>
    <n v="1"/>
    <n v="0"/>
    <n v="0"/>
    <n v="328"/>
    <d v="2015-07-17T00:00:00"/>
    <n v="7"/>
    <s v="July"/>
    <n v="1"/>
    <s v="690,42081,Low income,316,Low spender,0.00750932724982771,1,0,86,175,10,110,54,6,27,2,6,3,4,6,0,0,1,0,0,0,0,38,36-50,2647,0,1,0,0,0,0,1,0,0,328"/>
  </r>
  <r>
    <n v="1362"/>
    <x v="1002"/>
    <s v="Low income"/>
    <x v="672"/>
    <s v="High spender"/>
    <n v="1.9166542576953348E-2"/>
    <n v="0"/>
    <n v="1"/>
    <n v="89"/>
    <n v="171"/>
    <n v="45"/>
    <n v="73"/>
    <n v="59"/>
    <n v="10"/>
    <n v="90"/>
    <n v="4"/>
    <n v="3"/>
    <n v="2"/>
    <n v="8"/>
    <n v="4"/>
    <x v="1"/>
    <n v="0"/>
    <n v="0"/>
    <n v="0"/>
    <n v="0"/>
    <n v="0"/>
    <n v="0"/>
    <n v="55"/>
    <s v="50-65"/>
    <n v="2430"/>
    <n v="0"/>
    <n v="0"/>
    <n v="0"/>
    <n v="1"/>
    <n v="0"/>
    <n v="0"/>
    <n v="1"/>
    <n v="0"/>
    <n v="0"/>
    <n v="268"/>
    <d v="2016-02-19T00:00:00"/>
    <n v="2"/>
    <s v="February"/>
    <n v="1"/>
    <s v="1362,47009,Low income,901,High spender,0.0191665425769533,0,1,89,171,45,73,59,10,90,4,3,2,8,4,0,0,0,0,0,0,0,55,50-65,2430,0,0,0,1,0,0,1,0,0,268"/>
  </r>
  <r>
    <n v="1439"/>
    <x v="1003"/>
    <s v="High income"/>
    <x v="650"/>
    <s v="Low spender"/>
    <n v="4.7044348345305517E-4"/>
    <n v="0"/>
    <n v="1"/>
    <n v="28"/>
    <n v="161"/>
    <n v="28"/>
    <n v="136"/>
    <n v="32"/>
    <n v="3"/>
    <n v="45"/>
    <n v="4"/>
    <n v="3"/>
    <n v="4"/>
    <n v="6"/>
    <n v="3"/>
    <x v="1"/>
    <n v="0"/>
    <n v="0"/>
    <n v="0"/>
    <n v="0"/>
    <n v="0"/>
    <n v="0"/>
    <n v="63"/>
    <s v="50-65"/>
    <n v="2410"/>
    <n v="0"/>
    <n v="1"/>
    <n v="0"/>
    <n v="0"/>
    <n v="0"/>
    <n v="0"/>
    <n v="1"/>
    <n v="0"/>
    <n v="0"/>
    <n v="315"/>
    <d v="2016-03-10T00:00:00"/>
    <n v="3"/>
    <s v="March"/>
    <n v="1"/>
    <s v="1439,55267,High income,26,Low spender,0.000470443483453055,0,1,28,161,28,136,32,3,45,4,3,4,6,3,0,0,0,0,0,0,0,63,50-65,2410,0,1,0,0,0,0,1,0,0,315"/>
  </r>
  <r>
    <n v="901"/>
    <x v="1004"/>
    <s v="High income"/>
    <x v="673"/>
    <s v="High spender"/>
    <n v="1.9559166478597758E-2"/>
    <n v="0"/>
    <n v="1"/>
    <n v="54"/>
    <n v="121"/>
    <n v="62"/>
    <n v="90"/>
    <n v="68"/>
    <n v="20"/>
    <n v="125"/>
    <n v="3"/>
    <n v="2"/>
    <n v="3"/>
    <n v="8"/>
    <n v="3"/>
    <x v="1"/>
    <n v="0"/>
    <n v="0"/>
    <n v="0"/>
    <n v="0"/>
    <n v="0"/>
    <n v="0"/>
    <n v="42"/>
    <s v="36-50"/>
    <n v="2578"/>
    <n v="0"/>
    <n v="0"/>
    <n v="0"/>
    <n v="1"/>
    <n v="0"/>
    <n v="0"/>
    <n v="1"/>
    <n v="0"/>
    <n v="0"/>
    <n v="236"/>
    <d v="2015-09-24T00:00:00"/>
    <n v="9"/>
    <s v="September"/>
    <n v="1"/>
    <s v="901,53172,High income,1040,High spender,0.0195591664785978,0,1,54,121,62,90,68,20,125,3,2,3,8,3,0,0,0,0,0,0,0,42,36-50,2578,0,0,0,1,0,0,1,0,0,236"/>
  </r>
  <r>
    <n v="75"/>
    <x v="1005"/>
    <s v="Low income"/>
    <x v="134"/>
    <s v="Low spender"/>
    <n v="5.1147624832171851E-4"/>
    <n v="1"/>
    <n v="0"/>
    <n v="90"/>
    <n v="85"/>
    <n v="44"/>
    <n v="54"/>
    <n v="102"/>
    <n v="78"/>
    <n v="6"/>
    <n v="3"/>
    <n v="5"/>
    <n v="1"/>
    <n v="7"/>
    <n v="7"/>
    <x v="1"/>
    <n v="0"/>
    <n v="0"/>
    <n v="0"/>
    <n v="0"/>
    <n v="0"/>
    <n v="0"/>
    <n v="33"/>
    <s v="24-35"/>
    <n v="2835"/>
    <n v="0"/>
    <n v="0"/>
    <n v="1"/>
    <n v="0"/>
    <n v="0"/>
    <n v="0"/>
    <n v="1"/>
    <n v="0"/>
    <n v="0"/>
    <n v="357"/>
    <d v="2015-01-10T00:00:00"/>
    <n v="1"/>
    <s v="January"/>
    <n v="1"/>
    <s v="75,46923,Low income,24,Low spender,0.000511476248321719,1,0,90,85,44,54,102,78,6,3,5,1,7,7,0,0,0,0,0,0,0,33,24-35,2835,0,0,1,0,0,0,1,0,0,357"/>
  </r>
  <r>
    <n v="446"/>
    <x v="1006"/>
    <s v="High income"/>
    <x v="369"/>
    <s v="Low spender"/>
    <n v="8.4969917908095437E-4"/>
    <n v="0"/>
    <n v="1"/>
    <n v="1"/>
    <n v="158"/>
    <n v="35"/>
    <n v="179"/>
    <n v="0"/>
    <n v="0"/>
    <n v="125"/>
    <n v="2"/>
    <n v="7"/>
    <n v="2"/>
    <n v="8"/>
    <n v="5"/>
    <x v="1"/>
    <n v="0"/>
    <n v="1"/>
    <n v="0"/>
    <n v="0"/>
    <n v="0"/>
    <n v="1"/>
    <n v="50"/>
    <s v="36-50"/>
    <n v="2720"/>
    <n v="1"/>
    <n v="0"/>
    <n v="0"/>
    <n v="0"/>
    <n v="0"/>
    <n v="0"/>
    <n v="1"/>
    <n v="0"/>
    <n v="0"/>
    <n v="247"/>
    <d v="2015-05-05T00:00:00"/>
    <n v="5"/>
    <s v="May"/>
    <n v="1"/>
    <s v="446,72967,High income,62,Low spender,0.000849699179080954,0,1,1,158,35,179,0,0,125,2,7,2,8,5,0,0,1,0,0,0,1,50,36-50,2720,1,0,0,0,0,0,1,0,0,247"/>
  </r>
  <r>
    <n v="708"/>
    <x v="1007"/>
    <s v="Low income"/>
    <x v="635"/>
    <s v="Low spender"/>
    <n v="4.7011627542545525E-4"/>
    <n v="0"/>
    <n v="0"/>
    <n v="75"/>
    <n v="33"/>
    <n v="87"/>
    <n v="64"/>
    <n v="175"/>
    <n v="16"/>
    <n v="74"/>
    <n v="1"/>
    <n v="6"/>
    <n v="1"/>
    <n v="6"/>
    <n v="7"/>
    <x v="1"/>
    <n v="0"/>
    <n v="0"/>
    <n v="0"/>
    <n v="0"/>
    <n v="0"/>
    <n v="0"/>
    <n v="48"/>
    <s v="36-50"/>
    <n v="2641"/>
    <n v="0"/>
    <n v="0"/>
    <n v="1"/>
    <n v="0"/>
    <n v="0"/>
    <n v="0"/>
    <n v="1"/>
    <n v="0"/>
    <n v="0"/>
    <n v="301"/>
    <d v="2015-07-23T00:00:00"/>
    <n v="7"/>
    <s v="July"/>
    <n v="1"/>
    <s v="708,31907,Low income,15,Low spender,0.000470116275425455,0,0,75,33,87,64,175,16,74,1,6,1,6,7,0,0,0,0,0,0,0,48,36-50,2641,0,0,1,0,0,0,1,0,0,301"/>
  </r>
  <r>
    <n v="1601"/>
    <x v="1008"/>
    <s v="High income"/>
    <x v="227"/>
    <s v="Low spender"/>
    <n v="5.2996888569767841E-3"/>
    <n v="0"/>
    <n v="1"/>
    <n v="56"/>
    <n v="298"/>
    <n v="7"/>
    <n v="68"/>
    <n v="4"/>
    <n v="0"/>
    <n v="19"/>
    <n v="2"/>
    <n v="6"/>
    <n v="2"/>
    <n v="6"/>
    <n v="6"/>
    <x v="1"/>
    <n v="0"/>
    <n v="0"/>
    <n v="0"/>
    <n v="0"/>
    <n v="0"/>
    <n v="0"/>
    <n v="46"/>
    <s v="36-50"/>
    <n v="2358"/>
    <n v="0"/>
    <n v="1"/>
    <n v="0"/>
    <n v="0"/>
    <n v="0"/>
    <n v="0"/>
    <n v="0"/>
    <n v="1"/>
    <n v="0"/>
    <n v="358"/>
    <d v="2016-05-01T00:00:00"/>
    <n v="5"/>
    <s v="May"/>
    <n v="1"/>
    <s v="1601,58494,High income,310,Low spender,0.00529968885697678,0,1,56,298,7,68,4,0,19,2,6,2,6,6,0,0,0,0,0,0,0,46,36-50,2358,0,1,0,0,0,0,0,1,0,358"/>
  </r>
  <r>
    <n v="704"/>
    <x v="1009"/>
    <s v="High income"/>
    <x v="674"/>
    <s v="Low spender"/>
    <n v="9.6606690013283422E-3"/>
    <n v="0"/>
    <n v="1"/>
    <n v="39"/>
    <n v="229"/>
    <n v="7"/>
    <n v="137"/>
    <n v="4"/>
    <n v="0"/>
    <n v="91"/>
    <n v="5"/>
    <n v="4"/>
    <n v="2"/>
    <n v="8"/>
    <n v="5"/>
    <x v="1"/>
    <n v="0"/>
    <n v="0"/>
    <n v="0"/>
    <n v="0"/>
    <n v="0"/>
    <n v="0"/>
    <n v="58"/>
    <s v="50-65"/>
    <n v="2642"/>
    <n v="0"/>
    <n v="0"/>
    <n v="1"/>
    <n v="0"/>
    <n v="0"/>
    <n v="0"/>
    <n v="1"/>
    <n v="0"/>
    <n v="0"/>
    <n v="286"/>
    <d v="2015-07-22T00:00:00"/>
    <n v="7"/>
    <s v="July"/>
    <n v="1"/>
    <s v="704,57967,High income,560,Low spender,0.00966066900132834,0,1,39,229,7,137,4,0,91,5,4,2,8,5,0,0,0,0,0,0,0,58,50-65,2642,0,0,1,0,0,0,1,0,0,286"/>
  </r>
  <r>
    <n v="628"/>
    <x v="1010"/>
    <s v="Low income"/>
    <x v="233"/>
    <s v="Low spender"/>
    <n v="7.9525270466655907E-3"/>
    <n v="1"/>
    <n v="0"/>
    <n v="0"/>
    <n v="308"/>
    <n v="0"/>
    <n v="73"/>
    <n v="0"/>
    <n v="0"/>
    <n v="23"/>
    <n v="2"/>
    <n v="5"/>
    <n v="1"/>
    <n v="8"/>
    <n v="7"/>
    <x v="1"/>
    <n v="0"/>
    <n v="0"/>
    <n v="0"/>
    <n v="0"/>
    <n v="0"/>
    <n v="0"/>
    <n v="44"/>
    <s v="36-50"/>
    <n v="2661"/>
    <n v="0"/>
    <n v="1"/>
    <n v="0"/>
    <n v="0"/>
    <n v="0"/>
    <n v="0"/>
    <n v="0"/>
    <n v="0"/>
    <n v="1"/>
    <n v="358"/>
    <d v="2015-07-03T00:00:00"/>
    <n v="7"/>
    <s v="July"/>
    <n v="1"/>
    <s v="628,49544,Low income,394,Low spender,0.00795252704666559,1,0,0,308,0,73,0,0,23,2,5,1,8,7,0,0,0,0,0,0,0,44,36-50,2661,0,1,0,0,0,0,0,0,1,358"/>
  </r>
  <r>
    <n v="1297"/>
    <x v="1011"/>
    <s v="High income"/>
    <x v="675"/>
    <s v="Low spender"/>
    <n v="7.0364997582245343E-3"/>
    <n v="0"/>
    <n v="0"/>
    <n v="47"/>
    <n v="130"/>
    <n v="30"/>
    <n v="168"/>
    <n v="20"/>
    <n v="34"/>
    <n v="0"/>
    <n v="1"/>
    <n v="3"/>
    <n v="4"/>
    <n v="7"/>
    <n v="1"/>
    <x v="1"/>
    <n v="0"/>
    <n v="0"/>
    <n v="0"/>
    <n v="0"/>
    <n v="0"/>
    <n v="0"/>
    <n v="48"/>
    <s v="36-50"/>
    <n v="2450"/>
    <n v="0"/>
    <n v="1"/>
    <n v="0"/>
    <n v="0"/>
    <n v="0"/>
    <n v="0"/>
    <n v="0"/>
    <n v="0"/>
    <n v="1"/>
    <n v="382"/>
    <d v="2016-01-30T00:00:00"/>
    <n v="1"/>
    <s v="January"/>
    <n v="1"/>
    <s v="1297,59973,High income,422,Low spender,0.00703649975822453,0,0,47,130,30,168,20,34,0,1,3,4,7,1,0,0,0,0,0,0,0,48,36-50,2450,0,1,0,0,0,0,0,0,1,382"/>
  </r>
  <r>
    <n v="1235"/>
    <x v="1012"/>
    <s v="High income"/>
    <x v="676"/>
    <s v="High spender"/>
    <n v="1.461317174684784E-2"/>
    <n v="0"/>
    <n v="1"/>
    <n v="43"/>
    <n v="284"/>
    <n v="3"/>
    <n v="84"/>
    <n v="4"/>
    <n v="7"/>
    <n v="23"/>
    <n v="2"/>
    <n v="4"/>
    <n v="2"/>
    <n v="8"/>
    <n v="4"/>
    <x v="1"/>
    <n v="0"/>
    <n v="0"/>
    <n v="0"/>
    <n v="0"/>
    <n v="0"/>
    <n v="0"/>
    <n v="46"/>
    <s v="36-50"/>
    <n v="2471"/>
    <n v="0"/>
    <n v="1"/>
    <n v="0"/>
    <n v="0"/>
    <n v="0"/>
    <n v="0"/>
    <n v="0"/>
    <n v="0"/>
    <n v="1"/>
    <n v="359"/>
    <d v="2016-01-09T00:00:00"/>
    <n v="1"/>
    <s v="January"/>
    <n v="1"/>
    <s v="1235,65352,High income,955,High spender,0.0146131717468478,0,1,43,284,3,84,4,7,23,2,4,2,8,4,0,0,0,0,0,0,0,46,36-50,2471,0,1,0,0,0,0,0,0,1,359"/>
  </r>
  <r>
    <n v="271"/>
    <x v="1013"/>
    <s v="Low income"/>
    <x v="677"/>
    <s v="High spender"/>
    <n v="1.5981169474727452E-2"/>
    <n v="0"/>
    <n v="1"/>
    <n v="3"/>
    <n v="322"/>
    <n v="3"/>
    <n v="50"/>
    <n v="4"/>
    <n v="3"/>
    <n v="42"/>
    <n v="5"/>
    <n v="7"/>
    <n v="1"/>
    <n v="6"/>
    <n v="8"/>
    <x v="1"/>
    <n v="0"/>
    <n v="0"/>
    <n v="0"/>
    <n v="0"/>
    <n v="0"/>
    <n v="1"/>
    <n v="47"/>
    <s v="36-50"/>
    <n v="2778"/>
    <n v="0"/>
    <n v="0"/>
    <n v="1"/>
    <n v="0"/>
    <n v="0"/>
    <n v="0"/>
    <n v="0"/>
    <n v="0"/>
    <n v="1"/>
    <n v="340"/>
    <d v="2015-03-08T00:00:00"/>
    <n v="3"/>
    <s v="March"/>
    <n v="1"/>
    <s v="271,48432,Low income,774,High spender,0.0159811694747275,0,1,3,322,3,50,4,3,42,5,7,1,6,8,0,0,0,0,0,0,1,47,36-50,2778,0,0,1,0,0,0,0,0,1,340"/>
  </r>
  <r>
    <n v="274"/>
    <x v="1013"/>
    <s v="Low income"/>
    <x v="678"/>
    <s v="Low spender"/>
    <n v="7.2059795176742649E-3"/>
    <n v="0"/>
    <n v="1"/>
    <n v="3"/>
    <n v="322"/>
    <n v="3"/>
    <n v="50"/>
    <n v="4"/>
    <n v="3"/>
    <n v="42"/>
    <n v="5"/>
    <n v="7"/>
    <n v="1"/>
    <n v="6"/>
    <n v="8"/>
    <x v="1"/>
    <n v="0"/>
    <n v="0"/>
    <n v="0"/>
    <n v="0"/>
    <n v="0"/>
    <n v="0"/>
    <n v="47"/>
    <s v="36-50"/>
    <n v="2778"/>
    <n v="0"/>
    <n v="0"/>
    <n v="1"/>
    <n v="0"/>
    <n v="0"/>
    <n v="0"/>
    <n v="0"/>
    <n v="0"/>
    <n v="1"/>
    <n v="340"/>
    <d v="2015-03-08T00:00:00"/>
    <n v="3"/>
    <s v="March"/>
    <n v="1"/>
    <s v="274,48432,Low income,349,Low spender,0.00720597951767426,0,1,3,322,3,50,4,3,42,5,7,1,6,8,0,0,0,0,0,0,0,47,36-50,2778,0,0,1,0,0,0,0,0,1,340"/>
  </r>
  <r>
    <n v="1948"/>
    <x v="1014"/>
    <s v="High income"/>
    <x v="467"/>
    <s v="Low spender"/>
    <n v="2.0445716622367613E-3"/>
    <n v="0"/>
    <n v="1"/>
    <n v="21"/>
    <n v="301"/>
    <n v="11"/>
    <n v="61"/>
    <n v="4"/>
    <n v="7"/>
    <n v="11"/>
    <n v="1"/>
    <n v="8"/>
    <n v="2"/>
    <n v="4"/>
    <n v="7"/>
    <x v="1"/>
    <n v="0"/>
    <n v="0"/>
    <n v="0"/>
    <n v="0"/>
    <n v="0"/>
    <n v="0"/>
    <n v="55"/>
    <s v="50-65"/>
    <n v="2243"/>
    <n v="0"/>
    <n v="1"/>
    <n v="0"/>
    <n v="0"/>
    <n v="0"/>
    <n v="0"/>
    <n v="1"/>
    <n v="0"/>
    <n v="0"/>
    <n v="373"/>
    <d v="2016-08-24T00:00:00"/>
    <n v="8"/>
    <s v="August"/>
    <n v="1"/>
    <s v="1948,58692,High income,120,Low spender,0.00204457166223676,0,1,21,301,11,61,4,7,11,1,8,2,4,7,0,0,0,0,0,0,0,55,50-65,2243,0,1,0,0,0,0,1,0,0,373"/>
  </r>
  <r>
    <n v="1585"/>
    <x v="1015"/>
    <s v="High income"/>
    <x v="15"/>
    <s v="Low spender"/>
    <n v="4.6550543850308055E-3"/>
    <n v="1"/>
    <n v="1"/>
    <n v="37"/>
    <n v="239"/>
    <n v="7"/>
    <n v="119"/>
    <n v="4"/>
    <n v="15"/>
    <n v="11"/>
    <n v="5"/>
    <n v="6"/>
    <n v="2"/>
    <n v="6"/>
    <n v="7"/>
    <x v="1"/>
    <n v="0"/>
    <n v="0"/>
    <n v="0"/>
    <n v="0"/>
    <n v="0"/>
    <n v="0"/>
    <n v="55"/>
    <s v="50-65"/>
    <n v="2363"/>
    <n v="0"/>
    <n v="0"/>
    <n v="0"/>
    <n v="1"/>
    <n v="0"/>
    <n v="0"/>
    <n v="0"/>
    <n v="1"/>
    <n v="0"/>
    <n v="373"/>
    <d v="2016-04-26T00:00:00"/>
    <n v="4"/>
    <s v="April"/>
    <n v="1"/>
    <s v="1585,65735,High income,306,Low spender,0.00465505438503081,1,1,37,239,7,119,4,15,11,5,6,2,6,7,0,0,0,0,0,0,0,55,50-65,2363,0,0,0,1,0,0,0,1,0,373"/>
  </r>
  <r>
    <n v="816"/>
    <x v="1016"/>
    <s v="Low income"/>
    <x v="679"/>
    <s v="High spender"/>
    <n v="2.4807569740648135E-2"/>
    <n v="0"/>
    <n v="1"/>
    <n v="18"/>
    <n v="261"/>
    <n v="23"/>
    <n v="73"/>
    <n v="4"/>
    <n v="23"/>
    <n v="50"/>
    <n v="2"/>
    <n v="6"/>
    <n v="3"/>
    <n v="5"/>
    <n v="7"/>
    <x v="1"/>
    <n v="0"/>
    <n v="0"/>
    <n v="0"/>
    <n v="0"/>
    <n v="0"/>
    <n v="0"/>
    <n v="45"/>
    <s v="36-50"/>
    <n v="2607"/>
    <n v="0"/>
    <n v="1"/>
    <n v="0"/>
    <n v="0"/>
    <n v="0"/>
    <n v="0"/>
    <n v="1"/>
    <n v="0"/>
    <n v="0"/>
    <n v="334"/>
    <d v="2015-08-26T00:00:00"/>
    <n v="8"/>
    <s v="August"/>
    <n v="1"/>
    <s v="816,40794,Low income,1012,High spender,0.0248075697406481,0,1,18,261,23,73,4,23,50,2,6,3,5,7,0,0,0,0,0,0,0,45,36-50,2607,0,1,0,0,0,0,1,0,0,334"/>
  </r>
  <r>
    <n v="1424"/>
    <x v="1017"/>
    <s v="Low income"/>
    <x v="181"/>
    <s v="Low spender"/>
    <n v="8.9051261559538759E-4"/>
    <n v="0"/>
    <n v="1"/>
    <n v="11"/>
    <n v="314"/>
    <n v="11"/>
    <n v="53"/>
    <n v="4"/>
    <n v="3"/>
    <n v="107"/>
    <n v="3"/>
    <n v="7"/>
    <n v="3"/>
    <n v="4"/>
    <n v="7"/>
    <x v="1"/>
    <n v="0"/>
    <n v="0"/>
    <n v="1"/>
    <n v="0"/>
    <n v="0"/>
    <n v="1"/>
    <n v="52"/>
    <s v="50-65"/>
    <n v="2415"/>
    <n v="0"/>
    <n v="0"/>
    <n v="0"/>
    <n v="1"/>
    <n v="0"/>
    <n v="0"/>
    <n v="0"/>
    <n v="1"/>
    <n v="0"/>
    <n v="278"/>
    <d v="2016-03-05T00:00:00"/>
    <n v="3"/>
    <s v="March"/>
    <n v="1"/>
    <s v="1424,43795,Low income,39,Low spender,0.000890512615595388,0,1,11,314,11,53,4,3,107,3,7,3,4,7,0,0,0,1,0,0,1,52,50-65,2415,0,0,0,1,0,0,0,1,0,278"/>
  </r>
  <r>
    <n v="1401"/>
    <x v="1018"/>
    <s v="High income"/>
    <x v="235"/>
    <s v="Low spender"/>
    <n v="5.9688915417295736E-4"/>
    <n v="2"/>
    <n v="1"/>
    <n v="60"/>
    <n v="292"/>
    <n v="3"/>
    <n v="77"/>
    <n v="10"/>
    <n v="3"/>
    <n v="26"/>
    <n v="7"/>
    <n v="6"/>
    <n v="3"/>
    <n v="5"/>
    <n v="7"/>
    <x v="1"/>
    <n v="0"/>
    <n v="0"/>
    <n v="0"/>
    <n v="0"/>
    <n v="0"/>
    <n v="0"/>
    <n v="55"/>
    <s v="50-65"/>
    <n v="2420"/>
    <n v="0"/>
    <n v="1"/>
    <n v="0"/>
    <n v="0"/>
    <n v="0"/>
    <n v="0"/>
    <n v="0"/>
    <n v="1"/>
    <n v="0"/>
    <n v="359"/>
    <d v="2016-02-29T00:00:00"/>
    <n v="2"/>
    <s v="February"/>
    <n v="1"/>
    <s v="1401,56962,High income,34,Low spender,0.000596889154172957,2,1,60,292,3,77,10,3,26,7,6,3,5,7,0,0,0,0,0,0,0,55,50-65,2420,0,1,0,0,0,0,0,1,0,359"/>
  </r>
  <r>
    <n v="566"/>
    <x v="1019"/>
    <s v="Low income"/>
    <x v="48"/>
    <s v="Low spender"/>
    <n v="1.5638683848367321E-3"/>
    <n v="0"/>
    <n v="1"/>
    <n v="8"/>
    <n v="268"/>
    <n v="11"/>
    <n v="88"/>
    <n v="15"/>
    <n v="3"/>
    <n v="22"/>
    <n v="2"/>
    <n v="6"/>
    <n v="3"/>
    <n v="5"/>
    <n v="5"/>
    <x v="1"/>
    <n v="0"/>
    <n v="0"/>
    <n v="0"/>
    <n v="0"/>
    <n v="0"/>
    <n v="0"/>
    <n v="68"/>
    <s v="66+"/>
    <n v="2685"/>
    <n v="0"/>
    <n v="0"/>
    <n v="1"/>
    <n v="0"/>
    <n v="0"/>
    <n v="0"/>
    <n v="1"/>
    <n v="0"/>
    <n v="0"/>
    <n v="363"/>
    <d v="2015-06-09T00:00:00"/>
    <n v="6"/>
    <s v="June"/>
    <n v="1"/>
    <s v="566,47958,Low income,75,Low spender,0.00156386838483673,0,1,8,268,11,88,15,3,22,2,6,3,5,5,0,0,0,0,0,0,0,68,66+,2685,0,0,1,0,0,0,1,0,0,363"/>
  </r>
  <r>
    <n v="1877"/>
    <x v="1020"/>
    <s v="High income"/>
    <x v="680"/>
    <s v="High spender"/>
    <n v="1.4142652769262212E-2"/>
    <n v="0"/>
    <n v="0"/>
    <n v="94"/>
    <n v="272"/>
    <n v="7"/>
    <n v="80"/>
    <n v="20"/>
    <n v="7"/>
    <n v="11"/>
    <n v="1"/>
    <n v="4"/>
    <n v="4"/>
    <n v="6"/>
    <n v="2"/>
    <x v="1"/>
    <n v="0"/>
    <n v="0"/>
    <n v="0"/>
    <n v="0"/>
    <n v="0"/>
    <n v="0"/>
    <n v="33"/>
    <s v="24-35"/>
    <n v="2262"/>
    <n v="0"/>
    <n v="1"/>
    <n v="0"/>
    <n v="0"/>
    <n v="0"/>
    <n v="0"/>
    <n v="0"/>
    <n v="1"/>
    <n v="0"/>
    <n v="375"/>
    <d v="2016-08-05T00:00:00"/>
    <n v="8"/>
    <s v="August"/>
    <n v="1"/>
    <s v="1877,73395,High income,1038,High spender,0.0141426527692622,0,0,94,272,7,80,20,7,11,1,4,4,6,2,0,0,0,0,0,0,0,33,24-35,2262,0,1,0,0,0,0,0,1,0,375"/>
  </r>
  <r>
    <n v="1014"/>
    <x v="1021"/>
    <s v="High income"/>
    <x v="681"/>
    <s v="High spender"/>
    <n v="2.2985528269954755E-2"/>
    <n v="0"/>
    <n v="1"/>
    <n v="29"/>
    <n v="243"/>
    <n v="11"/>
    <n v="119"/>
    <n v="10"/>
    <n v="3"/>
    <n v="15"/>
    <n v="3"/>
    <n v="4"/>
    <n v="2"/>
    <n v="8"/>
    <n v="4"/>
    <x v="1"/>
    <n v="0"/>
    <n v="0"/>
    <n v="0"/>
    <n v="0"/>
    <n v="0"/>
    <n v="0"/>
    <n v="47"/>
    <s v="36-50"/>
    <n v="2542"/>
    <n v="0"/>
    <n v="0"/>
    <n v="0"/>
    <n v="1"/>
    <n v="0"/>
    <n v="0"/>
    <n v="0"/>
    <n v="0"/>
    <n v="1"/>
    <n v="371"/>
    <d v="2015-10-30T00:00:00"/>
    <n v="10"/>
    <s v="October"/>
    <n v="1"/>
    <s v="1014,57906,High income,1331,High spender,0.0229855282699548,0,1,29,243,11,119,10,3,15,3,4,2,8,4,0,0,0,0,0,0,0,47,36-50,2542,0,0,0,1,0,0,0,0,1,371"/>
  </r>
  <r>
    <n v="772"/>
    <x v="1022"/>
    <s v="Low income"/>
    <x v="153"/>
    <s v="High spender"/>
    <n v="2.2206369661266569E-2"/>
    <n v="0"/>
    <n v="1"/>
    <n v="0"/>
    <n v="275"/>
    <n v="11"/>
    <n v="68"/>
    <n v="25"/>
    <n v="7"/>
    <n v="7"/>
    <n v="3"/>
    <n v="5"/>
    <n v="1"/>
    <n v="8"/>
    <n v="5"/>
    <x v="1"/>
    <n v="0"/>
    <n v="0"/>
    <n v="0"/>
    <n v="0"/>
    <n v="0"/>
    <n v="0"/>
    <n v="54"/>
    <s v="50-65"/>
    <n v="2619"/>
    <n v="0"/>
    <n v="0"/>
    <n v="1"/>
    <n v="0"/>
    <n v="0"/>
    <n v="0"/>
    <n v="0"/>
    <n v="1"/>
    <n v="0"/>
    <n v="379"/>
    <d v="2015-08-14T00:00:00"/>
    <n v="8"/>
    <s v="August"/>
    <n v="1"/>
    <s v="772,43456,Low income,965,High spender,0.0222063696612666,0,1,0,275,11,68,25,7,7,3,5,1,8,5,0,0,0,0,0,0,0,54,50-65,2619,0,0,1,0,0,0,0,1,0,379"/>
  </r>
  <r>
    <n v="58"/>
    <x v="1023"/>
    <s v="Low income"/>
    <x v="369"/>
    <s v="Low spender"/>
    <n v="1.4756985766649212E-3"/>
    <n v="1"/>
    <n v="0"/>
    <n v="56"/>
    <n v="244"/>
    <n v="15"/>
    <n v="108"/>
    <n v="4"/>
    <n v="15"/>
    <n v="50"/>
    <n v="6"/>
    <n v="7"/>
    <n v="1"/>
    <n v="6"/>
    <n v="8"/>
    <x v="1"/>
    <n v="0"/>
    <n v="0"/>
    <n v="0"/>
    <n v="0"/>
    <n v="0"/>
    <n v="1"/>
    <n v="43"/>
    <s v="36-50"/>
    <n v="2840"/>
    <n v="0"/>
    <n v="1"/>
    <n v="0"/>
    <n v="0"/>
    <n v="0"/>
    <n v="0"/>
    <n v="1"/>
    <n v="0"/>
    <n v="0"/>
    <n v="336"/>
    <d v="2015-01-05T00:00:00"/>
    <n v="1"/>
    <s v="January"/>
    <n v="1"/>
    <s v="58,42014,Low income,62,Low spender,0.00147569857666492,1,0,56,244,15,108,4,15,50,6,7,1,6,8,0,0,0,0,0,0,1,43,36-50,2840,0,1,0,0,0,0,1,0,0,336"/>
  </r>
  <r>
    <n v="1392"/>
    <x v="1024"/>
    <s v="Low income"/>
    <x v="677"/>
    <s v="High spender"/>
    <n v="1.6580621666202524E-2"/>
    <n v="0"/>
    <n v="2"/>
    <n v="52"/>
    <n v="269"/>
    <n v="15"/>
    <n v="69"/>
    <n v="15"/>
    <n v="19"/>
    <n v="38"/>
    <n v="2"/>
    <n v="4"/>
    <n v="6"/>
    <n v="4"/>
    <n v="5"/>
    <x v="1"/>
    <n v="0"/>
    <n v="0"/>
    <n v="0"/>
    <n v="0"/>
    <n v="0"/>
    <n v="0"/>
    <n v="72"/>
    <s v="66+"/>
    <n v="2423"/>
    <n v="0"/>
    <n v="0"/>
    <n v="0"/>
    <n v="1"/>
    <n v="0"/>
    <n v="0"/>
    <n v="0"/>
    <n v="0"/>
    <n v="1"/>
    <n v="349"/>
    <d v="2016-02-26T00:00:00"/>
    <n v="2"/>
    <s v="February"/>
    <n v="1"/>
    <s v="1392,46681,Low income,774,High spender,0.0165806216662025,0,2,52,269,15,69,15,19,38,2,4,6,4,5,0,0,0,0,0,0,0,72,66+,2423,0,0,0,1,0,0,0,0,1,349"/>
  </r>
  <r>
    <n v="663"/>
    <x v="1025"/>
    <s v="High income"/>
    <x v="418"/>
    <s v="Low spender"/>
    <n v="4.2384735899731419E-3"/>
    <n v="0"/>
    <n v="0"/>
    <n v="87"/>
    <n v="162"/>
    <n v="33"/>
    <n v="124"/>
    <n v="40"/>
    <n v="28"/>
    <n v="172"/>
    <n v="2"/>
    <n v="3"/>
    <n v="4"/>
    <n v="7"/>
    <n v="1"/>
    <x v="1"/>
    <n v="0"/>
    <n v="0"/>
    <n v="0"/>
    <n v="0"/>
    <n v="0"/>
    <n v="0"/>
    <n v="55"/>
    <s v="50-65"/>
    <n v="2655"/>
    <n v="0"/>
    <n v="0"/>
    <n v="0"/>
    <n v="1"/>
    <n v="0"/>
    <n v="1"/>
    <n v="0"/>
    <n v="0"/>
    <n v="0"/>
    <n v="215"/>
    <d v="2015-07-09T00:00:00"/>
    <n v="7"/>
    <s v="July"/>
    <n v="1"/>
    <s v="663,71488,High income,303,Low spender,0.00423847358997314,0,0,87,162,33,124,40,28,172,2,3,4,7,1,0,0,0,0,0,0,0,55,50-65,2655,0,0,0,1,0,1,0,0,0,215"/>
  </r>
  <r>
    <n v="308"/>
    <x v="1026"/>
    <s v="Low income"/>
    <x v="119"/>
    <s v="Low spender"/>
    <n v="7.2220601108841549E-3"/>
    <n v="1"/>
    <n v="0"/>
    <n v="41"/>
    <n v="281"/>
    <n v="7"/>
    <n v="84"/>
    <n v="15"/>
    <n v="0"/>
    <n v="119"/>
    <n v="7"/>
    <n v="7"/>
    <n v="3"/>
    <n v="4"/>
    <n v="8"/>
    <x v="1"/>
    <n v="0"/>
    <n v="0"/>
    <n v="0"/>
    <n v="0"/>
    <n v="0"/>
    <n v="0"/>
    <n v="43"/>
    <s v="36-50"/>
    <n v="2765"/>
    <n v="0"/>
    <n v="1"/>
    <n v="0"/>
    <n v="0"/>
    <n v="0"/>
    <n v="0"/>
    <n v="1"/>
    <n v="0"/>
    <n v="0"/>
    <n v="268"/>
    <d v="2015-03-21T00:00:00"/>
    <n v="3"/>
    <s v="March"/>
    <n v="1"/>
    <s v="308,41124,Low income,297,Low spender,0.00722206011088415,1,0,41,281,7,84,15,0,119,7,7,3,4,8,0,0,0,0,0,0,0,43,36-50,2765,0,1,0,0,0,0,1,0,0,268"/>
  </r>
  <r>
    <n v="630"/>
    <x v="1027"/>
    <s v="High income"/>
    <x v="451"/>
    <s v="Low spender"/>
    <n v="5.0750925734478671E-4"/>
    <n v="1"/>
    <n v="1"/>
    <n v="49"/>
    <n v="280"/>
    <n v="7"/>
    <n v="81"/>
    <n v="20"/>
    <n v="0"/>
    <n v="27"/>
    <n v="8"/>
    <n v="6"/>
    <n v="3"/>
    <n v="5"/>
    <n v="7"/>
    <x v="1"/>
    <n v="0"/>
    <n v="0"/>
    <n v="0"/>
    <n v="0"/>
    <n v="0"/>
    <n v="0"/>
    <n v="45"/>
    <s v="36-50"/>
    <n v="2661"/>
    <n v="0"/>
    <n v="0"/>
    <n v="1"/>
    <n v="0"/>
    <n v="0"/>
    <n v="0"/>
    <n v="1"/>
    <n v="0"/>
    <n v="0"/>
    <n v="361"/>
    <d v="2015-07-03T00:00:00"/>
    <n v="7"/>
    <s v="July"/>
    <n v="1"/>
    <s v="630,53201,High income,27,Low spender,0.000507509257344787,1,1,49,280,7,81,20,0,27,8,6,3,5,7,0,0,0,0,0,0,0,45,36-50,2661,0,0,1,0,0,0,1,0,0,361"/>
  </r>
  <r>
    <n v="1652"/>
    <x v="1028"/>
    <s v="High income"/>
    <x v="355"/>
    <s v="Low spender"/>
    <n v="4.4449975997012963E-4"/>
    <n v="1"/>
    <n v="2"/>
    <n v="26"/>
    <n v="347"/>
    <n v="0"/>
    <n v="35"/>
    <n v="4"/>
    <n v="3"/>
    <n v="7"/>
    <n v="6"/>
    <n v="4"/>
    <n v="2"/>
    <n v="8"/>
    <n v="5"/>
    <x v="1"/>
    <n v="0"/>
    <n v="0"/>
    <n v="0"/>
    <n v="0"/>
    <n v="0"/>
    <n v="0"/>
    <n v="45"/>
    <s v="36-50"/>
    <n v="2340"/>
    <n v="0"/>
    <n v="0"/>
    <n v="1"/>
    <n v="0"/>
    <n v="0"/>
    <n v="0"/>
    <n v="1"/>
    <n v="0"/>
    <n v="0"/>
    <n v="382"/>
    <d v="2016-05-19T00:00:00"/>
    <n v="5"/>
    <s v="May"/>
    <n v="1"/>
    <s v="1652,56243,High income,25,Low spender,0.00044449975997013,1,2,26,347,0,35,4,3,7,6,4,2,8,5,0,0,0,0,0,0,0,45,36-50,2340,0,0,1,0,0,0,1,0,0,382"/>
  </r>
  <r>
    <n v="1503"/>
    <x v="115"/>
    <s v="Low income"/>
    <x v="46"/>
    <s v="Low spender"/>
    <n v="5.5077086656034023E-3"/>
    <n v="0"/>
    <n v="1"/>
    <n v="52"/>
    <n v="254"/>
    <n v="7"/>
    <n v="108"/>
    <n v="20"/>
    <n v="0"/>
    <n v="26"/>
    <n v="3"/>
    <n v="6"/>
    <n v="3"/>
    <n v="5"/>
    <n v="6"/>
    <x v="1"/>
    <n v="0"/>
    <n v="0"/>
    <n v="0"/>
    <n v="0"/>
    <n v="0"/>
    <n v="0"/>
    <n v="44"/>
    <s v="36-50"/>
    <n v="2393"/>
    <n v="0"/>
    <n v="0"/>
    <n v="1"/>
    <n v="0"/>
    <n v="0"/>
    <n v="0"/>
    <n v="1"/>
    <n v="0"/>
    <n v="0"/>
    <n v="363"/>
    <d v="2016-03-27T00:00:00"/>
    <n v="3"/>
    <s v="March"/>
    <n v="1"/>
    <s v="1503,47025,Low income,259,Low spender,0.0055077086656034,0,1,52,254,7,108,20,0,26,3,6,3,5,6,0,0,0,0,0,0,0,44,36-50,2393,0,0,1,0,0,0,1,0,0,363"/>
  </r>
  <r>
    <n v="1265"/>
    <x v="1029"/>
    <s v="High income"/>
    <x v="370"/>
    <s v="Low spender"/>
    <n v="1.2929338355163304E-3"/>
    <n v="1"/>
    <n v="1"/>
    <n v="2"/>
    <n v="229"/>
    <n v="7"/>
    <n v="140"/>
    <n v="10"/>
    <n v="3"/>
    <n v="11"/>
    <n v="7"/>
    <n v="5"/>
    <n v="1"/>
    <n v="8"/>
    <n v="7"/>
    <x v="1"/>
    <n v="0"/>
    <n v="0"/>
    <n v="0"/>
    <n v="0"/>
    <n v="0"/>
    <n v="1"/>
    <n v="46"/>
    <s v="36-50"/>
    <n v="2461"/>
    <n v="1"/>
    <n v="0"/>
    <n v="0"/>
    <n v="0"/>
    <n v="0"/>
    <n v="0"/>
    <n v="0"/>
    <n v="1"/>
    <n v="0"/>
    <n v="378"/>
    <d v="2016-01-19T00:00:00"/>
    <n v="1"/>
    <s v="January"/>
    <n v="1"/>
    <s v="1265,53367,High income,69,Low spender,0.00129293383551633,1,1,2,229,7,140,10,3,11,7,5,1,8,7,0,0,0,0,0,0,1,46,36-50,2461,1,0,0,0,0,0,0,1,0,378"/>
  </r>
  <r>
    <n v="1175"/>
    <x v="1030"/>
    <s v="Low income"/>
    <x v="25"/>
    <s v="Low spender"/>
    <n v="5.1937259790173467E-4"/>
    <n v="1"/>
    <n v="0"/>
    <n v="95"/>
    <n v="120"/>
    <n v="19"/>
    <n v="206"/>
    <n v="25"/>
    <n v="19"/>
    <n v="54"/>
    <n v="6"/>
    <n v="7"/>
    <n v="2"/>
    <n v="5"/>
    <n v="8"/>
    <x v="1"/>
    <n v="0"/>
    <n v="0"/>
    <n v="0"/>
    <n v="0"/>
    <n v="0"/>
    <n v="0"/>
    <n v="34"/>
    <s v="24-35"/>
    <n v="2490"/>
    <n v="0"/>
    <n v="1"/>
    <n v="0"/>
    <n v="0"/>
    <n v="0"/>
    <n v="0"/>
    <n v="1"/>
    <n v="0"/>
    <n v="0"/>
    <n v="335"/>
    <d v="2015-12-21T00:00:00"/>
    <n v="12"/>
    <s v="December"/>
    <n v="1"/>
    <s v="1175,38508,Low income,20,Low spender,0.000519372597901735,1,0,95,120,19,206,25,19,54,6,7,2,5,8,0,0,0,0,0,0,0,34,24-35,2490,0,1,0,0,0,0,1,0,0,335"/>
  </r>
  <r>
    <n v="1108"/>
    <x v="1031"/>
    <s v="High income"/>
    <x v="682"/>
    <s v="Low spender"/>
    <n v="7.9330101366240635E-3"/>
    <n v="0"/>
    <n v="1"/>
    <n v="23"/>
    <n v="352"/>
    <n v="0"/>
    <n v="27"/>
    <n v="10"/>
    <n v="0"/>
    <n v="15"/>
    <n v="3"/>
    <n v="6"/>
    <n v="1"/>
    <n v="7"/>
    <n v="6"/>
    <x v="1"/>
    <n v="0"/>
    <n v="0"/>
    <n v="0"/>
    <n v="0"/>
    <n v="0"/>
    <n v="0"/>
    <n v="59"/>
    <s v="50-65"/>
    <n v="2512"/>
    <n v="0"/>
    <n v="1"/>
    <n v="0"/>
    <n v="0"/>
    <n v="0"/>
    <n v="0"/>
    <n v="0"/>
    <n v="0"/>
    <n v="1"/>
    <n v="374"/>
    <d v="2015-11-29T00:00:00"/>
    <n v="11"/>
    <s v="November"/>
    <n v="1"/>
    <s v="1108,54456,High income,432,Low spender,0.00793301013662406,0,1,23,352,0,27,10,0,15,3,6,1,7,6,0,0,0,0,0,0,0,59,50-65,2512,0,1,0,0,0,0,0,0,1,374"/>
  </r>
  <r>
    <n v="1851"/>
    <x v="1032"/>
    <s v="High income"/>
    <x v="11"/>
    <s v="Low spender"/>
    <n v="6.5362721736828173E-3"/>
    <n v="0"/>
    <n v="1"/>
    <n v="61"/>
    <n v="365"/>
    <n v="3"/>
    <n v="15"/>
    <n v="4"/>
    <n v="3"/>
    <n v="11"/>
    <n v="5"/>
    <n v="7"/>
    <n v="2"/>
    <n v="5"/>
    <n v="6"/>
    <x v="1"/>
    <n v="0"/>
    <n v="0"/>
    <n v="0"/>
    <n v="0"/>
    <n v="0"/>
    <n v="0"/>
    <n v="47"/>
    <s v="36-50"/>
    <n v="2271"/>
    <n v="0"/>
    <n v="1"/>
    <n v="0"/>
    <n v="0"/>
    <n v="0"/>
    <n v="0"/>
    <n v="0"/>
    <n v="1"/>
    <n v="0"/>
    <n v="379"/>
    <d v="2016-07-27T00:00:00"/>
    <n v="7"/>
    <s v="July"/>
    <n v="1"/>
    <s v="1851,60432,High income,395,Low spender,0.00653627217368282,0,1,61,365,3,15,4,3,11,5,7,2,5,6,0,0,0,0,0,0,0,47,36-50,2271,0,1,0,0,0,0,0,1,0,379"/>
  </r>
  <r>
    <n v="556"/>
    <x v="1033"/>
    <s v="Low income"/>
    <x v="683"/>
    <s v="Low spender"/>
    <n v="1.5041048891067272E-2"/>
    <n v="1"/>
    <n v="0"/>
    <n v="38"/>
    <n v="239"/>
    <n v="3"/>
    <n v="141"/>
    <n v="0"/>
    <n v="7"/>
    <n v="23"/>
    <n v="4"/>
    <n v="7"/>
    <n v="1"/>
    <n v="6"/>
    <n v="8"/>
    <x v="1"/>
    <n v="0"/>
    <n v="1"/>
    <n v="0"/>
    <n v="0"/>
    <n v="0"/>
    <n v="0"/>
    <n v="47"/>
    <s v="36-50"/>
    <n v="2688"/>
    <n v="0"/>
    <n v="1"/>
    <n v="0"/>
    <n v="0"/>
    <n v="0"/>
    <n v="0"/>
    <n v="0"/>
    <n v="0"/>
    <n v="1"/>
    <n v="367"/>
    <d v="2015-06-06T00:00:00"/>
    <n v="6"/>
    <s v="June"/>
    <n v="1"/>
    <s v="556,32644,Low income,491,Low spender,0.0150410488910673,1,0,38,239,3,141,0,7,23,4,7,1,6,8,0,0,1,0,0,0,0,47,36-50,2688,0,1,0,0,0,0,0,0,1,367"/>
  </r>
  <r>
    <n v="1682"/>
    <x v="1034"/>
    <s v="High income"/>
    <x v="640"/>
    <s v="Low spender"/>
    <n v="5.8298114677936639E-3"/>
    <n v="1"/>
    <n v="1"/>
    <n v="61"/>
    <n v="349"/>
    <n v="7"/>
    <n v="35"/>
    <n v="0"/>
    <n v="0"/>
    <n v="47"/>
    <n v="3"/>
    <n v="8"/>
    <n v="2"/>
    <n v="4"/>
    <n v="7"/>
    <x v="1"/>
    <n v="0"/>
    <n v="0"/>
    <n v="1"/>
    <n v="0"/>
    <n v="0"/>
    <n v="0"/>
    <n v="63"/>
    <s v="50-65"/>
    <n v="2327"/>
    <n v="0"/>
    <n v="1"/>
    <n v="0"/>
    <n v="0"/>
    <n v="0"/>
    <n v="0"/>
    <n v="0"/>
    <n v="1"/>
    <n v="0"/>
    <n v="344"/>
    <d v="2016-06-01T00:00:00"/>
    <n v="6"/>
    <s v="June"/>
    <n v="1"/>
    <s v="1682,66726,High income,389,Low spender,0.00582981146779366,1,1,61,349,7,35,0,0,47,3,8,2,4,7,0,0,0,1,0,0,0,63,50-65,2327,0,1,0,0,0,0,0,1,0,344"/>
  </r>
  <r>
    <n v="1969"/>
    <x v="1035"/>
    <s v="High income"/>
    <x v="53"/>
    <s v="Low spender"/>
    <n v="3.2693234221212744E-4"/>
    <n v="0"/>
    <n v="1"/>
    <n v="38"/>
    <n v="228"/>
    <n v="19"/>
    <n v="130"/>
    <n v="4"/>
    <n v="11"/>
    <n v="51"/>
    <n v="2"/>
    <n v="3"/>
    <n v="3"/>
    <n v="8"/>
    <n v="2"/>
    <x v="1"/>
    <n v="0"/>
    <n v="0"/>
    <n v="0"/>
    <n v="0"/>
    <n v="0"/>
    <n v="0"/>
    <n v="64"/>
    <s v="50-65"/>
    <n v="2236"/>
    <n v="0"/>
    <n v="1"/>
    <n v="0"/>
    <n v="0"/>
    <n v="0"/>
    <n v="0"/>
    <n v="1"/>
    <n v="0"/>
    <n v="0"/>
    <n v="341"/>
    <d v="2016-08-31T00:00:00"/>
    <n v="8"/>
    <s v="August"/>
    <n v="1"/>
    <s v="1969,58116,High income,19,Low spender,0.000326932342212127,0,1,38,228,19,130,4,11,51,2,3,3,8,2,0,0,0,0,0,0,0,64,50-65,2236,0,1,0,0,0,0,1,0,0,341"/>
  </r>
  <r>
    <n v="1511"/>
    <x v="1036"/>
    <s v="High income"/>
    <x v="216"/>
    <s v="Low spender"/>
    <n v="8.1393737877528396E-4"/>
    <n v="0"/>
    <n v="1"/>
    <n v="91"/>
    <n v="350"/>
    <n v="3"/>
    <n v="39"/>
    <n v="0"/>
    <n v="0"/>
    <n v="19"/>
    <n v="2"/>
    <n v="9"/>
    <n v="1"/>
    <n v="4"/>
    <n v="8"/>
    <x v="1"/>
    <n v="0"/>
    <n v="0"/>
    <n v="0"/>
    <n v="0"/>
    <n v="0"/>
    <n v="0"/>
    <n v="66"/>
    <s v="66+"/>
    <n v="2388"/>
    <n v="0"/>
    <n v="1"/>
    <n v="0"/>
    <n v="0"/>
    <n v="0"/>
    <n v="0"/>
    <n v="0"/>
    <n v="0"/>
    <n v="1"/>
    <n v="373"/>
    <d v="2016-04-01T00:00:00"/>
    <n v="4"/>
    <s v="April"/>
    <n v="1"/>
    <s v="1511,57744,High income,47,Low spender,0.000813937378775284,0,1,91,350,3,39,0,0,19,2,9,1,4,8,0,0,0,0,0,0,0,66,66+,2388,0,1,0,0,0,0,0,0,1,373"/>
  </r>
  <r>
    <n v="968"/>
    <x v="1037"/>
    <s v="High income"/>
    <x v="684"/>
    <s v="Low spender"/>
    <n v="4.4957942569854008E-3"/>
    <n v="0"/>
    <n v="1"/>
    <n v="52"/>
    <n v="301"/>
    <n v="7"/>
    <n v="74"/>
    <n v="10"/>
    <n v="0"/>
    <n v="58"/>
    <n v="4"/>
    <n v="6"/>
    <n v="1"/>
    <n v="7"/>
    <n v="6"/>
    <x v="1"/>
    <n v="0"/>
    <n v="0"/>
    <n v="0"/>
    <n v="0"/>
    <n v="0"/>
    <n v="0"/>
    <n v="64"/>
    <s v="50-65"/>
    <n v="2558"/>
    <n v="0"/>
    <n v="1"/>
    <n v="0"/>
    <n v="0"/>
    <n v="0"/>
    <n v="0"/>
    <n v="0"/>
    <n v="1"/>
    <n v="0"/>
    <n v="334"/>
    <d v="2015-10-14T00:00:00"/>
    <n v="10"/>
    <s v="October"/>
    <n v="1"/>
    <s v="968,62058,High income,279,Low spender,0.0044957942569854,0,1,52,301,7,74,10,0,58,4,6,1,7,6,0,0,0,0,0,0,0,64,50-65,2558,0,1,0,0,0,0,0,1,0,334"/>
  </r>
  <r>
    <n v="1928"/>
    <x v="1038"/>
    <s v="Low income"/>
    <x v="69"/>
    <s v="Low spender"/>
    <n v="1.4236421108510485E-3"/>
    <n v="1"/>
    <n v="0"/>
    <n v="79"/>
    <n v="171"/>
    <n v="7"/>
    <n v="171"/>
    <n v="25"/>
    <n v="19"/>
    <n v="89"/>
    <n v="6"/>
    <n v="8"/>
    <n v="1"/>
    <n v="5"/>
    <n v="8"/>
    <x v="1"/>
    <n v="0"/>
    <n v="0"/>
    <n v="0"/>
    <n v="0"/>
    <n v="0"/>
    <n v="0"/>
    <n v="43"/>
    <s v="36-50"/>
    <n v="2248"/>
    <n v="0"/>
    <n v="1"/>
    <n v="0"/>
    <n v="0"/>
    <n v="0"/>
    <n v="0"/>
    <n v="1"/>
    <n v="0"/>
    <n v="0"/>
    <n v="304"/>
    <d v="2016-08-19T00:00:00"/>
    <n v="8"/>
    <s v="August"/>
    <n v="1"/>
    <s v="1928,41443,Low income,59,Low spender,0.00142364211085105,1,0,79,171,7,171,25,19,89,6,8,1,5,8,0,0,0,0,0,0,0,43,36-50,2248,0,1,0,0,0,0,1,0,0,304"/>
  </r>
  <r>
    <n v="1624"/>
    <x v="1039"/>
    <s v="High income"/>
    <x v="685"/>
    <s v="Low spender"/>
    <n v="8.8857773708869627E-3"/>
    <n v="0"/>
    <n v="1"/>
    <n v="91"/>
    <n v="208"/>
    <n v="7"/>
    <n v="82"/>
    <n v="30"/>
    <n v="66"/>
    <n v="35"/>
    <n v="2"/>
    <n v="3"/>
    <n v="2"/>
    <n v="9"/>
    <n v="3"/>
    <x v="1"/>
    <n v="0"/>
    <n v="0"/>
    <n v="0"/>
    <n v="0"/>
    <n v="0"/>
    <n v="0"/>
    <n v="67"/>
    <s v="66+"/>
    <n v="2348"/>
    <n v="0"/>
    <n v="1"/>
    <n v="0"/>
    <n v="0"/>
    <n v="0"/>
    <n v="0"/>
    <n v="0"/>
    <n v="0"/>
    <n v="1"/>
    <n v="358"/>
    <d v="2016-05-11T00:00:00"/>
    <n v="5"/>
    <s v="May"/>
    <n v="1"/>
    <s v="1624,55707,High income,495,Low spender,0.00888577737088696,0,1,91,208,7,82,30,66,35,2,3,2,9,3,0,0,0,0,0,0,0,67,66+,2348,0,1,0,0,0,0,0,0,1,358"/>
  </r>
  <r>
    <n v="1531"/>
    <x v="1040"/>
    <s v="High income"/>
    <x v="385"/>
    <s v="Low spender"/>
    <n v="9.7520423334559005E-4"/>
    <n v="0"/>
    <n v="0"/>
    <n v="27"/>
    <n v="125"/>
    <n v="16"/>
    <n v="98"/>
    <n v="134"/>
    <n v="21"/>
    <n v="27"/>
    <n v="1"/>
    <n v="6"/>
    <n v="7"/>
    <n v="4"/>
    <n v="3"/>
    <x v="1"/>
    <n v="0"/>
    <n v="1"/>
    <n v="0"/>
    <n v="0"/>
    <n v="0"/>
    <n v="0"/>
    <n v="67"/>
    <s v="66+"/>
    <n v="2382"/>
    <n v="1"/>
    <n v="0"/>
    <n v="0"/>
    <n v="0"/>
    <n v="0"/>
    <n v="0"/>
    <n v="1"/>
    <n v="0"/>
    <n v="0"/>
    <n v="367"/>
    <d v="2016-04-07T00:00:00"/>
    <n v="4"/>
    <s v="April"/>
    <n v="1"/>
    <s v="1531,62551,High income,61,Low spender,0.00097520423334559,0,0,27,125,16,98,134,21,27,1,6,7,4,3,0,0,1,0,0,0,0,67,66+,2382,1,0,0,0,0,0,1,0,0,367"/>
  </r>
  <r>
    <n v="1147"/>
    <x v="1041"/>
    <s v="Low income"/>
    <x v="686"/>
    <s v="Low spender"/>
    <n v="5.9690397061395841E-3"/>
    <n v="0"/>
    <n v="1"/>
    <n v="92"/>
    <n v="188"/>
    <n v="3"/>
    <n v="180"/>
    <n v="20"/>
    <n v="3"/>
    <n v="43"/>
    <n v="5"/>
    <n v="7"/>
    <n v="1"/>
    <n v="6"/>
    <n v="7"/>
    <x v="1"/>
    <n v="0"/>
    <n v="0"/>
    <n v="0"/>
    <n v="0"/>
    <n v="0"/>
    <n v="0"/>
    <n v="66"/>
    <s v="66+"/>
    <n v="2499"/>
    <n v="0"/>
    <n v="1"/>
    <n v="0"/>
    <n v="0"/>
    <n v="0"/>
    <n v="0"/>
    <n v="0"/>
    <n v="1"/>
    <n v="0"/>
    <n v="351"/>
    <d v="2015-12-12T00:00:00"/>
    <n v="12"/>
    <s v="December"/>
    <n v="1"/>
    <s v="1147,45736,Low income,273,Low spender,0.00596903970613958,0,1,92,188,3,180,20,3,43,5,7,1,6,7,0,0,0,0,0,0,0,66,66+,2499,0,1,0,0,0,0,0,1,0,351"/>
  </r>
  <r>
    <n v="849"/>
    <x v="1042"/>
    <s v="Low income"/>
    <x v="85"/>
    <s v="Low spender"/>
    <n v="3.4860023597554435E-4"/>
    <n v="1"/>
    <n v="0"/>
    <n v="32"/>
    <n v="275"/>
    <n v="0"/>
    <n v="86"/>
    <n v="10"/>
    <n v="23"/>
    <n v="66"/>
    <n v="5"/>
    <n v="6"/>
    <n v="3"/>
    <n v="5"/>
    <n v="8"/>
    <x v="1"/>
    <n v="0"/>
    <n v="0"/>
    <n v="0"/>
    <n v="0"/>
    <n v="0"/>
    <n v="0"/>
    <n v="37"/>
    <s v="36-50"/>
    <n v="2596"/>
    <n v="0"/>
    <n v="0"/>
    <n v="0"/>
    <n v="1"/>
    <n v="0"/>
    <n v="0"/>
    <n v="1"/>
    <n v="0"/>
    <n v="0"/>
    <n v="328"/>
    <d v="2015-09-06T00:00:00"/>
    <n v="9"/>
    <s v="September"/>
    <n v="1"/>
    <s v="849,37292,Low income,13,Low spender,0.000348600235975544,1,0,32,275,0,86,10,23,66,5,6,3,5,8,0,0,0,0,0,0,0,37,36-50,2596,0,0,0,1,0,0,1,0,0,328"/>
  </r>
  <r>
    <n v="756"/>
    <x v="1043"/>
    <s v="Low income"/>
    <x v="338"/>
    <s v="Low spender"/>
    <n v="2.4008632317237657E-3"/>
    <n v="1"/>
    <n v="1"/>
    <n v="30"/>
    <n v="231"/>
    <n v="7"/>
    <n v="137"/>
    <n v="4"/>
    <n v="15"/>
    <n v="39"/>
    <n v="9"/>
    <n v="5"/>
    <n v="1"/>
    <n v="8"/>
    <n v="7"/>
    <x v="1"/>
    <n v="0"/>
    <n v="0"/>
    <n v="0"/>
    <n v="0"/>
    <n v="0"/>
    <n v="1"/>
    <n v="54"/>
    <s v="50-65"/>
    <n v="2625"/>
    <n v="0"/>
    <n v="0"/>
    <n v="1"/>
    <n v="0"/>
    <n v="0"/>
    <n v="0"/>
    <n v="1"/>
    <n v="0"/>
    <n v="0"/>
    <n v="355"/>
    <d v="2015-08-08T00:00:00"/>
    <n v="8"/>
    <s v="August"/>
    <n v="1"/>
    <s v="756,37070,Low income,89,Low spender,0.00240086323172377,1,1,30,231,7,137,4,15,39,9,5,1,8,7,0,0,0,0,0,0,1,54,50-65,2625,0,0,1,0,0,0,1,0,0,355"/>
  </r>
  <r>
    <n v="285"/>
    <x v="1044"/>
    <s v="Low income"/>
    <x v="687"/>
    <s v="Low spender"/>
    <n v="5.1587533337226731E-3"/>
    <n v="0"/>
    <n v="1"/>
    <n v="84"/>
    <n v="297"/>
    <n v="7"/>
    <n v="79"/>
    <n v="0"/>
    <n v="11"/>
    <n v="182"/>
    <n v="2"/>
    <n v="8"/>
    <n v="2"/>
    <n v="4"/>
    <n v="8"/>
    <x v="1"/>
    <n v="0"/>
    <n v="0"/>
    <n v="0"/>
    <n v="0"/>
    <n v="0"/>
    <n v="0"/>
    <n v="44"/>
    <s v="36-50"/>
    <n v="2771"/>
    <n v="0"/>
    <n v="0"/>
    <n v="0"/>
    <n v="1"/>
    <n v="0"/>
    <n v="0"/>
    <n v="1"/>
    <n v="0"/>
    <n v="0"/>
    <n v="212"/>
    <d v="2015-03-15T00:00:00"/>
    <n v="3"/>
    <s v="March"/>
    <n v="1"/>
    <s v="285,51369,Low income,265,Low spender,0.00515875333372267,0,1,84,297,7,79,0,11,182,2,8,2,4,8,0,0,0,0,0,0,0,44,36-50,2771,0,0,0,1,0,0,1,0,0,212"/>
  </r>
  <r>
    <n v="1984"/>
    <x v="1045"/>
    <s v="High income"/>
    <x v="524"/>
    <s v="Low spender"/>
    <n v="3.8544401804349289E-3"/>
    <n v="0"/>
    <n v="0"/>
    <n v="56"/>
    <n v="90"/>
    <n v="67"/>
    <n v="165"/>
    <n v="30"/>
    <n v="43"/>
    <n v="11"/>
    <n v="1"/>
    <n v="4"/>
    <n v="2"/>
    <n v="8"/>
    <n v="3"/>
    <x v="1"/>
    <n v="0"/>
    <n v="0"/>
    <n v="0"/>
    <n v="0"/>
    <n v="0"/>
    <n v="0"/>
    <n v="69"/>
    <s v="66+"/>
    <n v="2230"/>
    <n v="0"/>
    <n v="1"/>
    <n v="0"/>
    <n v="0"/>
    <n v="0"/>
    <n v="0"/>
    <n v="0"/>
    <n v="1"/>
    <n v="0"/>
    <n v="384"/>
    <d v="2016-09-06T00:00:00"/>
    <n v="9"/>
    <s v="September"/>
    <n v="1"/>
    <s v="1984,59412,High income,229,Low spender,0.00385444018043493,0,0,56,90,67,165,30,43,11,1,4,2,8,3,0,0,0,0,0,0,0,69,66+,2230,0,1,0,0,0,0,0,1,0,384"/>
  </r>
  <r>
    <n v="1821"/>
    <x v="1046"/>
    <s v="High income"/>
    <x v="278"/>
    <s v="Low spender"/>
    <n v="6.550883607556368E-4"/>
    <n v="0"/>
    <n v="1"/>
    <n v="74"/>
    <n v="204"/>
    <n v="7"/>
    <n v="149"/>
    <n v="20"/>
    <n v="15"/>
    <n v="66"/>
    <n v="1"/>
    <n v="5"/>
    <n v="1"/>
    <n v="8"/>
    <n v="2"/>
    <x v="1"/>
    <n v="0"/>
    <n v="0"/>
    <n v="0"/>
    <n v="0"/>
    <n v="0"/>
    <n v="0"/>
    <n v="46"/>
    <s v="36-50"/>
    <n v="2279"/>
    <n v="0"/>
    <n v="0"/>
    <n v="0"/>
    <n v="1"/>
    <n v="0"/>
    <n v="0"/>
    <n v="0"/>
    <n v="0"/>
    <n v="1"/>
    <n v="329"/>
    <d v="2016-07-19T00:00:00"/>
    <n v="7"/>
    <s v="July"/>
    <n v="1"/>
    <s v="1821,65640,High income,43,Low spender,0.000655088360755637,0,1,74,204,7,149,20,15,66,1,5,1,8,2,0,0,0,0,0,0,0,46,36-50,2279,0,0,0,1,0,0,0,0,1,329"/>
  </r>
  <r>
    <n v="1173"/>
    <x v="1047"/>
    <s v="Low income"/>
    <x v="623"/>
    <s v="Low spender"/>
    <n v="8.3896872358410826E-3"/>
    <n v="0"/>
    <n v="1"/>
    <n v="10"/>
    <n v="200"/>
    <n v="19"/>
    <n v="111"/>
    <n v="50"/>
    <n v="15"/>
    <n v="19"/>
    <n v="6"/>
    <n v="5"/>
    <n v="1"/>
    <n v="8"/>
    <n v="6"/>
    <x v="1"/>
    <n v="0"/>
    <n v="0"/>
    <n v="0"/>
    <n v="0"/>
    <n v="0"/>
    <n v="0"/>
    <n v="63"/>
    <s v="50-65"/>
    <n v="2491"/>
    <n v="0"/>
    <n v="0"/>
    <n v="0"/>
    <n v="1"/>
    <n v="0"/>
    <n v="0"/>
    <n v="1"/>
    <n v="0"/>
    <n v="0"/>
    <n v="376"/>
    <d v="2015-12-20T00:00:00"/>
    <n v="12"/>
    <s v="December"/>
    <n v="1"/>
    <s v="1173,47320,Low income,397,Low spender,0.00838968723584108,0,1,10,200,19,111,50,15,19,6,5,1,8,6,0,0,0,0,0,0,0,63,50-65,2491,0,0,0,1,0,0,1,0,0,376"/>
  </r>
  <r>
    <n v="12"/>
    <x v="1048"/>
    <s v="High income"/>
    <x v="132"/>
    <s v="Low spender"/>
    <n v="4.1764593787715172E-3"/>
    <n v="0"/>
    <n v="1"/>
    <n v="39"/>
    <n v="313"/>
    <n v="15"/>
    <n v="47"/>
    <n v="20"/>
    <n v="0"/>
    <n v="192"/>
    <n v="2"/>
    <n v="7"/>
    <n v="4"/>
    <n v="3"/>
    <n v="6"/>
    <x v="1"/>
    <n v="0"/>
    <n v="0"/>
    <n v="0"/>
    <n v="0"/>
    <n v="0"/>
    <n v="1"/>
    <n v="65"/>
    <s v="50-65"/>
    <n v="2854"/>
    <n v="0"/>
    <n v="1"/>
    <n v="0"/>
    <n v="0"/>
    <n v="0"/>
    <n v="1"/>
    <n v="0"/>
    <n v="0"/>
    <n v="0"/>
    <n v="203"/>
    <d v="2014-12-22T00:00:00"/>
    <n v="12"/>
    <s v="December"/>
    <n v="1"/>
    <s v="12,62972,High income,263,Low spender,0.00417645937877152,0,1,39,313,15,47,20,0,192,2,7,4,3,6,0,0,0,0,0,0,1,65,50-65,2854,0,1,0,0,0,1,0,0,0,203"/>
  </r>
  <r>
    <n v="13"/>
    <x v="1048"/>
    <s v="High income"/>
    <x v="573"/>
    <s v="Low spender"/>
    <n v="3.5888966524804675E-3"/>
    <n v="0"/>
    <n v="1"/>
    <n v="39"/>
    <n v="313"/>
    <n v="15"/>
    <n v="47"/>
    <n v="20"/>
    <n v="0"/>
    <n v="192"/>
    <n v="2"/>
    <n v="7"/>
    <n v="4"/>
    <n v="3"/>
    <n v="6"/>
    <x v="1"/>
    <n v="0"/>
    <n v="0"/>
    <n v="0"/>
    <n v="0"/>
    <n v="0"/>
    <n v="0"/>
    <n v="65"/>
    <s v="50-65"/>
    <n v="2854"/>
    <n v="0"/>
    <n v="1"/>
    <n v="0"/>
    <n v="0"/>
    <n v="0"/>
    <n v="1"/>
    <n v="0"/>
    <n v="0"/>
    <n v="0"/>
    <n v="203"/>
    <d v="2014-12-22T00:00:00"/>
    <n v="12"/>
    <s v="December"/>
    <n v="1"/>
    <s v="13,62972,High income,226,Low spender,0.00358889665248047,0,1,39,313,15,47,20,0,192,2,7,4,3,6,0,0,0,0,0,0,0,65,50-65,2854,0,1,0,0,0,1,0,0,0,203"/>
  </r>
  <r>
    <n v="1"/>
    <x v="1049"/>
    <s v="High income"/>
    <x v="122"/>
    <s v="Low spender"/>
    <n v="7.9770840131984481E-4"/>
    <n v="1"/>
    <n v="1"/>
    <n v="72"/>
    <n v="293"/>
    <n v="0"/>
    <n v="87"/>
    <n v="4"/>
    <n v="11"/>
    <n v="23"/>
    <n v="4"/>
    <n v="7"/>
    <n v="2"/>
    <n v="5"/>
    <n v="7"/>
    <x v="1"/>
    <n v="0"/>
    <n v="0"/>
    <n v="0"/>
    <n v="0"/>
    <n v="0"/>
    <n v="1"/>
    <n v="50"/>
    <s v="36-50"/>
    <n v="2858"/>
    <n v="0"/>
    <n v="1"/>
    <n v="0"/>
    <n v="0"/>
    <n v="0"/>
    <n v="0"/>
    <n v="0"/>
    <n v="0"/>
    <n v="1"/>
    <n v="372"/>
    <d v="2014-12-18T00:00:00"/>
    <n v="12"/>
    <s v="December"/>
    <n v="1"/>
    <s v="1,55158,High income,44,Low spender,0.000797708401319845,1,1,72,293,0,87,4,11,23,4,7,2,5,7,0,0,0,0,0,0,1,50,36-50,2858,0,1,0,0,0,0,0,0,1,372"/>
  </r>
  <r>
    <n v="1192"/>
    <x v="1050"/>
    <s v="High income"/>
    <x v="688"/>
    <s v="High spender"/>
    <n v="1.2875050545895673E-2"/>
    <n v="0"/>
    <n v="1"/>
    <n v="56"/>
    <n v="162"/>
    <n v="50"/>
    <n v="100"/>
    <n v="55"/>
    <n v="30"/>
    <n v="27"/>
    <n v="1"/>
    <n v="4"/>
    <n v="2"/>
    <n v="8"/>
    <n v="4"/>
    <x v="1"/>
    <n v="0"/>
    <n v="0"/>
    <n v="0"/>
    <n v="0"/>
    <n v="0"/>
    <n v="0"/>
    <n v="41"/>
    <s v="36-50"/>
    <n v="2485"/>
    <n v="0"/>
    <n v="0"/>
    <n v="1"/>
    <n v="0"/>
    <n v="0"/>
    <n v="0"/>
    <n v="1"/>
    <n v="0"/>
    <n v="0"/>
    <n v="370"/>
    <d v="2015-12-26T00:00:00"/>
    <n v="12"/>
    <s v="December"/>
    <n v="1"/>
    <s v="1192,61825,High income,796,High spender,0.0128750505458957,0,1,56,162,50,100,55,30,27,1,4,2,8,4,0,0,0,0,0,0,0,41,36-50,2485,0,0,1,0,0,0,1,0,0,370"/>
  </r>
  <r>
    <n v="982"/>
    <x v="1051"/>
    <s v="High income"/>
    <x v="689"/>
    <s v="Low spender"/>
    <n v="4.7705245691443228E-3"/>
    <n v="1"/>
    <n v="1"/>
    <n v="30"/>
    <n v="160"/>
    <n v="15"/>
    <n v="196"/>
    <n v="15"/>
    <n v="11"/>
    <n v="50"/>
    <n v="8"/>
    <n v="6"/>
    <n v="1"/>
    <n v="7"/>
    <n v="8"/>
    <x v="1"/>
    <n v="0"/>
    <n v="0"/>
    <n v="0"/>
    <n v="0"/>
    <n v="0"/>
    <n v="0"/>
    <n v="46"/>
    <s v="36-50"/>
    <n v="2554"/>
    <n v="1"/>
    <n v="0"/>
    <n v="0"/>
    <n v="0"/>
    <n v="0"/>
    <n v="0"/>
    <n v="1"/>
    <n v="0"/>
    <n v="0"/>
    <n v="347"/>
    <d v="2015-10-18T00:00:00"/>
    <n v="10"/>
    <s v="October"/>
    <n v="1"/>
    <s v="982,53034,High income,253,Low spender,0.00477052456914432,1,1,30,160,15,196,15,11,50,8,6,1,7,8,0,0,0,0,0,0,0,46,36-50,2554,1,0,0,0,0,0,1,0,0,347"/>
  </r>
  <r>
    <n v="1204"/>
    <x v="1052"/>
    <s v="Low income"/>
    <x v="690"/>
    <s v="Low spender"/>
    <n v="7.010542777792758E-3"/>
    <n v="1"/>
    <n v="0"/>
    <n v="50"/>
    <n v="194"/>
    <n v="55"/>
    <n v="134"/>
    <n v="15"/>
    <n v="0"/>
    <n v="3"/>
    <n v="3"/>
    <n v="4"/>
    <n v="2"/>
    <n v="8"/>
    <n v="6"/>
    <x v="1"/>
    <n v="0"/>
    <n v="0"/>
    <n v="0"/>
    <n v="0"/>
    <n v="0"/>
    <n v="0"/>
    <n v="46"/>
    <s v="36-50"/>
    <n v="2481"/>
    <n v="0"/>
    <n v="1"/>
    <n v="0"/>
    <n v="0"/>
    <n v="0"/>
    <n v="0"/>
    <n v="0"/>
    <n v="0"/>
    <n v="1"/>
    <n v="395"/>
    <d v="2015-12-30T00:00:00"/>
    <n v="12"/>
    <s v="December"/>
    <n v="1"/>
    <s v="1204,37087,Low income,260,Low spender,0.00701054277779276,1,0,50,194,55,134,15,0,3,3,4,2,8,6,0,0,0,0,0,0,0,46,36-50,2481,0,1,0,0,0,0,0,0,1,395"/>
  </r>
  <r>
    <n v="1037"/>
    <x v="1053"/>
    <s v="Low income"/>
    <x v="92"/>
    <s v="High spender"/>
    <n v="1.4356929212362911E-2"/>
    <n v="0"/>
    <n v="0"/>
    <n v="32"/>
    <n v="135"/>
    <n v="46"/>
    <n v="92"/>
    <n v="65"/>
    <n v="61"/>
    <n v="11"/>
    <n v="2"/>
    <n v="5"/>
    <n v="2"/>
    <n v="7"/>
    <n v="5"/>
    <x v="1"/>
    <n v="0"/>
    <n v="0"/>
    <n v="0"/>
    <n v="0"/>
    <n v="0"/>
    <n v="0"/>
    <n v="37"/>
    <s v="36-50"/>
    <n v="2533"/>
    <n v="0"/>
    <n v="1"/>
    <n v="0"/>
    <n v="0"/>
    <n v="0"/>
    <n v="0"/>
    <n v="0"/>
    <n v="0"/>
    <n v="1"/>
    <n v="388"/>
    <d v="2015-11-08T00:00:00"/>
    <n v="11"/>
    <s v="November"/>
    <n v="1"/>
    <s v="1037,50150,Low income,720,High spender,0.0143569292123629,0,0,32,135,46,92,65,61,11,2,5,2,7,5,0,0,0,0,0,0,0,37,36-50,2533,0,1,0,0,0,0,0,0,1,388"/>
  </r>
  <r>
    <n v="1448"/>
    <x v="1054"/>
    <s v="High income"/>
    <x v="654"/>
    <s v="Low spender"/>
    <n v="1.344967300482507E-4"/>
    <n v="0"/>
    <n v="1"/>
    <n v="47"/>
    <n v="178"/>
    <n v="3"/>
    <n v="85"/>
    <n v="71"/>
    <n v="66"/>
    <n v="58"/>
    <n v="2"/>
    <n v="3"/>
    <n v="3"/>
    <n v="8"/>
    <n v="2"/>
    <x v="1"/>
    <n v="0"/>
    <n v="0"/>
    <n v="0"/>
    <n v="0"/>
    <n v="0"/>
    <n v="0"/>
    <n v="45"/>
    <s v="36-50"/>
    <n v="2408"/>
    <n v="0"/>
    <n v="0"/>
    <n v="0"/>
    <n v="1"/>
    <n v="0"/>
    <n v="0"/>
    <n v="1"/>
    <n v="0"/>
    <n v="0"/>
    <n v="345"/>
    <d v="2016-03-12T00:00:00"/>
    <n v="3"/>
    <s v="March"/>
    <n v="1"/>
    <s v="1448,59481,High income,8,Low spender,0.000134496730048251,0,1,47,178,3,85,71,66,58,2,3,3,8,2,0,0,0,0,0,0,0,45,36-50,2408,0,0,0,1,0,0,1,0,0,345"/>
  </r>
  <r>
    <n v="1357"/>
    <x v="1055"/>
    <s v="High income"/>
    <x v="367"/>
    <s v="Low spender"/>
    <n v="8.4129654909679673E-4"/>
    <n v="0"/>
    <n v="1"/>
    <n v="10"/>
    <n v="120"/>
    <n v="58"/>
    <n v="73"/>
    <n v="65"/>
    <n v="89"/>
    <n v="58"/>
    <n v="5"/>
    <n v="5"/>
    <n v="4"/>
    <n v="5"/>
    <n v="5"/>
    <x v="1"/>
    <n v="0"/>
    <n v="0"/>
    <n v="0"/>
    <n v="0"/>
    <n v="0"/>
    <n v="0"/>
    <n v="68"/>
    <s v="66+"/>
    <n v="2431"/>
    <n v="0"/>
    <n v="1"/>
    <n v="0"/>
    <n v="0"/>
    <n v="0"/>
    <n v="0"/>
    <n v="1"/>
    <n v="0"/>
    <n v="0"/>
    <n v="347"/>
    <d v="2016-02-18T00:00:00"/>
    <n v="2"/>
    <s v="February"/>
    <n v="1"/>
    <s v="1357,62998,High income,53,Low spender,0.000841296549096797,0,1,10,120,58,73,65,89,58,5,5,4,5,5,0,0,0,0,0,0,0,68,66+,2431,0,1,0,0,0,0,1,0,0,347"/>
  </r>
  <r>
    <n v="2146"/>
    <x v="1056"/>
    <s v="Low income"/>
    <x v="234"/>
    <s v="Low spender"/>
    <n v="1.0724286537048438E-3"/>
    <n v="0"/>
    <n v="0"/>
    <n v="72"/>
    <n v="141"/>
    <n v="15"/>
    <n v="153"/>
    <n v="67"/>
    <n v="31"/>
    <n v="35"/>
    <n v="1"/>
    <n v="4"/>
    <n v="4"/>
    <n v="6"/>
    <n v="3"/>
    <x v="1"/>
    <n v="0"/>
    <n v="0"/>
    <n v="0"/>
    <n v="0"/>
    <n v="0"/>
    <n v="0"/>
    <n v="43"/>
    <s v="36-50"/>
    <n v="2180"/>
    <n v="0"/>
    <n v="1"/>
    <n v="0"/>
    <n v="0"/>
    <n v="0"/>
    <n v="0"/>
    <n v="0"/>
    <n v="1"/>
    <n v="0"/>
    <n v="372"/>
    <d v="2016-10-26T00:00:00"/>
    <n v="10"/>
    <s v="October"/>
    <n v="1"/>
    <s v="2146,50353,Low income,54,Low spender,0.00107242865370484,0,0,72,141,15,153,67,31,35,1,4,4,6,3,0,0,0,0,0,0,0,43,36-50,2180,0,1,0,0,0,0,0,1,0,372"/>
  </r>
  <r>
    <n v="1697"/>
    <x v="1057"/>
    <s v="High income"/>
    <x v="691"/>
    <s v="Low spender"/>
    <n v="6.8275779253083565E-3"/>
    <n v="1"/>
    <n v="0"/>
    <n v="94"/>
    <n v="173"/>
    <n v="43"/>
    <n v="118"/>
    <n v="46"/>
    <n v="27"/>
    <n v="15"/>
    <n v="5"/>
    <n v="5"/>
    <n v="3"/>
    <n v="6"/>
    <n v="5"/>
    <x v="1"/>
    <n v="0"/>
    <n v="0"/>
    <n v="0"/>
    <n v="0"/>
    <n v="0"/>
    <n v="0"/>
    <n v="39"/>
    <s v="36-50"/>
    <n v="2320"/>
    <n v="0"/>
    <n v="1"/>
    <n v="0"/>
    <n v="0"/>
    <n v="0"/>
    <n v="0"/>
    <n v="0"/>
    <n v="0"/>
    <n v="1"/>
    <n v="392"/>
    <d v="2016-06-08T00:00:00"/>
    <n v="6"/>
    <s v="June"/>
    <n v="1"/>
    <s v="1697,58293,High income,398,Low spender,0.00682757792530836,1,0,94,173,43,118,46,27,15,5,5,3,6,5,0,0,0,0,0,0,0,39,36-50,2320,0,1,0,0,0,0,0,0,1,392"/>
  </r>
  <r>
    <n v="1566"/>
    <x v="1058"/>
    <s v="High income"/>
    <x v="363"/>
    <s v="High spender"/>
    <n v="1.7012805489276989E-2"/>
    <n v="1"/>
    <n v="1"/>
    <n v="87"/>
    <n v="141"/>
    <n v="70"/>
    <n v="106"/>
    <n v="72"/>
    <n v="19"/>
    <n v="23"/>
    <n v="2"/>
    <n v="4"/>
    <n v="2"/>
    <n v="8"/>
    <n v="3"/>
    <x v="1"/>
    <n v="0"/>
    <n v="0"/>
    <n v="0"/>
    <n v="0"/>
    <n v="0"/>
    <n v="0"/>
    <n v="40"/>
    <s v="36-50"/>
    <n v="2369"/>
    <n v="0"/>
    <n v="1"/>
    <n v="0"/>
    <n v="0"/>
    <n v="0"/>
    <n v="1"/>
    <n v="0"/>
    <n v="0"/>
    <n v="0"/>
    <n v="385"/>
    <d v="2016-04-20T00:00:00"/>
    <n v="4"/>
    <s v="April"/>
    <n v="1"/>
    <s v="1566,70829,High income,1205,High spender,0.017012805489277,1,1,87,141,70,106,72,19,23,2,4,2,8,3,0,0,0,0,0,0,0,40,36-50,2369,0,1,0,0,0,1,0,0,0,385"/>
  </r>
  <r>
    <n v="1148"/>
    <x v="1059"/>
    <s v="Low income"/>
    <x v="692"/>
    <s v="High spender"/>
    <n v="2.1248081093593899E-2"/>
    <n v="0"/>
    <n v="0"/>
    <n v="32"/>
    <n v="34"/>
    <n v="11"/>
    <n v="137"/>
    <n v="179"/>
    <n v="61"/>
    <n v="45"/>
    <n v="1"/>
    <n v="8"/>
    <n v="1"/>
    <n v="5"/>
    <n v="8"/>
    <x v="1"/>
    <n v="0"/>
    <n v="0"/>
    <n v="0"/>
    <n v="0"/>
    <n v="0"/>
    <n v="0"/>
    <n v="38"/>
    <s v="36-50"/>
    <n v="2498"/>
    <n v="0"/>
    <n v="0"/>
    <n v="0"/>
    <n v="1"/>
    <n v="0"/>
    <n v="1"/>
    <n v="0"/>
    <n v="0"/>
    <n v="0"/>
    <n v="377"/>
    <d v="2015-12-13T00:00:00"/>
    <n v="12"/>
    <s v="December"/>
    <n v="1"/>
    <s v="1148,41039,Low income,872,High spender,0.0212480810935939,0,0,32,34,11,137,179,61,45,1,8,1,5,8,0,0,0,0,0,0,0,38,36-50,2498,0,0,0,1,0,1,0,0,0,377"/>
  </r>
  <r>
    <n v="1873"/>
    <x v="1060"/>
    <s v="Low income"/>
    <x v="531"/>
    <s v="Low spender"/>
    <n v="5.5203346702893865E-3"/>
    <n v="0"/>
    <n v="1"/>
    <n v="1"/>
    <n v="408"/>
    <n v="0"/>
    <n v="21"/>
    <n v="0"/>
    <n v="0"/>
    <n v="17"/>
    <n v="3"/>
    <n v="7"/>
    <n v="1"/>
    <n v="7"/>
    <n v="8"/>
    <x v="0"/>
    <n v="0"/>
    <n v="0"/>
    <n v="1"/>
    <n v="0"/>
    <n v="0"/>
    <n v="1"/>
    <n v="46"/>
    <s v="36-50"/>
    <n v="2263"/>
    <n v="0"/>
    <n v="1"/>
    <n v="0"/>
    <n v="0"/>
    <n v="0"/>
    <n v="0"/>
    <n v="0"/>
    <n v="0"/>
    <n v="1"/>
    <n v="412"/>
    <d v="2016-08-04T00:00:00"/>
    <n v="8"/>
    <s v="August"/>
    <n v="1"/>
    <s v="1873,46374,Low income,256,Low spender,0.00552033467028939,0,1,1,408,0,21,0,0,17,3,7,1,7,8,1,0,0,1,0,0,1,46,36-50,2263,0,1,0,0,0,0,0,0,1,412"/>
  </r>
  <r>
    <n v="478"/>
    <x v="1061"/>
    <s v="Low income"/>
    <x v="693"/>
    <s v="Low spender"/>
    <n v="2.7972571339769615E-3"/>
    <n v="1"/>
    <n v="1"/>
    <n v="67"/>
    <n v="247"/>
    <n v="8"/>
    <n v="160"/>
    <n v="6"/>
    <n v="8"/>
    <n v="65"/>
    <n v="7"/>
    <n v="6"/>
    <n v="3"/>
    <n v="6"/>
    <n v="7"/>
    <x v="1"/>
    <n v="0"/>
    <n v="0"/>
    <n v="0"/>
    <n v="0"/>
    <n v="0"/>
    <n v="0"/>
    <n v="53"/>
    <s v="50-65"/>
    <n v="2707"/>
    <n v="0"/>
    <n v="1"/>
    <n v="0"/>
    <n v="0"/>
    <n v="0"/>
    <n v="0"/>
    <n v="1"/>
    <n v="0"/>
    <n v="0"/>
    <n v="364"/>
    <d v="2015-05-18T00:00:00"/>
    <n v="5"/>
    <s v="May"/>
    <n v="1"/>
    <s v="478,51479,Low income,144,Low spender,0.00279725713397696,1,1,67,247,8,160,6,8,65,7,6,3,6,7,0,0,0,0,0,0,0,53,50-65,2707,0,1,0,0,0,0,1,0,0,364"/>
  </r>
  <r>
    <n v="1339"/>
    <x v="1062"/>
    <s v="High income"/>
    <x v="46"/>
    <s v="Low spender"/>
    <n v="4.6414938800379921E-3"/>
    <n v="1"/>
    <n v="1"/>
    <n v="35"/>
    <n v="367"/>
    <n v="4"/>
    <n v="51"/>
    <n v="6"/>
    <n v="4"/>
    <n v="95"/>
    <n v="6"/>
    <n v="7"/>
    <n v="2"/>
    <n v="6"/>
    <n v="7"/>
    <x v="0"/>
    <n v="0"/>
    <n v="0"/>
    <n v="0"/>
    <n v="0"/>
    <n v="0"/>
    <n v="0"/>
    <n v="45"/>
    <s v="36-50"/>
    <n v="2439"/>
    <n v="0"/>
    <n v="0"/>
    <n v="1"/>
    <n v="0"/>
    <n v="0"/>
    <n v="0"/>
    <n v="1"/>
    <n v="0"/>
    <n v="0"/>
    <n v="337"/>
    <d v="2016-02-10T00:00:00"/>
    <n v="2"/>
    <s v="February"/>
    <n v="1"/>
    <s v="1339,55801,High income,259,Low spender,0.00464149388003799,1,1,35,367,4,51,6,4,95,6,7,2,6,7,1,0,0,0,0,0,0,45,36-50,2439,0,0,1,0,0,0,1,0,0,337"/>
  </r>
  <r>
    <n v="1172"/>
    <x v="1063"/>
    <s v="High income"/>
    <x v="678"/>
    <s v="Low spender"/>
    <n v="5.3388404466880833E-3"/>
    <n v="0"/>
    <n v="0"/>
    <n v="1"/>
    <n v="71"/>
    <n v="22"/>
    <n v="112"/>
    <n v="138"/>
    <n v="89"/>
    <n v="29"/>
    <n v="1"/>
    <n v="2"/>
    <n v="3"/>
    <n v="13"/>
    <n v="1"/>
    <x v="1"/>
    <n v="0"/>
    <n v="0"/>
    <n v="0"/>
    <n v="0"/>
    <n v="0"/>
    <n v="0"/>
    <n v="36"/>
    <s v="36-50"/>
    <n v="2491"/>
    <n v="0"/>
    <n v="1"/>
    <n v="0"/>
    <n v="0"/>
    <n v="0"/>
    <n v="1"/>
    <n v="0"/>
    <n v="0"/>
    <n v="0"/>
    <n v="403"/>
    <d v="2015-12-20T00:00:00"/>
    <n v="12"/>
    <s v="December"/>
    <n v="1"/>
    <s v="1172,65370,High income,349,Low spender,0.00533884044668808,0,0,1,71,22,112,138,89,29,1,2,3,13,1,0,0,0,0,0,0,0,36,36-50,2491,0,1,0,0,0,1,0,0,0,403"/>
  </r>
  <r>
    <n v="627"/>
    <x v="1064"/>
    <s v="Low income"/>
    <x v="364"/>
    <s v="High spender"/>
    <n v="2.4859896449417284E-2"/>
    <n v="0"/>
    <n v="1"/>
    <n v="39"/>
    <n v="380"/>
    <n v="0"/>
    <n v="47"/>
    <n v="6"/>
    <n v="0"/>
    <n v="34"/>
    <n v="4"/>
    <n v="7"/>
    <n v="1"/>
    <n v="7"/>
    <n v="8"/>
    <x v="1"/>
    <n v="0"/>
    <n v="0"/>
    <n v="1"/>
    <n v="0"/>
    <n v="0"/>
    <n v="1"/>
    <n v="71"/>
    <s v="66+"/>
    <n v="2661"/>
    <n v="0"/>
    <n v="0"/>
    <n v="0"/>
    <n v="0"/>
    <n v="1"/>
    <n v="0"/>
    <n v="0"/>
    <n v="0"/>
    <n v="1"/>
    <n v="399"/>
    <d v="2015-07-03T00:00:00"/>
    <n v="7"/>
    <s v="July"/>
    <n v="1"/>
    <s v="627,51569,Low income,1282,High spender,0.0248598964494173,0,1,39,380,0,47,6,0,34,4,7,1,7,8,0,0,0,1,0,0,1,71,66+,2661,0,0,0,0,1,0,0,0,1,399"/>
  </r>
  <r>
    <n v="188"/>
    <x v="1065"/>
    <s v="Low income"/>
    <x v="83"/>
    <s v="Low spender"/>
    <n v="5.1941174074224957E-3"/>
    <n v="0"/>
    <n v="1"/>
    <n v="6"/>
    <n v="376"/>
    <n v="0"/>
    <n v="38"/>
    <n v="11"/>
    <n v="8"/>
    <n v="69"/>
    <n v="5"/>
    <n v="6"/>
    <n v="3"/>
    <n v="6"/>
    <n v="6"/>
    <x v="1"/>
    <n v="0"/>
    <n v="0"/>
    <n v="0"/>
    <n v="0"/>
    <n v="0"/>
    <n v="0"/>
    <n v="47"/>
    <s v="36-50"/>
    <n v="2805"/>
    <n v="0"/>
    <n v="1"/>
    <n v="0"/>
    <n v="0"/>
    <n v="0"/>
    <n v="0"/>
    <n v="1"/>
    <n v="0"/>
    <n v="0"/>
    <n v="364"/>
    <d v="2015-02-09T00:00:00"/>
    <n v="2"/>
    <s v="February"/>
    <n v="1"/>
    <s v="188,49094,Low income,255,Low spender,0.0051941174074225,0,1,6,376,0,38,11,8,69,5,6,3,6,6,0,0,0,0,0,0,0,47,36-50,2805,0,1,0,0,0,0,1,0,0,364"/>
  </r>
  <r>
    <n v="555"/>
    <x v="1066"/>
    <s v="Low income"/>
    <x v="49"/>
    <s v="Low spender"/>
    <n v="5.9213642823306486E-3"/>
    <n v="1"/>
    <n v="1"/>
    <n v="64"/>
    <n v="313"/>
    <n v="8"/>
    <n v="104"/>
    <n v="6"/>
    <n v="4"/>
    <n v="126"/>
    <n v="9"/>
    <n v="8"/>
    <n v="1"/>
    <n v="6"/>
    <n v="9"/>
    <x v="1"/>
    <n v="0"/>
    <n v="0"/>
    <n v="0"/>
    <n v="0"/>
    <n v="0"/>
    <n v="0"/>
    <n v="61"/>
    <s v="50-65"/>
    <n v="2688"/>
    <n v="0"/>
    <n v="0"/>
    <n v="1"/>
    <n v="0"/>
    <n v="0"/>
    <n v="0"/>
    <n v="1"/>
    <n v="0"/>
    <n v="0"/>
    <n v="309"/>
    <d v="2015-06-06T00:00:00"/>
    <n v="6"/>
    <s v="June"/>
    <n v="1"/>
    <s v="555,50664,Low income,300,Low spender,0.00592136428233065,1,1,64,313,8,104,6,4,126,9,8,1,6,9,0,0,0,0,0,0,0,61,50-65,2688,0,0,1,0,0,0,1,0,0,309"/>
  </r>
  <r>
    <n v="2152"/>
    <x v="1067"/>
    <s v="High income"/>
    <x v="574"/>
    <s v="Low spender"/>
    <n v="2.8587496485143874E-3"/>
    <n v="2"/>
    <n v="1"/>
    <n v="56"/>
    <n v="406"/>
    <n v="0"/>
    <n v="30"/>
    <n v="0"/>
    <n v="0"/>
    <n v="8"/>
    <n v="7"/>
    <n v="8"/>
    <n v="2"/>
    <n v="5"/>
    <n v="7"/>
    <x v="0"/>
    <n v="0"/>
    <n v="0"/>
    <n v="0"/>
    <n v="0"/>
    <n v="0"/>
    <n v="0"/>
    <n v="74"/>
    <s v="66+"/>
    <n v="2178"/>
    <n v="0"/>
    <n v="0"/>
    <n v="0"/>
    <n v="1"/>
    <n v="0"/>
    <n v="0"/>
    <n v="0"/>
    <n v="0"/>
    <n v="1"/>
    <n v="428"/>
    <d v="2016-10-28T00:00:00"/>
    <n v="10"/>
    <s v="October"/>
    <n v="1"/>
    <s v="2152,64014,High income,183,Low spender,0.00285874964851439,2,1,56,406,0,30,0,0,8,7,8,2,5,7,1,0,0,0,0,0,0,74,66+,2178,0,0,0,1,0,0,0,0,1,428"/>
  </r>
  <r>
    <n v="1487"/>
    <x v="1068"/>
    <s v="Low income"/>
    <x v="694"/>
    <s v="High spender"/>
    <n v="4.333648678569272E-2"/>
    <n v="0"/>
    <n v="2"/>
    <n v="66"/>
    <n v="411"/>
    <n v="0"/>
    <n v="26"/>
    <n v="0"/>
    <n v="0"/>
    <n v="21"/>
    <n v="6"/>
    <n v="7"/>
    <n v="1"/>
    <n v="7"/>
    <n v="7"/>
    <x v="1"/>
    <n v="0"/>
    <n v="0"/>
    <n v="0"/>
    <n v="0"/>
    <n v="0"/>
    <n v="0"/>
    <n v="44"/>
    <s v="36-50"/>
    <n v="2396"/>
    <n v="0"/>
    <n v="1"/>
    <n v="0"/>
    <n v="0"/>
    <n v="0"/>
    <n v="0"/>
    <n v="0"/>
    <n v="1"/>
    <n v="0"/>
    <n v="416"/>
    <d v="2016-03-24T00:00:00"/>
    <n v="3"/>
    <s v="March"/>
    <n v="1"/>
    <s v="1487,49681,Low income,2153,High spender,0.0433364867856927,0,2,66,411,0,26,0,0,21,6,7,1,7,7,0,0,0,0,0,0,0,44,36-50,2396,0,1,0,0,0,0,0,1,0,416"/>
  </r>
  <r>
    <n v="142"/>
    <x v="1069"/>
    <s v="High income"/>
    <x v="83"/>
    <s v="Low spender"/>
    <n v="4.4701551406784116E-3"/>
    <n v="0"/>
    <n v="1"/>
    <n v="40"/>
    <n v="296"/>
    <n v="13"/>
    <n v="104"/>
    <n v="11"/>
    <n v="13"/>
    <n v="17"/>
    <n v="3"/>
    <n v="4"/>
    <n v="2"/>
    <n v="9"/>
    <n v="3"/>
    <x v="1"/>
    <n v="0"/>
    <n v="0"/>
    <n v="0"/>
    <n v="0"/>
    <n v="0"/>
    <n v="0"/>
    <n v="70"/>
    <s v="66+"/>
    <n v="2818"/>
    <n v="0"/>
    <n v="1"/>
    <n v="0"/>
    <n v="0"/>
    <n v="0"/>
    <n v="0"/>
    <n v="1"/>
    <n v="0"/>
    <n v="0"/>
    <n v="420"/>
    <d v="2015-01-27T00:00:00"/>
    <n v="1"/>
    <s v="January"/>
    <n v="1"/>
    <s v="142,57045,High income,255,Low spender,0.00447015514067841,0,1,40,296,13,104,11,13,17,3,4,2,9,3,0,0,0,0,0,0,0,70,66+,2818,0,1,0,0,0,0,1,0,0,420"/>
  </r>
  <r>
    <n v="23"/>
    <x v="1070"/>
    <s v="High income"/>
    <x v="635"/>
    <s v="Low spender"/>
    <n v="2.7988729871438432E-4"/>
    <n v="1"/>
    <n v="1"/>
    <n v="60"/>
    <n v="349"/>
    <n v="4"/>
    <n v="78"/>
    <n v="6"/>
    <n v="0"/>
    <n v="43"/>
    <n v="8"/>
    <n v="7"/>
    <n v="2"/>
    <n v="6"/>
    <n v="8"/>
    <x v="1"/>
    <n v="0"/>
    <n v="0"/>
    <n v="0"/>
    <n v="0"/>
    <n v="0"/>
    <n v="0"/>
    <n v="67"/>
    <s v="66+"/>
    <n v="2850"/>
    <n v="0"/>
    <n v="0"/>
    <n v="0"/>
    <n v="1"/>
    <n v="0"/>
    <n v="0"/>
    <n v="0"/>
    <n v="0"/>
    <n v="1"/>
    <n v="394"/>
    <d v="2014-12-26T00:00:00"/>
    <n v="12"/>
    <s v="December"/>
    <n v="1"/>
    <s v="23,53593,High income,15,Low spender,0.000279887298714384,1,1,60,349,4,78,6,0,43,8,7,2,6,8,0,0,0,0,0,0,0,67,66+,2850,0,0,0,1,0,0,0,0,1,394"/>
  </r>
  <r>
    <n v="1136"/>
    <x v="1071"/>
    <s v="Low income"/>
    <x v="302"/>
    <s v="Low spender"/>
    <n v="1.7099605200291699E-3"/>
    <n v="0"/>
    <n v="0"/>
    <n v="18"/>
    <n v="113"/>
    <n v="61"/>
    <n v="204"/>
    <n v="34"/>
    <n v="26"/>
    <n v="47"/>
    <n v="2"/>
    <n v="7"/>
    <n v="1"/>
    <n v="7"/>
    <n v="8"/>
    <x v="1"/>
    <n v="0"/>
    <n v="0"/>
    <n v="0"/>
    <n v="0"/>
    <n v="0"/>
    <n v="0"/>
    <n v="69"/>
    <s v="66+"/>
    <n v="2502"/>
    <n v="0"/>
    <n v="0"/>
    <n v="0"/>
    <n v="1"/>
    <n v="0"/>
    <n v="0"/>
    <n v="0"/>
    <n v="1"/>
    <n v="0"/>
    <n v="391"/>
    <d v="2015-12-09T00:00:00"/>
    <n v="12"/>
    <s v="December"/>
    <n v="1"/>
    <s v="1136,39767,Low income,68,Low spender,0.00170996052002917,0,0,18,113,61,204,34,26,47,2,7,1,7,8,0,0,0,0,0,0,0,69,66+,2502,0,0,0,1,0,0,0,1,0,391"/>
  </r>
  <r>
    <n v="322"/>
    <x v="1072"/>
    <s v="High income"/>
    <x v="695"/>
    <s v="High spender"/>
    <n v="2.0681891897048443E-2"/>
    <n v="1"/>
    <n v="0"/>
    <n v="67"/>
    <n v="185"/>
    <n v="8"/>
    <n v="133"/>
    <n v="56"/>
    <n v="56"/>
    <n v="12"/>
    <n v="2"/>
    <n v="7"/>
    <n v="1"/>
    <n v="7"/>
    <n v="7"/>
    <x v="1"/>
    <n v="0"/>
    <n v="0"/>
    <n v="0"/>
    <n v="0"/>
    <n v="0"/>
    <n v="0"/>
    <n v="36"/>
    <s v="36-50"/>
    <n v="2762"/>
    <n v="0"/>
    <n v="0"/>
    <n v="1"/>
    <n v="0"/>
    <n v="0"/>
    <n v="0"/>
    <n v="1"/>
    <n v="0"/>
    <n v="0"/>
    <n v="426"/>
    <d v="2015-03-24T00:00:00"/>
    <n v="3"/>
    <s v="March"/>
    <n v="1"/>
    <s v="322,52413,High income,1084,High spender,0.0206818918970484,1,0,67,185,8,133,56,56,12,2,7,1,7,7,0,0,0,0,0,0,0,36,36-50,2762,0,0,1,0,0,0,1,0,0,426"/>
  </r>
  <r>
    <n v="282"/>
    <x v="1073"/>
    <s v="High income"/>
    <x v="379"/>
    <s v="Low spender"/>
    <n v="3.612320593452669E-3"/>
    <n v="0"/>
    <n v="1"/>
    <n v="93"/>
    <n v="371"/>
    <n v="22"/>
    <n v="39"/>
    <n v="6"/>
    <n v="0"/>
    <n v="92"/>
    <n v="4"/>
    <n v="6"/>
    <n v="2"/>
    <n v="7"/>
    <n v="5"/>
    <x v="1"/>
    <n v="0"/>
    <n v="0"/>
    <n v="0"/>
    <n v="0"/>
    <n v="0"/>
    <n v="0"/>
    <n v="48"/>
    <s v="36-50"/>
    <n v="2773"/>
    <n v="0"/>
    <n v="1"/>
    <n v="0"/>
    <n v="0"/>
    <n v="0"/>
    <n v="0"/>
    <n v="0"/>
    <n v="0"/>
    <n v="1"/>
    <n v="346"/>
    <d v="2015-03-13T00:00:00"/>
    <n v="3"/>
    <s v="March"/>
    <n v="1"/>
    <s v="282,62010,High income,224,Low spender,0.00361232059345267,0,1,93,371,22,39,6,0,92,4,6,2,7,5,0,0,0,0,0,0,0,48,36-50,2773,0,1,0,0,0,0,0,0,1,346"/>
  </r>
  <r>
    <n v="1237"/>
    <x v="1074"/>
    <s v="High income"/>
    <x v="506"/>
    <s v="Low spender"/>
    <n v="4.5329447952080302E-3"/>
    <n v="0"/>
    <n v="1"/>
    <n v="63"/>
    <n v="293"/>
    <n v="8"/>
    <n v="124"/>
    <n v="11"/>
    <n v="4"/>
    <n v="106"/>
    <n v="2"/>
    <n v="6"/>
    <n v="6"/>
    <n v="3"/>
    <n v="6"/>
    <x v="1"/>
    <n v="0"/>
    <n v="1"/>
    <n v="0"/>
    <n v="0"/>
    <n v="0"/>
    <n v="0"/>
    <n v="47"/>
    <s v="36-50"/>
    <n v="2471"/>
    <n v="0"/>
    <n v="0"/>
    <n v="0"/>
    <n v="1"/>
    <n v="0"/>
    <n v="0"/>
    <n v="1"/>
    <n v="0"/>
    <n v="0"/>
    <n v="334"/>
    <d v="2016-01-09T00:00:00"/>
    <n v="1"/>
    <s v="January"/>
    <n v="1"/>
    <s v="1237,55593,High income,252,Low spender,0.00453294479520803,0,1,63,293,8,124,11,4,106,2,6,6,3,6,0,0,1,0,0,0,0,47,36-50,2471,0,0,0,1,0,0,1,0,0,334"/>
  </r>
  <r>
    <n v="1445"/>
    <x v="1075"/>
    <s v="High income"/>
    <x v="696"/>
    <s v="Low spender"/>
    <n v="4.1065542767601444E-3"/>
    <n v="1"/>
    <n v="2"/>
    <n v="11"/>
    <n v="416"/>
    <n v="0"/>
    <n v="26"/>
    <n v="0"/>
    <n v="0"/>
    <n v="4"/>
    <n v="9"/>
    <n v="6"/>
    <n v="3"/>
    <n v="6"/>
    <n v="7"/>
    <x v="1"/>
    <n v="0"/>
    <n v="0"/>
    <n v="1"/>
    <n v="0"/>
    <n v="0"/>
    <n v="1"/>
    <n v="65"/>
    <s v="50-65"/>
    <n v="2409"/>
    <n v="0"/>
    <n v="0"/>
    <n v="1"/>
    <n v="0"/>
    <n v="0"/>
    <n v="0"/>
    <n v="0"/>
    <n v="0"/>
    <n v="1"/>
    <n v="438"/>
    <d v="2016-03-11T00:00:00"/>
    <n v="3"/>
    <s v="March"/>
    <n v="1"/>
    <s v="1445,55521,High income,228,Low spender,0.00410655427676014,1,2,11,416,0,26,0,0,4,9,6,3,6,7,0,0,0,1,0,0,1,65,50-65,2409,0,0,1,0,0,0,0,0,1,438"/>
  </r>
  <r>
    <n v="504"/>
    <x v="1076"/>
    <s v="High income"/>
    <x v="627"/>
    <s v="High spender"/>
    <n v="7.1986739284868578E-3"/>
    <n v="0"/>
    <n v="0"/>
    <n v="80"/>
    <n v="152"/>
    <n v="27"/>
    <n v="103"/>
    <n v="106"/>
    <n v="54"/>
    <n v="81"/>
    <n v="0"/>
    <n v="9"/>
    <n v="9"/>
    <n v="4"/>
    <n v="5"/>
    <x v="0"/>
    <n v="1"/>
    <n v="0"/>
    <n v="1"/>
    <n v="1"/>
    <n v="0"/>
    <n v="1"/>
    <n v="62"/>
    <s v="50-65"/>
    <n v="2700"/>
    <n v="0"/>
    <n v="0"/>
    <n v="0"/>
    <n v="1"/>
    <n v="0"/>
    <n v="0"/>
    <n v="0"/>
    <n v="0"/>
    <n v="1"/>
    <n v="361"/>
    <d v="2015-05-25T00:00:00"/>
    <n v="5"/>
    <s v="May"/>
    <n v="1"/>
    <s v="504,84460,High income,608,High spender,0.00719867392848686,0,0,80,152,27,103,106,54,81,0,9,9,4,5,1,1,0,1,1,0,1,62,50-65,2700,0,0,0,1,0,0,0,0,1,361"/>
  </r>
  <r>
    <n v="2079"/>
    <x v="1077"/>
    <s v="High income"/>
    <x v="483"/>
    <s v="High spender"/>
    <n v="2.179603809665262E-2"/>
    <n v="0"/>
    <n v="1"/>
    <n v="4"/>
    <n v="399"/>
    <n v="4"/>
    <n v="30"/>
    <n v="6"/>
    <n v="4"/>
    <n v="30"/>
    <n v="3"/>
    <n v="7"/>
    <n v="1"/>
    <n v="7"/>
    <n v="7"/>
    <x v="1"/>
    <n v="0"/>
    <n v="0"/>
    <n v="1"/>
    <n v="0"/>
    <n v="0"/>
    <n v="0"/>
    <n v="65"/>
    <s v="50-65"/>
    <n v="2202"/>
    <n v="0"/>
    <n v="0"/>
    <n v="0"/>
    <n v="1"/>
    <n v="0"/>
    <n v="0"/>
    <n v="1"/>
    <n v="0"/>
    <n v="0"/>
    <n v="413"/>
    <d v="2016-10-04T00:00:00"/>
    <n v="10"/>
    <s v="October"/>
    <n v="1"/>
    <s v="2079,53863,High income,1174,High spender,0.0217960380966526,0,1,4,399,4,30,6,4,30,3,7,1,7,7,0,0,0,1,0,0,0,65,50-65,2202,0,0,0,1,0,0,1,0,0,413"/>
  </r>
  <r>
    <n v="889"/>
    <x v="1078"/>
    <s v="Low income"/>
    <x v="380"/>
    <s v="High spender"/>
    <n v="1.7583630664905675E-2"/>
    <n v="1"/>
    <n v="1"/>
    <n v="62"/>
    <n v="239"/>
    <n v="13"/>
    <n v="143"/>
    <n v="45"/>
    <n v="4"/>
    <n v="52"/>
    <n v="9"/>
    <n v="6"/>
    <n v="2"/>
    <n v="7"/>
    <n v="6"/>
    <x v="1"/>
    <n v="0"/>
    <n v="0"/>
    <n v="0"/>
    <n v="0"/>
    <n v="0"/>
    <n v="0"/>
    <n v="62"/>
    <s v="50-65"/>
    <n v="2582"/>
    <n v="0"/>
    <n v="0"/>
    <n v="1"/>
    <n v="0"/>
    <n v="0"/>
    <n v="0"/>
    <n v="0"/>
    <n v="0"/>
    <n v="1"/>
    <n v="392"/>
    <d v="2015-09-20T00:00:00"/>
    <n v="9"/>
    <s v="September"/>
    <n v="1"/>
    <s v="889,50729,Low income,892,High spender,0.0175836306649057,1,1,62,239,13,143,45,4,52,9,6,2,7,6,0,0,0,0,0,0,0,62,50-65,2582,0,0,1,0,0,0,0,0,1,392"/>
  </r>
  <r>
    <n v="1372"/>
    <x v="1079"/>
    <s v="Low income"/>
    <x v="375"/>
    <s v="Low spender"/>
    <n v="6.4055281649132341E-4"/>
    <n v="0"/>
    <n v="1"/>
    <n v="92"/>
    <n v="350"/>
    <n v="8"/>
    <n v="66"/>
    <n v="17"/>
    <n v="4"/>
    <n v="4"/>
    <n v="2"/>
    <n v="3"/>
    <n v="2"/>
    <n v="10"/>
    <n v="3"/>
    <x v="1"/>
    <n v="0"/>
    <n v="0"/>
    <n v="0"/>
    <n v="0"/>
    <n v="0"/>
    <n v="0"/>
    <n v="62"/>
    <s v="50-65"/>
    <n v="2428"/>
    <n v="0"/>
    <n v="0"/>
    <n v="0"/>
    <n v="1"/>
    <n v="0"/>
    <n v="0"/>
    <n v="0"/>
    <n v="0"/>
    <n v="1"/>
    <n v="441"/>
    <d v="2016-02-21T00:00:00"/>
    <n v="2"/>
    <s v="February"/>
    <n v="1"/>
    <s v="1372,51518,Low income,33,Low spender,0.000640552816491323,0,1,92,350,8,66,17,4,4,2,3,2,10,3,0,0,0,0,0,0,0,62,50-65,2428,0,0,0,1,0,0,0,0,1,441"/>
  </r>
  <r>
    <n v="1284"/>
    <x v="1080"/>
    <s v="Low income"/>
    <x v="25"/>
    <s v="Low spender"/>
    <n v="3.8813095538434665E-4"/>
    <n v="0"/>
    <n v="1"/>
    <n v="14"/>
    <n v="400"/>
    <n v="4"/>
    <n v="35"/>
    <n v="6"/>
    <n v="0"/>
    <n v="22"/>
    <n v="2"/>
    <n v="9"/>
    <n v="1"/>
    <n v="5"/>
    <n v="8"/>
    <x v="1"/>
    <n v="0"/>
    <n v="0"/>
    <n v="0"/>
    <n v="0"/>
    <n v="0"/>
    <n v="0"/>
    <n v="71"/>
    <s v="66+"/>
    <n v="2454"/>
    <n v="0"/>
    <n v="0"/>
    <n v="0"/>
    <n v="0"/>
    <n v="1"/>
    <n v="0"/>
    <n v="0"/>
    <n v="1"/>
    <n v="0"/>
    <n v="423"/>
    <d v="2016-01-26T00:00:00"/>
    <n v="1"/>
    <s v="January"/>
    <n v="1"/>
    <s v="1284,51529,Low income,20,Low spender,0.000388130955384347,0,1,14,400,4,35,6,0,22,2,9,1,5,8,0,0,0,0,0,0,0,71,66+,2454,0,0,0,0,1,0,0,1,0,423"/>
  </r>
  <r>
    <n v="1010"/>
    <x v="1081"/>
    <s v="High income"/>
    <x v="18"/>
    <s v="Low spender"/>
    <n v="3.1631819524827504E-3"/>
    <n v="1"/>
    <n v="0"/>
    <n v="83"/>
    <n v="191"/>
    <n v="56"/>
    <n v="139"/>
    <n v="51"/>
    <n v="8"/>
    <n v="100"/>
    <n v="4"/>
    <n v="4"/>
    <n v="3"/>
    <n v="8"/>
    <n v="4"/>
    <x v="1"/>
    <n v="0"/>
    <n v="0"/>
    <n v="0"/>
    <n v="0"/>
    <n v="0"/>
    <n v="0"/>
    <n v="41"/>
    <s v="36-50"/>
    <n v="2543"/>
    <n v="0"/>
    <n v="0"/>
    <n v="1"/>
    <n v="0"/>
    <n v="0"/>
    <n v="0"/>
    <n v="1"/>
    <n v="0"/>
    <n v="0"/>
    <n v="345"/>
    <d v="2015-10-29T00:00:00"/>
    <n v="10"/>
    <s v="October"/>
    <n v="1"/>
    <s v="1010,57537,High income,182,Low spender,0.00316318195248275,1,0,83,191,56,139,51,8,100,4,4,3,8,4,0,0,0,0,0,0,0,41,36-50,2543,0,0,1,0,0,0,1,0,0,345"/>
  </r>
  <r>
    <n v="943"/>
    <x v="1082"/>
    <s v="High income"/>
    <x v="22"/>
    <s v="Low spender"/>
    <n v="2.1512889346523003E-3"/>
    <n v="0"/>
    <n v="1"/>
    <n v="8"/>
    <n v="277"/>
    <n v="21"/>
    <n v="64"/>
    <n v="62"/>
    <n v="21"/>
    <n v="25"/>
    <n v="2"/>
    <n v="3"/>
    <n v="2"/>
    <n v="10"/>
    <n v="3"/>
    <x v="1"/>
    <n v="0"/>
    <n v="0"/>
    <n v="0"/>
    <n v="0"/>
    <n v="0"/>
    <n v="0"/>
    <n v="39"/>
    <s v="36-50"/>
    <n v="2567"/>
    <n v="0"/>
    <n v="1"/>
    <n v="0"/>
    <n v="0"/>
    <n v="0"/>
    <n v="0"/>
    <n v="1"/>
    <n v="0"/>
    <n v="0"/>
    <n v="420"/>
    <d v="2015-10-05T00:00:00"/>
    <n v="10"/>
    <s v="October"/>
    <n v="1"/>
    <s v="943,54386,High income,117,Low spender,0.0021512889346523,0,1,8,277,21,64,62,21,25,2,3,2,10,3,0,0,0,0,0,0,0,39,36-50,2567,0,1,0,0,0,0,1,0,0,420"/>
  </r>
  <r>
    <n v="2000"/>
    <x v="928"/>
    <s v="High income"/>
    <x v="697"/>
    <s v="High spender"/>
    <n v="1.2888769080432658E-2"/>
    <n v="0"/>
    <n v="2"/>
    <n v="59"/>
    <n v="295"/>
    <n v="21"/>
    <n v="78"/>
    <n v="39"/>
    <n v="13"/>
    <n v="13"/>
    <n v="1"/>
    <n v="4"/>
    <n v="4"/>
    <n v="7"/>
    <n v="3"/>
    <x v="1"/>
    <n v="0"/>
    <n v="0"/>
    <n v="0"/>
    <n v="0"/>
    <n v="0"/>
    <n v="0"/>
    <n v="67"/>
    <s v="66+"/>
    <n v="2225"/>
    <n v="0"/>
    <n v="1"/>
    <n v="0"/>
    <n v="0"/>
    <n v="0"/>
    <n v="0"/>
    <n v="0"/>
    <n v="1"/>
    <n v="0"/>
    <n v="433"/>
    <d v="2016-09-11T00:00:00"/>
    <n v="9"/>
    <s v="September"/>
    <n v="1"/>
    <s v="2000,59354,High income,765,High spender,0.0128887690804327,0,2,59,295,21,78,39,13,13,1,4,4,7,3,0,0,0,0,0,0,0,67,66+,2225,0,1,0,0,0,0,0,1,0,433"/>
  </r>
  <r>
    <n v="1681"/>
    <x v="1083"/>
    <s v="High income"/>
    <x v="327"/>
    <s v="High spender"/>
    <n v="1.7728099818040032E-2"/>
    <n v="0"/>
    <n v="1"/>
    <n v="14"/>
    <n v="383"/>
    <n v="0"/>
    <n v="53"/>
    <n v="6"/>
    <n v="4"/>
    <n v="40"/>
    <n v="3"/>
    <n v="8"/>
    <n v="1"/>
    <n v="6"/>
    <n v="6"/>
    <x v="1"/>
    <n v="0"/>
    <n v="0"/>
    <n v="0"/>
    <n v="0"/>
    <n v="0"/>
    <n v="0"/>
    <n v="54"/>
    <s v="50-65"/>
    <n v="2328"/>
    <n v="0"/>
    <n v="1"/>
    <n v="0"/>
    <n v="0"/>
    <n v="0"/>
    <n v="0"/>
    <n v="0"/>
    <n v="0"/>
    <n v="1"/>
    <n v="406"/>
    <d v="2016-05-31T00:00:00"/>
    <n v="5"/>
    <s v="May"/>
    <n v="1"/>
    <s v="1681,57705,High income,1023,High spender,0.01772809981804,0,1,14,383,0,53,6,4,40,3,8,1,6,6,0,0,0,0,0,0,0,54,50-65,2328,0,1,0,0,0,0,0,0,1,406"/>
  </r>
  <r>
    <n v="1843"/>
    <x v="1084"/>
    <s v="High income"/>
    <x v="379"/>
    <s v="Low spender"/>
    <n v="3.4069995589152357E-3"/>
    <n v="0"/>
    <n v="1"/>
    <n v="96"/>
    <n v="346"/>
    <n v="17"/>
    <n v="48"/>
    <n v="23"/>
    <n v="13"/>
    <n v="13"/>
    <n v="4"/>
    <n v="8"/>
    <n v="1"/>
    <n v="6"/>
    <n v="6"/>
    <x v="1"/>
    <n v="0"/>
    <n v="0"/>
    <n v="1"/>
    <n v="0"/>
    <n v="0"/>
    <n v="0"/>
    <n v="51"/>
    <s v="50-65"/>
    <n v="2273"/>
    <n v="0"/>
    <n v="1"/>
    <n v="0"/>
    <n v="0"/>
    <n v="0"/>
    <n v="0"/>
    <n v="1"/>
    <n v="0"/>
    <n v="0"/>
    <n v="434"/>
    <d v="2016-07-25T00:00:00"/>
    <n v="7"/>
    <s v="July"/>
    <n v="1"/>
    <s v="1843,65747,High income,224,Low spender,0.00340699955891524,0,1,96,346,17,48,23,13,13,4,8,1,6,6,0,0,0,1,0,0,0,51,50-65,2273,0,1,0,0,0,0,1,0,0,434"/>
  </r>
  <r>
    <n v="723"/>
    <x v="1085"/>
    <s v="High income"/>
    <x v="698"/>
    <s v="High spender"/>
    <n v="1.3345939852358268E-2"/>
    <n v="0"/>
    <n v="1"/>
    <n v="3"/>
    <n v="154"/>
    <n v="22"/>
    <n v="202"/>
    <n v="39"/>
    <n v="30"/>
    <n v="8"/>
    <n v="5"/>
    <n v="4"/>
    <n v="2"/>
    <n v="9"/>
    <n v="4"/>
    <x v="1"/>
    <n v="0"/>
    <n v="0"/>
    <n v="0"/>
    <n v="0"/>
    <n v="0"/>
    <n v="1"/>
    <n v="64"/>
    <s v="50-65"/>
    <n v="2635"/>
    <n v="0"/>
    <n v="0"/>
    <n v="1"/>
    <n v="0"/>
    <n v="0"/>
    <n v="0"/>
    <n v="0"/>
    <n v="0"/>
    <n v="1"/>
    <n v="439"/>
    <d v="2015-07-29T00:00:00"/>
    <n v="7"/>
    <s v="July"/>
    <n v="1"/>
    <s v="723,54998,High income,734,High spender,0.0133459398523583,0,1,3,154,22,202,39,30,8,5,4,2,9,4,0,0,0,0,0,0,1,64,50-65,2635,0,0,1,0,0,0,0,0,1,439"/>
  </r>
  <r>
    <n v="1554"/>
    <x v="1086"/>
    <s v="High income"/>
    <x v="222"/>
    <s v="Low spender"/>
    <n v="6.5833692373976731E-3"/>
    <n v="0"/>
    <n v="1"/>
    <n v="81"/>
    <n v="270"/>
    <n v="31"/>
    <n v="88"/>
    <n v="11"/>
    <n v="48"/>
    <n v="22"/>
    <n v="3"/>
    <n v="3"/>
    <n v="2"/>
    <n v="10"/>
    <n v="4"/>
    <x v="1"/>
    <n v="0"/>
    <n v="0"/>
    <n v="0"/>
    <n v="0"/>
    <n v="0"/>
    <n v="0"/>
    <n v="41"/>
    <s v="36-50"/>
    <n v="2374"/>
    <n v="0"/>
    <n v="1"/>
    <n v="0"/>
    <n v="0"/>
    <n v="0"/>
    <n v="0"/>
    <n v="1"/>
    <n v="0"/>
    <n v="0"/>
    <n v="426"/>
    <d v="2016-04-15T00:00:00"/>
    <n v="4"/>
    <s v="April"/>
    <n v="1"/>
    <s v="1554,58025,High income,382,Low spender,0.00658336923739767,0,1,81,270,31,88,11,48,22,3,3,2,10,4,0,0,0,0,0,0,0,41,36-50,2374,0,1,0,0,0,0,1,0,0,426"/>
  </r>
  <r>
    <n v="1547"/>
    <x v="1087"/>
    <s v="High income"/>
    <x v="254"/>
    <s v="Low spender"/>
    <n v="3.5761675135117642E-3"/>
    <n v="0"/>
    <n v="0"/>
    <n v="13"/>
    <n v="338"/>
    <n v="4"/>
    <n v="89"/>
    <n v="11"/>
    <n v="8"/>
    <n v="13"/>
    <n v="1"/>
    <n v="4"/>
    <n v="2"/>
    <n v="9"/>
    <n v="4"/>
    <x v="1"/>
    <n v="0"/>
    <n v="0"/>
    <n v="0"/>
    <n v="0"/>
    <n v="0"/>
    <n v="0"/>
    <n v="56"/>
    <s v="50-65"/>
    <n v="2377"/>
    <n v="0"/>
    <n v="0"/>
    <n v="1"/>
    <n v="0"/>
    <n v="0"/>
    <n v="0"/>
    <n v="0"/>
    <n v="0"/>
    <n v="1"/>
    <n v="437"/>
    <d v="2016-04-12T00:00:00"/>
    <n v="4"/>
    <s v="April"/>
    <n v="1"/>
    <s v="1547,61798,High income,221,Low spender,0.00357616751351176,0,0,13,338,4,89,11,8,13,1,4,2,9,4,0,0,0,0,0,0,0,56,50-65,2377,0,0,1,0,0,0,0,0,1,437"/>
  </r>
  <r>
    <n v="603"/>
    <x v="1088"/>
    <s v="Low income"/>
    <x v="699"/>
    <s v="Low spender"/>
    <n v="1.2178245225574315E-2"/>
    <n v="0"/>
    <n v="1"/>
    <n v="46"/>
    <n v="157"/>
    <n v="43"/>
    <n v="127"/>
    <n v="68"/>
    <n v="56"/>
    <n v="37"/>
    <n v="6"/>
    <n v="3"/>
    <n v="8"/>
    <n v="4"/>
    <n v="4"/>
    <x v="1"/>
    <n v="0"/>
    <n v="1"/>
    <n v="0"/>
    <n v="0"/>
    <n v="0"/>
    <n v="1"/>
    <n v="66"/>
    <s v="66+"/>
    <n v="2671"/>
    <n v="0"/>
    <n v="0"/>
    <n v="1"/>
    <n v="0"/>
    <n v="0"/>
    <n v="0"/>
    <n v="1"/>
    <n v="0"/>
    <n v="0"/>
    <n v="414"/>
    <d v="2015-06-23T00:00:00"/>
    <n v="6"/>
    <s v="June"/>
    <n v="1"/>
    <s v="603,36130,Low income,440,Low spender,0.0121782452255743,0,1,46,157,43,127,68,56,37,6,3,8,4,4,0,0,1,0,0,0,1,66,66+,2671,0,0,1,0,0,0,1,0,0,414"/>
  </r>
  <r>
    <n v="1317"/>
    <x v="1089"/>
    <s v="High income"/>
    <x v="22"/>
    <s v="Low spender"/>
    <n v="1.7492449840026314E-3"/>
    <n v="0"/>
    <n v="1"/>
    <n v="28"/>
    <n v="315"/>
    <n v="4"/>
    <n v="62"/>
    <n v="41"/>
    <n v="31"/>
    <n v="146"/>
    <n v="2"/>
    <n v="7"/>
    <n v="1"/>
    <n v="7"/>
    <n v="5"/>
    <x v="1"/>
    <n v="0"/>
    <n v="0"/>
    <n v="0"/>
    <n v="0"/>
    <n v="0"/>
    <n v="0"/>
    <n v="62"/>
    <s v="50-65"/>
    <n v="2445"/>
    <n v="0"/>
    <n v="0"/>
    <n v="0"/>
    <n v="1"/>
    <n v="0"/>
    <n v="0"/>
    <n v="1"/>
    <n v="0"/>
    <n v="0"/>
    <n v="307"/>
    <d v="2016-02-04T00:00:00"/>
    <n v="2"/>
    <s v="February"/>
    <n v="1"/>
    <s v="1317,66886,High income,117,Low spender,0.00174924498400263,0,1,28,315,4,62,41,31,146,2,7,1,7,5,0,0,0,0,0,0,0,62,50-65,2445,0,0,0,1,0,0,1,0,0,307"/>
  </r>
  <r>
    <n v="475"/>
    <x v="1090"/>
    <s v="High income"/>
    <x v="405"/>
    <s v="Low spender"/>
    <n v="8.8403260312240313E-4"/>
    <n v="0"/>
    <n v="1"/>
    <n v="46"/>
    <n v="226"/>
    <n v="22"/>
    <n v="133"/>
    <n v="41"/>
    <n v="31"/>
    <n v="31"/>
    <n v="3"/>
    <n v="4"/>
    <n v="3"/>
    <n v="8"/>
    <n v="4"/>
    <x v="1"/>
    <n v="0"/>
    <n v="0"/>
    <n v="0"/>
    <n v="0"/>
    <n v="0"/>
    <n v="0"/>
    <n v="45"/>
    <s v="36-50"/>
    <n v="2710"/>
    <n v="0"/>
    <n v="0"/>
    <n v="0"/>
    <n v="1"/>
    <n v="0"/>
    <n v="0"/>
    <n v="0"/>
    <n v="0"/>
    <n v="1"/>
    <n v="422"/>
    <d v="2015-05-15T00:00:00"/>
    <n v="5"/>
    <s v="May"/>
    <n v="1"/>
    <s v="475,56559,High income,50,Low spender,0.000884032603122403,0,1,46,226,22,133,41,31,31,3,4,3,8,4,0,0,0,0,0,0,0,45,36-50,2710,0,0,0,1,0,0,0,0,1,422"/>
  </r>
  <r>
    <n v="667"/>
    <x v="1091"/>
    <s v="Low income"/>
    <x v="417"/>
    <s v="Low spender"/>
    <n v="8.2079343365253077E-4"/>
    <n v="1"/>
    <n v="0"/>
    <n v="74"/>
    <n v="47"/>
    <n v="90"/>
    <n v="94"/>
    <n v="123"/>
    <n v="103"/>
    <n v="120"/>
    <n v="5"/>
    <n v="9"/>
    <n v="1"/>
    <n v="5"/>
    <n v="9"/>
    <x v="1"/>
    <n v="0"/>
    <n v="0"/>
    <n v="0"/>
    <n v="0"/>
    <n v="0"/>
    <n v="0"/>
    <n v="42"/>
    <s v="36-50"/>
    <n v="2654"/>
    <n v="0"/>
    <n v="1"/>
    <n v="0"/>
    <n v="0"/>
    <n v="0"/>
    <n v="1"/>
    <n v="0"/>
    <n v="0"/>
    <n v="0"/>
    <n v="337"/>
    <d v="2015-07-10T00:00:00"/>
    <n v="7"/>
    <s v="July"/>
    <n v="1"/>
    <s v="667,36550,Low income,30,Low spender,0.000820793433652531,1,0,74,47,90,94,123,103,120,5,9,1,5,9,0,0,0,0,0,0,0,42,36-50,2654,0,1,0,0,0,1,0,0,0,337"/>
  </r>
  <r>
    <n v="93"/>
    <x v="1092"/>
    <s v="Low income"/>
    <x v="548"/>
    <s v="High spender"/>
    <n v="2.1450178751489597E-2"/>
    <n v="0"/>
    <n v="0"/>
    <n v="38"/>
    <n v="167"/>
    <n v="13"/>
    <n v="180"/>
    <n v="86"/>
    <n v="13"/>
    <n v="70"/>
    <n v="2"/>
    <n v="7"/>
    <n v="3"/>
    <n v="5"/>
    <n v="8"/>
    <x v="1"/>
    <n v="0"/>
    <n v="0"/>
    <n v="0"/>
    <n v="0"/>
    <n v="0"/>
    <n v="0"/>
    <n v="55"/>
    <s v="50-65"/>
    <n v="2829"/>
    <n v="0"/>
    <n v="0"/>
    <n v="0"/>
    <n v="1"/>
    <n v="0"/>
    <n v="0"/>
    <n v="0"/>
    <n v="0"/>
    <n v="1"/>
    <n v="389"/>
    <d v="2015-01-16T00:00:00"/>
    <n v="1"/>
    <s v="January"/>
    <n v="1"/>
    <s v="93,32727,Low income,702,High spender,0.0214501787514896,0,0,38,167,13,180,86,13,70,2,7,3,5,8,0,0,0,0,0,0,0,55,50-65,2829,0,0,0,1,0,0,0,0,1,389"/>
  </r>
  <r>
    <n v="1529"/>
    <x v="1093"/>
    <s v="High income"/>
    <x v="79"/>
    <s v="Low spender"/>
    <n v="7.1123755334281653E-4"/>
    <n v="0"/>
    <n v="1"/>
    <n v="29"/>
    <n v="230"/>
    <n v="35"/>
    <n v="75"/>
    <n v="63"/>
    <n v="57"/>
    <n v="31"/>
    <n v="3"/>
    <n v="7"/>
    <n v="1"/>
    <n v="7"/>
    <n v="5"/>
    <x v="1"/>
    <n v="0"/>
    <n v="0"/>
    <n v="0"/>
    <n v="0"/>
    <n v="0"/>
    <n v="0"/>
    <n v="61"/>
    <s v="50-65"/>
    <n v="2383"/>
    <n v="1"/>
    <n v="0"/>
    <n v="0"/>
    <n v="0"/>
    <n v="0"/>
    <n v="1"/>
    <n v="0"/>
    <n v="0"/>
    <n v="0"/>
    <n v="429"/>
    <d v="2016-04-06T00:00:00"/>
    <n v="4"/>
    <s v="April"/>
    <n v="1"/>
    <s v="1529,59052,High income,42,Low spender,0.000711237553342817,0,1,29,230,35,75,63,57,31,3,7,1,7,5,0,0,0,0,0,0,0,61,50-65,2383,1,0,0,0,0,1,0,0,0,429"/>
  </r>
  <r>
    <n v="649"/>
    <x v="1094"/>
    <s v="Low income"/>
    <x v="700"/>
    <s v="High spender"/>
    <n v="3.5338282790151422E-2"/>
    <n v="0"/>
    <n v="1"/>
    <n v="80"/>
    <n v="162"/>
    <n v="61"/>
    <n v="83"/>
    <n v="97"/>
    <n v="57"/>
    <n v="61"/>
    <n v="4"/>
    <n v="4"/>
    <n v="3"/>
    <n v="8"/>
    <n v="5"/>
    <x v="1"/>
    <n v="0"/>
    <n v="0"/>
    <n v="0"/>
    <n v="0"/>
    <n v="0"/>
    <n v="0"/>
    <n v="45"/>
    <s v="36-50"/>
    <n v="2658"/>
    <n v="0"/>
    <n v="0"/>
    <n v="0"/>
    <n v="0"/>
    <n v="1"/>
    <n v="1"/>
    <n v="0"/>
    <n v="0"/>
    <n v="0"/>
    <n v="399"/>
    <d v="2015-07-06T00:00:00"/>
    <n v="7"/>
    <s v="July"/>
    <n v="1"/>
    <s v="649,47682,Low income,1685,High spender,0.0353382827901514,0,1,80,162,61,83,97,57,61,4,4,3,8,5,0,0,0,0,0,0,0,45,36-50,2658,0,0,0,0,1,1,0,0,0,399"/>
  </r>
  <r>
    <n v="1832"/>
    <x v="1095"/>
    <s v="High income"/>
    <x v="701"/>
    <s v="High spender"/>
    <n v="1.5334024377166959E-2"/>
    <n v="0"/>
    <n v="1"/>
    <n v="63"/>
    <n v="447"/>
    <n v="0"/>
    <n v="28"/>
    <n v="0"/>
    <n v="0"/>
    <n v="43"/>
    <n v="3"/>
    <n v="8"/>
    <n v="2"/>
    <n v="6"/>
    <n v="7"/>
    <x v="1"/>
    <n v="0"/>
    <n v="0"/>
    <n v="0"/>
    <n v="0"/>
    <n v="0"/>
    <n v="0"/>
    <n v="52"/>
    <s v="50-65"/>
    <n v="2277"/>
    <n v="0"/>
    <n v="1"/>
    <n v="0"/>
    <n v="0"/>
    <n v="0"/>
    <n v="0"/>
    <n v="0"/>
    <n v="0"/>
    <n v="1"/>
    <n v="432"/>
    <d v="2016-07-21T00:00:00"/>
    <n v="7"/>
    <s v="July"/>
    <n v="1"/>
    <s v="1832,55954,High income,858,High spender,0.015334024377167,0,1,63,447,0,28,0,0,43,3,8,2,6,7,0,0,0,0,0,0,0,52,50-65,2277,0,1,0,0,0,0,0,0,1,432"/>
  </r>
  <r>
    <n v="440"/>
    <x v="1096"/>
    <s v="Low income"/>
    <x v="702"/>
    <s v="High spender"/>
    <n v="2.2740710419793513E-2"/>
    <n v="1"/>
    <n v="0"/>
    <n v="19"/>
    <n v="378"/>
    <n v="0"/>
    <n v="101"/>
    <n v="0"/>
    <n v="0"/>
    <n v="72"/>
    <n v="5"/>
    <n v="6"/>
    <n v="4"/>
    <n v="6"/>
    <n v="7"/>
    <x v="1"/>
    <n v="0"/>
    <n v="0"/>
    <n v="0"/>
    <n v="0"/>
    <n v="0"/>
    <n v="0"/>
    <n v="40"/>
    <s v="36-50"/>
    <n v="2723"/>
    <n v="0"/>
    <n v="1"/>
    <n v="0"/>
    <n v="0"/>
    <n v="0"/>
    <n v="0"/>
    <n v="0"/>
    <n v="0"/>
    <n v="1"/>
    <n v="407"/>
    <d v="2015-05-02T00:00:00"/>
    <n v="5"/>
    <s v="May"/>
    <n v="1"/>
    <s v="440,43974,Low income,1000,High spender,0.0227407104197935,1,0,19,378,0,101,0,0,72,5,6,4,6,7,0,0,0,0,0,0,0,40,36-50,2723,0,1,0,0,0,0,0,0,1,407"/>
  </r>
  <r>
    <n v="580"/>
    <x v="1097"/>
    <s v="High income"/>
    <x v="346"/>
    <s v="Low spender"/>
    <n v="5.5884395357296383E-3"/>
    <n v="0"/>
    <n v="1"/>
    <n v="81"/>
    <n v="255"/>
    <n v="43"/>
    <n v="134"/>
    <n v="37"/>
    <n v="14"/>
    <n v="24"/>
    <n v="1"/>
    <n v="7"/>
    <n v="2"/>
    <n v="7"/>
    <n v="7"/>
    <x v="1"/>
    <n v="0"/>
    <n v="0"/>
    <n v="0"/>
    <n v="0"/>
    <n v="0"/>
    <n v="0"/>
    <n v="44"/>
    <s v="36-50"/>
    <n v="2681"/>
    <n v="0"/>
    <n v="0"/>
    <n v="1"/>
    <n v="0"/>
    <n v="0"/>
    <n v="0"/>
    <n v="0"/>
    <n v="1"/>
    <n v="0"/>
    <n v="459"/>
    <d v="2015-06-13T00:00:00"/>
    <n v="6"/>
    <s v="June"/>
    <n v="1"/>
    <s v="580,60482,High income,338,Low spender,0.00558843953572964,0,1,81,255,43,134,37,14,24,1,7,2,7,7,0,0,0,0,0,0,0,44,36-50,2681,0,0,1,0,0,0,0,1,0,459"/>
  </r>
  <r>
    <n v="2169"/>
    <x v="1098"/>
    <s v="High income"/>
    <x v="119"/>
    <s v="Low spender"/>
    <n v="5.1247541153328505E-3"/>
    <n v="1"/>
    <n v="1"/>
    <n v="52"/>
    <n v="456"/>
    <n v="4"/>
    <n v="24"/>
    <n v="0"/>
    <n v="0"/>
    <n v="9"/>
    <n v="7"/>
    <n v="8"/>
    <n v="2"/>
    <n v="6"/>
    <n v="7"/>
    <x v="1"/>
    <n v="0"/>
    <n v="0"/>
    <n v="1"/>
    <n v="0"/>
    <n v="0"/>
    <n v="0"/>
    <n v="43"/>
    <s v="36-50"/>
    <n v="2170"/>
    <n v="0"/>
    <n v="0"/>
    <n v="0"/>
    <n v="1"/>
    <n v="0"/>
    <n v="0"/>
    <n v="0"/>
    <n v="1"/>
    <n v="0"/>
    <n v="475"/>
    <d v="2016-11-05T00:00:00"/>
    <n v="11"/>
    <s v="November"/>
    <n v="1"/>
    <s v="2169,57954,High income,297,Low spender,0.00512475411533285,1,1,52,456,4,24,0,0,9,7,8,2,6,7,0,0,0,1,0,0,0,43,36-50,2170,0,0,0,1,0,0,0,1,0,475"/>
  </r>
  <r>
    <n v="178"/>
    <x v="1099"/>
    <s v="High income"/>
    <x v="17"/>
    <s v="Low spender"/>
    <n v="7.4065844535792322E-4"/>
    <n v="1"/>
    <n v="0"/>
    <n v="42"/>
    <n v="174"/>
    <n v="77"/>
    <n v="203"/>
    <n v="6"/>
    <n v="24"/>
    <n v="97"/>
    <n v="2"/>
    <n v="8"/>
    <n v="1"/>
    <n v="7"/>
    <n v="7"/>
    <x v="1"/>
    <n v="0"/>
    <n v="0"/>
    <n v="0"/>
    <n v="0"/>
    <n v="0"/>
    <n v="0"/>
    <n v="35"/>
    <s v="24-35"/>
    <n v="2808"/>
    <n v="0"/>
    <n v="0"/>
    <n v="0"/>
    <n v="1"/>
    <n v="0"/>
    <n v="0"/>
    <n v="1"/>
    <n v="0"/>
    <n v="0"/>
    <n v="387"/>
    <d v="2015-02-06T00:00:00"/>
    <n v="2"/>
    <s v="February"/>
    <n v="1"/>
    <s v="178,54006,High income,40,Low spender,0.000740658445357923,1,0,42,174,77,203,6,24,97,2,8,1,7,7,0,0,0,0,0,0,0,35,24-35,2808,0,0,0,1,0,0,1,0,0,387"/>
  </r>
  <r>
    <n v="1658"/>
    <x v="1100"/>
    <s v="High income"/>
    <x v="550"/>
    <s v="Low spender"/>
    <n v="3.1135817564013251E-3"/>
    <n v="0"/>
    <n v="0"/>
    <n v="75"/>
    <n v="187"/>
    <n v="81"/>
    <n v="149"/>
    <n v="25"/>
    <n v="43"/>
    <n v="91"/>
    <n v="1"/>
    <n v="2"/>
    <n v="2"/>
    <n v="12"/>
    <n v="1"/>
    <x v="1"/>
    <n v="0"/>
    <n v="0"/>
    <n v="0"/>
    <n v="0"/>
    <n v="0"/>
    <n v="0"/>
    <n v="41"/>
    <s v="36-50"/>
    <n v="2337"/>
    <n v="0"/>
    <n v="0"/>
    <n v="1"/>
    <n v="0"/>
    <n v="0"/>
    <n v="0"/>
    <n v="1"/>
    <n v="0"/>
    <n v="0"/>
    <n v="394"/>
    <d v="2016-05-22T00:00:00"/>
    <n v="5"/>
    <s v="May"/>
    <n v="1"/>
    <s v="1658,70337,High income,219,Low spender,0.00311358175640133,0,0,75,187,81,149,25,43,91,1,2,2,12,1,0,0,0,0,0,0,0,41,36-50,2337,0,0,1,0,0,0,1,0,0,394"/>
  </r>
  <r>
    <n v="542"/>
    <x v="1101"/>
    <s v="Low income"/>
    <x v="604"/>
    <s v="High spender"/>
    <n v="1.7432910339088829E-2"/>
    <n v="0"/>
    <n v="1"/>
    <n v="33"/>
    <n v="373"/>
    <n v="14"/>
    <n v="83"/>
    <n v="6"/>
    <n v="9"/>
    <n v="19"/>
    <n v="3"/>
    <n v="8"/>
    <n v="2"/>
    <n v="6"/>
    <n v="7"/>
    <x v="1"/>
    <n v="0"/>
    <n v="0"/>
    <n v="0"/>
    <n v="0"/>
    <n v="1"/>
    <n v="0"/>
    <n v="70"/>
    <s v="66+"/>
    <n v="2691"/>
    <n v="0"/>
    <n v="0"/>
    <n v="0"/>
    <n v="1"/>
    <n v="0"/>
    <n v="0"/>
    <n v="1"/>
    <n v="0"/>
    <n v="0"/>
    <n v="466"/>
    <d v="2015-06-03T00:00:00"/>
    <n v="6"/>
    <s v="June"/>
    <n v="1"/>
    <s v="542,48070,Low income,838,High spender,0.0174329103390888,0,1,33,373,14,83,6,9,19,3,8,2,6,7,0,0,0,0,0,1,0,70,66+,2691,0,0,0,1,0,0,1,0,0,466"/>
  </r>
  <r>
    <n v="1995"/>
    <x v="1102"/>
    <s v="High income"/>
    <x v="149"/>
    <s v="Low spender"/>
    <n v="2.9421379535796014E-4"/>
    <n v="0"/>
    <n v="1"/>
    <n v="70"/>
    <n v="403"/>
    <n v="24"/>
    <n v="29"/>
    <n v="6"/>
    <n v="24"/>
    <n v="218"/>
    <n v="2"/>
    <n v="5"/>
    <n v="5"/>
    <n v="6"/>
    <n v="3"/>
    <x v="1"/>
    <n v="0"/>
    <n v="1"/>
    <n v="0"/>
    <n v="0"/>
    <n v="0"/>
    <n v="0"/>
    <n v="61"/>
    <s v="50-65"/>
    <n v="2226"/>
    <n v="0"/>
    <n v="1"/>
    <n v="0"/>
    <n v="0"/>
    <n v="0"/>
    <n v="0"/>
    <n v="1"/>
    <n v="0"/>
    <n v="0"/>
    <n v="268"/>
    <d v="2016-09-10T00:00:00"/>
    <n v="9"/>
    <s v="September"/>
    <n v="1"/>
    <s v="1995,61180,High income,18,Low spender,0.00029421379535796,0,1,70,403,24,29,6,24,218,2,5,5,6,3,0,0,1,0,0,0,0,61,50-65,2226,0,1,0,0,0,0,1,0,0,268"/>
  </r>
  <r>
    <n v="268"/>
    <x v="1103"/>
    <s v="Low income"/>
    <x v="204"/>
    <s v="Low spender"/>
    <n v="5.0954656303903879E-3"/>
    <n v="0"/>
    <n v="2"/>
    <n v="28"/>
    <n v="370"/>
    <n v="9"/>
    <n v="92"/>
    <n v="6"/>
    <n v="9"/>
    <n v="4"/>
    <n v="3"/>
    <n v="7"/>
    <n v="1"/>
    <n v="8"/>
    <n v="7"/>
    <x v="1"/>
    <n v="0"/>
    <n v="0"/>
    <n v="0"/>
    <n v="0"/>
    <n v="0"/>
    <n v="0"/>
    <n v="57"/>
    <s v="50-65"/>
    <n v="2779"/>
    <n v="0"/>
    <n v="1"/>
    <n v="0"/>
    <n v="0"/>
    <n v="0"/>
    <n v="0"/>
    <n v="1"/>
    <n v="0"/>
    <n v="0"/>
    <n v="482"/>
    <d v="2015-03-07T00:00:00"/>
    <n v="3"/>
    <s v="March"/>
    <n v="1"/>
    <s v="268,50437,Low income,257,Low spender,0.00509546563039039,0,2,28,370,9,92,6,9,4,3,7,1,8,7,0,0,0,0,0,0,0,57,50-65,2779,0,1,0,0,0,0,1,0,0,482"/>
  </r>
  <r>
    <n v="1058"/>
    <x v="1104"/>
    <s v="High income"/>
    <x v="239"/>
    <s v="Low spender"/>
    <n v="4.0116635402930746E-3"/>
    <n v="0"/>
    <n v="1"/>
    <n v="64"/>
    <n v="378"/>
    <n v="0"/>
    <n v="88"/>
    <n v="19"/>
    <n v="4"/>
    <n v="73"/>
    <n v="4"/>
    <n v="8"/>
    <n v="5"/>
    <n v="3"/>
    <n v="7"/>
    <x v="1"/>
    <n v="0"/>
    <n v="0"/>
    <n v="0"/>
    <n v="0"/>
    <n v="0"/>
    <n v="0"/>
    <n v="55"/>
    <s v="50-65"/>
    <n v="2526"/>
    <n v="0"/>
    <n v="1"/>
    <n v="0"/>
    <n v="0"/>
    <n v="0"/>
    <n v="0"/>
    <n v="0"/>
    <n v="1"/>
    <n v="0"/>
    <n v="416"/>
    <d v="2015-11-15T00:00:00"/>
    <n v="11"/>
    <s v="November"/>
    <n v="1"/>
    <s v="1058,53843,High income,216,Low spender,0.00401166354029307,0,1,64,378,0,88,19,4,73,4,8,5,3,7,0,0,0,0,0,0,0,55,50-65,2526,0,1,0,0,0,0,0,1,0,416"/>
  </r>
  <r>
    <n v="224"/>
    <x v="1105"/>
    <s v="Low income"/>
    <x v="703"/>
    <s v="High spender"/>
    <n v="2.7780522020904547E-2"/>
    <n v="0"/>
    <n v="1"/>
    <n v="98"/>
    <n v="459"/>
    <n v="0"/>
    <n v="24"/>
    <n v="6"/>
    <n v="0"/>
    <n v="4"/>
    <n v="6"/>
    <n v="4"/>
    <n v="5"/>
    <n v="7"/>
    <n v="6"/>
    <x v="1"/>
    <n v="0"/>
    <n v="0"/>
    <n v="1"/>
    <n v="0"/>
    <n v="0"/>
    <n v="0"/>
    <n v="60"/>
    <s v="50-65"/>
    <n v="2792"/>
    <n v="1"/>
    <n v="0"/>
    <n v="0"/>
    <n v="0"/>
    <n v="0"/>
    <n v="0"/>
    <n v="0"/>
    <n v="0"/>
    <n v="1"/>
    <n v="485"/>
    <d v="2015-02-22T00:00:00"/>
    <n v="2"/>
    <s v="February"/>
    <n v="1"/>
    <s v="224,50611,Low income,1406,High spender,0.0277805220209045,0,1,98,459,0,24,6,0,4,6,4,5,7,6,0,0,0,1,0,0,0,60,50-65,2792,1,0,0,0,0,0,0,0,1,485"/>
  </r>
  <r>
    <n v="225"/>
    <x v="1105"/>
    <s v="Low income"/>
    <x v="369"/>
    <s v="Low spender"/>
    <n v="1.225030131789532E-3"/>
    <n v="0"/>
    <n v="1"/>
    <n v="98"/>
    <n v="459"/>
    <n v="0"/>
    <n v="24"/>
    <n v="6"/>
    <n v="0"/>
    <n v="4"/>
    <n v="6"/>
    <n v="4"/>
    <n v="5"/>
    <n v="7"/>
    <n v="6"/>
    <x v="1"/>
    <n v="0"/>
    <n v="0"/>
    <n v="1"/>
    <n v="0"/>
    <n v="0"/>
    <n v="1"/>
    <n v="60"/>
    <s v="50-65"/>
    <n v="2792"/>
    <n v="1"/>
    <n v="0"/>
    <n v="0"/>
    <n v="0"/>
    <n v="0"/>
    <n v="0"/>
    <n v="0"/>
    <n v="0"/>
    <n v="1"/>
    <n v="485"/>
    <d v="2015-02-22T00:00:00"/>
    <n v="2"/>
    <s v="February"/>
    <n v="1"/>
    <s v="225,50611,Low income,62,Low spender,0.00122503013178953,0,1,98,459,0,24,6,0,4,6,4,5,7,6,0,0,0,1,0,0,1,60,50-65,2792,1,0,0,0,0,0,0,0,1,485"/>
  </r>
  <r>
    <n v="2123"/>
    <x v="1106"/>
    <s v="Low income"/>
    <x v="149"/>
    <s v="Low spender"/>
    <n v="4.1111847063928924E-4"/>
    <n v="1"/>
    <n v="0"/>
    <n v="22"/>
    <n v="327"/>
    <n v="9"/>
    <n v="125"/>
    <n v="25"/>
    <n v="4"/>
    <n v="139"/>
    <n v="6"/>
    <n v="7"/>
    <n v="1"/>
    <n v="8"/>
    <n v="7"/>
    <x v="1"/>
    <n v="0"/>
    <n v="1"/>
    <n v="0"/>
    <n v="0"/>
    <n v="0"/>
    <n v="0"/>
    <n v="42"/>
    <s v="36-50"/>
    <n v="2190"/>
    <n v="0"/>
    <n v="1"/>
    <n v="0"/>
    <n v="0"/>
    <n v="0"/>
    <n v="0"/>
    <n v="0"/>
    <n v="1"/>
    <n v="0"/>
    <n v="351"/>
    <d v="2016-10-16T00:00:00"/>
    <n v="10"/>
    <s v="October"/>
    <n v="1"/>
    <s v="2123,43783,Low income,18,Low spender,0.000411118470639289,1,0,22,327,9,125,25,4,139,6,7,1,8,7,0,0,1,0,0,0,0,42,36-50,2190,0,1,0,0,0,0,0,1,0,351"/>
  </r>
  <r>
    <n v="277"/>
    <x v="1107"/>
    <s v="High income"/>
    <x v="646"/>
    <s v="Low spender"/>
    <n v="1.4598785112595227E-3"/>
    <n v="0"/>
    <n v="1"/>
    <n v="74"/>
    <n v="457"/>
    <n v="4"/>
    <n v="29"/>
    <n v="0"/>
    <n v="0"/>
    <n v="9"/>
    <n v="1"/>
    <n v="8"/>
    <n v="1"/>
    <n v="7"/>
    <n v="7"/>
    <x v="1"/>
    <n v="0"/>
    <n v="0"/>
    <n v="1"/>
    <n v="0"/>
    <n v="0"/>
    <n v="0"/>
    <n v="55"/>
    <s v="50-65"/>
    <n v="2776"/>
    <n v="0"/>
    <n v="1"/>
    <n v="0"/>
    <n v="0"/>
    <n v="0"/>
    <n v="0"/>
    <n v="1"/>
    <n v="0"/>
    <n v="0"/>
    <n v="481"/>
    <d v="2015-03-10T00:00:00"/>
    <n v="3"/>
    <s v="March"/>
    <n v="1"/>
    <s v="277,59594,High income,87,Low spender,0.00145987851125952,0,1,74,457,4,29,0,0,9,1,8,1,7,7,0,0,0,1,0,0,0,55,50-65,2776,0,1,0,0,0,0,1,0,0,481"/>
  </r>
  <r>
    <n v="151"/>
    <x v="1108"/>
    <s v="High income"/>
    <x v="122"/>
    <s v="Low spender"/>
    <n v="5.6390013841185218E-4"/>
    <n v="0"/>
    <n v="1"/>
    <n v="38"/>
    <n v="158"/>
    <n v="19"/>
    <n v="288"/>
    <n v="25"/>
    <n v="0"/>
    <n v="38"/>
    <n v="1"/>
    <n v="6"/>
    <n v="4"/>
    <n v="9"/>
    <n v="7"/>
    <x v="1"/>
    <n v="0"/>
    <n v="0"/>
    <n v="1"/>
    <n v="1"/>
    <n v="0"/>
    <n v="1"/>
    <n v="64"/>
    <s v="50-65"/>
    <n v="2816"/>
    <n v="0"/>
    <n v="0"/>
    <n v="0"/>
    <n v="0"/>
    <n v="1"/>
    <n v="0"/>
    <n v="0"/>
    <n v="0"/>
    <n v="1"/>
    <n v="452"/>
    <d v="2015-01-29T00:00:00"/>
    <n v="1"/>
    <s v="January"/>
    <n v="1"/>
    <s v="151,78028,High income,44,Low spender,0.000563900138411852,0,1,38,158,19,288,25,0,38,1,6,4,9,7,0,0,0,1,1,0,1,64,50-65,2816,0,0,0,0,1,0,0,0,1,452"/>
  </r>
  <r>
    <n v="2067"/>
    <x v="1109"/>
    <s v="High income"/>
    <x v="417"/>
    <s v="Low spender"/>
    <n v="4.5476594712587923E-4"/>
    <n v="0"/>
    <n v="1"/>
    <n v="12"/>
    <n v="376"/>
    <n v="9"/>
    <n v="83"/>
    <n v="19"/>
    <n v="4"/>
    <n v="4"/>
    <n v="2"/>
    <n v="5"/>
    <n v="4"/>
    <n v="7"/>
    <n v="3"/>
    <x v="1"/>
    <n v="0"/>
    <n v="0"/>
    <n v="0"/>
    <n v="0"/>
    <n v="0"/>
    <n v="0"/>
    <n v="50"/>
    <s v="36-50"/>
    <n v="2207"/>
    <n v="0"/>
    <n v="0"/>
    <n v="0"/>
    <n v="1"/>
    <n v="0"/>
    <n v="0"/>
    <n v="0"/>
    <n v="0"/>
    <n v="1"/>
    <n v="487"/>
    <d v="2016-09-29T00:00:00"/>
    <n v="9"/>
    <s v="September"/>
    <n v="1"/>
    <s v="2067,65968,High income,30,Low spender,0.000454765947125879,0,1,12,376,9,83,19,4,4,2,5,4,7,3,0,0,0,0,0,0,0,50,36-50,2207,0,0,0,1,0,0,0,0,1,487"/>
  </r>
  <r>
    <n v="1506"/>
    <x v="1110"/>
    <s v="High income"/>
    <x v="550"/>
    <s v="Low spender"/>
    <n v="3.6963896906172466E-3"/>
    <n v="0"/>
    <n v="2"/>
    <n v="87"/>
    <n v="327"/>
    <n v="9"/>
    <n v="122"/>
    <n v="19"/>
    <n v="14"/>
    <n v="83"/>
    <n v="5"/>
    <n v="5"/>
    <n v="2"/>
    <n v="9"/>
    <n v="6"/>
    <x v="1"/>
    <n v="0"/>
    <n v="0"/>
    <n v="0"/>
    <n v="0"/>
    <n v="0"/>
    <n v="0"/>
    <n v="58"/>
    <s v="50-65"/>
    <n v="2392"/>
    <n v="0"/>
    <n v="0"/>
    <n v="1"/>
    <n v="0"/>
    <n v="0"/>
    <n v="0"/>
    <n v="0"/>
    <n v="1"/>
    <n v="0"/>
    <n v="408"/>
    <d v="2016-03-28T00:00:00"/>
    <n v="3"/>
    <s v="March"/>
    <n v="1"/>
    <s v="1506,59247,High income,219,Low spender,0.00369638969061725,0,2,87,327,9,122,19,14,83,5,5,2,9,6,0,0,0,0,0,0,0,58,50-65,2392,0,0,1,0,0,0,0,1,0,408"/>
  </r>
  <r>
    <n v="1267"/>
    <x v="1111"/>
    <s v="Low income"/>
    <x v="431"/>
    <s v="High spender"/>
    <n v="2.0322702284319368E-2"/>
    <n v="0"/>
    <n v="2"/>
    <n v="91"/>
    <n v="369"/>
    <n v="9"/>
    <n v="87"/>
    <n v="12"/>
    <n v="14"/>
    <n v="34"/>
    <n v="3"/>
    <n v="6"/>
    <n v="2"/>
    <n v="8"/>
    <n v="5"/>
    <x v="1"/>
    <n v="0"/>
    <n v="0"/>
    <n v="0"/>
    <n v="0"/>
    <n v="0"/>
    <n v="0"/>
    <n v="64"/>
    <s v="50-65"/>
    <n v="2461"/>
    <n v="0"/>
    <n v="1"/>
    <n v="0"/>
    <n v="0"/>
    <n v="0"/>
    <n v="0"/>
    <n v="1"/>
    <n v="0"/>
    <n v="0"/>
    <n v="457"/>
    <d v="2016-01-19T00:00:00"/>
    <n v="1"/>
    <s v="January"/>
    <n v="1"/>
    <s v="1267,50387,Low income,1024,High spender,0.0203227022843194,0,2,91,369,9,87,12,14,34,3,6,2,8,5,0,0,0,0,0,0,0,64,50-65,2461,0,1,0,0,0,0,1,0,0,457"/>
  </r>
  <r>
    <n v="1174"/>
    <x v="1112"/>
    <s v="High income"/>
    <x v="704"/>
    <s v="High spender"/>
    <n v="1.2433508468491988E-2"/>
    <n v="0"/>
    <n v="1"/>
    <n v="34"/>
    <n v="356"/>
    <n v="0"/>
    <n v="107"/>
    <n v="19"/>
    <n v="9"/>
    <n v="117"/>
    <n v="2"/>
    <n v="7"/>
    <n v="1"/>
    <n v="8"/>
    <n v="5"/>
    <x v="1"/>
    <n v="0"/>
    <n v="0"/>
    <n v="0"/>
    <n v="0"/>
    <n v="0"/>
    <n v="0"/>
    <n v="54"/>
    <s v="50-65"/>
    <n v="2490"/>
    <n v="0"/>
    <n v="1"/>
    <n v="0"/>
    <n v="0"/>
    <n v="0"/>
    <n v="0"/>
    <n v="1"/>
    <n v="0"/>
    <n v="0"/>
    <n v="374"/>
    <d v="2015-12-21T00:00:00"/>
    <n v="12"/>
    <s v="December"/>
    <n v="1"/>
    <s v="1174,61286,High income,762,High spender,0.012433508468492,0,1,34,356,0,107,19,9,117,2,7,1,8,5,0,0,0,0,0,0,0,54,50-65,2490,0,1,0,0,0,0,1,0,0,374"/>
  </r>
  <r>
    <n v="1757"/>
    <x v="1113"/>
    <s v="High income"/>
    <x v="477"/>
    <s v="Low spender"/>
    <n v="3.0411212481819385E-3"/>
    <n v="0"/>
    <n v="1"/>
    <n v="73"/>
    <n v="458"/>
    <n v="0"/>
    <n v="24"/>
    <n v="6"/>
    <n v="4"/>
    <n v="34"/>
    <n v="2"/>
    <n v="6"/>
    <n v="2"/>
    <n v="8"/>
    <n v="6"/>
    <x v="1"/>
    <n v="0"/>
    <n v="0"/>
    <n v="0"/>
    <n v="0"/>
    <n v="0"/>
    <n v="0"/>
    <n v="49"/>
    <s v="36-50"/>
    <n v="2301"/>
    <n v="0"/>
    <n v="0"/>
    <n v="1"/>
    <n v="0"/>
    <n v="0"/>
    <n v="0"/>
    <n v="0"/>
    <n v="0"/>
    <n v="1"/>
    <n v="458"/>
    <d v="2016-06-27T00:00:00"/>
    <n v="6"/>
    <s v="June"/>
    <n v="1"/>
    <s v="1757,60504,High income,184,Low spender,0.00304112124818194,0,1,73,458,0,24,6,4,34,2,6,2,8,6,0,0,0,0,0,0,0,49,36-50,2301,0,0,1,0,0,0,0,0,1,458"/>
  </r>
  <r>
    <n v="387"/>
    <x v="1114"/>
    <s v="High income"/>
    <x v="683"/>
    <s v="Low spender"/>
    <n v="8.600304776584751E-3"/>
    <n v="0"/>
    <n v="1"/>
    <n v="82"/>
    <n v="462"/>
    <n v="0"/>
    <n v="24"/>
    <n v="6"/>
    <n v="0"/>
    <n v="4"/>
    <n v="2"/>
    <n v="9"/>
    <n v="2"/>
    <n v="5"/>
    <n v="7"/>
    <x v="1"/>
    <n v="0"/>
    <n v="0"/>
    <n v="1"/>
    <n v="0"/>
    <n v="0"/>
    <n v="1"/>
    <n v="48"/>
    <s v="36-50"/>
    <n v="2742"/>
    <n v="0"/>
    <n v="1"/>
    <n v="0"/>
    <n v="0"/>
    <n v="0"/>
    <n v="0"/>
    <n v="0"/>
    <n v="0"/>
    <n v="1"/>
    <n v="488"/>
    <d v="2015-04-13T00:00:00"/>
    <n v="4"/>
    <s v="April"/>
    <n v="1"/>
    <s v="387,57091,High income,491,Low spender,0.00860030477658475,0,1,82,462,0,24,6,0,4,2,9,2,5,7,0,0,0,1,0,0,1,48,36-50,2742,0,1,0,0,0,0,0,0,1,488"/>
  </r>
  <r>
    <n v="2062"/>
    <x v="1115"/>
    <s v="High income"/>
    <x v="705"/>
    <s v="High spender"/>
    <n v="1.4613810585468651E-2"/>
    <n v="0"/>
    <n v="1"/>
    <n v="29"/>
    <n v="245"/>
    <n v="19"/>
    <n v="125"/>
    <n v="37"/>
    <n v="67"/>
    <n v="14"/>
    <n v="1"/>
    <n v="4"/>
    <n v="2"/>
    <n v="10"/>
    <n v="2"/>
    <x v="1"/>
    <n v="0"/>
    <n v="0"/>
    <n v="0"/>
    <n v="0"/>
    <n v="0"/>
    <n v="0"/>
    <n v="63"/>
    <s v="50-65"/>
    <n v="2207"/>
    <n v="0"/>
    <n v="0"/>
    <n v="0"/>
    <n v="0"/>
    <n v="1"/>
    <n v="0"/>
    <n v="1"/>
    <n v="0"/>
    <n v="0"/>
    <n v="479"/>
    <d v="2016-09-29T00:00:00"/>
    <n v="9"/>
    <s v="September"/>
    <n v="1"/>
    <s v="2062,65486,High income,957,High spender,0.0146138105854687,0,1,29,245,19,125,37,67,14,1,4,2,10,2,0,0,0,0,0,0,0,63,50-65,2207,0,0,0,0,1,0,1,0,0,479"/>
  </r>
  <r>
    <n v="1019"/>
    <x v="1116"/>
    <s v="High income"/>
    <x v="235"/>
    <s v="Low spender"/>
    <n v="5.7343317816906157E-4"/>
    <n v="0"/>
    <n v="1"/>
    <n v="71"/>
    <n v="378"/>
    <n v="14"/>
    <n v="68"/>
    <n v="19"/>
    <n v="14"/>
    <n v="14"/>
    <n v="2"/>
    <n v="3"/>
    <n v="5"/>
    <n v="8"/>
    <n v="3"/>
    <x v="1"/>
    <n v="0"/>
    <n v="0"/>
    <n v="0"/>
    <n v="0"/>
    <n v="0"/>
    <n v="0"/>
    <n v="70"/>
    <s v="66+"/>
    <n v="2540"/>
    <n v="0"/>
    <n v="0"/>
    <n v="0"/>
    <n v="1"/>
    <n v="0"/>
    <n v="0"/>
    <n v="0"/>
    <n v="0"/>
    <n v="1"/>
    <n v="479"/>
    <d v="2015-11-01T00:00:00"/>
    <n v="11"/>
    <s v="November"/>
    <n v="1"/>
    <s v="1019,59292,High income,34,Low spender,0.000573433178169062,0,1,71,378,14,68,19,14,14,2,3,5,8,3,0,0,0,0,0,0,0,70,66+,2540,0,0,0,1,0,0,0,0,1,479"/>
  </r>
  <r>
    <n v="297"/>
    <x v="1117"/>
    <s v="Low income"/>
    <x v="458"/>
    <s v="Low spender"/>
    <n v="2.8782409701087596E-3"/>
    <n v="1"/>
    <n v="0"/>
    <n v="42"/>
    <n v="235"/>
    <n v="0"/>
    <n v="235"/>
    <n v="19"/>
    <n v="4"/>
    <n v="191"/>
    <n v="5"/>
    <n v="8"/>
    <n v="1"/>
    <n v="7"/>
    <n v="8"/>
    <x v="1"/>
    <n v="0"/>
    <n v="0"/>
    <n v="0"/>
    <n v="0"/>
    <n v="0"/>
    <n v="0"/>
    <n v="31"/>
    <s v="24-35"/>
    <n v="2767"/>
    <n v="0"/>
    <n v="1"/>
    <n v="0"/>
    <n v="0"/>
    <n v="0"/>
    <n v="0"/>
    <n v="1"/>
    <n v="0"/>
    <n v="0"/>
    <n v="302"/>
    <d v="2015-03-19T00:00:00"/>
    <n v="3"/>
    <s v="March"/>
    <n v="1"/>
    <s v="297,42387,Low income,122,Low spender,0.00287824097010876,1,0,42,235,0,235,19,4,191,5,8,1,7,8,0,0,0,0,0,0,0,31,24-35,2767,0,1,0,0,0,0,1,0,0,302"/>
  </r>
  <r>
    <n v="2101"/>
    <x v="1118"/>
    <s v="High income"/>
    <x v="278"/>
    <s v="Low spender"/>
    <n v="7.7002972672898535E-4"/>
    <n v="0"/>
    <n v="1"/>
    <n v="19"/>
    <n v="451"/>
    <n v="0"/>
    <n v="39"/>
    <n v="0"/>
    <n v="4"/>
    <n v="24"/>
    <n v="1"/>
    <n v="7"/>
    <n v="1"/>
    <n v="8"/>
    <n v="5"/>
    <x v="1"/>
    <n v="0"/>
    <n v="0"/>
    <n v="0"/>
    <n v="0"/>
    <n v="0"/>
    <n v="0"/>
    <n v="43"/>
    <s v="36-50"/>
    <n v="2196"/>
    <n v="0"/>
    <n v="1"/>
    <n v="0"/>
    <n v="0"/>
    <n v="0"/>
    <n v="0"/>
    <n v="0"/>
    <n v="1"/>
    <n v="0"/>
    <n v="470"/>
    <d v="2016-10-10T00:00:00"/>
    <n v="10"/>
    <s v="October"/>
    <n v="1"/>
    <s v="2101,55842,High income,43,Low spender,0.000770029726728985,0,1,19,451,0,39,0,4,24,1,7,1,8,5,0,0,0,0,0,0,0,43,36-50,2196,0,1,0,0,0,0,0,1,0,470"/>
  </r>
  <r>
    <n v="637"/>
    <x v="1119"/>
    <s v="Low income"/>
    <x v="287"/>
    <s v="Low spender"/>
    <n v="1.0773540185304892E-3"/>
    <n v="0"/>
    <n v="1"/>
    <n v="31"/>
    <n v="302"/>
    <n v="29"/>
    <n v="131"/>
    <n v="32"/>
    <n v="0"/>
    <n v="27"/>
    <n v="6"/>
    <n v="8"/>
    <n v="1"/>
    <n v="7"/>
    <n v="8"/>
    <x v="1"/>
    <n v="0"/>
    <n v="0"/>
    <n v="0"/>
    <n v="0"/>
    <n v="0"/>
    <n v="0"/>
    <n v="65"/>
    <s v="50-65"/>
    <n v="2660"/>
    <n v="1"/>
    <n v="0"/>
    <n v="0"/>
    <n v="0"/>
    <n v="0"/>
    <n v="1"/>
    <n v="0"/>
    <n v="0"/>
    <n v="0"/>
    <n v="467"/>
    <d v="2015-07-04T00:00:00"/>
    <n v="7"/>
    <s v="July"/>
    <n v="1"/>
    <s v="637,41769,Low income,45,Low spender,0.00107735401853049,0,1,31,302,29,131,32,0,27,6,8,1,7,8,0,0,0,0,0,0,0,65,50-65,2660,1,0,0,0,0,1,0,0,0,467"/>
  </r>
  <r>
    <n v="163"/>
    <x v="1120"/>
    <s v="High income"/>
    <x v="706"/>
    <s v="Low spender"/>
    <n v="6.9095766732691515E-4"/>
    <n v="0"/>
    <n v="0"/>
    <n v="7"/>
    <n v="179"/>
    <n v="21"/>
    <n v="273"/>
    <n v="0"/>
    <n v="21"/>
    <n v="63"/>
    <n v="1"/>
    <n v="6"/>
    <n v="10"/>
    <n v="6"/>
    <n v="5"/>
    <x v="0"/>
    <n v="0"/>
    <n v="1"/>
    <n v="0"/>
    <n v="1"/>
    <n v="0"/>
    <n v="1"/>
    <n v="45"/>
    <s v="36-50"/>
    <n v="2814"/>
    <n v="0"/>
    <n v="1"/>
    <n v="0"/>
    <n v="0"/>
    <n v="0"/>
    <n v="0"/>
    <n v="0"/>
    <n v="0"/>
    <n v="1"/>
    <n v="431"/>
    <d v="2015-01-31T00:00:00"/>
    <n v="1"/>
    <s v="January"/>
    <n v="1"/>
    <s v="163,86836,High income,60,Low spender,0.000690957667326915,0,0,7,179,21,273,0,21,63,1,6,10,6,5,1,0,1,0,1,0,1,45,36-50,2814,0,1,0,0,0,0,0,0,1,431"/>
  </r>
  <r>
    <n v="1183"/>
    <x v="1121"/>
    <s v="High income"/>
    <x v="402"/>
    <s v="Low spender"/>
    <n v="1.6486233994614496E-4"/>
    <n v="0"/>
    <n v="1"/>
    <n v="63"/>
    <n v="376"/>
    <n v="4"/>
    <n v="94"/>
    <n v="12"/>
    <n v="9"/>
    <n v="24"/>
    <n v="3"/>
    <n v="6"/>
    <n v="2"/>
    <n v="8"/>
    <n v="5"/>
    <x v="1"/>
    <n v="0"/>
    <n v="0"/>
    <n v="0"/>
    <n v="0"/>
    <n v="0"/>
    <n v="0"/>
    <n v="71"/>
    <s v="66+"/>
    <n v="2487"/>
    <n v="0"/>
    <n v="0"/>
    <n v="0"/>
    <n v="1"/>
    <n v="0"/>
    <n v="0"/>
    <n v="1"/>
    <n v="0"/>
    <n v="0"/>
    <n v="471"/>
    <d v="2015-12-24T00:00:00"/>
    <n v="12"/>
    <s v="December"/>
    <n v="1"/>
    <s v="1183,54591,High income,9,Low spender,0.000164862339946145,0,1,63,376,4,94,12,9,24,3,6,2,8,5,0,0,0,0,0,0,0,71,66+,2487,0,0,0,1,0,0,1,0,0,471"/>
  </r>
  <r>
    <n v="2204"/>
    <x v="1122"/>
    <s v="High income"/>
    <x v="636"/>
    <s v="Low spender"/>
    <n v="3.326487518440311E-4"/>
    <n v="0"/>
    <n v="1"/>
    <n v="50"/>
    <n v="448"/>
    <n v="4"/>
    <n v="34"/>
    <n v="6"/>
    <n v="4"/>
    <n v="39"/>
    <n v="3"/>
    <n v="8"/>
    <n v="1"/>
    <n v="7"/>
    <n v="5"/>
    <x v="1"/>
    <n v="0"/>
    <n v="0"/>
    <n v="1"/>
    <n v="0"/>
    <n v="0"/>
    <n v="0"/>
    <n v="68"/>
    <s v="66+"/>
    <n v="2159"/>
    <n v="1"/>
    <n v="0"/>
    <n v="0"/>
    <n v="0"/>
    <n v="0"/>
    <n v="0"/>
    <n v="1"/>
    <n v="0"/>
    <n v="0"/>
    <n v="457"/>
    <d v="2016-11-16T00:00:00"/>
    <n v="11"/>
    <s v="November"/>
    <n v="1"/>
    <s v="2204,69142,High income,23,Low spender,0.000332648751844031,0,1,50,448,4,34,6,4,39,3,8,1,7,5,0,0,0,1,0,0,0,68,66+,2159,1,0,0,0,0,0,1,0,0,457"/>
  </r>
  <r>
    <n v="1137"/>
    <x v="1123"/>
    <s v="Low income"/>
    <x v="482"/>
    <s v="Low spender"/>
    <n v="3.0402397446198615E-4"/>
    <n v="1"/>
    <n v="1"/>
    <n v="11"/>
    <n v="342"/>
    <n v="9"/>
    <n v="112"/>
    <n v="19"/>
    <n v="14"/>
    <n v="19"/>
    <n v="10"/>
    <n v="5"/>
    <n v="2"/>
    <n v="9"/>
    <n v="7"/>
    <x v="1"/>
    <n v="0"/>
    <n v="0"/>
    <n v="0"/>
    <n v="0"/>
    <n v="0"/>
    <n v="1"/>
    <n v="44"/>
    <s v="36-50"/>
    <n v="2502"/>
    <n v="0"/>
    <n v="1"/>
    <n v="0"/>
    <n v="0"/>
    <n v="0"/>
    <n v="0"/>
    <n v="1"/>
    <n v="0"/>
    <n v="0"/>
    <n v="477"/>
    <d v="2015-12-09T00:00:00"/>
    <n v="12"/>
    <s v="December"/>
    <n v="1"/>
    <s v="1137,46049,Low income,14,Low spender,0.000304023974461986,1,1,11,342,9,112,19,14,19,10,5,2,9,7,0,0,0,0,0,0,1,44,36-50,2502,0,1,0,0,0,0,1,0,0,477"/>
  </r>
  <r>
    <n v="1126"/>
    <x v="1124"/>
    <s v="High income"/>
    <x v="666"/>
    <s v="High spender"/>
    <n v="2.517909647655095E-2"/>
    <n v="0"/>
    <n v="1"/>
    <n v="8"/>
    <n v="279"/>
    <n v="83"/>
    <n v="88"/>
    <n v="32"/>
    <n v="14"/>
    <n v="34"/>
    <n v="1"/>
    <n v="4"/>
    <n v="2"/>
    <n v="10"/>
    <n v="3"/>
    <x v="1"/>
    <n v="0"/>
    <n v="0"/>
    <n v="0"/>
    <n v="0"/>
    <n v="0"/>
    <n v="0"/>
    <n v="55"/>
    <s v="50-65"/>
    <n v="2506"/>
    <n v="0"/>
    <n v="0"/>
    <n v="1"/>
    <n v="0"/>
    <n v="0"/>
    <n v="0"/>
    <n v="1"/>
    <n v="0"/>
    <n v="0"/>
    <n v="462"/>
    <d v="2015-12-05T00:00:00"/>
    <n v="12"/>
    <s v="December"/>
    <n v="1"/>
    <s v="1126,61559,High income,1550,High spender,0.0251790964765509,0,1,8,279,83,88,32,14,34,1,4,2,10,3,0,0,0,0,0,0,0,55,50-65,2506,0,0,1,0,0,0,1,0,0,462"/>
  </r>
  <r>
    <n v="1959"/>
    <x v="1125"/>
    <s v="High income"/>
    <x v="18"/>
    <s v="Low spender"/>
    <n v="2.7775234258157065E-3"/>
    <n v="0"/>
    <n v="1"/>
    <n v="22"/>
    <n v="397"/>
    <n v="19"/>
    <n v="69"/>
    <n v="12"/>
    <n v="0"/>
    <n v="9"/>
    <n v="1"/>
    <n v="4"/>
    <n v="4"/>
    <n v="8"/>
    <n v="2"/>
    <x v="1"/>
    <n v="0"/>
    <n v="0"/>
    <n v="0"/>
    <n v="0"/>
    <n v="0"/>
    <n v="0"/>
    <n v="56"/>
    <s v="50-65"/>
    <n v="2238"/>
    <n v="0"/>
    <n v="1"/>
    <n v="0"/>
    <n v="0"/>
    <n v="0"/>
    <n v="0"/>
    <n v="0"/>
    <n v="0"/>
    <n v="1"/>
    <n v="488"/>
    <d v="2016-08-29T00:00:00"/>
    <n v="8"/>
    <s v="August"/>
    <n v="1"/>
    <s v="1959,65526,High income,182,Low spender,0.00277752342581571,0,1,22,397,19,69,12,0,9,1,4,4,8,2,0,0,0,0,0,0,0,56,50-65,2238,0,1,0,0,0,0,0,0,1,488"/>
  </r>
  <r>
    <n v="1070"/>
    <x v="1126"/>
    <s v="Low income"/>
    <x v="53"/>
    <s v="Low spender"/>
    <n v="4.4356250729543596E-4"/>
    <n v="1"/>
    <n v="1"/>
    <n v="64"/>
    <n v="379"/>
    <n v="4"/>
    <n v="93"/>
    <n v="12"/>
    <n v="9"/>
    <n v="98"/>
    <n v="7"/>
    <n v="6"/>
    <n v="6"/>
    <n v="4"/>
    <n v="6"/>
    <x v="1"/>
    <n v="0"/>
    <n v="0"/>
    <n v="0"/>
    <n v="0"/>
    <n v="0"/>
    <n v="0"/>
    <n v="49"/>
    <s v="36-50"/>
    <n v="2523"/>
    <n v="1"/>
    <n v="0"/>
    <n v="0"/>
    <n v="0"/>
    <n v="0"/>
    <n v="0"/>
    <n v="0"/>
    <n v="1"/>
    <n v="0"/>
    <n v="399"/>
    <d v="2015-11-18T00:00:00"/>
    <n v="11"/>
    <s v="November"/>
    <n v="1"/>
    <s v="1070,42835,Low income,19,Low spender,0.000443562507295436,1,1,64,379,4,93,12,9,98,7,6,6,4,6,0,0,0,0,0,0,0,49,36-50,2523,1,0,0,0,0,0,0,1,0,399"/>
  </r>
  <r>
    <n v="1015"/>
    <x v="1127"/>
    <s v="High income"/>
    <x v="216"/>
    <s v="Low spender"/>
    <n v="7.081192653639281E-4"/>
    <n v="1"/>
    <n v="1"/>
    <n v="57"/>
    <n v="328"/>
    <n v="9"/>
    <n v="124"/>
    <n v="12"/>
    <n v="24"/>
    <n v="109"/>
    <n v="7"/>
    <n v="4"/>
    <n v="2"/>
    <n v="10"/>
    <n v="3"/>
    <x v="1"/>
    <n v="0"/>
    <n v="0"/>
    <n v="0"/>
    <n v="0"/>
    <n v="0"/>
    <n v="0"/>
    <n v="42"/>
    <s v="36-50"/>
    <n v="2541"/>
    <n v="0"/>
    <n v="1"/>
    <n v="0"/>
    <n v="0"/>
    <n v="0"/>
    <n v="0"/>
    <n v="1"/>
    <n v="0"/>
    <n v="0"/>
    <n v="388"/>
    <d v="2015-10-31T00:00:00"/>
    <n v="10"/>
    <s v="October"/>
    <n v="1"/>
    <s v="1015,66373,High income,47,Low spender,0.000708119265363928,1,1,57,328,9,124,12,24,109,7,4,2,10,3,0,0,0,0,0,0,0,42,36-50,2541,0,1,0,0,0,0,1,0,0,388"/>
  </r>
  <r>
    <n v="572"/>
    <x v="1128"/>
    <s v="Low income"/>
    <x v="322"/>
    <s v="High spender"/>
    <n v="2.0689355413569782E-2"/>
    <n v="1"/>
    <n v="1"/>
    <n v="21"/>
    <n v="410"/>
    <n v="0"/>
    <n v="59"/>
    <n v="19"/>
    <n v="9"/>
    <n v="44"/>
    <n v="10"/>
    <n v="7"/>
    <n v="1"/>
    <n v="8"/>
    <n v="7"/>
    <x v="1"/>
    <n v="0"/>
    <n v="0"/>
    <n v="0"/>
    <n v="0"/>
    <n v="0"/>
    <n v="0"/>
    <n v="46"/>
    <s v="36-50"/>
    <n v="2683"/>
    <n v="0"/>
    <n v="0"/>
    <n v="0"/>
    <n v="1"/>
    <n v="0"/>
    <n v="0"/>
    <n v="0"/>
    <n v="1"/>
    <n v="0"/>
    <n v="453"/>
    <d v="2015-06-11T00:00:00"/>
    <n v="6"/>
    <s v="June"/>
    <n v="1"/>
    <s v="572,46014,Low income,952,High spender,0.0206893554135698,1,1,21,410,0,59,19,9,44,10,7,1,8,7,0,0,0,0,0,0,0,46,36-50,2683,0,0,0,1,0,0,0,1,0,453"/>
  </r>
  <r>
    <n v="204"/>
    <x v="1129"/>
    <s v="High income"/>
    <x v="68"/>
    <s v="Low spender"/>
    <n v="1.5882774874474844E-3"/>
    <n v="1"/>
    <n v="1"/>
    <n v="55"/>
    <n v="368"/>
    <n v="24"/>
    <n v="68"/>
    <n v="38"/>
    <n v="0"/>
    <n v="88"/>
    <n v="6"/>
    <n v="8"/>
    <n v="2"/>
    <n v="6"/>
    <n v="7"/>
    <x v="1"/>
    <n v="0"/>
    <n v="0"/>
    <n v="0"/>
    <n v="0"/>
    <n v="0"/>
    <n v="0"/>
    <n v="52"/>
    <s v="50-65"/>
    <n v="2800"/>
    <n v="0"/>
    <n v="0"/>
    <n v="0"/>
    <n v="1"/>
    <n v="0"/>
    <n v="0"/>
    <n v="1"/>
    <n v="0"/>
    <n v="0"/>
    <n v="410"/>
    <d v="2015-02-14T00:00:00"/>
    <n v="2"/>
    <s v="February"/>
    <n v="1"/>
    <s v="204,58554,High income,93,Low spender,0.00158827748744748,1,1,55,368,24,68,38,0,88,6,8,2,6,7,0,0,0,0,0,0,0,52,50-65,2800,0,0,0,1,0,0,1,0,0,410"/>
  </r>
  <r>
    <n v="391"/>
    <x v="1130"/>
    <s v="Low income"/>
    <x v="602"/>
    <s v="Low spender"/>
    <n v="1.9771626605056204E-2"/>
    <n v="0"/>
    <n v="0"/>
    <n v="67"/>
    <n v="68"/>
    <n v="0"/>
    <n v="226"/>
    <n v="51"/>
    <n v="157"/>
    <n v="68"/>
    <n v="3"/>
    <n v="10"/>
    <n v="2"/>
    <n v="4"/>
    <n v="9"/>
    <x v="1"/>
    <n v="0"/>
    <n v="0"/>
    <n v="0"/>
    <n v="0"/>
    <n v="0"/>
    <n v="0"/>
    <n v="66"/>
    <s v="66+"/>
    <n v="2741"/>
    <n v="0"/>
    <n v="0"/>
    <n v="1"/>
    <n v="0"/>
    <n v="0"/>
    <n v="0"/>
    <n v="1"/>
    <n v="0"/>
    <n v="0"/>
    <n v="434"/>
    <d v="2015-04-14T00:00:00"/>
    <n v="4"/>
    <s v="April"/>
    <n v="1"/>
    <s v="391,22507,Low income,445,Low spender,0.0197716266050562,0,0,67,68,0,226,51,157,68,3,10,2,4,9,0,0,0,0,0,0,0,66,66+,2741,0,0,1,0,0,0,1,0,0,434"/>
  </r>
  <r>
    <n v="14"/>
    <x v="1131"/>
    <s v="High income"/>
    <x v="388"/>
    <s v="Low spender"/>
    <n v="1.8786398647379298E-4"/>
    <n v="0"/>
    <n v="1"/>
    <n v="86"/>
    <n v="176"/>
    <n v="72"/>
    <n v="98"/>
    <n v="136"/>
    <n v="21"/>
    <n v="229"/>
    <n v="4"/>
    <n v="5"/>
    <n v="2"/>
    <n v="12"/>
    <n v="5"/>
    <x v="1"/>
    <n v="0"/>
    <n v="0"/>
    <n v="0"/>
    <n v="0"/>
    <n v="0"/>
    <n v="0"/>
    <n v="64"/>
    <s v="50-65"/>
    <n v="2854"/>
    <n v="0"/>
    <n v="1"/>
    <n v="0"/>
    <n v="0"/>
    <n v="0"/>
    <n v="1"/>
    <n v="0"/>
    <n v="0"/>
    <n v="0"/>
    <n v="274"/>
    <d v="2014-12-22T00:00:00"/>
    <n v="12"/>
    <s v="December"/>
    <n v="1"/>
    <s v="14,53230,High income,10,Low spender,0.000187863986473793,0,1,86,176,72,98,136,21,229,4,5,2,12,5,0,0,0,0,0,0,0,64,50-65,2854,0,1,0,0,0,1,0,0,0,274"/>
  </r>
  <r>
    <n v="798"/>
    <x v="1132"/>
    <s v="Low income"/>
    <x v="122"/>
    <s v="Low spender"/>
    <n v="8.594589315362828E-4"/>
    <n v="1"/>
    <n v="1"/>
    <n v="46"/>
    <n v="230"/>
    <n v="14"/>
    <n v="156"/>
    <n v="82"/>
    <n v="24"/>
    <n v="58"/>
    <n v="8"/>
    <n v="9"/>
    <n v="2"/>
    <n v="5"/>
    <n v="8"/>
    <x v="1"/>
    <n v="0"/>
    <n v="0"/>
    <n v="0"/>
    <n v="0"/>
    <n v="0"/>
    <n v="0"/>
    <n v="58"/>
    <s v="50-65"/>
    <n v="2613"/>
    <n v="0"/>
    <n v="0"/>
    <n v="0"/>
    <n v="1"/>
    <n v="0"/>
    <n v="0"/>
    <n v="1"/>
    <n v="0"/>
    <n v="0"/>
    <n v="448"/>
    <d v="2015-08-20T00:00:00"/>
    <n v="8"/>
    <s v="August"/>
    <n v="1"/>
    <s v="798,51195,Low income,44,Low spender,0.000859458931536283,1,1,46,230,14,156,82,24,58,8,9,2,5,8,0,0,0,0,0,0,0,58,50-65,2613,0,0,0,1,0,0,1,0,0,448"/>
  </r>
  <r>
    <n v="839"/>
    <x v="1133"/>
    <s v="High income"/>
    <x v="548"/>
    <s v="High spender"/>
    <n v="1.0677130863296223E-2"/>
    <n v="0"/>
    <n v="1"/>
    <n v="58"/>
    <n v="172"/>
    <n v="73"/>
    <n v="93"/>
    <n v="95"/>
    <n v="78"/>
    <n v="34"/>
    <n v="2"/>
    <n v="2"/>
    <n v="4"/>
    <n v="10"/>
    <n v="1"/>
    <x v="1"/>
    <n v="0"/>
    <n v="0"/>
    <n v="0"/>
    <n v="0"/>
    <n v="1"/>
    <n v="0"/>
    <n v="65"/>
    <s v="50-65"/>
    <n v="2599"/>
    <n v="0"/>
    <n v="0"/>
    <n v="0"/>
    <n v="1"/>
    <n v="0"/>
    <n v="0"/>
    <n v="1"/>
    <n v="0"/>
    <n v="0"/>
    <n v="477"/>
    <d v="2015-09-03T00:00:00"/>
    <n v="9"/>
    <s v="September"/>
    <n v="1"/>
    <s v="839,65748,High income,702,High spender,0.0106771308632962,0,1,58,172,73,93,95,78,34,2,2,4,10,1,0,0,0,0,0,1,0,65,50-65,2599,0,0,0,1,0,0,1,0,0,477"/>
  </r>
  <r>
    <n v="1327"/>
    <x v="1134"/>
    <s v="High income"/>
    <x v="4"/>
    <s v="Low spender"/>
    <n v="1.159135214879081E-3"/>
    <n v="0"/>
    <n v="1"/>
    <n v="19"/>
    <n v="256"/>
    <n v="34"/>
    <n v="103"/>
    <n v="90"/>
    <n v="29"/>
    <n v="49"/>
    <n v="2"/>
    <n v="3"/>
    <n v="3"/>
    <n v="10"/>
    <n v="3"/>
    <x v="1"/>
    <n v="0"/>
    <n v="0"/>
    <n v="0"/>
    <n v="0"/>
    <n v="0"/>
    <n v="0"/>
    <n v="44"/>
    <s v="36-50"/>
    <n v="2443"/>
    <n v="0"/>
    <n v="1"/>
    <n v="0"/>
    <n v="0"/>
    <n v="0"/>
    <n v="0"/>
    <n v="1"/>
    <n v="0"/>
    <n v="0"/>
    <n v="463"/>
    <d v="2016-02-06T00:00:00"/>
    <n v="2"/>
    <s v="February"/>
    <n v="1"/>
    <s v="1327,56939,High income,66,Low spender,0.00115913521487908,0,1,19,256,34,103,90,29,49,2,3,3,10,3,0,0,0,0,0,0,0,44,36-50,2443,0,1,0,0,0,0,1,0,0,463"/>
  </r>
  <r>
    <n v="743"/>
    <x v="1135"/>
    <s v="Low income"/>
    <x v="707"/>
    <s v="High spender"/>
    <n v="2.4047020949686609E-2"/>
    <n v="0"/>
    <n v="0"/>
    <n v="11"/>
    <n v="123"/>
    <n v="133"/>
    <n v="142"/>
    <n v="71"/>
    <n v="44"/>
    <n v="88"/>
    <n v="1"/>
    <n v="6"/>
    <n v="2"/>
    <n v="8"/>
    <n v="6"/>
    <x v="1"/>
    <n v="0"/>
    <n v="0"/>
    <n v="0"/>
    <n v="0"/>
    <n v="0"/>
    <n v="0"/>
    <n v="57"/>
    <s v="50-65"/>
    <n v="2628"/>
    <n v="1"/>
    <n v="0"/>
    <n v="0"/>
    <n v="0"/>
    <n v="0"/>
    <n v="0"/>
    <n v="0"/>
    <n v="0"/>
    <n v="1"/>
    <n v="425"/>
    <d v="2015-08-05T00:00:00"/>
    <n v="8"/>
    <s v="August"/>
    <n v="1"/>
    <s v="743,41003,Low income,986,High spender,0.0240470209496866,0,0,11,123,133,142,71,44,88,1,6,2,8,6,0,0,0,0,0,0,0,57,50-65,2628,1,0,0,0,0,0,0,0,1,425"/>
  </r>
  <r>
    <n v="169"/>
    <x v="1136"/>
    <s v="Low income"/>
    <x v="708"/>
    <s v="High spender"/>
    <n v="2.0567560531111688E-2"/>
    <n v="0"/>
    <n v="0"/>
    <n v="65"/>
    <n v="153"/>
    <n v="64"/>
    <n v="123"/>
    <n v="116"/>
    <n v="64"/>
    <n v="14"/>
    <n v="2"/>
    <n v="5"/>
    <n v="2"/>
    <n v="9"/>
    <n v="6"/>
    <x v="1"/>
    <n v="0"/>
    <n v="0"/>
    <n v="0"/>
    <n v="0"/>
    <n v="0"/>
    <n v="1"/>
    <n v="46"/>
    <s v="36-50"/>
    <n v="2812"/>
    <n v="0"/>
    <n v="1"/>
    <n v="0"/>
    <n v="0"/>
    <n v="0"/>
    <n v="0"/>
    <n v="0"/>
    <n v="0"/>
    <n v="1"/>
    <n v="506"/>
    <d v="2015-02-02T00:00:00"/>
    <n v="2"/>
    <s v="February"/>
    <n v="1"/>
    <s v="169,38410,Low income,790,High spender,0.0205675605311117,0,0,65,153,64,123,116,64,14,2,5,2,9,6,0,0,0,0,0,0,1,46,36-50,2812,0,1,0,0,0,0,0,0,1,506"/>
  </r>
  <r>
    <n v="8"/>
    <x v="1137"/>
    <s v="Low income"/>
    <x v="646"/>
    <s v="Low spender"/>
    <n v="2.666094631037019E-3"/>
    <n v="0"/>
    <n v="0"/>
    <n v="32"/>
    <n v="63"/>
    <n v="151"/>
    <n v="137"/>
    <n v="153"/>
    <n v="19"/>
    <n v="53"/>
    <n v="2"/>
    <n v="4"/>
    <n v="4"/>
    <n v="8"/>
    <n v="5"/>
    <x v="1"/>
    <n v="0"/>
    <n v="0"/>
    <n v="0"/>
    <n v="0"/>
    <n v="0"/>
    <n v="0"/>
    <n v="57"/>
    <s v="50-65"/>
    <n v="2855"/>
    <n v="0"/>
    <n v="1"/>
    <n v="0"/>
    <n v="0"/>
    <n v="0"/>
    <n v="1"/>
    <n v="0"/>
    <n v="0"/>
    <n v="0"/>
    <n v="470"/>
    <d v="2014-12-21T00:00:00"/>
    <n v="12"/>
    <s v="December"/>
    <n v="1"/>
    <s v="8,32632,Low income,87,Low spender,0.00266609463103702,0,0,32,63,151,137,153,19,53,2,4,4,8,5,0,0,0,0,0,0,0,57,50-65,2855,0,1,0,0,0,1,0,0,0,470"/>
  </r>
  <r>
    <n v="380"/>
    <x v="1138"/>
    <s v="Low income"/>
    <x v="709"/>
    <s v="Low spender"/>
    <n v="1.1186242591201269E-2"/>
    <n v="0"/>
    <n v="1"/>
    <n v="72"/>
    <n v="505"/>
    <n v="0"/>
    <n v="26"/>
    <n v="0"/>
    <n v="0"/>
    <n v="75"/>
    <n v="5"/>
    <n v="7"/>
    <n v="4"/>
    <n v="6"/>
    <n v="6"/>
    <x v="1"/>
    <n v="0"/>
    <n v="0"/>
    <n v="1"/>
    <n v="0"/>
    <n v="0"/>
    <n v="0"/>
    <n v="60"/>
    <s v="50-65"/>
    <n v="2743"/>
    <n v="0"/>
    <n v="0"/>
    <n v="0"/>
    <n v="0"/>
    <n v="1"/>
    <n v="0"/>
    <n v="1"/>
    <n v="0"/>
    <n v="0"/>
    <n v="456"/>
    <d v="2015-04-12T00:00:00"/>
    <n v="4"/>
    <s v="April"/>
    <n v="1"/>
    <s v="380,47916,Low income,536,Low spender,0.0111862425912013,0,1,72,505,0,26,0,0,75,5,7,4,6,6,0,0,0,1,0,0,0,60,50-65,2743,0,0,0,0,1,0,1,0,0,456"/>
  </r>
  <r>
    <n v="977"/>
    <x v="1139"/>
    <s v="Low income"/>
    <x v="710"/>
    <s v="Low spender"/>
    <n v="3.2702345764417332E-3"/>
    <n v="0"/>
    <n v="1"/>
    <n v="95"/>
    <n v="359"/>
    <n v="0"/>
    <n v="134"/>
    <n v="13"/>
    <n v="26"/>
    <n v="123"/>
    <n v="4"/>
    <n v="6"/>
    <n v="3"/>
    <n v="8"/>
    <n v="5"/>
    <x v="1"/>
    <n v="0"/>
    <n v="0"/>
    <n v="0"/>
    <n v="0"/>
    <n v="0"/>
    <n v="0"/>
    <n v="67"/>
    <s v="66+"/>
    <n v="2555"/>
    <n v="0"/>
    <n v="1"/>
    <n v="0"/>
    <n v="0"/>
    <n v="0"/>
    <n v="0"/>
    <n v="1"/>
    <n v="0"/>
    <n v="0"/>
    <n v="409"/>
    <d v="2015-10-17T00:00:00"/>
    <n v="10"/>
    <s v="October"/>
    <n v="1"/>
    <s v="977,47703,Low income,156,Low spender,0.00327023457644173,0,1,95,359,0,134,13,26,123,4,6,3,8,5,0,0,0,0,0,0,0,67,66+,2555,0,1,0,0,0,0,1,0,0,409"/>
  </r>
  <r>
    <n v="898"/>
    <x v="1140"/>
    <s v="High income"/>
    <x v="286"/>
    <s v="Low spender"/>
    <n v="9.9513919575784354E-3"/>
    <n v="0"/>
    <n v="2"/>
    <n v="42"/>
    <n v="421"/>
    <n v="5"/>
    <n v="90"/>
    <n v="0"/>
    <n v="16"/>
    <n v="10"/>
    <n v="3"/>
    <n v="7"/>
    <n v="3"/>
    <n v="7"/>
    <n v="5"/>
    <x v="1"/>
    <n v="0"/>
    <n v="0"/>
    <n v="0"/>
    <n v="0"/>
    <n v="0"/>
    <n v="0"/>
    <n v="53"/>
    <s v="50-65"/>
    <n v="2579"/>
    <n v="0"/>
    <n v="0"/>
    <n v="0"/>
    <n v="1"/>
    <n v="0"/>
    <n v="0"/>
    <n v="0"/>
    <n v="0"/>
    <n v="1"/>
    <n v="522"/>
    <d v="2015-09-23T00:00:00"/>
    <n v="9"/>
    <s v="September"/>
    <n v="1"/>
    <s v="898,56575,High income,563,Low spender,0.00995139195757844,0,2,42,421,5,90,0,16,10,3,7,3,7,5,0,0,0,0,0,0,0,53,50-65,2579,0,0,0,1,0,0,0,0,1,522"/>
  </r>
  <r>
    <n v="149"/>
    <x v="1141"/>
    <s v="Low income"/>
    <x v="711"/>
    <s v="Low spender"/>
    <n v="1.3322675193178791E-3"/>
    <n v="0"/>
    <n v="0"/>
    <n v="94"/>
    <n v="351"/>
    <n v="16"/>
    <n v="156"/>
    <n v="7"/>
    <n v="5"/>
    <n v="145"/>
    <n v="1"/>
    <n v="6"/>
    <n v="4"/>
    <n v="7"/>
    <n v="6"/>
    <x v="1"/>
    <n v="0"/>
    <n v="0"/>
    <n v="0"/>
    <n v="0"/>
    <n v="0"/>
    <n v="0"/>
    <n v="28"/>
    <s v="24-35"/>
    <n v="2816"/>
    <n v="0"/>
    <n v="0"/>
    <n v="1"/>
    <n v="0"/>
    <n v="0"/>
    <n v="0"/>
    <n v="1"/>
    <n v="0"/>
    <n v="0"/>
    <n v="390"/>
    <d v="2015-01-29T00:00:00"/>
    <n v="1"/>
    <s v="January"/>
    <n v="1"/>
    <s v="149,48789,Low income,65,Low spender,0.00133226751931788,0,0,94,351,16,156,7,5,145,1,6,4,7,6,0,0,0,0,0,0,0,28,24-35,2816,0,0,1,0,0,0,1,0,0,390"/>
  </r>
  <r>
    <n v="2042"/>
    <x v="1142"/>
    <s v="High income"/>
    <x v="222"/>
    <s v="Low spender"/>
    <n v="7.2627716409681157E-3"/>
    <n v="0"/>
    <n v="1"/>
    <n v="69"/>
    <n v="492"/>
    <n v="0"/>
    <n v="37"/>
    <n v="7"/>
    <n v="0"/>
    <n v="42"/>
    <n v="3"/>
    <n v="6"/>
    <n v="3"/>
    <n v="8"/>
    <n v="5"/>
    <x v="1"/>
    <n v="0"/>
    <n v="0"/>
    <n v="0"/>
    <n v="0"/>
    <n v="0"/>
    <n v="0"/>
    <n v="58"/>
    <s v="50-65"/>
    <n v="2212"/>
    <n v="0"/>
    <n v="0"/>
    <n v="1"/>
    <n v="0"/>
    <n v="0"/>
    <n v="0"/>
    <n v="0"/>
    <n v="0"/>
    <n v="1"/>
    <n v="494"/>
    <d v="2016-09-24T00:00:00"/>
    <n v="9"/>
    <s v="September"/>
    <n v="1"/>
    <s v="2042,52597,High income,382,Low spender,0.00726277164096812,0,1,69,492,0,37,7,0,42,3,6,3,8,5,0,0,0,0,0,0,0,58,50-65,2212,0,0,1,0,0,0,0,0,1,494"/>
  </r>
  <r>
    <n v="1293"/>
    <x v="1143"/>
    <s v="High income"/>
    <x v="457"/>
    <s v="Low spender"/>
    <n v="2.3712948517940718E-3"/>
    <n v="0"/>
    <n v="1"/>
    <n v="93"/>
    <n v="509"/>
    <n v="0"/>
    <n v="27"/>
    <n v="0"/>
    <n v="0"/>
    <n v="10"/>
    <n v="1"/>
    <n v="8"/>
    <n v="3"/>
    <n v="6"/>
    <n v="7"/>
    <x v="1"/>
    <n v="0"/>
    <n v="0"/>
    <n v="1"/>
    <n v="0"/>
    <n v="0"/>
    <n v="0"/>
    <n v="56"/>
    <s v="50-65"/>
    <n v="2451"/>
    <n v="0"/>
    <n v="1"/>
    <n v="0"/>
    <n v="0"/>
    <n v="0"/>
    <n v="0"/>
    <n v="0"/>
    <n v="1"/>
    <n v="0"/>
    <n v="526"/>
    <d v="2016-01-29T00:00:00"/>
    <n v="1"/>
    <s v="January"/>
    <n v="1"/>
    <s v="1293,64100,High income,152,Low spender,0.00237129485179407,0,1,93,509,0,27,0,0,10,1,8,3,6,7,0,0,0,1,0,0,0,56,50-65,2451,0,1,0,0,0,0,0,1,0,526"/>
  </r>
  <r>
    <n v="1841"/>
    <x v="1144"/>
    <s v="High income"/>
    <x v="142"/>
    <s v="Low spender"/>
    <n v="2.8629856850715747E-3"/>
    <n v="0"/>
    <n v="2"/>
    <n v="86"/>
    <n v="335"/>
    <n v="42"/>
    <n v="127"/>
    <n v="28"/>
    <n v="5"/>
    <n v="5"/>
    <n v="3"/>
    <n v="7"/>
    <n v="2"/>
    <n v="8"/>
    <n v="6"/>
    <x v="1"/>
    <n v="0"/>
    <n v="0"/>
    <n v="0"/>
    <n v="0"/>
    <n v="0"/>
    <n v="0"/>
    <n v="69"/>
    <s v="66+"/>
    <n v="2274"/>
    <n v="0"/>
    <n v="1"/>
    <n v="0"/>
    <n v="0"/>
    <n v="0"/>
    <n v="0"/>
    <n v="1"/>
    <n v="0"/>
    <n v="0"/>
    <n v="532"/>
    <d v="2016-07-24T00:00:00"/>
    <n v="7"/>
    <s v="July"/>
    <n v="1"/>
    <s v="1841,53790,High income,154,Low spender,0.00286298568507157,0,2,86,335,42,127,28,5,5,3,7,2,8,6,0,0,0,0,0,0,0,69,66+,2274,0,1,0,0,0,0,1,0,0,532"/>
  </r>
  <r>
    <n v="903"/>
    <x v="1145"/>
    <s v="High income"/>
    <x v="712"/>
    <s v="High spender"/>
    <n v="1.5622096572960632E-2"/>
    <n v="0"/>
    <n v="1"/>
    <n v="38"/>
    <n v="204"/>
    <n v="97"/>
    <n v="97"/>
    <n v="21"/>
    <n v="118"/>
    <n v="26"/>
    <n v="1"/>
    <n v="5"/>
    <n v="2"/>
    <n v="10"/>
    <n v="4"/>
    <x v="1"/>
    <n v="0"/>
    <n v="0"/>
    <n v="0"/>
    <n v="0"/>
    <n v="0"/>
    <n v="0"/>
    <n v="62"/>
    <s v="50-65"/>
    <n v="2578"/>
    <n v="0"/>
    <n v="0"/>
    <n v="1"/>
    <n v="0"/>
    <n v="0"/>
    <n v="1"/>
    <n v="0"/>
    <n v="0"/>
    <n v="0"/>
    <n v="511"/>
    <d v="2015-09-24T00:00:00"/>
    <n v="9"/>
    <s v="September"/>
    <n v="1"/>
    <s v="903,75342,High income,1177,High spender,0.0156220965729606,0,1,38,204,97,97,21,118,26,1,5,2,10,4,0,0,0,0,0,0,0,62,50-65,2578,0,0,1,0,0,1,0,0,0,511"/>
  </r>
  <r>
    <n v="715"/>
    <x v="1146"/>
    <s v="Low income"/>
    <x v="149"/>
    <s v="Low spender"/>
    <n v="4.0609137055837562E-4"/>
    <n v="0"/>
    <n v="1"/>
    <n v="69"/>
    <n v="516"/>
    <n v="0"/>
    <n v="21"/>
    <n v="0"/>
    <n v="0"/>
    <n v="5"/>
    <n v="4"/>
    <n v="8"/>
    <n v="2"/>
    <n v="7"/>
    <n v="8"/>
    <x v="1"/>
    <n v="0"/>
    <n v="0"/>
    <n v="1"/>
    <n v="0"/>
    <n v="0"/>
    <n v="0"/>
    <n v="48"/>
    <s v="36-50"/>
    <n v="2638"/>
    <n v="0"/>
    <n v="1"/>
    <n v="0"/>
    <n v="0"/>
    <n v="0"/>
    <n v="0"/>
    <n v="0"/>
    <n v="0"/>
    <n v="1"/>
    <n v="532"/>
    <d v="2015-07-26T00:00:00"/>
    <n v="7"/>
    <s v="July"/>
    <n v="1"/>
    <s v="715,44325,Low income,18,Low spender,0.000406091370558376,0,1,69,516,0,21,0,0,5,4,8,2,7,8,0,0,0,1,0,0,0,48,36-50,2638,0,1,0,0,0,0,0,0,1,532"/>
  </r>
  <r>
    <n v="291"/>
    <x v="1147"/>
    <s v="High income"/>
    <x v="713"/>
    <s v="High spender"/>
    <n v="2.4669244138615969E-2"/>
    <n v="1"/>
    <n v="1"/>
    <n v="51"/>
    <n v="230"/>
    <n v="48"/>
    <n v="214"/>
    <n v="13"/>
    <n v="32"/>
    <n v="75"/>
    <n v="8"/>
    <n v="9"/>
    <n v="1"/>
    <n v="7"/>
    <n v="9"/>
    <x v="1"/>
    <n v="0"/>
    <n v="0"/>
    <n v="0"/>
    <n v="0"/>
    <n v="0"/>
    <n v="0"/>
    <n v="39"/>
    <s v="36-50"/>
    <n v="2769"/>
    <n v="0"/>
    <n v="0"/>
    <n v="0"/>
    <n v="1"/>
    <n v="0"/>
    <n v="0"/>
    <n v="1"/>
    <n v="0"/>
    <n v="0"/>
    <n v="462"/>
    <d v="2015-03-17T00:00:00"/>
    <n v="3"/>
    <s v="March"/>
    <n v="1"/>
    <s v="291,56386,High income,1391,High spender,0.024669244138616,1,1,51,230,48,214,13,32,75,8,9,1,7,9,0,0,0,0,0,0,0,39,36-50,2769,0,0,0,1,0,0,1,0,0,462"/>
  </r>
  <r>
    <n v="635"/>
    <x v="1148"/>
    <s v="Low income"/>
    <x v="571"/>
    <s v="High spender"/>
    <n v="1.176934450468211E-2"/>
    <n v="0"/>
    <n v="1"/>
    <n v="45"/>
    <n v="443"/>
    <n v="10"/>
    <n v="75"/>
    <n v="0"/>
    <n v="10"/>
    <n v="48"/>
    <n v="4"/>
    <n v="8"/>
    <n v="1"/>
    <n v="8"/>
    <n v="8"/>
    <x v="1"/>
    <n v="0"/>
    <n v="0"/>
    <n v="0"/>
    <n v="0"/>
    <n v="0"/>
    <n v="0"/>
    <n v="67"/>
    <s v="66+"/>
    <n v="2660"/>
    <n v="0"/>
    <n v="1"/>
    <n v="0"/>
    <n v="0"/>
    <n v="0"/>
    <n v="0"/>
    <n v="1"/>
    <n v="0"/>
    <n v="0"/>
    <n v="490"/>
    <d v="2015-07-04T00:00:00"/>
    <n v="7"/>
    <s v="July"/>
    <n v="1"/>
    <s v="635,50725,Low income,597,High spender,0.0117693445046821,0,1,45,443,10,75,0,10,48,4,8,1,8,8,0,0,0,0,0,0,0,67,66+,2660,0,1,0,0,0,0,1,0,0,490"/>
  </r>
  <r>
    <n v="1677"/>
    <x v="1149"/>
    <s v="High income"/>
    <x v="714"/>
    <s v="High spender"/>
    <n v="1.3624395321780662E-2"/>
    <n v="0"/>
    <n v="1"/>
    <n v="0"/>
    <n v="384"/>
    <n v="0"/>
    <n v="102"/>
    <n v="21"/>
    <n v="32"/>
    <n v="5"/>
    <n v="3"/>
    <n v="6"/>
    <n v="2"/>
    <n v="9"/>
    <n v="4"/>
    <x v="1"/>
    <n v="0"/>
    <n v="0"/>
    <n v="0"/>
    <n v="0"/>
    <n v="0"/>
    <n v="0"/>
    <n v="66"/>
    <s v="66+"/>
    <n v="2328"/>
    <n v="0"/>
    <n v="1"/>
    <n v="0"/>
    <n v="0"/>
    <n v="0"/>
    <n v="0"/>
    <n v="0"/>
    <n v="0"/>
    <n v="1"/>
    <n v="534"/>
    <d v="2016-05-31T00:00:00"/>
    <n v="5"/>
    <s v="May"/>
    <n v="1"/>
    <s v="1677,65324,High income,890,High spender,0.0136243953217807,0,1,0,384,0,102,21,32,5,3,6,2,9,4,0,0,0,0,0,0,0,66,66+,2328,0,1,0,0,0,0,0,0,1,534"/>
  </r>
  <r>
    <n v="2159"/>
    <x v="1114"/>
    <s v="High income"/>
    <x v="112"/>
    <s v="High spender"/>
    <n v="1.0614632779247167E-2"/>
    <n v="0"/>
    <n v="0"/>
    <n v="0"/>
    <n v="464"/>
    <n v="5"/>
    <n v="64"/>
    <n v="7"/>
    <n v="0"/>
    <n v="37"/>
    <n v="1"/>
    <n v="7"/>
    <n v="3"/>
    <n v="7"/>
    <n v="5"/>
    <x v="1"/>
    <n v="1"/>
    <n v="0"/>
    <n v="0"/>
    <n v="0"/>
    <n v="0"/>
    <n v="1"/>
    <n v="59"/>
    <s v="50-65"/>
    <n v="2173"/>
    <n v="0"/>
    <n v="0"/>
    <n v="1"/>
    <n v="0"/>
    <n v="0"/>
    <n v="0"/>
    <n v="1"/>
    <n v="0"/>
    <n v="0"/>
    <n v="503"/>
    <d v="2016-11-02T00:00:00"/>
    <n v="11"/>
    <s v="November"/>
    <n v="1"/>
    <s v="2159,57091,High income,606,High spender,0.0106146327792472,0,0,0,464,5,64,7,0,37,1,7,3,7,5,0,1,0,0,0,0,1,59,50-65,2173,0,0,1,0,0,0,1,0,0,503"/>
  </r>
  <r>
    <n v="752"/>
    <x v="1150"/>
    <s v="High income"/>
    <x v="264"/>
    <s v="High spender"/>
    <n v="1.379780704055401E-2"/>
    <n v="1"/>
    <n v="1"/>
    <n v="51"/>
    <n v="464"/>
    <n v="5"/>
    <n v="64"/>
    <n v="7"/>
    <n v="0"/>
    <n v="70"/>
    <n v="8"/>
    <n v="9"/>
    <n v="1"/>
    <n v="7"/>
    <n v="8"/>
    <x v="1"/>
    <n v="0"/>
    <n v="0"/>
    <n v="0"/>
    <n v="0"/>
    <n v="0"/>
    <n v="0"/>
    <n v="54"/>
    <s v="50-65"/>
    <n v="2626"/>
    <n v="0"/>
    <n v="1"/>
    <n v="0"/>
    <n v="0"/>
    <n v="0"/>
    <n v="0"/>
    <n v="0"/>
    <n v="1"/>
    <n v="0"/>
    <n v="470"/>
    <d v="2015-08-07T00:00:00"/>
    <n v="8"/>
    <s v="August"/>
    <n v="1"/>
    <s v="752,57183,High income,789,High spender,0.013797807040554,1,1,51,464,5,64,7,0,70,8,9,1,7,8,0,0,0,0,0,0,0,54,50-65,2626,0,1,0,0,0,0,0,1,0,470"/>
  </r>
  <r>
    <n v="870"/>
    <x v="1151"/>
    <s v="Low income"/>
    <x v="471"/>
    <s v="Low spender"/>
    <n v="3.5814606741573032E-3"/>
    <n v="1"/>
    <n v="1"/>
    <n v="9"/>
    <n v="392"/>
    <n v="5"/>
    <n v="91"/>
    <n v="28"/>
    <n v="26"/>
    <n v="112"/>
    <n v="8"/>
    <n v="7"/>
    <n v="3"/>
    <n v="7"/>
    <n v="8"/>
    <x v="1"/>
    <n v="0"/>
    <n v="0"/>
    <n v="0"/>
    <n v="0"/>
    <n v="0"/>
    <n v="1"/>
    <n v="55"/>
    <s v="50-65"/>
    <n v="2590"/>
    <n v="0"/>
    <n v="0"/>
    <n v="1"/>
    <n v="0"/>
    <n v="0"/>
    <n v="0"/>
    <n v="1"/>
    <n v="0"/>
    <n v="0"/>
    <n v="430"/>
    <d v="2015-09-12T00:00:00"/>
    <n v="9"/>
    <s v="September"/>
    <n v="1"/>
    <s v="870,42720,Low income,153,Low spender,0.0035814606741573,1,1,9,392,5,91,28,26,112,8,7,3,7,8,0,0,0,0,0,0,1,55,50-65,2590,0,0,1,0,0,0,1,0,0,430"/>
  </r>
  <r>
    <n v="776"/>
    <x v="1152"/>
    <s v="High income"/>
    <x v="523"/>
    <s v="High spender"/>
    <n v="1.065019436604718E-2"/>
    <n v="1"/>
    <n v="1"/>
    <n v="25"/>
    <n v="349"/>
    <n v="16"/>
    <n v="144"/>
    <n v="28"/>
    <n v="5"/>
    <n v="182"/>
    <n v="5"/>
    <n v="8"/>
    <n v="5"/>
    <n v="4"/>
    <n v="8"/>
    <x v="0"/>
    <n v="0"/>
    <n v="1"/>
    <n v="0"/>
    <n v="0"/>
    <n v="0"/>
    <n v="1"/>
    <n v="39"/>
    <s v="36-50"/>
    <n v="2618"/>
    <n v="0"/>
    <n v="1"/>
    <n v="0"/>
    <n v="0"/>
    <n v="0"/>
    <n v="1"/>
    <n v="0"/>
    <n v="0"/>
    <n v="0"/>
    <n v="360"/>
    <d v="2015-08-15T00:00:00"/>
    <n v="8"/>
    <s v="August"/>
    <n v="1"/>
    <s v="776,56337,High income,600,High spender,0.0106501943660472,1,1,25,349,16,144,28,5,182,5,8,5,4,8,1,0,1,0,0,0,1,39,36-50,2618,0,1,0,0,0,1,0,0,0,360"/>
  </r>
  <r>
    <n v="890"/>
    <x v="1153"/>
    <s v="Low income"/>
    <x v="8"/>
    <s v="Low spender"/>
    <n v="3.4159181787128017E-4"/>
    <n v="0"/>
    <n v="0"/>
    <n v="92"/>
    <n v="202"/>
    <n v="47"/>
    <n v="197"/>
    <n v="55"/>
    <n v="42"/>
    <n v="149"/>
    <n v="1"/>
    <n v="5"/>
    <n v="4"/>
    <n v="8"/>
    <n v="4"/>
    <x v="1"/>
    <n v="0"/>
    <n v="0"/>
    <n v="0"/>
    <n v="0"/>
    <n v="0"/>
    <n v="0"/>
    <n v="29"/>
    <s v="24-35"/>
    <n v="2582"/>
    <n v="0"/>
    <n v="0"/>
    <n v="1"/>
    <n v="0"/>
    <n v="0"/>
    <n v="0"/>
    <n v="1"/>
    <n v="0"/>
    <n v="0"/>
    <n v="394"/>
    <d v="2015-09-20T00:00:00"/>
    <n v="9"/>
    <s v="September"/>
    <n v="1"/>
    <s v="890,49767,Low income,17,Low spender,0.00034159181787128,0,0,92,202,47,197,55,42,149,1,5,4,8,4,0,0,0,0,0,0,0,29,24-35,2582,0,0,1,0,0,0,1,0,0,394"/>
  </r>
  <r>
    <n v="1348"/>
    <x v="1154"/>
    <s v="High income"/>
    <x v="25"/>
    <s v="Low spender"/>
    <n v="2.89452356142179E-4"/>
    <n v="0"/>
    <n v="1"/>
    <n v="4"/>
    <n v="247"/>
    <n v="49"/>
    <n v="159"/>
    <n v="7"/>
    <n v="82"/>
    <n v="109"/>
    <n v="1"/>
    <n v="5"/>
    <n v="2"/>
    <n v="10"/>
    <n v="4"/>
    <x v="1"/>
    <n v="0"/>
    <n v="0"/>
    <n v="0"/>
    <n v="0"/>
    <n v="0"/>
    <n v="0"/>
    <n v="62"/>
    <s v="50-65"/>
    <n v="2434"/>
    <n v="0"/>
    <n v="0"/>
    <n v="0"/>
    <n v="1"/>
    <n v="0"/>
    <n v="0"/>
    <n v="1"/>
    <n v="0"/>
    <n v="0"/>
    <n v="435"/>
    <d v="2016-02-15T00:00:00"/>
    <n v="2"/>
    <s v="February"/>
    <n v="1"/>
    <s v="1348,69096,High income,20,Low spender,0.000289452356142179,0,1,4,247,49,159,7,82,109,1,5,2,10,4,0,0,0,0,0,0,0,62,50-65,2434,0,0,0,1,0,0,1,0,0,435"/>
  </r>
  <r>
    <n v="433"/>
    <x v="1155"/>
    <s v="High income"/>
    <x v="334"/>
    <s v="Low spender"/>
    <n v="4.555289830315454E-4"/>
    <n v="0"/>
    <n v="2"/>
    <n v="69"/>
    <n v="410"/>
    <n v="16"/>
    <n v="114"/>
    <n v="0"/>
    <n v="5"/>
    <n v="49"/>
    <n v="3"/>
    <n v="5"/>
    <n v="2"/>
    <n v="10"/>
    <n v="5"/>
    <x v="1"/>
    <n v="0"/>
    <n v="0"/>
    <n v="0"/>
    <n v="0"/>
    <n v="0"/>
    <n v="0"/>
    <n v="72"/>
    <s v="66+"/>
    <n v="2726"/>
    <n v="0"/>
    <n v="1"/>
    <n v="0"/>
    <n v="0"/>
    <n v="0"/>
    <n v="0"/>
    <n v="0"/>
    <n v="0"/>
    <n v="1"/>
    <n v="496"/>
    <d v="2015-04-29T00:00:00"/>
    <n v="4"/>
    <s v="April"/>
    <n v="1"/>
    <s v="433,61467,High income,28,Low spender,0.000455528983031545,0,2,69,410,16,114,0,5,49,3,5,2,10,5,0,0,0,0,0,0,0,72,66+,2726,0,1,0,0,0,0,0,0,1,496"/>
  </r>
  <r>
    <n v="1741"/>
    <x v="1156"/>
    <s v="High income"/>
    <x v="356"/>
    <s v="Low spender"/>
    <n v="7.7906603730351501E-4"/>
    <n v="1"/>
    <n v="0"/>
    <n v="17"/>
    <n v="391"/>
    <n v="32"/>
    <n v="70"/>
    <n v="21"/>
    <n v="32"/>
    <n v="16"/>
    <n v="2"/>
    <n v="6"/>
    <n v="2"/>
    <n v="9"/>
    <n v="5"/>
    <x v="1"/>
    <n v="0"/>
    <n v="0"/>
    <n v="1"/>
    <n v="0"/>
    <n v="0"/>
    <n v="0"/>
    <n v="46"/>
    <s v="36-50"/>
    <n v="2309"/>
    <n v="0"/>
    <n v="1"/>
    <n v="0"/>
    <n v="0"/>
    <n v="0"/>
    <n v="1"/>
    <n v="0"/>
    <n v="0"/>
    <n v="0"/>
    <n v="530"/>
    <d v="2016-06-19T00:00:00"/>
    <n v="6"/>
    <s v="June"/>
    <n v="1"/>
    <s v="1741,65463,High income,51,Low spender,0.000779066037303515,1,0,17,391,32,70,21,32,16,2,6,2,9,5,0,0,0,1,0,0,0,46,36-50,2309,0,1,0,0,0,1,0,0,0,530"/>
  </r>
  <r>
    <n v="1727"/>
    <x v="1157"/>
    <s v="High income"/>
    <x v="95"/>
    <s v="High spender"/>
    <n v="1.1762710819227331E-2"/>
    <n v="0"/>
    <n v="1"/>
    <n v="9"/>
    <n v="508"/>
    <n v="5"/>
    <n v="21"/>
    <n v="7"/>
    <n v="5"/>
    <n v="10"/>
    <n v="4"/>
    <n v="7"/>
    <n v="3"/>
    <n v="7"/>
    <n v="5"/>
    <x v="1"/>
    <n v="0"/>
    <n v="0"/>
    <n v="1"/>
    <n v="0"/>
    <n v="0"/>
    <n v="0"/>
    <n v="70"/>
    <s v="66+"/>
    <n v="2313"/>
    <n v="0"/>
    <n v="0"/>
    <n v="0"/>
    <n v="0"/>
    <n v="1"/>
    <n v="0"/>
    <n v="0"/>
    <n v="1"/>
    <n v="0"/>
    <n v="536"/>
    <d v="2016-06-15T00:00:00"/>
    <n v="6"/>
    <s v="June"/>
    <n v="1"/>
    <s v="1727,64866,High income,763,High spender,0.0117627108192273,0,1,9,508,5,21,7,5,10,4,7,3,7,5,0,0,0,1,0,0,0,70,66+,2313,0,0,0,0,1,0,0,1,0,536"/>
  </r>
  <r>
    <n v="112"/>
    <x v="1158"/>
    <s v="Low income"/>
    <x v="435"/>
    <s v="Low spender"/>
    <n v="1.5944408748006949E-3"/>
    <n v="1"/>
    <n v="0"/>
    <n v="34"/>
    <n v="393"/>
    <n v="5"/>
    <n v="136"/>
    <n v="7"/>
    <n v="5"/>
    <n v="27"/>
    <n v="5"/>
    <n v="10"/>
    <n v="1"/>
    <n v="6"/>
    <n v="9"/>
    <x v="1"/>
    <n v="0"/>
    <n v="1"/>
    <n v="0"/>
    <n v="0"/>
    <n v="0"/>
    <n v="0"/>
    <n v="39"/>
    <s v="36-50"/>
    <n v="2826"/>
    <n v="0"/>
    <n v="0"/>
    <n v="0"/>
    <n v="1"/>
    <n v="0"/>
    <n v="0"/>
    <n v="0"/>
    <n v="1"/>
    <n v="0"/>
    <n v="519"/>
    <d v="2015-01-19T00:00:00"/>
    <n v="1"/>
    <s v="January"/>
    <n v="1"/>
    <s v="112,42021,Low income,67,Low spender,0.00159444087480069,1,0,34,393,5,136,7,5,27,5,10,1,6,9,0,0,1,0,0,0,0,39,36-50,2826,0,0,0,1,0,0,0,1,0,519"/>
  </r>
  <r>
    <n v="1840"/>
    <x v="1159"/>
    <s v="High income"/>
    <x v="360"/>
    <s v="Low spender"/>
    <n v="6.5402884657031896E-3"/>
    <n v="0"/>
    <n v="1"/>
    <n v="14"/>
    <n v="492"/>
    <n v="5"/>
    <n v="32"/>
    <n v="13"/>
    <n v="5"/>
    <n v="21"/>
    <n v="1"/>
    <n v="9"/>
    <n v="1"/>
    <n v="7"/>
    <n v="6"/>
    <x v="1"/>
    <n v="0"/>
    <n v="0"/>
    <n v="1"/>
    <n v="0"/>
    <n v="0"/>
    <n v="0"/>
    <n v="55"/>
    <s v="50-65"/>
    <n v="2275"/>
    <n v="0"/>
    <n v="0"/>
    <n v="1"/>
    <n v="0"/>
    <n v="0"/>
    <n v="0"/>
    <n v="1"/>
    <n v="0"/>
    <n v="0"/>
    <n v="526"/>
    <d v="2016-07-23T00:00:00"/>
    <n v="7"/>
    <s v="July"/>
    <n v="1"/>
    <s v="1840,69263,High income,453,Low spender,0.00654028846570319,0,1,14,492,5,32,13,5,21,1,9,1,7,6,0,0,0,1,0,0,0,55,50-65,2275,0,0,1,0,0,0,1,0,0,526"/>
  </r>
  <r>
    <n v="932"/>
    <x v="1160"/>
    <s v="High income"/>
    <x v="149"/>
    <s v="Low spender"/>
    <n v="3.082297338949964E-4"/>
    <n v="0"/>
    <n v="0"/>
    <n v="44"/>
    <n v="299"/>
    <n v="5"/>
    <n v="201"/>
    <n v="21"/>
    <n v="21"/>
    <n v="49"/>
    <n v="3"/>
    <n v="5"/>
    <n v="4"/>
    <n v="8"/>
    <n v="4"/>
    <x v="1"/>
    <n v="0"/>
    <n v="0"/>
    <n v="0"/>
    <n v="0"/>
    <n v="0"/>
    <n v="0"/>
    <n v="67"/>
    <s v="66+"/>
    <n v="2570"/>
    <n v="0"/>
    <n v="0"/>
    <n v="0"/>
    <n v="1"/>
    <n v="0"/>
    <n v="0"/>
    <n v="1"/>
    <n v="0"/>
    <n v="0"/>
    <n v="498"/>
    <d v="2015-10-02T00:00:00"/>
    <n v="10"/>
    <s v="October"/>
    <n v="1"/>
    <s v="932,58398,High income,18,Low spender,0.000308229733894996,0,0,44,299,5,201,21,21,49,3,5,4,8,4,0,0,0,0,0,0,0,67,66+,2570,0,0,0,1,0,0,1,0,0,498"/>
  </r>
  <r>
    <n v="2189"/>
    <x v="1161"/>
    <s v="High income"/>
    <x v="715"/>
    <s v="High spender"/>
    <n v="1.9148861890797373E-2"/>
    <n v="0"/>
    <n v="1"/>
    <n v="27"/>
    <n v="527"/>
    <n v="0"/>
    <n v="21"/>
    <n v="0"/>
    <n v="0"/>
    <n v="60"/>
    <n v="3"/>
    <n v="8"/>
    <n v="1"/>
    <n v="8"/>
    <n v="6"/>
    <x v="1"/>
    <n v="0"/>
    <n v="0"/>
    <n v="1"/>
    <n v="0"/>
    <n v="0"/>
    <n v="0"/>
    <n v="57"/>
    <s v="50-65"/>
    <n v="2163"/>
    <n v="0"/>
    <n v="0"/>
    <n v="0"/>
    <n v="1"/>
    <n v="0"/>
    <n v="0"/>
    <n v="0"/>
    <n v="1"/>
    <n v="0"/>
    <n v="488"/>
    <d v="2016-11-12T00:00:00"/>
    <n v="11"/>
    <s v="November"/>
    <n v="1"/>
    <s v="2189,57288,High income,1097,High spender,0.0191488618907974,0,1,27,527,0,21,0,0,60,3,8,1,8,6,0,0,0,1,0,0,0,57,50-65,2163,0,0,0,1,0,0,0,1,0,488"/>
  </r>
  <r>
    <n v="2002"/>
    <x v="1162"/>
    <s v="High income"/>
    <x v="716"/>
    <s v="High spender"/>
    <n v="8.8444141207388877E-3"/>
    <n v="1"/>
    <n v="1"/>
    <n v="33"/>
    <n v="245"/>
    <n v="16"/>
    <n v="223"/>
    <n v="21"/>
    <n v="43"/>
    <n v="16"/>
    <n v="2"/>
    <n v="8"/>
    <n v="1"/>
    <n v="8"/>
    <n v="6"/>
    <x v="1"/>
    <n v="0"/>
    <n v="0"/>
    <n v="0"/>
    <n v="0"/>
    <n v="0"/>
    <n v="0"/>
    <n v="53"/>
    <s v="50-65"/>
    <n v="2225"/>
    <n v="0"/>
    <n v="0"/>
    <n v="1"/>
    <n v="0"/>
    <n v="0"/>
    <n v="0"/>
    <n v="1"/>
    <n v="0"/>
    <n v="0"/>
    <n v="532"/>
    <d v="2016-09-11T00:00:00"/>
    <n v="9"/>
    <s v="September"/>
    <n v="1"/>
    <s v="2002,79146,High income,700,High spender,0.00884441412073889,1,1,33,245,16,223,21,43,16,2,8,1,8,6,0,0,0,0,0,0,0,53,50-65,2225,0,0,1,0,0,0,1,0,0,532"/>
  </r>
  <r>
    <n v="1759"/>
    <x v="1163"/>
    <s v="High income"/>
    <x v="717"/>
    <s v="High spender"/>
    <n v="2.5404478234666916E-2"/>
    <n v="1"/>
    <n v="0"/>
    <n v="11"/>
    <n v="180"/>
    <n v="60"/>
    <n v="241"/>
    <n v="13"/>
    <n v="54"/>
    <n v="54"/>
    <n v="2"/>
    <n v="5"/>
    <n v="5"/>
    <n v="7"/>
    <n v="4"/>
    <x v="1"/>
    <n v="0"/>
    <n v="0"/>
    <n v="0"/>
    <n v="0"/>
    <n v="0"/>
    <n v="1"/>
    <n v="50"/>
    <s v="36-50"/>
    <n v="2301"/>
    <n v="1"/>
    <n v="0"/>
    <n v="0"/>
    <n v="0"/>
    <n v="0"/>
    <n v="0"/>
    <n v="1"/>
    <n v="0"/>
    <n v="0"/>
    <n v="494"/>
    <d v="2016-06-27T00:00:00"/>
    <n v="6"/>
    <s v="June"/>
    <n v="1"/>
    <s v="1759,64713,High income,1644,High spender,0.0254044782346669,1,0,11,180,60,241,13,54,54,2,5,5,7,4,0,0,0,0,0,0,1,50,36-50,2301,1,0,0,0,0,0,1,0,0,494"/>
  </r>
  <r>
    <n v="1789"/>
    <x v="1164"/>
    <s v="High income"/>
    <x v="718"/>
    <s v="Low spender"/>
    <n v="4.6602343925298169E-3"/>
    <n v="0"/>
    <n v="1"/>
    <n v="56"/>
    <n v="261"/>
    <n v="42"/>
    <n v="144"/>
    <n v="55"/>
    <n v="48"/>
    <n v="133"/>
    <n v="3"/>
    <n v="4"/>
    <n v="4"/>
    <n v="9"/>
    <n v="3"/>
    <x v="1"/>
    <n v="0"/>
    <n v="0"/>
    <n v="0"/>
    <n v="0"/>
    <n v="0"/>
    <n v="0"/>
    <n v="38"/>
    <s v="36-50"/>
    <n v="2292"/>
    <n v="0"/>
    <n v="1"/>
    <n v="0"/>
    <n v="0"/>
    <n v="0"/>
    <n v="1"/>
    <n v="0"/>
    <n v="0"/>
    <n v="0"/>
    <n v="417"/>
    <d v="2016-07-06T00:00:00"/>
    <n v="7"/>
    <s v="July"/>
    <n v="1"/>
    <s v="1789,57937,High income,270,Low spender,0.00466023439252982,0,1,56,261,42,144,55,48,133,3,4,4,9,3,0,0,0,0,0,0,0,38,36-50,2292,0,1,0,0,0,1,0,0,0,417"/>
  </r>
  <r>
    <n v="1106"/>
    <x v="1165"/>
    <s v="High income"/>
    <x v="132"/>
    <s v="Low spender"/>
    <n v="4.6030523662839544E-3"/>
    <n v="1"/>
    <n v="1"/>
    <n v="48"/>
    <n v="306"/>
    <n v="5"/>
    <n v="109"/>
    <n v="21"/>
    <n v="109"/>
    <n v="92"/>
    <n v="9"/>
    <n v="5"/>
    <n v="2"/>
    <n v="10"/>
    <n v="6"/>
    <x v="1"/>
    <n v="0"/>
    <n v="0"/>
    <n v="0"/>
    <n v="0"/>
    <n v="0"/>
    <n v="0"/>
    <n v="48"/>
    <s v="36-50"/>
    <n v="2514"/>
    <n v="0"/>
    <n v="1"/>
    <n v="0"/>
    <n v="0"/>
    <n v="0"/>
    <n v="0"/>
    <n v="0"/>
    <n v="1"/>
    <n v="0"/>
    <n v="458"/>
    <d v="2015-11-27T00:00:00"/>
    <n v="11"/>
    <s v="November"/>
    <n v="1"/>
    <s v="1106,57136,High income,263,Low spender,0.00460305236628395,1,1,48,306,5,109,21,109,92,9,5,2,10,6,0,0,0,0,0,0,0,48,36-50,2514,0,1,0,0,0,0,0,1,0,458"/>
  </r>
  <r>
    <n v="987"/>
    <x v="1166"/>
    <s v="High income"/>
    <x v="719"/>
    <s v="High spender"/>
    <n v="1.9116259116259117E-2"/>
    <n v="1"/>
    <n v="1"/>
    <n v="48"/>
    <n v="189"/>
    <n v="10"/>
    <n v="253"/>
    <n v="56"/>
    <n v="43"/>
    <n v="64"/>
    <n v="6"/>
    <n v="8"/>
    <n v="2"/>
    <n v="7"/>
    <n v="7"/>
    <x v="1"/>
    <n v="0"/>
    <n v="0"/>
    <n v="0"/>
    <n v="0"/>
    <n v="0"/>
    <n v="0"/>
    <n v="65"/>
    <s v="50-65"/>
    <n v="2551"/>
    <n v="0"/>
    <n v="0"/>
    <n v="0"/>
    <n v="0"/>
    <n v="1"/>
    <n v="0"/>
    <n v="1"/>
    <n v="0"/>
    <n v="0"/>
    <n v="487"/>
    <d v="2015-10-21T00:00:00"/>
    <n v="10"/>
    <s v="October"/>
    <n v="1"/>
    <s v="987,58275,High income,1114,High spender,0.0191162591162591,1,1,48,189,10,253,56,43,64,6,8,2,7,7,0,0,0,0,0,0,0,65,50-65,2551,0,0,0,0,1,0,1,0,0,487"/>
  </r>
  <r>
    <n v="71"/>
    <x v="1167"/>
    <s v="High income"/>
    <x v="54"/>
    <s v="Low spender"/>
    <n v="1.5327628049559331E-3"/>
    <n v="0"/>
    <n v="1"/>
    <n v="65"/>
    <n v="404"/>
    <n v="0"/>
    <n v="92"/>
    <n v="28"/>
    <n v="27"/>
    <n v="142"/>
    <n v="2"/>
    <n v="6"/>
    <n v="2"/>
    <n v="9"/>
    <n v="4"/>
    <x v="1"/>
    <n v="0"/>
    <n v="0"/>
    <n v="0"/>
    <n v="0"/>
    <n v="0"/>
    <n v="0"/>
    <n v="51"/>
    <s v="50-65"/>
    <n v="2836"/>
    <n v="0"/>
    <n v="0"/>
    <n v="1"/>
    <n v="0"/>
    <n v="0"/>
    <n v="0"/>
    <n v="1"/>
    <n v="0"/>
    <n v="0"/>
    <n v="409"/>
    <d v="2015-01-09T00:00:00"/>
    <n v="1"/>
    <s v="January"/>
    <n v="1"/>
    <s v="71,54803,High income,84,Low spender,0.00153276280495593,0,1,65,404,0,92,28,27,142,2,6,2,9,4,0,0,0,0,0,0,0,51,50-65,2836,0,0,1,0,0,0,1,0,0,409"/>
  </r>
  <r>
    <n v="1029"/>
    <x v="1168"/>
    <s v="Low income"/>
    <x v="720"/>
    <s v="High spender"/>
    <n v="2.4639014439422423E-2"/>
    <n v="0"/>
    <n v="1"/>
    <n v="21"/>
    <n v="443"/>
    <n v="5"/>
    <n v="71"/>
    <n v="21"/>
    <n v="16"/>
    <n v="82"/>
    <n v="2"/>
    <n v="8"/>
    <n v="2"/>
    <n v="7"/>
    <n v="7"/>
    <x v="1"/>
    <n v="0"/>
    <n v="0"/>
    <n v="0"/>
    <n v="0"/>
    <n v="0"/>
    <n v="0"/>
    <n v="66"/>
    <s v="66+"/>
    <n v="2536"/>
    <n v="1"/>
    <n v="0"/>
    <n v="0"/>
    <n v="0"/>
    <n v="0"/>
    <n v="0"/>
    <n v="1"/>
    <n v="0"/>
    <n v="0"/>
    <n v="474"/>
    <d v="2015-11-05T00:00:00"/>
    <n v="11"/>
    <s v="November"/>
    <n v="1"/>
    <s v="1029,50002,Low income,1232,High spender,0.0246390144394224,0,1,21,443,5,71,21,16,82,2,8,2,7,7,0,0,0,0,0,0,0,66,66+,2536,1,0,0,0,0,0,1,0,0,474"/>
  </r>
  <r>
    <n v="1603"/>
    <x v="1169"/>
    <s v="High income"/>
    <x v="721"/>
    <s v="Low spender"/>
    <n v="8.2751486940780966E-3"/>
    <n v="0"/>
    <n v="1"/>
    <n v="81"/>
    <n v="330"/>
    <n v="5"/>
    <n v="159"/>
    <n v="36"/>
    <n v="27"/>
    <n v="16"/>
    <n v="4"/>
    <n v="4"/>
    <n v="4"/>
    <n v="9"/>
    <n v="4"/>
    <x v="1"/>
    <n v="0"/>
    <n v="0"/>
    <n v="0"/>
    <n v="0"/>
    <n v="0"/>
    <n v="0"/>
    <n v="50"/>
    <s v="36-50"/>
    <n v="2357"/>
    <n v="0"/>
    <n v="1"/>
    <n v="0"/>
    <n v="0"/>
    <n v="0"/>
    <n v="0"/>
    <n v="0"/>
    <n v="1"/>
    <n v="0"/>
    <n v="541"/>
    <d v="2016-05-02T00:00:00"/>
    <n v="5"/>
    <s v="May"/>
    <n v="1"/>
    <s v="1603,61872,High income,512,Low spender,0.0082751486940781,0,1,81,330,5,159,36,27,16,4,4,4,9,4,0,0,0,0,0,0,0,50,36-50,2357,0,1,0,0,0,0,0,1,0,541"/>
  </r>
  <r>
    <n v="1848"/>
    <x v="1170"/>
    <s v="High income"/>
    <x v="207"/>
    <s v="High spender"/>
    <n v="2.0169270833333332E-2"/>
    <n v="0"/>
    <n v="0"/>
    <n v="33"/>
    <n v="173"/>
    <n v="26"/>
    <n v="255"/>
    <n v="35"/>
    <n v="71"/>
    <n v="81"/>
    <n v="1"/>
    <n v="4"/>
    <n v="4"/>
    <n v="7"/>
    <n v="1"/>
    <x v="1"/>
    <n v="0"/>
    <n v="0"/>
    <n v="0"/>
    <n v="0"/>
    <n v="0"/>
    <n v="0"/>
    <n v="55"/>
    <s v="50-65"/>
    <n v="2272"/>
    <n v="0"/>
    <n v="1"/>
    <n v="0"/>
    <n v="0"/>
    <n v="0"/>
    <n v="1"/>
    <n v="0"/>
    <n v="0"/>
    <n v="0"/>
    <n v="479"/>
    <d v="2016-07-26T00:00:00"/>
    <n v="7"/>
    <s v="July"/>
    <n v="1"/>
    <s v="1848,76800,High income,1549,High spender,0.0201692708333333,0,0,33,173,26,255,35,71,81,1,4,4,7,1,0,0,0,0,0,0,0,55,50-65,2272,0,1,0,0,0,1,0,0,0,479"/>
  </r>
  <r>
    <n v="1146"/>
    <x v="1171"/>
    <s v="Low income"/>
    <x v="169"/>
    <s v="High spender"/>
    <n v="2.0244764970000398E-2"/>
    <n v="0"/>
    <n v="1"/>
    <n v="24"/>
    <n v="284"/>
    <n v="16"/>
    <n v="160"/>
    <n v="84"/>
    <n v="16"/>
    <n v="134"/>
    <n v="6"/>
    <n v="7"/>
    <n v="4"/>
    <n v="6"/>
    <n v="6"/>
    <x v="1"/>
    <n v="0"/>
    <n v="0"/>
    <n v="0"/>
    <n v="0"/>
    <n v="0"/>
    <n v="0"/>
    <n v="48"/>
    <s v="36-50"/>
    <n v="2499"/>
    <n v="0"/>
    <n v="0"/>
    <n v="0"/>
    <n v="1"/>
    <n v="0"/>
    <n v="1"/>
    <n v="0"/>
    <n v="0"/>
    <n v="0"/>
    <n v="426"/>
    <d v="2015-12-12T00:00:00"/>
    <n v="12"/>
    <s v="December"/>
    <n v="1"/>
    <s v="1146,50334,Low income,1019,High spender,0.0202447649700004,0,1,24,284,16,160,84,16,134,6,7,4,6,6,0,0,0,0,0,0,0,48,36-50,2499,0,0,0,1,0,1,0,0,0,426"/>
  </r>
  <r>
    <n v="1295"/>
    <x v="1172"/>
    <s v="High income"/>
    <x v="471"/>
    <s v="Low spender"/>
    <n v="2.432239090692314E-3"/>
    <n v="0"/>
    <n v="1"/>
    <n v="68"/>
    <n v="166"/>
    <n v="75"/>
    <n v="96"/>
    <n v="119"/>
    <n v="107"/>
    <n v="59"/>
    <n v="3"/>
    <n v="7"/>
    <n v="2"/>
    <n v="8"/>
    <n v="4"/>
    <x v="1"/>
    <n v="0"/>
    <n v="0"/>
    <n v="0"/>
    <n v="0"/>
    <n v="0"/>
    <n v="0"/>
    <n v="56"/>
    <s v="50-65"/>
    <n v="2451"/>
    <n v="0"/>
    <n v="1"/>
    <n v="0"/>
    <n v="0"/>
    <n v="0"/>
    <n v="1"/>
    <n v="0"/>
    <n v="0"/>
    <n v="0"/>
    <n v="504"/>
    <d v="2016-01-29T00:00:00"/>
    <n v="1"/>
    <s v="January"/>
    <n v="1"/>
    <s v="1295,62905,High income,153,Low spender,0.00243223909069231,0,1,68,166,75,96,119,107,59,3,7,2,8,4,0,0,0,0,0,0,0,56,50-65,2451,0,1,0,0,0,1,0,0,0,504"/>
  </r>
  <r>
    <n v="359"/>
    <x v="1173"/>
    <s v="High income"/>
    <x v="415"/>
    <s v="Low spender"/>
    <n v="1.5817381144962704E-3"/>
    <n v="0"/>
    <n v="1"/>
    <n v="34"/>
    <n v="235"/>
    <n v="65"/>
    <n v="164"/>
    <n v="50"/>
    <n v="49"/>
    <n v="27"/>
    <n v="4"/>
    <n v="7"/>
    <n v="3"/>
    <n v="7"/>
    <n v="6"/>
    <x v="1"/>
    <n v="0"/>
    <n v="0"/>
    <n v="0"/>
    <n v="0"/>
    <n v="0"/>
    <n v="0"/>
    <n v="49"/>
    <s v="36-50"/>
    <n v="2752"/>
    <n v="1"/>
    <n v="0"/>
    <n v="0"/>
    <n v="0"/>
    <n v="0"/>
    <n v="0"/>
    <n v="1"/>
    <n v="0"/>
    <n v="0"/>
    <n v="536"/>
    <d v="2015-04-03T00:00:00"/>
    <n v="4"/>
    <s v="April"/>
    <n v="1"/>
    <s v="359,55635,High income,88,Low spender,0.00158173811449627,0,1,34,235,65,164,50,49,27,4,7,3,7,6,0,0,0,0,0,0,0,49,36-50,2752,1,0,0,0,0,0,1,0,0,536"/>
  </r>
  <r>
    <n v="1413"/>
    <x v="1174"/>
    <s v="High income"/>
    <x v="457"/>
    <s v="Low spender"/>
    <n v="2.3134055765250214E-3"/>
    <n v="0"/>
    <n v="0"/>
    <n v="18"/>
    <n v="279"/>
    <n v="172"/>
    <n v="74"/>
    <n v="38"/>
    <n v="8"/>
    <n v="246"/>
    <n v="1"/>
    <n v="2"/>
    <n v="10"/>
    <n v="10"/>
    <n v="1"/>
    <x v="1"/>
    <n v="0"/>
    <n v="0"/>
    <n v="0"/>
    <n v="0"/>
    <n v="0"/>
    <n v="0"/>
    <n v="48"/>
    <s v="36-50"/>
    <n v="2418"/>
    <n v="0"/>
    <n v="0"/>
    <n v="1"/>
    <n v="0"/>
    <n v="0"/>
    <n v="1"/>
    <n v="0"/>
    <n v="0"/>
    <n v="0"/>
    <n v="325"/>
    <d v="2016-03-02T00:00:00"/>
    <n v="3"/>
    <s v="March"/>
    <n v="1"/>
    <s v="1413,65704,High income,152,Low spender,0.00231340557652502,0,0,18,279,172,74,38,8,246,1,2,10,10,1,0,0,0,0,0,0,0,48,36-50,2418,0,0,1,0,0,1,0,0,0,325"/>
  </r>
  <r>
    <n v="2070"/>
    <x v="1175"/>
    <s v="High income"/>
    <x v="722"/>
    <s v="Low spender"/>
    <n v="1.0513546300040437E-3"/>
    <n v="0"/>
    <n v="1"/>
    <n v="49"/>
    <n v="151"/>
    <n v="81"/>
    <n v="86"/>
    <n v="168"/>
    <n v="91"/>
    <n v="64"/>
    <n v="2"/>
    <n v="4"/>
    <n v="2"/>
    <n v="11"/>
    <n v="2"/>
    <x v="1"/>
    <n v="0"/>
    <n v="0"/>
    <n v="0"/>
    <n v="0"/>
    <n v="0"/>
    <n v="0"/>
    <n v="45"/>
    <s v="36-50"/>
    <n v="2207"/>
    <n v="0"/>
    <n v="1"/>
    <n v="0"/>
    <n v="0"/>
    <n v="0"/>
    <n v="0"/>
    <n v="1"/>
    <n v="0"/>
    <n v="0"/>
    <n v="513"/>
    <d v="2016-09-29T00:00:00"/>
    <n v="9"/>
    <s v="September"/>
    <n v="1"/>
    <s v="2070,74190,High income,78,Low spender,0.00105135463000404,0,1,49,151,81,86,168,91,64,2,4,2,11,2,0,0,0,0,0,0,0,45,36-50,2207,0,1,0,0,0,0,1,0,0,513"/>
  </r>
  <r>
    <n v="1134"/>
    <x v="1176"/>
    <s v="Low income"/>
    <x v="53"/>
    <s v="Low spender"/>
    <n v="3.8704420452230595E-4"/>
    <n v="0"/>
    <n v="1"/>
    <n v="45"/>
    <n v="494"/>
    <n v="5"/>
    <n v="82"/>
    <n v="7"/>
    <n v="0"/>
    <n v="100"/>
    <n v="3"/>
    <n v="7"/>
    <n v="2"/>
    <n v="9"/>
    <n v="7"/>
    <x v="1"/>
    <n v="0"/>
    <n v="0"/>
    <n v="0"/>
    <n v="0"/>
    <n v="0"/>
    <n v="0"/>
    <n v="69"/>
    <s v="66+"/>
    <n v="2504"/>
    <n v="0"/>
    <n v="0"/>
    <n v="1"/>
    <n v="0"/>
    <n v="0"/>
    <n v="0"/>
    <n v="1"/>
    <n v="0"/>
    <n v="0"/>
    <n v="488"/>
    <d v="2015-12-07T00:00:00"/>
    <n v="12"/>
    <s v="December"/>
    <n v="1"/>
    <s v="1134,49090,Low income,19,Low spender,0.000387044204522306,0,1,45,494,5,82,7,0,100,3,7,2,9,7,0,0,0,0,0,0,0,69,66+,2504,0,0,1,0,0,0,1,0,0,488"/>
  </r>
  <r>
    <n v="530"/>
    <x v="1177"/>
    <s v="Low income"/>
    <x v="723"/>
    <s v="High spender"/>
    <n v="1.9869513641755633E-2"/>
    <n v="0"/>
    <n v="1"/>
    <n v="78"/>
    <n v="424"/>
    <n v="17"/>
    <n v="118"/>
    <n v="7"/>
    <n v="23"/>
    <n v="41"/>
    <n v="6"/>
    <n v="8"/>
    <n v="2"/>
    <n v="8"/>
    <n v="8"/>
    <x v="1"/>
    <n v="0"/>
    <n v="0"/>
    <n v="0"/>
    <n v="0"/>
    <n v="0"/>
    <n v="0"/>
    <n v="67"/>
    <s v="66+"/>
    <n v="2693"/>
    <n v="0"/>
    <n v="0"/>
    <n v="1"/>
    <n v="0"/>
    <n v="0"/>
    <n v="0"/>
    <n v="1"/>
    <n v="0"/>
    <n v="0"/>
    <n v="548"/>
    <d v="2015-06-01T00:00:00"/>
    <n v="6"/>
    <s v="June"/>
    <n v="1"/>
    <s v="530,40464,Low income,804,High spender,0.0198695136417556,0,1,78,424,17,118,7,23,41,6,8,2,8,8,0,0,0,0,0,0,0,67,66+,2693,0,0,1,0,0,0,1,0,0,548"/>
  </r>
  <r>
    <n v="1887"/>
    <x v="1178"/>
    <s v="High income"/>
    <x v="13"/>
    <s v="Low spender"/>
    <n v="2.8254573709119162E-4"/>
    <n v="0"/>
    <n v="1"/>
    <n v="30"/>
    <n v="479"/>
    <n v="5"/>
    <n v="82"/>
    <n v="7"/>
    <n v="17"/>
    <n v="171"/>
    <n v="2"/>
    <n v="7"/>
    <n v="6"/>
    <n v="5"/>
    <n v="5"/>
    <x v="1"/>
    <n v="0"/>
    <n v="1"/>
    <n v="0"/>
    <n v="0"/>
    <n v="0"/>
    <n v="0"/>
    <n v="43"/>
    <s v="36-50"/>
    <n v="2259"/>
    <n v="0"/>
    <n v="0"/>
    <n v="1"/>
    <n v="0"/>
    <n v="0"/>
    <n v="0"/>
    <n v="1"/>
    <n v="0"/>
    <n v="0"/>
    <n v="419"/>
    <d v="2016-08-08T00:00:00"/>
    <n v="8"/>
    <s v="August"/>
    <n v="1"/>
    <s v="1887,56628,High income,16,Low spender,0.000282545737091192,0,1,30,479,5,82,7,17,171,2,7,6,5,5,0,0,1,0,0,0,0,43,36-50,2259,0,0,1,0,0,0,1,0,0,419"/>
  </r>
  <r>
    <n v="1859"/>
    <x v="1179"/>
    <s v="High income"/>
    <x v="54"/>
    <s v="Low spender"/>
    <n v="1.1760258725691966E-3"/>
    <n v="2"/>
    <n v="0"/>
    <n v="26"/>
    <n v="212"/>
    <n v="123"/>
    <n v="177"/>
    <n v="15"/>
    <n v="64"/>
    <n v="23"/>
    <n v="2"/>
    <n v="8"/>
    <n v="2"/>
    <n v="8"/>
    <n v="4"/>
    <x v="1"/>
    <n v="0"/>
    <n v="0"/>
    <n v="0"/>
    <n v="0"/>
    <n v="0"/>
    <n v="0"/>
    <n v="42"/>
    <s v="36-50"/>
    <n v="2268"/>
    <n v="0"/>
    <n v="1"/>
    <n v="0"/>
    <n v="0"/>
    <n v="0"/>
    <n v="0"/>
    <n v="1"/>
    <n v="0"/>
    <n v="0"/>
    <n v="568"/>
    <d v="2016-07-30T00:00:00"/>
    <n v="7"/>
    <s v="July"/>
    <n v="1"/>
    <s v="1859,71427,High income,84,Low spender,0.0011760258725692,2,0,26,212,123,177,15,64,23,2,8,2,8,4,0,0,0,0,0,0,0,42,36-50,2268,0,1,0,0,0,0,1,0,0,568"/>
  </r>
  <r>
    <n v="721"/>
    <x v="1180"/>
    <s v="High income"/>
    <x v="682"/>
    <s v="Low spender"/>
    <n v="7.0437462294761213E-3"/>
    <n v="1"/>
    <n v="1"/>
    <n v="42"/>
    <n v="534"/>
    <n v="5"/>
    <n v="47"/>
    <n v="0"/>
    <n v="5"/>
    <n v="41"/>
    <n v="5"/>
    <n v="11"/>
    <n v="1"/>
    <n v="6"/>
    <n v="8"/>
    <x v="1"/>
    <n v="0"/>
    <n v="0"/>
    <n v="0"/>
    <n v="0"/>
    <n v="0"/>
    <n v="0"/>
    <n v="62"/>
    <s v="50-65"/>
    <n v="2635"/>
    <n v="0"/>
    <n v="0"/>
    <n v="1"/>
    <n v="0"/>
    <n v="0"/>
    <n v="0"/>
    <n v="0"/>
    <n v="1"/>
    <n v="0"/>
    <n v="550"/>
    <d v="2015-07-29T00:00:00"/>
    <n v="7"/>
    <s v="July"/>
    <n v="1"/>
    <s v="721,61331,High income,432,Low spender,0.00704374622947612,1,1,42,534,5,47,0,5,41,5,11,1,6,8,0,0,0,0,0,0,0,62,50-65,2635,0,0,1,0,0,0,0,1,0,550"/>
  </r>
  <r>
    <n v="428"/>
    <x v="1181"/>
    <s v="High income"/>
    <x v="331"/>
    <s v="Low spender"/>
    <n v="2.6843012817094197E-3"/>
    <n v="0"/>
    <n v="1"/>
    <n v="83"/>
    <n v="509"/>
    <n v="0"/>
    <n v="65"/>
    <n v="7"/>
    <n v="11"/>
    <n v="5"/>
    <n v="4"/>
    <n v="7"/>
    <n v="2"/>
    <n v="9"/>
    <n v="6"/>
    <x v="1"/>
    <n v="0"/>
    <n v="0"/>
    <n v="0"/>
    <n v="0"/>
    <n v="0"/>
    <n v="0"/>
    <n v="57"/>
    <s v="50-65"/>
    <n v="2728"/>
    <n v="0"/>
    <n v="0"/>
    <n v="0"/>
    <n v="1"/>
    <n v="0"/>
    <n v="0"/>
    <n v="1"/>
    <n v="0"/>
    <n v="0"/>
    <n v="587"/>
    <d v="2015-04-27T00:00:00"/>
    <n v="4"/>
    <s v="April"/>
    <n v="1"/>
    <s v="428,56253,High income,151,Low spender,0.00268430128170942,0,1,83,509,0,65,7,11,5,4,7,2,9,6,0,0,0,0,0,0,0,57,50-65,2728,0,0,0,1,0,0,1,0,0,587"/>
  </r>
  <r>
    <n v="1377"/>
    <x v="1182"/>
    <s v="High income"/>
    <x v="525"/>
    <s v="Low spender"/>
    <n v="1.8806183473125964E-3"/>
    <n v="0"/>
    <n v="1"/>
    <n v="32"/>
    <n v="415"/>
    <n v="5"/>
    <n v="124"/>
    <n v="15"/>
    <n v="35"/>
    <n v="11"/>
    <n v="1"/>
    <n v="5"/>
    <n v="2"/>
    <n v="11"/>
    <n v="3"/>
    <x v="1"/>
    <n v="0"/>
    <n v="0"/>
    <n v="0"/>
    <n v="0"/>
    <n v="0"/>
    <n v="0"/>
    <n v="62"/>
    <s v="50-65"/>
    <n v="2427"/>
    <n v="0"/>
    <n v="0"/>
    <n v="1"/>
    <n v="0"/>
    <n v="0"/>
    <n v="0"/>
    <n v="0"/>
    <n v="0"/>
    <n v="1"/>
    <n v="583"/>
    <d v="2016-02-22T00:00:00"/>
    <n v="2"/>
    <s v="February"/>
    <n v="1"/>
    <s v="1377,79761,High income,150,Low spender,0.0018806183473126,0,1,32,415,5,124,15,35,11,1,5,2,11,3,0,0,0,0,0,0,0,62,50-65,2427,0,0,1,0,0,0,0,0,1,583"/>
  </r>
  <r>
    <n v="1889"/>
    <x v="1183"/>
    <s v="High income"/>
    <x v="724"/>
    <s v="Low spender"/>
    <n v="2.8944956341357517E-3"/>
    <n v="0"/>
    <n v="1"/>
    <n v="38"/>
    <n v="512"/>
    <n v="0"/>
    <n v="83"/>
    <n v="0"/>
    <n v="0"/>
    <n v="41"/>
    <n v="3"/>
    <n v="6"/>
    <n v="2"/>
    <n v="10"/>
    <n v="4"/>
    <x v="1"/>
    <n v="0"/>
    <n v="0"/>
    <n v="0"/>
    <n v="0"/>
    <n v="0"/>
    <n v="0"/>
    <n v="51"/>
    <s v="50-65"/>
    <n v="2258"/>
    <n v="0"/>
    <n v="0"/>
    <n v="0"/>
    <n v="0"/>
    <n v="1"/>
    <n v="0"/>
    <n v="0"/>
    <n v="0"/>
    <n v="1"/>
    <n v="554"/>
    <d v="2016-08-09T00:00:00"/>
    <n v="8"/>
    <s v="August"/>
    <n v="1"/>
    <s v="1889,62187,High income,180,Low spender,0.00289449563413575,0,1,38,512,0,83,0,0,41,3,6,2,10,4,0,0,0,0,0,0,0,51,50-65,2258,0,0,0,0,1,0,0,0,1,554"/>
  </r>
  <r>
    <n v="1768"/>
    <x v="1184"/>
    <s v="High income"/>
    <x v="388"/>
    <s v="Low spender"/>
    <n v="1.3615074610608867E-4"/>
    <n v="0"/>
    <n v="0"/>
    <n v="10"/>
    <n v="236"/>
    <n v="106"/>
    <n v="189"/>
    <n v="23"/>
    <n v="41"/>
    <n v="130"/>
    <n v="1"/>
    <n v="7"/>
    <n v="2"/>
    <n v="9"/>
    <n v="4"/>
    <x v="1"/>
    <n v="0"/>
    <n v="0"/>
    <n v="0"/>
    <n v="0"/>
    <n v="0"/>
    <n v="0"/>
    <n v="51"/>
    <s v="50-65"/>
    <n v="2298"/>
    <n v="0"/>
    <n v="1"/>
    <n v="0"/>
    <n v="0"/>
    <n v="0"/>
    <n v="0"/>
    <n v="1"/>
    <n v="0"/>
    <n v="0"/>
    <n v="465"/>
    <d v="2016-06-30T00:00:00"/>
    <n v="6"/>
    <s v="June"/>
    <n v="1"/>
    <s v="1768,73448,High income,10,Low spender,0.000136150746106089,0,0,10,236,106,189,23,41,130,1,7,2,9,4,0,0,0,0,0,0,0,51,50-65,2298,0,1,0,0,0,0,1,0,0,465"/>
  </r>
  <r>
    <n v="1363"/>
    <x v="1185"/>
    <s v="High income"/>
    <x v="122"/>
    <s v="Low spender"/>
    <n v="7.6036428361587777E-4"/>
    <n v="1"/>
    <n v="0"/>
    <n v="48"/>
    <n v="344"/>
    <n v="35"/>
    <n v="178"/>
    <n v="15"/>
    <n v="23"/>
    <n v="17"/>
    <n v="7"/>
    <n v="7"/>
    <n v="2"/>
    <n v="9"/>
    <n v="6"/>
    <x v="1"/>
    <n v="0"/>
    <n v="0"/>
    <n v="0"/>
    <n v="0"/>
    <n v="0"/>
    <n v="0"/>
    <n v="42"/>
    <s v="36-50"/>
    <n v="2430"/>
    <n v="0"/>
    <n v="0"/>
    <n v="0"/>
    <n v="1"/>
    <n v="0"/>
    <n v="0"/>
    <n v="1"/>
    <n v="0"/>
    <n v="0"/>
    <n v="578"/>
    <d v="2016-02-19T00:00:00"/>
    <n v="2"/>
    <s v="February"/>
    <n v="1"/>
    <s v="1363,57867,High income,44,Low spender,0.000760364283615878,1,0,48,344,35,178,15,23,17,7,7,2,9,6,0,0,0,0,0,0,0,42,36-50,2430,0,0,0,1,0,0,1,0,0,578"/>
  </r>
  <r>
    <n v="963"/>
    <x v="1186"/>
    <s v="High income"/>
    <x v="68"/>
    <s v="Low spender"/>
    <n v="1.4830170626694307E-3"/>
    <n v="0"/>
    <n v="1"/>
    <n v="53"/>
    <n v="441"/>
    <n v="35"/>
    <n v="83"/>
    <n v="7"/>
    <n v="29"/>
    <n v="11"/>
    <n v="4"/>
    <n v="4"/>
    <n v="2"/>
    <n v="12"/>
    <n v="4"/>
    <x v="1"/>
    <n v="0"/>
    <n v="0"/>
    <n v="0"/>
    <n v="0"/>
    <n v="0"/>
    <n v="0"/>
    <n v="48"/>
    <s v="36-50"/>
    <n v="2561"/>
    <n v="0"/>
    <n v="1"/>
    <n v="0"/>
    <n v="0"/>
    <n v="0"/>
    <n v="0"/>
    <n v="1"/>
    <n v="0"/>
    <n v="0"/>
    <n v="584"/>
    <d v="2015-10-11T00:00:00"/>
    <n v="10"/>
    <s v="October"/>
    <n v="1"/>
    <s v="963,62710,High income,93,Low spender,0.00148301706266943,0,1,53,441,35,83,7,29,11,4,4,2,12,4,0,0,0,0,0,0,0,48,36-50,2561,0,1,0,0,0,0,1,0,0,584"/>
  </r>
  <r>
    <n v="1304"/>
    <x v="1187"/>
    <s v="High income"/>
    <x v="457"/>
    <s v="Low spender"/>
    <n v="2.7761035924972147E-3"/>
    <n v="0"/>
    <n v="1"/>
    <n v="87"/>
    <n v="197"/>
    <n v="107"/>
    <n v="227"/>
    <n v="7"/>
    <n v="59"/>
    <n v="131"/>
    <n v="3"/>
    <n v="5"/>
    <n v="2"/>
    <n v="11"/>
    <n v="4"/>
    <x v="1"/>
    <n v="0"/>
    <n v="0"/>
    <n v="0"/>
    <n v="0"/>
    <n v="0"/>
    <n v="0"/>
    <n v="61"/>
    <s v="50-65"/>
    <n v="2449"/>
    <n v="0"/>
    <n v="0"/>
    <n v="0"/>
    <n v="1"/>
    <n v="0"/>
    <n v="0"/>
    <n v="1"/>
    <n v="0"/>
    <n v="0"/>
    <n v="466"/>
    <d v="2016-01-31T00:00:00"/>
    <n v="1"/>
    <s v="January"/>
    <n v="1"/>
    <s v="1304,54753,High income,152,Low spender,0.00277610359249721,0,1,87,197,107,227,7,59,131,3,5,2,11,4,0,0,0,0,0,0,0,61,50-65,2449,0,0,0,1,0,0,1,0,0,466"/>
  </r>
  <r>
    <n v="236"/>
    <x v="1188"/>
    <s v="High income"/>
    <x v="201"/>
    <s v="Low spender"/>
    <n v="5.3149083178315171E-4"/>
    <n v="1"/>
    <n v="1"/>
    <n v="13"/>
    <n v="488"/>
    <n v="23"/>
    <n v="71"/>
    <n v="15"/>
    <n v="0"/>
    <n v="59"/>
    <n v="11"/>
    <n v="8"/>
    <n v="3"/>
    <n v="7"/>
    <n v="7"/>
    <x v="1"/>
    <n v="0"/>
    <n v="0"/>
    <n v="1"/>
    <n v="0"/>
    <n v="0"/>
    <n v="1"/>
    <n v="47"/>
    <s v="36-50"/>
    <n v="2789"/>
    <n v="0"/>
    <n v="0"/>
    <n v="0"/>
    <n v="0"/>
    <n v="1"/>
    <n v="0"/>
    <n v="1"/>
    <n v="0"/>
    <n v="0"/>
    <n v="538"/>
    <d v="2015-02-25T00:00:00"/>
    <n v="2"/>
    <s v="February"/>
    <n v="1"/>
    <s v="236,60208,High income,32,Low spender,0.000531490831783152,1,1,13,488,23,71,15,0,59,11,8,3,7,7,0,0,0,1,0,0,1,47,36-50,2789,0,0,0,0,1,0,1,0,0,538"/>
  </r>
  <r>
    <n v="208"/>
    <x v="1189"/>
    <s v="High income"/>
    <x v="725"/>
    <s v="Low spender"/>
    <n v="9.7988003674550142E-3"/>
    <n v="1"/>
    <n v="1"/>
    <n v="53"/>
    <n v="483"/>
    <n v="0"/>
    <n v="108"/>
    <n v="0"/>
    <n v="6"/>
    <n v="36"/>
    <n v="5"/>
    <n v="11"/>
    <n v="1"/>
    <n v="6"/>
    <n v="9"/>
    <x v="1"/>
    <n v="0"/>
    <n v="0"/>
    <n v="0"/>
    <n v="0"/>
    <n v="0"/>
    <n v="1"/>
    <n v="70"/>
    <s v="66+"/>
    <n v="2799"/>
    <n v="0"/>
    <n v="1"/>
    <n v="0"/>
    <n v="0"/>
    <n v="0"/>
    <n v="0"/>
    <n v="0"/>
    <n v="0"/>
    <n v="1"/>
    <n v="561"/>
    <d v="2015-02-15T00:00:00"/>
    <n v="2"/>
    <s v="February"/>
    <n v="1"/>
    <s v="208,55517,High income,544,Low spender,0.00979880036745501,1,1,53,483,0,108,0,6,36,5,11,1,6,9,0,0,0,0,0,0,1,70,66+,2799,0,1,0,0,0,0,0,0,1,561"/>
  </r>
  <r>
    <n v="1041"/>
    <x v="1190"/>
    <s v="Low income"/>
    <x v="353"/>
    <s v="Low spender"/>
    <n v="2.2233001859487428E-4"/>
    <n v="0"/>
    <n v="1"/>
    <n v="29"/>
    <n v="386"/>
    <n v="23"/>
    <n v="95"/>
    <n v="54"/>
    <n v="41"/>
    <n v="196"/>
    <n v="4"/>
    <n v="2"/>
    <n v="11"/>
    <n v="5"/>
    <n v="2"/>
    <x v="1"/>
    <n v="0"/>
    <n v="0"/>
    <n v="0"/>
    <n v="0"/>
    <n v="0"/>
    <n v="0"/>
    <n v="57"/>
    <s v="50-65"/>
    <n v="2533"/>
    <n v="1"/>
    <n v="0"/>
    <n v="0"/>
    <n v="0"/>
    <n v="0"/>
    <n v="0"/>
    <n v="0"/>
    <n v="1"/>
    <n v="0"/>
    <n v="403"/>
    <d v="2015-11-08T00:00:00"/>
    <n v="11"/>
    <s v="November"/>
    <n v="1"/>
    <s v="1041,49476,Low income,11,Low spender,0.000222330018594874,0,1,29,386,23,95,54,41,196,4,2,11,5,2,0,0,0,0,0,0,0,57,50-65,2533,1,0,0,0,0,0,0,1,0,403"/>
  </r>
  <r>
    <n v="1309"/>
    <x v="1191"/>
    <s v="High income"/>
    <x v="726"/>
    <s v="High spender"/>
    <n v="3.4906301582677927E-2"/>
    <n v="0"/>
    <n v="1"/>
    <n v="74"/>
    <n v="264"/>
    <n v="47"/>
    <n v="188"/>
    <n v="54"/>
    <n v="47"/>
    <n v="11"/>
    <n v="2"/>
    <n v="4"/>
    <n v="4"/>
    <n v="10"/>
    <n v="2"/>
    <x v="1"/>
    <n v="0"/>
    <n v="0"/>
    <n v="0"/>
    <n v="0"/>
    <n v="0"/>
    <n v="0"/>
    <n v="59"/>
    <s v="50-65"/>
    <n v="2447"/>
    <n v="0"/>
    <n v="1"/>
    <n v="0"/>
    <n v="0"/>
    <n v="0"/>
    <n v="0"/>
    <n v="0"/>
    <n v="1"/>
    <n v="0"/>
    <n v="589"/>
    <d v="2016-02-02T00:00:00"/>
    <n v="2"/>
    <s v="February"/>
    <n v="1"/>
    <s v="1309,61794,High income,2157,High spender,0.0349063015826779,0,1,74,264,47,188,54,47,11,2,4,4,10,2,0,0,0,0,0,0,0,59,50-65,2447,0,1,0,0,0,0,0,1,0,589"/>
  </r>
  <r>
    <n v="1013"/>
    <x v="1192"/>
    <s v="High income"/>
    <x v="380"/>
    <s v="High spender"/>
    <n v="1.317966903073286E-2"/>
    <n v="0"/>
    <n v="1"/>
    <n v="8"/>
    <n v="546"/>
    <n v="0"/>
    <n v="48"/>
    <n v="0"/>
    <n v="6"/>
    <n v="6"/>
    <n v="1"/>
    <n v="7"/>
    <n v="3"/>
    <n v="8"/>
    <n v="5"/>
    <x v="1"/>
    <n v="0"/>
    <n v="0"/>
    <n v="0"/>
    <n v="0"/>
    <n v="0"/>
    <n v="0"/>
    <n v="69"/>
    <s v="66+"/>
    <n v="2542"/>
    <n v="0"/>
    <n v="0"/>
    <n v="0"/>
    <n v="0"/>
    <n v="1"/>
    <n v="0"/>
    <n v="0"/>
    <n v="0"/>
    <n v="1"/>
    <n v="594"/>
    <d v="2015-10-30T00:00:00"/>
    <n v="10"/>
    <s v="October"/>
    <n v="1"/>
    <s v="1013,67680,High income,892,High spender,0.0131796690307329,0,1,8,546,0,48,0,6,6,1,7,3,8,5,0,0,0,0,0,0,0,69,66+,2542,0,0,0,0,1,0,0,0,1,594"/>
  </r>
  <r>
    <n v="768"/>
    <x v="1193"/>
    <s v="High income"/>
    <x v="727"/>
    <s v="High spender"/>
    <n v="2.7078727440926979E-2"/>
    <n v="1"/>
    <n v="1"/>
    <n v="87"/>
    <n v="457"/>
    <n v="5"/>
    <n v="106"/>
    <n v="15"/>
    <n v="17"/>
    <n v="53"/>
    <n v="8"/>
    <n v="11"/>
    <n v="1"/>
    <n v="6"/>
    <n v="8"/>
    <x v="1"/>
    <n v="0"/>
    <n v="0"/>
    <n v="0"/>
    <n v="0"/>
    <n v="0"/>
    <n v="0"/>
    <n v="41"/>
    <s v="36-50"/>
    <n v="2621"/>
    <n v="0"/>
    <n v="1"/>
    <n v="0"/>
    <n v="0"/>
    <n v="0"/>
    <n v="0"/>
    <n v="1"/>
    <n v="0"/>
    <n v="0"/>
    <n v="547"/>
    <d v="2015-08-12T00:00:00"/>
    <n v="8"/>
    <s v="August"/>
    <n v="1"/>
    <s v="768,63777,High income,1727,High spender,0.027078727440927,1,1,87,457,5,106,15,17,53,8,11,1,6,8,0,0,0,0,0,0,0,41,36-50,2621,0,1,0,0,0,0,1,0,0,547"/>
  </r>
  <r>
    <n v="559"/>
    <x v="1194"/>
    <s v="High income"/>
    <x v="728"/>
    <s v="High spender"/>
    <n v="1.1127401805694884E-2"/>
    <n v="0"/>
    <n v="1"/>
    <n v="23"/>
    <n v="412"/>
    <n v="5"/>
    <n v="119"/>
    <n v="38"/>
    <n v="29"/>
    <n v="77"/>
    <n v="3"/>
    <n v="3"/>
    <n v="3"/>
    <n v="12"/>
    <n v="2"/>
    <x v="1"/>
    <n v="0"/>
    <n v="0"/>
    <n v="0"/>
    <n v="0"/>
    <n v="0"/>
    <n v="0"/>
    <n v="49"/>
    <s v="36-50"/>
    <n v="2687"/>
    <n v="0"/>
    <n v="1"/>
    <n v="0"/>
    <n v="0"/>
    <n v="0"/>
    <n v="0"/>
    <n v="1"/>
    <n v="0"/>
    <n v="0"/>
    <n v="526"/>
    <d v="2015-06-07T00:00:00"/>
    <n v="6"/>
    <s v="June"/>
    <n v="1"/>
    <s v="559,64795,High income,721,High spender,0.0111274018056949,0,1,23,412,5,119,38,29,77,3,3,3,12,2,0,0,0,0,0,0,0,49,36-50,2687,0,1,0,0,0,0,1,0,0,526"/>
  </r>
  <r>
    <n v="971"/>
    <x v="1195"/>
    <s v="High income"/>
    <x v="384"/>
    <s v="Low spender"/>
    <n v="4.424154601761968E-3"/>
    <n v="1"/>
    <n v="0"/>
    <n v="78"/>
    <n v="138"/>
    <n v="120"/>
    <n v="204"/>
    <n v="16"/>
    <n v="126"/>
    <n v="60"/>
    <n v="3"/>
    <n v="7"/>
    <n v="4"/>
    <n v="7"/>
    <n v="5"/>
    <x v="1"/>
    <n v="0"/>
    <n v="0"/>
    <n v="0"/>
    <n v="0"/>
    <n v="0"/>
    <n v="0"/>
    <n v="48"/>
    <s v="36-50"/>
    <n v="2558"/>
    <n v="0"/>
    <n v="1"/>
    <n v="0"/>
    <n v="0"/>
    <n v="0"/>
    <n v="0"/>
    <n v="1"/>
    <n v="0"/>
    <n v="0"/>
    <n v="544"/>
    <d v="2015-10-14T00:00:00"/>
    <n v="10"/>
    <s v="October"/>
    <n v="1"/>
    <s v="971,77981,High income,345,Low spender,0.00442415460176197,1,0,78,138,120,204,16,126,60,3,7,4,7,5,0,0,0,0,0,0,0,48,36-50,2558,0,1,0,0,0,0,1,0,0,544"/>
  </r>
  <r>
    <n v="2012"/>
    <x v="1196"/>
    <s v="High income"/>
    <x v="82"/>
    <s v="Low spender"/>
    <n v="4.3276114480606184E-3"/>
    <n v="0"/>
    <n v="0"/>
    <n v="68"/>
    <n v="182"/>
    <n v="17"/>
    <n v="259"/>
    <n v="77"/>
    <n v="70"/>
    <n v="29"/>
    <n v="1"/>
    <n v="6"/>
    <n v="2"/>
    <n v="10"/>
    <n v="4"/>
    <x v="1"/>
    <n v="0"/>
    <n v="0"/>
    <n v="0"/>
    <n v="0"/>
    <n v="0"/>
    <n v="0"/>
    <n v="74"/>
    <s v="66+"/>
    <n v="2221"/>
    <n v="0"/>
    <n v="0"/>
    <n v="1"/>
    <n v="0"/>
    <n v="0"/>
    <n v="0"/>
    <n v="0"/>
    <n v="0"/>
    <n v="1"/>
    <n v="576"/>
    <d v="2016-09-15T00:00:00"/>
    <n v="9"/>
    <s v="September"/>
    <n v="1"/>
    <s v="2012,62159,High income,269,Low spender,0.00432761144806062,0,0,68,182,17,259,77,70,29,1,6,2,10,4,0,0,0,0,0,0,0,74,66+,2221,0,0,1,0,0,0,0,0,1,576"/>
  </r>
  <r>
    <n v="1135"/>
    <x v="1197"/>
    <s v="High income"/>
    <x v="729"/>
    <s v="Low spender"/>
    <n v="7.2235004548129918E-3"/>
    <n v="0"/>
    <n v="1"/>
    <n v="51"/>
    <n v="517"/>
    <n v="12"/>
    <n v="54"/>
    <n v="16"/>
    <n v="6"/>
    <n v="120"/>
    <n v="2"/>
    <n v="7"/>
    <n v="4"/>
    <n v="7"/>
    <n v="5"/>
    <x v="1"/>
    <n v="0"/>
    <n v="0"/>
    <n v="0"/>
    <n v="0"/>
    <n v="0"/>
    <n v="0"/>
    <n v="58"/>
    <s v="50-65"/>
    <n v="2503"/>
    <n v="0"/>
    <n v="0"/>
    <n v="0"/>
    <n v="1"/>
    <n v="0"/>
    <n v="0"/>
    <n v="0"/>
    <n v="0"/>
    <n v="1"/>
    <n v="485"/>
    <d v="2015-12-08T00:00:00"/>
    <n v="12"/>
    <s v="December"/>
    <n v="1"/>
    <s v="1135,56067,High income,405,Low spender,0.00722350045481299,0,1,51,517,12,54,16,6,120,2,7,4,7,5,0,0,0,0,0,0,0,58,50-65,2503,0,0,0,1,0,0,0,0,1,485"/>
  </r>
  <r>
    <n v="2095"/>
    <x v="1198"/>
    <s v="High income"/>
    <x v="730"/>
    <s v="High spender"/>
    <n v="1.3004645467009197E-2"/>
    <n v="0"/>
    <n v="0"/>
    <n v="92"/>
    <n v="203"/>
    <n v="35"/>
    <n v="305"/>
    <n v="46"/>
    <n v="17"/>
    <n v="227"/>
    <n v="1"/>
    <n v="2"/>
    <n v="11"/>
    <n v="5"/>
    <n v="1"/>
    <x v="1"/>
    <n v="0"/>
    <n v="0"/>
    <n v="0"/>
    <n v="0"/>
    <n v="0"/>
    <n v="0"/>
    <n v="68"/>
    <s v="66+"/>
    <n v="2197"/>
    <n v="0"/>
    <n v="0"/>
    <n v="1"/>
    <n v="0"/>
    <n v="0"/>
    <n v="0"/>
    <n v="1"/>
    <n v="0"/>
    <n v="0"/>
    <n v="379"/>
    <d v="2016-10-09T00:00:00"/>
    <n v="10"/>
    <s v="October"/>
    <n v="1"/>
    <s v="2095,75127,High income,977,High spender,0.0130046454670092,0,0,92,203,35,305,46,17,227,1,2,11,5,1,0,0,0,0,0,0,0,68,66+,2197,0,0,1,0,0,0,1,0,0,379"/>
  </r>
  <r>
    <n v="1306"/>
    <x v="115"/>
    <s v="Low income"/>
    <x v="46"/>
    <s v="Low spender"/>
    <n v="5.5077086656034023E-3"/>
    <n v="0"/>
    <n v="1"/>
    <n v="98"/>
    <n v="508"/>
    <n v="11"/>
    <n v="59"/>
    <n v="23"/>
    <n v="5"/>
    <n v="29"/>
    <n v="5"/>
    <n v="11"/>
    <n v="1"/>
    <n v="6"/>
    <n v="9"/>
    <x v="1"/>
    <n v="0"/>
    <n v="0"/>
    <n v="0"/>
    <n v="0"/>
    <n v="0"/>
    <n v="0"/>
    <n v="42"/>
    <s v="36-50"/>
    <n v="2449"/>
    <n v="0"/>
    <n v="1"/>
    <n v="0"/>
    <n v="0"/>
    <n v="0"/>
    <n v="1"/>
    <n v="0"/>
    <n v="0"/>
    <n v="0"/>
    <n v="577"/>
    <d v="2016-01-31T00:00:00"/>
    <n v="1"/>
    <s v="January"/>
    <n v="1"/>
    <s v="1306,47025,Low income,259,Low spender,0.0055077086656034,0,1,98,508,11,59,23,5,29,5,11,1,6,9,0,0,0,0,0,0,0,42,36-50,2449,0,1,0,0,0,1,0,0,0,577"/>
  </r>
  <r>
    <n v="133"/>
    <x v="1199"/>
    <s v="High income"/>
    <x v="234"/>
    <s v="Low spender"/>
    <n v="8.1016608404722965E-4"/>
    <n v="1"/>
    <n v="1"/>
    <n v="18"/>
    <n v="452"/>
    <n v="18"/>
    <n v="102"/>
    <n v="16"/>
    <n v="18"/>
    <n v="6"/>
    <n v="4"/>
    <n v="4"/>
    <n v="2"/>
    <n v="12"/>
    <n v="3"/>
    <x v="1"/>
    <n v="0"/>
    <n v="0"/>
    <n v="0"/>
    <n v="0"/>
    <n v="0"/>
    <n v="0"/>
    <n v="45"/>
    <s v="36-50"/>
    <n v="2819"/>
    <n v="0"/>
    <n v="0"/>
    <n v="0"/>
    <n v="1"/>
    <n v="0"/>
    <n v="0"/>
    <n v="1"/>
    <n v="0"/>
    <n v="0"/>
    <n v="600"/>
    <d v="2015-01-26T00:00:00"/>
    <n v="1"/>
    <s v="January"/>
    <n v="1"/>
    <s v="133,66653,High income,54,Low spender,0.00081016608404723,1,1,18,452,18,102,16,18,6,4,4,2,12,3,0,0,0,0,0,0,0,45,36-50,2819,0,0,0,1,0,0,1,0,0,600"/>
  </r>
  <r>
    <n v="1484"/>
    <x v="1200"/>
    <s v="Low income"/>
    <x v="563"/>
    <s v="High spender"/>
    <n v="2.7406504418999521E-2"/>
    <n v="0"/>
    <n v="0"/>
    <n v="46"/>
    <n v="273"/>
    <n v="11"/>
    <n v="178"/>
    <n v="62"/>
    <n v="83"/>
    <n v="29"/>
    <n v="2"/>
    <n v="8"/>
    <n v="4"/>
    <n v="6"/>
    <n v="6"/>
    <x v="1"/>
    <n v="0"/>
    <n v="0"/>
    <n v="0"/>
    <n v="0"/>
    <n v="0"/>
    <n v="0"/>
    <n v="59"/>
    <s v="50-65"/>
    <n v="2397"/>
    <n v="0"/>
    <n v="0"/>
    <n v="1"/>
    <n v="0"/>
    <n v="0"/>
    <n v="0"/>
    <n v="1"/>
    <n v="0"/>
    <n v="0"/>
    <n v="578"/>
    <d v="2016-03-23T00:00:00"/>
    <n v="3"/>
    <s v="March"/>
    <n v="1"/>
    <s v="1484,45938,Low income,1259,High spender,0.0274065044189995,0,0,46,273,11,178,62,83,29,2,8,4,6,6,0,0,0,0,0,0,0,59,50-65,2397,0,0,1,0,0,0,1,0,0,578"/>
  </r>
  <r>
    <n v="822"/>
    <x v="1201"/>
    <s v="Low income"/>
    <x v="731"/>
    <s v="Low spender"/>
    <n v="8.2899154799120061E-3"/>
    <n v="0"/>
    <n v="1"/>
    <n v="88"/>
    <n v="537"/>
    <n v="6"/>
    <n v="42"/>
    <n v="16"/>
    <n v="6"/>
    <n v="30"/>
    <n v="2"/>
    <n v="9"/>
    <n v="3"/>
    <n v="6"/>
    <n v="8"/>
    <x v="1"/>
    <n v="0"/>
    <n v="0"/>
    <n v="0"/>
    <n v="0"/>
    <n v="0"/>
    <n v="0"/>
    <n v="69"/>
    <s v="66+"/>
    <n v="2604"/>
    <n v="1"/>
    <n v="0"/>
    <n v="0"/>
    <n v="0"/>
    <n v="0"/>
    <n v="0"/>
    <n v="1"/>
    <n v="0"/>
    <n v="0"/>
    <n v="577"/>
    <d v="2015-08-29T00:00:00"/>
    <n v="8"/>
    <s v="August"/>
    <n v="1"/>
    <s v="822,43185,Low income,358,Low spender,0.00828991547991201,0,1,88,537,6,42,16,6,30,2,9,3,6,8,0,0,0,0,0,0,0,69,66+,2604,1,0,0,0,0,0,1,0,0,577"/>
  </r>
  <r>
    <n v="1223"/>
    <x v="1202"/>
    <s v="High income"/>
    <x v="613"/>
    <s v="High spender"/>
    <n v="1.026623186155253E-2"/>
    <n v="0"/>
    <n v="1"/>
    <n v="24"/>
    <n v="290"/>
    <n v="59"/>
    <n v="177"/>
    <n v="77"/>
    <n v="5"/>
    <n v="29"/>
    <n v="7"/>
    <n v="4"/>
    <n v="6"/>
    <n v="8"/>
    <n v="3"/>
    <x v="1"/>
    <n v="0"/>
    <n v="0"/>
    <n v="0"/>
    <n v="0"/>
    <n v="1"/>
    <n v="0"/>
    <n v="61"/>
    <s v="50-65"/>
    <n v="2473"/>
    <n v="0"/>
    <n v="0"/>
    <n v="0"/>
    <n v="1"/>
    <n v="0"/>
    <n v="0"/>
    <n v="1"/>
    <n v="0"/>
    <n v="0"/>
    <n v="579"/>
    <d v="2016-01-07T00:00:00"/>
    <n v="1"/>
    <s v="January"/>
    <n v="1"/>
    <s v="1223,57957,High income,595,High spender,0.0102662318615525,0,1,24,290,59,177,77,5,29,7,4,6,8,3,0,0,0,0,0,1,0,61,50-65,2473,0,0,0,1,0,0,1,0,0,579"/>
  </r>
  <r>
    <n v="995"/>
    <x v="1203"/>
    <s v="High income"/>
    <x v="732"/>
    <s v="High spender"/>
    <n v="3.1484701616781977E-2"/>
    <n v="0"/>
    <n v="1"/>
    <n v="56"/>
    <n v="198"/>
    <n v="18"/>
    <n v="252"/>
    <n v="32"/>
    <n v="108"/>
    <n v="54"/>
    <n v="2"/>
    <n v="4"/>
    <n v="6"/>
    <n v="8"/>
    <n v="3"/>
    <x v="1"/>
    <n v="0"/>
    <n v="0"/>
    <n v="0"/>
    <n v="0"/>
    <n v="0"/>
    <n v="0"/>
    <n v="44"/>
    <s v="36-50"/>
    <n v="2549"/>
    <n v="0"/>
    <n v="0"/>
    <n v="0"/>
    <n v="1"/>
    <n v="0"/>
    <n v="0"/>
    <n v="1"/>
    <n v="0"/>
    <n v="0"/>
    <n v="554"/>
    <d v="2015-10-23T00:00:00"/>
    <n v="10"/>
    <s v="October"/>
    <n v="1"/>
    <s v="995,54058,High income,1702,High spender,0.031484701616782,0,1,56,198,18,252,32,108,54,2,4,6,8,3,0,0,0,0,0,0,0,44,36-50,2549,0,0,0,1,0,0,1,0,0,554"/>
  </r>
  <r>
    <n v="1609"/>
    <x v="1204"/>
    <s v="High income"/>
    <x v="53"/>
    <s v="Low spender"/>
    <n v="2.4562718963711813E-4"/>
    <n v="0"/>
    <n v="1"/>
    <n v="38"/>
    <n v="275"/>
    <n v="59"/>
    <n v="107"/>
    <n v="69"/>
    <n v="101"/>
    <n v="59"/>
    <n v="2"/>
    <n v="6"/>
    <n v="4"/>
    <n v="8"/>
    <n v="4"/>
    <x v="1"/>
    <n v="0"/>
    <n v="0"/>
    <n v="0"/>
    <n v="0"/>
    <n v="0"/>
    <n v="0"/>
    <n v="40"/>
    <s v="36-50"/>
    <n v="2354"/>
    <n v="0"/>
    <n v="1"/>
    <n v="0"/>
    <n v="0"/>
    <n v="0"/>
    <n v="0"/>
    <n v="1"/>
    <n v="0"/>
    <n v="0"/>
    <n v="552"/>
    <d v="2016-05-05T00:00:00"/>
    <n v="5"/>
    <s v="May"/>
    <n v="1"/>
    <s v="1609,77353,High income,19,Low spender,0.000245627189637118,0,1,38,275,59,107,69,101,59,2,6,4,8,4,0,0,0,0,0,0,0,40,36-50,2354,0,1,0,0,0,0,1,0,0,552"/>
  </r>
  <r>
    <n v="713"/>
    <x v="1205"/>
    <s v="High income"/>
    <x v="733"/>
    <s v="High spender"/>
    <n v="1.8352488116011794E-2"/>
    <n v="0"/>
    <n v="1"/>
    <n v="99"/>
    <n v="372"/>
    <n v="18"/>
    <n v="126"/>
    <n v="47"/>
    <n v="48"/>
    <n v="78"/>
    <n v="2"/>
    <n v="5"/>
    <n v="2"/>
    <n v="11"/>
    <n v="4"/>
    <x v="1"/>
    <n v="0"/>
    <n v="0"/>
    <n v="0"/>
    <n v="0"/>
    <n v="0"/>
    <n v="0"/>
    <n v="44"/>
    <s v="36-50"/>
    <n v="2638"/>
    <n v="1"/>
    <n v="0"/>
    <n v="0"/>
    <n v="0"/>
    <n v="0"/>
    <n v="0"/>
    <n v="0"/>
    <n v="0"/>
    <n v="1"/>
    <n v="533"/>
    <d v="2015-07-26T00:00:00"/>
    <n v="7"/>
    <s v="July"/>
    <n v="1"/>
    <s v="713,66476,High income,1220,High spender,0.0183524881160118,0,1,99,372,18,126,47,48,78,2,5,2,11,4,0,0,0,0,0,0,0,44,36-50,2638,1,0,0,0,0,0,0,0,1,533"/>
  </r>
  <r>
    <n v="57"/>
    <x v="1206"/>
    <s v="High income"/>
    <x v="369"/>
    <s v="Low spender"/>
    <n v="1.1545623836126629E-3"/>
    <n v="0"/>
    <n v="1"/>
    <n v="94"/>
    <n v="263"/>
    <n v="5"/>
    <n v="233"/>
    <n v="69"/>
    <n v="41"/>
    <n v="83"/>
    <n v="4"/>
    <n v="5"/>
    <n v="5"/>
    <n v="8"/>
    <n v="5"/>
    <x v="1"/>
    <n v="0"/>
    <n v="0"/>
    <n v="0"/>
    <n v="0"/>
    <n v="0"/>
    <n v="0"/>
    <n v="68"/>
    <s v="66+"/>
    <n v="2840"/>
    <n v="0"/>
    <n v="0"/>
    <n v="1"/>
    <n v="0"/>
    <n v="0"/>
    <n v="0"/>
    <n v="1"/>
    <n v="0"/>
    <n v="0"/>
    <n v="528"/>
    <d v="2015-01-05T00:00:00"/>
    <n v="1"/>
    <s v="January"/>
    <n v="1"/>
    <s v="57,53700,High income,62,Low spender,0.00115456238361266,0,1,94,263,5,233,69,41,83,4,5,5,8,5,0,0,0,0,0,0,0,68,66+,2840,0,0,1,0,0,0,1,0,0,528"/>
  </r>
  <r>
    <n v="1038"/>
    <x v="1207"/>
    <s v="High income"/>
    <x v="201"/>
    <s v="Low spender"/>
    <n v="5.7011527018118976E-4"/>
    <n v="0"/>
    <n v="1"/>
    <n v="65"/>
    <n v="320"/>
    <n v="48"/>
    <n v="133"/>
    <n v="39"/>
    <n v="72"/>
    <n v="48"/>
    <n v="4"/>
    <n v="6"/>
    <n v="2"/>
    <n v="10"/>
    <n v="4"/>
    <x v="1"/>
    <n v="0"/>
    <n v="0"/>
    <n v="0"/>
    <n v="0"/>
    <n v="0"/>
    <n v="0"/>
    <n v="67"/>
    <s v="66+"/>
    <n v="2533"/>
    <n v="0"/>
    <n v="0"/>
    <n v="0"/>
    <n v="1"/>
    <n v="0"/>
    <n v="0"/>
    <n v="0"/>
    <n v="1"/>
    <n v="0"/>
    <n v="564"/>
    <d v="2015-11-08T00:00:00"/>
    <n v="11"/>
    <s v="November"/>
    <n v="1"/>
    <s v="1038,56129,High income,32,Low spender,0.00057011527018119,0,1,65,320,48,133,39,72,48,4,6,2,10,4,0,0,0,0,0,0,0,67,66+,2533,0,0,0,1,0,0,0,1,0,564"/>
  </r>
  <r>
    <n v="569"/>
    <x v="1208"/>
    <s v="High income"/>
    <x v="547"/>
    <s v="High spender"/>
    <n v="1.2130298487120076E-2"/>
    <n v="0"/>
    <n v="1"/>
    <n v="76"/>
    <n v="293"/>
    <n v="35"/>
    <n v="179"/>
    <n v="46"/>
    <n v="59"/>
    <n v="65"/>
    <n v="2"/>
    <n v="8"/>
    <n v="3"/>
    <n v="7"/>
    <n v="7"/>
    <x v="1"/>
    <n v="0"/>
    <n v="0"/>
    <n v="0"/>
    <n v="0"/>
    <n v="0"/>
    <n v="0"/>
    <n v="63"/>
    <s v="50-65"/>
    <n v="2684"/>
    <n v="0"/>
    <n v="0"/>
    <n v="0"/>
    <n v="0"/>
    <n v="1"/>
    <n v="0"/>
    <n v="1"/>
    <n v="0"/>
    <n v="0"/>
    <n v="547"/>
    <d v="2015-06-10T00:00:00"/>
    <n v="6"/>
    <s v="June"/>
    <n v="1"/>
    <s v="569,66033,High income,801,High spender,0.0121302984871201,0,1,76,293,35,179,46,59,65,2,8,3,7,7,0,0,0,0,0,0,0,63,50-65,2684,0,0,0,0,1,0,1,0,0,547"/>
  </r>
  <r>
    <n v="250"/>
    <x v="1209"/>
    <s v="Low income"/>
    <x v="254"/>
    <s v="Low spender"/>
    <n v="5.0215860031810949E-3"/>
    <n v="1"/>
    <n v="0"/>
    <n v="46"/>
    <n v="186"/>
    <n v="36"/>
    <n v="234"/>
    <n v="86"/>
    <n v="72"/>
    <n v="48"/>
    <n v="6"/>
    <n v="10"/>
    <n v="2"/>
    <n v="6"/>
    <n v="9"/>
    <x v="1"/>
    <n v="0"/>
    <n v="0"/>
    <n v="0"/>
    <n v="0"/>
    <n v="0"/>
    <n v="0"/>
    <n v="40"/>
    <s v="36-50"/>
    <n v="2783"/>
    <n v="0"/>
    <n v="0"/>
    <n v="0"/>
    <n v="1"/>
    <n v="0"/>
    <n v="0"/>
    <n v="1"/>
    <n v="0"/>
    <n v="0"/>
    <n v="566"/>
    <d v="2015-03-03T00:00:00"/>
    <n v="3"/>
    <s v="March"/>
    <n v="1"/>
    <s v="250,44010,Low income,221,Low spender,0.00502158600318109,1,0,46,186,36,234,86,72,48,6,10,2,6,9,0,0,0,0,0,0,0,40,36-50,2783,0,0,0,1,0,0,1,0,0,566"/>
  </r>
  <r>
    <n v="986"/>
    <x v="1210"/>
    <s v="High income"/>
    <x v="602"/>
    <s v="Low spender"/>
    <n v="7.3324655209346008E-3"/>
    <n v="0"/>
    <n v="1"/>
    <n v="23"/>
    <n v="240"/>
    <n v="90"/>
    <n v="216"/>
    <n v="63"/>
    <n v="6"/>
    <n v="24"/>
    <n v="4"/>
    <n v="4"/>
    <n v="4"/>
    <n v="10"/>
    <n v="3"/>
    <x v="1"/>
    <n v="0"/>
    <n v="0"/>
    <n v="0"/>
    <n v="0"/>
    <n v="0"/>
    <n v="0"/>
    <n v="69"/>
    <s v="66+"/>
    <n v="2552"/>
    <n v="0"/>
    <n v="0"/>
    <n v="1"/>
    <n v="0"/>
    <n v="0"/>
    <n v="0"/>
    <n v="1"/>
    <n v="0"/>
    <n v="0"/>
    <n v="591"/>
    <d v="2015-10-20T00:00:00"/>
    <n v="10"/>
    <s v="October"/>
    <n v="1"/>
    <s v="986,60689,High income,445,Low spender,0.0073324655209346,0,1,23,240,90,216,63,6,24,4,4,4,10,3,0,0,0,0,0,0,0,69,66+,2552,0,0,1,0,0,0,1,0,0,591"/>
  </r>
  <r>
    <n v="500"/>
    <x v="1211"/>
    <s v="Low income"/>
    <x v="398"/>
    <s v="Low spender"/>
    <n v="1.292171788365755E-3"/>
    <n v="0"/>
    <n v="1"/>
    <n v="28"/>
    <n v="324"/>
    <n v="48"/>
    <n v="186"/>
    <n v="39"/>
    <n v="18"/>
    <n v="198"/>
    <n v="6"/>
    <n v="6"/>
    <n v="8"/>
    <n v="4"/>
    <n v="7"/>
    <x v="1"/>
    <n v="0"/>
    <n v="1"/>
    <n v="0"/>
    <n v="0"/>
    <n v="0"/>
    <n v="1"/>
    <n v="52"/>
    <s v="50-65"/>
    <n v="2702"/>
    <n v="1"/>
    <n v="0"/>
    <n v="0"/>
    <n v="0"/>
    <n v="0"/>
    <n v="0"/>
    <n v="0"/>
    <n v="0"/>
    <n v="1"/>
    <n v="417"/>
    <d v="2015-05-23T00:00:00"/>
    <n v="5"/>
    <s v="May"/>
    <n v="1"/>
    <s v="500,42564,Low income,55,Low spender,0.00129217178836576,0,1,28,324,48,186,39,18,198,6,6,8,4,7,0,0,1,0,0,0,1,52,50-65,2702,1,0,0,0,0,0,0,0,1,417"/>
  </r>
  <r>
    <n v="51"/>
    <x v="1212"/>
    <s v="Low income"/>
    <x v="369"/>
    <s v="Low spender"/>
    <n v="1.87588877794923E-3"/>
    <n v="0"/>
    <n v="0"/>
    <n v="15"/>
    <n v="100"/>
    <n v="71"/>
    <n v="243"/>
    <n v="108"/>
    <n v="94"/>
    <n v="219"/>
    <n v="3"/>
    <n v="9"/>
    <n v="1"/>
    <n v="8"/>
    <n v="9"/>
    <x v="1"/>
    <n v="0"/>
    <n v="0"/>
    <n v="0"/>
    <n v="0"/>
    <n v="0"/>
    <n v="1"/>
    <n v="61"/>
    <s v="50-65"/>
    <n v="2841"/>
    <n v="0"/>
    <n v="0"/>
    <n v="0"/>
    <n v="0"/>
    <n v="1"/>
    <n v="0"/>
    <n v="0"/>
    <n v="1"/>
    <n v="0"/>
    <n v="397"/>
    <d v="2015-01-04T00:00:00"/>
    <n v="1"/>
    <s v="January"/>
    <n v="1"/>
    <s v="51,33051,Low income,62,Low spender,0.00187588877794923,0,0,15,100,71,243,108,94,219,3,9,1,8,9,0,0,0,0,0,0,1,61,50-65,2841,0,0,0,0,1,0,0,1,0,397"/>
  </r>
  <r>
    <n v="523"/>
    <x v="1213"/>
    <s v="Low income"/>
    <x v="69"/>
    <s v="Low spender"/>
    <n v="1.4047619047619047E-3"/>
    <n v="0"/>
    <n v="0"/>
    <n v="23"/>
    <n v="124"/>
    <n v="83"/>
    <n v="267"/>
    <n v="85"/>
    <n v="59"/>
    <n v="35"/>
    <n v="2"/>
    <n v="5"/>
    <n v="2"/>
    <n v="11"/>
    <n v="5"/>
    <x v="1"/>
    <n v="0"/>
    <n v="0"/>
    <n v="0"/>
    <n v="0"/>
    <n v="0"/>
    <n v="1"/>
    <n v="33"/>
    <s v="24-35"/>
    <n v="2694"/>
    <n v="0"/>
    <n v="0"/>
    <n v="1"/>
    <n v="0"/>
    <n v="0"/>
    <n v="0"/>
    <n v="0"/>
    <n v="0"/>
    <n v="1"/>
    <n v="583"/>
    <d v="2015-05-31T00:00:00"/>
    <n v="5"/>
    <s v="May"/>
    <n v="1"/>
    <s v="523,42000,Low income,59,Low spender,0.0014047619047619,0,0,23,124,83,267,85,59,35,2,5,2,11,5,0,0,0,0,0,0,1,33,24-35,2694,0,0,1,0,0,0,0,0,1,583"/>
  </r>
  <r>
    <n v="818"/>
    <x v="1214"/>
    <s v="High income"/>
    <x v="734"/>
    <s v="Low spender"/>
    <n v="6.1434659090909092E-3"/>
    <n v="0"/>
    <n v="1"/>
    <n v="11"/>
    <n v="201"/>
    <n v="53"/>
    <n v="172"/>
    <n v="116"/>
    <n v="77"/>
    <n v="83"/>
    <n v="3"/>
    <n v="5"/>
    <n v="4"/>
    <n v="9"/>
    <n v="4"/>
    <x v="1"/>
    <n v="0"/>
    <n v="0"/>
    <n v="0"/>
    <n v="0"/>
    <n v="0"/>
    <n v="0"/>
    <n v="53"/>
    <s v="50-65"/>
    <n v="2606"/>
    <n v="0"/>
    <n v="1"/>
    <n v="0"/>
    <n v="0"/>
    <n v="0"/>
    <n v="0"/>
    <n v="0"/>
    <n v="0"/>
    <n v="1"/>
    <n v="536"/>
    <d v="2015-08-27T00:00:00"/>
    <n v="8"/>
    <s v="August"/>
    <n v="1"/>
    <s v="818,56320,High income,346,Low spender,0.00614346590909091,0,1,11,201,53,172,116,77,83,3,5,4,9,4,0,0,0,0,0,0,0,53,50-65,2606,0,1,0,0,0,0,0,0,1,536"/>
  </r>
  <r>
    <n v="499"/>
    <x v="1215"/>
    <s v="High income"/>
    <x v="735"/>
    <s v="High spender"/>
    <n v="1.0598436998180066E-2"/>
    <n v="0"/>
    <n v="0"/>
    <n v="9"/>
    <n v="577"/>
    <n v="0"/>
    <n v="64"/>
    <n v="0"/>
    <n v="0"/>
    <n v="51"/>
    <n v="2"/>
    <n v="10"/>
    <n v="1"/>
    <n v="8"/>
    <n v="8"/>
    <x v="1"/>
    <n v="0"/>
    <n v="1"/>
    <n v="0"/>
    <n v="0"/>
    <n v="0"/>
    <n v="1"/>
    <n v="55"/>
    <s v="50-65"/>
    <n v="2702"/>
    <n v="0"/>
    <n v="0"/>
    <n v="0"/>
    <n v="1"/>
    <n v="0"/>
    <n v="0"/>
    <n v="1"/>
    <n v="0"/>
    <n v="0"/>
    <n v="590"/>
    <d v="2015-05-23T00:00:00"/>
    <n v="5"/>
    <s v="May"/>
    <n v="1"/>
    <s v="499,56046,High income,594,High spender,0.0105984369981801,0,0,9,577,0,64,0,0,51,2,10,1,8,8,0,0,1,0,0,0,1,55,50-65,2702,0,0,0,1,0,0,1,0,0,590"/>
  </r>
  <r>
    <n v="806"/>
    <x v="1216"/>
    <s v="High income"/>
    <x v="259"/>
    <s v="Low spender"/>
    <n v="7.5868779997031218E-4"/>
    <n v="1"/>
    <n v="1"/>
    <n v="88"/>
    <n v="565"/>
    <n v="6"/>
    <n v="65"/>
    <n v="0"/>
    <n v="6"/>
    <n v="19"/>
    <n v="5"/>
    <n v="9"/>
    <n v="2"/>
    <n v="8"/>
    <n v="7"/>
    <x v="1"/>
    <n v="0"/>
    <n v="0"/>
    <n v="1"/>
    <n v="0"/>
    <n v="0"/>
    <n v="0"/>
    <n v="45"/>
    <s v="36-50"/>
    <n v="2609"/>
    <n v="0"/>
    <n v="1"/>
    <n v="0"/>
    <n v="0"/>
    <n v="0"/>
    <n v="0"/>
    <n v="0"/>
    <n v="0"/>
    <n v="1"/>
    <n v="623"/>
    <d v="2015-08-24T00:00:00"/>
    <n v="8"/>
    <s v="August"/>
    <n v="1"/>
    <s v="806,60631,High income,46,Low spender,0.000758687799970312,1,1,88,565,6,65,0,6,19,5,9,2,8,7,0,0,0,1,0,0,0,45,36-50,2609,0,1,0,0,0,0,0,0,1,623"/>
  </r>
  <r>
    <n v="1057"/>
    <x v="1217"/>
    <s v="High income"/>
    <x v="736"/>
    <s v="High spender"/>
    <n v="2.5876558001763934E-2"/>
    <n v="0"/>
    <n v="1"/>
    <n v="92"/>
    <n v="502"/>
    <n v="12"/>
    <n v="109"/>
    <n v="16"/>
    <n v="6"/>
    <n v="90"/>
    <n v="2"/>
    <n v="7"/>
    <n v="2"/>
    <n v="10"/>
    <n v="6"/>
    <x v="1"/>
    <n v="0"/>
    <n v="0"/>
    <n v="0"/>
    <n v="0"/>
    <n v="0"/>
    <n v="0"/>
    <n v="46"/>
    <s v="36-50"/>
    <n v="2527"/>
    <n v="0"/>
    <n v="1"/>
    <n v="0"/>
    <n v="0"/>
    <n v="0"/>
    <n v="0"/>
    <n v="1"/>
    <n v="0"/>
    <n v="0"/>
    <n v="555"/>
    <d v="2015-11-14T00:00:00"/>
    <n v="11"/>
    <s v="November"/>
    <n v="1"/>
    <s v="1057,60093,High income,1555,High spender,0.0258765580017639,0,1,92,502,12,109,16,6,90,2,7,2,10,6,0,0,0,0,0,0,0,46,36-50,2527,0,1,0,0,0,0,1,0,0,555"/>
  </r>
  <r>
    <n v="1888"/>
    <x v="1218"/>
    <s v="High income"/>
    <x v="203"/>
    <s v="Low spender"/>
    <n v="2.1631644004944375E-3"/>
    <n v="0"/>
    <n v="1"/>
    <n v="85"/>
    <n v="582"/>
    <n v="0"/>
    <n v="65"/>
    <n v="0"/>
    <n v="0"/>
    <n v="13"/>
    <n v="6"/>
    <n v="8"/>
    <n v="2"/>
    <n v="9"/>
    <n v="5"/>
    <x v="1"/>
    <n v="0"/>
    <n v="0"/>
    <n v="0"/>
    <n v="0"/>
    <n v="0"/>
    <n v="0"/>
    <n v="47"/>
    <s v="36-50"/>
    <n v="2259"/>
    <n v="0"/>
    <n v="0"/>
    <n v="0"/>
    <n v="1"/>
    <n v="0"/>
    <n v="0"/>
    <n v="0"/>
    <n v="0"/>
    <n v="1"/>
    <n v="634"/>
    <d v="2016-08-08T00:00:00"/>
    <n v="8"/>
    <s v="August"/>
    <n v="1"/>
    <s v="1888,55012,High income,119,Low spender,0.00216316440049444,0,1,85,582,0,65,0,0,13,6,8,2,9,5,0,0,0,0,0,0,0,47,36-50,2259,0,0,0,1,0,0,0,0,1,634"/>
  </r>
  <r>
    <n v="2050"/>
    <x v="1219"/>
    <s v="High income"/>
    <x v="122"/>
    <s v="Low spender"/>
    <n v="5.6865177832919774E-4"/>
    <n v="1"/>
    <n v="1"/>
    <n v="72"/>
    <n v="492"/>
    <n v="19"/>
    <n v="110"/>
    <n v="16"/>
    <n v="12"/>
    <n v="12"/>
    <n v="4"/>
    <n v="6"/>
    <n v="3"/>
    <n v="10"/>
    <n v="4"/>
    <x v="1"/>
    <n v="0"/>
    <n v="0"/>
    <n v="0"/>
    <n v="0"/>
    <n v="0"/>
    <n v="0"/>
    <n v="64"/>
    <s v="50-65"/>
    <n v="2209"/>
    <n v="0"/>
    <n v="0"/>
    <n v="0"/>
    <n v="1"/>
    <n v="0"/>
    <n v="0"/>
    <n v="0"/>
    <n v="0"/>
    <n v="1"/>
    <n v="637"/>
    <d v="2016-09-27T00:00:00"/>
    <n v="9"/>
    <s v="September"/>
    <n v="1"/>
    <s v="2050,77376,High income,44,Low spender,0.000568651778329198,1,1,72,492,19,110,16,12,12,4,6,3,10,4,0,0,0,0,0,0,0,64,50-65,2209,0,0,0,1,0,0,0,0,1,637"/>
  </r>
  <r>
    <n v="1743"/>
    <x v="1220"/>
    <s v="High income"/>
    <x v="737"/>
    <s v="High spender"/>
    <n v="1.226881802268057E-2"/>
    <n v="0"/>
    <n v="1"/>
    <n v="50"/>
    <n v="371"/>
    <n v="32"/>
    <n v="189"/>
    <n v="0"/>
    <n v="58"/>
    <n v="6"/>
    <n v="2"/>
    <n v="5"/>
    <n v="4"/>
    <n v="10"/>
    <n v="4"/>
    <x v="1"/>
    <n v="0"/>
    <n v="0"/>
    <n v="0"/>
    <n v="0"/>
    <n v="0"/>
    <n v="0"/>
    <n v="60"/>
    <s v="50-65"/>
    <n v="2308"/>
    <n v="0"/>
    <n v="1"/>
    <n v="0"/>
    <n v="0"/>
    <n v="0"/>
    <n v="0"/>
    <n v="0"/>
    <n v="0"/>
    <n v="1"/>
    <n v="644"/>
    <d v="2016-06-20T00:00:00"/>
    <n v="6"/>
    <s v="June"/>
    <n v="1"/>
    <s v="1743,65695,High income,806,High spender,0.0122688180226806,0,1,50,371,32,189,0,58,6,2,5,4,10,4,0,0,0,0,0,0,0,60,50-65,2308,0,1,0,0,0,0,0,0,1,644"/>
  </r>
  <r>
    <n v="327"/>
    <x v="1221"/>
    <s v="High income"/>
    <x v="466"/>
    <s v="Low spender"/>
    <n v="7.0229910549271827E-4"/>
    <n v="1"/>
    <n v="1"/>
    <n v="74"/>
    <n v="539"/>
    <n v="6"/>
    <n v="91"/>
    <n v="8"/>
    <n v="6"/>
    <n v="97"/>
    <n v="13"/>
    <n v="8"/>
    <n v="2"/>
    <n v="9"/>
    <n v="8"/>
    <x v="1"/>
    <n v="0"/>
    <n v="0"/>
    <n v="0"/>
    <n v="0"/>
    <n v="0"/>
    <n v="0"/>
    <n v="47"/>
    <s v="36-50"/>
    <n v="2760"/>
    <n v="0"/>
    <n v="1"/>
    <n v="0"/>
    <n v="0"/>
    <n v="0"/>
    <n v="0"/>
    <n v="0"/>
    <n v="1"/>
    <n v="0"/>
    <n v="553"/>
    <d v="2015-03-26T00:00:00"/>
    <n v="3"/>
    <s v="March"/>
    <n v="1"/>
    <s v="327,54108,High income,38,Low spender,0.000702299105492718,1,1,74,539,6,91,8,6,97,13,8,2,9,8,0,0,0,0,0,0,0,47,36-50,2760,0,1,0,0,0,0,0,1,0,553"/>
  </r>
  <r>
    <n v="1893"/>
    <x v="1222"/>
    <s v="High income"/>
    <x v="738"/>
    <s v="High spender"/>
    <n v="2.2377199175804382E-2"/>
    <n v="0"/>
    <n v="1"/>
    <n v="41"/>
    <n v="399"/>
    <n v="27"/>
    <n v="159"/>
    <n v="58"/>
    <n v="8"/>
    <n v="39"/>
    <n v="4"/>
    <n v="4"/>
    <n v="4"/>
    <n v="5"/>
    <n v="2"/>
    <x v="1"/>
    <n v="0"/>
    <n v="0"/>
    <n v="0"/>
    <n v="0"/>
    <n v="0"/>
    <n v="0"/>
    <n v="47"/>
    <s v="36-50"/>
    <n v="2257"/>
    <n v="0"/>
    <n v="0"/>
    <n v="0"/>
    <n v="1"/>
    <n v="0"/>
    <n v="1"/>
    <n v="0"/>
    <n v="0"/>
    <n v="0"/>
    <n v="612"/>
    <d v="2016-08-10T00:00:00"/>
    <n v="8"/>
    <s v="August"/>
    <n v="1"/>
    <s v="1893,69401,High income,1553,High spender,0.0223771991758044,0,1,41,399,27,159,58,8,39,4,4,4,5,2,0,0,0,0,0,0,0,47,36-50,2257,0,0,0,1,0,1,0,0,0,612"/>
  </r>
  <r>
    <n v="830"/>
    <x v="1223"/>
    <s v="High income"/>
    <x v="739"/>
    <s v="High spender"/>
    <n v="1.4251581639520797E-2"/>
    <n v="0"/>
    <n v="1"/>
    <n v="88"/>
    <n v="317"/>
    <n v="25"/>
    <n v="265"/>
    <n v="25"/>
    <n v="19"/>
    <n v="12"/>
    <n v="3"/>
    <n v="5"/>
    <n v="3"/>
    <n v="11"/>
    <n v="5"/>
    <x v="1"/>
    <n v="0"/>
    <n v="0"/>
    <n v="0"/>
    <n v="0"/>
    <n v="0"/>
    <n v="0"/>
    <n v="58"/>
    <s v="50-65"/>
    <n v="2601"/>
    <n v="1"/>
    <n v="0"/>
    <n v="0"/>
    <n v="0"/>
    <n v="0"/>
    <n v="0"/>
    <n v="0"/>
    <n v="1"/>
    <n v="0"/>
    <n v="639"/>
    <d v="2015-09-01T00:00:00"/>
    <n v="9"/>
    <s v="September"/>
    <n v="1"/>
    <s v="830,59432,High income,847,High spender,0.0142515816395208,0,1,88,317,25,265,25,19,12,3,5,3,11,5,0,0,0,0,0,0,0,58,50-65,2601,1,0,0,0,0,0,0,1,0,639"/>
  </r>
  <r>
    <n v="1672"/>
    <x v="1224"/>
    <s v="High income"/>
    <x v="740"/>
    <s v="High spender"/>
    <n v="1.2768467436938344E-2"/>
    <n v="0"/>
    <n v="1"/>
    <n v="24"/>
    <n v="580"/>
    <n v="6"/>
    <n v="58"/>
    <n v="8"/>
    <n v="0"/>
    <n v="27"/>
    <n v="3"/>
    <n v="7"/>
    <n v="6"/>
    <n v="6"/>
    <n v="4"/>
    <x v="1"/>
    <n v="0"/>
    <n v="1"/>
    <n v="0"/>
    <n v="0"/>
    <n v="0"/>
    <n v="0"/>
    <n v="50"/>
    <s v="36-50"/>
    <n v="2330"/>
    <n v="0"/>
    <n v="0"/>
    <n v="1"/>
    <n v="0"/>
    <n v="0"/>
    <n v="0"/>
    <n v="0"/>
    <n v="0"/>
    <n v="1"/>
    <n v="625"/>
    <d v="2016-05-29T00:00:00"/>
    <n v="5"/>
    <s v="May"/>
    <n v="1"/>
    <s v="1672,57642,High income,736,High spender,0.0127684674369383,0,1,24,580,6,58,8,0,27,3,7,6,6,4,0,0,1,0,0,0,0,50,36-50,2330,0,0,1,0,0,0,0,0,1,625"/>
  </r>
  <r>
    <n v="166"/>
    <x v="1225"/>
    <s v="High income"/>
    <x v="331"/>
    <s v="Low spender"/>
    <n v="2.7731864095500458E-3"/>
    <n v="1"/>
    <n v="1"/>
    <n v="0"/>
    <n v="454"/>
    <n v="0"/>
    <n v="171"/>
    <n v="8"/>
    <n v="19"/>
    <n v="32"/>
    <n v="12"/>
    <n v="9"/>
    <n v="2"/>
    <n v="8"/>
    <n v="8"/>
    <x v="1"/>
    <n v="0"/>
    <n v="0"/>
    <n v="0"/>
    <n v="0"/>
    <n v="0"/>
    <n v="0"/>
    <n v="64"/>
    <s v="50-65"/>
    <n v="2812"/>
    <n v="0"/>
    <n v="0"/>
    <n v="0"/>
    <n v="1"/>
    <n v="0"/>
    <n v="0"/>
    <n v="1"/>
    <n v="0"/>
    <n v="0"/>
    <n v="620"/>
    <d v="2015-02-02T00:00:00"/>
    <n v="2"/>
    <s v="February"/>
    <n v="1"/>
    <s v="166,54450,High income,151,Low spender,0.00277318640955005,1,1,0,454,0,171,8,19,32,12,9,2,8,8,0,0,0,0,0,0,0,64,50-65,2812,0,0,0,1,0,0,1,0,0,620"/>
  </r>
  <r>
    <n v="838"/>
    <x v="1226"/>
    <s v="High income"/>
    <x v="252"/>
    <s v="Low spender"/>
    <n v="4.3052140926232883E-3"/>
    <n v="0"/>
    <n v="0"/>
    <n v="17"/>
    <n v="412"/>
    <n v="22"/>
    <n v="132"/>
    <n v="59"/>
    <n v="28"/>
    <n v="183"/>
    <n v="1"/>
    <n v="11"/>
    <n v="6"/>
    <n v="8"/>
    <n v="4"/>
    <x v="1"/>
    <n v="0"/>
    <n v="0"/>
    <n v="0"/>
    <n v="1"/>
    <n v="0"/>
    <n v="0"/>
    <n v="29"/>
    <s v="24-35"/>
    <n v="2599"/>
    <n v="0"/>
    <n v="0"/>
    <n v="0"/>
    <n v="1"/>
    <n v="0"/>
    <n v="0"/>
    <n v="1"/>
    <n v="0"/>
    <n v="0"/>
    <n v="470"/>
    <d v="2015-09-03T00:00:00"/>
    <n v="9"/>
    <s v="September"/>
    <n v="1"/>
    <s v="838,89891,High income,387,Low spender,0.00430521409262329,0,0,17,412,22,132,59,28,183,1,11,6,8,4,0,0,0,0,1,0,0,29,24-35,2599,0,0,0,1,0,0,1,0,0,470"/>
  </r>
  <r>
    <n v="1555"/>
    <x v="1227"/>
    <s v="High income"/>
    <x v="741"/>
    <s v="High spender"/>
    <n v="2.6683928507210415E-2"/>
    <n v="0"/>
    <n v="0"/>
    <n v="85"/>
    <n v="504"/>
    <n v="13"/>
    <n v="131"/>
    <n v="8"/>
    <n v="0"/>
    <n v="26"/>
    <n v="1"/>
    <n v="9"/>
    <n v="4"/>
    <n v="6"/>
    <n v="7"/>
    <x v="1"/>
    <n v="0"/>
    <n v="0"/>
    <n v="1"/>
    <n v="0"/>
    <n v="0"/>
    <n v="0"/>
    <n v="76"/>
    <s v="66+"/>
    <n v="2373"/>
    <n v="1"/>
    <n v="0"/>
    <n v="0"/>
    <n v="0"/>
    <n v="0"/>
    <n v="0"/>
    <n v="0"/>
    <n v="0"/>
    <n v="1"/>
    <n v="630"/>
    <d v="2016-04-16T00:00:00"/>
    <n v="4"/>
    <s v="April"/>
    <n v="1"/>
    <s v="1555,55614,High income,1484,High spender,0.0266839285072104,0,0,85,504,13,131,8,0,26,1,9,4,6,7,0,0,0,1,0,0,0,76,66+,2373,1,0,0,0,0,0,0,0,1,630"/>
  </r>
  <r>
    <n v="675"/>
    <x v="1228"/>
    <s v="Low income"/>
    <x v="296"/>
    <s v="Low spender"/>
    <n v="1.765917786716374E-3"/>
    <n v="0"/>
    <n v="1"/>
    <n v="87"/>
    <n v="544"/>
    <n v="13"/>
    <n v="85"/>
    <n v="8"/>
    <n v="6"/>
    <n v="29"/>
    <n v="3"/>
    <n v="10"/>
    <n v="4"/>
    <n v="5"/>
    <n v="8"/>
    <x v="1"/>
    <n v="0"/>
    <n v="1"/>
    <n v="0"/>
    <n v="0"/>
    <n v="0"/>
    <n v="0"/>
    <n v="64"/>
    <s v="50-65"/>
    <n v="2653"/>
    <n v="0"/>
    <n v="1"/>
    <n v="0"/>
    <n v="0"/>
    <n v="0"/>
    <n v="0"/>
    <n v="0"/>
    <n v="1"/>
    <n v="0"/>
    <n v="627"/>
    <d v="2015-07-11T00:00:00"/>
    <n v="7"/>
    <s v="July"/>
    <n v="1"/>
    <s v="675,50965,Low income,90,Low spender,0.00176591778671637,0,1,87,544,13,85,8,6,29,3,10,4,5,8,0,0,1,0,0,0,0,64,50-65,2653,0,1,0,0,0,0,0,1,0,627"/>
  </r>
  <r>
    <n v="1626"/>
    <x v="1229"/>
    <s v="High income"/>
    <x v="525"/>
    <s v="Low spender"/>
    <n v="2.297266253158741E-3"/>
    <n v="0"/>
    <n v="0"/>
    <n v="19"/>
    <n v="365"/>
    <n v="32"/>
    <n v="117"/>
    <n v="34"/>
    <n v="110"/>
    <n v="6"/>
    <n v="1"/>
    <n v="3"/>
    <n v="3"/>
    <n v="13"/>
    <n v="2"/>
    <x v="1"/>
    <n v="0"/>
    <n v="0"/>
    <n v="0"/>
    <n v="0"/>
    <n v="0"/>
    <n v="0"/>
    <n v="40"/>
    <s v="36-50"/>
    <n v="2347"/>
    <n v="0"/>
    <n v="0"/>
    <n v="1"/>
    <n v="0"/>
    <n v="0"/>
    <n v="0"/>
    <n v="0"/>
    <n v="0"/>
    <n v="1"/>
    <n v="652"/>
    <d v="2016-05-12T00:00:00"/>
    <n v="5"/>
    <s v="May"/>
    <n v="1"/>
    <s v="1626,65295,High income,150,Low spender,0.00229726625315874,0,0,19,365,32,117,34,110,6,1,3,3,13,2,0,0,0,0,0,0,0,40,36-50,2347,0,0,1,0,0,0,0,0,1,652"/>
  </r>
  <r>
    <n v="1030"/>
    <x v="1230"/>
    <s v="High income"/>
    <x v="18"/>
    <s v="Low spender"/>
    <n v="2.9029891217660381E-3"/>
    <n v="1"/>
    <n v="1"/>
    <n v="29"/>
    <n v="379"/>
    <n v="6"/>
    <n v="157"/>
    <n v="25"/>
    <n v="91"/>
    <n v="91"/>
    <n v="5"/>
    <n v="9"/>
    <n v="3"/>
    <n v="7"/>
    <n v="7"/>
    <x v="1"/>
    <n v="0"/>
    <n v="0"/>
    <n v="0"/>
    <n v="0"/>
    <n v="0"/>
    <n v="0"/>
    <n v="55"/>
    <s v="50-65"/>
    <n v="2536"/>
    <n v="0"/>
    <n v="1"/>
    <n v="0"/>
    <n v="0"/>
    <n v="0"/>
    <n v="0"/>
    <n v="0"/>
    <n v="1"/>
    <n v="0"/>
    <n v="567"/>
    <d v="2015-11-05T00:00:00"/>
    <n v="11"/>
    <s v="November"/>
    <n v="1"/>
    <s v="1030,62694,High income,182,Low spender,0.00290298912176604,1,1,29,379,6,157,25,91,91,5,9,3,7,7,0,0,0,0,0,0,0,55,50-65,2536,0,1,0,0,0,0,0,1,0,567"/>
  </r>
  <r>
    <n v="501"/>
    <x v="1231"/>
    <s v="High income"/>
    <x v="742"/>
    <s v="High spender"/>
    <n v="2.3754152823920266E-2"/>
    <n v="0"/>
    <n v="1"/>
    <n v="3"/>
    <n v="502"/>
    <n v="19"/>
    <n v="132"/>
    <n v="0"/>
    <n v="6"/>
    <n v="26"/>
    <n v="6"/>
    <n v="6"/>
    <n v="2"/>
    <n v="11"/>
    <n v="6"/>
    <x v="1"/>
    <n v="0"/>
    <n v="0"/>
    <n v="0"/>
    <n v="0"/>
    <n v="0"/>
    <n v="0"/>
    <n v="72"/>
    <s v="66+"/>
    <n v="2702"/>
    <n v="0"/>
    <n v="0"/>
    <n v="1"/>
    <n v="0"/>
    <n v="0"/>
    <n v="0"/>
    <n v="0"/>
    <n v="0"/>
    <n v="1"/>
    <n v="633"/>
    <d v="2015-05-23T00:00:00"/>
    <n v="5"/>
    <s v="May"/>
    <n v="1"/>
    <s v="501,60200,High income,1430,High spender,0.0237541528239203,0,1,3,502,19,132,0,6,26,6,6,2,11,6,0,0,0,0,0,0,0,72,66+,2702,0,0,1,0,0,0,0,0,1,633"/>
  </r>
  <r>
    <n v="390"/>
    <x v="1232"/>
    <s v="High income"/>
    <x v="353"/>
    <s v="Low spender"/>
    <n v="1.905388785920909E-4"/>
    <n v="0"/>
    <n v="1"/>
    <n v="0"/>
    <n v="266"/>
    <n v="21"/>
    <n v="300"/>
    <n v="65"/>
    <n v="8"/>
    <n v="44"/>
    <n v="4"/>
    <n v="8"/>
    <n v="8"/>
    <n v="6"/>
    <n v="6"/>
    <x v="1"/>
    <n v="0"/>
    <n v="0"/>
    <n v="0"/>
    <n v="0"/>
    <n v="0"/>
    <n v="0"/>
    <n v="51"/>
    <s v="50-65"/>
    <n v="2742"/>
    <n v="0"/>
    <n v="0"/>
    <n v="1"/>
    <n v="0"/>
    <n v="0"/>
    <n v="0"/>
    <n v="1"/>
    <n v="0"/>
    <n v="0"/>
    <n v="616"/>
    <d v="2015-04-13T00:00:00"/>
    <n v="4"/>
    <s v="April"/>
    <n v="1"/>
    <s v="390,57731,High income,11,Low spender,0.000190538878592091,0,1,0,266,21,300,65,8,44,4,8,8,6,6,0,0,0,0,0,0,0,51,50-65,2742,0,0,1,0,0,0,1,0,0,616"/>
  </r>
  <r>
    <n v="199"/>
    <x v="1233"/>
    <s v="High income"/>
    <x v="462"/>
    <s v="Low spender"/>
    <n v="2.7914121922889578E-3"/>
    <n v="1"/>
    <n v="1"/>
    <n v="41"/>
    <n v="489"/>
    <n v="6"/>
    <n v="152"/>
    <n v="8"/>
    <n v="6"/>
    <n v="132"/>
    <n v="10"/>
    <n v="9"/>
    <n v="4"/>
    <n v="6"/>
    <n v="8"/>
    <x v="1"/>
    <n v="0"/>
    <n v="0"/>
    <n v="0"/>
    <n v="0"/>
    <n v="0"/>
    <n v="1"/>
    <n v="57"/>
    <s v="50-65"/>
    <n v="2802"/>
    <n v="0"/>
    <n v="1"/>
    <n v="0"/>
    <n v="0"/>
    <n v="0"/>
    <n v="0"/>
    <n v="0"/>
    <n v="0"/>
    <n v="1"/>
    <n v="529"/>
    <d v="2015-02-12T00:00:00"/>
    <n v="2"/>
    <s v="February"/>
    <n v="1"/>
    <s v="199,53378,High income,149,Low spender,0.00279141219228896,1,1,41,489,6,152,8,6,132,10,9,4,6,8,0,0,0,0,0,0,1,57,50-65,2802,0,1,0,0,0,0,0,0,1,529"/>
  </r>
  <r>
    <n v="1193"/>
    <x v="1234"/>
    <s v="High income"/>
    <x v="416"/>
    <s v="Low spender"/>
    <n v="6.0071774067717272E-3"/>
    <n v="0"/>
    <n v="1"/>
    <n v="8"/>
    <n v="316"/>
    <n v="58"/>
    <n v="161"/>
    <n v="76"/>
    <n v="51"/>
    <n v="135"/>
    <n v="1"/>
    <n v="6"/>
    <n v="9"/>
    <n v="4"/>
    <n v="5"/>
    <x v="1"/>
    <n v="0"/>
    <n v="0"/>
    <n v="0"/>
    <n v="0"/>
    <n v="0"/>
    <n v="1"/>
    <n v="64"/>
    <s v="50-65"/>
    <n v="2485"/>
    <n v="0"/>
    <n v="0"/>
    <n v="0"/>
    <n v="1"/>
    <n v="0"/>
    <n v="0"/>
    <n v="1"/>
    <n v="0"/>
    <n v="0"/>
    <n v="527"/>
    <d v="2015-12-26T00:00:00"/>
    <n v="12"/>
    <s v="December"/>
    <n v="1"/>
    <s v="1193,64090,High income,385,Low spender,0.00600717740677173,0,1,8,316,58,161,76,51,135,1,6,9,4,5,0,0,0,0,0,0,1,64,50-65,2485,0,0,0,1,0,0,1,0,0,527"/>
  </r>
  <r>
    <n v="668"/>
    <x v="1235"/>
    <s v="High income"/>
    <x v="74"/>
    <s v="Low spender"/>
    <n v="4.5883989378037102E-3"/>
    <n v="2"/>
    <n v="0"/>
    <n v="66"/>
    <n v="374"/>
    <n v="64"/>
    <n v="116"/>
    <n v="84"/>
    <n v="25"/>
    <n v="64"/>
    <n v="3"/>
    <n v="6"/>
    <n v="2"/>
    <n v="11"/>
    <n v="5"/>
    <x v="1"/>
    <n v="0"/>
    <n v="0"/>
    <n v="0"/>
    <n v="0"/>
    <n v="0"/>
    <n v="0"/>
    <n v="35"/>
    <s v="24-35"/>
    <n v="2654"/>
    <n v="0"/>
    <n v="1"/>
    <n v="0"/>
    <n v="0"/>
    <n v="0"/>
    <n v="0"/>
    <n v="1"/>
    <n v="0"/>
    <n v="0"/>
    <n v="599"/>
    <d v="2015-07-10T00:00:00"/>
    <n v="7"/>
    <s v="July"/>
    <n v="1"/>
    <s v="668,55357,High income,254,Low spender,0.00458839893780371,2,0,66,374,64,116,84,25,64,3,6,2,11,5,0,0,0,0,0,0,0,35,24-35,2654,0,1,0,0,0,0,1,0,0,599"/>
  </r>
  <r>
    <n v="1090"/>
    <x v="1236"/>
    <s v="Low income"/>
    <x v="711"/>
    <s v="Low spender"/>
    <n v="1.4597228772260775E-3"/>
    <n v="0"/>
    <n v="1"/>
    <n v="98"/>
    <n v="538"/>
    <n v="13"/>
    <n v="91"/>
    <n v="17"/>
    <n v="6"/>
    <n v="26"/>
    <n v="6"/>
    <n v="6"/>
    <n v="2"/>
    <n v="11"/>
    <n v="5"/>
    <x v="1"/>
    <n v="0"/>
    <n v="0"/>
    <n v="1"/>
    <n v="0"/>
    <n v="0"/>
    <n v="0"/>
    <n v="54"/>
    <s v="50-65"/>
    <n v="2518"/>
    <n v="0"/>
    <n v="1"/>
    <n v="0"/>
    <n v="0"/>
    <n v="0"/>
    <n v="0"/>
    <n v="1"/>
    <n v="0"/>
    <n v="0"/>
    <n v="639"/>
    <d v="2015-11-23T00:00:00"/>
    <n v="11"/>
    <s v="November"/>
    <n v="1"/>
    <s v="1090,44529,Low income,65,Low spender,0.00145972287722608,0,1,98,538,13,91,17,6,26,6,6,2,11,5,0,0,0,1,0,0,0,54,50-65,2518,0,1,0,0,0,0,1,0,0,639"/>
  </r>
  <r>
    <n v="1987"/>
    <x v="1237"/>
    <s v="High income"/>
    <x v="716"/>
    <s v="High spender"/>
    <n v="1.0606060606060607E-2"/>
    <n v="0"/>
    <n v="0"/>
    <n v="36"/>
    <n v="244"/>
    <n v="51"/>
    <n v="270"/>
    <n v="101"/>
    <n v="0"/>
    <n v="45"/>
    <n v="1"/>
    <n v="1"/>
    <n v="3"/>
    <n v="5"/>
    <n v="1"/>
    <x v="1"/>
    <n v="0"/>
    <n v="0"/>
    <n v="0"/>
    <n v="0"/>
    <n v="0"/>
    <n v="0"/>
    <n v="73"/>
    <s v="66+"/>
    <n v="2229"/>
    <n v="0"/>
    <n v="0"/>
    <n v="0"/>
    <n v="1"/>
    <n v="0"/>
    <n v="0"/>
    <n v="0"/>
    <n v="1"/>
    <n v="0"/>
    <n v="621"/>
    <d v="2016-09-07T00:00:00"/>
    <n v="9"/>
    <s v="September"/>
    <n v="1"/>
    <s v="1987,66000,High income,700,High spender,0.0106060606060606,0,0,36,244,51,270,101,0,45,1,1,3,5,1,0,0,0,0,0,0,0,73,66+,2229,0,0,0,1,0,0,0,1,0,621"/>
  </r>
  <r>
    <n v="1078"/>
    <x v="1238"/>
    <s v="High income"/>
    <x v="635"/>
    <s v="Low spender"/>
    <n v="2.0815120103242997E-4"/>
    <n v="0"/>
    <n v="1"/>
    <n v="3"/>
    <n v="180"/>
    <n v="32"/>
    <n v="348"/>
    <n v="76"/>
    <n v="32"/>
    <n v="90"/>
    <n v="2"/>
    <n v="5"/>
    <n v="2"/>
    <n v="12"/>
    <n v="2"/>
    <x v="1"/>
    <n v="0"/>
    <n v="0"/>
    <n v="0"/>
    <n v="0"/>
    <n v="0"/>
    <n v="0"/>
    <n v="41"/>
    <s v="36-50"/>
    <n v="2520"/>
    <n v="0"/>
    <n v="1"/>
    <n v="0"/>
    <n v="0"/>
    <n v="0"/>
    <n v="0"/>
    <n v="1"/>
    <n v="0"/>
    <n v="0"/>
    <n v="578"/>
    <d v="2015-11-21T00:00:00"/>
    <n v="11"/>
    <s v="November"/>
    <n v="1"/>
    <s v="1078,72063,High income,15,Low spender,0.00020815120103243,0,1,3,180,32,348,76,32,90,2,5,2,12,2,0,0,0,0,0,0,0,41,36-50,2520,0,1,0,0,0,0,1,0,0,578"/>
  </r>
  <r>
    <n v="487"/>
    <x v="1239"/>
    <s v="High income"/>
    <x v="118"/>
    <s v="Low spender"/>
    <n v="6.5294778321372138E-3"/>
    <n v="0"/>
    <n v="0"/>
    <n v="68"/>
    <n v="283"/>
    <n v="112"/>
    <n v="151"/>
    <n v="51"/>
    <n v="72"/>
    <n v="125"/>
    <n v="2"/>
    <n v="7"/>
    <n v="2"/>
    <n v="10"/>
    <n v="6"/>
    <x v="1"/>
    <n v="0"/>
    <n v="0"/>
    <n v="0"/>
    <n v="0"/>
    <n v="0"/>
    <n v="0"/>
    <n v="49"/>
    <s v="36-50"/>
    <n v="2705"/>
    <n v="0"/>
    <n v="1"/>
    <n v="0"/>
    <n v="0"/>
    <n v="0"/>
    <n v="0"/>
    <n v="1"/>
    <n v="0"/>
    <n v="0"/>
    <n v="544"/>
    <d v="2015-05-20T00:00:00"/>
    <n v="5"/>
    <s v="May"/>
    <n v="1"/>
    <s v="487,52531,High income,343,Low spender,0.00652947783213721,0,0,68,283,112,151,51,72,125,2,7,2,10,6,0,0,0,0,0,0,0,49,36-50,2705,0,1,0,0,0,0,1,0,0,544"/>
  </r>
  <r>
    <n v="791"/>
    <x v="1240"/>
    <s v="Low income"/>
    <x v="743"/>
    <s v="High spender"/>
    <n v="1.4946341463414635E-2"/>
    <n v="1"/>
    <n v="0"/>
    <n v="28"/>
    <n v="342"/>
    <n v="32"/>
    <n v="230"/>
    <n v="34"/>
    <n v="32"/>
    <n v="40"/>
    <n v="5"/>
    <n v="10"/>
    <n v="5"/>
    <n v="4"/>
    <n v="9"/>
    <x v="1"/>
    <n v="0"/>
    <n v="1"/>
    <n v="0"/>
    <n v="0"/>
    <n v="0"/>
    <n v="0"/>
    <n v="30"/>
    <s v="24-35"/>
    <n v="2615"/>
    <n v="0"/>
    <n v="0"/>
    <n v="1"/>
    <n v="0"/>
    <n v="0"/>
    <n v="1"/>
    <n v="0"/>
    <n v="0"/>
    <n v="0"/>
    <n v="630"/>
    <d v="2015-08-18T00:00:00"/>
    <n v="8"/>
    <s v="August"/>
    <n v="1"/>
    <s v="791,51250,Low income,766,High spender,0.0149463414634146,1,0,28,342,32,230,34,32,40,5,10,5,4,9,0,0,1,0,0,0,0,30,24-35,2615,0,0,1,0,0,1,0,0,0,630"/>
  </r>
  <r>
    <n v="448"/>
    <x v="1241"/>
    <s v="High income"/>
    <x v="87"/>
    <s v="Low spender"/>
    <n v="1.4857142857142857E-3"/>
    <n v="0"/>
    <n v="1"/>
    <n v="49"/>
    <n v="382"/>
    <n v="138"/>
    <n v="65"/>
    <n v="60"/>
    <n v="26"/>
    <n v="59"/>
    <n v="6"/>
    <n v="5"/>
    <n v="2"/>
    <n v="12"/>
    <n v="5"/>
    <x v="1"/>
    <n v="0"/>
    <n v="0"/>
    <n v="0"/>
    <n v="0"/>
    <n v="0"/>
    <n v="0"/>
    <n v="61"/>
    <s v="50-65"/>
    <n v="2719"/>
    <n v="1"/>
    <n v="0"/>
    <n v="0"/>
    <n v="0"/>
    <n v="0"/>
    <n v="0"/>
    <n v="1"/>
    <n v="0"/>
    <n v="0"/>
    <n v="612"/>
    <d v="2015-05-06T00:00:00"/>
    <n v="5"/>
    <s v="May"/>
    <n v="1"/>
    <s v="448,61250,High income,91,Low spender,0.00148571428571429,0,1,49,382,138,65,60,26,59,6,5,2,12,5,0,0,0,0,0,0,0,61,50-65,2719,1,0,0,0,0,0,1,0,0,612"/>
  </r>
  <r>
    <n v="1118"/>
    <x v="1242"/>
    <s v="High income"/>
    <x v="415"/>
    <s v="Low spender"/>
    <n v="1.593077354767465E-3"/>
    <n v="0"/>
    <n v="1"/>
    <n v="59"/>
    <n v="371"/>
    <n v="17"/>
    <n v="238"/>
    <n v="23"/>
    <n v="24"/>
    <n v="106"/>
    <n v="3"/>
    <n v="7"/>
    <n v="5"/>
    <n v="11"/>
    <n v="5"/>
    <x v="1"/>
    <n v="0"/>
    <n v="0"/>
    <n v="0"/>
    <n v="0"/>
    <n v="0"/>
    <n v="0"/>
    <n v="49"/>
    <s v="36-50"/>
    <n v="2509"/>
    <n v="0"/>
    <n v="0"/>
    <n v="1"/>
    <n v="0"/>
    <n v="0"/>
    <n v="0"/>
    <n v="1"/>
    <n v="0"/>
    <n v="0"/>
    <n v="567"/>
    <d v="2015-12-02T00:00:00"/>
    <n v="12"/>
    <s v="December"/>
    <n v="1"/>
    <s v="1118,55239,High income,88,Low spender,0.00159307735476747,0,1,59,371,17,238,23,24,106,3,7,5,11,5,0,0,0,0,0,0,0,49,36-50,2509,0,0,1,0,0,0,1,0,0,567"/>
  </r>
  <r>
    <n v="584"/>
    <x v="1243"/>
    <s v="High income"/>
    <x v="406"/>
    <s v="High spender"/>
    <n v="1.9152341128491044E-2"/>
    <n v="0"/>
    <n v="1"/>
    <n v="66"/>
    <n v="221"/>
    <n v="104"/>
    <n v="169"/>
    <n v="102"/>
    <n v="78"/>
    <n v="84"/>
    <n v="3"/>
    <n v="9"/>
    <n v="2"/>
    <n v="8"/>
    <n v="7"/>
    <x v="1"/>
    <n v="0"/>
    <n v="0"/>
    <n v="0"/>
    <n v="0"/>
    <n v="1"/>
    <n v="0"/>
    <n v="61"/>
    <s v="50-65"/>
    <n v="2679"/>
    <n v="0"/>
    <n v="1"/>
    <n v="0"/>
    <n v="0"/>
    <n v="0"/>
    <n v="0"/>
    <n v="1"/>
    <n v="0"/>
    <n v="0"/>
    <n v="590"/>
    <d v="2015-06-15T00:00:00"/>
    <n v="6"/>
    <s v="June"/>
    <n v="1"/>
    <s v="584,58113,High income,1113,High spender,0.019152341128491,0,1,66,221,104,169,102,78,84,3,9,2,8,7,0,0,0,0,0,1,0,61,50-65,2679,0,1,0,0,0,0,1,0,0,590"/>
  </r>
  <r>
    <n v="696"/>
    <x v="1244"/>
    <s v="High income"/>
    <x v="239"/>
    <s v="Low spender"/>
    <n v="3.9358600583090375E-3"/>
    <n v="1"/>
    <n v="0"/>
    <n v="57"/>
    <n v="308"/>
    <n v="85"/>
    <n v="137"/>
    <n v="102"/>
    <n v="45"/>
    <n v="118"/>
    <n v="2"/>
    <n v="6"/>
    <n v="2"/>
    <n v="11"/>
    <n v="5"/>
    <x v="1"/>
    <n v="0"/>
    <n v="0"/>
    <n v="0"/>
    <n v="0"/>
    <n v="0"/>
    <n v="0"/>
    <n v="42"/>
    <s v="36-50"/>
    <n v="2644"/>
    <n v="0"/>
    <n v="0"/>
    <n v="1"/>
    <n v="0"/>
    <n v="0"/>
    <n v="0"/>
    <n v="0"/>
    <n v="0"/>
    <n v="1"/>
    <n v="559"/>
    <d v="2015-07-20T00:00:00"/>
    <n v="7"/>
    <s v="July"/>
    <n v="1"/>
    <s v="696,54880,High income,216,Low spender,0.00393586005830904,1,0,57,308,85,137,102,45,118,2,6,2,11,5,0,0,0,0,0,0,0,42,36-50,2644,0,0,1,0,0,0,0,0,1,559"/>
  </r>
  <r>
    <n v="1635"/>
    <x v="1245"/>
    <s v="High income"/>
    <x v="744"/>
    <s v="High spender"/>
    <n v="7.9453427211755214E-3"/>
    <n v="0"/>
    <n v="1"/>
    <n v="85"/>
    <n v="184"/>
    <n v="178"/>
    <n v="178"/>
    <n v="103"/>
    <n v="39"/>
    <n v="33"/>
    <n v="1"/>
    <n v="6"/>
    <n v="3"/>
    <n v="10"/>
    <n v="3"/>
    <x v="1"/>
    <n v="0"/>
    <n v="0"/>
    <n v="0"/>
    <n v="0"/>
    <n v="0"/>
    <n v="0"/>
    <n v="64"/>
    <s v="50-65"/>
    <n v="2345"/>
    <n v="0"/>
    <n v="1"/>
    <n v="0"/>
    <n v="0"/>
    <n v="0"/>
    <n v="0"/>
    <n v="1"/>
    <n v="0"/>
    <n v="0"/>
    <n v="649"/>
    <d v="2016-05-14T00:00:00"/>
    <n v="5"/>
    <s v="May"/>
    <n v="1"/>
    <s v="1635,71866,High income,571,High spender,0.00794534272117552,0,1,85,184,178,178,103,39,33,1,6,3,10,3,0,0,0,0,0,0,0,64,50-65,2345,0,1,0,0,0,0,1,0,0,649"/>
  </r>
  <r>
    <n v="964"/>
    <x v="1246"/>
    <s v="High income"/>
    <x v="745"/>
    <s v="High spender"/>
    <n v="1.7582417582417582E-2"/>
    <n v="0"/>
    <n v="1"/>
    <n v="87"/>
    <n v="243"/>
    <n v="131"/>
    <n v="217"/>
    <n v="85"/>
    <n v="6"/>
    <n v="26"/>
    <n v="2"/>
    <n v="3"/>
    <n v="3"/>
    <n v="13"/>
    <n v="2"/>
    <x v="1"/>
    <n v="0"/>
    <n v="0"/>
    <n v="0"/>
    <n v="0"/>
    <n v="0"/>
    <n v="0"/>
    <n v="68"/>
    <s v="66+"/>
    <n v="2561"/>
    <n v="1"/>
    <n v="0"/>
    <n v="0"/>
    <n v="0"/>
    <n v="0"/>
    <n v="0"/>
    <n v="1"/>
    <n v="0"/>
    <n v="0"/>
    <n v="656"/>
    <d v="2015-10-11T00:00:00"/>
    <n v="10"/>
    <s v="October"/>
    <n v="1"/>
    <s v="964,62335,High income,1096,High spender,0.0175824175824176,0,1,87,243,131,217,85,6,26,2,3,3,13,2,0,0,0,0,0,0,0,68,66+,2561,1,0,0,0,0,0,1,0,0,656"/>
  </r>
  <r>
    <n v="1659"/>
    <x v="1247"/>
    <s v="High income"/>
    <x v="746"/>
    <s v="Low spender"/>
    <n v="2.2680635057781618E-3"/>
    <n v="1"/>
    <n v="0"/>
    <n v="81"/>
    <n v="293"/>
    <n v="0"/>
    <n v="124"/>
    <n v="179"/>
    <n v="97"/>
    <n v="52"/>
    <n v="1"/>
    <n v="7"/>
    <n v="2"/>
    <n v="10"/>
    <n v="5"/>
    <x v="1"/>
    <n v="0"/>
    <n v="0"/>
    <n v="0"/>
    <n v="0"/>
    <n v="0"/>
    <n v="0"/>
    <n v="42"/>
    <s v="36-50"/>
    <n v="2337"/>
    <n v="0"/>
    <n v="1"/>
    <n v="0"/>
    <n v="0"/>
    <n v="0"/>
    <n v="0"/>
    <n v="1"/>
    <n v="0"/>
    <n v="0"/>
    <n v="641"/>
    <d v="2016-05-22T00:00:00"/>
    <n v="5"/>
    <s v="May"/>
    <n v="1"/>
    <s v="1659,64813,High income,147,Low spender,0.00226806350577816,1,0,81,293,0,124,179,97,52,1,7,2,10,5,0,0,0,0,0,0,0,42,36-50,2337,0,1,0,0,0,0,1,0,0,641"/>
  </r>
  <r>
    <n v="2130"/>
    <x v="1248"/>
    <s v="High income"/>
    <x v="747"/>
    <s v="High spender"/>
    <n v="1.2395790624572913E-2"/>
    <n v="0"/>
    <n v="0"/>
    <n v="1"/>
    <n v="184"/>
    <n v="174"/>
    <n v="256"/>
    <n v="50"/>
    <n v="30"/>
    <n v="32"/>
    <n v="1"/>
    <n v="5"/>
    <n v="4"/>
    <n v="6"/>
    <n v="2"/>
    <x v="1"/>
    <n v="0"/>
    <n v="0"/>
    <n v="0"/>
    <n v="0"/>
    <n v="0"/>
    <n v="0"/>
    <n v="45"/>
    <s v="36-50"/>
    <n v="2188"/>
    <n v="0"/>
    <n v="0"/>
    <n v="1"/>
    <n v="0"/>
    <n v="0"/>
    <n v="0"/>
    <n v="1"/>
    <n v="0"/>
    <n v="0"/>
    <n v="662"/>
    <d v="2016-10-18T00:00:00"/>
    <n v="10"/>
    <s v="October"/>
    <n v="1"/>
    <s v="2130,73170,High income,907,High spender,0.0123957906245729,0,0,1,184,174,256,50,30,32,1,5,4,6,2,0,0,0,0,0,0,0,45,36-50,2188,0,0,1,0,0,0,1,0,0,662"/>
  </r>
  <r>
    <n v="828"/>
    <x v="1249"/>
    <s v="High income"/>
    <x v="316"/>
    <s v="Low spender"/>
    <n v="5.0818274518981627E-3"/>
    <n v="0"/>
    <n v="1"/>
    <n v="11"/>
    <n v="629"/>
    <n v="0"/>
    <n v="70"/>
    <n v="0"/>
    <n v="0"/>
    <n v="35"/>
    <n v="6"/>
    <n v="11"/>
    <n v="2"/>
    <n v="7"/>
    <n v="8"/>
    <x v="1"/>
    <n v="0"/>
    <n v="0"/>
    <n v="0"/>
    <n v="0"/>
    <n v="0"/>
    <n v="0"/>
    <n v="65"/>
    <s v="50-65"/>
    <n v="2602"/>
    <n v="0"/>
    <n v="1"/>
    <n v="0"/>
    <n v="0"/>
    <n v="0"/>
    <n v="0"/>
    <n v="0"/>
    <n v="0"/>
    <n v="1"/>
    <n v="664"/>
    <d v="2015-08-31T00:00:00"/>
    <n v="8"/>
    <s v="August"/>
    <n v="1"/>
    <s v="828,59821,High income,304,Low spender,0.00508182745189816,0,1,11,629,0,70,0,0,35,6,11,2,7,8,0,0,0,0,0,0,0,65,50-65,2602,0,1,0,0,0,0,0,0,1,664"/>
  </r>
  <r>
    <n v="1970"/>
    <x v="1250"/>
    <s v="High income"/>
    <x v="748"/>
    <s v="Low spender"/>
    <n v="3.7618201025482467E-3"/>
    <n v="0"/>
    <n v="2"/>
    <n v="3"/>
    <n v="520"/>
    <n v="7"/>
    <n v="154"/>
    <n v="19"/>
    <n v="0"/>
    <n v="14"/>
    <n v="2"/>
    <n v="6"/>
    <n v="3"/>
    <n v="11"/>
    <n v="3"/>
    <x v="1"/>
    <n v="0"/>
    <n v="0"/>
    <n v="0"/>
    <n v="0"/>
    <n v="0"/>
    <n v="0"/>
    <n v="50"/>
    <s v="36-50"/>
    <n v="2235"/>
    <n v="0"/>
    <n v="0"/>
    <n v="0"/>
    <n v="1"/>
    <n v="0"/>
    <n v="0"/>
    <n v="0"/>
    <n v="0"/>
    <n v="1"/>
    <n v="686"/>
    <d v="2016-09-01T00:00:00"/>
    <n v="9"/>
    <s v="September"/>
    <n v="1"/>
    <s v="1970,77622,High income,292,Low spender,0.00376182010254825,0,2,3,520,7,154,19,0,14,2,6,3,11,3,0,0,0,0,0,0,0,50,36-50,2235,0,0,0,1,0,0,0,0,1,686"/>
  </r>
  <r>
    <n v="1405"/>
    <x v="1251"/>
    <s v="High income"/>
    <x v="74"/>
    <s v="Low spender"/>
    <n v="4.3181856819843253E-3"/>
    <n v="0"/>
    <n v="1"/>
    <n v="44"/>
    <n v="513"/>
    <n v="14"/>
    <n v="154"/>
    <n v="19"/>
    <n v="0"/>
    <n v="28"/>
    <n v="1"/>
    <n v="9"/>
    <n v="2"/>
    <n v="9"/>
    <n v="6"/>
    <x v="1"/>
    <n v="0"/>
    <n v="0"/>
    <n v="0"/>
    <n v="0"/>
    <n v="0"/>
    <n v="0"/>
    <n v="64"/>
    <s v="50-65"/>
    <n v="2419"/>
    <n v="0"/>
    <n v="0"/>
    <n v="0"/>
    <n v="1"/>
    <n v="0"/>
    <n v="1"/>
    <n v="0"/>
    <n v="0"/>
    <n v="0"/>
    <n v="672"/>
    <d v="2016-03-01T00:00:00"/>
    <n v="3"/>
    <s v="March"/>
    <n v="1"/>
    <s v="1405,58821,High income,254,Low spender,0.00431818568198433,0,1,44,513,14,154,19,0,28,1,9,2,9,6,0,0,0,0,0,0,0,64,50-65,2419,0,0,0,1,0,1,0,0,0,672"/>
  </r>
  <r>
    <n v="1320"/>
    <x v="1252"/>
    <s v="High income"/>
    <x v="17"/>
    <s v="Low spender"/>
    <n v="5.0696442377156183E-4"/>
    <n v="0"/>
    <n v="1"/>
    <n v="99"/>
    <n v="321"/>
    <n v="11"/>
    <n v="309"/>
    <n v="33"/>
    <n v="26"/>
    <n v="34"/>
    <n v="3"/>
    <n v="9"/>
    <n v="3"/>
    <n v="5"/>
    <n v="4"/>
    <x v="1"/>
    <n v="0"/>
    <n v="0"/>
    <n v="0"/>
    <n v="0"/>
    <n v="0"/>
    <n v="0"/>
    <n v="47"/>
    <s v="36-50"/>
    <n v="2444"/>
    <n v="1"/>
    <n v="0"/>
    <n v="0"/>
    <n v="0"/>
    <n v="0"/>
    <n v="0"/>
    <n v="1"/>
    <n v="0"/>
    <n v="0"/>
    <n v="666"/>
    <d v="2016-02-05T00:00:00"/>
    <n v="2"/>
    <s v="February"/>
    <n v="1"/>
    <s v="1320,78901,High income,40,Low spender,0.000506964423771562,0,1,99,321,11,309,33,26,34,3,9,3,5,4,0,0,0,0,0,0,0,47,36-50,2444,1,0,0,0,0,0,1,0,0,666"/>
  </r>
  <r>
    <n v="471"/>
    <x v="1253"/>
    <s v="High income"/>
    <x v="749"/>
    <s v="Low spender"/>
    <n v="5.245640691701035E-4"/>
    <n v="0"/>
    <n v="1"/>
    <n v="60"/>
    <n v="547"/>
    <n v="7"/>
    <n v="140"/>
    <n v="0"/>
    <n v="7"/>
    <n v="63"/>
    <n v="3"/>
    <n v="7"/>
    <n v="5"/>
    <n v="8"/>
    <n v="5"/>
    <x v="1"/>
    <n v="0"/>
    <n v="0"/>
    <n v="0"/>
    <n v="0"/>
    <n v="0"/>
    <n v="0"/>
    <n v="64"/>
    <s v="50-65"/>
    <n v="2711"/>
    <n v="0"/>
    <n v="0"/>
    <n v="1"/>
    <n v="0"/>
    <n v="0"/>
    <n v="0"/>
    <n v="0"/>
    <n v="1"/>
    <n v="0"/>
    <n v="638"/>
    <d v="2015-05-14T00:00:00"/>
    <n v="5"/>
    <s v="May"/>
    <n v="1"/>
    <s v="471,55284,High income,29,Low spender,0.000524564069170103,0,1,60,547,7,140,0,7,63,3,7,5,8,5,0,0,0,0,0,0,0,64,50-65,2711,0,0,1,0,0,0,0,1,0,638"/>
  </r>
  <r>
    <n v="1810"/>
    <x v="1254"/>
    <s v="High income"/>
    <x v="355"/>
    <s v="Low spender"/>
    <n v="3.0727252614889196E-4"/>
    <n v="0"/>
    <n v="0"/>
    <n v="18"/>
    <n v="163"/>
    <n v="23"/>
    <n v="424"/>
    <n v="27"/>
    <n v="65"/>
    <n v="76"/>
    <n v="1"/>
    <n v="3"/>
    <n v="10"/>
    <n v="13"/>
    <n v="1"/>
    <x v="1"/>
    <n v="0"/>
    <n v="0"/>
    <n v="0"/>
    <n v="0"/>
    <n v="0"/>
    <n v="0"/>
    <n v="33"/>
    <s v="24-35"/>
    <n v="2283"/>
    <n v="1"/>
    <n v="0"/>
    <n v="0"/>
    <n v="0"/>
    <n v="0"/>
    <n v="0"/>
    <n v="1"/>
    <n v="0"/>
    <n v="0"/>
    <n v="626"/>
    <d v="2016-07-15T00:00:00"/>
    <n v="7"/>
    <s v="July"/>
    <n v="1"/>
    <s v="1810,81361,High income,25,Low spender,0.000307272526148892,0,0,18,163,23,424,27,65,76,1,3,10,13,1,0,0,0,0,0,0,0,33,24-35,2283,1,0,0,0,0,0,1,0,0,626"/>
  </r>
  <r>
    <n v="1814"/>
    <x v="1254"/>
    <s v="High income"/>
    <x v="462"/>
    <s v="Low spender"/>
    <n v="1.8313442558473962E-3"/>
    <n v="0"/>
    <n v="0"/>
    <n v="18"/>
    <n v="163"/>
    <n v="23"/>
    <n v="424"/>
    <n v="27"/>
    <n v="65"/>
    <n v="76"/>
    <n v="1"/>
    <n v="3"/>
    <n v="10"/>
    <n v="13"/>
    <n v="1"/>
    <x v="1"/>
    <n v="0"/>
    <n v="0"/>
    <n v="0"/>
    <n v="0"/>
    <n v="0"/>
    <n v="1"/>
    <n v="33"/>
    <s v="24-35"/>
    <n v="2283"/>
    <n v="1"/>
    <n v="0"/>
    <n v="0"/>
    <n v="0"/>
    <n v="0"/>
    <n v="0"/>
    <n v="1"/>
    <n v="0"/>
    <n v="0"/>
    <n v="626"/>
    <d v="2016-07-15T00:00:00"/>
    <n v="7"/>
    <s v="July"/>
    <n v="1"/>
    <s v="1814,81361,High income,149,Low spender,0.0018313442558474,0,0,18,163,23,424,27,65,76,1,3,10,13,1,0,0,0,0,0,0,1,33,24-35,2283,1,0,0,0,0,0,1,0,0,626"/>
  </r>
  <r>
    <n v="1287"/>
    <x v="1255"/>
    <s v="High income"/>
    <x v="335"/>
    <s v="Low spender"/>
    <n v="1.9995840865100058E-3"/>
    <n v="0"/>
    <n v="1"/>
    <n v="16"/>
    <n v="520"/>
    <n v="42"/>
    <n v="98"/>
    <n v="0"/>
    <n v="42"/>
    <n v="14"/>
    <n v="2"/>
    <n v="6"/>
    <n v="4"/>
    <n v="10"/>
    <n v="6"/>
    <x v="1"/>
    <n v="0"/>
    <n v="0"/>
    <n v="0"/>
    <n v="0"/>
    <n v="0"/>
    <n v="0"/>
    <n v="53"/>
    <s v="50-65"/>
    <n v="2452"/>
    <n v="0"/>
    <n v="0"/>
    <n v="0"/>
    <n v="1"/>
    <n v="0"/>
    <n v="0"/>
    <n v="0"/>
    <n v="1"/>
    <n v="0"/>
    <n v="688"/>
    <d v="2016-01-28T00:00:00"/>
    <n v="1"/>
    <s v="January"/>
    <n v="1"/>
    <s v="1287,62513,High income,125,Low spender,0.00199958408651001,0,1,16,520,42,98,0,42,14,2,6,4,10,6,0,0,0,0,0,0,0,53,50-65,2452,0,0,0,1,0,0,0,1,0,688"/>
  </r>
  <r>
    <n v="1241"/>
    <x v="1256"/>
    <s v="High income"/>
    <x v="335"/>
    <s v="Low spender"/>
    <n v="1.751509801448849E-3"/>
    <n v="0"/>
    <n v="0"/>
    <n v="24"/>
    <n v="227"/>
    <n v="23"/>
    <n v="389"/>
    <n v="42"/>
    <n v="21"/>
    <n v="75"/>
    <n v="1"/>
    <n v="4"/>
    <n v="5"/>
    <n v="7"/>
    <n v="2"/>
    <x v="1"/>
    <n v="0"/>
    <n v="0"/>
    <n v="0"/>
    <n v="0"/>
    <n v="0"/>
    <n v="0"/>
    <n v="61"/>
    <s v="50-65"/>
    <n v="2469"/>
    <n v="0"/>
    <n v="0"/>
    <n v="0"/>
    <n v="1"/>
    <n v="0"/>
    <n v="0"/>
    <n v="1"/>
    <n v="0"/>
    <n v="0"/>
    <n v="627"/>
    <d v="2016-01-11T00:00:00"/>
    <n v="1"/>
    <s v="January"/>
    <n v="1"/>
    <s v="1241,71367,High income,125,Low spender,0.00175150980144885,0,0,24,227,23,389,42,21,75,1,4,5,7,2,0,0,0,0,0,0,0,61,50-65,2469,0,0,0,1,0,0,1,0,0,627"/>
  </r>
  <r>
    <n v="1856"/>
    <x v="1257"/>
    <s v="High income"/>
    <x v="29"/>
    <s v="Low spender"/>
    <n v="2.2695905535960741E-3"/>
    <n v="0"/>
    <n v="1"/>
    <n v="25"/>
    <n v="626"/>
    <n v="0"/>
    <n v="70"/>
    <n v="0"/>
    <n v="7"/>
    <n v="28"/>
    <n v="2"/>
    <n v="9"/>
    <n v="3"/>
    <n v="8"/>
    <n v="6"/>
    <x v="0"/>
    <n v="0"/>
    <n v="0"/>
    <n v="1"/>
    <n v="0"/>
    <n v="0"/>
    <n v="0"/>
    <n v="65"/>
    <s v="50-65"/>
    <n v="2270"/>
    <n v="0"/>
    <n v="1"/>
    <n v="0"/>
    <n v="0"/>
    <n v="0"/>
    <n v="0"/>
    <n v="1"/>
    <n v="0"/>
    <n v="0"/>
    <n v="675"/>
    <d v="2016-07-28T00:00:00"/>
    <n v="7"/>
    <s v="July"/>
    <n v="1"/>
    <s v="1856,65210,High income,148,Low spender,0.00226959055359607,0,1,25,626,0,70,0,7,28,2,9,3,8,6,1,0,0,1,0,0,0,65,50-65,2270,0,1,0,0,0,0,1,0,0,675"/>
  </r>
  <r>
    <n v="2135"/>
    <x v="1258"/>
    <s v="High income"/>
    <x v="42"/>
    <s v="Low spender"/>
    <n v="9.080442995897586E-4"/>
    <n v="0"/>
    <n v="1"/>
    <n v="23"/>
    <n v="641"/>
    <n v="7"/>
    <n v="56"/>
    <n v="0"/>
    <n v="0"/>
    <n v="28"/>
    <n v="8"/>
    <n v="10"/>
    <n v="4"/>
    <n v="6"/>
    <n v="8"/>
    <x v="0"/>
    <n v="0"/>
    <n v="0"/>
    <n v="1"/>
    <n v="0"/>
    <n v="0"/>
    <n v="0"/>
    <n v="52"/>
    <s v="50-65"/>
    <n v="2185"/>
    <n v="1"/>
    <n v="0"/>
    <n v="0"/>
    <n v="0"/>
    <n v="0"/>
    <n v="0"/>
    <n v="1"/>
    <n v="0"/>
    <n v="0"/>
    <n v="676"/>
    <d v="2016-10-21T00:00:00"/>
    <n v="10"/>
    <s v="October"/>
    <n v="1"/>
    <s v="2135,61671,High income,56,Low spender,0.000908044299589759,0,1,23,641,7,56,0,0,28,8,10,4,6,8,1,0,0,1,0,0,0,52,50-65,2185,1,0,0,0,0,0,1,0,0,676"/>
  </r>
  <r>
    <n v="332"/>
    <x v="1259"/>
    <s v="High income"/>
    <x v="235"/>
    <s v="Low spender"/>
    <n v="4.1454820342124192E-4"/>
    <n v="0"/>
    <n v="0"/>
    <n v="58"/>
    <n v="184"/>
    <n v="23"/>
    <n v="446"/>
    <n v="30"/>
    <n v="23"/>
    <n v="23"/>
    <n v="1"/>
    <n v="5"/>
    <n v="4"/>
    <n v="7"/>
    <n v="2"/>
    <x v="0"/>
    <n v="0"/>
    <n v="0"/>
    <n v="1"/>
    <n v="1"/>
    <n v="0"/>
    <n v="1"/>
    <n v="63"/>
    <s v="50-65"/>
    <n v="2758"/>
    <n v="0"/>
    <n v="1"/>
    <n v="0"/>
    <n v="0"/>
    <n v="0"/>
    <n v="0"/>
    <n v="0"/>
    <n v="0"/>
    <n v="1"/>
    <n v="683"/>
    <d v="2015-03-28T00:00:00"/>
    <n v="3"/>
    <s v="March"/>
    <n v="1"/>
    <s v="332,82017,High income,34,Low spender,0.000414548203421242,0,0,58,184,23,446,30,23,23,1,5,4,7,2,1,0,0,1,1,0,1,63,50-65,2758,0,1,0,0,0,0,0,0,1,683"/>
  </r>
  <r>
    <n v="498"/>
    <x v="1260"/>
    <s v="High income"/>
    <x v="677"/>
    <s v="High spender"/>
    <n v="8.9961295721608138E-3"/>
    <n v="0"/>
    <n v="0"/>
    <n v="95"/>
    <n v="490"/>
    <n v="44"/>
    <n v="125"/>
    <n v="29"/>
    <n v="20"/>
    <n v="22"/>
    <n v="1"/>
    <n v="6"/>
    <n v="7"/>
    <n v="11"/>
    <n v="3"/>
    <x v="1"/>
    <n v="0"/>
    <n v="0"/>
    <n v="1"/>
    <n v="1"/>
    <n v="0"/>
    <n v="1"/>
    <n v="29"/>
    <s v="24-35"/>
    <n v="2702"/>
    <n v="0"/>
    <n v="0"/>
    <n v="1"/>
    <n v="0"/>
    <n v="0"/>
    <n v="0"/>
    <n v="1"/>
    <n v="0"/>
    <n v="0"/>
    <n v="686"/>
    <d v="2015-05-23T00:00:00"/>
    <n v="5"/>
    <s v="May"/>
    <n v="1"/>
    <s v="498,86037,High income,774,High spender,0.00899612957216081,0,0,95,490,44,125,29,20,22,1,6,7,11,3,0,0,0,1,1,0,1,29,24-35,2702,0,0,1,0,0,0,1,0,0,686"/>
  </r>
  <r>
    <n v="1812"/>
    <x v="1261"/>
    <s v="High income"/>
    <x v="334"/>
    <s v="Low spender"/>
    <n v="3.9560874295321927E-4"/>
    <n v="0"/>
    <n v="1"/>
    <n v="80"/>
    <n v="554"/>
    <n v="35"/>
    <n v="113"/>
    <n v="0"/>
    <n v="7"/>
    <n v="78"/>
    <n v="3"/>
    <n v="5"/>
    <n v="3"/>
    <n v="12"/>
    <n v="3"/>
    <x v="1"/>
    <n v="0"/>
    <n v="0"/>
    <n v="0"/>
    <n v="0"/>
    <n v="0"/>
    <n v="0"/>
    <n v="52"/>
    <s v="50-65"/>
    <n v="2283"/>
    <n v="0"/>
    <n v="1"/>
    <n v="0"/>
    <n v="0"/>
    <n v="0"/>
    <n v="0"/>
    <n v="0"/>
    <n v="1"/>
    <n v="0"/>
    <n v="631"/>
    <d v="2016-07-15T00:00:00"/>
    <n v="7"/>
    <s v="July"/>
    <n v="1"/>
    <s v="1812,70777,High income,28,Low spender,0.000395608742953219,0,1,80,554,35,113,0,7,78,3,5,3,12,3,0,0,0,0,0,0,0,52,50-65,2283,0,1,0,0,0,0,0,1,0,631"/>
  </r>
  <r>
    <n v="406"/>
    <x v="1262"/>
    <s v="High income"/>
    <x v="150"/>
    <s v="Low spender"/>
    <n v="6.1743846474760118E-4"/>
    <n v="0"/>
    <n v="1"/>
    <n v="83"/>
    <n v="473"/>
    <n v="21"/>
    <n v="176"/>
    <n v="19"/>
    <n v="21"/>
    <n v="56"/>
    <n v="3"/>
    <n v="9"/>
    <n v="2"/>
    <n v="9"/>
    <n v="6"/>
    <x v="1"/>
    <n v="0"/>
    <n v="0"/>
    <n v="0"/>
    <n v="0"/>
    <n v="0"/>
    <n v="0"/>
    <n v="65"/>
    <s v="50-65"/>
    <n v="2735"/>
    <n v="0"/>
    <n v="0"/>
    <n v="0"/>
    <n v="1"/>
    <n v="0"/>
    <n v="0"/>
    <n v="1"/>
    <n v="0"/>
    <n v="0"/>
    <n v="654"/>
    <d v="2015-04-20T00:00:00"/>
    <n v="4"/>
    <s v="April"/>
    <n v="1"/>
    <s v="406,59925,High income,37,Low spender,0.000617438464747601,0,1,83,473,21,176,19,21,56,3,9,2,9,6,0,0,0,0,0,0,0,65,50-65,2735,0,0,0,1,0,0,1,0,0,654"/>
  </r>
  <r>
    <n v="1912"/>
    <x v="1263"/>
    <s v="High income"/>
    <x v="272"/>
    <s v="Low spender"/>
    <n v="5.1914440130927915E-3"/>
    <n v="0"/>
    <n v="1"/>
    <n v="54"/>
    <n v="642"/>
    <n v="14"/>
    <n v="49"/>
    <n v="0"/>
    <n v="7"/>
    <n v="57"/>
    <n v="1"/>
    <n v="9"/>
    <n v="2"/>
    <n v="9"/>
    <n v="5"/>
    <x v="1"/>
    <n v="0"/>
    <n v="0"/>
    <n v="0"/>
    <n v="0"/>
    <n v="0"/>
    <n v="0"/>
    <n v="48"/>
    <s v="36-50"/>
    <n v="2251"/>
    <n v="0"/>
    <n v="1"/>
    <n v="0"/>
    <n v="0"/>
    <n v="0"/>
    <n v="0"/>
    <n v="1"/>
    <n v="0"/>
    <n v="0"/>
    <n v="655"/>
    <d v="2016-08-16T00:00:00"/>
    <n v="8"/>
    <s v="August"/>
    <n v="1"/>
    <s v="1912,65685,High income,341,Low spender,0.00519144401309279,0,1,54,642,14,49,0,7,57,1,9,2,9,5,0,0,0,0,0,0,0,48,36-50,2251,0,1,0,0,0,0,1,0,0,655"/>
  </r>
  <r>
    <n v="1831"/>
    <x v="1264"/>
    <s v="High income"/>
    <x v="150"/>
    <s v="Low spender"/>
    <n v="5.6219041541313397E-4"/>
    <n v="0"/>
    <n v="1"/>
    <n v="90"/>
    <n v="561"/>
    <n v="14"/>
    <n v="113"/>
    <n v="10"/>
    <n v="14"/>
    <n v="35"/>
    <n v="3"/>
    <n v="8"/>
    <n v="2"/>
    <n v="10"/>
    <n v="5"/>
    <x v="1"/>
    <n v="0"/>
    <n v="0"/>
    <n v="0"/>
    <n v="0"/>
    <n v="0"/>
    <n v="0"/>
    <n v="54"/>
    <s v="50-65"/>
    <n v="2278"/>
    <n v="0"/>
    <n v="0"/>
    <n v="0"/>
    <n v="1"/>
    <n v="0"/>
    <n v="0"/>
    <n v="0"/>
    <n v="0"/>
    <n v="1"/>
    <n v="677"/>
    <d v="2016-07-20T00:00:00"/>
    <n v="7"/>
    <s v="July"/>
    <n v="1"/>
    <s v="1831,65814,High income,37,Low spender,0.000562190415413134,0,1,90,561,14,113,10,14,35,3,8,2,10,5,0,0,0,0,0,0,0,54,50-65,2278,0,0,0,1,0,0,0,0,1,677"/>
  </r>
  <r>
    <n v="376"/>
    <x v="1265"/>
    <s v="High income"/>
    <x v="457"/>
    <s v="Low spender"/>
    <n v="2.5939894533849855E-3"/>
    <n v="1"/>
    <n v="1"/>
    <n v="20"/>
    <n v="490"/>
    <n v="0"/>
    <n v="184"/>
    <n v="10"/>
    <n v="28"/>
    <n v="21"/>
    <n v="12"/>
    <n v="7"/>
    <n v="4"/>
    <n v="9"/>
    <n v="7"/>
    <x v="1"/>
    <n v="0"/>
    <n v="0"/>
    <n v="0"/>
    <n v="0"/>
    <n v="0"/>
    <n v="0"/>
    <n v="44"/>
    <s v="36-50"/>
    <n v="2745"/>
    <n v="0"/>
    <n v="1"/>
    <n v="0"/>
    <n v="0"/>
    <n v="0"/>
    <n v="0"/>
    <n v="1"/>
    <n v="0"/>
    <n v="0"/>
    <n v="691"/>
    <d v="2015-04-10T00:00:00"/>
    <n v="4"/>
    <s v="April"/>
    <n v="1"/>
    <s v="376,58597,High income,152,Low spender,0.00259398945338499,1,1,20,490,0,184,10,28,21,12,7,4,9,7,0,0,0,0,0,0,0,44,36-50,2745,0,1,0,0,0,0,1,0,0,691"/>
  </r>
  <r>
    <n v="246"/>
    <x v="1266"/>
    <s v="Low income"/>
    <x v="254"/>
    <s v="Low spender"/>
    <n v="4.9650648154388804E-3"/>
    <n v="1"/>
    <n v="0"/>
    <n v="39"/>
    <n v="513"/>
    <n v="7"/>
    <n v="133"/>
    <n v="46"/>
    <n v="14"/>
    <n v="14"/>
    <n v="6"/>
    <n v="8"/>
    <n v="4"/>
    <n v="8"/>
    <n v="8"/>
    <x v="1"/>
    <n v="0"/>
    <n v="0"/>
    <n v="0"/>
    <n v="0"/>
    <n v="0"/>
    <n v="0"/>
    <n v="50"/>
    <s v="36-50"/>
    <n v="2784"/>
    <n v="0"/>
    <n v="1"/>
    <n v="0"/>
    <n v="0"/>
    <n v="0"/>
    <n v="0"/>
    <n v="0"/>
    <n v="1"/>
    <n v="0"/>
    <n v="699"/>
    <d v="2015-03-02T00:00:00"/>
    <n v="3"/>
    <s v="March"/>
    <n v="1"/>
    <s v="246,44511,Low income,221,Low spender,0.00496506481543888,1,0,39,513,7,133,46,14,14,6,8,4,8,8,0,0,0,0,0,0,0,50,36-50,2784,0,1,0,0,0,0,0,1,0,699"/>
  </r>
  <r>
    <n v="887"/>
    <x v="1267"/>
    <s v="High income"/>
    <x v="746"/>
    <s v="Low spender"/>
    <n v="2.4868467797871802E-3"/>
    <n v="0"/>
    <n v="0"/>
    <n v="90"/>
    <n v="524"/>
    <n v="0"/>
    <n v="134"/>
    <n v="28"/>
    <n v="28"/>
    <n v="155"/>
    <n v="1"/>
    <n v="11"/>
    <n v="1"/>
    <n v="8"/>
    <n v="7"/>
    <x v="1"/>
    <n v="0"/>
    <n v="0"/>
    <n v="0"/>
    <n v="0"/>
    <n v="0"/>
    <n v="0"/>
    <n v="66"/>
    <s v="66+"/>
    <n v="2582"/>
    <n v="0"/>
    <n v="1"/>
    <n v="0"/>
    <n v="0"/>
    <n v="0"/>
    <n v="0"/>
    <n v="1"/>
    <n v="0"/>
    <n v="0"/>
    <n v="559"/>
    <d v="2015-09-20T00:00:00"/>
    <n v="9"/>
    <s v="September"/>
    <n v="1"/>
    <s v="887,59111,High income,147,Low spender,0.00248684677978718,0,0,90,524,0,134,28,28,155,1,11,1,8,7,0,0,0,0,0,0,0,66,66+,2582,0,1,0,0,0,0,1,0,0,559"/>
  </r>
  <r>
    <n v="1053"/>
    <x v="1268"/>
    <s v="High income"/>
    <x v="750"/>
    <s v="Low spender"/>
    <n v="5.9420648675414705E-3"/>
    <n v="1"/>
    <n v="1"/>
    <n v="17"/>
    <n v="267"/>
    <n v="42"/>
    <n v="309"/>
    <n v="55"/>
    <n v="42"/>
    <n v="21"/>
    <n v="10"/>
    <n v="7"/>
    <n v="4"/>
    <n v="9"/>
    <n v="5"/>
    <x v="1"/>
    <n v="0"/>
    <n v="0"/>
    <n v="0"/>
    <n v="0"/>
    <n v="0"/>
    <n v="1"/>
    <n v="49"/>
    <s v="36-50"/>
    <n v="2529"/>
    <n v="0"/>
    <n v="1"/>
    <n v="0"/>
    <n v="0"/>
    <n v="0"/>
    <n v="0"/>
    <n v="0"/>
    <n v="0"/>
    <n v="1"/>
    <n v="694"/>
    <d v="2015-11-12T00:00:00"/>
    <n v="11"/>
    <s v="November"/>
    <n v="1"/>
    <s v="1053,60585,High income,360,Low spender,0.00594206486754147,1,1,17,267,42,309,55,42,21,10,7,4,9,5,0,0,0,0,0,0,1,49,36-50,2529,0,1,0,0,0,0,0,0,1,694"/>
  </r>
  <r>
    <n v="662"/>
    <x v="1269"/>
    <s v="High income"/>
    <x v="413"/>
    <s v="Low spender"/>
    <n v="1.989550814421817E-3"/>
    <n v="0"/>
    <n v="1"/>
    <n v="26"/>
    <n v="523"/>
    <n v="7"/>
    <n v="134"/>
    <n v="37"/>
    <n v="14"/>
    <n v="169"/>
    <n v="4"/>
    <n v="8"/>
    <n v="2"/>
    <n v="10"/>
    <n v="7"/>
    <x v="1"/>
    <n v="0"/>
    <n v="0"/>
    <n v="0"/>
    <n v="0"/>
    <n v="0"/>
    <n v="0"/>
    <n v="68"/>
    <s v="66+"/>
    <n v="2655"/>
    <n v="0"/>
    <n v="0"/>
    <n v="1"/>
    <n v="0"/>
    <n v="0"/>
    <n v="0"/>
    <n v="1"/>
    <n v="0"/>
    <n v="0"/>
    <n v="546"/>
    <d v="2015-07-09T00:00:00"/>
    <n v="7"/>
    <s v="July"/>
    <n v="1"/>
    <s v="662,61823,High income,123,Low spender,0.00198955081442182,0,1,26,523,7,134,37,14,169,4,8,2,10,7,0,0,0,0,0,0,0,68,66+,2655,0,0,1,0,0,0,1,0,0,546"/>
  </r>
  <r>
    <n v="309"/>
    <x v="1270"/>
    <s v="High income"/>
    <x v="620"/>
    <s v="Low spender"/>
    <n v="2.7190705722407614E-3"/>
    <n v="0"/>
    <n v="0"/>
    <n v="71"/>
    <n v="160"/>
    <n v="80"/>
    <n v="369"/>
    <n v="67"/>
    <n v="39"/>
    <n v="41"/>
    <n v="1"/>
    <n v="3"/>
    <n v="3"/>
    <n v="8"/>
    <n v="1"/>
    <x v="1"/>
    <n v="0"/>
    <n v="0"/>
    <n v="0"/>
    <n v="0"/>
    <n v="0"/>
    <n v="0"/>
    <n v="34"/>
    <s v="24-35"/>
    <n v="2765"/>
    <n v="0"/>
    <n v="0"/>
    <n v="1"/>
    <n v="0"/>
    <n v="0"/>
    <n v="1"/>
    <n v="0"/>
    <n v="0"/>
    <n v="0"/>
    <n v="674"/>
    <d v="2015-03-21T00:00:00"/>
    <n v="3"/>
    <s v="March"/>
    <n v="1"/>
    <s v="309,80910,High income,220,Low spender,0.00271907057224076,0,0,71,160,80,369,67,39,41,1,3,3,8,1,0,0,0,0,0,0,0,34,24-35,2765,0,0,1,0,0,1,0,0,0,674"/>
  </r>
  <r>
    <n v="1622"/>
    <x v="1271"/>
    <s v="High income"/>
    <x v="136"/>
    <s v="Low spender"/>
    <n v="1.7540730170055893E-3"/>
    <n v="0"/>
    <n v="1"/>
    <n v="12"/>
    <n v="357"/>
    <n v="35"/>
    <n v="271"/>
    <n v="28"/>
    <n v="28"/>
    <n v="14"/>
    <n v="3"/>
    <n v="6"/>
    <n v="2"/>
    <n v="12"/>
    <n v="5"/>
    <x v="1"/>
    <n v="0"/>
    <n v="0"/>
    <n v="0"/>
    <n v="0"/>
    <n v="0"/>
    <n v="0"/>
    <n v="54"/>
    <s v="50-65"/>
    <n v="2349"/>
    <n v="1"/>
    <n v="0"/>
    <n v="0"/>
    <n v="0"/>
    <n v="0"/>
    <n v="0"/>
    <n v="1"/>
    <n v="0"/>
    <n v="0"/>
    <n v="705"/>
    <d v="2016-05-10T00:00:00"/>
    <n v="5"/>
    <s v="May"/>
    <n v="1"/>
    <s v="1622,67272,High income,118,Low spender,0.00175407301700559,0,1,12,357,35,271,28,28,14,3,6,2,12,5,0,0,0,0,0,0,0,54,50-65,2349,1,0,0,0,0,0,1,0,0,705"/>
  </r>
  <r>
    <n v="1200"/>
    <x v="1272"/>
    <s v="High income"/>
    <x v="655"/>
    <s v="Low spender"/>
    <n v="3.2829427673644222E-4"/>
    <n v="0"/>
    <n v="1"/>
    <n v="57"/>
    <n v="387"/>
    <n v="84"/>
    <n v="141"/>
    <n v="73"/>
    <n v="35"/>
    <n v="162"/>
    <n v="3"/>
    <n v="4"/>
    <n v="4"/>
    <n v="12"/>
    <n v="2"/>
    <x v="1"/>
    <n v="0"/>
    <n v="0"/>
    <n v="0"/>
    <n v="0"/>
    <n v="0"/>
    <n v="0"/>
    <n v="52"/>
    <s v="50-65"/>
    <n v="2483"/>
    <n v="0"/>
    <n v="1"/>
    <n v="0"/>
    <n v="0"/>
    <n v="0"/>
    <n v="0"/>
    <n v="1"/>
    <n v="0"/>
    <n v="0"/>
    <n v="558"/>
    <d v="2015-12-28T00:00:00"/>
    <n v="12"/>
    <s v="December"/>
    <n v="1"/>
    <s v="1200,63967,High income,21,Low spender,0.000328294276736442,0,1,57,387,84,141,73,35,162,3,4,4,12,2,0,0,0,0,0,0,0,52,50-65,2483,0,1,0,0,0,0,1,0,0,558"/>
  </r>
  <r>
    <n v="110"/>
    <x v="1273"/>
    <s v="High income"/>
    <x v="105"/>
    <s v="Low spender"/>
    <n v="9.2346394510166069E-4"/>
    <n v="0"/>
    <n v="1"/>
    <n v="83"/>
    <n v="526"/>
    <n v="28"/>
    <n v="135"/>
    <n v="10"/>
    <n v="21"/>
    <n v="99"/>
    <n v="3"/>
    <n v="5"/>
    <n v="3"/>
    <n v="12"/>
    <n v="5"/>
    <x v="1"/>
    <n v="0"/>
    <n v="0"/>
    <n v="0"/>
    <n v="0"/>
    <n v="0"/>
    <n v="0"/>
    <n v="60"/>
    <s v="50-65"/>
    <n v="2826"/>
    <n v="0"/>
    <n v="0"/>
    <n v="0"/>
    <n v="1"/>
    <n v="0"/>
    <n v="0"/>
    <n v="1"/>
    <n v="0"/>
    <n v="0"/>
    <n v="621"/>
    <d v="2015-01-19T00:00:00"/>
    <n v="1"/>
    <s v="January"/>
    <n v="1"/>
    <s v="110,62807,High income,58,Low spender,0.000923463945101661,0,1,83,526,28,135,10,21,99,3,5,3,12,5,0,0,0,0,0,0,0,60,50-65,2826,0,0,0,1,0,0,1,0,0,621"/>
  </r>
  <r>
    <n v="1354"/>
    <x v="1274"/>
    <s v="High income"/>
    <x v="140"/>
    <s v="Low spender"/>
    <n v="2.0654808644293469E-3"/>
    <n v="0"/>
    <n v="1"/>
    <n v="15"/>
    <n v="402"/>
    <n v="35"/>
    <n v="106"/>
    <n v="101"/>
    <n v="77"/>
    <n v="42"/>
    <n v="2"/>
    <n v="9"/>
    <n v="2"/>
    <n v="9"/>
    <n v="5"/>
    <x v="1"/>
    <n v="0"/>
    <n v="0"/>
    <n v="1"/>
    <n v="0"/>
    <n v="0"/>
    <n v="0"/>
    <n v="38"/>
    <s v="36-50"/>
    <n v="2433"/>
    <n v="0"/>
    <n v="0"/>
    <n v="0"/>
    <n v="1"/>
    <n v="0"/>
    <n v="1"/>
    <n v="0"/>
    <n v="0"/>
    <n v="0"/>
    <n v="679"/>
    <d v="2016-02-16T00:00:00"/>
    <n v="2"/>
    <s v="February"/>
    <n v="1"/>
    <s v="1354,58582,High income,121,Low spender,0.00206548086442935,0,1,15,402,35,106,101,77,42,2,9,2,9,5,0,0,0,1,0,0,0,38,36-50,2433,0,0,0,1,0,1,0,0,0,679"/>
  </r>
  <r>
    <n v="709"/>
    <x v="1275"/>
    <s v="Low income"/>
    <x v="751"/>
    <s v="High spender"/>
    <n v="1.4745985254014746E-2"/>
    <n v="1"/>
    <n v="1"/>
    <n v="4"/>
    <n v="604"/>
    <n v="0"/>
    <n v="100"/>
    <n v="19"/>
    <n v="0"/>
    <n v="28"/>
    <n v="9"/>
    <n v="10"/>
    <n v="2"/>
    <n v="8"/>
    <n v="8"/>
    <x v="1"/>
    <n v="0"/>
    <n v="0"/>
    <n v="0"/>
    <n v="0"/>
    <n v="0"/>
    <n v="0"/>
    <n v="49"/>
    <s v="36-50"/>
    <n v="2640"/>
    <n v="0"/>
    <n v="1"/>
    <n v="0"/>
    <n v="0"/>
    <n v="0"/>
    <n v="0"/>
    <n v="0"/>
    <n v="1"/>
    <n v="0"/>
    <n v="695"/>
    <d v="2015-07-24T00:00:00"/>
    <n v="7"/>
    <s v="July"/>
    <n v="1"/>
    <s v="709,49505,Low income,730,High spender,0.0147459852540147,1,1,4,604,0,100,19,0,28,9,10,2,8,8,0,0,0,0,0,0,0,49,36-50,2640,0,1,0,0,0,0,0,1,0,695"/>
  </r>
  <r>
    <n v="1863"/>
    <x v="1276"/>
    <s v="High income"/>
    <x v="214"/>
    <s v="Low spender"/>
    <n v="3.0949693922916453E-3"/>
    <n v="0"/>
    <n v="1"/>
    <n v="59"/>
    <n v="576"/>
    <n v="7"/>
    <n v="115"/>
    <n v="19"/>
    <n v="7"/>
    <n v="7"/>
    <n v="2"/>
    <n v="7"/>
    <n v="4"/>
    <n v="9"/>
    <n v="6"/>
    <x v="1"/>
    <n v="0"/>
    <n v="0"/>
    <n v="1"/>
    <n v="0"/>
    <n v="0"/>
    <n v="0"/>
    <n v="65"/>
    <s v="50-65"/>
    <n v="2268"/>
    <n v="0"/>
    <n v="1"/>
    <n v="0"/>
    <n v="0"/>
    <n v="0"/>
    <n v="0"/>
    <n v="0"/>
    <n v="0"/>
    <n v="1"/>
    <n v="717"/>
    <d v="2016-07-30T00:00:00"/>
    <n v="7"/>
    <s v="July"/>
    <n v="1"/>
    <s v="1863,58482,High income,181,Low spender,0.00309496939229165,0,1,59,576,7,115,19,7,7,2,7,4,9,6,0,0,0,1,0,0,0,65,50-65,2268,0,1,0,0,0,0,0,0,1,717"/>
  </r>
  <r>
    <n v="1699"/>
    <x v="1277"/>
    <s v="High income"/>
    <x v="752"/>
    <s v="Low spender"/>
    <n v="5.6814977725145209E-3"/>
    <n v="0"/>
    <n v="1"/>
    <n v="57"/>
    <n v="200"/>
    <n v="193"/>
    <n v="100"/>
    <n v="46"/>
    <n v="185"/>
    <n v="185"/>
    <n v="2"/>
    <n v="6"/>
    <n v="2"/>
    <n v="12"/>
    <n v="3"/>
    <x v="1"/>
    <n v="0"/>
    <n v="0"/>
    <n v="0"/>
    <n v="0"/>
    <n v="0"/>
    <n v="0"/>
    <n v="48"/>
    <s v="36-50"/>
    <n v="2320"/>
    <n v="0"/>
    <n v="1"/>
    <n v="0"/>
    <n v="0"/>
    <n v="0"/>
    <n v="1"/>
    <n v="0"/>
    <n v="0"/>
    <n v="0"/>
    <n v="539"/>
    <d v="2016-06-08T00:00:00"/>
    <n v="6"/>
    <s v="June"/>
    <n v="1"/>
    <s v="1699,70932,High income,403,Low spender,0.00568149777251452,0,1,57,200,193,100,46,185,185,2,6,2,12,3,0,0,0,0,0,0,0,48,36-50,2320,0,1,0,0,0,1,0,0,0,539"/>
  </r>
  <r>
    <n v="1052"/>
    <x v="1278"/>
    <s v="High income"/>
    <x v="239"/>
    <s v="Low spender"/>
    <n v="3.736313158395461E-3"/>
    <n v="0"/>
    <n v="1"/>
    <n v="49"/>
    <n v="545"/>
    <n v="7"/>
    <n v="114"/>
    <n v="37"/>
    <n v="21"/>
    <n v="78"/>
    <n v="5"/>
    <n v="7"/>
    <n v="2"/>
    <n v="11"/>
    <n v="5"/>
    <x v="1"/>
    <n v="0"/>
    <n v="0"/>
    <n v="1"/>
    <n v="0"/>
    <n v="0"/>
    <n v="0"/>
    <n v="54"/>
    <s v="50-65"/>
    <n v="2529"/>
    <n v="0"/>
    <n v="0"/>
    <n v="0"/>
    <n v="1"/>
    <n v="0"/>
    <n v="0"/>
    <n v="1"/>
    <n v="0"/>
    <n v="0"/>
    <n v="646"/>
    <d v="2015-11-12T00:00:00"/>
    <n v="11"/>
    <s v="November"/>
    <n v="1"/>
    <s v="1052,57811,High income,216,Low spender,0.00373631315839546,0,1,49,545,7,114,37,21,78,5,7,2,11,5,0,0,0,1,0,0,0,54,50-65,2529,0,0,0,1,0,0,1,0,0,646"/>
  </r>
  <r>
    <n v="514"/>
    <x v="1279"/>
    <s v="Low income"/>
    <x v="753"/>
    <s v="High spender"/>
    <n v="1.8232543518409368E-2"/>
    <n v="1"/>
    <n v="1"/>
    <n v="88"/>
    <n v="285"/>
    <n v="28"/>
    <n v="242"/>
    <n v="55"/>
    <n v="114"/>
    <n v="135"/>
    <n v="13"/>
    <n v="6"/>
    <n v="2"/>
    <n v="12"/>
    <n v="5"/>
    <x v="1"/>
    <n v="0"/>
    <n v="0"/>
    <n v="0"/>
    <n v="0"/>
    <n v="0"/>
    <n v="0"/>
    <n v="64"/>
    <s v="50-65"/>
    <n v="2696"/>
    <n v="0"/>
    <n v="0"/>
    <n v="0"/>
    <n v="1"/>
    <n v="0"/>
    <n v="0"/>
    <n v="0"/>
    <n v="1"/>
    <n v="0"/>
    <n v="589"/>
    <d v="2015-05-29T00:00:00"/>
    <n v="5"/>
    <s v="May"/>
    <n v="1"/>
    <s v="514,50898,Low income,928,High spender,0.0182325435184094,1,1,88,285,28,242,55,114,135,13,6,2,12,5,0,0,0,0,0,0,0,64,50-65,2696,0,0,0,1,0,0,0,1,0,589"/>
  </r>
  <r>
    <n v="1553"/>
    <x v="1280"/>
    <s v="High income"/>
    <x v="150"/>
    <s v="Low spender"/>
    <n v="5.5039047973224242E-4"/>
    <n v="0"/>
    <n v="1"/>
    <n v="4"/>
    <n v="315"/>
    <n v="35"/>
    <n v="322"/>
    <n v="46"/>
    <n v="7"/>
    <n v="143"/>
    <n v="3"/>
    <n v="7"/>
    <n v="2"/>
    <n v="11"/>
    <n v="5"/>
    <x v="1"/>
    <n v="0"/>
    <n v="0"/>
    <n v="0"/>
    <n v="0"/>
    <n v="0"/>
    <n v="0"/>
    <n v="65"/>
    <s v="50-65"/>
    <n v="2374"/>
    <n v="0"/>
    <n v="1"/>
    <n v="0"/>
    <n v="0"/>
    <n v="0"/>
    <n v="0"/>
    <n v="1"/>
    <n v="0"/>
    <n v="0"/>
    <n v="582"/>
    <d v="2016-04-15T00:00:00"/>
    <n v="4"/>
    <s v="April"/>
    <n v="1"/>
    <s v="1553,67225,High income,37,Low spender,0.000550390479732242,0,1,4,315,35,322,46,7,143,3,7,2,11,5,0,0,0,0,0,0,0,65,50-65,2374,0,1,0,0,0,0,1,0,0,582"/>
  </r>
  <r>
    <n v="803"/>
    <x v="1281"/>
    <s v="High income"/>
    <x v="467"/>
    <s v="Low spender"/>
    <n v="1.8383761011106857E-3"/>
    <n v="0"/>
    <n v="0"/>
    <n v="9"/>
    <n v="388"/>
    <n v="14"/>
    <n v="218"/>
    <n v="91"/>
    <n v="14"/>
    <n v="21"/>
    <n v="1"/>
    <n v="4"/>
    <n v="3"/>
    <n v="13"/>
    <n v="2"/>
    <x v="1"/>
    <n v="0"/>
    <n v="0"/>
    <n v="0"/>
    <n v="0"/>
    <n v="0"/>
    <n v="0"/>
    <n v="76"/>
    <s v="66+"/>
    <n v="2611"/>
    <n v="0"/>
    <n v="1"/>
    <n v="0"/>
    <n v="0"/>
    <n v="0"/>
    <n v="0"/>
    <n v="1"/>
    <n v="0"/>
    <n v="0"/>
    <n v="704"/>
    <d v="2015-08-22T00:00:00"/>
    <n v="8"/>
    <s v="August"/>
    <n v="1"/>
    <s v="803,65275,High income,120,Low spender,0.00183837610111069,0,0,9,388,14,218,91,14,21,1,4,3,13,2,0,0,0,0,0,0,0,76,66+,2611,0,1,0,0,0,0,1,0,0,704"/>
  </r>
  <r>
    <n v="692"/>
    <x v="1282"/>
    <s v="High income"/>
    <x v="181"/>
    <s v="Low spender"/>
    <n v="4.5045045045045046E-4"/>
    <n v="0"/>
    <n v="0"/>
    <n v="72"/>
    <n v="532"/>
    <n v="21"/>
    <n v="127"/>
    <n v="26"/>
    <n v="20"/>
    <n v="20"/>
    <n v="0"/>
    <n v="4"/>
    <n v="2"/>
    <n v="5"/>
    <n v="1"/>
    <x v="1"/>
    <n v="0"/>
    <n v="0"/>
    <n v="0"/>
    <n v="1"/>
    <n v="0"/>
    <n v="0"/>
    <n v="37"/>
    <s v="36-50"/>
    <n v="2646"/>
    <n v="0"/>
    <n v="1"/>
    <n v="0"/>
    <n v="0"/>
    <n v="0"/>
    <n v="0"/>
    <n v="0"/>
    <n v="0"/>
    <n v="1"/>
    <n v="706"/>
    <d v="2015-07-18T00:00:00"/>
    <n v="7"/>
    <s v="July"/>
    <n v="1"/>
    <s v="692,86580,High income,39,Low spender,0.00045045045045045,0,0,72,532,21,127,26,20,20,0,4,2,5,1,0,0,0,0,1,0,0,37,36-50,2646,0,1,0,0,0,0,0,0,1,706"/>
  </r>
  <r>
    <n v="2164"/>
    <x v="1283"/>
    <s v="High income"/>
    <x v="719"/>
    <s v="High spender"/>
    <n v="1.8983027741803559E-2"/>
    <n v="0"/>
    <n v="0"/>
    <n v="71"/>
    <n v="479"/>
    <n v="35"/>
    <n v="179"/>
    <n v="28"/>
    <n v="7"/>
    <n v="85"/>
    <n v="1"/>
    <n v="5"/>
    <n v="3"/>
    <n v="12"/>
    <n v="2"/>
    <x v="1"/>
    <n v="0"/>
    <n v="0"/>
    <n v="1"/>
    <n v="0"/>
    <n v="0"/>
    <n v="0"/>
    <n v="39"/>
    <s v="36-50"/>
    <n v="2172"/>
    <n v="0"/>
    <n v="0"/>
    <n v="1"/>
    <n v="0"/>
    <n v="0"/>
    <n v="0"/>
    <n v="1"/>
    <n v="0"/>
    <n v="0"/>
    <n v="643"/>
    <d v="2016-11-03T00:00:00"/>
    <n v="11"/>
    <s v="November"/>
    <n v="1"/>
    <s v="2164,58684,High income,1114,High spender,0.0189830277418036,0,0,71,479,35,179,28,7,85,1,5,3,12,2,0,0,0,1,0,0,0,39,36-50,2172,0,0,1,0,0,0,1,0,0,643"/>
  </r>
  <r>
    <n v="240"/>
    <x v="1284"/>
    <s v="High income"/>
    <x v="754"/>
    <s v="High spender"/>
    <n v="1.0919892725282919E-2"/>
    <n v="0"/>
    <n v="0"/>
    <n v="93"/>
    <n v="407"/>
    <n v="28"/>
    <n v="100"/>
    <n v="120"/>
    <n v="74"/>
    <n v="18"/>
    <n v="1"/>
    <n v="5"/>
    <n v="9"/>
    <n v="4"/>
    <n v="3"/>
    <x v="1"/>
    <n v="0"/>
    <n v="0"/>
    <n v="0"/>
    <n v="0"/>
    <n v="0"/>
    <n v="0"/>
    <n v="60"/>
    <s v="50-65"/>
    <n v="2786"/>
    <n v="0"/>
    <n v="0"/>
    <n v="0"/>
    <n v="1"/>
    <n v="0"/>
    <n v="0"/>
    <n v="0"/>
    <n v="1"/>
    <n v="0"/>
    <n v="711"/>
    <d v="2015-02-28T00:00:00"/>
    <n v="2"/>
    <s v="February"/>
    <n v="1"/>
    <s v="240,83151,High income,908,High spender,0.0109198927252829,0,0,93,407,28,100,120,74,18,1,5,9,4,3,0,0,0,0,0,0,0,60,50-65,2786,0,0,0,1,0,0,0,1,0,711"/>
  </r>
  <r>
    <n v="1446"/>
    <x v="1285"/>
    <s v="High income"/>
    <x v="4"/>
    <s v="Low spender"/>
    <n v="1.0236684555014425E-3"/>
    <n v="0"/>
    <n v="1"/>
    <n v="59"/>
    <n v="381"/>
    <n v="35"/>
    <n v="172"/>
    <n v="56"/>
    <n v="86"/>
    <n v="93"/>
    <n v="2"/>
    <n v="8"/>
    <n v="2"/>
    <n v="10"/>
    <n v="5"/>
    <x v="1"/>
    <n v="0"/>
    <n v="0"/>
    <n v="0"/>
    <n v="0"/>
    <n v="0"/>
    <n v="0"/>
    <n v="48"/>
    <s v="36-50"/>
    <n v="2409"/>
    <n v="0"/>
    <n v="0"/>
    <n v="0"/>
    <n v="1"/>
    <n v="0"/>
    <n v="0"/>
    <n v="1"/>
    <n v="0"/>
    <n v="0"/>
    <n v="637"/>
    <d v="2016-03-11T00:00:00"/>
    <n v="3"/>
    <s v="March"/>
    <n v="1"/>
    <s v="1446,64474,High income,66,Low spender,0.00102366845550144,0,1,59,381,35,172,56,86,93,2,8,2,10,5,0,0,0,0,0,0,0,48,36-50,2409,0,0,0,1,0,0,1,0,0,637"/>
  </r>
  <r>
    <n v="2202"/>
    <x v="1286"/>
    <s v="High income"/>
    <x v="597"/>
    <s v="Low spender"/>
    <n v="3.6636798682211274E-3"/>
    <n v="0"/>
    <n v="1"/>
    <n v="98"/>
    <n v="479"/>
    <n v="28"/>
    <n v="136"/>
    <n v="75"/>
    <n v="14"/>
    <n v="35"/>
    <n v="3"/>
    <n v="10"/>
    <n v="3"/>
    <n v="7"/>
    <n v="6"/>
    <x v="1"/>
    <n v="0"/>
    <n v="0"/>
    <n v="0"/>
    <n v="0"/>
    <n v="0"/>
    <n v="0"/>
    <n v="66"/>
    <s v="66+"/>
    <n v="2160"/>
    <n v="0"/>
    <n v="1"/>
    <n v="0"/>
    <n v="0"/>
    <n v="0"/>
    <n v="0"/>
    <n v="0"/>
    <n v="0"/>
    <n v="1"/>
    <n v="697"/>
    <d v="2016-11-15T00:00:00"/>
    <n v="11"/>
    <s v="November"/>
    <n v="1"/>
    <s v="2202,70421,High income,258,Low spender,0.00366367986822113,0,1,98,479,28,136,75,14,35,3,10,3,7,6,0,0,0,0,0,0,0,66,66+,2160,0,1,0,0,0,0,0,0,1,697"/>
  </r>
  <r>
    <n v="979"/>
    <x v="1287"/>
    <s v="High income"/>
    <x v="204"/>
    <s v="Low spender"/>
    <n v="3.6766283744152444E-3"/>
    <n v="0"/>
    <n v="1"/>
    <n v="95"/>
    <n v="312"/>
    <n v="21"/>
    <n v="206"/>
    <n v="102"/>
    <n v="92"/>
    <n v="149"/>
    <n v="3"/>
    <n v="7"/>
    <n v="3"/>
    <n v="10"/>
    <n v="5"/>
    <x v="1"/>
    <n v="0"/>
    <n v="0"/>
    <n v="0"/>
    <n v="0"/>
    <n v="0"/>
    <n v="0"/>
    <n v="51"/>
    <s v="50-65"/>
    <n v="2555"/>
    <n v="1"/>
    <n v="0"/>
    <n v="0"/>
    <n v="0"/>
    <n v="0"/>
    <n v="0"/>
    <n v="1"/>
    <n v="0"/>
    <n v="0"/>
    <n v="584"/>
    <d v="2015-10-17T00:00:00"/>
    <n v="10"/>
    <s v="October"/>
    <n v="1"/>
    <s v="979,69901,High income,257,Low spender,0.00367662837441524,0,1,95,312,21,206,102,92,149,3,7,3,10,5,0,0,0,0,0,0,0,51,50-65,2555,1,0,0,0,0,0,1,0,0,584"/>
  </r>
  <r>
    <n v="1234"/>
    <x v="1288"/>
    <s v="High income"/>
    <x v="635"/>
    <s v="Low spender"/>
    <n v="2.0945917640651838E-4"/>
    <n v="0"/>
    <n v="0"/>
    <n v="26"/>
    <n v="426"/>
    <n v="49"/>
    <n v="127"/>
    <n v="111"/>
    <n v="21"/>
    <n v="42"/>
    <n v="1"/>
    <n v="8"/>
    <n v="2"/>
    <n v="10"/>
    <n v="4"/>
    <x v="1"/>
    <n v="0"/>
    <n v="0"/>
    <n v="0"/>
    <n v="0"/>
    <n v="0"/>
    <n v="0"/>
    <n v="55"/>
    <s v="50-65"/>
    <n v="2471"/>
    <n v="0"/>
    <n v="0"/>
    <n v="0"/>
    <n v="1"/>
    <n v="0"/>
    <n v="0"/>
    <n v="1"/>
    <n v="0"/>
    <n v="0"/>
    <n v="692"/>
    <d v="2016-01-09T00:00:00"/>
    <n v="1"/>
    <s v="January"/>
    <n v="1"/>
    <s v="1234,71613,High income,15,Low spender,0.000209459176406518,0,0,26,426,49,127,111,21,42,1,8,2,10,4,0,0,0,0,0,0,0,55,50-65,2471,0,0,0,1,0,0,1,0,0,692"/>
  </r>
  <r>
    <n v="1797"/>
    <x v="1289"/>
    <s v="High income"/>
    <x v="755"/>
    <s v="High spender"/>
    <n v="1.5345466958370184E-2"/>
    <n v="1"/>
    <n v="0"/>
    <n v="70"/>
    <n v="218"/>
    <n v="63"/>
    <n v="282"/>
    <n v="137"/>
    <n v="35"/>
    <n v="70"/>
    <n v="4"/>
    <n v="5"/>
    <n v="3"/>
    <n v="12"/>
    <n v="4"/>
    <x v="1"/>
    <n v="0"/>
    <n v="0"/>
    <n v="0"/>
    <n v="0"/>
    <n v="0"/>
    <n v="0"/>
    <n v="31"/>
    <s v="24-35"/>
    <n v="2290"/>
    <n v="0"/>
    <n v="0"/>
    <n v="1"/>
    <n v="0"/>
    <n v="0"/>
    <n v="0"/>
    <n v="1"/>
    <n v="0"/>
    <n v="0"/>
    <n v="665"/>
    <d v="2016-07-08T00:00:00"/>
    <n v="7"/>
    <s v="July"/>
    <n v="1"/>
    <s v="1797,64449,High income,989,High spender,0.0153454669583702,1,0,70,218,63,282,137,35,70,4,5,3,12,4,0,0,0,0,0,0,0,31,24-35,2290,0,0,1,0,0,0,1,0,0,665"/>
  </r>
  <r>
    <n v="1388"/>
    <x v="1290"/>
    <s v="High income"/>
    <x v="482"/>
    <s v="Low spender"/>
    <n v="1.9839582801915937E-4"/>
    <n v="0"/>
    <n v="1"/>
    <n v="4"/>
    <n v="381"/>
    <n v="28"/>
    <n v="215"/>
    <n v="84"/>
    <n v="28"/>
    <n v="21"/>
    <n v="2"/>
    <n v="6"/>
    <n v="5"/>
    <n v="9"/>
    <n v="3"/>
    <x v="1"/>
    <n v="0"/>
    <n v="0"/>
    <n v="0"/>
    <n v="0"/>
    <n v="0"/>
    <n v="0"/>
    <n v="52"/>
    <s v="50-65"/>
    <n v="2425"/>
    <n v="0"/>
    <n v="0"/>
    <n v="1"/>
    <n v="0"/>
    <n v="0"/>
    <n v="0"/>
    <n v="1"/>
    <n v="0"/>
    <n v="0"/>
    <n v="715"/>
    <d v="2016-02-24T00:00:00"/>
    <n v="2"/>
    <s v="February"/>
    <n v="1"/>
    <s v="1388,70566,High income,14,Low spender,0.000198395828019159,0,1,4,381,28,215,84,28,21,2,6,5,9,3,0,0,0,0,0,0,0,52,50-65,2425,0,0,1,0,0,0,1,0,0,715"/>
  </r>
  <r>
    <n v="2106"/>
    <x v="1291"/>
    <s v="High income"/>
    <x v="756"/>
    <s v="High spender"/>
    <n v="2.1419619459952147E-2"/>
    <n v="0"/>
    <n v="0"/>
    <n v="4"/>
    <n v="448"/>
    <n v="21"/>
    <n v="125"/>
    <n v="52"/>
    <n v="101"/>
    <n v="62"/>
    <n v="0"/>
    <n v="7"/>
    <n v="6"/>
    <n v="8"/>
    <n v="2"/>
    <x v="0"/>
    <n v="0"/>
    <n v="1"/>
    <n v="0"/>
    <n v="1"/>
    <n v="0"/>
    <n v="1"/>
    <n v="40"/>
    <s v="36-50"/>
    <n v="2196"/>
    <n v="0"/>
    <n v="1"/>
    <n v="0"/>
    <n v="0"/>
    <n v="0"/>
    <n v="1"/>
    <n v="0"/>
    <n v="0"/>
    <n v="0"/>
    <n v="685"/>
    <d v="2016-10-10T00:00:00"/>
    <n v="10"/>
    <s v="October"/>
    <n v="1"/>
    <s v="2106,96547,High income,2068,High spender,0.0214196194599521,0,0,4,448,21,125,52,101,62,0,7,6,8,2,1,0,1,0,1,0,1,40,36-50,2196,0,1,0,0,0,1,0,0,0,685"/>
  </r>
  <r>
    <n v="588"/>
    <x v="1292"/>
    <s v="High income"/>
    <x v="111"/>
    <s v="Low spender"/>
    <n v="4.5279894433160409E-4"/>
    <n v="0"/>
    <n v="0"/>
    <n v="84"/>
    <n v="408"/>
    <n v="61"/>
    <n v="109"/>
    <n v="48"/>
    <n v="122"/>
    <n v="41"/>
    <n v="1"/>
    <n v="5"/>
    <n v="7"/>
    <n v="9"/>
    <n v="4"/>
    <x v="0"/>
    <n v="0"/>
    <n v="0"/>
    <n v="0"/>
    <n v="0"/>
    <n v="0"/>
    <n v="0"/>
    <n v="63"/>
    <s v="50-65"/>
    <n v="2678"/>
    <n v="1"/>
    <n v="0"/>
    <n v="0"/>
    <n v="0"/>
    <n v="0"/>
    <n v="1"/>
    <n v="0"/>
    <n v="0"/>
    <n v="0"/>
    <n v="707"/>
    <d v="2015-06-16T00:00:00"/>
    <n v="6"/>
    <s v="June"/>
    <n v="1"/>
    <s v="588,77297,High income,35,Low spender,0.000452798944331604,0,0,84,408,61,109,48,122,41,1,5,7,9,4,1,0,0,0,0,0,0,63,50-65,2678,1,0,0,0,0,1,0,0,0,707"/>
  </r>
  <r>
    <n v="1615"/>
    <x v="1293"/>
    <s v="High income"/>
    <x v="757"/>
    <s v="High spender"/>
    <n v="2.0674646354733407E-2"/>
    <n v="0"/>
    <n v="1"/>
    <n v="40"/>
    <n v="329"/>
    <n v="35"/>
    <n v="222"/>
    <n v="130"/>
    <n v="35"/>
    <n v="43"/>
    <n v="2"/>
    <n v="7"/>
    <n v="5"/>
    <n v="8"/>
    <n v="4"/>
    <x v="1"/>
    <n v="0"/>
    <n v="0"/>
    <n v="0"/>
    <n v="0"/>
    <n v="0"/>
    <n v="0"/>
    <n v="67"/>
    <s v="66+"/>
    <n v="2353"/>
    <n v="0"/>
    <n v="1"/>
    <n v="0"/>
    <n v="0"/>
    <n v="0"/>
    <n v="0"/>
    <n v="0"/>
    <n v="1"/>
    <n v="0"/>
    <n v="708"/>
    <d v="2016-05-06T00:00:00"/>
    <n v="5"/>
    <s v="May"/>
    <n v="1"/>
    <s v="1615,67087,High income,1387,High spender,0.0206746463547334,0,1,40,329,35,222,130,35,43,2,7,5,8,4,0,0,0,0,0,0,0,67,66+,2353,0,1,0,0,0,0,0,1,0,708"/>
  </r>
  <r>
    <n v="2171"/>
    <x v="1294"/>
    <s v="High income"/>
    <x v="467"/>
    <s v="Low spender"/>
    <n v="1.5025355287046891E-3"/>
    <n v="0"/>
    <n v="1"/>
    <n v="12"/>
    <n v="71"/>
    <n v="99"/>
    <n v="278"/>
    <n v="185"/>
    <n v="121"/>
    <n v="38"/>
    <n v="1"/>
    <n v="5"/>
    <n v="10"/>
    <n v="5"/>
    <n v="1"/>
    <x v="1"/>
    <n v="0"/>
    <n v="0"/>
    <n v="0"/>
    <n v="0"/>
    <n v="0"/>
    <n v="0"/>
    <n v="66"/>
    <s v="66+"/>
    <n v="2170"/>
    <n v="1"/>
    <n v="0"/>
    <n v="0"/>
    <n v="0"/>
    <n v="0"/>
    <n v="0"/>
    <n v="1"/>
    <n v="0"/>
    <n v="0"/>
    <n v="716"/>
    <d v="2016-11-05T00:00:00"/>
    <n v="11"/>
    <s v="November"/>
    <n v="1"/>
    <s v="2171,79865,High income,120,Low spender,0.00150253552870469,0,1,12,71,99,278,185,121,38,1,5,10,5,1,0,0,0,0,0,0,0,66,66+,2170,1,0,0,0,0,0,1,0,0,716"/>
  </r>
  <r>
    <n v="1564"/>
    <x v="1295"/>
    <s v="High income"/>
    <x v="214"/>
    <s v="Low spender"/>
    <n v="2.3058206046090934E-3"/>
    <n v="0"/>
    <n v="0"/>
    <n v="44"/>
    <n v="207"/>
    <n v="26"/>
    <n v="447"/>
    <n v="75"/>
    <n v="0"/>
    <n v="223"/>
    <n v="1"/>
    <n v="5"/>
    <n v="7"/>
    <n v="12"/>
    <n v="2"/>
    <x v="0"/>
    <n v="0"/>
    <n v="0"/>
    <n v="0"/>
    <n v="0"/>
    <n v="0"/>
    <n v="0"/>
    <n v="69"/>
    <s v="66+"/>
    <n v="2369"/>
    <n v="0"/>
    <n v="1"/>
    <n v="0"/>
    <n v="0"/>
    <n v="0"/>
    <n v="1"/>
    <n v="0"/>
    <n v="0"/>
    <n v="0"/>
    <n v="532"/>
    <d v="2016-04-20T00:00:00"/>
    <n v="4"/>
    <s v="April"/>
    <n v="1"/>
    <s v="1564,78497,High income,181,Low spender,0.00230582060460909,0,0,44,207,26,447,75,0,223,1,5,7,12,2,1,0,0,0,0,0,0,69,66+,2369,0,1,0,0,0,1,0,0,0,532"/>
  </r>
  <r>
    <n v="1538"/>
    <x v="1296"/>
    <s v="High income"/>
    <x v="189"/>
    <s v="Low spender"/>
    <n v="6.1770244821092283E-4"/>
    <n v="0"/>
    <n v="1"/>
    <n v="96"/>
    <n v="712"/>
    <n v="0"/>
    <n v="45"/>
    <n v="0"/>
    <n v="0"/>
    <n v="191"/>
    <n v="3"/>
    <n v="2"/>
    <n v="4"/>
    <n v="5"/>
    <n v="7"/>
    <x v="1"/>
    <n v="0"/>
    <n v="1"/>
    <n v="0"/>
    <n v="0"/>
    <n v="0"/>
    <n v="0"/>
    <n v="72"/>
    <s v="66+"/>
    <n v="2379"/>
    <n v="0"/>
    <n v="0"/>
    <n v="0"/>
    <n v="1"/>
    <n v="0"/>
    <n v="0"/>
    <n v="0"/>
    <n v="0"/>
    <n v="1"/>
    <n v="566"/>
    <d v="2016-04-10T00:00:00"/>
    <n v="4"/>
    <s v="April"/>
    <n v="1"/>
    <s v="1538,66375,High income,41,Low spender,0.000617702448210923,0,1,96,712,0,45,0,0,191,3,2,4,5,7,0,0,1,0,0,0,0,72,66+,2379,0,0,0,1,0,0,0,0,1,566"/>
  </r>
  <r>
    <n v="2118"/>
    <x v="1297"/>
    <s v="High income"/>
    <x v="13"/>
    <s v="Low spender"/>
    <n v="2.2949267774925055E-4"/>
    <n v="0"/>
    <n v="0"/>
    <n v="99"/>
    <n v="273"/>
    <n v="86"/>
    <n v="208"/>
    <n v="177"/>
    <n v="14"/>
    <n v="43"/>
    <n v="1"/>
    <n v="2"/>
    <n v="3"/>
    <n v="5"/>
    <n v="1"/>
    <x v="1"/>
    <n v="0"/>
    <n v="0"/>
    <n v="0"/>
    <n v="0"/>
    <n v="0"/>
    <n v="0"/>
    <n v="46"/>
    <s v="36-50"/>
    <n v="2193"/>
    <n v="0"/>
    <n v="0"/>
    <n v="1"/>
    <n v="0"/>
    <n v="0"/>
    <n v="0"/>
    <n v="1"/>
    <n v="0"/>
    <n v="0"/>
    <n v="715"/>
    <d v="2016-10-13T00:00:00"/>
    <n v="10"/>
    <s v="October"/>
    <n v="1"/>
    <s v="2118,69719,High income,16,Low spender,0.000229492677749251,0,0,99,273,86,208,177,14,43,1,2,3,5,1,0,0,0,0,0,0,0,46,36-50,2193,0,0,1,0,0,0,1,0,0,715"/>
  </r>
  <r>
    <n v="1055"/>
    <x v="1298"/>
    <s v="High income"/>
    <x v="136"/>
    <s v="Low spender"/>
    <n v="1.6503727324857691E-3"/>
    <n v="0"/>
    <n v="1"/>
    <n v="12"/>
    <n v="465"/>
    <n v="25"/>
    <n v="132"/>
    <n v="136"/>
    <n v="0"/>
    <n v="37"/>
    <n v="2"/>
    <n v="8"/>
    <n v="3"/>
    <n v="13"/>
    <n v="4"/>
    <x v="1"/>
    <n v="0"/>
    <n v="0"/>
    <n v="0"/>
    <n v="0"/>
    <n v="0"/>
    <n v="0"/>
    <n v="49"/>
    <s v="36-50"/>
    <n v="2528"/>
    <n v="0"/>
    <n v="0"/>
    <n v="0"/>
    <n v="1"/>
    <n v="0"/>
    <n v="0"/>
    <n v="0"/>
    <n v="1"/>
    <n v="0"/>
    <n v="721"/>
    <d v="2015-11-13T00:00:00"/>
    <n v="11"/>
    <s v="November"/>
    <n v="1"/>
    <s v="1055,71499,High income,118,Low spender,0.00165037273248577,0,1,12,465,25,132,136,0,37,2,8,3,13,4,0,0,0,0,0,0,0,49,36-50,2528,0,0,0,1,0,0,0,1,0,721"/>
  </r>
  <r>
    <n v="1264"/>
    <x v="1299"/>
    <s v="High income"/>
    <x v="597"/>
    <s v="Low spender"/>
    <n v="4.1572001740223328E-3"/>
    <n v="0"/>
    <n v="1"/>
    <n v="12"/>
    <n v="641"/>
    <n v="7"/>
    <n v="84"/>
    <n v="0"/>
    <n v="30"/>
    <n v="38"/>
    <n v="3"/>
    <n v="10"/>
    <n v="4"/>
    <n v="7"/>
    <n v="6"/>
    <x v="1"/>
    <n v="0"/>
    <n v="0"/>
    <n v="1"/>
    <n v="0"/>
    <n v="0"/>
    <n v="0"/>
    <n v="44"/>
    <s v="36-50"/>
    <n v="2461"/>
    <n v="0"/>
    <n v="0"/>
    <n v="0"/>
    <n v="1"/>
    <n v="0"/>
    <n v="0"/>
    <n v="1"/>
    <n v="0"/>
    <n v="0"/>
    <n v="724"/>
    <d v="2016-01-19T00:00:00"/>
    <n v="1"/>
    <s v="January"/>
    <n v="1"/>
    <s v="1264,62061,High income,258,Low spender,0.00415720017402233,0,1,12,641,7,84,0,30,38,3,10,4,7,6,0,0,0,1,0,0,0,44,36-50,2461,0,0,0,1,0,0,1,0,0,724"/>
  </r>
  <r>
    <n v="1315"/>
    <x v="1300"/>
    <s v="High income"/>
    <x v="23"/>
    <s v="Low spender"/>
    <n v="5.4287997828480084E-4"/>
    <n v="0"/>
    <n v="1"/>
    <n v="86"/>
    <n v="625"/>
    <n v="7"/>
    <n v="99"/>
    <n v="10"/>
    <n v="22"/>
    <n v="7"/>
    <n v="2"/>
    <n v="6"/>
    <n v="3"/>
    <n v="12"/>
    <n v="4"/>
    <x v="1"/>
    <n v="0"/>
    <n v="0"/>
    <n v="0"/>
    <n v="0"/>
    <n v="0"/>
    <n v="0"/>
    <n v="57"/>
    <s v="50-65"/>
    <n v="2445"/>
    <n v="0"/>
    <n v="0"/>
    <n v="0"/>
    <n v="1"/>
    <n v="0"/>
    <n v="0"/>
    <n v="0"/>
    <n v="0"/>
    <n v="1"/>
    <n v="756"/>
    <d v="2016-02-04T00:00:00"/>
    <n v="2"/>
    <s v="February"/>
    <n v="1"/>
    <s v="1315,66313,High income,36,Low spender,0.000542879978284801,0,1,86,625,7,99,10,22,7,2,6,3,12,4,0,0,0,0,0,0,0,57,50-65,2445,0,0,0,1,0,0,0,0,1,756"/>
  </r>
  <r>
    <n v="114"/>
    <x v="1301"/>
    <s v="High income"/>
    <x v="489"/>
    <s v="Low spender"/>
    <n v="5.0208722082219189E-3"/>
    <n v="0"/>
    <n v="1"/>
    <n v="95"/>
    <n v="631"/>
    <n v="0"/>
    <n v="115"/>
    <n v="10"/>
    <n v="7"/>
    <n v="30"/>
    <n v="3"/>
    <n v="9"/>
    <n v="2"/>
    <n v="10"/>
    <n v="7"/>
    <x v="1"/>
    <n v="0"/>
    <n v="0"/>
    <n v="0"/>
    <n v="0"/>
    <n v="0"/>
    <n v="0"/>
    <n v="56"/>
    <s v="50-65"/>
    <n v="2826"/>
    <n v="1"/>
    <n v="0"/>
    <n v="0"/>
    <n v="0"/>
    <n v="0"/>
    <n v="0"/>
    <n v="1"/>
    <n v="0"/>
    <n v="0"/>
    <n v="733"/>
    <d v="2015-01-19T00:00:00"/>
    <n v="1"/>
    <s v="January"/>
    <n v="1"/>
    <s v="114,51983,High income,261,Low spender,0.00502087220822192,0,1,95,631,0,115,10,7,30,3,9,2,10,7,0,0,0,0,0,0,0,56,50-65,2826,1,0,0,0,0,0,1,0,0,733"/>
  </r>
  <r>
    <n v="1231"/>
    <x v="1302"/>
    <s v="High income"/>
    <x v="748"/>
    <s v="Low spender"/>
    <n v="4.6168927679220819E-3"/>
    <n v="0"/>
    <n v="2"/>
    <n v="60"/>
    <n v="593"/>
    <n v="30"/>
    <n v="91"/>
    <n v="29"/>
    <n v="22"/>
    <n v="7"/>
    <n v="1"/>
    <n v="6"/>
    <n v="3"/>
    <n v="12"/>
    <n v="4"/>
    <x v="1"/>
    <n v="0"/>
    <n v="0"/>
    <n v="0"/>
    <n v="0"/>
    <n v="0"/>
    <n v="0"/>
    <n v="53"/>
    <s v="50-65"/>
    <n v="2472"/>
    <n v="0"/>
    <n v="1"/>
    <n v="0"/>
    <n v="0"/>
    <n v="0"/>
    <n v="0"/>
    <n v="0"/>
    <n v="0"/>
    <n v="1"/>
    <n v="758"/>
    <d v="2016-01-08T00:00:00"/>
    <n v="1"/>
    <s v="January"/>
    <n v="1"/>
    <s v="1231,63246,High income,292,Low spender,0.00461689276792208,0,2,60,593,30,91,29,22,7,1,6,3,12,4,0,0,0,0,0,0,0,53,50-65,2472,0,1,0,0,0,0,0,0,1,758"/>
  </r>
  <r>
    <n v="1408"/>
    <x v="1303"/>
    <s v="High income"/>
    <x v="370"/>
    <s v="Low spender"/>
    <n v="1.1259056197376151E-3"/>
    <n v="0"/>
    <n v="0"/>
    <n v="76"/>
    <n v="618"/>
    <n v="15"/>
    <n v="106"/>
    <n v="20"/>
    <n v="7"/>
    <n v="45"/>
    <n v="1"/>
    <n v="11"/>
    <n v="2"/>
    <n v="8"/>
    <n v="6"/>
    <x v="1"/>
    <n v="0"/>
    <n v="0"/>
    <n v="1"/>
    <n v="0"/>
    <n v="0"/>
    <n v="0"/>
    <n v="65"/>
    <s v="50-65"/>
    <n v="2419"/>
    <n v="0"/>
    <n v="0"/>
    <n v="1"/>
    <n v="0"/>
    <n v="0"/>
    <n v="0"/>
    <n v="0"/>
    <n v="0"/>
    <n v="1"/>
    <n v="721"/>
    <d v="2016-03-01T00:00:00"/>
    <n v="3"/>
    <s v="March"/>
    <n v="1"/>
    <s v="1408,61284,High income,69,Low spender,0.00112590561973762,0,0,76,618,15,106,20,7,45,1,11,2,8,6,0,0,0,1,0,0,0,65,50-65,2419,0,0,1,0,0,0,0,0,1,721"/>
  </r>
  <r>
    <n v="2027"/>
    <x v="1304"/>
    <s v="High income"/>
    <x v="714"/>
    <s v="High spender"/>
    <n v="1.1745453585662629E-2"/>
    <n v="1"/>
    <n v="0"/>
    <n v="27"/>
    <n v="340"/>
    <n v="21"/>
    <n v="134"/>
    <n v="258"/>
    <n v="14"/>
    <n v="56"/>
    <n v="1"/>
    <n v="7"/>
    <n v="5"/>
    <n v="8"/>
    <n v="4"/>
    <x v="1"/>
    <n v="0"/>
    <n v="0"/>
    <n v="0"/>
    <n v="0"/>
    <n v="0"/>
    <n v="0"/>
    <n v="39"/>
    <s v="36-50"/>
    <n v="2217"/>
    <n v="0"/>
    <n v="0"/>
    <n v="0"/>
    <n v="1"/>
    <n v="0"/>
    <n v="1"/>
    <n v="0"/>
    <n v="0"/>
    <n v="0"/>
    <n v="711"/>
    <d v="2016-09-19T00:00:00"/>
    <n v="9"/>
    <s v="September"/>
    <n v="1"/>
    <s v="2027,75774,High income,890,High spender,0.0117454535856626,1,0,27,340,21,134,258,14,56,1,7,5,8,4,0,0,0,0,0,0,0,39,36-50,2217,0,0,0,1,0,1,0,0,0,711"/>
  </r>
  <r>
    <n v="1508"/>
    <x v="1305"/>
    <s v="High income"/>
    <x v="758"/>
    <s v="High spender"/>
    <n v="1.2018445227115936E-2"/>
    <n v="0"/>
    <n v="0"/>
    <n v="58"/>
    <n v="204"/>
    <n v="34"/>
    <n v="204"/>
    <n v="172"/>
    <n v="153"/>
    <n v="173"/>
    <n v="1"/>
    <n v="2"/>
    <n v="9"/>
    <n v="4"/>
    <n v="1"/>
    <x v="1"/>
    <n v="0"/>
    <n v="0"/>
    <n v="0"/>
    <n v="0"/>
    <n v="0"/>
    <n v="0"/>
    <n v="68"/>
    <s v="66+"/>
    <n v="2390"/>
    <n v="1"/>
    <n v="0"/>
    <n v="0"/>
    <n v="0"/>
    <n v="0"/>
    <n v="0"/>
    <n v="1"/>
    <n v="0"/>
    <n v="0"/>
    <n v="594"/>
    <d v="2016-03-30T00:00:00"/>
    <n v="3"/>
    <s v="March"/>
    <n v="1"/>
    <s v="1508,82623,High income,993,High spender,0.0120184452271159,0,0,58,204,34,204,172,153,173,1,2,9,4,1,0,0,0,0,0,0,0,68,66+,2390,1,0,0,0,0,0,1,0,0,594"/>
  </r>
  <r>
    <n v="1692"/>
    <x v="1306"/>
    <s v="High income"/>
    <x v="53"/>
    <s v="Low spender"/>
    <n v="2.9081781029495046E-4"/>
    <n v="0"/>
    <n v="1"/>
    <n v="58"/>
    <n v="654"/>
    <n v="7"/>
    <n v="92"/>
    <n v="0"/>
    <n v="15"/>
    <n v="30"/>
    <n v="7"/>
    <n v="9"/>
    <n v="4"/>
    <n v="8"/>
    <n v="6"/>
    <x v="1"/>
    <n v="0"/>
    <n v="0"/>
    <n v="1"/>
    <n v="1"/>
    <n v="0"/>
    <n v="0"/>
    <n v="47"/>
    <s v="36-50"/>
    <n v="2322"/>
    <n v="0"/>
    <n v="0"/>
    <n v="1"/>
    <n v="0"/>
    <n v="0"/>
    <n v="0"/>
    <n v="1"/>
    <n v="0"/>
    <n v="0"/>
    <n v="738"/>
    <d v="2016-06-06T00:00:00"/>
    <n v="6"/>
    <s v="June"/>
    <n v="1"/>
    <s v="1692,65333,High income,19,Low spender,0.00029081781029495,0,1,58,654,7,92,0,15,30,7,9,4,8,6,0,0,0,1,1,0,0,47,36-50,2322,0,0,1,0,0,0,1,0,0,738"/>
  </r>
  <r>
    <n v="1145"/>
    <x v="1307"/>
    <s v="High income"/>
    <x v="646"/>
    <s v="Low spender"/>
    <n v="1.538896946969965E-3"/>
    <n v="0"/>
    <n v="1"/>
    <n v="35"/>
    <n v="691"/>
    <n v="7"/>
    <n v="61"/>
    <n v="10"/>
    <n v="0"/>
    <n v="46"/>
    <n v="4"/>
    <n v="10"/>
    <n v="4"/>
    <n v="7"/>
    <n v="8"/>
    <x v="1"/>
    <n v="1"/>
    <n v="0"/>
    <n v="1"/>
    <n v="0"/>
    <n v="0"/>
    <n v="1"/>
    <n v="52"/>
    <s v="50-65"/>
    <n v="2500"/>
    <n v="0"/>
    <n v="0"/>
    <n v="0"/>
    <n v="1"/>
    <n v="0"/>
    <n v="0"/>
    <n v="1"/>
    <n v="0"/>
    <n v="0"/>
    <n v="723"/>
    <d v="2015-12-11T00:00:00"/>
    <n v="12"/>
    <s v="December"/>
    <n v="1"/>
    <s v="1145,56534,High income,87,Low spender,0.00153889694696997,0,1,35,691,7,61,10,0,46,4,10,4,7,8,0,1,0,1,0,0,1,52,50-65,2500,0,0,0,1,0,0,1,0,0,723"/>
  </r>
  <r>
    <n v="63"/>
    <x v="1308"/>
    <s v="High income"/>
    <x v="759"/>
    <s v="Low spender"/>
    <n v="3.8593822718140233E-3"/>
    <n v="1"/>
    <n v="0"/>
    <n v="24"/>
    <n v="163"/>
    <n v="0"/>
    <n v="480"/>
    <n v="0"/>
    <n v="126"/>
    <n v="75"/>
    <n v="1"/>
    <n v="6"/>
    <n v="5"/>
    <n v="8"/>
    <n v="9"/>
    <x v="0"/>
    <n v="0"/>
    <n v="0"/>
    <n v="1"/>
    <n v="1"/>
    <n v="0"/>
    <n v="1"/>
    <n v="42"/>
    <s v="36-50"/>
    <n v="2839"/>
    <n v="0"/>
    <n v="1"/>
    <n v="0"/>
    <n v="0"/>
    <n v="0"/>
    <n v="0"/>
    <n v="0"/>
    <n v="1"/>
    <n v="0"/>
    <n v="694"/>
    <d v="2015-01-06T00:00:00"/>
    <n v="1"/>
    <s v="January"/>
    <n v="1"/>
    <s v="63,88097,High income,340,Low spender,0.00385938227181402,1,0,24,163,0,480,0,126,75,1,6,5,8,9,1,0,0,1,1,0,1,42,36-50,2839,0,1,0,0,0,0,0,1,0,694"/>
  </r>
  <r>
    <n v="534"/>
    <x v="1309"/>
    <s v="High income"/>
    <x v="549"/>
    <s v="High spender"/>
    <n v="1.0410235302188379E-2"/>
    <n v="0"/>
    <n v="1"/>
    <n v="77"/>
    <n v="691"/>
    <n v="0"/>
    <n v="69"/>
    <n v="10"/>
    <n v="0"/>
    <n v="130"/>
    <n v="4"/>
    <n v="2"/>
    <n v="6"/>
    <n v="3"/>
    <n v="8"/>
    <x v="1"/>
    <n v="0"/>
    <n v="0"/>
    <n v="0"/>
    <n v="0"/>
    <n v="0"/>
    <n v="0"/>
    <n v="56"/>
    <s v="50-65"/>
    <n v="2692"/>
    <n v="0"/>
    <n v="0"/>
    <n v="1"/>
    <n v="0"/>
    <n v="0"/>
    <n v="0"/>
    <n v="0"/>
    <n v="1"/>
    <n v="0"/>
    <n v="640"/>
    <d v="2015-06-02T00:00:00"/>
    <n v="6"/>
    <s v="June"/>
    <n v="1"/>
    <s v="534,58308,High income,607,High spender,0.0104102353021884,0,1,77,691,0,69,10,0,130,4,2,6,3,8,0,0,0,0,0,0,0,56,50-65,2692,0,0,1,0,0,0,0,1,0,640"/>
  </r>
  <r>
    <n v="394"/>
    <x v="1310"/>
    <s v="High income"/>
    <x v="760"/>
    <s v="Low spender"/>
    <n v="5.2865184757505774E-3"/>
    <n v="0"/>
    <n v="1"/>
    <n v="6"/>
    <n v="462"/>
    <n v="61"/>
    <n v="184"/>
    <n v="10"/>
    <n v="53"/>
    <n v="107"/>
    <n v="4"/>
    <n v="7"/>
    <n v="5"/>
    <n v="9"/>
    <n v="6"/>
    <x v="1"/>
    <n v="0"/>
    <n v="1"/>
    <n v="0"/>
    <n v="0"/>
    <n v="0"/>
    <n v="1"/>
    <n v="44"/>
    <s v="36-50"/>
    <n v="2740"/>
    <n v="0"/>
    <n v="1"/>
    <n v="0"/>
    <n v="0"/>
    <n v="0"/>
    <n v="0"/>
    <n v="0"/>
    <n v="0"/>
    <n v="1"/>
    <n v="663"/>
    <d v="2015-04-15T00:00:00"/>
    <n v="4"/>
    <s v="April"/>
    <n v="1"/>
    <s v="394,55424,High income,293,Low spender,0.00528651847575058,0,1,6,462,61,184,10,53,107,4,7,5,9,6,0,0,1,0,0,0,1,44,36-50,2740,0,1,0,0,0,0,0,0,1,663"/>
  </r>
  <r>
    <n v="1430"/>
    <x v="1311"/>
    <s v="High income"/>
    <x v="761"/>
    <s v="Low spender"/>
    <n v="8.8082445168677882E-5"/>
    <n v="0"/>
    <n v="1"/>
    <n v="51"/>
    <n v="595"/>
    <n v="23"/>
    <n v="123"/>
    <n v="10"/>
    <n v="23"/>
    <n v="154"/>
    <n v="2"/>
    <n v="8"/>
    <n v="9"/>
    <n v="4"/>
    <n v="6"/>
    <x v="1"/>
    <n v="0"/>
    <n v="0"/>
    <n v="0"/>
    <n v="0"/>
    <n v="0"/>
    <n v="0"/>
    <n v="57"/>
    <s v="50-65"/>
    <n v="2413"/>
    <n v="1"/>
    <n v="0"/>
    <n v="0"/>
    <n v="0"/>
    <n v="0"/>
    <n v="0"/>
    <n v="1"/>
    <n v="0"/>
    <n v="0"/>
    <n v="620"/>
    <d v="2016-03-07T00:00:00"/>
    <n v="3"/>
    <s v="March"/>
    <n v="1"/>
    <s v="1430,68118,High income,6,Low spender,8.80824451686779E-05,0,1,51,595,23,123,10,23,154,2,8,9,4,6,0,0,0,0,0,0,0,57,50-65,2413,1,0,0,0,0,0,1,0,0,620"/>
  </r>
  <r>
    <n v="1163"/>
    <x v="1312"/>
    <s v="High income"/>
    <x v="21"/>
    <s v="Low spender"/>
    <n v="6.8372056637721976E-3"/>
    <n v="0"/>
    <n v="2"/>
    <n v="2"/>
    <n v="622"/>
    <n v="7"/>
    <n v="115"/>
    <n v="30"/>
    <n v="0"/>
    <n v="15"/>
    <n v="2"/>
    <n v="6"/>
    <n v="3"/>
    <n v="12"/>
    <n v="5"/>
    <x v="1"/>
    <n v="0"/>
    <n v="0"/>
    <n v="0"/>
    <n v="0"/>
    <n v="0"/>
    <n v="0"/>
    <n v="64"/>
    <s v="50-65"/>
    <n v="2493"/>
    <n v="0"/>
    <n v="1"/>
    <n v="0"/>
    <n v="0"/>
    <n v="0"/>
    <n v="0"/>
    <n v="0"/>
    <n v="1"/>
    <n v="0"/>
    <n v="759"/>
    <d v="2015-12-18T00:00:00"/>
    <n v="12"/>
    <s v="December"/>
    <n v="1"/>
    <s v="1163,63915,High income,437,Low spender,0.0068372056637722,0,2,2,622,7,115,30,0,15,2,6,3,12,5,0,0,0,0,0,0,0,64,50-65,2493,0,1,0,0,0,0,0,1,0,759"/>
  </r>
  <r>
    <n v="1150"/>
    <x v="1313"/>
    <s v="High income"/>
    <x v="122"/>
    <s v="Low spender"/>
    <n v="7.3824264693545406E-4"/>
    <n v="0"/>
    <n v="1"/>
    <n v="14"/>
    <n v="691"/>
    <n v="7"/>
    <n v="69"/>
    <n v="0"/>
    <n v="7"/>
    <n v="23"/>
    <n v="4"/>
    <n v="2"/>
    <n v="2"/>
    <n v="7"/>
    <n v="8"/>
    <x v="1"/>
    <n v="0"/>
    <n v="0"/>
    <n v="1"/>
    <n v="0"/>
    <n v="0"/>
    <n v="0"/>
    <n v="43"/>
    <s v="36-50"/>
    <n v="2498"/>
    <n v="1"/>
    <n v="0"/>
    <n v="0"/>
    <n v="0"/>
    <n v="0"/>
    <n v="1"/>
    <n v="0"/>
    <n v="0"/>
    <n v="0"/>
    <n v="751"/>
    <d v="2015-12-13T00:00:00"/>
    <n v="12"/>
    <s v="December"/>
    <n v="1"/>
    <s v="1150,59601,High income,44,Low spender,0.000738242646935454,0,1,14,691,7,69,0,7,23,4,2,2,7,8,0,0,0,1,0,0,0,43,36-50,2498,1,0,0,0,0,1,0,0,0,751"/>
  </r>
  <r>
    <n v="375"/>
    <x v="1314"/>
    <s v="High income"/>
    <x v="762"/>
    <s v="Low spender"/>
    <n v="5.6479505482375453E-3"/>
    <n v="0"/>
    <n v="1"/>
    <n v="62"/>
    <n v="710"/>
    <n v="15"/>
    <n v="30"/>
    <n v="20"/>
    <n v="0"/>
    <n v="0"/>
    <n v="3"/>
    <n v="11"/>
    <n v="2"/>
    <n v="8"/>
    <n v="8"/>
    <x v="1"/>
    <n v="0"/>
    <n v="0"/>
    <n v="0"/>
    <n v="0"/>
    <n v="0"/>
    <n v="1"/>
    <n v="71"/>
    <s v="66+"/>
    <n v="2746"/>
    <n v="0"/>
    <n v="0"/>
    <n v="0"/>
    <n v="0"/>
    <n v="1"/>
    <n v="0"/>
    <n v="0"/>
    <n v="0"/>
    <n v="1"/>
    <n v="775"/>
    <d v="2015-04-09T00:00:00"/>
    <n v="4"/>
    <s v="April"/>
    <n v="1"/>
    <s v="375,54356,High income,307,Low spender,0.00564795054823755,0,1,62,710,15,30,20,0,0,3,11,2,8,8,0,0,0,0,0,0,1,71,66+,2746,0,0,0,0,1,0,0,0,1,775"/>
  </r>
  <r>
    <n v="855"/>
    <x v="1315"/>
    <s v="High income"/>
    <x v="763"/>
    <s v="High spender"/>
    <n v="1.793518271956893E-2"/>
    <n v="0"/>
    <n v="1"/>
    <n v="64"/>
    <n v="635"/>
    <n v="15"/>
    <n v="100"/>
    <n v="20"/>
    <n v="7"/>
    <n v="131"/>
    <n v="1"/>
    <n v="9"/>
    <n v="3"/>
    <n v="9"/>
    <n v="6"/>
    <x v="1"/>
    <n v="0"/>
    <n v="0"/>
    <n v="0"/>
    <n v="0"/>
    <n v="0"/>
    <n v="0"/>
    <n v="52"/>
    <s v="50-65"/>
    <n v="2593"/>
    <n v="1"/>
    <n v="0"/>
    <n v="0"/>
    <n v="0"/>
    <n v="0"/>
    <n v="0"/>
    <n v="0"/>
    <n v="1"/>
    <n v="0"/>
    <n v="646"/>
    <d v="2015-09-09T00:00:00"/>
    <n v="9"/>
    <s v="September"/>
    <n v="1"/>
    <s v="855,63841,High income,1145,High spender,0.0179351827195689,0,1,64,635,15,100,20,7,131,1,9,3,9,6,0,0,0,0,0,0,0,52,50-65,2593,1,0,0,0,0,0,0,1,0,646"/>
  </r>
  <r>
    <n v="740"/>
    <x v="1316"/>
    <s v="High income"/>
    <x v="764"/>
    <s v="High spender"/>
    <n v="1.4900585874429119E-2"/>
    <n v="0"/>
    <n v="1"/>
    <n v="29"/>
    <n v="258"/>
    <n v="107"/>
    <n v="291"/>
    <n v="84"/>
    <n v="37"/>
    <n v="86"/>
    <n v="4"/>
    <n v="10"/>
    <n v="3"/>
    <n v="13"/>
    <n v="7"/>
    <x v="1"/>
    <n v="0"/>
    <n v="0"/>
    <n v="0"/>
    <n v="0"/>
    <n v="0"/>
    <n v="0"/>
    <n v="61"/>
    <s v="50-65"/>
    <n v="2628"/>
    <n v="0"/>
    <n v="1"/>
    <n v="0"/>
    <n v="0"/>
    <n v="0"/>
    <n v="0"/>
    <n v="1"/>
    <n v="0"/>
    <n v="0"/>
    <n v="691"/>
    <d v="2015-08-05T00:00:00"/>
    <n v="8"/>
    <s v="August"/>
    <n v="1"/>
    <s v="740,65031,High income,969,High spender,0.0149005858744291,0,1,29,258,107,291,84,37,86,4,10,3,13,7,0,0,0,0,0,0,0,61,50-65,2628,0,1,0,0,0,0,1,0,0,691"/>
  </r>
  <r>
    <n v="570"/>
    <x v="1317"/>
    <s v="High income"/>
    <x v="765"/>
    <s v="High spender"/>
    <n v="1.9040732706676309E-2"/>
    <n v="0"/>
    <n v="1"/>
    <n v="80"/>
    <n v="708"/>
    <n v="7"/>
    <n v="62"/>
    <n v="0"/>
    <n v="0"/>
    <n v="15"/>
    <n v="2"/>
    <n v="11"/>
    <n v="3"/>
    <n v="7"/>
    <n v="8"/>
    <x v="1"/>
    <n v="0"/>
    <n v="0"/>
    <n v="0"/>
    <n v="0"/>
    <n v="0"/>
    <n v="0"/>
    <n v="51"/>
    <s v="50-65"/>
    <n v="2684"/>
    <n v="1"/>
    <n v="0"/>
    <n v="0"/>
    <n v="0"/>
    <n v="0"/>
    <n v="0"/>
    <n v="0"/>
    <n v="0"/>
    <n v="1"/>
    <n v="762"/>
    <d v="2015-06-10T00:00:00"/>
    <n v="6"/>
    <s v="June"/>
    <n v="1"/>
    <s v="570,58086,High income,1106,High spender,0.0190407327066763,0,1,80,708,7,62,0,0,15,2,11,3,7,8,0,0,0,0,0,0,0,51,50-65,2684,1,0,0,0,0,0,0,0,1,762"/>
  </r>
  <r>
    <n v="400"/>
    <x v="1318"/>
    <s v="High income"/>
    <x v="136"/>
    <s v="Low spender"/>
    <n v="2.1162502914327734E-3"/>
    <n v="0"/>
    <n v="1"/>
    <n v="84"/>
    <n v="675"/>
    <n v="0"/>
    <n v="85"/>
    <n v="10"/>
    <n v="7"/>
    <n v="77"/>
    <n v="5"/>
    <n v="10"/>
    <n v="3"/>
    <n v="8"/>
    <n v="8"/>
    <x v="1"/>
    <n v="0"/>
    <n v="0"/>
    <n v="0"/>
    <n v="0"/>
    <n v="0"/>
    <n v="0"/>
    <n v="58"/>
    <s v="50-65"/>
    <n v="2737"/>
    <n v="0"/>
    <n v="1"/>
    <n v="0"/>
    <n v="0"/>
    <n v="0"/>
    <n v="0"/>
    <n v="1"/>
    <n v="0"/>
    <n v="0"/>
    <n v="700"/>
    <d v="2015-04-18T00:00:00"/>
    <n v="4"/>
    <s v="April"/>
    <n v="1"/>
    <s v="400,55759,High income,118,Low spender,0.00211625029143277,0,1,84,675,0,85,10,7,77,5,10,3,8,8,0,0,0,0,0,0,0,58,50-65,2737,0,1,0,0,0,0,1,0,0,700"/>
  </r>
  <r>
    <n v="1063"/>
    <x v="1319"/>
    <s v="High income"/>
    <x v="766"/>
    <s v="High spender"/>
    <n v="1.2858409695536506E-2"/>
    <n v="0"/>
    <n v="1"/>
    <n v="61"/>
    <n v="606"/>
    <n v="7"/>
    <n v="155"/>
    <n v="10"/>
    <n v="0"/>
    <n v="54"/>
    <n v="5"/>
    <n v="10"/>
    <n v="3"/>
    <n v="8"/>
    <n v="7"/>
    <x v="1"/>
    <n v="0"/>
    <n v="0"/>
    <n v="0"/>
    <n v="0"/>
    <n v="0"/>
    <n v="0"/>
    <n v="54"/>
    <s v="50-65"/>
    <n v="2525"/>
    <n v="0"/>
    <n v="0"/>
    <n v="0"/>
    <n v="1"/>
    <n v="0"/>
    <n v="0"/>
    <n v="1"/>
    <n v="0"/>
    <n v="0"/>
    <n v="724"/>
    <d v="2015-11-16T00:00:00"/>
    <n v="11"/>
    <s v="November"/>
    <n v="1"/>
    <s v="1063,60894,High income,783,High spender,0.0128584096955365,0,1,61,606,7,155,10,0,54,5,10,3,8,7,0,0,0,0,0,0,0,54,50-65,2525,0,0,0,1,0,0,1,0,0,724"/>
  </r>
  <r>
    <n v="1717"/>
    <x v="1320"/>
    <s v="High income"/>
    <x v="219"/>
    <s v="Low spender"/>
    <n v="8.2316412737381758E-4"/>
    <n v="0"/>
    <n v="1"/>
    <n v="8"/>
    <n v="428"/>
    <n v="30"/>
    <n v="214"/>
    <n v="80"/>
    <n v="30"/>
    <n v="61"/>
    <n v="2"/>
    <n v="6"/>
    <n v="5"/>
    <n v="10"/>
    <n v="3"/>
    <x v="1"/>
    <n v="0"/>
    <n v="0"/>
    <n v="0"/>
    <n v="0"/>
    <n v="0"/>
    <n v="0"/>
    <n v="64"/>
    <s v="50-65"/>
    <n v="2315"/>
    <n v="0"/>
    <n v="0"/>
    <n v="0"/>
    <n v="1"/>
    <n v="0"/>
    <n v="0"/>
    <n v="0"/>
    <n v="1"/>
    <n v="0"/>
    <n v="721"/>
    <d v="2016-06-13T00:00:00"/>
    <n v="6"/>
    <s v="June"/>
    <n v="1"/>
    <s v="1717,69245,High income,57,Low spender,0.000823164127373818,0,1,8,428,30,214,80,30,61,2,6,5,10,3,0,0,0,0,0,0,0,64,50-65,2315,0,0,0,1,0,0,0,1,0,721"/>
  </r>
  <r>
    <n v="211"/>
    <x v="1321"/>
    <s v="High income"/>
    <x v="149"/>
    <s v="Low spender"/>
    <n v="2.5940711063713267E-4"/>
    <n v="0"/>
    <n v="1"/>
    <n v="17"/>
    <n v="422"/>
    <n v="7"/>
    <n v="238"/>
    <n v="69"/>
    <n v="46"/>
    <n v="15"/>
    <n v="1"/>
    <n v="7"/>
    <n v="2"/>
    <n v="12"/>
    <n v="4"/>
    <x v="1"/>
    <n v="0"/>
    <n v="0"/>
    <n v="0"/>
    <n v="0"/>
    <n v="0"/>
    <n v="0"/>
    <n v="43"/>
    <s v="36-50"/>
    <n v="2798"/>
    <n v="0"/>
    <n v="1"/>
    <n v="0"/>
    <n v="0"/>
    <n v="0"/>
    <n v="0"/>
    <n v="0"/>
    <n v="0"/>
    <n v="1"/>
    <n v="767"/>
    <d v="2015-02-16T00:00:00"/>
    <n v="2"/>
    <s v="February"/>
    <n v="1"/>
    <s v="211,69389,High income,18,Low spender,0.000259407110637133,0,1,17,422,7,238,69,46,15,1,7,2,12,4,0,0,0,0,0,0,0,43,36-50,2798,0,1,0,0,0,0,0,0,1,767"/>
  </r>
  <r>
    <n v="1495"/>
    <x v="1322"/>
    <s v="High income"/>
    <x v="111"/>
    <s v="Low spender"/>
    <n v="4.6788316289018115E-4"/>
    <n v="0"/>
    <n v="1"/>
    <n v="14"/>
    <n v="209"/>
    <n v="162"/>
    <n v="209"/>
    <n v="41"/>
    <n v="162"/>
    <n v="37"/>
    <n v="5"/>
    <n v="4"/>
    <n v="7"/>
    <n v="10"/>
    <n v="2"/>
    <x v="1"/>
    <n v="0"/>
    <n v="0"/>
    <n v="0"/>
    <n v="0"/>
    <n v="0"/>
    <n v="0"/>
    <n v="65"/>
    <s v="50-65"/>
    <n v="2394"/>
    <n v="0"/>
    <n v="0"/>
    <n v="0"/>
    <n v="1"/>
    <n v="0"/>
    <n v="1"/>
    <n v="0"/>
    <n v="0"/>
    <n v="0"/>
    <n v="746"/>
    <d v="2016-03-26T00:00:00"/>
    <n v="3"/>
    <s v="March"/>
    <n v="1"/>
    <s v="1495,74805,High income,35,Low spender,0.000467883162890181,0,1,14,209,162,209,41,162,37,5,4,7,10,2,0,0,0,0,0,0,0,65,50-65,2394,0,0,0,1,0,1,0,0,0,746"/>
  </r>
  <r>
    <n v="1748"/>
    <x v="1323"/>
    <s v="High income"/>
    <x v="136"/>
    <s v="Low spender"/>
    <n v="1.8828785702888144E-3"/>
    <n v="0"/>
    <n v="1"/>
    <n v="57"/>
    <n v="539"/>
    <n v="30"/>
    <n v="92"/>
    <n v="80"/>
    <n v="46"/>
    <n v="38"/>
    <n v="1"/>
    <n v="5"/>
    <n v="3"/>
    <n v="13"/>
    <n v="3"/>
    <x v="1"/>
    <n v="0"/>
    <n v="0"/>
    <n v="0"/>
    <n v="0"/>
    <n v="0"/>
    <n v="0"/>
    <n v="66"/>
    <s v="66+"/>
    <n v="2306"/>
    <n v="0"/>
    <n v="1"/>
    <n v="0"/>
    <n v="0"/>
    <n v="0"/>
    <n v="0"/>
    <n v="0"/>
    <n v="0"/>
    <n v="1"/>
    <n v="749"/>
    <d v="2016-06-22T00:00:00"/>
    <n v="6"/>
    <s v="June"/>
    <n v="1"/>
    <s v="1748,62670,High income,118,Low spender,0.00188287857028881,0,1,57,539,30,92,80,46,38,1,5,3,13,3,0,0,0,0,0,0,0,66,66+,2306,0,1,0,0,0,0,0,0,1,749"/>
  </r>
  <r>
    <n v="533"/>
    <x v="1324"/>
    <s v="High income"/>
    <x v="201"/>
    <s v="Low spender"/>
    <n v="4.6628877846911565E-4"/>
    <n v="0"/>
    <n v="0"/>
    <n v="45"/>
    <n v="395"/>
    <n v="15"/>
    <n v="263"/>
    <n v="60"/>
    <n v="54"/>
    <n v="38"/>
    <n v="1"/>
    <n v="2"/>
    <n v="3"/>
    <n v="6"/>
    <n v="1"/>
    <x v="1"/>
    <n v="0"/>
    <n v="0"/>
    <n v="0"/>
    <n v="0"/>
    <n v="0"/>
    <n v="0"/>
    <n v="38"/>
    <s v="36-50"/>
    <n v="2692"/>
    <n v="0"/>
    <n v="0"/>
    <n v="1"/>
    <n v="0"/>
    <n v="0"/>
    <n v="0"/>
    <n v="1"/>
    <n v="0"/>
    <n v="0"/>
    <n v="749"/>
    <d v="2015-06-02T00:00:00"/>
    <n v="6"/>
    <s v="June"/>
    <n v="1"/>
    <s v="533,68627,High income,32,Low spender,0.000466288778469116,0,0,45,395,15,263,60,54,38,1,2,3,6,1,0,0,0,0,0,0,0,38,36-50,2692,0,0,1,0,0,0,1,0,0,749"/>
  </r>
  <r>
    <n v="1307"/>
    <x v="1325"/>
    <s v="High income"/>
    <x v="724"/>
    <s v="Low spender"/>
    <n v="2.4091225440334065E-3"/>
    <n v="0"/>
    <n v="1"/>
    <n v="92"/>
    <n v="133"/>
    <n v="27"/>
    <n v="421"/>
    <n v="13"/>
    <n v="195"/>
    <n v="71"/>
    <n v="2"/>
    <n v="7"/>
    <n v="3"/>
    <n v="5"/>
    <n v="4"/>
    <x v="1"/>
    <n v="0"/>
    <n v="0"/>
    <n v="0"/>
    <n v="0"/>
    <n v="0"/>
    <n v="0"/>
    <n v="48"/>
    <s v="36-50"/>
    <n v="2449"/>
    <n v="0"/>
    <n v="1"/>
    <n v="0"/>
    <n v="0"/>
    <n v="0"/>
    <n v="0"/>
    <n v="1"/>
    <n v="0"/>
    <n v="0"/>
    <n v="718"/>
    <d v="2016-01-31T00:00:00"/>
    <n v="1"/>
    <s v="January"/>
    <n v="1"/>
    <s v="1307,74716,High income,180,Low spender,0.00240912254403341,0,1,92,133,27,421,13,195,71,2,7,3,5,4,0,0,0,0,0,0,0,48,36-50,2449,0,1,0,0,0,0,1,0,0,718"/>
  </r>
  <r>
    <n v="325"/>
    <x v="1326"/>
    <s v="High income"/>
    <x v="767"/>
    <s v="High spender"/>
    <n v="1.8743613597889248E-2"/>
    <n v="0"/>
    <n v="1"/>
    <n v="96"/>
    <n v="397"/>
    <n v="46"/>
    <n v="288"/>
    <n v="20"/>
    <n v="38"/>
    <n v="70"/>
    <n v="2"/>
    <n v="6"/>
    <n v="5"/>
    <n v="10"/>
    <n v="3"/>
    <x v="1"/>
    <n v="0"/>
    <n v="0"/>
    <n v="0"/>
    <n v="0"/>
    <n v="0"/>
    <n v="0"/>
    <n v="67"/>
    <s v="66+"/>
    <n v="2760"/>
    <n v="0"/>
    <n v="1"/>
    <n v="0"/>
    <n v="0"/>
    <n v="0"/>
    <n v="0"/>
    <n v="0"/>
    <n v="1"/>
    <n v="0"/>
    <n v="719"/>
    <d v="2015-03-26T00:00:00"/>
    <n v="3"/>
    <s v="March"/>
    <n v="1"/>
    <s v="325,65569,High income,1229,High spender,0.0187436135978892,0,1,96,397,46,288,20,38,70,2,6,5,10,3,0,0,0,0,0,0,0,67,66+,2760,0,1,0,0,0,0,0,1,0,719"/>
  </r>
  <r>
    <n v="2117"/>
    <x v="1327"/>
    <s v="High income"/>
    <x v="640"/>
    <s v="Low spender"/>
    <n v="6.0103210654800536E-3"/>
    <n v="1"/>
    <n v="0"/>
    <n v="47"/>
    <n v="303"/>
    <n v="0"/>
    <n v="280"/>
    <n v="60"/>
    <n v="147"/>
    <n v="15"/>
    <n v="4"/>
    <n v="8"/>
    <n v="2"/>
    <n v="11"/>
    <n v="6"/>
    <x v="1"/>
    <n v="0"/>
    <n v="0"/>
    <n v="0"/>
    <n v="0"/>
    <n v="0"/>
    <n v="0"/>
    <n v="49"/>
    <s v="36-50"/>
    <n v="2193"/>
    <n v="0"/>
    <n v="1"/>
    <n v="0"/>
    <n v="0"/>
    <n v="0"/>
    <n v="0"/>
    <n v="1"/>
    <n v="0"/>
    <n v="0"/>
    <n v="775"/>
    <d v="2016-10-13T00:00:00"/>
    <n v="10"/>
    <s v="October"/>
    <n v="1"/>
    <s v="2117,64722,High income,389,Low spender,0.00601032106548005,1,0,47,303,0,280,60,147,15,4,8,2,11,6,0,0,0,0,0,0,0,49,36-50,2193,0,1,0,0,0,0,1,0,0,775"/>
  </r>
  <r>
    <n v="1291"/>
    <x v="1328"/>
    <s v="High income"/>
    <x v="405"/>
    <s v="Low spender"/>
    <n v="6.5332148643704592E-4"/>
    <n v="1"/>
    <n v="1"/>
    <n v="38"/>
    <n v="355"/>
    <n v="30"/>
    <n v="177"/>
    <n v="90"/>
    <n v="138"/>
    <n v="30"/>
    <n v="4"/>
    <n v="9"/>
    <n v="5"/>
    <n v="7"/>
    <n v="5"/>
    <x v="1"/>
    <n v="0"/>
    <n v="0"/>
    <n v="0"/>
    <n v="0"/>
    <n v="0"/>
    <n v="0"/>
    <n v="45"/>
    <s v="36-50"/>
    <n v="2452"/>
    <n v="0"/>
    <n v="0"/>
    <n v="0"/>
    <n v="1"/>
    <n v="0"/>
    <n v="0"/>
    <n v="1"/>
    <n v="0"/>
    <n v="0"/>
    <n v="760"/>
    <d v="2016-01-28T00:00:00"/>
    <n v="1"/>
    <s v="January"/>
    <n v="1"/>
    <s v="1291,76532,High income,50,Low spender,0.000653321486437046,1,1,38,355,30,177,90,138,30,4,9,5,7,5,0,0,0,0,0,0,0,45,36-50,2452,0,0,0,1,0,0,1,0,0,760"/>
  </r>
  <r>
    <n v="606"/>
    <x v="1329"/>
    <s v="High income"/>
    <x v="683"/>
    <s v="Low spender"/>
    <n v="9.3080568720379144E-3"/>
    <n v="0"/>
    <n v="1"/>
    <n v="72"/>
    <n v="393"/>
    <n v="0"/>
    <n v="239"/>
    <n v="90"/>
    <n v="69"/>
    <n v="69"/>
    <n v="6"/>
    <n v="5"/>
    <n v="7"/>
    <n v="9"/>
    <n v="4"/>
    <x v="1"/>
    <n v="0"/>
    <n v="0"/>
    <n v="0"/>
    <n v="0"/>
    <n v="0"/>
    <n v="0"/>
    <n v="65"/>
    <s v="50-65"/>
    <n v="2669"/>
    <n v="0"/>
    <n v="1"/>
    <n v="0"/>
    <n v="0"/>
    <n v="0"/>
    <n v="0"/>
    <n v="0"/>
    <n v="1"/>
    <n v="0"/>
    <n v="722"/>
    <d v="2015-06-25T00:00:00"/>
    <n v="6"/>
    <s v="June"/>
    <n v="1"/>
    <s v="606,52750,High income,491,Low spender,0.00930805687203791,0,1,72,393,0,239,90,69,69,6,5,7,9,4,0,0,0,0,0,0,0,65,50-65,2669,0,1,0,0,0,0,0,1,0,722"/>
  </r>
  <r>
    <n v="562"/>
    <x v="1330"/>
    <s v="High income"/>
    <x v="768"/>
    <s v="High spender"/>
    <n v="2.4590703956253911E-2"/>
    <n v="0"/>
    <n v="0"/>
    <n v="56"/>
    <n v="216"/>
    <n v="162"/>
    <n v="224"/>
    <n v="101"/>
    <n v="92"/>
    <n v="162"/>
    <n v="2"/>
    <n v="7"/>
    <n v="4"/>
    <n v="10"/>
    <n v="5"/>
    <x v="1"/>
    <n v="0"/>
    <n v="0"/>
    <n v="0"/>
    <n v="0"/>
    <n v="0"/>
    <n v="1"/>
    <n v="64"/>
    <s v="50-65"/>
    <n v="2687"/>
    <n v="0"/>
    <n v="0"/>
    <n v="1"/>
    <n v="0"/>
    <n v="0"/>
    <n v="0"/>
    <n v="1"/>
    <n v="0"/>
    <n v="0"/>
    <n v="633"/>
    <d v="2015-06-07T00:00:00"/>
    <n v="6"/>
    <s v="June"/>
    <n v="1"/>
    <s v="562,60714,High income,1493,High spender,0.0245907039562539,0,0,56,216,162,224,101,92,162,2,7,4,10,5,0,0,0,0,0,0,1,64,50-65,2687,0,0,1,0,0,0,1,0,0,633"/>
  </r>
  <r>
    <n v="502"/>
    <x v="1331"/>
    <s v="High income"/>
    <x v="769"/>
    <s v="High spender"/>
    <n v="1.0391968241494709E-2"/>
    <n v="0"/>
    <n v="1"/>
    <n v="88"/>
    <n v="366"/>
    <n v="124"/>
    <n v="156"/>
    <n v="71"/>
    <n v="78"/>
    <n v="54"/>
    <n v="2"/>
    <n v="5"/>
    <n v="5"/>
    <n v="11"/>
    <n v="2"/>
    <x v="1"/>
    <n v="0"/>
    <n v="0"/>
    <n v="0"/>
    <n v="0"/>
    <n v="0"/>
    <n v="0"/>
    <n v="42"/>
    <s v="36-50"/>
    <n v="2702"/>
    <n v="0"/>
    <n v="1"/>
    <n v="0"/>
    <n v="0"/>
    <n v="0"/>
    <n v="0"/>
    <n v="1"/>
    <n v="0"/>
    <n v="0"/>
    <n v="741"/>
    <d v="2015-05-23T00:00:00"/>
    <n v="5"/>
    <s v="May"/>
    <n v="1"/>
    <s v="502,73807,High income,767,High spender,0.0103919682414947,0,1,88,366,124,156,71,78,54,2,5,5,11,2,0,0,0,0,0,0,0,42,36-50,2702,0,1,0,0,0,0,1,0,0,741"/>
  </r>
  <r>
    <n v="1197"/>
    <x v="1332"/>
    <s v="High income"/>
    <x v="387"/>
    <s v="High spender"/>
    <n v="2.1683125805066553E-2"/>
    <n v="1"/>
    <n v="0"/>
    <n v="8"/>
    <n v="588"/>
    <n v="7"/>
    <n v="76"/>
    <n v="110"/>
    <n v="15"/>
    <n v="15"/>
    <n v="2"/>
    <n v="8"/>
    <n v="4"/>
    <n v="9"/>
    <n v="6"/>
    <x v="1"/>
    <n v="0"/>
    <n v="0"/>
    <n v="0"/>
    <n v="0"/>
    <n v="0"/>
    <n v="0"/>
    <n v="45"/>
    <s v="36-50"/>
    <n v="2483"/>
    <n v="1"/>
    <n v="0"/>
    <n v="0"/>
    <n v="0"/>
    <n v="0"/>
    <n v="0"/>
    <n v="0"/>
    <n v="0"/>
    <n v="1"/>
    <n v="781"/>
    <d v="2015-12-28T00:00:00"/>
    <n v="12"/>
    <s v="December"/>
    <n v="1"/>
    <s v="1197,60554,High income,1313,High spender,0.0216831258050666,1,0,8,588,7,76,110,15,15,2,8,4,9,6,0,0,0,0,0,0,0,45,36-50,2483,1,0,0,0,0,0,0,0,1,781"/>
  </r>
  <r>
    <n v="2176"/>
    <x v="1333"/>
    <s v="High income"/>
    <x v="228"/>
    <s v="Low spender"/>
    <n v="4.1720804377108388E-3"/>
    <n v="0"/>
    <n v="1"/>
    <n v="24"/>
    <n v="217"/>
    <n v="38"/>
    <n v="350"/>
    <n v="111"/>
    <n v="85"/>
    <n v="15"/>
    <n v="1"/>
    <n v="4"/>
    <n v="7"/>
    <n v="10"/>
    <n v="1"/>
    <x v="1"/>
    <n v="0"/>
    <n v="0"/>
    <n v="0"/>
    <n v="0"/>
    <n v="0"/>
    <n v="0"/>
    <n v="46"/>
    <s v="36-50"/>
    <n v="2168"/>
    <n v="0"/>
    <n v="1"/>
    <n v="0"/>
    <n v="0"/>
    <n v="0"/>
    <n v="0"/>
    <n v="0"/>
    <n v="1"/>
    <n v="0"/>
    <n v="786"/>
    <d v="2016-11-07T00:00:00"/>
    <n v="11"/>
    <s v="November"/>
    <n v="1"/>
    <s v="2176,83891,High income,350,Low spender,0.00417208043771084,0,1,24,217,38,350,111,85,15,1,4,7,10,1,0,0,0,0,0,0,0,46,36-50,2168,0,1,0,0,0,0,0,1,0,786"/>
  </r>
  <r>
    <n v="1369"/>
    <x v="1334"/>
    <s v="High income"/>
    <x v="616"/>
    <s v="Low spender"/>
    <n v="5.6196688409433015E-3"/>
    <n v="0"/>
    <n v="0"/>
    <n v="23"/>
    <n v="217"/>
    <n v="77"/>
    <n v="373"/>
    <n v="111"/>
    <n v="23"/>
    <n v="93"/>
    <n v="1"/>
    <n v="3"/>
    <n v="6"/>
    <n v="12"/>
    <n v="1"/>
    <x v="1"/>
    <n v="0"/>
    <n v="0"/>
    <n v="0"/>
    <n v="0"/>
    <n v="0"/>
    <n v="0"/>
    <n v="75"/>
    <s v="66+"/>
    <n v="2429"/>
    <n v="0"/>
    <n v="1"/>
    <n v="0"/>
    <n v="0"/>
    <n v="0"/>
    <n v="0"/>
    <n v="1"/>
    <n v="0"/>
    <n v="0"/>
    <n v="708"/>
    <d v="2016-02-20T00:00:00"/>
    <n v="2"/>
    <s v="February"/>
    <n v="1"/>
    <s v="1369,69755,High income,392,Low spender,0.0056196688409433,0,0,23,217,77,373,111,23,93,1,3,6,12,1,0,0,0,0,0,0,0,75,66+,2429,0,1,0,0,0,0,1,0,0,708"/>
  </r>
  <r>
    <n v="819"/>
    <x v="1335"/>
    <s v="High income"/>
    <x v="122"/>
    <s v="Low spender"/>
    <n v="5.7968723238870665E-4"/>
    <n v="0"/>
    <n v="1"/>
    <n v="50"/>
    <n v="340"/>
    <n v="108"/>
    <n v="185"/>
    <n v="130"/>
    <n v="38"/>
    <n v="100"/>
    <n v="2"/>
    <n v="6"/>
    <n v="6"/>
    <n v="9"/>
    <n v="3"/>
    <x v="1"/>
    <n v="0"/>
    <n v="0"/>
    <n v="0"/>
    <n v="0"/>
    <n v="0"/>
    <n v="0"/>
    <n v="69"/>
    <s v="66+"/>
    <n v="2606"/>
    <n v="0"/>
    <n v="1"/>
    <n v="0"/>
    <n v="0"/>
    <n v="0"/>
    <n v="0"/>
    <n v="1"/>
    <n v="0"/>
    <n v="0"/>
    <n v="701"/>
    <d v="2015-08-27T00:00:00"/>
    <n v="8"/>
    <s v="August"/>
    <n v="1"/>
    <s v="819,75903,High income,44,Low spender,0.000579687232388707,0,1,50,340,108,185,130,38,100,2,6,6,9,3,0,0,0,0,0,0,0,69,66+,2606,0,1,0,0,0,0,1,0,0,701"/>
  </r>
  <r>
    <n v="2019"/>
    <x v="1336"/>
    <s v="High income"/>
    <x v="706"/>
    <s v="Low spender"/>
    <n v="7.703962404663465E-4"/>
    <n v="0"/>
    <n v="0"/>
    <n v="29"/>
    <n v="68"/>
    <n v="129"/>
    <n v="396"/>
    <n v="188"/>
    <n v="22"/>
    <n v="15"/>
    <n v="1"/>
    <n v="3"/>
    <n v="3"/>
    <n v="5"/>
    <n v="1"/>
    <x v="1"/>
    <n v="0"/>
    <n v="0"/>
    <n v="0"/>
    <n v="0"/>
    <n v="0"/>
    <n v="0"/>
    <n v="39"/>
    <s v="36-50"/>
    <n v="2219"/>
    <n v="0"/>
    <n v="0"/>
    <n v="0"/>
    <n v="1"/>
    <n v="0"/>
    <n v="0"/>
    <n v="0"/>
    <n v="1"/>
    <n v="0"/>
    <n v="788"/>
    <d v="2016-09-17T00:00:00"/>
    <n v="9"/>
    <s v="September"/>
    <n v="1"/>
    <s v="2019,77882,High income,60,Low spender,0.000770396240466347,0,0,29,68,129,396,188,22,15,1,3,3,5,1,0,0,0,0,0,0,0,39,36-50,2219,0,0,0,1,0,0,0,1,0,788"/>
  </r>
  <r>
    <n v="1336"/>
    <x v="1337"/>
    <s v="High income"/>
    <x v="90"/>
    <s v="Low spender"/>
    <n v="1.6532459203306492E-3"/>
    <n v="0"/>
    <n v="0"/>
    <n v="60"/>
    <n v="161"/>
    <n v="0"/>
    <n v="253"/>
    <n v="199"/>
    <n v="191"/>
    <n v="122"/>
    <n v="1"/>
    <n v="3"/>
    <n v="7"/>
    <n v="11"/>
    <n v="1"/>
    <x v="1"/>
    <n v="0"/>
    <n v="0"/>
    <n v="0"/>
    <n v="0"/>
    <n v="0"/>
    <n v="0"/>
    <n v="71"/>
    <s v="66+"/>
    <n v="2439"/>
    <n v="0"/>
    <n v="0"/>
    <n v="0"/>
    <n v="0"/>
    <n v="1"/>
    <n v="0"/>
    <n v="1"/>
    <n v="0"/>
    <n v="0"/>
    <n v="682"/>
    <d v="2016-02-10T00:00:00"/>
    <n v="2"/>
    <s v="February"/>
    <n v="1"/>
    <s v="1336,70165,High income,116,Low spender,0.00165324592033065,0,0,60,161,0,253,199,191,122,1,3,7,11,1,0,0,0,0,0,0,0,71,66+,2439,0,0,0,0,1,0,1,0,0,682"/>
  </r>
  <r>
    <n v="1687"/>
    <x v="1338"/>
    <s v="High income"/>
    <x v="254"/>
    <s v="Low spender"/>
    <n v="3.5379246309992637E-3"/>
    <n v="0"/>
    <n v="1"/>
    <n v="13"/>
    <n v="129"/>
    <n v="129"/>
    <n v="259"/>
    <n v="168"/>
    <n v="121"/>
    <n v="83"/>
    <n v="5"/>
    <n v="6"/>
    <n v="3"/>
    <n v="12"/>
    <n v="4"/>
    <x v="1"/>
    <n v="0"/>
    <n v="0"/>
    <n v="0"/>
    <n v="0"/>
    <n v="0"/>
    <n v="0"/>
    <n v="50"/>
    <s v="36-50"/>
    <n v="2324"/>
    <n v="0"/>
    <n v="1"/>
    <n v="0"/>
    <n v="0"/>
    <n v="0"/>
    <n v="1"/>
    <n v="0"/>
    <n v="0"/>
    <n v="0"/>
    <n v="723"/>
    <d v="2016-06-04T00:00:00"/>
    <n v="6"/>
    <s v="June"/>
    <n v="1"/>
    <s v="1687,62466,High income,221,Low spender,0.00353792463099926,0,1,13,129,129,259,168,121,83,5,6,3,12,4,0,0,0,0,0,0,0,50,36-50,2324,0,1,0,0,0,1,0,0,0,723"/>
  </r>
  <r>
    <n v="1384"/>
    <x v="1339"/>
    <s v="High income"/>
    <x v="417"/>
    <s v="Low spender"/>
    <n v="5.4118411083450585E-4"/>
    <n v="1"/>
    <n v="0"/>
    <n v="21"/>
    <n v="238"/>
    <n v="115"/>
    <n v="215"/>
    <n v="169"/>
    <n v="69"/>
    <n v="76"/>
    <n v="3"/>
    <n v="5"/>
    <n v="3"/>
    <n v="13"/>
    <n v="4"/>
    <x v="1"/>
    <n v="0"/>
    <n v="0"/>
    <n v="0"/>
    <n v="0"/>
    <n v="0"/>
    <n v="0"/>
    <n v="36"/>
    <s v="36-50"/>
    <n v="2426"/>
    <n v="0"/>
    <n v="1"/>
    <n v="0"/>
    <n v="0"/>
    <n v="0"/>
    <n v="0"/>
    <n v="1"/>
    <n v="0"/>
    <n v="0"/>
    <n v="730"/>
    <d v="2016-02-23T00:00:00"/>
    <n v="2"/>
    <s v="February"/>
    <n v="1"/>
    <s v="1384,55434,High income,30,Low spender,0.000541184110834506,1,0,21,238,115,215,169,69,76,3,5,3,13,4,0,0,0,0,0,0,0,36,36-50,2426,0,1,0,0,0,0,1,0,0,730"/>
  </r>
  <r>
    <n v="426"/>
    <x v="1340"/>
    <s v="High income"/>
    <x v="399"/>
    <s v="High spender"/>
    <n v="1.1644097105257248E-2"/>
    <n v="0"/>
    <n v="0"/>
    <n v="18"/>
    <n v="454"/>
    <n v="194"/>
    <n v="106"/>
    <n v="31"/>
    <n v="22"/>
    <n v="43"/>
    <n v="1"/>
    <n v="5"/>
    <n v="4"/>
    <n v="4"/>
    <n v="2"/>
    <x v="1"/>
    <n v="0"/>
    <n v="0"/>
    <n v="0"/>
    <n v="0"/>
    <n v="0"/>
    <n v="0"/>
    <n v="60"/>
    <s v="50-65"/>
    <n v="2728"/>
    <n v="0"/>
    <n v="1"/>
    <n v="0"/>
    <n v="0"/>
    <n v="0"/>
    <n v="0"/>
    <n v="0"/>
    <n v="1"/>
    <n v="0"/>
    <n v="764"/>
    <d v="2015-04-27T00:00:00"/>
    <n v="4"/>
    <s v="April"/>
    <n v="1"/>
    <s v="426,89058,High income,1037,High spender,0.0116440971052572,0,0,18,454,194,106,31,22,43,1,5,4,4,2,0,0,0,0,0,0,0,60,50-65,2728,0,1,0,0,0,0,0,1,0,764"/>
  </r>
  <r>
    <n v="158"/>
    <x v="1341"/>
    <s v="High income"/>
    <x v="13"/>
    <s v="Low spender"/>
    <n v="2.5721818532570251E-4"/>
    <n v="0"/>
    <n v="2"/>
    <n v="38"/>
    <n v="317"/>
    <n v="46"/>
    <n v="247"/>
    <n v="151"/>
    <n v="46"/>
    <n v="139"/>
    <n v="1"/>
    <n v="4"/>
    <n v="5"/>
    <n v="12"/>
    <n v="3"/>
    <x v="1"/>
    <n v="0"/>
    <n v="0"/>
    <n v="0"/>
    <n v="0"/>
    <n v="0"/>
    <n v="0"/>
    <n v="60"/>
    <s v="50-65"/>
    <n v="2814"/>
    <n v="1"/>
    <n v="0"/>
    <n v="0"/>
    <n v="0"/>
    <n v="0"/>
    <n v="0"/>
    <n v="1"/>
    <n v="0"/>
    <n v="0"/>
    <n v="668"/>
    <d v="2015-01-31T00:00:00"/>
    <n v="1"/>
    <s v="January"/>
    <n v="1"/>
    <s v="158,62204,High income,16,Low spender,0.000257218185325703,0,2,38,317,46,247,151,46,139,1,4,5,12,3,0,0,0,0,0,0,0,60,50-65,2814,1,0,0,0,0,0,1,0,0,668"/>
  </r>
  <r>
    <n v="742"/>
    <x v="1342"/>
    <s v="High income"/>
    <x v="486"/>
    <s v="High spender"/>
    <n v="1.4405331265170121E-2"/>
    <n v="0"/>
    <n v="1"/>
    <n v="35"/>
    <n v="231"/>
    <n v="161"/>
    <n v="215"/>
    <n v="171"/>
    <n v="30"/>
    <n v="53"/>
    <n v="2"/>
    <n v="8"/>
    <n v="2"/>
    <n v="11"/>
    <n v="5"/>
    <x v="1"/>
    <n v="0"/>
    <n v="0"/>
    <n v="0"/>
    <n v="0"/>
    <n v="0"/>
    <n v="0"/>
    <n v="58"/>
    <s v="50-65"/>
    <n v="2628"/>
    <n v="0"/>
    <n v="0"/>
    <n v="1"/>
    <n v="0"/>
    <n v="0"/>
    <n v="0"/>
    <n v="1"/>
    <n v="0"/>
    <n v="0"/>
    <n v="755"/>
    <d v="2015-08-05T00:00:00"/>
    <n v="8"/>
    <s v="August"/>
    <n v="1"/>
    <s v="742,69627,High income,1003,High spender,0.0144053312651701,0,1,35,231,161,215,171,30,53,2,8,2,11,5,0,0,0,0,0,0,0,58,50-65,2628,0,0,1,0,0,0,1,0,0,755"/>
  </r>
  <r>
    <n v="591"/>
    <x v="1343"/>
    <s v="Low income"/>
    <x v="432"/>
    <s v="Low spender"/>
    <n v="3.3386558281318043E-3"/>
    <n v="0"/>
    <n v="0"/>
    <n v="92"/>
    <n v="228"/>
    <n v="122"/>
    <n v="122"/>
    <n v="208"/>
    <n v="129"/>
    <n v="30"/>
    <n v="6"/>
    <n v="11"/>
    <n v="2"/>
    <n v="8"/>
    <n v="9"/>
    <x v="1"/>
    <n v="0"/>
    <n v="0"/>
    <n v="0"/>
    <n v="0"/>
    <n v="0"/>
    <n v="0"/>
    <n v="39"/>
    <s v="36-50"/>
    <n v="2677"/>
    <n v="0"/>
    <n v="1"/>
    <n v="0"/>
    <n v="0"/>
    <n v="0"/>
    <n v="0"/>
    <n v="0"/>
    <n v="0"/>
    <n v="0"/>
    <n v="779"/>
    <d v="2015-06-17T00:00:00"/>
    <n v="6"/>
    <s v="June"/>
    <n v="1"/>
    <s v="591,34445,Low income,115,Low spender,0.0033386558281318,0,0,92,228,122,122,208,129,30,6,11,2,8,9,0,0,0,0,0,0,0,39,36-50,2677,0,1,0,0,0,0,0,0,0,779"/>
  </r>
  <r>
    <n v="2201"/>
    <x v="1344"/>
    <s v="High income"/>
    <x v="414"/>
    <s v="High spender"/>
    <n v="1.340988979372287E-2"/>
    <n v="0"/>
    <n v="0"/>
    <n v="72"/>
    <n v="123"/>
    <n v="164"/>
    <n v="266"/>
    <n v="227"/>
    <n v="30"/>
    <n v="174"/>
    <n v="1"/>
    <n v="2"/>
    <n v="4"/>
    <n v="9"/>
    <n v="1"/>
    <x v="1"/>
    <n v="0"/>
    <n v="0"/>
    <n v="0"/>
    <n v="0"/>
    <n v="0"/>
    <n v="0"/>
    <n v="44"/>
    <s v="36-50"/>
    <n v="2160"/>
    <n v="0"/>
    <n v="0"/>
    <n v="1"/>
    <n v="0"/>
    <n v="0"/>
    <n v="0"/>
    <n v="1"/>
    <n v="0"/>
    <n v="0"/>
    <n v="636"/>
    <d v="2016-11-15T00:00:00"/>
    <n v="11"/>
    <s v="November"/>
    <n v="1"/>
    <s v="2201,79941,High income,1072,High spender,0.0134098897937229,0,0,72,123,164,266,227,30,174,1,2,4,9,1,0,0,0,0,0,0,0,44,36-50,2160,0,0,1,0,0,0,1,0,0,636"/>
  </r>
  <r>
    <n v="1972"/>
    <x v="1345"/>
    <s v="High income"/>
    <x v="770"/>
    <s v="Low spender"/>
    <n v="3.9301599946889726E-3"/>
    <n v="0"/>
    <n v="1"/>
    <n v="14"/>
    <n v="459"/>
    <n v="15"/>
    <n v="171"/>
    <n v="142"/>
    <n v="23"/>
    <n v="31"/>
    <n v="2"/>
    <n v="5"/>
    <n v="4"/>
    <n v="12"/>
    <n v="2"/>
    <x v="1"/>
    <n v="0"/>
    <n v="0"/>
    <n v="0"/>
    <n v="0"/>
    <n v="0"/>
    <n v="0"/>
    <n v="66"/>
    <s v="66+"/>
    <n v="2234"/>
    <n v="0"/>
    <n v="0"/>
    <n v="0"/>
    <n v="1"/>
    <n v="0"/>
    <n v="0"/>
    <n v="1"/>
    <n v="0"/>
    <n v="0"/>
    <n v="779"/>
    <d v="2016-09-02T00:00:00"/>
    <n v="9"/>
    <s v="September"/>
    <n v="1"/>
    <s v="1972,75315,High income,296,Low spender,0.00393015999468897,0,1,14,459,15,171,142,23,31,2,5,4,12,2,0,0,0,0,0,0,0,66,66+,2234,0,0,0,1,0,0,1,0,0,779"/>
  </r>
  <r>
    <n v="576"/>
    <x v="1346"/>
    <s v="High income"/>
    <x v="771"/>
    <s v="High spender"/>
    <n v="2.4910034116932281E-2"/>
    <n v="0"/>
    <n v="1"/>
    <n v="30"/>
    <n v="420"/>
    <n v="15"/>
    <n v="186"/>
    <n v="151"/>
    <n v="38"/>
    <n v="15"/>
    <n v="3"/>
    <n v="5"/>
    <n v="3"/>
    <n v="13"/>
    <n v="3"/>
    <x v="1"/>
    <n v="0"/>
    <n v="0"/>
    <n v="0"/>
    <n v="0"/>
    <n v="0"/>
    <n v="0"/>
    <n v="57"/>
    <s v="50-65"/>
    <n v="2682"/>
    <n v="0"/>
    <n v="0"/>
    <n v="1"/>
    <n v="0"/>
    <n v="0"/>
    <n v="0"/>
    <n v="0"/>
    <n v="1"/>
    <n v="0"/>
    <n v="795"/>
    <d v="2015-06-12T00:00:00"/>
    <n v="6"/>
    <s v="June"/>
    <n v="1"/>
    <s v="576,64191,High income,1599,High spender,0.0249100341169323,0,1,30,420,15,186,151,38,15,3,5,3,13,3,0,0,0,0,0,0,0,57,50-65,2682,0,0,1,0,0,0,0,1,0,795"/>
  </r>
  <r>
    <n v="1117"/>
    <x v="1347"/>
    <s v="High income"/>
    <x v="201"/>
    <s v="Low spender"/>
    <n v="4.7886270108492328E-4"/>
    <n v="0"/>
    <n v="0"/>
    <n v="73"/>
    <n v="243"/>
    <n v="101"/>
    <n v="405"/>
    <n v="29"/>
    <n v="40"/>
    <n v="40"/>
    <n v="1"/>
    <n v="4"/>
    <n v="5"/>
    <n v="6"/>
    <n v="2"/>
    <x v="1"/>
    <n v="0"/>
    <n v="0"/>
    <n v="0"/>
    <n v="0"/>
    <n v="0"/>
    <n v="0"/>
    <n v="53"/>
    <s v="50-65"/>
    <n v="2509"/>
    <n v="0"/>
    <n v="0"/>
    <n v="0"/>
    <n v="1"/>
    <n v="0"/>
    <n v="0"/>
    <n v="1"/>
    <n v="0"/>
    <n v="0"/>
    <n v="778"/>
    <d v="2015-12-02T00:00:00"/>
    <n v="12"/>
    <s v="December"/>
    <n v="1"/>
    <s v="1117,66825,High income,32,Low spender,0.000478862701084923,0,0,73,243,101,405,29,40,40,1,4,5,6,2,0,0,0,0,0,0,0,53,50-65,2509,0,0,0,1,0,0,1,0,0,778"/>
  </r>
  <r>
    <n v="1693"/>
    <x v="1348"/>
    <s v="High income"/>
    <x v="772"/>
    <s v="High spender"/>
    <n v="2.1712016279909409E-2"/>
    <n v="0"/>
    <n v="1"/>
    <n v="41"/>
    <n v="224"/>
    <n v="155"/>
    <n v="155"/>
    <n v="192"/>
    <n v="93"/>
    <n v="54"/>
    <n v="2"/>
    <n v="6"/>
    <n v="4"/>
    <n v="11"/>
    <n v="4"/>
    <x v="1"/>
    <n v="0"/>
    <n v="0"/>
    <n v="0"/>
    <n v="0"/>
    <n v="0"/>
    <n v="0"/>
    <n v="45"/>
    <s v="36-50"/>
    <n v="2322"/>
    <n v="0"/>
    <n v="0"/>
    <n v="0"/>
    <n v="1"/>
    <n v="0"/>
    <n v="0"/>
    <n v="1"/>
    <n v="0"/>
    <n v="0"/>
    <n v="765"/>
    <d v="2016-06-06T00:00:00"/>
    <n v="6"/>
    <s v="June"/>
    <n v="1"/>
    <s v="1693,60934,High income,1323,High spender,0.0217120162799094,0,1,41,224,155,155,192,93,54,2,6,4,11,4,0,0,0,0,0,0,0,45,36-50,2322,0,0,0,1,0,0,1,0,0,765"/>
  </r>
  <r>
    <n v="958"/>
    <x v="1349"/>
    <s v="High income"/>
    <x v="418"/>
    <s v="Low spender"/>
    <n v="4.3488245256480176E-3"/>
    <n v="0"/>
    <n v="2"/>
    <n v="46"/>
    <n v="554"/>
    <n v="41"/>
    <n v="215"/>
    <n v="11"/>
    <n v="0"/>
    <n v="24"/>
    <n v="3"/>
    <n v="10"/>
    <n v="2"/>
    <n v="10"/>
    <n v="5"/>
    <x v="1"/>
    <n v="0"/>
    <n v="0"/>
    <n v="0"/>
    <n v="0"/>
    <n v="0"/>
    <n v="0"/>
    <n v="52"/>
    <s v="50-65"/>
    <n v="2562"/>
    <n v="1"/>
    <n v="0"/>
    <n v="0"/>
    <n v="0"/>
    <n v="0"/>
    <n v="0"/>
    <n v="0"/>
    <n v="0"/>
    <n v="1"/>
    <n v="797"/>
    <d v="2015-10-10T00:00:00"/>
    <n v="10"/>
    <s v="October"/>
    <n v="1"/>
    <s v="958,69674,High income,303,Low spender,0.00434882452564802,0,2,46,554,41,215,11,0,24,3,10,2,10,5,0,0,0,0,0,0,0,52,50-65,2562,1,0,0,0,0,0,0,0,1,797"/>
  </r>
  <r>
    <n v="1004"/>
    <x v="1350"/>
    <s v="High income"/>
    <x v="773"/>
    <s v="High spender"/>
    <n v="2.4751282953850713E-2"/>
    <n v="0"/>
    <n v="1"/>
    <n v="21"/>
    <n v="620"/>
    <n v="16"/>
    <n v="165"/>
    <n v="0"/>
    <n v="24"/>
    <n v="82"/>
    <n v="5"/>
    <n v="5"/>
    <n v="5"/>
    <n v="12"/>
    <n v="5"/>
    <x v="1"/>
    <n v="0"/>
    <n v="0"/>
    <n v="0"/>
    <n v="0"/>
    <n v="0"/>
    <n v="0"/>
    <n v="62"/>
    <s v="50-65"/>
    <n v="2545"/>
    <n v="0"/>
    <n v="0"/>
    <n v="0"/>
    <n v="1"/>
    <n v="0"/>
    <n v="0"/>
    <n v="1"/>
    <n v="0"/>
    <n v="0"/>
    <n v="743"/>
    <d v="2015-10-27T00:00:00"/>
    <n v="10"/>
    <s v="October"/>
    <n v="1"/>
    <s v="1004,53977,High income,1336,High spender,0.0247512829538507,0,1,21,620,16,165,0,24,82,5,5,5,12,5,0,0,0,0,0,0,0,62,50-65,2545,0,0,0,1,0,0,1,0,0,743"/>
  </r>
  <r>
    <n v="2073"/>
    <x v="1351"/>
    <s v="High income"/>
    <x v="472"/>
    <s v="Low spender"/>
    <n v="6.6034079327026603E-3"/>
    <n v="0"/>
    <n v="0"/>
    <n v="80"/>
    <n v="656"/>
    <n v="16"/>
    <n v="106"/>
    <n v="32"/>
    <n v="16"/>
    <n v="8"/>
    <n v="1"/>
    <n v="7"/>
    <n v="3"/>
    <n v="12"/>
    <n v="3"/>
    <x v="1"/>
    <n v="0"/>
    <n v="0"/>
    <n v="0"/>
    <n v="0"/>
    <n v="0"/>
    <n v="0"/>
    <n v="40"/>
    <s v="36-50"/>
    <n v="2206"/>
    <n v="0"/>
    <n v="1"/>
    <n v="0"/>
    <n v="0"/>
    <n v="0"/>
    <n v="0"/>
    <n v="0"/>
    <n v="1"/>
    <n v="0"/>
    <n v="818"/>
    <d v="2016-09-30T00:00:00"/>
    <n v="9"/>
    <s v="September"/>
    <n v="1"/>
    <s v="2073,69661,High income,460,Low spender,0.00660340793270266,0,0,80,656,16,106,32,16,8,1,7,3,12,3,0,0,0,0,0,0,0,40,36-50,2206,0,1,0,0,0,0,0,1,0,818"/>
  </r>
  <r>
    <n v="1657"/>
    <x v="1352"/>
    <s v="High income"/>
    <x v="68"/>
    <s v="Low spender"/>
    <n v="1.5347294420515866E-3"/>
    <n v="0"/>
    <n v="1"/>
    <n v="2"/>
    <n v="522"/>
    <n v="0"/>
    <n v="257"/>
    <n v="32"/>
    <n v="16"/>
    <n v="66"/>
    <n v="4"/>
    <n v="2"/>
    <n v="2"/>
    <n v="8"/>
    <n v="7"/>
    <x v="0"/>
    <n v="0"/>
    <n v="0"/>
    <n v="0"/>
    <n v="0"/>
    <n v="0"/>
    <n v="1"/>
    <n v="56"/>
    <s v="50-65"/>
    <n v="2338"/>
    <n v="0"/>
    <n v="1"/>
    <n v="0"/>
    <n v="0"/>
    <n v="0"/>
    <n v="0"/>
    <n v="1"/>
    <n v="0"/>
    <n v="0"/>
    <n v="761"/>
    <d v="2016-05-21T00:00:00"/>
    <n v="5"/>
    <s v="May"/>
    <n v="1"/>
    <s v="1657,60597,High income,93,Low spender,0.00153472944205159,0,1,2,522,0,257,32,16,66,4,2,2,8,7,1,0,0,0,0,0,1,56,50-65,2338,0,1,0,0,0,0,1,0,0,761"/>
  </r>
  <r>
    <n v="1613"/>
    <x v="1353"/>
    <s v="High income"/>
    <x v="233"/>
    <s v="Low spender"/>
    <n v="5.5404778310576127E-3"/>
    <n v="0"/>
    <n v="1"/>
    <n v="95"/>
    <n v="495"/>
    <n v="33"/>
    <n v="255"/>
    <n v="11"/>
    <n v="33"/>
    <n v="8"/>
    <n v="4"/>
    <n v="6"/>
    <n v="7"/>
    <n v="9"/>
    <n v="4"/>
    <x v="1"/>
    <n v="0"/>
    <n v="0"/>
    <n v="0"/>
    <n v="0"/>
    <n v="0"/>
    <n v="0"/>
    <n v="63"/>
    <s v="50-65"/>
    <n v="2353"/>
    <n v="0"/>
    <n v="1"/>
    <n v="0"/>
    <n v="0"/>
    <n v="0"/>
    <n v="0"/>
    <n v="1"/>
    <n v="0"/>
    <n v="0"/>
    <n v="819"/>
    <d v="2016-05-06T00:00:00"/>
    <n v="5"/>
    <s v="May"/>
    <n v="1"/>
    <s v="1613,71113,High income,394,Low spender,0.00554047783105761,0,1,95,495,33,255,11,33,8,4,6,7,9,4,0,0,0,0,0,0,0,63,50-65,2353,0,1,0,0,0,0,1,0,0,819"/>
  </r>
  <r>
    <n v="1684"/>
    <x v="1354"/>
    <s v="High income"/>
    <x v="774"/>
    <s v="High spender"/>
    <n v="2.0305363434686155E-2"/>
    <n v="0"/>
    <n v="0"/>
    <n v="93"/>
    <n v="255"/>
    <n v="31"/>
    <n v="446"/>
    <n v="40"/>
    <n v="56"/>
    <n v="175"/>
    <n v="1"/>
    <n v="3"/>
    <n v="10"/>
    <n v="11"/>
    <n v="1"/>
    <x v="1"/>
    <n v="0"/>
    <n v="0"/>
    <n v="0"/>
    <n v="0"/>
    <n v="0"/>
    <n v="0"/>
    <n v="37"/>
    <s v="36-50"/>
    <n v="2325"/>
    <n v="0"/>
    <n v="1"/>
    <n v="0"/>
    <n v="0"/>
    <n v="0"/>
    <n v="0"/>
    <n v="1"/>
    <n v="0"/>
    <n v="0"/>
    <n v="653"/>
    <d v="2016-06-03T00:00:00"/>
    <n v="6"/>
    <s v="June"/>
    <n v="1"/>
    <s v="1684,76630,High income,1556,High spender,0.0203053634346862,0,0,93,255,31,446,40,56,175,1,3,10,11,1,0,0,0,0,0,0,0,37,36-50,2325,0,1,0,0,0,0,1,0,0,653"/>
  </r>
  <r>
    <n v="270"/>
    <x v="1355"/>
    <s v="High income"/>
    <x v="358"/>
    <s v="Low spender"/>
    <n v="1.538230032269391E-3"/>
    <n v="0"/>
    <n v="2"/>
    <n v="36"/>
    <n v="598"/>
    <n v="16"/>
    <n v="141"/>
    <n v="32"/>
    <n v="41"/>
    <n v="49"/>
    <n v="3"/>
    <n v="3"/>
    <n v="3"/>
    <n v="6"/>
    <n v="8"/>
    <x v="1"/>
    <n v="0"/>
    <n v="0"/>
    <n v="0"/>
    <n v="0"/>
    <n v="0"/>
    <n v="0"/>
    <n v="44"/>
    <s v="36-50"/>
    <n v="2778"/>
    <n v="0"/>
    <n v="1"/>
    <n v="0"/>
    <n v="0"/>
    <n v="0"/>
    <n v="0"/>
    <n v="1"/>
    <n v="0"/>
    <n v="0"/>
    <n v="779"/>
    <d v="2015-03-08T00:00:00"/>
    <n v="3"/>
    <s v="March"/>
    <n v="1"/>
    <s v="270,59809,High income,92,Low spender,0.00153823003226939,0,2,36,598,16,141,32,41,49,3,3,3,6,8,0,0,0,0,0,0,0,44,36-50,2778,0,1,0,0,0,0,1,0,0,779"/>
  </r>
  <r>
    <n v="409"/>
    <x v="1356"/>
    <s v="High income"/>
    <x v="405"/>
    <s v="Low spender"/>
    <n v="9.4603799288579425E-4"/>
    <n v="0"/>
    <n v="1"/>
    <n v="93"/>
    <n v="714"/>
    <n v="8"/>
    <n v="99"/>
    <n v="11"/>
    <n v="0"/>
    <n v="47"/>
    <n v="4"/>
    <n v="10"/>
    <n v="7"/>
    <n v="5"/>
    <n v="8"/>
    <x v="1"/>
    <n v="0"/>
    <n v="1"/>
    <n v="0"/>
    <n v="0"/>
    <n v="0"/>
    <n v="0"/>
    <n v="63"/>
    <s v="50-65"/>
    <n v="2734"/>
    <n v="0"/>
    <n v="1"/>
    <n v="0"/>
    <n v="0"/>
    <n v="0"/>
    <n v="0"/>
    <n v="1"/>
    <n v="0"/>
    <n v="0"/>
    <n v="785"/>
    <d v="2015-04-21T00:00:00"/>
    <n v="4"/>
    <s v="April"/>
    <n v="1"/>
    <s v="409,52852,High income,50,Low spender,0.000946037992885794,0,1,93,714,8,99,11,0,47,4,10,7,5,8,0,0,1,0,0,0,0,63,50-65,2734,0,1,0,0,0,0,1,0,0,785"/>
  </r>
  <r>
    <n v="136"/>
    <x v="1357"/>
    <s v="Low income"/>
    <x v="367"/>
    <s v="Low spender"/>
    <n v="1.0618688892450713E-3"/>
    <n v="0"/>
    <n v="1"/>
    <n v="5"/>
    <n v="520"/>
    <n v="8"/>
    <n v="223"/>
    <n v="32"/>
    <n v="49"/>
    <n v="42"/>
    <n v="4"/>
    <n v="10"/>
    <n v="5"/>
    <n v="7"/>
    <n v="8"/>
    <x v="1"/>
    <n v="0"/>
    <n v="1"/>
    <n v="0"/>
    <n v="0"/>
    <n v="0"/>
    <n v="1"/>
    <n v="71"/>
    <s v="66+"/>
    <n v="2819"/>
    <n v="0"/>
    <n v="0"/>
    <n v="0"/>
    <n v="1"/>
    <n v="0"/>
    <n v="0"/>
    <n v="0"/>
    <n v="1"/>
    <n v="0"/>
    <n v="790"/>
    <d v="2015-01-26T00:00:00"/>
    <n v="1"/>
    <s v="January"/>
    <n v="1"/>
    <s v="136,49912,Low income,53,Low spender,0.00106186888924507,0,1,5,520,8,223,32,49,42,4,10,5,7,8,0,0,1,0,0,0,1,71,66+,2819,0,0,0,1,0,0,0,1,0,790"/>
  </r>
  <r>
    <n v="49"/>
    <x v="1358"/>
    <s v="Low income"/>
    <x v="296"/>
    <s v="Low spender"/>
    <n v="1.8267064482737625E-3"/>
    <n v="1"/>
    <n v="0"/>
    <n v="92"/>
    <n v="639"/>
    <n v="8"/>
    <n v="166"/>
    <n v="11"/>
    <n v="8"/>
    <n v="58"/>
    <n v="3"/>
    <n v="7"/>
    <n v="3"/>
    <n v="12"/>
    <n v="7"/>
    <x v="1"/>
    <n v="0"/>
    <n v="0"/>
    <n v="0"/>
    <n v="0"/>
    <n v="0"/>
    <n v="0"/>
    <n v="49"/>
    <s v="36-50"/>
    <n v="2842"/>
    <n v="0"/>
    <n v="0"/>
    <n v="0"/>
    <n v="1"/>
    <n v="0"/>
    <n v="0"/>
    <n v="0"/>
    <n v="0"/>
    <n v="1"/>
    <n v="774"/>
    <d v="2015-01-03T00:00:00"/>
    <n v="1"/>
    <s v="January"/>
    <n v="1"/>
    <s v="49,49269,Low income,90,Low spender,0.00182670644827376,1,0,92,639,8,166,11,8,58,3,7,3,12,7,0,0,0,0,0,0,0,49,36-50,2842,0,0,0,1,0,0,0,0,1,774"/>
  </r>
  <r>
    <n v="2110"/>
    <x v="1359"/>
    <s v="High income"/>
    <x v="775"/>
    <s v="High spender"/>
    <n v="9.8794111505533522E-3"/>
    <n v="0"/>
    <n v="1"/>
    <n v="68"/>
    <n v="411"/>
    <n v="106"/>
    <n v="147"/>
    <n v="54"/>
    <n v="115"/>
    <n v="66"/>
    <n v="1"/>
    <n v="5"/>
    <n v="10"/>
    <n v="7"/>
    <n v="1"/>
    <x v="1"/>
    <n v="0"/>
    <n v="1"/>
    <n v="0"/>
    <n v="0"/>
    <n v="0"/>
    <n v="0"/>
    <n v="58"/>
    <s v="50-65"/>
    <n v="2195"/>
    <n v="0"/>
    <n v="0"/>
    <n v="1"/>
    <n v="0"/>
    <n v="0"/>
    <n v="0"/>
    <n v="1"/>
    <n v="0"/>
    <n v="0"/>
    <n v="767"/>
    <d v="2016-10-11T00:00:00"/>
    <n v="10"/>
    <s v="October"/>
    <n v="1"/>
    <s v="2110,76624,High income,757,High spender,0.00987941115055335,0,1,68,411,106,147,54,115,66,1,5,10,7,1,0,0,1,0,0,0,0,58,50-65,2195,0,0,1,0,0,0,1,0,0,767"/>
  </r>
  <r>
    <n v="2104"/>
    <x v="1360"/>
    <s v="High income"/>
    <x v="87"/>
    <s v="Low spender"/>
    <n v="1.1960936370447287E-3"/>
    <n v="0"/>
    <n v="0"/>
    <n v="85"/>
    <n v="292"/>
    <n v="30"/>
    <n v="415"/>
    <n v="63"/>
    <n v="33"/>
    <n v="200"/>
    <n v="1"/>
    <n v="4"/>
    <n v="5"/>
    <n v="4"/>
    <n v="2"/>
    <x v="0"/>
    <n v="0"/>
    <n v="0"/>
    <n v="0"/>
    <n v="0"/>
    <n v="0"/>
    <n v="0"/>
    <n v="58"/>
    <s v="50-65"/>
    <n v="2196"/>
    <n v="0"/>
    <n v="0"/>
    <n v="0"/>
    <n v="1"/>
    <n v="0"/>
    <n v="0"/>
    <n v="1"/>
    <n v="0"/>
    <n v="0"/>
    <n v="633"/>
    <d v="2016-10-10T00:00:00"/>
    <n v="10"/>
    <s v="October"/>
    <n v="1"/>
    <s v="2104,76081,High income,91,Low spender,0.00119609363704473,0,0,85,292,30,415,63,33,200,1,4,5,4,2,1,0,0,0,0,0,0,58,50-65,2196,0,0,0,1,0,0,1,0,0,633"/>
  </r>
  <r>
    <n v="2132"/>
    <x v="1361"/>
    <s v="High income"/>
    <x v="152"/>
    <s v="High spender"/>
    <n v="2.0951593298497551E-2"/>
    <n v="0"/>
    <n v="1"/>
    <n v="54"/>
    <n v="574"/>
    <n v="8"/>
    <n v="216"/>
    <n v="21"/>
    <n v="16"/>
    <n v="33"/>
    <n v="1"/>
    <n v="4"/>
    <n v="3"/>
    <n v="5"/>
    <n v="1"/>
    <x v="1"/>
    <n v="0"/>
    <n v="0"/>
    <n v="0"/>
    <n v="0"/>
    <n v="0"/>
    <n v="0"/>
    <n v="62"/>
    <s v="50-65"/>
    <n v="2186"/>
    <n v="1"/>
    <n v="0"/>
    <n v="0"/>
    <n v="0"/>
    <n v="0"/>
    <n v="0"/>
    <n v="1"/>
    <n v="0"/>
    <n v="0"/>
    <n v="802"/>
    <d v="2016-10-20T00:00:00"/>
    <n v="10"/>
    <s v="October"/>
    <n v="1"/>
    <s v="2132,79803,High income,1672,High spender,0.0209515932984976,0,1,54,574,8,216,21,16,33,1,4,3,5,1,0,0,0,0,0,0,0,62,50-65,2186,1,0,0,0,0,0,1,0,0,802"/>
  </r>
  <r>
    <n v="886"/>
    <x v="1362"/>
    <s v="High income"/>
    <x v="398"/>
    <s v="Low spender"/>
    <n v="9.4894666919719114E-4"/>
    <n v="0"/>
    <n v="1"/>
    <n v="71"/>
    <n v="430"/>
    <n v="16"/>
    <n v="322"/>
    <n v="43"/>
    <n v="24"/>
    <n v="33"/>
    <n v="5"/>
    <n v="4"/>
    <n v="7"/>
    <n v="11"/>
    <n v="3"/>
    <x v="1"/>
    <n v="0"/>
    <n v="0"/>
    <n v="0"/>
    <n v="0"/>
    <n v="0"/>
    <n v="0"/>
    <n v="65"/>
    <s v="50-65"/>
    <n v="2582"/>
    <n v="0"/>
    <n v="0"/>
    <n v="1"/>
    <n v="0"/>
    <n v="0"/>
    <n v="0"/>
    <n v="1"/>
    <n v="0"/>
    <n v="0"/>
    <n v="802"/>
    <d v="2015-09-20T00:00:00"/>
    <n v="9"/>
    <s v="September"/>
    <n v="1"/>
    <s v="886,57959,High income,55,Low spender,0.000948946669197191,0,1,71,430,16,322,43,24,33,5,4,7,11,3,0,0,0,0,0,0,0,65,50-65,2582,0,0,1,0,0,0,1,0,0,802"/>
  </r>
  <r>
    <n v="871"/>
    <x v="1363"/>
    <s v="High income"/>
    <x v="776"/>
    <s v="High spender"/>
    <n v="2.1724239162344651E-2"/>
    <n v="0"/>
    <n v="1"/>
    <n v="1"/>
    <n v="378"/>
    <n v="0"/>
    <n v="189"/>
    <n v="97"/>
    <n v="172"/>
    <n v="172"/>
    <n v="2"/>
    <n v="5"/>
    <n v="5"/>
    <n v="12"/>
    <n v="3"/>
    <x v="1"/>
    <n v="0"/>
    <n v="0"/>
    <n v="0"/>
    <n v="0"/>
    <n v="0"/>
    <n v="0"/>
    <n v="52"/>
    <s v="50-65"/>
    <n v="2589"/>
    <n v="0"/>
    <n v="1"/>
    <n v="0"/>
    <n v="0"/>
    <n v="0"/>
    <n v="0"/>
    <n v="1"/>
    <n v="0"/>
    <n v="0"/>
    <n v="664"/>
    <d v="2015-09-13T00:00:00"/>
    <n v="9"/>
    <s v="September"/>
    <n v="1"/>
    <s v="871,61314,High income,1332,High spender,0.0217242391623447,0,1,1,378,0,189,97,172,172,2,5,5,12,3,0,0,0,0,0,0,0,52,50-65,2589,0,1,0,0,0,0,1,0,0,664"/>
  </r>
  <r>
    <n v="2127"/>
    <x v="1364"/>
    <s v="High income"/>
    <x v="777"/>
    <s v="High spender"/>
    <n v="2.260679282500154E-2"/>
    <n v="0"/>
    <n v="1"/>
    <n v="77"/>
    <n v="527"/>
    <n v="24"/>
    <n v="230"/>
    <n v="32"/>
    <n v="24"/>
    <n v="65"/>
    <n v="2"/>
    <n v="6"/>
    <n v="4"/>
    <n v="12"/>
    <n v="4"/>
    <x v="1"/>
    <n v="0"/>
    <n v="0"/>
    <n v="0"/>
    <n v="0"/>
    <n v="0"/>
    <n v="0"/>
    <n v="44"/>
    <s v="36-50"/>
    <n v="2190"/>
    <n v="1"/>
    <n v="0"/>
    <n v="0"/>
    <n v="0"/>
    <n v="0"/>
    <n v="0"/>
    <n v="1"/>
    <n v="0"/>
    <n v="0"/>
    <n v="772"/>
    <d v="2016-10-16T00:00:00"/>
    <n v="10"/>
    <s v="October"/>
    <n v="1"/>
    <s v="2127,64892,High income,1467,High spender,0.0226067928250015,0,1,77,527,24,230,32,24,65,2,6,4,12,4,0,0,0,0,0,0,0,44,36-50,2190,1,0,0,0,0,0,1,0,0,772"/>
  </r>
  <r>
    <n v="278"/>
    <x v="1365"/>
    <s v="High income"/>
    <x v="296"/>
    <s v="Low spender"/>
    <n v="1.6289592760180996E-3"/>
    <n v="0"/>
    <n v="1"/>
    <n v="49"/>
    <n v="664"/>
    <n v="58"/>
    <n v="83"/>
    <n v="32"/>
    <n v="0"/>
    <n v="66"/>
    <n v="4"/>
    <n v="7"/>
    <n v="5"/>
    <n v="10"/>
    <n v="5"/>
    <x v="1"/>
    <n v="0"/>
    <n v="0"/>
    <n v="0"/>
    <n v="0"/>
    <n v="0"/>
    <n v="0"/>
    <n v="55"/>
    <s v="50-65"/>
    <n v="2775"/>
    <n v="0"/>
    <n v="0"/>
    <n v="1"/>
    <n v="0"/>
    <n v="0"/>
    <n v="0"/>
    <n v="0"/>
    <n v="1"/>
    <n v="0"/>
    <n v="771"/>
    <d v="2015-03-11T00:00:00"/>
    <n v="3"/>
    <s v="March"/>
    <n v="1"/>
    <s v="278,55250,High income,90,Low spender,0.0016289592760181,0,1,49,664,58,83,32,0,66,4,7,5,10,5,0,0,0,0,0,0,0,55,50-65,2775,0,0,1,0,0,0,0,1,0,771"/>
  </r>
  <r>
    <n v="1252"/>
    <x v="1366"/>
    <s v="High income"/>
    <x v="17"/>
    <s v="Low spender"/>
    <n v="5.8520599250936332E-4"/>
    <n v="0"/>
    <n v="1"/>
    <n v="47"/>
    <n v="614"/>
    <n v="16"/>
    <n v="132"/>
    <n v="43"/>
    <n v="33"/>
    <n v="33"/>
    <n v="3"/>
    <n v="8"/>
    <n v="5"/>
    <n v="9"/>
    <n v="6"/>
    <x v="1"/>
    <n v="0"/>
    <n v="0"/>
    <n v="0"/>
    <n v="0"/>
    <n v="0"/>
    <n v="0"/>
    <n v="46"/>
    <s v="36-50"/>
    <n v="2464"/>
    <n v="0"/>
    <n v="0"/>
    <n v="1"/>
    <n v="0"/>
    <n v="0"/>
    <n v="0"/>
    <n v="0"/>
    <n v="0"/>
    <n v="1"/>
    <n v="805"/>
    <d v="2016-01-16T00:00:00"/>
    <n v="1"/>
    <s v="January"/>
    <n v="1"/>
    <s v="1252,68352,High income,40,Low spender,0.000585205992509363,0,1,47,614,16,132,43,33,33,3,8,5,9,6,0,0,0,0,0,0,0,46,36-50,2464,0,0,1,0,0,0,0,0,1,805"/>
  </r>
  <r>
    <n v="947"/>
    <x v="1367"/>
    <s v="High income"/>
    <x v="778"/>
    <s v="Low spender"/>
    <n v="7.168801376409864E-3"/>
    <n v="0"/>
    <n v="1"/>
    <n v="74"/>
    <n v="581"/>
    <n v="49"/>
    <n v="157"/>
    <n v="43"/>
    <n v="8"/>
    <n v="108"/>
    <n v="1"/>
    <n v="5"/>
    <n v="6"/>
    <n v="11"/>
    <n v="2"/>
    <x v="1"/>
    <n v="0"/>
    <n v="0"/>
    <n v="1"/>
    <n v="0"/>
    <n v="0"/>
    <n v="0"/>
    <n v="51"/>
    <s v="50-65"/>
    <n v="2565"/>
    <n v="0"/>
    <n v="0"/>
    <n v="1"/>
    <n v="0"/>
    <n v="0"/>
    <n v="0"/>
    <n v="0"/>
    <n v="1"/>
    <n v="0"/>
    <n v="730"/>
    <d v="2015-10-07T00:00:00"/>
    <n v="10"/>
    <s v="October"/>
    <n v="1"/>
    <s v="947,62772,High income,450,Low spender,0.00716880137640986,0,1,74,581,49,157,43,8,108,1,5,6,11,2,0,0,0,1,0,0,0,51,50-65,2565,0,0,1,0,0,0,0,1,0,730"/>
  </r>
  <r>
    <n v="607"/>
    <x v="1368"/>
    <s v="High income"/>
    <x v="181"/>
    <s v="Low spender"/>
    <n v="7.1911935537403429E-4"/>
    <n v="0"/>
    <n v="1"/>
    <n v="46"/>
    <n v="652"/>
    <n v="8"/>
    <n v="158"/>
    <n v="21"/>
    <n v="0"/>
    <n v="142"/>
    <n v="4"/>
    <n v="11"/>
    <n v="6"/>
    <n v="5"/>
    <n v="8"/>
    <x v="1"/>
    <n v="0"/>
    <n v="0"/>
    <n v="0"/>
    <n v="0"/>
    <n v="0"/>
    <n v="0"/>
    <n v="43"/>
    <s v="36-50"/>
    <n v="2669"/>
    <n v="0"/>
    <n v="1"/>
    <n v="0"/>
    <n v="0"/>
    <n v="0"/>
    <n v="0"/>
    <n v="1"/>
    <n v="0"/>
    <n v="0"/>
    <n v="697"/>
    <d v="2015-06-25T00:00:00"/>
    <n v="6"/>
    <s v="June"/>
    <n v="1"/>
    <s v="607,54233,High income,39,Low spender,0.000719119355374034,0,1,46,652,8,158,21,0,142,4,11,6,5,8,0,0,0,0,0,0,0,43,36-50,2669,0,1,0,0,0,0,1,0,0,697"/>
  </r>
  <r>
    <n v="342"/>
    <x v="1369"/>
    <s v="Low income"/>
    <x v="779"/>
    <s v="High spender"/>
    <n v="1.9776119402985074E-2"/>
    <n v="0"/>
    <n v="0"/>
    <n v="73"/>
    <n v="389"/>
    <n v="91"/>
    <n v="248"/>
    <n v="64"/>
    <n v="49"/>
    <n v="41"/>
    <n v="3"/>
    <n v="6"/>
    <n v="3"/>
    <n v="13"/>
    <n v="5"/>
    <x v="1"/>
    <n v="0"/>
    <n v="0"/>
    <n v="0"/>
    <n v="0"/>
    <n v="0"/>
    <n v="1"/>
    <n v="51"/>
    <s v="50-65"/>
    <n v="2756"/>
    <n v="0"/>
    <n v="0"/>
    <n v="1"/>
    <n v="0"/>
    <n v="0"/>
    <n v="0"/>
    <n v="0"/>
    <n v="0"/>
    <n v="1"/>
    <n v="800"/>
    <d v="2015-03-30T00:00:00"/>
    <n v="3"/>
    <s v="March"/>
    <n v="1"/>
    <s v="342,48240,Low income,954,High spender,0.0197761194029851,0,0,73,389,91,248,64,49,41,3,6,3,13,5,0,0,0,0,0,0,1,51,50-65,2756,0,0,1,0,0,0,0,0,1,800"/>
  </r>
  <r>
    <n v="600"/>
    <x v="1072"/>
    <s v="High income"/>
    <x v="780"/>
    <s v="High spender"/>
    <n v="3.5697250682082689E-2"/>
    <n v="0"/>
    <n v="2"/>
    <n v="56"/>
    <n v="295"/>
    <n v="106"/>
    <n v="271"/>
    <n v="75"/>
    <n v="98"/>
    <n v="65"/>
    <n v="4"/>
    <n v="6"/>
    <n v="4"/>
    <n v="12"/>
    <n v="6"/>
    <x v="1"/>
    <n v="0"/>
    <n v="0"/>
    <n v="0"/>
    <n v="0"/>
    <n v="0"/>
    <n v="0"/>
    <n v="51"/>
    <s v="50-65"/>
    <n v="2671"/>
    <n v="0"/>
    <n v="1"/>
    <n v="0"/>
    <n v="0"/>
    <n v="0"/>
    <n v="0"/>
    <n v="1"/>
    <n v="0"/>
    <n v="0"/>
    <n v="780"/>
    <d v="2015-06-23T00:00:00"/>
    <n v="6"/>
    <s v="June"/>
    <n v="1"/>
    <s v="600,52413,High income,1871,High spender,0.0356972506820827,0,2,56,295,106,271,75,98,65,4,6,4,12,6,0,0,0,0,0,0,0,51,50-65,2671,0,1,0,0,0,0,1,0,0,780"/>
  </r>
  <r>
    <n v="229"/>
    <x v="1370"/>
    <s v="High income"/>
    <x v="636"/>
    <s v="Low spender"/>
    <n v="3.628847761947587E-4"/>
    <n v="0"/>
    <n v="1"/>
    <n v="78"/>
    <n v="571"/>
    <n v="50"/>
    <n v="142"/>
    <n v="33"/>
    <n v="50"/>
    <n v="159"/>
    <n v="4"/>
    <n v="4"/>
    <n v="5"/>
    <n v="13"/>
    <n v="2"/>
    <x v="1"/>
    <n v="0"/>
    <n v="0"/>
    <n v="0"/>
    <n v="0"/>
    <n v="0"/>
    <n v="0"/>
    <n v="60"/>
    <s v="50-65"/>
    <n v="2791"/>
    <n v="0"/>
    <n v="0"/>
    <n v="0"/>
    <n v="1"/>
    <n v="0"/>
    <n v="0"/>
    <n v="1"/>
    <n v="0"/>
    <n v="0"/>
    <n v="687"/>
    <d v="2015-02-23T00:00:00"/>
    <n v="2"/>
    <s v="February"/>
    <n v="1"/>
    <s v="229,63381,High income,23,Low spender,0.000362884776194759,0,1,78,571,50,142,33,50,159,4,4,5,13,2,0,0,0,0,0,0,0,60,50-65,2791,0,0,0,1,0,0,1,0,0,687"/>
  </r>
  <r>
    <n v="1387"/>
    <x v="1371"/>
    <s v="High income"/>
    <x v="745"/>
    <s v="High spender"/>
    <n v="1.7865875525706648E-2"/>
    <n v="1"/>
    <n v="0"/>
    <n v="34"/>
    <n v="562"/>
    <n v="58"/>
    <n v="168"/>
    <n v="43"/>
    <n v="16"/>
    <n v="142"/>
    <n v="1"/>
    <n v="5"/>
    <n v="7"/>
    <n v="10"/>
    <n v="3"/>
    <x v="1"/>
    <n v="0"/>
    <n v="0"/>
    <n v="0"/>
    <n v="0"/>
    <n v="0"/>
    <n v="0"/>
    <n v="42"/>
    <s v="36-50"/>
    <n v="2425"/>
    <n v="0"/>
    <n v="0"/>
    <n v="0"/>
    <n v="1"/>
    <n v="0"/>
    <n v="0"/>
    <n v="0"/>
    <n v="1"/>
    <n v="0"/>
    <n v="705"/>
    <d v="2016-02-24T00:00:00"/>
    <n v="2"/>
    <s v="February"/>
    <n v="1"/>
    <s v="1387,61346,High income,1096,High spender,0.0178658755257066,1,0,34,562,58,168,43,16,142,1,5,7,10,3,0,0,0,0,0,0,0,42,36-50,2425,0,0,0,1,0,0,0,1,0,705"/>
  </r>
  <r>
    <n v="1871"/>
    <x v="1372"/>
    <s v="High income"/>
    <x v="540"/>
    <s v="High spender"/>
    <n v="1.0936132983377077E-2"/>
    <n v="0"/>
    <n v="0"/>
    <n v="68"/>
    <n v="251"/>
    <n v="108"/>
    <n v="334"/>
    <n v="65"/>
    <n v="92"/>
    <n v="117"/>
    <n v="1"/>
    <n v="4"/>
    <n v="3"/>
    <n v="5"/>
    <n v="2"/>
    <x v="1"/>
    <n v="0"/>
    <n v="0"/>
    <n v="0"/>
    <n v="0"/>
    <n v="0"/>
    <n v="0"/>
    <n v="55"/>
    <s v="50-65"/>
    <n v="2263"/>
    <n v="0"/>
    <n v="0"/>
    <n v="1"/>
    <n v="0"/>
    <n v="0"/>
    <n v="0"/>
    <n v="1"/>
    <n v="0"/>
    <n v="0"/>
    <n v="733"/>
    <d v="2016-08-04T00:00:00"/>
    <n v="8"/>
    <s v="August"/>
    <n v="1"/>
    <s v="1871,66294,High income,725,High spender,0.0109361329833771,0,0,68,251,108,334,65,92,117,1,4,3,5,2,0,0,0,0,0,0,0,55,50-65,2263,0,0,1,0,0,0,1,0,0,733"/>
  </r>
  <r>
    <n v="643"/>
    <x v="1373"/>
    <s v="High income"/>
    <x v="781"/>
    <s v="Low spender"/>
    <n v="6.0322076802929933E-3"/>
    <n v="0"/>
    <n v="0"/>
    <n v="83"/>
    <n v="199"/>
    <n v="66"/>
    <n v="315"/>
    <n v="97"/>
    <n v="174"/>
    <n v="41"/>
    <n v="1"/>
    <n v="4"/>
    <n v="3"/>
    <n v="5"/>
    <n v="2"/>
    <x v="1"/>
    <n v="0"/>
    <n v="0"/>
    <n v="0"/>
    <n v="0"/>
    <n v="0"/>
    <n v="0"/>
    <n v="65"/>
    <s v="50-65"/>
    <n v="2659"/>
    <n v="0"/>
    <n v="1"/>
    <n v="0"/>
    <n v="0"/>
    <n v="0"/>
    <n v="0"/>
    <n v="1"/>
    <n v="0"/>
    <n v="0"/>
    <n v="810"/>
    <d v="2015-07-05T00:00:00"/>
    <n v="7"/>
    <s v="July"/>
    <n v="1"/>
    <s v="643,74268,High income,448,Low spender,0.00603220768029299,0,0,83,199,66,315,97,174,41,1,4,3,5,2,0,0,0,0,0,0,0,65,50-65,2659,0,1,0,0,0,0,1,0,0,810"/>
  </r>
  <r>
    <n v="101"/>
    <x v="1374"/>
    <s v="High income"/>
    <x v="485"/>
    <s v="High spender"/>
    <n v="8.2823054100119933E-3"/>
    <n v="0"/>
    <n v="0"/>
    <n v="73"/>
    <n v="504"/>
    <n v="23"/>
    <n v="117"/>
    <n v="179"/>
    <n v="28"/>
    <n v="44"/>
    <n v="1"/>
    <n v="6"/>
    <n v="5"/>
    <n v="4"/>
    <n v="4"/>
    <x v="0"/>
    <n v="0"/>
    <n v="0"/>
    <n v="0"/>
    <n v="0"/>
    <n v="0"/>
    <n v="1"/>
    <n v="45"/>
    <s v="36-50"/>
    <n v="2828"/>
    <n v="0"/>
    <n v="1"/>
    <n v="0"/>
    <n v="0"/>
    <n v="0"/>
    <n v="0"/>
    <n v="1"/>
    <n v="0"/>
    <n v="0"/>
    <n v="807"/>
    <d v="2015-01-17T00:00:00"/>
    <n v="1"/>
    <s v="January"/>
    <n v="1"/>
    <s v="101,79205,High income,656,High spender,0.00828230541001199,0,0,73,504,23,117,179,28,44,1,6,5,4,4,1,0,0,0,0,0,1,45,36-50,2828,0,1,0,0,0,0,1,0,0,807"/>
  </r>
  <r>
    <n v="780"/>
    <x v="1375"/>
    <s v="High income"/>
    <x v="782"/>
    <s v="High spender"/>
    <n v="2.1262800904375583E-2"/>
    <n v="0"/>
    <n v="1"/>
    <n v="6"/>
    <n v="325"/>
    <n v="83"/>
    <n v="300"/>
    <n v="86"/>
    <n v="58"/>
    <n v="91"/>
    <n v="1"/>
    <n v="6"/>
    <n v="4"/>
    <n v="12"/>
    <n v="3"/>
    <x v="1"/>
    <n v="0"/>
    <n v="0"/>
    <n v="0"/>
    <n v="0"/>
    <n v="0"/>
    <n v="0"/>
    <n v="41"/>
    <s v="36-50"/>
    <n v="2617"/>
    <n v="0"/>
    <n v="0"/>
    <n v="1"/>
    <n v="0"/>
    <n v="0"/>
    <n v="0"/>
    <n v="1"/>
    <n v="0"/>
    <n v="0"/>
    <n v="761"/>
    <d v="2015-08-16T00:00:00"/>
    <n v="8"/>
    <s v="August"/>
    <n v="1"/>
    <s v="780,60152,High income,1279,High spender,0.0212628009043756,0,1,6,325,83,300,86,58,91,1,6,4,12,3,0,0,0,0,0,0,0,41,36-50,2617,0,0,1,0,0,0,1,0,0,761"/>
  </r>
  <r>
    <n v="702"/>
    <x v="1376"/>
    <s v="High income"/>
    <x v="296"/>
    <s v="Low spender"/>
    <n v="1.2787905483169697E-3"/>
    <n v="0"/>
    <n v="1"/>
    <n v="84"/>
    <n v="553"/>
    <n v="25"/>
    <n v="142"/>
    <n v="65"/>
    <n v="67"/>
    <n v="8"/>
    <n v="3"/>
    <n v="6"/>
    <n v="3"/>
    <n v="13"/>
    <n v="4"/>
    <x v="1"/>
    <n v="0"/>
    <n v="0"/>
    <n v="0"/>
    <n v="0"/>
    <n v="0"/>
    <n v="0"/>
    <n v="44"/>
    <s v="36-50"/>
    <n v="2642"/>
    <n v="0"/>
    <n v="0"/>
    <n v="1"/>
    <n v="0"/>
    <n v="0"/>
    <n v="0"/>
    <n v="0"/>
    <n v="1"/>
    <n v="0"/>
    <n v="844"/>
    <d v="2015-07-22T00:00:00"/>
    <n v="7"/>
    <s v="July"/>
    <n v="1"/>
    <s v="702,70379,High income,90,Low spender,0.00127879054831697,0,1,84,553,25,142,65,67,8,3,6,3,13,4,0,0,0,0,0,0,0,44,36-50,2642,0,0,1,0,0,0,0,1,0,844"/>
  </r>
  <r>
    <n v="665"/>
    <x v="1377"/>
    <s v="High income"/>
    <x v="97"/>
    <s v="High spender"/>
    <n v="1.4399308833176007E-2"/>
    <n v="0"/>
    <n v="1"/>
    <n v="40"/>
    <n v="478"/>
    <n v="0"/>
    <n v="193"/>
    <n v="110"/>
    <n v="75"/>
    <n v="117"/>
    <n v="4"/>
    <n v="8"/>
    <n v="3"/>
    <n v="11"/>
    <n v="5"/>
    <x v="1"/>
    <n v="0"/>
    <n v="0"/>
    <n v="0"/>
    <n v="0"/>
    <n v="0"/>
    <n v="0"/>
    <n v="64"/>
    <s v="50-65"/>
    <n v="2655"/>
    <n v="0"/>
    <n v="1"/>
    <n v="0"/>
    <n v="0"/>
    <n v="0"/>
    <n v="0"/>
    <n v="1"/>
    <n v="0"/>
    <n v="0"/>
    <n v="739"/>
    <d v="2015-07-09T00:00:00"/>
    <n v="7"/>
    <s v="July"/>
    <n v="1"/>
    <s v="665,62503,High income,900,High spender,0.014399308833176,0,1,40,478,0,193,110,75,117,4,8,3,11,5,0,0,0,0,0,0,0,64,50-65,2655,0,1,0,0,0,0,1,0,0,739"/>
  </r>
  <r>
    <n v="592"/>
    <x v="1378"/>
    <s v="High income"/>
    <x v="181"/>
    <s v="Low spender"/>
    <n v="5.1807965142538321E-4"/>
    <n v="0"/>
    <n v="0"/>
    <n v="17"/>
    <n v="304"/>
    <n v="98"/>
    <n v="230"/>
    <n v="150"/>
    <n v="74"/>
    <n v="74"/>
    <n v="1"/>
    <n v="6"/>
    <n v="3"/>
    <n v="13"/>
    <n v="3"/>
    <x v="1"/>
    <n v="0"/>
    <n v="0"/>
    <n v="0"/>
    <n v="0"/>
    <n v="0"/>
    <n v="0"/>
    <n v="68"/>
    <s v="66+"/>
    <n v="2675"/>
    <n v="0"/>
    <n v="0"/>
    <n v="0"/>
    <n v="1"/>
    <n v="0"/>
    <n v="0"/>
    <n v="1"/>
    <n v="0"/>
    <n v="0"/>
    <n v="782"/>
    <d v="2015-06-19T00:00:00"/>
    <n v="6"/>
    <s v="June"/>
    <n v="1"/>
    <s v="592,75278,High income,39,Low spender,0.000518079651425383,0,0,17,304,98,230,150,74,74,1,6,3,13,3,0,0,0,0,0,0,0,68,66+,2675,0,0,0,1,0,0,1,0,0,782"/>
  </r>
  <r>
    <n v="1245"/>
    <x v="1379"/>
    <s v="High income"/>
    <x v="783"/>
    <s v="Low spender"/>
    <n v="2.368932673299678E-3"/>
    <n v="0"/>
    <n v="0"/>
    <n v="73"/>
    <n v="466"/>
    <n v="0"/>
    <n v="224"/>
    <n v="119"/>
    <n v="49"/>
    <n v="99"/>
    <n v="1"/>
    <n v="5"/>
    <n v="3"/>
    <n v="4"/>
    <n v="2"/>
    <x v="1"/>
    <n v="0"/>
    <n v="0"/>
    <n v="0"/>
    <n v="0"/>
    <n v="0"/>
    <n v="0"/>
    <n v="50"/>
    <s v="36-50"/>
    <n v="2467"/>
    <n v="0"/>
    <n v="0"/>
    <n v="1"/>
    <n v="0"/>
    <n v="0"/>
    <n v="0"/>
    <n v="1"/>
    <n v="0"/>
    <n v="0"/>
    <n v="759"/>
    <d v="2016-01-13T00:00:00"/>
    <n v="1"/>
    <s v="January"/>
    <n v="1"/>
    <s v="1245,61209,High income,145,Low spender,0.00236893267329968,0,0,73,466,0,224,119,49,99,1,5,3,4,2,0,0,0,0,0,0,0,50,36-50,2467,0,0,1,0,0,0,1,0,0,759"/>
  </r>
  <r>
    <n v="597"/>
    <x v="1380"/>
    <s v="Low income"/>
    <x v="784"/>
    <s v="Low spender"/>
    <n v="6.843997711857481E-3"/>
    <n v="0"/>
    <n v="0"/>
    <n v="53"/>
    <n v="437"/>
    <n v="8"/>
    <n v="206"/>
    <n v="160"/>
    <n v="49"/>
    <n v="42"/>
    <n v="2"/>
    <n v="7"/>
    <n v="10"/>
    <n v="5"/>
    <n v="6"/>
    <x v="1"/>
    <n v="0"/>
    <n v="1"/>
    <n v="0"/>
    <n v="0"/>
    <n v="0"/>
    <n v="1"/>
    <n v="77"/>
    <s v="66+"/>
    <n v="2672"/>
    <n v="1"/>
    <n v="0"/>
    <n v="0"/>
    <n v="0"/>
    <n v="0"/>
    <n v="0"/>
    <n v="0"/>
    <n v="0"/>
    <n v="1"/>
    <n v="818"/>
    <d v="2015-06-22T00:00:00"/>
    <n v="6"/>
    <s v="June"/>
    <n v="1"/>
    <s v="597,48948,Low income,335,Low spender,0.00684399771185748,0,0,53,437,8,206,160,49,42,2,7,10,5,6,0,0,1,0,0,0,1,77,66+,2672,1,0,0,0,0,0,0,0,1,818"/>
  </r>
  <r>
    <n v="1719"/>
    <x v="1381"/>
    <s v="High income"/>
    <x v="79"/>
    <s v="Low spender"/>
    <n v="5.1079976649153532E-4"/>
    <n v="0"/>
    <n v="0"/>
    <n v="83"/>
    <n v="307"/>
    <n v="26"/>
    <n v="360"/>
    <n v="138"/>
    <n v="31"/>
    <n v="40"/>
    <n v="1"/>
    <n v="6"/>
    <n v="9"/>
    <n v="5"/>
    <n v="3"/>
    <x v="0"/>
    <n v="0"/>
    <n v="0"/>
    <n v="0"/>
    <n v="0"/>
    <n v="0"/>
    <n v="0"/>
    <n v="56"/>
    <s v="50-65"/>
    <n v="2314"/>
    <n v="0"/>
    <n v="1"/>
    <n v="0"/>
    <n v="0"/>
    <n v="0"/>
    <n v="0"/>
    <n v="1"/>
    <n v="0"/>
    <n v="0"/>
    <n v="822"/>
    <d v="2016-06-14T00:00:00"/>
    <n v="6"/>
    <s v="June"/>
    <n v="1"/>
    <s v="1719,82224,High income,42,Low spender,0.000510799766491535,0,0,83,307,26,360,138,31,40,1,6,9,5,3,1,0,0,0,0,0,0,56,50-65,2314,0,1,0,0,0,0,1,0,0,822"/>
  </r>
  <r>
    <n v="2007"/>
    <x v="1382"/>
    <s v="High income"/>
    <x v="724"/>
    <s v="Low spender"/>
    <n v="2.4803637866887144E-3"/>
    <n v="0"/>
    <n v="0"/>
    <n v="67"/>
    <n v="274"/>
    <n v="83"/>
    <n v="216"/>
    <n v="151"/>
    <n v="141"/>
    <n v="224"/>
    <n v="1"/>
    <n v="4"/>
    <n v="6"/>
    <n v="12"/>
    <n v="1"/>
    <x v="1"/>
    <n v="0"/>
    <n v="0"/>
    <n v="0"/>
    <n v="0"/>
    <n v="0"/>
    <n v="0"/>
    <n v="36"/>
    <s v="36-50"/>
    <n v="2224"/>
    <n v="0"/>
    <n v="1"/>
    <n v="0"/>
    <n v="0"/>
    <n v="0"/>
    <n v="0"/>
    <n v="1"/>
    <n v="0"/>
    <n v="0"/>
    <n v="641"/>
    <d v="2016-09-12T00:00:00"/>
    <n v="9"/>
    <s v="September"/>
    <n v="1"/>
    <s v="2007,72570,High income,180,Low spender,0.00248036378668871,0,0,67,274,83,216,151,141,224,1,4,6,12,1,0,0,0,0,0,0,0,36,36-50,2224,0,1,0,0,0,0,1,0,0,641"/>
  </r>
  <r>
    <n v="1033"/>
    <x v="1383"/>
    <s v="High income"/>
    <x v="785"/>
    <s v="High spender"/>
    <n v="1.035097340279682E-2"/>
    <n v="0"/>
    <n v="0"/>
    <n v="13"/>
    <n v="182"/>
    <n v="74"/>
    <n v="298"/>
    <n v="162"/>
    <n v="149"/>
    <n v="116"/>
    <n v="1"/>
    <n v="3"/>
    <n v="3"/>
    <n v="6"/>
    <n v="1"/>
    <x v="1"/>
    <n v="0"/>
    <n v="0"/>
    <n v="0"/>
    <n v="0"/>
    <n v="0"/>
    <n v="0"/>
    <n v="50"/>
    <s v="36-50"/>
    <n v="2534"/>
    <n v="0"/>
    <n v="1"/>
    <n v="0"/>
    <n v="0"/>
    <n v="0"/>
    <n v="0"/>
    <n v="1"/>
    <n v="0"/>
    <n v="0"/>
    <n v="749"/>
    <d v="2015-11-07T00:00:00"/>
    <n v="11"/>
    <s v="November"/>
    <n v="1"/>
    <s v="1033,72940,High income,755,High spender,0.0103509734027968,0,0,13,182,74,298,162,149,116,1,3,3,6,1,0,0,0,0,0,0,0,50,36-50,2534,0,1,0,0,0,0,1,0,0,749"/>
  </r>
  <r>
    <n v="1756"/>
    <x v="1384"/>
    <s v="High income"/>
    <x v="786"/>
    <s v="Low spender"/>
    <n v="5.3519427027310645E-3"/>
    <n v="0"/>
    <n v="1"/>
    <n v="21"/>
    <n v="519"/>
    <n v="50"/>
    <n v="167"/>
    <n v="130"/>
    <n v="0"/>
    <n v="41"/>
    <n v="1"/>
    <n v="8"/>
    <n v="3"/>
    <n v="11"/>
    <n v="3"/>
    <x v="1"/>
    <n v="0"/>
    <n v="0"/>
    <n v="1"/>
    <n v="0"/>
    <n v="0"/>
    <n v="0"/>
    <n v="48"/>
    <s v="36-50"/>
    <n v="2302"/>
    <n v="0"/>
    <n v="1"/>
    <n v="0"/>
    <n v="0"/>
    <n v="0"/>
    <n v="0"/>
    <n v="0"/>
    <n v="1"/>
    <n v="0"/>
    <n v="825"/>
    <d v="2016-06-26T00:00:00"/>
    <n v="6"/>
    <s v="June"/>
    <n v="1"/>
    <s v="1756,76234,High income,408,Low spender,0.00535194270273106,0,1,21,519,50,167,130,0,41,1,8,3,11,3,0,0,0,1,0,0,0,48,36-50,2302,0,1,0,0,0,0,0,1,0,825"/>
  </r>
  <r>
    <n v="802"/>
    <x v="1385"/>
    <s v="High income"/>
    <x v="234"/>
    <s v="Low spender"/>
    <n v="7.7289707587272958E-4"/>
    <n v="0"/>
    <n v="0"/>
    <n v="30"/>
    <n v="196"/>
    <n v="0"/>
    <n v="512"/>
    <n v="33"/>
    <n v="130"/>
    <n v="54"/>
    <n v="1"/>
    <n v="3"/>
    <n v="5"/>
    <n v="8"/>
    <n v="1"/>
    <x v="0"/>
    <n v="0"/>
    <n v="0"/>
    <n v="0"/>
    <n v="0"/>
    <n v="0"/>
    <n v="1"/>
    <n v="34"/>
    <s v="24-35"/>
    <n v="2612"/>
    <n v="0"/>
    <n v="0"/>
    <n v="1"/>
    <n v="0"/>
    <n v="0"/>
    <n v="0"/>
    <n v="0"/>
    <n v="0"/>
    <n v="1"/>
    <n v="817"/>
    <d v="2015-08-21T00:00:00"/>
    <n v="8"/>
    <s v="August"/>
    <n v="1"/>
    <s v="802,69867,High income,54,Low spender,0.00077289707587273,0,0,30,196,0,512,33,130,54,1,3,5,8,1,1,0,0,0,0,0,1,34,24-35,2612,0,0,1,0,0,0,0,0,1,817"/>
  </r>
  <r>
    <n v="610"/>
    <x v="1386"/>
    <s v="High income"/>
    <x v="216"/>
    <s v="Low spender"/>
    <n v="5.7796360059026071E-4"/>
    <n v="0"/>
    <n v="0"/>
    <n v="61"/>
    <n v="183"/>
    <n v="33"/>
    <n v="493"/>
    <n v="59"/>
    <n v="103"/>
    <n v="57"/>
    <n v="1"/>
    <n v="4"/>
    <n v="3"/>
    <n v="10"/>
    <n v="2"/>
    <x v="1"/>
    <n v="0"/>
    <n v="0"/>
    <n v="0"/>
    <n v="0"/>
    <n v="0"/>
    <n v="0"/>
    <n v="62"/>
    <s v="50-65"/>
    <n v="2667"/>
    <n v="0"/>
    <n v="1"/>
    <n v="0"/>
    <n v="0"/>
    <n v="0"/>
    <n v="0"/>
    <n v="1"/>
    <n v="0"/>
    <n v="0"/>
    <n v="814"/>
    <d v="2015-06-27T00:00:00"/>
    <n v="6"/>
    <s v="June"/>
    <n v="1"/>
    <s v="610,81320,High income,47,Low spender,0.000577963600590261,0,0,61,183,33,493,59,103,57,1,4,3,10,2,0,0,0,0,0,0,0,62,50-65,2667,0,1,0,0,0,0,1,0,0,814"/>
  </r>
  <r>
    <n v="1206"/>
    <x v="1387"/>
    <s v="High income"/>
    <x v="787"/>
    <s v="High spender"/>
    <n v="1.7333711798656448E-2"/>
    <n v="1"/>
    <n v="0"/>
    <n v="7"/>
    <n v="384"/>
    <n v="25"/>
    <n v="292"/>
    <n v="130"/>
    <n v="41"/>
    <n v="64"/>
    <n v="3"/>
    <n v="8"/>
    <n v="8"/>
    <n v="6"/>
    <n v="6"/>
    <x v="1"/>
    <n v="0"/>
    <n v="1"/>
    <n v="0"/>
    <n v="0"/>
    <n v="0"/>
    <n v="0"/>
    <n v="47"/>
    <s v="36-50"/>
    <n v="2479"/>
    <n v="0"/>
    <n v="1"/>
    <n v="0"/>
    <n v="0"/>
    <n v="0"/>
    <n v="0"/>
    <n v="1"/>
    <n v="0"/>
    <n v="0"/>
    <n v="808"/>
    <d v="2016-01-01T00:00:00"/>
    <n v="1"/>
    <s v="January"/>
    <n v="1"/>
    <s v="1206,52845,High income,916,High spender,0.0173337117986564,1,0,7,384,25,292,130,41,64,3,8,8,6,6,0,0,1,0,0,0,0,47,36-50,2479,0,1,0,0,0,0,1,0,0,808"/>
  </r>
  <r>
    <n v="989"/>
    <x v="1388"/>
    <s v="High income"/>
    <x v="655"/>
    <s v="Low spender"/>
    <n v="2.8911681696151993E-4"/>
    <n v="0"/>
    <n v="0"/>
    <n v="54"/>
    <n v="390"/>
    <n v="22"/>
    <n v="323"/>
    <n v="104"/>
    <n v="35"/>
    <n v="107"/>
    <n v="1"/>
    <n v="6"/>
    <n v="8"/>
    <n v="6"/>
    <n v="3"/>
    <x v="0"/>
    <n v="0"/>
    <n v="0"/>
    <n v="0"/>
    <n v="0"/>
    <n v="0"/>
    <n v="0"/>
    <n v="65"/>
    <s v="50-65"/>
    <n v="2550"/>
    <n v="0"/>
    <n v="1"/>
    <n v="0"/>
    <n v="0"/>
    <n v="0"/>
    <n v="1"/>
    <n v="0"/>
    <n v="0"/>
    <n v="0"/>
    <n v="767"/>
    <d v="2015-10-22T00:00:00"/>
    <n v="10"/>
    <s v="October"/>
    <n v="1"/>
    <s v="989,72635,High income,21,Low spender,0.00028911681696152,0,0,54,390,22,323,104,35,107,1,6,8,6,3,1,0,0,0,0,0,0,65,50-65,2550,0,1,0,0,0,1,0,0,0,767"/>
  </r>
  <r>
    <n v="1718"/>
    <x v="1389"/>
    <s v="High income"/>
    <x v="788"/>
    <s v="High spender"/>
    <n v="1.2784621127286301E-2"/>
    <n v="0"/>
    <n v="0"/>
    <n v="41"/>
    <n v="294"/>
    <n v="142"/>
    <n v="218"/>
    <n v="164"/>
    <n v="58"/>
    <n v="151"/>
    <n v="1"/>
    <n v="3"/>
    <n v="8"/>
    <n v="11"/>
    <n v="1"/>
    <x v="1"/>
    <n v="0"/>
    <n v="0"/>
    <n v="0"/>
    <n v="0"/>
    <n v="0"/>
    <n v="0"/>
    <n v="44"/>
    <s v="36-50"/>
    <n v="2314"/>
    <n v="1"/>
    <n v="0"/>
    <n v="0"/>
    <n v="0"/>
    <n v="0"/>
    <n v="0"/>
    <n v="0"/>
    <n v="1"/>
    <n v="0"/>
    <n v="725"/>
    <d v="2016-06-14T00:00:00"/>
    <n v="6"/>
    <s v="June"/>
    <n v="1"/>
    <s v="1718,75012,High income,959,High spender,0.0127846211272863,0,0,41,294,142,218,164,58,151,1,3,8,11,1,0,0,0,0,0,0,0,44,36-50,2314,1,0,0,0,0,0,0,1,0,725"/>
  </r>
  <r>
    <n v="168"/>
    <x v="1390"/>
    <s v="High income"/>
    <x v="789"/>
    <s v="Low spender"/>
    <n v="1.573104979384713E-3"/>
    <n v="0"/>
    <n v="0"/>
    <n v="35"/>
    <n v="483"/>
    <n v="74"/>
    <n v="114"/>
    <n v="169"/>
    <n v="37"/>
    <n v="18"/>
    <n v="1"/>
    <n v="5"/>
    <n v="10"/>
    <n v="13"/>
    <n v="3"/>
    <x v="1"/>
    <n v="0"/>
    <n v="0"/>
    <n v="0"/>
    <n v="0"/>
    <n v="0"/>
    <n v="1"/>
    <n v="56"/>
    <s v="50-65"/>
    <n v="2812"/>
    <n v="1"/>
    <n v="0"/>
    <n v="0"/>
    <n v="0"/>
    <n v="0"/>
    <n v="0"/>
    <n v="0"/>
    <n v="0"/>
    <n v="1"/>
    <n v="859"/>
    <d v="2015-02-02T00:00:00"/>
    <n v="2"/>
    <s v="February"/>
    <n v="1"/>
    <s v="168,78825,High income,124,Low spender,0.00157310497938471,0,0,35,483,74,114,169,37,18,1,5,10,13,3,0,0,0,0,0,0,1,56,50-65,2812,1,0,0,0,0,0,0,0,1,859"/>
  </r>
  <r>
    <n v="1653"/>
    <x v="1391"/>
    <s v="High income"/>
    <x v="339"/>
    <s v="Low spender"/>
    <n v="3.2663726931242854E-4"/>
    <n v="0"/>
    <n v="1"/>
    <n v="37"/>
    <n v="702"/>
    <n v="17"/>
    <n v="151"/>
    <n v="0"/>
    <n v="8"/>
    <n v="35"/>
    <n v="5"/>
    <n v="5"/>
    <n v="6"/>
    <n v="12"/>
    <n v="2"/>
    <x v="1"/>
    <n v="0"/>
    <n v="0"/>
    <n v="0"/>
    <n v="0"/>
    <n v="0"/>
    <n v="0"/>
    <n v="50"/>
    <s v="36-50"/>
    <n v="2339"/>
    <n v="0"/>
    <n v="1"/>
    <n v="0"/>
    <n v="0"/>
    <n v="0"/>
    <n v="0"/>
    <n v="0"/>
    <n v="0"/>
    <n v="1"/>
    <n v="843"/>
    <d v="2016-05-20T00:00:00"/>
    <n v="5"/>
    <s v="May"/>
    <n v="1"/>
    <s v="1653,67353,High income,22,Low spender,0.000326637269312429,0,1,37,702,17,151,0,8,35,5,5,6,12,2,0,0,0,0,0,0,0,50,36-50,2339,0,1,0,0,0,0,0,0,1,843"/>
  </r>
  <r>
    <n v="1867"/>
    <x v="1392"/>
    <s v="High income"/>
    <x v="53"/>
    <s v="Low spender"/>
    <n v="3.2808398950131233E-4"/>
    <n v="0"/>
    <n v="1"/>
    <n v="34"/>
    <n v="801"/>
    <n v="0"/>
    <n v="80"/>
    <n v="0"/>
    <n v="0"/>
    <n v="35"/>
    <n v="5"/>
    <n v="8"/>
    <n v="3"/>
    <n v="12"/>
    <n v="5"/>
    <x v="1"/>
    <n v="0"/>
    <n v="0"/>
    <n v="1"/>
    <n v="0"/>
    <n v="0"/>
    <n v="0"/>
    <n v="55"/>
    <s v="50-65"/>
    <n v="2263"/>
    <n v="1"/>
    <n v="0"/>
    <n v="0"/>
    <n v="0"/>
    <n v="0"/>
    <n v="0"/>
    <n v="0"/>
    <n v="0"/>
    <n v="1"/>
    <n v="846"/>
    <d v="2016-08-04T00:00:00"/>
    <n v="8"/>
    <s v="August"/>
    <n v="1"/>
    <s v="1867,57912,High income,19,Low spender,0.000328083989501312,0,1,34,801,0,80,0,0,35,5,8,3,12,5,0,0,0,1,0,0,0,55,50-65,2263,1,0,0,0,0,0,0,0,1,846"/>
  </r>
  <r>
    <n v="701"/>
    <x v="1393"/>
    <s v="High income"/>
    <x v="790"/>
    <s v="Low spender"/>
    <n v="5.5652359446676861E-3"/>
    <n v="0"/>
    <n v="1"/>
    <n v="72"/>
    <n v="689"/>
    <n v="8"/>
    <n v="167"/>
    <n v="11"/>
    <n v="8"/>
    <n v="88"/>
    <n v="5"/>
    <n v="8"/>
    <n v="4"/>
    <n v="11"/>
    <n v="6"/>
    <x v="1"/>
    <n v="0"/>
    <n v="0"/>
    <n v="0"/>
    <n v="0"/>
    <n v="0"/>
    <n v="0"/>
    <n v="51"/>
    <s v="50-65"/>
    <n v="2642"/>
    <n v="0"/>
    <n v="1"/>
    <n v="0"/>
    <n v="0"/>
    <n v="0"/>
    <n v="0"/>
    <n v="0"/>
    <n v="0"/>
    <n v="1"/>
    <n v="795"/>
    <d v="2015-07-22T00:00:00"/>
    <n v="7"/>
    <s v="July"/>
    <n v="1"/>
    <s v="701,56242,High income,313,Low spender,0.00556523594466769,0,1,72,689,8,167,11,8,88,5,8,4,11,6,0,0,0,0,0,0,0,51,50-65,2642,0,1,0,0,0,0,0,0,1,795"/>
  </r>
  <r>
    <n v="794"/>
    <x v="1394"/>
    <s v="High income"/>
    <x v="351"/>
    <s v="High spender"/>
    <n v="1.4140965904888692E-2"/>
    <n v="0"/>
    <n v="0"/>
    <n v="84"/>
    <n v="336"/>
    <n v="28"/>
    <n v="282"/>
    <n v="184"/>
    <n v="54"/>
    <n v="54"/>
    <n v="1"/>
    <n v="2"/>
    <n v="8"/>
    <n v="6"/>
    <n v="1"/>
    <x v="1"/>
    <n v="0"/>
    <n v="0"/>
    <n v="0"/>
    <n v="0"/>
    <n v="0"/>
    <n v="0"/>
    <n v="33"/>
    <s v="24-35"/>
    <n v="2614"/>
    <n v="0"/>
    <n v="0"/>
    <n v="0"/>
    <n v="1"/>
    <n v="0"/>
    <n v="0"/>
    <n v="1"/>
    <n v="0"/>
    <n v="0"/>
    <n v="830"/>
    <d v="2015-08-19T00:00:00"/>
    <n v="8"/>
    <s v="August"/>
    <n v="1"/>
    <s v="794,67605,High income,956,High spender,0.0141409659048887,0,0,84,336,28,282,184,54,54,1,2,8,6,1,0,0,0,0,0,0,0,33,24-35,2614,0,0,0,1,0,0,1,0,0,830"/>
  </r>
  <r>
    <n v="2140"/>
    <x v="1395"/>
    <s v="High income"/>
    <x v="121"/>
    <s v="High spender"/>
    <n v="2.7868904170083905E-2"/>
    <n v="0"/>
    <n v="2"/>
    <n v="97"/>
    <n v="734"/>
    <n v="26"/>
    <n v="70"/>
    <n v="11"/>
    <n v="44"/>
    <n v="17"/>
    <n v="2"/>
    <n v="6"/>
    <n v="3"/>
    <n v="4"/>
    <n v="4"/>
    <x v="0"/>
    <n v="0"/>
    <n v="0"/>
    <n v="0"/>
    <n v="0"/>
    <n v="0"/>
    <n v="0"/>
    <n v="56"/>
    <s v="50-65"/>
    <n v="2182"/>
    <n v="0"/>
    <n v="0"/>
    <n v="0"/>
    <n v="1"/>
    <n v="0"/>
    <n v="0"/>
    <n v="1"/>
    <n v="0"/>
    <n v="0"/>
    <n v="868"/>
    <d v="2016-10-24T00:00:00"/>
    <n v="10"/>
    <s v="October"/>
    <n v="1"/>
    <s v="2140,63404,High income,1767,High spender,0.0278689041700839,0,2,97,734,26,70,11,44,17,2,6,3,4,4,1,0,0,0,0,0,0,56,50-65,2182,0,0,0,1,0,0,1,0,0,868"/>
  </r>
  <r>
    <n v="511"/>
    <x v="1396"/>
    <s v="High income"/>
    <x v="791"/>
    <s v="Low spender"/>
    <n v="5.2799570444172659E-3"/>
    <n v="0"/>
    <n v="1"/>
    <n v="92"/>
    <n v="544"/>
    <n v="35"/>
    <n v="133"/>
    <n v="23"/>
    <n v="151"/>
    <n v="107"/>
    <n v="2"/>
    <n v="4"/>
    <n v="5"/>
    <n v="4"/>
    <n v="2"/>
    <x v="1"/>
    <n v="0"/>
    <n v="0"/>
    <n v="0"/>
    <n v="0"/>
    <n v="0"/>
    <n v="0"/>
    <n v="69"/>
    <s v="66+"/>
    <n v="2698"/>
    <n v="0"/>
    <n v="0"/>
    <n v="0"/>
    <n v="0"/>
    <n v="1"/>
    <n v="0"/>
    <n v="1"/>
    <n v="0"/>
    <n v="0"/>
    <n v="779"/>
    <d v="2015-05-27T00:00:00"/>
    <n v="5"/>
    <s v="May"/>
    <n v="1"/>
    <s v="511,67046,High income,354,Low spender,0.00527995704441727,0,1,92,544,35,133,23,151,107,2,4,5,4,2,0,0,0,0,0,0,0,69,66+,2698,0,0,0,0,1,0,1,0,0,779"/>
  </r>
  <r>
    <n v="549"/>
    <x v="1397"/>
    <s v="High income"/>
    <x v="561"/>
    <s v="High spender"/>
    <n v="1.5523663940873541E-2"/>
    <n v="0"/>
    <n v="1"/>
    <n v="67"/>
    <n v="815"/>
    <n v="8"/>
    <n v="53"/>
    <n v="11"/>
    <n v="0"/>
    <n v="70"/>
    <n v="4"/>
    <n v="2"/>
    <n v="2"/>
    <n v="9"/>
    <n v="7"/>
    <x v="1"/>
    <n v="0"/>
    <n v="0"/>
    <n v="1"/>
    <n v="0"/>
    <n v="0"/>
    <n v="0"/>
    <n v="69"/>
    <s v="66+"/>
    <n v="2689"/>
    <n v="0"/>
    <n v="1"/>
    <n v="0"/>
    <n v="0"/>
    <n v="0"/>
    <n v="0"/>
    <n v="0"/>
    <n v="1"/>
    <n v="0"/>
    <n v="817"/>
    <d v="2015-06-05T00:00:00"/>
    <n v="6"/>
    <s v="June"/>
    <n v="1"/>
    <s v="549,67381,High income,1046,High spender,0.0155236639408735,0,1,67,815,8,53,11,0,70,4,2,2,9,7,0,0,0,1,0,0,0,69,66+,2689,0,1,0,0,0,0,0,1,0,817"/>
  </r>
  <r>
    <n v="161"/>
    <x v="1398"/>
    <s v="High income"/>
    <x v="23"/>
    <s v="Low spender"/>
    <n v="5.3947940237670643E-4"/>
    <n v="0"/>
    <n v="1"/>
    <n v="33"/>
    <n v="371"/>
    <n v="159"/>
    <n v="194"/>
    <n v="58"/>
    <n v="106"/>
    <n v="141"/>
    <n v="4"/>
    <n v="4"/>
    <n v="3"/>
    <n v="6"/>
    <n v="3"/>
    <x v="1"/>
    <n v="0"/>
    <n v="0"/>
    <n v="0"/>
    <n v="0"/>
    <n v="0"/>
    <n v="0"/>
    <n v="50"/>
    <s v="36-50"/>
    <n v="2814"/>
    <n v="0"/>
    <n v="0"/>
    <n v="0"/>
    <n v="0"/>
    <n v="1"/>
    <n v="0"/>
    <n v="1"/>
    <n v="0"/>
    <n v="0"/>
    <n v="747"/>
    <d v="2015-01-31T00:00:00"/>
    <n v="1"/>
    <s v="January"/>
    <n v="1"/>
    <s v="161,66731,High income,36,Low spender,0.000539479402376706,0,1,33,371,159,194,58,106,141,4,4,3,6,3,0,0,0,0,0,0,0,50,36-50,2814,0,0,0,0,1,0,1,0,0,747"/>
  </r>
  <r>
    <n v="1836"/>
    <x v="1399"/>
    <s v="High income"/>
    <x v="140"/>
    <s v="Low spender"/>
    <n v="1.8053504021007714E-3"/>
    <n v="0"/>
    <n v="0"/>
    <n v="93"/>
    <n v="444"/>
    <n v="44"/>
    <n v="382"/>
    <n v="11"/>
    <n v="8"/>
    <n v="17"/>
    <n v="1"/>
    <n v="3"/>
    <n v="7"/>
    <n v="13"/>
    <n v="2"/>
    <x v="1"/>
    <n v="0"/>
    <n v="0"/>
    <n v="0"/>
    <n v="0"/>
    <n v="1"/>
    <n v="0"/>
    <n v="42"/>
    <s v="36-50"/>
    <n v="2276"/>
    <n v="0"/>
    <n v="1"/>
    <n v="0"/>
    <n v="0"/>
    <n v="0"/>
    <n v="0"/>
    <n v="1"/>
    <n v="0"/>
    <n v="0"/>
    <n v="872"/>
    <d v="2016-07-22T00:00:00"/>
    <n v="7"/>
    <s v="July"/>
    <n v="1"/>
    <s v="1836,67023,High income,121,Low spender,0.00180535040210077,0,0,93,444,44,382,11,8,17,1,3,7,13,2,0,0,0,0,0,1,0,42,36-50,2276,0,1,0,0,0,0,1,0,0,872"/>
  </r>
  <r>
    <n v="339"/>
    <x v="1400"/>
    <s v="High income"/>
    <x v="54"/>
    <s v="Low spender"/>
    <n v="1.5596568754873928E-3"/>
    <n v="0"/>
    <n v="1"/>
    <n v="50"/>
    <n v="407"/>
    <n v="53"/>
    <n v="221"/>
    <n v="58"/>
    <n v="150"/>
    <n v="26"/>
    <n v="4"/>
    <n v="4"/>
    <n v="3"/>
    <n v="6"/>
    <n v="4"/>
    <x v="1"/>
    <n v="0"/>
    <n v="0"/>
    <n v="0"/>
    <n v="0"/>
    <n v="0"/>
    <n v="0"/>
    <n v="44"/>
    <s v="36-50"/>
    <n v="2756"/>
    <n v="0"/>
    <n v="1"/>
    <n v="0"/>
    <n v="0"/>
    <n v="0"/>
    <n v="0"/>
    <n v="1"/>
    <n v="0"/>
    <n v="0"/>
    <n v="863"/>
    <d v="2015-03-30T00:00:00"/>
    <n v="3"/>
    <s v="March"/>
    <n v="1"/>
    <s v="339,53858,High income,84,Low spender,0.00155965687548739,0,1,50,407,53,221,58,150,26,4,4,3,6,4,0,0,0,0,0,0,0,44,36-50,2756,0,1,0,0,0,0,1,0,0,863"/>
  </r>
  <r>
    <n v="1478"/>
    <x v="1401"/>
    <s v="High income"/>
    <x v="388"/>
    <s v="Low spender"/>
    <n v="1.2936945328469041E-4"/>
    <n v="0"/>
    <n v="1"/>
    <n v="46"/>
    <n v="425"/>
    <n v="115"/>
    <n v="292"/>
    <n v="23"/>
    <n v="35"/>
    <n v="79"/>
    <n v="1"/>
    <n v="6"/>
    <n v="6"/>
    <n v="11"/>
    <n v="3"/>
    <x v="1"/>
    <n v="0"/>
    <n v="0"/>
    <n v="0"/>
    <n v="0"/>
    <n v="0"/>
    <n v="0"/>
    <n v="41"/>
    <s v="36-50"/>
    <n v="2398"/>
    <n v="0"/>
    <n v="0"/>
    <n v="0"/>
    <n v="1"/>
    <n v="0"/>
    <n v="0"/>
    <n v="1"/>
    <n v="0"/>
    <n v="0"/>
    <n v="811"/>
    <d v="2016-03-22T00:00:00"/>
    <n v="3"/>
    <s v="March"/>
    <n v="1"/>
    <s v="1478,77298,High income,10,Low spender,0.00012936945328469,0,1,46,425,115,292,23,35,79,1,6,6,11,3,0,0,0,0,0,0,0,41,36-50,2398,0,0,0,1,0,0,1,0,0,811"/>
  </r>
  <r>
    <n v="1305"/>
    <x v="1402"/>
    <s v="High income"/>
    <x v="335"/>
    <s v="Low spender"/>
    <n v="2.35391597461537E-3"/>
    <n v="0"/>
    <n v="1"/>
    <n v="70"/>
    <n v="729"/>
    <n v="17"/>
    <n v="133"/>
    <n v="11"/>
    <n v="0"/>
    <n v="195"/>
    <n v="5"/>
    <n v="10"/>
    <n v="6"/>
    <n v="7"/>
    <n v="7"/>
    <x v="1"/>
    <n v="0"/>
    <n v="1"/>
    <n v="0"/>
    <n v="0"/>
    <n v="0"/>
    <n v="0"/>
    <n v="66"/>
    <s v="66+"/>
    <n v="2449"/>
    <n v="0"/>
    <n v="0"/>
    <n v="0"/>
    <n v="1"/>
    <n v="0"/>
    <n v="0"/>
    <n v="1"/>
    <n v="0"/>
    <n v="0"/>
    <n v="695"/>
    <d v="2016-01-31T00:00:00"/>
    <n v="1"/>
    <s v="January"/>
    <n v="1"/>
    <s v="1305,53103,High income,125,Low spender,0.00235391597461537,0,1,70,729,17,133,11,0,195,5,10,6,7,7,0,0,1,0,0,0,0,66,66+,2449,0,0,0,1,0,0,1,0,0,695"/>
  </r>
  <r>
    <n v="1952"/>
    <x v="1403"/>
    <s v="High income"/>
    <x v="545"/>
    <s v="Low spender"/>
    <n v="6.1373225930187953E-3"/>
    <n v="0"/>
    <n v="1"/>
    <n v="99"/>
    <n v="362"/>
    <n v="17"/>
    <n v="398"/>
    <n v="80"/>
    <n v="35"/>
    <n v="61"/>
    <n v="3"/>
    <n v="5"/>
    <n v="3"/>
    <n v="5"/>
    <n v="4"/>
    <x v="0"/>
    <n v="0"/>
    <n v="0"/>
    <n v="0"/>
    <n v="0"/>
    <n v="0"/>
    <n v="0"/>
    <n v="58"/>
    <s v="50-65"/>
    <n v="2242"/>
    <n v="0"/>
    <n v="0"/>
    <n v="0"/>
    <n v="1"/>
    <n v="0"/>
    <n v="0"/>
    <n v="1"/>
    <n v="0"/>
    <n v="0"/>
    <n v="831"/>
    <d v="2016-08-25T00:00:00"/>
    <n v="8"/>
    <s v="August"/>
    <n v="1"/>
    <s v="1952,62568,High income,384,Low spender,0.0061373225930188,0,1,99,362,17,398,80,35,61,3,5,3,5,4,1,0,0,0,0,0,0,58,50-65,2242,0,0,0,1,0,0,1,0,0,831"/>
  </r>
  <r>
    <n v="1351"/>
    <x v="1404"/>
    <s v="High income"/>
    <x v="181"/>
    <s v="Low spender"/>
    <n v="5.8352659534674945E-4"/>
    <n v="0"/>
    <n v="0"/>
    <n v="21"/>
    <n v="620"/>
    <n v="26"/>
    <n v="195"/>
    <n v="34"/>
    <n v="17"/>
    <n v="141"/>
    <n v="1"/>
    <n v="6"/>
    <n v="4"/>
    <n v="13"/>
    <n v="2"/>
    <x v="1"/>
    <n v="0"/>
    <n v="0"/>
    <n v="0"/>
    <n v="0"/>
    <n v="0"/>
    <n v="0"/>
    <n v="74"/>
    <s v="66+"/>
    <n v="2433"/>
    <n v="0"/>
    <n v="1"/>
    <n v="0"/>
    <n v="0"/>
    <n v="0"/>
    <n v="0"/>
    <n v="0"/>
    <n v="1"/>
    <n v="0"/>
    <n v="751"/>
    <d v="2016-02-16T00:00:00"/>
    <n v="2"/>
    <s v="February"/>
    <n v="1"/>
    <s v="1351,66835,High income,39,Low spender,0.000583526595346749,0,0,21,620,26,195,34,17,141,1,6,4,13,2,0,0,0,0,0,0,0,74,66+,2433,0,1,0,0,0,0,0,1,0,751"/>
  </r>
  <r>
    <n v="1225"/>
    <x v="1405"/>
    <s v="High income"/>
    <x v="635"/>
    <s v="Low spender"/>
    <n v="2.3051034991471118E-4"/>
    <n v="0"/>
    <n v="0"/>
    <n v="65"/>
    <n v="629"/>
    <n v="17"/>
    <n v="177"/>
    <n v="69"/>
    <n v="0"/>
    <n v="8"/>
    <n v="1"/>
    <n v="5"/>
    <n v="3"/>
    <n v="5"/>
    <n v="2"/>
    <x v="1"/>
    <n v="0"/>
    <n v="0"/>
    <n v="0"/>
    <n v="0"/>
    <n v="1"/>
    <n v="0"/>
    <n v="77"/>
    <s v="66+"/>
    <n v="2472"/>
    <n v="0"/>
    <n v="1"/>
    <n v="0"/>
    <n v="0"/>
    <n v="0"/>
    <n v="0"/>
    <n v="0"/>
    <n v="1"/>
    <n v="0"/>
    <n v="884"/>
    <d v="2016-01-08T00:00:00"/>
    <n v="1"/>
    <s v="January"/>
    <n v="1"/>
    <s v="1225,65073,High income,15,Low spender,0.000230510349914711,0,0,65,629,17,177,69,0,8,1,5,3,5,2,0,0,0,0,0,1,0,77,66+,2472,0,1,0,0,0,0,0,1,0,884"/>
  </r>
  <r>
    <n v="509"/>
    <x v="1406"/>
    <s v="High income"/>
    <x v="575"/>
    <s v="High spender"/>
    <n v="2.0231408294372876E-2"/>
    <n v="0"/>
    <n v="1"/>
    <n v="29"/>
    <n v="724"/>
    <n v="17"/>
    <n v="143"/>
    <n v="0"/>
    <n v="8"/>
    <n v="196"/>
    <n v="2"/>
    <n v="9"/>
    <n v="2"/>
    <n v="12"/>
    <n v="7"/>
    <x v="1"/>
    <n v="0"/>
    <n v="0"/>
    <n v="0"/>
    <n v="0"/>
    <n v="0"/>
    <n v="0"/>
    <n v="70"/>
    <s v="66+"/>
    <n v="2699"/>
    <n v="0"/>
    <n v="1"/>
    <n v="0"/>
    <n v="0"/>
    <n v="0"/>
    <n v="0"/>
    <n v="1"/>
    <n v="0"/>
    <n v="0"/>
    <n v="696"/>
    <d v="2015-05-26T00:00:00"/>
    <n v="5"/>
    <s v="May"/>
    <n v="1"/>
    <s v="509,59462,High income,1203,High spender,0.0202314082943729,0,1,29,724,17,143,0,8,196,2,9,2,12,7,0,0,0,0,0,0,0,70,66+,2699,0,1,0,0,0,0,1,0,0,696"/>
  </r>
  <r>
    <n v="978"/>
    <x v="1407"/>
    <s v="High income"/>
    <x v="494"/>
    <s v="Low spender"/>
    <n v="6.222291358792875E-4"/>
    <n v="0"/>
    <n v="0"/>
    <n v="54"/>
    <n v="476"/>
    <n v="75"/>
    <n v="162"/>
    <n v="29"/>
    <n v="151"/>
    <n v="97"/>
    <n v="1"/>
    <n v="4"/>
    <n v="4"/>
    <n v="8"/>
    <n v="2"/>
    <x v="1"/>
    <n v="0"/>
    <n v="0"/>
    <n v="0"/>
    <n v="0"/>
    <n v="0"/>
    <n v="0"/>
    <n v="72"/>
    <s v="66+"/>
    <n v="2555"/>
    <n v="0"/>
    <n v="1"/>
    <n v="0"/>
    <n v="0"/>
    <n v="0"/>
    <n v="0"/>
    <n v="1"/>
    <n v="0"/>
    <n v="0"/>
    <n v="796"/>
    <d v="2015-10-17T00:00:00"/>
    <n v="10"/>
    <s v="October"/>
    <n v="1"/>
    <s v="978,77142,High income,48,Low spender,0.000622229135879287,0,0,54,476,75,162,29,151,97,1,4,4,8,2,0,0,0,0,0,0,0,72,66+,2555,0,1,0,0,0,0,1,0,0,796"/>
  </r>
  <r>
    <n v="760"/>
    <x v="1408"/>
    <s v="High income"/>
    <x v="792"/>
    <s v="Low spender"/>
    <n v="3.6536721080682464E-3"/>
    <n v="1"/>
    <n v="1"/>
    <n v="87"/>
    <n v="623"/>
    <n v="53"/>
    <n v="178"/>
    <n v="23"/>
    <n v="17"/>
    <n v="133"/>
    <n v="7"/>
    <n v="3"/>
    <n v="2"/>
    <n v="8"/>
    <n v="8"/>
    <x v="1"/>
    <n v="0"/>
    <n v="0"/>
    <n v="1"/>
    <n v="0"/>
    <n v="0"/>
    <n v="0"/>
    <n v="48"/>
    <s v="36-50"/>
    <n v="2623"/>
    <n v="0"/>
    <n v="1"/>
    <n v="0"/>
    <n v="0"/>
    <n v="0"/>
    <n v="0"/>
    <n v="1"/>
    <n v="0"/>
    <n v="0"/>
    <n v="761"/>
    <d v="2015-08-10T00:00:00"/>
    <n v="8"/>
    <s v="August"/>
    <n v="1"/>
    <s v="760,59666,High income,218,Low spender,0.00365367210806825,1,1,87,623,53,178,23,17,133,7,3,2,8,8,0,0,0,1,0,0,0,48,36-50,2623,0,1,0,0,0,0,1,0,0,761"/>
  </r>
  <r>
    <n v="722"/>
    <x v="1409"/>
    <s v="High income"/>
    <x v="96"/>
    <s v="Low spender"/>
    <n v="4.5509931441490377E-4"/>
    <n v="0"/>
    <n v="1"/>
    <n v="80"/>
    <n v="618"/>
    <n v="44"/>
    <n v="215"/>
    <n v="0"/>
    <n v="17"/>
    <n v="36"/>
    <n v="2"/>
    <n v="11"/>
    <n v="8"/>
    <n v="4"/>
    <n v="6"/>
    <x v="1"/>
    <n v="0"/>
    <n v="1"/>
    <n v="0"/>
    <n v="0"/>
    <n v="0"/>
    <n v="1"/>
    <n v="73"/>
    <s v="66+"/>
    <n v="2635"/>
    <n v="0"/>
    <n v="0"/>
    <n v="0"/>
    <n v="0"/>
    <n v="1"/>
    <n v="0"/>
    <n v="0"/>
    <n v="0"/>
    <n v="1"/>
    <n v="858"/>
    <d v="2015-07-29T00:00:00"/>
    <n v="7"/>
    <s v="July"/>
    <n v="1"/>
    <s v="722,68117,High income,31,Low spender,0.000455099314414904,0,1,80,618,44,215,0,17,36,2,11,8,4,6,0,0,1,0,0,0,1,73,66+,2635,0,0,0,0,1,0,0,0,1,858"/>
  </r>
  <r>
    <n v="661"/>
    <x v="1410"/>
    <s v="High income"/>
    <x v="338"/>
    <s v="Low spender"/>
    <n v="1.6272649150713984E-3"/>
    <n v="0"/>
    <n v="1"/>
    <n v="72"/>
    <n v="686"/>
    <n v="17"/>
    <n v="142"/>
    <n v="23"/>
    <n v="26"/>
    <n v="35"/>
    <n v="8"/>
    <n v="6"/>
    <n v="4"/>
    <n v="13"/>
    <n v="6"/>
    <x v="1"/>
    <n v="0"/>
    <n v="0"/>
    <n v="0"/>
    <n v="0"/>
    <n v="0"/>
    <n v="0"/>
    <n v="58"/>
    <s v="50-65"/>
    <n v="2656"/>
    <n v="0"/>
    <n v="1"/>
    <n v="0"/>
    <n v="0"/>
    <n v="0"/>
    <n v="0"/>
    <n v="0"/>
    <n v="0"/>
    <n v="1"/>
    <n v="859"/>
    <d v="2015-07-08T00:00:00"/>
    <n v="7"/>
    <s v="July"/>
    <n v="1"/>
    <s v="661,54693,High income,89,Low spender,0.0016272649150714,0,1,72,686,17,142,23,26,35,8,6,4,13,6,0,0,0,0,0,0,0,58,50-65,2656,0,1,0,0,0,0,0,0,1,859"/>
  </r>
  <r>
    <n v="283"/>
    <x v="1411"/>
    <s v="High income"/>
    <x v="25"/>
    <s v="Low spender"/>
    <n v="3.324412825584681E-4"/>
    <n v="0"/>
    <n v="1"/>
    <n v="17"/>
    <n v="584"/>
    <n v="44"/>
    <n v="212"/>
    <n v="46"/>
    <n v="8"/>
    <n v="177"/>
    <n v="3"/>
    <n v="11"/>
    <n v="4"/>
    <n v="8"/>
    <n v="8"/>
    <x v="1"/>
    <n v="0"/>
    <n v="0"/>
    <n v="0"/>
    <n v="0"/>
    <n v="0"/>
    <n v="0"/>
    <n v="55"/>
    <s v="50-65"/>
    <n v="2773"/>
    <n v="1"/>
    <n v="0"/>
    <n v="0"/>
    <n v="0"/>
    <n v="0"/>
    <n v="1"/>
    <n v="0"/>
    <n v="0"/>
    <n v="0"/>
    <n v="717"/>
    <d v="2015-03-13T00:00:00"/>
    <n v="3"/>
    <s v="March"/>
    <n v="1"/>
    <s v="283,60161,High income,20,Low spender,0.000332441282558468,0,1,17,584,44,212,46,8,177,3,11,4,8,8,0,0,0,0,0,0,0,55,50-65,2773,1,0,0,0,0,1,0,0,0,717"/>
  </r>
  <r>
    <n v="2157"/>
    <x v="1412"/>
    <s v="High income"/>
    <x v="405"/>
    <s v="Low spender"/>
    <n v="7.2167775644819076E-4"/>
    <n v="0"/>
    <n v="1"/>
    <n v="41"/>
    <n v="674"/>
    <n v="62"/>
    <n v="134"/>
    <n v="0"/>
    <n v="26"/>
    <n v="8"/>
    <n v="4"/>
    <n v="7"/>
    <n v="3"/>
    <n v="13"/>
    <n v="5"/>
    <x v="1"/>
    <n v="0"/>
    <n v="0"/>
    <n v="0"/>
    <n v="0"/>
    <n v="0"/>
    <n v="0"/>
    <n v="45"/>
    <s v="36-50"/>
    <n v="2174"/>
    <n v="0"/>
    <n v="1"/>
    <n v="0"/>
    <n v="0"/>
    <n v="0"/>
    <n v="0"/>
    <n v="0"/>
    <n v="0"/>
    <n v="1"/>
    <n v="888"/>
    <d v="2016-11-01T00:00:00"/>
    <n v="11"/>
    <s v="November"/>
    <n v="1"/>
    <s v="2157,69283,High income,50,Low spender,0.000721677756448191,0,1,41,674,62,134,0,26,8,4,7,3,13,5,0,0,0,0,0,0,0,45,36-50,2174,0,1,0,0,0,0,0,0,1,888"/>
  </r>
  <r>
    <n v="2203"/>
    <x v="1413"/>
    <s v="High income"/>
    <x v="706"/>
    <s v="Low spender"/>
    <n v="7.5250206938069081E-4"/>
    <n v="0"/>
    <n v="0"/>
    <n v="72"/>
    <n v="572"/>
    <n v="8"/>
    <n v="232"/>
    <n v="23"/>
    <n v="62"/>
    <n v="17"/>
    <n v="1"/>
    <n v="4"/>
    <n v="3"/>
    <n v="6"/>
    <n v="1"/>
    <x v="0"/>
    <n v="0"/>
    <n v="0"/>
    <n v="0"/>
    <n v="0"/>
    <n v="0"/>
    <n v="0"/>
    <n v="51"/>
    <s v="50-65"/>
    <n v="2160"/>
    <n v="0"/>
    <n v="1"/>
    <n v="0"/>
    <n v="0"/>
    <n v="0"/>
    <n v="0"/>
    <n v="0"/>
    <n v="1"/>
    <n v="0"/>
    <n v="880"/>
    <d v="2016-11-15T00:00:00"/>
    <n v="11"/>
    <s v="November"/>
    <n v="1"/>
    <s v="2203,79734,High income,60,Low spender,0.000752502069380691,0,0,72,572,8,232,23,62,17,1,4,3,6,1,1,0,0,0,0,0,0,51,50-65,2160,0,1,0,0,0,0,0,1,0,880"/>
  </r>
  <r>
    <n v="2184"/>
    <x v="1414"/>
    <s v="High income"/>
    <x v="793"/>
    <s v="High spender"/>
    <n v="1.434748427672956E-2"/>
    <n v="0"/>
    <n v="1"/>
    <n v="49"/>
    <n v="526"/>
    <n v="35"/>
    <n v="214"/>
    <n v="69"/>
    <n v="53"/>
    <n v="35"/>
    <n v="2"/>
    <n v="6"/>
    <n v="3"/>
    <n v="4"/>
    <n v="2"/>
    <x v="1"/>
    <n v="0"/>
    <n v="0"/>
    <n v="0"/>
    <n v="0"/>
    <n v="0"/>
    <n v="0"/>
    <n v="61"/>
    <s v="50-65"/>
    <n v="2166"/>
    <n v="0"/>
    <n v="0"/>
    <n v="0"/>
    <n v="0"/>
    <n v="1"/>
    <n v="0"/>
    <n v="1"/>
    <n v="0"/>
    <n v="0"/>
    <n v="862"/>
    <d v="2016-11-09T00:00:00"/>
    <n v="11"/>
    <s v="November"/>
    <n v="1"/>
    <s v="2184,76320,High income,1095,High spender,0.0143474842767296,0,1,49,526,35,214,69,53,35,2,6,3,4,2,0,0,0,0,0,0,0,61,50-65,2166,0,0,0,0,1,0,1,0,0,862"/>
  </r>
  <r>
    <n v="460"/>
    <x v="1415"/>
    <s v="Low income"/>
    <x v="181"/>
    <s v="Low spender"/>
    <n v="8.6757279825595618E-4"/>
    <n v="0"/>
    <n v="0"/>
    <n v="31"/>
    <n v="728"/>
    <n v="17"/>
    <n v="133"/>
    <n v="11"/>
    <n v="8"/>
    <n v="124"/>
    <n v="1"/>
    <n v="7"/>
    <n v="3"/>
    <n v="13"/>
    <n v="6"/>
    <x v="1"/>
    <n v="0"/>
    <n v="1"/>
    <n v="0"/>
    <n v="0"/>
    <n v="0"/>
    <n v="0"/>
    <n v="39"/>
    <s v="36-50"/>
    <n v="2714"/>
    <n v="0"/>
    <n v="0"/>
    <n v="0"/>
    <n v="1"/>
    <n v="0"/>
    <n v="0"/>
    <n v="0"/>
    <n v="0"/>
    <n v="1"/>
    <n v="773"/>
    <d v="2015-05-11T00:00:00"/>
    <n v="5"/>
    <s v="May"/>
    <n v="1"/>
    <s v="460,44953,Low income,39,Low spender,0.000867572798255956,0,0,31,728,17,133,11,8,124,1,7,3,13,6,0,0,1,0,0,0,0,39,36-50,2714,0,0,0,1,0,0,0,0,1,773"/>
  </r>
  <r>
    <n v="443"/>
    <x v="1416"/>
    <s v="High income"/>
    <x v="300"/>
    <s v="High spender"/>
    <n v="2.3561346362649293E-2"/>
    <n v="0"/>
    <n v="1"/>
    <n v="81"/>
    <n v="825"/>
    <n v="8"/>
    <n v="53"/>
    <n v="11"/>
    <n v="0"/>
    <n v="242"/>
    <n v="2"/>
    <n v="8"/>
    <n v="10"/>
    <n v="5"/>
    <n v="6"/>
    <x v="1"/>
    <n v="0"/>
    <n v="0"/>
    <n v="0"/>
    <n v="0"/>
    <n v="0"/>
    <n v="0"/>
    <n v="48"/>
    <s v="36-50"/>
    <n v="2723"/>
    <n v="0"/>
    <n v="0"/>
    <n v="1"/>
    <n v="0"/>
    <n v="0"/>
    <n v="0"/>
    <n v="0"/>
    <n v="0"/>
    <n v="1"/>
    <n v="655"/>
    <d v="2015-05-02T00:00:00"/>
    <n v="5"/>
    <s v="May"/>
    <n v="1"/>
    <s v="443,55260,High income,1302,High spender,0.0235613463626493,0,1,81,825,8,53,11,0,242,2,8,10,5,6,0,0,0,0,0,0,0,48,36-50,2723,0,0,1,0,0,0,0,0,1,655"/>
  </r>
  <r>
    <n v="16"/>
    <x v="1417"/>
    <s v="High income"/>
    <x v="794"/>
    <s v="Low spender"/>
    <n v="1.9495231571737184E-3"/>
    <n v="1"/>
    <n v="0"/>
    <n v="81"/>
    <n v="746"/>
    <n v="8"/>
    <n v="125"/>
    <n v="11"/>
    <n v="8"/>
    <n v="8"/>
    <n v="7"/>
    <n v="8"/>
    <n v="6"/>
    <n v="9"/>
    <n v="6"/>
    <x v="1"/>
    <n v="0"/>
    <n v="0"/>
    <n v="1"/>
    <n v="0"/>
    <n v="0"/>
    <n v="1"/>
    <n v="39"/>
    <s v="36-50"/>
    <n v="2853"/>
    <n v="0"/>
    <n v="0"/>
    <n v="0"/>
    <n v="1"/>
    <n v="0"/>
    <n v="0"/>
    <n v="0"/>
    <n v="0"/>
    <n v="1"/>
    <n v="890"/>
    <d v="2014-12-23T00:00:00"/>
    <n v="12"/>
    <s v="December"/>
    <n v="1"/>
    <s v="16,56937,High income,111,Low spender,0.00194952315717372,1,0,81,746,8,125,11,8,8,7,8,6,9,6,0,0,0,1,0,0,1,39,36-50,2853,0,0,0,1,0,0,0,0,1,890"/>
  </r>
  <r>
    <n v="1558"/>
    <x v="1418"/>
    <s v="High income"/>
    <x v="502"/>
    <s v="Low spender"/>
    <n v="5.2925651392632528E-3"/>
    <n v="0"/>
    <n v="1"/>
    <n v="91"/>
    <n v="653"/>
    <n v="17"/>
    <n v="170"/>
    <n v="34"/>
    <n v="26"/>
    <n v="17"/>
    <n v="2"/>
    <n v="11"/>
    <n v="2"/>
    <n v="10"/>
    <n v="7"/>
    <x v="1"/>
    <n v="0"/>
    <n v="0"/>
    <n v="0"/>
    <n v="0"/>
    <n v="0"/>
    <n v="0"/>
    <n v="61"/>
    <s v="50-65"/>
    <n v="2372"/>
    <n v="0"/>
    <n v="0"/>
    <n v="0"/>
    <n v="1"/>
    <n v="0"/>
    <n v="0"/>
    <n v="1"/>
    <n v="0"/>
    <n v="0"/>
    <n v="883"/>
    <d v="2016-04-17T00:00:00"/>
    <n v="4"/>
    <s v="April"/>
    <n v="1"/>
    <s v="1558,71232,High income,377,Low spender,0.00529256513926325,0,1,91,653,17,170,34,26,17,2,11,2,10,7,0,0,0,0,0,0,0,61,50-65,2372,0,0,0,1,0,0,1,0,0,883"/>
  </r>
  <r>
    <n v="116"/>
    <x v="1419"/>
    <s v="High income"/>
    <x v="239"/>
    <s v="Low spender"/>
    <n v="3.5372723699724877E-3"/>
    <n v="0"/>
    <n v="1"/>
    <n v="80"/>
    <n v="387"/>
    <n v="126"/>
    <n v="342"/>
    <n v="0"/>
    <n v="45"/>
    <n v="180"/>
    <n v="5"/>
    <n v="8"/>
    <n v="4"/>
    <n v="11"/>
    <n v="6"/>
    <x v="1"/>
    <n v="0"/>
    <n v="0"/>
    <n v="0"/>
    <n v="0"/>
    <n v="0"/>
    <n v="0"/>
    <n v="44"/>
    <s v="36-50"/>
    <n v="2826"/>
    <n v="0"/>
    <n v="1"/>
    <n v="0"/>
    <n v="0"/>
    <n v="0"/>
    <n v="0"/>
    <n v="1"/>
    <n v="0"/>
    <n v="0"/>
    <n v="720"/>
    <d v="2015-01-19T00:00:00"/>
    <n v="1"/>
    <s v="January"/>
    <n v="1"/>
    <s v="116,61064,High income,216,Low spender,0.00353727236997249,0,1,80,387,126,342,0,45,180,5,8,4,11,6,0,0,0,0,0,0,0,44,36-50,2826,0,1,0,0,0,0,1,0,0,720"/>
  </r>
  <r>
    <n v="1138"/>
    <x v="1420"/>
    <s v="High income"/>
    <x v="795"/>
    <s v="Low spender"/>
    <n v="7.9368472050043454E-3"/>
    <n v="0"/>
    <n v="1"/>
    <n v="10"/>
    <n v="532"/>
    <n v="88"/>
    <n v="168"/>
    <n v="69"/>
    <n v="44"/>
    <n v="133"/>
    <n v="3"/>
    <n v="7"/>
    <n v="3"/>
    <n v="13"/>
    <n v="5"/>
    <x v="1"/>
    <n v="0"/>
    <n v="0"/>
    <n v="0"/>
    <n v="0"/>
    <n v="0"/>
    <n v="0"/>
    <n v="44"/>
    <s v="36-50"/>
    <n v="2502"/>
    <n v="1"/>
    <n v="0"/>
    <n v="0"/>
    <n v="0"/>
    <n v="0"/>
    <n v="0"/>
    <n v="0"/>
    <n v="0"/>
    <n v="1"/>
    <n v="768"/>
    <d v="2015-12-09T00:00:00"/>
    <n v="12"/>
    <s v="December"/>
    <n v="1"/>
    <s v="1138,70179,High income,557,Low spender,0.00793684720500435,0,1,10,532,88,168,69,44,133,3,7,3,13,5,0,0,0,0,0,0,0,44,36-50,2502,1,0,0,0,0,0,0,0,1,768"/>
  </r>
  <r>
    <n v="1883"/>
    <x v="1421"/>
    <s v="High income"/>
    <x v="554"/>
    <s v="Low spender"/>
    <n v="1.1391323608518178E-3"/>
    <n v="0"/>
    <n v="0"/>
    <n v="65"/>
    <n v="750"/>
    <n v="8"/>
    <n v="125"/>
    <n v="11"/>
    <n v="8"/>
    <n v="26"/>
    <n v="1"/>
    <n v="4"/>
    <n v="3"/>
    <n v="6"/>
    <n v="2"/>
    <x v="1"/>
    <n v="0"/>
    <n v="0"/>
    <n v="0"/>
    <n v="1"/>
    <n v="0"/>
    <n v="0"/>
    <n v="46"/>
    <s v="36-50"/>
    <n v="2260"/>
    <n v="0"/>
    <n v="1"/>
    <n v="0"/>
    <n v="0"/>
    <n v="0"/>
    <n v="0"/>
    <n v="0"/>
    <n v="1"/>
    <n v="0"/>
    <n v="876"/>
    <d v="2016-08-07T00:00:00"/>
    <n v="8"/>
    <s v="August"/>
    <n v="1"/>
    <s v="1883,63206,High income,72,Low spender,0.00113913236085182,0,0,65,750,8,125,11,8,26,1,4,3,6,2,0,0,0,0,1,0,0,46,36-50,2260,0,1,0,0,0,0,0,1,0,876"/>
  </r>
  <r>
    <n v="784"/>
    <x v="1422"/>
    <s v="High income"/>
    <x v="398"/>
    <s v="Low spender"/>
    <n v="7.704052331526383E-4"/>
    <n v="0"/>
    <n v="1"/>
    <n v="50"/>
    <n v="336"/>
    <n v="123"/>
    <n v="274"/>
    <n v="46"/>
    <n v="123"/>
    <n v="141"/>
    <n v="5"/>
    <n v="6"/>
    <n v="5"/>
    <n v="12"/>
    <n v="3"/>
    <x v="1"/>
    <n v="0"/>
    <n v="0"/>
    <n v="0"/>
    <n v="0"/>
    <n v="0"/>
    <n v="0"/>
    <n v="64"/>
    <s v="50-65"/>
    <n v="2616"/>
    <n v="0"/>
    <n v="1"/>
    <n v="0"/>
    <n v="0"/>
    <n v="0"/>
    <n v="0"/>
    <n v="1"/>
    <n v="0"/>
    <n v="0"/>
    <n v="761"/>
    <d v="2015-08-17T00:00:00"/>
    <n v="8"/>
    <s v="August"/>
    <n v="1"/>
    <s v="784,71391,High income,55,Low spender,0.000770405233152638,0,1,50,336,123,274,46,123,141,5,6,5,12,3,0,0,0,0,0,0,0,64,50-65,2616,0,1,0,0,0,0,1,0,0,761"/>
  </r>
  <r>
    <n v="497"/>
    <x v="1423"/>
    <s v="High income"/>
    <x v="654"/>
    <s v="Low spender"/>
    <n v="1.4090708938793484E-4"/>
    <n v="0"/>
    <n v="1"/>
    <n v="62"/>
    <n v="614"/>
    <n v="35"/>
    <n v="160"/>
    <n v="58"/>
    <n v="35"/>
    <n v="35"/>
    <n v="2"/>
    <n v="5"/>
    <n v="8"/>
    <n v="10"/>
    <n v="5"/>
    <x v="1"/>
    <n v="0"/>
    <n v="0"/>
    <n v="0"/>
    <n v="0"/>
    <n v="0"/>
    <n v="0"/>
    <n v="41"/>
    <s v="36-50"/>
    <n v="2702"/>
    <n v="0"/>
    <n v="1"/>
    <n v="0"/>
    <n v="0"/>
    <n v="0"/>
    <n v="0"/>
    <n v="1"/>
    <n v="0"/>
    <n v="0"/>
    <n v="867"/>
    <d v="2015-05-23T00:00:00"/>
    <n v="5"/>
    <s v="May"/>
    <n v="1"/>
    <s v="497,56775,High income,8,Low spender,0.000140907089387935,0,1,62,614,35,160,58,35,35,2,5,8,10,5,0,0,0,0,0,0,0,41,36-50,2702,0,1,0,0,0,0,1,0,0,867"/>
  </r>
  <r>
    <n v="334"/>
    <x v="1424"/>
    <s v="High income"/>
    <x v="367"/>
    <s v="Low spender"/>
    <n v="7.6741525853206492E-4"/>
    <n v="0"/>
    <n v="1"/>
    <n v="16"/>
    <n v="666"/>
    <n v="35"/>
    <n v="124"/>
    <n v="69"/>
    <n v="8"/>
    <n v="26"/>
    <n v="1"/>
    <n v="5"/>
    <n v="3"/>
    <n v="5"/>
    <n v="3"/>
    <x v="1"/>
    <n v="0"/>
    <n v="0"/>
    <n v="0"/>
    <n v="0"/>
    <n v="0"/>
    <n v="0"/>
    <n v="54"/>
    <s v="50-65"/>
    <n v="2758"/>
    <n v="0"/>
    <n v="1"/>
    <n v="0"/>
    <n v="0"/>
    <n v="0"/>
    <n v="0"/>
    <n v="0"/>
    <n v="0"/>
    <n v="1"/>
    <n v="876"/>
    <d v="2015-03-28T00:00:00"/>
    <n v="3"/>
    <s v="March"/>
    <n v="1"/>
    <s v="334,69063,High income,53,Low spender,0.000767415258532065,0,1,16,666,35,124,69,8,26,1,5,3,5,3,0,0,0,0,0,0,0,54,50-65,2758,0,1,0,0,0,0,0,0,1,876"/>
  </r>
  <r>
    <n v="42"/>
    <x v="1425"/>
    <s v="High income"/>
    <x v="484"/>
    <s v="Low spender"/>
    <n v="1.0777521170130869E-3"/>
    <n v="0"/>
    <n v="1"/>
    <n v="29"/>
    <n v="819"/>
    <n v="0"/>
    <n v="72"/>
    <n v="12"/>
    <n v="0"/>
    <n v="63"/>
    <n v="2"/>
    <n v="11"/>
    <n v="2"/>
    <n v="10"/>
    <n v="7"/>
    <x v="1"/>
    <n v="0"/>
    <n v="0"/>
    <n v="1"/>
    <n v="0"/>
    <n v="0"/>
    <n v="0"/>
    <n v="69"/>
    <s v="66+"/>
    <n v="2845"/>
    <n v="0"/>
    <n v="0"/>
    <n v="1"/>
    <n v="0"/>
    <n v="0"/>
    <n v="0"/>
    <n v="0"/>
    <n v="0"/>
    <n v="1"/>
    <n v="840"/>
    <d v="2014-12-31T00:00:00"/>
    <n v="12"/>
    <s v="December"/>
    <n v="1"/>
    <s v="42,64950,High income,70,Low spender,0.00107775211701309,0,1,29,819,0,72,12,0,63,2,11,2,10,7,0,0,0,1,0,0,0,69,66+,2845,0,0,1,0,0,0,0,0,1,840"/>
  </r>
  <r>
    <n v="1853"/>
    <x v="1426"/>
    <s v="High income"/>
    <x v="51"/>
    <s v="High spender"/>
    <n v="8.4511328114194022E-3"/>
    <n v="0"/>
    <n v="0"/>
    <n v="52"/>
    <n v="625"/>
    <n v="35"/>
    <n v="169"/>
    <n v="58"/>
    <n v="17"/>
    <n v="35"/>
    <n v="1"/>
    <n v="4"/>
    <n v="3"/>
    <n v="6"/>
    <n v="1"/>
    <x v="1"/>
    <n v="0"/>
    <n v="0"/>
    <n v="1"/>
    <n v="1"/>
    <n v="0"/>
    <n v="0"/>
    <n v="71"/>
    <s v="66+"/>
    <n v="2270"/>
    <n v="0"/>
    <n v="0"/>
    <n v="0"/>
    <n v="0"/>
    <n v="1"/>
    <n v="0"/>
    <n v="1"/>
    <n v="0"/>
    <n v="0"/>
    <n v="869"/>
    <d v="2016-07-28T00:00:00"/>
    <n v="7"/>
    <s v="July"/>
    <n v="1"/>
    <s v="1853,72298,High income,611,High spender,0.0084511328114194,0,0,52,625,35,169,58,17,35,1,4,3,6,1,0,0,0,1,1,0,0,71,66+,2270,0,0,0,0,1,0,1,0,0,869"/>
  </r>
  <r>
    <n v="1417"/>
    <x v="1427"/>
    <s v="High income"/>
    <x v="255"/>
    <s v="High spender"/>
    <n v="1.7394125779420479E-2"/>
    <n v="1"/>
    <n v="0"/>
    <n v="65"/>
    <n v="407"/>
    <n v="70"/>
    <n v="239"/>
    <n v="103"/>
    <n v="88"/>
    <n v="53"/>
    <n v="1"/>
    <n v="5"/>
    <n v="4"/>
    <n v="4"/>
    <n v="2"/>
    <x v="1"/>
    <n v="0"/>
    <n v="0"/>
    <n v="0"/>
    <n v="0"/>
    <n v="0"/>
    <n v="0"/>
    <n v="49"/>
    <s v="36-50"/>
    <n v="2417"/>
    <n v="0"/>
    <n v="1"/>
    <n v="0"/>
    <n v="0"/>
    <n v="0"/>
    <n v="0"/>
    <n v="1"/>
    <n v="0"/>
    <n v="0"/>
    <n v="854"/>
    <d v="2016-03-03T00:00:00"/>
    <n v="3"/>
    <s v="March"/>
    <n v="1"/>
    <s v="1417,70886,High income,1233,High spender,0.0173941257794205,1,0,65,407,70,239,103,88,53,1,5,4,4,2,0,0,0,0,0,0,0,49,36-50,2417,0,1,0,0,0,0,1,0,0,854"/>
  </r>
  <r>
    <n v="1941"/>
    <x v="1428"/>
    <s v="High income"/>
    <x v="25"/>
    <s v="Low spender"/>
    <n v="2.5616394492475184E-4"/>
    <n v="0"/>
    <n v="0"/>
    <n v="72"/>
    <n v="572"/>
    <n v="8"/>
    <n v="259"/>
    <n v="34"/>
    <n v="35"/>
    <n v="80"/>
    <n v="1"/>
    <n v="3"/>
    <n v="5"/>
    <n v="5"/>
    <n v="1"/>
    <x v="1"/>
    <n v="0"/>
    <n v="0"/>
    <n v="0"/>
    <n v="0"/>
    <n v="0"/>
    <n v="0"/>
    <n v="48"/>
    <s v="36-50"/>
    <n v="2244"/>
    <n v="0"/>
    <n v="1"/>
    <n v="0"/>
    <n v="0"/>
    <n v="0"/>
    <n v="0"/>
    <n v="0"/>
    <n v="0"/>
    <n v="1"/>
    <n v="828"/>
    <d v="2016-08-23T00:00:00"/>
    <n v="8"/>
    <s v="August"/>
    <n v="1"/>
    <s v="1941,78075,High income,20,Low spender,0.000256163944924752,0,0,72,572,8,259,34,35,80,1,3,5,5,1,0,0,0,0,0,0,0,48,36-50,2244,0,1,0,0,0,0,0,0,1,828"/>
  </r>
  <r>
    <n v="1456"/>
    <x v="1429"/>
    <s v="High income"/>
    <x v="792"/>
    <s v="Low spender"/>
    <n v="2.7619059685041365E-3"/>
    <n v="0"/>
    <n v="0"/>
    <n v="19"/>
    <n v="331"/>
    <n v="197"/>
    <n v="170"/>
    <n v="58"/>
    <n v="152"/>
    <n v="35"/>
    <n v="1"/>
    <n v="2"/>
    <n v="8"/>
    <n v="13"/>
    <n v="1"/>
    <x v="1"/>
    <n v="0"/>
    <n v="0"/>
    <n v="0"/>
    <n v="0"/>
    <n v="0"/>
    <n v="0"/>
    <n v="49"/>
    <s v="36-50"/>
    <n v="2406"/>
    <n v="0"/>
    <n v="1"/>
    <n v="0"/>
    <n v="0"/>
    <n v="0"/>
    <n v="0"/>
    <n v="0"/>
    <n v="0"/>
    <n v="1"/>
    <n v="873"/>
    <d v="2016-03-14T00:00:00"/>
    <n v="3"/>
    <s v="March"/>
    <n v="1"/>
    <s v="1456,78931,High income,218,Low spender,0.00276190596850414,0,0,19,331,197,170,58,152,35,1,2,8,13,1,0,0,0,0,0,0,0,49,36-50,2406,0,1,0,0,0,0,0,0,1,873"/>
  </r>
  <r>
    <n v="2156"/>
    <x v="1430"/>
    <s v="High income"/>
    <x v="521"/>
    <s v="High spender"/>
    <n v="1.2628267774248718E-2"/>
    <n v="0"/>
    <n v="0"/>
    <n v="46"/>
    <n v="603"/>
    <n v="45"/>
    <n v="207"/>
    <n v="36"/>
    <n v="18"/>
    <n v="54"/>
    <n v="1"/>
    <n v="3"/>
    <n v="4"/>
    <n v="6"/>
    <n v="1"/>
    <x v="1"/>
    <n v="0"/>
    <n v="0"/>
    <n v="0"/>
    <n v="0"/>
    <n v="0"/>
    <n v="0"/>
    <n v="62"/>
    <s v="50-65"/>
    <n v="2175"/>
    <n v="0"/>
    <n v="0"/>
    <n v="0"/>
    <n v="1"/>
    <n v="0"/>
    <n v="0"/>
    <n v="0"/>
    <n v="0"/>
    <n v="1"/>
    <n v="855"/>
    <d v="2016-10-31T00:00:00"/>
    <n v="10"/>
    <s v="October"/>
    <n v="1"/>
    <s v="2156,65488,High income,827,High spender,0.0126282677742487,0,0,46,603,45,207,36,18,54,1,3,4,6,1,0,0,0,0,0,0,0,62,50-65,2175,0,0,0,1,0,0,0,0,1,855"/>
  </r>
  <r>
    <n v="716"/>
    <x v="1431"/>
    <s v="High income"/>
    <x v="644"/>
    <s v="Low spender"/>
    <n v="3.685848212497162E-3"/>
    <n v="1"/>
    <n v="1"/>
    <n v="48"/>
    <n v="505"/>
    <n v="72"/>
    <n v="270"/>
    <n v="36"/>
    <n v="27"/>
    <n v="54"/>
    <n v="4"/>
    <n v="9"/>
    <n v="2"/>
    <n v="12"/>
    <n v="5"/>
    <x v="1"/>
    <n v="0"/>
    <n v="0"/>
    <n v="0"/>
    <n v="0"/>
    <n v="0"/>
    <n v="0"/>
    <n v="59"/>
    <s v="50-65"/>
    <n v="2637"/>
    <n v="0"/>
    <n v="0"/>
    <n v="0"/>
    <n v="1"/>
    <n v="0"/>
    <n v="0"/>
    <n v="0"/>
    <n v="1"/>
    <n v="0"/>
    <n v="856"/>
    <d v="2015-07-27T00:00:00"/>
    <n v="7"/>
    <s v="July"/>
    <n v="1"/>
    <s v="716,74881,High income,276,Low spender,0.00368584821249716,1,1,48,505,72,270,36,27,54,4,9,2,12,5,0,0,0,0,0,0,0,59,50-65,2637,0,0,0,1,0,0,0,1,0,856"/>
  </r>
  <r>
    <n v="2"/>
    <x v="1432"/>
    <s v="High income"/>
    <x v="796"/>
    <s v="High spender"/>
    <n v="1.4386146390054212E-2"/>
    <n v="0"/>
    <n v="0"/>
    <n v="36"/>
    <n v="488"/>
    <n v="21"/>
    <n v="238"/>
    <n v="56"/>
    <n v="108"/>
    <n v="28"/>
    <n v="1"/>
    <n v="8"/>
    <n v="7"/>
    <n v="11"/>
    <n v="6"/>
    <x v="1"/>
    <n v="0"/>
    <n v="0"/>
    <n v="0"/>
    <n v="0"/>
    <n v="0"/>
    <n v="0"/>
    <n v="70"/>
    <s v="66+"/>
    <n v="2857"/>
    <n v="0"/>
    <n v="0"/>
    <n v="0"/>
    <n v="1"/>
    <n v="0"/>
    <n v="1"/>
    <n v="0"/>
    <n v="0"/>
    <n v="0"/>
    <n v="883"/>
    <d v="2014-12-19T00:00:00"/>
    <n v="12"/>
    <s v="December"/>
    <n v="1"/>
    <s v="2,52203,High income,751,High spender,0.0143861463900542,0,0,36,488,21,238,56,108,28,1,8,7,11,6,0,0,0,0,0,0,0,70,66+,2857,0,0,0,1,0,1,0,0,0,883"/>
  </r>
  <r>
    <n v="447"/>
    <x v="1433"/>
    <s v="High income"/>
    <x v="181"/>
    <s v="Low spender"/>
    <n v="4.4827586206896552E-4"/>
    <n v="0"/>
    <n v="0"/>
    <n v="61"/>
    <n v="196"/>
    <n v="25"/>
    <n v="607"/>
    <n v="67"/>
    <n v="17"/>
    <n v="49"/>
    <n v="1"/>
    <n v="4"/>
    <n v="6"/>
    <n v="7"/>
    <n v="2"/>
    <x v="1"/>
    <n v="0"/>
    <n v="0"/>
    <n v="0"/>
    <n v="0"/>
    <n v="0"/>
    <n v="0"/>
    <n v="28"/>
    <s v="24-35"/>
    <n v="2720"/>
    <n v="0"/>
    <n v="1"/>
    <n v="0"/>
    <n v="0"/>
    <n v="0"/>
    <n v="1"/>
    <n v="0"/>
    <n v="0"/>
    <n v="0"/>
    <n v="863"/>
    <d v="2015-05-05T00:00:00"/>
    <n v="5"/>
    <s v="May"/>
    <n v="1"/>
    <s v="447,87000,High income,39,Low spender,0.000448275862068966,0,0,61,196,25,607,67,17,49,1,4,6,7,2,0,0,0,0,0,0,0,28,24-35,2720,0,1,0,0,0,1,0,0,0,863"/>
  </r>
  <r>
    <n v="1632"/>
    <x v="1434"/>
    <s v="High income"/>
    <x v="291"/>
    <s v="High spender"/>
    <n v="1.8721069775415738E-2"/>
    <n v="0"/>
    <n v="1"/>
    <n v="87"/>
    <n v="445"/>
    <n v="53"/>
    <n v="213"/>
    <n v="104"/>
    <n v="98"/>
    <n v="151"/>
    <n v="1"/>
    <n v="6"/>
    <n v="4"/>
    <n v="13"/>
    <n v="4"/>
    <x v="1"/>
    <n v="0"/>
    <n v="0"/>
    <n v="0"/>
    <n v="0"/>
    <n v="0"/>
    <n v="0"/>
    <n v="45"/>
    <s v="36-50"/>
    <n v="2345"/>
    <n v="0"/>
    <n v="0"/>
    <n v="0"/>
    <n v="0"/>
    <n v="1"/>
    <n v="0"/>
    <n v="1"/>
    <n v="0"/>
    <n v="0"/>
    <n v="762"/>
    <d v="2016-05-14T00:00:00"/>
    <n v="5"/>
    <s v="May"/>
    <n v="1"/>
    <s v="1632,58330,High income,1092,High spender,0.0187210697754157,0,1,87,445,53,213,104,98,151,1,6,4,13,4,0,0,0,0,0,0,0,45,36-50,2345,0,0,0,0,1,0,1,0,0,762"/>
  </r>
  <r>
    <n v="773"/>
    <x v="1435"/>
    <s v="High income"/>
    <x v="409"/>
    <s v="High spender"/>
    <n v="1.6222013674755328E-2"/>
    <n v="0"/>
    <n v="1"/>
    <n v="72"/>
    <n v="465"/>
    <n v="71"/>
    <n v="250"/>
    <n v="93"/>
    <n v="35"/>
    <n v="62"/>
    <n v="3"/>
    <n v="9"/>
    <n v="2"/>
    <n v="12"/>
    <n v="6"/>
    <x v="1"/>
    <n v="0"/>
    <n v="0"/>
    <n v="0"/>
    <n v="0"/>
    <n v="0"/>
    <n v="0"/>
    <n v="64"/>
    <s v="50-65"/>
    <n v="2619"/>
    <n v="0"/>
    <n v="1"/>
    <n v="0"/>
    <n v="0"/>
    <n v="0"/>
    <n v="0"/>
    <n v="1"/>
    <n v="0"/>
    <n v="0"/>
    <n v="852"/>
    <d v="2015-08-14T00:00:00"/>
    <n v="8"/>
    <s v="August"/>
    <n v="1"/>
    <s v="773,67131,High income,1089,High spender,0.0162220136747553,0,1,72,465,71,250,93,35,62,3,9,2,12,6,0,0,0,0,0,0,0,64,50-65,2619,0,1,0,0,0,0,1,0,0,852"/>
  </r>
  <r>
    <n v="1850"/>
    <x v="1436"/>
    <s v="High income"/>
    <x v="457"/>
    <s v="Low spender"/>
    <n v="2.1359414302376234E-3"/>
    <n v="0"/>
    <n v="0"/>
    <n v="30"/>
    <n v="283"/>
    <n v="17"/>
    <n v="372"/>
    <n v="138"/>
    <n v="106"/>
    <n v="44"/>
    <n v="1"/>
    <n v="3"/>
    <n v="8"/>
    <n v="12"/>
    <n v="1"/>
    <x v="1"/>
    <n v="0"/>
    <n v="0"/>
    <n v="0"/>
    <n v="0"/>
    <n v="0"/>
    <n v="0"/>
    <n v="25"/>
    <s v="24-35"/>
    <n v="2271"/>
    <n v="0"/>
    <n v="0"/>
    <n v="1"/>
    <n v="0"/>
    <n v="0"/>
    <n v="0"/>
    <n v="1"/>
    <n v="0"/>
    <n v="0"/>
    <n v="872"/>
    <d v="2016-07-27T00:00:00"/>
    <n v="7"/>
    <s v="July"/>
    <n v="1"/>
    <s v="1850,71163,High income,152,Low spender,0.00213594143023762,0,0,30,283,17,372,138,106,44,1,3,8,12,1,0,0,0,0,0,0,0,25,24-35,2271,0,0,1,0,0,0,1,0,0,872"/>
  </r>
  <r>
    <n v="1569"/>
    <x v="1437"/>
    <s v="High income"/>
    <x v="484"/>
    <s v="Low spender"/>
    <n v="1.0660169039823347E-3"/>
    <n v="0"/>
    <n v="1"/>
    <n v="77"/>
    <n v="225"/>
    <n v="162"/>
    <n v="387"/>
    <n v="106"/>
    <n v="36"/>
    <n v="29"/>
    <n v="1"/>
    <n v="5"/>
    <n v="10"/>
    <n v="8"/>
    <n v="3"/>
    <x v="1"/>
    <n v="0"/>
    <n v="0"/>
    <n v="0"/>
    <n v="0"/>
    <n v="0"/>
    <n v="0"/>
    <n v="44"/>
    <s v="36-50"/>
    <n v="2368"/>
    <n v="0"/>
    <n v="1"/>
    <n v="0"/>
    <n v="0"/>
    <n v="0"/>
    <n v="0"/>
    <n v="1"/>
    <n v="0"/>
    <n v="0"/>
    <n v="887"/>
    <d v="2016-04-21T00:00:00"/>
    <n v="4"/>
    <s v="April"/>
    <n v="1"/>
    <s v="1569,65665,High income,70,Low spender,0.00106601690398233,0,1,77,225,162,387,106,36,29,1,5,10,8,3,0,0,0,0,0,0,0,44,36-50,2368,0,1,0,0,0,0,1,0,0,887"/>
  </r>
  <r>
    <n v="617"/>
    <x v="1438"/>
    <s v="High income"/>
    <x v="149"/>
    <s v="Low spender"/>
    <n v="2.8188865398167724E-4"/>
    <n v="0"/>
    <n v="0"/>
    <n v="28"/>
    <n v="359"/>
    <n v="35"/>
    <n v="314"/>
    <n v="93"/>
    <n v="116"/>
    <n v="89"/>
    <n v="1"/>
    <n v="7"/>
    <n v="3"/>
    <n v="13"/>
    <n v="4"/>
    <x v="1"/>
    <n v="0"/>
    <n v="0"/>
    <n v="0"/>
    <n v="0"/>
    <n v="0"/>
    <n v="0"/>
    <n v="42"/>
    <s v="36-50"/>
    <n v="2664"/>
    <n v="0"/>
    <n v="0"/>
    <n v="0"/>
    <n v="1"/>
    <n v="0"/>
    <n v="1"/>
    <n v="0"/>
    <n v="0"/>
    <n v="0"/>
    <n v="828"/>
    <d v="2015-06-30T00:00:00"/>
    <n v="6"/>
    <s v="June"/>
    <n v="1"/>
    <s v="617,63855,High income,18,Low spender,0.000281888653981677,0,0,28,359,35,314,93,116,89,1,7,3,13,4,0,0,0,0,0,0,0,42,36-50,2664,0,0,0,1,0,1,0,0,0,828"/>
  </r>
  <r>
    <n v="127"/>
    <x v="1439"/>
    <s v="High income"/>
    <x v="797"/>
    <s v="High spender"/>
    <n v="1.369184773294232E-2"/>
    <n v="0"/>
    <n v="0"/>
    <n v="84"/>
    <n v="367"/>
    <n v="17"/>
    <n v="241"/>
    <n v="104"/>
    <n v="188"/>
    <n v="232"/>
    <n v="2"/>
    <n v="9"/>
    <n v="5"/>
    <n v="9"/>
    <n v="7"/>
    <x v="1"/>
    <n v="0"/>
    <n v="0"/>
    <n v="0"/>
    <n v="0"/>
    <n v="0"/>
    <n v="0"/>
    <n v="42"/>
    <s v="36-50"/>
    <n v="2822"/>
    <n v="0"/>
    <n v="0"/>
    <n v="0"/>
    <n v="1"/>
    <n v="0"/>
    <n v="1"/>
    <n v="0"/>
    <n v="0"/>
    <n v="0"/>
    <n v="685"/>
    <d v="2015-01-23T00:00:00"/>
    <n v="1"/>
    <s v="January"/>
    <n v="1"/>
    <s v="127,52513,High income,719,High spender,0.0136918477329423,0,0,84,367,17,241,104,188,232,2,9,5,9,7,0,0,0,0,0,0,0,42,36-50,2822,0,0,0,1,0,1,0,0,0,685"/>
  </r>
  <r>
    <n v="1750"/>
    <x v="1440"/>
    <s v="High income"/>
    <x v="278"/>
    <s v="Low spender"/>
    <n v="5.1364749447530315E-4"/>
    <n v="0"/>
    <n v="0"/>
    <n v="2"/>
    <n v="318"/>
    <n v="8"/>
    <n v="407"/>
    <n v="150"/>
    <n v="35"/>
    <n v="8"/>
    <n v="1"/>
    <n v="2"/>
    <n v="8"/>
    <n v="13"/>
    <n v="0"/>
    <x v="1"/>
    <n v="0"/>
    <n v="0"/>
    <n v="0"/>
    <n v="0"/>
    <n v="0"/>
    <n v="0"/>
    <n v="58"/>
    <s v="50-65"/>
    <n v="2305"/>
    <n v="0"/>
    <n v="1"/>
    <n v="0"/>
    <n v="0"/>
    <n v="0"/>
    <n v="0"/>
    <n v="1"/>
    <n v="0"/>
    <n v="0"/>
    <n v="910"/>
    <d v="2016-06-23T00:00:00"/>
    <n v="6"/>
    <s v="June"/>
    <n v="1"/>
    <s v="1750,83715,High income,43,Low spender,0.000513647494475303,0,0,2,318,8,407,150,35,8,1,2,8,13,0,0,0,0,0,0,0,0,58,50-65,2305,0,1,0,0,0,0,1,0,0,910"/>
  </r>
  <r>
    <n v="728"/>
    <x v="1441"/>
    <s v="High income"/>
    <x v="798"/>
    <s v="Low spender"/>
    <n v="6.8581599888314949E-3"/>
    <n v="0"/>
    <n v="1"/>
    <n v="61"/>
    <n v="356"/>
    <n v="80"/>
    <n v="329"/>
    <n v="138"/>
    <n v="17"/>
    <n v="106"/>
    <n v="2"/>
    <n v="7"/>
    <n v="6"/>
    <n v="10"/>
    <n v="5"/>
    <x v="1"/>
    <n v="0"/>
    <n v="0"/>
    <n v="0"/>
    <n v="0"/>
    <n v="0"/>
    <n v="0"/>
    <n v="69"/>
    <s v="66+"/>
    <n v="2634"/>
    <n v="0"/>
    <n v="1"/>
    <n v="0"/>
    <n v="0"/>
    <n v="0"/>
    <n v="0"/>
    <n v="1"/>
    <n v="0"/>
    <n v="0"/>
    <n v="814"/>
    <d v="2015-07-30T00:00:00"/>
    <n v="7"/>
    <s v="July"/>
    <n v="1"/>
    <s v="728,57304,High income,393,Low spender,0.00685815998883149,0,1,61,356,80,329,138,17,106,2,7,6,10,5,0,0,0,0,0,0,0,69,66+,2634,0,1,0,0,0,0,1,0,0,814"/>
  </r>
  <r>
    <n v="505"/>
    <x v="1442"/>
    <s v="High income"/>
    <x v="405"/>
    <s v="Low spender"/>
    <n v="8.5689802913453304E-4"/>
    <n v="0"/>
    <n v="1"/>
    <n v="5"/>
    <n v="493"/>
    <n v="26"/>
    <n v="206"/>
    <n v="116"/>
    <n v="80"/>
    <n v="80"/>
    <n v="4"/>
    <n v="8"/>
    <n v="3"/>
    <n v="12"/>
    <n v="6"/>
    <x v="1"/>
    <n v="0"/>
    <n v="0"/>
    <n v="0"/>
    <n v="0"/>
    <n v="0"/>
    <n v="0"/>
    <n v="49"/>
    <s v="36-50"/>
    <n v="2700"/>
    <n v="0"/>
    <n v="0"/>
    <n v="1"/>
    <n v="0"/>
    <n v="0"/>
    <n v="0"/>
    <n v="1"/>
    <n v="0"/>
    <n v="0"/>
    <n v="841"/>
    <d v="2015-05-25T00:00:00"/>
    <n v="5"/>
    <s v="May"/>
    <n v="1"/>
    <s v="505,58350,High income,50,Low spender,0.000856898029134533,0,1,5,493,26,206,116,80,80,4,8,3,12,6,0,0,0,0,0,0,0,49,36-50,2700,0,0,1,0,0,0,1,0,0,841"/>
  </r>
  <r>
    <n v="1081"/>
    <x v="1443"/>
    <s v="High income"/>
    <x v="639"/>
    <s v="High spender"/>
    <n v="9.3928882417598104E-3"/>
    <n v="0"/>
    <n v="1"/>
    <n v="38"/>
    <n v="512"/>
    <n v="53"/>
    <n v="98"/>
    <n v="81"/>
    <n v="179"/>
    <n v="89"/>
    <n v="3"/>
    <n v="8"/>
    <n v="5"/>
    <n v="10"/>
    <n v="5"/>
    <x v="1"/>
    <n v="0"/>
    <n v="0"/>
    <n v="0"/>
    <n v="0"/>
    <n v="0"/>
    <n v="0"/>
    <n v="55"/>
    <s v="50-65"/>
    <n v="2520"/>
    <n v="0"/>
    <n v="1"/>
    <n v="0"/>
    <n v="0"/>
    <n v="0"/>
    <n v="0"/>
    <n v="0"/>
    <n v="1"/>
    <n v="0"/>
    <n v="834"/>
    <d v="2015-11-21T00:00:00"/>
    <n v="11"/>
    <s v="November"/>
    <n v="1"/>
    <s v="1081,70053,High income,658,High spender,0.00939288824175981,0,1,38,512,53,98,81,179,89,3,8,5,10,5,0,0,0,0,0,0,0,55,50-65,2520,0,1,0,0,0,0,0,1,0,834"/>
  </r>
  <r>
    <n v="924"/>
    <x v="1444"/>
    <s v="High income"/>
    <x v="201"/>
    <s v="Low spender"/>
    <n v="5.0939191340337473E-4"/>
    <n v="0"/>
    <n v="0"/>
    <n v="51"/>
    <n v="398"/>
    <n v="61"/>
    <n v="265"/>
    <n v="138"/>
    <n v="61"/>
    <n v="53"/>
    <n v="1"/>
    <n v="3"/>
    <n v="4"/>
    <n v="6"/>
    <n v="1"/>
    <x v="1"/>
    <n v="0"/>
    <n v="0"/>
    <n v="0"/>
    <n v="0"/>
    <n v="0"/>
    <n v="0"/>
    <n v="66"/>
    <s v="66+"/>
    <n v="2573"/>
    <n v="0"/>
    <n v="1"/>
    <n v="0"/>
    <n v="0"/>
    <n v="0"/>
    <n v="0"/>
    <n v="1"/>
    <n v="0"/>
    <n v="0"/>
    <n v="870"/>
    <d v="2015-09-29T00:00:00"/>
    <n v="9"/>
    <s v="September"/>
    <n v="1"/>
    <s v="924,62820,High income,32,Low spender,0.000509391913403375,0,0,51,398,61,265,138,61,53,1,3,4,6,1,0,0,0,0,0,0,0,66,66+,2573,0,1,0,0,0,0,1,0,0,870"/>
  </r>
  <r>
    <n v="1450"/>
    <x v="1445"/>
    <s v="High income"/>
    <x v="799"/>
    <s v="High spender"/>
    <n v="1.7243300462421306E-2"/>
    <n v="0"/>
    <n v="0"/>
    <n v="54"/>
    <n v="354"/>
    <n v="21"/>
    <n v="311"/>
    <n v="167"/>
    <n v="75"/>
    <n v="32"/>
    <n v="1"/>
    <n v="9"/>
    <n v="3"/>
    <n v="4"/>
    <n v="4"/>
    <x v="1"/>
    <n v="0"/>
    <n v="0"/>
    <n v="0"/>
    <n v="0"/>
    <n v="0"/>
    <n v="0"/>
    <n v="49"/>
    <s v="36-50"/>
    <n v="2407"/>
    <n v="0"/>
    <n v="0"/>
    <n v="0"/>
    <n v="1"/>
    <n v="0"/>
    <n v="0"/>
    <n v="1"/>
    <n v="0"/>
    <n v="0"/>
    <n v="896"/>
    <d v="2016-03-13T00:00:00"/>
    <n v="3"/>
    <s v="March"/>
    <n v="1"/>
    <s v="1450,71796,High income,1238,High spender,0.0172433004624213,0,0,54,354,21,311,167,75,32,1,9,3,4,4,0,0,0,0,0,0,0,49,36-50,2407,0,0,0,1,0,0,1,0,0,896"/>
  </r>
  <r>
    <n v="119"/>
    <x v="1446"/>
    <s v="High income"/>
    <x v="800"/>
    <s v="Low spender"/>
    <n v="1.3281192355935954E-3"/>
    <n v="0"/>
    <n v="2"/>
    <n v="99"/>
    <n v="169"/>
    <n v="24"/>
    <n v="553"/>
    <n v="188"/>
    <n v="0"/>
    <n v="144"/>
    <n v="1"/>
    <n v="8"/>
    <n v="5"/>
    <n v="4"/>
    <n v="7"/>
    <x v="1"/>
    <n v="0"/>
    <n v="0"/>
    <n v="1"/>
    <n v="1"/>
    <n v="0"/>
    <n v="1"/>
    <n v="51"/>
    <s v="50-65"/>
    <n v="2825"/>
    <n v="0"/>
    <n v="1"/>
    <n v="0"/>
    <n v="0"/>
    <n v="0"/>
    <n v="0"/>
    <n v="0"/>
    <n v="0"/>
    <n v="1"/>
    <n v="790"/>
    <d v="2015-01-20T00:00:00"/>
    <n v="1"/>
    <s v="January"/>
    <n v="1"/>
    <s v="119,94871,High income,126,Low spender,0.0013281192355936,0,2,99,169,24,553,188,0,144,1,8,5,4,7,0,0,0,1,1,0,1,51,50-65,2825,0,1,0,0,0,0,0,0,1,790"/>
  </r>
  <r>
    <n v="231"/>
    <x v="1447"/>
    <s v="High income"/>
    <x v="603"/>
    <s v="High spender"/>
    <n v="2.3145787296730693E-2"/>
    <n v="0"/>
    <n v="0"/>
    <n v="68"/>
    <n v="347"/>
    <n v="44"/>
    <n v="534"/>
    <n v="17"/>
    <n v="0"/>
    <n v="26"/>
    <n v="1"/>
    <n v="3"/>
    <n v="5"/>
    <n v="12"/>
    <n v="2"/>
    <x v="1"/>
    <n v="0"/>
    <n v="0"/>
    <n v="0"/>
    <n v="0"/>
    <n v="0"/>
    <n v="0"/>
    <n v="35"/>
    <s v="24-35"/>
    <n v="2791"/>
    <n v="0"/>
    <n v="0"/>
    <n v="1"/>
    <n v="0"/>
    <n v="0"/>
    <n v="0"/>
    <n v="1"/>
    <n v="0"/>
    <n v="0"/>
    <n v="916"/>
    <d v="2015-02-23T00:00:00"/>
    <n v="2"/>
    <s v="February"/>
    <n v="1"/>
    <s v="231,70596,High income,1634,High spender,0.0231457872967307,0,0,68,347,44,534,17,0,26,1,3,5,12,2,0,0,0,0,0,0,0,35,24-35,2791,0,0,1,0,0,0,1,0,0,916"/>
  </r>
  <r>
    <n v="237"/>
    <x v="1448"/>
    <s v="High income"/>
    <x v="85"/>
    <s v="Low spender"/>
    <n v="2.1307982297983936E-4"/>
    <n v="0"/>
    <n v="1"/>
    <n v="57"/>
    <n v="888"/>
    <n v="0"/>
    <n v="57"/>
    <n v="0"/>
    <n v="0"/>
    <n v="76"/>
    <n v="2"/>
    <n v="8"/>
    <n v="5"/>
    <n v="11"/>
    <n v="5"/>
    <x v="1"/>
    <n v="0"/>
    <n v="0"/>
    <n v="0"/>
    <n v="0"/>
    <n v="0"/>
    <n v="0"/>
    <n v="68"/>
    <s v="66+"/>
    <n v="2787"/>
    <n v="0"/>
    <n v="0"/>
    <n v="0"/>
    <n v="1"/>
    <n v="0"/>
    <n v="0"/>
    <n v="0"/>
    <n v="0"/>
    <n v="1"/>
    <n v="869"/>
    <d v="2015-02-27T00:00:00"/>
    <n v="2"/>
    <s v="February"/>
    <n v="1"/>
    <s v="237,61010,High income,13,Low spender,0.000213079822979839,0,1,57,888,0,57,0,0,76,2,8,5,11,5,0,0,0,0,0,0,0,68,66+,2787,0,0,0,1,0,0,0,0,1,869"/>
  </r>
  <r>
    <n v="577"/>
    <x v="1449"/>
    <s v="High income"/>
    <x v="801"/>
    <s v="High spender"/>
    <n v="1.2161658141517477E-2"/>
    <n v="0"/>
    <n v="1"/>
    <n v="83"/>
    <n v="583"/>
    <n v="34"/>
    <n v="309"/>
    <n v="0"/>
    <n v="22"/>
    <n v="125"/>
    <n v="2"/>
    <n v="5"/>
    <n v="4"/>
    <n v="8"/>
    <n v="3"/>
    <x v="1"/>
    <n v="0"/>
    <n v="0"/>
    <n v="0"/>
    <n v="0"/>
    <n v="0"/>
    <n v="0"/>
    <n v="58"/>
    <s v="50-65"/>
    <n v="2681"/>
    <n v="0"/>
    <n v="0"/>
    <n v="0"/>
    <n v="1"/>
    <n v="0"/>
    <n v="0"/>
    <n v="1"/>
    <n v="0"/>
    <n v="0"/>
    <n v="823"/>
    <d v="2015-06-13T00:00:00"/>
    <n v="6"/>
    <s v="June"/>
    <n v="1"/>
    <s v="577,75072,High income,913,High spender,0.0121616581415175,0,1,83,583,34,309,0,22,125,2,5,4,8,3,0,0,0,0,0,0,0,58,50-65,2681,0,0,0,1,0,0,1,0,0,823"/>
  </r>
  <r>
    <n v="217"/>
    <x v="1450"/>
    <s v="High income"/>
    <x v="296"/>
    <s v="Low spender"/>
    <n v="1.3256153064380716E-3"/>
    <n v="0"/>
    <n v="1"/>
    <n v="31"/>
    <n v="711"/>
    <n v="28"/>
    <n v="142"/>
    <n v="49"/>
    <n v="18"/>
    <n v="47"/>
    <n v="2"/>
    <n v="3"/>
    <n v="2"/>
    <n v="9"/>
    <n v="8"/>
    <x v="1"/>
    <n v="0"/>
    <n v="0"/>
    <n v="0"/>
    <n v="0"/>
    <n v="0"/>
    <n v="0"/>
    <n v="45"/>
    <s v="36-50"/>
    <n v="2795"/>
    <n v="1"/>
    <n v="0"/>
    <n v="0"/>
    <n v="0"/>
    <n v="0"/>
    <n v="1"/>
    <n v="0"/>
    <n v="0"/>
    <n v="0"/>
    <n v="901"/>
    <d v="2015-02-19T00:00:00"/>
    <n v="2"/>
    <s v="February"/>
    <n v="1"/>
    <s v="217,67893,High income,90,Low spender,0.00132561530643807,0,1,31,711,28,142,49,18,47,2,3,2,9,8,0,0,0,0,0,0,0,45,36-50,2795,1,0,0,0,0,1,0,0,0,901"/>
  </r>
  <r>
    <n v="78"/>
    <x v="1451"/>
    <s v="High income"/>
    <x v="614"/>
    <s v="High spender"/>
    <n v="8.4526244035446497E-3"/>
    <n v="0"/>
    <n v="0"/>
    <n v="55"/>
    <n v="241"/>
    <n v="45"/>
    <n v="604"/>
    <n v="34"/>
    <n v="26"/>
    <n v="54"/>
    <n v="1"/>
    <n v="6"/>
    <n v="4"/>
    <n v="10"/>
    <n v="2"/>
    <x v="1"/>
    <n v="0"/>
    <n v="0"/>
    <n v="0"/>
    <n v="0"/>
    <n v="0"/>
    <n v="0"/>
    <n v="26"/>
    <s v="24-35"/>
    <n v="2835"/>
    <n v="0"/>
    <n v="0"/>
    <n v="0"/>
    <n v="1"/>
    <n v="0"/>
    <n v="0"/>
    <n v="1"/>
    <n v="0"/>
    <n v="0"/>
    <n v="896"/>
    <d v="2015-01-10T00:00:00"/>
    <n v="1"/>
    <s v="January"/>
    <n v="1"/>
    <s v="78,80685,High income,682,High spender,0.00845262440354465,0,0,55,241,45,604,34,26,54,1,6,4,10,2,0,0,0,0,0,0,0,26,24-35,2835,0,0,0,1,0,0,1,0,0,896"/>
  </r>
  <r>
    <n v="53"/>
    <x v="1452"/>
    <s v="High income"/>
    <x v="150"/>
    <s v="Low spender"/>
    <n v="6.0582244490290467E-4"/>
    <n v="0"/>
    <n v="1"/>
    <n v="37"/>
    <n v="789"/>
    <n v="0"/>
    <n v="133"/>
    <n v="0"/>
    <n v="28"/>
    <n v="152"/>
    <n v="7"/>
    <n v="11"/>
    <n v="5"/>
    <n v="8"/>
    <n v="7"/>
    <x v="1"/>
    <n v="0"/>
    <n v="0"/>
    <n v="0"/>
    <n v="0"/>
    <n v="0"/>
    <n v="0"/>
    <n v="62"/>
    <s v="50-65"/>
    <n v="2840"/>
    <n v="0"/>
    <n v="1"/>
    <n v="0"/>
    <n v="0"/>
    <n v="0"/>
    <n v="0"/>
    <n v="1"/>
    <n v="0"/>
    <n v="0"/>
    <n v="798"/>
    <d v="2015-01-05T00:00:00"/>
    <n v="1"/>
    <s v="January"/>
    <n v="1"/>
    <s v="53,61074,High income,37,Low spender,0.000605822444902905,0,1,37,789,0,133,0,28,152,7,11,5,8,7,0,0,0,0,0,0,0,62,50-65,2840,0,1,0,0,0,0,1,0,0,798"/>
  </r>
  <r>
    <n v="1282"/>
    <x v="1453"/>
    <s v="High income"/>
    <x v="18"/>
    <s v="Low spender"/>
    <n v="3.0087120398075745E-3"/>
    <n v="0"/>
    <n v="1"/>
    <n v="81"/>
    <n v="637"/>
    <n v="47"/>
    <n v="237"/>
    <n v="12"/>
    <n v="19"/>
    <n v="76"/>
    <n v="4"/>
    <n v="6"/>
    <n v="11"/>
    <n v="7"/>
    <n v="5"/>
    <x v="1"/>
    <n v="0"/>
    <n v="0"/>
    <n v="0"/>
    <n v="0"/>
    <n v="0"/>
    <n v="0"/>
    <n v="49"/>
    <s v="36-50"/>
    <n v="2455"/>
    <n v="0"/>
    <n v="1"/>
    <n v="0"/>
    <n v="0"/>
    <n v="0"/>
    <n v="0"/>
    <n v="0"/>
    <n v="0"/>
    <n v="1"/>
    <n v="876"/>
    <d v="2016-01-25T00:00:00"/>
    <n v="1"/>
    <s v="January"/>
    <n v="1"/>
    <s v="1282,60491,High income,182,Low spender,0.00300871203980757,0,1,81,637,47,237,12,19,76,4,6,11,7,5,0,0,0,0,0,0,0,49,36-50,2455,0,1,0,0,0,0,0,0,1,876"/>
  </r>
  <r>
    <n v="991"/>
    <x v="1454"/>
    <s v="High income"/>
    <x v="802"/>
    <s v="High spender"/>
    <n v="1.1453391875507634E-2"/>
    <n v="0"/>
    <n v="0"/>
    <n v="73"/>
    <n v="167"/>
    <n v="48"/>
    <n v="602"/>
    <n v="63"/>
    <n v="72"/>
    <n v="72"/>
    <n v="1"/>
    <n v="3"/>
    <n v="10"/>
    <n v="4"/>
    <n v="2"/>
    <x v="0"/>
    <n v="0"/>
    <n v="0"/>
    <n v="1"/>
    <n v="1"/>
    <n v="0"/>
    <n v="1"/>
    <n v="67"/>
    <s v="66+"/>
    <n v="2550"/>
    <n v="0"/>
    <n v="0"/>
    <n v="0"/>
    <n v="0"/>
    <n v="1"/>
    <n v="0"/>
    <n v="0"/>
    <n v="1"/>
    <n v="0"/>
    <n v="880"/>
    <d v="2015-10-22T00:00:00"/>
    <n v="10"/>
    <s v="October"/>
    <n v="1"/>
    <s v="991,84953,High income,973,High spender,0.0114533918755076,0,0,73,167,48,602,63,72,72,1,3,10,4,2,1,0,0,1,1,0,1,67,66+,2550,0,0,0,0,1,0,0,1,0,880"/>
  </r>
  <r>
    <n v="407"/>
    <x v="1455"/>
    <s v="High income"/>
    <x v="413"/>
    <s v="Low spender"/>
    <n v="2.3377808187934768E-3"/>
    <n v="0"/>
    <n v="1"/>
    <n v="63"/>
    <n v="789"/>
    <n v="0"/>
    <n v="142"/>
    <n v="12"/>
    <n v="9"/>
    <n v="38"/>
    <n v="2"/>
    <n v="2"/>
    <n v="4"/>
    <n v="8"/>
    <n v="8"/>
    <x v="1"/>
    <n v="0"/>
    <n v="0"/>
    <n v="0"/>
    <n v="0"/>
    <n v="0"/>
    <n v="0"/>
    <n v="45"/>
    <s v="36-50"/>
    <n v="2734"/>
    <n v="0"/>
    <n v="0"/>
    <n v="1"/>
    <n v="0"/>
    <n v="0"/>
    <n v="0"/>
    <n v="0"/>
    <n v="0"/>
    <n v="1"/>
    <n v="914"/>
    <d v="2015-04-21T00:00:00"/>
    <n v="4"/>
    <s v="April"/>
    <n v="1"/>
    <s v="407,52614,High income,123,Low spender,0.00233778081879348,0,1,63,789,0,142,12,9,38,2,2,4,8,8,0,0,0,0,0,0,0,45,36-50,2734,0,0,1,0,0,0,0,0,1,914"/>
  </r>
  <r>
    <n v="777"/>
    <x v="1456"/>
    <s v="High income"/>
    <x v="189"/>
    <s v="Low spender"/>
    <n v="5.4461166531620682E-4"/>
    <n v="1"/>
    <n v="2"/>
    <n v="26"/>
    <n v="733"/>
    <n v="9"/>
    <n v="180"/>
    <n v="12"/>
    <n v="19"/>
    <n v="66"/>
    <n v="11"/>
    <n v="6"/>
    <n v="3"/>
    <n v="5"/>
    <n v="4"/>
    <x v="1"/>
    <n v="0"/>
    <n v="0"/>
    <n v="0"/>
    <n v="0"/>
    <n v="0"/>
    <n v="0"/>
    <n v="63"/>
    <s v="50-65"/>
    <n v="2618"/>
    <n v="0"/>
    <n v="1"/>
    <n v="0"/>
    <n v="0"/>
    <n v="0"/>
    <n v="0"/>
    <n v="0"/>
    <n v="0"/>
    <n v="1"/>
    <n v="887"/>
    <d v="2015-08-15T00:00:00"/>
    <n v="8"/>
    <s v="August"/>
    <n v="1"/>
    <s v="777,75283,High income,41,Low spender,0.000544611665316207,1,2,26,733,9,180,12,19,66,11,6,3,5,4,0,0,0,0,0,0,0,63,50-65,2618,0,1,0,0,0,0,0,0,1,887"/>
  </r>
  <r>
    <n v="466"/>
    <x v="1457"/>
    <s v="High income"/>
    <x v="371"/>
    <s v="High spender"/>
    <n v="2.0168239288822155E-2"/>
    <n v="0"/>
    <n v="1"/>
    <n v="63"/>
    <n v="867"/>
    <n v="0"/>
    <n v="86"/>
    <n v="0"/>
    <n v="0"/>
    <n v="19"/>
    <n v="3"/>
    <n v="2"/>
    <n v="3"/>
    <n v="9"/>
    <n v="8"/>
    <x v="1"/>
    <n v="0"/>
    <n v="0"/>
    <n v="1"/>
    <n v="0"/>
    <n v="0"/>
    <n v="0"/>
    <n v="71"/>
    <s v="66+"/>
    <n v="2712"/>
    <n v="0"/>
    <n v="1"/>
    <n v="0"/>
    <n v="0"/>
    <n v="0"/>
    <n v="0"/>
    <n v="0"/>
    <n v="0"/>
    <n v="1"/>
    <n v="934"/>
    <d v="2015-05-13T00:00:00"/>
    <n v="5"/>
    <s v="May"/>
    <n v="1"/>
    <s v="466,58607,High income,1182,High spender,0.0201682392888222,0,1,63,867,0,86,0,0,19,3,2,3,9,8,0,0,0,1,0,0,0,71,66+,2712,0,1,0,0,0,0,0,0,1,934"/>
  </r>
  <r>
    <n v="338"/>
    <x v="1458"/>
    <s v="High income"/>
    <x v="96"/>
    <s v="Low spender"/>
    <n v="5.8520378305929434E-4"/>
    <n v="0"/>
    <n v="1"/>
    <n v="92"/>
    <n v="856"/>
    <n v="0"/>
    <n v="76"/>
    <n v="12"/>
    <n v="9"/>
    <n v="199"/>
    <n v="7"/>
    <n v="9"/>
    <n v="6"/>
    <n v="9"/>
    <n v="8"/>
    <x v="1"/>
    <n v="0"/>
    <n v="0"/>
    <n v="0"/>
    <n v="0"/>
    <n v="0"/>
    <n v="0"/>
    <n v="64"/>
    <s v="50-65"/>
    <n v="2757"/>
    <n v="0"/>
    <n v="1"/>
    <n v="0"/>
    <n v="0"/>
    <n v="0"/>
    <n v="0"/>
    <n v="0"/>
    <n v="1"/>
    <n v="0"/>
    <n v="754"/>
    <d v="2015-03-29T00:00:00"/>
    <n v="3"/>
    <s v="March"/>
    <n v="1"/>
    <s v="338,52973,High income,31,Low spender,0.000585203783059294,0,1,92,856,0,76,12,9,199,7,9,6,9,8,0,0,0,0,0,0,0,64,50-65,2757,0,1,0,0,0,0,0,1,0,754"/>
  </r>
  <r>
    <n v="2111"/>
    <x v="1459"/>
    <s v="High income"/>
    <x v="134"/>
    <s v="Low spender"/>
    <n v="3.6862961938991797E-4"/>
    <n v="0"/>
    <n v="1"/>
    <n v="55"/>
    <n v="790"/>
    <n v="19"/>
    <n v="133"/>
    <n v="12"/>
    <n v="0"/>
    <n v="19"/>
    <n v="3"/>
    <n v="8"/>
    <n v="3"/>
    <n v="13"/>
    <n v="6"/>
    <x v="1"/>
    <n v="0"/>
    <n v="0"/>
    <n v="1"/>
    <n v="0"/>
    <n v="0"/>
    <n v="0"/>
    <n v="45"/>
    <s v="36-50"/>
    <n v="2195"/>
    <n v="0"/>
    <n v="1"/>
    <n v="0"/>
    <n v="0"/>
    <n v="0"/>
    <n v="0"/>
    <n v="1"/>
    <n v="0"/>
    <n v="0"/>
    <n v="935"/>
    <d v="2016-10-11T00:00:00"/>
    <n v="10"/>
    <s v="October"/>
    <n v="1"/>
    <s v="2111,65106,High income,24,Low spender,0.000368629619389918,0,1,55,790,19,133,12,0,19,3,8,3,13,6,0,0,0,1,0,0,0,45,36-50,2195,0,1,0,0,0,0,1,0,0,935"/>
  </r>
  <r>
    <n v="1549"/>
    <x v="1460"/>
    <s v="High income"/>
    <x v="803"/>
    <s v="High spender"/>
    <n v="1.7837205593067149E-2"/>
    <n v="0"/>
    <n v="1"/>
    <n v="27"/>
    <n v="438"/>
    <n v="66"/>
    <n v="400"/>
    <n v="12"/>
    <n v="38"/>
    <n v="114"/>
    <n v="1"/>
    <n v="8"/>
    <n v="3"/>
    <n v="13"/>
    <n v="4"/>
    <x v="1"/>
    <n v="0"/>
    <n v="0"/>
    <n v="0"/>
    <n v="0"/>
    <n v="0"/>
    <n v="0"/>
    <n v="56"/>
    <s v="50-65"/>
    <n v="2375"/>
    <n v="0"/>
    <n v="1"/>
    <n v="0"/>
    <n v="0"/>
    <n v="0"/>
    <n v="0"/>
    <n v="1"/>
    <n v="0"/>
    <n v="0"/>
    <n v="840"/>
    <d v="2016-04-14T00:00:00"/>
    <n v="4"/>
    <s v="April"/>
    <n v="1"/>
    <s v="1549,75236,High income,1342,High spender,0.0178372055930671,0,1,27,438,66,400,12,38,114,1,8,3,13,4,0,0,0,0,0,0,0,56,50-65,2375,0,1,0,0,0,0,1,0,0,840"/>
  </r>
  <r>
    <n v="1149"/>
    <x v="1461"/>
    <s v="High income"/>
    <x v="804"/>
    <s v="High spender"/>
    <n v="2.9142892201975582E-2"/>
    <n v="0"/>
    <n v="2"/>
    <n v="34"/>
    <n v="743"/>
    <n v="19"/>
    <n v="181"/>
    <n v="12"/>
    <n v="0"/>
    <n v="200"/>
    <n v="2"/>
    <n v="7"/>
    <n v="6"/>
    <n v="11"/>
    <n v="5"/>
    <x v="1"/>
    <n v="0"/>
    <n v="1"/>
    <n v="0"/>
    <n v="0"/>
    <n v="0"/>
    <n v="0"/>
    <n v="62"/>
    <s v="50-65"/>
    <n v="2498"/>
    <n v="0"/>
    <n v="0"/>
    <n v="0"/>
    <n v="1"/>
    <n v="0"/>
    <n v="0"/>
    <n v="1"/>
    <n v="0"/>
    <n v="0"/>
    <n v="755"/>
    <d v="2015-12-13T00:00:00"/>
    <n v="12"/>
    <s v="December"/>
    <n v="1"/>
    <s v="1149,65196,High income,1900,High spender,0.0291428922019756,0,2,34,743,19,181,12,0,200,2,7,6,11,5,0,0,1,0,0,0,0,62,50-65,2498,0,0,0,1,0,0,1,0,0,755"/>
  </r>
  <r>
    <n v="1576"/>
    <x v="1205"/>
    <s v="High income"/>
    <x v="17"/>
    <s v="Low spender"/>
    <n v="6.0172092183645226E-4"/>
    <n v="0"/>
    <n v="1"/>
    <n v="80"/>
    <n v="742"/>
    <n v="28"/>
    <n v="152"/>
    <n v="25"/>
    <n v="9"/>
    <n v="57"/>
    <n v="2"/>
    <n v="6"/>
    <n v="8"/>
    <n v="10"/>
    <n v="4"/>
    <x v="1"/>
    <n v="0"/>
    <n v="0"/>
    <n v="0"/>
    <n v="0"/>
    <n v="0"/>
    <n v="0"/>
    <n v="51"/>
    <s v="50-65"/>
    <n v="2366"/>
    <n v="0"/>
    <n v="0"/>
    <n v="0"/>
    <n v="1"/>
    <n v="0"/>
    <n v="0"/>
    <n v="0"/>
    <n v="1"/>
    <n v="0"/>
    <n v="899"/>
    <d v="2016-04-23T00:00:00"/>
    <n v="4"/>
    <s v="April"/>
    <n v="1"/>
    <s v="1576,66476,High income,40,Low spender,0.000601720921836452,0,1,80,742,28,152,25,9,57,2,6,8,10,4,0,0,0,0,0,0,0,51,50-65,2366,0,0,0,1,0,0,0,1,0,899"/>
  </r>
  <r>
    <n v="645"/>
    <x v="1462"/>
    <s v="High income"/>
    <x v="370"/>
    <s v="Low spender"/>
    <n v="1.2390906152354273E-3"/>
    <n v="0"/>
    <n v="1"/>
    <n v="27"/>
    <n v="673"/>
    <n v="0"/>
    <n v="199"/>
    <n v="37"/>
    <n v="47"/>
    <n v="26"/>
    <n v="2"/>
    <n v="6"/>
    <n v="3"/>
    <n v="5"/>
    <n v="4"/>
    <x v="1"/>
    <n v="0"/>
    <n v="1"/>
    <n v="0"/>
    <n v="0"/>
    <n v="0"/>
    <n v="0"/>
    <n v="54"/>
    <s v="50-65"/>
    <n v="2659"/>
    <n v="1"/>
    <n v="0"/>
    <n v="0"/>
    <n v="0"/>
    <n v="0"/>
    <n v="0"/>
    <n v="1"/>
    <n v="0"/>
    <n v="0"/>
    <n v="930"/>
    <d v="2015-07-05T00:00:00"/>
    <n v="7"/>
    <s v="July"/>
    <n v="1"/>
    <s v="645,55686,High income,69,Low spender,0.00123909061523543,0,1,27,673,0,199,37,47,26,2,6,3,5,4,0,0,1,0,0,0,0,54,50-65,2659,1,0,0,0,0,0,1,0,0,930"/>
  </r>
  <r>
    <n v="457"/>
    <x v="1463"/>
    <s v="High income"/>
    <x v="259"/>
    <s v="Low spender"/>
    <n v="6.1492393658262707E-4"/>
    <n v="0"/>
    <n v="1"/>
    <n v="1"/>
    <n v="670"/>
    <n v="9"/>
    <n v="249"/>
    <n v="0"/>
    <n v="28"/>
    <n v="9"/>
    <n v="2"/>
    <n v="5"/>
    <n v="4"/>
    <n v="5"/>
    <n v="4"/>
    <x v="1"/>
    <n v="0"/>
    <n v="0"/>
    <n v="0"/>
    <n v="0"/>
    <n v="0"/>
    <n v="0"/>
    <n v="55"/>
    <s v="50-65"/>
    <n v="2716"/>
    <n v="0"/>
    <n v="1"/>
    <n v="0"/>
    <n v="0"/>
    <n v="0"/>
    <n v="0"/>
    <n v="0"/>
    <n v="1"/>
    <n v="0"/>
    <n v="947"/>
    <d v="2015-05-09T00:00:00"/>
    <n v="5"/>
    <s v="May"/>
    <n v="1"/>
    <s v="457,74806,High income,46,Low spender,0.000614923936582627,0,1,1,670,9,249,0,28,9,2,5,4,5,4,0,0,0,0,0,0,0,55,50-65,2716,0,1,0,0,0,0,0,1,0,947"/>
  </r>
  <r>
    <n v="1668"/>
    <x v="1464"/>
    <s v="High income"/>
    <x v="805"/>
    <s v="High spender"/>
    <n v="3.0200160128102484E-2"/>
    <n v="0"/>
    <n v="1"/>
    <n v="61"/>
    <n v="515"/>
    <n v="47"/>
    <n v="267"/>
    <n v="62"/>
    <n v="66"/>
    <n v="38"/>
    <n v="2"/>
    <n v="5"/>
    <n v="5"/>
    <n v="4"/>
    <n v="3"/>
    <x v="1"/>
    <n v="0"/>
    <n v="0"/>
    <n v="1"/>
    <n v="0"/>
    <n v="0"/>
    <n v="0"/>
    <n v="61"/>
    <s v="50-65"/>
    <n v="2333"/>
    <n v="0"/>
    <n v="0"/>
    <n v="1"/>
    <n v="0"/>
    <n v="0"/>
    <n v="0"/>
    <n v="1"/>
    <n v="0"/>
    <n v="0"/>
    <n v="919"/>
    <d v="2016-05-26T00:00:00"/>
    <n v="5"/>
    <s v="May"/>
    <n v="1"/>
    <s v="1668,62450,High income,1886,High spender,0.0302001601281025,0,1,61,515,47,267,62,66,38,2,5,5,4,3,0,0,0,1,0,0,0,61,50-65,2333,0,0,1,0,0,0,1,0,0,919"/>
  </r>
  <r>
    <n v="1268"/>
    <x v="1465"/>
    <s v="High income"/>
    <x v="640"/>
    <s v="Low spender"/>
    <n v="5.7081645829664849E-3"/>
    <n v="0"/>
    <n v="0"/>
    <n v="86"/>
    <n v="389"/>
    <n v="66"/>
    <n v="408"/>
    <n v="37"/>
    <n v="57"/>
    <n v="85"/>
    <n v="1"/>
    <n v="4"/>
    <n v="4"/>
    <n v="6"/>
    <n v="2"/>
    <x v="1"/>
    <n v="0"/>
    <n v="0"/>
    <n v="0"/>
    <n v="0"/>
    <n v="0"/>
    <n v="0"/>
    <n v="63"/>
    <s v="50-65"/>
    <n v="2461"/>
    <n v="0"/>
    <n v="0"/>
    <n v="0"/>
    <n v="1"/>
    <n v="0"/>
    <n v="0"/>
    <n v="0"/>
    <n v="1"/>
    <n v="0"/>
    <n v="872"/>
    <d v="2016-01-19T00:00:00"/>
    <n v="1"/>
    <s v="January"/>
    <n v="1"/>
    <s v="1268,68148,High income,389,Low spender,0.00570816458296648,0,0,86,389,66,408,37,57,85,1,4,4,6,2,0,0,0,0,0,0,0,63,50-65,2461,0,0,0,1,0,0,0,1,0,872"/>
  </r>
  <r>
    <n v="1571"/>
    <x v="1466"/>
    <s v="High income"/>
    <x v="806"/>
    <s v="High spender"/>
    <n v="1.0647586708707251E-2"/>
    <n v="0"/>
    <n v="0"/>
    <n v="78"/>
    <n v="255"/>
    <n v="47"/>
    <n v="573"/>
    <n v="52"/>
    <n v="32"/>
    <n v="15"/>
    <n v="1"/>
    <n v="5"/>
    <n v="3"/>
    <n v="6"/>
    <n v="1"/>
    <x v="1"/>
    <n v="0"/>
    <n v="0"/>
    <n v="0"/>
    <n v="0"/>
    <n v="0"/>
    <n v="0"/>
    <n v="70"/>
    <s v="66+"/>
    <n v="2368"/>
    <n v="1"/>
    <n v="0"/>
    <n v="0"/>
    <n v="0"/>
    <n v="0"/>
    <n v="0"/>
    <n v="1"/>
    <n v="0"/>
    <n v="0"/>
    <n v="944"/>
    <d v="2016-04-21T00:00:00"/>
    <n v="4"/>
    <s v="April"/>
    <n v="1"/>
    <s v="1571,82460,High income,878,High spender,0.0106475867087073,0,0,78,255,47,573,52,32,15,1,5,3,6,1,0,0,0,0,0,0,0,70,66+,2368,1,0,0,0,0,0,1,0,0,944"/>
  </r>
  <r>
    <n v="527"/>
    <x v="1467"/>
    <s v="High income"/>
    <x v="807"/>
    <s v="High spender"/>
    <n v="2.0866560340244551E-2"/>
    <n v="0"/>
    <n v="1"/>
    <n v="8"/>
    <n v="530"/>
    <n v="142"/>
    <n v="217"/>
    <n v="62"/>
    <n v="9"/>
    <n v="56"/>
    <n v="4"/>
    <n v="7"/>
    <n v="4"/>
    <n v="13"/>
    <n v="5"/>
    <x v="1"/>
    <n v="0"/>
    <n v="0"/>
    <n v="1"/>
    <n v="0"/>
    <n v="0"/>
    <n v="0"/>
    <n v="60"/>
    <s v="50-65"/>
    <n v="2694"/>
    <n v="0"/>
    <n v="1"/>
    <n v="0"/>
    <n v="0"/>
    <n v="0"/>
    <n v="0"/>
    <n v="1"/>
    <n v="0"/>
    <n v="0"/>
    <n v="904"/>
    <d v="2015-05-31T00:00:00"/>
    <n v="5"/>
    <s v="May"/>
    <n v="1"/>
    <s v="527,67716,High income,1413,High spender,0.0208665603402446,0,1,8,530,142,217,62,9,56,4,7,4,13,5,0,0,0,1,0,0,0,60,50-65,2694,0,1,0,0,0,0,1,0,0,904"/>
  </r>
  <r>
    <n v="1951"/>
    <x v="1468"/>
    <s v="High income"/>
    <x v="214"/>
    <s v="Low spender"/>
    <n v="3.2346843948816927E-3"/>
    <n v="0"/>
    <n v="0"/>
    <n v="22"/>
    <n v="760"/>
    <n v="38"/>
    <n v="104"/>
    <n v="50"/>
    <n v="9"/>
    <n v="38"/>
    <n v="2"/>
    <n v="7"/>
    <n v="3"/>
    <n v="4"/>
    <n v="4"/>
    <x v="1"/>
    <n v="0"/>
    <n v="0"/>
    <n v="1"/>
    <n v="0"/>
    <n v="0"/>
    <n v="0"/>
    <n v="76"/>
    <s v="66+"/>
    <n v="2242"/>
    <n v="0"/>
    <n v="1"/>
    <n v="0"/>
    <n v="0"/>
    <n v="0"/>
    <n v="0"/>
    <n v="1"/>
    <n v="0"/>
    <n v="0"/>
    <n v="923"/>
    <d v="2016-08-25T00:00:00"/>
    <n v="8"/>
    <s v="August"/>
    <n v="1"/>
    <s v="1951,55956,High income,181,Low spender,0.00323468439488169,0,0,22,760,38,104,50,9,38,2,7,3,4,4,0,0,0,1,0,0,0,76,66+,2242,0,1,0,0,0,0,1,0,0,923"/>
  </r>
  <r>
    <n v="1494"/>
    <x v="1469"/>
    <s v="High income"/>
    <x v="367"/>
    <s v="Low spender"/>
    <n v="6.4873069108178905E-4"/>
    <n v="0"/>
    <n v="0"/>
    <n v="4"/>
    <n v="179"/>
    <n v="28"/>
    <n v="520"/>
    <n v="111"/>
    <n v="123"/>
    <n v="47"/>
    <n v="1"/>
    <n v="3"/>
    <n v="8"/>
    <n v="13"/>
    <n v="1"/>
    <x v="1"/>
    <n v="0"/>
    <n v="0"/>
    <n v="0"/>
    <n v="0"/>
    <n v="0"/>
    <n v="1"/>
    <n v="71"/>
    <s v="66+"/>
    <n v="2394"/>
    <n v="0"/>
    <n v="1"/>
    <n v="0"/>
    <n v="0"/>
    <n v="0"/>
    <n v="0"/>
    <n v="0"/>
    <n v="1"/>
    <n v="0"/>
    <n v="914"/>
    <d v="2016-03-26T00:00:00"/>
    <n v="3"/>
    <s v="March"/>
    <n v="1"/>
    <s v="1494,81698,High income,53,Low spender,0.000648730691081789,0,0,4,179,28,520,111,123,47,1,3,8,13,1,0,0,0,0,0,0,1,71,66+,2394,0,1,0,0,0,0,0,1,0,914"/>
  </r>
  <r>
    <n v="1124"/>
    <x v="1470"/>
    <s v="High income"/>
    <x v="302"/>
    <s v="Low spender"/>
    <n v="1.0084083460620171E-3"/>
    <n v="0"/>
    <n v="2"/>
    <n v="51"/>
    <n v="615"/>
    <n v="28"/>
    <n v="259"/>
    <n v="12"/>
    <n v="48"/>
    <n v="30"/>
    <n v="4"/>
    <n v="6"/>
    <n v="5"/>
    <n v="13"/>
    <n v="4"/>
    <x v="1"/>
    <n v="0"/>
    <n v="0"/>
    <n v="1"/>
    <n v="0"/>
    <n v="0"/>
    <n v="0"/>
    <n v="68"/>
    <s v="66+"/>
    <n v="2507"/>
    <n v="0"/>
    <n v="1"/>
    <n v="0"/>
    <n v="0"/>
    <n v="0"/>
    <n v="0"/>
    <n v="1"/>
    <n v="0"/>
    <n v="0"/>
    <n v="932"/>
    <d v="2015-12-04T00:00:00"/>
    <n v="12"/>
    <s v="December"/>
    <n v="1"/>
    <s v="1124,67433,High income,68,Low spender,0.00100840834606202,0,2,51,615,28,259,12,48,30,4,6,5,13,4,0,0,0,1,0,0,0,68,66+,2507,0,1,0,0,0,0,1,0,0,932"/>
  </r>
  <r>
    <n v="366"/>
    <x v="1471"/>
    <s v="High income"/>
    <x v="400"/>
    <s v="Low spender"/>
    <n v="7.4445877079879659E-3"/>
    <n v="0"/>
    <n v="1"/>
    <n v="9"/>
    <n v="460"/>
    <n v="35"/>
    <n v="422"/>
    <n v="33"/>
    <n v="12"/>
    <n v="153"/>
    <n v="2"/>
    <n v="6"/>
    <n v="6"/>
    <n v="7"/>
    <n v="4"/>
    <x v="1"/>
    <n v="0"/>
    <n v="0"/>
    <n v="0"/>
    <n v="0"/>
    <n v="0"/>
    <n v="0"/>
    <n v="62"/>
    <s v="50-65"/>
    <n v="2749"/>
    <n v="0"/>
    <n v="1"/>
    <n v="0"/>
    <n v="0"/>
    <n v="0"/>
    <n v="0"/>
    <n v="1"/>
    <n v="0"/>
    <n v="0"/>
    <n v="809"/>
    <d v="2015-04-06T00:00:00"/>
    <n v="4"/>
    <s v="April"/>
    <n v="1"/>
    <s v="366,65148,High income,485,Low spender,0.00744458770798797,0,1,9,460,35,422,33,12,153,2,6,6,7,4,0,0,0,0,0,0,0,62,50-65,2749,0,1,0,0,0,0,1,0,0,809"/>
  </r>
  <r>
    <n v="134"/>
    <x v="1472"/>
    <s v="High income"/>
    <x v="808"/>
    <s v="High spender"/>
    <n v="1.050143201345638E-2"/>
    <n v="0"/>
    <n v="1"/>
    <n v="21"/>
    <n v="507"/>
    <n v="19"/>
    <n v="364"/>
    <n v="25"/>
    <n v="47"/>
    <n v="9"/>
    <n v="3"/>
    <n v="9"/>
    <n v="5"/>
    <n v="10"/>
    <n v="7"/>
    <x v="1"/>
    <n v="0"/>
    <n v="0"/>
    <n v="0"/>
    <n v="0"/>
    <n v="0"/>
    <n v="0"/>
    <n v="44"/>
    <s v="36-50"/>
    <n v="2819"/>
    <n v="0"/>
    <n v="1"/>
    <n v="0"/>
    <n v="0"/>
    <n v="0"/>
    <n v="0"/>
    <n v="1"/>
    <n v="0"/>
    <n v="0"/>
    <n v="953"/>
    <d v="2015-01-26T00:00:00"/>
    <n v="1"/>
    <s v="January"/>
    <n v="1"/>
    <s v="134,65991,High income,693,High spender,0.0105014320134564,0,1,21,507,19,364,25,47,9,3,9,5,10,7,0,0,0,0,0,0,0,44,36-50,2819,0,1,0,0,0,0,1,0,0,953"/>
  </r>
  <r>
    <n v="810"/>
    <x v="1473"/>
    <s v="High income"/>
    <x v="188"/>
    <s v="Low spender"/>
    <n v="2.5707942196081485E-3"/>
    <n v="0"/>
    <n v="0"/>
    <n v="5"/>
    <n v="168"/>
    <n v="148"/>
    <n v="444"/>
    <n v="32"/>
    <n v="172"/>
    <n v="148"/>
    <n v="1"/>
    <n v="6"/>
    <n v="9"/>
    <n v="13"/>
    <n v="2"/>
    <x v="0"/>
    <n v="1"/>
    <n v="0"/>
    <n v="1"/>
    <n v="1"/>
    <n v="0"/>
    <n v="1"/>
    <n v="46"/>
    <s v="36-50"/>
    <n v="2609"/>
    <n v="1"/>
    <n v="0"/>
    <n v="0"/>
    <n v="0"/>
    <n v="0"/>
    <n v="0"/>
    <n v="1"/>
    <n v="0"/>
    <n v="0"/>
    <n v="816"/>
    <d v="2015-08-24T00:00:00"/>
    <n v="8"/>
    <s v="August"/>
    <n v="1"/>
    <s v="810,102692,High income,264,Low spender,0.00257079421960815,0,0,5,168,148,444,32,172,148,1,6,9,13,2,1,1,0,1,1,0,1,46,36-50,2609,1,0,0,0,0,0,1,0,0,816"/>
  </r>
  <r>
    <n v="652"/>
    <x v="1474"/>
    <s v="High income"/>
    <x v="251"/>
    <s v="Low spender"/>
    <n v="2.1128248468201986E-4"/>
    <n v="0"/>
    <n v="1"/>
    <n v="24"/>
    <n v="656"/>
    <n v="38"/>
    <n v="161"/>
    <n v="62"/>
    <n v="47"/>
    <n v="37"/>
    <n v="3"/>
    <n v="8"/>
    <n v="9"/>
    <n v="7"/>
    <n v="7"/>
    <x v="1"/>
    <n v="0"/>
    <n v="0"/>
    <n v="0"/>
    <n v="0"/>
    <n v="0"/>
    <n v="0"/>
    <n v="51"/>
    <s v="50-65"/>
    <n v="2657"/>
    <n v="0"/>
    <n v="1"/>
    <n v="0"/>
    <n v="0"/>
    <n v="0"/>
    <n v="0"/>
    <n v="1"/>
    <n v="0"/>
    <n v="0"/>
    <n v="927"/>
    <d v="2015-07-07T00:00:00"/>
    <n v="7"/>
    <s v="July"/>
    <n v="1"/>
    <s v="652,56796,High income,12,Low spender,0.00021128248468202,0,1,24,656,38,161,62,47,37,3,8,9,7,7,0,0,0,0,0,0,0,51,50-65,2657,0,1,0,0,0,0,1,0,0,927"/>
  </r>
  <r>
    <n v="1161"/>
    <x v="1475"/>
    <s v="High income"/>
    <x v="809"/>
    <s v="High spender"/>
    <n v="2.3358577086083514E-2"/>
    <n v="0"/>
    <n v="1"/>
    <n v="21"/>
    <n v="572"/>
    <n v="19"/>
    <n v="286"/>
    <n v="50"/>
    <n v="38"/>
    <n v="248"/>
    <n v="3"/>
    <n v="6"/>
    <n v="3"/>
    <n v="5"/>
    <n v="3"/>
    <x v="1"/>
    <n v="0"/>
    <n v="0"/>
    <n v="0"/>
    <n v="0"/>
    <n v="0"/>
    <n v="0"/>
    <n v="69"/>
    <s v="66+"/>
    <n v="2494"/>
    <n v="0"/>
    <n v="1"/>
    <n v="0"/>
    <n v="0"/>
    <n v="0"/>
    <n v="0"/>
    <n v="1"/>
    <n v="0"/>
    <n v="0"/>
    <n v="717"/>
    <d v="2015-12-17T00:00:00"/>
    <n v="12"/>
    <s v="December"/>
    <n v="1"/>
    <s v="1161,71965,High income,1681,High spender,0.0233585770860835,0,1,21,572,19,286,50,38,248,3,6,3,5,3,0,0,0,0,0,0,0,69,66+,2494,0,1,0,0,0,0,1,0,0,717"/>
  </r>
  <r>
    <n v="186"/>
    <x v="1476"/>
    <s v="High income"/>
    <x v="488"/>
    <s v="Low spender"/>
    <n v="9.0591249451498293E-4"/>
    <n v="0"/>
    <n v="1"/>
    <n v="65"/>
    <n v="561"/>
    <n v="85"/>
    <n v="171"/>
    <n v="25"/>
    <n v="123"/>
    <n v="114"/>
    <n v="2"/>
    <n v="4"/>
    <n v="7"/>
    <n v="13"/>
    <n v="2"/>
    <x v="1"/>
    <n v="0"/>
    <n v="0"/>
    <n v="0"/>
    <n v="0"/>
    <n v="0"/>
    <n v="0"/>
    <n v="53"/>
    <s v="50-65"/>
    <n v="2805"/>
    <n v="1"/>
    <n v="0"/>
    <n v="0"/>
    <n v="0"/>
    <n v="0"/>
    <n v="0"/>
    <n v="1"/>
    <n v="0"/>
    <n v="0"/>
    <n v="851"/>
    <d v="2015-02-09T00:00:00"/>
    <n v="2"/>
    <s v="February"/>
    <n v="1"/>
    <s v="186,70647,High income,64,Low spender,0.000905912494514983,0,1,65,561,85,171,25,123,114,2,4,7,13,2,0,0,0,0,0,0,0,53,50-65,2805,1,0,0,0,0,0,1,0,0,851"/>
  </r>
  <r>
    <n v="731"/>
    <x v="1477"/>
    <s v="High income"/>
    <x v="525"/>
    <s v="Low spender"/>
    <n v="1.4710208884966167E-3"/>
    <n v="0"/>
    <n v="0"/>
    <n v="69"/>
    <n v="722"/>
    <n v="27"/>
    <n v="102"/>
    <n v="44"/>
    <n v="72"/>
    <n v="168"/>
    <n v="0"/>
    <n v="6"/>
    <n v="8"/>
    <n v="13"/>
    <n v="2"/>
    <x v="0"/>
    <n v="0"/>
    <n v="0"/>
    <n v="1"/>
    <n v="1"/>
    <n v="0"/>
    <n v="1"/>
    <n v="37"/>
    <s v="36-50"/>
    <n v="2633"/>
    <n v="0"/>
    <n v="0"/>
    <n v="1"/>
    <n v="0"/>
    <n v="0"/>
    <n v="0"/>
    <n v="1"/>
    <n v="0"/>
    <n v="0"/>
    <n v="799"/>
    <d v="2015-07-31T00:00:00"/>
    <n v="7"/>
    <s v="July"/>
    <n v="1"/>
    <s v="731,101970,High income,150,Low spender,0.00147102088849662,0,0,69,722,27,102,44,72,168,0,6,8,13,2,1,0,0,1,1,0,1,37,36-50,2633,0,0,1,0,0,0,1,0,0,799"/>
  </r>
  <r>
    <n v="1492"/>
    <x v="1478"/>
    <s v="High income"/>
    <x v="114"/>
    <s v="Low spender"/>
    <n v="9.9549656316662706E-4"/>
    <n v="0"/>
    <n v="0"/>
    <n v="84"/>
    <n v="508"/>
    <n v="124"/>
    <n v="249"/>
    <n v="50"/>
    <n v="38"/>
    <n v="134"/>
    <n v="1"/>
    <n v="6"/>
    <n v="5"/>
    <n v="13"/>
    <n v="3"/>
    <x v="1"/>
    <n v="0"/>
    <n v="0"/>
    <n v="0"/>
    <n v="0"/>
    <n v="0"/>
    <n v="0"/>
    <n v="75"/>
    <s v="66+"/>
    <n v="2395"/>
    <n v="0"/>
    <n v="0"/>
    <n v="0"/>
    <n v="0"/>
    <n v="1"/>
    <n v="0"/>
    <n v="1"/>
    <n v="0"/>
    <n v="0"/>
    <n v="835"/>
    <d v="2016-03-25T00:00:00"/>
    <n v="3"/>
    <s v="March"/>
    <n v="1"/>
    <s v="1492,63285,High income,63,Low spender,0.000995496563166627,0,0,84,508,124,249,50,38,134,1,6,5,13,3,0,0,0,0,0,0,0,75,66+,2395,0,0,0,0,1,0,1,0,0,835"/>
  </r>
  <r>
    <n v="1955"/>
    <x v="1479"/>
    <s v="High income"/>
    <x v="90"/>
    <s v="Low spender"/>
    <n v="1.4783096294030689E-3"/>
    <n v="0"/>
    <n v="0"/>
    <n v="29"/>
    <n v="434"/>
    <n v="22"/>
    <n v="388"/>
    <n v="104"/>
    <n v="22"/>
    <n v="34"/>
    <n v="1"/>
    <n v="10"/>
    <n v="7"/>
    <n v="10"/>
    <n v="4"/>
    <x v="0"/>
    <n v="0"/>
    <n v="0"/>
    <n v="0"/>
    <n v="0"/>
    <n v="0"/>
    <n v="0"/>
    <n v="60"/>
    <s v="50-65"/>
    <n v="2240"/>
    <n v="0"/>
    <n v="0"/>
    <n v="0"/>
    <n v="1"/>
    <n v="0"/>
    <n v="0"/>
    <n v="1"/>
    <n v="0"/>
    <n v="0"/>
    <n v="936"/>
    <d v="2016-08-27T00:00:00"/>
    <n v="8"/>
    <s v="August"/>
    <n v="1"/>
    <s v="1955,78468,High income,116,Low spender,0.00147830962940307,0,0,29,434,22,388,104,22,34,1,10,7,10,4,1,0,0,0,0,0,0,60,50-65,2240,0,0,0,1,0,0,1,0,0,936"/>
  </r>
  <r>
    <n v="467"/>
    <x v="1480"/>
    <s v="High income"/>
    <x v="467"/>
    <s v="Low spender"/>
    <n v="1.8472622034759318E-3"/>
    <n v="0"/>
    <n v="1"/>
    <n v="97"/>
    <n v="382"/>
    <n v="114"/>
    <n v="276"/>
    <n v="75"/>
    <n v="124"/>
    <n v="38"/>
    <n v="2"/>
    <n v="6"/>
    <n v="4"/>
    <n v="4"/>
    <n v="3"/>
    <x v="1"/>
    <n v="0"/>
    <n v="0"/>
    <n v="0"/>
    <n v="0"/>
    <n v="0"/>
    <n v="0"/>
    <n v="62"/>
    <s v="50-65"/>
    <n v="2712"/>
    <n v="0"/>
    <n v="0"/>
    <n v="0"/>
    <n v="1"/>
    <n v="0"/>
    <n v="0"/>
    <n v="1"/>
    <n v="0"/>
    <n v="0"/>
    <n v="933"/>
    <d v="2015-05-13T00:00:00"/>
    <n v="5"/>
    <s v="May"/>
    <n v="1"/>
    <s v="467,64961,High income,120,Low spender,0.00184726220347593,0,1,97,382,114,276,75,124,38,2,6,4,4,3,0,0,0,0,0,0,0,62,50-65,2712,0,0,0,1,0,0,1,0,0,933"/>
  </r>
  <r>
    <n v="458"/>
    <x v="1481"/>
    <s v="High income"/>
    <x v="705"/>
    <s v="High spender"/>
    <n v="1.2076624097723487E-2"/>
    <n v="0"/>
    <n v="0"/>
    <n v="58"/>
    <n v="471"/>
    <n v="102"/>
    <n v="125"/>
    <n v="212"/>
    <n v="61"/>
    <n v="245"/>
    <n v="1"/>
    <n v="4"/>
    <n v="10"/>
    <n v="7"/>
    <n v="1"/>
    <x v="0"/>
    <n v="0"/>
    <n v="0"/>
    <n v="0"/>
    <n v="1"/>
    <n v="0"/>
    <n v="1"/>
    <n v="27"/>
    <s v="24-35"/>
    <n v="2716"/>
    <n v="0"/>
    <n v="0"/>
    <n v="1"/>
    <n v="0"/>
    <n v="0"/>
    <n v="0"/>
    <n v="1"/>
    <n v="0"/>
    <n v="0"/>
    <n v="726"/>
    <d v="2015-05-09T00:00:00"/>
    <n v="5"/>
    <s v="May"/>
    <n v="1"/>
    <s v="458,79244,High income,957,High spender,0.0120766240977235,0,0,58,471,102,125,212,61,245,1,4,10,7,1,1,0,0,0,1,0,1,27,24-35,2716,0,0,1,0,0,0,1,0,0,726"/>
  </r>
  <r>
    <n v="2162"/>
    <x v="1482"/>
    <s v="High income"/>
    <x v="435"/>
    <s v="Low spender"/>
    <n v="7.8976837390228093E-4"/>
    <n v="0"/>
    <n v="0"/>
    <n v="0"/>
    <n v="189"/>
    <n v="104"/>
    <n v="379"/>
    <n v="111"/>
    <n v="189"/>
    <n v="218"/>
    <n v="1"/>
    <n v="4"/>
    <n v="4"/>
    <n v="6"/>
    <n v="1"/>
    <x v="1"/>
    <n v="0"/>
    <n v="0"/>
    <n v="0"/>
    <n v="0"/>
    <n v="0"/>
    <n v="1"/>
    <n v="50"/>
    <s v="36-50"/>
    <n v="2172"/>
    <n v="1"/>
    <n v="0"/>
    <n v="0"/>
    <n v="0"/>
    <n v="0"/>
    <n v="0"/>
    <n v="1"/>
    <n v="0"/>
    <n v="0"/>
    <n v="754"/>
    <d v="2016-11-03T00:00:00"/>
    <n v="11"/>
    <s v="November"/>
    <n v="1"/>
    <s v="2162,84835,High income,67,Low spender,0.000789768373902281,0,0,0,189,104,379,111,189,218,1,4,4,6,1,0,0,0,0,0,0,1,50,36-50,2172,1,0,0,0,0,0,1,0,0,754"/>
  </r>
  <r>
    <n v="1638"/>
    <x v="1483"/>
    <s v="High income"/>
    <x v="424"/>
    <s v="High spender"/>
    <n v="1.349965122481638E-2"/>
    <n v="0"/>
    <n v="0"/>
    <n v="86"/>
    <n v="741"/>
    <n v="19"/>
    <n v="154"/>
    <n v="50"/>
    <n v="9"/>
    <n v="28"/>
    <n v="1"/>
    <n v="3"/>
    <n v="4"/>
    <n v="7"/>
    <n v="2"/>
    <x v="1"/>
    <n v="0"/>
    <n v="0"/>
    <n v="0"/>
    <n v="0"/>
    <n v="0"/>
    <n v="0"/>
    <n v="60"/>
    <s v="50-65"/>
    <n v="2344"/>
    <n v="0"/>
    <n v="0"/>
    <n v="0"/>
    <n v="1"/>
    <n v="0"/>
    <n v="0"/>
    <n v="0"/>
    <n v="1"/>
    <n v="0"/>
    <n v="945"/>
    <d v="2016-05-15T00:00:00"/>
    <n v="5"/>
    <s v="May"/>
    <n v="1"/>
    <s v="1638,73113,High income,987,High spender,0.0134996512248164,0,0,86,741,19,154,50,9,28,1,3,4,7,2,0,0,0,0,0,0,0,60,50-65,2344,0,0,0,1,0,0,0,1,0,945"/>
  </r>
  <r>
    <n v="2093"/>
    <x v="1484"/>
    <s v="High income"/>
    <x v="23"/>
    <s v="Low spender"/>
    <n v="5.3010557936122274E-4"/>
    <n v="0"/>
    <n v="1"/>
    <n v="63"/>
    <n v="529"/>
    <n v="0"/>
    <n v="356"/>
    <n v="63"/>
    <n v="28"/>
    <n v="0"/>
    <n v="3"/>
    <n v="6"/>
    <n v="7"/>
    <n v="11"/>
    <n v="3"/>
    <x v="1"/>
    <n v="0"/>
    <n v="0"/>
    <n v="0"/>
    <n v="0"/>
    <n v="0"/>
    <n v="0"/>
    <n v="71"/>
    <s v="66+"/>
    <n v="2197"/>
    <n v="0"/>
    <n v="0"/>
    <n v="0"/>
    <n v="1"/>
    <n v="0"/>
    <n v="0"/>
    <n v="0"/>
    <n v="0"/>
    <n v="1"/>
    <n v="976"/>
    <d v="2016-10-09T00:00:00"/>
    <n v="10"/>
    <s v="October"/>
    <n v="1"/>
    <s v="2093,67911,High income,36,Low spender,0.000530105579361223,0,1,63,529,0,356,63,28,0,3,6,7,11,3,0,0,0,0,0,0,0,71,66+,2197,0,0,0,1,0,0,0,0,1,976"/>
  </r>
  <r>
    <n v="1009"/>
    <x v="1485"/>
    <s v="High income"/>
    <x v="137"/>
    <s v="High spender"/>
    <n v="1.0056917215529608E-2"/>
    <n v="1"/>
    <n v="1"/>
    <n v="51"/>
    <n v="480"/>
    <n v="86"/>
    <n v="249"/>
    <n v="75"/>
    <n v="86"/>
    <n v="144"/>
    <n v="8"/>
    <n v="6"/>
    <n v="3"/>
    <n v="5"/>
    <n v="6"/>
    <x v="1"/>
    <n v="0"/>
    <n v="0"/>
    <n v="0"/>
    <n v="0"/>
    <n v="0"/>
    <n v="0"/>
    <n v="68"/>
    <s v="66+"/>
    <n v="2543"/>
    <n v="0"/>
    <n v="0"/>
    <n v="1"/>
    <n v="0"/>
    <n v="0"/>
    <n v="1"/>
    <n v="0"/>
    <n v="0"/>
    <n v="0"/>
    <n v="832"/>
    <d v="2015-10-29T00:00:00"/>
    <n v="10"/>
    <s v="October"/>
    <n v="1"/>
    <s v="1009,64831,High income,652,High spender,0.0100569172155296,1,1,51,480,86,249,75,86,144,8,6,3,5,6,0,0,0,0,0,0,0,68,66+,2543,0,0,1,0,0,1,0,0,0,832"/>
  </r>
  <r>
    <n v="1358"/>
    <x v="1486"/>
    <s v="High income"/>
    <x v="260"/>
    <s v="Low spender"/>
    <n v="7.0527952098566407E-4"/>
    <n v="0"/>
    <n v="0"/>
    <n v="3"/>
    <n v="260"/>
    <n v="86"/>
    <n v="559"/>
    <n v="63"/>
    <n v="9"/>
    <n v="67"/>
    <n v="1"/>
    <n v="4"/>
    <n v="6"/>
    <n v="4"/>
    <n v="2"/>
    <x v="1"/>
    <n v="0"/>
    <n v="0"/>
    <n v="0"/>
    <n v="0"/>
    <n v="0"/>
    <n v="0"/>
    <n v="51"/>
    <s v="50-65"/>
    <n v="2431"/>
    <n v="0"/>
    <n v="0"/>
    <n v="0"/>
    <n v="1"/>
    <n v="0"/>
    <n v="0"/>
    <n v="0"/>
    <n v="0"/>
    <n v="1"/>
    <n v="910"/>
    <d v="2016-02-18T00:00:00"/>
    <n v="2"/>
    <s v="February"/>
    <n v="1"/>
    <s v="1358,69476,High income,49,Low spender,0.000705279520985664,0,0,3,260,86,559,63,9,67,1,4,6,4,2,0,0,0,0,0,0,0,51,50-65,2431,0,0,0,1,0,0,0,0,1,910"/>
  </r>
  <r>
    <n v="671"/>
    <x v="1487"/>
    <s v="High income"/>
    <x v="636"/>
    <s v="Low spender"/>
    <n v="3.2997618432756591E-4"/>
    <n v="0"/>
    <n v="1"/>
    <n v="8"/>
    <n v="664"/>
    <n v="9"/>
    <n v="240"/>
    <n v="50"/>
    <n v="19"/>
    <n v="57"/>
    <n v="2"/>
    <n v="7"/>
    <n v="7"/>
    <n v="10"/>
    <n v="4"/>
    <x v="1"/>
    <n v="0"/>
    <n v="0"/>
    <n v="0"/>
    <n v="0"/>
    <n v="0"/>
    <n v="0"/>
    <n v="69"/>
    <s v="66+"/>
    <n v="2654"/>
    <n v="0"/>
    <n v="0"/>
    <n v="0"/>
    <n v="1"/>
    <n v="0"/>
    <n v="0"/>
    <n v="0"/>
    <n v="0"/>
    <n v="1"/>
    <n v="925"/>
    <d v="2015-07-10T00:00:00"/>
    <n v="7"/>
    <s v="July"/>
    <n v="1"/>
    <s v="671,69702,High income,23,Low spender,0.000329976184327566,0,1,8,664,9,240,50,19,57,2,7,7,10,4,0,0,0,0,0,0,0,69,66+,2654,0,0,0,1,0,0,0,0,1,925"/>
  </r>
  <r>
    <n v="187"/>
    <x v="1488"/>
    <s v="High income"/>
    <x v="123"/>
    <s v="High spender"/>
    <n v="1.4001976422119226E-2"/>
    <n v="0"/>
    <n v="0"/>
    <n v="95"/>
    <n v="737"/>
    <n v="21"/>
    <n v="106"/>
    <n v="55"/>
    <n v="63"/>
    <n v="210"/>
    <n v="0"/>
    <n v="6"/>
    <n v="7"/>
    <n v="9"/>
    <n v="3"/>
    <x v="0"/>
    <n v="0"/>
    <n v="0"/>
    <n v="0"/>
    <n v="0"/>
    <n v="0"/>
    <n v="0"/>
    <n v="42"/>
    <s v="36-50"/>
    <n v="2805"/>
    <n v="1"/>
    <n v="0"/>
    <n v="0"/>
    <n v="0"/>
    <n v="0"/>
    <n v="0"/>
    <n v="1"/>
    <n v="0"/>
    <n v="0"/>
    <n v="772"/>
    <d v="2015-02-09T00:00:00"/>
    <n v="2"/>
    <s v="February"/>
    <n v="1"/>
    <s v="187,71847,High income,1006,High spender,0.0140019764221192,0,0,95,737,21,106,55,63,210,0,6,7,9,3,1,0,0,0,0,0,0,42,36-50,2805,1,0,0,0,0,0,1,0,0,772"/>
  </r>
  <r>
    <n v="1290"/>
    <x v="1489"/>
    <s v="High income"/>
    <x v="123"/>
    <s v="High spender"/>
    <n v="1.2522405895239992E-2"/>
    <n v="0"/>
    <n v="0"/>
    <n v="12"/>
    <n v="209"/>
    <n v="19"/>
    <n v="456"/>
    <n v="160"/>
    <n v="142"/>
    <n v="66"/>
    <n v="1"/>
    <n v="2"/>
    <n v="9"/>
    <n v="13"/>
    <n v="1"/>
    <x v="1"/>
    <n v="0"/>
    <n v="0"/>
    <n v="0"/>
    <n v="0"/>
    <n v="0"/>
    <n v="0"/>
    <n v="50"/>
    <s v="36-50"/>
    <n v="2452"/>
    <n v="0"/>
    <n v="1"/>
    <n v="0"/>
    <n v="0"/>
    <n v="0"/>
    <n v="0"/>
    <n v="0"/>
    <n v="0"/>
    <n v="1"/>
    <n v="920"/>
    <d v="2016-01-28T00:00:00"/>
    <n v="1"/>
    <s v="January"/>
    <n v="1"/>
    <s v="1290,80336,High income,1006,High spender,0.01252240589524,0,0,12,209,19,456,160,142,66,1,2,9,13,1,0,0,0,0,0,0,0,50,36-50,2452,0,1,0,0,0,0,0,0,1,920"/>
  </r>
  <r>
    <n v="1670"/>
    <x v="1490"/>
    <s v="High income"/>
    <x v="810"/>
    <s v="Low spender"/>
    <n v="6.9654441601406008E-3"/>
    <n v="0"/>
    <n v="1"/>
    <n v="36"/>
    <n v="491"/>
    <n v="48"/>
    <n v="231"/>
    <n v="112"/>
    <n v="105"/>
    <n v="134"/>
    <n v="2"/>
    <n v="5"/>
    <n v="7"/>
    <n v="12"/>
    <n v="1"/>
    <x v="1"/>
    <n v="0"/>
    <n v="0"/>
    <n v="0"/>
    <n v="1"/>
    <n v="0"/>
    <n v="0"/>
    <n v="52"/>
    <s v="50-65"/>
    <n v="2332"/>
    <n v="0"/>
    <n v="0"/>
    <n v="0"/>
    <n v="1"/>
    <n v="0"/>
    <n v="0"/>
    <n v="1"/>
    <n v="0"/>
    <n v="0"/>
    <n v="853"/>
    <d v="2016-05-27T00:00:00"/>
    <n v="5"/>
    <s v="May"/>
    <n v="1"/>
    <s v="1670,77382,High income,539,Low spender,0.0069654441601406,0,1,36,491,48,231,112,105,134,2,5,7,12,1,0,0,0,0,1,0,0,52,50-65,2332,0,0,0,1,0,0,1,0,0,853"/>
  </r>
  <r>
    <n v="578"/>
    <x v="1491"/>
    <s v="High income"/>
    <x v="90"/>
    <s v="Low spender"/>
    <n v="1.7233950883239983E-3"/>
    <n v="1"/>
    <n v="1"/>
    <n v="76"/>
    <n v="515"/>
    <n v="47"/>
    <n v="181"/>
    <n v="149"/>
    <n v="95"/>
    <n v="95"/>
    <n v="15"/>
    <n v="9"/>
    <n v="6"/>
    <n v="9"/>
    <n v="7"/>
    <x v="1"/>
    <n v="0"/>
    <n v="0"/>
    <n v="0"/>
    <n v="0"/>
    <n v="0"/>
    <n v="0"/>
    <n v="53"/>
    <s v="50-65"/>
    <n v="2681"/>
    <n v="0"/>
    <n v="0"/>
    <n v="0"/>
    <n v="1"/>
    <n v="0"/>
    <n v="1"/>
    <n v="0"/>
    <n v="0"/>
    <n v="0"/>
    <n v="892"/>
    <d v="2015-06-13T00:00:00"/>
    <n v="6"/>
    <s v="June"/>
    <n v="1"/>
    <s v="578,67309,High income,116,Low spender,0.001723395088324,1,1,76,515,47,181,149,95,95,15,9,6,9,7,0,0,0,0,0,0,0,53,50-65,2681,0,0,0,1,0,1,0,0,0,892"/>
  </r>
  <r>
    <n v="1462"/>
    <x v="1492"/>
    <s v="High income"/>
    <x v="318"/>
    <s v="Low spender"/>
    <n v="3.4006541716421787E-3"/>
    <n v="0"/>
    <n v="1"/>
    <n v="12"/>
    <n v="625"/>
    <n v="38"/>
    <n v="242"/>
    <n v="50"/>
    <n v="34"/>
    <n v="76"/>
    <n v="2"/>
    <n v="7"/>
    <n v="11"/>
    <n v="11"/>
    <n v="4"/>
    <x v="1"/>
    <n v="0"/>
    <n v="1"/>
    <n v="0"/>
    <n v="0"/>
    <n v="0"/>
    <n v="0"/>
    <n v="48"/>
    <s v="36-50"/>
    <n v="2404"/>
    <n v="0"/>
    <n v="0"/>
    <n v="0"/>
    <n v="1"/>
    <n v="0"/>
    <n v="0"/>
    <n v="1"/>
    <n v="0"/>
    <n v="0"/>
    <n v="913"/>
    <d v="2016-03-16T00:00:00"/>
    <n v="3"/>
    <s v="March"/>
    <n v="1"/>
    <s v="1462,77044,High income,262,Low spender,0.00340065417164218,0,1,12,625,38,242,50,34,76,2,7,11,11,4,0,0,1,0,0,0,0,48,36-50,2404,0,0,0,1,0,0,1,0,0,913"/>
  </r>
  <r>
    <n v="333"/>
    <x v="1493"/>
    <s v="Low income"/>
    <x v="811"/>
    <s v="Low spender"/>
    <n v="9.5356196014709654E-3"/>
    <n v="0"/>
    <n v="1"/>
    <n v="88"/>
    <n v="350"/>
    <n v="104"/>
    <n v="189"/>
    <n v="197"/>
    <n v="151"/>
    <n v="57"/>
    <n v="6"/>
    <n v="11"/>
    <n v="8"/>
    <n v="5"/>
    <n v="8"/>
    <x v="1"/>
    <n v="0"/>
    <n v="1"/>
    <n v="0"/>
    <n v="0"/>
    <n v="0"/>
    <n v="0"/>
    <n v="45"/>
    <s v="36-50"/>
    <n v="2758"/>
    <n v="0"/>
    <n v="0"/>
    <n v="0"/>
    <n v="1"/>
    <n v="0"/>
    <n v="1"/>
    <n v="0"/>
    <n v="0"/>
    <n v="0"/>
    <n v="934"/>
    <d v="2015-03-28T00:00:00"/>
    <n v="3"/>
    <s v="March"/>
    <n v="1"/>
    <s v="333,46772,Low income,446,Low spender,0.00953561960147097,0,1,88,350,104,189,197,151,57,6,11,8,5,8,0,0,1,0,0,0,0,45,36-50,2758,0,0,0,1,0,1,0,0,0,934"/>
  </r>
  <r>
    <n v="1017"/>
    <x v="1494"/>
    <s v="High income"/>
    <x v="812"/>
    <s v="Low spender"/>
    <n v="5.5911456843791112E-3"/>
    <n v="0"/>
    <n v="1"/>
    <n v="97"/>
    <n v="412"/>
    <n v="172"/>
    <n v="153"/>
    <n v="150"/>
    <n v="105"/>
    <n v="57"/>
    <n v="2"/>
    <n v="7"/>
    <n v="6"/>
    <n v="11"/>
    <n v="4"/>
    <x v="1"/>
    <n v="0"/>
    <n v="0"/>
    <n v="0"/>
    <n v="0"/>
    <n v="0"/>
    <n v="0"/>
    <n v="56"/>
    <s v="50-65"/>
    <n v="2541"/>
    <n v="1"/>
    <n v="0"/>
    <n v="0"/>
    <n v="0"/>
    <n v="0"/>
    <n v="0"/>
    <n v="1"/>
    <n v="0"/>
    <n v="0"/>
    <n v="935"/>
    <d v="2015-10-31T00:00:00"/>
    <n v="10"/>
    <s v="October"/>
    <n v="1"/>
    <s v="1017,69932,High income,391,Low spender,0.00559114568437911,0,1,97,412,172,153,150,105,57,2,7,6,11,4,0,0,0,0,0,0,0,56,50-65,2541,1,0,0,0,0,0,1,0,0,935"/>
  </r>
  <r>
    <n v="1479"/>
    <x v="1495"/>
    <s v="High income"/>
    <x v="435"/>
    <s v="Low spender"/>
    <n v="1.0007318785380352E-3"/>
    <n v="0"/>
    <n v="0"/>
    <n v="46"/>
    <n v="277"/>
    <n v="162"/>
    <n v="305"/>
    <n v="173"/>
    <n v="76"/>
    <n v="124"/>
    <n v="1"/>
    <n v="3"/>
    <n v="4"/>
    <n v="7"/>
    <n v="1"/>
    <x v="1"/>
    <n v="0"/>
    <n v="0"/>
    <n v="0"/>
    <n v="0"/>
    <n v="0"/>
    <n v="0"/>
    <n v="32"/>
    <s v="24-35"/>
    <n v="2398"/>
    <n v="0"/>
    <n v="0"/>
    <n v="1"/>
    <n v="0"/>
    <n v="0"/>
    <n v="0"/>
    <n v="1"/>
    <n v="0"/>
    <n v="0"/>
    <n v="869"/>
    <d v="2016-03-22T00:00:00"/>
    <n v="3"/>
    <s v="March"/>
    <n v="1"/>
    <s v="1479,66951,High income,67,Low spender,0.00100073187853804,0,0,46,277,162,305,173,76,124,1,3,4,7,1,0,0,0,0,0,0,0,32,24-35,2398,0,0,1,0,0,0,1,0,0,869"/>
  </r>
  <r>
    <n v="2200"/>
    <x v="1496"/>
    <s v="High income"/>
    <x v="220"/>
    <s v="High spender"/>
    <n v="1.0559069577637217E-2"/>
    <n v="0"/>
    <n v="1"/>
    <n v="99"/>
    <n v="453"/>
    <n v="38"/>
    <n v="279"/>
    <n v="188"/>
    <n v="38"/>
    <n v="183"/>
    <n v="2"/>
    <n v="7"/>
    <n v="7"/>
    <n v="10"/>
    <n v="3"/>
    <x v="1"/>
    <n v="0"/>
    <n v="0"/>
    <n v="0"/>
    <n v="0"/>
    <n v="0"/>
    <n v="0"/>
    <n v="44"/>
    <s v="36-50"/>
    <n v="2161"/>
    <n v="0"/>
    <n v="0"/>
    <n v="0"/>
    <n v="1"/>
    <n v="0"/>
    <n v="0"/>
    <n v="1"/>
    <n v="0"/>
    <n v="0"/>
    <n v="813"/>
    <d v="2016-11-14T00:00:00"/>
    <n v="11"/>
    <s v="November"/>
    <n v="1"/>
    <s v="2200,78416,High income,828,High spender,0.0105590695776372,0,1,99,453,38,279,188,38,183,2,7,7,10,3,0,0,0,0,0,0,0,44,36-50,2161,0,0,0,1,0,0,1,0,0,813"/>
  </r>
  <r>
    <n v="1728"/>
    <x v="1497"/>
    <s v="High income"/>
    <x v="711"/>
    <s v="Low spender"/>
    <n v="9.9248763207720027E-4"/>
    <n v="0"/>
    <n v="0"/>
    <n v="73"/>
    <n v="247"/>
    <n v="161"/>
    <n v="295"/>
    <n v="210"/>
    <n v="85"/>
    <n v="47"/>
    <n v="2"/>
    <n v="4"/>
    <n v="7"/>
    <n v="13"/>
    <n v="2"/>
    <x v="1"/>
    <n v="0"/>
    <n v="0"/>
    <n v="0"/>
    <n v="0"/>
    <n v="0"/>
    <n v="0"/>
    <n v="61"/>
    <s v="50-65"/>
    <n v="2313"/>
    <n v="0"/>
    <n v="1"/>
    <n v="0"/>
    <n v="0"/>
    <n v="0"/>
    <n v="0"/>
    <n v="1"/>
    <n v="0"/>
    <n v="0"/>
    <n v="951"/>
    <d v="2016-06-15T00:00:00"/>
    <n v="6"/>
    <s v="June"/>
    <n v="1"/>
    <s v="1728,65492,High income,65,Low spender,0.0009924876320772,0,0,73,247,161,295,210,85,47,2,4,7,13,2,0,0,0,0,0,0,0,61,50-65,2313,0,1,0,0,0,0,1,0,0,951"/>
  </r>
  <r>
    <n v="1246"/>
    <x v="1498"/>
    <s v="High income"/>
    <x v="398"/>
    <s v="Low spender"/>
    <n v="8.8709677419354844E-4"/>
    <n v="0"/>
    <n v="1"/>
    <n v="25"/>
    <n v="899"/>
    <n v="0"/>
    <n v="101"/>
    <n v="0"/>
    <n v="0"/>
    <n v="20"/>
    <n v="1"/>
    <n v="6"/>
    <n v="6"/>
    <n v="13"/>
    <n v="4"/>
    <x v="0"/>
    <n v="0"/>
    <n v="0"/>
    <n v="0"/>
    <n v="0"/>
    <n v="0"/>
    <n v="0"/>
    <n v="68"/>
    <s v="66+"/>
    <n v="2467"/>
    <n v="0"/>
    <n v="0"/>
    <n v="1"/>
    <n v="0"/>
    <n v="0"/>
    <n v="0"/>
    <n v="0"/>
    <n v="0"/>
    <n v="1"/>
    <n v="980"/>
    <d v="2016-01-13T00:00:00"/>
    <n v="1"/>
    <s v="January"/>
    <n v="1"/>
    <s v="1246,62000,High income,55,Low spender,0.000887096774193548,0,1,25,899,0,101,0,0,20,1,6,6,13,4,1,0,0,0,0,0,0,68,66+,2467,0,0,1,0,0,0,0,0,1,980"/>
  </r>
  <r>
    <n v="1519"/>
    <x v="1499"/>
    <s v="High income"/>
    <x v="737"/>
    <s v="High spender"/>
    <n v="1.2380191693290734E-2"/>
    <n v="0"/>
    <n v="1"/>
    <n v="4"/>
    <n v="738"/>
    <n v="0"/>
    <n v="232"/>
    <n v="13"/>
    <n v="20"/>
    <n v="50"/>
    <n v="2"/>
    <n v="3"/>
    <n v="5"/>
    <n v="7"/>
    <n v="7"/>
    <x v="1"/>
    <n v="0"/>
    <n v="0"/>
    <n v="0"/>
    <n v="0"/>
    <n v="0"/>
    <n v="0"/>
    <n v="44"/>
    <s v="36-50"/>
    <n v="2386"/>
    <n v="0"/>
    <n v="0"/>
    <n v="0"/>
    <n v="1"/>
    <n v="0"/>
    <n v="0"/>
    <n v="0"/>
    <n v="1"/>
    <n v="0"/>
    <n v="953"/>
    <d v="2016-04-03T00:00:00"/>
    <n v="4"/>
    <s v="April"/>
    <n v="1"/>
    <s v="1519,65104,High income,806,High spender,0.0123801916932907,0,1,4,738,0,232,13,20,50,2,3,5,7,7,0,0,0,0,0,0,0,44,36-50,2386,0,0,0,1,0,0,0,1,0,953"/>
  </r>
  <r>
    <n v="1521"/>
    <x v="1499"/>
    <s v="High income"/>
    <x v="813"/>
    <s v="High spender"/>
    <n v="2.7340869992627182E-2"/>
    <n v="0"/>
    <n v="1"/>
    <n v="4"/>
    <n v="738"/>
    <n v="0"/>
    <n v="232"/>
    <n v="13"/>
    <n v="20"/>
    <n v="50"/>
    <n v="2"/>
    <n v="3"/>
    <n v="5"/>
    <n v="7"/>
    <n v="7"/>
    <x v="1"/>
    <n v="0"/>
    <n v="0"/>
    <n v="0"/>
    <n v="0"/>
    <n v="0"/>
    <n v="1"/>
    <n v="44"/>
    <s v="36-50"/>
    <n v="2386"/>
    <n v="0"/>
    <n v="0"/>
    <n v="0"/>
    <n v="1"/>
    <n v="0"/>
    <n v="0"/>
    <n v="0"/>
    <n v="1"/>
    <n v="0"/>
    <n v="953"/>
    <d v="2016-04-03T00:00:00"/>
    <n v="4"/>
    <s v="April"/>
    <n v="1"/>
    <s v="1521,65104,High income,1780,High spender,0.0273408699926272,0,1,4,738,0,232,13,20,50,2,3,5,7,7,0,0,0,0,0,0,1,44,36-50,2386,0,0,0,1,0,0,0,1,0,953"/>
  </r>
  <r>
    <n v="1716"/>
    <x v="1500"/>
    <s v="High income"/>
    <x v="338"/>
    <s v="Low spender"/>
    <n v="1.5594336977852537E-3"/>
    <n v="0"/>
    <n v="1"/>
    <n v="79"/>
    <n v="944"/>
    <n v="0"/>
    <n v="60"/>
    <n v="0"/>
    <n v="0"/>
    <n v="30"/>
    <n v="2"/>
    <n v="7"/>
    <n v="5"/>
    <n v="13"/>
    <n v="5"/>
    <x v="1"/>
    <n v="0"/>
    <n v="1"/>
    <n v="0"/>
    <n v="0"/>
    <n v="0"/>
    <n v="0"/>
    <n v="59"/>
    <s v="50-65"/>
    <n v="2315"/>
    <n v="0"/>
    <n v="1"/>
    <n v="0"/>
    <n v="0"/>
    <n v="0"/>
    <n v="0"/>
    <n v="0"/>
    <n v="0"/>
    <n v="1"/>
    <n v="974"/>
    <d v="2016-06-13T00:00:00"/>
    <n v="6"/>
    <s v="June"/>
    <n v="1"/>
    <s v="1716,57072,High income,89,Low spender,0.00155943369778525,0,1,79,944,0,60,0,0,30,2,7,5,13,5,0,0,1,0,0,0,0,59,50-65,2315,0,1,0,0,0,0,0,0,1,974"/>
  </r>
  <r>
    <n v="1675"/>
    <x v="1501"/>
    <s v="High income"/>
    <x v="53"/>
    <s v="Low spender"/>
    <n v="2.901339197092553E-4"/>
    <n v="0"/>
    <n v="0"/>
    <n v="48"/>
    <n v="240"/>
    <n v="67"/>
    <n v="500"/>
    <n v="199"/>
    <n v="0"/>
    <n v="163"/>
    <n v="3"/>
    <n v="3"/>
    <n v="5"/>
    <n v="6"/>
    <n v="2"/>
    <x v="1"/>
    <n v="0"/>
    <n v="0"/>
    <n v="0"/>
    <n v="0"/>
    <n v="0"/>
    <n v="0"/>
    <n v="63"/>
    <s v="50-65"/>
    <n v="2329"/>
    <n v="0"/>
    <n v="0"/>
    <n v="1"/>
    <n v="0"/>
    <n v="0"/>
    <n v="0"/>
    <n v="0"/>
    <n v="1"/>
    <n v="0"/>
    <n v="843"/>
    <d v="2016-05-30T00:00:00"/>
    <n v="5"/>
    <s v="May"/>
    <n v="1"/>
    <s v="1675,65487,High income,19,Low spender,0.000290133919709255,0,0,48,240,67,500,199,0,163,3,3,5,6,2,0,0,0,0,0,0,0,63,50-65,2329,0,0,1,0,0,0,0,1,0,843"/>
  </r>
  <r>
    <n v="1676"/>
    <x v="1501"/>
    <s v="High income"/>
    <x v="814"/>
    <s v="High spender"/>
    <n v="1.1727518438774108E-2"/>
    <n v="0"/>
    <n v="0"/>
    <n v="48"/>
    <n v="240"/>
    <n v="67"/>
    <n v="500"/>
    <n v="199"/>
    <n v="0"/>
    <n v="163"/>
    <n v="3"/>
    <n v="3"/>
    <n v="5"/>
    <n v="6"/>
    <n v="2"/>
    <x v="1"/>
    <n v="0"/>
    <n v="0"/>
    <n v="0"/>
    <n v="0"/>
    <n v="0"/>
    <n v="0"/>
    <n v="63"/>
    <s v="50-65"/>
    <n v="2329"/>
    <n v="0"/>
    <n v="0"/>
    <n v="0"/>
    <n v="1"/>
    <n v="0"/>
    <n v="0"/>
    <n v="0"/>
    <n v="1"/>
    <n v="0"/>
    <n v="843"/>
    <d v="2016-05-30T00:00:00"/>
    <n v="5"/>
    <s v="May"/>
    <n v="1"/>
    <s v="1676,65487,High income,768,High spender,0.0117275184387741,0,0,48,240,67,500,199,0,163,3,3,5,6,2,0,0,0,0,0,0,0,63,50-65,2329,0,0,0,1,0,0,0,1,0,843"/>
  </r>
  <r>
    <n v="146"/>
    <x v="1502"/>
    <s v="High income"/>
    <x v="815"/>
    <s v="High spender"/>
    <n v="1.3838199513381996E-2"/>
    <n v="0"/>
    <n v="1"/>
    <n v="6"/>
    <n v="341"/>
    <n v="142"/>
    <n v="113"/>
    <n v="259"/>
    <n v="151"/>
    <n v="66"/>
    <n v="3"/>
    <n v="6"/>
    <n v="6"/>
    <n v="12"/>
    <n v="5"/>
    <x v="1"/>
    <n v="0"/>
    <n v="0"/>
    <n v="0"/>
    <n v="0"/>
    <n v="0"/>
    <n v="0"/>
    <n v="59"/>
    <s v="50-65"/>
    <n v="2817"/>
    <n v="0"/>
    <n v="0"/>
    <n v="0"/>
    <n v="0"/>
    <n v="1"/>
    <n v="1"/>
    <n v="0"/>
    <n v="0"/>
    <n v="0"/>
    <n v="940"/>
    <d v="2015-01-28T00:00:00"/>
    <n v="1"/>
    <s v="January"/>
    <n v="1"/>
    <s v="146,59184,High income,819,High spender,0.013838199513382,0,1,6,341,142,113,259,151,66,3,6,6,12,5,0,0,0,0,0,0,0,59,50-65,2817,0,0,0,0,1,1,0,0,0,940"/>
  </r>
  <r>
    <n v="797"/>
    <x v="1503"/>
    <s v="High income"/>
    <x v="23"/>
    <s v="Low spender"/>
    <n v="5.9529715249528718E-4"/>
    <n v="0"/>
    <n v="1"/>
    <n v="25"/>
    <n v="265"/>
    <n v="199"/>
    <n v="303"/>
    <n v="234"/>
    <n v="9"/>
    <n v="170"/>
    <n v="7"/>
    <n v="10"/>
    <n v="2"/>
    <n v="12"/>
    <n v="7"/>
    <x v="1"/>
    <n v="0"/>
    <n v="0"/>
    <n v="0"/>
    <n v="0"/>
    <n v="0"/>
    <n v="0"/>
    <n v="41"/>
    <s v="36-50"/>
    <n v="2613"/>
    <n v="0"/>
    <n v="0"/>
    <n v="1"/>
    <n v="0"/>
    <n v="0"/>
    <n v="0"/>
    <n v="1"/>
    <n v="0"/>
    <n v="0"/>
    <n v="840"/>
    <d v="2015-08-20T00:00:00"/>
    <n v="8"/>
    <s v="August"/>
    <n v="1"/>
    <s v="797,60474,High income,36,Low spender,0.000595297152495287,0,1,25,265,199,303,234,9,170,7,10,2,12,7,0,0,0,0,0,0,0,41,36-50,2613,0,0,1,0,0,0,1,0,0,840"/>
  </r>
  <r>
    <n v="793"/>
    <x v="1504"/>
    <s v="High income"/>
    <x v="338"/>
    <s v="Low spender"/>
    <n v="1.5159257366717765E-3"/>
    <n v="0"/>
    <n v="1"/>
    <n v="77"/>
    <n v="440"/>
    <n v="81"/>
    <n v="368"/>
    <n v="0"/>
    <n v="122"/>
    <n v="174"/>
    <n v="6"/>
    <n v="11"/>
    <n v="5"/>
    <n v="9"/>
    <n v="6"/>
    <x v="1"/>
    <n v="0"/>
    <n v="0"/>
    <n v="0"/>
    <n v="0"/>
    <n v="0"/>
    <n v="0"/>
    <n v="50"/>
    <s v="36-50"/>
    <n v="2614"/>
    <n v="1"/>
    <n v="0"/>
    <n v="0"/>
    <n v="0"/>
    <n v="0"/>
    <n v="0"/>
    <n v="1"/>
    <n v="0"/>
    <n v="0"/>
    <n v="837"/>
    <d v="2015-08-19T00:00:00"/>
    <n v="8"/>
    <s v="August"/>
    <n v="1"/>
    <s v="793,58710,High income,89,Low spender,0.00151592573667178,0,1,77,440,81,368,0,122,174,6,11,5,9,6,0,0,0,0,0,0,0,50,36-50,2614,1,0,0,0,0,0,1,0,0,837"/>
  </r>
  <r>
    <n v="432"/>
    <x v="1505"/>
    <s v="Low income"/>
    <x v="149"/>
    <s v="Low spender"/>
    <n v="3.4926363583444905E-4"/>
    <n v="0"/>
    <n v="1"/>
    <n v="27"/>
    <n v="787"/>
    <n v="20"/>
    <n v="204"/>
    <n v="0"/>
    <n v="0"/>
    <n v="92"/>
    <n v="3"/>
    <n v="2"/>
    <n v="2"/>
    <n v="11"/>
    <n v="8"/>
    <x v="1"/>
    <n v="0"/>
    <n v="0"/>
    <n v="0"/>
    <n v="0"/>
    <n v="0"/>
    <n v="0"/>
    <n v="68"/>
    <s v="66+"/>
    <n v="2726"/>
    <n v="1"/>
    <n v="0"/>
    <n v="0"/>
    <n v="0"/>
    <n v="0"/>
    <n v="0"/>
    <n v="1"/>
    <n v="0"/>
    <n v="0"/>
    <n v="919"/>
    <d v="2015-04-29T00:00:00"/>
    <n v="4"/>
    <s v="April"/>
    <n v="1"/>
    <s v="432,51537,Low income,18,Low spender,0.000349263635834449,0,1,27,787,20,204,0,0,92,3,2,2,11,8,0,0,0,0,0,0,0,68,66+,2726,1,0,0,0,0,0,1,0,0,919"/>
  </r>
  <r>
    <n v="421"/>
    <x v="1506"/>
    <s v="High income"/>
    <x v="816"/>
    <s v="Low spender"/>
    <n v="7.1762320373798816E-3"/>
    <n v="0"/>
    <n v="0"/>
    <n v="52"/>
    <n v="258"/>
    <n v="105"/>
    <n v="239"/>
    <n v="237"/>
    <n v="172"/>
    <n v="9"/>
    <n v="1"/>
    <n v="7"/>
    <n v="3"/>
    <n v="4"/>
    <n v="4"/>
    <x v="1"/>
    <n v="0"/>
    <n v="0"/>
    <n v="0"/>
    <n v="0"/>
    <n v="0"/>
    <n v="0"/>
    <n v="46"/>
    <s v="36-50"/>
    <n v="2730"/>
    <n v="0"/>
    <n v="0"/>
    <n v="0"/>
    <n v="1"/>
    <n v="0"/>
    <n v="0"/>
    <n v="1"/>
    <n v="0"/>
    <n v="0"/>
    <n v="1002"/>
    <d v="2015-04-25T00:00:00"/>
    <n v="4"/>
    <s v="April"/>
    <n v="1"/>
    <s v="421,56715,High income,407,Low spender,0.00717623203737988,0,0,52,258,105,239,237,172,9,1,7,3,4,4,0,0,0,0,0,0,0,46,36-50,2730,0,0,0,1,0,0,1,0,0,1002"/>
  </r>
  <r>
    <n v="1154"/>
    <x v="1507"/>
    <s v="High income"/>
    <x v="201"/>
    <s v="Low spender"/>
    <n v="3.8785998254630078E-4"/>
    <n v="0"/>
    <n v="0"/>
    <n v="2"/>
    <n v="362"/>
    <n v="50"/>
    <n v="431"/>
    <n v="134"/>
    <n v="35"/>
    <n v="54"/>
    <n v="1"/>
    <n v="3"/>
    <n v="6"/>
    <n v="7"/>
    <n v="1"/>
    <x v="1"/>
    <n v="0"/>
    <n v="0"/>
    <n v="0"/>
    <n v="0"/>
    <n v="0"/>
    <n v="0"/>
    <n v="60"/>
    <s v="50-65"/>
    <n v="2496"/>
    <n v="0"/>
    <n v="1"/>
    <n v="0"/>
    <n v="0"/>
    <n v="0"/>
    <n v="1"/>
    <n v="0"/>
    <n v="0"/>
    <n v="0"/>
    <n v="958"/>
    <d v="2015-12-15T00:00:00"/>
    <n v="12"/>
    <s v="December"/>
    <n v="1"/>
    <s v="1154,82504,High income,32,Low spender,0.000387859982546301,0,0,2,362,50,431,134,35,54,1,3,6,7,1,0,0,0,0,0,0,0,60,50-65,2496,0,1,0,0,0,1,0,0,0,958"/>
  </r>
  <r>
    <n v="1704"/>
    <x v="1508"/>
    <s v="High income"/>
    <x v="383"/>
    <s v="High spender"/>
    <n v="1.0371749874650813E-2"/>
    <n v="0"/>
    <n v="1"/>
    <n v="50"/>
    <n v="750"/>
    <n v="71"/>
    <n v="174"/>
    <n v="13"/>
    <n v="10"/>
    <n v="20"/>
    <n v="2"/>
    <n v="6"/>
    <n v="8"/>
    <n v="11"/>
    <n v="2"/>
    <x v="1"/>
    <n v="0"/>
    <n v="0"/>
    <n v="0"/>
    <n v="0"/>
    <n v="0"/>
    <n v="0"/>
    <n v="68"/>
    <s v="66+"/>
    <n v="2318"/>
    <n v="0"/>
    <n v="0"/>
    <n v="0"/>
    <n v="1"/>
    <n v="0"/>
    <n v="0"/>
    <n v="0"/>
    <n v="0"/>
    <n v="1"/>
    <n v="998"/>
    <d v="2016-06-10T00:00:00"/>
    <n v="6"/>
    <s v="June"/>
    <n v="1"/>
    <s v="1704,69805,High income,724,High spender,0.0103717498746508,0,1,50,750,71,174,13,10,20,2,6,8,11,2,0,0,0,0,0,0,0,68,66+,2318,0,0,0,1,0,0,0,0,1,998"/>
  </r>
  <r>
    <n v="1330"/>
    <x v="1509"/>
    <s v="High income"/>
    <x v="817"/>
    <s v="Low spender"/>
    <n v="3.1959256220946129E-3"/>
    <n v="0"/>
    <n v="1"/>
    <n v="25"/>
    <n v="895"/>
    <n v="10"/>
    <n v="101"/>
    <n v="13"/>
    <n v="0"/>
    <n v="152"/>
    <n v="5"/>
    <n v="3"/>
    <n v="4"/>
    <n v="8"/>
    <n v="8"/>
    <x v="1"/>
    <n v="0"/>
    <n v="0"/>
    <n v="0"/>
    <n v="0"/>
    <n v="0"/>
    <n v="0"/>
    <n v="56"/>
    <s v="50-65"/>
    <n v="2442"/>
    <n v="0"/>
    <n v="1"/>
    <n v="0"/>
    <n v="0"/>
    <n v="0"/>
    <n v="0"/>
    <n v="1"/>
    <n v="0"/>
    <n v="0"/>
    <n v="867"/>
    <d v="2016-02-07T00:00:00"/>
    <n v="2"/>
    <s v="February"/>
    <n v="1"/>
    <s v="1330,58512,High income,187,Low spender,0.00319592562209461,0,1,25,895,10,101,13,0,152,5,3,4,8,8,0,0,0,0,0,0,0,56,50-65,2442,0,1,0,0,0,0,1,0,0,867"/>
  </r>
  <r>
    <n v="207"/>
    <x v="1510"/>
    <s v="High income"/>
    <x v="105"/>
    <s v="Low spender"/>
    <n v="7.7049790105744196E-4"/>
    <n v="0"/>
    <n v="0"/>
    <n v="2"/>
    <n v="610"/>
    <n v="105"/>
    <n v="125"/>
    <n v="137"/>
    <n v="42"/>
    <n v="21"/>
    <n v="1"/>
    <n v="9"/>
    <n v="4"/>
    <n v="9"/>
    <n v="5"/>
    <x v="1"/>
    <n v="0"/>
    <n v="0"/>
    <n v="0"/>
    <n v="0"/>
    <n v="0"/>
    <n v="0"/>
    <n v="55"/>
    <s v="50-65"/>
    <n v="2799"/>
    <n v="0"/>
    <n v="0"/>
    <n v="0"/>
    <n v="1"/>
    <n v="0"/>
    <n v="0"/>
    <n v="1"/>
    <n v="0"/>
    <n v="0"/>
    <n v="998"/>
    <d v="2015-02-15T00:00:00"/>
    <n v="2"/>
    <s v="February"/>
    <n v="1"/>
    <s v="207,75276,High income,58,Low spender,0.000770497901057442,0,0,2,610,105,125,137,42,21,1,9,4,9,5,0,0,0,0,0,0,0,55,50-65,2799,0,0,0,1,0,0,1,0,0,998"/>
  </r>
  <r>
    <n v="367"/>
    <x v="1511"/>
    <s v="Low income"/>
    <x v="818"/>
    <s v="High spender"/>
    <n v="2.8059969630215797E-2"/>
    <n v="0"/>
    <n v="1"/>
    <n v="71"/>
    <n v="777"/>
    <n v="30"/>
    <n v="163"/>
    <n v="0"/>
    <n v="51"/>
    <n v="122"/>
    <n v="6"/>
    <n v="4"/>
    <n v="4"/>
    <n v="7"/>
    <n v="9"/>
    <x v="1"/>
    <n v="0"/>
    <n v="0"/>
    <n v="0"/>
    <n v="0"/>
    <n v="0"/>
    <n v="0"/>
    <n v="57"/>
    <s v="50-65"/>
    <n v="2749"/>
    <n v="0"/>
    <n v="0"/>
    <n v="1"/>
    <n v="0"/>
    <n v="0"/>
    <n v="0"/>
    <n v="0"/>
    <n v="0"/>
    <n v="1"/>
    <n v="899"/>
    <d v="2015-04-06T00:00:00"/>
    <n v="4"/>
    <s v="April"/>
    <n v="1"/>
    <s v="367,46757,Low income,1312,High spender,0.0280599696302158,0,1,71,777,30,163,0,51,122,6,4,4,7,9,0,0,0,0,0,0,0,57,50-65,2749,0,0,1,0,0,0,0,0,1,899"/>
  </r>
  <r>
    <n v="1232"/>
    <x v="1512"/>
    <s v="High income"/>
    <x v="690"/>
    <s v="Low spender"/>
    <n v="3.605252575675638E-3"/>
    <n v="0"/>
    <n v="1"/>
    <n v="34"/>
    <n v="707"/>
    <n v="20"/>
    <n v="171"/>
    <n v="65"/>
    <n v="60"/>
    <n v="50"/>
    <n v="1"/>
    <n v="9"/>
    <n v="7"/>
    <n v="9"/>
    <n v="5"/>
    <x v="1"/>
    <n v="0"/>
    <n v="0"/>
    <n v="0"/>
    <n v="0"/>
    <n v="0"/>
    <n v="0"/>
    <n v="43"/>
    <s v="36-50"/>
    <n v="2472"/>
    <n v="0"/>
    <n v="1"/>
    <n v="0"/>
    <n v="0"/>
    <n v="0"/>
    <n v="0"/>
    <n v="1"/>
    <n v="0"/>
    <n v="0"/>
    <n v="973"/>
    <d v="2016-01-08T00:00:00"/>
    <n v="1"/>
    <s v="January"/>
    <n v="1"/>
    <s v="1232,72117,High income,260,Low spender,0.00360525257567564,0,1,34,707,20,171,65,60,50,1,9,7,9,5,0,0,0,0,0,0,0,43,36-50,2472,0,1,0,0,0,0,1,0,0,973"/>
  </r>
  <r>
    <n v="420"/>
    <x v="1513"/>
    <s v="High income"/>
    <x v="819"/>
    <s v="High spender"/>
    <n v="1.5293322316532713E-2"/>
    <n v="0"/>
    <n v="1"/>
    <n v="80"/>
    <n v="747"/>
    <n v="10"/>
    <n v="161"/>
    <n v="65"/>
    <n v="40"/>
    <n v="42"/>
    <n v="4"/>
    <n v="4"/>
    <n v="2"/>
    <n v="9"/>
    <n v="8"/>
    <x v="1"/>
    <n v="0"/>
    <n v="0"/>
    <n v="0"/>
    <n v="0"/>
    <n v="0"/>
    <n v="0"/>
    <n v="58"/>
    <s v="50-65"/>
    <n v="2730"/>
    <n v="0"/>
    <n v="0"/>
    <n v="1"/>
    <n v="0"/>
    <n v="0"/>
    <n v="0"/>
    <n v="1"/>
    <n v="0"/>
    <n v="0"/>
    <n v="981"/>
    <d v="2015-04-25T00:00:00"/>
    <n v="4"/>
    <s v="April"/>
    <n v="1"/>
    <s v="420,66565,High income,1018,High spender,0.0152933223165327,0,1,80,747,10,161,65,40,42,4,4,2,9,8,0,0,0,0,0,0,0,58,50-65,2730,0,0,1,0,0,0,1,0,0,981"/>
  </r>
  <r>
    <n v="1263"/>
    <x v="1514"/>
    <s v="High income"/>
    <x v="234"/>
    <s v="Low spender"/>
    <n v="7.3912864944770669E-4"/>
    <n v="0"/>
    <n v="1"/>
    <n v="36"/>
    <n v="410"/>
    <n v="112"/>
    <n v="420"/>
    <n v="0"/>
    <n v="82"/>
    <n v="71"/>
    <n v="1"/>
    <n v="9"/>
    <n v="3"/>
    <n v="13"/>
    <n v="4"/>
    <x v="1"/>
    <n v="0"/>
    <n v="0"/>
    <n v="0"/>
    <n v="0"/>
    <n v="0"/>
    <n v="0"/>
    <n v="73"/>
    <s v="66+"/>
    <n v="2461"/>
    <n v="0"/>
    <n v="0"/>
    <n v="0"/>
    <n v="1"/>
    <n v="0"/>
    <n v="0"/>
    <n v="0"/>
    <n v="0"/>
    <n v="1"/>
    <n v="953"/>
    <d v="2016-01-19T00:00:00"/>
    <n v="1"/>
    <s v="January"/>
    <n v="1"/>
    <s v="1263,73059,High income,54,Low spender,0.000739128649447707,0,1,36,410,112,420,0,82,71,1,9,3,13,4,0,0,0,0,0,0,0,73,66+,2461,0,0,0,1,0,0,0,0,1,953"/>
  </r>
  <r>
    <n v="583"/>
    <x v="1515"/>
    <s v="High income"/>
    <x v="488"/>
    <s v="Low spender"/>
    <n v="1.224224339110142E-3"/>
    <n v="0"/>
    <n v="1"/>
    <n v="24"/>
    <n v="953"/>
    <n v="0"/>
    <n v="71"/>
    <n v="0"/>
    <n v="0"/>
    <n v="174"/>
    <n v="6"/>
    <n v="10"/>
    <n v="5"/>
    <n v="10"/>
    <n v="8"/>
    <x v="1"/>
    <n v="0"/>
    <n v="0"/>
    <n v="0"/>
    <n v="0"/>
    <n v="0"/>
    <n v="1"/>
    <n v="57"/>
    <s v="50-65"/>
    <n v="2679"/>
    <n v="0"/>
    <n v="0"/>
    <n v="0"/>
    <n v="0"/>
    <n v="1"/>
    <n v="0"/>
    <n v="0"/>
    <n v="0"/>
    <n v="1"/>
    <n v="850"/>
    <d v="2015-06-15T00:00:00"/>
    <n v="6"/>
    <s v="June"/>
    <n v="1"/>
    <s v="583,52278,High income,64,Low spender,0.00122422433911014,0,1,24,953,0,71,0,0,174,6,10,5,10,8,0,0,0,0,0,0,1,57,50-65,2679,0,0,0,0,1,0,0,0,1,850"/>
  </r>
  <r>
    <n v="586"/>
    <x v="1515"/>
    <s v="High income"/>
    <x v="791"/>
    <s v="Low spender"/>
    <n v="6.7714908757029726E-3"/>
    <n v="0"/>
    <n v="1"/>
    <n v="24"/>
    <n v="953"/>
    <n v="0"/>
    <n v="71"/>
    <n v="0"/>
    <n v="0"/>
    <n v="174"/>
    <n v="6"/>
    <n v="10"/>
    <n v="5"/>
    <n v="10"/>
    <n v="8"/>
    <x v="1"/>
    <n v="0"/>
    <n v="0"/>
    <n v="0"/>
    <n v="0"/>
    <n v="0"/>
    <n v="0"/>
    <n v="57"/>
    <s v="50-65"/>
    <n v="2679"/>
    <n v="0"/>
    <n v="0"/>
    <n v="0"/>
    <n v="0"/>
    <n v="1"/>
    <n v="0"/>
    <n v="0"/>
    <n v="0"/>
    <n v="1"/>
    <n v="850"/>
    <d v="2015-06-15T00:00:00"/>
    <n v="6"/>
    <s v="June"/>
    <n v="1"/>
    <s v="586,52278,High income,354,Low spender,0.00677149087570297,0,1,24,953,0,71,0,0,174,6,10,5,10,8,0,0,0,0,0,0,0,57,50-65,2679,0,0,0,0,1,0,0,0,1,850"/>
  </r>
  <r>
    <n v="951"/>
    <x v="1516"/>
    <s v="High income"/>
    <x v="626"/>
    <s v="High spender"/>
    <n v="1.7383363772206541E-2"/>
    <n v="0"/>
    <n v="1"/>
    <n v="78"/>
    <n v="520"/>
    <n v="20"/>
    <n v="367"/>
    <n v="39"/>
    <n v="81"/>
    <n v="40"/>
    <n v="2"/>
    <n v="6"/>
    <n v="3"/>
    <n v="6"/>
    <n v="5"/>
    <x v="1"/>
    <n v="0"/>
    <n v="0"/>
    <n v="0"/>
    <n v="0"/>
    <n v="0"/>
    <n v="0"/>
    <n v="64"/>
    <s v="50-65"/>
    <n v="2564"/>
    <n v="0"/>
    <n v="0"/>
    <n v="1"/>
    <n v="0"/>
    <n v="0"/>
    <n v="0"/>
    <n v="1"/>
    <n v="0"/>
    <n v="0"/>
    <n v="987"/>
    <d v="2015-10-08T00:00:00"/>
    <n v="10"/>
    <s v="October"/>
    <n v="1"/>
    <s v="951,60230,High income,1047,High spender,0.0173833637722065,0,1,78,520,20,367,39,81,40,2,6,3,6,5,0,0,0,0,0,0,0,64,50-65,2564,0,0,1,0,0,0,1,0,0,987"/>
  </r>
  <r>
    <n v="881"/>
    <x v="1517"/>
    <s v="High income"/>
    <x v="650"/>
    <s v="Low spender"/>
    <n v="4.6499982115391495E-4"/>
    <n v="0"/>
    <n v="1"/>
    <n v="32"/>
    <n v="384"/>
    <n v="60"/>
    <n v="364"/>
    <n v="119"/>
    <n v="101"/>
    <n v="232"/>
    <n v="4"/>
    <n v="11"/>
    <n v="6"/>
    <n v="8"/>
    <n v="7"/>
    <x v="1"/>
    <n v="0"/>
    <n v="0"/>
    <n v="0"/>
    <n v="0"/>
    <n v="0"/>
    <n v="0"/>
    <n v="45"/>
    <s v="36-50"/>
    <n v="2585"/>
    <n v="0"/>
    <n v="0"/>
    <n v="0"/>
    <n v="1"/>
    <n v="0"/>
    <n v="0"/>
    <n v="1"/>
    <n v="0"/>
    <n v="0"/>
    <n v="796"/>
    <d v="2015-09-17T00:00:00"/>
    <n v="9"/>
    <s v="September"/>
    <n v="1"/>
    <s v="881,55914,High income,26,Low spender,0.000464999821153915,0,1,32,384,60,364,119,101,232,4,11,6,8,7,0,0,0,0,0,0,0,45,36-50,2585,0,0,0,1,0,0,1,0,0,796"/>
  </r>
  <r>
    <n v="314"/>
    <x v="1518"/>
    <s v="High income"/>
    <x v="820"/>
    <s v="High spender"/>
    <n v="2.4948189397415006E-2"/>
    <n v="0"/>
    <n v="0"/>
    <n v="3"/>
    <n v="145"/>
    <n v="193"/>
    <n v="459"/>
    <n v="205"/>
    <n v="26"/>
    <n v="145"/>
    <n v="2"/>
    <n v="3"/>
    <n v="8"/>
    <n v="7"/>
    <n v="2"/>
    <x v="1"/>
    <n v="0"/>
    <n v="0"/>
    <n v="0"/>
    <n v="0"/>
    <n v="0"/>
    <n v="1"/>
    <n v="38"/>
    <s v="36-50"/>
    <n v="2763"/>
    <n v="0"/>
    <n v="1"/>
    <n v="0"/>
    <n v="0"/>
    <n v="0"/>
    <n v="0"/>
    <n v="1"/>
    <n v="0"/>
    <n v="0"/>
    <n v="883"/>
    <d v="2015-03-23T00:00:00"/>
    <n v="3"/>
    <s v="March"/>
    <n v="1"/>
    <s v="314,63211,High income,1577,High spender,0.024948189397415,0,0,3,145,193,459,205,26,145,2,3,8,7,2,0,0,0,0,0,0,1,38,36-50,2763,0,1,0,0,0,0,1,0,0,883"/>
  </r>
  <r>
    <n v="1468"/>
    <x v="1519"/>
    <s v="High income"/>
    <x v="482"/>
    <s v="Low spender"/>
    <n v="2.0069095027164954E-4"/>
    <n v="0"/>
    <n v="0"/>
    <n v="38"/>
    <n v="452"/>
    <n v="20"/>
    <n v="514"/>
    <n v="13"/>
    <n v="30"/>
    <n v="0"/>
    <n v="3"/>
    <n v="4"/>
    <n v="6"/>
    <n v="5"/>
    <n v="3"/>
    <x v="1"/>
    <n v="0"/>
    <n v="0"/>
    <n v="0"/>
    <n v="0"/>
    <n v="0"/>
    <n v="1"/>
    <n v="54"/>
    <s v="50-65"/>
    <n v="2403"/>
    <n v="0"/>
    <n v="0"/>
    <n v="1"/>
    <n v="0"/>
    <n v="0"/>
    <n v="0"/>
    <n v="0"/>
    <n v="0"/>
    <n v="1"/>
    <n v="1029"/>
    <d v="2016-03-17T00:00:00"/>
    <n v="3"/>
    <s v="March"/>
    <n v="1"/>
    <s v="1468,69759,High income,14,Low spender,0.00020069095027165,0,0,38,452,20,514,13,30,0,3,4,6,5,3,0,0,0,0,0,0,1,54,50-65,2403,0,0,1,0,0,0,0,0,1,1029"/>
  </r>
  <r>
    <n v="899"/>
    <x v="1520"/>
    <s v="High income"/>
    <x v="4"/>
    <s v="Low spender"/>
    <n v="7.7003850192509623E-4"/>
    <n v="0"/>
    <n v="0"/>
    <n v="5"/>
    <n v="600"/>
    <n v="20"/>
    <n v="350"/>
    <n v="29"/>
    <n v="30"/>
    <n v="33"/>
    <n v="1"/>
    <n v="6"/>
    <n v="9"/>
    <n v="10"/>
    <n v="2"/>
    <x v="1"/>
    <n v="0"/>
    <n v="0"/>
    <n v="0"/>
    <n v="1"/>
    <n v="0"/>
    <n v="0"/>
    <n v="31"/>
    <s v="24-35"/>
    <n v="2579"/>
    <n v="0"/>
    <n v="1"/>
    <n v="0"/>
    <n v="0"/>
    <n v="0"/>
    <n v="1"/>
    <n v="0"/>
    <n v="0"/>
    <n v="0"/>
    <n v="996"/>
    <d v="2015-09-23T00:00:00"/>
    <n v="9"/>
    <s v="September"/>
    <n v="1"/>
    <s v="899,85710,High income,66,Low spender,0.000770038501925096,0,0,5,600,20,350,29,30,33,1,6,9,10,2,0,0,0,0,1,0,0,31,24-35,2579,0,1,0,0,0,1,0,0,0,996"/>
  </r>
  <r>
    <n v="72"/>
    <x v="1521"/>
    <s v="Low income"/>
    <x v="294"/>
    <s v="High spender"/>
    <n v="3.0311146823802509E-2"/>
    <n v="0"/>
    <n v="0"/>
    <n v="71"/>
    <n v="853"/>
    <n v="10"/>
    <n v="143"/>
    <n v="13"/>
    <n v="10"/>
    <n v="20"/>
    <n v="2"/>
    <n v="9"/>
    <n v="4"/>
    <n v="12"/>
    <n v="8"/>
    <x v="1"/>
    <n v="0"/>
    <n v="0"/>
    <n v="0"/>
    <n v="0"/>
    <n v="0"/>
    <n v="0"/>
    <n v="50"/>
    <s v="36-50"/>
    <n v="2836"/>
    <n v="0"/>
    <n v="0"/>
    <n v="1"/>
    <n v="0"/>
    <n v="0"/>
    <n v="0"/>
    <n v="0"/>
    <n v="1"/>
    <n v="0"/>
    <n v="1009"/>
    <d v="2015-01-09T00:00:00"/>
    <n v="1"/>
    <s v="January"/>
    <n v="1"/>
    <s v="72,44802,Low income,1358,High spender,0.0303111468238025,0,0,71,853,10,143,13,10,20,2,9,4,12,8,0,0,0,0,0,0,0,50,36-50,2836,0,0,1,0,0,0,0,1,0,1009"/>
  </r>
  <r>
    <n v="1093"/>
    <x v="1522"/>
    <s v="High income"/>
    <x v="17"/>
    <s v="Low spender"/>
    <n v="6.9549493158068613E-4"/>
    <n v="0"/>
    <n v="0"/>
    <n v="59"/>
    <n v="735"/>
    <n v="40"/>
    <n v="183"/>
    <n v="52"/>
    <n v="20"/>
    <n v="30"/>
    <n v="2"/>
    <n v="9"/>
    <n v="3"/>
    <n v="13"/>
    <n v="6"/>
    <x v="1"/>
    <n v="0"/>
    <n v="0"/>
    <n v="0"/>
    <n v="0"/>
    <n v="0"/>
    <n v="0"/>
    <n v="77"/>
    <s v="66+"/>
    <n v="2517"/>
    <n v="0"/>
    <n v="0"/>
    <n v="0"/>
    <n v="0"/>
    <n v="1"/>
    <n v="0"/>
    <n v="0"/>
    <n v="0"/>
    <n v="1"/>
    <n v="1000"/>
    <d v="2015-11-24T00:00:00"/>
    <n v="11"/>
    <s v="November"/>
    <n v="1"/>
    <s v="1093,57513,High income,40,Low spender,0.000695494931580686,0,0,59,735,40,183,52,20,30,2,9,3,13,6,0,0,0,0,0,0,0,77,66+,2517,0,0,0,0,1,0,0,0,1,1000"/>
  </r>
  <r>
    <n v="50"/>
    <x v="1523"/>
    <s v="High income"/>
    <x v="821"/>
    <s v="High spender"/>
    <n v="3.1682092404541534E-2"/>
    <n v="0"/>
    <n v="1"/>
    <n v="34"/>
    <n v="896"/>
    <n v="10"/>
    <n v="101"/>
    <n v="13"/>
    <n v="10"/>
    <n v="34"/>
    <n v="6"/>
    <n v="4"/>
    <n v="2"/>
    <n v="9"/>
    <n v="9"/>
    <x v="1"/>
    <n v="0"/>
    <n v="1"/>
    <n v="0"/>
    <n v="0"/>
    <n v="0"/>
    <n v="1"/>
    <n v="51"/>
    <s v="50-65"/>
    <n v="2841"/>
    <n v="0"/>
    <n v="0"/>
    <n v="0"/>
    <n v="1"/>
    <n v="0"/>
    <n v="0"/>
    <n v="0"/>
    <n v="0"/>
    <n v="1"/>
    <n v="996"/>
    <d v="2015-01-04T00:00:00"/>
    <n v="1"/>
    <s v="January"/>
    <n v="1"/>
    <s v="50,53374,High income,1691,High spender,0.0316820924045415,0,1,34,896,10,101,13,10,34,6,4,2,9,9,0,0,1,0,0,0,1,51,50-65,2841,0,0,0,1,0,0,0,0,1,996"/>
  </r>
  <r>
    <n v="1785"/>
    <x v="1524"/>
    <s v="High income"/>
    <x v="822"/>
    <s v="High spender"/>
    <n v="1.3042009820477514E-2"/>
    <n v="0"/>
    <n v="0"/>
    <n v="19"/>
    <n v="464"/>
    <n v="151"/>
    <n v="292"/>
    <n v="65"/>
    <n v="60"/>
    <n v="30"/>
    <n v="1"/>
    <n v="8"/>
    <n v="3"/>
    <n v="4"/>
    <n v="4"/>
    <x v="1"/>
    <n v="0"/>
    <n v="0"/>
    <n v="0"/>
    <n v="1"/>
    <n v="0"/>
    <n v="1"/>
    <n v="53"/>
    <s v="50-65"/>
    <n v="2293"/>
    <n v="1"/>
    <n v="0"/>
    <n v="0"/>
    <n v="0"/>
    <n v="0"/>
    <n v="0"/>
    <n v="1"/>
    <n v="0"/>
    <n v="0"/>
    <n v="1002"/>
    <d v="2016-07-05T00:00:00"/>
    <n v="7"/>
    <s v="July"/>
    <n v="1"/>
    <s v="1785,76982,High income,1004,High spender,0.0130420098204775,0,0,19,464,151,292,65,60,30,1,8,3,4,4,0,0,0,0,1,0,1,53,50-65,2293,1,0,0,0,0,0,1,0,0,1002"/>
  </r>
  <r>
    <n v="775"/>
    <x v="1525"/>
    <s v="High income"/>
    <x v="172"/>
    <s v="High spender"/>
    <n v="8.5771947527749741E-3"/>
    <n v="0"/>
    <n v="0"/>
    <n v="94"/>
    <n v="162"/>
    <n v="28"/>
    <n v="818"/>
    <n v="0"/>
    <n v="28"/>
    <n v="56"/>
    <n v="0"/>
    <n v="4"/>
    <n v="3"/>
    <n v="7"/>
    <n v="3"/>
    <x v="0"/>
    <n v="1"/>
    <n v="1"/>
    <n v="0"/>
    <n v="1"/>
    <n v="0"/>
    <n v="1"/>
    <n v="30"/>
    <s v="24-35"/>
    <n v="2618"/>
    <n v="0"/>
    <n v="0"/>
    <n v="1"/>
    <n v="0"/>
    <n v="0"/>
    <n v="0"/>
    <n v="0"/>
    <n v="1"/>
    <n v="0"/>
    <n v="980"/>
    <d v="2015-08-15T00:00:00"/>
    <n v="8"/>
    <s v="August"/>
    <n v="1"/>
    <s v="775,91172,High income,782,High spender,0.00857719475277497,0,0,94,162,28,818,0,28,56,0,4,3,7,3,1,1,1,0,1,0,1,30,24-35,2618,0,0,1,0,0,0,0,1,0,980"/>
  </r>
  <r>
    <n v="1517"/>
    <x v="1526"/>
    <s v="High income"/>
    <x v="823"/>
    <s v="High spender"/>
    <n v="1.2089428650289814E-2"/>
    <n v="0"/>
    <n v="0"/>
    <n v="56"/>
    <n v="377"/>
    <n v="10"/>
    <n v="540"/>
    <n v="80"/>
    <n v="30"/>
    <n v="10"/>
    <n v="1"/>
    <n v="3"/>
    <n v="5"/>
    <n v="7"/>
    <n v="1"/>
    <x v="1"/>
    <n v="0"/>
    <n v="0"/>
    <n v="0"/>
    <n v="0"/>
    <n v="0"/>
    <n v="0"/>
    <n v="51"/>
    <s v="50-65"/>
    <n v="2386"/>
    <n v="0"/>
    <n v="1"/>
    <n v="0"/>
    <n v="0"/>
    <n v="0"/>
    <n v="0"/>
    <n v="1"/>
    <n v="0"/>
    <n v="0"/>
    <n v="1027"/>
    <d v="2016-04-03T00:00:00"/>
    <n v="4"/>
    <s v="April"/>
    <n v="1"/>
    <s v="1517,72460,High income,876,High spender,0.0120894286502898,0,0,56,377,10,540,80,30,10,1,3,5,7,1,0,0,0,0,0,0,0,51,50-65,2386,0,1,0,0,0,0,1,0,0,1027"/>
  </r>
  <r>
    <n v="538"/>
    <x v="1527"/>
    <s v="High income"/>
    <x v="824"/>
    <s v="High spender"/>
    <n v="1.4552207309867476E-2"/>
    <n v="1"/>
    <n v="0"/>
    <n v="4"/>
    <n v="448"/>
    <n v="40"/>
    <n v="469"/>
    <n v="80"/>
    <n v="0"/>
    <n v="91"/>
    <n v="3"/>
    <n v="11"/>
    <n v="2"/>
    <n v="12"/>
    <n v="7"/>
    <x v="1"/>
    <n v="0"/>
    <n v="0"/>
    <n v="0"/>
    <n v="0"/>
    <n v="0"/>
    <n v="0"/>
    <n v="53"/>
    <s v="50-65"/>
    <n v="2692"/>
    <n v="0"/>
    <n v="0"/>
    <n v="1"/>
    <n v="0"/>
    <n v="0"/>
    <n v="0"/>
    <n v="0"/>
    <n v="1"/>
    <n v="0"/>
    <n v="946"/>
    <d v="2015-06-02T00:00:00"/>
    <n v="6"/>
    <s v="June"/>
    <n v="1"/>
    <s v="538,59235,High income,862,High spender,0.0145522073098675,1,0,4,448,40,469,80,0,91,3,11,2,12,7,0,0,0,0,0,0,0,53,50-65,2692,0,0,1,0,0,0,0,1,0,946"/>
  </r>
  <r>
    <n v="1158"/>
    <x v="1528"/>
    <s v="High income"/>
    <x v="119"/>
    <s v="Low spender"/>
    <n v="5.0080938891137192E-3"/>
    <n v="0"/>
    <n v="1"/>
    <n v="81"/>
    <n v="418"/>
    <n v="61"/>
    <n v="428"/>
    <n v="80"/>
    <n v="51"/>
    <n v="10"/>
    <n v="3"/>
    <n v="7"/>
    <n v="8"/>
    <n v="10"/>
    <n v="5"/>
    <x v="1"/>
    <n v="0"/>
    <n v="0"/>
    <n v="0"/>
    <n v="0"/>
    <n v="0"/>
    <n v="0"/>
    <n v="56"/>
    <s v="50-65"/>
    <n v="2494"/>
    <n v="0"/>
    <n v="1"/>
    <n v="0"/>
    <n v="0"/>
    <n v="0"/>
    <n v="0"/>
    <n v="0"/>
    <n v="0"/>
    <n v="1"/>
    <n v="1028"/>
    <d v="2015-12-17T00:00:00"/>
    <n v="12"/>
    <s v="December"/>
    <n v="1"/>
    <s v="1158,59304,High income,297,Low spender,0.00500809388911372,0,1,81,418,61,428,80,51,10,3,7,8,10,5,0,0,0,0,0,0,0,56,50-65,2494,0,1,0,0,0,0,0,0,1,1028"/>
  </r>
  <r>
    <n v="938"/>
    <x v="1529"/>
    <s v="High income"/>
    <x v="82"/>
    <s v="Low spender"/>
    <n v="4.0852899189016793E-3"/>
    <n v="0"/>
    <n v="0"/>
    <n v="68"/>
    <n v="562"/>
    <n v="81"/>
    <n v="276"/>
    <n v="80"/>
    <n v="40"/>
    <n v="81"/>
    <n v="1"/>
    <n v="6"/>
    <n v="3"/>
    <n v="6"/>
    <n v="4"/>
    <x v="1"/>
    <n v="0"/>
    <n v="0"/>
    <n v="0"/>
    <n v="0"/>
    <n v="0"/>
    <n v="0"/>
    <n v="75"/>
    <s v="66+"/>
    <n v="2567"/>
    <n v="0"/>
    <n v="1"/>
    <n v="0"/>
    <n v="0"/>
    <n v="0"/>
    <n v="0"/>
    <n v="0"/>
    <n v="0"/>
    <n v="1"/>
    <n v="958"/>
    <d v="2015-10-05T00:00:00"/>
    <n v="10"/>
    <s v="October"/>
    <n v="1"/>
    <s v="938,65846,High income,269,Low spender,0.00408528991890168,0,0,68,562,81,276,80,40,81,1,6,3,6,4,0,0,0,0,0,0,0,75,66+,2567,0,1,0,0,0,0,0,0,1,958"/>
  </r>
  <r>
    <n v="1141"/>
    <x v="1530"/>
    <s v="High income"/>
    <x v="825"/>
    <s v="High spender"/>
    <n v="2.0328055054453131E-2"/>
    <n v="0"/>
    <n v="1"/>
    <n v="37"/>
    <n v="771"/>
    <n v="51"/>
    <n v="154"/>
    <n v="54"/>
    <n v="10"/>
    <n v="154"/>
    <n v="7"/>
    <n v="11"/>
    <n v="2"/>
    <n v="12"/>
    <n v="6"/>
    <x v="1"/>
    <n v="0"/>
    <n v="0"/>
    <n v="0"/>
    <n v="0"/>
    <n v="0"/>
    <n v="0"/>
    <n v="48"/>
    <s v="36-50"/>
    <n v="2501"/>
    <n v="0"/>
    <n v="0"/>
    <n v="0"/>
    <n v="1"/>
    <n v="0"/>
    <n v="0"/>
    <n v="1"/>
    <n v="0"/>
    <n v="0"/>
    <n v="886"/>
    <d v="2015-12-10T00:00:00"/>
    <n v="12"/>
    <s v="December"/>
    <n v="1"/>
    <s v="1141,59868,High income,1217,High spender,0.0203280550544531,0,1,37,771,51,154,54,10,154,7,11,2,12,6,0,0,0,0,0,0,0,48,36-50,2501,0,0,0,1,0,0,1,0,0,886"/>
  </r>
  <r>
    <n v="1769"/>
    <x v="1531"/>
    <s v="High income"/>
    <x v="53"/>
    <s v="Low spender"/>
    <n v="2.4489901138135932E-4"/>
    <n v="0"/>
    <n v="0"/>
    <n v="93"/>
    <n v="372"/>
    <n v="23"/>
    <n v="384"/>
    <n v="250"/>
    <n v="12"/>
    <n v="108"/>
    <n v="1"/>
    <n v="4"/>
    <n v="5"/>
    <n v="9"/>
    <n v="2"/>
    <x v="0"/>
    <n v="0"/>
    <n v="0"/>
    <n v="0"/>
    <n v="0"/>
    <n v="0"/>
    <n v="0"/>
    <n v="42"/>
    <s v="36-50"/>
    <n v="2298"/>
    <n v="0"/>
    <n v="1"/>
    <n v="0"/>
    <n v="0"/>
    <n v="0"/>
    <n v="0"/>
    <n v="1"/>
    <n v="0"/>
    <n v="0"/>
    <n v="933"/>
    <d v="2016-06-30T00:00:00"/>
    <n v="6"/>
    <s v="June"/>
    <n v="1"/>
    <s v="1769,77583,High income,19,Low spender,0.000244899011381359,0,0,93,372,23,384,250,12,108,1,4,5,9,2,1,0,0,0,0,0,0,42,36-50,2298,0,1,0,0,0,0,1,0,0,933"/>
  </r>
  <r>
    <n v="2102"/>
    <x v="1532"/>
    <s v="High income"/>
    <x v="449"/>
    <s v="High spender"/>
    <n v="1.4712234785923008E-2"/>
    <n v="0"/>
    <n v="1"/>
    <n v="42"/>
    <n v="721"/>
    <n v="0"/>
    <n v="152"/>
    <n v="119"/>
    <n v="50"/>
    <n v="50"/>
    <n v="3"/>
    <n v="7"/>
    <n v="6"/>
    <n v="12"/>
    <n v="4"/>
    <x v="1"/>
    <n v="0"/>
    <n v="0"/>
    <n v="0"/>
    <n v="0"/>
    <n v="0"/>
    <n v="0"/>
    <n v="43"/>
    <s v="36-50"/>
    <n v="2196"/>
    <n v="0"/>
    <n v="1"/>
    <n v="0"/>
    <n v="0"/>
    <n v="0"/>
    <n v="0"/>
    <n v="0"/>
    <n v="1"/>
    <n v="0"/>
    <n v="992"/>
    <d v="2016-10-10T00:00:00"/>
    <n v="10"/>
    <s v="October"/>
    <n v="1"/>
    <s v="2102,78710,High income,1158,High spender,0.014712234785923,0,1,42,721,0,152,119,50,50,3,7,6,12,4,0,0,0,0,0,0,0,43,36-50,2196,0,1,0,0,0,0,0,1,0,992"/>
  </r>
  <r>
    <n v="2033"/>
    <x v="1533"/>
    <s v="High income"/>
    <x v="17"/>
    <s v="Low spender"/>
    <n v="5.3840873298964911E-4"/>
    <n v="0"/>
    <n v="0"/>
    <n v="66"/>
    <n v="375"/>
    <n v="152"/>
    <n v="335"/>
    <n v="93"/>
    <n v="91"/>
    <n v="81"/>
    <n v="1"/>
    <n v="5"/>
    <n v="4"/>
    <n v="6"/>
    <n v="2"/>
    <x v="1"/>
    <n v="0"/>
    <n v="0"/>
    <n v="0"/>
    <n v="0"/>
    <n v="0"/>
    <n v="0"/>
    <n v="27"/>
    <s v="24-35"/>
    <n v="2215"/>
    <n v="0"/>
    <n v="0"/>
    <n v="1"/>
    <n v="0"/>
    <n v="0"/>
    <n v="0"/>
    <n v="1"/>
    <n v="0"/>
    <n v="0"/>
    <n v="965"/>
    <d v="2016-09-21T00:00:00"/>
    <n v="9"/>
    <s v="September"/>
    <n v="1"/>
    <s v="2033,74293,High income,40,Low spender,0.000538408732989649,0,0,66,375,152,335,93,91,81,1,5,4,6,2,0,0,0,0,0,0,0,27,24-35,2215,0,0,1,0,0,0,1,0,0,965"/>
  </r>
  <r>
    <n v="1579"/>
    <x v="1534"/>
    <s v="High income"/>
    <x v="189"/>
    <s v="Low spender"/>
    <n v="5.8019415277502616E-4"/>
    <n v="0"/>
    <n v="0"/>
    <n v="29"/>
    <n v="398"/>
    <n v="40"/>
    <n v="367"/>
    <n v="119"/>
    <n v="122"/>
    <n v="30"/>
    <n v="1"/>
    <n v="7"/>
    <n v="4"/>
    <n v="4"/>
    <n v="4"/>
    <x v="1"/>
    <n v="0"/>
    <n v="0"/>
    <n v="0"/>
    <n v="0"/>
    <n v="0"/>
    <n v="0"/>
    <n v="72"/>
    <s v="66+"/>
    <n v="2364"/>
    <n v="0"/>
    <n v="0"/>
    <n v="0"/>
    <n v="1"/>
    <n v="0"/>
    <n v="0"/>
    <n v="1"/>
    <n v="0"/>
    <n v="0"/>
    <n v="1016"/>
    <d v="2016-04-25T00:00:00"/>
    <n v="4"/>
    <s v="April"/>
    <n v="1"/>
    <s v="1579,70666,High income,41,Low spender,0.000580194152775026,0,0,29,398,40,367,119,122,30,1,7,4,4,4,0,0,0,0,0,0,0,72,66+,2364,0,0,0,1,0,0,1,0,0,1016"/>
  </r>
  <r>
    <n v="843"/>
    <x v="1535"/>
    <s v="High income"/>
    <x v="94"/>
    <s v="Low spender"/>
    <n v="7.5462310307654037E-3"/>
    <n v="0"/>
    <n v="0"/>
    <n v="67"/>
    <n v="315"/>
    <n v="26"/>
    <n v="473"/>
    <n v="220"/>
    <n v="12"/>
    <n v="182"/>
    <n v="1"/>
    <n v="2"/>
    <n v="10"/>
    <n v="6"/>
    <n v="1"/>
    <x v="1"/>
    <n v="0"/>
    <n v="0"/>
    <n v="0"/>
    <n v="0"/>
    <n v="0"/>
    <n v="0"/>
    <n v="27"/>
    <s v="24-35"/>
    <n v="2597"/>
    <n v="0"/>
    <n v="0"/>
    <n v="1"/>
    <n v="0"/>
    <n v="0"/>
    <n v="0"/>
    <n v="1"/>
    <n v="0"/>
    <n v="0"/>
    <n v="864"/>
    <d v="2015-09-05T00:00:00"/>
    <n v="9"/>
    <s v="September"/>
    <n v="1"/>
    <s v="843,72354,High income,546,Low spender,0.0075462310307654,0,0,67,315,26,473,220,12,182,1,2,10,6,1,0,0,0,0,0,0,0,27,24-35,2597,0,0,1,0,0,0,1,0,0,864"/>
  </r>
  <r>
    <n v="1708"/>
    <x v="1536"/>
    <s v="High income"/>
    <x v="826"/>
    <s v="High spender"/>
    <n v="1.2221854831796417E-2"/>
    <n v="0"/>
    <n v="0"/>
    <n v="69"/>
    <n v="364"/>
    <n v="40"/>
    <n v="425"/>
    <n v="158"/>
    <n v="60"/>
    <n v="50"/>
    <n v="1"/>
    <n v="3"/>
    <n v="4"/>
    <n v="8"/>
    <n v="1"/>
    <x v="1"/>
    <n v="0"/>
    <n v="0"/>
    <n v="0"/>
    <n v="0"/>
    <n v="0"/>
    <n v="0"/>
    <n v="51"/>
    <s v="50-65"/>
    <n v="2317"/>
    <n v="0"/>
    <n v="0"/>
    <n v="1"/>
    <n v="0"/>
    <n v="0"/>
    <n v="0"/>
    <n v="1"/>
    <n v="0"/>
    <n v="0"/>
    <n v="997"/>
    <d v="2016-06-11T00:00:00"/>
    <n v="6"/>
    <s v="June"/>
    <n v="1"/>
    <s v="1708,81657,High income,998,High spender,0.0122218548317964,0,0,69,364,40,425,158,60,50,1,3,4,8,1,0,0,0,0,0,0,0,51,50-65,2317,0,0,1,0,0,0,1,0,0,997"/>
  </r>
  <r>
    <n v="990"/>
    <x v="1537"/>
    <s v="High income"/>
    <x v="114"/>
    <s v="Low spender"/>
    <n v="7.4825407382773533E-4"/>
    <n v="0"/>
    <n v="1"/>
    <n v="56"/>
    <n v="215"/>
    <n v="63"/>
    <n v="507"/>
    <n v="231"/>
    <n v="31"/>
    <n v="190"/>
    <n v="1"/>
    <n v="8"/>
    <n v="4"/>
    <n v="7"/>
    <n v="3"/>
    <x v="1"/>
    <n v="0"/>
    <n v="0"/>
    <n v="0"/>
    <n v="0"/>
    <n v="0"/>
    <n v="0"/>
    <n v="45"/>
    <s v="36-50"/>
    <n v="2550"/>
    <n v="0"/>
    <n v="0"/>
    <n v="1"/>
    <n v="0"/>
    <n v="0"/>
    <n v="0"/>
    <n v="1"/>
    <n v="0"/>
    <n v="0"/>
    <n v="857"/>
    <d v="2015-10-22T00:00:00"/>
    <n v="10"/>
    <s v="October"/>
    <n v="1"/>
    <s v="990,84196,High income,63,Low spender,0.000748254073827735,0,1,56,215,63,507,231,31,190,1,8,4,7,3,0,0,0,0,0,0,0,45,36-50,2550,0,0,1,0,0,0,1,0,0,857"/>
  </r>
  <r>
    <n v="227"/>
    <x v="1538"/>
    <s v="High income"/>
    <x v="79"/>
    <s v="Low spender"/>
    <n v="5.5754679410593391E-4"/>
    <n v="1"/>
    <n v="1"/>
    <n v="94"/>
    <n v="555"/>
    <n v="82"/>
    <n v="257"/>
    <n v="93"/>
    <n v="61"/>
    <n v="61"/>
    <n v="4"/>
    <n v="10"/>
    <n v="3"/>
    <n v="12"/>
    <n v="6"/>
    <x v="1"/>
    <n v="0"/>
    <n v="0"/>
    <n v="0"/>
    <n v="0"/>
    <n v="0"/>
    <n v="0"/>
    <n v="43"/>
    <s v="36-50"/>
    <n v="2792"/>
    <n v="0"/>
    <n v="1"/>
    <n v="0"/>
    <n v="0"/>
    <n v="0"/>
    <n v="0"/>
    <n v="1"/>
    <n v="0"/>
    <n v="0"/>
    <n v="987"/>
    <d v="2015-02-22T00:00:00"/>
    <n v="2"/>
    <s v="February"/>
    <n v="1"/>
    <s v="227,75330,High income,42,Low spender,0.000557546794105934,1,1,94,555,82,257,93,61,61,4,10,3,12,6,0,0,0,0,0,0,0,43,36-50,2792,0,1,0,0,0,0,1,0,0,987"/>
  </r>
  <r>
    <n v="2191"/>
    <x v="1539"/>
    <s v="High income"/>
    <x v="150"/>
    <s v="Low spender"/>
    <n v="5.3861270834849699E-4"/>
    <n v="0"/>
    <n v="0"/>
    <n v="3"/>
    <n v="458"/>
    <n v="81"/>
    <n v="356"/>
    <n v="106"/>
    <n v="50"/>
    <n v="40"/>
    <n v="1"/>
    <n v="4"/>
    <n v="4"/>
    <n v="7"/>
    <n v="2"/>
    <x v="1"/>
    <n v="0"/>
    <n v="0"/>
    <n v="0"/>
    <n v="0"/>
    <n v="0"/>
    <n v="0"/>
    <n v="51"/>
    <s v="50-65"/>
    <n v="2163"/>
    <n v="0"/>
    <n v="0"/>
    <n v="0"/>
    <n v="1"/>
    <n v="0"/>
    <n v="0"/>
    <n v="1"/>
    <n v="0"/>
    <n v="0"/>
    <n v="1011"/>
    <d v="2016-11-12T00:00:00"/>
    <n v="11"/>
    <s v="November"/>
    <n v="1"/>
    <s v="2191,68695,High income,37,Low spender,0.000538612708348497,0,0,3,458,81,356,106,50,40,1,4,4,7,2,0,0,0,0,0,0,0,51,50-65,2163,0,0,0,1,0,0,1,0,0,1011"/>
  </r>
  <r>
    <n v="143"/>
    <x v="1540"/>
    <s v="Low income"/>
    <x v="254"/>
    <s v="Low spender"/>
    <n v="4.6910487996433955E-3"/>
    <n v="0"/>
    <n v="1"/>
    <n v="35"/>
    <n v="595"/>
    <n v="71"/>
    <n v="153"/>
    <n v="120"/>
    <n v="112"/>
    <n v="41"/>
    <n v="6"/>
    <n v="3"/>
    <n v="2"/>
    <n v="10"/>
    <n v="9"/>
    <x v="1"/>
    <n v="0"/>
    <n v="0"/>
    <n v="0"/>
    <n v="0"/>
    <n v="0"/>
    <n v="0"/>
    <n v="49"/>
    <s v="36-50"/>
    <n v="2818"/>
    <n v="0"/>
    <n v="0"/>
    <n v="0"/>
    <n v="0"/>
    <n v="1"/>
    <n v="0"/>
    <n v="0"/>
    <n v="0"/>
    <n v="1"/>
    <n v="1010"/>
    <d v="2015-01-27T00:00:00"/>
    <n v="1"/>
    <s v="January"/>
    <n v="1"/>
    <s v="143,47111,Low income,221,Low spender,0.0046910487996434,0,1,35,595,71,153,120,112,41,6,3,2,10,9,0,0,0,0,0,0,0,49,36-50,2818,0,0,0,0,1,0,0,0,1,1010"/>
  </r>
  <r>
    <n v="945"/>
    <x v="1165"/>
    <s v="High income"/>
    <x v="140"/>
    <s v="Low spender"/>
    <n v="2.1177541304956593E-3"/>
    <n v="0"/>
    <n v="0"/>
    <n v="18"/>
    <n v="267"/>
    <n v="140"/>
    <n v="599"/>
    <n v="34"/>
    <n v="12"/>
    <n v="127"/>
    <n v="1"/>
    <n v="7"/>
    <n v="5"/>
    <n v="7"/>
    <n v="6"/>
    <x v="1"/>
    <n v="0"/>
    <n v="0"/>
    <n v="0"/>
    <n v="0"/>
    <n v="0"/>
    <n v="1"/>
    <n v="53"/>
    <s v="50-65"/>
    <n v="2566"/>
    <n v="1"/>
    <n v="0"/>
    <n v="0"/>
    <n v="0"/>
    <n v="0"/>
    <n v="0"/>
    <n v="1"/>
    <n v="0"/>
    <n v="0"/>
    <n v="925"/>
    <d v="2015-10-06T00:00:00"/>
    <n v="10"/>
    <s v="October"/>
    <n v="1"/>
    <s v="945,57136,High income,121,Low spender,0.00211775413049566,0,0,18,267,140,599,34,12,127,1,7,5,7,6,0,0,0,0,0,0,1,53,50-65,2566,1,0,0,0,0,0,1,0,0,925"/>
  </r>
  <r>
    <n v="801"/>
    <x v="1541"/>
    <s v="High income"/>
    <x v="278"/>
    <s v="Low spender"/>
    <n v="6.1177742683568798E-4"/>
    <n v="0"/>
    <n v="0"/>
    <n v="30"/>
    <n v="295"/>
    <n v="35"/>
    <n v="482"/>
    <n v="121"/>
    <n v="120"/>
    <n v="40"/>
    <n v="1"/>
    <n v="5"/>
    <n v="5"/>
    <n v="10"/>
    <n v="3"/>
    <x v="1"/>
    <n v="0"/>
    <n v="0"/>
    <n v="0"/>
    <n v="0"/>
    <n v="0"/>
    <n v="1"/>
    <n v="54"/>
    <s v="50-65"/>
    <n v="2612"/>
    <n v="1"/>
    <n v="0"/>
    <n v="0"/>
    <n v="0"/>
    <n v="0"/>
    <n v="0"/>
    <n v="1"/>
    <n v="0"/>
    <n v="0"/>
    <n v="1013"/>
    <d v="2015-08-21T00:00:00"/>
    <n v="8"/>
    <s v="August"/>
    <n v="1"/>
    <s v="801,70287,High income,43,Low spender,0.000611777426835688,0,0,30,295,35,482,121,120,40,1,5,5,10,3,0,0,0,0,0,0,1,54,50-65,2612,1,0,0,0,0,0,1,0,0,1013"/>
  </r>
  <r>
    <n v="1582"/>
    <x v="1542"/>
    <s v="High income"/>
    <x v="369"/>
    <s v="Low spender"/>
    <n v="9.1464314165166851E-4"/>
    <n v="0"/>
    <n v="0"/>
    <n v="0"/>
    <n v="431"/>
    <n v="82"/>
    <n v="441"/>
    <n v="80"/>
    <n v="20"/>
    <n v="102"/>
    <n v="1"/>
    <n v="3"/>
    <n v="6"/>
    <n v="6"/>
    <n v="1"/>
    <x v="1"/>
    <n v="0"/>
    <n v="0"/>
    <n v="0"/>
    <n v="0"/>
    <n v="0"/>
    <n v="1"/>
    <n v="61"/>
    <s v="50-65"/>
    <n v="2363"/>
    <n v="0"/>
    <n v="0"/>
    <n v="0"/>
    <n v="0"/>
    <n v="1"/>
    <n v="0"/>
    <n v="0"/>
    <n v="0"/>
    <n v="1"/>
    <n v="952"/>
    <d v="2016-04-26T00:00:00"/>
    <n v="4"/>
    <s v="April"/>
    <n v="1"/>
    <s v="1582,67786,High income,62,Low spender,0.000914643141651669,0,0,0,431,82,441,80,20,102,1,3,6,6,1,0,0,0,0,0,0,1,61,50-65,2363,0,0,0,0,1,0,0,0,1,952"/>
  </r>
  <r>
    <n v="1620"/>
    <x v="1543"/>
    <s v="High income"/>
    <x v="452"/>
    <s v="Low spender"/>
    <n v="8.1252539141848186E-4"/>
    <n v="0"/>
    <n v="0"/>
    <n v="42"/>
    <n v="176"/>
    <n v="29"/>
    <n v="818"/>
    <n v="0"/>
    <n v="33"/>
    <n v="112"/>
    <n v="1"/>
    <n v="7"/>
    <n v="6"/>
    <n v="11"/>
    <n v="4"/>
    <x v="1"/>
    <n v="0"/>
    <n v="0"/>
    <n v="0"/>
    <n v="0"/>
    <n v="0"/>
    <n v="1"/>
    <n v="68"/>
    <s v="66+"/>
    <n v="2350"/>
    <n v="1"/>
    <n v="0"/>
    <n v="0"/>
    <n v="0"/>
    <n v="0"/>
    <n v="1"/>
    <n v="0"/>
    <n v="0"/>
    <n v="0"/>
    <n v="944"/>
    <d v="2016-05-09T00:00:00"/>
    <n v="5"/>
    <s v="May"/>
    <n v="1"/>
    <s v="1620,63998,High income,52,Low spender,0.000812525391418482,0,0,42,176,29,818,0,33,112,1,7,6,11,4,0,0,0,0,0,0,1,68,66+,2350,1,0,0,0,0,1,0,0,0,944"/>
  </r>
  <r>
    <n v="852"/>
    <x v="1544"/>
    <s v="High income"/>
    <x v="385"/>
    <s v="Low spender"/>
    <n v="7.118434411212118E-4"/>
    <n v="0"/>
    <n v="1"/>
    <n v="59"/>
    <n v="386"/>
    <n v="172"/>
    <n v="183"/>
    <n v="185"/>
    <n v="132"/>
    <n v="111"/>
    <n v="2"/>
    <n v="9"/>
    <n v="5"/>
    <n v="11"/>
    <n v="5"/>
    <x v="1"/>
    <n v="0"/>
    <n v="0"/>
    <n v="0"/>
    <n v="0"/>
    <n v="0"/>
    <n v="0"/>
    <n v="41"/>
    <s v="36-50"/>
    <n v="2594"/>
    <n v="0"/>
    <n v="0"/>
    <n v="0"/>
    <n v="1"/>
    <n v="0"/>
    <n v="0"/>
    <n v="1"/>
    <n v="0"/>
    <n v="0"/>
    <n v="947"/>
    <d v="2015-09-08T00:00:00"/>
    <n v="9"/>
    <s v="September"/>
    <n v="1"/>
    <s v="852,85693,High income,61,Low spender,0.000711843441121212,0,1,59,386,172,183,185,132,111,2,9,5,11,5,0,0,0,0,0,0,0,41,36-50,2594,0,0,0,1,0,0,1,0,0,947"/>
  </r>
  <r>
    <n v="2046"/>
    <x v="1545"/>
    <s v="High income"/>
    <x v="646"/>
    <s v="Low spender"/>
    <n v="9.9776363323585073E-4"/>
    <n v="0"/>
    <n v="0"/>
    <n v="35"/>
    <n v="217"/>
    <n v="76"/>
    <n v="690"/>
    <n v="50"/>
    <n v="26"/>
    <n v="38"/>
    <n v="1"/>
    <n v="3"/>
    <n v="11"/>
    <n v="5"/>
    <n v="1"/>
    <x v="1"/>
    <n v="0"/>
    <n v="0"/>
    <n v="0"/>
    <n v="0"/>
    <n v="0"/>
    <n v="1"/>
    <n v="61"/>
    <s v="50-65"/>
    <n v="2211"/>
    <n v="0"/>
    <n v="1"/>
    <n v="0"/>
    <n v="0"/>
    <n v="0"/>
    <n v="0"/>
    <n v="1"/>
    <n v="0"/>
    <n v="0"/>
    <n v="1021"/>
    <d v="2016-09-25T00:00:00"/>
    <n v="9"/>
    <s v="September"/>
    <n v="1"/>
    <s v="2046,87195,High income,87,Low spender,0.000997763633235851,0,0,35,217,76,690,50,26,38,1,3,11,5,1,0,0,0,0,0,0,1,61,50-65,2211,0,1,0,0,0,0,1,0,0,1021"/>
  </r>
  <r>
    <n v="697"/>
    <x v="1469"/>
    <s v="High income"/>
    <x v="375"/>
    <s v="Low spender"/>
    <n v="4.0392665671130262E-4"/>
    <n v="0"/>
    <n v="0"/>
    <n v="1"/>
    <n v="709"/>
    <n v="45"/>
    <n v="115"/>
    <n v="30"/>
    <n v="160"/>
    <n v="45"/>
    <n v="1"/>
    <n v="8"/>
    <n v="2"/>
    <n v="5"/>
    <n v="5"/>
    <x v="0"/>
    <n v="0"/>
    <n v="0"/>
    <n v="0"/>
    <n v="0"/>
    <n v="0"/>
    <n v="1"/>
    <n v="37"/>
    <s v="36-50"/>
    <n v="2644"/>
    <n v="0"/>
    <n v="0"/>
    <n v="1"/>
    <n v="0"/>
    <n v="0"/>
    <n v="1"/>
    <n v="0"/>
    <n v="0"/>
    <n v="0"/>
    <n v="1014"/>
    <d v="2015-07-20T00:00:00"/>
    <n v="7"/>
    <s v="July"/>
    <n v="1"/>
    <s v="697,81698,High income,33,Low spender,0.000403926656711303,0,0,1,709,45,115,30,160,45,1,8,2,5,5,1,0,0,0,0,0,1,37,36-50,2644,0,0,1,0,0,1,0,0,0,1014"/>
  </r>
  <r>
    <n v="125"/>
    <x v="1546"/>
    <s v="High income"/>
    <x v="94"/>
    <s v="Low spender"/>
    <n v="7.2650823642121509E-3"/>
    <n v="0"/>
    <n v="1"/>
    <n v="79"/>
    <n v="543"/>
    <n v="10"/>
    <n v="205"/>
    <n v="160"/>
    <n v="143"/>
    <n v="82"/>
    <n v="1"/>
    <n v="6"/>
    <n v="3"/>
    <n v="6"/>
    <n v="3"/>
    <x v="1"/>
    <n v="0"/>
    <n v="0"/>
    <n v="0"/>
    <n v="0"/>
    <n v="0"/>
    <n v="1"/>
    <n v="62"/>
    <s v="50-65"/>
    <n v="2822"/>
    <n v="0"/>
    <n v="0"/>
    <n v="1"/>
    <n v="0"/>
    <n v="0"/>
    <n v="0"/>
    <n v="0"/>
    <n v="1"/>
    <n v="0"/>
    <n v="979"/>
    <d v="2015-01-23T00:00:00"/>
    <n v="1"/>
    <s v="January"/>
    <n v="1"/>
    <s v="125,75154,High income,546,Low spender,0.00726508236421215,0,1,79,543,10,205,160,143,82,1,6,3,6,3,0,0,0,0,0,0,1,62,50-65,2822,0,0,1,0,0,0,0,1,0,979"/>
  </r>
  <r>
    <n v="1062"/>
    <x v="1547"/>
    <s v="High income"/>
    <x v="25"/>
    <s v="Low spender"/>
    <n v="3.0438620521717954E-4"/>
    <n v="0"/>
    <n v="0"/>
    <n v="77"/>
    <n v="918"/>
    <n v="10"/>
    <n v="129"/>
    <n v="13"/>
    <n v="0"/>
    <n v="129"/>
    <n v="1"/>
    <n v="11"/>
    <n v="3"/>
    <n v="12"/>
    <n v="7"/>
    <x v="1"/>
    <n v="1"/>
    <n v="0"/>
    <n v="1"/>
    <n v="1"/>
    <n v="0"/>
    <n v="1"/>
    <n v="50"/>
    <s v="36-50"/>
    <n v="2525"/>
    <n v="1"/>
    <n v="0"/>
    <n v="0"/>
    <n v="0"/>
    <n v="0"/>
    <n v="1"/>
    <n v="0"/>
    <n v="0"/>
    <n v="0"/>
    <n v="941"/>
    <d v="2015-11-16T00:00:00"/>
    <n v="11"/>
    <s v="November"/>
    <n v="1"/>
    <s v="1062,65706,High income,20,Low spender,0.00030438620521718,0,0,77,918,10,129,13,0,129,1,11,3,12,7,0,1,0,1,1,0,1,50,36-50,2525,1,0,0,0,0,1,0,0,0,941"/>
  </r>
  <r>
    <n v="1522"/>
    <x v="1548"/>
    <s v="High income"/>
    <x v="266"/>
    <s v="High spender"/>
    <n v="1.0312058762870243E-2"/>
    <n v="0"/>
    <n v="0"/>
    <n v="82"/>
    <n v="194"/>
    <n v="61"/>
    <n v="480"/>
    <n v="225"/>
    <n v="112"/>
    <n v="30"/>
    <n v="1"/>
    <n v="3"/>
    <n v="4"/>
    <n v="8"/>
    <n v="2"/>
    <x v="1"/>
    <n v="0"/>
    <n v="0"/>
    <n v="0"/>
    <n v="0"/>
    <n v="0"/>
    <n v="0"/>
    <n v="61"/>
    <s v="50-65"/>
    <n v="2385"/>
    <n v="1"/>
    <n v="0"/>
    <n v="0"/>
    <n v="0"/>
    <n v="0"/>
    <n v="0"/>
    <n v="1"/>
    <n v="0"/>
    <n v="0"/>
    <n v="1042"/>
    <d v="2016-04-04T00:00:00"/>
    <n v="4"/>
    <s v="April"/>
    <n v="1"/>
    <s v="1522,63033,High income,650,High spender,0.0103120587628702,0,0,82,194,61,480,225,112,30,1,3,4,8,2,0,0,0,0,0,0,0,61,50-65,2385,1,0,0,0,0,0,1,0,0,1042"/>
  </r>
  <r>
    <n v="197"/>
    <x v="1549"/>
    <s v="High income"/>
    <x v="189"/>
    <s v="Low spender"/>
    <n v="4.6961800584158984E-4"/>
    <n v="0"/>
    <n v="0"/>
    <n v="19"/>
    <n v="345"/>
    <n v="25"/>
    <n v="501"/>
    <n v="63"/>
    <n v="138"/>
    <n v="80"/>
    <n v="1"/>
    <n v="5"/>
    <n v="3"/>
    <n v="8"/>
    <n v="2"/>
    <x v="1"/>
    <n v="0"/>
    <n v="0"/>
    <n v="0"/>
    <n v="1"/>
    <n v="0"/>
    <n v="1"/>
    <n v="60"/>
    <s v="50-65"/>
    <n v="2803"/>
    <n v="1"/>
    <n v="0"/>
    <n v="0"/>
    <n v="0"/>
    <n v="0"/>
    <n v="1"/>
    <n v="0"/>
    <n v="0"/>
    <n v="0"/>
    <n v="992"/>
    <d v="2015-02-11T00:00:00"/>
    <n v="2"/>
    <s v="February"/>
    <n v="1"/>
    <s v="197,87305,High income,41,Low spender,0.00046961800584159,0,0,19,345,25,501,63,138,80,1,5,3,8,2,0,0,0,0,1,0,1,60,50-65,2803,1,0,0,0,0,1,0,0,0,992"/>
  </r>
  <r>
    <n v="1130"/>
    <x v="1550"/>
    <s v="High income"/>
    <x v="452"/>
    <s v="Low spender"/>
    <n v="6.4026004407944151E-4"/>
    <n v="0"/>
    <n v="0"/>
    <n v="77"/>
    <n v="493"/>
    <n v="70"/>
    <n v="324"/>
    <n v="146"/>
    <n v="40"/>
    <n v="84"/>
    <n v="1"/>
    <n v="3"/>
    <n v="7"/>
    <n v="11"/>
    <n v="1"/>
    <x v="1"/>
    <n v="0"/>
    <n v="0"/>
    <n v="0"/>
    <n v="0"/>
    <n v="0"/>
    <n v="0"/>
    <n v="31"/>
    <s v="24-35"/>
    <n v="2504"/>
    <n v="0"/>
    <n v="0"/>
    <n v="1"/>
    <n v="0"/>
    <n v="0"/>
    <n v="0"/>
    <n v="1"/>
    <n v="0"/>
    <n v="0"/>
    <n v="989"/>
    <d v="2015-12-07T00:00:00"/>
    <n v="12"/>
    <s v="December"/>
    <n v="1"/>
    <s v="1130,81217,High income,52,Low spender,0.000640260044079442,0,0,77,493,70,324,146,40,84,1,3,7,11,1,0,0,0,0,0,0,0,31,24-35,2504,0,0,1,0,0,0,1,0,0,989"/>
  </r>
  <r>
    <n v="267"/>
    <x v="1551"/>
    <s v="High income"/>
    <x v="117"/>
    <s v="High spender"/>
    <n v="1.6020786727618835E-2"/>
    <n v="0"/>
    <n v="1"/>
    <n v="59"/>
    <n v="1000"/>
    <n v="0"/>
    <n v="76"/>
    <n v="0"/>
    <n v="0"/>
    <n v="10"/>
    <n v="3"/>
    <n v="3"/>
    <n v="4"/>
    <n v="9"/>
    <n v="8"/>
    <x v="1"/>
    <n v="0"/>
    <n v="0"/>
    <n v="1"/>
    <n v="0"/>
    <n v="0"/>
    <n v="0"/>
    <n v="49"/>
    <s v="36-50"/>
    <n v="2780"/>
    <n v="0"/>
    <n v="1"/>
    <n v="0"/>
    <n v="0"/>
    <n v="0"/>
    <n v="0"/>
    <n v="0"/>
    <n v="0"/>
    <n v="1"/>
    <n v="1066"/>
    <d v="2015-03-06T00:00:00"/>
    <n v="3"/>
    <s v="March"/>
    <n v="1"/>
    <s v="267,71969,High income,1153,High spender,0.0160207867276188,0,1,59,1000,0,76,0,0,10,3,3,4,9,8,0,0,0,1,0,0,0,49,36-50,2780,0,1,0,0,0,0,0,0,1,1066"/>
  </r>
  <r>
    <n v="765"/>
    <x v="1552"/>
    <s v="High income"/>
    <x v="396"/>
    <s v="High spender"/>
    <n v="1.227615898171835E-2"/>
    <n v="0"/>
    <n v="1"/>
    <n v="8"/>
    <n v="948"/>
    <n v="10"/>
    <n v="86"/>
    <n v="13"/>
    <n v="21"/>
    <n v="21"/>
    <n v="4"/>
    <n v="6"/>
    <n v="9"/>
    <n v="11"/>
    <n v="5"/>
    <x v="1"/>
    <n v="0"/>
    <n v="0"/>
    <n v="0"/>
    <n v="0"/>
    <n v="0"/>
    <n v="0"/>
    <n v="67"/>
    <s v="66+"/>
    <n v="2622"/>
    <n v="0"/>
    <n v="0"/>
    <n v="1"/>
    <n v="0"/>
    <n v="0"/>
    <n v="0"/>
    <n v="0"/>
    <n v="0"/>
    <n v="1"/>
    <n v="1057"/>
    <d v="2015-08-11T00:00:00"/>
    <n v="8"/>
    <s v="August"/>
    <n v="1"/>
    <s v="765,64108,High income,787,High spender,0.0122761589817183,0,1,8,948,10,86,13,21,21,4,6,9,11,5,0,0,0,0,0,0,0,67,66+,2622,0,0,1,0,0,0,0,0,1,1057"/>
  </r>
  <r>
    <n v="264"/>
    <x v="1553"/>
    <s v="High income"/>
    <x v="355"/>
    <s v="Low spender"/>
    <n v="3.9468283287550125E-4"/>
    <n v="0"/>
    <n v="1"/>
    <n v="48"/>
    <n v="918"/>
    <n v="21"/>
    <n v="118"/>
    <n v="13"/>
    <n v="10"/>
    <n v="21"/>
    <n v="3"/>
    <n v="8"/>
    <n v="3"/>
    <n v="5"/>
    <n v="6"/>
    <x v="1"/>
    <n v="0"/>
    <n v="0"/>
    <n v="1"/>
    <n v="0"/>
    <n v="0"/>
    <n v="0"/>
    <n v="59"/>
    <s v="50-65"/>
    <n v="2780"/>
    <n v="0"/>
    <n v="0"/>
    <n v="0"/>
    <n v="1"/>
    <n v="0"/>
    <n v="0"/>
    <n v="0"/>
    <n v="0"/>
    <n v="1"/>
    <n v="1059"/>
    <d v="2015-03-06T00:00:00"/>
    <n v="3"/>
    <s v="March"/>
    <n v="1"/>
    <s v="264,63342,High income,25,Low spender,0.000394682832875501,0,1,48,918,21,118,13,10,21,3,8,3,5,6,0,0,0,1,0,0,0,59,50-65,2780,0,0,0,1,0,0,0,0,1,1059"/>
  </r>
  <r>
    <n v="266"/>
    <x v="1553"/>
    <s v="High income"/>
    <x v="827"/>
    <s v="High spender"/>
    <n v="1.4492753623188406E-2"/>
    <n v="0"/>
    <n v="1"/>
    <n v="48"/>
    <n v="918"/>
    <n v="21"/>
    <n v="118"/>
    <n v="13"/>
    <n v="10"/>
    <n v="21"/>
    <n v="3"/>
    <n v="8"/>
    <n v="3"/>
    <n v="5"/>
    <n v="6"/>
    <x v="1"/>
    <n v="0"/>
    <n v="0"/>
    <n v="1"/>
    <n v="0"/>
    <n v="0"/>
    <n v="1"/>
    <n v="59"/>
    <s v="50-65"/>
    <n v="2780"/>
    <n v="0"/>
    <n v="0"/>
    <n v="0"/>
    <n v="1"/>
    <n v="0"/>
    <n v="0"/>
    <n v="0"/>
    <n v="0"/>
    <n v="1"/>
    <n v="1059"/>
    <d v="2015-03-06T00:00:00"/>
    <n v="3"/>
    <s v="March"/>
    <n v="1"/>
    <s v="266,63342,High income,918,High spender,0.0144927536231884,0,1,48,918,21,118,13,10,21,3,8,3,5,6,0,0,0,1,0,0,1,59,50-65,2780,0,0,0,1,0,0,0,0,1,1059"/>
  </r>
  <r>
    <n v="1219"/>
    <x v="1554"/>
    <s v="High income"/>
    <x v="792"/>
    <s v="Low spender"/>
    <n v="3.2715048922504352E-3"/>
    <n v="0"/>
    <n v="0"/>
    <n v="64"/>
    <n v="291"/>
    <n v="10"/>
    <n v="689"/>
    <n v="84"/>
    <n v="10"/>
    <n v="0"/>
    <n v="1"/>
    <n v="3"/>
    <n v="4"/>
    <n v="9"/>
    <n v="1"/>
    <x v="1"/>
    <n v="0"/>
    <n v="0"/>
    <n v="0"/>
    <n v="0"/>
    <n v="0"/>
    <n v="0"/>
    <n v="63"/>
    <s v="50-65"/>
    <n v="2475"/>
    <n v="0"/>
    <n v="0"/>
    <n v="0"/>
    <n v="1"/>
    <n v="0"/>
    <n v="0"/>
    <n v="0"/>
    <n v="1"/>
    <n v="0"/>
    <n v="1084"/>
    <d v="2016-01-05T00:00:00"/>
    <n v="1"/>
    <s v="January"/>
    <n v="1"/>
    <s v="1219,66636,High income,218,Low spender,0.00327150489225044,0,0,64,291,10,689,84,10,0,1,3,4,9,1,0,0,0,0,0,0,0,63,50-65,2475,0,0,0,1,0,0,0,1,0,1084"/>
  </r>
  <r>
    <n v="763"/>
    <x v="1555"/>
    <s v="High income"/>
    <x v="488"/>
    <s v="Low spender"/>
    <n v="1.0200015937524903E-3"/>
    <n v="0"/>
    <n v="1"/>
    <n v="89"/>
    <n v="562"/>
    <n v="21"/>
    <n v="464"/>
    <n v="28"/>
    <n v="10"/>
    <n v="32"/>
    <n v="3"/>
    <n v="7"/>
    <n v="8"/>
    <n v="11"/>
    <n v="5"/>
    <x v="1"/>
    <n v="0"/>
    <n v="0"/>
    <n v="0"/>
    <n v="0"/>
    <n v="0"/>
    <n v="0"/>
    <n v="55"/>
    <s v="50-65"/>
    <n v="2622"/>
    <n v="0"/>
    <n v="1"/>
    <n v="0"/>
    <n v="0"/>
    <n v="0"/>
    <n v="0"/>
    <n v="0"/>
    <n v="0"/>
    <n v="1"/>
    <n v="1053"/>
    <d v="2015-08-11T00:00:00"/>
    <n v="8"/>
    <s v="August"/>
    <n v="1"/>
    <s v="763,62745,High income,64,Low spender,0.00102000159375249,0,1,89,562,21,464,28,10,32,3,7,8,11,5,0,0,0,0,0,0,0,55,50-65,2622,0,1,0,0,0,0,0,0,1,1053"/>
  </r>
  <r>
    <n v="120"/>
    <x v="1556"/>
    <s v="High income"/>
    <x v="828"/>
    <s v="High spender"/>
    <n v="1.8203712681607056E-2"/>
    <n v="0"/>
    <n v="1"/>
    <n v="50"/>
    <n v="423"/>
    <n v="184"/>
    <n v="368"/>
    <n v="13"/>
    <n v="97"/>
    <n v="21"/>
    <n v="1"/>
    <n v="6"/>
    <n v="4"/>
    <n v="6"/>
    <n v="5"/>
    <x v="1"/>
    <n v="0"/>
    <n v="0"/>
    <n v="0"/>
    <n v="0"/>
    <n v="0"/>
    <n v="0"/>
    <n v="64"/>
    <s v="50-65"/>
    <n v="2824"/>
    <n v="0"/>
    <n v="1"/>
    <n v="0"/>
    <n v="0"/>
    <n v="0"/>
    <n v="0"/>
    <n v="1"/>
    <n v="0"/>
    <n v="0"/>
    <n v="1064"/>
    <d v="2015-01-21T00:00:00"/>
    <n v="1"/>
    <s v="January"/>
    <n v="1"/>
    <s v="120,63943,High income,1164,High spender,0.0182037126816071,0,1,50,423,184,368,13,97,21,1,6,4,6,5,0,0,0,0,0,0,0,64,50-65,2824,0,1,0,0,0,0,1,0,0,1064"/>
  </r>
  <r>
    <n v="909"/>
    <x v="1557"/>
    <s v="High income"/>
    <x v="829"/>
    <s v="High spender"/>
    <n v="1.8765538343851598E-2"/>
    <n v="1"/>
    <n v="1"/>
    <n v="57"/>
    <n v="866"/>
    <n v="21"/>
    <n v="151"/>
    <n v="28"/>
    <n v="21"/>
    <n v="86"/>
    <n v="3"/>
    <n v="2"/>
    <n v="2"/>
    <n v="12"/>
    <n v="5"/>
    <x v="1"/>
    <n v="0"/>
    <n v="0"/>
    <n v="0"/>
    <n v="0"/>
    <n v="0"/>
    <n v="0"/>
    <n v="52"/>
    <s v="50-65"/>
    <n v="2576"/>
    <n v="1"/>
    <n v="0"/>
    <n v="0"/>
    <n v="0"/>
    <n v="0"/>
    <n v="0"/>
    <n v="0"/>
    <n v="0"/>
    <n v="1"/>
    <n v="1001"/>
    <d v="2015-09-26T00:00:00"/>
    <n v="9"/>
    <s v="September"/>
    <n v="1"/>
    <s v="909,83664,High income,1570,High spender,0.0187655383438516,1,1,57,866,21,151,28,21,86,3,2,2,12,5,0,0,0,0,0,0,0,52,50-65,2576,1,0,0,0,0,0,0,0,1,1001"/>
  </r>
  <r>
    <n v="1874"/>
    <x v="1558"/>
    <s v="High income"/>
    <x v="385"/>
    <s v="Low spender"/>
    <n v="7.8233211922228488E-4"/>
    <n v="0"/>
    <n v="0"/>
    <n v="18"/>
    <n v="613"/>
    <n v="22"/>
    <n v="319"/>
    <n v="33"/>
    <n v="102"/>
    <n v="12"/>
    <n v="1"/>
    <n v="4"/>
    <n v="6"/>
    <n v="9"/>
    <n v="1"/>
    <x v="1"/>
    <n v="0"/>
    <n v="0"/>
    <n v="0"/>
    <n v="0"/>
    <n v="0"/>
    <n v="0"/>
    <n v="66"/>
    <s v="66+"/>
    <n v="2262"/>
    <n v="0"/>
    <n v="0"/>
    <n v="0"/>
    <n v="1"/>
    <n v="0"/>
    <n v="0"/>
    <n v="1"/>
    <n v="0"/>
    <n v="0"/>
    <n v="1077"/>
    <d v="2016-08-05T00:00:00"/>
    <n v="8"/>
    <s v="August"/>
    <n v="1"/>
    <s v="1874,77972,High income,61,Low spender,0.000782332119222285,0,0,18,613,22,319,33,102,12,1,4,6,9,1,0,0,0,0,0,0,0,66,66+,2262,0,0,0,1,0,0,1,0,0,1077"/>
  </r>
  <r>
    <n v="1618"/>
    <x v="1559"/>
    <s v="High income"/>
    <x v="830"/>
    <s v="High spender"/>
    <n v="9.3588233387007884E-3"/>
    <n v="0"/>
    <n v="0"/>
    <n v="84"/>
    <n v="693"/>
    <n v="21"/>
    <n v="118"/>
    <n v="110"/>
    <n v="147"/>
    <n v="42"/>
    <n v="1"/>
    <n v="6"/>
    <n v="5"/>
    <n v="11"/>
    <n v="2"/>
    <x v="0"/>
    <n v="0"/>
    <n v="0"/>
    <n v="0"/>
    <n v="1"/>
    <n v="0"/>
    <n v="0"/>
    <n v="35"/>
    <s v="24-35"/>
    <n v="2351"/>
    <n v="0"/>
    <n v="1"/>
    <n v="0"/>
    <n v="0"/>
    <n v="0"/>
    <n v="0"/>
    <n v="1"/>
    <n v="0"/>
    <n v="0"/>
    <n v="1047"/>
    <d v="2016-05-08T00:00:00"/>
    <n v="5"/>
    <s v="May"/>
    <n v="1"/>
    <s v="1618,92533,High income,866,High spender,0.00935882333870079,0,0,84,693,21,118,110,147,42,1,6,5,11,2,1,0,0,0,1,0,0,35,24-35,2351,0,1,0,0,0,0,1,0,0,1047"/>
  </r>
  <r>
    <n v="974"/>
    <x v="1560"/>
    <s v="High income"/>
    <x v="605"/>
    <s v="Low spender"/>
    <n v="5.9981712892410851E-3"/>
    <n v="0"/>
    <n v="0"/>
    <n v="76"/>
    <n v="267"/>
    <n v="98"/>
    <n v="606"/>
    <n v="48"/>
    <n v="70"/>
    <n v="98"/>
    <n v="1"/>
    <n v="3"/>
    <n v="2"/>
    <n v="6"/>
    <n v="1"/>
    <x v="1"/>
    <n v="0"/>
    <n v="0"/>
    <n v="0"/>
    <n v="1"/>
    <n v="0"/>
    <n v="1"/>
    <n v="37"/>
    <s v="36-50"/>
    <n v="2556"/>
    <n v="1"/>
    <n v="0"/>
    <n v="0"/>
    <n v="0"/>
    <n v="0"/>
    <n v="0"/>
    <n v="1"/>
    <n v="0"/>
    <n v="0"/>
    <n v="991"/>
    <d v="2015-10-16T00:00:00"/>
    <n v="10"/>
    <s v="October"/>
    <n v="1"/>
    <s v="974,82025,High income,492,Low spender,0.00599817128924109,0,0,76,267,98,606,48,70,98,1,3,2,6,1,0,0,0,0,1,0,1,37,36-50,2556,1,0,0,0,0,0,1,0,0,991"/>
  </r>
  <r>
    <n v="1617"/>
    <x v="1561"/>
    <s v="High income"/>
    <x v="219"/>
    <s v="Low spender"/>
    <n v="8.6656430059139217E-4"/>
    <n v="0"/>
    <n v="0"/>
    <n v="87"/>
    <n v="565"/>
    <n v="32"/>
    <n v="435"/>
    <n v="28"/>
    <n v="32"/>
    <n v="54"/>
    <n v="1"/>
    <n v="2"/>
    <n v="8"/>
    <n v="6"/>
    <n v="1"/>
    <x v="1"/>
    <n v="0"/>
    <n v="0"/>
    <n v="0"/>
    <n v="0"/>
    <n v="0"/>
    <n v="0"/>
    <n v="53"/>
    <s v="50-65"/>
    <n v="2351"/>
    <n v="0"/>
    <n v="0"/>
    <n v="0"/>
    <n v="1"/>
    <n v="0"/>
    <n v="0"/>
    <n v="1"/>
    <n v="0"/>
    <n v="0"/>
    <n v="1038"/>
    <d v="2016-05-08T00:00:00"/>
    <n v="5"/>
    <s v="May"/>
    <n v="1"/>
    <s v="1617,65777,High income,57,Low spender,0.000866564300591392,0,0,87,565,32,435,28,32,54,1,2,8,6,1,0,0,0,0,0,0,0,53,50-65,2351,0,0,0,1,0,0,1,0,0,1038"/>
  </r>
  <r>
    <n v="365"/>
    <x v="1562"/>
    <s v="High income"/>
    <x v="706"/>
    <s v="Low spender"/>
    <n v="8.6320999021695345E-4"/>
    <n v="1"/>
    <n v="0"/>
    <n v="48"/>
    <n v="824"/>
    <n v="32"/>
    <n v="162"/>
    <n v="42"/>
    <n v="32"/>
    <n v="43"/>
    <n v="2"/>
    <n v="11"/>
    <n v="4"/>
    <n v="11"/>
    <n v="6"/>
    <x v="1"/>
    <n v="0"/>
    <n v="0"/>
    <n v="0"/>
    <n v="0"/>
    <n v="0"/>
    <n v="0"/>
    <n v="40"/>
    <s v="36-50"/>
    <n v="2751"/>
    <n v="0"/>
    <n v="0"/>
    <n v="0"/>
    <n v="1"/>
    <n v="0"/>
    <n v="0"/>
    <n v="1"/>
    <n v="0"/>
    <n v="0"/>
    <n v="1049"/>
    <d v="2015-04-04T00:00:00"/>
    <n v="4"/>
    <s v="April"/>
    <n v="1"/>
    <s v="365,69508,High income,60,Low spender,0.000863209990216953,1,0,48,824,32,162,42,32,43,2,11,4,11,6,0,0,0,0,0,0,0,40,36-50,2751,0,0,0,1,0,0,1,0,0,1049"/>
  </r>
  <r>
    <n v="1022"/>
    <x v="1563"/>
    <s v="High income"/>
    <x v="412"/>
    <s v="Low spender"/>
    <n v="1.2413635398461362E-3"/>
    <n v="0"/>
    <n v="1"/>
    <n v="46"/>
    <n v="709"/>
    <n v="43"/>
    <n v="182"/>
    <n v="42"/>
    <n v="118"/>
    <n v="247"/>
    <n v="2"/>
    <n v="9"/>
    <n v="3"/>
    <n v="4"/>
    <n v="5"/>
    <x v="1"/>
    <n v="0"/>
    <n v="0"/>
    <n v="0"/>
    <n v="0"/>
    <n v="0"/>
    <n v="0"/>
    <n v="53"/>
    <s v="50-65"/>
    <n v="2540"/>
    <n v="0"/>
    <n v="1"/>
    <n v="0"/>
    <n v="0"/>
    <n v="0"/>
    <n v="0"/>
    <n v="1"/>
    <n v="0"/>
    <n v="0"/>
    <n v="847"/>
    <d v="2015-11-01T00:00:00"/>
    <n v="11"/>
    <s v="November"/>
    <n v="1"/>
    <s v="1022,61223,High income,76,Low spender,0.00124136353984614,0,1,46,709,43,182,42,118,247,2,9,3,4,5,0,0,0,0,0,0,0,53,50-65,2540,0,1,0,0,0,0,1,0,0,847"/>
  </r>
  <r>
    <n v="1597"/>
    <x v="1564"/>
    <s v="High income"/>
    <x v="451"/>
    <s v="Low spender"/>
    <n v="3.4574161576581767E-4"/>
    <n v="0"/>
    <n v="0"/>
    <n v="53"/>
    <n v="368"/>
    <n v="32"/>
    <n v="639"/>
    <n v="13"/>
    <n v="43"/>
    <n v="10"/>
    <n v="1"/>
    <n v="4"/>
    <n v="7"/>
    <n v="5"/>
    <n v="1"/>
    <x v="1"/>
    <n v="0"/>
    <n v="0"/>
    <n v="0"/>
    <n v="0"/>
    <n v="0"/>
    <n v="0"/>
    <n v="73"/>
    <s v="66+"/>
    <n v="2359"/>
    <n v="0"/>
    <n v="0"/>
    <n v="0"/>
    <n v="1"/>
    <n v="0"/>
    <n v="0"/>
    <n v="0"/>
    <n v="1"/>
    <n v="0"/>
    <n v="1085"/>
    <d v="2016-04-30T00:00:00"/>
    <n v="4"/>
    <s v="April"/>
    <n v="1"/>
    <s v="1597,78093,High income,27,Low spender,0.000345741615765818,0,0,53,368,32,639,13,43,10,1,4,7,5,1,0,0,0,0,0,0,0,73,66+,2359,0,0,0,1,0,0,0,1,0,1085"/>
  </r>
  <r>
    <n v="1552"/>
    <x v="1565"/>
    <s v="High income"/>
    <x v="251"/>
    <s v="Low spender"/>
    <n v="1.5496468096646307E-4"/>
    <n v="0"/>
    <n v="0"/>
    <n v="70"/>
    <n v="560"/>
    <n v="21"/>
    <n v="442"/>
    <n v="29"/>
    <n v="44"/>
    <n v="29"/>
    <n v="1"/>
    <n v="4"/>
    <n v="5"/>
    <n v="13"/>
    <n v="1"/>
    <x v="1"/>
    <n v="0"/>
    <n v="0"/>
    <n v="0"/>
    <n v="1"/>
    <n v="0"/>
    <n v="0"/>
    <n v="57"/>
    <s v="50-65"/>
    <n v="2374"/>
    <n v="0"/>
    <n v="1"/>
    <n v="0"/>
    <n v="0"/>
    <n v="0"/>
    <n v="0"/>
    <n v="1"/>
    <n v="0"/>
    <n v="0"/>
    <n v="1067"/>
    <d v="2016-04-15T00:00:00"/>
    <n v="4"/>
    <s v="April"/>
    <n v="1"/>
    <s v="1552,77437,High income,12,Low spender,0.000154964680966463,0,0,70,560,21,442,29,44,29,1,4,5,13,1,0,0,0,0,1,0,0,57,50-65,2374,0,1,0,0,0,0,1,0,0,1067"/>
  </r>
  <r>
    <n v="1414"/>
    <x v="1566"/>
    <s v="High income"/>
    <x v="53"/>
    <s v="Low spender"/>
    <n v="2.9830593628813216E-4"/>
    <n v="0"/>
    <n v="1"/>
    <n v="63"/>
    <n v="587"/>
    <n v="43"/>
    <n v="337"/>
    <n v="42"/>
    <n v="87"/>
    <n v="54"/>
    <n v="3"/>
    <n v="11"/>
    <n v="6"/>
    <n v="9"/>
    <n v="6"/>
    <x v="1"/>
    <n v="0"/>
    <n v="0"/>
    <n v="0"/>
    <n v="0"/>
    <n v="0"/>
    <n v="0"/>
    <n v="42"/>
    <s v="36-50"/>
    <n v="2417"/>
    <n v="1"/>
    <n v="0"/>
    <n v="0"/>
    <n v="0"/>
    <n v="0"/>
    <n v="0"/>
    <n v="1"/>
    <n v="0"/>
    <n v="0"/>
    <n v="1042"/>
    <d v="2016-03-03T00:00:00"/>
    <n v="3"/>
    <s v="March"/>
    <n v="1"/>
    <s v="1414,63693,High income,19,Low spender,0.000298305936288132,0,1,63,587,43,337,42,87,54,3,11,6,9,6,0,0,0,0,0,0,0,42,36-50,2417,1,0,0,0,0,0,1,0,0,1042"/>
  </r>
  <r>
    <n v="1319"/>
    <x v="1567"/>
    <s v="High income"/>
    <x v="13"/>
    <s v="Low spender"/>
    <n v="2.1946067539022852E-4"/>
    <n v="0"/>
    <n v="0"/>
    <n v="79"/>
    <n v="400"/>
    <n v="32"/>
    <n v="519"/>
    <n v="71"/>
    <n v="75"/>
    <n v="54"/>
    <n v="1"/>
    <n v="3"/>
    <n v="4"/>
    <n v="9"/>
    <n v="1"/>
    <x v="1"/>
    <n v="0"/>
    <n v="0"/>
    <n v="0"/>
    <n v="0"/>
    <n v="0"/>
    <n v="0"/>
    <n v="65"/>
    <s v="50-65"/>
    <n v="2444"/>
    <n v="0"/>
    <n v="0"/>
    <n v="1"/>
    <n v="0"/>
    <n v="0"/>
    <n v="0"/>
    <n v="1"/>
    <n v="0"/>
    <n v="0"/>
    <n v="1043"/>
    <d v="2016-02-05T00:00:00"/>
    <n v="2"/>
    <s v="February"/>
    <n v="1"/>
    <s v="1319,72906,High income,16,Low spender,0.000219460675390229,0,0,79,400,32,519,71,75,54,1,3,4,9,1,0,0,0,0,0,0,0,65,50-65,2444,0,0,1,0,0,0,1,0,0,1043"/>
  </r>
  <r>
    <n v="2032"/>
    <x v="1568"/>
    <s v="High income"/>
    <x v="356"/>
    <s v="Low spender"/>
    <n v="6.6369953931443742E-4"/>
    <n v="0"/>
    <n v="0"/>
    <n v="37"/>
    <n v="605"/>
    <n v="10"/>
    <n v="345"/>
    <n v="84"/>
    <n v="54"/>
    <n v="32"/>
    <n v="1"/>
    <n v="1"/>
    <n v="8"/>
    <n v="7"/>
    <n v="0"/>
    <x v="1"/>
    <n v="0"/>
    <n v="0"/>
    <n v="0"/>
    <n v="0"/>
    <n v="0"/>
    <n v="0"/>
    <n v="70"/>
    <s v="66+"/>
    <n v="2216"/>
    <n v="0"/>
    <n v="0"/>
    <n v="0"/>
    <n v="0"/>
    <n v="1"/>
    <n v="0"/>
    <n v="0"/>
    <n v="0"/>
    <n v="1"/>
    <n v="1066"/>
    <d v="2016-09-20T00:00:00"/>
    <n v="9"/>
    <s v="September"/>
    <n v="1"/>
    <s v="2032,76842,High income,51,Low spender,0.000663699539314437,0,0,37,605,10,345,84,54,32,1,1,8,7,0,0,0,0,0,0,0,0,70,66+,2216,0,0,0,0,1,0,0,0,1,1066"/>
  </r>
  <r>
    <n v="558"/>
    <x v="1569"/>
    <s v="High income"/>
    <x v="494"/>
    <s v="Low spender"/>
    <n v="5.5351830069881689E-4"/>
    <n v="0"/>
    <n v="0"/>
    <n v="20"/>
    <n v="344"/>
    <n v="189"/>
    <n v="482"/>
    <n v="50"/>
    <n v="33"/>
    <n v="172"/>
    <n v="1"/>
    <n v="5"/>
    <n v="6"/>
    <n v="5"/>
    <n v="2"/>
    <x v="1"/>
    <n v="0"/>
    <n v="0"/>
    <n v="0"/>
    <n v="0"/>
    <n v="0"/>
    <n v="0"/>
    <n v="66"/>
    <s v="66+"/>
    <n v="2687"/>
    <n v="0"/>
    <n v="1"/>
    <n v="0"/>
    <n v="0"/>
    <n v="0"/>
    <n v="0"/>
    <n v="1"/>
    <n v="0"/>
    <n v="0"/>
    <n v="926"/>
    <d v="2015-06-07T00:00:00"/>
    <n v="6"/>
    <s v="June"/>
    <n v="1"/>
    <s v="558,86718,High income,48,Low spender,0.000553518300698817,0,0,20,344,189,482,50,33,172,1,5,6,5,2,0,0,0,0,0,0,0,66,66+,2687,0,1,0,0,0,0,1,0,0,926"/>
  </r>
  <r>
    <n v="1530"/>
    <x v="1570"/>
    <s v="High income"/>
    <x v="613"/>
    <s v="High spender"/>
    <n v="8.309591642924977E-3"/>
    <n v="0"/>
    <n v="0"/>
    <n v="3"/>
    <n v="345"/>
    <n v="53"/>
    <n v="528"/>
    <n v="98"/>
    <n v="75"/>
    <n v="97"/>
    <n v="1"/>
    <n v="8"/>
    <n v="3"/>
    <n v="5"/>
    <n v="4"/>
    <x v="1"/>
    <n v="0"/>
    <n v="1"/>
    <n v="0"/>
    <n v="0"/>
    <n v="0"/>
    <n v="1"/>
    <n v="75"/>
    <s v="66+"/>
    <n v="2383"/>
    <n v="0"/>
    <n v="0"/>
    <n v="0"/>
    <n v="1"/>
    <n v="0"/>
    <n v="0"/>
    <n v="0"/>
    <n v="0"/>
    <n v="1"/>
    <n v="1002"/>
    <d v="2016-04-06T00:00:00"/>
    <n v="4"/>
    <s v="April"/>
    <n v="1"/>
    <s v="1530,71604,High income,595,High spender,0.00830959164292498,0,0,3,345,53,528,98,75,97,1,8,3,5,4,0,0,1,0,0,0,1,75,66+,2383,0,0,0,1,0,0,0,0,1,1002"/>
  </r>
  <r>
    <n v="1953"/>
    <x v="1571"/>
    <s v="High income"/>
    <x v="831"/>
    <s v="High spender"/>
    <n v="1.3072634116937914E-2"/>
    <n v="0"/>
    <n v="0"/>
    <n v="42"/>
    <n v="471"/>
    <n v="0"/>
    <n v="510"/>
    <n v="99"/>
    <n v="21"/>
    <n v="12"/>
    <n v="1"/>
    <n v="6"/>
    <n v="4"/>
    <n v="9"/>
    <n v="2"/>
    <x v="1"/>
    <n v="0"/>
    <n v="0"/>
    <n v="0"/>
    <n v="0"/>
    <n v="0"/>
    <n v="0"/>
    <n v="46"/>
    <s v="36-50"/>
    <n v="2241"/>
    <n v="0"/>
    <n v="0"/>
    <n v="0"/>
    <n v="1"/>
    <n v="0"/>
    <n v="0"/>
    <n v="0"/>
    <n v="0"/>
    <n v="1"/>
    <n v="1089"/>
    <d v="2016-08-26T00:00:00"/>
    <n v="8"/>
    <s v="August"/>
    <n v="1"/>
    <s v="1953,79632,High income,1041,High spender,0.0130726341169379,0,0,42,471,0,510,99,21,12,1,6,4,9,2,0,0,0,0,0,0,0,46,36-50,2241,0,0,0,1,0,0,0,0,1,1089"/>
  </r>
  <r>
    <n v="656"/>
    <x v="955"/>
    <s v="High income"/>
    <x v="358"/>
    <s v="Low spender"/>
    <n v="1.2899245674546423E-3"/>
    <n v="0"/>
    <n v="1"/>
    <n v="57"/>
    <n v="753"/>
    <n v="43"/>
    <n v="226"/>
    <n v="69"/>
    <n v="10"/>
    <n v="204"/>
    <n v="2"/>
    <n v="8"/>
    <n v="5"/>
    <n v="13"/>
    <n v="4"/>
    <x v="1"/>
    <n v="0"/>
    <n v="0"/>
    <n v="0"/>
    <n v="0"/>
    <n v="0"/>
    <n v="0"/>
    <n v="55"/>
    <s v="50-65"/>
    <n v="2657"/>
    <n v="0"/>
    <n v="1"/>
    <n v="0"/>
    <n v="0"/>
    <n v="0"/>
    <n v="0"/>
    <n v="0"/>
    <n v="0"/>
    <n v="1"/>
    <n v="897"/>
    <d v="2015-07-07T00:00:00"/>
    <n v="7"/>
    <s v="July"/>
    <n v="1"/>
    <s v="656,71322,High income,92,Low spender,0.00128992456745464,0,1,57,753,43,226,69,10,204,2,8,5,13,4,0,0,0,0,0,0,0,55,50-65,2657,0,1,0,0,0,0,0,0,1,897"/>
  </r>
  <r>
    <n v="331"/>
    <x v="1572"/>
    <s v="High income"/>
    <x v="219"/>
    <s v="Low spender"/>
    <n v="1.0623823458147726E-3"/>
    <n v="0"/>
    <n v="0"/>
    <n v="29"/>
    <n v="815"/>
    <n v="10"/>
    <n v="239"/>
    <n v="28"/>
    <n v="10"/>
    <n v="108"/>
    <n v="2"/>
    <n v="10"/>
    <n v="4"/>
    <n v="12"/>
    <n v="6"/>
    <x v="1"/>
    <n v="0"/>
    <n v="0"/>
    <n v="0"/>
    <n v="0"/>
    <n v="0"/>
    <n v="0"/>
    <n v="67"/>
    <s v="66+"/>
    <n v="2758"/>
    <n v="0"/>
    <n v="0"/>
    <n v="0"/>
    <n v="0"/>
    <n v="1"/>
    <n v="0"/>
    <n v="1"/>
    <n v="0"/>
    <n v="0"/>
    <n v="994"/>
    <d v="2015-03-28T00:00:00"/>
    <n v="3"/>
    <s v="March"/>
    <n v="1"/>
    <s v="331,53653,High income,57,Low spender,0.00106238234581477,0,0,29,815,10,239,28,10,108,2,10,4,12,6,0,0,0,0,0,0,0,67,66+,2758,0,0,0,0,1,0,1,0,0,994"/>
  </r>
  <r>
    <n v="2149"/>
    <x v="1573"/>
    <s v="High income"/>
    <x v="114"/>
    <s v="Low spender"/>
    <n v="8.1455335324463751E-4"/>
    <n v="0"/>
    <n v="0"/>
    <n v="28"/>
    <n v="227"/>
    <n v="151"/>
    <n v="573"/>
    <n v="98"/>
    <n v="54"/>
    <n v="31"/>
    <n v="1"/>
    <n v="3"/>
    <n v="4"/>
    <n v="9"/>
    <n v="1"/>
    <x v="1"/>
    <n v="0"/>
    <n v="0"/>
    <n v="0"/>
    <n v="0"/>
    <n v="0"/>
    <n v="0"/>
    <n v="55"/>
    <s v="50-65"/>
    <n v="2179"/>
    <n v="0"/>
    <n v="1"/>
    <n v="0"/>
    <n v="0"/>
    <n v="0"/>
    <n v="0"/>
    <n v="1"/>
    <n v="0"/>
    <n v="0"/>
    <n v="1072"/>
    <d v="2016-10-27T00:00:00"/>
    <n v="10"/>
    <s v="October"/>
    <n v="1"/>
    <s v="2149,77343,High income,63,Low spender,0.000814553353244638,0,0,28,227,151,573,98,54,31,1,3,4,9,1,0,0,0,0,0,0,0,55,50-65,2179,0,1,0,0,0,0,1,0,0,1072"/>
  </r>
  <r>
    <n v="1493"/>
    <x v="1574"/>
    <s v="High income"/>
    <x v="832"/>
    <s v="High spender"/>
    <n v="1.6433485771668182E-2"/>
    <n v="0"/>
    <n v="1"/>
    <n v="58"/>
    <n v="707"/>
    <n v="21"/>
    <n v="250"/>
    <n v="85"/>
    <n v="43"/>
    <n v="73"/>
    <n v="2"/>
    <n v="6"/>
    <n v="2"/>
    <n v="8"/>
    <n v="2"/>
    <x v="1"/>
    <n v="0"/>
    <n v="1"/>
    <n v="0"/>
    <n v="0"/>
    <n v="0"/>
    <n v="0"/>
    <n v="49"/>
    <s v="36-50"/>
    <n v="2394"/>
    <n v="0"/>
    <n v="1"/>
    <n v="0"/>
    <n v="0"/>
    <n v="0"/>
    <n v="0"/>
    <n v="1"/>
    <n v="0"/>
    <n v="0"/>
    <n v="1033"/>
    <d v="2016-03-26T00:00:00"/>
    <n v="3"/>
    <s v="March"/>
    <n v="1"/>
    <s v="1493,73691,High income,1211,High spender,0.0164334857716682,0,1,58,707,21,250,85,43,73,2,6,2,8,2,0,0,1,0,0,0,0,49,36-50,2394,0,1,0,0,0,0,1,0,0,1033"/>
  </r>
  <r>
    <n v="62"/>
    <x v="1575"/>
    <s v="Low income"/>
    <x v="42"/>
    <s v="Low spender"/>
    <n v="1.1401115680605889E-3"/>
    <n v="0"/>
    <n v="0"/>
    <n v="90"/>
    <n v="620"/>
    <n v="54"/>
    <n v="239"/>
    <n v="99"/>
    <n v="98"/>
    <n v="119"/>
    <n v="2"/>
    <n v="9"/>
    <n v="7"/>
    <n v="10"/>
    <n v="7"/>
    <x v="1"/>
    <n v="1"/>
    <n v="0"/>
    <n v="1"/>
    <n v="0"/>
    <n v="0"/>
    <n v="1"/>
    <n v="49"/>
    <s v="36-50"/>
    <n v="2839"/>
    <n v="1"/>
    <n v="0"/>
    <n v="0"/>
    <n v="0"/>
    <n v="0"/>
    <n v="1"/>
    <n v="0"/>
    <n v="0"/>
    <n v="0"/>
    <n v="991"/>
    <d v="2015-01-06T00:00:00"/>
    <n v="1"/>
    <s v="January"/>
    <n v="1"/>
    <s v="62,49118,Low income,56,Low spender,0.00114011156806059,0,0,90,620,54,239,99,98,119,2,9,7,10,7,0,1,0,1,0,0,1,49,36-50,2839,1,0,0,0,0,1,0,0,0,991"/>
  </r>
  <r>
    <n v="1005"/>
    <x v="1576"/>
    <s v="High income"/>
    <x v="756"/>
    <s v="High spender"/>
    <n v="2.4206669710058408E-2"/>
    <n v="0"/>
    <n v="0"/>
    <n v="54"/>
    <n v="376"/>
    <n v="53"/>
    <n v="462"/>
    <n v="168"/>
    <n v="53"/>
    <n v="53"/>
    <n v="1"/>
    <n v="2"/>
    <n v="7"/>
    <n v="7"/>
    <n v="0"/>
    <x v="1"/>
    <n v="0"/>
    <n v="0"/>
    <n v="0"/>
    <n v="0"/>
    <n v="0"/>
    <n v="0"/>
    <n v="68"/>
    <s v="66+"/>
    <n v="2545"/>
    <n v="0"/>
    <n v="0"/>
    <n v="0"/>
    <n v="1"/>
    <n v="0"/>
    <n v="0"/>
    <n v="0"/>
    <n v="0"/>
    <n v="1"/>
    <n v="1059"/>
    <d v="2015-10-27T00:00:00"/>
    <n v="10"/>
    <s v="October"/>
    <n v="1"/>
    <s v="1005,85431,High income,2068,High spender,0.0242066697100584,0,0,54,376,53,462,168,53,53,1,2,7,7,0,0,0,0,0,0,0,0,68,66+,2545,0,0,0,1,0,0,0,0,1,1059"/>
  </r>
  <r>
    <n v="1411"/>
    <x v="1577"/>
    <s v="High income"/>
    <x v="711"/>
    <s v="Low spender"/>
    <n v="8.4375040564923349E-4"/>
    <n v="0"/>
    <n v="1"/>
    <n v="3"/>
    <n v="463"/>
    <n v="96"/>
    <n v="333"/>
    <n v="168"/>
    <n v="53"/>
    <n v="10"/>
    <n v="1"/>
    <n v="7"/>
    <n v="7"/>
    <n v="12"/>
    <n v="3"/>
    <x v="1"/>
    <n v="0"/>
    <n v="0"/>
    <n v="0"/>
    <n v="0"/>
    <n v="0"/>
    <n v="0"/>
    <n v="60"/>
    <s v="50-65"/>
    <n v="2418"/>
    <n v="0"/>
    <n v="1"/>
    <n v="0"/>
    <n v="0"/>
    <n v="0"/>
    <n v="0"/>
    <n v="0"/>
    <n v="0"/>
    <n v="1"/>
    <n v="1103"/>
    <d v="2016-03-02T00:00:00"/>
    <n v="3"/>
    <s v="March"/>
    <n v="1"/>
    <s v="1411,77037,High income,65,Low spender,0.000843750405649233,0,1,3,463,96,333,168,53,10,1,7,7,12,3,0,0,0,0,0,0,0,60,50-65,2418,0,1,0,0,0,0,0,0,1,1103"/>
  </r>
  <r>
    <n v="554"/>
    <x v="1578"/>
    <s v="High income"/>
    <x v="398"/>
    <s v="Low spender"/>
    <n v="7.6543038062765287E-4"/>
    <n v="0"/>
    <n v="1"/>
    <n v="59"/>
    <n v="548"/>
    <n v="31"/>
    <n v="422"/>
    <n v="0"/>
    <n v="112"/>
    <n v="28"/>
    <n v="4"/>
    <n v="5"/>
    <n v="5"/>
    <n v="11"/>
    <n v="3"/>
    <x v="1"/>
    <n v="0"/>
    <n v="0"/>
    <n v="0"/>
    <n v="0"/>
    <n v="0"/>
    <n v="0"/>
    <n v="43"/>
    <s v="36-50"/>
    <n v="2688"/>
    <n v="0"/>
    <n v="1"/>
    <n v="0"/>
    <n v="0"/>
    <n v="0"/>
    <n v="0"/>
    <n v="1"/>
    <n v="0"/>
    <n v="0"/>
    <n v="1085"/>
    <d v="2015-06-06T00:00:00"/>
    <n v="6"/>
    <s v="June"/>
    <n v="1"/>
    <s v="554,71855,High income,55,Low spender,0.000765430380627653,0,1,59,548,31,422,0,112,28,4,5,5,11,3,0,0,0,0,0,0,0,43,36-50,2688,0,1,0,0,0,0,1,0,0,1085"/>
  </r>
  <r>
    <n v="1455"/>
    <x v="1579"/>
    <s v="High income"/>
    <x v="2"/>
    <s v="High spender"/>
    <n v="3.4681173077472233E-2"/>
    <n v="0"/>
    <n v="0"/>
    <n v="54"/>
    <n v="587"/>
    <n v="54"/>
    <n v="348"/>
    <n v="71"/>
    <n v="54"/>
    <n v="130"/>
    <n v="1"/>
    <n v="4"/>
    <n v="4"/>
    <n v="8"/>
    <n v="2"/>
    <x v="1"/>
    <n v="0"/>
    <n v="0"/>
    <n v="0"/>
    <n v="0"/>
    <n v="0"/>
    <n v="0"/>
    <n v="38"/>
    <s v="36-50"/>
    <n v="2406"/>
    <n v="0"/>
    <n v="0"/>
    <n v="0"/>
    <n v="1"/>
    <n v="0"/>
    <n v="0"/>
    <n v="0"/>
    <n v="0"/>
    <n v="1"/>
    <n v="984"/>
    <d v="2016-03-14T00:00:00"/>
    <n v="3"/>
    <s v="March"/>
    <n v="1"/>
    <s v="1455,70038,High income,2429,High spender,0.0346811730774722,0,0,54,587,54,348,71,54,130,1,4,4,8,2,0,0,0,0,0,0,0,38,36-50,2406,0,0,0,1,0,0,0,0,1,984"/>
  </r>
  <r>
    <n v="1324"/>
    <x v="1580"/>
    <s v="High income"/>
    <x v="334"/>
    <s v="Low spender"/>
    <n v="3.8525571347982224E-4"/>
    <n v="0"/>
    <n v="1"/>
    <n v="65"/>
    <n v="619"/>
    <n v="54"/>
    <n v="260"/>
    <n v="127"/>
    <n v="54"/>
    <n v="54"/>
    <n v="1"/>
    <n v="4"/>
    <n v="7"/>
    <n v="5"/>
    <n v="1"/>
    <x v="1"/>
    <n v="0"/>
    <n v="0"/>
    <n v="0"/>
    <n v="0"/>
    <n v="0"/>
    <n v="0"/>
    <n v="51"/>
    <s v="50-65"/>
    <n v="2443"/>
    <n v="0"/>
    <n v="0"/>
    <n v="1"/>
    <n v="0"/>
    <n v="0"/>
    <n v="0"/>
    <n v="1"/>
    <n v="0"/>
    <n v="0"/>
    <n v="1060"/>
    <d v="2016-02-06T00:00:00"/>
    <n v="2"/>
    <s v="February"/>
    <n v="1"/>
    <s v="1324,72679,High income,28,Low spender,0.000385255713479822,0,1,65,619,54,260,127,54,54,1,4,7,5,1,0,0,0,0,0,0,0,51,50-65,2443,0,0,1,0,0,0,1,0,0,1060"/>
  </r>
  <r>
    <n v="1819"/>
    <x v="1581"/>
    <s v="High income"/>
    <x v="833"/>
    <s v="High spender"/>
    <n v="1.7507057208712092E-2"/>
    <n v="0"/>
    <n v="1"/>
    <n v="29"/>
    <n v="631"/>
    <n v="43"/>
    <n v="239"/>
    <n v="128"/>
    <n v="76"/>
    <n v="21"/>
    <n v="2"/>
    <n v="6"/>
    <n v="8"/>
    <n v="12"/>
    <n v="3"/>
    <x v="1"/>
    <n v="0"/>
    <n v="0"/>
    <n v="0"/>
    <n v="0"/>
    <n v="0"/>
    <n v="0"/>
    <n v="57"/>
    <s v="50-65"/>
    <n v="2280"/>
    <n v="0"/>
    <n v="0"/>
    <n v="0"/>
    <n v="1"/>
    <n v="0"/>
    <n v="0"/>
    <n v="1"/>
    <n v="0"/>
    <n v="0"/>
    <n v="1096"/>
    <d v="2016-07-18T00:00:00"/>
    <n v="7"/>
    <s v="July"/>
    <n v="1"/>
    <s v="1819,77226,High income,1352,High spender,0.0175070572087121,0,1,29,631,43,239,128,76,21,2,6,8,12,3,0,0,0,0,0,0,0,57,50-65,2280,0,0,0,1,0,0,1,0,0,1096"/>
  </r>
  <r>
    <n v="910"/>
    <x v="1582"/>
    <s v="High income"/>
    <x v="189"/>
    <s v="Low spender"/>
    <n v="5.7060943871515451E-4"/>
    <n v="0"/>
    <n v="0"/>
    <n v="29"/>
    <n v="358"/>
    <n v="108"/>
    <n v="413"/>
    <n v="141"/>
    <n v="97"/>
    <n v="32"/>
    <n v="1"/>
    <n v="2"/>
    <n v="8"/>
    <n v="6"/>
    <n v="1"/>
    <x v="1"/>
    <n v="0"/>
    <n v="0"/>
    <n v="0"/>
    <n v="0"/>
    <n v="0"/>
    <n v="0"/>
    <n v="38"/>
    <s v="36-50"/>
    <n v="2576"/>
    <n v="0"/>
    <n v="0"/>
    <n v="0"/>
    <n v="1"/>
    <n v="0"/>
    <n v="0"/>
    <n v="1"/>
    <n v="0"/>
    <n v="0"/>
    <n v="1085"/>
    <d v="2015-09-26T00:00:00"/>
    <n v="9"/>
    <s v="September"/>
    <n v="1"/>
    <s v="910,71853,High income,41,Low spender,0.000570609438715155,0,0,29,358,108,413,141,97,32,1,2,8,6,1,0,0,0,0,0,0,0,38,36-50,2576,0,0,0,1,0,0,1,0,0,1085"/>
  </r>
  <r>
    <n v="1440"/>
    <x v="1583"/>
    <s v="High income"/>
    <x v="597"/>
    <s v="Low spender"/>
    <n v="3.6587960008508829E-3"/>
    <n v="0"/>
    <n v="0"/>
    <n v="12"/>
    <n v="420"/>
    <n v="0"/>
    <n v="452"/>
    <n v="182"/>
    <n v="64"/>
    <n v="140"/>
    <n v="1"/>
    <n v="6"/>
    <n v="6"/>
    <n v="4"/>
    <n v="2"/>
    <x v="1"/>
    <n v="0"/>
    <n v="0"/>
    <n v="0"/>
    <n v="0"/>
    <n v="0"/>
    <n v="1"/>
    <n v="27"/>
    <s v="24-35"/>
    <n v="2410"/>
    <n v="0"/>
    <n v="0"/>
    <n v="1"/>
    <n v="0"/>
    <n v="0"/>
    <n v="0"/>
    <n v="1"/>
    <n v="0"/>
    <n v="0"/>
    <n v="978"/>
    <d v="2016-03-10T00:00:00"/>
    <n v="3"/>
    <s v="March"/>
    <n v="1"/>
    <s v="1440,70515,High income,258,Low spender,0.00365879600085088,0,0,12,420,0,452,182,64,140,1,6,6,4,2,0,0,0,0,0,0,1,27,24-35,2410,0,0,1,0,0,0,1,0,0,978"/>
  </r>
  <r>
    <n v="96"/>
    <x v="1584"/>
    <s v="High income"/>
    <x v="452"/>
    <s v="Low spender"/>
    <n v="6.8690391271036431E-4"/>
    <n v="1"/>
    <n v="1"/>
    <n v="77"/>
    <n v="650"/>
    <n v="28"/>
    <n v="353"/>
    <n v="45"/>
    <n v="42"/>
    <n v="30"/>
    <n v="5"/>
    <n v="4"/>
    <n v="6"/>
    <n v="11"/>
    <n v="8"/>
    <x v="1"/>
    <n v="0"/>
    <n v="0"/>
    <n v="0"/>
    <n v="0"/>
    <n v="0"/>
    <n v="0"/>
    <n v="53"/>
    <s v="50-65"/>
    <n v="2828"/>
    <n v="0"/>
    <n v="0"/>
    <n v="0"/>
    <n v="1"/>
    <n v="0"/>
    <n v="0"/>
    <n v="1"/>
    <n v="0"/>
    <n v="0"/>
    <n v="1088"/>
    <d v="2015-01-17T00:00:00"/>
    <n v="1"/>
    <s v="January"/>
    <n v="1"/>
    <s v="96,75702,High income,52,Low spender,0.000686903912710364,1,1,77,650,28,353,45,42,30,5,4,6,11,8,0,0,0,0,0,0,0,53,50-65,2828,0,0,0,1,0,0,1,0,0,1088"/>
  </r>
  <r>
    <n v="39"/>
    <x v="1585"/>
    <s v="High income"/>
    <x v="452"/>
    <s v="Low spender"/>
    <n v="8.5226341495394503E-4"/>
    <n v="0"/>
    <n v="1"/>
    <n v="17"/>
    <n v="269"/>
    <n v="129"/>
    <n v="495"/>
    <n v="182"/>
    <n v="43"/>
    <n v="29"/>
    <n v="4"/>
    <n v="9"/>
    <n v="3"/>
    <n v="4"/>
    <n v="7"/>
    <x v="1"/>
    <n v="0"/>
    <n v="0"/>
    <n v="0"/>
    <n v="0"/>
    <n v="0"/>
    <n v="0"/>
    <n v="40"/>
    <s v="36-50"/>
    <n v="2846"/>
    <n v="0"/>
    <n v="1"/>
    <n v="0"/>
    <n v="0"/>
    <n v="0"/>
    <n v="0"/>
    <n v="1"/>
    <n v="0"/>
    <n v="0"/>
    <n v="1089"/>
    <d v="2014-12-30T00:00:00"/>
    <n v="12"/>
    <s v="December"/>
    <n v="1"/>
    <s v="39,61014,High income,52,Low spender,0.000852263414953945,0,1,17,269,129,495,182,43,29,4,9,3,4,7,0,0,0,0,0,0,0,40,36-50,2846,0,1,0,0,0,0,1,0,0,1089"/>
  </r>
  <r>
    <n v="94"/>
    <x v="1586"/>
    <s v="High income"/>
    <x v="8"/>
    <s v="Low spender"/>
    <n v="2.7942602606880455E-4"/>
    <n v="1"/>
    <n v="1"/>
    <n v="72"/>
    <n v="600"/>
    <n v="21"/>
    <n v="128"/>
    <n v="223"/>
    <n v="150"/>
    <n v="128"/>
    <n v="13"/>
    <n v="2"/>
    <n v="2"/>
    <n v="12"/>
    <n v="8"/>
    <x v="1"/>
    <n v="0"/>
    <n v="0"/>
    <n v="0"/>
    <n v="0"/>
    <n v="0"/>
    <n v="0"/>
    <n v="41"/>
    <s v="36-50"/>
    <n v="2829"/>
    <n v="0"/>
    <n v="0"/>
    <n v="0"/>
    <n v="1"/>
    <n v="0"/>
    <n v="1"/>
    <n v="0"/>
    <n v="0"/>
    <n v="0"/>
    <n v="994"/>
    <d v="2015-01-16T00:00:00"/>
    <n v="1"/>
    <s v="January"/>
    <n v="1"/>
    <s v="94,60839,High income,17,Low spender,0.000279426026068805,1,1,72,600,21,128,223,150,128,13,2,2,12,8,0,0,0,0,0,0,0,41,36-50,2829,0,0,0,1,0,1,0,0,0,994"/>
  </r>
  <r>
    <n v="7"/>
    <x v="1587"/>
    <s v="High income"/>
    <x v="662"/>
    <s v="Low spender"/>
    <n v="7.2863123310900326E-3"/>
    <n v="0"/>
    <n v="1"/>
    <n v="50"/>
    <n v="378"/>
    <n v="97"/>
    <n v="259"/>
    <n v="197"/>
    <n v="194"/>
    <n v="34"/>
    <n v="2"/>
    <n v="7"/>
    <n v="3"/>
    <n v="6"/>
    <n v="4"/>
    <x v="1"/>
    <n v="0"/>
    <n v="0"/>
    <n v="0"/>
    <n v="0"/>
    <n v="0"/>
    <n v="0"/>
    <n v="44"/>
    <s v="36-50"/>
    <n v="2855"/>
    <n v="0"/>
    <n v="0"/>
    <n v="0"/>
    <n v="1"/>
    <n v="0"/>
    <n v="1"/>
    <n v="0"/>
    <n v="0"/>
    <n v="0"/>
    <n v="1091"/>
    <d v="2014-12-21T00:00:00"/>
    <n v="12"/>
    <s v="December"/>
    <n v="1"/>
    <s v="7,75484,High income,550,Low spender,0.00728631233109003,0,1,50,378,97,259,197,194,34,2,7,3,6,4,0,0,0,0,0,0,0,44,36-50,2855,0,0,0,1,0,1,0,0,0,1091"/>
  </r>
  <r>
    <n v="1937"/>
    <x v="1588"/>
    <s v="High income"/>
    <x v="181"/>
    <s v="Low spender"/>
    <n v="5.170150994922647E-4"/>
    <n v="1"/>
    <n v="0"/>
    <n v="28"/>
    <n v="800"/>
    <n v="0"/>
    <n v="297"/>
    <n v="0"/>
    <n v="34"/>
    <n v="57"/>
    <n v="2"/>
    <n v="2"/>
    <n v="5"/>
    <n v="10"/>
    <n v="6"/>
    <x v="0"/>
    <n v="0"/>
    <n v="0"/>
    <n v="1"/>
    <n v="0"/>
    <n v="0"/>
    <n v="0"/>
    <n v="31"/>
    <s v="24-35"/>
    <n v="2244"/>
    <n v="0"/>
    <n v="1"/>
    <n v="0"/>
    <n v="0"/>
    <n v="0"/>
    <n v="0"/>
    <n v="1"/>
    <n v="0"/>
    <n v="0"/>
    <n v="1074"/>
    <d v="2016-08-23T00:00:00"/>
    <n v="8"/>
    <s v="August"/>
    <n v="1"/>
    <s v="1937,75433,High income,39,Low spender,0.000517015099492265,1,0,28,800,0,297,0,34,57,2,2,5,10,6,1,0,0,1,0,0,0,31,24-35,2244,0,1,0,0,0,0,1,0,0,1074"/>
  </r>
  <r>
    <n v="660"/>
    <x v="1589"/>
    <s v="High income"/>
    <x v="181"/>
    <s v="Low spender"/>
    <n v="5.4846920837610922E-4"/>
    <n v="0"/>
    <n v="1"/>
    <n v="61"/>
    <n v="533"/>
    <n v="10"/>
    <n v="217"/>
    <n v="198"/>
    <n v="174"/>
    <n v="195"/>
    <n v="2"/>
    <n v="7"/>
    <n v="6"/>
    <n v="13"/>
    <n v="4"/>
    <x v="1"/>
    <n v="0"/>
    <n v="0"/>
    <n v="0"/>
    <n v="0"/>
    <n v="0"/>
    <n v="0"/>
    <n v="69"/>
    <s v="66+"/>
    <n v="2656"/>
    <n v="0"/>
    <n v="1"/>
    <n v="0"/>
    <n v="0"/>
    <n v="0"/>
    <n v="0"/>
    <n v="1"/>
    <n v="0"/>
    <n v="0"/>
    <n v="937"/>
    <d v="2015-07-08T00:00:00"/>
    <n v="7"/>
    <s v="July"/>
    <n v="1"/>
    <s v="660,71107,High income,39,Low spender,0.000548469208376109,0,1,61,533,10,217,198,174,195,2,7,6,13,4,0,0,0,0,0,0,0,69,66+,2656,0,1,0,0,0,0,1,0,0,937"/>
  </r>
  <r>
    <n v="804"/>
    <x v="1590"/>
    <s v="High income"/>
    <x v="834"/>
    <s v="High spender"/>
    <n v="2.969819398800012E-2"/>
    <n v="0"/>
    <n v="1"/>
    <n v="82"/>
    <n v="909"/>
    <n v="11"/>
    <n v="218"/>
    <n v="0"/>
    <n v="0"/>
    <n v="23"/>
    <n v="2"/>
    <n v="9"/>
    <n v="3"/>
    <n v="5"/>
    <n v="5"/>
    <x v="1"/>
    <n v="0"/>
    <n v="0"/>
    <n v="0"/>
    <n v="0"/>
    <n v="0"/>
    <n v="1"/>
    <n v="64"/>
    <s v="50-65"/>
    <n v="2611"/>
    <n v="0"/>
    <n v="1"/>
    <n v="0"/>
    <n v="0"/>
    <n v="0"/>
    <n v="0"/>
    <n v="0"/>
    <n v="0"/>
    <n v="1"/>
    <n v="1115"/>
    <d v="2015-08-22T00:00:00"/>
    <n v="8"/>
    <s v="August"/>
    <n v="1"/>
    <s v="804,66334,High income,1970,High spender,0.0296981939880001,0,1,82,909,11,218,0,0,23,2,9,3,5,5,0,0,0,0,0,0,1,64,50-65,2611,0,1,0,0,0,0,0,0,1,1115"/>
  </r>
  <r>
    <n v="687"/>
    <x v="1591"/>
    <s v="High income"/>
    <x v="654"/>
    <s v="Low spender"/>
    <n v="1.0420330063954775E-4"/>
    <n v="0"/>
    <n v="0"/>
    <n v="79"/>
    <n v="516"/>
    <n v="56"/>
    <n v="449"/>
    <n v="86"/>
    <n v="33"/>
    <n v="16"/>
    <n v="1"/>
    <n v="2"/>
    <n v="2"/>
    <n v="11"/>
    <n v="1"/>
    <x v="1"/>
    <n v="0"/>
    <n v="0"/>
    <n v="0"/>
    <n v="0"/>
    <n v="0"/>
    <n v="0"/>
    <n v="66"/>
    <s v="66+"/>
    <n v="2648"/>
    <n v="1"/>
    <n v="0"/>
    <n v="0"/>
    <n v="0"/>
    <n v="0"/>
    <n v="0"/>
    <n v="1"/>
    <n v="0"/>
    <n v="0"/>
    <n v="1124"/>
    <d v="2015-07-16T00:00:00"/>
    <n v="7"/>
    <s v="July"/>
    <n v="1"/>
    <s v="687,76773,High income,8,Low spender,0.000104203300639548,0,0,79,516,56,449,86,33,16,1,2,2,11,1,0,0,0,0,0,0,0,66,66+,2648,1,0,0,0,0,0,1,0,0,1124"/>
  </r>
  <r>
    <n v="214"/>
    <x v="1592"/>
    <s v="High income"/>
    <x v="525"/>
    <s v="Low spender"/>
    <n v="2.4343535979746179E-3"/>
    <n v="0"/>
    <n v="0"/>
    <n v="27"/>
    <n v="605"/>
    <n v="91"/>
    <n v="399"/>
    <n v="0"/>
    <n v="45"/>
    <n v="205"/>
    <n v="2"/>
    <n v="3"/>
    <n v="6"/>
    <n v="8"/>
    <n v="3"/>
    <x v="1"/>
    <n v="0"/>
    <n v="0"/>
    <n v="0"/>
    <n v="0"/>
    <n v="0"/>
    <n v="0"/>
    <n v="29"/>
    <s v="24-35"/>
    <n v="2797"/>
    <n v="0"/>
    <n v="0"/>
    <n v="1"/>
    <n v="0"/>
    <n v="0"/>
    <n v="1"/>
    <n v="0"/>
    <n v="0"/>
    <n v="0"/>
    <n v="935"/>
    <d v="2015-02-17T00:00:00"/>
    <n v="2"/>
    <s v="February"/>
    <n v="1"/>
    <s v="214,61618,High income,150,Low spender,0.00243435359797462,0,0,27,605,91,399,0,45,205,2,3,6,8,3,0,0,0,0,0,0,0,29,24-35,2797,0,0,1,0,0,1,0,0,0,935"/>
  </r>
  <r>
    <n v="1685"/>
    <x v="1593"/>
    <s v="High income"/>
    <x v="203"/>
    <s v="Low spender"/>
    <n v="1.8260215746750755E-3"/>
    <n v="0"/>
    <n v="0"/>
    <n v="23"/>
    <n v="1074"/>
    <n v="0"/>
    <n v="69"/>
    <n v="0"/>
    <n v="0"/>
    <n v="46"/>
    <n v="1"/>
    <n v="10"/>
    <n v="4"/>
    <n v="13"/>
    <n v="6"/>
    <x v="0"/>
    <n v="1"/>
    <n v="1"/>
    <n v="0"/>
    <n v="1"/>
    <n v="0"/>
    <n v="1"/>
    <n v="38"/>
    <s v="36-50"/>
    <n v="2325"/>
    <n v="0"/>
    <n v="1"/>
    <n v="0"/>
    <n v="0"/>
    <n v="0"/>
    <n v="0"/>
    <n v="1"/>
    <n v="0"/>
    <n v="0"/>
    <n v="1097"/>
    <d v="2016-06-03T00:00:00"/>
    <n v="6"/>
    <s v="June"/>
    <n v="1"/>
    <s v="1685,65169,High income,119,Low spender,0.00182602157467508,0,0,23,1074,0,69,0,0,46,1,10,4,13,6,1,1,1,0,1,0,1,38,36-50,2325,0,1,0,0,0,0,1,0,0,1097"/>
  </r>
  <r>
    <n v="894"/>
    <x v="1594"/>
    <s v="High income"/>
    <x v="835"/>
    <s v="High spender"/>
    <n v="1.0359262025905203E-2"/>
    <n v="0"/>
    <n v="0"/>
    <n v="66"/>
    <n v="239"/>
    <n v="10"/>
    <n v="554"/>
    <n v="254"/>
    <n v="87"/>
    <n v="54"/>
    <n v="1"/>
    <n v="3"/>
    <n v="4"/>
    <n v="9"/>
    <n v="1"/>
    <x v="1"/>
    <n v="0"/>
    <n v="0"/>
    <n v="0"/>
    <n v="0"/>
    <n v="0"/>
    <n v="0"/>
    <n v="35"/>
    <s v="24-35"/>
    <n v="2580"/>
    <n v="0"/>
    <n v="1"/>
    <n v="0"/>
    <n v="0"/>
    <n v="0"/>
    <n v="0"/>
    <n v="1"/>
    <n v="0"/>
    <n v="0"/>
    <n v="1090"/>
    <d v="2015-09-22T00:00:00"/>
    <n v="9"/>
    <s v="September"/>
    <n v="1"/>
    <s v="894,70951,High income,735,High spender,0.0103592620259052,0,0,66,239,10,554,254,87,54,1,3,4,9,1,0,0,0,0,0,0,0,35,24-35,2580,0,1,0,0,0,0,1,0,0,1090"/>
  </r>
  <r>
    <n v="218"/>
    <x v="1595"/>
    <s v="High income"/>
    <x v="451"/>
    <s v="Low spender"/>
    <n v="4.2962845095075182E-4"/>
    <n v="1"/>
    <n v="1"/>
    <n v="3"/>
    <n v="1099"/>
    <n v="0"/>
    <n v="45"/>
    <n v="0"/>
    <n v="0"/>
    <n v="34"/>
    <n v="11"/>
    <n v="3"/>
    <n v="4"/>
    <n v="10"/>
    <n v="8"/>
    <x v="1"/>
    <n v="0"/>
    <n v="0"/>
    <n v="1"/>
    <n v="0"/>
    <n v="0"/>
    <n v="1"/>
    <n v="71"/>
    <s v="66+"/>
    <n v="2795"/>
    <n v="0"/>
    <n v="1"/>
    <n v="0"/>
    <n v="0"/>
    <n v="0"/>
    <n v="0"/>
    <n v="0"/>
    <n v="1"/>
    <n v="0"/>
    <n v="1110"/>
    <d v="2015-02-19T00:00:00"/>
    <n v="2"/>
    <s v="February"/>
    <n v="1"/>
    <s v="218,62845,High income,27,Low spender,0.000429628450950752,1,1,3,1099,0,45,0,0,34,11,3,4,10,8,0,0,0,1,0,0,1,71,66+,2795,0,1,0,0,0,0,0,1,0,1110"/>
  </r>
  <r>
    <n v="219"/>
    <x v="1595"/>
    <s v="High income"/>
    <x v="13"/>
    <s v="Low spender"/>
    <n v="2.5459463760044555E-4"/>
    <n v="1"/>
    <n v="1"/>
    <n v="3"/>
    <n v="1099"/>
    <n v="0"/>
    <n v="45"/>
    <n v="0"/>
    <n v="0"/>
    <n v="34"/>
    <n v="11"/>
    <n v="3"/>
    <n v="4"/>
    <n v="10"/>
    <n v="8"/>
    <x v="1"/>
    <n v="0"/>
    <n v="0"/>
    <n v="1"/>
    <n v="0"/>
    <n v="0"/>
    <n v="0"/>
    <n v="71"/>
    <s v="66+"/>
    <n v="2795"/>
    <n v="0"/>
    <n v="1"/>
    <n v="0"/>
    <n v="0"/>
    <n v="0"/>
    <n v="0"/>
    <n v="0"/>
    <n v="1"/>
    <n v="0"/>
    <n v="1110"/>
    <d v="2015-02-19T00:00:00"/>
    <n v="2"/>
    <s v="February"/>
    <n v="1"/>
    <s v="219,62845,High income,16,Low spender,0.000254594637600446,1,1,3,1099,0,45,0,0,34,11,3,4,10,8,0,0,0,1,0,0,0,71,66+,2795,0,1,0,0,0,0,0,1,0,1110"/>
  </r>
  <r>
    <n v="1491"/>
    <x v="1596"/>
    <s v="High income"/>
    <x v="452"/>
    <s v="Low spender"/>
    <n v="6.2865709173557716E-4"/>
    <n v="0"/>
    <n v="0"/>
    <n v="8"/>
    <n v="606"/>
    <n v="148"/>
    <n v="228"/>
    <n v="15"/>
    <n v="148"/>
    <n v="22"/>
    <n v="1"/>
    <n v="6"/>
    <n v="8"/>
    <n v="13"/>
    <n v="2"/>
    <x v="1"/>
    <n v="0"/>
    <n v="0"/>
    <n v="0"/>
    <n v="0"/>
    <n v="0"/>
    <n v="0"/>
    <n v="76"/>
    <s v="66+"/>
    <n v="2395"/>
    <n v="0"/>
    <n v="0"/>
    <n v="1"/>
    <n v="0"/>
    <n v="0"/>
    <n v="0"/>
    <n v="0"/>
    <n v="0"/>
    <n v="1"/>
    <n v="1123"/>
    <d v="2016-03-25T00:00:00"/>
    <n v="3"/>
    <s v="March"/>
    <n v="1"/>
    <s v="1491,82716,High income,52,Low spender,0.000628657091735577,0,0,8,606,148,228,15,148,22,1,6,8,13,2,0,0,0,0,0,0,0,76,66+,2395,0,0,1,0,0,0,0,0,1,1123"/>
  </r>
  <r>
    <n v="1838"/>
    <x v="1597"/>
    <s v="High income"/>
    <x v="345"/>
    <s v="High spender"/>
    <n v="1.5853957679744891E-2"/>
    <n v="0"/>
    <n v="0"/>
    <n v="85"/>
    <n v="675"/>
    <n v="11"/>
    <n v="400"/>
    <n v="15"/>
    <n v="45"/>
    <n v="11"/>
    <n v="1"/>
    <n v="2"/>
    <n v="5"/>
    <n v="10"/>
    <n v="1"/>
    <x v="1"/>
    <n v="0"/>
    <n v="0"/>
    <n v="0"/>
    <n v="1"/>
    <n v="0"/>
    <n v="0"/>
    <n v="73"/>
    <s v="66+"/>
    <n v="2275"/>
    <n v="0"/>
    <n v="0"/>
    <n v="1"/>
    <n v="0"/>
    <n v="0"/>
    <n v="0"/>
    <n v="1"/>
    <n v="0"/>
    <n v="0"/>
    <n v="1135"/>
    <d v="2016-07-23T00:00:00"/>
    <n v="7"/>
    <s v="July"/>
    <n v="1"/>
    <s v="1838,77457,High income,1228,High spender,0.0158539576797449,0,0,85,675,11,400,15,45,11,1,2,5,10,1,0,0,0,0,1,0,0,73,66+,2275,0,0,1,0,0,0,1,0,0,1135"/>
  </r>
  <r>
    <n v="384"/>
    <x v="1598"/>
    <s v="High income"/>
    <x v="405"/>
    <s v="Low spender"/>
    <n v="9.0560023183365937E-4"/>
    <n v="0"/>
    <n v="1"/>
    <n v="65"/>
    <n v="1103"/>
    <n v="0"/>
    <n v="45"/>
    <n v="0"/>
    <n v="0"/>
    <n v="34"/>
    <n v="3"/>
    <n v="4"/>
    <n v="2"/>
    <n v="11"/>
    <n v="8"/>
    <x v="1"/>
    <n v="1"/>
    <n v="0"/>
    <n v="1"/>
    <n v="0"/>
    <n v="0"/>
    <n v="0"/>
    <n v="51"/>
    <s v="50-65"/>
    <n v="2742"/>
    <n v="0"/>
    <n v="1"/>
    <n v="0"/>
    <n v="0"/>
    <n v="0"/>
    <n v="0"/>
    <n v="0"/>
    <n v="0"/>
    <n v="1"/>
    <n v="1114"/>
    <d v="2015-04-13T00:00:00"/>
    <n v="4"/>
    <s v="April"/>
    <n v="1"/>
    <s v="384,55212,High income,50,Low spender,0.000905600231833659,0,1,65,1103,0,45,0,0,34,3,4,2,11,8,0,1,0,1,0,0,0,51,50-65,2742,0,1,0,0,0,0,0,0,1,1114"/>
  </r>
  <r>
    <n v="1870"/>
    <x v="1599"/>
    <s v="High income"/>
    <x v="214"/>
    <s v="Low spender"/>
    <n v="2.5247241634235819E-3"/>
    <n v="0"/>
    <n v="0"/>
    <n v="0"/>
    <n v="336"/>
    <n v="130"/>
    <n v="411"/>
    <n v="240"/>
    <n v="32"/>
    <n v="43"/>
    <n v="1"/>
    <n v="4"/>
    <n v="7"/>
    <n v="5"/>
    <n v="2"/>
    <x v="1"/>
    <n v="0"/>
    <n v="0"/>
    <n v="0"/>
    <n v="0"/>
    <n v="0"/>
    <n v="1"/>
    <n v="62"/>
    <s v="50-65"/>
    <n v="2263"/>
    <n v="0"/>
    <n v="0"/>
    <n v="1"/>
    <n v="0"/>
    <n v="0"/>
    <n v="0"/>
    <n v="0"/>
    <n v="0"/>
    <n v="1"/>
    <n v="1106"/>
    <d v="2016-08-04T00:00:00"/>
    <n v="8"/>
    <s v="August"/>
    <n v="1"/>
    <s v="1870,71691,High income,181,Low spender,0.00252472416342358,0,0,0,336,130,411,240,32,43,1,4,7,5,2,0,0,0,0,0,0,1,62,50-65,2263,0,0,1,0,0,0,0,0,1,1106"/>
  </r>
  <r>
    <n v="1738"/>
    <x v="1600"/>
    <s v="High income"/>
    <x v="278"/>
    <s v="Low spender"/>
    <n v="6.7648354414448432E-4"/>
    <n v="0"/>
    <n v="0"/>
    <n v="0"/>
    <n v="769"/>
    <n v="80"/>
    <n v="252"/>
    <n v="15"/>
    <n v="34"/>
    <n v="65"/>
    <n v="1"/>
    <n v="10"/>
    <n v="10"/>
    <n v="7"/>
    <n v="6"/>
    <x v="1"/>
    <n v="0"/>
    <n v="1"/>
    <n v="0"/>
    <n v="0"/>
    <n v="0"/>
    <n v="1"/>
    <n v="66"/>
    <s v="66+"/>
    <n v="2310"/>
    <n v="0"/>
    <n v="1"/>
    <n v="0"/>
    <n v="0"/>
    <n v="0"/>
    <n v="1"/>
    <n v="0"/>
    <n v="0"/>
    <n v="0"/>
    <n v="1085"/>
    <d v="2016-06-18T00:00:00"/>
    <n v="6"/>
    <s v="June"/>
    <n v="1"/>
    <s v="1738,63564,High income,43,Low spender,0.000676483544144484,0,0,0,769,80,252,15,34,65,1,10,10,7,6,0,0,1,0,0,0,1,66,66+,2310,0,1,0,0,0,1,0,0,0,1085"/>
  </r>
  <r>
    <n v="795"/>
    <x v="1601"/>
    <s v="High income"/>
    <x v="356"/>
    <s v="Low spender"/>
    <n v="7.2762551540140675E-4"/>
    <n v="1"/>
    <n v="0"/>
    <n v="11"/>
    <n v="964"/>
    <n v="34"/>
    <n v="137"/>
    <n v="15"/>
    <n v="0"/>
    <n v="11"/>
    <n v="2"/>
    <n v="5"/>
    <n v="2"/>
    <n v="10"/>
    <n v="8"/>
    <x v="1"/>
    <n v="0"/>
    <n v="0"/>
    <n v="1"/>
    <n v="0"/>
    <n v="0"/>
    <n v="0"/>
    <n v="51"/>
    <s v="50-65"/>
    <n v="2614"/>
    <n v="0"/>
    <n v="1"/>
    <n v="0"/>
    <n v="0"/>
    <n v="0"/>
    <n v="0"/>
    <n v="0"/>
    <n v="1"/>
    <n v="0"/>
    <n v="1139"/>
    <d v="2015-08-19T00:00:00"/>
    <n v="8"/>
    <s v="August"/>
    <n v="1"/>
    <s v="795,70091,High income,51,Low spender,0.000727625515401407,1,0,11,964,34,137,15,0,11,2,5,2,10,8,0,0,0,1,0,0,0,51,50-65,2614,0,1,0,0,0,0,0,1,0,1139"/>
  </r>
  <r>
    <n v="779"/>
    <x v="1602"/>
    <s v="High income"/>
    <x v="836"/>
    <s v="Low spender"/>
    <n v="1.02532427424336E-3"/>
    <n v="0"/>
    <n v="0"/>
    <n v="44"/>
    <n v="525"/>
    <n v="147"/>
    <n v="112"/>
    <n v="219"/>
    <n v="147"/>
    <n v="63"/>
    <n v="1"/>
    <n v="6"/>
    <n v="7"/>
    <n v="9"/>
    <n v="2"/>
    <x v="0"/>
    <n v="0"/>
    <n v="0"/>
    <n v="0"/>
    <n v="0"/>
    <n v="0"/>
    <n v="0"/>
    <n v="59"/>
    <s v="50-65"/>
    <n v="2617"/>
    <n v="0"/>
    <n v="1"/>
    <n v="0"/>
    <n v="0"/>
    <n v="0"/>
    <n v="0"/>
    <n v="0"/>
    <n v="1"/>
    <n v="0"/>
    <n v="1087"/>
    <d v="2015-08-16T00:00:00"/>
    <n v="8"/>
    <s v="August"/>
    <n v="1"/>
    <s v="779,80950,High income,83,Low spender,0.00102532427424336,0,0,44,525,147,112,219,147,63,1,6,7,9,2,1,0,0,0,0,0,0,59,50-65,2617,0,1,0,0,0,0,0,1,0,1087"/>
  </r>
  <r>
    <n v="1746"/>
    <x v="1603"/>
    <s v="High income"/>
    <x v="216"/>
    <s v="Low spender"/>
    <n v="5.5806884432254005E-4"/>
    <n v="0"/>
    <n v="0"/>
    <n v="27"/>
    <n v="434"/>
    <n v="137"/>
    <n v="400"/>
    <n v="45"/>
    <n v="137"/>
    <n v="45"/>
    <n v="1"/>
    <n v="3"/>
    <n v="4"/>
    <n v="10"/>
    <n v="1"/>
    <x v="1"/>
    <n v="0"/>
    <n v="0"/>
    <n v="0"/>
    <n v="0"/>
    <n v="0"/>
    <n v="0"/>
    <n v="32"/>
    <s v="24-35"/>
    <n v="2306"/>
    <n v="0"/>
    <n v="1"/>
    <n v="0"/>
    <n v="0"/>
    <n v="0"/>
    <n v="0"/>
    <n v="1"/>
    <n v="0"/>
    <n v="0"/>
    <n v="1108"/>
    <d v="2016-06-22T00:00:00"/>
    <n v="6"/>
    <s v="June"/>
    <n v="1"/>
    <s v="1746,84219,High income,47,Low spender,0.00055806884432254,0,0,27,434,137,400,45,137,45,1,3,4,10,1,0,0,0,0,0,0,0,32,24-35,2306,0,1,0,0,0,0,1,0,0,1108"/>
  </r>
  <r>
    <n v="139"/>
    <x v="1604"/>
    <s v="High income"/>
    <x v="181"/>
    <s v="Low spender"/>
    <n v="6.1045283077934478E-4"/>
    <n v="0"/>
    <n v="1"/>
    <n v="38"/>
    <n v="897"/>
    <n v="23"/>
    <n v="207"/>
    <n v="15"/>
    <n v="11"/>
    <n v="92"/>
    <n v="5"/>
    <n v="9"/>
    <n v="6"/>
    <n v="12"/>
    <n v="6"/>
    <x v="1"/>
    <n v="0"/>
    <n v="0"/>
    <n v="0"/>
    <n v="0"/>
    <n v="0"/>
    <n v="0"/>
    <n v="58"/>
    <s v="50-65"/>
    <n v="2818"/>
    <n v="1"/>
    <n v="0"/>
    <n v="0"/>
    <n v="0"/>
    <n v="0"/>
    <n v="0"/>
    <n v="1"/>
    <n v="0"/>
    <n v="0"/>
    <n v="1061"/>
    <d v="2015-01-27T00:00:00"/>
    <n v="1"/>
    <s v="January"/>
    <n v="1"/>
    <s v="139,63887,High income,39,Low spender,0.000610452830779345,0,1,38,897,23,207,15,11,92,5,9,6,12,6,0,0,0,0,0,0,0,58,50-65,2818,1,0,0,0,0,0,1,0,0,1061"/>
  </r>
  <r>
    <n v="1088"/>
    <x v="1183"/>
    <s v="High income"/>
    <x v="259"/>
    <s v="Low spender"/>
    <n v="7.397044398346921E-4"/>
    <n v="0"/>
    <n v="0"/>
    <n v="49"/>
    <n v="792"/>
    <n v="0"/>
    <n v="275"/>
    <n v="45"/>
    <n v="45"/>
    <n v="126"/>
    <n v="1"/>
    <n v="4"/>
    <n v="8"/>
    <n v="5"/>
    <n v="3"/>
    <x v="1"/>
    <n v="0"/>
    <n v="0"/>
    <n v="0"/>
    <n v="0"/>
    <n v="0"/>
    <n v="0"/>
    <n v="63"/>
    <s v="50-65"/>
    <n v="2518"/>
    <n v="0"/>
    <n v="1"/>
    <n v="0"/>
    <n v="0"/>
    <n v="0"/>
    <n v="0"/>
    <n v="1"/>
    <n v="0"/>
    <n v="0"/>
    <n v="1031"/>
    <d v="2015-11-23T00:00:00"/>
    <n v="11"/>
    <s v="November"/>
    <n v="1"/>
    <s v="1088,62187,High income,46,Low spender,0.000739704439834692,0,0,49,792,0,275,45,45,126,1,4,8,5,3,0,0,0,0,0,0,0,63,50-65,2518,0,1,0,0,0,0,1,0,0,1031"/>
  </r>
  <r>
    <n v="1940"/>
    <x v="1605"/>
    <s v="High income"/>
    <x v="548"/>
    <s v="High spender"/>
    <n v="8.1227436823104685E-3"/>
    <n v="0"/>
    <n v="0"/>
    <n v="12"/>
    <n v="387"/>
    <n v="68"/>
    <n v="569"/>
    <n v="89"/>
    <n v="45"/>
    <n v="68"/>
    <n v="1"/>
    <n v="6"/>
    <n v="9"/>
    <n v="12"/>
    <n v="1"/>
    <x v="1"/>
    <n v="0"/>
    <n v="0"/>
    <n v="0"/>
    <n v="0"/>
    <n v="0"/>
    <n v="0"/>
    <n v="64"/>
    <s v="50-65"/>
    <n v="2244"/>
    <n v="0"/>
    <n v="0"/>
    <n v="1"/>
    <n v="0"/>
    <n v="0"/>
    <n v="0"/>
    <n v="0"/>
    <n v="1"/>
    <n v="0"/>
    <n v="1090"/>
    <d v="2016-08-23T00:00:00"/>
    <n v="8"/>
    <s v="August"/>
    <n v="1"/>
    <s v="1940,86424,High income,702,High spender,0.00812274368231047,0,0,12,387,68,569,89,45,68,1,6,9,12,1,0,0,0,0,0,0,0,64,50-65,2244,0,0,1,0,0,0,0,1,0,1090"/>
  </r>
  <r>
    <n v="1724"/>
    <x v="1606"/>
    <s v="High income"/>
    <x v="370"/>
    <s v="Low spender"/>
    <n v="9.2929292929292925E-4"/>
    <n v="0"/>
    <n v="0"/>
    <n v="90"/>
    <n v="680"/>
    <n v="11"/>
    <n v="392"/>
    <n v="75"/>
    <n v="0"/>
    <n v="0"/>
    <n v="1"/>
    <n v="2"/>
    <n v="11"/>
    <n v="4"/>
    <n v="1"/>
    <x v="1"/>
    <n v="0"/>
    <n v="0"/>
    <n v="0"/>
    <n v="0"/>
    <n v="0"/>
    <n v="0"/>
    <n v="62"/>
    <s v="50-65"/>
    <n v="2313"/>
    <n v="0"/>
    <n v="0"/>
    <n v="0"/>
    <n v="1"/>
    <n v="0"/>
    <n v="0"/>
    <n v="0"/>
    <n v="0"/>
    <n v="1"/>
    <n v="1158"/>
    <d v="2016-06-15T00:00:00"/>
    <n v="6"/>
    <s v="June"/>
    <n v="1"/>
    <s v="1724,74250,High income,69,Low spender,0.000929292929292929,0,0,90,680,11,392,75,0,0,1,2,11,4,1,0,0,0,0,0,0,0,62,50-65,2313,0,0,0,1,0,0,0,0,1,1158"/>
  </r>
  <r>
    <n v="611"/>
    <x v="1607"/>
    <s v="High income"/>
    <x v="837"/>
    <s v="High spender"/>
    <n v="1.0015255961125551E-2"/>
    <n v="0"/>
    <n v="0"/>
    <n v="82"/>
    <n v="344"/>
    <n v="45"/>
    <n v="654"/>
    <n v="104"/>
    <n v="11"/>
    <n v="114"/>
    <n v="2"/>
    <n v="3"/>
    <n v="4"/>
    <n v="10"/>
    <n v="3"/>
    <x v="1"/>
    <n v="0"/>
    <n v="0"/>
    <n v="0"/>
    <n v="0"/>
    <n v="0"/>
    <n v="0"/>
    <n v="69"/>
    <s v="66+"/>
    <n v="2667"/>
    <n v="0"/>
    <n v="0"/>
    <n v="0"/>
    <n v="0"/>
    <n v="1"/>
    <n v="0"/>
    <n v="1"/>
    <n v="0"/>
    <n v="0"/>
    <n v="1044"/>
    <d v="2015-06-27T00:00:00"/>
    <n v="6"/>
    <s v="June"/>
    <n v="1"/>
    <s v="611,70792,High income,709,High spender,0.0100152559611256,0,0,82,344,45,654,104,11,114,2,3,4,10,3,0,0,0,0,0,0,0,69,66+,2667,0,0,0,0,1,0,1,0,0,1044"/>
  </r>
  <r>
    <n v="41"/>
    <x v="1608"/>
    <s v="High income"/>
    <x v="259"/>
    <s v="Low spender"/>
    <n v="6.8203721550893321E-4"/>
    <n v="0"/>
    <n v="1"/>
    <n v="63"/>
    <n v="757"/>
    <n v="80"/>
    <n v="217"/>
    <n v="29"/>
    <n v="80"/>
    <n v="11"/>
    <n v="5"/>
    <n v="9"/>
    <n v="6"/>
    <n v="12"/>
    <n v="6"/>
    <x v="1"/>
    <n v="0"/>
    <n v="0"/>
    <n v="0"/>
    <n v="0"/>
    <n v="0"/>
    <n v="0"/>
    <n v="46"/>
    <s v="36-50"/>
    <n v="2845"/>
    <n v="0"/>
    <n v="1"/>
    <n v="0"/>
    <n v="0"/>
    <n v="0"/>
    <n v="0"/>
    <n v="1"/>
    <n v="0"/>
    <n v="0"/>
    <n v="1152"/>
    <d v="2014-12-31T00:00:00"/>
    <n v="12"/>
    <s v="December"/>
    <n v="1"/>
    <s v="41,67445,High income,46,Low spender,0.000682037215508933,0,1,63,757,80,217,29,80,11,5,9,6,12,6,0,0,0,0,0,0,0,46,36-50,2845,0,1,0,0,0,0,1,0,0,1152"/>
  </r>
  <r>
    <n v="1753"/>
    <x v="1609"/>
    <s v="High income"/>
    <x v="216"/>
    <s v="Low spender"/>
    <n v="6.1017565269321145E-4"/>
    <n v="0"/>
    <n v="1"/>
    <n v="23"/>
    <n v="820"/>
    <n v="57"/>
    <n v="242"/>
    <n v="45"/>
    <n v="0"/>
    <n v="11"/>
    <n v="2"/>
    <n v="8"/>
    <n v="3"/>
    <n v="6"/>
    <n v="4"/>
    <x v="1"/>
    <n v="0"/>
    <n v="0"/>
    <n v="0"/>
    <n v="0"/>
    <n v="0"/>
    <n v="0"/>
    <n v="68"/>
    <s v="66+"/>
    <n v="2303"/>
    <n v="0"/>
    <n v="1"/>
    <n v="0"/>
    <n v="0"/>
    <n v="0"/>
    <n v="0"/>
    <n v="0"/>
    <n v="1"/>
    <n v="0"/>
    <n v="1153"/>
    <d v="2016-06-25T00:00:00"/>
    <n v="6"/>
    <s v="June"/>
    <n v="1"/>
    <s v="1753,77027,High income,47,Low spender,0.000610175652693211,0,1,23,820,57,242,45,0,11,2,8,3,6,4,0,0,0,0,0,0,0,68,66+,2303,0,1,0,0,0,0,0,1,0,1153"/>
  </r>
  <r>
    <n v="783"/>
    <x v="1610"/>
    <s v="High income"/>
    <x v="150"/>
    <s v="Low spender"/>
    <n v="5.4870091351287217E-4"/>
    <n v="0"/>
    <n v="1"/>
    <n v="69"/>
    <n v="432"/>
    <n v="79"/>
    <n v="341"/>
    <n v="177"/>
    <n v="136"/>
    <n v="170"/>
    <n v="2"/>
    <n v="8"/>
    <n v="5"/>
    <n v="4"/>
    <n v="4"/>
    <x v="1"/>
    <n v="0"/>
    <n v="0"/>
    <n v="0"/>
    <n v="0"/>
    <n v="0"/>
    <n v="0"/>
    <n v="47"/>
    <s v="36-50"/>
    <n v="2616"/>
    <n v="0"/>
    <n v="1"/>
    <n v="0"/>
    <n v="0"/>
    <n v="0"/>
    <n v="0"/>
    <n v="1"/>
    <n v="0"/>
    <n v="0"/>
    <n v="995"/>
    <d v="2015-08-17T00:00:00"/>
    <n v="8"/>
    <s v="August"/>
    <n v="1"/>
    <s v="783,67432,High income,37,Low spender,0.000548700913512872,0,1,69,432,79,341,177,136,170,2,8,5,4,4,0,0,0,0,0,0,0,47,36-50,2616,0,1,0,0,0,0,1,0,0,995"/>
  </r>
  <r>
    <n v="290"/>
    <x v="1611"/>
    <s v="High income"/>
    <x v="466"/>
    <s v="Low spender"/>
    <n v="5.2705307979306233E-4"/>
    <n v="0"/>
    <n v="0"/>
    <n v="18"/>
    <n v="546"/>
    <n v="91"/>
    <n v="410"/>
    <n v="119"/>
    <n v="0"/>
    <n v="22"/>
    <n v="1"/>
    <n v="3"/>
    <n v="4"/>
    <n v="10"/>
    <n v="1"/>
    <x v="1"/>
    <n v="0"/>
    <n v="0"/>
    <n v="0"/>
    <n v="0"/>
    <n v="0"/>
    <n v="0"/>
    <n v="46"/>
    <s v="36-50"/>
    <n v="2769"/>
    <n v="0"/>
    <n v="1"/>
    <n v="0"/>
    <n v="0"/>
    <n v="0"/>
    <n v="0"/>
    <n v="1"/>
    <n v="0"/>
    <n v="0"/>
    <n v="1144"/>
    <d v="2015-03-17T00:00:00"/>
    <n v="3"/>
    <s v="March"/>
    <n v="1"/>
    <s v="290,72099,High income,38,Low spender,0.000527053079793062,0,0,18,546,91,410,119,0,22,1,3,4,10,1,0,0,0,0,0,0,0,46,36-50,2769,0,1,0,0,0,0,1,0,0,1144"/>
  </r>
  <r>
    <n v="518"/>
    <x v="1612"/>
    <s v="High income"/>
    <x v="150"/>
    <s v="Low spender"/>
    <n v="4.5689165493566474E-4"/>
    <n v="1"/>
    <n v="1"/>
    <n v="48"/>
    <n v="505"/>
    <n v="137"/>
    <n v="401"/>
    <n v="104"/>
    <n v="22"/>
    <n v="22"/>
    <n v="3"/>
    <n v="11"/>
    <n v="5"/>
    <n v="11"/>
    <n v="5"/>
    <x v="1"/>
    <n v="0"/>
    <n v="0"/>
    <n v="0"/>
    <n v="0"/>
    <n v="1"/>
    <n v="0"/>
    <n v="61"/>
    <s v="50-65"/>
    <n v="2696"/>
    <n v="0"/>
    <n v="0"/>
    <n v="1"/>
    <n v="0"/>
    <n v="0"/>
    <n v="0"/>
    <n v="1"/>
    <n v="0"/>
    <n v="0"/>
    <n v="1147"/>
    <d v="2015-05-29T00:00:00"/>
    <n v="5"/>
    <s v="May"/>
    <n v="1"/>
    <s v="518,80982,High income,37,Low spender,0.000456891654935665,1,1,48,505,137,401,104,22,22,3,11,5,11,5,0,0,0,0,0,1,0,61,50-65,2696,0,0,1,0,0,0,1,0,0,1147"/>
  </r>
  <r>
    <n v="2040"/>
    <x v="1613"/>
    <s v="High income"/>
    <x v="590"/>
    <s v="High spender"/>
    <n v="1.3761580918588607E-2"/>
    <n v="0"/>
    <n v="0"/>
    <n v="84"/>
    <n v="410"/>
    <n v="0"/>
    <n v="592"/>
    <n v="147"/>
    <n v="22"/>
    <n v="22"/>
    <n v="1"/>
    <n v="6"/>
    <n v="4"/>
    <n v="7"/>
    <n v="3"/>
    <x v="0"/>
    <n v="0"/>
    <n v="0"/>
    <n v="0"/>
    <n v="0"/>
    <n v="0"/>
    <n v="0"/>
    <n v="55"/>
    <s v="50-65"/>
    <n v="2212"/>
    <n v="0"/>
    <n v="1"/>
    <n v="0"/>
    <n v="0"/>
    <n v="0"/>
    <n v="0"/>
    <n v="1"/>
    <n v="0"/>
    <n v="0"/>
    <n v="1149"/>
    <d v="2016-09-24T00:00:00"/>
    <n v="9"/>
    <s v="September"/>
    <n v="1"/>
    <s v="2040,81168,High income,1117,High spender,0.0137615809185886,0,0,84,410,0,592,147,22,22,1,6,4,7,3,1,0,0,0,0,0,0,55,50-65,2212,0,1,0,0,0,0,1,0,0,1149"/>
  </r>
  <r>
    <n v="1224"/>
    <x v="1614"/>
    <s v="High income"/>
    <x v="42"/>
    <s v="Low spender"/>
    <n v="6.972371976044922E-4"/>
    <n v="0"/>
    <n v="0"/>
    <n v="64"/>
    <n v="536"/>
    <n v="11"/>
    <n v="387"/>
    <n v="149"/>
    <n v="91"/>
    <n v="57"/>
    <n v="1"/>
    <n v="3"/>
    <n v="4"/>
    <n v="10"/>
    <n v="1"/>
    <x v="1"/>
    <n v="0"/>
    <n v="0"/>
    <n v="0"/>
    <n v="0"/>
    <n v="0"/>
    <n v="0"/>
    <n v="65"/>
    <s v="50-65"/>
    <n v="2472"/>
    <n v="0"/>
    <n v="0"/>
    <n v="1"/>
    <n v="0"/>
    <n v="0"/>
    <n v="0"/>
    <n v="1"/>
    <n v="0"/>
    <n v="0"/>
    <n v="1117"/>
    <d v="2016-01-08T00:00:00"/>
    <n v="1"/>
    <s v="January"/>
    <n v="1"/>
    <s v="1224,80317,High income,56,Low spender,0.000697237197604492,0,0,64,536,11,387,149,91,57,1,3,4,10,1,0,0,0,0,0,0,0,65,50-65,2472,0,0,1,0,0,0,1,0,0,1117"/>
  </r>
  <r>
    <n v="672"/>
    <x v="1615"/>
    <s v="High income"/>
    <x v="11"/>
    <s v="Low spender"/>
    <n v="5.7532371061945614E-3"/>
    <n v="0"/>
    <n v="0"/>
    <n v="4"/>
    <n v="482"/>
    <n v="34"/>
    <n v="471"/>
    <n v="119"/>
    <n v="68"/>
    <n v="22"/>
    <n v="1"/>
    <n v="3"/>
    <n v="5"/>
    <n v="9"/>
    <n v="7"/>
    <x v="1"/>
    <n v="0"/>
    <n v="0"/>
    <n v="0"/>
    <n v="0"/>
    <n v="0"/>
    <n v="0"/>
    <n v="74"/>
    <s v="66+"/>
    <n v="2653"/>
    <n v="0"/>
    <n v="1"/>
    <n v="0"/>
    <n v="0"/>
    <n v="0"/>
    <n v="0"/>
    <n v="0"/>
    <n v="1"/>
    <n v="0"/>
    <n v="1152"/>
    <d v="2015-07-11T00:00:00"/>
    <n v="7"/>
    <s v="July"/>
    <n v="1"/>
    <s v="672,68657,High income,395,Low spender,0.00575323710619456,0,0,4,482,34,471,119,68,22,1,3,5,9,7,0,0,0,0,0,0,0,74,66+,2653,0,1,0,0,0,0,0,1,0,1152"/>
  </r>
  <r>
    <n v="1942"/>
    <x v="1616"/>
    <s v="High income"/>
    <x v="296"/>
    <s v="Low spender"/>
    <n v="1.0971328262141603E-3"/>
    <n v="0"/>
    <n v="0"/>
    <n v="54"/>
    <n v="332"/>
    <n v="194"/>
    <n v="377"/>
    <n v="149"/>
    <n v="125"/>
    <n v="57"/>
    <n v="0"/>
    <n v="4"/>
    <n v="6"/>
    <n v="7"/>
    <n v="1"/>
    <x v="1"/>
    <n v="0"/>
    <n v="0"/>
    <n v="0"/>
    <n v="0"/>
    <n v="0"/>
    <n v="0"/>
    <n v="72"/>
    <s v="66+"/>
    <n v="2244"/>
    <n v="0"/>
    <n v="0"/>
    <n v="0"/>
    <n v="0"/>
    <n v="1"/>
    <n v="0"/>
    <n v="0"/>
    <n v="0"/>
    <n v="1"/>
    <n v="1120"/>
    <d v="2016-08-23T00:00:00"/>
    <n v="8"/>
    <s v="August"/>
    <n v="1"/>
    <s v="1942,82032,High income,90,Low spender,0.00109713282621416,0,0,54,332,194,377,149,125,57,0,4,6,7,1,0,0,0,0,0,0,0,72,66+,2244,0,0,0,0,1,0,0,0,1,1120"/>
  </r>
  <r>
    <n v="1301"/>
    <x v="1617"/>
    <s v="High income"/>
    <x v="838"/>
    <s v="High spender"/>
    <n v="2.9123537698291173E-2"/>
    <n v="0"/>
    <n v="0"/>
    <n v="60"/>
    <n v="713"/>
    <n v="0"/>
    <n v="264"/>
    <n v="120"/>
    <n v="80"/>
    <n v="34"/>
    <n v="1"/>
    <n v="7"/>
    <n v="8"/>
    <n v="12"/>
    <n v="4"/>
    <x v="0"/>
    <n v="0"/>
    <n v="0"/>
    <n v="0"/>
    <n v="1"/>
    <n v="0"/>
    <n v="0"/>
    <n v="47"/>
    <s v="36-50"/>
    <n v="2450"/>
    <n v="0"/>
    <n v="1"/>
    <n v="0"/>
    <n v="0"/>
    <n v="0"/>
    <n v="0"/>
    <n v="1"/>
    <n v="0"/>
    <n v="0"/>
    <n v="1143"/>
    <d v="2016-01-30T00:00:00"/>
    <n v="1"/>
    <s v="January"/>
    <n v="1"/>
    <s v="1301,65308,High income,1902,High spender,0.0291235376982912,0,0,60,713,0,264,120,80,34,1,7,8,12,4,1,0,0,0,1,0,0,47,36-50,2450,0,1,0,0,0,0,1,0,0,1143"/>
  </r>
  <r>
    <n v="1132"/>
    <x v="1618"/>
    <s v="High income"/>
    <x v="839"/>
    <s v="High spender"/>
    <n v="2.0420021582136631E-2"/>
    <n v="0"/>
    <n v="0"/>
    <n v="70"/>
    <n v="503"/>
    <n v="27"/>
    <n v="419"/>
    <n v="90"/>
    <n v="139"/>
    <n v="153"/>
    <n v="1"/>
    <n v="5"/>
    <n v="7"/>
    <n v="9"/>
    <n v="7"/>
    <x v="1"/>
    <n v="0"/>
    <n v="0"/>
    <n v="0"/>
    <n v="0"/>
    <n v="0"/>
    <n v="1"/>
    <n v="69"/>
    <s v="66+"/>
    <n v="2504"/>
    <n v="0"/>
    <n v="0"/>
    <n v="1"/>
    <n v="0"/>
    <n v="0"/>
    <n v="0"/>
    <n v="1"/>
    <n v="0"/>
    <n v="0"/>
    <n v="1025"/>
    <d v="2015-12-07T00:00:00"/>
    <n v="12"/>
    <s v="December"/>
    <n v="1"/>
    <s v="1132,72282,High income,1476,High spender,0.0204200215821366,0,0,70,503,27,419,90,139,153,1,5,7,9,7,0,0,0,0,0,0,1,69,66+,2504,0,0,1,0,0,0,1,0,0,1025"/>
  </r>
  <r>
    <n v="323"/>
    <x v="1619"/>
    <s v="High income"/>
    <x v="655"/>
    <s v="Low spender"/>
    <n v="3.0739504654839277E-4"/>
    <n v="0"/>
    <n v="1"/>
    <n v="54"/>
    <n v="806"/>
    <n v="80"/>
    <n v="161"/>
    <n v="120"/>
    <n v="11"/>
    <n v="33"/>
    <n v="5"/>
    <n v="10"/>
    <n v="7"/>
    <n v="10"/>
    <n v="6"/>
    <x v="1"/>
    <n v="0"/>
    <n v="0"/>
    <n v="0"/>
    <n v="0"/>
    <n v="0"/>
    <n v="0"/>
    <n v="56"/>
    <s v="50-65"/>
    <n v="2761"/>
    <n v="0"/>
    <n v="0"/>
    <n v="0"/>
    <n v="1"/>
    <n v="0"/>
    <n v="1"/>
    <n v="0"/>
    <n v="0"/>
    <n v="0"/>
    <n v="1145"/>
    <d v="2015-03-25T00:00:00"/>
    <n v="3"/>
    <s v="March"/>
    <n v="1"/>
    <s v="323,68316,High income,21,Low spender,0.000307395046548393,0,1,54,806,80,161,120,11,33,5,10,7,10,6,0,0,0,0,0,0,0,56,50-65,2761,0,0,0,1,0,1,0,0,0,1145"/>
  </r>
  <r>
    <n v="939"/>
    <x v="1620"/>
    <s v="High income"/>
    <x v="204"/>
    <s v="Low spender"/>
    <n v="3.8373672972690487E-3"/>
    <n v="0"/>
    <n v="0"/>
    <n v="98"/>
    <n v="466"/>
    <n v="22"/>
    <n v="432"/>
    <n v="147"/>
    <n v="113"/>
    <n v="102"/>
    <n v="1"/>
    <n v="8"/>
    <n v="7"/>
    <n v="12"/>
    <n v="3"/>
    <x v="1"/>
    <n v="0"/>
    <n v="0"/>
    <n v="0"/>
    <n v="0"/>
    <n v="0"/>
    <n v="0"/>
    <n v="31"/>
    <s v="24-35"/>
    <n v="2567"/>
    <n v="0"/>
    <n v="0"/>
    <n v="0"/>
    <n v="1"/>
    <n v="0"/>
    <n v="0"/>
    <n v="0"/>
    <n v="0"/>
    <n v="1"/>
    <n v="1078"/>
    <d v="2015-10-05T00:00:00"/>
    <n v="10"/>
    <s v="October"/>
    <n v="1"/>
    <s v="939,66973,High income,257,Low spender,0.00383736729726905,0,0,98,466,22,432,147,113,102,1,8,7,12,3,0,0,0,0,0,0,0,31,24-35,2567,0,0,0,1,0,0,0,0,1,1078"/>
  </r>
  <r>
    <n v="1956"/>
    <x v="1621"/>
    <s v="High income"/>
    <x v="235"/>
    <s v="Low spender"/>
    <n v="3.9966146323114539E-4"/>
    <n v="0"/>
    <n v="0"/>
    <n v="94"/>
    <n v="494"/>
    <n v="92"/>
    <n v="391"/>
    <n v="194"/>
    <n v="11"/>
    <n v="241"/>
    <n v="1"/>
    <n v="3"/>
    <n v="4"/>
    <n v="10"/>
    <n v="0"/>
    <x v="1"/>
    <n v="0"/>
    <n v="0"/>
    <n v="0"/>
    <n v="0"/>
    <n v="0"/>
    <n v="0"/>
    <n v="43"/>
    <s v="36-50"/>
    <n v="2240"/>
    <n v="0"/>
    <n v="0"/>
    <n v="1"/>
    <n v="0"/>
    <n v="0"/>
    <n v="0"/>
    <n v="1"/>
    <n v="0"/>
    <n v="0"/>
    <n v="941"/>
    <d v="2016-08-27T00:00:00"/>
    <n v="8"/>
    <s v="August"/>
    <n v="1"/>
    <s v="1956,85072,High income,34,Low spender,0.000399661463231145,0,0,94,494,92,391,194,11,241,1,3,4,10,0,0,0,0,0,0,0,0,43,36-50,2240,0,0,1,0,0,0,1,0,0,941"/>
  </r>
  <r>
    <n v="1642"/>
    <x v="1622"/>
    <s v="High income"/>
    <x v="724"/>
    <s v="Low spender"/>
    <n v="2.2210157445338337E-3"/>
    <n v="0"/>
    <n v="0"/>
    <n v="0"/>
    <n v="450"/>
    <n v="26"/>
    <n v="535"/>
    <n v="73"/>
    <n v="98"/>
    <n v="26"/>
    <n v="1"/>
    <n v="5"/>
    <n v="6"/>
    <n v="10"/>
    <n v="1"/>
    <x v="1"/>
    <n v="0"/>
    <n v="0"/>
    <n v="0"/>
    <n v="0"/>
    <n v="0"/>
    <n v="0"/>
    <n v="73"/>
    <s v="66+"/>
    <n v="2343"/>
    <n v="0"/>
    <n v="1"/>
    <n v="0"/>
    <n v="0"/>
    <n v="0"/>
    <n v="1"/>
    <n v="0"/>
    <n v="0"/>
    <n v="0"/>
    <n v="1156"/>
    <d v="2016-05-16T00:00:00"/>
    <n v="5"/>
    <s v="May"/>
    <n v="1"/>
    <s v="1642,81044,High income,180,Low spender,0.00222101574453383,0,0,0,450,26,535,73,98,26,1,5,6,10,1,0,0,0,0,0,0,0,73,66+,2343,0,1,0,0,0,1,0,0,0,1156"/>
  </r>
  <r>
    <n v="313"/>
    <x v="1623"/>
    <s v="High income"/>
    <x v="181"/>
    <s v="Low spender"/>
    <n v="3.8175411119812058E-4"/>
    <n v="0"/>
    <n v="0"/>
    <n v="54"/>
    <n v="763"/>
    <n v="29"/>
    <n v="138"/>
    <n v="76"/>
    <n v="176"/>
    <n v="58"/>
    <n v="0"/>
    <n v="7"/>
    <n v="9"/>
    <n v="10"/>
    <n v="4"/>
    <x v="0"/>
    <n v="0"/>
    <n v="0"/>
    <n v="1"/>
    <n v="1"/>
    <n v="0"/>
    <n v="1"/>
    <n v="43"/>
    <s v="36-50"/>
    <n v="2763"/>
    <n v="0"/>
    <n v="0"/>
    <n v="0"/>
    <n v="1"/>
    <n v="0"/>
    <n v="0"/>
    <n v="0"/>
    <n v="0"/>
    <n v="1"/>
    <n v="1124"/>
    <d v="2015-03-23T00:00:00"/>
    <n v="3"/>
    <s v="March"/>
    <n v="1"/>
    <s v="313,102160,High income,39,Low spender,0.000381754111198121,0,0,54,763,29,138,76,176,58,0,7,9,10,4,1,0,0,1,1,0,1,43,36-50,2763,0,0,0,1,0,0,0,0,1,1124"/>
  </r>
  <r>
    <n v="1209"/>
    <x v="1624"/>
    <s v="High income"/>
    <x v="466"/>
    <s v="Low spender"/>
    <n v="4.7051248715377091E-4"/>
    <n v="0"/>
    <n v="0"/>
    <n v="17"/>
    <n v="674"/>
    <n v="168"/>
    <n v="108"/>
    <n v="192"/>
    <n v="42"/>
    <n v="231"/>
    <n v="1"/>
    <n v="5"/>
    <n v="11"/>
    <n v="6"/>
    <n v="3"/>
    <x v="0"/>
    <n v="0"/>
    <n v="0"/>
    <n v="0"/>
    <n v="1"/>
    <n v="0"/>
    <n v="1"/>
    <n v="70"/>
    <s v="66+"/>
    <n v="2477"/>
    <n v="0"/>
    <n v="1"/>
    <n v="0"/>
    <n v="0"/>
    <n v="0"/>
    <n v="0"/>
    <n v="1"/>
    <n v="0"/>
    <n v="0"/>
    <n v="953"/>
    <d v="2016-01-03T00:00:00"/>
    <n v="1"/>
    <s v="January"/>
    <n v="1"/>
    <s v="1209,80763,High income,38,Low spender,0.000470512487153771,0,0,17,674,168,108,192,42,231,1,5,11,6,3,1,0,0,0,1,0,1,70,66+,2477,0,1,0,0,0,0,1,0,0,953"/>
  </r>
  <r>
    <n v="550"/>
    <x v="1625"/>
    <s v="High income"/>
    <x v="301"/>
    <s v="High spender"/>
    <n v="1.012499822243711E-2"/>
    <n v="0"/>
    <n v="0"/>
    <n v="6"/>
    <n v="303"/>
    <n v="23"/>
    <n v="751"/>
    <n v="82"/>
    <n v="26"/>
    <n v="191"/>
    <n v="1"/>
    <n v="6"/>
    <n v="5"/>
    <n v="13"/>
    <n v="4"/>
    <x v="1"/>
    <n v="0"/>
    <n v="0"/>
    <n v="0"/>
    <n v="0"/>
    <n v="0"/>
    <n v="1"/>
    <n v="73"/>
    <s v="66+"/>
    <n v="2688"/>
    <n v="0"/>
    <n v="0"/>
    <n v="0"/>
    <n v="1"/>
    <n v="0"/>
    <n v="0"/>
    <n v="1"/>
    <n v="0"/>
    <n v="0"/>
    <n v="994"/>
    <d v="2015-06-06T00:00:00"/>
    <n v="6"/>
    <s v="June"/>
    <n v="1"/>
    <s v="550,70321,High income,712,High spender,0.0101249982224371,0,0,6,303,23,751,82,26,191,1,6,5,13,4,0,0,0,0,0,0,1,73,66+,2688,0,0,0,1,0,0,1,0,0,994"/>
  </r>
  <r>
    <n v="644"/>
    <x v="1626"/>
    <s v="High income"/>
    <x v="840"/>
    <s v="Low spender"/>
    <n v="6.5907230370051756E-3"/>
    <n v="0"/>
    <n v="1"/>
    <n v="4"/>
    <n v="531"/>
    <n v="69"/>
    <n v="300"/>
    <n v="150"/>
    <n v="138"/>
    <n v="150"/>
    <n v="3"/>
    <n v="5"/>
    <n v="4"/>
    <n v="8"/>
    <n v="2"/>
    <x v="1"/>
    <n v="0"/>
    <n v="0"/>
    <n v="0"/>
    <n v="0"/>
    <n v="0"/>
    <n v="0"/>
    <n v="66"/>
    <s v="66+"/>
    <n v="2659"/>
    <n v="1"/>
    <n v="0"/>
    <n v="0"/>
    <n v="0"/>
    <n v="0"/>
    <n v="0"/>
    <n v="1"/>
    <n v="0"/>
    <n v="0"/>
    <n v="1038"/>
    <d v="2015-07-05T00:00:00"/>
    <n v="7"/>
    <s v="July"/>
    <n v="1"/>
    <s v="644,72071,High income,475,Low spender,0.00659072303700518,0,1,4,531,69,300,150,138,150,3,5,4,8,2,0,0,0,0,0,0,0,66,66+,2659,1,0,0,0,0,0,1,0,0,1038"/>
  </r>
  <r>
    <n v="928"/>
    <x v="1627"/>
    <s v="High income"/>
    <x v="841"/>
    <s v="High spender"/>
    <n v="1.6162833013339355E-2"/>
    <n v="0"/>
    <n v="0"/>
    <n v="65"/>
    <n v="311"/>
    <n v="26"/>
    <n v="640"/>
    <n v="180"/>
    <n v="37"/>
    <n v="121"/>
    <n v="1"/>
    <n v="4"/>
    <n v="9"/>
    <n v="13"/>
    <n v="2"/>
    <x v="1"/>
    <n v="0"/>
    <n v="0"/>
    <n v="0"/>
    <n v="0"/>
    <n v="0"/>
    <n v="0"/>
    <n v="44"/>
    <s v="36-50"/>
    <n v="2572"/>
    <n v="0"/>
    <n v="0"/>
    <n v="1"/>
    <n v="0"/>
    <n v="0"/>
    <n v="1"/>
    <n v="0"/>
    <n v="0"/>
    <n v="0"/>
    <n v="1073"/>
    <d v="2015-09-30T00:00:00"/>
    <n v="9"/>
    <s v="September"/>
    <n v="1"/>
    <s v="928,79689,High income,1288,High spender,0.0161628330133394,0,0,65,311,26,640,180,37,121,1,4,9,13,2,0,0,0,0,0,0,0,44,36-50,2572,0,0,1,0,0,1,0,0,0,1073"/>
  </r>
  <r>
    <n v="398"/>
    <x v="1628"/>
    <s v="High income"/>
    <x v="379"/>
    <s v="Low spender"/>
    <n v="3.1012903583097968E-3"/>
    <n v="0"/>
    <n v="0"/>
    <n v="87"/>
    <n v="631"/>
    <n v="28"/>
    <n v="491"/>
    <n v="30"/>
    <n v="14"/>
    <n v="56"/>
    <n v="1"/>
    <n v="6"/>
    <n v="7"/>
    <n v="8"/>
    <n v="3"/>
    <x v="1"/>
    <n v="0"/>
    <n v="0"/>
    <n v="0"/>
    <n v="0"/>
    <n v="0"/>
    <n v="0"/>
    <n v="68"/>
    <s v="66+"/>
    <n v="2738"/>
    <n v="0"/>
    <n v="0"/>
    <n v="1"/>
    <n v="0"/>
    <n v="0"/>
    <n v="0"/>
    <n v="1"/>
    <n v="0"/>
    <n v="0"/>
    <n v="1138"/>
    <d v="2015-04-17T00:00:00"/>
    <n v="4"/>
    <s v="April"/>
    <n v="1"/>
    <s v="398,72228,High income,224,Low spender,0.0031012903583098,0,0,87,631,28,491,30,14,56,1,6,7,8,3,0,0,0,0,0,0,0,68,66+,2738,0,0,1,0,0,0,1,0,0,1138"/>
  </r>
  <r>
    <n v="1588"/>
    <x v="1629"/>
    <s v="High income"/>
    <x v="189"/>
    <s v="Low spender"/>
    <n v="5.4002792339506332E-4"/>
    <n v="0"/>
    <n v="0"/>
    <n v="60"/>
    <n v="265"/>
    <n v="138"/>
    <n v="553"/>
    <n v="224"/>
    <n v="23"/>
    <n v="92"/>
    <n v="1"/>
    <n v="4"/>
    <n v="4"/>
    <n v="9"/>
    <n v="1"/>
    <x v="1"/>
    <n v="0"/>
    <n v="0"/>
    <n v="0"/>
    <n v="0"/>
    <n v="0"/>
    <n v="0"/>
    <n v="52"/>
    <s v="50-65"/>
    <n v="2361"/>
    <n v="0"/>
    <n v="0"/>
    <n v="1"/>
    <n v="0"/>
    <n v="0"/>
    <n v="0"/>
    <n v="1"/>
    <n v="0"/>
    <n v="0"/>
    <n v="1111"/>
    <d v="2016-04-28T00:00:00"/>
    <n v="4"/>
    <s v="April"/>
    <n v="1"/>
    <s v="1588,75922,High income,41,Low spender,0.000540027923395063,0,0,60,265,138,553,224,23,92,1,4,4,9,1,0,0,0,0,0,0,0,52,50-65,2361,0,0,1,0,0,0,1,0,0,1111"/>
  </r>
  <r>
    <n v="878"/>
    <x v="1630"/>
    <s v="High income"/>
    <x v="275"/>
    <s v="High spender"/>
    <n v="1.184827806802431E-2"/>
    <n v="0"/>
    <n v="1"/>
    <n v="74"/>
    <n v="952"/>
    <n v="12"/>
    <n v="180"/>
    <n v="47"/>
    <n v="12"/>
    <n v="12"/>
    <n v="2"/>
    <n v="5"/>
    <n v="4"/>
    <n v="9"/>
    <n v="3"/>
    <x v="1"/>
    <n v="0"/>
    <n v="0"/>
    <n v="0"/>
    <n v="0"/>
    <n v="0"/>
    <n v="0"/>
    <n v="61"/>
    <s v="50-65"/>
    <n v="2586"/>
    <n v="0"/>
    <n v="1"/>
    <n v="0"/>
    <n v="0"/>
    <n v="0"/>
    <n v="0"/>
    <n v="0"/>
    <n v="0"/>
    <n v="1"/>
    <n v="1191"/>
    <d v="2015-09-16T00:00:00"/>
    <n v="9"/>
    <s v="September"/>
    <n v="1"/>
    <s v="878,75032,High income,889,High spender,0.0118482780680243,0,1,74,952,12,180,47,12,12,2,5,4,9,3,0,0,0,0,0,0,0,61,50-65,2586,0,1,0,0,0,0,0,0,1,1191"/>
  </r>
  <r>
    <n v="1205"/>
    <x v="1631"/>
    <s v="High income"/>
    <x v="49"/>
    <s v="Low spender"/>
    <n v="4.0382285637367071E-3"/>
    <n v="0"/>
    <n v="1"/>
    <n v="70"/>
    <n v="1121"/>
    <n v="0"/>
    <n v="72"/>
    <n v="0"/>
    <n v="12"/>
    <n v="12"/>
    <n v="4"/>
    <n v="10"/>
    <n v="8"/>
    <n v="10"/>
    <n v="6"/>
    <x v="0"/>
    <n v="0"/>
    <n v="0"/>
    <n v="1"/>
    <n v="0"/>
    <n v="0"/>
    <n v="0"/>
    <n v="49"/>
    <s v="36-50"/>
    <n v="2480"/>
    <n v="1"/>
    <n v="0"/>
    <n v="0"/>
    <n v="0"/>
    <n v="0"/>
    <n v="0"/>
    <n v="0"/>
    <n v="1"/>
    <n v="0"/>
    <n v="1193"/>
    <d v="2015-12-31T00:00:00"/>
    <n v="12"/>
    <s v="December"/>
    <n v="1"/>
    <s v="1205,74290,High income,300,Low spender,0.00403822856373671,0,1,70,1121,0,72,0,12,12,4,10,8,10,6,1,0,0,1,0,0,0,49,36-50,2480,1,0,0,0,0,0,0,1,0,1193"/>
  </r>
  <r>
    <n v="305"/>
    <x v="1632"/>
    <s v="High income"/>
    <x v="842"/>
    <s v="High spender"/>
    <n v="1.4095940959409595E-2"/>
    <n v="0"/>
    <n v="1"/>
    <n v="17"/>
    <n v="1004"/>
    <n v="12"/>
    <n v="145"/>
    <n v="32"/>
    <n v="12"/>
    <n v="36"/>
    <n v="3"/>
    <n v="10"/>
    <n v="3"/>
    <n v="5"/>
    <n v="5"/>
    <x v="0"/>
    <n v="0"/>
    <n v="0"/>
    <n v="0"/>
    <n v="0"/>
    <n v="0"/>
    <n v="1"/>
    <n v="57"/>
    <s v="50-65"/>
    <n v="2766"/>
    <n v="0"/>
    <n v="1"/>
    <n v="0"/>
    <n v="0"/>
    <n v="0"/>
    <n v="0"/>
    <n v="0"/>
    <n v="0"/>
    <n v="1"/>
    <n v="1169"/>
    <d v="2015-03-20T00:00:00"/>
    <n v="3"/>
    <s v="March"/>
    <n v="1"/>
    <s v="305,81300,High income,1146,High spender,0.0140959409594096,0,1,17,1004,12,145,32,12,36,3,10,3,5,5,1,0,0,0,0,0,1,57,50-65,2766,0,1,0,0,0,0,0,0,1,1169"/>
  </r>
  <r>
    <n v="707"/>
    <x v="1633"/>
    <s v="High income"/>
    <x v="843"/>
    <s v="High spender"/>
    <n v="2.4618628302120797E-2"/>
    <n v="1"/>
    <n v="2"/>
    <n v="81"/>
    <n v="986"/>
    <n v="36"/>
    <n v="168"/>
    <n v="16"/>
    <n v="0"/>
    <n v="108"/>
    <n v="7"/>
    <n v="11"/>
    <n v="3"/>
    <n v="4"/>
    <n v="7"/>
    <x v="1"/>
    <n v="0"/>
    <n v="0"/>
    <n v="0"/>
    <n v="0"/>
    <n v="0"/>
    <n v="1"/>
    <n v="67"/>
    <s v="66+"/>
    <n v="2641"/>
    <n v="0"/>
    <n v="0"/>
    <n v="0"/>
    <n v="1"/>
    <n v="0"/>
    <n v="0"/>
    <n v="0"/>
    <n v="0"/>
    <n v="1"/>
    <n v="1098"/>
    <d v="2015-07-23T00:00:00"/>
    <n v="7"/>
    <s v="July"/>
    <n v="1"/>
    <s v="707,64504,High income,1588,High spender,0.0246186283021208,1,2,81,986,36,168,16,0,108,7,11,3,4,7,0,0,0,0,0,0,1,67,66+,2641,0,0,0,1,0,0,0,0,1,1098"/>
  </r>
  <r>
    <n v="595"/>
    <x v="1634"/>
    <s v="High income"/>
    <x v="596"/>
    <s v="Low spender"/>
    <n v="8.8231498806374611E-3"/>
    <n v="0"/>
    <n v="1"/>
    <n v="27"/>
    <n v="1050"/>
    <n v="12"/>
    <n v="144"/>
    <n v="0"/>
    <n v="0"/>
    <n v="24"/>
    <n v="3"/>
    <n v="6"/>
    <n v="4"/>
    <n v="8"/>
    <n v="5"/>
    <x v="0"/>
    <n v="1"/>
    <n v="0"/>
    <n v="1"/>
    <n v="0"/>
    <n v="0"/>
    <n v="1"/>
    <n v="43"/>
    <s v="36-50"/>
    <n v="2673"/>
    <n v="0"/>
    <n v="1"/>
    <n v="0"/>
    <n v="0"/>
    <n v="0"/>
    <n v="0"/>
    <n v="0"/>
    <n v="0"/>
    <n v="1"/>
    <n v="1182"/>
    <d v="2015-06-21T00:00:00"/>
    <n v="6"/>
    <s v="June"/>
    <n v="1"/>
    <s v="595,61996,High income,547,Low spender,0.00882314988063746,0,1,27,1050,12,144,0,0,24,3,6,4,8,5,1,1,0,1,0,0,1,43,36-50,2673,0,1,0,0,0,0,0,0,1,1182"/>
  </r>
  <r>
    <n v="449"/>
    <x v="1635"/>
    <s v="High income"/>
    <x v="238"/>
    <s v="Low spender"/>
    <n v="6.4052864487040327E-3"/>
    <n v="0"/>
    <n v="0"/>
    <n v="79"/>
    <n v="847"/>
    <n v="66"/>
    <n v="119"/>
    <n v="86"/>
    <n v="89"/>
    <n v="111"/>
    <n v="1"/>
    <n v="9"/>
    <n v="10"/>
    <n v="5"/>
    <n v="4"/>
    <x v="0"/>
    <n v="0"/>
    <n v="0"/>
    <n v="1"/>
    <n v="0"/>
    <n v="0"/>
    <n v="1"/>
    <n v="72"/>
    <s v="66+"/>
    <n v="2719"/>
    <n v="0"/>
    <n v="1"/>
    <n v="0"/>
    <n v="0"/>
    <n v="0"/>
    <n v="0"/>
    <n v="0"/>
    <n v="0"/>
    <n v="1"/>
    <n v="1096"/>
    <d v="2015-05-06T00:00:00"/>
    <n v="5"/>
    <s v="May"/>
    <n v="1"/>
    <s v="449,83837,High income,537,Low spender,0.00640528644870403,0,0,79,847,66,119,86,89,111,1,9,10,5,4,1,0,0,1,0,0,1,72,66+,2719,0,1,0,0,0,0,0,0,1,1096"/>
  </r>
  <r>
    <n v="564"/>
    <x v="1636"/>
    <s v="High income"/>
    <x v="122"/>
    <s v="Low spender"/>
    <n v="8.0059680852999512E-4"/>
    <n v="0"/>
    <n v="1"/>
    <n v="55"/>
    <n v="1148"/>
    <n v="0"/>
    <n v="60"/>
    <n v="0"/>
    <n v="0"/>
    <n v="24"/>
    <n v="3"/>
    <n v="9"/>
    <n v="5"/>
    <n v="4"/>
    <n v="7"/>
    <x v="1"/>
    <n v="0"/>
    <n v="0"/>
    <n v="1"/>
    <n v="0"/>
    <n v="0"/>
    <n v="1"/>
    <n v="59"/>
    <s v="50-65"/>
    <n v="2685"/>
    <n v="1"/>
    <n v="0"/>
    <n v="0"/>
    <n v="0"/>
    <n v="0"/>
    <n v="0"/>
    <n v="0"/>
    <n v="0"/>
    <n v="1"/>
    <n v="1184"/>
    <d v="2015-06-09T00:00:00"/>
    <n v="6"/>
    <s v="June"/>
    <n v="1"/>
    <s v="564,54959,High income,44,Low spender,0.000800596808529995,0,1,55,1148,0,60,0,0,24,3,9,5,4,7,0,0,0,1,0,0,1,59,50-65,2685,1,0,0,0,0,0,0,0,1,1184"/>
  </r>
  <r>
    <n v="184"/>
    <x v="1637"/>
    <s v="High income"/>
    <x v="612"/>
    <s v="Low spender"/>
    <n v="7.6207037643207859E-3"/>
    <n v="0"/>
    <n v="1"/>
    <n v="25"/>
    <n v="962"/>
    <n v="12"/>
    <n v="194"/>
    <n v="16"/>
    <n v="24"/>
    <n v="12"/>
    <n v="4"/>
    <n v="7"/>
    <n v="8"/>
    <n v="13"/>
    <n v="6"/>
    <x v="1"/>
    <n v="0"/>
    <n v="0"/>
    <n v="0"/>
    <n v="1"/>
    <n v="0"/>
    <n v="0"/>
    <n v="64"/>
    <s v="50-65"/>
    <n v="2806"/>
    <n v="0"/>
    <n v="0"/>
    <n v="0"/>
    <n v="1"/>
    <n v="0"/>
    <n v="0"/>
    <n v="0"/>
    <n v="1"/>
    <n v="0"/>
    <n v="1196"/>
    <d v="2015-02-08T00:00:00"/>
    <n v="2"/>
    <s v="February"/>
    <n v="1"/>
    <s v="184,58656,High income,447,Low spender,0.00762070376432079,0,1,25,962,12,194,16,24,12,4,7,8,13,6,0,0,0,0,1,0,0,64,50-65,2806,0,0,0,1,0,0,0,1,0,1196"/>
  </r>
  <r>
    <n v="1774"/>
    <x v="1638"/>
    <s v="High income"/>
    <x v="398"/>
    <s v="Low spender"/>
    <n v="7.7440792993720251E-4"/>
    <n v="0"/>
    <n v="1"/>
    <n v="30"/>
    <n v="909"/>
    <n v="12"/>
    <n v="278"/>
    <n v="0"/>
    <n v="12"/>
    <n v="242"/>
    <n v="3"/>
    <n v="5"/>
    <n v="2"/>
    <n v="11"/>
    <n v="8"/>
    <x v="1"/>
    <n v="0"/>
    <n v="1"/>
    <n v="0"/>
    <n v="0"/>
    <n v="0"/>
    <n v="0"/>
    <n v="42"/>
    <s v="36-50"/>
    <n v="2297"/>
    <n v="1"/>
    <n v="0"/>
    <n v="0"/>
    <n v="0"/>
    <n v="0"/>
    <n v="0"/>
    <n v="1"/>
    <n v="0"/>
    <n v="0"/>
    <n v="969"/>
    <d v="2016-07-01T00:00:00"/>
    <n v="7"/>
    <s v="July"/>
    <n v="1"/>
    <s v="1774,71022,High income,55,Low spender,0.000774407929937203,0,1,30,909,12,278,0,12,242,3,5,2,11,8,0,0,1,0,0,0,0,42,36-50,2297,1,0,0,0,0,0,1,0,0,969"/>
  </r>
  <r>
    <n v="997"/>
    <x v="1639"/>
    <s v="High income"/>
    <x v="655"/>
    <s v="Low spender"/>
    <n v="2.4830326104949513E-4"/>
    <n v="0"/>
    <n v="0"/>
    <n v="72"/>
    <n v="387"/>
    <n v="20"/>
    <n v="713"/>
    <n v="38"/>
    <n v="54"/>
    <n v="163"/>
    <n v="1"/>
    <n v="9"/>
    <n v="11"/>
    <n v="11"/>
    <n v="5"/>
    <x v="1"/>
    <n v="0"/>
    <n v="0"/>
    <n v="0"/>
    <n v="0"/>
    <n v="0"/>
    <n v="0"/>
    <n v="68"/>
    <s v="66+"/>
    <n v="2549"/>
    <n v="0"/>
    <n v="0"/>
    <n v="1"/>
    <n v="0"/>
    <n v="0"/>
    <n v="0"/>
    <n v="1"/>
    <n v="0"/>
    <n v="0"/>
    <n v="1049"/>
    <d v="2015-10-23T00:00:00"/>
    <n v="10"/>
    <s v="October"/>
    <n v="1"/>
    <s v="997,84574,High income,21,Low spender,0.000248303261049495,0,0,72,387,20,713,38,54,163,1,9,11,11,5,0,0,0,0,0,0,0,68,66+,2549,0,0,1,0,0,0,1,0,0,1049"/>
  </r>
  <r>
    <n v="216"/>
    <x v="1640"/>
    <s v="Low income"/>
    <x v="150"/>
    <s v="Low spender"/>
    <n v="7.1756879933285492E-4"/>
    <n v="0"/>
    <n v="0"/>
    <n v="60"/>
    <n v="1166"/>
    <n v="0"/>
    <n v="48"/>
    <n v="0"/>
    <n v="0"/>
    <n v="36"/>
    <n v="1"/>
    <n v="4"/>
    <n v="4"/>
    <n v="10"/>
    <n v="8"/>
    <x v="1"/>
    <n v="0"/>
    <n v="0"/>
    <n v="1"/>
    <n v="1"/>
    <n v="0"/>
    <n v="0"/>
    <n v="33"/>
    <s v="24-35"/>
    <n v="2795"/>
    <n v="0"/>
    <n v="1"/>
    <n v="0"/>
    <n v="0"/>
    <n v="0"/>
    <n v="0"/>
    <n v="0"/>
    <n v="0"/>
    <n v="1"/>
    <n v="1178"/>
    <d v="2015-02-19T00:00:00"/>
    <n v="2"/>
    <s v="February"/>
    <n v="1"/>
    <s v="216,51563,Low income,37,Low spender,0.000717568799332855,0,0,60,1166,0,48,0,0,36,1,4,4,10,8,0,0,0,1,1,0,0,33,24-35,2795,0,1,0,0,0,0,0,0,1,1178"/>
  </r>
  <r>
    <n v="38"/>
    <x v="1641"/>
    <s v="High income"/>
    <x v="111"/>
    <s v="Low spender"/>
    <n v="5.6252009000321436E-4"/>
    <n v="0"/>
    <n v="1"/>
    <n v="55"/>
    <n v="799"/>
    <n v="12"/>
    <n v="375"/>
    <n v="16"/>
    <n v="12"/>
    <n v="12"/>
    <n v="5"/>
    <n v="7"/>
    <n v="6"/>
    <n v="5"/>
    <n v="6"/>
    <x v="1"/>
    <n v="0"/>
    <n v="0"/>
    <n v="0"/>
    <n v="0"/>
    <n v="0"/>
    <n v="1"/>
    <n v="48"/>
    <s v="36-50"/>
    <n v="2846"/>
    <n v="0"/>
    <n v="0"/>
    <n v="0"/>
    <n v="1"/>
    <n v="0"/>
    <n v="0"/>
    <n v="0"/>
    <n v="0"/>
    <n v="1"/>
    <n v="1202"/>
    <d v="2014-12-30T00:00:00"/>
    <n v="12"/>
    <s v="December"/>
    <n v="1"/>
    <s v="38,62220,High income,35,Low spender,0.000562520090003214,0,1,55,799,12,375,16,12,12,5,7,6,5,6,0,0,0,0,0,0,1,48,36-50,2846,0,0,0,1,0,0,0,0,1,1202"/>
  </r>
  <r>
    <n v="1722"/>
    <x v="1642"/>
    <s v="High income"/>
    <x v="674"/>
    <s v="Low spender"/>
    <n v="9.8278373492918687E-3"/>
    <n v="0"/>
    <n v="0"/>
    <n v="91"/>
    <n v="908"/>
    <n v="48"/>
    <n v="217"/>
    <n v="32"/>
    <n v="12"/>
    <n v="24"/>
    <n v="1"/>
    <n v="2"/>
    <n v="3"/>
    <n v="13"/>
    <n v="6"/>
    <x v="1"/>
    <n v="0"/>
    <n v="0"/>
    <n v="1"/>
    <n v="0"/>
    <n v="0"/>
    <n v="0"/>
    <n v="39"/>
    <s v="36-50"/>
    <n v="2314"/>
    <n v="1"/>
    <n v="0"/>
    <n v="0"/>
    <n v="0"/>
    <n v="0"/>
    <n v="0"/>
    <n v="1"/>
    <n v="0"/>
    <n v="0"/>
    <n v="1193"/>
    <d v="2016-06-14T00:00:00"/>
    <n v="6"/>
    <s v="June"/>
    <n v="1"/>
    <s v="1722,56981,High income,560,Low spender,0.00982783734929187,0,0,91,908,48,217,32,12,24,1,2,3,13,6,0,0,0,1,0,0,0,39,36-50,2314,1,0,0,0,0,0,1,0,0,1193"/>
  </r>
  <r>
    <n v="1366"/>
    <x v="1643"/>
    <s v="High income"/>
    <x v="114"/>
    <s v="Low spender"/>
    <n v="9.4842380995393367E-4"/>
    <n v="0"/>
    <n v="1"/>
    <n v="14"/>
    <n v="1043"/>
    <n v="24"/>
    <n v="97"/>
    <n v="32"/>
    <n v="24"/>
    <n v="157"/>
    <n v="2"/>
    <n v="3"/>
    <n v="5"/>
    <n v="10"/>
    <n v="6"/>
    <x v="1"/>
    <n v="0"/>
    <n v="0"/>
    <n v="0"/>
    <n v="0"/>
    <n v="0"/>
    <n v="0"/>
    <n v="59"/>
    <s v="50-65"/>
    <n v="2429"/>
    <n v="0"/>
    <n v="0"/>
    <n v="0"/>
    <n v="1"/>
    <n v="0"/>
    <n v="0"/>
    <n v="0"/>
    <n v="0"/>
    <n v="1"/>
    <n v="1063"/>
    <d v="2016-02-20T00:00:00"/>
    <n v="2"/>
    <s v="February"/>
    <n v="1"/>
    <s v="1366,66426,High income,63,Low spender,0.000948423809953934,0,1,14,1043,24,97,32,24,157,2,3,5,10,6,0,0,0,0,0,0,0,59,50-65,2429,0,0,0,1,0,0,0,0,1,1063"/>
  </r>
  <r>
    <n v="2063"/>
    <x v="1644"/>
    <s v="High income"/>
    <x v="787"/>
    <s v="High spender"/>
    <n v="1.1508549746837033E-2"/>
    <n v="0"/>
    <n v="0"/>
    <n v="70"/>
    <n v="350"/>
    <n v="60"/>
    <n v="568"/>
    <n v="110"/>
    <n v="133"/>
    <n v="145"/>
    <n v="1"/>
    <n v="5"/>
    <n v="6"/>
    <n v="7"/>
    <n v="2"/>
    <x v="1"/>
    <n v="0"/>
    <n v="0"/>
    <n v="0"/>
    <n v="1"/>
    <n v="0"/>
    <n v="0"/>
    <n v="47"/>
    <s v="36-50"/>
    <n v="2207"/>
    <n v="0"/>
    <n v="1"/>
    <n v="0"/>
    <n v="0"/>
    <n v="0"/>
    <n v="0"/>
    <n v="1"/>
    <n v="0"/>
    <n v="0"/>
    <n v="1076"/>
    <d v="2016-09-29T00:00:00"/>
    <n v="9"/>
    <s v="September"/>
    <n v="1"/>
    <s v="2063,79593,High income,916,High spender,0.011508549746837,0,0,70,350,60,568,110,133,145,1,5,6,7,2,0,0,0,0,1,0,0,47,36-50,2207,0,1,0,0,0,0,1,0,0,1076"/>
  </r>
  <r>
    <n v="689"/>
    <x v="1645"/>
    <s v="High income"/>
    <x v="408"/>
    <s v="Low spender"/>
    <n v="5.8820867834034661E-3"/>
    <n v="0"/>
    <n v="1"/>
    <n v="56"/>
    <n v="1090"/>
    <n v="12"/>
    <n v="96"/>
    <n v="16"/>
    <n v="12"/>
    <n v="60"/>
    <n v="4"/>
    <n v="3"/>
    <n v="4"/>
    <n v="11"/>
    <n v="8"/>
    <x v="1"/>
    <n v="0"/>
    <n v="0"/>
    <n v="1"/>
    <n v="0"/>
    <n v="0"/>
    <n v="0"/>
    <n v="49"/>
    <s v="36-50"/>
    <n v="2647"/>
    <n v="0"/>
    <n v="1"/>
    <n v="0"/>
    <n v="0"/>
    <n v="0"/>
    <n v="0"/>
    <n v="1"/>
    <n v="0"/>
    <n v="0"/>
    <n v="1166"/>
    <d v="2015-07-17T00:00:00"/>
    <n v="7"/>
    <s v="July"/>
    <n v="1"/>
    <s v="689,66303,High income,390,Low spender,0.00588208678340347,0,1,56,1090,12,96,16,12,60,4,3,4,11,8,0,0,0,1,0,0,0,49,36-50,2647,0,1,0,0,0,0,1,0,0,1166"/>
  </r>
  <r>
    <n v="2071"/>
    <x v="1646"/>
    <s v="High income"/>
    <x v="122"/>
    <s v="Low spender"/>
    <n v="5.4406964091403701E-4"/>
    <n v="0"/>
    <n v="0"/>
    <n v="60"/>
    <n v="483"/>
    <n v="72"/>
    <n v="567"/>
    <n v="94"/>
    <n v="12"/>
    <n v="108"/>
    <n v="1"/>
    <n v="4"/>
    <n v="4"/>
    <n v="10"/>
    <n v="1"/>
    <x v="1"/>
    <n v="0"/>
    <n v="0"/>
    <n v="0"/>
    <n v="0"/>
    <n v="0"/>
    <n v="0"/>
    <n v="69"/>
    <s v="66+"/>
    <n v="2207"/>
    <n v="0"/>
    <n v="0"/>
    <n v="1"/>
    <n v="0"/>
    <n v="0"/>
    <n v="0"/>
    <n v="1"/>
    <n v="0"/>
    <n v="0"/>
    <n v="1120"/>
    <d v="2016-09-29T00:00:00"/>
    <n v="9"/>
    <s v="September"/>
    <n v="1"/>
    <s v="2071,80872,High income,44,Low spender,0.000544069640914037,0,0,60,483,72,567,94,12,108,1,4,4,10,1,0,0,0,0,0,0,0,69,66+,2207,0,0,1,0,0,0,1,0,0,1120"/>
  </r>
  <r>
    <n v="1801"/>
    <x v="1647"/>
    <s v="High income"/>
    <x v="844"/>
    <s v="High spender"/>
    <n v="1.1570755682981774E-2"/>
    <n v="0"/>
    <n v="1"/>
    <n v="89"/>
    <n v="934"/>
    <n v="24"/>
    <n v="230"/>
    <n v="16"/>
    <n v="24"/>
    <n v="36"/>
    <n v="2"/>
    <n v="8"/>
    <n v="4"/>
    <n v="6"/>
    <n v="3"/>
    <x v="1"/>
    <n v="0"/>
    <n v="0"/>
    <n v="1"/>
    <n v="1"/>
    <n v="0"/>
    <n v="0"/>
    <n v="46"/>
    <s v="36-50"/>
    <n v="2289"/>
    <n v="0"/>
    <n v="1"/>
    <n v="0"/>
    <n v="0"/>
    <n v="0"/>
    <n v="0"/>
    <n v="0"/>
    <n v="0"/>
    <n v="1"/>
    <n v="1192"/>
    <d v="2016-07-09T00:00:00"/>
    <n v="7"/>
    <s v="July"/>
    <n v="1"/>
    <s v="1801,78128,High income,904,High spender,0.0115707556829818,0,1,89,934,24,230,16,24,36,2,8,4,6,3,0,0,0,1,1,0,0,46,36-50,2289,0,1,0,0,0,0,0,0,1,1192"/>
  </r>
  <r>
    <n v="361"/>
    <x v="1648"/>
    <s v="High income"/>
    <x v="635"/>
    <s v="Low spender"/>
    <n v="2.3130657373282549E-4"/>
    <n v="0"/>
    <n v="0"/>
    <n v="42"/>
    <n v="652"/>
    <n v="48"/>
    <n v="350"/>
    <n v="94"/>
    <n v="84"/>
    <n v="108"/>
    <n v="1"/>
    <n v="9"/>
    <n v="3"/>
    <n v="6"/>
    <n v="5"/>
    <x v="1"/>
    <n v="0"/>
    <n v="0"/>
    <n v="0"/>
    <n v="0"/>
    <n v="0"/>
    <n v="1"/>
    <n v="63"/>
    <s v="50-65"/>
    <n v="2752"/>
    <n v="0"/>
    <n v="0"/>
    <n v="1"/>
    <n v="0"/>
    <n v="0"/>
    <n v="0"/>
    <n v="1"/>
    <n v="0"/>
    <n v="0"/>
    <n v="1120"/>
    <d v="2015-04-03T00:00:00"/>
    <n v="4"/>
    <s v="April"/>
    <n v="1"/>
    <s v="361,64849,High income,15,Low spender,0.000231306573732825,0,0,42,652,48,350,94,84,108,1,9,3,6,5,0,0,0,0,0,0,1,63,50-65,2752,0,0,1,0,0,0,1,0,0,1120"/>
  </r>
  <r>
    <n v="1502"/>
    <x v="1649"/>
    <s v="High income"/>
    <x v="817"/>
    <s v="Low spender"/>
    <n v="2.4895492185211809E-3"/>
    <n v="0"/>
    <n v="0"/>
    <n v="40"/>
    <n v="571"/>
    <n v="12"/>
    <n v="523"/>
    <n v="63"/>
    <n v="60"/>
    <n v="24"/>
    <n v="1"/>
    <n v="3"/>
    <n v="10"/>
    <n v="5"/>
    <n v="2"/>
    <x v="1"/>
    <n v="0"/>
    <n v="0"/>
    <n v="0"/>
    <n v="0"/>
    <n v="0"/>
    <n v="0"/>
    <n v="28"/>
    <s v="24-35"/>
    <n v="2393"/>
    <n v="0"/>
    <n v="0"/>
    <n v="0"/>
    <n v="1"/>
    <n v="0"/>
    <n v="0"/>
    <n v="1"/>
    <n v="0"/>
    <n v="0"/>
    <n v="1205"/>
    <d v="2016-03-27T00:00:00"/>
    <n v="3"/>
    <s v="March"/>
    <n v="1"/>
    <s v="1502,75114,High income,187,Low spender,0.00248954921852118,0,0,40,571,12,523,63,60,24,1,3,10,5,2,0,0,0,0,0,0,0,28,24-35,2393,0,0,0,1,0,0,1,0,0,1205"/>
  </r>
  <r>
    <n v="1939"/>
    <x v="1650"/>
    <s v="High income"/>
    <x v="845"/>
    <s v="High spender"/>
    <n v="9.8368454929616874E-3"/>
    <n v="0"/>
    <n v="0"/>
    <n v="86"/>
    <n v="412"/>
    <n v="12"/>
    <n v="546"/>
    <n v="78"/>
    <n v="182"/>
    <n v="0"/>
    <n v="1"/>
    <n v="4"/>
    <n v="4"/>
    <n v="10"/>
    <n v="1"/>
    <x v="1"/>
    <n v="0"/>
    <n v="0"/>
    <n v="0"/>
    <n v="0"/>
    <n v="0"/>
    <n v="0"/>
    <n v="46"/>
    <s v="36-50"/>
    <n v="2244"/>
    <n v="0"/>
    <n v="0"/>
    <n v="1"/>
    <n v="0"/>
    <n v="0"/>
    <n v="0"/>
    <n v="0"/>
    <n v="0"/>
    <n v="1"/>
    <n v="1230"/>
    <d v="2016-08-23T00:00:00"/>
    <n v="8"/>
    <s v="August"/>
    <n v="1"/>
    <s v="1939,71466,High income,703,High spender,0.00983684549296169,0,0,86,412,12,546,78,182,0,1,4,4,10,1,0,0,0,0,0,0,0,46,36-50,2244,0,0,1,0,0,0,0,0,1,1230"/>
  </r>
  <r>
    <n v="1923"/>
    <x v="1651"/>
    <s v="High income"/>
    <x v="96"/>
    <s v="Low spender"/>
    <n v="4.0862057602319908E-4"/>
    <n v="0"/>
    <n v="0"/>
    <n v="73"/>
    <n v="483"/>
    <n v="0"/>
    <n v="591"/>
    <n v="156"/>
    <n v="0"/>
    <n v="12"/>
    <n v="1"/>
    <n v="3"/>
    <n v="5"/>
    <n v="10"/>
    <n v="1"/>
    <x v="1"/>
    <n v="0"/>
    <n v="0"/>
    <n v="0"/>
    <n v="0"/>
    <n v="0"/>
    <n v="0"/>
    <n v="77"/>
    <s v="66+"/>
    <n v="2249"/>
    <n v="0"/>
    <n v="1"/>
    <n v="0"/>
    <n v="0"/>
    <n v="0"/>
    <n v="0"/>
    <n v="0"/>
    <n v="0"/>
    <n v="1"/>
    <n v="1218"/>
    <d v="2016-08-18T00:00:00"/>
    <n v="8"/>
    <s v="August"/>
    <n v="1"/>
    <s v="1923,75865,High income,31,Low spender,0.000408620576023199,0,0,73,483,0,591,156,0,12,1,3,5,10,1,0,0,0,0,0,0,0,77,66+,2249,0,1,0,0,0,0,0,0,1,1218"/>
  </r>
  <r>
    <n v="1326"/>
    <x v="1652"/>
    <s v="High income"/>
    <x v="379"/>
    <s v="Low spender"/>
    <n v="3.1357616821121597E-3"/>
    <n v="0"/>
    <n v="1"/>
    <n v="4"/>
    <n v="711"/>
    <n v="36"/>
    <n v="217"/>
    <n v="172"/>
    <n v="96"/>
    <n v="168"/>
    <n v="3"/>
    <n v="7"/>
    <n v="4"/>
    <n v="7"/>
    <n v="4"/>
    <x v="0"/>
    <n v="0"/>
    <n v="0"/>
    <n v="1"/>
    <n v="0"/>
    <n v="0"/>
    <n v="0"/>
    <n v="58"/>
    <s v="50-65"/>
    <n v="2443"/>
    <n v="0"/>
    <n v="1"/>
    <n v="0"/>
    <n v="0"/>
    <n v="0"/>
    <n v="0"/>
    <n v="1"/>
    <n v="0"/>
    <n v="0"/>
    <n v="1064"/>
    <d v="2016-02-06T00:00:00"/>
    <n v="2"/>
    <s v="February"/>
    <n v="1"/>
    <s v="1326,71434,High income,224,Low spender,0.00313576168211216,0,1,4,711,36,217,172,96,168,3,7,4,7,4,1,0,0,1,0,0,0,58,50-65,2443,0,1,0,0,0,0,1,0,0,1064"/>
  </r>
  <r>
    <n v="1610"/>
    <x v="1653"/>
    <s v="High income"/>
    <x v="509"/>
    <s v="High spender"/>
    <n v="8.6794337073371319E-3"/>
    <n v="0"/>
    <n v="0"/>
    <n v="7"/>
    <n v="852"/>
    <n v="60"/>
    <n v="207"/>
    <n v="78"/>
    <n v="36"/>
    <n v="48"/>
    <n v="2"/>
    <n v="2"/>
    <n v="6"/>
    <n v="10"/>
    <n v="5"/>
    <x v="1"/>
    <n v="0"/>
    <n v="0"/>
    <n v="0"/>
    <n v="0"/>
    <n v="0"/>
    <n v="0"/>
    <n v="42"/>
    <s v="36-50"/>
    <n v="2354"/>
    <n v="0"/>
    <n v="0"/>
    <n v="1"/>
    <n v="0"/>
    <n v="0"/>
    <n v="0"/>
    <n v="0"/>
    <n v="1"/>
    <n v="0"/>
    <n v="1185"/>
    <d v="2016-05-05T00:00:00"/>
    <n v="5"/>
    <s v="May"/>
    <n v="1"/>
    <s v="1610,68092,High income,591,High spender,0.00867943370733713,0,0,7,852,60,207,78,36,48,2,2,6,10,5,0,0,0,0,0,0,0,42,36-50,2354,0,0,1,0,0,0,0,1,0,1185"/>
  </r>
  <r>
    <n v="311"/>
    <x v="1654"/>
    <s v="High income"/>
    <x v="13"/>
    <s v="Low spender"/>
    <n v="2.2338257057493089E-4"/>
    <n v="0"/>
    <n v="0"/>
    <n v="94"/>
    <n v="546"/>
    <n v="72"/>
    <n v="376"/>
    <n v="94"/>
    <n v="145"/>
    <n v="72"/>
    <n v="1"/>
    <n v="5"/>
    <n v="5"/>
    <n v="8"/>
    <n v="3"/>
    <x v="1"/>
    <n v="0"/>
    <n v="0"/>
    <n v="1"/>
    <n v="0"/>
    <n v="0"/>
    <n v="0"/>
    <n v="41"/>
    <s v="36-50"/>
    <n v="2764"/>
    <n v="0"/>
    <n v="1"/>
    <n v="0"/>
    <n v="0"/>
    <n v="0"/>
    <n v="0"/>
    <n v="1"/>
    <n v="0"/>
    <n v="0"/>
    <n v="1161"/>
    <d v="2015-03-22T00:00:00"/>
    <n v="3"/>
    <s v="March"/>
    <n v="1"/>
    <s v="311,71626,High income,16,Low spender,0.000223382570574931,0,0,94,546,72,376,94,145,72,1,5,5,8,3,0,0,0,1,0,0,0,41,36-50,2764,0,1,0,0,0,0,1,0,0,1161"/>
  </r>
  <r>
    <n v="1095"/>
    <x v="1655"/>
    <s v="High income"/>
    <x v="22"/>
    <s v="Low spender"/>
    <n v="1.8936022140579733E-3"/>
    <n v="0"/>
    <n v="0"/>
    <n v="71"/>
    <n v="621"/>
    <n v="73"/>
    <n v="414"/>
    <n v="78"/>
    <n v="48"/>
    <n v="85"/>
    <n v="1"/>
    <n v="8"/>
    <n v="4"/>
    <n v="6"/>
    <n v="5"/>
    <x v="1"/>
    <n v="0"/>
    <n v="0"/>
    <n v="0"/>
    <n v="0"/>
    <n v="0"/>
    <n v="0"/>
    <n v="33"/>
    <s v="24-35"/>
    <n v="2517"/>
    <n v="1"/>
    <n v="0"/>
    <n v="0"/>
    <n v="0"/>
    <n v="0"/>
    <n v="0"/>
    <n v="0"/>
    <n v="1"/>
    <n v="0"/>
    <n v="1149"/>
    <d v="2015-11-24T00:00:00"/>
    <n v="11"/>
    <s v="November"/>
    <n v="1"/>
    <s v="1095,61787,High income,117,Low spender,0.00189360221405797,0,0,71,621,73,414,78,48,85,1,8,4,6,5,0,0,0,0,0,0,0,33,24-35,2517,1,0,0,0,0,0,0,1,0,1149"/>
  </r>
  <r>
    <n v="613"/>
    <x v="1656"/>
    <s v="High income"/>
    <x v="846"/>
    <s v="High spender"/>
    <n v="2.0971628449280993E-2"/>
    <n v="0"/>
    <n v="1"/>
    <n v="41"/>
    <n v="731"/>
    <n v="60"/>
    <n v="353"/>
    <n v="78"/>
    <n v="12"/>
    <n v="73"/>
    <n v="5"/>
    <n v="10"/>
    <n v="3"/>
    <n v="5"/>
    <n v="7"/>
    <x v="1"/>
    <n v="0"/>
    <n v="0"/>
    <n v="0"/>
    <n v="0"/>
    <n v="0"/>
    <n v="0"/>
    <n v="59"/>
    <s v="50-65"/>
    <n v="2666"/>
    <n v="1"/>
    <n v="0"/>
    <n v="0"/>
    <n v="0"/>
    <n v="0"/>
    <n v="0"/>
    <n v="0"/>
    <n v="0"/>
    <n v="1"/>
    <n v="1161"/>
    <d v="2015-06-28T00:00:00"/>
    <n v="6"/>
    <s v="June"/>
    <n v="1"/>
    <s v="613,64325,High income,1349,High spender,0.020971628449281,0,1,41,731,60,353,78,12,73,5,10,3,5,7,0,0,0,0,0,0,0,59,50-65,2666,1,0,0,0,0,0,0,0,1,1161"/>
  </r>
  <r>
    <n v="1989"/>
    <x v="1657"/>
    <s v="High income"/>
    <x v="383"/>
    <s v="High spender"/>
    <n v="7.8222913695492457E-3"/>
    <n v="0"/>
    <n v="0"/>
    <n v="32"/>
    <n v="493"/>
    <n v="183"/>
    <n v="352"/>
    <n v="184"/>
    <n v="23"/>
    <n v="28"/>
    <n v="0"/>
    <n v="3"/>
    <n v="5"/>
    <n v="13"/>
    <n v="0"/>
    <x v="1"/>
    <n v="0"/>
    <n v="0"/>
    <n v="0"/>
    <n v="0"/>
    <n v="0"/>
    <n v="0"/>
    <n v="60"/>
    <s v="50-65"/>
    <n v="2229"/>
    <n v="0"/>
    <n v="0"/>
    <n v="0"/>
    <n v="1"/>
    <n v="0"/>
    <n v="1"/>
    <n v="0"/>
    <n v="0"/>
    <n v="0"/>
    <n v="1207"/>
    <d v="2016-09-07T00:00:00"/>
    <n v="9"/>
    <s v="September"/>
    <n v="1"/>
    <s v="1989,92556,High income,724,High spender,0.00782229136954925,0,0,32,493,183,352,184,23,28,0,3,5,13,0,0,0,0,0,0,0,0,60,50-65,2229,0,0,0,1,0,1,0,0,0,1207"/>
  </r>
  <r>
    <n v="1880"/>
    <x v="1658"/>
    <s v="High income"/>
    <x v="23"/>
    <s v="Low spender"/>
    <n v="4.0819103340363291E-4"/>
    <n v="0"/>
    <n v="1"/>
    <n v="19"/>
    <n v="688"/>
    <n v="14"/>
    <n v="309"/>
    <n v="201"/>
    <n v="24"/>
    <n v="38"/>
    <n v="1"/>
    <n v="11"/>
    <n v="10"/>
    <n v="10"/>
    <n v="5"/>
    <x v="0"/>
    <n v="0"/>
    <n v="1"/>
    <n v="0"/>
    <n v="0"/>
    <n v="0"/>
    <n v="1"/>
    <n v="41"/>
    <s v="36-50"/>
    <n v="2261"/>
    <n v="0"/>
    <n v="0"/>
    <n v="1"/>
    <n v="0"/>
    <n v="0"/>
    <n v="1"/>
    <n v="0"/>
    <n v="0"/>
    <n v="0"/>
    <n v="1198"/>
    <d v="2016-08-06T00:00:00"/>
    <n v="8"/>
    <s v="August"/>
    <n v="1"/>
    <s v="1880,88194,High income,36,Low spender,0.000408191033403633,0,1,19,688,14,309,201,24,38,1,11,10,10,5,1,0,1,0,0,0,1,41,36-50,2261,0,0,1,0,0,1,0,0,0,1198"/>
  </r>
  <r>
    <n v="1545"/>
    <x v="1659"/>
    <s v="High income"/>
    <x v="122"/>
    <s v="Low spender"/>
    <n v="5.6051669448018446E-4"/>
    <n v="0"/>
    <n v="0"/>
    <n v="12"/>
    <n v="912"/>
    <n v="72"/>
    <n v="170"/>
    <n v="47"/>
    <n v="36"/>
    <n v="97"/>
    <n v="1"/>
    <n v="11"/>
    <n v="3"/>
    <n v="4"/>
    <n v="4"/>
    <x v="1"/>
    <n v="0"/>
    <n v="0"/>
    <n v="0"/>
    <n v="1"/>
    <n v="0"/>
    <n v="1"/>
    <n v="63"/>
    <s v="50-65"/>
    <n v="2377"/>
    <n v="0"/>
    <n v="0"/>
    <n v="1"/>
    <n v="0"/>
    <n v="0"/>
    <n v="0"/>
    <n v="1"/>
    <n v="0"/>
    <n v="0"/>
    <n v="1140"/>
    <d v="2016-04-12T00:00:00"/>
    <n v="4"/>
    <s v="April"/>
    <n v="1"/>
    <s v="1545,78499,High income,44,Low spender,0.000560516694480184,0,0,12,912,72,170,47,36,97,1,11,3,4,4,0,0,0,0,1,0,1,63,50-65,2377,0,0,1,0,0,0,1,0,0,1140"/>
  </r>
  <r>
    <n v="1628"/>
    <x v="1660"/>
    <s v="High income"/>
    <x v="466"/>
    <s v="Low spender"/>
    <n v="4.2222222222222222E-4"/>
    <n v="0"/>
    <n v="0"/>
    <n v="91"/>
    <n v="675"/>
    <n v="144"/>
    <n v="133"/>
    <n v="94"/>
    <n v="192"/>
    <n v="241"/>
    <n v="1"/>
    <n v="4"/>
    <n v="8"/>
    <n v="5"/>
    <n v="1"/>
    <x v="0"/>
    <n v="0"/>
    <n v="1"/>
    <n v="0"/>
    <n v="1"/>
    <n v="0"/>
    <n v="0"/>
    <n v="36"/>
    <s v="36-50"/>
    <n v="2347"/>
    <n v="0"/>
    <n v="1"/>
    <n v="0"/>
    <n v="0"/>
    <n v="0"/>
    <n v="0"/>
    <n v="1"/>
    <n v="0"/>
    <n v="0"/>
    <n v="997"/>
    <d v="2016-05-12T00:00:00"/>
    <n v="5"/>
    <s v="May"/>
    <n v="1"/>
    <s v="1628,90000,High income,38,Low spender,0.000422222222222222,0,0,91,675,144,133,94,192,241,1,4,8,5,1,1,0,1,0,1,0,0,36,36-50,2347,0,1,0,0,0,0,1,0,0,997"/>
  </r>
  <r>
    <n v="152"/>
    <x v="1661"/>
    <s v="High income"/>
    <x v="847"/>
    <s v="High spender"/>
    <n v="1.3151020286307116E-2"/>
    <n v="0"/>
    <n v="0"/>
    <n v="1"/>
    <n v="496"/>
    <n v="36"/>
    <n v="460"/>
    <n v="189"/>
    <n v="60"/>
    <n v="12"/>
    <n v="3"/>
    <n v="4"/>
    <n v="8"/>
    <n v="6"/>
    <n v="3"/>
    <x v="1"/>
    <n v="0"/>
    <n v="0"/>
    <n v="0"/>
    <n v="0"/>
    <n v="0"/>
    <n v="0"/>
    <n v="66"/>
    <s v="66+"/>
    <n v="2815"/>
    <n v="0"/>
    <n v="1"/>
    <n v="0"/>
    <n v="0"/>
    <n v="0"/>
    <n v="0"/>
    <n v="0"/>
    <n v="1"/>
    <n v="0"/>
    <n v="1229"/>
    <d v="2015-01-30T00:00:00"/>
    <n v="1"/>
    <s v="January"/>
    <n v="1"/>
    <s v="152,66991,High income,881,High spender,0.0131510202863071,0,0,1,496,36,460,189,60,12,3,4,8,6,3,0,0,0,0,0,0,0,66,66+,2815,0,1,0,0,0,0,0,1,0,1229"/>
  </r>
  <r>
    <n v="34"/>
    <x v="1662"/>
    <s v="High income"/>
    <x v="339"/>
    <s v="Low spender"/>
    <n v="3.4986164562195859E-4"/>
    <n v="0"/>
    <n v="1"/>
    <n v="26"/>
    <n v="509"/>
    <n v="133"/>
    <n v="497"/>
    <n v="78"/>
    <n v="24"/>
    <n v="97"/>
    <n v="2"/>
    <n v="7"/>
    <n v="5"/>
    <n v="6"/>
    <n v="4"/>
    <x v="1"/>
    <n v="0"/>
    <n v="0"/>
    <n v="0"/>
    <n v="0"/>
    <n v="0"/>
    <n v="0"/>
    <n v="51"/>
    <s v="50-65"/>
    <n v="2848"/>
    <n v="0"/>
    <n v="0"/>
    <n v="0"/>
    <n v="1"/>
    <n v="0"/>
    <n v="0"/>
    <n v="1"/>
    <n v="0"/>
    <n v="0"/>
    <n v="1144"/>
    <d v="2014-12-28T00:00:00"/>
    <n v="12"/>
    <s v="December"/>
    <n v="1"/>
    <s v="34,62882,High income,22,Low spender,0.000349861645621959,0,1,26,509,133,497,78,24,97,2,7,5,6,4,0,0,0,0,0,0,0,51,50-65,2848,0,0,0,1,0,0,1,0,0,1144"/>
  </r>
  <r>
    <n v="128"/>
    <x v="1663"/>
    <s v="High income"/>
    <x v="848"/>
    <s v="High spender"/>
    <n v="2.7717633100993622E-2"/>
    <n v="0"/>
    <n v="0"/>
    <n v="6"/>
    <n v="595"/>
    <n v="97"/>
    <n v="291"/>
    <n v="127"/>
    <n v="133"/>
    <n v="121"/>
    <n v="1"/>
    <n v="11"/>
    <n v="5"/>
    <n v="12"/>
    <n v="6"/>
    <x v="1"/>
    <n v="0"/>
    <n v="0"/>
    <n v="0"/>
    <n v="0"/>
    <n v="0"/>
    <n v="0"/>
    <n v="33"/>
    <s v="24-35"/>
    <n v="2821"/>
    <n v="0"/>
    <n v="0"/>
    <n v="0"/>
    <n v="1"/>
    <n v="0"/>
    <n v="0"/>
    <n v="1"/>
    <n v="0"/>
    <n v="0"/>
    <n v="1122"/>
    <d v="2015-01-24T00:00:00"/>
    <n v="1"/>
    <s v="January"/>
    <n v="1"/>
    <s v="128,67430,High income,1869,High spender,0.0277176331009936,0,0,6,595,97,291,127,133,121,1,11,5,12,6,0,0,0,0,0,0,0,33,24-35,2821,0,0,0,1,0,0,1,0,0,1122"/>
  </r>
  <r>
    <n v="1051"/>
    <x v="1664"/>
    <s v="High income"/>
    <x v="278"/>
    <s v="Low spender"/>
    <n v="6.08918532364728E-4"/>
    <n v="0"/>
    <n v="0"/>
    <n v="45"/>
    <n v="353"/>
    <n v="61"/>
    <n v="753"/>
    <n v="40"/>
    <n v="46"/>
    <n v="27"/>
    <n v="1"/>
    <n v="3"/>
    <n v="3"/>
    <n v="7"/>
    <n v="2"/>
    <x v="1"/>
    <n v="0"/>
    <n v="0"/>
    <n v="0"/>
    <n v="0"/>
    <n v="0"/>
    <n v="0"/>
    <n v="50"/>
    <s v="36-50"/>
    <n v="2530"/>
    <n v="0"/>
    <n v="1"/>
    <n v="0"/>
    <n v="0"/>
    <n v="0"/>
    <n v="0"/>
    <n v="1"/>
    <n v="0"/>
    <n v="0"/>
    <n v="1226"/>
    <d v="2015-11-11T00:00:00"/>
    <n v="11"/>
    <s v="November"/>
    <n v="1"/>
    <s v="1051,70617,High income,43,Low spender,0.000608918532364728,0,0,45,353,61,753,40,46,27,1,3,3,7,2,0,0,0,0,0,0,0,50,36-50,2530,0,1,0,0,0,0,1,0,0,1226"/>
  </r>
  <r>
    <n v="2194"/>
    <x v="1665"/>
    <s v="High income"/>
    <x v="849"/>
    <s v="High spender"/>
    <n v="1.0608556737057561E-2"/>
    <n v="0"/>
    <n v="0"/>
    <n v="47"/>
    <n v="483"/>
    <n v="84"/>
    <n v="398"/>
    <n v="205"/>
    <n v="84"/>
    <n v="241"/>
    <n v="1"/>
    <n v="3"/>
    <n v="7"/>
    <n v="8"/>
    <n v="1"/>
    <x v="1"/>
    <n v="0"/>
    <n v="1"/>
    <n v="0"/>
    <n v="0"/>
    <n v="0"/>
    <n v="0"/>
    <n v="57"/>
    <s v="50-65"/>
    <n v="2162"/>
    <n v="0"/>
    <n v="1"/>
    <n v="0"/>
    <n v="0"/>
    <n v="0"/>
    <n v="0"/>
    <n v="1"/>
    <n v="0"/>
    <n v="0"/>
    <n v="1013"/>
    <d v="2016-11-13T00:00:00"/>
    <n v="11"/>
    <s v="November"/>
    <n v="1"/>
    <s v="2194,80124,High income,850,High spender,0.0106085567370576,0,0,47,483,84,398,205,84,241,1,3,7,8,1,0,0,1,0,0,0,0,57,50-65,2162,0,1,0,0,0,0,1,0,0,1013"/>
  </r>
  <r>
    <n v="885"/>
    <x v="1666"/>
    <s v="High income"/>
    <x v="79"/>
    <s v="Low spender"/>
    <n v="4.8181161165984101E-4"/>
    <n v="0"/>
    <n v="0"/>
    <n v="27"/>
    <n v="1001"/>
    <n v="44"/>
    <n v="107"/>
    <n v="58"/>
    <n v="44"/>
    <n v="44"/>
    <n v="1"/>
    <n v="6"/>
    <n v="7"/>
    <n v="11"/>
    <n v="2"/>
    <x v="1"/>
    <n v="0"/>
    <n v="1"/>
    <n v="0"/>
    <n v="1"/>
    <n v="0"/>
    <n v="0"/>
    <n v="39"/>
    <s v="36-50"/>
    <n v="2583"/>
    <n v="0"/>
    <n v="1"/>
    <n v="0"/>
    <n v="0"/>
    <n v="0"/>
    <n v="0"/>
    <n v="0"/>
    <n v="0"/>
    <n v="1"/>
    <n v="1210"/>
    <d v="2015-09-19T00:00:00"/>
    <n v="9"/>
    <s v="September"/>
    <n v="1"/>
    <s v="885,87171,High income,42,Low spender,0.000481811611659841,0,0,27,1001,44,107,58,44,44,1,6,7,11,2,0,0,1,0,1,0,0,39,36-50,2583,0,1,0,0,0,0,0,0,1,1210"/>
  </r>
  <r>
    <n v="412"/>
    <x v="1667"/>
    <s v="High income"/>
    <x v="409"/>
    <s v="High spender"/>
    <n v="1.7023072594259989E-2"/>
    <n v="0"/>
    <n v="1"/>
    <n v="93"/>
    <n v="928"/>
    <n v="63"/>
    <n v="254"/>
    <n v="0"/>
    <n v="12"/>
    <n v="12"/>
    <n v="4"/>
    <n v="5"/>
    <n v="4"/>
    <n v="10"/>
    <n v="4"/>
    <x v="1"/>
    <n v="0"/>
    <n v="0"/>
    <n v="1"/>
    <n v="0"/>
    <n v="0"/>
    <n v="0"/>
    <n v="56"/>
    <s v="50-65"/>
    <n v="2733"/>
    <n v="0"/>
    <n v="0"/>
    <n v="1"/>
    <n v="0"/>
    <n v="0"/>
    <n v="0"/>
    <n v="0"/>
    <n v="1"/>
    <n v="0"/>
    <n v="1245"/>
    <d v="2015-04-22T00:00:00"/>
    <n v="4"/>
    <s v="April"/>
    <n v="1"/>
    <s v="412,63972,High income,1089,High spender,0.01702307259426,0,1,93,928,63,254,0,12,12,4,5,4,10,4,0,0,0,1,0,0,0,56,50-65,2733,0,0,1,0,0,0,0,1,0,1245"/>
  </r>
  <r>
    <n v="200"/>
    <x v="1668"/>
    <s v="High income"/>
    <x v="302"/>
    <s v="Low spender"/>
    <n v="1.0200408016320653E-3"/>
    <n v="0"/>
    <n v="0"/>
    <n v="78"/>
    <n v="398"/>
    <n v="96"/>
    <n v="447"/>
    <n v="220"/>
    <n v="96"/>
    <n v="32"/>
    <n v="1"/>
    <n v="5"/>
    <n v="7"/>
    <n v="6"/>
    <n v="3"/>
    <x v="1"/>
    <n v="0"/>
    <n v="0"/>
    <n v="0"/>
    <n v="0"/>
    <n v="0"/>
    <n v="0"/>
    <n v="38"/>
    <s v="36-50"/>
    <n v="2801"/>
    <n v="0"/>
    <n v="0"/>
    <n v="0"/>
    <n v="1"/>
    <n v="0"/>
    <n v="1"/>
    <n v="0"/>
    <n v="0"/>
    <n v="0"/>
    <n v="1225"/>
    <d v="2015-02-13T00:00:00"/>
    <n v="2"/>
    <s v="February"/>
    <n v="1"/>
    <s v="200,66664,High income,68,Low spender,0.00102004080163207,0,0,78,398,96,447,220,96,32,1,5,7,6,3,0,0,0,0,0,0,0,38,36-50,2801,0,0,0,1,0,1,0,0,0,1225"/>
  </r>
  <r>
    <n v="1361"/>
    <x v="1669"/>
    <s v="High income"/>
    <x v="134"/>
    <s v="Low spender"/>
    <n v="2.9946097025354361E-4"/>
    <n v="0"/>
    <n v="0"/>
    <n v="47"/>
    <n v="240"/>
    <n v="132"/>
    <n v="445"/>
    <n v="250"/>
    <n v="192"/>
    <n v="108"/>
    <n v="1"/>
    <n v="3"/>
    <n v="7"/>
    <n v="8"/>
    <n v="1"/>
    <x v="1"/>
    <n v="0"/>
    <n v="0"/>
    <n v="0"/>
    <n v="0"/>
    <n v="0"/>
    <n v="0"/>
    <n v="45"/>
    <s v="36-50"/>
    <n v="2431"/>
    <n v="0"/>
    <n v="0"/>
    <n v="0"/>
    <n v="1"/>
    <n v="0"/>
    <n v="0"/>
    <n v="1"/>
    <n v="0"/>
    <n v="0"/>
    <n v="1151"/>
    <d v="2016-02-18T00:00:00"/>
    <n v="2"/>
    <s v="February"/>
    <n v="1"/>
    <s v="1361,80144,High income,24,Low spender,0.000299460970253544,0,0,47,240,132,445,250,192,108,1,3,7,8,1,0,0,0,0,0,0,0,45,36-50,2431,0,0,0,1,0,0,1,0,0,1151"/>
  </r>
  <r>
    <n v="851"/>
    <x v="1670"/>
    <s v="High income"/>
    <x v="526"/>
    <s v="Low spender"/>
    <n v="4.4825864291437797E-3"/>
    <n v="0"/>
    <n v="0"/>
    <n v="73"/>
    <n v="399"/>
    <n v="28"/>
    <n v="756"/>
    <n v="36"/>
    <n v="40"/>
    <n v="126"/>
    <n v="1"/>
    <n v="5"/>
    <n v="7"/>
    <n v="10"/>
    <n v="2"/>
    <x v="1"/>
    <n v="0"/>
    <n v="0"/>
    <n v="0"/>
    <n v="0"/>
    <n v="0"/>
    <n v="0"/>
    <n v="58"/>
    <s v="50-65"/>
    <n v="2595"/>
    <n v="0"/>
    <n v="1"/>
    <n v="0"/>
    <n v="0"/>
    <n v="0"/>
    <n v="0"/>
    <n v="1"/>
    <n v="0"/>
    <n v="0"/>
    <n v="1133"/>
    <d v="2015-09-07T00:00:00"/>
    <n v="9"/>
    <s v="September"/>
    <n v="1"/>
    <s v="851,86111,High income,386,Low spender,0.00448258642914378,0,0,73,399,28,756,36,40,126,1,5,7,10,2,0,0,0,0,0,0,0,58,50-65,2595,0,1,0,0,0,0,1,0,0,1133"/>
  </r>
  <r>
    <n v="650"/>
    <x v="1671"/>
    <s v="High income"/>
    <x v="17"/>
    <s v="Low spender"/>
    <n v="5.1024313085185091E-4"/>
    <n v="0"/>
    <n v="0"/>
    <n v="13"/>
    <n v="298"/>
    <n v="27"/>
    <n v="697"/>
    <n v="216"/>
    <n v="24"/>
    <n v="166"/>
    <n v="1"/>
    <n v="4"/>
    <n v="6"/>
    <n v="5"/>
    <n v="2"/>
    <x v="1"/>
    <n v="0"/>
    <n v="0"/>
    <n v="0"/>
    <n v="0"/>
    <n v="0"/>
    <n v="1"/>
    <n v="34"/>
    <s v="24-35"/>
    <n v="2658"/>
    <n v="0"/>
    <n v="0"/>
    <n v="0"/>
    <n v="1"/>
    <n v="0"/>
    <n v="0"/>
    <n v="1"/>
    <n v="0"/>
    <n v="0"/>
    <n v="1096"/>
    <d v="2015-07-06T00:00:00"/>
    <n v="7"/>
    <s v="July"/>
    <n v="1"/>
    <s v="650,78394,High income,40,Low spender,0.000510243130851851,0,0,13,298,27,697,216,24,166,1,4,6,5,2,0,0,0,0,0,0,1,34,24-35,2658,0,0,0,1,0,0,1,0,0,1096"/>
  </r>
  <r>
    <n v="461"/>
    <x v="1672"/>
    <s v="High income"/>
    <x v="53"/>
    <s v="Low spender"/>
    <n v="3.1666666666666665E-4"/>
    <n v="0"/>
    <n v="1"/>
    <n v="57"/>
    <n v="1048"/>
    <n v="0"/>
    <n v="217"/>
    <n v="0"/>
    <n v="0"/>
    <n v="12"/>
    <n v="5"/>
    <n v="11"/>
    <n v="3"/>
    <n v="5"/>
    <n v="6"/>
    <x v="1"/>
    <n v="0"/>
    <n v="0"/>
    <n v="0"/>
    <n v="0"/>
    <n v="0"/>
    <n v="0"/>
    <n v="44"/>
    <s v="36-50"/>
    <n v="2713"/>
    <n v="0"/>
    <n v="0"/>
    <n v="1"/>
    <n v="0"/>
    <n v="0"/>
    <n v="0"/>
    <n v="0"/>
    <n v="0"/>
    <n v="1"/>
    <n v="1253"/>
    <d v="2015-05-12T00:00:00"/>
    <n v="5"/>
    <s v="May"/>
    <n v="1"/>
    <s v="461,60000,High income,19,Low spender,0.000316666666666667,0,1,57,1048,0,217,0,0,12,5,11,3,5,6,0,0,0,0,0,0,0,44,36-50,2713,0,0,1,0,0,0,0,0,1,1253"/>
  </r>
  <r>
    <n v="392"/>
    <x v="1673"/>
    <s v="High income"/>
    <x v="189"/>
    <s v="Low spender"/>
    <n v="4.951690821256039E-4"/>
    <n v="0"/>
    <n v="0"/>
    <n v="23"/>
    <n v="1006"/>
    <n v="22"/>
    <n v="115"/>
    <n v="59"/>
    <n v="68"/>
    <n v="45"/>
    <n v="1"/>
    <n v="7"/>
    <n v="6"/>
    <n v="12"/>
    <n v="3"/>
    <x v="0"/>
    <n v="0"/>
    <n v="0"/>
    <n v="0"/>
    <n v="1"/>
    <n v="0"/>
    <n v="1"/>
    <n v="74"/>
    <s v="66+"/>
    <n v="2741"/>
    <n v="0"/>
    <n v="0"/>
    <n v="1"/>
    <n v="0"/>
    <n v="0"/>
    <n v="0"/>
    <n v="0"/>
    <n v="0"/>
    <n v="1"/>
    <n v="1225"/>
    <d v="2015-04-14T00:00:00"/>
    <n v="4"/>
    <s v="April"/>
    <n v="1"/>
    <s v="392,82800,High income,41,Low spender,0.000495169082125604,0,0,23,1006,22,115,59,68,45,1,7,6,12,3,1,0,0,0,1,0,1,74,66+,2741,0,0,1,0,0,0,0,0,1,1225"/>
  </r>
  <r>
    <n v="353"/>
    <x v="1674"/>
    <s v="High income"/>
    <x v="8"/>
    <s v="Low spender"/>
    <n v="2.6641592226923677E-4"/>
    <n v="0"/>
    <n v="1"/>
    <n v="45"/>
    <n v="977"/>
    <n v="12"/>
    <n v="253"/>
    <n v="16"/>
    <n v="12"/>
    <n v="101"/>
    <n v="4"/>
    <n v="4"/>
    <n v="3"/>
    <n v="12"/>
    <n v="8"/>
    <x v="1"/>
    <n v="0"/>
    <n v="0"/>
    <n v="1"/>
    <n v="0"/>
    <n v="0"/>
    <n v="0"/>
    <n v="54"/>
    <s v="50-65"/>
    <n v="2754"/>
    <n v="0"/>
    <n v="0"/>
    <n v="1"/>
    <n v="0"/>
    <n v="0"/>
    <n v="0"/>
    <n v="1"/>
    <n v="0"/>
    <n v="0"/>
    <n v="1169"/>
    <d v="2015-04-01T00:00:00"/>
    <n v="4"/>
    <s v="April"/>
    <n v="1"/>
    <s v="353,63810,High income,17,Low spender,0.000266415922269237,0,1,45,977,12,253,16,12,101,4,4,3,12,8,0,0,0,1,0,0,0,54,50-65,2754,0,0,1,0,0,0,1,0,0,1169"/>
  </r>
  <r>
    <n v="121"/>
    <x v="1675"/>
    <s v="High income"/>
    <x v="234"/>
    <s v="Low spender"/>
    <n v="8.2796688132474698E-4"/>
    <n v="0"/>
    <n v="0"/>
    <n v="3"/>
    <n v="890"/>
    <n v="63"/>
    <n v="292"/>
    <n v="0"/>
    <n v="25"/>
    <n v="12"/>
    <n v="4"/>
    <n v="8"/>
    <n v="4"/>
    <n v="7"/>
    <n v="6"/>
    <x v="1"/>
    <n v="0"/>
    <n v="0"/>
    <n v="0"/>
    <n v="0"/>
    <n v="0"/>
    <n v="1"/>
    <n v="55"/>
    <s v="50-65"/>
    <n v="2823"/>
    <n v="0"/>
    <n v="0"/>
    <n v="0"/>
    <n v="1"/>
    <n v="0"/>
    <n v="0"/>
    <n v="0"/>
    <n v="0"/>
    <n v="1"/>
    <n v="1258"/>
    <d v="2015-01-22T00:00:00"/>
    <n v="1"/>
    <s v="January"/>
    <n v="1"/>
    <s v="121,65220,High income,54,Low spender,0.000827966881324747,0,0,3,890,63,292,0,25,12,4,8,4,7,6,0,0,0,0,0,0,1,55,50-65,2823,0,0,0,1,0,0,0,0,1,1258"/>
  </r>
  <r>
    <n v="985"/>
    <x v="1676"/>
    <s v="High income"/>
    <x v="271"/>
    <s v="High spender"/>
    <n v="1.2769330955010051E-2"/>
    <n v="0"/>
    <n v="0"/>
    <n v="69"/>
    <n v="1016"/>
    <n v="12"/>
    <n v="215"/>
    <n v="16"/>
    <n v="12"/>
    <n v="63"/>
    <n v="1"/>
    <n v="4"/>
    <n v="5"/>
    <n v="10"/>
    <n v="3"/>
    <x v="1"/>
    <n v="0"/>
    <n v="0"/>
    <n v="1"/>
    <n v="0"/>
    <n v="0"/>
    <n v="0"/>
    <n v="65"/>
    <s v="50-65"/>
    <n v="2552"/>
    <n v="1"/>
    <n v="0"/>
    <n v="0"/>
    <n v="0"/>
    <n v="0"/>
    <n v="0"/>
    <n v="0"/>
    <n v="1"/>
    <n v="0"/>
    <n v="1208"/>
    <d v="2015-10-20T00:00:00"/>
    <n v="10"/>
    <s v="October"/>
    <n v="1"/>
    <s v="985,70638,High income,902,High spender,0.0127693309550101,0,0,69,1016,12,215,16,12,63,1,4,5,10,3,0,0,0,1,0,0,0,65,50-65,2552,1,0,0,0,0,0,0,1,0,1208"/>
  </r>
  <r>
    <n v="543"/>
    <x v="1677"/>
    <s v="High income"/>
    <x v="156"/>
    <s v="Low spender"/>
    <n v="2.7012425715829281E-3"/>
    <n v="0"/>
    <n v="0"/>
    <n v="48"/>
    <n v="758"/>
    <n v="12"/>
    <n v="385"/>
    <n v="33"/>
    <n v="89"/>
    <n v="89"/>
    <n v="1"/>
    <n v="9"/>
    <n v="7"/>
    <n v="13"/>
    <n v="4"/>
    <x v="1"/>
    <n v="0"/>
    <n v="0"/>
    <n v="0"/>
    <n v="0"/>
    <n v="0"/>
    <n v="0"/>
    <n v="32"/>
    <s v="24-35"/>
    <n v="2691"/>
    <n v="0"/>
    <n v="1"/>
    <n v="0"/>
    <n v="0"/>
    <n v="0"/>
    <n v="0"/>
    <n v="1"/>
    <n v="0"/>
    <n v="0"/>
    <n v="1188"/>
    <d v="2015-06-03T00:00:00"/>
    <n v="6"/>
    <s v="June"/>
    <n v="1"/>
    <s v="543,68487,High income,185,Low spender,0.00270124257158293,0,0,48,758,12,385,33,89,89,1,9,7,13,4,0,0,0,0,0,0,0,32,24-35,2691,0,1,0,0,0,0,1,0,0,1188"/>
  </r>
  <r>
    <n v="1556"/>
    <x v="1678"/>
    <s v="High income"/>
    <x v="181"/>
    <s v="Low spender"/>
    <n v="5.008797503307091E-4"/>
    <n v="0"/>
    <n v="0"/>
    <n v="20"/>
    <n v="881"/>
    <n v="38"/>
    <n v="319"/>
    <n v="16"/>
    <n v="25"/>
    <n v="12"/>
    <n v="1"/>
    <n v="4"/>
    <n v="5"/>
    <n v="10"/>
    <n v="2"/>
    <x v="1"/>
    <n v="0"/>
    <n v="0"/>
    <n v="0"/>
    <n v="0"/>
    <n v="0"/>
    <n v="0"/>
    <n v="62"/>
    <s v="50-65"/>
    <n v="2373"/>
    <n v="0"/>
    <n v="0"/>
    <n v="0"/>
    <n v="1"/>
    <n v="0"/>
    <n v="0"/>
    <n v="0"/>
    <n v="0"/>
    <n v="1"/>
    <n v="1267"/>
    <d v="2016-04-16T00:00:00"/>
    <n v="4"/>
    <s v="April"/>
    <n v="1"/>
    <s v="1556,77863,High income,39,Low spender,0.000500879750330709,0,0,20,881,38,319,16,25,12,1,4,5,10,2,0,0,0,0,0,0,0,62,50-65,2373,0,0,0,1,0,0,0,0,1,1267"/>
  </r>
  <r>
    <n v="884"/>
    <x v="1679"/>
    <s v="High income"/>
    <x v="189"/>
    <s v="Low spender"/>
    <n v="5.5282141171711721E-4"/>
    <n v="0"/>
    <n v="0"/>
    <n v="9"/>
    <n v="1001"/>
    <n v="12"/>
    <n v="240"/>
    <n v="16"/>
    <n v="12"/>
    <n v="12"/>
    <n v="1"/>
    <n v="5"/>
    <n v="4"/>
    <n v="10"/>
    <n v="2"/>
    <x v="1"/>
    <n v="0"/>
    <n v="0"/>
    <n v="0"/>
    <n v="0"/>
    <n v="0"/>
    <n v="0"/>
    <n v="45"/>
    <s v="36-50"/>
    <n v="2583"/>
    <n v="1"/>
    <n v="0"/>
    <n v="0"/>
    <n v="0"/>
    <n v="0"/>
    <n v="0"/>
    <n v="0"/>
    <n v="0"/>
    <n v="1"/>
    <n v="1269"/>
    <d v="2015-09-19T00:00:00"/>
    <n v="9"/>
    <s v="September"/>
    <n v="1"/>
    <s v="884,74165,High income,41,Low spender,0.000552821411717117,0,0,9,1001,12,240,16,12,12,1,5,4,10,2,0,0,0,0,0,0,0,45,36-50,2583,1,0,0,0,0,0,0,0,1,1269"/>
  </r>
  <r>
    <n v="336"/>
    <x v="1680"/>
    <s v="High income"/>
    <x v="850"/>
    <s v="High spender"/>
    <n v="8.1323225361819435E-3"/>
    <n v="1"/>
    <n v="1"/>
    <n v="39"/>
    <n v="826"/>
    <n v="50"/>
    <n v="317"/>
    <n v="50"/>
    <n v="38"/>
    <n v="38"/>
    <n v="9"/>
    <n v="5"/>
    <n v="2"/>
    <n v="12"/>
    <n v="8"/>
    <x v="1"/>
    <n v="0"/>
    <n v="0"/>
    <n v="0"/>
    <n v="0"/>
    <n v="0"/>
    <n v="0"/>
    <n v="66"/>
    <s v="66+"/>
    <n v="2757"/>
    <n v="0"/>
    <n v="1"/>
    <n v="0"/>
    <n v="0"/>
    <n v="0"/>
    <n v="0"/>
    <n v="0"/>
    <n v="0"/>
    <n v="1"/>
    <n v="1243"/>
    <d v="2015-03-29T00:00:00"/>
    <n v="3"/>
    <s v="March"/>
    <n v="1"/>
    <s v="336,72550,High income,590,High spender,0.00813232253618194,1,1,39,826,50,317,50,38,38,9,5,2,12,8,0,0,0,0,0,0,0,66,66+,2757,0,1,0,0,0,0,0,0,1,1243"/>
  </r>
  <r>
    <n v="1211"/>
    <x v="1681"/>
    <s v="High income"/>
    <x v="851"/>
    <s v="High spender"/>
    <n v="7.8785221986800123E-3"/>
    <n v="0"/>
    <n v="0"/>
    <n v="89"/>
    <n v="734"/>
    <n v="22"/>
    <n v="350"/>
    <n v="151"/>
    <n v="25"/>
    <n v="100"/>
    <n v="1"/>
    <n v="3"/>
    <n v="9"/>
    <n v="13"/>
    <n v="1"/>
    <x v="1"/>
    <n v="0"/>
    <n v="0"/>
    <n v="0"/>
    <n v="1"/>
    <n v="0"/>
    <n v="0"/>
    <n v="58"/>
    <s v="50-65"/>
    <n v="2477"/>
    <n v="0"/>
    <n v="0"/>
    <n v="0"/>
    <n v="1"/>
    <n v="0"/>
    <n v="1"/>
    <n v="0"/>
    <n v="0"/>
    <n v="0"/>
    <n v="1182"/>
    <d v="2016-01-03T00:00:00"/>
    <n v="1"/>
    <s v="January"/>
    <n v="1"/>
    <s v="1211,82122,High income,647,High spender,0.00787852219868001,0,0,89,734,22,350,151,25,100,1,3,9,13,1,0,0,0,0,1,0,0,58,50-65,2477,0,0,0,1,0,1,0,0,0,1182"/>
  </r>
  <r>
    <n v="486"/>
    <x v="1682"/>
    <s v="High income"/>
    <x v="613"/>
    <s v="High spender"/>
    <n v="9.4656294245851827E-3"/>
    <n v="0"/>
    <n v="1"/>
    <n v="37"/>
    <n v="1063"/>
    <n v="89"/>
    <n v="102"/>
    <n v="16"/>
    <n v="12"/>
    <n v="25"/>
    <n v="4"/>
    <n v="9"/>
    <n v="4"/>
    <n v="6"/>
    <n v="6"/>
    <x v="1"/>
    <n v="0"/>
    <n v="0"/>
    <n v="0"/>
    <n v="0"/>
    <n v="0"/>
    <n v="0"/>
    <n v="61"/>
    <s v="50-65"/>
    <n v="2705"/>
    <n v="1"/>
    <n v="0"/>
    <n v="0"/>
    <n v="0"/>
    <n v="0"/>
    <n v="0"/>
    <n v="0"/>
    <n v="0"/>
    <n v="1"/>
    <n v="1257"/>
    <d v="2015-05-20T00:00:00"/>
    <n v="5"/>
    <s v="May"/>
    <n v="1"/>
    <s v="486,62859,High income,595,High spender,0.00946562942458518,0,1,37,1063,89,102,16,12,25,4,9,4,6,6,0,0,0,0,0,0,0,61,50-65,2705,1,0,0,0,0,0,0,0,1,1257"/>
  </r>
  <r>
    <n v="1294"/>
    <x v="1683"/>
    <s v="High income"/>
    <x v="334"/>
    <s v="Low spender"/>
    <n v="3.3843810813097557E-4"/>
    <n v="0"/>
    <n v="0"/>
    <n v="28"/>
    <n v="712"/>
    <n v="50"/>
    <n v="420"/>
    <n v="65"/>
    <n v="38"/>
    <n v="38"/>
    <n v="1"/>
    <n v="8"/>
    <n v="4"/>
    <n v="7"/>
    <n v="4"/>
    <x v="1"/>
    <n v="0"/>
    <n v="0"/>
    <n v="0"/>
    <n v="0"/>
    <n v="0"/>
    <n v="1"/>
    <n v="36"/>
    <s v="36-50"/>
    <n v="2451"/>
    <n v="0"/>
    <n v="0"/>
    <n v="1"/>
    <n v="0"/>
    <n v="0"/>
    <n v="0"/>
    <n v="0"/>
    <n v="0"/>
    <n v="1"/>
    <n v="1247"/>
    <d v="2016-01-29T00:00:00"/>
    <n v="1"/>
    <s v="January"/>
    <n v="1"/>
    <s v="1294,82733,High income,28,Low spender,0.000338438108130976,0,0,28,712,50,420,65,38,38,1,8,4,7,4,0,0,0,0,0,0,1,36,36-50,2451,0,0,1,0,0,0,0,0,1,1247"/>
  </r>
  <r>
    <n v="1949"/>
    <x v="1684"/>
    <s v="High income"/>
    <x v="114"/>
    <s v="Low spender"/>
    <n v="8.8827477299644689E-4"/>
    <n v="0"/>
    <n v="0"/>
    <n v="41"/>
    <n v="635"/>
    <n v="114"/>
    <n v="254"/>
    <n v="132"/>
    <n v="152"/>
    <n v="76"/>
    <n v="1"/>
    <n v="6"/>
    <n v="6"/>
    <n v="7"/>
    <n v="3"/>
    <x v="1"/>
    <n v="0"/>
    <n v="0"/>
    <n v="0"/>
    <n v="1"/>
    <n v="0"/>
    <n v="0"/>
    <n v="55"/>
    <s v="50-65"/>
    <n v="2242"/>
    <n v="0"/>
    <n v="1"/>
    <n v="0"/>
    <n v="0"/>
    <n v="0"/>
    <n v="1"/>
    <n v="0"/>
    <n v="0"/>
    <n v="0"/>
    <n v="1211"/>
    <d v="2016-08-25T00:00:00"/>
    <n v="8"/>
    <s v="August"/>
    <n v="1"/>
    <s v="1949,70924,High income,63,Low spender,0.000888274772996447,0,0,41,635,114,254,132,152,76,1,6,6,7,3,0,0,0,0,1,0,0,55,50-65,2242,0,1,0,0,0,1,0,0,0,1211"/>
  </r>
  <r>
    <n v="415"/>
    <x v="1685"/>
    <s v="High income"/>
    <x v="690"/>
    <s v="Low spender"/>
    <n v="3.676834528304555E-3"/>
    <n v="0"/>
    <n v="1"/>
    <n v="23"/>
    <n v="736"/>
    <n v="114"/>
    <n v="279"/>
    <n v="82"/>
    <n v="76"/>
    <n v="190"/>
    <n v="6"/>
    <n v="5"/>
    <n v="6"/>
    <n v="8"/>
    <n v="3"/>
    <x v="1"/>
    <n v="0"/>
    <n v="0"/>
    <n v="0"/>
    <n v="0"/>
    <n v="0"/>
    <n v="0"/>
    <n v="54"/>
    <s v="50-65"/>
    <n v="2732"/>
    <n v="0"/>
    <n v="0"/>
    <n v="0"/>
    <n v="1"/>
    <n v="0"/>
    <n v="0"/>
    <n v="1"/>
    <n v="0"/>
    <n v="0"/>
    <n v="1097"/>
    <d v="2015-04-23T00:00:00"/>
    <n v="4"/>
    <s v="April"/>
    <n v="1"/>
    <s v="415,70713,High income,260,Low spender,0.00367683452830455,0,1,23,736,114,279,82,76,190,6,5,6,8,3,0,0,0,0,0,0,0,54,50-65,2732,0,0,0,1,0,0,1,0,0,1097"/>
  </r>
  <r>
    <n v="1833"/>
    <x v="1686"/>
    <s v="High income"/>
    <x v="553"/>
    <s v="High spender"/>
    <n v="9.7774173199963958E-3"/>
    <n v="0"/>
    <n v="0"/>
    <n v="83"/>
    <n v="789"/>
    <n v="25"/>
    <n v="420"/>
    <n v="16"/>
    <n v="38"/>
    <n v="0"/>
    <n v="1"/>
    <n v="2"/>
    <n v="8"/>
    <n v="9"/>
    <n v="1"/>
    <x v="1"/>
    <n v="0"/>
    <n v="0"/>
    <n v="0"/>
    <n v="0"/>
    <n v="0"/>
    <n v="0"/>
    <n v="51"/>
    <s v="50-65"/>
    <n v="2277"/>
    <n v="0"/>
    <n v="0"/>
    <n v="1"/>
    <n v="0"/>
    <n v="0"/>
    <n v="0"/>
    <n v="0"/>
    <n v="0"/>
    <n v="1"/>
    <n v="1288"/>
    <d v="2016-07-21T00:00:00"/>
    <n v="7"/>
    <s v="July"/>
    <n v="1"/>
    <s v="1833,66582,High income,651,High spender,0.0097774173199964,0,0,83,789,25,420,16,38,0,1,2,8,9,1,0,0,0,0,0,0,0,51,50-65,2277,0,0,1,0,0,0,0,0,1,1288"/>
  </r>
  <r>
    <n v="203"/>
    <x v="1687"/>
    <s v="High income"/>
    <x v="451"/>
    <s v="Low spender"/>
    <n v="3.2423474595607221E-4"/>
    <n v="1"/>
    <n v="2"/>
    <n v="98"/>
    <n v="433"/>
    <n v="89"/>
    <n v="650"/>
    <n v="16"/>
    <n v="102"/>
    <n v="102"/>
    <n v="10"/>
    <n v="4"/>
    <n v="6"/>
    <n v="9"/>
    <n v="7"/>
    <x v="1"/>
    <n v="0"/>
    <n v="0"/>
    <n v="0"/>
    <n v="0"/>
    <n v="0"/>
    <n v="0"/>
    <n v="50"/>
    <s v="36-50"/>
    <n v="2801"/>
    <n v="0"/>
    <n v="0"/>
    <n v="1"/>
    <n v="0"/>
    <n v="0"/>
    <n v="0"/>
    <n v="1"/>
    <n v="0"/>
    <n v="0"/>
    <n v="1188"/>
    <d v="2015-02-13T00:00:00"/>
    <n v="2"/>
    <s v="February"/>
    <n v="1"/>
    <s v="203,83273,High income,27,Low spender,0.000324234745956072,1,2,98,433,89,650,16,102,102,10,4,6,9,7,0,0,0,0,0,0,0,50,36-50,2801,0,0,1,0,0,0,1,0,0,1188"/>
  </r>
  <r>
    <n v="82"/>
    <x v="1688"/>
    <s v="High income"/>
    <x v="369"/>
    <s v="Low spender"/>
    <n v="9.634061067516122E-4"/>
    <n v="1"/>
    <n v="0"/>
    <n v="66"/>
    <n v="1047"/>
    <n v="0"/>
    <n v="140"/>
    <n v="67"/>
    <n v="38"/>
    <n v="153"/>
    <n v="2"/>
    <n v="4"/>
    <n v="3"/>
    <n v="12"/>
    <n v="8"/>
    <x v="1"/>
    <n v="0"/>
    <n v="0"/>
    <n v="0"/>
    <n v="0"/>
    <n v="0"/>
    <n v="0"/>
    <n v="35"/>
    <s v="24-35"/>
    <n v="2833"/>
    <n v="0"/>
    <n v="1"/>
    <n v="0"/>
    <n v="0"/>
    <n v="0"/>
    <n v="0"/>
    <n v="0"/>
    <n v="0"/>
    <n v="1"/>
    <n v="1139"/>
    <d v="2015-01-12T00:00:00"/>
    <n v="1"/>
    <s v="January"/>
    <n v="1"/>
    <s v="82,64355,High income,62,Low spender,0.000963406106751612,1,0,66,1047,0,140,67,38,153,2,4,3,12,8,0,0,0,0,0,0,0,35,24-35,2833,0,1,0,0,0,0,0,0,1,1139"/>
  </r>
  <r>
    <n v="880"/>
    <x v="1689"/>
    <s v="High income"/>
    <x v="181"/>
    <s v="Low spender"/>
    <n v="4.8743297796552973E-4"/>
    <n v="0"/>
    <n v="1"/>
    <n v="3"/>
    <n v="421"/>
    <n v="76"/>
    <n v="536"/>
    <n v="82"/>
    <n v="178"/>
    <n v="102"/>
    <n v="2"/>
    <n v="8"/>
    <n v="6"/>
    <n v="5"/>
    <n v="4"/>
    <x v="1"/>
    <n v="0"/>
    <n v="0"/>
    <n v="0"/>
    <n v="0"/>
    <n v="0"/>
    <n v="0"/>
    <n v="40"/>
    <s v="36-50"/>
    <n v="2585"/>
    <n v="0"/>
    <n v="1"/>
    <n v="0"/>
    <n v="0"/>
    <n v="0"/>
    <n v="0"/>
    <n v="1"/>
    <n v="0"/>
    <n v="0"/>
    <n v="1191"/>
    <d v="2015-09-17T00:00:00"/>
    <n v="9"/>
    <s v="September"/>
    <n v="1"/>
    <s v="880,80011,High income,39,Low spender,0.00048743297796553,0,1,3,421,76,536,82,178,102,2,8,6,5,4,0,0,0,0,0,0,0,40,36-50,2585,0,1,0,0,0,0,1,0,0,1191"/>
  </r>
  <r>
    <n v="289"/>
    <x v="1690"/>
    <s v="High income"/>
    <x v="482"/>
    <s v="Low spender"/>
    <n v="1.7115960633290543E-4"/>
    <n v="0"/>
    <n v="0"/>
    <n v="74"/>
    <n v="324"/>
    <n v="132"/>
    <n v="693"/>
    <n v="27"/>
    <n v="118"/>
    <n v="88"/>
    <n v="1"/>
    <n v="4"/>
    <n v="11"/>
    <n v="7"/>
    <n v="2"/>
    <x v="1"/>
    <n v="0"/>
    <n v="0"/>
    <n v="0"/>
    <n v="0"/>
    <n v="0"/>
    <n v="0"/>
    <n v="68"/>
    <s v="66+"/>
    <n v="2770"/>
    <n v="0"/>
    <n v="1"/>
    <n v="0"/>
    <n v="0"/>
    <n v="0"/>
    <n v="0"/>
    <n v="1"/>
    <n v="0"/>
    <n v="0"/>
    <n v="1206"/>
    <d v="2015-03-16T00:00:00"/>
    <n v="3"/>
    <s v="March"/>
    <n v="1"/>
    <s v="289,81795,High income,14,Low spender,0.000171159606332905,0,0,74,324,132,693,27,118,88,1,4,11,7,2,0,0,0,0,0,0,0,68,66+,2770,0,1,0,0,0,0,1,0,0,1206"/>
  </r>
  <r>
    <n v="176"/>
    <x v="1691"/>
    <s v="High income"/>
    <x v="356"/>
    <s v="Low spender"/>
    <n v="6.1256110597307132E-4"/>
    <n v="0"/>
    <n v="0"/>
    <n v="56"/>
    <n v="536"/>
    <n v="27"/>
    <n v="590"/>
    <n v="38"/>
    <n v="107"/>
    <n v="67"/>
    <n v="1"/>
    <n v="5"/>
    <n v="10"/>
    <n v="12"/>
    <n v="6"/>
    <x v="1"/>
    <n v="0"/>
    <n v="1"/>
    <n v="0"/>
    <n v="1"/>
    <n v="1"/>
    <n v="1"/>
    <n v="25"/>
    <s v="24-35"/>
    <n v="2808"/>
    <n v="0"/>
    <n v="0"/>
    <n v="1"/>
    <n v="0"/>
    <n v="0"/>
    <n v="1"/>
    <n v="0"/>
    <n v="0"/>
    <n v="0"/>
    <n v="1231"/>
    <d v="2015-02-06T00:00:00"/>
    <n v="2"/>
    <s v="February"/>
    <n v="1"/>
    <s v="176,83257,High income,51,Low spender,0.000612561105973071,0,0,56,536,27,590,38,107,67,1,5,10,12,6,0,0,1,0,1,1,1,25,24-35,2808,0,0,1,0,0,1,0,0,0,1231"/>
  </r>
  <r>
    <n v="774"/>
    <x v="1692"/>
    <s v="High income"/>
    <x v="17"/>
    <s v="Low spender"/>
    <n v="6.5087216870606608E-4"/>
    <n v="0"/>
    <n v="1"/>
    <n v="47"/>
    <n v="563"/>
    <n v="76"/>
    <n v="384"/>
    <n v="84"/>
    <n v="192"/>
    <n v="89"/>
    <n v="4"/>
    <n v="6"/>
    <n v="10"/>
    <n v="13"/>
    <n v="4"/>
    <x v="1"/>
    <n v="0"/>
    <n v="0"/>
    <n v="0"/>
    <n v="0"/>
    <n v="0"/>
    <n v="0"/>
    <n v="45"/>
    <s v="36-50"/>
    <n v="2618"/>
    <n v="0"/>
    <n v="1"/>
    <n v="0"/>
    <n v="0"/>
    <n v="0"/>
    <n v="0"/>
    <n v="1"/>
    <n v="0"/>
    <n v="0"/>
    <n v="1210"/>
    <d v="2015-08-15T00:00:00"/>
    <n v="8"/>
    <s v="August"/>
    <n v="1"/>
    <s v="774,61456,High income,40,Low spender,0.000650872168706066,0,1,47,563,76,384,84,192,89,4,6,10,13,4,0,0,0,0,0,0,0,45,36-50,2618,0,1,0,0,0,0,1,0,0,1210"/>
  </r>
  <r>
    <n v="405"/>
    <x v="1693"/>
    <s v="High income"/>
    <x v="402"/>
    <s v="Low spender"/>
    <n v="1.183151916706105E-4"/>
    <n v="0"/>
    <n v="1"/>
    <n v="67"/>
    <n v="1115"/>
    <n v="12"/>
    <n v="128"/>
    <n v="33"/>
    <n v="12"/>
    <n v="76"/>
    <n v="1"/>
    <n v="2"/>
    <n v="3"/>
    <n v="4"/>
    <n v="6"/>
    <x v="1"/>
    <n v="1"/>
    <n v="0"/>
    <n v="1"/>
    <n v="0"/>
    <n v="0"/>
    <n v="0"/>
    <n v="45"/>
    <s v="36-50"/>
    <n v="2736"/>
    <n v="0"/>
    <n v="1"/>
    <n v="0"/>
    <n v="0"/>
    <n v="0"/>
    <n v="0"/>
    <n v="1"/>
    <n v="0"/>
    <n v="0"/>
    <n v="1224"/>
    <d v="2015-04-19T00:00:00"/>
    <n v="4"/>
    <s v="April"/>
    <n v="1"/>
    <s v="405,76068,High income,9,Low spender,0.000118315191670611,0,1,67,1115,12,128,33,12,76,1,2,3,4,6,0,1,0,1,0,0,0,45,36-50,2736,0,1,0,0,0,0,1,0,0,1224"/>
  </r>
  <r>
    <n v="891"/>
    <x v="1694"/>
    <s v="High income"/>
    <x v="90"/>
    <s v="Low spender"/>
    <n v="1.3536221060492905E-3"/>
    <n v="0"/>
    <n v="0"/>
    <n v="88"/>
    <n v="714"/>
    <n v="76"/>
    <n v="395"/>
    <n v="116"/>
    <n v="0"/>
    <n v="12"/>
    <n v="1"/>
    <n v="4"/>
    <n v="6"/>
    <n v="9"/>
    <n v="1"/>
    <x v="1"/>
    <n v="0"/>
    <n v="0"/>
    <n v="0"/>
    <n v="0"/>
    <n v="0"/>
    <n v="1"/>
    <n v="58"/>
    <s v="50-65"/>
    <n v="2581"/>
    <n v="1"/>
    <n v="0"/>
    <n v="0"/>
    <n v="0"/>
    <n v="0"/>
    <n v="0"/>
    <n v="0"/>
    <n v="0"/>
    <n v="1"/>
    <n v="1289"/>
    <d v="2015-09-21T00:00:00"/>
    <n v="9"/>
    <s v="September"/>
    <n v="1"/>
    <s v="891,85696,High income,116,Low spender,0.00135362210604929,0,0,88,714,76,395,116,0,12,1,4,6,9,1,0,0,0,0,0,0,1,58,50-65,2581,1,0,0,0,0,0,0,0,1,1289"/>
  </r>
  <r>
    <n v="1599"/>
    <x v="1695"/>
    <s v="High income"/>
    <x v="452"/>
    <s v="Low spender"/>
    <n v="6.5873649273489655E-4"/>
    <n v="0"/>
    <n v="0"/>
    <n v="57"/>
    <n v="794"/>
    <n v="115"/>
    <n v="243"/>
    <n v="150"/>
    <n v="0"/>
    <n v="205"/>
    <n v="1"/>
    <n v="8"/>
    <n v="5"/>
    <n v="6"/>
    <n v="3"/>
    <x v="1"/>
    <n v="0"/>
    <n v="0"/>
    <n v="0"/>
    <n v="0"/>
    <n v="0"/>
    <n v="0"/>
    <n v="69"/>
    <s v="66+"/>
    <n v="2358"/>
    <n v="0"/>
    <n v="1"/>
    <n v="0"/>
    <n v="0"/>
    <n v="0"/>
    <n v="0"/>
    <n v="0"/>
    <n v="0"/>
    <n v="1"/>
    <n v="1097"/>
    <d v="2016-05-01T00:00:00"/>
    <n v="5"/>
    <s v="May"/>
    <n v="1"/>
    <s v="1599,78939,High income,52,Low spender,0.000658736492734897,0,0,57,794,115,243,150,0,205,1,8,5,6,3,0,0,0,0,0,0,0,69,66+,2358,0,1,0,0,0,0,0,0,1,1097"/>
  </r>
  <r>
    <n v="451"/>
    <x v="1696"/>
    <s v="High income"/>
    <x v="375"/>
    <s v="Low spender"/>
    <n v="4.2285465332325315E-4"/>
    <n v="0"/>
    <n v="0"/>
    <n v="93"/>
    <n v="482"/>
    <n v="35"/>
    <n v="553"/>
    <n v="72"/>
    <n v="160"/>
    <n v="17"/>
    <n v="1"/>
    <n v="4"/>
    <n v="4"/>
    <n v="9"/>
    <n v="2"/>
    <x v="1"/>
    <n v="0"/>
    <n v="0"/>
    <n v="0"/>
    <n v="0"/>
    <n v="0"/>
    <n v="0"/>
    <n v="49"/>
    <s v="36-50"/>
    <n v="2719"/>
    <n v="0"/>
    <n v="1"/>
    <n v="0"/>
    <n v="0"/>
    <n v="0"/>
    <n v="1"/>
    <n v="0"/>
    <n v="0"/>
    <n v="0"/>
    <n v="1285"/>
    <d v="2015-05-06T00:00:00"/>
    <n v="5"/>
    <s v="May"/>
    <n v="1"/>
    <s v="451,78041,High income,33,Low spender,0.000422854653323253,0,0,93,482,35,553,72,160,17,1,4,4,9,2,0,0,0,0,0,0,0,49,36-50,2719,0,1,0,0,0,1,0,0,0,1285"/>
  </r>
  <r>
    <n v="77"/>
    <x v="1697"/>
    <s v="High income"/>
    <x v="201"/>
    <s v="Low spender"/>
    <n v="4.0273862263391061E-4"/>
    <n v="0"/>
    <n v="0"/>
    <n v="12"/>
    <n v="565"/>
    <n v="42"/>
    <n v="548"/>
    <n v="64"/>
    <n v="83"/>
    <n v="99"/>
    <n v="1"/>
    <n v="5"/>
    <n v="6"/>
    <n v="4"/>
    <n v="3"/>
    <x v="1"/>
    <n v="0"/>
    <n v="0"/>
    <n v="0"/>
    <n v="0"/>
    <n v="0"/>
    <n v="1"/>
    <n v="64"/>
    <s v="50-65"/>
    <n v="2835"/>
    <n v="0"/>
    <n v="1"/>
    <n v="0"/>
    <n v="0"/>
    <n v="0"/>
    <n v="0"/>
    <n v="1"/>
    <n v="0"/>
    <n v="0"/>
    <n v="1203"/>
    <d v="2015-01-10T00:00:00"/>
    <n v="1"/>
    <s v="January"/>
    <n v="1"/>
    <s v="77,79456,High income,32,Low spender,0.000402738622633911,0,0,12,565,42,548,64,83,99,1,5,6,4,3,0,0,0,0,0,0,1,64,50-65,2835,0,1,0,0,0,0,1,0,0,1203"/>
  </r>
  <r>
    <n v="256"/>
    <x v="1698"/>
    <s v="High income"/>
    <x v="235"/>
    <s v="Low spender"/>
    <n v="5.2639727511998762E-4"/>
    <n v="0"/>
    <n v="0"/>
    <n v="98"/>
    <n v="920"/>
    <n v="138"/>
    <n v="168"/>
    <n v="36"/>
    <n v="46"/>
    <n v="30"/>
    <n v="1"/>
    <n v="9"/>
    <n v="4"/>
    <n v="10"/>
    <n v="6"/>
    <x v="1"/>
    <n v="0"/>
    <n v="0"/>
    <n v="0"/>
    <n v="0"/>
    <n v="0"/>
    <n v="0"/>
    <n v="52"/>
    <s v="50-65"/>
    <n v="2782"/>
    <n v="0"/>
    <n v="1"/>
    <n v="0"/>
    <n v="0"/>
    <n v="0"/>
    <n v="0"/>
    <n v="1"/>
    <n v="0"/>
    <n v="0"/>
    <n v="1278"/>
    <d v="2015-03-04T00:00:00"/>
    <n v="3"/>
    <s v="March"/>
    <n v="1"/>
    <s v="256,64590,High income,34,Low spender,0.000526397275119988,0,0,98,920,138,168,36,46,30,1,9,4,10,6,0,0,0,0,0,0,0,52,50-65,2782,0,1,0,0,0,0,1,0,0,1278"/>
  </r>
  <r>
    <n v="1702"/>
    <x v="1699"/>
    <s v="High income"/>
    <x v="53"/>
    <s v="Low spender"/>
    <n v="2.6061312667169606E-4"/>
    <n v="0"/>
    <n v="0"/>
    <n v="52"/>
    <n v="407"/>
    <n v="114"/>
    <n v="445"/>
    <n v="181"/>
    <n v="165"/>
    <n v="203"/>
    <n v="1"/>
    <n v="3"/>
    <n v="7"/>
    <n v="9"/>
    <n v="1"/>
    <x v="0"/>
    <n v="0"/>
    <n v="0"/>
    <n v="0"/>
    <n v="0"/>
    <n v="0"/>
    <n v="0"/>
    <n v="62"/>
    <s v="50-65"/>
    <n v="2318"/>
    <n v="0"/>
    <n v="1"/>
    <n v="0"/>
    <n v="0"/>
    <n v="0"/>
    <n v="0"/>
    <n v="1"/>
    <n v="0"/>
    <n v="0"/>
    <n v="1109"/>
    <d v="2016-06-10T00:00:00"/>
    <n v="6"/>
    <s v="June"/>
    <n v="1"/>
    <s v="1702,72905,High income,19,Low spender,0.000260613126671696,0,0,52,407,114,445,181,165,203,1,3,7,9,1,1,0,0,0,0,0,0,62,50-65,2318,0,1,0,0,0,0,1,0,0,1109"/>
  </r>
  <r>
    <n v="1509"/>
    <x v="1700"/>
    <s v="High income"/>
    <x v="439"/>
    <s v="Low spender"/>
    <n v="1.0159983972983029E-3"/>
    <n v="0"/>
    <n v="0"/>
    <n v="94"/>
    <n v="292"/>
    <n v="127"/>
    <n v="635"/>
    <n v="132"/>
    <n v="127"/>
    <n v="165"/>
    <n v="1"/>
    <n v="3"/>
    <n v="7"/>
    <n v="9"/>
    <n v="1"/>
    <x v="1"/>
    <n v="0"/>
    <n v="0"/>
    <n v="0"/>
    <n v="0"/>
    <n v="0"/>
    <n v="0"/>
    <n v="55"/>
    <s v="50-65"/>
    <n v="2390"/>
    <n v="0"/>
    <n v="0"/>
    <n v="1"/>
    <n v="0"/>
    <n v="0"/>
    <n v="0"/>
    <n v="0"/>
    <n v="1"/>
    <n v="0"/>
    <n v="1148"/>
    <d v="2016-03-30T00:00:00"/>
    <n v="3"/>
    <s v="March"/>
    <n v="1"/>
    <s v="1509,69882,High income,71,Low spender,0.0010159983972983,0,0,94,292,127,635,132,127,165,1,3,7,9,1,0,0,0,0,0,0,0,55,50-65,2390,0,0,1,0,0,0,0,1,0,1148"/>
  </r>
  <r>
    <n v="519"/>
    <x v="1701"/>
    <s v="High income"/>
    <x v="435"/>
    <s v="Low spender"/>
    <n v="8.9301184906766902E-4"/>
    <n v="0"/>
    <n v="1"/>
    <n v="74"/>
    <n v="925"/>
    <n v="64"/>
    <n v="179"/>
    <n v="133"/>
    <n v="12"/>
    <n v="77"/>
    <n v="2"/>
    <n v="9"/>
    <n v="4"/>
    <n v="6"/>
    <n v="5"/>
    <x v="1"/>
    <n v="0"/>
    <n v="0"/>
    <n v="0"/>
    <n v="0"/>
    <n v="0"/>
    <n v="0"/>
    <n v="67"/>
    <s v="66+"/>
    <n v="2695"/>
    <n v="0"/>
    <n v="1"/>
    <n v="0"/>
    <n v="0"/>
    <n v="0"/>
    <n v="0"/>
    <n v="1"/>
    <n v="0"/>
    <n v="0"/>
    <n v="1236"/>
    <d v="2015-05-30T00:00:00"/>
    <n v="5"/>
    <s v="May"/>
    <n v="1"/>
    <s v="519,75027,High income,67,Low spender,0.000893011849067669,0,1,74,925,64,179,133,12,77,2,9,4,6,5,0,0,0,0,0,0,0,67,66+,2695,0,1,0,0,0,0,1,0,0,1236"/>
  </r>
  <r>
    <n v="940"/>
    <x v="1702"/>
    <s v="High income"/>
    <x v="25"/>
    <s v="Low spender"/>
    <n v="2.5147742990066639E-4"/>
    <n v="0"/>
    <n v="0"/>
    <n v="64"/>
    <n v="333"/>
    <n v="0"/>
    <n v="815"/>
    <n v="129"/>
    <n v="42"/>
    <n v="29"/>
    <n v="1"/>
    <n v="4"/>
    <n v="10"/>
    <n v="11"/>
    <n v="2"/>
    <x v="1"/>
    <n v="0"/>
    <n v="0"/>
    <n v="0"/>
    <n v="0"/>
    <n v="0"/>
    <n v="0"/>
    <n v="60"/>
    <s v="50-65"/>
    <n v="2567"/>
    <n v="0"/>
    <n v="1"/>
    <n v="0"/>
    <n v="0"/>
    <n v="0"/>
    <n v="0"/>
    <n v="1"/>
    <n v="0"/>
    <n v="0"/>
    <n v="1290"/>
    <d v="2015-10-05T00:00:00"/>
    <n v="10"/>
    <s v="October"/>
    <n v="1"/>
    <s v="940,79530,High income,20,Low spender,0.000251477429900666,0,0,64,333,0,815,129,42,29,1,4,10,11,2,0,0,0,0,0,0,0,60,50-65,2567,0,1,0,0,0,0,1,0,0,1290"/>
  </r>
  <r>
    <n v="2077"/>
    <x v="1703"/>
    <s v="High income"/>
    <x v="149"/>
    <s v="Low spender"/>
    <n v="2.3122872374590532E-4"/>
    <n v="0"/>
    <n v="0"/>
    <n v="40"/>
    <n v="760"/>
    <n v="40"/>
    <n v="480"/>
    <n v="0"/>
    <n v="40"/>
    <n v="26"/>
    <n v="1"/>
    <n v="3"/>
    <n v="5"/>
    <n v="12"/>
    <n v="1"/>
    <x v="0"/>
    <n v="0"/>
    <n v="0"/>
    <n v="0"/>
    <n v="1"/>
    <n v="0"/>
    <n v="0"/>
    <n v="31"/>
    <s v="24-35"/>
    <n v="2203"/>
    <n v="0"/>
    <n v="0"/>
    <n v="0"/>
    <n v="1"/>
    <n v="0"/>
    <n v="0"/>
    <n v="0"/>
    <n v="0"/>
    <n v="1"/>
    <n v="1294"/>
    <d v="2016-10-03T00:00:00"/>
    <n v="10"/>
    <s v="October"/>
    <n v="1"/>
    <s v="2077,77845,High income,18,Low spender,0.000231228723745905,0,0,40,760,40,480,0,40,26,1,3,5,12,1,1,0,0,0,1,0,0,31,24-35,2203,0,0,0,1,0,0,0,0,1,1294"/>
  </r>
  <r>
    <n v="404"/>
    <x v="1704"/>
    <s v="High income"/>
    <x v="301"/>
    <s v="High spender"/>
    <n v="1.0817545085765509E-2"/>
    <n v="0"/>
    <n v="0"/>
    <n v="99"/>
    <n v="267"/>
    <n v="38"/>
    <n v="701"/>
    <n v="149"/>
    <n v="165"/>
    <n v="63"/>
    <n v="1"/>
    <n v="5"/>
    <n v="4"/>
    <n v="10"/>
    <n v="3"/>
    <x v="1"/>
    <n v="0"/>
    <n v="0"/>
    <n v="0"/>
    <n v="0"/>
    <n v="0"/>
    <n v="0"/>
    <n v="42"/>
    <s v="36-50"/>
    <n v="2736"/>
    <n v="0"/>
    <n v="1"/>
    <n v="0"/>
    <n v="0"/>
    <n v="0"/>
    <n v="0"/>
    <n v="1"/>
    <n v="0"/>
    <n v="0"/>
    <n v="1257"/>
    <d v="2015-04-19T00:00:00"/>
    <n v="4"/>
    <s v="April"/>
    <n v="1"/>
    <s v="404,65819,High income,712,High spender,0.0108175450857655,0,0,99,267,38,701,149,165,63,1,5,4,10,3,0,0,0,0,0,0,0,42,36-50,2736,0,1,0,0,0,0,1,0,0,1257"/>
  </r>
  <r>
    <n v="2074"/>
    <x v="1705"/>
    <s v="High income"/>
    <x v="525"/>
    <s v="Low spender"/>
    <n v="1.9700551615445231E-3"/>
    <n v="0"/>
    <n v="0"/>
    <n v="57"/>
    <n v="586"/>
    <n v="66"/>
    <n v="653"/>
    <n v="17"/>
    <n v="0"/>
    <n v="26"/>
    <n v="1"/>
    <n v="5"/>
    <n v="9"/>
    <n v="6"/>
    <n v="2"/>
    <x v="1"/>
    <n v="0"/>
    <n v="0"/>
    <n v="0"/>
    <n v="0"/>
    <n v="0"/>
    <n v="0"/>
    <n v="72"/>
    <s v="66+"/>
    <n v="2206"/>
    <n v="0"/>
    <n v="0"/>
    <n v="0"/>
    <n v="1"/>
    <n v="0"/>
    <n v="0"/>
    <n v="0"/>
    <n v="0"/>
    <n v="1"/>
    <n v="1296"/>
    <d v="2016-09-30T00:00:00"/>
    <n v="9"/>
    <s v="September"/>
    <n v="1"/>
    <s v="2074,76140,High income,150,Low spender,0.00197005516154452,0,0,57,586,66,653,17,0,26,1,5,9,6,2,0,0,0,0,0,0,0,72,66+,2206,0,0,0,1,0,0,0,0,1,1296"/>
  </r>
  <r>
    <n v="1526"/>
    <x v="1706"/>
    <s v="High income"/>
    <x v="259"/>
    <s v="Low spender"/>
    <n v="6.0490499046617139E-4"/>
    <n v="0"/>
    <n v="0"/>
    <n v="78"/>
    <n v="760"/>
    <n v="53"/>
    <n v="400"/>
    <n v="17"/>
    <n v="93"/>
    <n v="0"/>
    <n v="1"/>
    <n v="4"/>
    <n v="5"/>
    <n v="11"/>
    <n v="2"/>
    <x v="0"/>
    <n v="0"/>
    <n v="0"/>
    <n v="0"/>
    <n v="0"/>
    <n v="0"/>
    <n v="0"/>
    <n v="60"/>
    <s v="50-65"/>
    <n v="2385"/>
    <n v="0"/>
    <n v="0"/>
    <n v="1"/>
    <n v="0"/>
    <n v="0"/>
    <n v="0"/>
    <n v="0"/>
    <n v="0"/>
    <n v="1"/>
    <n v="1323"/>
    <d v="2016-04-04T00:00:00"/>
    <n v="4"/>
    <s v="April"/>
    <n v="1"/>
    <s v="1526,76045,High income,46,Low spender,0.000604904990466171,0,0,78,760,53,400,17,93,0,1,4,5,11,2,1,0,0,0,0,0,0,60,50-65,2385,0,0,1,0,0,0,0,0,1,1323"/>
  </r>
  <r>
    <n v="2179"/>
    <x v="1707"/>
    <s v="High income"/>
    <x v="405"/>
    <s v="Low spender"/>
    <n v="5.8489793531028833E-4"/>
    <n v="0"/>
    <n v="0"/>
    <n v="73"/>
    <n v="630"/>
    <n v="26"/>
    <n v="611"/>
    <n v="44"/>
    <n v="18"/>
    <n v="54"/>
    <n v="1"/>
    <n v="6"/>
    <n v="6"/>
    <n v="6"/>
    <n v="2"/>
    <x v="1"/>
    <n v="0"/>
    <n v="0"/>
    <n v="0"/>
    <n v="0"/>
    <n v="0"/>
    <n v="0"/>
    <n v="62"/>
    <s v="50-65"/>
    <n v="2167"/>
    <n v="0"/>
    <n v="0"/>
    <n v="1"/>
    <n v="0"/>
    <n v="0"/>
    <n v="1"/>
    <n v="0"/>
    <n v="0"/>
    <n v="0"/>
    <n v="1275"/>
    <d v="2016-11-08T00:00:00"/>
    <n v="11"/>
    <s v="November"/>
    <n v="1"/>
    <s v="2179,85485,High income,50,Low spender,0.000584897935310288,0,0,73,630,26,611,44,18,54,1,6,6,6,2,0,0,0,0,0,0,0,62,50-65,2167,0,0,1,0,0,1,0,0,0,1275"/>
  </r>
  <r>
    <n v="1160"/>
    <x v="1708"/>
    <s v="High income"/>
    <x v="85"/>
    <s v="Low spender"/>
    <n v="1.4310561194161292E-4"/>
    <n v="0"/>
    <n v="0"/>
    <n v="57"/>
    <n v="774"/>
    <n v="70"/>
    <n v="118"/>
    <n v="182"/>
    <n v="187"/>
    <n v="93"/>
    <n v="1"/>
    <n v="4"/>
    <n v="9"/>
    <n v="13"/>
    <n v="1"/>
    <x v="1"/>
    <n v="0"/>
    <n v="0"/>
    <n v="0"/>
    <n v="0"/>
    <n v="0"/>
    <n v="0"/>
    <n v="72"/>
    <s v="66+"/>
    <n v="2494"/>
    <n v="0"/>
    <n v="0"/>
    <n v="1"/>
    <n v="0"/>
    <n v="0"/>
    <n v="0"/>
    <n v="1"/>
    <n v="0"/>
    <n v="0"/>
    <n v="1238"/>
    <d v="2015-12-17T00:00:00"/>
    <n v="12"/>
    <s v="December"/>
    <n v="1"/>
    <s v="1160,90842,High income,13,Low spender,0.000143105611941613,0,0,57,774,70,118,182,187,93,1,4,9,13,1,0,0,0,0,0,0,0,72,66+,2494,0,0,1,0,0,0,1,0,0,1238"/>
  </r>
  <r>
    <n v="1543"/>
    <x v="1709"/>
    <s v="High income"/>
    <x v="484"/>
    <s v="Low spender"/>
    <n v="8.7070091423595991E-4"/>
    <n v="0"/>
    <n v="0"/>
    <n v="62"/>
    <n v="445"/>
    <n v="25"/>
    <n v="706"/>
    <n v="80"/>
    <n v="76"/>
    <n v="48"/>
    <n v="1"/>
    <n v="6"/>
    <n v="5"/>
    <n v="12"/>
    <n v="2"/>
    <x v="0"/>
    <n v="0"/>
    <n v="0"/>
    <n v="0"/>
    <n v="0"/>
    <n v="0"/>
    <n v="0"/>
    <n v="65"/>
    <s v="50-65"/>
    <n v="2377"/>
    <n v="0"/>
    <n v="1"/>
    <n v="0"/>
    <n v="0"/>
    <n v="0"/>
    <n v="0"/>
    <n v="1"/>
    <n v="0"/>
    <n v="0"/>
    <n v="1284"/>
    <d v="2016-04-12T00:00:00"/>
    <n v="4"/>
    <s v="April"/>
    <n v="1"/>
    <s v="1543,80395,High income,70,Low spender,0.00087070091423596,0,0,62,445,25,706,80,76,48,1,6,5,12,2,1,0,0,0,0,0,0,65,50-65,2377,0,1,0,0,0,0,1,0,0,1284"/>
  </r>
  <r>
    <n v="81"/>
    <x v="1710"/>
    <s v="High income"/>
    <x v="494"/>
    <s v="Low spender"/>
    <n v="8.5789351396757876E-4"/>
    <n v="0"/>
    <n v="1"/>
    <n v="62"/>
    <n v="1241"/>
    <n v="0"/>
    <n v="80"/>
    <n v="0"/>
    <n v="13"/>
    <n v="40"/>
    <n v="3"/>
    <n v="3"/>
    <n v="6"/>
    <n v="11"/>
    <n v="8"/>
    <x v="1"/>
    <n v="1"/>
    <n v="0"/>
    <n v="1"/>
    <n v="0"/>
    <n v="0"/>
    <n v="0"/>
    <n v="68"/>
    <s v="66+"/>
    <n v="2834"/>
    <n v="0"/>
    <n v="0"/>
    <n v="0"/>
    <n v="1"/>
    <n v="0"/>
    <n v="0"/>
    <n v="0"/>
    <n v="1"/>
    <n v="0"/>
    <n v="1294"/>
    <d v="2015-01-11T00:00:00"/>
    <n v="1"/>
    <s v="January"/>
    <n v="1"/>
    <s v="81,55951,High income,48,Low spender,0.000857893513967579,0,1,62,1241,0,80,0,13,40,3,3,6,11,8,0,1,0,1,0,0,0,68,66+,2834,0,0,0,1,0,0,0,1,0,1294"/>
  </r>
  <r>
    <n v="1528"/>
    <x v="1711"/>
    <s v="High income"/>
    <x v="181"/>
    <s v="Low spender"/>
    <n v="5.7020044738804337E-4"/>
    <n v="0"/>
    <n v="1"/>
    <n v="6"/>
    <n v="760"/>
    <n v="80"/>
    <n v="466"/>
    <n v="17"/>
    <n v="13"/>
    <n v="80"/>
    <n v="1"/>
    <n v="6"/>
    <n v="9"/>
    <n v="5"/>
    <n v="3"/>
    <x v="1"/>
    <n v="0"/>
    <n v="0"/>
    <n v="0"/>
    <n v="0"/>
    <n v="0"/>
    <n v="0"/>
    <n v="44"/>
    <s v="36-50"/>
    <n v="2383"/>
    <n v="0"/>
    <n v="1"/>
    <n v="0"/>
    <n v="0"/>
    <n v="0"/>
    <n v="0"/>
    <n v="0"/>
    <n v="0"/>
    <n v="1"/>
    <n v="1256"/>
    <d v="2016-04-06T00:00:00"/>
    <n v="4"/>
    <s v="April"/>
    <n v="1"/>
    <s v="1528,68397,High income,39,Low spender,0.000570200447388043,0,1,6,760,80,466,17,13,80,1,6,9,5,3,0,0,0,0,0,0,0,44,36-50,2383,0,1,0,0,0,0,0,0,1,1256"/>
  </r>
  <r>
    <n v="669"/>
    <x v="1712"/>
    <s v="High income"/>
    <x v="53"/>
    <s v="Low spender"/>
    <n v="2.7388571758058005E-4"/>
    <n v="0"/>
    <n v="0"/>
    <n v="10"/>
    <n v="997"/>
    <n v="26"/>
    <n v="269"/>
    <n v="34"/>
    <n v="13"/>
    <n v="42"/>
    <n v="1"/>
    <n v="10"/>
    <n v="4"/>
    <n v="6"/>
    <n v="4"/>
    <x v="1"/>
    <n v="0"/>
    <n v="0"/>
    <n v="1"/>
    <n v="1"/>
    <n v="0"/>
    <n v="1"/>
    <n v="71"/>
    <s v="66+"/>
    <n v="2654"/>
    <n v="0"/>
    <n v="0"/>
    <n v="0"/>
    <n v="1"/>
    <n v="0"/>
    <n v="0"/>
    <n v="1"/>
    <n v="0"/>
    <n v="0"/>
    <n v="1297"/>
    <d v="2015-07-10T00:00:00"/>
    <n v="7"/>
    <s v="July"/>
    <n v="1"/>
    <s v="669,69372,High income,19,Low spender,0.00027388571758058,0,0,10,997,26,269,34,13,42,1,10,4,6,4,0,0,0,1,1,0,1,71,66+,2654,0,0,0,1,0,0,1,0,0,1297"/>
  </r>
  <r>
    <n v="1646"/>
    <x v="1713"/>
    <s v="High income"/>
    <x v="852"/>
    <s v="High spender"/>
    <n v="1.5139206853260468E-2"/>
    <n v="0"/>
    <n v="0"/>
    <n v="87"/>
    <n v="398"/>
    <n v="190"/>
    <n v="537"/>
    <n v="61"/>
    <n v="156"/>
    <n v="37"/>
    <n v="1"/>
    <n v="4"/>
    <n v="5"/>
    <n v="7"/>
    <n v="1"/>
    <x v="0"/>
    <n v="0"/>
    <n v="1"/>
    <n v="0"/>
    <n v="0"/>
    <n v="0"/>
    <n v="0"/>
    <n v="56"/>
    <s v="50-65"/>
    <n v="2341"/>
    <n v="0"/>
    <n v="0"/>
    <n v="1"/>
    <n v="0"/>
    <n v="0"/>
    <n v="0"/>
    <n v="1"/>
    <n v="0"/>
    <n v="0"/>
    <n v="1305"/>
    <d v="2016-05-18T00:00:00"/>
    <n v="5"/>
    <s v="May"/>
    <n v="1"/>
    <s v="1646,81246,High income,1230,High spender,0.0151392068532605,0,0,87,398,190,537,61,156,37,1,4,5,7,1,1,0,1,0,0,0,0,56,50-65,2341,0,0,1,0,0,0,1,0,0,1305"/>
  </r>
  <r>
    <n v="302"/>
    <x v="1714"/>
    <s v="High income"/>
    <x v="23"/>
    <s v="Low spender"/>
    <n v="4.9889826632852456E-4"/>
    <n v="0"/>
    <n v="0"/>
    <n v="62"/>
    <n v="322"/>
    <n v="53"/>
    <n v="899"/>
    <n v="34"/>
    <n v="40"/>
    <n v="53"/>
    <n v="1"/>
    <n v="4"/>
    <n v="6"/>
    <n v="10"/>
    <n v="2"/>
    <x v="1"/>
    <n v="0"/>
    <n v="0"/>
    <n v="0"/>
    <n v="0"/>
    <n v="0"/>
    <n v="0"/>
    <n v="42"/>
    <s v="36-50"/>
    <n v="2767"/>
    <n v="0"/>
    <n v="1"/>
    <n v="0"/>
    <n v="0"/>
    <n v="0"/>
    <n v="0"/>
    <n v="0"/>
    <n v="0"/>
    <n v="1"/>
    <n v="1295"/>
    <d v="2015-03-19T00:00:00"/>
    <n v="3"/>
    <s v="March"/>
    <n v="1"/>
    <s v="302,72159,High income,36,Low spender,0.000498898266328525,0,0,62,322,53,899,34,40,53,1,4,6,10,2,0,0,0,0,0,0,0,42,36-50,2767,0,1,0,0,0,0,0,0,1,1295"/>
  </r>
  <r>
    <n v="1862"/>
    <x v="1715"/>
    <s v="High income"/>
    <x v="181"/>
    <s v="Low spender"/>
    <n v="4.7314593519113884E-4"/>
    <n v="0"/>
    <n v="0"/>
    <n v="35"/>
    <n v="482"/>
    <n v="147"/>
    <n v="509"/>
    <n v="104"/>
    <n v="107"/>
    <n v="107"/>
    <n v="1"/>
    <n v="3"/>
    <n v="5"/>
    <n v="12"/>
    <n v="1"/>
    <x v="1"/>
    <n v="0"/>
    <n v="0"/>
    <n v="0"/>
    <n v="1"/>
    <n v="0"/>
    <n v="0"/>
    <n v="54"/>
    <s v="50-65"/>
    <n v="2268"/>
    <n v="0"/>
    <n v="0"/>
    <n v="0"/>
    <n v="1"/>
    <n v="0"/>
    <n v="0"/>
    <n v="1"/>
    <n v="0"/>
    <n v="0"/>
    <n v="1242"/>
    <d v="2016-07-30T00:00:00"/>
    <n v="7"/>
    <s v="July"/>
    <n v="1"/>
    <s v="1862,82427,High income,39,Low spender,0.000473145935191139,0,0,35,482,147,509,104,107,107,1,3,5,12,1,0,0,0,0,1,0,0,54,50-65,2268,0,0,0,1,0,0,1,0,0,1242"/>
  </r>
  <r>
    <n v="521"/>
    <x v="1716"/>
    <s v="High income"/>
    <x v="184"/>
    <s v="High spender"/>
    <n v="2.2320435846119636E-2"/>
    <n v="1"/>
    <n v="0"/>
    <n v="93"/>
    <n v="656"/>
    <n v="80"/>
    <n v="455"/>
    <n v="52"/>
    <n v="107"/>
    <n v="93"/>
    <n v="2"/>
    <n v="8"/>
    <n v="4"/>
    <n v="8"/>
    <n v="4"/>
    <x v="1"/>
    <n v="0"/>
    <n v="1"/>
    <n v="0"/>
    <n v="1"/>
    <n v="0"/>
    <n v="0"/>
    <n v="34"/>
    <s v="24-35"/>
    <n v="2694"/>
    <n v="0"/>
    <n v="1"/>
    <n v="0"/>
    <n v="0"/>
    <n v="0"/>
    <n v="0"/>
    <n v="1"/>
    <n v="0"/>
    <n v="0"/>
    <n v="1257"/>
    <d v="2015-05-31T00:00:00"/>
    <n v="5"/>
    <s v="May"/>
    <n v="1"/>
    <s v="521,71952,High income,1606,High spender,0.0223204358461196,1,0,93,656,80,455,52,107,93,2,8,4,8,4,0,0,1,0,1,0,0,34,24-35,2694,0,1,0,0,0,0,1,0,0,1257"/>
  </r>
  <r>
    <n v="1782"/>
    <x v="1717"/>
    <s v="High income"/>
    <x v="853"/>
    <s v="High spender"/>
    <n v="1.8406668829710236E-2"/>
    <n v="0"/>
    <n v="0"/>
    <n v="11"/>
    <n v="966"/>
    <n v="26"/>
    <n v="282"/>
    <n v="52"/>
    <n v="26"/>
    <n v="26"/>
    <n v="1"/>
    <n v="2"/>
    <n v="7"/>
    <n v="11"/>
    <n v="5"/>
    <x v="0"/>
    <n v="1"/>
    <n v="0"/>
    <n v="1"/>
    <n v="1"/>
    <n v="0"/>
    <n v="0"/>
    <n v="26"/>
    <s v="24-35"/>
    <n v="2294"/>
    <n v="0"/>
    <n v="0"/>
    <n v="0"/>
    <n v="1"/>
    <n v="0"/>
    <n v="0"/>
    <n v="1"/>
    <n v="0"/>
    <n v="0"/>
    <n v="1326"/>
    <d v="2016-07-04T00:00:00"/>
    <n v="7"/>
    <s v="July"/>
    <n v="1"/>
    <s v="1782,80134,High income,1475,High spender,0.0184066688297102,0,0,11,966,26,282,52,26,26,1,2,7,11,5,1,1,0,1,1,0,0,26,24-35,2294,0,0,0,1,0,0,1,0,0,1326"/>
  </r>
  <r>
    <n v="3"/>
    <x v="1718"/>
    <s v="High income"/>
    <x v="798"/>
    <s v="Low spender"/>
    <n v="5.3249867891549127E-3"/>
    <n v="0"/>
    <n v="1"/>
    <n v="61"/>
    <n v="833"/>
    <n v="80"/>
    <n v="363"/>
    <n v="52"/>
    <n v="26"/>
    <n v="174"/>
    <n v="2"/>
    <n v="9"/>
    <n v="5"/>
    <n v="6"/>
    <n v="6"/>
    <x v="1"/>
    <n v="0"/>
    <n v="1"/>
    <n v="0"/>
    <n v="0"/>
    <n v="0"/>
    <n v="1"/>
    <n v="63"/>
    <s v="50-65"/>
    <n v="2856"/>
    <n v="0"/>
    <n v="1"/>
    <n v="0"/>
    <n v="0"/>
    <n v="0"/>
    <n v="0"/>
    <n v="1"/>
    <n v="0"/>
    <n v="0"/>
    <n v="1180"/>
    <d v="2014-12-20T00:00:00"/>
    <n v="12"/>
    <s v="December"/>
    <n v="1"/>
    <s v="3,73803,High income,393,Low spender,0.00532498678915491,0,1,61,833,80,363,52,26,174,2,9,5,6,6,0,0,1,0,0,0,1,63,50-65,2856,0,1,0,0,0,0,1,0,0,1180"/>
  </r>
  <r>
    <n v="2125"/>
    <x v="1719"/>
    <s v="High income"/>
    <x v="457"/>
    <s v="Low spender"/>
    <n v="1.9141166099987407E-3"/>
    <n v="0"/>
    <n v="0"/>
    <n v="19"/>
    <n v="658"/>
    <n v="80"/>
    <n v="483"/>
    <n v="123"/>
    <n v="13"/>
    <n v="13"/>
    <n v="1"/>
    <n v="3"/>
    <n v="2"/>
    <n v="5"/>
    <n v="1"/>
    <x v="1"/>
    <n v="0"/>
    <n v="0"/>
    <n v="0"/>
    <n v="0"/>
    <n v="0"/>
    <n v="0"/>
    <n v="59"/>
    <s v="50-65"/>
    <n v="2190"/>
    <n v="0"/>
    <n v="1"/>
    <n v="0"/>
    <n v="0"/>
    <n v="0"/>
    <n v="0"/>
    <n v="1"/>
    <n v="0"/>
    <n v="0"/>
    <n v="1344"/>
    <d v="2016-10-16T00:00:00"/>
    <n v="10"/>
    <s v="October"/>
    <n v="1"/>
    <s v="2125,79410,High income,152,Low spender,0.00191411660999874,0,0,19,658,80,483,123,13,13,1,3,2,5,1,0,0,0,0,0,0,0,59,50-65,2190,0,1,0,0,0,0,1,0,0,1344"/>
  </r>
  <r>
    <n v="70"/>
    <x v="1720"/>
    <s v="Low income"/>
    <x v="287"/>
    <s v="Low spender"/>
    <n v="9.0603418769001555E-4"/>
    <n v="0"/>
    <n v="0"/>
    <n v="35"/>
    <n v="1181"/>
    <n v="26"/>
    <n v="120"/>
    <n v="17"/>
    <n v="13"/>
    <n v="39"/>
    <n v="2"/>
    <n v="5"/>
    <n v="10"/>
    <n v="5"/>
    <n v="8"/>
    <x v="1"/>
    <n v="0"/>
    <n v="1"/>
    <n v="0"/>
    <n v="0"/>
    <n v="0"/>
    <n v="1"/>
    <n v="65"/>
    <s v="50-65"/>
    <n v="2837"/>
    <n v="0"/>
    <n v="0"/>
    <n v="1"/>
    <n v="0"/>
    <n v="0"/>
    <n v="0"/>
    <n v="0"/>
    <n v="0"/>
    <n v="1"/>
    <n v="1318"/>
    <d v="2015-01-08T00:00:00"/>
    <n v="1"/>
    <s v="January"/>
    <n v="1"/>
    <s v="70,49667,Low income,45,Low spender,0.000906034187690016,0,0,35,1181,26,120,17,13,39,2,5,10,5,8,0,0,1,0,0,0,1,65,50-65,2837,0,0,1,0,0,0,0,0,1,1318"/>
  </r>
  <r>
    <n v="1713"/>
    <x v="1721"/>
    <s v="High income"/>
    <x v="854"/>
    <s v="High spender"/>
    <n v="1.8743147729128273E-2"/>
    <n v="0"/>
    <n v="0"/>
    <n v="41"/>
    <n v="913"/>
    <n v="26"/>
    <n v="376"/>
    <n v="17"/>
    <n v="26"/>
    <n v="13"/>
    <n v="1"/>
    <n v="3"/>
    <n v="6"/>
    <n v="11"/>
    <n v="1"/>
    <x v="1"/>
    <n v="0"/>
    <n v="0"/>
    <n v="1"/>
    <n v="1"/>
    <n v="0"/>
    <n v="0"/>
    <n v="42"/>
    <s v="36-50"/>
    <n v="2316"/>
    <n v="0"/>
    <n v="0"/>
    <n v="0"/>
    <n v="1"/>
    <n v="0"/>
    <n v="0"/>
    <n v="0"/>
    <n v="1"/>
    <n v="0"/>
    <n v="1345"/>
    <d v="2016-06-12T00:00:00"/>
    <n v="6"/>
    <s v="June"/>
    <n v="1"/>
    <s v="1713,85738,High income,1607,High spender,0.0187431477291283,0,0,41,913,26,376,17,26,13,1,3,6,11,1,0,0,0,1,1,0,0,42,36-50,2316,0,0,0,1,0,0,0,1,0,1345"/>
  </r>
  <r>
    <n v="1084"/>
    <x v="1722"/>
    <s v="High income"/>
    <x v="367"/>
    <s v="Low spender"/>
    <n v="6.9942066854058614E-4"/>
    <n v="0"/>
    <n v="0"/>
    <n v="12"/>
    <n v="712"/>
    <n v="26"/>
    <n v="538"/>
    <n v="69"/>
    <n v="13"/>
    <n v="80"/>
    <n v="1"/>
    <n v="3"/>
    <n v="6"/>
    <n v="11"/>
    <n v="1"/>
    <x v="1"/>
    <n v="0"/>
    <n v="0"/>
    <n v="1"/>
    <n v="1"/>
    <n v="0"/>
    <n v="1"/>
    <n v="38"/>
    <s v="36-50"/>
    <n v="2519"/>
    <n v="0"/>
    <n v="0"/>
    <n v="1"/>
    <n v="0"/>
    <n v="0"/>
    <n v="0"/>
    <n v="0"/>
    <n v="1"/>
    <n v="0"/>
    <n v="1278"/>
    <d v="2015-11-22T00:00:00"/>
    <n v="11"/>
    <s v="November"/>
    <n v="1"/>
    <s v="1084,75777,High income,53,Low spender,0.000699420668540586,0,0,12,712,26,538,69,13,80,1,3,6,11,1,0,0,0,1,1,0,1,38,36-50,2519,0,0,1,0,0,0,0,1,0,1278"/>
  </r>
  <r>
    <n v="2024"/>
    <x v="1723"/>
    <s v="High income"/>
    <x v="379"/>
    <s v="Low spender"/>
    <n v="2.9666123670653052E-3"/>
    <n v="0"/>
    <n v="0"/>
    <n v="56"/>
    <n v="709"/>
    <n v="93"/>
    <n v="374"/>
    <n v="104"/>
    <n v="80"/>
    <n v="80"/>
    <n v="1"/>
    <n v="8"/>
    <n v="6"/>
    <n v="6"/>
    <n v="3"/>
    <x v="1"/>
    <n v="0"/>
    <n v="0"/>
    <n v="0"/>
    <n v="0"/>
    <n v="0"/>
    <n v="0"/>
    <n v="41"/>
    <s v="36-50"/>
    <n v="2217"/>
    <n v="0"/>
    <n v="0"/>
    <n v="0"/>
    <n v="1"/>
    <n v="0"/>
    <n v="0"/>
    <n v="1"/>
    <n v="0"/>
    <n v="0"/>
    <n v="1280"/>
    <d v="2016-09-19T00:00:00"/>
    <n v="9"/>
    <s v="September"/>
    <n v="1"/>
    <s v="2024,75507,High income,224,Low spender,0.00296661236706531,0,0,56,709,93,374,104,80,80,1,8,6,6,3,0,0,0,0,0,0,0,41,36-50,2217,0,0,0,1,0,0,1,0,0,1280"/>
  </r>
  <r>
    <n v="683"/>
    <x v="1724"/>
    <s v="High income"/>
    <x v="855"/>
    <s v="High spender"/>
    <n v="1.8393455224290343E-2"/>
    <n v="0"/>
    <n v="0"/>
    <n v="33"/>
    <n v="822"/>
    <n v="114"/>
    <n v="108"/>
    <n v="179"/>
    <n v="137"/>
    <n v="114"/>
    <n v="1"/>
    <n v="7"/>
    <n v="9"/>
    <n v="9"/>
    <n v="3"/>
    <x v="0"/>
    <n v="0"/>
    <n v="0"/>
    <n v="0"/>
    <n v="1"/>
    <n v="0"/>
    <n v="1"/>
    <n v="39"/>
    <s v="36-50"/>
    <n v="2651"/>
    <n v="0"/>
    <n v="0"/>
    <n v="1"/>
    <n v="0"/>
    <n v="0"/>
    <n v="0"/>
    <n v="1"/>
    <n v="0"/>
    <n v="0"/>
    <n v="1246"/>
    <d v="2015-07-13T00:00:00"/>
    <n v="7"/>
    <s v="July"/>
    <n v="1"/>
    <s v="683,91065,High income,1675,High spender,0.0183934552242903,0,0,33,822,114,108,179,137,114,1,7,9,9,3,1,0,0,0,1,0,1,39,36-50,2651,0,0,1,0,0,0,1,0,0,1246"/>
  </r>
  <r>
    <n v="1099"/>
    <x v="1725"/>
    <s v="High income"/>
    <x v="439"/>
    <s v="Low spender"/>
    <n v="1.0212888377445339E-3"/>
    <n v="0"/>
    <n v="0"/>
    <n v="95"/>
    <n v="627"/>
    <n v="120"/>
    <n v="414"/>
    <n v="121"/>
    <n v="80"/>
    <n v="93"/>
    <n v="1"/>
    <n v="9"/>
    <n v="6"/>
    <n v="5"/>
    <n v="5"/>
    <x v="1"/>
    <n v="0"/>
    <n v="0"/>
    <n v="0"/>
    <n v="0"/>
    <n v="0"/>
    <n v="0"/>
    <n v="37"/>
    <s v="36-50"/>
    <n v="2516"/>
    <n v="0"/>
    <n v="1"/>
    <n v="0"/>
    <n v="0"/>
    <n v="0"/>
    <n v="0"/>
    <n v="1"/>
    <n v="0"/>
    <n v="0"/>
    <n v="1269"/>
    <d v="2015-11-25T00:00:00"/>
    <n v="11"/>
    <s v="November"/>
    <n v="1"/>
    <s v="1099,69520,High income,71,Low spender,0.00102128883774453,0,0,95,627,120,414,121,80,93,1,9,6,5,5,0,0,0,0,0,0,0,37,36-50,2516,0,1,0,0,0,0,1,0,0,1269"/>
  </r>
  <r>
    <n v="429"/>
    <x v="1726"/>
    <s v="High income"/>
    <x v="856"/>
    <s v="Low spender"/>
    <n v="2.0491268370356835E-3"/>
    <n v="0"/>
    <n v="0"/>
    <n v="64"/>
    <n v="749"/>
    <n v="40"/>
    <n v="294"/>
    <n v="121"/>
    <n v="160"/>
    <n v="147"/>
    <n v="1"/>
    <n v="3"/>
    <n v="2"/>
    <n v="5"/>
    <n v="1"/>
    <x v="1"/>
    <n v="0"/>
    <n v="0"/>
    <n v="0"/>
    <n v="0"/>
    <n v="0"/>
    <n v="0"/>
    <n v="45"/>
    <s v="36-50"/>
    <n v="2728"/>
    <n v="0"/>
    <n v="1"/>
    <n v="0"/>
    <n v="0"/>
    <n v="0"/>
    <n v="0"/>
    <n v="0"/>
    <n v="0"/>
    <n v="1"/>
    <n v="1217"/>
    <d v="2015-04-27T00:00:00"/>
    <n v="4"/>
    <s v="April"/>
    <n v="1"/>
    <s v="429,76618,High income,157,Low spender,0.00204912683703568,0,0,64,749,40,294,121,160,147,1,3,2,5,1,0,0,0,0,0,0,0,45,36-50,2728,0,1,0,0,0,0,0,0,1,1217"/>
  </r>
  <r>
    <n v="998"/>
    <x v="1727"/>
    <s v="High income"/>
    <x v="857"/>
    <s v="High spender"/>
    <n v="1.3695146759662888E-2"/>
    <n v="0"/>
    <n v="0"/>
    <n v="26"/>
    <n v="1076"/>
    <n v="68"/>
    <n v="103"/>
    <n v="29"/>
    <n v="91"/>
    <n v="68"/>
    <n v="1"/>
    <n v="3"/>
    <n v="4"/>
    <n v="8"/>
    <n v="1"/>
    <x v="1"/>
    <n v="0"/>
    <n v="0"/>
    <n v="1"/>
    <n v="1"/>
    <n v="0"/>
    <n v="1"/>
    <n v="46"/>
    <s v="36-50"/>
    <n v="2549"/>
    <n v="0"/>
    <n v="1"/>
    <n v="0"/>
    <n v="0"/>
    <n v="0"/>
    <n v="0"/>
    <n v="0"/>
    <n v="1"/>
    <n v="0"/>
    <n v="1299"/>
    <d v="2015-10-23T00:00:00"/>
    <n v="10"/>
    <s v="October"/>
    <n v="1"/>
    <s v="998,82584,High income,1131,High spender,0.0136951467596629,0,0,26,1076,68,103,29,91,68,1,3,4,8,1,0,0,0,1,1,0,1,46,36-50,2549,0,1,0,0,0,0,0,1,0,1299"/>
  </r>
  <r>
    <n v="382"/>
    <x v="1728"/>
    <s v="High income"/>
    <x v="189"/>
    <s v="Low spender"/>
    <n v="5.9406514431436185E-4"/>
    <n v="0"/>
    <n v="1"/>
    <n v="61"/>
    <n v="726"/>
    <n v="53"/>
    <n v="363"/>
    <n v="123"/>
    <n v="107"/>
    <n v="161"/>
    <n v="4"/>
    <n v="8"/>
    <n v="9"/>
    <n v="13"/>
    <n v="5"/>
    <x v="1"/>
    <n v="0"/>
    <n v="0"/>
    <n v="0"/>
    <n v="0"/>
    <n v="0"/>
    <n v="0"/>
    <n v="50"/>
    <s v="36-50"/>
    <n v="2743"/>
    <n v="0"/>
    <n v="1"/>
    <n v="0"/>
    <n v="0"/>
    <n v="0"/>
    <n v="0"/>
    <n v="1"/>
    <n v="0"/>
    <n v="0"/>
    <n v="1211"/>
    <d v="2015-04-12T00:00:00"/>
    <n v="4"/>
    <s v="April"/>
    <n v="1"/>
    <s v="382,69016,High income,41,Low spender,0.000594065144314362,0,1,61,726,53,363,123,107,161,4,8,9,13,5,0,0,0,0,0,0,0,50,36-50,2743,0,1,0,0,0,0,1,0,0,1211"/>
  </r>
  <r>
    <n v="212"/>
    <x v="1729"/>
    <s v="High income"/>
    <x v="852"/>
    <s v="High spender"/>
    <n v="1.6089999345934986E-2"/>
    <n v="1"/>
    <n v="0"/>
    <n v="2"/>
    <n v="739"/>
    <n v="107"/>
    <n v="309"/>
    <n v="140"/>
    <n v="80"/>
    <n v="35"/>
    <n v="1"/>
    <n v="2"/>
    <n v="5"/>
    <n v="13"/>
    <n v="6"/>
    <x v="1"/>
    <n v="0"/>
    <n v="0"/>
    <n v="0"/>
    <n v="0"/>
    <n v="0"/>
    <n v="0"/>
    <n v="49"/>
    <s v="36-50"/>
    <n v="2798"/>
    <n v="0"/>
    <n v="1"/>
    <n v="0"/>
    <n v="0"/>
    <n v="0"/>
    <n v="0"/>
    <n v="1"/>
    <n v="0"/>
    <n v="0"/>
    <n v="1340"/>
    <d v="2015-02-16T00:00:00"/>
    <n v="2"/>
    <s v="February"/>
    <n v="1"/>
    <s v="212,76445,High income,1230,High spender,0.016089999345935,1,0,2,739,107,309,140,80,35,1,2,5,13,6,0,0,0,0,0,0,0,49,36-50,2798,0,1,0,0,0,0,1,0,0,1340"/>
  </r>
  <r>
    <n v="2142"/>
    <x v="1730"/>
    <s v="High income"/>
    <x v="449"/>
    <s v="High spender"/>
    <n v="1.4022426194570245E-2"/>
    <n v="0"/>
    <n v="0"/>
    <n v="54"/>
    <n v="510"/>
    <n v="120"/>
    <n v="550"/>
    <n v="156"/>
    <n v="40"/>
    <n v="241"/>
    <n v="1"/>
    <n v="4"/>
    <n v="9"/>
    <n v="7"/>
    <n v="1"/>
    <x v="0"/>
    <n v="0"/>
    <n v="1"/>
    <n v="0"/>
    <n v="0"/>
    <n v="0"/>
    <n v="1"/>
    <n v="43"/>
    <s v="36-50"/>
    <n v="2181"/>
    <n v="1"/>
    <n v="0"/>
    <n v="0"/>
    <n v="0"/>
    <n v="0"/>
    <n v="0"/>
    <n v="1"/>
    <n v="0"/>
    <n v="0"/>
    <n v="1135"/>
    <d v="2016-10-25T00:00:00"/>
    <n v="10"/>
    <s v="October"/>
    <n v="1"/>
    <s v="2142,82582,High income,1158,High spender,0.0140224261945702,0,0,54,510,120,550,156,40,241,1,4,9,7,1,1,0,1,0,0,0,1,43,36-50,2181,1,0,0,0,0,0,1,0,0,1135"/>
  </r>
  <r>
    <n v="691"/>
    <x v="1731"/>
    <s v="High income"/>
    <x v="754"/>
    <s v="High spender"/>
    <n v="1.2499483776826397E-2"/>
    <n v="0"/>
    <n v="0"/>
    <n v="60"/>
    <n v="526"/>
    <n v="80"/>
    <n v="553"/>
    <n v="123"/>
    <n v="94"/>
    <n v="53"/>
    <n v="1"/>
    <n v="3"/>
    <n v="10"/>
    <n v="7"/>
    <n v="2"/>
    <x v="0"/>
    <n v="0"/>
    <n v="0"/>
    <n v="0"/>
    <n v="0"/>
    <n v="0"/>
    <n v="1"/>
    <n v="71"/>
    <s v="66+"/>
    <n v="2646"/>
    <n v="0"/>
    <n v="0"/>
    <n v="0"/>
    <n v="0"/>
    <n v="1"/>
    <n v="0"/>
    <n v="1"/>
    <n v="0"/>
    <n v="0"/>
    <n v="1323"/>
    <d v="2015-07-18T00:00:00"/>
    <n v="7"/>
    <s v="July"/>
    <n v="1"/>
    <s v="691,72643,High income,908,High spender,0.0124994837768264,0,0,60,526,80,553,123,94,53,1,3,10,7,2,1,0,0,0,0,0,1,71,66+,2646,0,0,0,0,1,0,1,0,0,1323"/>
  </r>
  <r>
    <n v="927"/>
    <x v="1732"/>
    <s v="High income"/>
    <x v="712"/>
    <s v="High spender"/>
    <n v="1.4037975287438576E-2"/>
    <n v="0"/>
    <n v="0"/>
    <n v="57"/>
    <n v="901"/>
    <n v="31"/>
    <n v="345"/>
    <n v="75"/>
    <n v="31"/>
    <n v="191"/>
    <n v="1"/>
    <n v="4"/>
    <n v="4"/>
    <n v="11"/>
    <n v="1"/>
    <x v="1"/>
    <n v="0"/>
    <n v="0"/>
    <n v="0"/>
    <n v="1"/>
    <n v="0"/>
    <n v="0"/>
    <n v="68"/>
    <s v="66+"/>
    <n v="2572"/>
    <n v="0"/>
    <n v="0"/>
    <n v="0"/>
    <n v="1"/>
    <n v="0"/>
    <n v="0"/>
    <n v="1"/>
    <n v="0"/>
    <n v="0"/>
    <n v="1192"/>
    <d v="2015-09-30T00:00:00"/>
    <n v="9"/>
    <s v="September"/>
    <n v="1"/>
    <s v="927,83844,High income,1177,High spender,0.0140379752874386,0,0,57,901,31,345,75,31,191,1,4,4,11,1,0,0,0,0,1,0,0,68,66+,2572,0,0,0,1,0,0,1,0,0,1192"/>
  </r>
  <r>
    <n v="351"/>
    <x v="1733"/>
    <s v="High income"/>
    <x v="415"/>
    <s v="Low spender"/>
    <n v="1.3059479995251098E-3"/>
    <n v="0"/>
    <n v="1"/>
    <n v="32"/>
    <n v="957"/>
    <n v="40"/>
    <n v="175"/>
    <n v="158"/>
    <n v="53"/>
    <n v="107"/>
    <n v="2"/>
    <n v="7"/>
    <n v="8"/>
    <n v="5"/>
    <n v="5"/>
    <x v="1"/>
    <n v="0"/>
    <n v="0"/>
    <n v="1"/>
    <n v="0"/>
    <n v="0"/>
    <n v="0"/>
    <n v="50"/>
    <s v="36-50"/>
    <n v="2755"/>
    <n v="0"/>
    <n v="0"/>
    <n v="1"/>
    <n v="0"/>
    <n v="0"/>
    <n v="0"/>
    <n v="1"/>
    <n v="0"/>
    <n v="0"/>
    <n v="1276"/>
    <d v="2015-03-31T00:00:00"/>
    <n v="3"/>
    <s v="March"/>
    <n v="1"/>
    <s v="351,67384,High income,88,Low spender,0.00130594799952511,0,1,32,957,40,175,158,53,107,2,7,8,5,5,0,0,0,1,0,0,0,50,36-50,2755,0,0,1,0,0,0,1,0,0,1276"/>
  </r>
  <r>
    <n v="815"/>
    <x v="1734"/>
    <s v="High income"/>
    <x v="484"/>
    <s v="Low spender"/>
    <n v="9.6546397440141238E-4"/>
    <n v="0"/>
    <n v="1"/>
    <n v="43"/>
    <n v="604"/>
    <n v="26"/>
    <n v="470"/>
    <n v="123"/>
    <n v="161"/>
    <n v="94"/>
    <n v="2"/>
    <n v="5"/>
    <n v="9"/>
    <n v="6"/>
    <n v="2"/>
    <x v="1"/>
    <n v="0"/>
    <n v="0"/>
    <n v="0"/>
    <n v="0"/>
    <n v="0"/>
    <n v="0"/>
    <n v="48"/>
    <s v="36-50"/>
    <n v="2608"/>
    <n v="0"/>
    <n v="0"/>
    <n v="1"/>
    <n v="0"/>
    <n v="0"/>
    <n v="0"/>
    <n v="1"/>
    <n v="0"/>
    <n v="0"/>
    <n v="1290"/>
    <d v="2015-08-25T00:00:00"/>
    <n v="8"/>
    <s v="August"/>
    <n v="1"/>
    <s v="815,72504,High income,70,Low spender,0.000965463974401412,0,1,43,604,26,470,123,161,94,2,5,9,6,2,0,0,0,0,0,0,0,48,36-50,2608,0,0,1,0,0,0,1,0,0,1290"/>
  </r>
  <r>
    <n v="397"/>
    <x v="1735"/>
    <s v="High income"/>
    <x v="122"/>
    <s v="Low spender"/>
    <n v="6.9091137491363605E-4"/>
    <n v="0"/>
    <n v="1"/>
    <n v="61"/>
    <n v="575"/>
    <n v="80"/>
    <n v="428"/>
    <n v="208"/>
    <n v="93"/>
    <n v="80"/>
    <n v="3"/>
    <n v="8"/>
    <n v="4"/>
    <n v="8"/>
    <n v="5"/>
    <x v="1"/>
    <n v="0"/>
    <n v="0"/>
    <n v="0"/>
    <n v="0"/>
    <n v="0"/>
    <n v="0"/>
    <n v="50"/>
    <s v="36-50"/>
    <n v="2739"/>
    <n v="0"/>
    <n v="1"/>
    <n v="0"/>
    <n v="0"/>
    <n v="0"/>
    <n v="0"/>
    <n v="1"/>
    <n v="0"/>
    <n v="0"/>
    <n v="1304"/>
    <d v="2015-04-16T00:00:00"/>
    <n v="4"/>
    <s v="April"/>
    <n v="1"/>
    <s v="397,63684,High income,44,Low spender,0.000690911374913636,0,1,61,575,80,428,208,93,80,3,8,4,8,5,0,0,0,0,0,0,0,50,36-50,2739,0,1,0,0,0,0,1,0,0,1304"/>
  </r>
  <r>
    <n v="1467"/>
    <x v="1736"/>
    <s v="High income"/>
    <x v="836"/>
    <s v="Low spender"/>
    <n v="1.0602286517212749E-3"/>
    <n v="0"/>
    <n v="0"/>
    <n v="13"/>
    <n v="647"/>
    <n v="107"/>
    <n v="391"/>
    <n v="175"/>
    <n v="67"/>
    <n v="40"/>
    <n v="1"/>
    <n v="6"/>
    <n v="4"/>
    <n v="10"/>
    <n v="3"/>
    <x v="1"/>
    <n v="0"/>
    <n v="0"/>
    <n v="0"/>
    <n v="0"/>
    <n v="0"/>
    <n v="0"/>
    <n v="32"/>
    <s v="24-35"/>
    <n v="2403"/>
    <n v="0"/>
    <n v="1"/>
    <n v="0"/>
    <n v="0"/>
    <n v="0"/>
    <n v="0"/>
    <n v="0"/>
    <n v="1"/>
    <n v="0"/>
    <n v="1347"/>
    <d v="2016-03-17T00:00:00"/>
    <n v="3"/>
    <s v="March"/>
    <n v="1"/>
    <s v="1467,78285,High income,83,Low spender,0.00106022865172127,0,0,13,647,107,391,175,67,40,1,6,4,10,3,0,0,0,0,0,0,0,32,24-35,2403,0,1,0,0,0,0,0,1,0,1347"/>
  </r>
  <r>
    <n v="1303"/>
    <x v="1737"/>
    <s v="High income"/>
    <x v="545"/>
    <s v="Low spender"/>
    <n v="5.3142904591879101E-3"/>
    <n v="0"/>
    <n v="1"/>
    <n v="28"/>
    <n v="522"/>
    <n v="0"/>
    <n v="522"/>
    <n v="227"/>
    <n v="120"/>
    <n v="134"/>
    <n v="2"/>
    <n v="6"/>
    <n v="9"/>
    <n v="5"/>
    <n v="2"/>
    <x v="1"/>
    <n v="0"/>
    <n v="0"/>
    <n v="0"/>
    <n v="0"/>
    <n v="0"/>
    <n v="0"/>
    <n v="49"/>
    <s v="36-50"/>
    <n v="2449"/>
    <n v="0"/>
    <n v="0"/>
    <n v="1"/>
    <n v="0"/>
    <n v="0"/>
    <n v="0"/>
    <n v="1"/>
    <n v="0"/>
    <n v="0"/>
    <n v="1257"/>
    <d v="2016-01-31T00:00:00"/>
    <n v="1"/>
    <s v="January"/>
    <n v="1"/>
    <s v="1303,72258,High income,384,Low spender,0.00531429045918791,0,1,28,522,0,522,227,120,134,2,6,9,5,2,0,0,0,0,0,0,0,49,36-50,2449,0,0,1,0,0,0,1,0,0,1257"/>
  </r>
  <r>
    <n v="1755"/>
    <x v="1738"/>
    <s v="High income"/>
    <x v="325"/>
    <s v="High spender"/>
    <n v="1.7544577130705053E-2"/>
    <n v="0"/>
    <n v="0"/>
    <n v="56"/>
    <n v="1050"/>
    <n v="14"/>
    <n v="322"/>
    <n v="0"/>
    <n v="14"/>
    <n v="112"/>
    <n v="1"/>
    <n v="5"/>
    <n v="11"/>
    <n v="5"/>
    <n v="2"/>
    <x v="0"/>
    <n v="0"/>
    <n v="1"/>
    <n v="0"/>
    <n v="1"/>
    <n v="0"/>
    <n v="1"/>
    <n v="36"/>
    <s v="36-50"/>
    <n v="2302"/>
    <n v="0"/>
    <n v="1"/>
    <n v="0"/>
    <n v="0"/>
    <n v="0"/>
    <n v="0"/>
    <n v="0"/>
    <n v="0"/>
    <n v="1"/>
    <n v="1288"/>
    <d v="2016-06-26T00:00:00"/>
    <n v="6"/>
    <s v="June"/>
    <n v="1"/>
    <s v="1755,73356,High income,1287,High spender,0.0175445771307051,0,0,56,1050,14,322,0,14,112,1,5,11,5,2,1,0,1,0,1,0,1,36,36-50,2302,0,1,0,0,0,0,0,0,1,1288"/>
  </r>
  <r>
    <n v="1706"/>
    <x v="1739"/>
    <s v="High income"/>
    <x v="496"/>
    <s v="High spender"/>
    <n v="1.1924704364119172E-2"/>
    <n v="0"/>
    <n v="0"/>
    <n v="25"/>
    <n v="507"/>
    <n v="93"/>
    <n v="520"/>
    <n v="242"/>
    <n v="40"/>
    <n v="26"/>
    <n v="1"/>
    <n v="5"/>
    <n v="10"/>
    <n v="5"/>
    <n v="1"/>
    <x v="0"/>
    <n v="0"/>
    <n v="0"/>
    <n v="0"/>
    <n v="0"/>
    <n v="0"/>
    <n v="1"/>
    <n v="76"/>
    <s v="66+"/>
    <n v="2317"/>
    <n v="0"/>
    <n v="1"/>
    <n v="0"/>
    <n v="0"/>
    <n v="0"/>
    <n v="0"/>
    <n v="1"/>
    <n v="0"/>
    <n v="0"/>
    <n v="1376"/>
    <d v="2016-06-11T00:00:00"/>
    <n v="6"/>
    <s v="June"/>
    <n v="1"/>
    <s v="1706,80589,High income,961,High spender,0.0119247043641192,0,0,25,507,93,520,242,40,26,1,5,10,5,1,1,0,0,0,0,0,1,76,66+,2317,0,1,0,0,0,0,1,0,0,1376"/>
  </r>
  <r>
    <n v="248"/>
    <x v="1740"/>
    <s v="High income"/>
    <x v="380"/>
    <s v="High spender"/>
    <n v="1.1064663780592184E-2"/>
    <n v="0"/>
    <n v="0"/>
    <n v="42"/>
    <n v="594"/>
    <n v="51"/>
    <n v="631"/>
    <n v="72"/>
    <n v="55"/>
    <n v="32"/>
    <n v="1"/>
    <n v="4"/>
    <n v="6"/>
    <n v="8"/>
    <n v="2"/>
    <x v="1"/>
    <n v="0"/>
    <n v="0"/>
    <n v="0"/>
    <n v="0"/>
    <n v="0"/>
    <n v="0"/>
    <n v="25"/>
    <s v="24-35"/>
    <n v="2784"/>
    <n v="0"/>
    <n v="0"/>
    <n v="1"/>
    <n v="0"/>
    <n v="0"/>
    <n v="1"/>
    <n v="0"/>
    <n v="0"/>
    <n v="0"/>
    <n v="1371"/>
    <d v="2015-03-02T00:00:00"/>
    <n v="3"/>
    <s v="March"/>
    <n v="1"/>
    <s v="248,80617,High income,892,High spender,0.0110646637805922,0,0,42,594,51,631,72,55,32,1,4,6,8,2,0,0,0,0,0,0,0,25,24-35,2784,0,0,1,0,0,1,0,0,0,1371"/>
  </r>
  <r>
    <n v="1256"/>
    <x v="1741"/>
    <s v="High income"/>
    <x v="476"/>
    <s v="High spender"/>
    <n v="1.5330205098929253E-2"/>
    <n v="0"/>
    <n v="1"/>
    <n v="70"/>
    <n v="1224"/>
    <n v="28"/>
    <n v="140"/>
    <n v="0"/>
    <n v="14"/>
    <n v="168"/>
    <n v="3"/>
    <n v="3"/>
    <n v="3"/>
    <n v="5"/>
    <n v="6"/>
    <x v="1"/>
    <n v="0"/>
    <n v="0"/>
    <n v="1"/>
    <n v="1"/>
    <n v="0"/>
    <n v="0"/>
    <n v="49"/>
    <s v="36-50"/>
    <n v="2464"/>
    <n v="0"/>
    <n v="0"/>
    <n v="0"/>
    <n v="1"/>
    <n v="0"/>
    <n v="0"/>
    <n v="1"/>
    <n v="0"/>
    <n v="0"/>
    <n v="1238"/>
    <d v="2016-01-16T00:00:00"/>
    <n v="1"/>
    <s v="January"/>
    <n v="1"/>
    <s v="1256,71819,High income,1101,High spender,0.0153302050989293,0,1,70,1224,28,140,0,14,168,3,3,3,5,6,0,0,0,1,1,0,0,49,36-50,2464,0,0,0,1,0,0,1,0,0,1238"/>
  </r>
  <r>
    <n v="210"/>
    <x v="1742"/>
    <s v="High income"/>
    <x v="466"/>
    <s v="Low spender"/>
    <n v="6.0202788339670473E-4"/>
    <n v="0"/>
    <n v="1"/>
    <n v="53"/>
    <n v="965"/>
    <n v="69"/>
    <n v="279"/>
    <n v="54"/>
    <n v="41"/>
    <n v="69"/>
    <n v="5"/>
    <n v="8"/>
    <n v="4"/>
    <n v="9"/>
    <n v="7"/>
    <x v="1"/>
    <n v="0"/>
    <n v="0"/>
    <n v="0"/>
    <n v="0"/>
    <n v="0"/>
    <n v="1"/>
    <n v="70"/>
    <s v="66+"/>
    <n v="2798"/>
    <n v="1"/>
    <n v="0"/>
    <n v="0"/>
    <n v="0"/>
    <n v="0"/>
    <n v="0"/>
    <n v="0"/>
    <n v="1"/>
    <n v="0"/>
    <n v="1339"/>
    <d v="2015-02-16T00:00:00"/>
    <n v="2"/>
    <s v="February"/>
    <n v="1"/>
    <s v="210,63120,High income,38,Low spender,0.000602027883396705,0,1,53,965,69,279,54,41,69,5,8,4,9,7,0,0,0,0,0,0,1,70,66+,2798,1,0,0,0,0,0,0,1,0,1339"/>
  </r>
  <r>
    <n v="1539"/>
    <x v="1743"/>
    <s v="High income"/>
    <x v="858"/>
    <s v="High spender"/>
    <n v="1.1223084844207384E-2"/>
    <n v="0"/>
    <n v="0"/>
    <n v="10"/>
    <n v="464"/>
    <n v="28"/>
    <n v="873"/>
    <n v="29"/>
    <n v="18"/>
    <n v="37"/>
    <n v="0"/>
    <n v="7"/>
    <n v="4"/>
    <n v="7"/>
    <n v="2"/>
    <x v="0"/>
    <n v="0"/>
    <n v="0"/>
    <n v="0"/>
    <n v="0"/>
    <n v="0"/>
    <n v="1"/>
    <n v="59"/>
    <s v="50-65"/>
    <n v="2379"/>
    <n v="0"/>
    <n v="0"/>
    <n v="1"/>
    <n v="0"/>
    <n v="0"/>
    <n v="0"/>
    <n v="1"/>
    <n v="0"/>
    <n v="0"/>
    <n v="1375"/>
    <d v="2016-04-10T00:00:00"/>
    <n v="4"/>
    <s v="April"/>
    <n v="1"/>
    <s v="1539,86429,High income,970,High spender,0.0112230848442074,0,0,10,464,28,873,29,18,37,0,7,4,7,2,1,0,0,0,0,0,1,59,50-65,2379,0,0,1,0,0,0,1,0,0,1375"/>
  </r>
  <r>
    <n v="423"/>
    <x v="1744"/>
    <s v="High income"/>
    <x v="371"/>
    <s v="High spender"/>
    <n v="1.5615710831913123E-2"/>
    <n v="0"/>
    <n v="0"/>
    <n v="10"/>
    <n v="797"/>
    <n v="153"/>
    <n v="293"/>
    <n v="72"/>
    <n v="97"/>
    <n v="30"/>
    <n v="1"/>
    <n v="11"/>
    <n v="4"/>
    <n v="6"/>
    <n v="4"/>
    <x v="0"/>
    <n v="0"/>
    <n v="0"/>
    <n v="1"/>
    <n v="1"/>
    <n v="0"/>
    <n v="1"/>
    <n v="52"/>
    <s v="50-65"/>
    <n v="2729"/>
    <n v="1"/>
    <n v="0"/>
    <n v="0"/>
    <n v="0"/>
    <n v="0"/>
    <n v="0"/>
    <n v="1"/>
    <n v="0"/>
    <n v="0"/>
    <n v="1382"/>
    <d v="2015-04-26T00:00:00"/>
    <n v="4"/>
    <s v="April"/>
    <n v="1"/>
    <s v="423,75693,High income,1182,High spender,0.0156157108319131,0,0,10,797,153,293,72,97,30,1,11,4,6,4,1,0,0,1,1,0,1,52,50-65,2729,1,0,0,0,0,0,1,0,0,1382"/>
  </r>
  <r>
    <n v="1654"/>
    <x v="1745"/>
    <s v="High income"/>
    <x v="150"/>
    <s v="Low spender"/>
    <n v="4.4341646393346356E-4"/>
    <n v="0"/>
    <n v="0"/>
    <n v="89"/>
    <n v="518"/>
    <n v="42"/>
    <n v="742"/>
    <n v="55"/>
    <n v="56"/>
    <n v="84"/>
    <n v="1"/>
    <n v="6"/>
    <n v="10"/>
    <n v="5"/>
    <n v="2"/>
    <x v="1"/>
    <n v="0"/>
    <n v="0"/>
    <n v="0"/>
    <n v="0"/>
    <n v="0"/>
    <n v="0"/>
    <n v="48"/>
    <s v="36-50"/>
    <n v="2339"/>
    <n v="0"/>
    <n v="0"/>
    <n v="0"/>
    <n v="1"/>
    <n v="0"/>
    <n v="0"/>
    <n v="0"/>
    <n v="0"/>
    <n v="1"/>
    <n v="1329"/>
    <d v="2016-05-20T00:00:00"/>
    <n v="5"/>
    <s v="May"/>
    <n v="1"/>
    <s v="1654,83443,High income,37,Low spender,0.000443416463933464,0,0,89,518,42,742,55,56,84,1,6,10,5,2,0,0,0,0,0,0,0,48,36-50,2339,0,0,0,1,0,0,0,0,1,1329"/>
  </r>
  <r>
    <n v="824"/>
    <x v="1746"/>
    <s v="High income"/>
    <x v="859"/>
    <s v="Low spender"/>
    <n v="1.3293268897904926E-3"/>
    <n v="0"/>
    <n v="0"/>
    <n v="93"/>
    <n v="816"/>
    <n v="42"/>
    <n v="450"/>
    <n v="55"/>
    <n v="56"/>
    <n v="154"/>
    <n v="1"/>
    <n v="3"/>
    <n v="10"/>
    <n v="8"/>
    <n v="2"/>
    <x v="1"/>
    <n v="0"/>
    <n v="0"/>
    <n v="0"/>
    <n v="0"/>
    <n v="0"/>
    <n v="0"/>
    <n v="58"/>
    <s v="50-65"/>
    <n v="2604"/>
    <n v="0"/>
    <n v="0"/>
    <n v="1"/>
    <n v="0"/>
    <n v="0"/>
    <n v="0"/>
    <n v="0"/>
    <n v="1"/>
    <n v="0"/>
    <n v="1265"/>
    <d v="2015-08-29T00:00:00"/>
    <n v="8"/>
    <s v="August"/>
    <n v="1"/>
    <s v="824,72217,High income,96,Low spender,0.00132932688979049,0,0,93,816,42,450,55,56,154,1,3,10,8,2,0,0,0,0,0,0,0,58,50-65,2604,0,0,1,0,0,0,0,1,0,1265"/>
  </r>
  <r>
    <n v="369"/>
    <x v="1747"/>
    <s v="High income"/>
    <x v="421"/>
    <s v="Low spender"/>
    <n v="7.377280351496979E-3"/>
    <n v="0"/>
    <n v="1"/>
    <n v="81"/>
    <n v="1298"/>
    <n v="0"/>
    <n v="70"/>
    <n v="37"/>
    <n v="14"/>
    <n v="42"/>
    <n v="4"/>
    <n v="7"/>
    <n v="4"/>
    <n v="10"/>
    <n v="4"/>
    <x v="1"/>
    <n v="0"/>
    <n v="0"/>
    <n v="1"/>
    <n v="1"/>
    <n v="0"/>
    <n v="1"/>
    <n v="51"/>
    <s v="50-65"/>
    <n v="2748"/>
    <n v="0"/>
    <n v="0"/>
    <n v="0"/>
    <n v="0"/>
    <n v="1"/>
    <n v="0"/>
    <n v="0"/>
    <n v="1"/>
    <n v="0"/>
    <n v="1377"/>
    <d v="2015-04-07T00:00:00"/>
    <n v="4"/>
    <s v="April"/>
    <n v="1"/>
    <s v="369,67369,High income,497,Low spender,0.00737728035149698,0,1,81,1298,0,70,37,14,42,4,7,4,10,4,0,0,0,1,1,0,1,51,50-65,2748,0,0,0,0,1,0,0,1,0,1377"/>
  </r>
  <r>
    <n v="99"/>
    <x v="1748"/>
    <s v="High income"/>
    <x v="654"/>
    <s v="Low spender"/>
    <n v="1.1740189604062105E-4"/>
    <n v="0"/>
    <n v="1"/>
    <n v="96"/>
    <n v="897"/>
    <n v="126"/>
    <n v="196"/>
    <n v="91"/>
    <n v="112"/>
    <n v="37"/>
    <n v="3"/>
    <n v="10"/>
    <n v="4"/>
    <n v="7"/>
    <n v="6"/>
    <x v="1"/>
    <n v="0"/>
    <n v="0"/>
    <n v="0"/>
    <n v="0"/>
    <n v="0"/>
    <n v="0"/>
    <n v="56"/>
    <s v="50-65"/>
    <n v="2828"/>
    <n v="0"/>
    <n v="0"/>
    <n v="0"/>
    <n v="1"/>
    <n v="0"/>
    <n v="0"/>
    <n v="1"/>
    <n v="0"/>
    <n v="0"/>
    <n v="1385"/>
    <d v="2015-01-17T00:00:00"/>
    <n v="1"/>
    <s v="January"/>
    <n v="1"/>
    <s v="99,68142,High income,8,Low spender,0.000117401896040621,0,1,96,897,126,196,91,112,37,3,10,4,7,6,0,0,0,0,0,0,0,56,50-65,2828,0,0,0,1,0,0,1,0,0,1385"/>
  </r>
  <r>
    <n v="1066"/>
    <x v="1749"/>
    <s v="High income"/>
    <x v="385"/>
    <s v="Low spender"/>
    <n v="7.7786279010456515E-4"/>
    <n v="0"/>
    <n v="0"/>
    <n v="75"/>
    <n v="604"/>
    <n v="28"/>
    <n v="674"/>
    <n v="91"/>
    <n v="28"/>
    <n v="28"/>
    <n v="1"/>
    <n v="3"/>
    <n v="10"/>
    <n v="8"/>
    <n v="1"/>
    <x v="1"/>
    <n v="0"/>
    <n v="0"/>
    <n v="0"/>
    <n v="0"/>
    <n v="0"/>
    <n v="0"/>
    <n v="54"/>
    <s v="50-65"/>
    <n v="2524"/>
    <n v="0"/>
    <n v="0"/>
    <n v="1"/>
    <n v="0"/>
    <n v="0"/>
    <n v="0"/>
    <n v="0"/>
    <n v="0"/>
    <n v="1"/>
    <n v="1397"/>
    <d v="2015-11-17T00:00:00"/>
    <n v="11"/>
    <s v="November"/>
    <n v="1"/>
    <s v="1066,78420,High income,61,Low spender,0.000777862790104565,0,0,75,604,28,674,91,28,28,1,3,10,8,1,0,0,0,0,0,0,0,54,50-65,2524,0,0,1,0,0,0,0,0,1,1397"/>
  </r>
  <r>
    <n v="923"/>
    <x v="1750"/>
    <s v="High income"/>
    <x v="254"/>
    <s v="Low spender"/>
    <n v="2.7285634915735538E-3"/>
    <n v="0"/>
    <n v="1"/>
    <n v="83"/>
    <n v="860"/>
    <n v="28"/>
    <n v="409"/>
    <n v="73"/>
    <n v="56"/>
    <n v="56"/>
    <n v="1"/>
    <n v="8"/>
    <n v="9"/>
    <n v="4"/>
    <n v="4"/>
    <x v="1"/>
    <n v="0"/>
    <n v="0"/>
    <n v="0"/>
    <n v="0"/>
    <n v="0"/>
    <n v="0"/>
    <n v="62"/>
    <s v="50-65"/>
    <n v="2573"/>
    <n v="0"/>
    <n v="0"/>
    <n v="0"/>
    <n v="0"/>
    <n v="1"/>
    <n v="0"/>
    <n v="0"/>
    <n v="0"/>
    <n v="1"/>
    <n v="1370"/>
    <d v="2015-09-29T00:00:00"/>
    <n v="9"/>
    <s v="September"/>
    <n v="1"/>
    <s v="923,80995,High income,221,Low spender,0.00272856349157355,0,1,83,860,28,409,73,56,56,1,8,9,4,4,0,0,0,0,0,0,0,62,50-65,2573,0,0,0,0,1,0,0,0,1,1370"/>
  </r>
  <r>
    <n v="553"/>
    <x v="1751"/>
    <s v="High income"/>
    <x v="105"/>
    <s v="Low spender"/>
    <n v="8.6029160919028763E-4"/>
    <n v="0"/>
    <n v="1"/>
    <n v="29"/>
    <n v="846"/>
    <n v="84"/>
    <n v="352"/>
    <n v="91"/>
    <n v="56"/>
    <n v="42"/>
    <n v="4"/>
    <n v="9"/>
    <n v="4"/>
    <n v="8"/>
    <n v="5"/>
    <x v="1"/>
    <n v="0"/>
    <n v="0"/>
    <n v="0"/>
    <n v="0"/>
    <n v="0"/>
    <n v="0"/>
    <n v="50"/>
    <s v="36-50"/>
    <n v="2688"/>
    <n v="0"/>
    <n v="0"/>
    <n v="0"/>
    <n v="1"/>
    <n v="0"/>
    <n v="0"/>
    <n v="1"/>
    <n v="0"/>
    <n v="0"/>
    <n v="1387"/>
    <d v="2015-06-06T00:00:00"/>
    <n v="6"/>
    <s v="June"/>
    <n v="1"/>
    <s v="553,67419,High income,58,Low spender,0.000860291609190288,0,1,29,846,84,352,91,56,42,4,9,4,8,5,0,0,0,0,0,0,0,50,36-50,2688,0,0,0,1,0,0,1,0,0,1387"/>
  </r>
  <r>
    <n v="362"/>
    <x v="1752"/>
    <s v="High income"/>
    <x v="17"/>
    <s v="Low spender"/>
    <n v="5.5783337517083644E-4"/>
    <n v="0"/>
    <n v="1"/>
    <n v="16"/>
    <n v="931"/>
    <n v="56"/>
    <n v="253"/>
    <n v="91"/>
    <n v="98"/>
    <n v="14"/>
    <n v="4"/>
    <n v="9"/>
    <n v="5"/>
    <n v="7"/>
    <n v="5"/>
    <x v="1"/>
    <n v="0"/>
    <n v="0"/>
    <n v="0"/>
    <n v="0"/>
    <n v="0"/>
    <n v="0"/>
    <n v="61"/>
    <s v="50-65"/>
    <n v="2752"/>
    <n v="0"/>
    <n v="0"/>
    <n v="0"/>
    <n v="1"/>
    <n v="0"/>
    <n v="0"/>
    <n v="1"/>
    <n v="0"/>
    <n v="0"/>
    <n v="1415"/>
    <d v="2015-04-03T00:00:00"/>
    <n v="4"/>
    <s v="April"/>
    <n v="1"/>
    <s v="362,71706,High income,40,Low spender,0.000557833375170836,0,1,16,931,56,253,91,98,14,4,9,5,7,5,0,0,0,0,0,0,0,61,50-65,2752,0,0,0,1,0,0,1,0,0,1415"/>
  </r>
  <r>
    <n v="1398"/>
    <x v="1753"/>
    <s v="High income"/>
    <x v="466"/>
    <s v="Low spender"/>
    <n v="4.2366267531830448E-4"/>
    <n v="1"/>
    <n v="1"/>
    <n v="22"/>
    <n v="1126"/>
    <n v="28"/>
    <n v="211"/>
    <n v="37"/>
    <n v="28"/>
    <n v="42"/>
    <n v="3"/>
    <n v="4"/>
    <n v="3"/>
    <n v="4"/>
    <n v="5"/>
    <x v="0"/>
    <n v="0"/>
    <n v="0"/>
    <n v="1"/>
    <n v="1"/>
    <n v="0"/>
    <n v="0"/>
    <n v="47"/>
    <s v="36-50"/>
    <n v="2422"/>
    <n v="1"/>
    <n v="0"/>
    <n v="0"/>
    <n v="0"/>
    <n v="0"/>
    <n v="0"/>
    <n v="1"/>
    <n v="0"/>
    <n v="0"/>
    <n v="1388"/>
    <d v="2016-02-27T00:00:00"/>
    <n v="2"/>
    <s v="February"/>
    <n v="1"/>
    <s v="1398,89694,High income,38,Low spender,0.000423662675318304,1,1,22,1126,28,211,37,28,42,3,4,3,4,5,1,0,0,1,1,0,0,47,36-50,2422,1,0,0,0,0,0,1,0,0,1388"/>
  </r>
  <r>
    <n v="571"/>
    <x v="1754"/>
    <s v="High income"/>
    <x v="616"/>
    <s v="Low spender"/>
    <n v="6.2018447323872357E-3"/>
    <n v="0"/>
    <n v="0"/>
    <n v="68"/>
    <n v="438"/>
    <n v="169"/>
    <n v="565"/>
    <n v="91"/>
    <n v="169"/>
    <n v="70"/>
    <n v="1"/>
    <n v="2"/>
    <n v="3"/>
    <n v="6"/>
    <n v="7"/>
    <x v="0"/>
    <n v="0"/>
    <n v="0"/>
    <n v="0"/>
    <n v="0"/>
    <n v="0"/>
    <n v="0"/>
    <n v="28"/>
    <s v="24-35"/>
    <n v="2684"/>
    <n v="0"/>
    <n v="0"/>
    <n v="0"/>
    <n v="1"/>
    <n v="0"/>
    <n v="0"/>
    <n v="1"/>
    <n v="0"/>
    <n v="0"/>
    <n v="1362"/>
    <d v="2015-06-10T00:00:00"/>
    <n v="6"/>
    <s v="June"/>
    <n v="1"/>
    <s v="571,63207,High income,392,Low spender,0.00620184473238724,0,0,68,438,169,565,91,169,70,1,2,3,6,7,1,0,0,0,0,0,0,28,24-35,2684,0,0,0,1,0,0,1,0,0,1362"/>
  </r>
  <r>
    <n v="1065"/>
    <x v="1755"/>
    <s v="High income"/>
    <x v="716"/>
    <s v="High spender"/>
    <n v="9.3911830207410989E-3"/>
    <n v="0"/>
    <n v="0"/>
    <n v="21"/>
    <n v="380"/>
    <n v="98"/>
    <n v="733"/>
    <n v="110"/>
    <n v="112"/>
    <n v="28"/>
    <n v="1"/>
    <n v="8"/>
    <n v="8"/>
    <n v="5"/>
    <n v="3"/>
    <x v="1"/>
    <n v="0"/>
    <n v="0"/>
    <n v="0"/>
    <n v="1"/>
    <n v="0"/>
    <n v="1"/>
    <n v="49"/>
    <s v="36-50"/>
    <n v="2524"/>
    <n v="0"/>
    <n v="0"/>
    <n v="0"/>
    <n v="1"/>
    <n v="0"/>
    <n v="0"/>
    <n v="1"/>
    <n v="0"/>
    <n v="0"/>
    <n v="1405"/>
    <d v="2015-11-17T00:00:00"/>
    <n v="11"/>
    <s v="November"/>
    <n v="1"/>
    <s v="1065,74538,High income,700,High spender,0.0093911830207411,0,0,21,380,98,733,110,112,28,1,8,8,5,3,0,0,0,0,1,0,1,49,36-50,2524,0,0,0,1,0,0,1,0,0,1405"/>
  </r>
  <r>
    <n v="2009"/>
    <x v="1756"/>
    <s v="High income"/>
    <x v="134"/>
    <s v="Low spender"/>
    <n v="3.0177671038237626E-4"/>
    <n v="0"/>
    <n v="0"/>
    <n v="1"/>
    <n v="423"/>
    <n v="42"/>
    <n v="706"/>
    <n v="73"/>
    <n v="197"/>
    <n v="197"/>
    <n v="1"/>
    <n v="4"/>
    <n v="8"/>
    <n v="9"/>
    <n v="2"/>
    <x v="1"/>
    <n v="0"/>
    <n v="0"/>
    <n v="0"/>
    <n v="0"/>
    <n v="0"/>
    <n v="0"/>
    <n v="34"/>
    <s v="24-35"/>
    <n v="2222"/>
    <n v="0"/>
    <n v="1"/>
    <n v="0"/>
    <n v="0"/>
    <n v="0"/>
    <n v="0"/>
    <n v="1"/>
    <n v="0"/>
    <n v="0"/>
    <n v="1244"/>
    <d v="2016-09-14T00:00:00"/>
    <n v="9"/>
    <s v="September"/>
    <n v="1"/>
    <s v="2009,79529,High income,24,Low spender,0.000301776710382376,0,0,1,423,42,706,73,197,197,1,4,8,9,2,0,0,0,0,0,0,0,34,24-35,2222,0,1,0,0,0,0,1,0,0,1244"/>
  </r>
  <r>
    <n v="1557"/>
    <x v="1757"/>
    <s v="High income"/>
    <x v="423"/>
    <s v="High spender"/>
    <n v="1.099244100044784E-2"/>
    <n v="0"/>
    <n v="0"/>
    <n v="8"/>
    <n v="559"/>
    <n v="153"/>
    <n v="503"/>
    <n v="218"/>
    <n v="13"/>
    <n v="181"/>
    <n v="1"/>
    <n v="3"/>
    <n v="9"/>
    <n v="9"/>
    <n v="2"/>
    <x v="0"/>
    <n v="0"/>
    <n v="0"/>
    <n v="0"/>
    <n v="0"/>
    <n v="0"/>
    <n v="1"/>
    <n v="30"/>
    <s v="24-35"/>
    <n v="2372"/>
    <n v="0"/>
    <n v="1"/>
    <n v="0"/>
    <n v="0"/>
    <n v="0"/>
    <n v="0"/>
    <n v="1"/>
    <n v="0"/>
    <n v="0"/>
    <n v="1265"/>
    <d v="2016-04-17T00:00:00"/>
    <n v="4"/>
    <s v="April"/>
    <n v="1"/>
    <s v="1557,73687,High income,810,High spender,0.0109924410004478,0,0,8,559,153,503,218,13,181,1,3,9,9,2,1,0,0,0,0,0,1,30,24-35,2372,0,1,0,0,0,0,1,0,0,1265"/>
  </r>
  <r>
    <n v="196"/>
    <x v="1758"/>
    <s v="High income"/>
    <x v="635"/>
    <s v="Low spender"/>
    <n v="1.835940368656826E-4"/>
    <n v="0"/>
    <n v="0"/>
    <n v="98"/>
    <n v="563"/>
    <n v="50"/>
    <n v="774"/>
    <n v="28"/>
    <n v="31"/>
    <n v="187"/>
    <n v="1"/>
    <n v="7"/>
    <n v="7"/>
    <n v="12"/>
    <n v="3"/>
    <x v="1"/>
    <n v="0"/>
    <n v="0"/>
    <n v="0"/>
    <n v="0"/>
    <n v="0"/>
    <n v="0"/>
    <n v="40"/>
    <s v="36-50"/>
    <n v="2803"/>
    <n v="1"/>
    <n v="0"/>
    <n v="0"/>
    <n v="0"/>
    <n v="0"/>
    <n v="0"/>
    <n v="1"/>
    <n v="0"/>
    <n v="0"/>
    <n v="1259"/>
    <d v="2015-02-11T00:00:00"/>
    <n v="2"/>
    <s v="February"/>
    <n v="1"/>
    <s v="196,81702,High income,15,Low spender,0.000183594036865683,0,0,98,563,50,774,28,31,187,1,7,7,12,3,0,0,0,0,0,0,0,40,36-50,2803,1,0,0,0,0,0,1,0,0,1259"/>
  </r>
  <r>
    <n v="2066"/>
    <x v="1759"/>
    <s v="High income"/>
    <x v="452"/>
    <s v="Low spender"/>
    <n v="6.5043904635629049E-4"/>
    <n v="0"/>
    <n v="0"/>
    <n v="19"/>
    <n v="395"/>
    <n v="183"/>
    <n v="565"/>
    <n v="166"/>
    <n v="141"/>
    <n v="28"/>
    <n v="1"/>
    <n v="5"/>
    <n v="11"/>
    <n v="5"/>
    <n v="3"/>
    <x v="1"/>
    <n v="0"/>
    <n v="0"/>
    <n v="0"/>
    <n v="0"/>
    <n v="0"/>
    <n v="0"/>
    <n v="54"/>
    <s v="50-65"/>
    <n v="2207"/>
    <n v="0"/>
    <n v="0"/>
    <n v="0"/>
    <n v="0"/>
    <n v="1"/>
    <n v="0"/>
    <n v="1"/>
    <n v="0"/>
    <n v="0"/>
    <n v="1422"/>
    <d v="2016-09-29T00:00:00"/>
    <n v="9"/>
    <s v="September"/>
    <n v="1"/>
    <s v="2066,79946,High income,52,Low spender,0.00065043904635629,0,0,19,395,183,565,166,141,28,1,5,11,5,3,0,0,0,0,0,0,0,54,50-65,2207,0,0,0,0,1,0,1,0,0,1422"/>
  </r>
  <r>
    <n v="340"/>
    <x v="1760"/>
    <s v="High income"/>
    <x v="435"/>
    <s v="Low spender"/>
    <n v="9.6948299063797771E-4"/>
    <n v="0"/>
    <n v="0"/>
    <n v="10"/>
    <n v="823"/>
    <n v="25"/>
    <n v="459"/>
    <n v="124"/>
    <n v="29"/>
    <n v="95"/>
    <n v="1"/>
    <n v="6"/>
    <n v="6"/>
    <n v="7"/>
    <n v="4"/>
    <x v="1"/>
    <n v="0"/>
    <n v="0"/>
    <n v="0"/>
    <n v="1"/>
    <n v="0"/>
    <n v="1"/>
    <n v="38"/>
    <s v="36-50"/>
    <n v="2756"/>
    <n v="0"/>
    <n v="1"/>
    <n v="0"/>
    <n v="0"/>
    <n v="0"/>
    <n v="0"/>
    <n v="1"/>
    <n v="0"/>
    <n v="0"/>
    <n v="1365"/>
    <d v="2015-03-30T00:00:00"/>
    <n v="3"/>
    <s v="March"/>
    <n v="1"/>
    <s v="340,69109,High income,67,Low spender,0.000969482990637978,0,0,10,823,25,459,124,29,95,1,6,6,7,4,0,0,0,0,1,0,1,38,36-50,2756,0,1,0,0,0,0,1,0,0,1365"/>
  </r>
  <r>
    <n v="296"/>
    <x v="1761"/>
    <s v="High income"/>
    <x v="17"/>
    <s v="Low spender"/>
    <n v="6.1372284276420773E-4"/>
    <n v="0"/>
    <n v="1"/>
    <n v="57"/>
    <n v="960"/>
    <n v="28"/>
    <n v="183"/>
    <n v="220"/>
    <n v="70"/>
    <n v="70"/>
    <n v="4"/>
    <n v="9"/>
    <n v="6"/>
    <n v="6"/>
    <n v="6"/>
    <x v="1"/>
    <n v="0"/>
    <n v="0"/>
    <n v="0"/>
    <n v="0"/>
    <n v="0"/>
    <n v="0"/>
    <n v="51"/>
    <s v="50-65"/>
    <n v="2767"/>
    <n v="0"/>
    <n v="0"/>
    <n v="0"/>
    <n v="1"/>
    <n v="0"/>
    <n v="0"/>
    <n v="0"/>
    <n v="1"/>
    <n v="0"/>
    <n v="1391"/>
    <d v="2015-03-19T00:00:00"/>
    <n v="3"/>
    <s v="March"/>
    <n v="1"/>
    <s v="296,65176,High income,40,Low spender,0.000613722842764208,0,1,57,960,28,183,220,70,70,4,9,6,6,6,0,0,0,0,0,0,0,51,50-65,2767,0,0,0,1,0,0,0,1,0,1391"/>
  </r>
  <r>
    <n v="1514"/>
    <x v="1762"/>
    <s v="High income"/>
    <x v="235"/>
    <s v="Low spender"/>
    <n v="4.6013100200292318E-4"/>
    <n v="0"/>
    <n v="0"/>
    <n v="40"/>
    <n v="703"/>
    <n v="102"/>
    <n v="601"/>
    <n v="0"/>
    <n v="58"/>
    <n v="43"/>
    <n v="1"/>
    <n v="3"/>
    <n v="11"/>
    <n v="8"/>
    <n v="1"/>
    <x v="1"/>
    <n v="0"/>
    <n v="0"/>
    <n v="0"/>
    <n v="0"/>
    <n v="0"/>
    <n v="1"/>
    <n v="67"/>
    <s v="66+"/>
    <n v="2387"/>
    <n v="0"/>
    <n v="0"/>
    <n v="1"/>
    <n v="0"/>
    <n v="0"/>
    <n v="0"/>
    <n v="1"/>
    <n v="0"/>
    <n v="0"/>
    <n v="1421"/>
    <d v="2016-04-02T00:00:00"/>
    <n v="4"/>
    <s v="April"/>
    <n v="1"/>
    <s v="1514,73892,High income,34,Low spender,0.000460131002002923,0,0,40,703,102,601,0,58,43,1,3,11,8,1,0,0,0,0,0,0,1,67,66+,2387,0,0,1,0,0,0,1,0,0,1421"/>
  </r>
  <r>
    <n v="969"/>
    <x v="1763"/>
    <s v="High income"/>
    <x v="203"/>
    <s v="Low spender"/>
    <n v="1.7017017017017016E-3"/>
    <n v="0"/>
    <n v="0"/>
    <n v="21"/>
    <n v="252"/>
    <n v="98"/>
    <n v="827"/>
    <n v="219"/>
    <n v="70"/>
    <n v="196"/>
    <n v="1"/>
    <n v="4"/>
    <n v="5"/>
    <n v="12"/>
    <n v="3"/>
    <x v="1"/>
    <n v="0"/>
    <n v="0"/>
    <n v="0"/>
    <n v="0"/>
    <n v="0"/>
    <n v="0"/>
    <n v="49"/>
    <s v="36-50"/>
    <n v="2558"/>
    <n v="0"/>
    <n v="0"/>
    <n v="0"/>
    <n v="1"/>
    <n v="0"/>
    <n v="0"/>
    <n v="1"/>
    <n v="0"/>
    <n v="0"/>
    <n v="1270"/>
    <d v="2015-10-14T00:00:00"/>
    <n v="10"/>
    <s v="October"/>
    <n v="1"/>
    <s v="969,69930,High income,119,Low spender,0.0017017017017017,0,0,21,252,98,827,219,70,196,1,4,5,12,3,0,0,0,0,0,0,0,49,36-50,2558,0,0,0,1,0,0,1,0,0,1270"/>
  </r>
  <r>
    <n v="438"/>
    <x v="1764"/>
    <s v="High income"/>
    <x v="234"/>
    <s v="Low spender"/>
    <n v="9.4677046076162427E-4"/>
    <n v="0"/>
    <n v="1"/>
    <n v="33"/>
    <n v="1171"/>
    <n v="43"/>
    <n v="219"/>
    <n v="19"/>
    <n v="14"/>
    <n v="47"/>
    <n v="4"/>
    <n v="6"/>
    <n v="3"/>
    <n v="13"/>
    <n v="9"/>
    <x v="1"/>
    <n v="0"/>
    <n v="1"/>
    <n v="0"/>
    <n v="0"/>
    <n v="0"/>
    <n v="0"/>
    <n v="45"/>
    <s v="36-50"/>
    <n v="2724"/>
    <n v="0"/>
    <n v="1"/>
    <n v="0"/>
    <n v="0"/>
    <n v="0"/>
    <n v="1"/>
    <n v="0"/>
    <n v="0"/>
    <n v="0"/>
    <n v="1419"/>
    <d v="2015-05-01T00:00:00"/>
    <n v="5"/>
    <s v="May"/>
    <n v="1"/>
    <s v="438,57036,High income,54,Low spender,0.000946770460761624,0,1,33,1171,43,219,19,14,47,4,6,3,13,9,0,0,1,0,0,0,0,45,36-50,2724,0,1,0,0,0,1,0,0,0,1419"/>
  </r>
  <r>
    <n v="1544"/>
    <x v="1765"/>
    <s v="High income"/>
    <x v="189"/>
    <s v="Low spender"/>
    <n v="4.465258113700719E-4"/>
    <n v="0"/>
    <n v="0"/>
    <n v="72"/>
    <n v="410"/>
    <n v="73"/>
    <n v="747"/>
    <n v="76"/>
    <n v="161"/>
    <n v="30"/>
    <n v="0"/>
    <n v="5"/>
    <n v="5"/>
    <n v="12"/>
    <n v="1"/>
    <x v="1"/>
    <n v="0"/>
    <n v="0"/>
    <n v="0"/>
    <n v="0"/>
    <n v="0"/>
    <n v="0"/>
    <n v="34"/>
    <s v="24-35"/>
    <n v="2377"/>
    <n v="0"/>
    <n v="0"/>
    <n v="0"/>
    <n v="1"/>
    <n v="0"/>
    <n v="0"/>
    <n v="0"/>
    <n v="0"/>
    <n v="1"/>
    <n v="1437"/>
    <d v="2016-04-12T00:00:00"/>
    <n v="4"/>
    <s v="April"/>
    <n v="1"/>
    <s v="1544,91820,High income,41,Low spender,0.000446525811370072,0,0,72,410,73,747,76,161,30,0,5,5,12,1,0,0,0,0,0,0,0,34,24-35,2377,0,0,0,1,0,0,0,0,1,1437"/>
  </r>
  <r>
    <n v="1255"/>
    <x v="1766"/>
    <s v="High income"/>
    <x v="356"/>
    <s v="Low spender"/>
    <n v="6.5789473684210525E-4"/>
    <n v="0"/>
    <n v="1"/>
    <n v="30"/>
    <n v="940"/>
    <n v="44"/>
    <n v="396"/>
    <n v="0"/>
    <n v="88"/>
    <n v="58"/>
    <n v="1"/>
    <n v="8"/>
    <n v="7"/>
    <n v="7"/>
    <n v="4"/>
    <x v="0"/>
    <n v="0"/>
    <n v="1"/>
    <n v="0"/>
    <n v="1"/>
    <n v="0"/>
    <n v="1"/>
    <n v="61"/>
    <s v="50-65"/>
    <n v="2464"/>
    <n v="0"/>
    <n v="1"/>
    <n v="0"/>
    <n v="0"/>
    <n v="0"/>
    <n v="0"/>
    <n v="0"/>
    <n v="1"/>
    <n v="0"/>
    <n v="1410"/>
    <d v="2016-01-16T00:00:00"/>
    <n v="1"/>
    <s v="January"/>
    <n v="1"/>
    <s v="1255,77520,High income,51,Low spender,0.000657894736842105,0,1,30,940,44,396,0,88,58,1,8,7,7,4,1,0,1,0,1,0,1,61,50-65,2464,0,1,0,0,0,0,0,1,0,1410"/>
  </r>
  <r>
    <n v="790"/>
    <x v="1767"/>
    <s v="High income"/>
    <x v="783"/>
    <s v="Low spender"/>
    <n v="1.8943847822110737E-3"/>
    <n v="0"/>
    <n v="0"/>
    <n v="91"/>
    <n v="794"/>
    <n v="73"/>
    <n v="573"/>
    <n v="0"/>
    <n v="29"/>
    <n v="14"/>
    <n v="1"/>
    <n v="4"/>
    <n v="8"/>
    <n v="10"/>
    <n v="2"/>
    <x v="1"/>
    <n v="0"/>
    <n v="0"/>
    <n v="0"/>
    <n v="0"/>
    <n v="0"/>
    <n v="0"/>
    <n v="64"/>
    <s v="50-65"/>
    <n v="2615"/>
    <n v="0"/>
    <n v="0"/>
    <n v="0"/>
    <n v="1"/>
    <n v="0"/>
    <n v="0"/>
    <n v="0"/>
    <n v="0"/>
    <n v="1"/>
    <n v="1455"/>
    <d v="2015-08-18T00:00:00"/>
    <n v="8"/>
    <s v="August"/>
    <n v="1"/>
    <s v="790,76542,High income,145,Low spender,0.00189438478221107,0,0,91,794,73,573,0,29,14,1,4,8,10,2,0,0,0,0,0,0,0,64,50-65,2615,0,0,0,1,0,0,0,0,1,1455"/>
  </r>
  <r>
    <n v="789"/>
    <x v="1768"/>
    <s v="High income"/>
    <x v="111"/>
    <s v="Low spender"/>
    <n v="5.2659294365455498E-4"/>
    <n v="0"/>
    <n v="1"/>
    <n v="1"/>
    <n v="1200"/>
    <n v="0"/>
    <n v="204"/>
    <n v="38"/>
    <n v="29"/>
    <n v="14"/>
    <n v="3"/>
    <n v="11"/>
    <n v="9"/>
    <n v="12"/>
    <n v="6"/>
    <x v="0"/>
    <n v="0"/>
    <n v="0"/>
    <n v="0"/>
    <n v="0"/>
    <n v="0"/>
    <n v="0"/>
    <n v="65"/>
    <s v="50-65"/>
    <n v="2615"/>
    <n v="0"/>
    <n v="1"/>
    <n v="0"/>
    <n v="0"/>
    <n v="0"/>
    <n v="0"/>
    <n v="0"/>
    <n v="0"/>
    <n v="1"/>
    <n v="1457"/>
    <d v="2015-08-18T00:00:00"/>
    <n v="8"/>
    <s v="August"/>
    <n v="1"/>
    <s v="789,66465,High income,35,Low spender,0.000526592943654555,0,1,1,1200,0,204,38,29,14,3,11,9,12,6,1,0,0,0,0,0,0,65,50-65,2615,0,1,0,0,0,0,0,0,1,1457"/>
  </r>
  <r>
    <n v="640"/>
    <x v="1769"/>
    <s v="High income"/>
    <x v="11"/>
    <s v="Low spender"/>
    <n v="5.4237381227000602E-3"/>
    <n v="0"/>
    <n v="1"/>
    <n v="17"/>
    <n v="1205"/>
    <n v="0"/>
    <n v="235"/>
    <n v="19"/>
    <n v="14"/>
    <n v="205"/>
    <n v="6"/>
    <n v="6"/>
    <n v="3"/>
    <n v="13"/>
    <n v="7"/>
    <x v="1"/>
    <n v="0"/>
    <n v="0"/>
    <n v="0"/>
    <n v="0"/>
    <n v="0"/>
    <n v="0"/>
    <n v="58"/>
    <s v="50-65"/>
    <n v="2659"/>
    <n v="0"/>
    <n v="1"/>
    <n v="0"/>
    <n v="0"/>
    <n v="0"/>
    <n v="0"/>
    <n v="0"/>
    <n v="1"/>
    <n v="0"/>
    <n v="1268"/>
    <d v="2015-07-05T00:00:00"/>
    <n v="7"/>
    <s v="July"/>
    <n v="1"/>
    <s v="640,72828,High income,395,Low spender,0.00542373812270006,0,1,17,1205,0,235,19,14,205,6,6,3,13,7,0,0,0,0,0,0,0,58,50-65,2659,0,1,0,0,0,0,0,1,0,1268"/>
  </r>
  <r>
    <n v="1927"/>
    <x v="1770"/>
    <s v="High income"/>
    <x v="181"/>
    <s v="Low spender"/>
    <n v="4.8858098543026448E-4"/>
    <n v="0"/>
    <n v="1"/>
    <n v="6"/>
    <n v="835"/>
    <n v="73"/>
    <n v="380"/>
    <n v="114"/>
    <n v="73"/>
    <n v="43"/>
    <n v="1"/>
    <n v="6"/>
    <n v="9"/>
    <n v="7"/>
    <n v="2"/>
    <x v="1"/>
    <n v="0"/>
    <n v="0"/>
    <n v="1"/>
    <n v="0"/>
    <n v="0"/>
    <n v="0"/>
    <n v="61"/>
    <s v="50-65"/>
    <n v="2249"/>
    <n v="0"/>
    <n v="1"/>
    <n v="0"/>
    <n v="0"/>
    <n v="0"/>
    <n v="0"/>
    <n v="1"/>
    <n v="0"/>
    <n v="0"/>
    <n v="1432"/>
    <d v="2016-08-18T00:00:00"/>
    <n v="8"/>
    <s v="August"/>
    <n v="1"/>
    <s v="1927,79823,High income,39,Low spender,0.000488580985430264,0,1,6,835,73,380,114,73,43,1,6,9,7,2,0,0,0,1,0,0,0,61,50-65,2249,0,1,0,0,0,0,1,0,0,1432"/>
  </r>
  <r>
    <n v="1824"/>
    <x v="1771"/>
    <s v="High income"/>
    <x v="435"/>
    <s v="Low spender"/>
    <n v="9.121354861546002E-4"/>
    <n v="0"/>
    <n v="0"/>
    <n v="95"/>
    <n v="982"/>
    <n v="73"/>
    <n v="351"/>
    <n v="56"/>
    <n v="14"/>
    <n v="175"/>
    <n v="1"/>
    <n v="2"/>
    <n v="4"/>
    <n v="6"/>
    <n v="5"/>
    <x v="1"/>
    <n v="0"/>
    <n v="1"/>
    <n v="0"/>
    <n v="0"/>
    <n v="0"/>
    <n v="0"/>
    <n v="33"/>
    <s v="24-35"/>
    <n v="2279"/>
    <n v="0"/>
    <n v="0"/>
    <n v="1"/>
    <n v="0"/>
    <n v="0"/>
    <n v="0"/>
    <n v="0"/>
    <n v="1"/>
    <n v="0"/>
    <n v="1301"/>
    <d v="2016-07-19T00:00:00"/>
    <n v="7"/>
    <s v="July"/>
    <n v="1"/>
    <s v="1824,73454,High income,67,Low spender,0.0009121354861546,0,0,95,982,73,351,56,14,175,1,2,4,6,5,0,0,1,0,0,0,0,33,24-35,2279,0,0,1,0,0,0,0,1,0,1301"/>
  </r>
  <r>
    <n v="69"/>
    <x v="1772"/>
    <s v="High income"/>
    <x v="860"/>
    <s v="High spender"/>
    <n v="8.1205647816226505E-3"/>
    <n v="0"/>
    <n v="0"/>
    <n v="48"/>
    <n v="980"/>
    <n v="37"/>
    <n v="265"/>
    <n v="35"/>
    <n v="163"/>
    <n v="31"/>
    <n v="1"/>
    <n v="3"/>
    <n v="6"/>
    <n v="12"/>
    <n v="6"/>
    <x v="1"/>
    <n v="0"/>
    <n v="0"/>
    <n v="0"/>
    <n v="0"/>
    <n v="0"/>
    <n v="1"/>
    <n v="59"/>
    <s v="50-65"/>
    <n v="2837"/>
    <n v="0"/>
    <n v="0"/>
    <n v="1"/>
    <n v="0"/>
    <n v="0"/>
    <n v="0"/>
    <n v="1"/>
    <n v="0"/>
    <n v="0"/>
    <n v="1449"/>
    <d v="2015-01-08T00:00:00"/>
    <n v="1"/>
    <s v="January"/>
    <n v="1"/>
    <s v="69,82014,High income,666,High spender,0.00812056478162265,0,0,48,980,37,265,35,163,31,1,3,6,12,6,0,0,0,0,0,0,1,59,50-65,2837,0,0,1,0,0,0,1,0,0,1449"/>
  </r>
  <r>
    <n v="741"/>
    <x v="1773"/>
    <s v="High income"/>
    <x v="432"/>
    <s v="Low spender"/>
    <n v="1.8259475079785968E-3"/>
    <n v="0"/>
    <n v="0"/>
    <n v="21"/>
    <n v="796"/>
    <n v="14"/>
    <n v="590"/>
    <n v="38"/>
    <n v="44"/>
    <n v="0"/>
    <n v="1"/>
    <n v="4"/>
    <n v="5"/>
    <n v="13"/>
    <n v="3"/>
    <x v="1"/>
    <n v="0"/>
    <n v="0"/>
    <n v="1"/>
    <n v="0"/>
    <n v="0"/>
    <n v="0"/>
    <n v="53"/>
    <s v="50-65"/>
    <n v="2628"/>
    <n v="0"/>
    <n v="0"/>
    <n v="0"/>
    <n v="1"/>
    <n v="0"/>
    <n v="0"/>
    <n v="0"/>
    <n v="0"/>
    <n v="1"/>
    <n v="1482"/>
    <d v="2015-08-05T00:00:00"/>
    <n v="8"/>
    <s v="August"/>
    <n v="1"/>
    <s v="741,62981,High income,115,Low spender,0.0018259475079786,0,0,21,796,14,590,38,44,0,1,4,5,13,3,0,0,0,1,0,0,0,53,50-65,2628,0,0,0,1,0,0,0,0,1,1482"/>
  </r>
  <r>
    <n v="1394"/>
    <x v="1774"/>
    <s v="High income"/>
    <x v="861"/>
    <s v="High spender"/>
    <n v="1.7532651902328222E-2"/>
    <n v="0"/>
    <n v="0"/>
    <n v="49"/>
    <n v="690"/>
    <n v="117"/>
    <n v="499"/>
    <n v="76"/>
    <n v="102"/>
    <n v="88"/>
    <n v="1"/>
    <n v="5"/>
    <n v="10"/>
    <n v="7"/>
    <n v="3"/>
    <x v="0"/>
    <n v="0"/>
    <n v="0"/>
    <n v="0"/>
    <n v="0"/>
    <n v="0"/>
    <n v="0"/>
    <n v="42"/>
    <s v="36-50"/>
    <n v="2423"/>
    <n v="0"/>
    <n v="0"/>
    <n v="0"/>
    <n v="1"/>
    <n v="0"/>
    <n v="0"/>
    <n v="1"/>
    <n v="0"/>
    <n v="0"/>
    <n v="1396"/>
    <d v="2016-02-26T00:00:00"/>
    <n v="2"/>
    <s v="February"/>
    <n v="1"/>
    <s v="1394,70440,High income,1235,High spender,0.0175326519023282,0,0,49,690,117,499,76,102,88,1,5,10,7,3,1,0,0,0,0,0,0,42,36-50,2423,0,0,0,1,0,0,1,0,0,1396"/>
  </r>
  <r>
    <n v="193"/>
    <x v="1775"/>
    <s v="High income"/>
    <x v="749"/>
    <s v="Low spender"/>
    <n v="5.0581689428426911E-4"/>
    <n v="0"/>
    <n v="1"/>
    <n v="55"/>
    <n v="941"/>
    <n v="14"/>
    <n v="397"/>
    <n v="76"/>
    <n v="58"/>
    <n v="176"/>
    <n v="11"/>
    <n v="8"/>
    <n v="5"/>
    <n v="9"/>
    <n v="6"/>
    <x v="1"/>
    <n v="0"/>
    <n v="0"/>
    <n v="0"/>
    <n v="0"/>
    <n v="0"/>
    <n v="1"/>
    <n v="66"/>
    <s v="66+"/>
    <n v="2804"/>
    <n v="1"/>
    <n v="0"/>
    <n v="0"/>
    <n v="0"/>
    <n v="0"/>
    <n v="0"/>
    <n v="0"/>
    <n v="0"/>
    <n v="1"/>
    <n v="1310"/>
    <d v="2015-02-10T00:00:00"/>
    <n v="2"/>
    <s v="February"/>
    <n v="1"/>
    <s v="193,57333,High income,29,Low spender,0.000505816894284269,0,1,55,941,14,397,76,58,176,11,8,5,9,6,0,0,0,0,0,0,1,66,66+,2804,1,0,0,0,0,0,0,0,1,1310"/>
  </r>
  <r>
    <n v="2105"/>
    <x v="1776"/>
    <s v="High income"/>
    <x v="140"/>
    <s v="Low spender"/>
    <n v="1.4928871944824864E-3"/>
    <n v="0"/>
    <n v="0"/>
    <n v="43"/>
    <n v="1142"/>
    <n v="29"/>
    <n v="249"/>
    <n v="38"/>
    <n v="29"/>
    <n v="14"/>
    <n v="1"/>
    <n v="5"/>
    <n v="5"/>
    <n v="12"/>
    <n v="2"/>
    <x v="1"/>
    <n v="0"/>
    <n v="0"/>
    <n v="1"/>
    <n v="1"/>
    <n v="0"/>
    <n v="0"/>
    <n v="55"/>
    <s v="50-65"/>
    <n v="2196"/>
    <n v="0"/>
    <n v="1"/>
    <n v="0"/>
    <n v="0"/>
    <n v="0"/>
    <n v="0"/>
    <n v="0"/>
    <n v="0"/>
    <n v="1"/>
    <n v="1473"/>
    <d v="2016-10-10T00:00:00"/>
    <n v="10"/>
    <s v="October"/>
    <n v="1"/>
    <s v="2105,81051,High income,121,Low spender,0.00149288719448249,0,0,43,1142,29,249,38,29,14,1,5,5,12,2,0,0,0,1,1,0,0,55,50-65,2196,0,1,0,0,0,0,0,0,1,1473"/>
  </r>
  <r>
    <n v="817"/>
    <x v="1777"/>
    <s v="High income"/>
    <x v="746"/>
    <s v="Low spender"/>
    <n v="1.9638229085953991E-3"/>
    <n v="1"/>
    <n v="2"/>
    <n v="90"/>
    <n v="856"/>
    <n v="59"/>
    <n v="487"/>
    <n v="58"/>
    <n v="29"/>
    <n v="73"/>
    <n v="7"/>
    <n v="2"/>
    <n v="5"/>
    <n v="5"/>
    <n v="5"/>
    <x v="1"/>
    <n v="0"/>
    <n v="0"/>
    <n v="0"/>
    <n v="0"/>
    <n v="0"/>
    <n v="0"/>
    <n v="50"/>
    <s v="36-50"/>
    <n v="2606"/>
    <n v="0"/>
    <n v="0"/>
    <n v="0"/>
    <n v="1"/>
    <n v="0"/>
    <n v="0"/>
    <n v="1"/>
    <n v="0"/>
    <n v="0"/>
    <n v="1416"/>
    <d v="2015-08-27T00:00:00"/>
    <n v="8"/>
    <s v="August"/>
    <n v="1"/>
    <s v="817,74854,High income,147,Low spender,0.0019638229085954,1,2,90,856,59,487,58,29,73,7,2,5,5,5,0,0,0,0,0,0,0,50,36-50,2606,0,0,0,1,0,0,1,0,0,1416"/>
  </r>
  <r>
    <n v="192"/>
    <x v="1778"/>
    <s v="High income"/>
    <x v="413"/>
    <s v="Low spender"/>
    <n v="1.775737364112781E-3"/>
    <n v="0"/>
    <n v="0"/>
    <n v="31"/>
    <n v="778"/>
    <n v="44"/>
    <n v="499"/>
    <n v="95"/>
    <n v="73"/>
    <n v="146"/>
    <n v="2"/>
    <n v="3"/>
    <n v="4"/>
    <n v="5"/>
    <n v="7"/>
    <x v="1"/>
    <n v="0"/>
    <n v="0"/>
    <n v="0"/>
    <n v="0"/>
    <n v="0"/>
    <n v="1"/>
    <n v="67"/>
    <s v="66+"/>
    <n v="2804"/>
    <n v="0"/>
    <n v="0"/>
    <n v="1"/>
    <n v="0"/>
    <n v="0"/>
    <n v="0"/>
    <n v="1"/>
    <n v="0"/>
    <n v="0"/>
    <n v="1343"/>
    <d v="2015-02-10T00:00:00"/>
    <n v="2"/>
    <s v="February"/>
    <n v="1"/>
    <s v="192,69267,High income,123,Low spender,0.00177573736411278,0,0,31,778,44,499,95,73,146,2,3,4,5,7,0,0,0,0,0,0,1,67,66+,2804,0,0,1,0,0,0,1,0,0,1343"/>
  </r>
  <r>
    <n v="666"/>
    <x v="1779"/>
    <s v="High income"/>
    <x v="451"/>
    <s v="Low spender"/>
    <n v="3.8547198903546341E-4"/>
    <n v="0"/>
    <n v="1"/>
    <n v="46"/>
    <n v="1073"/>
    <n v="0"/>
    <n v="250"/>
    <n v="153"/>
    <n v="14"/>
    <n v="14"/>
    <n v="4"/>
    <n v="7"/>
    <n v="10"/>
    <n v="5"/>
    <n v="5"/>
    <x v="1"/>
    <n v="0"/>
    <n v="0"/>
    <n v="0"/>
    <n v="0"/>
    <n v="0"/>
    <n v="0"/>
    <n v="66"/>
    <s v="66+"/>
    <n v="2655"/>
    <n v="1"/>
    <n v="0"/>
    <n v="0"/>
    <n v="0"/>
    <n v="0"/>
    <n v="0"/>
    <n v="1"/>
    <n v="0"/>
    <n v="0"/>
    <n v="1476"/>
    <d v="2015-07-09T00:00:00"/>
    <n v="7"/>
    <s v="July"/>
    <n v="1"/>
    <s v="666,70044,High income,27,Low spender,0.000385471989035463,0,1,46,1073,0,250,153,14,14,4,7,10,5,5,0,0,0,0,0,0,0,66,66+,2655,1,0,0,0,0,0,1,0,0,1476"/>
  </r>
  <r>
    <n v="1251"/>
    <x v="1780"/>
    <s v="High income"/>
    <x v="218"/>
    <s v="Low spender"/>
    <n v="6.9459331989881233E-3"/>
    <n v="0"/>
    <n v="0"/>
    <n v="64"/>
    <n v="882"/>
    <n v="29"/>
    <n v="514"/>
    <n v="38"/>
    <n v="29"/>
    <n v="44"/>
    <n v="1"/>
    <n v="4"/>
    <n v="2"/>
    <n v="6"/>
    <n v="3"/>
    <x v="0"/>
    <n v="0"/>
    <n v="0"/>
    <n v="0"/>
    <n v="1"/>
    <n v="0"/>
    <n v="1"/>
    <n v="55"/>
    <s v="50-65"/>
    <n v="2465"/>
    <n v="0"/>
    <n v="1"/>
    <n v="0"/>
    <n v="0"/>
    <n v="0"/>
    <n v="0"/>
    <n v="0"/>
    <n v="0"/>
    <n v="1"/>
    <n v="1448"/>
    <d v="2016-01-15T00:00:00"/>
    <n v="1"/>
    <s v="January"/>
    <n v="1"/>
    <s v="1251,69969,High income,486,Low spender,0.00694593319898812,0,0,64,882,29,514,38,29,44,1,4,2,6,3,1,0,0,0,1,0,1,55,50-65,2465,0,1,0,0,0,0,0,0,1,1448"/>
  </r>
  <r>
    <n v="993"/>
    <x v="1781"/>
    <s v="High income"/>
    <x v="296"/>
    <s v="Low spender"/>
    <n v="1.202260249268625E-3"/>
    <n v="0"/>
    <n v="0"/>
    <n v="63"/>
    <n v="570"/>
    <n v="73"/>
    <n v="614"/>
    <n v="133"/>
    <n v="102"/>
    <n v="73"/>
    <n v="1"/>
    <n v="6"/>
    <n v="5"/>
    <n v="11"/>
    <n v="3"/>
    <x v="0"/>
    <n v="0"/>
    <n v="0"/>
    <n v="0"/>
    <n v="0"/>
    <n v="0"/>
    <n v="0"/>
    <n v="71"/>
    <s v="66+"/>
    <n v="2550"/>
    <n v="0"/>
    <n v="0"/>
    <n v="0"/>
    <n v="0"/>
    <n v="1"/>
    <n v="1"/>
    <n v="0"/>
    <n v="0"/>
    <n v="0"/>
    <n v="1419"/>
    <d v="2015-10-22T00:00:00"/>
    <n v="10"/>
    <s v="October"/>
    <n v="1"/>
    <s v="993,74859,High income,90,Low spender,0.00120226024926862,0,0,63,570,73,614,133,102,73,1,6,5,11,3,1,0,0,0,0,0,0,71,66+,2550,0,0,0,0,1,1,0,0,0,1419"/>
  </r>
  <r>
    <n v="1507"/>
    <x v="1782"/>
    <s v="High income"/>
    <x v="114"/>
    <s v="Low spender"/>
    <n v="8.3513395283481577E-4"/>
    <n v="0"/>
    <n v="0"/>
    <n v="25"/>
    <n v="795"/>
    <n v="0"/>
    <n v="545"/>
    <n v="95"/>
    <n v="58"/>
    <n v="0"/>
    <n v="1"/>
    <n v="8"/>
    <n v="4"/>
    <n v="10"/>
    <n v="6"/>
    <x v="0"/>
    <n v="0"/>
    <n v="0"/>
    <n v="0"/>
    <n v="0"/>
    <n v="0"/>
    <n v="0"/>
    <n v="42"/>
    <s v="36-50"/>
    <n v="2391"/>
    <n v="0"/>
    <n v="0"/>
    <n v="0"/>
    <n v="1"/>
    <n v="0"/>
    <n v="0"/>
    <n v="1"/>
    <n v="0"/>
    <n v="0"/>
    <n v="1493"/>
    <d v="2016-03-29T00:00:00"/>
    <n v="3"/>
    <s v="March"/>
    <n v="1"/>
    <s v="1507,75437,High income,63,Low spender,0.000835133952834816,0,0,25,795,0,545,95,58,0,1,8,4,10,6,1,0,0,0,0,0,0,42,36-50,2391,0,0,0,1,0,0,1,0,0,1493"/>
  </r>
  <r>
    <n v="609"/>
    <x v="1783"/>
    <s v="High income"/>
    <x v="201"/>
    <s v="Low spender"/>
    <n v="4.5138448083731819E-4"/>
    <n v="0"/>
    <n v="0"/>
    <n v="42"/>
    <n v="768"/>
    <n v="44"/>
    <n v="561"/>
    <n v="77"/>
    <n v="44"/>
    <n v="14"/>
    <n v="1"/>
    <n v="6"/>
    <n v="6"/>
    <n v="10"/>
    <n v="3"/>
    <x v="1"/>
    <n v="0"/>
    <n v="0"/>
    <n v="0"/>
    <n v="0"/>
    <n v="0"/>
    <n v="0"/>
    <n v="44"/>
    <s v="36-50"/>
    <n v="2667"/>
    <n v="0"/>
    <n v="0"/>
    <n v="1"/>
    <n v="0"/>
    <n v="0"/>
    <n v="0"/>
    <n v="0"/>
    <n v="1"/>
    <n v="0"/>
    <n v="1480"/>
    <d v="2015-06-27T00:00:00"/>
    <n v="6"/>
    <s v="June"/>
    <n v="1"/>
    <s v="609,70893,High income,32,Low spender,0.000451384480837318,0,0,42,768,44,561,77,44,14,1,6,6,10,3,0,0,0,0,0,0,0,44,36-50,2667,0,0,1,0,0,0,0,1,0,1480"/>
  </r>
  <r>
    <n v="814"/>
    <x v="1784"/>
    <s v="Low income"/>
    <x v="811"/>
    <s v="Low spender"/>
    <n v="9.2546480743691904E-3"/>
    <n v="0"/>
    <n v="0"/>
    <n v="76"/>
    <n v="1039"/>
    <n v="43"/>
    <n v="204"/>
    <n v="153"/>
    <n v="58"/>
    <n v="29"/>
    <n v="3"/>
    <n v="2"/>
    <n v="8"/>
    <n v="12"/>
    <n v="8"/>
    <x v="0"/>
    <n v="1"/>
    <n v="0"/>
    <n v="1"/>
    <n v="0"/>
    <n v="0"/>
    <n v="1"/>
    <n v="62"/>
    <s v="50-65"/>
    <n v="2608"/>
    <n v="0"/>
    <n v="1"/>
    <n v="0"/>
    <n v="0"/>
    <n v="0"/>
    <n v="0"/>
    <n v="1"/>
    <n v="0"/>
    <n v="0"/>
    <n v="1468"/>
    <d v="2015-08-25T00:00:00"/>
    <n v="8"/>
    <s v="August"/>
    <n v="1"/>
    <s v="814,48192,Low income,446,Low spender,0.00925464807436919,0,0,76,1039,43,204,153,58,29,3,2,8,12,8,1,1,0,1,0,0,1,62,50-65,2608,0,1,0,0,0,0,1,0,0,1468"/>
  </r>
  <r>
    <n v="386"/>
    <x v="1785"/>
    <s v="High income"/>
    <x v="862"/>
    <s v="High spender"/>
    <n v="2.7167460721279121E-2"/>
    <n v="0"/>
    <n v="0"/>
    <n v="78"/>
    <n v="556"/>
    <n v="14"/>
    <n v="717"/>
    <n v="210"/>
    <n v="0"/>
    <n v="43"/>
    <n v="1"/>
    <n v="7"/>
    <n v="5"/>
    <n v="10"/>
    <n v="4"/>
    <x v="1"/>
    <n v="0"/>
    <n v="0"/>
    <n v="0"/>
    <n v="0"/>
    <n v="0"/>
    <n v="0"/>
    <n v="64"/>
    <s v="50-65"/>
    <n v="2742"/>
    <n v="0"/>
    <n v="0"/>
    <n v="1"/>
    <n v="0"/>
    <n v="0"/>
    <n v="0"/>
    <n v="0"/>
    <n v="1"/>
    <n v="0"/>
    <n v="1454"/>
    <d v="2015-04-13T00:00:00"/>
    <n v="4"/>
    <s v="April"/>
    <n v="1"/>
    <s v="386,64857,High income,1762,High spender,0.0271674607212791,0,0,78,556,14,717,210,0,43,1,7,5,10,4,0,0,0,0,0,0,0,64,50-65,2742,0,0,1,0,0,0,0,1,0,1454"/>
  </r>
  <r>
    <n v="35"/>
    <x v="1786"/>
    <s v="High income"/>
    <x v="577"/>
    <s v="Low spender"/>
    <n v="7.9819386789017552E-3"/>
    <n v="0"/>
    <n v="0"/>
    <n v="95"/>
    <n v="456"/>
    <n v="19"/>
    <n v="832"/>
    <n v="75"/>
    <n v="118"/>
    <n v="38"/>
    <n v="1"/>
    <n v="4"/>
    <n v="5"/>
    <n v="11"/>
    <n v="3"/>
    <x v="1"/>
    <n v="0"/>
    <n v="0"/>
    <n v="0"/>
    <n v="0"/>
    <n v="0"/>
    <n v="0"/>
    <n v="32"/>
    <s v="24-35"/>
    <n v="2847"/>
    <n v="0"/>
    <n v="0"/>
    <n v="1"/>
    <n v="0"/>
    <n v="0"/>
    <n v="0"/>
    <n v="1"/>
    <n v="0"/>
    <n v="0"/>
    <n v="1462"/>
    <d v="2014-12-29T00:00:00"/>
    <n v="12"/>
    <s v="December"/>
    <n v="1"/>
    <s v="35,68655,High income,548,Low spender,0.00798193867890176,0,0,95,456,19,832,75,118,38,1,4,5,11,3,0,0,0,0,0,0,0,32,24-35,2847,0,0,1,0,0,0,1,0,0,1462"/>
  </r>
  <r>
    <n v="681"/>
    <x v="1787"/>
    <s v="High income"/>
    <x v="369"/>
    <s v="Low spender"/>
    <n v="7.9726358562868095E-4"/>
    <n v="0"/>
    <n v="1"/>
    <n v="97"/>
    <n v="1004"/>
    <n v="59"/>
    <n v="265"/>
    <n v="115"/>
    <n v="59"/>
    <n v="27"/>
    <n v="2"/>
    <n v="11"/>
    <n v="10"/>
    <n v="11"/>
    <n v="6"/>
    <x v="1"/>
    <n v="0"/>
    <n v="1"/>
    <n v="0"/>
    <n v="0"/>
    <n v="0"/>
    <n v="1"/>
    <n v="53"/>
    <s v="50-65"/>
    <n v="2651"/>
    <n v="0"/>
    <n v="1"/>
    <n v="0"/>
    <n v="0"/>
    <n v="0"/>
    <n v="0"/>
    <n v="0"/>
    <n v="0"/>
    <n v="1"/>
    <n v="1475"/>
    <d v="2015-07-13T00:00:00"/>
    <n v="7"/>
    <s v="July"/>
    <n v="1"/>
    <s v="681,77766,High income,62,Low spender,0.000797263585628681,0,1,97,1004,59,265,115,59,27,2,11,10,11,6,0,0,1,0,0,0,1,53,50-65,2651,0,1,0,0,0,0,0,0,1,1475"/>
  </r>
  <r>
    <n v="2022"/>
    <x v="1788"/>
    <s v="High income"/>
    <x v="457"/>
    <s v="Low spender"/>
    <n v="1.8197490661814003E-3"/>
    <n v="0"/>
    <n v="0"/>
    <n v="7"/>
    <n v="530"/>
    <n v="117"/>
    <n v="678"/>
    <n v="134"/>
    <n v="44"/>
    <n v="147"/>
    <n v="1"/>
    <n v="4"/>
    <n v="10"/>
    <n v="8"/>
    <n v="1"/>
    <x v="0"/>
    <n v="0"/>
    <n v="1"/>
    <n v="0"/>
    <n v="0"/>
    <n v="0"/>
    <n v="1"/>
    <n v="28"/>
    <s v="24-35"/>
    <n v="2218"/>
    <n v="0"/>
    <n v="0"/>
    <n v="1"/>
    <n v="0"/>
    <n v="0"/>
    <n v="0"/>
    <n v="1"/>
    <n v="0"/>
    <n v="0"/>
    <n v="1356"/>
    <d v="2016-09-18T00:00:00"/>
    <n v="9"/>
    <s v="September"/>
    <n v="1"/>
    <s v="2022,83528,High income,152,Low spender,0.0018197490661814,0,0,7,530,117,678,134,44,147,1,4,10,8,1,1,0,1,0,0,0,1,28,24-35,2218,0,0,1,0,0,0,1,0,0,1356"/>
  </r>
  <r>
    <n v="863"/>
    <x v="1789"/>
    <s v="High income"/>
    <x v="417"/>
    <s v="Low spender"/>
    <n v="3.6655547817162129E-4"/>
    <n v="0"/>
    <n v="0"/>
    <n v="13"/>
    <n v="779"/>
    <n v="86"/>
    <n v="537"/>
    <n v="34"/>
    <n v="69"/>
    <n v="138"/>
    <n v="1"/>
    <n v="5"/>
    <n v="9"/>
    <n v="12"/>
    <n v="3"/>
    <x v="1"/>
    <n v="0"/>
    <n v="0"/>
    <n v="0"/>
    <n v="0"/>
    <n v="0"/>
    <n v="0"/>
    <n v="60"/>
    <s v="50-65"/>
    <n v="2592"/>
    <n v="0"/>
    <n v="1"/>
    <n v="0"/>
    <n v="0"/>
    <n v="0"/>
    <n v="0"/>
    <n v="0"/>
    <n v="1"/>
    <n v="0"/>
    <n v="1367"/>
    <d v="2015-09-10T00:00:00"/>
    <n v="9"/>
    <s v="September"/>
    <n v="1"/>
    <s v="863,81843,High income,30,Low spender,0.000366555478171621,0,0,13,779,86,537,34,69,138,1,5,9,12,3,0,0,0,0,0,0,0,60,50-65,2592,0,1,0,0,0,0,0,1,0,1367"/>
  </r>
  <r>
    <n v="589"/>
    <x v="1790"/>
    <s v="High income"/>
    <x v="641"/>
    <s v="High spender"/>
    <n v="1.2336699184209024E-2"/>
    <n v="0"/>
    <n v="0"/>
    <n v="73"/>
    <n v="707"/>
    <n v="44"/>
    <n v="603"/>
    <n v="95"/>
    <n v="58"/>
    <n v="29"/>
    <n v="1"/>
    <n v="2"/>
    <n v="8"/>
    <n v="12"/>
    <n v="1"/>
    <x v="1"/>
    <n v="0"/>
    <n v="0"/>
    <n v="0"/>
    <n v="0"/>
    <n v="0"/>
    <n v="0"/>
    <n v="48"/>
    <s v="36-50"/>
    <n v="2678"/>
    <n v="0"/>
    <n v="1"/>
    <n v="0"/>
    <n v="0"/>
    <n v="0"/>
    <n v="0"/>
    <n v="0"/>
    <n v="0"/>
    <n v="1"/>
    <n v="1478"/>
    <d v="2015-06-16T00:00:00"/>
    <n v="6"/>
    <s v="June"/>
    <n v="1"/>
    <s v="589,70116,High income,865,High spender,0.012336699184209,0,0,73,707,44,603,95,58,29,1,2,8,12,1,0,0,0,0,0,0,0,48,36-50,2678,0,1,0,0,0,0,0,0,1,1478"/>
  </r>
  <r>
    <n v="847"/>
    <x v="1791"/>
    <s v="High income"/>
    <x v="140"/>
    <s v="Low spender"/>
    <n v="1.4419009259148921E-3"/>
    <n v="0"/>
    <n v="0"/>
    <n v="12"/>
    <n v="514"/>
    <n v="22"/>
    <n v="732"/>
    <n v="42"/>
    <n v="198"/>
    <n v="79"/>
    <n v="1"/>
    <n v="6"/>
    <n v="7"/>
    <n v="7"/>
    <n v="3"/>
    <x v="1"/>
    <n v="0"/>
    <n v="0"/>
    <n v="0"/>
    <n v="0"/>
    <n v="0"/>
    <n v="1"/>
    <n v="47"/>
    <s v="36-50"/>
    <n v="2596"/>
    <n v="0"/>
    <n v="0"/>
    <n v="1"/>
    <n v="0"/>
    <n v="0"/>
    <n v="0"/>
    <n v="1"/>
    <n v="0"/>
    <n v="0"/>
    <n v="1429"/>
    <d v="2015-09-06T00:00:00"/>
    <n v="9"/>
    <s v="September"/>
    <n v="1"/>
    <s v="847,83917,High income,121,Low spender,0.00144190092591489,0,0,12,514,22,732,42,198,79,1,6,7,7,3,0,0,0,0,0,0,1,47,36-50,2596,0,0,1,0,0,0,1,0,0,1429"/>
  </r>
  <r>
    <n v="573"/>
    <x v="1792"/>
    <s v="High income"/>
    <x v="863"/>
    <s v="High spender"/>
    <n v="1.3662523347650064E-2"/>
    <n v="0"/>
    <n v="0"/>
    <n v="36"/>
    <n v="1009"/>
    <n v="181"/>
    <n v="104"/>
    <n v="202"/>
    <n v="21"/>
    <n v="207"/>
    <n v="0"/>
    <n v="9"/>
    <n v="8"/>
    <n v="13"/>
    <n v="3"/>
    <x v="0"/>
    <n v="0"/>
    <n v="0"/>
    <n v="0"/>
    <n v="1"/>
    <n v="0"/>
    <n v="1"/>
    <n v="50"/>
    <s v="36-50"/>
    <n v="2683"/>
    <n v="0"/>
    <n v="0"/>
    <n v="0"/>
    <n v="1"/>
    <n v="0"/>
    <n v="0"/>
    <n v="1"/>
    <n v="0"/>
    <n v="0"/>
    <n v="1310"/>
    <d v="2015-06-11T00:00:00"/>
    <n v="6"/>
    <s v="June"/>
    <n v="1"/>
    <s v="573,105471,High income,1441,High spender,0.0136625233476501,0,0,36,1009,181,104,202,21,207,0,9,8,13,3,1,0,0,0,1,0,1,50,36-50,2683,0,0,0,1,0,0,1,0,0,1310"/>
  </r>
  <r>
    <n v="56"/>
    <x v="1793"/>
    <s v="High income"/>
    <x v="134"/>
    <s v="Low spender"/>
    <n v="3.1386088116442388E-4"/>
    <n v="1"/>
    <n v="0"/>
    <n v="44"/>
    <n v="676"/>
    <n v="161"/>
    <n v="426"/>
    <n v="210"/>
    <n v="44"/>
    <n v="58"/>
    <n v="2"/>
    <n v="2"/>
    <n v="5"/>
    <n v="5"/>
    <n v="6"/>
    <x v="1"/>
    <n v="0"/>
    <n v="0"/>
    <n v="0"/>
    <n v="0"/>
    <n v="0"/>
    <n v="1"/>
    <n v="50"/>
    <s v="36-50"/>
    <n v="2840"/>
    <n v="0"/>
    <n v="0"/>
    <n v="1"/>
    <n v="0"/>
    <n v="0"/>
    <n v="0"/>
    <n v="1"/>
    <n v="0"/>
    <n v="0"/>
    <n v="1459"/>
    <d v="2015-01-05T00:00:00"/>
    <n v="1"/>
    <s v="January"/>
    <n v="1"/>
    <s v="56,76467,High income,24,Low spender,0.000313860881164424,1,0,44,676,161,426,210,44,58,2,2,5,5,6,0,0,0,0,0,0,1,50,36-50,2840,0,0,1,0,0,0,1,0,0,1459"/>
  </r>
  <r>
    <n v="867"/>
    <x v="1794"/>
    <s v="High income"/>
    <x v="235"/>
    <s v="Low spender"/>
    <n v="3.5108371281352291E-4"/>
    <n v="0"/>
    <n v="0"/>
    <n v="60"/>
    <n v="448"/>
    <n v="71"/>
    <n v="951"/>
    <n v="40"/>
    <n v="17"/>
    <n v="17"/>
    <n v="1"/>
    <n v="6"/>
    <n v="11"/>
    <n v="10"/>
    <n v="2"/>
    <x v="1"/>
    <n v="0"/>
    <n v="0"/>
    <n v="0"/>
    <n v="1"/>
    <n v="0"/>
    <n v="1"/>
    <n v="30"/>
    <s v="24-35"/>
    <n v="2591"/>
    <n v="0"/>
    <n v="0"/>
    <n v="1"/>
    <n v="0"/>
    <n v="0"/>
    <n v="0"/>
    <n v="1"/>
    <n v="0"/>
    <n v="0"/>
    <n v="1510"/>
    <d v="2015-09-11T00:00:00"/>
    <n v="9"/>
    <s v="September"/>
    <n v="1"/>
    <s v="867,96843,High income,34,Low spender,0.000351083712813523,0,0,60,448,71,951,40,17,17,1,6,11,10,2,0,0,0,0,1,0,1,30,24-35,2591,0,0,1,0,0,0,1,0,0,1510"/>
  </r>
  <r>
    <n v="124"/>
    <x v="1795"/>
    <s v="High income"/>
    <x v="670"/>
    <s v="High spender"/>
    <n v="1.0406274725652757E-2"/>
    <n v="0"/>
    <n v="0"/>
    <n v="58"/>
    <n v="635"/>
    <n v="88"/>
    <n v="546"/>
    <n v="172"/>
    <n v="88"/>
    <n v="88"/>
    <n v="3"/>
    <n v="8"/>
    <n v="10"/>
    <n v="4"/>
    <n v="7"/>
    <x v="1"/>
    <n v="0"/>
    <n v="0"/>
    <n v="0"/>
    <n v="0"/>
    <n v="0"/>
    <n v="1"/>
    <n v="63"/>
    <s v="50-65"/>
    <n v="2822"/>
    <n v="0"/>
    <n v="0"/>
    <n v="1"/>
    <n v="0"/>
    <n v="0"/>
    <n v="0"/>
    <n v="1"/>
    <n v="0"/>
    <n v="0"/>
    <n v="1441"/>
    <d v="2015-01-23T00:00:00"/>
    <n v="1"/>
    <s v="January"/>
    <n v="1"/>
    <s v="124,58138,High income,605,High spender,0.0104062747256528,0,0,58,635,88,546,172,88,88,3,8,10,4,7,0,0,0,0,0,0,1,63,50-65,2822,0,0,1,0,0,0,1,0,0,1441"/>
  </r>
  <r>
    <n v="1026"/>
    <x v="1796"/>
    <s v="High income"/>
    <x v="864"/>
    <s v="High spender"/>
    <n v="2.1996305403653001E-2"/>
    <n v="0"/>
    <n v="0"/>
    <n v="75"/>
    <n v="249"/>
    <n v="153"/>
    <n v="940"/>
    <n v="58"/>
    <n v="134"/>
    <n v="38"/>
    <n v="0"/>
    <n v="6"/>
    <n v="6"/>
    <n v="7"/>
    <n v="2"/>
    <x v="1"/>
    <n v="0"/>
    <n v="0"/>
    <n v="0"/>
    <n v="0"/>
    <n v="0"/>
    <n v="0"/>
    <n v="40"/>
    <s v="36-50"/>
    <n v="2537"/>
    <n v="0"/>
    <n v="0"/>
    <n v="1"/>
    <n v="0"/>
    <n v="0"/>
    <n v="0"/>
    <n v="1"/>
    <n v="0"/>
    <n v="0"/>
    <n v="1496"/>
    <d v="2015-11-04T00:00:00"/>
    <n v="11"/>
    <s v="November"/>
    <n v="1"/>
    <s v="1026,81741,High income,1798,High spender,0.021996305403653,0,0,75,249,153,940,58,134,38,0,6,6,7,2,0,0,0,0,0,0,0,40,36-50,2537,0,0,1,0,0,0,1,0,0,1496"/>
  </r>
  <r>
    <n v="1340"/>
    <x v="1797"/>
    <s v="High income"/>
    <x v="417"/>
    <s v="Low spender"/>
    <n v="4.6772684752104771E-4"/>
    <n v="0"/>
    <n v="2"/>
    <n v="71"/>
    <n v="1459"/>
    <n v="0"/>
    <n v="61"/>
    <n v="0"/>
    <n v="15"/>
    <n v="215"/>
    <n v="5"/>
    <n v="2"/>
    <n v="5"/>
    <n v="6"/>
    <n v="5"/>
    <x v="1"/>
    <n v="1"/>
    <n v="1"/>
    <n v="0"/>
    <n v="1"/>
    <n v="0"/>
    <n v="1"/>
    <n v="56"/>
    <s v="50-65"/>
    <n v="2438"/>
    <n v="1"/>
    <n v="0"/>
    <n v="0"/>
    <n v="0"/>
    <n v="0"/>
    <n v="0"/>
    <n v="0"/>
    <n v="0"/>
    <n v="1"/>
    <n v="1320"/>
    <d v="2016-02-11T00:00:00"/>
    <n v="2"/>
    <s v="February"/>
    <n v="1"/>
    <s v="1340,64140,High income,30,Low spender,0.000467726847521048,0,2,71,1459,0,61,0,15,215,5,2,5,6,5,0,1,1,0,1,0,1,56,50-65,2438,1,0,0,0,0,0,0,0,1,1320"/>
  </r>
  <r>
    <n v="2061"/>
    <x v="1798"/>
    <s v="High income"/>
    <x v="417"/>
    <s v="Low spender"/>
    <n v="3.566461000748957E-4"/>
    <n v="0"/>
    <n v="0"/>
    <n v="60"/>
    <n v="611"/>
    <n v="76"/>
    <n v="749"/>
    <n v="59"/>
    <n v="45"/>
    <n v="26"/>
    <n v="1"/>
    <n v="7"/>
    <n v="10"/>
    <n v="6"/>
    <n v="2"/>
    <x v="1"/>
    <n v="0"/>
    <n v="0"/>
    <n v="0"/>
    <n v="1"/>
    <n v="0"/>
    <n v="0"/>
    <n v="64"/>
    <s v="50-65"/>
    <n v="2208"/>
    <n v="0"/>
    <n v="1"/>
    <n v="0"/>
    <n v="0"/>
    <n v="0"/>
    <n v="0"/>
    <n v="0"/>
    <n v="0"/>
    <n v="1"/>
    <n v="1514"/>
    <d v="2016-09-28T00:00:00"/>
    <n v="9"/>
    <s v="September"/>
    <n v="1"/>
    <s v="2061,84117,High income,30,Low spender,0.000356646100074896,0,0,60,611,76,749,59,45,26,1,7,10,6,2,0,0,0,0,1,0,0,64,50-65,2208,0,1,0,0,0,0,0,0,1,1514"/>
  </r>
  <r>
    <n v="965"/>
    <x v="1799"/>
    <s v="High income"/>
    <x v="620"/>
    <s v="Low spender"/>
    <n v="2.7248293885235139E-3"/>
    <n v="0"/>
    <n v="0"/>
    <n v="92"/>
    <n v="674"/>
    <n v="92"/>
    <n v="736"/>
    <n v="39"/>
    <n v="0"/>
    <n v="92"/>
    <n v="1"/>
    <n v="3"/>
    <n v="11"/>
    <n v="9"/>
    <n v="1"/>
    <x v="1"/>
    <n v="0"/>
    <n v="0"/>
    <n v="0"/>
    <n v="0"/>
    <n v="0"/>
    <n v="0"/>
    <n v="62"/>
    <s v="50-65"/>
    <n v="2561"/>
    <n v="0"/>
    <n v="1"/>
    <n v="0"/>
    <n v="0"/>
    <n v="0"/>
    <n v="0"/>
    <n v="0"/>
    <n v="1"/>
    <n v="0"/>
    <n v="1449"/>
    <d v="2015-10-11T00:00:00"/>
    <n v="10"/>
    <s v="October"/>
    <n v="1"/>
    <s v="965,80739,High income,220,Low spender,0.00272482938852351,0,0,92,674,92,736,39,0,92,1,3,11,9,1,0,0,0,0,0,0,0,62,50-65,2561,0,1,0,0,0,0,0,1,0,1449"/>
  </r>
  <r>
    <n v="842"/>
    <x v="1800"/>
    <s v="High income"/>
    <x v="462"/>
    <s v="Low spender"/>
    <n v="1.9016502239863184E-3"/>
    <n v="0"/>
    <n v="1"/>
    <n v="51"/>
    <n v="752"/>
    <n v="122"/>
    <n v="476"/>
    <n v="39"/>
    <n v="153"/>
    <n v="34"/>
    <n v="1"/>
    <n v="10"/>
    <n v="2"/>
    <n v="11"/>
    <n v="8"/>
    <x v="1"/>
    <n v="0"/>
    <n v="0"/>
    <n v="0"/>
    <n v="0"/>
    <n v="0"/>
    <n v="0"/>
    <n v="61"/>
    <s v="50-65"/>
    <n v="2598"/>
    <n v="1"/>
    <n v="0"/>
    <n v="0"/>
    <n v="0"/>
    <n v="0"/>
    <n v="1"/>
    <n v="0"/>
    <n v="0"/>
    <n v="0"/>
    <n v="1508"/>
    <d v="2015-09-04T00:00:00"/>
    <n v="9"/>
    <s v="September"/>
    <n v="1"/>
    <s v="842,78353,High income,149,Low spender,0.00190165022398632,0,1,51,752,122,476,39,153,34,1,10,2,11,8,0,0,0,0,0,0,0,61,50-65,2598,1,0,0,0,0,1,0,0,0,1508"/>
  </r>
  <r>
    <n v="531"/>
    <x v="1801"/>
    <s v="High income"/>
    <x v="42"/>
    <s v="Low spender"/>
    <n v="8.7145969498910673E-4"/>
    <n v="0"/>
    <n v="0"/>
    <n v="1"/>
    <n v="539"/>
    <n v="169"/>
    <n v="816"/>
    <n v="20"/>
    <n v="0"/>
    <n v="30"/>
    <n v="1"/>
    <n v="4"/>
    <n v="5"/>
    <n v="4"/>
    <n v="3"/>
    <x v="1"/>
    <n v="0"/>
    <n v="0"/>
    <n v="0"/>
    <n v="0"/>
    <n v="0"/>
    <n v="1"/>
    <n v="59"/>
    <s v="50-65"/>
    <n v="2693"/>
    <n v="0"/>
    <n v="0"/>
    <n v="0"/>
    <n v="1"/>
    <n v="0"/>
    <n v="0"/>
    <n v="1"/>
    <n v="0"/>
    <n v="0"/>
    <n v="1514"/>
    <d v="2015-06-01T00:00:00"/>
    <n v="6"/>
    <s v="June"/>
    <n v="1"/>
    <s v="531,64260,High income,56,Low spender,0.000871459694989107,0,0,1,539,169,816,20,0,30,1,4,5,4,3,0,0,0,0,0,0,1,59,50-65,2693,0,0,0,1,0,0,1,0,0,1514"/>
  </r>
  <r>
    <n v="243"/>
    <x v="1802"/>
    <s v="High income"/>
    <x v="865"/>
    <s v="High spender"/>
    <n v="1.3186416184971099E-2"/>
    <n v="0"/>
    <n v="1"/>
    <n v="90"/>
    <n v="1013"/>
    <n v="30"/>
    <n v="399"/>
    <n v="60"/>
    <n v="46"/>
    <n v="153"/>
    <n v="3"/>
    <n v="9"/>
    <n v="10"/>
    <n v="4"/>
    <n v="6"/>
    <x v="1"/>
    <n v="0"/>
    <n v="0"/>
    <n v="0"/>
    <n v="0"/>
    <n v="0"/>
    <n v="1"/>
    <n v="56"/>
    <s v="50-65"/>
    <n v="2785"/>
    <n v="0"/>
    <n v="1"/>
    <n v="0"/>
    <n v="0"/>
    <n v="0"/>
    <n v="0"/>
    <n v="0"/>
    <n v="0"/>
    <n v="1"/>
    <n v="1395"/>
    <d v="2015-03-01T00:00:00"/>
    <n v="3"/>
    <s v="March"/>
    <n v="1"/>
    <s v="243,60896,High income,803,High spender,0.0131864161849711,0,1,90,1013,30,399,60,46,153,3,9,10,4,6,0,0,0,0,0,0,1,56,50-65,2785,0,1,0,0,0,0,0,0,1,1395"/>
  </r>
  <r>
    <n v="1329"/>
    <x v="1803"/>
    <s v="High income"/>
    <x v="251"/>
    <s v="Low spender"/>
    <n v="1.4987448012289707E-4"/>
    <n v="0"/>
    <n v="0"/>
    <n v="82"/>
    <n v="519"/>
    <n v="17"/>
    <n v="813"/>
    <n v="27"/>
    <n v="173"/>
    <n v="51"/>
    <n v="1"/>
    <n v="4"/>
    <n v="6"/>
    <n v="6"/>
    <n v="2"/>
    <x v="1"/>
    <n v="0"/>
    <n v="0"/>
    <n v="0"/>
    <n v="1"/>
    <n v="0"/>
    <n v="0"/>
    <n v="66"/>
    <s v="66+"/>
    <n v="2442"/>
    <n v="0"/>
    <n v="1"/>
    <n v="0"/>
    <n v="0"/>
    <n v="0"/>
    <n v="0"/>
    <n v="1"/>
    <n v="0"/>
    <n v="0"/>
    <n v="1498"/>
    <d v="2016-02-07T00:00:00"/>
    <n v="2"/>
    <s v="February"/>
    <n v="1"/>
    <s v="1329,80067,High income,12,Low spender,0.000149874480122897,0,0,82,519,17,813,27,173,51,1,4,6,6,2,0,0,0,0,1,0,0,66,66+,2442,0,1,0,0,0,0,1,0,0,1498"/>
  </r>
  <r>
    <n v="255"/>
    <x v="1804"/>
    <s v="High income"/>
    <x v="749"/>
    <s v="Low spender"/>
    <n v="3.5992205825772903E-4"/>
    <n v="0"/>
    <n v="0"/>
    <n v="85"/>
    <n v="829"/>
    <n v="138"/>
    <n v="430"/>
    <n v="60"/>
    <n v="92"/>
    <n v="15"/>
    <n v="1"/>
    <n v="4"/>
    <n v="6"/>
    <n v="13"/>
    <n v="2"/>
    <x v="1"/>
    <n v="0"/>
    <n v="0"/>
    <n v="0"/>
    <n v="0"/>
    <n v="0"/>
    <n v="0"/>
    <n v="49"/>
    <s v="36-50"/>
    <n v="2782"/>
    <n v="0"/>
    <n v="0"/>
    <n v="0"/>
    <n v="1"/>
    <n v="0"/>
    <n v="0"/>
    <n v="0"/>
    <n v="1"/>
    <n v="0"/>
    <n v="1534"/>
    <d v="2015-03-04T00:00:00"/>
    <n v="3"/>
    <s v="March"/>
    <n v="1"/>
    <s v="255,80573,High income,29,Low spender,0.000359922058257729,0,0,85,829,138,430,60,92,15,1,4,6,13,2,0,0,0,0,0,0,0,49,36-50,2782,0,0,0,1,0,0,0,1,0,1534"/>
  </r>
  <r>
    <n v="1278"/>
    <x v="1805"/>
    <s v="High income"/>
    <x v="749"/>
    <s v="Low spender"/>
    <n v="3.3483431474425589E-4"/>
    <n v="0"/>
    <n v="0"/>
    <n v="66"/>
    <n v="446"/>
    <n v="107"/>
    <n v="768"/>
    <n v="33"/>
    <n v="196"/>
    <n v="53"/>
    <n v="1"/>
    <n v="5"/>
    <n v="6"/>
    <n v="6"/>
    <n v="2"/>
    <x v="1"/>
    <n v="0"/>
    <n v="0"/>
    <n v="0"/>
    <n v="0"/>
    <n v="0"/>
    <n v="0"/>
    <n v="69"/>
    <s v="66+"/>
    <n v="2456"/>
    <n v="0"/>
    <n v="0"/>
    <n v="0"/>
    <n v="1"/>
    <n v="0"/>
    <n v="0"/>
    <n v="1"/>
    <n v="0"/>
    <n v="0"/>
    <n v="1497"/>
    <d v="2016-01-24T00:00:00"/>
    <n v="1"/>
    <s v="January"/>
    <n v="1"/>
    <s v="1278,86610,High income,29,Low spender,0.000334834314744256,0,0,66,446,107,768,33,196,53,1,5,6,6,2,0,0,0,0,0,0,0,69,66+,2456,0,0,0,1,0,0,1,0,0,1497"/>
  </r>
  <r>
    <n v="1120"/>
    <x v="1806"/>
    <s v="High income"/>
    <x v="287"/>
    <s v="Low spender"/>
    <n v="6.4011379800853489E-4"/>
    <n v="1"/>
    <n v="0"/>
    <n v="89"/>
    <n v="1045"/>
    <n v="61"/>
    <n v="338"/>
    <n v="60"/>
    <n v="46"/>
    <n v="46"/>
    <n v="3"/>
    <n v="5"/>
    <n v="5"/>
    <n v="13"/>
    <n v="8"/>
    <x v="1"/>
    <n v="0"/>
    <n v="0"/>
    <n v="0"/>
    <n v="0"/>
    <n v="0"/>
    <n v="0"/>
    <n v="45"/>
    <s v="36-50"/>
    <n v="2508"/>
    <n v="1"/>
    <n v="0"/>
    <n v="0"/>
    <n v="0"/>
    <n v="0"/>
    <n v="0"/>
    <n v="1"/>
    <n v="0"/>
    <n v="0"/>
    <n v="1504"/>
    <d v="2015-12-03T00:00:00"/>
    <n v="12"/>
    <s v="December"/>
    <n v="1"/>
    <s v="1120,70300,High income,45,Low spender,0.000640113798008535,1,0,89,1045,61,338,60,46,46,3,5,5,13,8,0,0,0,0,0,0,0,45,36-50,2508,1,0,0,0,0,0,1,0,0,1504"/>
  </r>
  <r>
    <n v="548"/>
    <x v="1807"/>
    <s v="High income"/>
    <x v="290"/>
    <s v="High spender"/>
    <n v="2.1639855522141073E-2"/>
    <n v="0"/>
    <n v="0"/>
    <n v="45"/>
    <n v="521"/>
    <n v="168"/>
    <n v="706"/>
    <n v="80"/>
    <n v="76"/>
    <n v="61"/>
    <n v="1"/>
    <n v="3"/>
    <n v="6"/>
    <n v="4"/>
    <n v="2"/>
    <x v="1"/>
    <n v="0"/>
    <n v="0"/>
    <n v="0"/>
    <n v="0"/>
    <n v="0"/>
    <n v="0"/>
    <n v="75"/>
    <s v="66+"/>
    <n v="2689"/>
    <n v="0"/>
    <n v="0"/>
    <n v="0"/>
    <n v="1"/>
    <n v="0"/>
    <n v="0"/>
    <n v="0"/>
    <n v="1"/>
    <n v="0"/>
    <n v="1490"/>
    <d v="2015-06-05T00:00:00"/>
    <n v="6"/>
    <s v="June"/>
    <n v="1"/>
    <s v="548,62847,High income,1360,High spender,0.0216398555221411,0,0,45,521,168,706,80,76,61,1,3,6,4,2,0,0,0,0,0,0,0,75,66+,2689,0,0,0,1,0,0,0,1,0,1490"/>
  </r>
  <r>
    <n v="395"/>
    <x v="1808"/>
    <s v="High income"/>
    <x v="334"/>
    <s v="Low spender"/>
    <n v="3.8075552775435832E-4"/>
    <n v="0"/>
    <n v="1"/>
    <n v="92"/>
    <n v="811"/>
    <n v="76"/>
    <n v="428"/>
    <n v="99"/>
    <n v="137"/>
    <n v="107"/>
    <n v="3"/>
    <n v="10"/>
    <n v="4"/>
    <n v="9"/>
    <n v="7"/>
    <x v="1"/>
    <n v="0"/>
    <n v="0"/>
    <n v="0"/>
    <n v="0"/>
    <n v="0"/>
    <n v="0"/>
    <n v="55"/>
    <s v="50-65"/>
    <n v="2740"/>
    <n v="0"/>
    <n v="1"/>
    <n v="0"/>
    <n v="0"/>
    <n v="0"/>
    <n v="0"/>
    <n v="1"/>
    <n v="0"/>
    <n v="0"/>
    <n v="1444"/>
    <d v="2015-04-15T00:00:00"/>
    <n v="4"/>
    <s v="April"/>
    <n v="1"/>
    <s v="395,73538,High income,28,Low spender,0.000380755527754358,0,1,92,811,76,428,99,137,107,3,10,4,9,7,0,0,0,0,0,0,0,55,50-65,2740,0,1,0,0,0,0,1,0,0,1444"/>
  </r>
  <r>
    <n v="700"/>
    <x v="1809"/>
    <s v="High income"/>
    <x v="769"/>
    <s v="High spender"/>
    <n v="9.2406298567521659E-3"/>
    <n v="0"/>
    <n v="0"/>
    <n v="18"/>
    <n v="856"/>
    <n v="61"/>
    <n v="570"/>
    <n v="40"/>
    <n v="25"/>
    <n v="122"/>
    <n v="1"/>
    <n v="7"/>
    <n v="6"/>
    <n v="8"/>
    <n v="3"/>
    <x v="1"/>
    <n v="0"/>
    <n v="0"/>
    <n v="0"/>
    <n v="1"/>
    <n v="0"/>
    <n v="1"/>
    <n v="55"/>
    <s v="50-65"/>
    <n v="2642"/>
    <n v="0"/>
    <n v="0"/>
    <n v="0"/>
    <n v="1"/>
    <n v="0"/>
    <n v="0"/>
    <n v="1"/>
    <n v="0"/>
    <n v="0"/>
    <n v="1430"/>
    <d v="2015-07-22T00:00:00"/>
    <n v="7"/>
    <s v="July"/>
    <n v="1"/>
    <s v="700,83003,High income,767,High spender,0.00924062985675217,0,0,18,856,61,570,40,25,122,1,7,6,8,3,0,0,0,0,1,0,1,55,50-65,2642,0,0,0,1,0,0,1,0,0,1430"/>
  </r>
  <r>
    <n v="1386"/>
    <x v="1810"/>
    <s v="High income"/>
    <x v="866"/>
    <s v="High spender"/>
    <n v="2.7896683264902012E-2"/>
    <n v="0"/>
    <n v="0"/>
    <n v="56"/>
    <n v="919"/>
    <n v="0"/>
    <n v="505"/>
    <n v="99"/>
    <n v="30"/>
    <n v="45"/>
    <n v="1"/>
    <n v="4"/>
    <n v="9"/>
    <n v="10"/>
    <n v="2"/>
    <x v="1"/>
    <n v="0"/>
    <n v="0"/>
    <n v="0"/>
    <n v="0"/>
    <n v="0"/>
    <n v="0"/>
    <n v="29"/>
    <s v="24-35"/>
    <n v="2425"/>
    <n v="0"/>
    <n v="0"/>
    <n v="0"/>
    <n v="1"/>
    <n v="0"/>
    <n v="0"/>
    <n v="0"/>
    <n v="0"/>
    <n v="1"/>
    <n v="1508"/>
    <d v="2016-02-24T00:00:00"/>
    <n v="2"/>
    <s v="February"/>
    <n v="1"/>
    <s v="1386,68682,High income,1916,High spender,0.027896683264902,0,0,56,919,0,505,99,30,45,1,4,9,10,2,0,0,0,0,0,0,0,29,24-35,2425,0,0,0,1,0,0,0,0,1,1508"/>
  </r>
  <r>
    <n v="1669"/>
    <x v="1811"/>
    <s v="High income"/>
    <x v="337"/>
    <s v="Low spender"/>
    <n v="3.5972903527213269E-3"/>
    <n v="0"/>
    <n v="0"/>
    <n v="68"/>
    <n v="416"/>
    <n v="46"/>
    <n v="925"/>
    <n v="60"/>
    <n v="107"/>
    <n v="46"/>
    <n v="1"/>
    <n v="3"/>
    <n v="6"/>
    <n v="4"/>
    <n v="1"/>
    <x v="1"/>
    <n v="0"/>
    <n v="0"/>
    <n v="0"/>
    <n v="0"/>
    <n v="0"/>
    <n v="1"/>
    <n v="56"/>
    <s v="50-65"/>
    <n v="2332"/>
    <n v="0"/>
    <n v="0"/>
    <n v="0"/>
    <n v="0"/>
    <n v="1"/>
    <n v="0"/>
    <n v="1"/>
    <n v="0"/>
    <n v="0"/>
    <n v="1508"/>
    <d v="2016-05-27T00:00:00"/>
    <n v="5"/>
    <s v="May"/>
    <n v="1"/>
    <s v="1669,85620,High income,308,Low spender,0.00359729035272133,0,0,68,416,46,925,60,107,46,1,3,6,4,1,0,0,0,0,0,0,1,56,50-65,2332,0,0,0,0,1,0,1,0,0,1508"/>
  </r>
  <r>
    <n v="1379"/>
    <x v="1812"/>
    <s v="High income"/>
    <x v="25"/>
    <s v="Low spender"/>
    <n v="2.355546133371022E-4"/>
    <n v="0"/>
    <n v="0"/>
    <n v="98"/>
    <n v="997"/>
    <n v="15"/>
    <n v="414"/>
    <n v="99"/>
    <n v="30"/>
    <n v="76"/>
    <n v="1"/>
    <n v="5"/>
    <n v="6"/>
    <n v="12"/>
    <n v="2"/>
    <x v="1"/>
    <n v="1"/>
    <n v="0"/>
    <n v="1"/>
    <n v="1"/>
    <n v="0"/>
    <n v="0"/>
    <n v="48"/>
    <s v="36-50"/>
    <n v="2427"/>
    <n v="0"/>
    <n v="0"/>
    <n v="0"/>
    <n v="1"/>
    <n v="0"/>
    <n v="0"/>
    <n v="1"/>
    <n v="0"/>
    <n v="0"/>
    <n v="1479"/>
    <d v="2016-02-22T00:00:00"/>
    <n v="2"/>
    <s v="February"/>
    <n v="1"/>
    <s v="1379,84906,High income,20,Low spender,0.000235554613337102,0,0,98,997,15,414,99,30,76,1,5,6,12,2,0,1,0,1,1,0,0,48,36-50,2427,0,0,0,1,0,0,1,0,0,1479"/>
  </r>
  <r>
    <n v="1532"/>
    <x v="1813"/>
    <s v="High income"/>
    <x v="410"/>
    <s v="High spender"/>
    <n v="1.5893694632621157E-2"/>
    <n v="1"/>
    <n v="0"/>
    <n v="43"/>
    <n v="1181"/>
    <n v="107"/>
    <n v="199"/>
    <n v="39"/>
    <n v="30"/>
    <n v="30"/>
    <n v="2"/>
    <n v="7"/>
    <n v="3"/>
    <n v="13"/>
    <n v="8"/>
    <x v="1"/>
    <n v="0"/>
    <n v="0"/>
    <n v="0"/>
    <n v="0"/>
    <n v="0"/>
    <n v="0"/>
    <n v="50"/>
    <s v="36-50"/>
    <n v="2381"/>
    <n v="0"/>
    <n v="1"/>
    <n v="0"/>
    <n v="0"/>
    <n v="0"/>
    <n v="0"/>
    <n v="0"/>
    <n v="0"/>
    <n v="1"/>
    <n v="1526"/>
    <d v="2016-04-08T00:00:00"/>
    <n v="4"/>
    <s v="April"/>
    <n v="1"/>
    <s v="1532,69084,High income,1098,High spender,0.0158936946326212,1,0,43,1181,107,199,39,30,30,2,7,3,13,8,0,0,0,0,0,0,0,50,36-50,2381,0,1,0,0,0,0,0,0,1,1526"/>
  </r>
  <r>
    <n v="507"/>
    <x v="1814"/>
    <s v="High income"/>
    <x v="561"/>
    <s v="High spender"/>
    <n v="1.275998780115889E-2"/>
    <n v="0"/>
    <n v="1"/>
    <n v="2"/>
    <n v="983"/>
    <n v="76"/>
    <n v="184"/>
    <n v="180"/>
    <n v="138"/>
    <n v="27"/>
    <n v="1"/>
    <n v="6"/>
    <n v="3"/>
    <n v="4"/>
    <n v="7"/>
    <x v="1"/>
    <n v="0"/>
    <n v="0"/>
    <n v="0"/>
    <n v="1"/>
    <n v="0"/>
    <n v="0"/>
    <n v="58"/>
    <s v="50-65"/>
    <n v="2699"/>
    <n v="1"/>
    <n v="0"/>
    <n v="0"/>
    <n v="0"/>
    <n v="0"/>
    <n v="1"/>
    <n v="0"/>
    <n v="0"/>
    <n v="0"/>
    <n v="1534"/>
    <d v="2015-05-26T00:00:00"/>
    <n v="5"/>
    <s v="May"/>
    <n v="1"/>
    <s v="507,81975,High income,1046,High spender,0.0127599878011589,0,1,2,983,76,184,180,138,27,1,6,3,4,7,0,0,0,0,1,0,0,58,50-65,2699,1,0,0,0,0,1,0,0,0,1534"/>
  </r>
  <r>
    <n v="699"/>
    <x v="1815"/>
    <s v="High income"/>
    <x v="96"/>
    <s v="Low spender"/>
    <n v="4.1933825717609504E-4"/>
    <n v="0"/>
    <n v="0"/>
    <n v="54"/>
    <n v="627"/>
    <n v="91"/>
    <n v="597"/>
    <n v="159"/>
    <n v="91"/>
    <n v="15"/>
    <n v="1"/>
    <n v="6"/>
    <n v="5"/>
    <n v="12"/>
    <n v="3"/>
    <x v="1"/>
    <n v="0"/>
    <n v="0"/>
    <n v="0"/>
    <n v="0"/>
    <n v="0"/>
    <n v="0"/>
    <n v="47"/>
    <s v="36-50"/>
    <n v="2643"/>
    <n v="0"/>
    <n v="0"/>
    <n v="0"/>
    <n v="1"/>
    <n v="0"/>
    <n v="0"/>
    <n v="1"/>
    <n v="0"/>
    <n v="0"/>
    <n v="1550"/>
    <d v="2015-07-21T00:00:00"/>
    <n v="7"/>
    <s v="July"/>
    <n v="1"/>
    <s v="699,73926,High income,31,Low spender,0.000419338257176095,0,0,54,627,91,597,159,91,15,1,6,5,12,3,0,0,0,0,0,0,0,47,36-50,2643,0,0,0,1,0,0,1,0,0,1550"/>
  </r>
  <r>
    <n v="751"/>
    <x v="1816"/>
    <s v="High income"/>
    <x v="405"/>
    <s v="Low spender"/>
    <n v="6.7505535453907218E-4"/>
    <n v="0"/>
    <n v="0"/>
    <n v="14"/>
    <n v="783"/>
    <n v="30"/>
    <n v="537"/>
    <n v="140"/>
    <n v="76"/>
    <n v="15"/>
    <n v="1"/>
    <n v="4"/>
    <n v="10"/>
    <n v="9"/>
    <n v="2"/>
    <x v="1"/>
    <n v="0"/>
    <n v="0"/>
    <n v="0"/>
    <n v="0"/>
    <n v="0"/>
    <n v="0"/>
    <n v="44"/>
    <s v="36-50"/>
    <n v="2626"/>
    <n v="0"/>
    <n v="1"/>
    <n v="0"/>
    <n v="0"/>
    <n v="0"/>
    <n v="0"/>
    <n v="1"/>
    <n v="0"/>
    <n v="0"/>
    <n v="1551"/>
    <d v="2015-08-07T00:00:00"/>
    <n v="8"/>
    <s v="August"/>
    <n v="1"/>
    <s v="751,74068,High income,50,Low spender,0.000675055354539072,0,0,14,783,30,537,140,76,15,1,4,10,9,2,0,0,0,0,0,0,0,44,36-50,2626,0,1,0,0,0,0,1,0,0,1551"/>
  </r>
  <r>
    <n v="1754"/>
    <x v="1817"/>
    <s v="High income"/>
    <x v="477"/>
    <s v="Low spender"/>
    <n v="2.0832153976790262E-3"/>
    <n v="0"/>
    <n v="0"/>
    <n v="42"/>
    <n v="519"/>
    <n v="71"/>
    <n v="860"/>
    <n v="93"/>
    <n v="27"/>
    <n v="53"/>
    <n v="1"/>
    <n v="6"/>
    <n v="2"/>
    <n v="9"/>
    <n v="2"/>
    <x v="1"/>
    <n v="0"/>
    <n v="0"/>
    <n v="0"/>
    <n v="0"/>
    <n v="0"/>
    <n v="0"/>
    <n v="39"/>
    <s v="36-50"/>
    <n v="2303"/>
    <n v="0"/>
    <n v="0"/>
    <n v="0"/>
    <n v="1"/>
    <n v="0"/>
    <n v="0"/>
    <n v="1"/>
    <n v="0"/>
    <n v="0"/>
    <n v="1517"/>
    <d v="2016-06-25T00:00:00"/>
    <n v="6"/>
    <s v="June"/>
    <n v="1"/>
    <s v="1754,88325,High income,184,Low spender,0.00208321539767903,0,0,42,519,71,860,93,27,53,1,6,2,9,2,0,0,0,0,0,0,0,39,36-50,2303,0,0,0,1,0,0,1,0,0,1517"/>
  </r>
  <r>
    <n v="2011"/>
    <x v="1818"/>
    <s v="High income"/>
    <x v="287"/>
    <s v="Low spender"/>
    <n v="4.9795837068021109E-4"/>
    <n v="0"/>
    <n v="0"/>
    <n v="2"/>
    <n v="292"/>
    <n v="51"/>
    <n v="981"/>
    <n v="224"/>
    <n v="23"/>
    <n v="17"/>
    <n v="1"/>
    <n v="4"/>
    <n v="6"/>
    <n v="6"/>
    <n v="1"/>
    <x v="1"/>
    <n v="0"/>
    <n v="0"/>
    <n v="0"/>
    <n v="0"/>
    <n v="0"/>
    <n v="1"/>
    <n v="64"/>
    <s v="50-65"/>
    <n v="2221"/>
    <n v="0"/>
    <n v="1"/>
    <n v="0"/>
    <n v="0"/>
    <n v="0"/>
    <n v="0"/>
    <n v="1"/>
    <n v="0"/>
    <n v="0"/>
    <n v="1554"/>
    <d v="2016-09-15T00:00:00"/>
    <n v="9"/>
    <s v="September"/>
    <n v="1"/>
    <s v="2011,90369,High income,45,Low spender,0.000497958370680211,0,0,2,292,51,981,224,23,17,1,4,6,6,1,0,0,0,0,0,0,1,64,50-65,2221,0,1,0,0,0,0,1,0,0,1554"/>
  </r>
  <r>
    <n v="350"/>
    <x v="1819"/>
    <s v="High income"/>
    <x v="867"/>
    <s v="High spender"/>
    <n v="1.45650389313167E-2"/>
    <n v="0"/>
    <n v="0"/>
    <n v="92"/>
    <n v="342"/>
    <n v="51"/>
    <n v="936"/>
    <n v="207"/>
    <n v="35"/>
    <n v="26"/>
    <n v="1"/>
    <n v="5"/>
    <n v="8"/>
    <n v="12"/>
    <n v="3"/>
    <x v="1"/>
    <n v="0"/>
    <n v="0"/>
    <n v="0"/>
    <n v="1"/>
    <n v="0"/>
    <n v="0"/>
    <n v="54"/>
    <s v="50-65"/>
    <n v="2755"/>
    <n v="0"/>
    <n v="1"/>
    <n v="0"/>
    <n v="0"/>
    <n v="0"/>
    <n v="0"/>
    <n v="1"/>
    <n v="0"/>
    <n v="0"/>
    <n v="1545"/>
    <d v="2015-03-31T00:00:00"/>
    <n v="3"/>
    <s v="March"/>
    <n v="1"/>
    <s v="350,80398,High income,1171,High spender,0.0145650389313167,0,0,92,342,51,936,207,35,26,1,5,8,12,3,0,0,0,0,1,0,0,54,50-65,2755,0,1,0,0,0,0,1,0,0,1545"/>
  </r>
  <r>
    <n v="1710"/>
    <x v="1820"/>
    <s v="High income"/>
    <x v="296"/>
    <s v="Low spender"/>
    <n v="1.1489703948628256E-3"/>
    <n v="0"/>
    <n v="1"/>
    <n v="97"/>
    <n v="756"/>
    <n v="138"/>
    <n v="354"/>
    <n v="160"/>
    <n v="169"/>
    <n v="61"/>
    <n v="2"/>
    <n v="10"/>
    <n v="6"/>
    <n v="7"/>
    <n v="4"/>
    <x v="1"/>
    <n v="0"/>
    <n v="0"/>
    <n v="0"/>
    <n v="0"/>
    <n v="0"/>
    <n v="0"/>
    <n v="62"/>
    <s v="50-65"/>
    <n v="2316"/>
    <n v="1"/>
    <n v="0"/>
    <n v="0"/>
    <n v="0"/>
    <n v="0"/>
    <n v="0"/>
    <n v="1"/>
    <n v="0"/>
    <n v="0"/>
    <n v="1516"/>
    <d v="2016-06-12T00:00:00"/>
    <n v="6"/>
    <s v="June"/>
    <n v="1"/>
    <s v="1710,78331,High income,90,Low spender,0.00114897039486283,0,1,97,756,138,354,160,169,61,2,10,6,7,4,0,0,0,0,0,0,0,62,50-65,2316,1,0,0,0,0,0,1,0,0,1516"/>
  </r>
  <r>
    <n v="235"/>
    <x v="1821"/>
    <s v="High income"/>
    <x v="709"/>
    <s v="Low spender"/>
    <n v="7.5357102688111575E-3"/>
    <n v="1"/>
    <n v="0"/>
    <n v="80"/>
    <n v="958"/>
    <n v="159"/>
    <n v="447"/>
    <n v="20"/>
    <n v="0"/>
    <n v="31"/>
    <n v="3"/>
    <n v="2"/>
    <n v="10"/>
    <n v="12"/>
    <n v="7"/>
    <x v="1"/>
    <n v="0"/>
    <n v="0"/>
    <n v="0"/>
    <n v="0"/>
    <n v="0"/>
    <n v="0"/>
    <n v="47"/>
    <s v="36-50"/>
    <n v="2790"/>
    <n v="1"/>
    <n v="0"/>
    <n v="0"/>
    <n v="0"/>
    <n v="0"/>
    <n v="0"/>
    <n v="1"/>
    <n v="0"/>
    <n v="0"/>
    <n v="1553"/>
    <d v="2015-02-24T00:00:00"/>
    <n v="2"/>
    <s v="February"/>
    <n v="1"/>
    <s v="235,71128,High income,536,Low spender,0.00753571026881116,1,0,80,958,159,447,20,0,31,3,2,10,12,7,0,0,0,0,0,0,0,47,36-50,2790,1,0,0,0,0,0,1,0,0,1553"/>
  </r>
  <r>
    <n v="616"/>
    <x v="1822"/>
    <s v="High income"/>
    <x v="458"/>
    <s v="Low spender"/>
    <n v="1.9864530415526897E-3"/>
    <n v="0"/>
    <n v="0"/>
    <n v="25"/>
    <n v="848"/>
    <n v="154"/>
    <n v="323"/>
    <n v="201"/>
    <n v="61"/>
    <n v="78"/>
    <n v="1"/>
    <n v="10"/>
    <n v="3"/>
    <n v="10"/>
    <n v="6"/>
    <x v="1"/>
    <n v="0"/>
    <n v="1"/>
    <n v="0"/>
    <n v="0"/>
    <n v="0"/>
    <n v="0"/>
    <n v="38"/>
    <s v="36-50"/>
    <n v="2665"/>
    <n v="0"/>
    <n v="0"/>
    <n v="0"/>
    <n v="1"/>
    <n v="0"/>
    <n v="0"/>
    <n v="1"/>
    <n v="0"/>
    <n v="0"/>
    <n v="1509"/>
    <d v="2015-06-29T00:00:00"/>
    <n v="6"/>
    <s v="June"/>
    <n v="1"/>
    <s v="616,61416,High income,122,Low spender,0.00198645304155269,0,0,25,848,154,323,201,61,78,1,10,3,10,6,0,0,1,0,0,0,0,38,36-50,2665,0,0,0,1,0,0,1,0,0,1509"/>
  </r>
  <r>
    <n v="1839"/>
    <x v="1823"/>
    <s v="High income"/>
    <x v="69"/>
    <s v="Low spender"/>
    <n v="8.0048843362051419E-4"/>
    <n v="0"/>
    <n v="2"/>
    <n v="86"/>
    <n v="612"/>
    <n v="91"/>
    <n v="520"/>
    <n v="258"/>
    <n v="107"/>
    <n v="107"/>
    <n v="2"/>
    <n v="9"/>
    <n v="6"/>
    <n v="8"/>
    <n v="5"/>
    <x v="1"/>
    <n v="0"/>
    <n v="0"/>
    <n v="0"/>
    <n v="0"/>
    <n v="0"/>
    <n v="0"/>
    <n v="69"/>
    <s v="66+"/>
    <n v="2275"/>
    <n v="0"/>
    <n v="0"/>
    <n v="0"/>
    <n v="0"/>
    <n v="1"/>
    <n v="0"/>
    <n v="0"/>
    <n v="1"/>
    <n v="0"/>
    <n v="1481"/>
    <d v="2016-07-23T00:00:00"/>
    <n v="7"/>
    <s v="July"/>
    <n v="1"/>
    <s v="1839,73705,High income,59,Low spender,0.000800488433620514,0,2,86,612,91,520,258,107,107,2,9,6,8,5,0,0,0,0,0,0,0,69,66+,2275,0,0,0,0,1,0,0,1,0,1481"/>
  </r>
  <r>
    <n v="1524"/>
    <x v="1824"/>
    <s v="High income"/>
    <x v="334"/>
    <s v="Low spender"/>
    <n v="3.3416875522138681E-4"/>
    <n v="0"/>
    <n v="0"/>
    <n v="81"/>
    <n v="1076"/>
    <n v="16"/>
    <n v="417"/>
    <n v="42"/>
    <n v="48"/>
    <n v="16"/>
    <n v="1"/>
    <n v="8"/>
    <n v="10"/>
    <n v="6"/>
    <n v="3"/>
    <x v="1"/>
    <n v="0"/>
    <n v="0"/>
    <n v="1"/>
    <n v="1"/>
    <n v="0"/>
    <n v="0"/>
    <n v="72"/>
    <s v="66+"/>
    <n v="2385"/>
    <n v="0"/>
    <n v="1"/>
    <n v="0"/>
    <n v="0"/>
    <n v="0"/>
    <n v="0"/>
    <n v="0"/>
    <n v="1"/>
    <n v="0"/>
    <n v="1583"/>
    <d v="2016-04-04T00:00:00"/>
    <n v="4"/>
    <s v="April"/>
    <n v="1"/>
    <s v="1524,83790,High income,28,Low spender,0.000334168755221387,0,0,81,1076,16,417,42,48,16,1,8,10,6,3,0,0,0,1,1,0,0,72,66+,2385,0,1,0,0,0,0,0,1,0,1583"/>
  </r>
  <r>
    <n v="2182"/>
    <x v="1825"/>
    <s v="High income"/>
    <x v="13"/>
    <s v="Low spender"/>
    <n v="2.0146312595222806E-4"/>
    <n v="0"/>
    <n v="0"/>
    <n v="96"/>
    <n v="751"/>
    <n v="127"/>
    <n v="687"/>
    <n v="20"/>
    <n v="15"/>
    <n v="31"/>
    <n v="1"/>
    <n v="4"/>
    <n v="6"/>
    <n v="4"/>
    <n v="2"/>
    <x v="1"/>
    <n v="0"/>
    <n v="0"/>
    <n v="0"/>
    <n v="0"/>
    <n v="0"/>
    <n v="0"/>
    <n v="50"/>
    <s v="36-50"/>
    <n v="2166"/>
    <n v="0"/>
    <n v="0"/>
    <n v="0"/>
    <n v="1"/>
    <n v="0"/>
    <n v="0"/>
    <n v="0"/>
    <n v="1"/>
    <n v="0"/>
    <n v="1569"/>
    <d v="2016-11-09T00:00:00"/>
    <n v="11"/>
    <s v="November"/>
    <n v="1"/>
    <s v="2182,79419,High income,16,Low spender,0.000201463125952228,0,0,96,751,127,687,20,15,31,1,4,6,4,2,0,0,0,0,0,0,0,50,36-50,2166,0,0,0,1,0,0,0,1,0,1569"/>
  </r>
  <r>
    <n v="906"/>
    <x v="1826"/>
    <s v="High income"/>
    <x v="355"/>
    <s v="Low spender"/>
    <n v="2.6765449017172714E-4"/>
    <n v="1"/>
    <n v="2"/>
    <n v="97"/>
    <n v="1279"/>
    <n v="15"/>
    <n v="287"/>
    <n v="20"/>
    <n v="0"/>
    <n v="15"/>
    <n v="3"/>
    <n v="3"/>
    <n v="4"/>
    <n v="7"/>
    <n v="5"/>
    <x v="1"/>
    <n v="0"/>
    <n v="0"/>
    <n v="1"/>
    <n v="1"/>
    <n v="0"/>
    <n v="0"/>
    <n v="66"/>
    <s v="66+"/>
    <n v="2577"/>
    <n v="0"/>
    <n v="1"/>
    <n v="0"/>
    <n v="0"/>
    <n v="0"/>
    <n v="0"/>
    <n v="1"/>
    <n v="0"/>
    <n v="0"/>
    <n v="1586"/>
    <d v="2015-09-25T00:00:00"/>
    <n v="9"/>
    <s v="September"/>
    <n v="1"/>
    <s v="906,93404,High income,25,Low spender,0.000267654490171727,1,2,97,1279,15,287,20,0,15,3,3,4,7,5,0,0,0,1,1,0,0,66,66+,2577,0,1,0,0,0,0,1,0,0,1586"/>
  </r>
  <r>
    <n v="2015"/>
    <x v="1827"/>
    <s v="High income"/>
    <x v="749"/>
    <s v="Low spender"/>
    <n v="3.2134032156193559E-4"/>
    <n v="0"/>
    <n v="0"/>
    <n v="27"/>
    <n v="1184"/>
    <n v="32"/>
    <n v="352"/>
    <n v="21"/>
    <n v="16"/>
    <n v="16"/>
    <n v="1"/>
    <n v="3"/>
    <n v="4"/>
    <n v="7"/>
    <n v="1"/>
    <x v="0"/>
    <n v="0"/>
    <n v="0"/>
    <n v="1"/>
    <n v="1"/>
    <n v="0"/>
    <n v="1"/>
    <n v="32"/>
    <s v="24-35"/>
    <n v="2220"/>
    <n v="0"/>
    <n v="0"/>
    <n v="1"/>
    <n v="0"/>
    <n v="0"/>
    <n v="0"/>
    <n v="0"/>
    <n v="1"/>
    <n v="0"/>
    <n v="1589"/>
    <d v="2016-09-16T00:00:00"/>
    <n v="9"/>
    <s v="September"/>
    <n v="1"/>
    <s v="2015,90247,High income,29,Low spender,0.000321340321561936,0,0,27,1184,32,352,21,16,16,1,3,4,7,1,1,0,0,1,1,0,1,32,24-35,2220,0,0,1,0,0,0,0,1,0,1589"/>
  </r>
  <r>
    <n v="1926"/>
    <x v="1828"/>
    <s v="High income"/>
    <x v="868"/>
    <s v="High spender"/>
    <n v="7.1371229366676567E-3"/>
    <n v="0"/>
    <n v="0"/>
    <n v="90"/>
    <n v="1020"/>
    <n v="31"/>
    <n v="430"/>
    <n v="62"/>
    <n v="63"/>
    <n v="79"/>
    <n v="1"/>
    <n v="4"/>
    <n v="6"/>
    <n v="4"/>
    <n v="1"/>
    <x v="1"/>
    <n v="0"/>
    <n v="0"/>
    <n v="0"/>
    <n v="1"/>
    <n v="0"/>
    <n v="0"/>
    <n v="66"/>
    <s v="66+"/>
    <n v="2249"/>
    <n v="0"/>
    <n v="0"/>
    <n v="1"/>
    <n v="0"/>
    <n v="0"/>
    <n v="0"/>
    <n v="0"/>
    <n v="0"/>
    <n v="1"/>
    <n v="1527"/>
    <d v="2016-08-18T00:00:00"/>
    <n v="8"/>
    <s v="August"/>
    <n v="1"/>
    <s v="1926,90933,High income,649,High spender,0.00713712293666766,0,0,90,1020,31,430,62,63,79,1,4,6,4,1,0,0,0,0,1,0,0,66,66+,2249,0,0,1,0,0,0,0,0,1,1527"/>
  </r>
  <r>
    <n v="1104"/>
    <x v="1829"/>
    <s v="High income"/>
    <x v="494"/>
    <s v="Low spender"/>
    <n v="6.6973629133528672E-4"/>
    <n v="0"/>
    <n v="0"/>
    <n v="8"/>
    <n v="1462"/>
    <n v="16"/>
    <n v="128"/>
    <n v="0"/>
    <n v="0"/>
    <n v="160"/>
    <n v="1"/>
    <n v="5"/>
    <n v="3"/>
    <n v="6"/>
    <n v="6"/>
    <x v="1"/>
    <n v="1"/>
    <n v="0"/>
    <n v="1"/>
    <n v="1"/>
    <n v="0"/>
    <n v="1"/>
    <n v="58"/>
    <s v="50-65"/>
    <n v="2514"/>
    <n v="0"/>
    <n v="0"/>
    <n v="0"/>
    <n v="0"/>
    <n v="1"/>
    <n v="0"/>
    <n v="0"/>
    <n v="0"/>
    <n v="1"/>
    <n v="1446"/>
    <d v="2015-11-27T00:00:00"/>
    <n v="11"/>
    <s v="November"/>
    <n v="1"/>
    <s v="1104,71670,High income,48,Low spender,0.000669736291335287,0,0,8,1462,16,128,0,0,160,1,5,3,6,6,0,1,0,1,1,0,1,58,50-65,2514,0,0,0,0,1,0,0,0,1,1446"/>
  </r>
  <r>
    <n v="778"/>
    <x v="1830"/>
    <s v="High income"/>
    <x v="417"/>
    <s v="Low spender"/>
    <n v="3.8963569062926162E-4"/>
    <n v="0"/>
    <n v="1"/>
    <n v="91"/>
    <n v="1012"/>
    <n v="80"/>
    <n v="498"/>
    <n v="0"/>
    <n v="16"/>
    <n v="176"/>
    <n v="2"/>
    <n v="11"/>
    <n v="4"/>
    <n v="9"/>
    <n v="5"/>
    <x v="0"/>
    <n v="0"/>
    <n v="0"/>
    <n v="0"/>
    <n v="0"/>
    <n v="0"/>
    <n v="0"/>
    <n v="71"/>
    <s v="66+"/>
    <n v="2617"/>
    <n v="0"/>
    <n v="1"/>
    <n v="0"/>
    <n v="0"/>
    <n v="0"/>
    <n v="0"/>
    <n v="0"/>
    <n v="1"/>
    <n v="0"/>
    <n v="1430"/>
    <d v="2015-08-16T00:00:00"/>
    <n v="8"/>
    <s v="August"/>
    <n v="1"/>
    <s v="778,76995,High income,30,Low spender,0.000389635690629262,0,1,91,1012,80,498,0,16,176,2,11,4,9,5,1,0,0,0,0,0,0,71,66+,2617,0,1,0,0,0,0,0,1,0,1430"/>
  </r>
  <r>
    <n v="1931"/>
    <x v="1831"/>
    <s v="High income"/>
    <x v="17"/>
    <s v="Low spender"/>
    <n v="4.8443158009470639E-4"/>
    <n v="0"/>
    <n v="0"/>
    <n v="28"/>
    <n v="861"/>
    <n v="31"/>
    <n v="558"/>
    <n v="62"/>
    <n v="95"/>
    <n v="79"/>
    <n v="0"/>
    <n v="6"/>
    <n v="5"/>
    <n v="13"/>
    <n v="2"/>
    <x v="1"/>
    <n v="0"/>
    <n v="0"/>
    <n v="0"/>
    <n v="1"/>
    <n v="0"/>
    <n v="0"/>
    <n v="58"/>
    <s v="50-65"/>
    <n v="2247"/>
    <n v="0"/>
    <n v="0"/>
    <n v="0"/>
    <n v="0"/>
    <n v="1"/>
    <n v="0"/>
    <n v="0"/>
    <n v="0"/>
    <n v="1"/>
    <n v="1528"/>
    <d v="2016-08-20T00:00:00"/>
    <n v="8"/>
    <s v="August"/>
    <n v="1"/>
    <s v="1931,82571,High income,40,Low spender,0.000484431580094706,0,0,28,861,31,558,62,95,79,0,6,5,13,2,0,0,0,0,1,0,0,58,50-65,2247,0,0,0,0,1,0,0,0,1,1528"/>
  </r>
  <r>
    <n v="1807"/>
    <x v="1832"/>
    <s v="High income"/>
    <x v="353"/>
    <s v="Low spender"/>
    <n v="1.4864061402086374E-4"/>
    <n v="0"/>
    <n v="0"/>
    <n v="5"/>
    <n v="784"/>
    <n v="48"/>
    <n v="560"/>
    <n v="42"/>
    <n v="176"/>
    <n v="48"/>
    <n v="1"/>
    <n v="4"/>
    <n v="6"/>
    <n v="4"/>
    <n v="3"/>
    <x v="0"/>
    <n v="0"/>
    <n v="0"/>
    <n v="0"/>
    <n v="1"/>
    <n v="0"/>
    <n v="1"/>
    <n v="33"/>
    <s v="24-35"/>
    <n v="2284"/>
    <n v="0"/>
    <n v="0"/>
    <n v="1"/>
    <n v="0"/>
    <n v="0"/>
    <n v="0"/>
    <n v="0"/>
    <n v="0"/>
    <n v="1"/>
    <n v="1562"/>
    <d v="2016-07-14T00:00:00"/>
    <n v="7"/>
    <s v="July"/>
    <n v="1"/>
    <s v="1807,74004,High income,11,Low spender,0.000148640614020864,0,0,5,784,48,560,42,176,48,1,4,6,4,3,1,0,0,0,1,0,1,33,24-35,2284,0,0,1,0,0,0,0,0,1,1562"/>
  </r>
  <r>
    <n v="948"/>
    <x v="1717"/>
    <s v="High income"/>
    <x v="477"/>
    <s v="Low spender"/>
    <n v="2.2961539421469039E-3"/>
    <n v="1"/>
    <n v="0"/>
    <n v="40"/>
    <n v="1218"/>
    <n v="16"/>
    <n v="272"/>
    <n v="104"/>
    <n v="0"/>
    <n v="80"/>
    <n v="2"/>
    <n v="5"/>
    <n v="3"/>
    <n v="6"/>
    <n v="6"/>
    <x v="0"/>
    <n v="0"/>
    <n v="0"/>
    <n v="1"/>
    <n v="1"/>
    <n v="0"/>
    <n v="1"/>
    <n v="48"/>
    <s v="36-50"/>
    <n v="2564"/>
    <n v="0"/>
    <n v="1"/>
    <n v="0"/>
    <n v="0"/>
    <n v="0"/>
    <n v="0"/>
    <n v="1"/>
    <n v="0"/>
    <n v="0"/>
    <n v="1530"/>
    <d v="2015-10-08T00:00:00"/>
    <n v="10"/>
    <s v="October"/>
    <n v="1"/>
    <s v="948,80134,High income,184,Low spender,0.0022961539421469,1,0,40,1218,16,272,104,0,80,2,5,3,6,6,1,0,0,1,1,0,1,48,36-50,2564,0,1,0,0,0,0,1,0,0,1530"/>
  </r>
  <r>
    <n v="148"/>
    <x v="1833"/>
    <s v="High income"/>
    <x v="13"/>
    <s v="Low spender"/>
    <n v="2.4807355380870427E-4"/>
    <n v="0"/>
    <n v="1"/>
    <n v="17"/>
    <n v="1170"/>
    <n v="48"/>
    <n v="320"/>
    <n v="42"/>
    <n v="32"/>
    <n v="192"/>
    <n v="5"/>
    <n v="11"/>
    <n v="4"/>
    <n v="9"/>
    <n v="8"/>
    <x v="1"/>
    <n v="0"/>
    <n v="1"/>
    <n v="0"/>
    <n v="0"/>
    <n v="0"/>
    <n v="1"/>
    <n v="66"/>
    <s v="66+"/>
    <n v="2816"/>
    <n v="1"/>
    <n v="0"/>
    <n v="0"/>
    <n v="0"/>
    <n v="0"/>
    <n v="0"/>
    <n v="1"/>
    <n v="0"/>
    <n v="0"/>
    <n v="1420"/>
    <d v="2015-01-29T00:00:00"/>
    <n v="1"/>
    <s v="January"/>
    <n v="1"/>
    <s v="148,64497,High income,16,Low spender,0.000248073553808704,0,1,17,1170,48,320,42,32,192,5,11,4,9,8,0,0,1,0,0,0,1,66,66+,2816,1,0,0,0,0,0,1,0,0,1420"/>
  </r>
  <r>
    <n v="22"/>
    <x v="1834"/>
    <s v="High income"/>
    <x v="17"/>
    <s v="Low spender"/>
    <n v="5.8581450183799297E-4"/>
    <n v="0"/>
    <n v="0"/>
    <n v="31"/>
    <n v="995"/>
    <n v="112"/>
    <n v="417"/>
    <n v="42"/>
    <n v="48"/>
    <n v="41"/>
    <n v="1"/>
    <n v="2"/>
    <n v="9"/>
    <n v="13"/>
    <n v="5"/>
    <x v="1"/>
    <n v="0"/>
    <n v="0"/>
    <n v="0"/>
    <n v="0"/>
    <n v="0"/>
    <n v="1"/>
    <n v="62"/>
    <s v="50-65"/>
    <n v="2850"/>
    <n v="0"/>
    <n v="0"/>
    <n v="1"/>
    <n v="0"/>
    <n v="0"/>
    <n v="0"/>
    <n v="1"/>
    <n v="0"/>
    <n v="0"/>
    <n v="1573"/>
    <d v="2014-12-26T00:00:00"/>
    <n v="12"/>
    <s v="December"/>
    <n v="1"/>
    <s v="22,68281,High income,40,Low spender,0.000585814501837993,0,0,31,995,112,417,42,48,41,1,2,9,13,5,0,0,0,0,0,0,1,62,50-65,2850,0,0,1,0,0,0,1,0,0,1573"/>
  </r>
  <r>
    <n v="441"/>
    <x v="1835"/>
    <s v="High income"/>
    <x v="650"/>
    <s v="Low spender"/>
    <n v="3.7977272063334402E-4"/>
    <n v="0"/>
    <n v="0"/>
    <n v="6"/>
    <n v="561"/>
    <n v="64"/>
    <n v="785"/>
    <n v="84"/>
    <n v="128"/>
    <n v="48"/>
    <n v="1"/>
    <n v="3"/>
    <n v="3"/>
    <n v="8"/>
    <n v="1"/>
    <x v="1"/>
    <n v="0"/>
    <n v="0"/>
    <n v="0"/>
    <n v="0"/>
    <n v="0"/>
    <n v="0"/>
    <n v="51"/>
    <s v="50-65"/>
    <n v="2723"/>
    <n v="0"/>
    <n v="1"/>
    <n v="0"/>
    <n v="0"/>
    <n v="0"/>
    <n v="0"/>
    <n v="0"/>
    <n v="0"/>
    <n v="1"/>
    <n v="1574"/>
    <d v="2015-05-02T00:00:00"/>
    <n v="5"/>
    <s v="May"/>
    <n v="1"/>
    <s v="441,68462,High income,26,Low spender,0.000379772720633344,0,0,6,561,64,785,84,128,48,1,3,3,8,1,0,0,0,0,0,0,0,51,50-65,2723,0,1,0,0,0,0,0,0,1,1574"/>
  </r>
  <r>
    <n v="30"/>
    <x v="1836"/>
    <s v="High income"/>
    <x v="149"/>
    <s v="Low spender"/>
    <n v="2.0843465573542694E-4"/>
    <n v="1"/>
    <n v="1"/>
    <n v="78"/>
    <n v="957"/>
    <n v="47"/>
    <n v="494"/>
    <n v="82"/>
    <n v="47"/>
    <n v="95"/>
    <n v="4"/>
    <n v="5"/>
    <n v="3"/>
    <n v="6"/>
    <n v="8"/>
    <x v="1"/>
    <n v="0"/>
    <n v="0"/>
    <n v="0"/>
    <n v="0"/>
    <n v="0"/>
    <n v="0"/>
    <n v="54"/>
    <s v="50-65"/>
    <n v="2849"/>
    <n v="0"/>
    <n v="0"/>
    <n v="1"/>
    <n v="0"/>
    <n v="0"/>
    <n v="0"/>
    <n v="1"/>
    <n v="0"/>
    <n v="0"/>
    <n v="1532"/>
    <d v="2014-12-27T00:00:00"/>
    <n v="12"/>
    <s v="December"/>
    <n v="1"/>
    <s v="30,86358,High income,18,Low spender,0.000208434655735427,1,1,78,957,47,494,82,47,95,4,5,3,6,8,0,0,0,0,0,0,0,54,50-65,2849,0,0,1,0,0,0,1,0,0,1532"/>
  </r>
  <r>
    <n v="686"/>
    <x v="1837"/>
    <s v="High income"/>
    <x v="869"/>
    <s v="High spender"/>
    <n v="1.7184431351544367E-2"/>
    <n v="0"/>
    <n v="0"/>
    <n v="36"/>
    <n v="671"/>
    <n v="47"/>
    <n v="655"/>
    <n v="145"/>
    <n v="111"/>
    <n v="15"/>
    <n v="1"/>
    <n v="7"/>
    <n v="5"/>
    <n v="12"/>
    <n v="2"/>
    <x v="1"/>
    <n v="0"/>
    <n v="0"/>
    <n v="0"/>
    <n v="0"/>
    <n v="0"/>
    <n v="1"/>
    <n v="37"/>
    <s v="36-50"/>
    <n v="2648"/>
    <n v="0"/>
    <n v="0"/>
    <n v="1"/>
    <n v="0"/>
    <n v="0"/>
    <n v="0"/>
    <n v="0"/>
    <n v="1"/>
    <n v="0"/>
    <n v="1614"/>
    <d v="2015-07-16T00:00:00"/>
    <n v="7"/>
    <s v="July"/>
    <n v="1"/>
    <s v="686,89616,High income,1540,High spender,0.0171844313515444,0,0,36,671,47,655,145,111,15,1,7,5,12,2,0,0,0,0,0,0,1,37,36-50,2648,0,0,1,0,0,0,0,1,0,1614"/>
  </r>
  <r>
    <n v="1630"/>
    <x v="1838"/>
    <s v="High income"/>
    <x v="244"/>
    <s v="Low spender"/>
    <n v="6.5044726495500967E-3"/>
    <n v="0"/>
    <n v="0"/>
    <n v="33"/>
    <n v="754"/>
    <n v="160"/>
    <n v="625"/>
    <n v="63"/>
    <n v="32"/>
    <n v="48"/>
    <n v="1"/>
    <n v="7"/>
    <n v="5"/>
    <n v="12"/>
    <n v="3"/>
    <x v="0"/>
    <n v="0"/>
    <n v="0"/>
    <n v="0"/>
    <n v="0"/>
    <n v="0"/>
    <n v="0"/>
    <n v="33"/>
    <s v="24-35"/>
    <n v="2346"/>
    <n v="0"/>
    <n v="1"/>
    <n v="0"/>
    <n v="0"/>
    <n v="0"/>
    <n v="0"/>
    <n v="1"/>
    <n v="0"/>
    <n v="0"/>
    <n v="1586"/>
    <d v="2016-05-13T00:00:00"/>
    <n v="5"/>
    <s v="May"/>
    <n v="1"/>
    <s v="1630,75794,High income,493,Low spender,0.0065044726495501,0,0,33,754,160,625,63,32,48,1,7,5,12,3,1,0,0,0,0,0,0,33,24-35,2346,0,1,0,0,0,0,1,0,0,1586"/>
  </r>
  <r>
    <n v="944"/>
    <x v="1839"/>
    <s v="High income"/>
    <x v="870"/>
    <s v="High spender"/>
    <n v="1.635917842357008E-2"/>
    <n v="0"/>
    <n v="0"/>
    <n v="73"/>
    <n v="960"/>
    <n v="64"/>
    <n v="464"/>
    <n v="146"/>
    <n v="0"/>
    <n v="16"/>
    <n v="1"/>
    <n v="6"/>
    <n v="9"/>
    <n v="9"/>
    <n v="3"/>
    <x v="0"/>
    <n v="0"/>
    <n v="0"/>
    <n v="0"/>
    <n v="0"/>
    <n v="0"/>
    <n v="0"/>
    <n v="66"/>
    <s v="66+"/>
    <n v="2566"/>
    <n v="0"/>
    <n v="0"/>
    <n v="1"/>
    <n v="0"/>
    <n v="0"/>
    <n v="0"/>
    <n v="0"/>
    <n v="0"/>
    <n v="1"/>
    <n v="1618"/>
    <d v="2015-10-06T00:00:00"/>
    <n v="10"/>
    <s v="October"/>
    <n v="1"/>
    <s v="944,74637,High income,1221,High spender,0.0163591784235701,0,0,73,960,64,464,146,0,16,1,6,9,9,3,1,0,0,0,0,0,0,66,66+,2566,0,0,1,0,0,0,0,0,1,1618"/>
  </r>
  <r>
    <n v="1800"/>
    <x v="1840"/>
    <s v="High income"/>
    <x v="370"/>
    <s v="Low spender"/>
    <n v="8.7820896282248722E-4"/>
    <n v="0"/>
    <n v="0"/>
    <n v="14"/>
    <n v="558"/>
    <n v="79"/>
    <n v="622"/>
    <n v="207"/>
    <n v="175"/>
    <n v="95"/>
    <n v="1"/>
    <n v="4"/>
    <n v="6"/>
    <n v="4"/>
    <n v="1"/>
    <x v="1"/>
    <n v="0"/>
    <n v="0"/>
    <n v="0"/>
    <n v="1"/>
    <n v="0"/>
    <n v="1"/>
    <n v="74"/>
    <s v="66+"/>
    <n v="2289"/>
    <n v="0"/>
    <n v="1"/>
    <n v="0"/>
    <n v="0"/>
    <n v="0"/>
    <n v="0"/>
    <n v="1"/>
    <n v="0"/>
    <n v="0"/>
    <n v="1546"/>
    <d v="2016-07-09T00:00:00"/>
    <n v="7"/>
    <s v="July"/>
    <n v="1"/>
    <s v="1800,78569,High income,69,Low spender,0.000878208962822487,0,0,14,558,79,622,207,175,95,1,4,6,4,1,0,0,0,0,1,0,1,74,66+,2289,0,1,0,0,0,0,1,0,0,1546"/>
  </r>
  <r>
    <n v="195"/>
    <x v="1841"/>
    <s v="High income"/>
    <x v="13"/>
    <s v="Low spender"/>
    <n v="2.0050125313283209E-4"/>
    <n v="0"/>
    <n v="0"/>
    <n v="65"/>
    <n v="1060"/>
    <n v="21"/>
    <n v="530"/>
    <n v="32"/>
    <n v="0"/>
    <n v="224"/>
    <n v="1"/>
    <n v="5"/>
    <n v="11"/>
    <n v="5"/>
    <n v="3"/>
    <x v="0"/>
    <n v="0"/>
    <n v="1"/>
    <n v="0"/>
    <n v="1"/>
    <n v="0"/>
    <n v="1"/>
    <n v="65"/>
    <s v="50-65"/>
    <n v="2803"/>
    <n v="0"/>
    <n v="0"/>
    <n v="0"/>
    <n v="0"/>
    <n v="1"/>
    <n v="0"/>
    <n v="1"/>
    <n v="0"/>
    <n v="0"/>
    <n v="1419"/>
    <d v="2015-02-11T00:00:00"/>
    <n v="2"/>
    <s v="February"/>
    <n v="1"/>
    <s v="195,79800,High income,16,Low spender,0.000200501253132832,0,0,65,1060,21,530,32,0,224,1,5,11,5,3,1,0,1,0,1,0,1,65,50-65,2803,0,0,0,0,1,0,1,0,0,1419"/>
  </r>
  <r>
    <n v="1321"/>
    <x v="1842"/>
    <s v="High income"/>
    <x v="871"/>
    <s v="High spender"/>
    <n v="1.7942879770331138E-2"/>
    <n v="0"/>
    <n v="0"/>
    <n v="95"/>
    <n v="769"/>
    <n v="22"/>
    <n v="500"/>
    <n v="210"/>
    <n v="143"/>
    <n v="33"/>
    <n v="1"/>
    <n v="4"/>
    <n v="8"/>
    <n v="5"/>
    <n v="2"/>
    <x v="0"/>
    <n v="0"/>
    <n v="1"/>
    <n v="0"/>
    <n v="1"/>
    <n v="0"/>
    <n v="0"/>
    <n v="67"/>
    <s v="66+"/>
    <n v="2444"/>
    <n v="0"/>
    <n v="0"/>
    <n v="0"/>
    <n v="1"/>
    <n v="0"/>
    <n v="0"/>
    <n v="1"/>
    <n v="0"/>
    <n v="0"/>
    <n v="1611"/>
    <d v="2016-02-05T00:00:00"/>
    <n v="2"/>
    <s v="February"/>
    <n v="1"/>
    <s v="1321,80812,High income,1450,High spender,0.0179428797703311,0,0,95,769,22,500,210,143,33,1,4,8,5,2,1,0,1,0,1,0,0,67,66+,2444,0,0,0,1,0,0,1,0,0,1611"/>
  </r>
  <r>
    <n v="1216"/>
    <x v="1843"/>
    <s v="High income"/>
    <x v="683"/>
    <s v="Low spender"/>
    <n v="7.6113410531863769E-3"/>
    <n v="0"/>
    <n v="0"/>
    <n v="19"/>
    <n v="836"/>
    <n v="185"/>
    <n v="575"/>
    <n v="24"/>
    <n v="25"/>
    <n v="77"/>
    <n v="1"/>
    <n v="6"/>
    <n v="3"/>
    <n v="9"/>
    <n v="4"/>
    <x v="1"/>
    <n v="0"/>
    <n v="1"/>
    <n v="0"/>
    <n v="0"/>
    <n v="0"/>
    <n v="1"/>
    <n v="30"/>
    <s v="24-35"/>
    <n v="2475"/>
    <n v="0"/>
    <n v="0"/>
    <n v="1"/>
    <n v="0"/>
    <n v="0"/>
    <n v="0"/>
    <n v="1"/>
    <n v="0"/>
    <n v="0"/>
    <n v="1568"/>
    <d v="2016-01-05T00:00:00"/>
    <n v="1"/>
    <s v="January"/>
    <n v="1"/>
    <s v="1216,64509,High income,491,Low spender,0.00761134105318638,0,0,19,836,185,575,24,25,77,1,6,3,9,4,0,0,1,0,0,0,1,30,24-35,2475,0,0,1,0,0,0,1,0,0,1568"/>
  </r>
  <r>
    <n v="276"/>
    <x v="1844"/>
    <s v="High income"/>
    <x v="872"/>
    <s v="High spender"/>
    <n v="6.3233569682955432E-3"/>
    <n v="0"/>
    <n v="0"/>
    <n v="84"/>
    <n v="1324"/>
    <n v="27"/>
    <n v="119"/>
    <n v="71"/>
    <n v="108"/>
    <n v="27"/>
    <n v="0"/>
    <n v="7"/>
    <n v="9"/>
    <n v="6"/>
    <n v="4"/>
    <x v="0"/>
    <n v="1"/>
    <n v="0"/>
    <n v="1"/>
    <n v="1"/>
    <n v="0"/>
    <n v="1"/>
    <n v="64"/>
    <s v="50-65"/>
    <n v="2776"/>
    <n v="0"/>
    <n v="0"/>
    <n v="1"/>
    <n v="0"/>
    <n v="0"/>
    <n v="0"/>
    <n v="1"/>
    <n v="0"/>
    <n v="0"/>
    <n v="1622"/>
    <d v="2015-03-10T00:00:00"/>
    <n v="3"/>
    <s v="March"/>
    <n v="1"/>
    <s v="276,91249,High income,577,High spender,0.00632335696829554,0,0,84,1324,27,119,71,108,27,0,7,9,6,4,1,1,0,1,1,0,1,64,50-65,2776,0,0,1,0,0,0,1,0,0,1622"/>
  </r>
  <r>
    <n v="175"/>
    <x v="1845"/>
    <s v="High income"/>
    <x v="345"/>
    <s v="High spender"/>
    <n v="1.7743357077836697E-2"/>
    <n v="0"/>
    <n v="0"/>
    <n v="4"/>
    <n v="496"/>
    <n v="32"/>
    <n v="849"/>
    <n v="229"/>
    <n v="48"/>
    <n v="128"/>
    <n v="2"/>
    <n v="5"/>
    <n v="3"/>
    <n v="6"/>
    <n v="4"/>
    <x v="0"/>
    <n v="0"/>
    <n v="0"/>
    <n v="0"/>
    <n v="0"/>
    <n v="0"/>
    <n v="0"/>
    <n v="48"/>
    <s v="36-50"/>
    <n v="2809"/>
    <n v="0"/>
    <n v="1"/>
    <n v="0"/>
    <n v="0"/>
    <n v="0"/>
    <n v="0"/>
    <n v="1"/>
    <n v="0"/>
    <n v="0"/>
    <n v="1526"/>
    <d v="2015-02-05T00:00:00"/>
    <n v="2"/>
    <s v="February"/>
    <n v="1"/>
    <s v="175,69209,High income,1228,High spender,0.0177433570778367,0,0,4,496,32,849,229,48,128,2,5,3,6,4,1,0,0,0,0,0,0,48,36-50,2809,0,1,0,0,0,0,1,0,0,1526"/>
  </r>
  <r>
    <n v="807"/>
    <x v="1846"/>
    <s v="High income"/>
    <x v="114"/>
    <s v="Low spender"/>
    <n v="7.8840666766781802E-4"/>
    <n v="0"/>
    <n v="0"/>
    <n v="30"/>
    <n v="557"/>
    <n v="129"/>
    <n v="761"/>
    <n v="29"/>
    <n v="185"/>
    <n v="111"/>
    <n v="1"/>
    <n v="5"/>
    <n v="6"/>
    <n v="7"/>
    <n v="2"/>
    <x v="1"/>
    <n v="0"/>
    <n v="0"/>
    <n v="0"/>
    <n v="1"/>
    <n v="0"/>
    <n v="0"/>
    <n v="38"/>
    <s v="36-50"/>
    <n v="2609"/>
    <n v="0"/>
    <n v="1"/>
    <n v="0"/>
    <n v="0"/>
    <n v="0"/>
    <n v="0"/>
    <n v="1"/>
    <n v="0"/>
    <n v="0"/>
    <n v="1550"/>
    <d v="2015-08-24T00:00:00"/>
    <n v="8"/>
    <s v="August"/>
    <n v="1"/>
    <s v="807,79908,High income,63,Low spender,0.000788406667667818,0,0,30,557,129,761,29,185,111,1,5,6,7,2,0,0,0,0,1,0,0,38,36-50,2609,0,1,0,0,0,0,1,0,0,1550"/>
  </r>
  <r>
    <n v="215"/>
    <x v="1847"/>
    <s v="High income"/>
    <x v="873"/>
    <s v="High spender"/>
    <n v="1.1715813511481781E-2"/>
    <n v="0"/>
    <n v="0"/>
    <n v="73"/>
    <n v="1379"/>
    <n v="33"/>
    <n v="216"/>
    <n v="0"/>
    <n v="33"/>
    <n v="66"/>
    <n v="1"/>
    <n v="2"/>
    <n v="4"/>
    <n v="9"/>
    <n v="6"/>
    <x v="1"/>
    <n v="0"/>
    <n v="0"/>
    <n v="1"/>
    <n v="1"/>
    <n v="0"/>
    <n v="0"/>
    <n v="67"/>
    <s v="66+"/>
    <n v="2796"/>
    <n v="0"/>
    <n v="1"/>
    <n v="0"/>
    <n v="0"/>
    <n v="0"/>
    <n v="0"/>
    <n v="1"/>
    <n v="0"/>
    <n v="0"/>
    <n v="1595"/>
    <d v="2015-02-18T00:00:00"/>
    <n v="2"/>
    <s v="February"/>
    <n v="1"/>
    <s v="215,70503,High income,826,High spender,0.0117158135114818,0,0,73,1379,33,216,0,33,66,1,2,4,9,6,0,0,0,1,1,0,0,67,66+,2796,0,1,0,0,0,0,1,0,0,1595"/>
  </r>
  <r>
    <n v="37"/>
    <x v="1848"/>
    <s v="High income"/>
    <x v="874"/>
    <s v="High spender"/>
    <n v="1.6703940967615582E-2"/>
    <n v="0"/>
    <n v="0"/>
    <n v="2"/>
    <n v="650"/>
    <n v="37"/>
    <n v="780"/>
    <n v="27"/>
    <n v="167"/>
    <n v="32"/>
    <n v="1"/>
    <n v="6"/>
    <n v="9"/>
    <n v="13"/>
    <n v="3"/>
    <x v="1"/>
    <n v="0"/>
    <n v="0"/>
    <n v="0"/>
    <n v="0"/>
    <n v="0"/>
    <n v="0"/>
    <n v="56"/>
    <s v="50-65"/>
    <n v="2846"/>
    <n v="0"/>
    <n v="1"/>
    <n v="0"/>
    <n v="0"/>
    <n v="0"/>
    <n v="0"/>
    <n v="0"/>
    <n v="1"/>
    <n v="0"/>
    <n v="1629"/>
    <d v="2014-12-30T00:00:00"/>
    <n v="12"/>
    <s v="December"/>
    <n v="1"/>
    <s v="37,79143,High income,1322,High spender,0.0167039409676156,0,0,2,650,37,780,27,167,32,1,6,9,13,3,0,0,0,0,0,0,0,56,50-65,2846,0,1,0,0,0,0,0,1,0,1629"/>
  </r>
  <r>
    <n v="303"/>
    <x v="1849"/>
    <s v="High income"/>
    <x v="254"/>
    <s v="Low spender"/>
    <n v="2.8475711892797322E-3"/>
    <n v="0"/>
    <n v="1"/>
    <n v="70"/>
    <n v="1245"/>
    <n v="33"/>
    <n v="332"/>
    <n v="21"/>
    <n v="33"/>
    <n v="16"/>
    <n v="2"/>
    <n v="4"/>
    <n v="7"/>
    <n v="4"/>
    <n v="7"/>
    <x v="1"/>
    <n v="0"/>
    <n v="0"/>
    <n v="0"/>
    <n v="0"/>
    <n v="0"/>
    <n v="0"/>
    <n v="68"/>
    <s v="66+"/>
    <n v="2767"/>
    <n v="0"/>
    <n v="1"/>
    <n v="0"/>
    <n v="0"/>
    <n v="0"/>
    <n v="0"/>
    <n v="0"/>
    <n v="0"/>
    <n v="1"/>
    <n v="1648"/>
    <d v="2015-03-19T00:00:00"/>
    <n v="3"/>
    <s v="March"/>
    <n v="1"/>
    <s v="303,77610,High income,221,Low spender,0.00284757118927973,0,1,70,1245,33,332,21,33,16,2,4,7,4,7,0,0,0,0,0,0,0,68,66+,2767,0,1,0,0,0,0,0,0,1,1648"/>
  </r>
  <r>
    <n v="1499"/>
    <x v="1850"/>
    <s v="High income"/>
    <x v="25"/>
    <s v="Low spender"/>
    <n v="2.299405603651456E-4"/>
    <n v="0"/>
    <n v="0"/>
    <n v="67"/>
    <n v="584"/>
    <n v="100"/>
    <n v="835"/>
    <n v="65"/>
    <n v="83"/>
    <n v="35"/>
    <n v="1"/>
    <n v="5"/>
    <n v="5"/>
    <n v="5"/>
    <n v="2"/>
    <x v="1"/>
    <n v="0"/>
    <n v="1"/>
    <n v="0"/>
    <n v="0"/>
    <n v="0"/>
    <n v="1"/>
    <n v="49"/>
    <s v="36-50"/>
    <n v="2393"/>
    <n v="1"/>
    <n v="0"/>
    <n v="0"/>
    <n v="0"/>
    <n v="0"/>
    <n v="0"/>
    <n v="0"/>
    <n v="0"/>
    <n v="1"/>
    <n v="1632"/>
    <d v="2016-03-27T00:00:00"/>
    <n v="3"/>
    <s v="March"/>
    <n v="1"/>
    <s v="1499,86979,High income,20,Low spender,0.000229940560365146,0,0,67,584,100,835,65,83,35,1,5,5,5,2,0,0,1,0,0,0,1,49,36-50,2393,1,0,0,0,0,0,0,0,1,1632"/>
  </r>
  <r>
    <n v="29"/>
    <x v="1851"/>
    <s v="High income"/>
    <x v="319"/>
    <s v="High spender"/>
    <n v="1.6753607737120663E-2"/>
    <n v="0"/>
    <n v="0"/>
    <n v="12"/>
    <n v="667"/>
    <n v="50"/>
    <n v="850"/>
    <n v="21"/>
    <n v="83"/>
    <n v="83"/>
    <n v="1"/>
    <n v="4"/>
    <n v="6"/>
    <n v="5"/>
    <n v="2"/>
    <x v="1"/>
    <n v="0"/>
    <n v="0"/>
    <n v="0"/>
    <n v="0"/>
    <n v="0"/>
    <n v="1"/>
    <n v="40"/>
    <s v="36-50"/>
    <n v="2849"/>
    <n v="1"/>
    <n v="0"/>
    <n v="0"/>
    <n v="0"/>
    <n v="0"/>
    <n v="0"/>
    <n v="0"/>
    <n v="1"/>
    <n v="0"/>
    <n v="1588"/>
    <d v="2014-12-27T00:00:00"/>
    <n v="12"/>
    <s v="December"/>
    <n v="1"/>
    <s v="29,78789,High income,1320,High spender,0.0167536077371207,0,0,12,667,50,850,21,83,83,1,4,6,5,2,0,0,0,0,0,0,1,40,36-50,2849,1,0,0,0,0,0,0,1,0,1588"/>
  </r>
  <r>
    <n v="1540"/>
    <x v="1852"/>
    <s v="High income"/>
    <x v="25"/>
    <s v="Low spender"/>
    <n v="2.3635633080432061E-4"/>
    <n v="0"/>
    <n v="0"/>
    <n v="96"/>
    <n v="684"/>
    <n v="100"/>
    <n v="801"/>
    <n v="21"/>
    <n v="66"/>
    <n v="0"/>
    <n v="1"/>
    <n v="6"/>
    <n v="9"/>
    <n v="10"/>
    <n v="2"/>
    <x v="1"/>
    <n v="0"/>
    <n v="0"/>
    <n v="0"/>
    <n v="1"/>
    <n v="0"/>
    <n v="0"/>
    <n v="55"/>
    <s v="50-65"/>
    <n v="2378"/>
    <n v="0"/>
    <n v="1"/>
    <n v="0"/>
    <n v="0"/>
    <n v="0"/>
    <n v="0"/>
    <n v="0"/>
    <n v="0"/>
    <n v="1"/>
    <n v="1672"/>
    <d v="2016-04-11T00:00:00"/>
    <n v="4"/>
    <s v="April"/>
    <n v="1"/>
    <s v="1540,84618,High income,20,Low spender,0.000236356330804321,0,0,96,684,100,801,21,66,0,1,6,9,10,2,0,0,0,0,1,0,0,55,50-65,2378,0,1,0,0,0,0,0,0,1,1672"/>
  </r>
  <r>
    <n v="913"/>
    <x v="1853"/>
    <s v="High income"/>
    <x v="875"/>
    <s v="Low spender"/>
    <n v="5.2200553820774169E-3"/>
    <n v="0"/>
    <n v="0"/>
    <n v="1"/>
    <n v="1248"/>
    <n v="16"/>
    <n v="349"/>
    <n v="43"/>
    <n v="16"/>
    <n v="16"/>
    <n v="1"/>
    <n v="2"/>
    <n v="4"/>
    <n v="9"/>
    <n v="4"/>
    <x v="0"/>
    <n v="1"/>
    <n v="0"/>
    <n v="1"/>
    <n v="1"/>
    <n v="0"/>
    <n v="1"/>
    <n v="59"/>
    <s v="50-65"/>
    <n v="2575"/>
    <n v="0"/>
    <n v="0"/>
    <n v="1"/>
    <n v="0"/>
    <n v="0"/>
    <n v="0"/>
    <n v="0"/>
    <n v="0"/>
    <n v="1"/>
    <n v="1656"/>
    <d v="2015-09-27T00:00:00"/>
    <n v="9"/>
    <s v="September"/>
    <n v="1"/>
    <s v="913,84865,High income,443,Low spender,0.00522005538207742,0,0,1,1248,16,349,43,16,16,1,2,4,9,4,1,1,0,1,1,0,1,59,50-65,2575,0,0,1,0,0,0,0,0,1,1656"/>
  </r>
  <r>
    <n v="324"/>
    <x v="1854"/>
    <s v="High income"/>
    <x v="13"/>
    <s v="Low spender"/>
    <n v="2.2741486156120302E-4"/>
    <n v="0"/>
    <n v="0"/>
    <n v="20"/>
    <n v="1349"/>
    <n v="16"/>
    <n v="249"/>
    <n v="43"/>
    <n v="16"/>
    <n v="33"/>
    <n v="2"/>
    <n v="10"/>
    <n v="6"/>
    <n v="9"/>
    <n v="6"/>
    <x v="1"/>
    <n v="0"/>
    <n v="0"/>
    <n v="0"/>
    <n v="0"/>
    <n v="0"/>
    <n v="0"/>
    <n v="75"/>
    <s v="66+"/>
    <n v="2760"/>
    <n v="0"/>
    <n v="1"/>
    <n v="0"/>
    <n v="0"/>
    <n v="0"/>
    <n v="0"/>
    <n v="0"/>
    <n v="0"/>
    <n v="1"/>
    <n v="1640"/>
    <d v="2015-03-26T00:00:00"/>
    <n v="3"/>
    <s v="March"/>
    <n v="1"/>
    <s v="324,70356,High income,16,Low spender,0.000227414861561203,0,0,20,1349,16,249,43,16,33,2,10,6,9,6,0,0,0,0,0,0,0,75,66+,2760,0,1,0,0,0,0,0,0,1,1640"/>
  </r>
  <r>
    <n v="1934"/>
    <x v="1855"/>
    <s v="High income"/>
    <x v="135"/>
    <s v="High spender"/>
    <n v="1.8291133880938268E-2"/>
    <n v="0"/>
    <n v="1"/>
    <n v="75"/>
    <n v="1017"/>
    <n v="33"/>
    <n v="417"/>
    <n v="108"/>
    <n v="100"/>
    <n v="16"/>
    <n v="1"/>
    <n v="5"/>
    <n v="5"/>
    <n v="5"/>
    <n v="5"/>
    <x v="1"/>
    <n v="0"/>
    <n v="0"/>
    <n v="1"/>
    <n v="1"/>
    <n v="0"/>
    <n v="0"/>
    <n v="62"/>
    <s v="50-65"/>
    <n v="2246"/>
    <n v="0"/>
    <n v="0"/>
    <n v="1"/>
    <n v="0"/>
    <n v="0"/>
    <n v="0"/>
    <n v="1"/>
    <n v="0"/>
    <n v="0"/>
    <n v="1659"/>
    <d v="2016-08-21T00:00:00"/>
    <n v="8"/>
    <s v="August"/>
    <n v="1"/>
    <s v="1934,94472,High income,1728,High spender,0.0182911338809383,0,1,75,1017,33,417,108,100,16,1,5,5,5,5,0,0,0,1,1,0,0,62,50-65,2246,0,0,1,0,0,0,1,0,0,1659"/>
  </r>
  <r>
    <n v="2014"/>
    <x v="1856"/>
    <s v="High income"/>
    <x v="876"/>
    <s v="Low spender"/>
    <n v="9.71884762235335E-5"/>
    <n v="0"/>
    <n v="0"/>
    <n v="46"/>
    <n v="967"/>
    <n v="0"/>
    <n v="617"/>
    <n v="43"/>
    <n v="50"/>
    <n v="0"/>
    <n v="1"/>
    <n v="4"/>
    <n v="8"/>
    <n v="13"/>
    <n v="2"/>
    <x v="0"/>
    <n v="0"/>
    <n v="0"/>
    <n v="1"/>
    <n v="1"/>
    <n v="0"/>
    <n v="1"/>
    <n v="71"/>
    <s v="66+"/>
    <n v="2220"/>
    <n v="0"/>
    <n v="1"/>
    <n v="0"/>
    <n v="0"/>
    <n v="0"/>
    <n v="0"/>
    <n v="1"/>
    <n v="0"/>
    <n v="0"/>
    <n v="1677"/>
    <d v="2016-09-16T00:00:00"/>
    <n v="9"/>
    <s v="September"/>
    <n v="1"/>
    <s v="2014,72025,High income,7,Low spender,9.71884762235335E-05,0,0,46,967,0,617,43,50,0,1,4,8,13,2,1,0,0,1,1,0,1,71,66+,2220,0,1,0,0,0,0,1,0,0,1677"/>
  </r>
  <r>
    <n v="11"/>
    <x v="1857"/>
    <s v="High income"/>
    <x v="877"/>
    <s v="Low spender"/>
    <n v="4.5811518324607326E-3"/>
    <n v="0"/>
    <n v="1"/>
    <n v="52"/>
    <n v="1215"/>
    <n v="33"/>
    <n v="249"/>
    <n v="64"/>
    <n v="116"/>
    <n v="149"/>
    <n v="8"/>
    <n v="8"/>
    <n v="9"/>
    <n v="8"/>
    <n v="6"/>
    <x v="1"/>
    <n v="0"/>
    <n v="0"/>
    <n v="0"/>
    <n v="0"/>
    <n v="0"/>
    <n v="0"/>
    <n v="55"/>
    <s v="50-65"/>
    <n v="2854"/>
    <n v="1"/>
    <n v="0"/>
    <n v="0"/>
    <n v="0"/>
    <n v="0"/>
    <n v="1"/>
    <n v="0"/>
    <n v="0"/>
    <n v="0"/>
    <n v="1528"/>
    <d v="2014-12-22T00:00:00"/>
    <n v="12"/>
    <s v="December"/>
    <n v="1"/>
    <s v="11,64176,High income,294,Low spender,0.00458115183246073,0,1,52,1215,33,249,64,116,149,8,8,9,8,6,0,0,0,0,0,0,0,55,50-65,2854,1,0,0,0,0,1,0,0,0,1528"/>
  </r>
  <r>
    <n v="87"/>
    <x v="1858"/>
    <s v="High income"/>
    <x v="375"/>
    <s v="Low spender"/>
    <n v="4.4466003718974856E-4"/>
    <n v="0"/>
    <n v="0"/>
    <n v="3"/>
    <n v="863"/>
    <n v="83"/>
    <n v="547"/>
    <n v="86"/>
    <n v="99"/>
    <n v="33"/>
    <n v="1"/>
    <n v="8"/>
    <n v="2"/>
    <n v="5"/>
    <n v="5"/>
    <x v="1"/>
    <n v="0"/>
    <n v="0"/>
    <n v="0"/>
    <n v="0"/>
    <n v="0"/>
    <n v="0"/>
    <n v="30"/>
    <s v="24-35"/>
    <n v="2831"/>
    <n v="0"/>
    <n v="1"/>
    <n v="0"/>
    <n v="0"/>
    <n v="0"/>
    <n v="0"/>
    <n v="0"/>
    <n v="0"/>
    <n v="1"/>
    <n v="1645"/>
    <d v="2015-01-14T00:00:00"/>
    <n v="1"/>
    <s v="January"/>
    <n v="1"/>
    <s v="87,74214,High income,33,Low spender,0.000444660037189749,0,0,3,863,83,547,86,99,33,1,8,2,5,5,0,0,0,0,0,0,0,30,24-35,2831,0,1,0,0,0,0,0,0,1,1645"/>
  </r>
  <r>
    <n v="1662"/>
    <x v="1859"/>
    <s v="High income"/>
    <x v="749"/>
    <s v="Low spender"/>
    <n v="3.211517165005537E-4"/>
    <n v="0"/>
    <n v="0"/>
    <n v="7"/>
    <n v="594"/>
    <n v="134"/>
    <n v="786"/>
    <n v="33"/>
    <n v="134"/>
    <n v="57"/>
    <n v="0"/>
    <n v="5"/>
    <n v="6"/>
    <n v="8"/>
    <n v="1"/>
    <x v="1"/>
    <n v="0"/>
    <n v="0"/>
    <n v="0"/>
    <n v="1"/>
    <n v="0"/>
    <n v="0"/>
    <n v="41"/>
    <s v="36-50"/>
    <n v="2336"/>
    <n v="0"/>
    <n v="0"/>
    <n v="0"/>
    <n v="1"/>
    <n v="0"/>
    <n v="0"/>
    <n v="1"/>
    <n v="0"/>
    <n v="0"/>
    <n v="1624"/>
    <d v="2016-05-23T00:00:00"/>
    <n v="5"/>
    <s v="May"/>
    <n v="1"/>
    <s v="1662,90300,High income,29,Low spender,0.000321151716500554,0,0,7,594,134,786,33,134,57,0,5,6,8,1,0,0,0,0,1,0,0,41,36-50,2336,0,0,0,1,0,0,1,0,0,1624"/>
  </r>
  <r>
    <n v="680"/>
    <x v="1860"/>
    <s v="High income"/>
    <x v="334"/>
    <s v="Low spender"/>
    <n v="3.6839681599894745E-4"/>
    <n v="0"/>
    <n v="0"/>
    <n v="72"/>
    <n v="983"/>
    <n v="20"/>
    <n v="389"/>
    <n v="240"/>
    <n v="50"/>
    <n v="40"/>
    <n v="1"/>
    <n v="3"/>
    <n v="5"/>
    <n v="13"/>
    <n v="6"/>
    <x v="0"/>
    <n v="0"/>
    <n v="0"/>
    <n v="0"/>
    <n v="0"/>
    <n v="0"/>
    <n v="0"/>
    <n v="65"/>
    <s v="50-65"/>
    <n v="2651"/>
    <n v="0"/>
    <n v="0"/>
    <n v="0"/>
    <n v="1"/>
    <n v="0"/>
    <n v="0"/>
    <n v="1"/>
    <n v="0"/>
    <n v="0"/>
    <n v="1642"/>
    <d v="2015-07-13T00:00:00"/>
    <n v="7"/>
    <s v="July"/>
    <n v="1"/>
    <s v="680,76005,High income,28,Low spender,0.000368396815998947,0,0,72,983,20,389,240,50,40,1,3,5,13,6,1,0,0,0,0,0,0,65,50-65,2651,0,0,0,1,0,0,1,0,0,1642"/>
  </r>
  <r>
    <n v="76"/>
    <x v="1861"/>
    <s v="High income"/>
    <x v="134"/>
    <s v="Low spender"/>
    <n v="3.0820598433286249E-4"/>
    <n v="0"/>
    <n v="1"/>
    <n v="93"/>
    <n v="1017"/>
    <n v="50"/>
    <n v="500"/>
    <n v="65"/>
    <n v="50"/>
    <n v="133"/>
    <n v="3"/>
    <n v="5"/>
    <n v="5"/>
    <n v="5"/>
    <n v="8"/>
    <x v="0"/>
    <n v="0"/>
    <n v="0"/>
    <n v="1"/>
    <n v="0"/>
    <n v="0"/>
    <n v="1"/>
    <n v="53"/>
    <s v="50-65"/>
    <n v="2835"/>
    <n v="0"/>
    <n v="1"/>
    <n v="0"/>
    <n v="0"/>
    <n v="0"/>
    <n v="0"/>
    <n v="1"/>
    <n v="0"/>
    <n v="0"/>
    <n v="1549"/>
    <d v="2015-01-10T00:00:00"/>
    <n v="1"/>
    <s v="January"/>
    <n v="1"/>
    <s v="76,77870,High income,24,Low spender,0.000308205984332862,0,1,93,1017,50,500,65,50,133,3,5,5,5,8,1,0,0,1,0,0,1,53,50-65,2835,0,1,0,0,0,0,1,0,0,1549"/>
  </r>
  <r>
    <n v="1244"/>
    <x v="1862"/>
    <s v="High income"/>
    <x v="339"/>
    <s v="Low spender"/>
    <n v="2.9536148217761967E-4"/>
    <n v="0"/>
    <n v="0"/>
    <n v="58"/>
    <n v="499"/>
    <n v="149"/>
    <n v="815"/>
    <n v="173"/>
    <n v="49"/>
    <n v="49"/>
    <n v="1"/>
    <n v="6"/>
    <n v="7"/>
    <n v="12"/>
    <n v="3"/>
    <x v="1"/>
    <n v="0"/>
    <n v="0"/>
    <n v="0"/>
    <n v="0"/>
    <n v="0"/>
    <n v="0"/>
    <n v="73"/>
    <s v="66+"/>
    <n v="2468"/>
    <n v="0"/>
    <n v="0"/>
    <n v="0"/>
    <n v="1"/>
    <n v="0"/>
    <n v="0"/>
    <n v="1"/>
    <n v="0"/>
    <n v="0"/>
    <n v="1636"/>
    <d v="2016-01-12T00:00:00"/>
    <n v="1"/>
    <s v="January"/>
    <n v="1"/>
    <s v="1244,74485,High income,22,Low spender,0.00029536148217762,0,0,58,499,149,815,173,49,49,1,6,7,12,3,0,0,0,0,0,0,0,73,66+,2468,0,0,0,1,0,0,1,0,0,1636"/>
  </r>
  <r>
    <n v="1715"/>
    <x v="1863"/>
    <s v="High income"/>
    <x v="650"/>
    <s v="Low spender"/>
    <n v="2.8645402963697463E-4"/>
    <n v="0"/>
    <n v="0"/>
    <n v="25"/>
    <n v="547"/>
    <n v="99"/>
    <n v="812"/>
    <n v="151"/>
    <n v="82"/>
    <n v="33"/>
    <n v="0"/>
    <n v="4"/>
    <n v="6"/>
    <n v="5"/>
    <n v="1"/>
    <x v="0"/>
    <n v="0"/>
    <n v="0"/>
    <n v="0"/>
    <n v="1"/>
    <n v="0"/>
    <n v="0"/>
    <n v="50"/>
    <s v="36-50"/>
    <n v="2315"/>
    <n v="0"/>
    <n v="1"/>
    <n v="0"/>
    <n v="0"/>
    <n v="0"/>
    <n v="0"/>
    <n v="1"/>
    <n v="0"/>
    <n v="0"/>
    <n v="1658"/>
    <d v="2016-06-13T00:00:00"/>
    <n v="6"/>
    <s v="June"/>
    <n v="1"/>
    <s v="1715,90765,High income,26,Low spender,0.000286454029636975,0,0,25,547,99,812,151,82,33,0,4,6,5,1,1,0,0,0,1,0,0,50,36-50,2315,0,1,0,0,0,0,1,0,0,1658"/>
  </r>
  <r>
    <n v="1221"/>
    <x v="1864"/>
    <s v="High income"/>
    <x v="23"/>
    <s v="Low spender"/>
    <n v="3.8728416975956106E-4"/>
    <n v="0"/>
    <n v="0"/>
    <n v="35"/>
    <n v="693"/>
    <n v="21"/>
    <n v="925"/>
    <n v="31"/>
    <n v="24"/>
    <n v="84"/>
    <n v="1"/>
    <n v="6"/>
    <n v="7"/>
    <n v="9"/>
    <n v="2"/>
    <x v="0"/>
    <n v="0"/>
    <n v="0"/>
    <n v="0"/>
    <n v="1"/>
    <n v="0"/>
    <n v="1"/>
    <n v="47"/>
    <s v="36-50"/>
    <n v="2473"/>
    <n v="0"/>
    <n v="1"/>
    <n v="0"/>
    <n v="0"/>
    <n v="0"/>
    <n v="0"/>
    <n v="1"/>
    <n v="0"/>
    <n v="0"/>
    <n v="1610"/>
    <d v="2016-01-07T00:00:00"/>
    <n v="1"/>
    <s v="January"/>
    <n v="1"/>
    <s v="1221,92955,High income,36,Low spender,0.000387284169759561,0,0,35,693,21,925,31,24,84,1,6,7,9,2,1,0,0,0,1,0,1,47,36-50,2473,0,1,0,0,0,0,1,0,0,1610"/>
  </r>
  <r>
    <n v="632"/>
    <x v="1865"/>
    <s v="High income"/>
    <x v="632"/>
    <s v="High spender"/>
    <n v="1.3519878099459759E-2"/>
    <n v="0"/>
    <n v="0"/>
    <n v="79"/>
    <n v="597"/>
    <n v="166"/>
    <n v="597"/>
    <n v="172"/>
    <n v="166"/>
    <n v="249"/>
    <n v="1"/>
    <n v="5"/>
    <n v="6"/>
    <n v="4"/>
    <n v="3"/>
    <x v="1"/>
    <n v="0"/>
    <n v="0"/>
    <n v="0"/>
    <n v="0"/>
    <n v="0"/>
    <n v="0"/>
    <n v="55"/>
    <s v="50-65"/>
    <n v="2660"/>
    <n v="0"/>
    <n v="1"/>
    <n v="0"/>
    <n v="0"/>
    <n v="0"/>
    <n v="0"/>
    <n v="1"/>
    <n v="0"/>
    <n v="0"/>
    <n v="1449"/>
    <d v="2015-07-04T00:00:00"/>
    <n v="7"/>
    <s v="July"/>
    <n v="1"/>
    <s v="632,72190,High income,976,High spender,0.0135198780994598,0,0,79,597,166,597,172,166,249,1,5,6,4,3,0,0,0,0,0,0,0,55,50-65,2660,0,1,0,0,0,0,1,0,0,1449"/>
  </r>
  <r>
    <n v="368"/>
    <x v="1856"/>
    <s v="High income"/>
    <x v="388"/>
    <s v="Low spender"/>
    <n v="1.3884068031933357E-4"/>
    <n v="0"/>
    <n v="0"/>
    <n v="27"/>
    <n v="833"/>
    <n v="33"/>
    <n v="549"/>
    <n v="151"/>
    <n v="133"/>
    <n v="233"/>
    <n v="1"/>
    <n v="4"/>
    <n v="3"/>
    <n v="8"/>
    <n v="3"/>
    <x v="1"/>
    <n v="0"/>
    <n v="0"/>
    <n v="0"/>
    <n v="0"/>
    <n v="0"/>
    <n v="0"/>
    <n v="58"/>
    <s v="50-65"/>
    <n v="2748"/>
    <n v="0"/>
    <n v="0"/>
    <n v="0"/>
    <n v="1"/>
    <n v="0"/>
    <n v="0"/>
    <n v="1"/>
    <n v="0"/>
    <n v="0"/>
    <n v="1466"/>
    <d v="2015-04-07T00:00:00"/>
    <n v="4"/>
    <s v="April"/>
    <n v="1"/>
    <s v="368,72025,High income,10,Low spender,0.000138840680319334,0,0,27,833,33,549,151,133,233,1,4,3,8,3,0,0,0,0,0,0,0,58,50-65,2748,0,0,0,1,0,0,1,0,0,1466"/>
  </r>
  <r>
    <n v="1364"/>
    <x v="1866"/>
    <s v="High income"/>
    <x v="112"/>
    <s v="High spender"/>
    <n v="7.8094796257635506E-3"/>
    <n v="0"/>
    <n v="0"/>
    <n v="53"/>
    <n v="1193"/>
    <n v="33"/>
    <n v="281"/>
    <n v="129"/>
    <n v="66"/>
    <n v="33"/>
    <n v="1"/>
    <n v="7"/>
    <n v="5"/>
    <n v="13"/>
    <n v="3"/>
    <x v="1"/>
    <n v="0"/>
    <n v="0"/>
    <n v="0"/>
    <n v="1"/>
    <n v="0"/>
    <n v="0"/>
    <n v="77"/>
    <s v="66+"/>
    <n v="2430"/>
    <n v="0"/>
    <n v="0"/>
    <n v="1"/>
    <n v="0"/>
    <n v="0"/>
    <n v="0"/>
    <n v="0"/>
    <n v="1"/>
    <n v="0"/>
    <n v="1669"/>
    <d v="2016-02-19T00:00:00"/>
    <n v="2"/>
    <s v="February"/>
    <n v="1"/>
    <s v="1364,77598,High income,606,High spender,0.00780947962576355,0,0,53,1193,33,281,129,66,33,1,7,5,13,3,0,0,0,0,1,0,0,77,66+,2430,0,0,1,0,0,0,0,1,0,1669"/>
  </r>
  <r>
    <n v="856"/>
    <x v="1867"/>
    <s v="High income"/>
    <x v="482"/>
    <s v="Low spender"/>
    <n v="1.7586393156380719E-4"/>
    <n v="0"/>
    <n v="0"/>
    <n v="37"/>
    <n v="450"/>
    <n v="133"/>
    <n v="951"/>
    <n v="173"/>
    <n v="0"/>
    <n v="216"/>
    <n v="1"/>
    <n v="3"/>
    <n v="6"/>
    <n v="6"/>
    <n v="1"/>
    <x v="1"/>
    <n v="0"/>
    <n v="0"/>
    <n v="0"/>
    <n v="0"/>
    <n v="0"/>
    <n v="1"/>
    <n v="36"/>
    <s v="36-50"/>
    <n v="2593"/>
    <n v="0"/>
    <n v="0"/>
    <n v="1"/>
    <n v="0"/>
    <n v="0"/>
    <n v="0"/>
    <n v="1"/>
    <n v="0"/>
    <n v="0"/>
    <n v="1491"/>
    <d v="2015-09-09T00:00:00"/>
    <n v="9"/>
    <s v="September"/>
    <n v="1"/>
    <s v="856,79607,High income,14,Low spender,0.000175863931563807,0,0,37,450,133,951,173,0,216,1,3,6,6,1,0,0,0,0,0,0,1,36,36-50,2593,0,0,1,0,0,0,1,0,0,1491"/>
  </r>
  <r>
    <n v="694"/>
    <x v="1868"/>
    <s v="High income"/>
    <x v="278"/>
    <s v="Low spender"/>
    <n v="5.3117897025397763E-4"/>
    <n v="0"/>
    <n v="0"/>
    <n v="20"/>
    <n v="778"/>
    <n v="178"/>
    <n v="689"/>
    <n v="41"/>
    <n v="27"/>
    <n v="44"/>
    <n v="1"/>
    <n v="8"/>
    <n v="5"/>
    <n v="11"/>
    <n v="8"/>
    <x v="0"/>
    <n v="0"/>
    <n v="0"/>
    <n v="1"/>
    <n v="1"/>
    <n v="0"/>
    <n v="1"/>
    <n v="51"/>
    <s v="50-65"/>
    <n v="2645"/>
    <n v="0"/>
    <n v="1"/>
    <n v="0"/>
    <n v="0"/>
    <n v="0"/>
    <n v="0"/>
    <n v="1"/>
    <n v="0"/>
    <n v="0"/>
    <n v="1669"/>
    <d v="2015-07-19T00:00:00"/>
    <n v="7"/>
    <s v="July"/>
    <n v="1"/>
    <s v="694,80952,High income,43,Low spender,0.000531178970253978,0,0,20,778,178,689,41,27,44,1,8,5,11,8,1,0,0,1,1,0,1,51,50-65,2645,0,1,0,0,0,0,1,0,0,1669"/>
  </r>
  <r>
    <n v="462"/>
    <x v="1869"/>
    <s v="High income"/>
    <x v="465"/>
    <s v="Low spender"/>
    <n v="6.2866669211875947E-3"/>
    <n v="0"/>
    <n v="0"/>
    <n v="35"/>
    <n v="816"/>
    <n v="66"/>
    <n v="549"/>
    <n v="216"/>
    <n v="66"/>
    <n v="99"/>
    <n v="1"/>
    <n v="5"/>
    <n v="6"/>
    <n v="4"/>
    <n v="3"/>
    <x v="1"/>
    <n v="0"/>
    <n v="0"/>
    <n v="0"/>
    <n v="0"/>
    <n v="0"/>
    <n v="1"/>
    <n v="50"/>
    <s v="36-50"/>
    <n v="2713"/>
    <n v="1"/>
    <n v="0"/>
    <n v="0"/>
    <n v="0"/>
    <n v="0"/>
    <n v="0"/>
    <n v="0"/>
    <n v="1"/>
    <n v="0"/>
    <n v="1614"/>
    <d v="2015-05-12T00:00:00"/>
    <n v="5"/>
    <s v="May"/>
    <n v="1"/>
    <s v="462,78579,High income,494,Low spender,0.00628666692118759,0,0,35,816,66,549,216,66,99,1,5,6,4,3,0,0,0,0,0,0,1,50,36-50,2713,1,0,0,0,0,0,0,1,0,1614"/>
  </r>
  <r>
    <n v="306"/>
    <x v="1870"/>
    <s v="High income"/>
    <x v="878"/>
    <s v="High spender"/>
    <n v="1.2630762330751421E-2"/>
    <n v="0"/>
    <n v="0"/>
    <n v="32"/>
    <n v="777"/>
    <n v="129"/>
    <n v="573"/>
    <n v="216"/>
    <n v="21"/>
    <n v="203"/>
    <n v="1"/>
    <n v="2"/>
    <n v="7"/>
    <n v="9"/>
    <n v="4"/>
    <x v="1"/>
    <n v="0"/>
    <n v="0"/>
    <n v="0"/>
    <n v="1"/>
    <n v="0"/>
    <n v="0"/>
    <n v="40"/>
    <s v="36-50"/>
    <n v="2765"/>
    <n v="0"/>
    <n v="1"/>
    <n v="0"/>
    <n v="0"/>
    <n v="0"/>
    <n v="0"/>
    <n v="1"/>
    <n v="0"/>
    <n v="0"/>
    <n v="1513"/>
    <d v="2015-03-21T00:00:00"/>
    <n v="3"/>
    <s v="March"/>
    <n v="1"/>
    <s v="306,82497,High income,1042,High spender,0.0126307623307514,0,0,32,777,129,573,216,21,203,1,2,7,9,4,0,0,0,0,1,0,0,40,36-50,2765,0,1,0,0,0,0,1,0,0,1513"/>
  </r>
  <r>
    <n v="190"/>
    <x v="1871"/>
    <s v="High income"/>
    <x v="635"/>
    <s v="Low spender"/>
    <n v="1.8040772145047808E-4"/>
    <n v="0"/>
    <n v="0"/>
    <n v="14"/>
    <n v="777"/>
    <n v="35"/>
    <n v="731"/>
    <n v="39"/>
    <n v="137"/>
    <n v="114"/>
    <n v="1"/>
    <n v="5"/>
    <n v="9"/>
    <n v="11"/>
    <n v="2"/>
    <x v="1"/>
    <n v="0"/>
    <n v="0"/>
    <n v="0"/>
    <n v="1"/>
    <n v="0"/>
    <n v="1"/>
    <n v="46"/>
    <s v="36-50"/>
    <n v="2804"/>
    <n v="0"/>
    <n v="0"/>
    <n v="0"/>
    <n v="1"/>
    <n v="0"/>
    <n v="0"/>
    <n v="1"/>
    <n v="0"/>
    <n v="0"/>
    <n v="1605"/>
    <d v="2015-02-10T00:00:00"/>
    <n v="2"/>
    <s v="February"/>
    <n v="1"/>
    <s v="190,83145,High income,15,Low spender,0.000180407721450478,0,0,14,777,35,731,39,137,114,1,5,9,11,2,0,0,0,0,1,0,1,46,36-50,2804,0,0,0,1,0,0,1,0,0,1605"/>
  </r>
  <r>
    <n v="866"/>
    <x v="1872"/>
    <s v="High income"/>
    <x v="879"/>
    <s v="High spender"/>
    <n v="1.1068149506384449E-2"/>
    <n v="0"/>
    <n v="0"/>
    <n v="17"/>
    <n v="1239"/>
    <n v="17"/>
    <n v="413"/>
    <n v="23"/>
    <n v="34"/>
    <n v="17"/>
    <n v="1"/>
    <n v="5"/>
    <n v="6"/>
    <n v="5"/>
    <n v="2"/>
    <x v="1"/>
    <n v="0"/>
    <n v="0"/>
    <n v="1"/>
    <n v="1"/>
    <n v="0"/>
    <n v="1"/>
    <n v="65"/>
    <s v="50-65"/>
    <n v="2591"/>
    <n v="0"/>
    <n v="0"/>
    <n v="0"/>
    <n v="1"/>
    <n v="0"/>
    <n v="0"/>
    <n v="0"/>
    <n v="0"/>
    <n v="1"/>
    <n v="1709"/>
    <d v="2015-09-11T00:00:00"/>
    <n v="9"/>
    <s v="September"/>
    <n v="1"/>
    <s v="866,75261,High income,833,High spender,0.0110681495063844,0,0,17,1239,17,413,23,34,17,1,5,6,5,2,0,0,0,1,1,0,1,65,50-65,2591,0,0,0,1,0,0,0,0,1,1709"/>
  </r>
  <r>
    <n v="1352"/>
    <x v="1873"/>
    <s v="High income"/>
    <x v="880"/>
    <s v="High spender"/>
    <n v="2.1205595881522467E-2"/>
    <n v="0"/>
    <n v="0"/>
    <n v="27"/>
    <n v="1308"/>
    <n v="0"/>
    <n v="396"/>
    <n v="23"/>
    <n v="0"/>
    <n v="0"/>
    <n v="1"/>
    <n v="5"/>
    <n v="7"/>
    <n v="4"/>
    <n v="3"/>
    <x v="1"/>
    <n v="1"/>
    <n v="0"/>
    <n v="1"/>
    <n v="0"/>
    <n v="0"/>
    <n v="0"/>
    <n v="37"/>
    <s v="36-50"/>
    <n v="2433"/>
    <n v="0"/>
    <n v="0"/>
    <n v="0"/>
    <n v="1"/>
    <n v="0"/>
    <n v="0"/>
    <n v="0"/>
    <n v="0"/>
    <n v="1"/>
    <n v="1727"/>
    <d v="2016-02-16T00:00:00"/>
    <n v="2"/>
    <s v="February"/>
    <n v="1"/>
    <s v="1352,70123,High income,1487,High spender,0.0212055958815225,0,0,27,1308,0,396,23,0,0,1,5,7,4,3,0,1,0,1,0,0,0,37,36-50,2433,0,0,0,1,0,0,0,0,1,1727"/>
  </r>
  <r>
    <n v="2081"/>
    <x v="1874"/>
    <s v="High income"/>
    <x v="25"/>
    <s v="Low spender"/>
    <n v="2.4086808859128298E-4"/>
    <n v="1"/>
    <n v="0"/>
    <n v="82"/>
    <n v="812"/>
    <n v="99"/>
    <n v="431"/>
    <n v="237"/>
    <n v="149"/>
    <n v="33"/>
    <n v="1"/>
    <n v="11"/>
    <n v="4"/>
    <n v="10"/>
    <n v="5"/>
    <x v="0"/>
    <n v="0"/>
    <n v="0"/>
    <n v="0"/>
    <n v="0"/>
    <n v="0"/>
    <n v="0"/>
    <n v="34"/>
    <s v="24-35"/>
    <n v="2201"/>
    <n v="0"/>
    <n v="0"/>
    <n v="0"/>
    <n v="1"/>
    <n v="0"/>
    <n v="0"/>
    <n v="1"/>
    <n v="0"/>
    <n v="0"/>
    <n v="1695"/>
    <d v="2016-10-05T00:00:00"/>
    <n v="10"/>
    <s v="October"/>
    <n v="1"/>
    <s v="2081,83033,High income,20,Low spender,0.000240868088591283,1,0,82,812,99,431,237,149,33,1,11,4,10,5,1,0,0,0,0,0,0,34,24-35,2201,0,0,0,1,0,0,1,0,0,1695"/>
  </r>
  <r>
    <n v="959"/>
    <x v="1875"/>
    <s v="High income"/>
    <x v="278"/>
    <s v="Low spender"/>
    <n v="4.74158368895211E-4"/>
    <n v="0"/>
    <n v="0"/>
    <n v="98"/>
    <n v="982"/>
    <n v="17"/>
    <n v="672"/>
    <n v="23"/>
    <n v="34"/>
    <n v="51"/>
    <n v="1"/>
    <n v="6"/>
    <n v="2"/>
    <n v="8"/>
    <n v="2"/>
    <x v="1"/>
    <n v="0"/>
    <n v="0"/>
    <n v="0"/>
    <n v="1"/>
    <n v="0"/>
    <n v="1"/>
    <n v="37"/>
    <s v="36-50"/>
    <n v="2562"/>
    <n v="1"/>
    <n v="0"/>
    <n v="0"/>
    <n v="0"/>
    <n v="0"/>
    <n v="0"/>
    <n v="0"/>
    <n v="0"/>
    <n v="1"/>
    <n v="1677"/>
    <d v="2015-10-10T00:00:00"/>
    <n v="10"/>
    <s v="October"/>
    <n v="1"/>
    <s v="959,90687,High income,43,Low spender,0.000474158368895211,0,0,98,982,17,672,23,34,51,1,6,2,8,2,0,0,0,0,1,0,1,37,36-50,2562,1,0,0,0,0,0,0,0,1,1677"/>
  </r>
  <r>
    <n v="510"/>
    <x v="1876"/>
    <s v="Low income"/>
    <x v="119"/>
    <s v="Low spender"/>
    <n v="0.12137310993052718"/>
    <n v="1"/>
    <n v="0"/>
    <n v="42"/>
    <n v="1"/>
    <n v="1"/>
    <n v="1725"/>
    <n v="1"/>
    <n v="1"/>
    <n v="1"/>
    <n v="15"/>
    <n v="0"/>
    <n v="28"/>
    <n v="0"/>
    <n v="1"/>
    <x v="1"/>
    <n v="0"/>
    <n v="0"/>
    <n v="0"/>
    <n v="0"/>
    <n v="0"/>
    <n v="0"/>
    <n v="41"/>
    <s v="36-50"/>
    <n v="2698"/>
    <n v="0"/>
    <n v="1"/>
    <n v="0"/>
    <n v="0"/>
    <n v="0"/>
    <n v="0"/>
    <n v="1"/>
    <n v="0"/>
    <n v="0"/>
    <n v="1728"/>
    <d v="2015-05-27T00:00:00"/>
    <n v="5"/>
    <s v="May"/>
    <n v="1"/>
    <s v="510,2447,Low income,297,Low spender,0.121373109930527,1,0,42,1,1,1725,1,1,1,15,0,28,0,1,0,0,0,0,0,0,0,41,36-50,2698,0,1,0,0,0,0,1,0,0,1728"/>
  </r>
  <r>
    <n v="347"/>
    <x v="1877"/>
    <s v="High income"/>
    <x v="879"/>
    <s v="High spender"/>
    <n v="1.222734345183924E-2"/>
    <n v="0"/>
    <n v="0"/>
    <n v="40"/>
    <n v="1332"/>
    <n v="17"/>
    <n v="311"/>
    <n v="23"/>
    <n v="51"/>
    <n v="86"/>
    <n v="1"/>
    <n v="7"/>
    <n v="4"/>
    <n v="5"/>
    <n v="9"/>
    <x v="1"/>
    <n v="0"/>
    <n v="0"/>
    <n v="1"/>
    <n v="0"/>
    <n v="0"/>
    <n v="1"/>
    <n v="29"/>
    <s v="24-35"/>
    <n v="2755"/>
    <n v="0"/>
    <n v="0"/>
    <n v="1"/>
    <n v="0"/>
    <n v="0"/>
    <n v="0"/>
    <n v="0"/>
    <n v="0"/>
    <n v="1"/>
    <n v="1648"/>
    <d v="2015-03-31T00:00:00"/>
    <n v="3"/>
    <s v="March"/>
    <n v="1"/>
    <s v="347,68126,High income,833,High spender,0.0122273434518392,0,0,40,1332,17,311,23,51,86,1,7,4,5,9,0,0,0,1,0,0,1,29,24-35,2755,0,0,1,0,0,0,0,0,1,1648"/>
  </r>
  <r>
    <n v="28"/>
    <x v="1878"/>
    <s v="High income"/>
    <x v="779"/>
    <s v="High spender"/>
    <n v="1.193544351307394E-2"/>
    <n v="0"/>
    <n v="0"/>
    <n v="72"/>
    <n v="792"/>
    <n v="86"/>
    <n v="740"/>
    <n v="67"/>
    <n v="51"/>
    <n v="17"/>
    <n v="1"/>
    <n v="3"/>
    <n v="5"/>
    <n v="8"/>
    <n v="2"/>
    <x v="1"/>
    <n v="0"/>
    <n v="0"/>
    <n v="0"/>
    <n v="0"/>
    <n v="0"/>
    <n v="0"/>
    <n v="48"/>
    <s v="36-50"/>
    <n v="2849"/>
    <n v="0"/>
    <n v="1"/>
    <n v="0"/>
    <n v="0"/>
    <n v="0"/>
    <n v="0"/>
    <n v="0"/>
    <n v="0"/>
    <n v="1"/>
    <n v="1719"/>
    <d v="2014-12-27T00:00:00"/>
    <n v="12"/>
    <s v="December"/>
    <n v="1"/>
    <s v="28,79930,High income,954,High spender,0.0119354435130739,0,0,72,792,86,740,67,51,17,1,3,5,8,2,0,0,0,0,0,0,0,48,36-50,2849,0,1,0,0,0,0,0,0,1,1719"/>
  </r>
  <r>
    <n v="1886"/>
    <x v="1879"/>
    <s v="High income"/>
    <x v="93"/>
    <s v="Low spender"/>
    <n v="4.1081661473104346E-3"/>
    <n v="0"/>
    <n v="0"/>
    <n v="6"/>
    <n v="1296"/>
    <n v="17"/>
    <n v="311"/>
    <n v="45"/>
    <n v="69"/>
    <n v="51"/>
    <n v="1"/>
    <n v="2"/>
    <n v="4"/>
    <n v="10"/>
    <n v="1"/>
    <x v="0"/>
    <n v="1"/>
    <n v="0"/>
    <n v="1"/>
    <n v="1"/>
    <n v="0"/>
    <n v="1"/>
    <n v="66"/>
    <s v="66+"/>
    <n v="2259"/>
    <n v="1"/>
    <n v="0"/>
    <n v="0"/>
    <n v="0"/>
    <n v="0"/>
    <n v="0"/>
    <n v="1"/>
    <n v="0"/>
    <n v="0"/>
    <n v="1687"/>
    <d v="2016-08-08T00:00:00"/>
    <n v="8"/>
    <s v="August"/>
    <n v="1"/>
    <s v="1886,85683,High income,352,Low spender,0.00410816614731043,0,0,6,1296,17,311,45,69,51,1,2,4,10,1,1,1,0,1,1,0,1,66,66+,2259,1,0,0,0,0,0,1,0,0,1687"/>
  </r>
  <r>
    <n v="2185"/>
    <x v="1880"/>
    <s v="High income"/>
    <x v="687"/>
    <s v="Low spender"/>
    <n v="3.6771848028196376E-3"/>
    <n v="0"/>
    <n v="0"/>
    <n v="55"/>
    <n v="1003"/>
    <n v="34"/>
    <n v="536"/>
    <n v="134"/>
    <n v="51"/>
    <n v="34"/>
    <n v="1"/>
    <n v="4"/>
    <n v="6"/>
    <n v="6"/>
    <n v="2"/>
    <x v="0"/>
    <n v="0"/>
    <n v="0"/>
    <n v="0"/>
    <n v="1"/>
    <n v="0"/>
    <n v="1"/>
    <n v="39"/>
    <s v="36-50"/>
    <n v="2165"/>
    <n v="0"/>
    <n v="0"/>
    <n v="1"/>
    <n v="0"/>
    <n v="0"/>
    <n v="0"/>
    <n v="1"/>
    <n v="0"/>
    <n v="0"/>
    <n v="1724"/>
    <d v="2016-11-10T00:00:00"/>
    <n v="11"/>
    <s v="November"/>
    <n v="1"/>
    <s v="2185,72066,High income,265,Low spender,0.00367718480281964,0,0,55,1003,34,536,134,51,34,1,4,6,6,2,1,0,0,0,1,0,1,39,36-50,2165,0,0,1,0,0,0,1,0,0,1724"/>
  </r>
  <r>
    <n v="328"/>
    <x v="1881"/>
    <s v="High income"/>
    <x v="122"/>
    <s v="Low spender"/>
    <n v="6.9665447521335044E-4"/>
    <n v="0"/>
    <n v="0"/>
    <n v="74"/>
    <n v="965"/>
    <n v="34"/>
    <n v="586"/>
    <n v="89"/>
    <n v="86"/>
    <n v="37"/>
    <n v="1"/>
    <n v="3"/>
    <n v="5"/>
    <n v="8"/>
    <n v="3"/>
    <x v="1"/>
    <n v="0"/>
    <n v="1"/>
    <n v="0"/>
    <n v="0"/>
    <n v="0"/>
    <n v="0"/>
    <n v="46"/>
    <s v="36-50"/>
    <n v="2760"/>
    <n v="0"/>
    <n v="0"/>
    <n v="1"/>
    <n v="0"/>
    <n v="0"/>
    <n v="0"/>
    <n v="0"/>
    <n v="0"/>
    <n v="1"/>
    <n v="1723"/>
    <d v="2015-03-26T00:00:00"/>
    <n v="3"/>
    <s v="March"/>
    <n v="1"/>
    <s v="328,63159,High income,44,Low spender,0.00069665447521335,0,0,74,965,34,586,89,86,37,1,3,5,8,3,0,0,1,0,0,0,0,46,36-50,2760,0,0,1,0,0,0,0,0,1,1723"/>
  </r>
  <r>
    <n v="2001"/>
    <x v="1882"/>
    <s v="High income"/>
    <x v="650"/>
    <s v="Low spender"/>
    <n v="2.798407060596276E-4"/>
    <n v="0"/>
    <n v="0"/>
    <n v="42"/>
    <n v="551"/>
    <n v="137"/>
    <n v="792"/>
    <n v="179"/>
    <n v="103"/>
    <n v="33"/>
    <n v="1"/>
    <n v="6"/>
    <n v="7"/>
    <n v="13"/>
    <n v="1"/>
    <x v="0"/>
    <n v="0"/>
    <n v="0"/>
    <n v="1"/>
    <n v="1"/>
    <n v="0"/>
    <n v="0"/>
    <n v="34"/>
    <s v="24-35"/>
    <n v="2225"/>
    <n v="0"/>
    <n v="1"/>
    <n v="0"/>
    <n v="0"/>
    <n v="0"/>
    <n v="0"/>
    <n v="1"/>
    <n v="0"/>
    <n v="0"/>
    <n v="1729"/>
    <d v="2016-09-11T00:00:00"/>
    <n v="9"/>
    <s v="September"/>
    <n v="1"/>
    <s v="2001,92910,High income,26,Low spender,0.000279840706059628,0,0,42,551,137,792,179,103,33,1,6,7,13,1,1,0,0,1,1,0,0,34,24-35,2225,0,1,0,0,0,0,1,0,0,1729"/>
  </r>
  <r>
    <n v="1577"/>
    <x v="1883"/>
    <s v="High income"/>
    <x v="708"/>
    <s v="High spender"/>
    <n v="1.0755616065350578E-2"/>
    <n v="0"/>
    <n v="0"/>
    <n v="85"/>
    <n v="1142"/>
    <n v="51"/>
    <n v="415"/>
    <n v="90"/>
    <n v="69"/>
    <n v="37"/>
    <n v="1"/>
    <n v="7"/>
    <n v="8"/>
    <n v="11"/>
    <n v="3"/>
    <x v="0"/>
    <n v="0"/>
    <n v="1"/>
    <n v="0"/>
    <n v="0"/>
    <n v="0"/>
    <n v="0"/>
    <n v="38"/>
    <s v="36-50"/>
    <n v="2365"/>
    <n v="0"/>
    <n v="0"/>
    <n v="0"/>
    <n v="1"/>
    <n v="0"/>
    <n v="0"/>
    <n v="0"/>
    <n v="1"/>
    <n v="0"/>
    <n v="1730"/>
    <d v="2016-04-24T00:00:00"/>
    <n v="4"/>
    <s v="April"/>
    <n v="1"/>
    <s v="1577,73450,High income,790,High spender,0.0107556160653506,0,0,85,1142,51,415,90,69,37,1,7,8,11,3,1,0,1,0,0,0,0,38,36-50,2365,0,0,0,1,0,0,0,1,0,1730"/>
  </r>
  <r>
    <n v="374"/>
    <x v="1884"/>
    <s v="High income"/>
    <x v="647"/>
    <s v="High spender"/>
    <n v="9.2008156923674492E-3"/>
    <n v="0"/>
    <n v="0"/>
    <n v="55"/>
    <n v="984"/>
    <n v="51"/>
    <n v="432"/>
    <n v="180"/>
    <n v="120"/>
    <n v="190"/>
    <n v="1"/>
    <n v="3"/>
    <n v="10"/>
    <n v="13"/>
    <n v="1"/>
    <x v="1"/>
    <n v="0"/>
    <n v="0"/>
    <n v="0"/>
    <n v="1"/>
    <n v="0"/>
    <n v="1"/>
    <n v="65"/>
    <s v="50-65"/>
    <n v="2746"/>
    <n v="0"/>
    <n v="0"/>
    <n v="0"/>
    <n v="1"/>
    <n v="0"/>
    <n v="0"/>
    <n v="0"/>
    <n v="1"/>
    <n v="0"/>
    <n v="1577"/>
    <d v="2015-04-09T00:00:00"/>
    <n v="4"/>
    <s v="April"/>
    <n v="1"/>
    <s v="374,82384,High income,758,High spender,0.00920081569236745,0,0,55,984,51,432,180,120,190,1,3,10,13,1,0,0,0,0,1,0,1,65,50-65,2746,0,0,0,1,0,0,0,1,0,1577"/>
  </r>
  <r>
    <n v="40"/>
    <x v="1885"/>
    <s v="High income"/>
    <x v="259"/>
    <s v="Low spender"/>
    <n v="7.4386713886058964E-4"/>
    <n v="0"/>
    <n v="0"/>
    <n v="20"/>
    <n v="1000"/>
    <n v="155"/>
    <n v="379"/>
    <n v="224"/>
    <n v="17"/>
    <n v="120"/>
    <n v="1"/>
    <n v="4"/>
    <n v="8"/>
    <n v="4"/>
    <n v="8"/>
    <x v="1"/>
    <n v="0"/>
    <n v="0"/>
    <n v="0"/>
    <n v="0"/>
    <n v="0"/>
    <n v="0"/>
    <n v="56"/>
    <s v="50-65"/>
    <n v="2845"/>
    <n v="0"/>
    <n v="0"/>
    <n v="1"/>
    <n v="0"/>
    <n v="0"/>
    <n v="0"/>
    <n v="1"/>
    <n v="0"/>
    <n v="0"/>
    <n v="1655"/>
    <d v="2014-12-31T00:00:00"/>
    <n v="12"/>
    <s v="December"/>
    <n v="1"/>
    <s v="40,61839,High income,46,Low spender,0.00074386713886059,0,0,20,1000,155,379,224,17,120,1,4,8,4,8,0,0,0,0,0,0,0,56,50-65,2845,0,0,1,0,0,0,1,0,0,1655"/>
  </r>
  <r>
    <n v="1689"/>
    <x v="1886"/>
    <s v="High income"/>
    <x v="53"/>
    <s v="Low spender"/>
    <n v="2.0575240405440527E-4"/>
    <n v="0"/>
    <n v="0"/>
    <n v="9"/>
    <n v="992"/>
    <n v="24"/>
    <n v="694"/>
    <n v="51"/>
    <n v="19"/>
    <n v="119"/>
    <n v="0"/>
    <n v="5"/>
    <n v="10"/>
    <n v="5"/>
    <n v="1"/>
    <x v="1"/>
    <n v="0"/>
    <n v="1"/>
    <n v="0"/>
    <n v="1"/>
    <n v="0"/>
    <n v="0"/>
    <n v="72"/>
    <s v="66+"/>
    <n v="2324"/>
    <n v="0"/>
    <n v="1"/>
    <n v="0"/>
    <n v="0"/>
    <n v="0"/>
    <n v="0"/>
    <n v="1"/>
    <n v="0"/>
    <n v="0"/>
    <n v="1661"/>
    <d v="2016-06-04T00:00:00"/>
    <n v="6"/>
    <s v="June"/>
    <n v="1"/>
    <s v="1689,92344,High income,19,Low spender,0.000205752404054405,0,0,9,992,24,694,51,19,119,0,5,10,5,1,0,0,1,0,1,0,0,72,66+,2324,0,1,0,0,0,0,1,0,0,1661"/>
  </r>
  <r>
    <n v="153"/>
    <x v="1887"/>
    <s v="High income"/>
    <x v="149"/>
    <s v="Low spender"/>
    <n v="2.4004800960192039E-4"/>
    <n v="0"/>
    <n v="0"/>
    <n v="8"/>
    <n v="587"/>
    <n v="51"/>
    <n v="898"/>
    <n v="247"/>
    <n v="0"/>
    <n v="86"/>
    <n v="1"/>
    <n v="3"/>
    <n v="6"/>
    <n v="7"/>
    <n v="2"/>
    <x v="1"/>
    <n v="0"/>
    <n v="0"/>
    <n v="0"/>
    <n v="0"/>
    <n v="0"/>
    <n v="0"/>
    <n v="43"/>
    <s v="36-50"/>
    <n v="2815"/>
    <n v="0"/>
    <n v="1"/>
    <n v="0"/>
    <n v="0"/>
    <n v="0"/>
    <n v="0"/>
    <n v="1"/>
    <n v="0"/>
    <n v="0"/>
    <n v="1697"/>
    <d v="2015-01-30T00:00:00"/>
    <n v="1"/>
    <s v="January"/>
    <n v="1"/>
    <s v="153,74985,High income,18,Low spender,0.00024004800960192,0,0,8,587,51,898,247,0,86,1,3,6,7,2,0,0,0,0,0,0,0,43,36-50,2815,0,1,0,0,0,0,1,0,0,1697"/>
  </r>
  <r>
    <n v="952"/>
    <x v="1888"/>
    <s v="High income"/>
    <x v="881"/>
    <s v="Low spender"/>
    <n v="3.8074592851981546E-3"/>
    <n v="0"/>
    <n v="0"/>
    <n v="81"/>
    <n v="587"/>
    <n v="51"/>
    <n v="932"/>
    <n v="180"/>
    <n v="34"/>
    <n v="86"/>
    <n v="1"/>
    <n v="5"/>
    <n v="6"/>
    <n v="5"/>
    <n v="3"/>
    <x v="1"/>
    <n v="0"/>
    <n v="0"/>
    <n v="0"/>
    <n v="0"/>
    <n v="0"/>
    <n v="0"/>
    <n v="62"/>
    <s v="50-65"/>
    <n v="2564"/>
    <n v="1"/>
    <n v="0"/>
    <n v="0"/>
    <n v="0"/>
    <n v="0"/>
    <n v="0"/>
    <n v="1"/>
    <n v="0"/>
    <n v="0"/>
    <n v="1698"/>
    <d v="2015-10-08T00:00:00"/>
    <n v="10"/>
    <s v="October"/>
    <n v="1"/>
    <s v="952,71964,High income,274,Low spender,0.00380745928519815,0,0,81,587,51,932,180,34,86,1,5,6,5,3,0,0,0,0,0,0,0,62,50-65,2564,1,0,0,0,0,0,1,0,0,1698"/>
  </r>
  <r>
    <n v="465"/>
    <x v="1889"/>
    <s v="High income"/>
    <x v="225"/>
    <s v="Low spender"/>
    <n v="6.0211354141066599E-3"/>
    <n v="0"/>
    <n v="0"/>
    <n v="51"/>
    <n v="741"/>
    <n v="68"/>
    <n v="689"/>
    <n v="224"/>
    <n v="68"/>
    <n v="103"/>
    <n v="1"/>
    <n v="4"/>
    <n v="2"/>
    <n v="10"/>
    <n v="2"/>
    <x v="1"/>
    <n v="0"/>
    <n v="0"/>
    <n v="0"/>
    <n v="0"/>
    <n v="0"/>
    <n v="0"/>
    <n v="53"/>
    <s v="50-65"/>
    <n v="2713"/>
    <n v="1"/>
    <n v="0"/>
    <n v="0"/>
    <n v="0"/>
    <n v="0"/>
    <n v="0"/>
    <n v="0"/>
    <n v="1"/>
    <n v="0"/>
    <n v="1687"/>
    <d v="2015-05-12T00:00:00"/>
    <n v="5"/>
    <s v="May"/>
    <n v="1"/>
    <s v="465,81380,High income,490,Low spender,0.00602113541410666,0,0,51,741,68,689,224,68,103,1,4,2,10,2,0,0,0,0,0,0,0,53,50-65,2713,1,0,0,0,0,0,0,1,0,1687"/>
  </r>
  <r>
    <n v="329"/>
    <x v="1890"/>
    <s v="High income"/>
    <x v="66"/>
    <s v="High spender"/>
    <n v="2.3315967794819484E-2"/>
    <n v="0"/>
    <n v="0"/>
    <n v="38"/>
    <n v="556"/>
    <n v="54"/>
    <n v="845"/>
    <n v="202"/>
    <n v="133"/>
    <n v="63"/>
    <n v="1"/>
    <n v="7"/>
    <n v="7"/>
    <n v="10"/>
    <n v="3"/>
    <x v="0"/>
    <n v="0"/>
    <n v="1"/>
    <n v="0"/>
    <n v="0"/>
    <n v="0"/>
    <n v="1"/>
    <n v="63"/>
    <s v="50-65"/>
    <n v="2759"/>
    <n v="0"/>
    <n v="1"/>
    <n v="0"/>
    <n v="0"/>
    <n v="0"/>
    <n v="1"/>
    <n v="0"/>
    <n v="0"/>
    <n v="0"/>
    <n v="1727"/>
    <d v="2015-03-27T00:00:00"/>
    <n v="3"/>
    <s v="March"/>
    <n v="1"/>
    <s v="329,82347,High income,1920,High spender,0.0233159677948195,0,0,38,556,54,845,202,133,63,1,7,7,10,3,1,0,1,0,0,0,1,63,50-65,2759,0,1,0,0,0,1,0,0,0,1727"/>
  </r>
  <r>
    <n v="330"/>
    <x v="1890"/>
    <s v="High income"/>
    <x v="295"/>
    <s v="High spender"/>
    <n v="1.6479045988317727E-2"/>
    <n v="0"/>
    <n v="0"/>
    <n v="38"/>
    <n v="556"/>
    <n v="54"/>
    <n v="845"/>
    <n v="202"/>
    <n v="133"/>
    <n v="63"/>
    <n v="1"/>
    <n v="7"/>
    <n v="7"/>
    <n v="10"/>
    <n v="3"/>
    <x v="0"/>
    <n v="0"/>
    <n v="1"/>
    <n v="0"/>
    <n v="0"/>
    <n v="0"/>
    <n v="0"/>
    <n v="63"/>
    <s v="50-65"/>
    <n v="2759"/>
    <n v="0"/>
    <n v="1"/>
    <n v="0"/>
    <n v="0"/>
    <n v="0"/>
    <n v="1"/>
    <n v="0"/>
    <n v="0"/>
    <n v="0"/>
    <n v="1727"/>
    <d v="2015-03-27T00:00:00"/>
    <n v="3"/>
    <s v="March"/>
    <n v="1"/>
    <s v="330,82347,High income,1357,High spender,0.0164790459883177,0,0,38,556,54,845,202,133,63,1,7,7,10,3,1,0,1,0,0,0,0,63,50-65,2759,0,1,0,0,0,1,0,0,0,1727"/>
  </r>
  <r>
    <n v="897"/>
    <x v="1891"/>
    <s v="High income"/>
    <x v="619"/>
    <s v="Low spender"/>
    <n v="3.9915196565984403E-3"/>
    <n v="0"/>
    <n v="0"/>
    <n v="15"/>
    <n v="840"/>
    <n v="53"/>
    <n v="804"/>
    <n v="23"/>
    <n v="71"/>
    <n v="17"/>
    <n v="1"/>
    <n v="5"/>
    <n v="4"/>
    <n v="8"/>
    <n v="3"/>
    <x v="0"/>
    <n v="0"/>
    <n v="0"/>
    <n v="0"/>
    <n v="1"/>
    <n v="0"/>
    <n v="1"/>
    <n v="40"/>
    <s v="36-50"/>
    <n v="2579"/>
    <n v="0"/>
    <n v="0"/>
    <n v="1"/>
    <n v="0"/>
    <n v="0"/>
    <n v="0"/>
    <n v="0"/>
    <n v="0"/>
    <n v="1"/>
    <n v="1774"/>
    <d v="2015-09-23T00:00:00"/>
    <n v="9"/>
    <s v="September"/>
    <n v="1"/>
    <s v="897,76412,High income,305,Low spender,0.00399151965659844,0,0,15,840,53,804,23,71,17,1,5,4,8,3,1,0,0,0,1,0,1,40,36-50,2579,0,0,1,0,0,0,0,0,1,1774"/>
  </r>
  <r>
    <n v="284"/>
    <x v="1892"/>
    <s v="High income"/>
    <x v="226"/>
    <s v="High spender"/>
    <n v="1.0672344983232815E-2"/>
    <n v="0"/>
    <n v="0"/>
    <n v="36"/>
    <n v="972"/>
    <n v="19"/>
    <n v="595"/>
    <n v="180"/>
    <n v="26"/>
    <n v="138"/>
    <n v="3"/>
    <n v="3"/>
    <n v="7"/>
    <n v="10"/>
    <n v="3"/>
    <x v="0"/>
    <n v="0"/>
    <n v="0"/>
    <n v="0"/>
    <n v="0"/>
    <n v="0"/>
    <n v="1"/>
    <n v="72"/>
    <s v="66+"/>
    <n v="2772"/>
    <n v="0"/>
    <n v="0"/>
    <n v="0"/>
    <n v="0"/>
    <n v="1"/>
    <n v="0"/>
    <n v="0"/>
    <n v="1"/>
    <n v="0"/>
    <n v="1654"/>
    <d v="2015-03-14T00:00:00"/>
    <n v="3"/>
    <s v="March"/>
    <n v="1"/>
    <s v="284,78427,High income,837,High spender,0.0106723449832328,0,0,36,972,19,595,180,26,138,3,3,7,10,3,1,0,0,0,0,0,1,72,66+,2772,0,0,0,0,1,0,0,1,0,1654"/>
  </r>
  <r>
    <n v="960"/>
    <x v="1893"/>
    <s v="High income"/>
    <x v="122"/>
    <s v="Low spender"/>
    <n v="6.5150438284766645E-4"/>
    <n v="0"/>
    <n v="1"/>
    <n v="45"/>
    <n v="1253"/>
    <n v="0"/>
    <n v="447"/>
    <n v="23"/>
    <n v="71"/>
    <n v="35"/>
    <n v="3"/>
    <n v="11"/>
    <n v="5"/>
    <n v="11"/>
    <n v="8"/>
    <x v="0"/>
    <n v="0"/>
    <n v="0"/>
    <n v="0"/>
    <n v="0"/>
    <n v="0"/>
    <n v="0"/>
    <n v="50"/>
    <s v="36-50"/>
    <n v="2562"/>
    <n v="0"/>
    <n v="1"/>
    <n v="0"/>
    <n v="0"/>
    <n v="0"/>
    <n v="0"/>
    <n v="0"/>
    <n v="0"/>
    <n v="1"/>
    <n v="1759"/>
    <d v="2015-10-10T00:00:00"/>
    <n v="10"/>
    <s v="October"/>
    <n v="1"/>
    <s v="960,67536,High income,44,Low spender,0.000651504382847666,0,1,45,1253,0,447,23,71,35,3,11,5,11,8,1,0,0,0,0,0,0,50,36-50,2562,0,1,0,0,0,0,0,0,1,1759"/>
  </r>
  <r>
    <n v="260"/>
    <x v="1894"/>
    <s v="High income"/>
    <x v="318"/>
    <s v="Low spender"/>
    <n v="3.7087892643290913E-3"/>
    <n v="0"/>
    <n v="0"/>
    <n v="66"/>
    <n v="1218"/>
    <n v="107"/>
    <n v="304"/>
    <n v="23"/>
    <n v="143"/>
    <n v="33"/>
    <n v="1"/>
    <n v="5"/>
    <n v="8"/>
    <n v="4"/>
    <n v="6"/>
    <x v="1"/>
    <n v="0"/>
    <n v="0"/>
    <n v="0"/>
    <n v="0"/>
    <n v="0"/>
    <n v="1"/>
    <n v="36"/>
    <s v="36-50"/>
    <n v="2781"/>
    <n v="0"/>
    <n v="1"/>
    <n v="0"/>
    <n v="0"/>
    <n v="0"/>
    <n v="0"/>
    <n v="0"/>
    <n v="0"/>
    <n v="1"/>
    <n v="1762"/>
    <d v="2015-03-05T00:00:00"/>
    <n v="3"/>
    <s v="March"/>
    <n v="1"/>
    <s v="260,70643,High income,262,Low spender,0.00370878926432909,0,0,66,1218,107,304,23,143,33,1,5,8,4,6,0,0,0,0,0,0,1,36,36-50,2781,0,1,0,0,0,0,0,0,1,1762"/>
  </r>
  <r>
    <n v="2013"/>
    <x v="1895"/>
    <s v="High income"/>
    <x v="882"/>
    <s v="High spender"/>
    <n v="8.5076127197391323E-3"/>
    <n v="0"/>
    <n v="0"/>
    <n v="89"/>
    <n v="1252"/>
    <n v="0"/>
    <n v="465"/>
    <n v="46"/>
    <n v="35"/>
    <n v="0"/>
    <n v="1"/>
    <n v="4"/>
    <n v="5"/>
    <n v="8"/>
    <n v="1"/>
    <x v="1"/>
    <n v="0"/>
    <n v="0"/>
    <n v="1"/>
    <n v="1"/>
    <n v="0"/>
    <n v="0"/>
    <n v="73"/>
    <s v="66+"/>
    <n v="2221"/>
    <n v="0"/>
    <n v="0"/>
    <n v="0"/>
    <n v="1"/>
    <n v="0"/>
    <n v="0"/>
    <n v="0"/>
    <n v="0"/>
    <n v="1"/>
    <n v="1798"/>
    <d v="2016-09-15T00:00:00"/>
    <n v="9"/>
    <s v="September"/>
    <n v="1"/>
    <s v="2013,81574,High income,694,High spender,0.00850761271973913,0,0,89,1252,0,465,46,35,0,1,4,5,8,1,0,0,0,1,1,0,0,73,66+,2221,0,0,0,1,0,0,0,0,1,1798"/>
  </r>
  <r>
    <n v="857"/>
    <x v="1896"/>
    <s v="High income"/>
    <x v="15"/>
    <s v="Low spender"/>
    <n v="3.8910505836575876E-3"/>
    <n v="0"/>
    <n v="1"/>
    <n v="83"/>
    <n v="1396"/>
    <n v="0"/>
    <n v="322"/>
    <n v="46"/>
    <n v="35"/>
    <n v="17"/>
    <n v="1"/>
    <n v="4"/>
    <n v="9"/>
    <n v="4"/>
    <n v="6"/>
    <x v="1"/>
    <n v="0"/>
    <n v="0"/>
    <n v="0"/>
    <n v="0"/>
    <n v="0"/>
    <n v="0"/>
    <n v="49"/>
    <s v="36-50"/>
    <n v="2593"/>
    <n v="0"/>
    <n v="0"/>
    <n v="0"/>
    <n v="1"/>
    <n v="0"/>
    <n v="0"/>
    <n v="0"/>
    <n v="0"/>
    <n v="1"/>
    <n v="1782"/>
    <d v="2015-09-09T00:00:00"/>
    <n v="9"/>
    <s v="September"/>
    <n v="1"/>
    <s v="857,78642,High income,306,Low spender,0.00389105058365759,0,1,83,1396,0,322,46,35,17,1,4,9,4,6,0,0,0,0,0,0,0,49,36-50,2593,0,0,0,1,0,0,0,0,1,1782"/>
  </r>
  <r>
    <n v="532"/>
    <x v="1897"/>
    <s v="High income"/>
    <x v="579"/>
    <s v="High spender"/>
    <n v="1.0844437517857606E-2"/>
    <n v="0"/>
    <n v="1"/>
    <n v="85"/>
    <n v="1449"/>
    <n v="89"/>
    <n v="161"/>
    <n v="69"/>
    <n v="35"/>
    <n v="107"/>
    <n v="2"/>
    <n v="11"/>
    <n v="8"/>
    <n v="8"/>
    <n v="6"/>
    <x v="1"/>
    <n v="0"/>
    <n v="0"/>
    <n v="0"/>
    <n v="1"/>
    <n v="0"/>
    <n v="0"/>
    <n v="65"/>
    <s v="50-65"/>
    <n v="2693"/>
    <n v="0"/>
    <n v="1"/>
    <n v="0"/>
    <n v="0"/>
    <n v="0"/>
    <n v="0"/>
    <n v="1"/>
    <n v="0"/>
    <n v="0"/>
    <n v="1696"/>
    <d v="2015-06-01T00:00:00"/>
    <n v="6"/>
    <s v="June"/>
    <n v="1"/>
    <s v="532,76998,High income,835,High spender,0.0108444375178576,0,1,85,1449,89,161,69,35,107,2,11,8,8,6,0,0,0,0,1,0,0,65,50-65,2693,0,1,0,0,0,0,1,0,0,1696"/>
  </r>
  <r>
    <n v="788"/>
    <x v="1898"/>
    <s v="High income"/>
    <x v="435"/>
    <s v="Low spender"/>
    <n v="8.137684767954526E-4"/>
    <n v="0"/>
    <n v="0"/>
    <n v="60"/>
    <n v="1311"/>
    <n v="0"/>
    <n v="359"/>
    <n v="46"/>
    <n v="89"/>
    <n v="17"/>
    <n v="1"/>
    <n v="4"/>
    <n v="3"/>
    <n v="10"/>
    <n v="2"/>
    <x v="1"/>
    <n v="0"/>
    <n v="0"/>
    <n v="0"/>
    <n v="1"/>
    <n v="0"/>
    <n v="1"/>
    <n v="34"/>
    <s v="24-35"/>
    <n v="2615"/>
    <n v="0"/>
    <n v="1"/>
    <n v="0"/>
    <n v="0"/>
    <n v="0"/>
    <n v="0"/>
    <n v="0"/>
    <n v="0"/>
    <n v="1"/>
    <n v="1788"/>
    <d v="2015-08-18T00:00:00"/>
    <n v="8"/>
    <s v="August"/>
    <n v="1"/>
    <s v="788,82333,High income,67,Low spender,0.000813768476795453,0,0,60,1311,0,359,46,89,17,1,4,3,10,2,0,0,0,0,1,0,1,34,24-35,2615,0,1,0,0,0,0,0,0,1,1788"/>
  </r>
  <r>
    <n v="185"/>
    <x v="1899"/>
    <s v="High income"/>
    <x v="790"/>
    <s v="Low spender"/>
    <n v="4.4102520747911116E-3"/>
    <n v="0"/>
    <n v="1"/>
    <n v="28"/>
    <n v="1001"/>
    <n v="17"/>
    <n v="572"/>
    <n v="93"/>
    <n v="125"/>
    <n v="17"/>
    <n v="7"/>
    <n v="11"/>
    <n v="11"/>
    <n v="5"/>
    <n v="7"/>
    <x v="1"/>
    <n v="0"/>
    <n v="0"/>
    <n v="0"/>
    <n v="0"/>
    <n v="0"/>
    <n v="1"/>
    <n v="60"/>
    <s v="50-65"/>
    <n v="2805"/>
    <n v="0"/>
    <n v="0"/>
    <n v="0"/>
    <n v="1"/>
    <n v="0"/>
    <n v="0"/>
    <n v="1"/>
    <n v="0"/>
    <n v="0"/>
    <n v="1791"/>
    <d v="2015-02-09T00:00:00"/>
    <n v="2"/>
    <s v="February"/>
    <n v="1"/>
    <s v="185,70971,High income,313,Low spender,0.00441025207479111,0,1,28,1001,17,572,93,125,17,7,11,11,5,7,0,0,0,0,0,0,1,60,50-65,2805,0,0,0,1,0,0,1,0,0,1791"/>
  </r>
  <r>
    <n v="157"/>
    <x v="1900"/>
    <s v="High income"/>
    <x v="883"/>
    <s v="High spender"/>
    <n v="8.7532793713553901E-3"/>
    <n v="0"/>
    <n v="1"/>
    <n v="56"/>
    <n v="1149"/>
    <n v="71"/>
    <n v="449"/>
    <n v="69"/>
    <n v="71"/>
    <n v="26"/>
    <n v="1"/>
    <n v="11"/>
    <n v="8"/>
    <n v="8"/>
    <n v="5"/>
    <x v="1"/>
    <n v="0"/>
    <n v="0"/>
    <n v="0"/>
    <n v="0"/>
    <n v="0"/>
    <n v="0"/>
    <n v="45"/>
    <s v="36-50"/>
    <n v="2814"/>
    <n v="0"/>
    <n v="1"/>
    <n v="0"/>
    <n v="0"/>
    <n v="0"/>
    <n v="0"/>
    <n v="0"/>
    <n v="0"/>
    <n v="1"/>
    <n v="1783"/>
    <d v="2015-01-31T00:00:00"/>
    <n v="1"/>
    <s v="January"/>
    <n v="1"/>
    <s v="157,80427,High income,704,High spender,0.00875327937135539,0,1,56,1149,71,449,69,71,26,1,11,8,8,5,0,0,0,0,0,0,0,45,36-50,2814,0,1,0,0,0,0,0,0,1,1783"/>
  </r>
  <r>
    <n v="1390"/>
    <x v="1901"/>
    <s v="High income"/>
    <x v="402"/>
    <s v="Low spender"/>
    <n v="1.0736141430769781E-4"/>
    <n v="0"/>
    <n v="0"/>
    <n v="78"/>
    <n v="897"/>
    <n v="161"/>
    <n v="430"/>
    <n v="186"/>
    <n v="161"/>
    <n v="27"/>
    <n v="0"/>
    <n v="4"/>
    <n v="7"/>
    <n v="6"/>
    <n v="1"/>
    <x v="0"/>
    <n v="0"/>
    <n v="1"/>
    <n v="0"/>
    <n v="1"/>
    <n v="0"/>
    <n v="1"/>
    <n v="45"/>
    <s v="36-50"/>
    <n v="2423"/>
    <n v="1"/>
    <n v="0"/>
    <n v="0"/>
    <n v="0"/>
    <n v="0"/>
    <n v="0"/>
    <n v="1"/>
    <n v="0"/>
    <n v="0"/>
    <n v="1808"/>
    <d v="2016-02-26T00:00:00"/>
    <n v="2"/>
    <s v="February"/>
    <n v="1"/>
    <s v="1390,83829,High income,9,Low spender,0.000107361414307698,0,0,78,897,161,430,186,161,27,0,4,7,6,1,1,0,1,0,1,0,1,45,36-50,2423,1,0,0,0,0,0,1,0,0,1808"/>
  </r>
  <r>
    <n v="988"/>
    <x v="1902"/>
    <s v="High income"/>
    <x v="13"/>
    <s v="Low spender"/>
    <n v="1.8351149240721201E-4"/>
    <n v="0"/>
    <n v="0"/>
    <n v="73"/>
    <n v="910"/>
    <n v="111"/>
    <n v="724"/>
    <n v="49"/>
    <n v="74"/>
    <n v="55"/>
    <n v="1"/>
    <n v="10"/>
    <n v="2"/>
    <n v="6"/>
    <n v="3"/>
    <x v="1"/>
    <n v="0"/>
    <n v="0"/>
    <n v="0"/>
    <n v="0"/>
    <n v="0"/>
    <n v="1"/>
    <n v="37"/>
    <s v="36-50"/>
    <n v="2550"/>
    <n v="0"/>
    <n v="0"/>
    <n v="1"/>
    <n v="0"/>
    <n v="0"/>
    <n v="0"/>
    <n v="0"/>
    <n v="0"/>
    <n v="1"/>
    <n v="1813"/>
    <d v="2015-10-22T00:00:00"/>
    <n v="10"/>
    <s v="October"/>
    <n v="1"/>
    <s v="988,87188,High income,16,Low spender,0.000183511492407212,0,0,73,910,111,724,49,74,55,1,10,2,6,3,0,0,0,0,0,0,1,37,36-50,2550,0,0,1,0,0,0,0,0,1,1813"/>
  </r>
  <r>
    <n v="213"/>
    <x v="1903"/>
    <s v="High income"/>
    <x v="402"/>
    <s v="Low spender"/>
    <n v="1.098512126353306E-4"/>
    <n v="1"/>
    <n v="0"/>
    <n v="60"/>
    <n v="1486"/>
    <n v="55"/>
    <n v="278"/>
    <n v="49"/>
    <n v="0"/>
    <n v="185"/>
    <n v="2"/>
    <n v="4"/>
    <n v="4"/>
    <n v="10"/>
    <n v="6"/>
    <x v="1"/>
    <n v="0"/>
    <n v="1"/>
    <n v="0"/>
    <n v="1"/>
    <n v="0"/>
    <n v="1"/>
    <n v="44"/>
    <s v="36-50"/>
    <n v="2797"/>
    <n v="0"/>
    <n v="1"/>
    <n v="0"/>
    <n v="0"/>
    <n v="0"/>
    <n v="0"/>
    <n v="0"/>
    <n v="1"/>
    <n v="0"/>
    <n v="1683"/>
    <d v="2015-02-17T00:00:00"/>
    <n v="2"/>
    <s v="February"/>
    <n v="1"/>
    <s v="213,81929,High income,9,Low spender,0.000109851212635331,1,0,60,1486,55,278,49,0,185,2,4,4,10,6,0,0,1,0,1,0,1,44,36-50,2797,0,1,0,0,0,0,0,1,0,1683"/>
  </r>
  <r>
    <n v="1869"/>
    <x v="1904"/>
    <s v="High income"/>
    <x v="353"/>
    <s v="Low spender"/>
    <n v="1.2342908438061042E-4"/>
    <n v="0"/>
    <n v="0"/>
    <n v="78"/>
    <n v="1168"/>
    <n v="92"/>
    <n v="408"/>
    <n v="72"/>
    <n v="129"/>
    <n v="55"/>
    <n v="1"/>
    <n v="5"/>
    <n v="6"/>
    <n v="7"/>
    <n v="1"/>
    <x v="1"/>
    <n v="0"/>
    <n v="0"/>
    <n v="0"/>
    <n v="1"/>
    <n v="0"/>
    <n v="0"/>
    <n v="61"/>
    <s v="50-65"/>
    <n v="2263"/>
    <n v="0"/>
    <n v="0"/>
    <n v="0"/>
    <n v="1"/>
    <n v="0"/>
    <n v="0"/>
    <n v="0"/>
    <n v="1"/>
    <n v="0"/>
    <n v="1814"/>
    <d v="2016-08-04T00:00:00"/>
    <n v="8"/>
    <s v="August"/>
    <n v="1"/>
    <s v="1869,89120,High income,11,Low spender,0.00012342908438061,0,0,78,1168,92,408,72,129,55,1,5,6,7,1,0,0,0,0,1,0,0,61,50-65,2263,0,0,0,1,0,0,0,1,0,1814"/>
  </r>
  <r>
    <n v="1550"/>
    <x v="1905"/>
    <s v="High income"/>
    <x v="884"/>
    <s v="High spender"/>
    <n v="1.077035414384812E-2"/>
    <n v="0"/>
    <n v="0"/>
    <n v="13"/>
    <n v="1023"/>
    <n v="93"/>
    <n v="651"/>
    <n v="49"/>
    <n v="55"/>
    <n v="37"/>
    <n v="1"/>
    <n v="5"/>
    <n v="6"/>
    <n v="7"/>
    <n v="2"/>
    <x v="1"/>
    <n v="0"/>
    <n v="0"/>
    <n v="0"/>
    <n v="0"/>
    <n v="0"/>
    <n v="0"/>
    <n v="42"/>
    <s v="36-50"/>
    <n v="2375"/>
    <n v="0"/>
    <n v="1"/>
    <n v="0"/>
    <n v="0"/>
    <n v="0"/>
    <n v="0"/>
    <n v="0"/>
    <n v="0"/>
    <n v="1"/>
    <n v="1834"/>
    <d v="2016-04-14T00:00:00"/>
    <n v="4"/>
    <s v="April"/>
    <n v="1"/>
    <s v="1550,82170,High income,885,High spender,0.0107703541438481,0,0,13,1023,93,651,49,55,37,1,5,6,7,2,0,0,0,0,0,0,0,42,36-50,2375,0,1,0,0,0,0,0,0,1,1834"/>
  </r>
  <r>
    <n v="358"/>
    <x v="1906"/>
    <s v="High income"/>
    <x v="131"/>
    <s v="Low spender"/>
    <n v="2.6283204448286335E-3"/>
    <n v="0"/>
    <n v="1"/>
    <n v="89"/>
    <n v="717"/>
    <n v="42"/>
    <n v="864"/>
    <n v="219"/>
    <n v="30"/>
    <n v="84"/>
    <n v="2"/>
    <n v="6"/>
    <n v="7"/>
    <n v="9"/>
    <n v="3"/>
    <x v="0"/>
    <n v="0"/>
    <n v="0"/>
    <n v="0"/>
    <n v="0"/>
    <n v="0"/>
    <n v="0"/>
    <n v="44"/>
    <s v="36-50"/>
    <n v="2753"/>
    <n v="0"/>
    <n v="0"/>
    <n v="0"/>
    <n v="1"/>
    <n v="0"/>
    <n v="0"/>
    <n v="1"/>
    <n v="0"/>
    <n v="0"/>
    <n v="1788"/>
    <d v="2015-04-02T00:00:00"/>
    <n v="4"/>
    <s v="April"/>
    <n v="1"/>
    <s v="358,85606,High income,225,Low spender,0.00262832044482863,0,1,89,717,42,864,219,30,84,2,6,7,9,3,1,0,0,0,0,0,0,44,36-50,2753,0,0,0,1,0,0,1,0,0,1788"/>
  </r>
  <r>
    <n v="90"/>
    <x v="1907"/>
    <s v="High income"/>
    <x v="149"/>
    <s v="Low spender"/>
    <n v="2.3919947907669002E-4"/>
    <n v="0"/>
    <n v="0"/>
    <n v="34"/>
    <n v="721"/>
    <n v="111"/>
    <n v="925"/>
    <n v="97"/>
    <n v="18"/>
    <n v="18"/>
    <n v="1"/>
    <n v="7"/>
    <n v="6"/>
    <n v="5"/>
    <n v="5"/>
    <x v="1"/>
    <n v="0"/>
    <n v="0"/>
    <n v="0"/>
    <n v="0"/>
    <n v="0"/>
    <n v="1"/>
    <n v="48"/>
    <s v="36-50"/>
    <n v="2830"/>
    <n v="0"/>
    <n v="1"/>
    <n v="0"/>
    <n v="0"/>
    <n v="0"/>
    <n v="0"/>
    <n v="0"/>
    <n v="1"/>
    <n v="0"/>
    <n v="1854"/>
    <d v="2015-01-15T00:00:00"/>
    <n v="1"/>
    <s v="January"/>
    <n v="1"/>
    <s v="90,75251,High income,18,Low spender,0.00023919947907669,0,0,34,721,111,925,97,18,18,1,7,6,5,5,0,0,0,0,0,0,1,48,36-50,2830,0,1,0,0,0,0,0,1,0,1854"/>
  </r>
  <r>
    <n v="1683"/>
    <x v="1908"/>
    <s v="High income"/>
    <x v="189"/>
    <s v="Low spender"/>
    <n v="5.0489501877963182E-4"/>
    <n v="0"/>
    <n v="0"/>
    <n v="43"/>
    <n v="724"/>
    <n v="74"/>
    <n v="929"/>
    <n v="97"/>
    <n v="55"/>
    <n v="130"/>
    <n v="1"/>
    <n v="5"/>
    <n v="6"/>
    <n v="7"/>
    <n v="2"/>
    <x v="1"/>
    <n v="1"/>
    <n v="1"/>
    <n v="0"/>
    <n v="1"/>
    <n v="0"/>
    <n v="1"/>
    <n v="50"/>
    <s v="36-50"/>
    <n v="2326"/>
    <n v="0"/>
    <n v="0"/>
    <n v="0"/>
    <n v="1"/>
    <n v="0"/>
    <n v="0"/>
    <n v="1"/>
    <n v="0"/>
    <n v="0"/>
    <n v="1749"/>
    <d v="2016-06-02T00:00:00"/>
    <n v="6"/>
    <s v="June"/>
    <n v="1"/>
    <s v="1683,81205,High income,41,Low spender,0.000504895018779632,0,0,43,724,74,929,97,55,130,1,5,6,7,2,0,1,1,0,1,0,1,50,36-50,2326,0,0,0,1,0,0,1,0,0,1749"/>
  </r>
  <r>
    <n v="1604"/>
    <x v="1909"/>
    <s v="High income"/>
    <x v="885"/>
    <s v="Low spender"/>
    <n v="9.5266580262093868E-4"/>
    <n v="0"/>
    <n v="0"/>
    <n v="32"/>
    <n v="704"/>
    <n v="129"/>
    <n v="853"/>
    <n v="120"/>
    <n v="74"/>
    <n v="111"/>
    <n v="1"/>
    <n v="5"/>
    <n v="6"/>
    <n v="7"/>
    <n v="2"/>
    <x v="0"/>
    <n v="0"/>
    <n v="0"/>
    <n v="1"/>
    <n v="1"/>
    <n v="0"/>
    <n v="1"/>
    <n v="29"/>
    <s v="24-35"/>
    <n v="2356"/>
    <n v="0"/>
    <n v="0"/>
    <n v="1"/>
    <n v="0"/>
    <n v="0"/>
    <n v="0"/>
    <n v="1"/>
    <n v="0"/>
    <n v="0"/>
    <n v="1769"/>
    <d v="2016-05-03T00:00:00"/>
    <n v="5"/>
    <s v="May"/>
    <n v="1"/>
    <s v="1604,90273,High income,86,Low spender,0.000952665802620939,0,0,32,704,129,853,120,74,111,1,5,6,7,2,1,0,0,1,1,0,1,29,24-35,2356,0,0,1,0,0,0,1,0,0,1769"/>
  </r>
  <r>
    <n v="1396"/>
    <x v="1910"/>
    <s v="High income"/>
    <x v="385"/>
    <s v="Low spender"/>
    <n v="6.4096502012209861E-4"/>
    <n v="0"/>
    <n v="0"/>
    <n v="1"/>
    <n v="1285"/>
    <n v="21"/>
    <n v="449"/>
    <n v="106"/>
    <n v="20"/>
    <n v="20"/>
    <n v="1"/>
    <n v="4"/>
    <n v="3"/>
    <n v="4"/>
    <n v="1"/>
    <x v="0"/>
    <n v="0"/>
    <n v="0"/>
    <n v="0"/>
    <n v="1"/>
    <n v="0"/>
    <n v="1"/>
    <n v="33"/>
    <s v="24-35"/>
    <n v="2422"/>
    <n v="0"/>
    <n v="0"/>
    <n v="1"/>
    <n v="0"/>
    <n v="0"/>
    <n v="0"/>
    <n v="0"/>
    <n v="0"/>
    <n v="1"/>
    <n v="1861"/>
    <d v="2016-02-27T00:00:00"/>
    <n v="2"/>
    <s v="February"/>
    <n v="1"/>
    <s v="1396,95169,High income,61,Low spender,0.000640965020122099,0,0,1,1285,21,449,106,20,20,1,4,3,4,1,1,0,0,0,1,0,1,33,24-35,2422,0,0,1,0,0,0,0,0,1,1861"/>
  </r>
  <r>
    <n v="257"/>
    <x v="1584"/>
    <s v="High income"/>
    <x v="816"/>
    <s v="Low spender"/>
    <n v="5.3763440860215058E-3"/>
    <n v="0"/>
    <n v="1"/>
    <n v="87"/>
    <n v="1073"/>
    <n v="0"/>
    <n v="629"/>
    <n v="145"/>
    <n v="37"/>
    <n v="37"/>
    <n v="1"/>
    <n v="10"/>
    <n v="5"/>
    <n v="13"/>
    <n v="6"/>
    <x v="1"/>
    <n v="0"/>
    <n v="0"/>
    <n v="0"/>
    <n v="1"/>
    <n v="0"/>
    <n v="0"/>
    <n v="46"/>
    <s v="36-50"/>
    <n v="2782"/>
    <n v="0"/>
    <n v="0"/>
    <n v="0"/>
    <n v="1"/>
    <n v="0"/>
    <n v="0"/>
    <n v="1"/>
    <n v="0"/>
    <n v="0"/>
    <n v="1847"/>
    <d v="2015-03-04T00:00:00"/>
    <n v="3"/>
    <s v="March"/>
    <n v="1"/>
    <s v="257,75702,High income,407,Low spender,0.00537634408602151,0,1,87,1073,0,629,145,37,37,1,10,5,13,6,0,0,0,0,1,0,0,46,36-50,2782,0,0,0,1,0,0,1,0,0,1847"/>
  </r>
  <r>
    <n v="1651"/>
    <x v="1911"/>
    <s v="High income"/>
    <x v="181"/>
    <s v="Low spender"/>
    <n v="5.2620216957202225E-4"/>
    <n v="0"/>
    <n v="0"/>
    <n v="53"/>
    <n v="871"/>
    <n v="111"/>
    <n v="704"/>
    <n v="145"/>
    <n v="55"/>
    <n v="166"/>
    <n v="1"/>
    <n v="4"/>
    <n v="4"/>
    <n v="10"/>
    <n v="2"/>
    <x v="1"/>
    <n v="0"/>
    <n v="0"/>
    <n v="1"/>
    <n v="0"/>
    <n v="0"/>
    <n v="0"/>
    <n v="38"/>
    <s v="36-50"/>
    <n v="2340"/>
    <n v="0"/>
    <n v="0"/>
    <n v="1"/>
    <n v="0"/>
    <n v="0"/>
    <n v="1"/>
    <n v="0"/>
    <n v="0"/>
    <n v="0"/>
    <n v="1720"/>
    <d v="2016-05-19T00:00:00"/>
    <n v="5"/>
    <s v="May"/>
    <n v="1"/>
    <s v="1651,74116,High income,39,Low spender,0.000526202169572022,0,0,53,871,111,704,145,55,166,1,4,4,10,2,0,0,0,1,0,0,0,38,36-50,2340,0,0,1,0,0,1,0,0,0,1720"/>
  </r>
  <r>
    <n v="1076"/>
    <x v="1912"/>
    <s v="High income"/>
    <x v="886"/>
    <s v="High spender"/>
    <n v="1.3439419046690711E-2"/>
    <n v="0"/>
    <n v="0"/>
    <n v="67"/>
    <n v="889"/>
    <n v="55"/>
    <n v="685"/>
    <n v="168"/>
    <n v="92"/>
    <n v="129"/>
    <n v="1"/>
    <n v="3"/>
    <n v="2"/>
    <n v="13"/>
    <n v="1"/>
    <x v="1"/>
    <n v="0"/>
    <n v="0"/>
    <n v="0"/>
    <n v="0"/>
    <n v="0"/>
    <n v="0"/>
    <n v="50"/>
    <s v="36-50"/>
    <n v="2521"/>
    <n v="0"/>
    <n v="0"/>
    <n v="0"/>
    <n v="1"/>
    <n v="0"/>
    <n v="0"/>
    <n v="0"/>
    <n v="0"/>
    <n v="1"/>
    <n v="1760"/>
    <d v="2015-11-20T00:00:00"/>
    <n v="11"/>
    <s v="November"/>
    <n v="1"/>
    <s v="1076,82072,High income,1103,High spender,0.0134394190466907,0,0,67,889,55,685,168,92,129,1,3,2,13,1,0,0,0,0,0,0,0,50,36-50,2521,0,0,0,1,0,0,0,0,1,1760"/>
  </r>
  <r>
    <n v="33"/>
    <x v="1913"/>
    <s v="High income"/>
    <x v="331"/>
    <s v="Low spender"/>
    <n v="1.9189955138714145E-3"/>
    <n v="0"/>
    <n v="0"/>
    <n v="13"/>
    <n v="817"/>
    <n v="185"/>
    <n v="687"/>
    <n v="145"/>
    <n v="55"/>
    <n v="241"/>
    <n v="1"/>
    <n v="4"/>
    <n v="6"/>
    <n v="8"/>
    <n v="2"/>
    <x v="1"/>
    <n v="0"/>
    <n v="0"/>
    <n v="0"/>
    <n v="1"/>
    <n v="0"/>
    <n v="1"/>
    <n v="37"/>
    <s v="36-50"/>
    <n v="2848"/>
    <n v="0"/>
    <n v="0"/>
    <n v="0"/>
    <n v="1"/>
    <n v="0"/>
    <n v="0"/>
    <n v="1"/>
    <n v="0"/>
    <n v="0"/>
    <n v="1648"/>
    <d v="2014-12-28T00:00:00"/>
    <n v="12"/>
    <s v="December"/>
    <n v="1"/>
    <s v="33,78687,High income,151,Low spender,0.00191899551387141,0,0,13,817,185,687,145,55,241,1,4,6,8,2,0,0,0,0,1,0,1,37,36-50,2848,0,0,0,1,0,0,1,0,0,1648"/>
  </r>
  <r>
    <n v="4"/>
    <x v="1914"/>
    <s v="High income"/>
    <x v="181"/>
    <s v="Low spender"/>
    <n v="4.7229219143576825E-4"/>
    <n v="0"/>
    <n v="0"/>
    <n v="66"/>
    <n v="1206"/>
    <n v="55"/>
    <n v="445"/>
    <n v="168"/>
    <n v="18"/>
    <n v="18"/>
    <n v="1"/>
    <n v="2"/>
    <n v="4"/>
    <n v="12"/>
    <n v="1"/>
    <x v="1"/>
    <n v="0"/>
    <n v="0"/>
    <n v="0"/>
    <n v="1"/>
    <n v="0"/>
    <n v="0"/>
    <n v="61"/>
    <s v="50-65"/>
    <n v="2856"/>
    <n v="0"/>
    <n v="0"/>
    <n v="0"/>
    <n v="1"/>
    <n v="0"/>
    <n v="0"/>
    <n v="0"/>
    <n v="1"/>
    <n v="0"/>
    <n v="1874"/>
    <d v="2014-12-20T00:00:00"/>
    <n v="12"/>
    <s v="December"/>
    <n v="1"/>
    <s v="4,82576,High income,39,Low spender,0.000472292191435768,0,0,66,1206,55,445,168,18,18,1,2,4,12,1,0,0,0,0,1,0,0,61,50-65,2856,0,0,0,1,0,0,0,1,0,1874"/>
  </r>
  <r>
    <n v="1647"/>
    <x v="1915"/>
    <s v="High income"/>
    <x v="887"/>
    <s v="Low spender"/>
    <n v="5.4030609083586343E-3"/>
    <n v="0"/>
    <n v="0"/>
    <n v="85"/>
    <n v="557"/>
    <n v="129"/>
    <n v="984"/>
    <n v="193"/>
    <n v="37"/>
    <n v="18"/>
    <n v="1"/>
    <n v="5"/>
    <n v="8"/>
    <n v="5"/>
    <n v="2"/>
    <x v="1"/>
    <n v="0"/>
    <n v="0"/>
    <n v="0"/>
    <n v="0"/>
    <n v="0"/>
    <n v="0"/>
    <n v="57"/>
    <s v="50-65"/>
    <n v="2341"/>
    <n v="0"/>
    <n v="0"/>
    <n v="1"/>
    <n v="0"/>
    <n v="0"/>
    <n v="0"/>
    <n v="1"/>
    <n v="0"/>
    <n v="0"/>
    <n v="1882"/>
    <d v="2016-05-18T00:00:00"/>
    <n v="5"/>
    <s v="May"/>
    <n v="1"/>
    <s v="1647,80695,High income,436,Low spender,0.00540306090835863,0,0,85,557,129,984,193,37,18,1,5,8,5,2,0,0,0,0,0,0,0,57,50-65,2341,0,0,1,0,0,0,1,0,0,1882"/>
  </r>
  <r>
    <n v="1823"/>
    <x v="1916"/>
    <s v="High income"/>
    <x v="189"/>
    <s v="Low spender"/>
    <n v="5.1132395490372147E-4"/>
    <n v="0"/>
    <n v="0"/>
    <n v="19"/>
    <n v="1035"/>
    <n v="134"/>
    <n v="670"/>
    <n v="25"/>
    <n v="38"/>
    <n v="0"/>
    <n v="1"/>
    <n v="6"/>
    <n v="3"/>
    <n v="10"/>
    <n v="3"/>
    <x v="0"/>
    <n v="0"/>
    <n v="0"/>
    <n v="0"/>
    <n v="1"/>
    <n v="0"/>
    <n v="0"/>
    <n v="76"/>
    <s v="66+"/>
    <n v="2279"/>
    <n v="0"/>
    <n v="1"/>
    <n v="0"/>
    <n v="0"/>
    <n v="0"/>
    <n v="0"/>
    <n v="0"/>
    <n v="1"/>
    <n v="0"/>
    <n v="1902"/>
    <d v="2016-07-19T00:00:00"/>
    <n v="7"/>
    <s v="July"/>
    <n v="1"/>
    <s v="1823,80184,High income,41,Low spender,0.000511323954903721,0,0,19,1035,134,670,25,38,0,1,6,3,10,3,1,0,0,0,1,0,0,76,66+,2279,0,1,0,0,0,0,0,1,0,1902"/>
  </r>
  <r>
    <n v="1608"/>
    <x v="1917"/>
    <s v="High income"/>
    <x v="13"/>
    <s v="Low spender"/>
    <n v="2.1927420239008881E-4"/>
    <n v="0"/>
    <n v="0"/>
    <n v="8"/>
    <n v="1092"/>
    <n v="37"/>
    <n v="592"/>
    <n v="145"/>
    <n v="37"/>
    <n v="55"/>
    <n v="1"/>
    <n v="5"/>
    <n v="5"/>
    <n v="8"/>
    <n v="3"/>
    <x v="0"/>
    <n v="0"/>
    <n v="0"/>
    <n v="0"/>
    <n v="0"/>
    <n v="0"/>
    <n v="1"/>
    <n v="57"/>
    <s v="50-65"/>
    <n v="2354"/>
    <n v="1"/>
    <n v="0"/>
    <n v="0"/>
    <n v="0"/>
    <n v="0"/>
    <n v="0"/>
    <n v="0"/>
    <n v="0"/>
    <n v="1"/>
    <n v="1848"/>
    <d v="2016-05-05T00:00:00"/>
    <n v="5"/>
    <s v="May"/>
    <n v="1"/>
    <s v="1608,72968,High income,16,Low spender,0.000219274202390089,0,0,8,1092,37,592,145,37,55,1,5,5,8,3,1,0,0,0,0,0,1,57,50-65,2354,1,0,0,0,0,0,0,0,1,1848"/>
  </r>
  <r>
    <n v="529"/>
    <x v="1918"/>
    <s v="High income"/>
    <x v="888"/>
    <s v="High spender"/>
    <n v="1.1481041756132064E-2"/>
    <n v="0"/>
    <n v="0"/>
    <n v="2"/>
    <n v="1074"/>
    <n v="37"/>
    <n v="518"/>
    <n v="193"/>
    <n v="92"/>
    <n v="129"/>
    <n v="1"/>
    <n v="5"/>
    <n v="6"/>
    <n v="7"/>
    <n v="2"/>
    <x v="0"/>
    <n v="0"/>
    <n v="0"/>
    <n v="0"/>
    <n v="1"/>
    <n v="0"/>
    <n v="1"/>
    <n v="45"/>
    <s v="36-50"/>
    <n v="2693"/>
    <n v="0"/>
    <n v="1"/>
    <n v="0"/>
    <n v="0"/>
    <n v="0"/>
    <n v="0"/>
    <n v="0"/>
    <n v="0"/>
    <n v="1"/>
    <n v="1785"/>
    <d v="2015-06-01T00:00:00"/>
    <n v="6"/>
    <s v="June"/>
    <n v="1"/>
    <s v="529,79174,High income,909,High spender,0.0114810417561321,0,0,2,1074,37,518,193,92,129,1,5,6,7,2,1,0,0,0,1,0,1,45,36-50,2693,0,1,0,0,0,0,0,0,1,1785"/>
  </r>
  <r>
    <n v="2029"/>
    <x v="1919"/>
    <s v="High income"/>
    <x v="889"/>
    <s v="High spender"/>
    <n v="1.0133453969690115E-2"/>
    <n v="0"/>
    <n v="0"/>
    <n v="87"/>
    <n v="957"/>
    <n v="153"/>
    <n v="612"/>
    <n v="99"/>
    <n v="95"/>
    <n v="153"/>
    <n v="1"/>
    <n v="4"/>
    <n v="7"/>
    <n v="8"/>
    <n v="1"/>
    <x v="0"/>
    <n v="0"/>
    <n v="1"/>
    <n v="0"/>
    <n v="1"/>
    <n v="0"/>
    <n v="0"/>
    <n v="31"/>
    <s v="24-35"/>
    <n v="2217"/>
    <n v="0"/>
    <n v="0"/>
    <n v="0"/>
    <n v="1"/>
    <n v="0"/>
    <n v="0"/>
    <n v="0"/>
    <n v="1"/>
    <n v="0"/>
    <n v="1763"/>
    <d v="2016-09-19T00:00:00"/>
    <n v="9"/>
    <s v="September"/>
    <n v="1"/>
    <s v="2029,88420,High income,896,High spender,0.0101334539696901,0,0,87,957,153,612,99,95,153,1,4,7,8,1,1,0,1,0,1,0,0,31,24-35,2217,0,0,0,1,0,0,0,1,0,1763"/>
  </r>
  <r>
    <n v="1188"/>
    <x v="1920"/>
    <s v="High income"/>
    <x v="375"/>
    <s v="Low spender"/>
    <n v="3.920683386995212E-4"/>
    <n v="0"/>
    <n v="0"/>
    <n v="9"/>
    <n v="1478"/>
    <n v="19"/>
    <n v="403"/>
    <n v="0"/>
    <n v="19"/>
    <n v="0"/>
    <n v="1"/>
    <n v="7"/>
    <n v="6"/>
    <n v="6"/>
    <n v="3"/>
    <x v="1"/>
    <n v="0"/>
    <n v="0"/>
    <n v="1"/>
    <n v="1"/>
    <n v="0"/>
    <n v="1"/>
    <n v="38"/>
    <s v="36-50"/>
    <n v="2485"/>
    <n v="0"/>
    <n v="1"/>
    <n v="0"/>
    <n v="0"/>
    <n v="0"/>
    <n v="0"/>
    <n v="0"/>
    <n v="0"/>
    <n v="1"/>
    <n v="1919"/>
    <d v="2015-12-26T00:00:00"/>
    <n v="12"/>
    <s v="December"/>
    <n v="1"/>
    <s v="1188,84169,High income,33,Low spender,0.000392068338699521,0,0,9,1478,19,403,0,19,0,1,7,6,6,3,0,0,0,1,1,0,1,38,36-50,2485,0,1,0,0,0,0,0,0,1,1919"/>
  </r>
  <r>
    <n v="2124"/>
    <x v="1921"/>
    <s v="High income"/>
    <x v="149"/>
    <s v="Low spender"/>
    <n v="2.096826802106146E-4"/>
    <n v="0"/>
    <n v="0"/>
    <n v="62"/>
    <n v="938"/>
    <n v="19"/>
    <n v="843"/>
    <n v="25"/>
    <n v="95"/>
    <n v="38"/>
    <n v="1"/>
    <n v="6"/>
    <n v="6"/>
    <n v="7"/>
    <n v="2"/>
    <x v="1"/>
    <n v="0"/>
    <n v="0"/>
    <n v="0"/>
    <n v="1"/>
    <n v="0"/>
    <n v="0"/>
    <n v="47"/>
    <s v="36-50"/>
    <n v="2190"/>
    <n v="0"/>
    <n v="1"/>
    <n v="0"/>
    <n v="0"/>
    <n v="0"/>
    <n v="0"/>
    <n v="0"/>
    <n v="0"/>
    <n v="1"/>
    <n v="1882"/>
    <d v="2016-10-16T00:00:00"/>
    <n v="10"/>
    <s v="October"/>
    <n v="1"/>
    <s v="2124,85844,High income,18,Low spender,0.000209682680210615,0,0,62,938,19,843,25,95,38,1,6,6,7,2,0,0,0,0,1,0,0,47,36-50,2190,0,1,0,0,0,0,0,0,1,1882"/>
  </r>
  <r>
    <n v="1185"/>
    <x v="1922"/>
    <s v="High income"/>
    <x v="654"/>
    <s v="Low spender"/>
    <n v="8.2579792724720254E-5"/>
    <n v="0"/>
    <n v="0"/>
    <n v="79"/>
    <n v="908"/>
    <n v="43"/>
    <n v="735"/>
    <n v="40"/>
    <n v="194"/>
    <n v="21"/>
    <n v="1"/>
    <n v="7"/>
    <n v="7"/>
    <n v="9"/>
    <n v="2"/>
    <x v="0"/>
    <n v="0"/>
    <n v="0"/>
    <n v="1"/>
    <n v="1"/>
    <n v="0"/>
    <n v="1"/>
    <n v="43"/>
    <s v="36-50"/>
    <n v="2486"/>
    <n v="0"/>
    <n v="0"/>
    <n v="0"/>
    <n v="1"/>
    <n v="0"/>
    <n v="0"/>
    <n v="1"/>
    <n v="0"/>
    <n v="0"/>
    <n v="1899"/>
    <d v="2015-12-25T00:00:00"/>
    <n v="12"/>
    <s v="December"/>
    <n v="1"/>
    <s v="1185,96876,High income,8,Low spender,8.25797927247203E-05,0,0,79,908,43,735,40,194,21,1,7,7,9,2,1,0,0,1,1,0,1,43,36-50,2486,0,0,0,1,0,0,1,0,0,1899"/>
  </r>
  <r>
    <n v="956"/>
    <x v="1923"/>
    <s v="High income"/>
    <x v="13"/>
    <s v="Low spender"/>
    <n v="1.8229255676704151E-4"/>
    <n v="0"/>
    <n v="1"/>
    <n v="61"/>
    <n v="1492"/>
    <n v="38"/>
    <n v="287"/>
    <n v="50"/>
    <n v="57"/>
    <n v="33"/>
    <n v="1"/>
    <n v="5"/>
    <n v="10"/>
    <n v="4"/>
    <n v="6"/>
    <x v="0"/>
    <n v="1"/>
    <n v="0"/>
    <n v="1"/>
    <n v="1"/>
    <n v="0"/>
    <n v="1"/>
    <n v="61"/>
    <s v="50-65"/>
    <n v="2562"/>
    <n v="0"/>
    <n v="0"/>
    <n v="0"/>
    <n v="1"/>
    <n v="0"/>
    <n v="0"/>
    <n v="1"/>
    <n v="0"/>
    <n v="0"/>
    <n v="1891"/>
    <d v="2015-10-10T00:00:00"/>
    <n v="10"/>
    <s v="October"/>
    <n v="1"/>
    <s v="956,87771,High income,16,Low spender,0.000182292556767042,0,1,61,1492,38,287,50,57,33,1,5,10,4,6,1,1,0,1,1,0,1,61,50-65,2562,0,0,0,1,0,0,1,0,0,1891"/>
  </r>
  <r>
    <n v="725"/>
    <x v="1924"/>
    <s v="High income"/>
    <x v="338"/>
    <s v="Low spender"/>
    <n v="1.2308288041599248E-3"/>
    <n v="0"/>
    <n v="0"/>
    <n v="64"/>
    <n v="960"/>
    <n v="0"/>
    <n v="883"/>
    <n v="50"/>
    <n v="38"/>
    <n v="0"/>
    <n v="1"/>
    <n v="5"/>
    <n v="6"/>
    <n v="8"/>
    <n v="3"/>
    <x v="0"/>
    <n v="0"/>
    <n v="0"/>
    <n v="0"/>
    <n v="0"/>
    <n v="0"/>
    <n v="1"/>
    <n v="44"/>
    <s v="36-50"/>
    <n v="2634"/>
    <n v="0"/>
    <n v="0"/>
    <n v="1"/>
    <n v="0"/>
    <n v="0"/>
    <n v="0"/>
    <n v="0"/>
    <n v="1"/>
    <n v="0"/>
    <n v="1931"/>
    <d v="2015-07-30T00:00:00"/>
    <n v="7"/>
    <s v="July"/>
    <n v="1"/>
    <s v="725,72309,High income,89,Low spender,0.00123082880415992,0,0,64,960,0,883,50,38,0,1,5,6,8,3,1,0,0,0,0,0,1,44,36-50,2634,0,0,1,0,0,0,0,1,0,1931"/>
  </r>
  <r>
    <n v="557"/>
    <x v="1925"/>
    <s v="High income"/>
    <x v="890"/>
    <s v="High spender"/>
    <n v="7.9389312977099242E-3"/>
    <n v="0"/>
    <n v="0"/>
    <n v="58"/>
    <n v="576"/>
    <n v="172"/>
    <n v="961"/>
    <n v="125"/>
    <n v="115"/>
    <n v="19"/>
    <n v="1"/>
    <n v="8"/>
    <n v="6"/>
    <n v="5"/>
    <n v="3"/>
    <x v="1"/>
    <n v="0"/>
    <n v="0"/>
    <n v="0"/>
    <n v="0"/>
    <n v="0"/>
    <n v="1"/>
    <n v="49"/>
    <s v="36-50"/>
    <n v="2687"/>
    <n v="0"/>
    <n v="0"/>
    <n v="1"/>
    <n v="0"/>
    <n v="0"/>
    <n v="0"/>
    <n v="1"/>
    <n v="0"/>
    <n v="0"/>
    <n v="1930"/>
    <d v="2015-06-07T00:00:00"/>
    <n v="6"/>
    <s v="June"/>
    <n v="1"/>
    <s v="557,91700,High income,728,High spender,0.00793893129770992,0,0,58,576,172,961,125,115,19,1,8,6,5,3,0,0,0,0,0,0,1,49,36-50,2687,0,0,1,0,0,0,1,0,0,1930"/>
  </r>
  <r>
    <n v="601"/>
    <x v="1926"/>
    <s v="High income"/>
    <x v="53"/>
    <s v="Low spender"/>
    <n v="2.5217333598778952E-4"/>
    <n v="0"/>
    <n v="0"/>
    <n v="16"/>
    <n v="918"/>
    <n v="57"/>
    <n v="842"/>
    <n v="99"/>
    <n v="38"/>
    <n v="133"/>
    <n v="1"/>
    <n v="5"/>
    <n v="8"/>
    <n v="6"/>
    <n v="3"/>
    <x v="0"/>
    <n v="0"/>
    <n v="0"/>
    <n v="0"/>
    <n v="0"/>
    <n v="0"/>
    <n v="1"/>
    <n v="50"/>
    <s v="36-50"/>
    <n v="2671"/>
    <n v="0"/>
    <n v="0"/>
    <n v="1"/>
    <n v="0"/>
    <n v="0"/>
    <n v="0"/>
    <n v="0"/>
    <n v="1"/>
    <n v="0"/>
    <n v="1821"/>
    <d v="2015-06-23T00:00:00"/>
    <n v="6"/>
    <s v="June"/>
    <n v="1"/>
    <s v="601,75345,High income,19,Low spender,0.00025217333598779,0,0,16,918,57,842,99,38,133,1,5,8,6,3,1,0,0,0,0,0,1,50,36-50,2671,0,0,1,0,0,0,0,1,0,1821"/>
  </r>
  <r>
    <n v="108"/>
    <x v="1927"/>
    <s v="High income"/>
    <x v="635"/>
    <s v="Low spender"/>
    <n v="2.2207088502650046E-4"/>
    <n v="0"/>
    <n v="0"/>
    <n v="90"/>
    <n v="864"/>
    <n v="134"/>
    <n v="768"/>
    <n v="150"/>
    <n v="38"/>
    <n v="172"/>
    <n v="1"/>
    <n v="4"/>
    <n v="10"/>
    <n v="5"/>
    <n v="3"/>
    <x v="1"/>
    <n v="0"/>
    <n v="0"/>
    <n v="0"/>
    <n v="0"/>
    <n v="0"/>
    <n v="0"/>
    <n v="32"/>
    <s v="24-35"/>
    <n v="2826"/>
    <n v="0"/>
    <n v="1"/>
    <n v="0"/>
    <n v="0"/>
    <n v="0"/>
    <n v="0"/>
    <n v="0"/>
    <n v="0"/>
    <n v="1"/>
    <n v="1782"/>
    <d v="2015-01-19T00:00:00"/>
    <n v="1"/>
    <s v="January"/>
    <n v="1"/>
    <s v="108,67546,High income,15,Low spender,0.0002220708850265,0,0,90,864,134,768,150,38,172,1,4,10,5,3,0,0,0,0,0,0,0,32,24-35,2826,0,1,0,0,0,0,0,0,1,1782"/>
  </r>
  <r>
    <n v="198"/>
    <x v="1928"/>
    <s v="High income"/>
    <x v="24"/>
    <s v="Low spender"/>
    <n v="3.394467524571892E-3"/>
    <n v="0"/>
    <n v="1"/>
    <n v="11"/>
    <n v="1170"/>
    <n v="19"/>
    <n v="594"/>
    <n v="99"/>
    <n v="76"/>
    <n v="134"/>
    <n v="2"/>
    <n v="2"/>
    <n v="5"/>
    <n v="12"/>
    <n v="6"/>
    <x v="1"/>
    <n v="0"/>
    <n v="0"/>
    <n v="0"/>
    <n v="0"/>
    <n v="0"/>
    <n v="0"/>
    <n v="62"/>
    <s v="50-65"/>
    <n v="2802"/>
    <n v="0"/>
    <n v="0"/>
    <n v="0"/>
    <n v="1"/>
    <n v="0"/>
    <n v="0"/>
    <n v="0"/>
    <n v="0"/>
    <n v="1"/>
    <n v="1824"/>
    <d v="2015-02-12T00:00:00"/>
    <n v="2"/>
    <s v="February"/>
    <n v="1"/>
    <s v="198,78952,High income,268,Low spender,0.00339446752457189,0,1,11,1170,19,594,99,76,134,2,2,5,12,6,0,0,0,0,0,0,0,62,50-65,2802,0,0,0,1,0,0,0,0,1,1824"/>
  </r>
  <r>
    <n v="104"/>
    <x v="1929"/>
    <s v="High income"/>
    <x v="122"/>
    <s v="Low spender"/>
    <n v="6.400651702718822E-4"/>
    <n v="0"/>
    <n v="0"/>
    <n v="81"/>
    <n v="1132"/>
    <n v="134"/>
    <n v="384"/>
    <n v="175"/>
    <n v="134"/>
    <n v="115"/>
    <n v="1"/>
    <n v="11"/>
    <n v="5"/>
    <n v="13"/>
    <n v="7"/>
    <x v="1"/>
    <n v="0"/>
    <n v="0"/>
    <n v="0"/>
    <n v="0"/>
    <n v="0"/>
    <n v="0"/>
    <n v="53"/>
    <s v="50-65"/>
    <n v="2827"/>
    <n v="1"/>
    <n v="0"/>
    <n v="0"/>
    <n v="0"/>
    <n v="0"/>
    <n v="0"/>
    <n v="1"/>
    <n v="0"/>
    <n v="0"/>
    <n v="1844"/>
    <d v="2015-01-18T00:00:00"/>
    <n v="1"/>
    <s v="January"/>
    <n v="1"/>
    <s v="104,68743,High income,44,Low spender,0.000640065170271882,0,0,81,1132,134,384,175,134,115,1,11,5,13,7,0,0,0,0,0,0,0,53,50-65,2827,1,0,0,0,0,0,1,0,0,1844"/>
  </r>
  <r>
    <n v="413"/>
    <x v="1930"/>
    <s v="High income"/>
    <x v="147"/>
    <s v="Low spender"/>
    <n v="5.0665243015210037E-3"/>
    <n v="0"/>
    <n v="0"/>
    <n v="29"/>
    <n v="770"/>
    <n v="29"/>
    <n v="890"/>
    <n v="250"/>
    <n v="27"/>
    <n v="24"/>
    <n v="1"/>
    <n v="7"/>
    <n v="3"/>
    <n v="7"/>
    <n v="3"/>
    <x v="1"/>
    <n v="0"/>
    <n v="0"/>
    <n v="0"/>
    <n v="1"/>
    <n v="0"/>
    <n v="1"/>
    <n v="26"/>
    <s v="24-35"/>
    <n v="2732"/>
    <n v="0"/>
    <n v="0"/>
    <n v="1"/>
    <n v="0"/>
    <n v="0"/>
    <n v="0"/>
    <n v="1"/>
    <n v="0"/>
    <n v="0"/>
    <n v="1942"/>
    <d v="2015-04-23T00:00:00"/>
    <n v="4"/>
    <s v="April"/>
    <n v="1"/>
    <s v="413,95529,High income,484,Low spender,0.005066524301521,0,0,29,770,29,890,250,27,24,1,7,3,7,3,0,0,0,0,1,0,1,26,24-35,2732,0,0,1,0,0,0,1,0,0,1942"/>
  </r>
  <r>
    <n v="1792"/>
    <x v="1931"/>
    <s v="High income"/>
    <x v="375"/>
    <s v="Low spender"/>
    <n v="3.3408587019245371E-4"/>
    <n v="0"/>
    <n v="0"/>
    <n v="23"/>
    <n v="1000"/>
    <n v="19"/>
    <n v="711"/>
    <n v="125"/>
    <n v="115"/>
    <n v="38"/>
    <n v="0"/>
    <n v="4"/>
    <n v="6"/>
    <n v="9"/>
    <n v="1"/>
    <x v="1"/>
    <n v="0"/>
    <n v="0"/>
    <n v="1"/>
    <n v="0"/>
    <n v="0"/>
    <n v="0"/>
    <n v="60"/>
    <s v="50-65"/>
    <n v="2291"/>
    <n v="0"/>
    <n v="0"/>
    <n v="1"/>
    <n v="0"/>
    <n v="0"/>
    <n v="0"/>
    <n v="0"/>
    <n v="1"/>
    <n v="0"/>
    <n v="1932"/>
    <d v="2016-07-07T00:00:00"/>
    <n v="7"/>
    <s v="July"/>
    <n v="1"/>
    <s v="1792,98777,High income,33,Low spender,0.000334085870192454,0,0,23,1000,19,711,125,115,38,0,4,6,9,1,0,0,0,1,0,0,0,60,50-65,2291,0,0,1,0,0,0,0,1,0,1932"/>
  </r>
  <r>
    <n v="1472"/>
    <x v="1932"/>
    <s v="High income"/>
    <x v="891"/>
    <s v="High spender"/>
    <n v="1.0342509910428926E-2"/>
    <n v="0"/>
    <n v="0"/>
    <n v="74"/>
    <n v="1067"/>
    <n v="138"/>
    <n v="750"/>
    <n v="0"/>
    <n v="19"/>
    <n v="39"/>
    <n v="1"/>
    <n v="7"/>
    <n v="5"/>
    <n v="8"/>
    <n v="4"/>
    <x v="0"/>
    <n v="0"/>
    <n v="0"/>
    <n v="1"/>
    <n v="1"/>
    <n v="0"/>
    <n v="1"/>
    <n v="35"/>
    <s v="24-35"/>
    <n v="2402"/>
    <n v="0"/>
    <n v="0"/>
    <n v="1"/>
    <n v="0"/>
    <n v="0"/>
    <n v="0"/>
    <n v="1"/>
    <n v="0"/>
    <n v="0"/>
    <n v="1935"/>
    <d v="2016-03-18T00:00:00"/>
    <n v="3"/>
    <s v="March"/>
    <n v="1"/>
    <s v="1472,72903,High income,754,High spender,0.0103425099104289,0,0,74,1067,138,750,0,19,39,1,7,5,8,4,1,0,0,1,1,0,1,35,24-35,2402,0,0,1,0,0,0,1,0,0,1935"/>
  </r>
  <r>
    <n v="173"/>
    <x v="1933"/>
    <s v="High income"/>
    <x v="452"/>
    <s v="Low spender"/>
    <n v="6.31589175533207E-4"/>
    <n v="0"/>
    <n v="0"/>
    <n v="89"/>
    <n v="830"/>
    <n v="59"/>
    <n v="968"/>
    <n v="51"/>
    <n v="79"/>
    <n v="19"/>
    <n v="1"/>
    <n v="5"/>
    <n v="3"/>
    <n v="12"/>
    <n v="2"/>
    <x v="1"/>
    <n v="0"/>
    <n v="0"/>
    <n v="0"/>
    <n v="1"/>
    <n v="0"/>
    <n v="1"/>
    <n v="59"/>
    <s v="50-65"/>
    <n v="2809"/>
    <n v="0"/>
    <n v="0"/>
    <n v="1"/>
    <n v="0"/>
    <n v="0"/>
    <n v="0"/>
    <n v="1"/>
    <n v="0"/>
    <n v="0"/>
    <n v="1968"/>
    <d v="2015-02-05T00:00:00"/>
    <n v="2"/>
    <s v="February"/>
    <n v="1"/>
    <s v="173,82332,High income,52,Low spender,0.000631589175533207,0,0,89,830,59,968,51,79,19,1,5,3,12,2,0,0,0,0,1,0,1,59,50-65,2809,0,0,1,0,0,0,1,0,0,1968"/>
  </r>
  <r>
    <n v="732"/>
    <x v="1934"/>
    <s v="High income"/>
    <x v="722"/>
    <s v="Low spender"/>
    <n v="1.0411383112202675E-3"/>
    <n v="0"/>
    <n v="0"/>
    <n v="78"/>
    <n v="972"/>
    <n v="59"/>
    <n v="913"/>
    <n v="25"/>
    <n v="19"/>
    <n v="59"/>
    <n v="1"/>
    <n v="5"/>
    <n v="9"/>
    <n v="6"/>
    <n v="3"/>
    <x v="1"/>
    <n v="0"/>
    <n v="0"/>
    <n v="0"/>
    <n v="1"/>
    <n v="0"/>
    <n v="0"/>
    <n v="51"/>
    <s v="50-65"/>
    <n v="2633"/>
    <n v="0"/>
    <n v="0"/>
    <n v="0"/>
    <n v="1"/>
    <n v="0"/>
    <n v="0"/>
    <n v="1"/>
    <n v="0"/>
    <n v="0"/>
    <n v="1929"/>
    <d v="2015-07-31T00:00:00"/>
    <n v="7"/>
    <s v="July"/>
    <n v="1"/>
    <s v="732,74918,High income,78,Low spender,0.00104113831122027,0,0,78,972,59,913,25,19,59,1,5,9,6,3,0,0,0,0,1,0,0,51,50-65,2633,0,0,0,1,0,0,1,0,0,1929"/>
  </r>
  <r>
    <n v="171"/>
    <x v="1935"/>
    <s v="High income"/>
    <x v="385"/>
    <s v="Low spender"/>
    <n v="6.8101638905014963E-4"/>
    <n v="0"/>
    <n v="0"/>
    <n v="44"/>
    <n v="606"/>
    <n v="24"/>
    <n v="974"/>
    <n v="197"/>
    <n v="194"/>
    <n v="64"/>
    <n v="1"/>
    <n v="7"/>
    <n v="7"/>
    <n v="9"/>
    <n v="4"/>
    <x v="0"/>
    <n v="0"/>
    <n v="0"/>
    <n v="1"/>
    <n v="0"/>
    <n v="0"/>
    <n v="1"/>
    <n v="54"/>
    <s v="50-65"/>
    <n v="2811"/>
    <n v="0"/>
    <n v="0"/>
    <n v="1"/>
    <n v="0"/>
    <n v="0"/>
    <n v="1"/>
    <n v="0"/>
    <n v="0"/>
    <n v="0"/>
    <n v="1931"/>
    <d v="2015-02-03T00:00:00"/>
    <n v="2"/>
    <s v="February"/>
    <n v="1"/>
    <s v="171,89572,High income,61,Low spender,0.00068101638905015,0,0,44,606,24,974,197,194,64,1,7,7,9,4,1,0,0,1,0,0,1,54,50-65,2811,0,0,1,0,0,1,0,0,0,1931"/>
  </r>
  <r>
    <n v="1079"/>
    <x v="1936"/>
    <s v="High income"/>
    <x v="150"/>
    <s v="Low spender"/>
    <n v="4.1880312857256046E-4"/>
    <n v="0"/>
    <n v="0"/>
    <n v="32"/>
    <n v="1050"/>
    <n v="178"/>
    <n v="555"/>
    <n v="77"/>
    <n v="138"/>
    <n v="118"/>
    <n v="1"/>
    <n v="4"/>
    <n v="7"/>
    <n v="9"/>
    <n v="1"/>
    <x v="0"/>
    <n v="0"/>
    <n v="0"/>
    <n v="0"/>
    <n v="0"/>
    <n v="0"/>
    <n v="0"/>
    <n v="59"/>
    <s v="50-65"/>
    <n v="2520"/>
    <n v="0"/>
    <n v="0"/>
    <n v="0"/>
    <n v="1"/>
    <n v="0"/>
    <n v="0"/>
    <n v="1"/>
    <n v="0"/>
    <n v="0"/>
    <n v="1880"/>
    <d v="2015-11-21T00:00:00"/>
    <n v="11"/>
    <s v="November"/>
    <n v="1"/>
    <s v="1079,88347,High income,37,Low spender,0.00041880312857256,0,0,32,1050,178,555,77,138,118,1,4,7,9,1,1,0,0,0,0,0,0,59,50-65,2520,0,0,0,1,0,0,1,0,0,1880"/>
  </r>
  <r>
    <n v="883"/>
    <x v="1937"/>
    <s v="High income"/>
    <x v="547"/>
    <s v="High spender"/>
    <n v="8.6603020834459567E-3"/>
    <n v="0"/>
    <n v="0"/>
    <n v="71"/>
    <n v="979"/>
    <n v="44"/>
    <n v="935"/>
    <n v="29"/>
    <n v="25"/>
    <n v="22"/>
    <n v="1"/>
    <n v="7"/>
    <n v="5"/>
    <n v="12"/>
    <n v="3"/>
    <x v="0"/>
    <n v="0"/>
    <n v="0"/>
    <n v="1"/>
    <n v="1"/>
    <n v="0"/>
    <n v="1"/>
    <n v="37"/>
    <s v="36-50"/>
    <n v="2583"/>
    <n v="0"/>
    <n v="1"/>
    <n v="0"/>
    <n v="0"/>
    <n v="0"/>
    <n v="0"/>
    <n v="0"/>
    <n v="0"/>
    <n v="1"/>
    <n v="1990"/>
    <d v="2015-09-19T00:00:00"/>
    <n v="9"/>
    <s v="September"/>
    <n v="1"/>
    <s v="883,92491,High income,801,High spender,0.00866030208344596,0,0,71,979,44,935,29,25,22,1,7,5,12,3,1,0,0,1,1,0,1,37,36-50,2583,0,1,0,0,0,0,0,0,1,1990"/>
  </r>
  <r>
    <n v="84"/>
    <x v="1938"/>
    <s v="High income"/>
    <x v="488"/>
    <s v="Low spender"/>
    <n v="8.2508250825082509E-4"/>
    <n v="0"/>
    <n v="1"/>
    <n v="30"/>
    <n v="1230"/>
    <n v="0"/>
    <n v="396"/>
    <n v="232"/>
    <n v="178"/>
    <n v="158"/>
    <n v="1"/>
    <n v="10"/>
    <n v="2"/>
    <n v="8"/>
    <n v="5"/>
    <x v="0"/>
    <n v="0"/>
    <n v="0"/>
    <n v="1"/>
    <n v="1"/>
    <n v="0"/>
    <n v="0"/>
    <n v="41"/>
    <s v="36-50"/>
    <n v="2832"/>
    <n v="0"/>
    <n v="0"/>
    <n v="0"/>
    <n v="1"/>
    <n v="0"/>
    <n v="0"/>
    <n v="1"/>
    <n v="0"/>
    <n v="0"/>
    <n v="1878"/>
    <d v="2015-01-13T00:00:00"/>
    <n v="1"/>
    <s v="January"/>
    <n v="1"/>
    <s v="84,77568,High income,64,Low spender,0.000825082508250825,0,1,30,1230,0,396,232,178,158,1,10,2,8,5,1,0,0,1,1,0,0,41,36-50,2832,0,0,0,1,0,0,1,0,0,1878"/>
  </r>
  <r>
    <n v="528"/>
    <x v="1939"/>
    <s v="High income"/>
    <x v="203"/>
    <s v="Low spender"/>
    <n v="1.484882893899502E-3"/>
    <n v="0"/>
    <n v="0"/>
    <n v="20"/>
    <n v="1184"/>
    <n v="102"/>
    <n v="673"/>
    <n v="52"/>
    <n v="40"/>
    <n v="40"/>
    <n v="1"/>
    <n v="7"/>
    <n v="4"/>
    <n v="10"/>
    <n v="6"/>
    <x v="1"/>
    <n v="0"/>
    <n v="0"/>
    <n v="0"/>
    <n v="1"/>
    <n v="0"/>
    <n v="1"/>
    <n v="34"/>
    <s v="24-35"/>
    <n v="2693"/>
    <n v="0"/>
    <n v="1"/>
    <n v="0"/>
    <n v="0"/>
    <n v="0"/>
    <n v="0"/>
    <n v="0"/>
    <n v="1"/>
    <n v="0"/>
    <n v="2011"/>
    <d v="2015-06-01T00:00:00"/>
    <n v="6"/>
    <s v="June"/>
    <n v="1"/>
    <s v="528,80141,High income,119,Low spender,0.0014848828938995,0,0,20,1184,102,673,52,40,40,1,7,4,10,6,0,0,0,0,1,0,1,34,24-35,2693,0,1,0,0,0,0,0,1,0,2011"/>
  </r>
  <r>
    <n v="2166"/>
    <x v="1940"/>
    <s v="High income"/>
    <x v="892"/>
    <s v="High spender"/>
    <n v="1.5913880639908038E-2"/>
    <n v="0"/>
    <n v="0"/>
    <n v="31"/>
    <n v="1060"/>
    <n v="61"/>
    <n v="835"/>
    <n v="80"/>
    <n v="20"/>
    <n v="101"/>
    <n v="1"/>
    <n v="4"/>
    <n v="7"/>
    <n v="10"/>
    <n v="1"/>
    <x v="0"/>
    <n v="1"/>
    <n v="1"/>
    <n v="0"/>
    <n v="1"/>
    <n v="0"/>
    <n v="1"/>
    <n v="34"/>
    <s v="24-35"/>
    <n v="2171"/>
    <n v="0"/>
    <n v="1"/>
    <n v="0"/>
    <n v="0"/>
    <n v="0"/>
    <n v="0"/>
    <n v="1"/>
    <n v="0"/>
    <n v="0"/>
    <n v="1955"/>
    <d v="2016-11-04T00:00:00"/>
    <n v="11"/>
    <s v="November"/>
    <n v="1"/>
    <s v="2166,83512,High income,1329,High spender,0.015913880639908,0,0,31,1060,61,835,80,20,101,1,4,7,10,1,1,1,1,0,1,0,1,34,24-35,2171,0,1,0,0,0,0,1,0,0,1955"/>
  </r>
  <r>
    <n v="275"/>
    <x v="1941"/>
    <s v="High income"/>
    <x v="893"/>
    <s v="Low spender"/>
    <n v="5.3845076944614956E-5"/>
    <n v="0"/>
    <n v="0"/>
    <n v="46"/>
    <n v="962"/>
    <n v="61"/>
    <n v="921"/>
    <n v="52"/>
    <n v="61"/>
    <n v="20"/>
    <n v="1"/>
    <n v="5"/>
    <n v="4"/>
    <n v="12"/>
    <n v="2"/>
    <x v="1"/>
    <n v="0"/>
    <n v="0"/>
    <n v="0"/>
    <n v="0"/>
    <n v="0"/>
    <n v="0"/>
    <n v="28"/>
    <s v="24-35"/>
    <n v="2777"/>
    <n v="0"/>
    <n v="0"/>
    <n v="1"/>
    <n v="0"/>
    <n v="0"/>
    <n v="0"/>
    <n v="0"/>
    <n v="1"/>
    <n v="0"/>
    <n v="2037"/>
    <d v="2015-03-09T00:00:00"/>
    <n v="3"/>
    <s v="March"/>
    <n v="1"/>
    <s v="275,92859,High income,5,Low spender,0.000053845076944615,0,0,46,962,61,921,52,61,20,1,5,4,12,2,0,0,0,0,0,0,0,28,24-35,2777,0,0,1,0,0,0,0,1,0,2037"/>
  </r>
  <r>
    <n v="836"/>
    <x v="1942"/>
    <s v="High income"/>
    <x v="415"/>
    <s v="Low spender"/>
    <n v="1.0841577449518904E-3"/>
    <n v="0"/>
    <n v="0"/>
    <n v="47"/>
    <n v="1288"/>
    <n v="20"/>
    <n v="613"/>
    <n v="80"/>
    <n v="61"/>
    <n v="27"/>
    <n v="1"/>
    <n v="5"/>
    <n v="7"/>
    <n v="9"/>
    <n v="2"/>
    <x v="1"/>
    <n v="0"/>
    <n v="0"/>
    <n v="0"/>
    <n v="0"/>
    <n v="0"/>
    <n v="0"/>
    <n v="45"/>
    <s v="36-50"/>
    <n v="2600"/>
    <n v="0"/>
    <n v="0"/>
    <n v="1"/>
    <n v="0"/>
    <n v="0"/>
    <n v="0"/>
    <n v="0"/>
    <n v="1"/>
    <n v="0"/>
    <n v="2035"/>
    <d v="2015-09-02T00:00:00"/>
    <n v="9"/>
    <s v="September"/>
    <n v="1"/>
    <s v="836,81169,High income,88,Low spender,0.00108415774495189,0,0,47,1288,20,613,80,61,27,1,5,7,9,2,0,0,0,0,0,0,0,45,36-50,2600,0,0,1,0,0,0,0,1,0,2035"/>
  </r>
  <r>
    <n v="439"/>
    <x v="1943"/>
    <s v="High income"/>
    <x v="894"/>
    <s v="High spender"/>
    <n v="1.7360545989171361E-2"/>
    <n v="0"/>
    <n v="0"/>
    <n v="25"/>
    <n v="817"/>
    <n v="183"/>
    <n v="797"/>
    <n v="106"/>
    <n v="163"/>
    <n v="20"/>
    <n v="0"/>
    <n v="5"/>
    <n v="11"/>
    <n v="5"/>
    <n v="2"/>
    <x v="0"/>
    <n v="0"/>
    <n v="0"/>
    <n v="0"/>
    <n v="1"/>
    <n v="0"/>
    <n v="1"/>
    <n v="45"/>
    <s v="36-50"/>
    <n v="2723"/>
    <n v="0"/>
    <n v="1"/>
    <n v="0"/>
    <n v="0"/>
    <n v="0"/>
    <n v="0"/>
    <n v="0"/>
    <n v="1"/>
    <n v="0"/>
    <n v="2046"/>
    <d v="2015-05-02T00:00:00"/>
    <n v="5"/>
    <s v="May"/>
    <n v="1"/>
    <s v="439,92163,High income,1600,High spender,0.0173605459891714,0,0,25,817,183,797,106,163,20,0,5,11,5,2,1,0,0,0,1,0,1,45,36-50,2723,0,1,0,0,0,0,0,1,0,2046"/>
  </r>
  <r>
    <n v="1776"/>
    <x v="1944"/>
    <s v="High income"/>
    <x v="216"/>
    <s v="Low spender"/>
    <n v="4.9660827116924835E-4"/>
    <n v="0"/>
    <n v="0"/>
    <n v="35"/>
    <n v="879"/>
    <n v="143"/>
    <n v="797"/>
    <n v="106"/>
    <n v="143"/>
    <n v="143"/>
    <n v="0"/>
    <n v="5"/>
    <n v="7"/>
    <n v="9"/>
    <n v="1"/>
    <x v="0"/>
    <n v="0"/>
    <n v="0"/>
    <n v="0"/>
    <n v="1"/>
    <n v="0"/>
    <n v="0"/>
    <n v="69"/>
    <s v="66+"/>
    <n v="2296"/>
    <n v="0"/>
    <n v="1"/>
    <n v="0"/>
    <n v="0"/>
    <n v="0"/>
    <n v="0"/>
    <n v="1"/>
    <n v="0"/>
    <n v="0"/>
    <n v="1925"/>
    <d v="2016-07-02T00:00:00"/>
    <n v="7"/>
    <s v="July"/>
    <n v="1"/>
    <s v="1776,94642,High income,47,Low spender,0.000496608271169248,0,0,35,879,143,797,106,143,143,0,5,7,9,1,1,0,0,0,1,0,0,69,66+,2296,0,1,0,0,0,0,1,0,0,1925"/>
  </r>
  <r>
    <n v="1464"/>
    <x v="1945"/>
    <s v="High income"/>
    <x v="344"/>
    <s v="High spender"/>
    <n v="1.2211558096793956E-2"/>
    <n v="0"/>
    <n v="0"/>
    <n v="98"/>
    <n v="901"/>
    <n v="61"/>
    <n v="757"/>
    <n v="186"/>
    <n v="163"/>
    <n v="20"/>
    <n v="1"/>
    <n v="6"/>
    <n v="5"/>
    <n v="10"/>
    <n v="3"/>
    <x v="1"/>
    <n v="0"/>
    <n v="0"/>
    <n v="1"/>
    <n v="0"/>
    <n v="0"/>
    <n v="0"/>
    <n v="52"/>
    <s v="50-65"/>
    <n v="2403"/>
    <n v="0"/>
    <n v="0"/>
    <n v="0"/>
    <n v="0"/>
    <n v="1"/>
    <n v="0"/>
    <n v="1"/>
    <n v="0"/>
    <n v="0"/>
    <n v="2048"/>
    <d v="2016-03-17T00:00:00"/>
    <n v="3"/>
    <s v="March"/>
    <n v="1"/>
    <s v="1464,73455,High income,897,High spender,0.012211558096794,0,0,98,901,61,757,186,163,20,1,6,5,10,3,0,0,0,1,0,0,0,52,50-65,2403,0,0,0,0,1,0,1,0,0,2048"/>
  </r>
  <r>
    <n v="1852"/>
    <x v="1946"/>
    <s v="High income"/>
    <x v="482"/>
    <s v="Low spender"/>
    <n v="1.7005563248548454E-4"/>
    <n v="0"/>
    <n v="0"/>
    <n v="30"/>
    <n v="938"/>
    <n v="142"/>
    <n v="754"/>
    <n v="159"/>
    <n v="81"/>
    <n v="183"/>
    <n v="1"/>
    <n v="5"/>
    <n v="10"/>
    <n v="6"/>
    <n v="2"/>
    <x v="0"/>
    <n v="0"/>
    <n v="0"/>
    <n v="1"/>
    <n v="1"/>
    <n v="0"/>
    <n v="1"/>
    <n v="43"/>
    <s v="36-50"/>
    <n v="2270"/>
    <n v="0"/>
    <n v="0"/>
    <n v="0"/>
    <n v="1"/>
    <n v="0"/>
    <n v="1"/>
    <n v="0"/>
    <n v="0"/>
    <n v="0"/>
    <n v="1891"/>
    <d v="2016-07-28T00:00:00"/>
    <n v="7"/>
    <s v="July"/>
    <n v="1"/>
    <s v="1852,82326,High income,14,Low spender,0.000170055632485485,0,0,30,938,142,754,159,81,183,1,5,10,6,2,1,0,0,1,1,0,1,43,36-50,2270,0,0,0,1,0,1,0,0,0,1891"/>
  </r>
  <r>
    <n v="155"/>
    <x v="1947"/>
    <s v="High income"/>
    <x v="654"/>
    <s v="Low spender"/>
    <n v="9.2105414647063565E-5"/>
    <n v="0"/>
    <n v="0"/>
    <n v="96"/>
    <n v="899"/>
    <n v="102"/>
    <n v="838"/>
    <n v="133"/>
    <n v="102"/>
    <n v="40"/>
    <n v="1"/>
    <n v="5"/>
    <n v="6"/>
    <n v="10"/>
    <n v="2"/>
    <x v="1"/>
    <n v="0"/>
    <n v="0"/>
    <n v="0"/>
    <n v="0"/>
    <n v="0"/>
    <n v="1"/>
    <n v="48"/>
    <s v="36-50"/>
    <n v="2814"/>
    <n v="0"/>
    <n v="0"/>
    <n v="1"/>
    <n v="0"/>
    <n v="0"/>
    <n v="0"/>
    <n v="0"/>
    <n v="0"/>
    <n v="1"/>
    <n v="2034"/>
    <d v="2015-01-31T00:00:00"/>
    <n v="1"/>
    <s v="January"/>
    <n v="1"/>
    <s v="155,86857,High income,8,Low spender,9.21054146470636E-05,0,0,96,899,102,838,133,102,40,1,5,6,10,2,0,0,0,0,0,0,1,48,36-50,2814,0,0,1,0,0,0,0,0,1,2034"/>
  </r>
  <r>
    <n v="209"/>
    <x v="1948"/>
    <s v="High income"/>
    <x v="402"/>
    <s v="Low spender"/>
    <n v="1.1447760054949248E-4"/>
    <n v="0"/>
    <n v="0"/>
    <n v="87"/>
    <n v="736"/>
    <n v="163"/>
    <n v="818"/>
    <n v="212"/>
    <n v="163"/>
    <n v="61"/>
    <n v="1"/>
    <n v="4"/>
    <n v="7"/>
    <n v="10"/>
    <n v="2"/>
    <x v="1"/>
    <n v="0"/>
    <n v="0"/>
    <n v="1"/>
    <n v="0"/>
    <n v="0"/>
    <n v="0"/>
    <n v="63"/>
    <s v="50-65"/>
    <n v="2798"/>
    <n v="0"/>
    <n v="1"/>
    <n v="0"/>
    <n v="0"/>
    <n v="0"/>
    <n v="0"/>
    <n v="1"/>
    <n v="0"/>
    <n v="0"/>
    <n v="2031"/>
    <d v="2015-02-16T00:00:00"/>
    <n v="2"/>
    <s v="February"/>
    <n v="1"/>
    <s v="209,78618,High income,9,Low spender,0.000114477600549492,0,0,87,736,163,818,212,163,61,1,4,7,10,2,0,0,0,1,0,0,0,63,50-65,2798,0,1,0,0,0,0,1,0,0,2031"/>
  </r>
  <r>
    <n v="45"/>
    <x v="1949"/>
    <s v="High income"/>
    <x v="488"/>
    <s v="Low spender"/>
    <n v="8.8477224027096147E-4"/>
    <n v="0"/>
    <n v="0"/>
    <n v="2"/>
    <n v="1285"/>
    <n v="105"/>
    <n v="653"/>
    <n v="28"/>
    <n v="21"/>
    <n v="0"/>
    <n v="1"/>
    <n v="10"/>
    <n v="4"/>
    <n v="8"/>
    <n v="8"/>
    <x v="1"/>
    <n v="0"/>
    <n v="0"/>
    <n v="0"/>
    <n v="0"/>
    <n v="0"/>
    <n v="1"/>
    <n v="44"/>
    <s v="36-50"/>
    <n v="2844"/>
    <n v="0"/>
    <n v="0"/>
    <n v="0"/>
    <n v="1"/>
    <n v="0"/>
    <n v="0"/>
    <n v="0"/>
    <n v="0"/>
    <n v="1"/>
    <n v="2092"/>
    <d v="2015-01-01T00:00:00"/>
    <n v="1"/>
    <s v="January"/>
    <n v="1"/>
    <s v="45,72335,High income,64,Low spender,0.000884772240270961,0,0,2,1285,105,653,28,21,0,1,10,4,8,8,0,0,0,0,0,0,1,44,36-50,2844,0,0,0,1,0,0,0,0,1,2092"/>
  </r>
  <r>
    <n v="829"/>
    <x v="1950"/>
    <s v="High income"/>
    <x v="577"/>
    <s v="Low spender"/>
    <n v="5.8907628967934042E-3"/>
    <n v="0"/>
    <n v="0"/>
    <n v="77"/>
    <n v="1285"/>
    <n v="42"/>
    <n v="716"/>
    <n v="55"/>
    <n v="0"/>
    <n v="21"/>
    <n v="0"/>
    <n v="7"/>
    <n v="10"/>
    <n v="5"/>
    <n v="2"/>
    <x v="1"/>
    <n v="0"/>
    <n v="0"/>
    <n v="0"/>
    <n v="1"/>
    <n v="0"/>
    <n v="0"/>
    <n v="79"/>
    <s v="66+"/>
    <n v="2601"/>
    <n v="0"/>
    <n v="1"/>
    <n v="0"/>
    <n v="0"/>
    <n v="0"/>
    <n v="0"/>
    <n v="0"/>
    <n v="0"/>
    <n v="1"/>
    <n v="2077"/>
    <d v="2015-09-01T00:00:00"/>
    <n v="9"/>
    <s v="September"/>
    <n v="1"/>
    <s v="829,93027,High income,548,Low spender,0.0058907628967934,0,0,77,1285,42,716,55,0,21,0,7,10,5,2,0,0,0,0,1,0,0,79,66+,2601,0,1,0,0,0,0,0,0,1,2077"/>
  </r>
  <r>
    <n v="720"/>
    <x v="1951"/>
    <s v="High income"/>
    <x v="239"/>
    <s v="Low spender"/>
    <n v="2.7823577906018137E-3"/>
    <n v="0"/>
    <n v="0"/>
    <n v="73"/>
    <n v="1200"/>
    <n v="105"/>
    <n v="758"/>
    <n v="0"/>
    <n v="42"/>
    <n v="147"/>
    <n v="1"/>
    <n v="4"/>
    <n v="2"/>
    <n v="6"/>
    <n v="2"/>
    <x v="1"/>
    <n v="0"/>
    <n v="0"/>
    <n v="1"/>
    <n v="1"/>
    <n v="0"/>
    <n v="1"/>
    <n v="73"/>
    <s v="66+"/>
    <n v="2635"/>
    <n v="0"/>
    <n v="0"/>
    <n v="0"/>
    <n v="1"/>
    <n v="0"/>
    <n v="0"/>
    <n v="0"/>
    <n v="1"/>
    <n v="0"/>
    <n v="1958"/>
    <d v="2015-07-29T00:00:00"/>
    <n v="7"/>
    <s v="July"/>
    <n v="1"/>
    <s v="720,77632,High income,216,Low spender,0.00278235779060181,0,0,73,1200,105,758,0,42,147,1,4,2,6,2,0,0,0,1,1,0,1,73,66+,2635,0,0,0,1,0,0,0,1,0,1958"/>
  </r>
  <r>
    <n v="705"/>
    <x v="1952"/>
    <s v="High income"/>
    <x v="120"/>
    <s v="High spender"/>
    <n v="1.1135361925750127E-2"/>
    <n v="0"/>
    <n v="0"/>
    <n v="62"/>
    <n v="1111"/>
    <n v="24"/>
    <n v="790"/>
    <n v="160"/>
    <n v="45"/>
    <n v="172"/>
    <n v="0"/>
    <n v="5"/>
    <n v="8"/>
    <n v="5"/>
    <n v="2"/>
    <x v="0"/>
    <n v="0"/>
    <n v="0"/>
    <n v="1"/>
    <n v="1"/>
    <n v="0"/>
    <n v="1"/>
    <n v="67"/>
    <s v="66+"/>
    <n v="2641"/>
    <n v="0"/>
    <n v="0"/>
    <n v="0"/>
    <n v="1"/>
    <n v="0"/>
    <n v="0"/>
    <n v="1"/>
    <n v="0"/>
    <n v="0"/>
    <n v="1958"/>
    <d v="2015-07-23T00:00:00"/>
    <n v="7"/>
    <s v="July"/>
    <n v="1"/>
    <s v="705,94384,High income,1051,High spender,0.0111353619257501,0,0,62,1111,24,790,160,45,172,0,5,8,5,2,1,0,0,1,1,0,1,67,66+,2641,0,0,0,1,0,0,1,0,0,1958"/>
  </r>
  <r>
    <n v="619"/>
    <x v="1284"/>
    <s v="High income"/>
    <x v="494"/>
    <s v="Low spender"/>
    <n v="5.772630515568063E-4"/>
    <n v="0"/>
    <n v="0"/>
    <n v="80"/>
    <n v="968"/>
    <n v="147"/>
    <n v="842"/>
    <n v="137"/>
    <n v="42"/>
    <n v="210"/>
    <n v="1"/>
    <n v="5"/>
    <n v="7"/>
    <n v="10"/>
    <n v="2"/>
    <x v="0"/>
    <n v="0"/>
    <n v="1"/>
    <n v="0"/>
    <n v="1"/>
    <n v="0"/>
    <n v="1"/>
    <n v="48"/>
    <s v="36-50"/>
    <n v="2663"/>
    <n v="0"/>
    <n v="1"/>
    <n v="0"/>
    <n v="0"/>
    <n v="0"/>
    <n v="0"/>
    <n v="0"/>
    <n v="1"/>
    <n v="0"/>
    <n v="1926"/>
    <d v="2015-07-01T00:00:00"/>
    <n v="7"/>
    <s v="July"/>
    <n v="1"/>
    <s v="619,83151,High income,48,Low spender,0.000577263051556806,0,0,80,968,147,842,137,42,210,1,5,7,10,2,1,0,1,0,1,0,1,48,36-50,2663,0,1,0,0,0,0,0,1,0,1926"/>
  </r>
  <r>
    <n v="1215"/>
    <x v="1953"/>
    <s v="High income"/>
    <x v="578"/>
    <s v="High spender"/>
    <n v="1.6359437986771554E-2"/>
    <n v="0"/>
    <n v="0"/>
    <n v="91"/>
    <n v="736"/>
    <n v="63"/>
    <n v="946"/>
    <n v="219"/>
    <n v="189"/>
    <n v="126"/>
    <n v="1"/>
    <n v="4"/>
    <n v="7"/>
    <n v="11"/>
    <n v="2"/>
    <x v="0"/>
    <n v="0"/>
    <n v="0"/>
    <n v="0"/>
    <n v="1"/>
    <n v="0"/>
    <n v="0"/>
    <n v="51"/>
    <s v="50-65"/>
    <n v="2476"/>
    <n v="0"/>
    <n v="0"/>
    <n v="0"/>
    <n v="1"/>
    <n v="0"/>
    <n v="0"/>
    <n v="1"/>
    <n v="0"/>
    <n v="0"/>
    <n v="2027"/>
    <d v="2016-01-04T00:00:00"/>
    <n v="1"/>
    <s v="January"/>
    <n v="1"/>
    <s v="1215,76653,High income,1254,High spender,0.0163594379867716,0,0,91,736,63,946,219,189,126,1,4,7,11,2,1,0,0,0,1,0,0,51,50-65,2476,0,0,0,1,0,0,1,0,0,2027"/>
  </r>
  <r>
    <n v="1350"/>
    <x v="1954"/>
    <s v="High income"/>
    <x v="181"/>
    <s v="Low spender"/>
    <n v="4.7182936714373859E-4"/>
    <n v="0"/>
    <n v="0"/>
    <n v="71"/>
    <n v="966"/>
    <n v="168"/>
    <n v="672"/>
    <n v="246"/>
    <n v="105"/>
    <n v="126"/>
    <n v="1"/>
    <n v="7"/>
    <n v="5"/>
    <n v="10"/>
    <n v="4"/>
    <x v="0"/>
    <n v="0"/>
    <n v="0"/>
    <n v="1"/>
    <n v="0"/>
    <n v="0"/>
    <n v="0"/>
    <n v="74"/>
    <s v="66+"/>
    <n v="2434"/>
    <n v="0"/>
    <n v="0"/>
    <n v="0"/>
    <n v="1"/>
    <n v="0"/>
    <n v="0"/>
    <n v="1"/>
    <n v="0"/>
    <n v="0"/>
    <n v="2031"/>
    <d v="2016-02-15T00:00:00"/>
    <n v="2"/>
    <s v="February"/>
    <n v="1"/>
    <s v="1350,82657,High income,39,Low spender,0.000471829367143739,0,0,71,966,168,672,246,105,126,1,7,5,10,4,1,0,0,1,0,0,0,74,66+,2434,0,0,0,1,0,0,1,0,0,2031"/>
  </r>
  <r>
    <n v="244"/>
    <x v="1955"/>
    <s v="High income"/>
    <x v="105"/>
    <s v="Low spender"/>
    <n v="7.6491922189251562E-4"/>
    <n v="0"/>
    <n v="0"/>
    <n v="40"/>
    <n v="1032"/>
    <n v="105"/>
    <n v="779"/>
    <n v="137"/>
    <n v="105"/>
    <n v="51"/>
    <n v="0"/>
    <n v="5"/>
    <n v="8"/>
    <n v="9"/>
    <n v="4"/>
    <x v="1"/>
    <n v="0"/>
    <n v="1"/>
    <n v="0"/>
    <n v="0"/>
    <n v="0"/>
    <n v="1"/>
    <n v="44"/>
    <s v="36-50"/>
    <n v="2784"/>
    <n v="0"/>
    <n v="0"/>
    <n v="1"/>
    <n v="0"/>
    <n v="0"/>
    <n v="0"/>
    <n v="1"/>
    <n v="0"/>
    <n v="0"/>
    <n v="2107"/>
    <d v="2015-03-02T00:00:00"/>
    <n v="3"/>
    <s v="March"/>
    <n v="1"/>
    <s v="244,75825,High income,58,Low spender,0.000764919221892516,0,0,40,1032,105,779,137,105,51,0,5,8,9,4,0,0,1,0,0,0,1,44,36-50,2784,0,0,1,0,0,0,1,0,0,2107"/>
  </r>
  <r>
    <n v="1426"/>
    <x v="1956"/>
    <s v="High income"/>
    <x v="181"/>
    <s v="Low spender"/>
    <n v="4.2524424284717376E-4"/>
    <n v="0"/>
    <n v="0"/>
    <n v="47"/>
    <n v="1276"/>
    <n v="24"/>
    <n v="746"/>
    <n v="94"/>
    <n v="29"/>
    <n v="48"/>
    <n v="0"/>
    <n v="9"/>
    <n v="7"/>
    <n v="11"/>
    <n v="3"/>
    <x v="1"/>
    <n v="0"/>
    <n v="0"/>
    <n v="0"/>
    <n v="1"/>
    <n v="0"/>
    <n v="1"/>
    <n v="73"/>
    <s v="66+"/>
    <n v="2414"/>
    <n v="0"/>
    <n v="0"/>
    <n v="1"/>
    <n v="0"/>
    <n v="0"/>
    <n v="0"/>
    <n v="0"/>
    <n v="1"/>
    <n v="0"/>
    <n v="2121"/>
    <d v="2016-03-06T00:00:00"/>
    <n v="3"/>
    <s v="March"/>
    <n v="1"/>
    <s v="1426,91712,High income,39,Low spender,0.000425244242847174,0,0,47,1276,24,746,94,29,48,0,9,7,11,3,0,0,0,0,1,0,1,73,66+,2414,0,0,1,0,0,0,0,1,0,2121"/>
  </r>
  <r>
    <n v="703"/>
    <x v="1957"/>
    <s v="High income"/>
    <x v="531"/>
    <s v="Low spender"/>
    <n v="3.1856645097063214E-3"/>
    <n v="0"/>
    <n v="0"/>
    <n v="56"/>
    <n v="1493"/>
    <n v="86"/>
    <n v="454"/>
    <n v="112"/>
    <n v="43"/>
    <n v="43"/>
    <n v="2"/>
    <n v="4"/>
    <n v="4"/>
    <n v="5"/>
    <n v="2"/>
    <x v="0"/>
    <n v="0"/>
    <n v="0"/>
    <n v="1"/>
    <n v="1"/>
    <n v="0"/>
    <n v="0"/>
    <n v="71"/>
    <s v="66+"/>
    <n v="2642"/>
    <n v="0"/>
    <n v="1"/>
    <n v="0"/>
    <n v="0"/>
    <n v="0"/>
    <n v="0"/>
    <n v="0"/>
    <n v="0"/>
    <n v="1"/>
    <n v="2145"/>
    <d v="2015-07-22T00:00:00"/>
    <n v="7"/>
    <s v="July"/>
    <n v="1"/>
    <s v="703,80360,High income,256,Low spender,0.00318566450970632,0,0,56,1493,86,454,112,43,43,2,4,4,5,2,1,0,0,1,1,0,0,71,66+,2642,0,1,0,0,0,0,0,0,1,2145"/>
  </r>
  <r>
    <n v="205"/>
    <x v="1958"/>
    <s v="High income"/>
    <x v="895"/>
    <s v="High spender"/>
    <n v="1.1038946645091216E-2"/>
    <n v="0"/>
    <n v="0"/>
    <n v="26"/>
    <n v="1083"/>
    <n v="108"/>
    <n v="649"/>
    <n v="253"/>
    <n v="151"/>
    <n v="108"/>
    <n v="1"/>
    <n v="4"/>
    <n v="7"/>
    <n v="12"/>
    <n v="2"/>
    <x v="0"/>
    <n v="0"/>
    <n v="0"/>
    <n v="0"/>
    <n v="0"/>
    <n v="0"/>
    <n v="0"/>
    <n v="64"/>
    <s v="50-65"/>
    <n v="2800"/>
    <n v="0"/>
    <n v="1"/>
    <n v="0"/>
    <n v="0"/>
    <n v="0"/>
    <n v="0"/>
    <n v="0"/>
    <n v="1"/>
    <n v="0"/>
    <n v="2136"/>
    <d v="2015-02-14T00:00:00"/>
    <n v="2"/>
    <s v="February"/>
    <n v="1"/>
    <s v="205,90226,High income,996,High spender,0.0110389466450912,0,0,26,1083,108,649,253,151,108,1,4,7,12,2,1,0,0,0,0,0,0,64,50-65,2800,0,1,0,0,0,0,0,1,0,2136"/>
  </r>
  <r>
    <n v="653"/>
    <x v="1959"/>
    <s v="High income"/>
    <x v="423"/>
    <s v="High spender"/>
    <n v="1.1722481113780428E-2"/>
    <n v="0"/>
    <n v="0"/>
    <n v="82"/>
    <n v="1315"/>
    <n v="22"/>
    <n v="780"/>
    <n v="145"/>
    <n v="0"/>
    <n v="178"/>
    <n v="1"/>
    <n v="7"/>
    <n v="8"/>
    <n v="9"/>
    <n v="5"/>
    <x v="1"/>
    <n v="0"/>
    <n v="0"/>
    <n v="0"/>
    <n v="0"/>
    <n v="0"/>
    <n v="0"/>
    <n v="71"/>
    <s v="66+"/>
    <n v="2657"/>
    <n v="0"/>
    <n v="1"/>
    <n v="0"/>
    <n v="0"/>
    <n v="0"/>
    <n v="0"/>
    <n v="0"/>
    <n v="0"/>
    <n v="1"/>
    <n v="2084"/>
    <d v="2015-07-07T00:00:00"/>
    <n v="7"/>
    <s v="July"/>
    <n v="1"/>
    <s v="653,69098,High income,810,High spender,0.0117224811137804,0,0,82,1315,22,780,145,0,178,1,7,8,9,5,0,0,0,0,0,0,0,71,66+,2657,0,1,0,0,0,0,0,0,1,2084"/>
  </r>
  <r>
    <n v="1775"/>
    <x v="1960"/>
    <s v="High income"/>
    <x v="896"/>
    <s v="High spender"/>
    <n v="7.8046700074634826E-3"/>
    <n v="0"/>
    <n v="0"/>
    <n v="16"/>
    <n v="1302"/>
    <n v="68"/>
    <n v="731"/>
    <n v="89"/>
    <n v="114"/>
    <n v="45"/>
    <n v="0"/>
    <n v="6"/>
    <n v="7"/>
    <n v="12"/>
    <n v="2"/>
    <x v="0"/>
    <n v="0"/>
    <n v="0"/>
    <n v="1"/>
    <n v="1"/>
    <n v="0"/>
    <n v="1"/>
    <n v="50"/>
    <s v="36-50"/>
    <n v="2296"/>
    <n v="0"/>
    <n v="0"/>
    <n v="1"/>
    <n v="0"/>
    <n v="0"/>
    <n v="0"/>
    <n v="1"/>
    <n v="0"/>
    <n v="0"/>
    <n v="2259"/>
    <d v="2016-07-02T00:00:00"/>
    <n v="7"/>
    <s v="July"/>
    <n v="1"/>
    <s v="1775,93790,High income,732,High spender,0.00780467000746348,0,0,16,1302,68,731,89,114,45,0,6,7,12,2,1,0,0,1,1,0,1,50,36-50,2296,0,0,1,0,0,0,1,0,0,2259"/>
  </r>
  <r>
    <n v="1453"/>
    <x v="1961"/>
    <s v="High income"/>
    <x v="344"/>
    <s v="High spender"/>
    <n v="1.1840177404664792E-2"/>
    <n v="0"/>
    <n v="0"/>
    <n v="46"/>
    <n v="1394"/>
    <n v="22"/>
    <n v="708"/>
    <n v="89"/>
    <n v="91"/>
    <n v="182"/>
    <n v="1"/>
    <n v="9"/>
    <n v="7"/>
    <n v="9"/>
    <n v="5"/>
    <x v="0"/>
    <n v="0"/>
    <n v="1"/>
    <n v="0"/>
    <n v="1"/>
    <n v="0"/>
    <n v="1"/>
    <n v="51"/>
    <s v="50-65"/>
    <n v="2406"/>
    <n v="0"/>
    <n v="1"/>
    <n v="0"/>
    <n v="0"/>
    <n v="0"/>
    <n v="0"/>
    <n v="1"/>
    <n v="0"/>
    <n v="0"/>
    <n v="2122"/>
    <d v="2016-03-14T00:00:00"/>
    <n v="3"/>
    <s v="March"/>
    <n v="1"/>
    <s v="1453,75759,High income,897,High spender,0.0118401774046648,0,0,46,1394,22,708,89,91,182,1,9,7,9,5,1,0,1,0,1,0,1,51,50-65,2406,0,1,0,0,0,0,1,0,0,2122"/>
  </r>
  <r>
    <n v="1778"/>
    <x v="1962"/>
    <s v="High income"/>
    <x v="592"/>
    <s v="Low spender"/>
    <n v="5.4723184536287208E-3"/>
    <n v="0"/>
    <n v="0"/>
    <n v="29"/>
    <n v="1156"/>
    <n v="120"/>
    <n v="915"/>
    <n v="94"/>
    <n v="144"/>
    <n v="96"/>
    <n v="1"/>
    <n v="3"/>
    <n v="4"/>
    <n v="10"/>
    <n v="1"/>
    <x v="1"/>
    <n v="0"/>
    <n v="0"/>
    <n v="0"/>
    <n v="1"/>
    <n v="0"/>
    <n v="1"/>
    <n v="29"/>
    <s v="24-35"/>
    <n v="2295"/>
    <n v="0"/>
    <n v="0"/>
    <n v="1"/>
    <n v="0"/>
    <n v="0"/>
    <n v="0"/>
    <n v="0"/>
    <n v="1"/>
    <n v="0"/>
    <n v="2333"/>
    <d v="2016-07-03T00:00:00"/>
    <n v="7"/>
    <s v="July"/>
    <n v="1"/>
    <s v="1778,90638,High income,496,Low spender,0.00547231845362872,0,0,29,1156,120,915,94,144,96,1,3,4,10,1,0,0,0,0,1,0,1,29,24-35,2295,0,0,1,0,0,0,0,1,0,2333"/>
  </r>
  <r>
    <n v="1779"/>
    <x v="1962"/>
    <s v="High income"/>
    <x v="17"/>
    <s v="Low spender"/>
    <n v="4.4131600432489686E-4"/>
    <n v="0"/>
    <n v="0"/>
    <n v="29"/>
    <n v="1156"/>
    <n v="120"/>
    <n v="915"/>
    <n v="94"/>
    <n v="144"/>
    <n v="96"/>
    <n v="1"/>
    <n v="3"/>
    <n v="4"/>
    <n v="10"/>
    <n v="1"/>
    <x v="1"/>
    <n v="0"/>
    <n v="0"/>
    <n v="0"/>
    <n v="1"/>
    <n v="0"/>
    <n v="0"/>
    <n v="29"/>
    <s v="24-35"/>
    <n v="2295"/>
    <n v="0"/>
    <n v="0"/>
    <n v="1"/>
    <n v="0"/>
    <n v="0"/>
    <n v="0"/>
    <n v="0"/>
    <n v="1"/>
    <n v="0"/>
    <n v="2333"/>
    <d v="2016-07-03T00:00:00"/>
    <n v="7"/>
    <s v="July"/>
    <n v="1"/>
    <s v="1779,90638,High income,40,Low spender,0.000441316004324897,0,0,29,1156,120,915,94,144,96,1,3,4,10,1,0,0,0,0,1,0,0,29,24-35,2295,0,0,1,0,0,0,0,1,0,2333"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  <r>
    <m/>
    <x v="1963"/>
    <m/>
    <x v="897"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n v="1153"/>
    <n v="87679"/>
    <s v="High income"/>
    <n v="2491"/>
    <s v="High spender"/>
    <n v="2.8410451761539252E-2"/>
    <n v="0"/>
    <n v="0"/>
    <n v="62"/>
    <n v="1259"/>
    <n v="172"/>
    <n v="815"/>
    <n v="97"/>
    <n v="148"/>
    <n v="33"/>
    <n v="1"/>
    <n v="7"/>
    <n v="11"/>
    <n v="10"/>
    <n v="4"/>
    <n v="1"/>
    <x v="0"/>
    <n v="1"/>
    <n v="0"/>
    <n v="1"/>
    <n v="0"/>
    <n v="1"/>
    <n v="32"/>
    <s v="24-35"/>
    <n v="2496"/>
    <n v="0"/>
    <n v="0"/>
    <n v="0"/>
    <n v="1"/>
    <n v="0"/>
    <n v="0"/>
    <n v="1"/>
    <n v="0"/>
    <n v="0"/>
    <n v="2458"/>
    <d v="2015-12-15T00:00:00"/>
    <n v="12"/>
    <s v="December"/>
    <n v="1"/>
    <s v="1153,87679,High income,2491,High spender,0.0284104517615393,0,0,62,1259,172,815,97,148,33,1,7,11,10,4,1,0,1,0,1,0,1,32,24-35,2496,0,0,0,1,0,0,1,0,0,2458"/>
    <m/>
    <m/>
    <m/>
    <m/>
  </r>
  <r>
    <n v="834"/>
    <n v="3502"/>
    <s v="Low income"/>
    <n v="911"/>
    <s v="High spender"/>
    <n v="0.26013706453455171"/>
    <n v="1"/>
    <n v="0"/>
    <n v="56"/>
    <n v="2"/>
    <n v="1"/>
    <n v="1"/>
    <n v="0"/>
    <n v="0"/>
    <n v="1"/>
    <n v="0"/>
    <n v="0"/>
    <n v="0"/>
    <n v="0"/>
    <n v="14"/>
    <n v="0"/>
    <x v="0"/>
    <n v="0"/>
    <n v="0"/>
    <n v="0"/>
    <n v="0"/>
    <n v="0"/>
    <n v="47"/>
    <s v="36-50"/>
    <n v="2601"/>
    <n v="0"/>
    <n v="0"/>
    <n v="1"/>
    <n v="0"/>
    <n v="0"/>
    <n v="0"/>
    <n v="1"/>
    <n v="0"/>
    <n v="0"/>
    <n v="3"/>
    <d v="2015-09-01T00:00:00"/>
    <n v="9"/>
    <s v="September"/>
    <n v="1"/>
    <s v="834,3502,Low income,911,High spender,0.260137064534552,1,0,56,2,1,1,0,0,1,0,0,0,0,14,0,0,0,0,0,0,0,47,36-50,2601,0,0,1,0,0,0,1,0,0,3"/>
    <m/>
    <m/>
    <m/>
    <m/>
  </r>
  <r>
    <n v="2180"/>
    <n v="4861"/>
    <s v="Low income"/>
    <n v="2429"/>
    <s v="High spender"/>
    <n v="0.49969142151820611"/>
    <n v="0"/>
    <n v="0"/>
    <n v="20"/>
    <n v="2"/>
    <n v="1"/>
    <n v="1"/>
    <n v="1"/>
    <n v="0"/>
    <n v="1"/>
    <n v="0"/>
    <n v="0"/>
    <n v="0"/>
    <n v="0"/>
    <n v="14"/>
    <n v="0"/>
    <x v="0"/>
    <n v="0"/>
    <n v="0"/>
    <n v="0"/>
    <n v="0"/>
    <n v="0"/>
    <n v="55"/>
    <s v="50-65"/>
    <n v="2166"/>
    <n v="1"/>
    <n v="0"/>
    <n v="0"/>
    <n v="0"/>
    <n v="0"/>
    <n v="0"/>
    <n v="1"/>
    <n v="0"/>
    <n v="0"/>
    <n v="4"/>
    <d v="2016-11-09T00:00:00"/>
    <n v="11"/>
    <s v="November"/>
    <n v="1"/>
    <s v="2180,4861,Low income,2429,High spender,0.499691421518206,0,0,20,2,1,1,1,0,1,0,0,0,0,14,0,0,0,0,0,0,0,55,50-65,2166,1,0,0,0,0,0,1,0,0,4"/>
    <m/>
    <m/>
    <m/>
    <m/>
  </r>
  <r>
    <n v="1486"/>
    <n v="33590"/>
    <s v="Low income"/>
    <n v="1892"/>
    <s v="High spender"/>
    <n v="5.6326287585590946E-2"/>
    <n v="2"/>
    <n v="1"/>
    <n v="65"/>
    <n v="4"/>
    <n v="0"/>
    <n v="2"/>
    <n v="0"/>
    <n v="0"/>
    <n v="2"/>
    <n v="1"/>
    <n v="1"/>
    <n v="0"/>
    <n v="2"/>
    <n v="7"/>
    <n v="0"/>
    <x v="0"/>
    <n v="0"/>
    <n v="0"/>
    <n v="0"/>
    <n v="0"/>
    <n v="0"/>
    <n v="46"/>
    <s v="36-50"/>
    <n v="2397"/>
    <n v="0"/>
    <n v="0"/>
    <n v="0"/>
    <n v="1"/>
    <n v="0"/>
    <n v="0"/>
    <n v="1"/>
    <n v="0"/>
    <n v="0"/>
    <n v="4"/>
    <d v="2016-03-23T00:00:00"/>
    <n v="3"/>
    <s v="March"/>
    <n v="1"/>
    <s v="1486,33590,Low income,1892,High spender,0.0563262875855909,2,1,65,4,0,2,0,0,2,1,1,0,2,7,0,0,0,0,0,0,0,46,36-50,2397,0,0,0,1,0,0,1,0,0,4"/>
    <m/>
    <m/>
    <m/>
    <m/>
  </r>
  <r>
    <n v="2082"/>
    <n v="1730"/>
    <s v="Low income"/>
    <n v="66"/>
    <s v="Low spender"/>
    <n v="3.8150289017341042E-2"/>
    <n v="0"/>
    <n v="0"/>
    <n v="65"/>
    <n v="1"/>
    <n v="1"/>
    <n v="3"/>
    <n v="1"/>
    <n v="1"/>
    <n v="1"/>
    <n v="15"/>
    <n v="0"/>
    <n v="0"/>
    <n v="0"/>
    <n v="20"/>
    <n v="0"/>
    <x v="0"/>
    <n v="0"/>
    <n v="0"/>
    <n v="0"/>
    <n v="0"/>
    <n v="0"/>
    <n v="49"/>
    <s v="36-50"/>
    <n v="2201"/>
    <n v="1"/>
    <n v="0"/>
    <n v="0"/>
    <n v="0"/>
    <n v="0"/>
    <n v="0"/>
    <n v="1"/>
    <n v="0"/>
    <n v="0"/>
    <n v="6"/>
    <d v="2016-10-05T00:00:00"/>
    <n v="10"/>
    <s v="October"/>
    <n v="1"/>
    <s v="2082,1730,Low income,66,Low spender,0.038150289017341,0,0,65,1,1,3,1,1,1,15,0,0,0,20,0,0,0,0,0,0,0,49,36-50,2201,1,0,0,0,0,0,1,0,0,6"/>
    <m/>
    <m/>
    <m/>
    <m/>
  </r>
  <r>
    <n v="2186"/>
    <n v="4023"/>
    <s v="Low income"/>
    <n v="2304"/>
    <s v="High spender"/>
    <n v="0.57270693512304249"/>
    <n v="1"/>
    <n v="1"/>
    <n v="29"/>
    <n v="5"/>
    <n v="0"/>
    <n v="1"/>
    <n v="1"/>
    <n v="1"/>
    <n v="1"/>
    <n v="15"/>
    <n v="0"/>
    <n v="0"/>
    <n v="0"/>
    <n v="19"/>
    <n v="0"/>
    <x v="0"/>
    <n v="0"/>
    <n v="0"/>
    <n v="0"/>
    <n v="0"/>
    <n v="0"/>
    <n v="57"/>
    <s v="50-65"/>
    <n v="2165"/>
    <n v="0"/>
    <n v="1"/>
    <n v="0"/>
    <n v="0"/>
    <n v="0"/>
    <n v="0"/>
    <n v="0"/>
    <n v="0"/>
    <n v="1"/>
    <n v="7"/>
    <d v="2016-11-10T00:00:00"/>
    <n v="11"/>
    <s v="November"/>
    <n v="1"/>
    <s v="2186,4023,Low income,2304,High spender,0.572706935123042,1,1,29,5,0,1,1,1,1,15,0,0,0,19,0,0,0,0,0,0,0,57,50-65,2165,0,1,0,0,0,0,0,0,1,7"/>
    <m/>
    <m/>
    <m/>
    <m/>
  </r>
  <r>
    <n v="2161"/>
    <n v="32583"/>
    <s v="Low income"/>
    <n v="1125"/>
    <s v="High spender"/>
    <n v="3.4527207439462297E-2"/>
    <n v="1"/>
    <n v="1"/>
    <n v="10"/>
    <n v="5"/>
    <n v="0"/>
    <n v="3"/>
    <n v="0"/>
    <n v="0"/>
    <n v="1"/>
    <n v="1"/>
    <n v="1"/>
    <n v="0"/>
    <n v="2"/>
    <n v="7"/>
    <n v="0"/>
    <x v="0"/>
    <n v="0"/>
    <n v="0"/>
    <n v="0"/>
    <n v="0"/>
    <n v="0"/>
    <n v="59"/>
    <s v="50-65"/>
    <n v="2173"/>
    <n v="0"/>
    <n v="0"/>
    <n v="0"/>
    <n v="1"/>
    <n v="0"/>
    <n v="0"/>
    <n v="0"/>
    <n v="0"/>
    <n v="1"/>
    <n v="7"/>
    <d v="2016-11-02T00:00:00"/>
    <n v="11"/>
    <s v="November"/>
    <n v="1"/>
    <s v="2161,32583,Low income,1125,High spender,0.0345272074394623,1,1,10,5,0,3,0,0,1,1,1,0,2,7,0,0,0,0,0,0,0,59,50-65,2173,0,0,0,1,0,0,0,0,1,7"/>
    <m/>
    <m/>
    <m/>
    <m/>
  </r>
  <r>
    <n v="1960"/>
    <n v="34578"/>
    <s v="Low income"/>
    <n v="523"/>
    <s v="Low spender"/>
    <n v="1.5125224130950314E-2"/>
    <n v="2"/>
    <n v="1"/>
    <n v="1"/>
    <n v="7"/>
    <n v="0"/>
    <n v="1"/>
    <n v="0"/>
    <n v="0"/>
    <n v="0"/>
    <n v="1"/>
    <n v="1"/>
    <n v="0"/>
    <n v="2"/>
    <n v="6"/>
    <n v="0"/>
    <x v="0"/>
    <n v="0"/>
    <n v="0"/>
    <n v="0"/>
    <n v="0"/>
    <n v="0"/>
    <n v="48"/>
    <s v="36-50"/>
    <n v="2238"/>
    <n v="0"/>
    <n v="0"/>
    <n v="0"/>
    <n v="1"/>
    <n v="0"/>
    <n v="0"/>
    <n v="0"/>
    <n v="0"/>
    <n v="1"/>
    <n v="8"/>
    <d v="2016-08-29T00:00:00"/>
    <n v="8"/>
    <s v="August"/>
    <n v="1"/>
    <s v="1960,34578,Low income,523,Low spender,0.0151252241309503,2,1,1,7,0,1,0,0,0,1,1,0,2,6,0,0,0,0,0,0,0,48,36-50,2238,0,0,0,1,0,0,0,0,1,8"/>
    <m/>
    <m/>
    <m/>
    <m/>
  </r>
  <r>
    <n v="1794"/>
    <n v="14421"/>
    <s v="Low income"/>
    <n v="17"/>
    <s v="Low spender"/>
    <n v="1.1788364191110186E-3"/>
    <n v="0"/>
    <n v="0"/>
    <n v="81"/>
    <n v="0"/>
    <n v="0"/>
    <n v="2"/>
    <n v="3"/>
    <n v="3"/>
    <n v="8"/>
    <n v="1"/>
    <n v="1"/>
    <n v="0"/>
    <n v="2"/>
    <n v="5"/>
    <n v="0"/>
    <x v="0"/>
    <n v="1"/>
    <n v="0"/>
    <n v="0"/>
    <n v="0"/>
    <n v="0"/>
    <n v="24"/>
    <s v="24-35"/>
    <n v="2291"/>
    <n v="0"/>
    <n v="1"/>
    <n v="0"/>
    <n v="0"/>
    <n v="0"/>
    <n v="0"/>
    <n v="0"/>
    <n v="0"/>
    <n v="0"/>
    <n v="0"/>
    <d v="2016-07-07T00:00:00"/>
    <n v="7"/>
    <s v="July"/>
    <n v="1"/>
    <s v="1794,14421,Low income,17,Low spender,0.00117883641911102,0,0,81,0,0,2,3,3,8,1,1,0,2,5,0,0,1,0,0,0,0,24,24-35,2291,0,1,0,0,0,0,0,0,0,0"/>
    <m/>
    <m/>
    <m/>
    <m/>
  </r>
  <r>
    <n v="1606"/>
    <n v="11448"/>
    <s v="Low income"/>
    <n v="348"/>
    <s v="Low spender"/>
    <n v="3.0398322851153039E-2"/>
    <n v="0"/>
    <n v="0"/>
    <n v="16"/>
    <n v="0"/>
    <n v="0"/>
    <n v="0"/>
    <n v="6"/>
    <n v="2"/>
    <n v="6"/>
    <n v="1"/>
    <n v="1"/>
    <n v="0"/>
    <n v="2"/>
    <n v="6"/>
    <n v="0"/>
    <x v="0"/>
    <n v="0"/>
    <n v="0"/>
    <n v="0"/>
    <n v="0"/>
    <n v="0"/>
    <n v="45"/>
    <s v="36-50"/>
    <n v="2355"/>
    <n v="1"/>
    <n v="0"/>
    <n v="0"/>
    <n v="0"/>
    <n v="0"/>
    <n v="1"/>
    <n v="0"/>
    <n v="0"/>
    <n v="0"/>
    <n v="2"/>
    <d v="2016-05-04T00:00:00"/>
    <n v="5"/>
    <s v="May"/>
    <n v="1"/>
    <s v="1606,11448,Low income,348,Low spender,0.030398322851153,0,0,16,0,0,0,6,2,6,1,1,0,2,6,0,0,0,0,0,0,0,45,36-50,2355,1,0,0,0,0,1,0,0,0,2"/>
    <m/>
    <m/>
    <m/>
    <m/>
  </r>
  <r>
    <n v="1201"/>
    <n v="25176"/>
    <s v="Low income"/>
    <n v="1677"/>
    <s v="High spender"/>
    <n v="6.6611058150619643E-2"/>
    <n v="1"/>
    <n v="1"/>
    <n v="79"/>
    <n v="4"/>
    <n v="0"/>
    <n v="4"/>
    <n v="0"/>
    <n v="0"/>
    <n v="5"/>
    <n v="1"/>
    <n v="1"/>
    <n v="0"/>
    <n v="2"/>
    <n v="7"/>
    <n v="0"/>
    <x v="0"/>
    <n v="0"/>
    <n v="0"/>
    <n v="0"/>
    <n v="0"/>
    <n v="0"/>
    <n v="44"/>
    <s v="36-50"/>
    <n v="2482"/>
    <n v="0"/>
    <n v="0"/>
    <n v="0"/>
    <n v="1"/>
    <n v="0"/>
    <n v="1"/>
    <n v="0"/>
    <n v="0"/>
    <n v="0"/>
    <n v="3"/>
    <d v="2015-12-29T00:00:00"/>
    <n v="12"/>
    <s v="December"/>
    <n v="1"/>
    <s v="1201,25176,Low income,1677,High spender,0.0666110581506196,1,1,79,4,0,4,0,0,5,1,1,0,2,7,0,0,0,0,0,0,0,44,36-50,2482,0,0,0,1,0,1,0,0,0,3"/>
    <m/>
    <m/>
    <m/>
    <m/>
  </r>
  <r>
    <n v="1071"/>
    <n v="30523"/>
    <s v="Low income"/>
    <n v="2304"/>
    <s v="High spender"/>
    <n v="7.5484061199751012E-2"/>
    <n v="2"/>
    <n v="1"/>
    <n v="0"/>
    <n v="5"/>
    <n v="0"/>
    <n v="3"/>
    <n v="0"/>
    <n v="0"/>
    <n v="5"/>
    <n v="1"/>
    <n v="1"/>
    <n v="0"/>
    <n v="2"/>
    <n v="7"/>
    <n v="0"/>
    <x v="0"/>
    <n v="0"/>
    <n v="0"/>
    <n v="0"/>
    <n v="0"/>
    <n v="0"/>
    <n v="62"/>
    <s v="50-65"/>
    <n v="2522"/>
    <n v="0"/>
    <n v="0"/>
    <n v="1"/>
    <n v="0"/>
    <n v="0"/>
    <n v="0"/>
    <n v="0"/>
    <n v="1"/>
    <n v="0"/>
    <n v="3"/>
    <d v="2015-11-19T00:00:00"/>
    <n v="11"/>
    <s v="November"/>
    <n v="1"/>
    <s v="1071,30523,Low income,2304,High spender,0.075484061199751,2,1,0,5,0,3,0,0,5,1,1,0,2,7,0,0,0,0,0,0,0,62,50-65,2522,0,0,1,0,0,0,0,1,0,3"/>
    <m/>
    <m/>
    <m/>
    <m/>
  </r>
  <r>
    <n v="2187"/>
    <n v="38285"/>
    <s v="Low income"/>
    <n v="395"/>
    <s v="Low spender"/>
    <n v="1.0317356667101998E-2"/>
    <n v="2"/>
    <n v="1"/>
    <n v="96"/>
    <n v="2"/>
    <n v="0"/>
    <n v="5"/>
    <n v="2"/>
    <n v="0"/>
    <n v="1"/>
    <n v="1"/>
    <n v="0"/>
    <n v="0"/>
    <n v="3"/>
    <n v="2"/>
    <n v="0"/>
    <x v="0"/>
    <n v="0"/>
    <n v="0"/>
    <n v="0"/>
    <n v="0"/>
    <n v="0"/>
    <n v="61"/>
    <s v="50-65"/>
    <n v="2164"/>
    <n v="0"/>
    <n v="0"/>
    <n v="0"/>
    <n v="1"/>
    <n v="0"/>
    <n v="0"/>
    <n v="1"/>
    <n v="0"/>
    <n v="0"/>
    <n v="8"/>
    <d v="2016-11-11T00:00:00"/>
    <n v="11"/>
    <s v="November"/>
    <n v="1"/>
    <s v="2187,38285,Low income,395,Low spender,0.010317356667102,2,1,96,2,0,5,2,0,1,1,0,0,3,2,0,0,0,0,0,0,0,61,50-65,2164,0,0,0,1,0,0,1,0,0,8"/>
    <m/>
    <m/>
    <m/>
    <m/>
  </r>
  <r>
    <n v="2138"/>
    <n v="18492"/>
    <s v="Low income"/>
    <n v="503"/>
    <s v="Low spender"/>
    <n v="2.7200951762924509E-2"/>
    <n v="1"/>
    <n v="0"/>
    <n v="75"/>
    <n v="2"/>
    <n v="2"/>
    <n v="2"/>
    <n v="2"/>
    <n v="1"/>
    <n v="1"/>
    <n v="1"/>
    <n v="1"/>
    <n v="0"/>
    <n v="2"/>
    <n v="8"/>
    <n v="0"/>
    <x v="0"/>
    <n v="0"/>
    <n v="0"/>
    <n v="0"/>
    <n v="0"/>
    <n v="0"/>
    <n v="38"/>
    <s v="36-50"/>
    <n v="2183"/>
    <n v="0"/>
    <n v="0"/>
    <n v="0"/>
    <n v="1"/>
    <n v="0"/>
    <n v="0"/>
    <n v="0"/>
    <n v="1"/>
    <n v="0"/>
    <n v="8"/>
    <d v="2016-10-23T00:00:00"/>
    <n v="10"/>
    <s v="October"/>
    <n v="1"/>
    <s v="2138,18492,Low income,503,Low spender,0.0272009517629245,1,0,75,2,2,2,2,1,1,1,1,0,2,8,0,0,0,0,0,0,0,38,36-50,2183,0,0,0,1,0,0,0,1,0,8"/>
    <m/>
    <m/>
    <m/>
    <m/>
  </r>
  <r>
    <n v="2136"/>
    <n v="23536"/>
    <s v="Low income"/>
    <n v="16"/>
    <s v="Low spender"/>
    <n v="6.7980965329707678E-4"/>
    <n v="1"/>
    <n v="0"/>
    <n v="53"/>
    <n v="6"/>
    <n v="0"/>
    <n v="3"/>
    <n v="0"/>
    <n v="0"/>
    <n v="1"/>
    <n v="1"/>
    <n v="0"/>
    <n v="0"/>
    <n v="3"/>
    <n v="3"/>
    <n v="0"/>
    <x v="0"/>
    <n v="0"/>
    <n v="0"/>
    <n v="0"/>
    <n v="0"/>
    <n v="0"/>
    <n v="37"/>
    <s v="36-50"/>
    <n v="2184"/>
    <n v="0"/>
    <n v="1"/>
    <n v="0"/>
    <n v="0"/>
    <n v="0"/>
    <n v="0"/>
    <n v="0"/>
    <n v="0"/>
    <n v="1"/>
    <n v="8"/>
    <d v="2016-10-22T00:00:00"/>
    <n v="10"/>
    <s v="October"/>
    <n v="1"/>
    <s v="2136,23536,Low income,16,Low spender,0.000679809653297077,1,0,53,6,0,3,0,0,1,1,0,0,3,3,0,0,0,0,0,0,0,37,36-50,2184,0,1,0,0,0,0,0,0,1,8"/>
    <m/>
    <m/>
    <m/>
    <m/>
  </r>
  <r>
    <n v="1900"/>
    <n v="20427"/>
    <s v="Low income"/>
    <n v="2169"/>
    <s v="High spender"/>
    <n v="0.10618299309737113"/>
    <n v="1"/>
    <n v="0"/>
    <n v="63"/>
    <n v="5"/>
    <n v="0"/>
    <n v="4"/>
    <n v="0"/>
    <n v="0"/>
    <n v="1"/>
    <n v="1"/>
    <n v="1"/>
    <n v="0"/>
    <n v="2"/>
    <n v="8"/>
    <n v="0"/>
    <x v="0"/>
    <n v="0"/>
    <n v="0"/>
    <n v="0"/>
    <n v="0"/>
    <n v="0"/>
    <n v="47"/>
    <s v="36-50"/>
    <n v="2256"/>
    <n v="0"/>
    <n v="0"/>
    <n v="0"/>
    <n v="1"/>
    <n v="0"/>
    <n v="0"/>
    <n v="0"/>
    <n v="0"/>
    <n v="1"/>
    <n v="8"/>
    <d v="2016-08-11T00:00:00"/>
    <n v="8"/>
    <s v="August"/>
    <n v="1"/>
    <s v="1900,20427,Low income,2169,High spender,0.106182993097371,1,0,63,5,0,4,0,0,1,1,1,0,2,8,0,0,0,0,0,0,0,47,36-50,2256,0,0,0,1,0,0,0,0,1,8"/>
    <m/>
    <m/>
    <m/>
    <m/>
  </r>
  <r>
    <n v="1275"/>
    <n v="26326"/>
    <s v="Low income"/>
    <n v="306"/>
    <s v="Low spender"/>
    <n v="1.1623490085846691E-2"/>
    <n v="0"/>
    <n v="0"/>
    <n v="12"/>
    <n v="1"/>
    <n v="0"/>
    <n v="5"/>
    <n v="0"/>
    <n v="3"/>
    <n v="9"/>
    <n v="1"/>
    <n v="0"/>
    <n v="0"/>
    <n v="3"/>
    <n v="3"/>
    <n v="0"/>
    <x v="0"/>
    <n v="0"/>
    <n v="0"/>
    <n v="0"/>
    <n v="1"/>
    <n v="0"/>
    <n v="44"/>
    <s v="36-50"/>
    <n v="2457"/>
    <n v="0"/>
    <n v="0"/>
    <n v="0"/>
    <n v="1"/>
    <n v="0"/>
    <n v="1"/>
    <n v="0"/>
    <n v="0"/>
    <n v="0"/>
    <n v="0"/>
    <d v="2016-01-23T00:00:00"/>
    <n v="1"/>
    <s v="January"/>
    <n v="1"/>
    <s v="1275,26326,Low income,306,Low spender,0.0116234900858467,0,0,12,1,0,5,0,3,9,1,0,0,3,3,0,0,0,0,0,1,0,44,36-50,2457,0,0,0,1,0,1,0,0,0,0"/>
    <m/>
    <m/>
    <m/>
    <m/>
  </r>
  <r>
    <n v="545"/>
    <n v="17688"/>
    <s v="Low income"/>
    <n v="73"/>
    <s v="Low spender"/>
    <n v="4.1270918136589781E-3"/>
    <n v="1"/>
    <n v="0"/>
    <n v="82"/>
    <n v="2"/>
    <n v="2"/>
    <n v="1"/>
    <n v="3"/>
    <n v="1"/>
    <n v="2"/>
    <n v="1"/>
    <n v="1"/>
    <n v="0"/>
    <n v="2"/>
    <n v="8"/>
    <n v="0"/>
    <x v="0"/>
    <n v="0"/>
    <n v="0"/>
    <n v="0"/>
    <n v="1"/>
    <n v="0"/>
    <n v="41"/>
    <s v="36-50"/>
    <n v="2691"/>
    <n v="0"/>
    <n v="1"/>
    <n v="0"/>
    <n v="0"/>
    <n v="0"/>
    <n v="0"/>
    <n v="1"/>
    <n v="0"/>
    <n v="0"/>
    <n v="7"/>
    <d v="2015-06-03T00:00:00"/>
    <n v="6"/>
    <s v="June"/>
    <n v="1"/>
    <s v="545,17688,Low income,73,Low spender,0.00412709181365898,1,0,82,2,2,1,3,1,2,1,1,0,2,8,0,0,0,0,0,1,0,41,36-50,2691,0,1,0,0,0,0,1,0,0,7"/>
    <m/>
    <m/>
    <m/>
    <m/>
  </r>
  <r>
    <n v="2094"/>
    <n v="26751"/>
    <s v="Low income"/>
    <n v="40"/>
    <s v="Low spender"/>
    <n v="1.4952712048147733E-3"/>
    <n v="2"/>
    <n v="0"/>
    <n v="26"/>
    <n v="1"/>
    <n v="1"/>
    <n v="5"/>
    <n v="0"/>
    <n v="3"/>
    <n v="1"/>
    <n v="1"/>
    <n v="1"/>
    <n v="0"/>
    <n v="2"/>
    <n v="8"/>
    <n v="0"/>
    <x v="0"/>
    <n v="0"/>
    <n v="0"/>
    <n v="0"/>
    <n v="0"/>
    <n v="0"/>
    <n v="46"/>
    <s v="36-50"/>
    <n v="2197"/>
    <n v="0"/>
    <n v="1"/>
    <n v="0"/>
    <n v="0"/>
    <n v="0"/>
    <n v="0"/>
    <n v="1"/>
    <n v="0"/>
    <n v="0"/>
    <n v="9"/>
    <d v="2016-10-09T00:00:00"/>
    <n v="10"/>
    <s v="October"/>
    <n v="1"/>
    <s v="2094,26751,Low income,40,Low spender,0.00149527120481477,2,0,26,1,1,5,0,3,1,1,1,0,2,8,0,0,0,0,0,0,0,46,36-50,2197,0,1,0,0,0,0,1,0,0,9"/>
    <m/>
    <m/>
    <m/>
    <m/>
  </r>
  <r>
    <n v="1583"/>
    <n v="42997"/>
    <s v="Low income"/>
    <n v="182"/>
    <s v="Low spender"/>
    <n v="4.232853454892202E-3"/>
    <n v="1"/>
    <n v="1"/>
    <n v="91"/>
    <n v="4"/>
    <n v="0"/>
    <n v="5"/>
    <n v="0"/>
    <n v="1"/>
    <n v="5"/>
    <n v="1"/>
    <n v="1"/>
    <n v="0"/>
    <n v="2"/>
    <n v="7"/>
    <n v="0"/>
    <x v="0"/>
    <n v="0"/>
    <n v="0"/>
    <n v="0"/>
    <n v="0"/>
    <n v="0"/>
    <n v="43"/>
    <s v="36-50"/>
    <n v="2363"/>
    <n v="0"/>
    <n v="0"/>
    <n v="1"/>
    <n v="0"/>
    <n v="0"/>
    <n v="0"/>
    <n v="0"/>
    <n v="0"/>
    <n v="1"/>
    <n v="5"/>
    <d v="2016-04-26T00:00:00"/>
    <n v="4"/>
    <s v="April"/>
    <n v="1"/>
    <s v="1583,42997,Low income,182,Low spender,0.0042328534548922,1,1,91,4,0,5,0,1,5,1,1,0,2,7,0,0,0,0,0,0,0,43,36-50,2363,0,0,1,0,0,0,0,0,1,5"/>
    <m/>
    <m/>
    <m/>
    <m/>
  </r>
  <r>
    <n v="1343"/>
    <n v="19485"/>
    <s v="Low income"/>
    <n v="2158"/>
    <s v="High spender"/>
    <n v="0.11075186040544008"/>
    <n v="2"/>
    <n v="0"/>
    <n v="80"/>
    <n v="6"/>
    <n v="0"/>
    <n v="4"/>
    <n v="0"/>
    <n v="0"/>
    <n v="0"/>
    <n v="1"/>
    <n v="1"/>
    <n v="0"/>
    <n v="2"/>
    <n v="7"/>
    <n v="0"/>
    <x v="0"/>
    <n v="0"/>
    <n v="0"/>
    <n v="0"/>
    <n v="0"/>
    <n v="0"/>
    <n v="34"/>
    <s v="24-35"/>
    <n v="2437"/>
    <n v="0"/>
    <n v="0"/>
    <n v="1"/>
    <n v="0"/>
    <n v="0"/>
    <n v="0"/>
    <n v="0"/>
    <n v="1"/>
    <n v="0"/>
    <n v="10"/>
    <d v="2016-02-12T00:00:00"/>
    <n v="2"/>
    <s v="February"/>
    <n v="1"/>
    <s v="1343,19485,Low income,2158,High spender,0.11075186040544,2,0,80,6,0,4,0,0,0,1,1,0,2,7,0,0,0,0,0,0,0,34,24-35,2437,0,0,1,0,0,0,0,1,0,10"/>
    <m/>
    <m/>
    <m/>
    <m/>
  </r>
  <r>
    <n v="1285"/>
    <n v="29298"/>
    <s v="Low income"/>
    <n v="2136"/>
    <s v="High spender"/>
    <n v="7.2906000409584268E-2"/>
    <n v="1"/>
    <n v="1"/>
    <n v="60"/>
    <n v="6"/>
    <n v="0"/>
    <n v="2"/>
    <n v="2"/>
    <n v="0"/>
    <n v="1"/>
    <n v="1"/>
    <n v="1"/>
    <n v="0"/>
    <n v="2"/>
    <n v="5"/>
    <n v="0"/>
    <x v="0"/>
    <n v="0"/>
    <n v="0"/>
    <n v="0"/>
    <n v="0"/>
    <n v="0"/>
    <n v="69"/>
    <s v="66+"/>
    <n v="2454"/>
    <n v="0"/>
    <n v="0"/>
    <n v="0"/>
    <n v="1"/>
    <n v="0"/>
    <n v="0"/>
    <n v="0"/>
    <n v="1"/>
    <n v="0"/>
    <n v="9"/>
    <d v="2016-01-26T00:00:00"/>
    <n v="1"/>
    <s v="January"/>
    <n v="1"/>
    <s v="1285,29298,Low income,2136,High spender,0.0729060004095843,1,1,60,6,0,2,2,0,1,1,1,0,2,5,0,0,0,0,0,0,0,69,66+,2454,0,0,0,1,0,0,0,1,0,9"/>
    <m/>
    <m/>
    <m/>
    <m/>
  </r>
  <r>
    <n v="520"/>
    <n v="7500"/>
    <s v="Low income"/>
    <n v="437"/>
    <s v="Low spender"/>
    <n v="5.8266666666666668E-2"/>
    <n v="0"/>
    <n v="0"/>
    <n v="94"/>
    <n v="0"/>
    <n v="2"/>
    <n v="3"/>
    <n v="4"/>
    <n v="1"/>
    <n v="5"/>
    <n v="1"/>
    <n v="0"/>
    <n v="0"/>
    <n v="3"/>
    <n v="6"/>
    <n v="0"/>
    <x v="0"/>
    <n v="0"/>
    <n v="0"/>
    <n v="0"/>
    <n v="0"/>
    <n v="0"/>
    <n v="33"/>
    <s v="24-35"/>
    <n v="2695"/>
    <n v="0"/>
    <n v="1"/>
    <n v="0"/>
    <n v="0"/>
    <n v="0"/>
    <n v="0"/>
    <n v="1"/>
    <n v="0"/>
    <n v="0"/>
    <n v="5"/>
    <d v="2015-05-30T00:00:00"/>
    <n v="5"/>
    <s v="May"/>
    <n v="1"/>
    <s v="520,7500,Low income,437,Low spender,0.0582666666666667,0,0,94,0,2,3,4,1,5,1,0,0,3,6,0,0,0,0,0,0,0,33,24-35,2695,0,1,0,0,0,0,1,0,0,5"/>
    <m/>
    <m/>
    <m/>
    <m/>
  </r>
  <r>
    <n v="2139"/>
    <n v="28764"/>
    <s v="Low income"/>
    <n v="117"/>
    <s v="Low spender"/>
    <n v="4.067584480600751E-3"/>
    <n v="1"/>
    <n v="1"/>
    <n v="16"/>
    <n v="8"/>
    <n v="0"/>
    <n v="3"/>
    <n v="0"/>
    <n v="0"/>
    <n v="1"/>
    <n v="1"/>
    <n v="1"/>
    <n v="0"/>
    <n v="2"/>
    <n v="8"/>
    <n v="0"/>
    <x v="0"/>
    <n v="1"/>
    <n v="0"/>
    <n v="0"/>
    <n v="0"/>
    <n v="0"/>
    <n v="54"/>
    <s v="50-65"/>
    <n v="2183"/>
    <n v="0"/>
    <n v="0"/>
    <n v="0"/>
    <n v="1"/>
    <n v="0"/>
    <n v="0"/>
    <n v="0"/>
    <n v="0"/>
    <n v="1"/>
    <n v="10"/>
    <d v="2016-10-23T00:00:00"/>
    <n v="10"/>
    <s v="October"/>
    <n v="1"/>
    <s v="2139,28764,Low income,117,Low spender,0.00406758448060075,1,1,16,8,0,3,0,0,1,1,1,0,2,8,0,0,1,0,0,0,0,54,50-65,2183,0,0,0,1,0,0,0,0,1,10"/>
    <m/>
    <m/>
    <m/>
    <m/>
  </r>
  <r>
    <n v="2054"/>
    <n v="32474"/>
    <s v="Low income"/>
    <n v="36"/>
    <s v="Low spender"/>
    <n v="1.1085791710291309E-3"/>
    <n v="1"/>
    <n v="1"/>
    <n v="0"/>
    <n v="10"/>
    <n v="0"/>
    <n v="1"/>
    <n v="0"/>
    <n v="0"/>
    <n v="0"/>
    <n v="1"/>
    <n v="1"/>
    <n v="0"/>
    <n v="2"/>
    <n v="7"/>
    <n v="0"/>
    <x v="0"/>
    <n v="0"/>
    <n v="0"/>
    <n v="0"/>
    <n v="0"/>
    <n v="0"/>
    <n v="53"/>
    <s v="50-65"/>
    <n v="2208"/>
    <n v="0"/>
    <n v="0"/>
    <n v="0"/>
    <n v="1"/>
    <n v="0"/>
    <n v="0"/>
    <n v="1"/>
    <n v="0"/>
    <n v="0"/>
    <n v="11"/>
    <d v="2016-09-28T00:00:00"/>
    <n v="9"/>
    <s v="September"/>
    <n v="1"/>
    <s v="2054,32474,Low income,36,Low spender,0.00110857917102913,1,1,0,10,0,1,0,0,0,1,1,0,2,7,0,0,0,0,0,0,0,53,50-65,2208,0,0,0,1,0,0,1,0,0,11"/>
    <m/>
    <m/>
    <m/>
    <m/>
  </r>
  <r>
    <n v="1399"/>
    <n v="25930"/>
    <s v="Low income"/>
    <n v="268"/>
    <s v="Low spender"/>
    <n v="1.0335518704203624E-2"/>
    <n v="1"/>
    <n v="1"/>
    <n v="87"/>
    <n v="6"/>
    <n v="1"/>
    <n v="2"/>
    <n v="2"/>
    <n v="0"/>
    <n v="4"/>
    <n v="1"/>
    <n v="1"/>
    <n v="0"/>
    <n v="2"/>
    <n v="7"/>
    <n v="0"/>
    <x v="0"/>
    <n v="0"/>
    <n v="0"/>
    <n v="0"/>
    <n v="0"/>
    <n v="0"/>
    <n v="53"/>
    <s v="50-65"/>
    <n v="2421"/>
    <n v="0"/>
    <n v="0"/>
    <n v="1"/>
    <n v="0"/>
    <n v="0"/>
    <n v="0"/>
    <n v="1"/>
    <n v="0"/>
    <n v="0"/>
    <n v="7"/>
    <d v="2016-02-28T00:00:00"/>
    <n v="2"/>
    <s v="February"/>
    <n v="1"/>
    <s v="1399,25930,Low income,268,Low spender,0.0103355187042036,1,1,87,6,1,2,2,0,4,1,1,0,2,7,0,0,0,0,0,0,0,53,50-65,2421,0,0,1,0,0,0,1,0,0,7"/>
    <m/>
    <m/>
    <m/>
    <m/>
  </r>
  <r>
    <n v="1349"/>
    <n v="35946"/>
    <s v="Low income"/>
    <n v="20"/>
    <s v="Low spender"/>
    <n v="5.5639014076670561E-4"/>
    <n v="1"/>
    <n v="1"/>
    <n v="24"/>
    <n v="8"/>
    <n v="0"/>
    <n v="3"/>
    <n v="0"/>
    <n v="0"/>
    <n v="0"/>
    <n v="1"/>
    <n v="0"/>
    <n v="0"/>
    <n v="3"/>
    <n v="5"/>
    <n v="0"/>
    <x v="0"/>
    <n v="0"/>
    <n v="0"/>
    <n v="0"/>
    <n v="0"/>
    <n v="0"/>
    <n v="71"/>
    <s v="66+"/>
    <n v="2434"/>
    <n v="1"/>
    <n v="0"/>
    <n v="0"/>
    <n v="0"/>
    <n v="0"/>
    <n v="0"/>
    <n v="0"/>
    <n v="0"/>
    <n v="1"/>
    <n v="11"/>
    <d v="2016-02-15T00:00:00"/>
    <n v="2"/>
    <s v="February"/>
    <n v="1"/>
    <s v="1349,35946,Low income,20,Low spender,0.000556390140766706,1,1,24,8,0,3,0,0,0,1,0,0,3,5,0,0,0,0,0,0,0,71,66+,2434,1,0,0,0,0,0,0,0,1,11"/>
    <m/>
    <m/>
    <m/>
    <m/>
  </r>
  <r>
    <n v="946"/>
    <n v="22280"/>
    <s v="Low income"/>
    <n v="1736"/>
    <s v="High spender"/>
    <n v="7.7917414721723519E-2"/>
    <n v="1"/>
    <n v="0"/>
    <n v="85"/>
    <n v="2"/>
    <n v="1"/>
    <n v="4"/>
    <n v="3"/>
    <n v="1"/>
    <n v="2"/>
    <n v="1"/>
    <n v="1"/>
    <n v="0"/>
    <n v="2"/>
    <n v="8"/>
    <n v="0"/>
    <x v="0"/>
    <n v="0"/>
    <n v="0"/>
    <n v="0"/>
    <n v="0"/>
    <n v="0"/>
    <n v="45"/>
    <s v="36-50"/>
    <n v="2565"/>
    <n v="0"/>
    <n v="0"/>
    <n v="0"/>
    <n v="1"/>
    <n v="0"/>
    <n v="0"/>
    <n v="1"/>
    <n v="0"/>
    <n v="0"/>
    <n v="9"/>
    <d v="2015-10-07T00:00:00"/>
    <n v="10"/>
    <s v="October"/>
    <n v="1"/>
    <s v="946,22280,Low income,1736,High spender,0.0779174147217235,1,0,85,2,1,4,3,1,2,1,1,0,2,8,0,0,0,0,0,0,0,45,36-50,2565,0,0,0,1,0,0,1,0,0,9"/>
    <m/>
    <m/>
    <m/>
    <m/>
  </r>
  <r>
    <n v="868"/>
    <n v="27590"/>
    <s v="Low income"/>
    <n v="2130"/>
    <s v="High spender"/>
    <n v="7.7201884740848131E-2"/>
    <n v="1"/>
    <n v="0"/>
    <n v="38"/>
    <n v="6"/>
    <n v="0"/>
    <n v="5"/>
    <n v="0"/>
    <n v="0"/>
    <n v="1"/>
    <n v="1"/>
    <n v="1"/>
    <n v="0"/>
    <n v="2"/>
    <n v="7"/>
    <n v="0"/>
    <x v="0"/>
    <n v="0"/>
    <n v="0"/>
    <n v="0"/>
    <n v="0"/>
    <n v="0"/>
    <n v="38"/>
    <s v="36-50"/>
    <n v="2591"/>
    <n v="0"/>
    <n v="0"/>
    <n v="0"/>
    <n v="1"/>
    <n v="0"/>
    <n v="0"/>
    <n v="0"/>
    <n v="1"/>
    <n v="0"/>
    <n v="10"/>
    <d v="2015-09-11T00:00:00"/>
    <n v="9"/>
    <s v="September"/>
    <n v="1"/>
    <s v="868,27590,Low income,2130,High spender,0.0772018847408481,1,0,38,6,0,5,0,0,1,1,1,0,2,7,0,0,0,0,0,0,0,38,36-50,2591,0,0,0,1,0,0,0,1,0,10"/>
    <m/>
    <m/>
    <m/>
    <m/>
  </r>
  <r>
    <n v="459"/>
    <n v="36807"/>
    <s v="Low income"/>
    <n v="1627"/>
    <s v="High spender"/>
    <n v="4.4203548238106884E-2"/>
    <n v="1"/>
    <n v="1"/>
    <n v="88"/>
    <n v="4"/>
    <n v="2"/>
    <n v="5"/>
    <n v="0"/>
    <n v="0"/>
    <n v="5"/>
    <n v="1"/>
    <n v="1"/>
    <n v="0"/>
    <n v="2"/>
    <n v="6"/>
    <n v="0"/>
    <x v="0"/>
    <n v="0"/>
    <n v="0"/>
    <n v="0"/>
    <n v="0"/>
    <n v="0"/>
    <n v="66"/>
    <s v="66+"/>
    <n v="2715"/>
    <n v="0"/>
    <n v="0"/>
    <n v="0"/>
    <n v="1"/>
    <n v="0"/>
    <n v="0"/>
    <n v="1"/>
    <n v="0"/>
    <n v="0"/>
    <n v="6"/>
    <d v="2015-05-10T00:00:00"/>
    <n v="5"/>
    <s v="May"/>
    <n v="1"/>
    <s v="459,36807,Low income,1627,High spender,0.0442035482381069,1,1,88,4,2,5,0,0,5,1,1,0,2,6,0,0,0,0,0,0,0,66,66+,2715,0,0,0,1,0,0,1,0,0,6"/>
    <m/>
    <m/>
    <m/>
    <m/>
  </r>
  <r>
    <n v="2020"/>
    <n v="26868"/>
    <s v="Low income"/>
    <n v="148"/>
    <s v="Low spender"/>
    <n v="5.5084114932261426E-3"/>
    <n v="1"/>
    <n v="0"/>
    <n v="52"/>
    <n v="0"/>
    <n v="0"/>
    <n v="1"/>
    <n v="8"/>
    <n v="3"/>
    <n v="2"/>
    <n v="1"/>
    <n v="1"/>
    <n v="0"/>
    <n v="2"/>
    <n v="7"/>
    <n v="0"/>
    <x v="0"/>
    <n v="0"/>
    <n v="0"/>
    <n v="0"/>
    <n v="0"/>
    <n v="0"/>
    <n v="29"/>
    <s v="24-35"/>
    <n v="2219"/>
    <n v="0"/>
    <n v="0"/>
    <n v="1"/>
    <n v="0"/>
    <n v="0"/>
    <n v="0"/>
    <n v="0"/>
    <n v="0"/>
    <n v="0"/>
    <n v="10"/>
    <d v="2016-09-17T00:00:00"/>
    <n v="9"/>
    <s v="September"/>
    <n v="1"/>
    <s v="2020,26868,Low income,148,Low spender,0.00550841149322614,1,0,52,0,0,1,8,3,2,1,1,0,2,7,0,0,0,0,0,0,0,29,24-35,2219,0,0,1,0,0,0,0,0,0,10"/>
    <m/>
    <m/>
    <m/>
    <m/>
  </r>
  <r>
    <n v="1763"/>
    <n v="41145"/>
    <s v="Low income"/>
    <n v="2105"/>
    <s v="High spender"/>
    <n v="5.1160529833515614E-2"/>
    <n v="1"/>
    <n v="1"/>
    <n v="20"/>
    <n v="9"/>
    <n v="0"/>
    <n v="3"/>
    <n v="0"/>
    <n v="0"/>
    <n v="1"/>
    <n v="1"/>
    <n v="0"/>
    <n v="0"/>
    <n v="3"/>
    <n v="3"/>
    <n v="0"/>
    <x v="0"/>
    <n v="0"/>
    <n v="0"/>
    <n v="0"/>
    <n v="0"/>
    <n v="0"/>
    <n v="70"/>
    <s v="66+"/>
    <n v="2300"/>
    <n v="0"/>
    <n v="1"/>
    <n v="0"/>
    <n v="0"/>
    <n v="0"/>
    <n v="0"/>
    <n v="0"/>
    <n v="0"/>
    <n v="1"/>
    <n v="11"/>
    <d v="2016-06-28T00:00:00"/>
    <n v="6"/>
    <s v="June"/>
    <n v="1"/>
    <s v="1763,41145,Low income,2105,High spender,0.0511605298335156,1,1,20,9,0,3,0,0,1,1,0,0,3,3,0,0,0,0,0,0,0,70,66+,2300,0,1,0,0,0,0,0,0,1,11"/>
    <m/>
    <m/>
    <m/>
    <m/>
  </r>
  <r>
    <n v="1661"/>
    <n v="33181"/>
    <s v="Low income"/>
    <n v="2092"/>
    <s v="High spender"/>
    <n v="6.3048129953889268E-2"/>
    <n v="1"/>
    <n v="0"/>
    <n v="90"/>
    <n v="9"/>
    <n v="0"/>
    <n v="3"/>
    <n v="0"/>
    <n v="0"/>
    <n v="4"/>
    <n v="1"/>
    <n v="1"/>
    <n v="0"/>
    <n v="2"/>
    <n v="6"/>
    <n v="0"/>
    <x v="0"/>
    <n v="1"/>
    <n v="0"/>
    <n v="0"/>
    <n v="0"/>
    <n v="0"/>
    <n v="44"/>
    <s v="36-50"/>
    <n v="2336"/>
    <n v="0"/>
    <n v="1"/>
    <n v="0"/>
    <n v="0"/>
    <n v="0"/>
    <n v="0"/>
    <n v="0"/>
    <n v="1"/>
    <n v="0"/>
    <n v="8"/>
    <d v="2016-05-23T00:00:00"/>
    <n v="5"/>
    <s v="May"/>
    <n v="1"/>
    <s v="1661,33181,Low income,2092,High spender,0.0630481299538893,1,0,90,9,0,3,0,0,4,1,1,0,2,6,0,0,1,0,0,0,0,44,36-50,2336,0,1,0,0,0,0,0,1,0,8"/>
    <m/>
    <m/>
    <m/>
    <m/>
  </r>
  <r>
    <n v="1111"/>
    <n v="25252"/>
    <s v="Low income"/>
    <n v="1241"/>
    <s v="High spender"/>
    <n v="4.9144622208141926E-2"/>
    <n v="1"/>
    <n v="0"/>
    <n v="26"/>
    <n v="1"/>
    <n v="3"/>
    <n v="4"/>
    <n v="2"/>
    <n v="2"/>
    <n v="6"/>
    <n v="1"/>
    <n v="1"/>
    <n v="0"/>
    <n v="2"/>
    <n v="8"/>
    <n v="0"/>
    <x v="0"/>
    <n v="0"/>
    <n v="0"/>
    <n v="0"/>
    <n v="0"/>
    <n v="0"/>
    <n v="34"/>
    <s v="24-35"/>
    <n v="2511"/>
    <n v="0"/>
    <n v="1"/>
    <n v="0"/>
    <n v="0"/>
    <n v="0"/>
    <n v="0"/>
    <n v="1"/>
    <n v="0"/>
    <n v="0"/>
    <n v="6"/>
    <d v="2015-11-30T00:00:00"/>
    <n v="11"/>
    <s v="November"/>
    <n v="1"/>
    <s v="1111,25252,Low income,1241,High spender,0.0491446222081419,1,0,26,1,3,4,2,2,6,1,1,0,2,8,0,0,0,0,0,0,0,34,24-35,2511,0,1,0,0,0,0,1,0,0,6"/>
    <m/>
    <m/>
    <m/>
    <m/>
  </r>
  <r>
    <n v="1049"/>
    <n v="26304"/>
    <s v="Low income"/>
    <n v="1500"/>
    <s v="High spender"/>
    <n v="5.7025547445255474E-2"/>
    <n v="1"/>
    <n v="0"/>
    <n v="5"/>
    <n v="4"/>
    <n v="1"/>
    <n v="5"/>
    <n v="2"/>
    <n v="0"/>
    <n v="4"/>
    <n v="1"/>
    <n v="1"/>
    <n v="0"/>
    <n v="2"/>
    <n v="7"/>
    <n v="0"/>
    <x v="0"/>
    <n v="0"/>
    <n v="0"/>
    <n v="0"/>
    <n v="0"/>
    <n v="0"/>
    <n v="51"/>
    <s v="50-65"/>
    <n v="2530"/>
    <n v="0"/>
    <n v="1"/>
    <n v="0"/>
    <n v="0"/>
    <n v="0"/>
    <n v="0"/>
    <n v="1"/>
    <n v="0"/>
    <n v="0"/>
    <n v="8"/>
    <d v="2015-11-11T00:00:00"/>
    <n v="11"/>
    <s v="November"/>
    <n v="1"/>
    <s v="1049,26304,Low income,1500,High spender,0.0570255474452555,1,0,5,4,1,5,2,0,4,1,1,0,2,7,0,0,0,0,0,0,0,51,50-65,2530,0,1,0,0,0,0,1,0,0,8"/>
    <m/>
    <m/>
    <m/>
    <m/>
  </r>
  <r>
    <n v="748"/>
    <n v="17487"/>
    <s v="Low income"/>
    <n v="1661"/>
    <s v="High spender"/>
    <n v="9.4984845885514951E-2"/>
    <n v="1"/>
    <n v="0"/>
    <n v="37"/>
    <n v="0"/>
    <n v="0"/>
    <n v="1"/>
    <n v="7"/>
    <n v="4"/>
    <n v="6"/>
    <n v="1"/>
    <n v="1"/>
    <n v="0"/>
    <n v="2"/>
    <n v="7"/>
    <n v="0"/>
    <x v="0"/>
    <n v="0"/>
    <n v="0"/>
    <n v="0"/>
    <n v="0"/>
    <n v="0"/>
    <n v="31"/>
    <s v="24-35"/>
    <n v="2627"/>
    <n v="0"/>
    <n v="1"/>
    <n v="0"/>
    <n v="0"/>
    <n v="0"/>
    <n v="0"/>
    <n v="0"/>
    <n v="0"/>
    <n v="0"/>
    <n v="6"/>
    <d v="2015-08-06T00:00:00"/>
    <n v="8"/>
    <s v="August"/>
    <n v="1"/>
    <s v="748,17487,Low income,1661,High spender,0.094984845885515,1,0,37,0,0,1,7,4,6,1,1,0,2,7,0,0,0,0,0,0,0,31,24-35,2627,0,1,0,0,0,0,0,0,0,6"/>
    <m/>
    <m/>
    <m/>
    <m/>
  </r>
  <r>
    <n v="455"/>
    <n v="40246"/>
    <s v="Low income"/>
    <n v="2074"/>
    <s v="High spender"/>
    <n v="5.1533071609600953E-2"/>
    <n v="1"/>
    <n v="0"/>
    <n v="68"/>
    <n v="2"/>
    <n v="1"/>
    <n v="6"/>
    <n v="2"/>
    <n v="1"/>
    <n v="1"/>
    <n v="1"/>
    <n v="1"/>
    <n v="0"/>
    <n v="2"/>
    <n v="6"/>
    <n v="0"/>
    <x v="0"/>
    <n v="0"/>
    <n v="0"/>
    <n v="0"/>
    <n v="0"/>
    <n v="0"/>
    <n v="43"/>
    <s v="36-50"/>
    <n v="2716"/>
    <n v="1"/>
    <n v="0"/>
    <n v="0"/>
    <n v="0"/>
    <n v="0"/>
    <n v="0"/>
    <n v="1"/>
    <n v="0"/>
    <n v="0"/>
    <n v="11"/>
    <d v="2015-05-09T00:00:00"/>
    <n v="5"/>
    <s v="May"/>
    <n v="1"/>
    <s v="455,40246,Low income,2074,High spender,0.051533071609601,1,0,68,2,1,6,2,1,1,1,1,0,2,6,0,0,0,0,0,0,0,43,36-50,2716,1,0,0,0,0,0,1,0,0,11"/>
    <m/>
    <m/>
    <m/>
    <m/>
  </r>
  <r>
    <n v="307"/>
    <n v="31880"/>
    <s v="Low income"/>
    <n v="1118"/>
    <s v="High spender"/>
    <n v="3.5069008782936013E-2"/>
    <n v="1"/>
    <n v="0"/>
    <n v="13"/>
    <n v="4"/>
    <n v="1"/>
    <n v="5"/>
    <n v="2"/>
    <n v="0"/>
    <n v="3"/>
    <n v="1"/>
    <n v="1"/>
    <n v="0"/>
    <n v="2"/>
    <n v="8"/>
    <n v="0"/>
    <x v="0"/>
    <n v="0"/>
    <n v="0"/>
    <n v="0"/>
    <n v="0"/>
    <n v="0"/>
    <n v="50"/>
    <s v="36-50"/>
    <n v="2765"/>
    <n v="0"/>
    <n v="0"/>
    <n v="0"/>
    <n v="0"/>
    <n v="1"/>
    <n v="0"/>
    <n v="1"/>
    <n v="0"/>
    <n v="0"/>
    <n v="9"/>
    <d v="2015-03-21T00:00:00"/>
    <n v="3"/>
    <s v="March"/>
    <n v="1"/>
    <s v="307,31880,Low income,1118,High spender,0.035069008782936,1,0,13,4,1,5,2,0,3,1,1,0,2,8,0,0,0,0,0,0,0,50,36-50,2765,0,0,0,0,1,0,1,0,0,9"/>
    <m/>
    <m/>
    <m/>
    <m/>
  </r>
  <r>
    <n v="1917"/>
    <n v="36143"/>
    <s v="Low income"/>
    <n v="1775"/>
    <s v="High spender"/>
    <n v="4.911047782419832E-2"/>
    <n v="1"/>
    <n v="0"/>
    <n v="33"/>
    <n v="12"/>
    <n v="0"/>
    <n v="1"/>
    <n v="0"/>
    <n v="0"/>
    <n v="6"/>
    <n v="1"/>
    <n v="0"/>
    <n v="1"/>
    <n v="2"/>
    <n v="3"/>
    <n v="0"/>
    <x v="0"/>
    <n v="0"/>
    <n v="0"/>
    <n v="0"/>
    <n v="0"/>
    <n v="0"/>
    <n v="39"/>
    <s v="36-50"/>
    <n v="2250"/>
    <n v="0"/>
    <n v="0"/>
    <n v="1"/>
    <n v="0"/>
    <n v="0"/>
    <n v="0"/>
    <n v="0"/>
    <n v="1"/>
    <n v="0"/>
    <n v="7"/>
    <d v="2016-08-17T00:00:00"/>
    <n v="8"/>
    <s v="August"/>
    <n v="1"/>
    <s v="1917,36143,Low income,1775,High spender,0.0491104778241983,1,0,33,12,0,1,0,0,6,1,0,1,2,3,0,0,0,0,0,0,0,39,36-50,2250,0,0,1,0,0,0,0,1,0,7"/>
    <m/>
    <m/>
    <m/>
    <m/>
  </r>
  <r>
    <n v="1631"/>
    <n v="28420"/>
    <s v="Low income"/>
    <n v="1163"/>
    <s v="High spender"/>
    <n v="4.0921885995777618E-2"/>
    <n v="1"/>
    <n v="0"/>
    <n v="36"/>
    <n v="4"/>
    <n v="2"/>
    <n v="5"/>
    <n v="2"/>
    <n v="0"/>
    <n v="0"/>
    <n v="1"/>
    <n v="1"/>
    <n v="0"/>
    <n v="2"/>
    <n v="6"/>
    <n v="0"/>
    <x v="0"/>
    <n v="0"/>
    <n v="0"/>
    <n v="0"/>
    <n v="0"/>
    <n v="0"/>
    <n v="53"/>
    <s v="50-65"/>
    <n v="2346"/>
    <n v="1"/>
    <n v="0"/>
    <n v="0"/>
    <n v="0"/>
    <n v="0"/>
    <n v="0"/>
    <n v="0"/>
    <n v="0"/>
    <n v="1"/>
    <n v="13"/>
    <d v="2016-05-13T00:00:00"/>
    <n v="5"/>
    <s v="May"/>
    <n v="1"/>
    <s v="1631,28420,Low income,1163,High spender,0.0409218859957776,1,0,36,4,2,5,2,0,0,1,1,0,2,6,0,0,0,0,0,0,0,53,50-65,2346,1,0,0,0,0,0,0,0,1,13"/>
    <m/>
    <m/>
    <m/>
    <m/>
  </r>
  <r>
    <n v="1186"/>
    <n v="18100"/>
    <s v="Low income"/>
    <n v="903"/>
    <s v="High spender"/>
    <n v="4.988950276243094E-2"/>
    <n v="0"/>
    <n v="0"/>
    <n v="14"/>
    <n v="3"/>
    <n v="1"/>
    <n v="2"/>
    <n v="4"/>
    <n v="3"/>
    <n v="1"/>
    <n v="1"/>
    <n v="0"/>
    <n v="0"/>
    <n v="3"/>
    <n v="5"/>
    <n v="0"/>
    <x v="0"/>
    <n v="0"/>
    <n v="0"/>
    <n v="0"/>
    <n v="0"/>
    <n v="0"/>
    <n v="74"/>
    <s v="66+"/>
    <n v="2486"/>
    <n v="0"/>
    <n v="1"/>
    <n v="0"/>
    <n v="0"/>
    <n v="0"/>
    <n v="0"/>
    <n v="1"/>
    <n v="0"/>
    <n v="0"/>
    <n v="12"/>
    <d v="2015-12-25T00:00:00"/>
    <n v="12"/>
    <s v="December"/>
    <n v="1"/>
    <s v="1186,18100,Low income,903,High spender,0.0498895027624309,0,0,14,3,1,2,4,3,1,1,0,0,3,5,0,0,0,0,0,0,0,74,66+,2486,0,1,0,0,0,0,1,0,0,12"/>
    <m/>
    <m/>
    <m/>
    <m/>
  </r>
  <r>
    <n v="916"/>
    <n v="36736"/>
    <s v="Low income"/>
    <n v="2074"/>
    <s v="High spender"/>
    <n v="5.6456881533101043E-2"/>
    <n v="1"/>
    <n v="1"/>
    <n v="52"/>
    <n v="10"/>
    <n v="0"/>
    <n v="3"/>
    <n v="0"/>
    <n v="0"/>
    <n v="4"/>
    <n v="1"/>
    <n v="1"/>
    <n v="0"/>
    <n v="2"/>
    <n v="6"/>
    <n v="0"/>
    <x v="0"/>
    <n v="0"/>
    <n v="0"/>
    <n v="0"/>
    <n v="0"/>
    <n v="0"/>
    <n v="57"/>
    <s v="50-65"/>
    <n v="2574"/>
    <n v="0"/>
    <n v="0"/>
    <n v="1"/>
    <n v="0"/>
    <n v="0"/>
    <n v="0"/>
    <n v="0"/>
    <n v="0"/>
    <n v="1"/>
    <n v="9"/>
    <d v="2015-09-28T00:00:00"/>
    <n v="9"/>
    <s v="September"/>
    <n v="1"/>
    <s v="916,36736,Low income,2074,High spender,0.056456881533101,1,1,52,10,0,3,0,0,4,1,1,0,2,6,0,0,0,0,0,0,0,57,50-65,2574,0,0,1,0,0,0,0,0,1,9"/>
    <m/>
    <m/>
    <m/>
    <m/>
  </r>
  <r>
    <n v="536"/>
    <n v="16581"/>
    <s v="Low income"/>
    <n v="2066"/>
    <s v="High spender"/>
    <n v="0.12460044629395091"/>
    <n v="0"/>
    <n v="0"/>
    <n v="51"/>
    <n v="1"/>
    <n v="3"/>
    <n v="4"/>
    <n v="2"/>
    <n v="3"/>
    <n v="11"/>
    <n v="1"/>
    <n v="0"/>
    <n v="0"/>
    <n v="3"/>
    <n v="4"/>
    <n v="0"/>
    <x v="0"/>
    <n v="0"/>
    <n v="0"/>
    <n v="0"/>
    <n v="0"/>
    <n v="0"/>
    <n v="35"/>
    <s v="24-35"/>
    <n v="2692"/>
    <n v="0"/>
    <n v="0"/>
    <n v="1"/>
    <n v="0"/>
    <n v="0"/>
    <n v="0"/>
    <n v="0"/>
    <n v="0"/>
    <n v="0"/>
    <n v="2"/>
    <d v="2015-06-02T00:00:00"/>
    <n v="6"/>
    <s v="June"/>
    <n v="1"/>
    <s v="536,16581,Low income,2066,High spender,0.124600446293951,0,0,51,1,3,4,2,3,11,1,0,0,3,4,0,0,0,0,0,0,0,35,24-35,2692,0,0,1,0,0,0,0,0,0,2"/>
    <m/>
    <m/>
    <m/>
    <m/>
  </r>
  <r>
    <n v="100"/>
    <n v="7500"/>
    <s v="Low income"/>
    <n v="351"/>
    <s v="Low spender"/>
    <n v="4.6800000000000001E-2"/>
    <n v="0"/>
    <n v="1"/>
    <n v="61"/>
    <n v="5"/>
    <n v="2"/>
    <n v="3"/>
    <n v="3"/>
    <n v="0"/>
    <n v="5"/>
    <n v="1"/>
    <n v="1"/>
    <n v="0"/>
    <n v="2"/>
    <n v="8"/>
    <n v="0"/>
    <x v="0"/>
    <n v="0"/>
    <n v="0"/>
    <n v="0"/>
    <n v="0"/>
    <n v="0"/>
    <n v="41"/>
    <s v="36-50"/>
    <n v="2828"/>
    <n v="0"/>
    <n v="1"/>
    <n v="0"/>
    <n v="0"/>
    <n v="0"/>
    <n v="0"/>
    <n v="1"/>
    <n v="0"/>
    <n v="0"/>
    <n v="8"/>
    <d v="2015-01-17T00:00:00"/>
    <n v="1"/>
    <s v="January"/>
    <n v="1"/>
    <s v="100,7500,Low income,351,Low spender,0.0468,0,1,61,5,2,3,3,0,5,1,1,0,2,8,0,0,0,0,0,0,0,41,36-50,2828,0,1,0,0,0,0,1,0,0,8"/>
    <m/>
    <m/>
    <m/>
    <m/>
  </r>
  <r>
    <n v="2098"/>
    <n v="39996"/>
    <s v="Low income"/>
    <n v="56"/>
    <s v="Low spender"/>
    <n v="1.4001400140014001E-3"/>
    <n v="1"/>
    <n v="1"/>
    <n v="85"/>
    <n v="11"/>
    <n v="0"/>
    <n v="3"/>
    <n v="0"/>
    <n v="0"/>
    <n v="1"/>
    <n v="1"/>
    <n v="1"/>
    <n v="0"/>
    <n v="2"/>
    <n v="6"/>
    <n v="0"/>
    <x v="0"/>
    <n v="0"/>
    <n v="0"/>
    <n v="0"/>
    <n v="0"/>
    <n v="0"/>
    <n v="46"/>
    <s v="36-50"/>
    <n v="2197"/>
    <n v="1"/>
    <n v="0"/>
    <n v="0"/>
    <n v="0"/>
    <n v="0"/>
    <n v="0"/>
    <n v="1"/>
    <n v="0"/>
    <n v="0"/>
    <n v="13"/>
    <d v="2016-10-09T00:00:00"/>
    <n v="10"/>
    <s v="October"/>
    <n v="1"/>
    <s v="2098,39996,Low income,56,Low spender,0.0014001400140014,1,1,85,11,0,3,0,0,1,1,1,0,2,6,0,0,0,0,0,0,0,46,36-50,2197,1,0,0,0,0,0,1,0,0,13"/>
    <m/>
    <m/>
    <m/>
    <m/>
  </r>
  <r>
    <n v="1897"/>
    <n v="34242"/>
    <s v="Low income"/>
    <n v="832"/>
    <s v="High spender"/>
    <n v="2.4297646165527716E-2"/>
    <n v="0"/>
    <n v="1"/>
    <n v="25"/>
    <n v="8"/>
    <n v="2"/>
    <n v="4"/>
    <n v="0"/>
    <n v="0"/>
    <n v="1"/>
    <n v="1"/>
    <n v="0"/>
    <n v="0"/>
    <n v="3"/>
    <n v="5"/>
    <n v="0"/>
    <x v="0"/>
    <n v="0"/>
    <n v="0"/>
    <n v="0"/>
    <n v="0"/>
    <n v="0"/>
    <n v="61"/>
    <s v="50-65"/>
    <n v="2257"/>
    <n v="0"/>
    <n v="1"/>
    <n v="0"/>
    <n v="0"/>
    <n v="0"/>
    <n v="0"/>
    <n v="0"/>
    <n v="1"/>
    <n v="0"/>
    <n v="13"/>
    <d v="2016-08-10T00:00:00"/>
    <n v="8"/>
    <s v="August"/>
    <n v="1"/>
    <s v="1897,34242,Low income,832,High spender,0.0242976461655277,0,1,25,8,2,4,0,0,1,1,0,0,3,5,0,0,0,0,0,0,0,61,50-65,2257,0,1,0,0,0,0,0,1,0,13"/>
    <m/>
    <m/>
    <m/>
    <m/>
  </r>
  <r>
    <n v="1711"/>
    <n v="34633"/>
    <s v="Low income"/>
    <n v="2056"/>
    <s v="High spender"/>
    <n v="5.9365345191002804E-2"/>
    <n v="2"/>
    <n v="1"/>
    <n v="31"/>
    <n v="8"/>
    <n v="1"/>
    <n v="5"/>
    <n v="0"/>
    <n v="0"/>
    <n v="1"/>
    <n v="1"/>
    <n v="1"/>
    <n v="0"/>
    <n v="2"/>
    <n v="6"/>
    <n v="0"/>
    <x v="0"/>
    <n v="0"/>
    <n v="0"/>
    <n v="0"/>
    <n v="0"/>
    <n v="0"/>
    <n v="64"/>
    <s v="50-65"/>
    <n v="2316"/>
    <n v="0"/>
    <n v="0"/>
    <n v="0"/>
    <n v="1"/>
    <n v="0"/>
    <n v="0"/>
    <n v="1"/>
    <n v="0"/>
    <n v="0"/>
    <n v="13"/>
    <d v="2016-06-12T00:00:00"/>
    <n v="6"/>
    <s v="June"/>
    <n v="1"/>
    <s v="1711,34633,Low income,2056,High spender,0.0593653451910028,2,1,31,8,1,5,0,0,1,1,1,0,2,6,0,0,0,0,0,0,0,64,50-65,2316,0,0,0,1,0,0,1,0,0,13"/>
    <m/>
    <m/>
    <m/>
    <m/>
  </r>
  <r>
    <n v="1463"/>
    <n v="28359"/>
    <s v="Low income"/>
    <n v="2051"/>
    <s v="High spender"/>
    <n v="7.2322719418879369E-2"/>
    <n v="1"/>
    <n v="0"/>
    <n v="35"/>
    <n v="6"/>
    <n v="0"/>
    <n v="5"/>
    <n v="2"/>
    <n v="1"/>
    <n v="2"/>
    <n v="1"/>
    <n v="1"/>
    <n v="0"/>
    <n v="2"/>
    <n v="7"/>
    <n v="0"/>
    <x v="0"/>
    <n v="0"/>
    <n v="0"/>
    <n v="0"/>
    <n v="0"/>
    <n v="0"/>
    <n v="37"/>
    <s v="36-50"/>
    <n v="2404"/>
    <n v="0"/>
    <n v="0"/>
    <n v="0"/>
    <n v="1"/>
    <n v="0"/>
    <n v="0"/>
    <n v="1"/>
    <n v="0"/>
    <n v="0"/>
    <n v="12"/>
    <d v="2016-03-16T00:00:00"/>
    <n v="3"/>
    <s v="March"/>
    <n v="1"/>
    <s v="1463,28359,Low income,2051,High spender,0.0723227194188794,1,0,35,6,0,5,2,1,2,1,1,0,2,7,0,0,0,0,0,0,0,37,36-50,2404,0,0,0,1,0,0,1,0,0,12"/>
    <m/>
    <m/>
    <m/>
    <m/>
  </r>
  <r>
    <n v="1400"/>
    <n v="37406"/>
    <s v="Low income"/>
    <n v="259"/>
    <s v="Low spender"/>
    <n v="6.9240228840293004E-3"/>
    <n v="1"/>
    <n v="0"/>
    <n v="18"/>
    <n v="2"/>
    <n v="0"/>
    <n v="8"/>
    <n v="2"/>
    <n v="2"/>
    <n v="3"/>
    <n v="1"/>
    <n v="1"/>
    <n v="0"/>
    <n v="2"/>
    <n v="8"/>
    <n v="0"/>
    <x v="0"/>
    <n v="0"/>
    <n v="0"/>
    <n v="0"/>
    <n v="0"/>
    <n v="1"/>
    <n v="40"/>
    <s v="36-50"/>
    <n v="2421"/>
    <n v="0"/>
    <n v="1"/>
    <n v="0"/>
    <n v="0"/>
    <n v="0"/>
    <n v="0"/>
    <n v="1"/>
    <n v="0"/>
    <n v="0"/>
    <n v="11"/>
    <d v="2016-02-28T00:00:00"/>
    <n v="2"/>
    <s v="February"/>
    <n v="1"/>
    <s v="1400,37406,Low income,259,Low spender,0.0069240228840293,1,0,18,2,0,8,2,2,3,1,1,0,2,8,0,0,0,0,0,0,1,40,36-50,2421,0,1,0,0,0,0,1,0,0,11"/>
    <m/>
    <m/>
    <m/>
    <m/>
  </r>
  <r>
    <n v="1277"/>
    <n v="15759"/>
    <s v="Low income"/>
    <n v="950"/>
    <s v="High spender"/>
    <n v="6.0283012881528014E-2"/>
    <n v="0"/>
    <n v="0"/>
    <n v="12"/>
    <n v="1"/>
    <n v="2"/>
    <n v="5"/>
    <n v="6"/>
    <n v="0"/>
    <n v="3"/>
    <n v="1"/>
    <n v="1"/>
    <n v="0"/>
    <n v="2"/>
    <n v="7"/>
    <n v="0"/>
    <x v="0"/>
    <n v="0"/>
    <n v="0"/>
    <n v="0"/>
    <n v="0"/>
    <n v="0"/>
    <n v="64"/>
    <s v="50-65"/>
    <n v="2456"/>
    <n v="0"/>
    <n v="1"/>
    <n v="0"/>
    <n v="0"/>
    <n v="0"/>
    <n v="0"/>
    <n v="1"/>
    <n v="0"/>
    <n v="0"/>
    <n v="11"/>
    <d v="2016-01-24T00:00:00"/>
    <n v="1"/>
    <s v="January"/>
    <n v="1"/>
    <s v="1277,15759,Low income,950,High spender,0.060283012881528,0,0,12,1,2,5,6,0,3,1,1,0,2,7,0,0,0,0,0,0,0,64,50-65,2456,0,1,0,0,0,0,1,0,0,11"/>
    <m/>
    <m/>
    <m/>
    <m/>
  </r>
  <r>
    <n v="1034"/>
    <n v="22775"/>
    <s v="Low income"/>
    <n v="75"/>
    <s v="Low spender"/>
    <n v="3.2930845225027441E-3"/>
    <n v="1"/>
    <n v="0"/>
    <n v="40"/>
    <n v="5"/>
    <n v="1"/>
    <n v="8"/>
    <n v="0"/>
    <n v="0"/>
    <n v="1"/>
    <n v="1"/>
    <n v="1"/>
    <n v="0"/>
    <n v="2"/>
    <n v="8"/>
    <n v="0"/>
    <x v="0"/>
    <n v="0"/>
    <n v="0"/>
    <n v="0"/>
    <n v="0"/>
    <n v="0"/>
    <n v="42"/>
    <s v="36-50"/>
    <n v="2534"/>
    <n v="0"/>
    <n v="0"/>
    <n v="0"/>
    <n v="1"/>
    <n v="0"/>
    <n v="0"/>
    <n v="1"/>
    <n v="0"/>
    <n v="0"/>
    <n v="13"/>
    <d v="2015-11-07T00:00:00"/>
    <n v="11"/>
    <s v="November"/>
    <n v="1"/>
    <s v="1034,22775,Low income,75,Low spender,0.00329308452250274,1,0,40,5,1,8,0,0,1,1,1,0,2,8,0,0,0,0,0,0,0,42,36-50,2534,0,0,0,1,0,0,1,0,0,13"/>
    <m/>
    <m/>
    <m/>
    <m/>
  </r>
  <r>
    <n v="670"/>
    <n v="18169"/>
    <s v="Low income"/>
    <n v="300"/>
    <s v="Low spender"/>
    <n v="1.6511640706698222E-2"/>
    <n v="1"/>
    <n v="0"/>
    <n v="40"/>
    <n v="9"/>
    <n v="0"/>
    <n v="5"/>
    <n v="0"/>
    <n v="0"/>
    <n v="7"/>
    <n v="1"/>
    <n v="1"/>
    <n v="0"/>
    <n v="2"/>
    <n v="8"/>
    <n v="0"/>
    <x v="0"/>
    <n v="0"/>
    <n v="0"/>
    <n v="0"/>
    <n v="0"/>
    <n v="0"/>
    <n v="35"/>
    <s v="24-35"/>
    <n v="2654"/>
    <n v="0"/>
    <n v="1"/>
    <n v="0"/>
    <n v="0"/>
    <n v="0"/>
    <n v="0"/>
    <n v="0"/>
    <n v="0"/>
    <n v="1"/>
    <n v="7"/>
    <d v="2015-07-10T00:00:00"/>
    <n v="7"/>
    <s v="July"/>
    <n v="1"/>
    <s v="670,18169,Low income,300,Low spender,0.0165116407066982,1,0,40,9,0,5,0,0,7,1,1,0,2,8,0,0,0,0,0,0,0,35,24-35,2654,0,1,0,0,0,0,0,0,1,7"/>
    <m/>
    <m/>
    <m/>
    <m/>
  </r>
  <r>
    <n v="2103"/>
    <n v="18988"/>
    <s v="Low income"/>
    <n v="2012"/>
    <s v="High spender"/>
    <n v="0.10596165999578681"/>
    <n v="1"/>
    <n v="0"/>
    <n v="43"/>
    <n v="6"/>
    <n v="0"/>
    <n v="6"/>
    <n v="2"/>
    <n v="1"/>
    <n v="1"/>
    <n v="2"/>
    <n v="1"/>
    <n v="0"/>
    <n v="3"/>
    <n v="7"/>
    <n v="0"/>
    <x v="0"/>
    <n v="0"/>
    <n v="0"/>
    <n v="0"/>
    <n v="0"/>
    <n v="0"/>
    <n v="36"/>
    <s v="36-50"/>
    <n v="2196"/>
    <n v="0"/>
    <n v="1"/>
    <n v="0"/>
    <n v="0"/>
    <n v="0"/>
    <n v="0"/>
    <n v="0"/>
    <n v="0"/>
    <n v="1"/>
    <n v="14"/>
    <d v="2016-10-10T00:00:00"/>
    <n v="10"/>
    <s v="October"/>
    <n v="1"/>
    <s v="2103,18988,Low income,2012,High spender,0.105961659995787,1,0,43,6,0,6,2,1,1,2,1,0,3,7,0,0,0,0,0,0,0,36,36-50,2196,0,1,0,0,0,0,0,0,1,14"/>
    <m/>
    <m/>
    <m/>
    <m/>
  </r>
  <r>
    <n v="1973"/>
    <n v="15033"/>
    <s v="Low income"/>
    <n v="611"/>
    <s v="High spender"/>
    <n v="4.0643916716556906E-2"/>
    <n v="0"/>
    <n v="0"/>
    <n v="37"/>
    <n v="0"/>
    <n v="4"/>
    <n v="5"/>
    <n v="6"/>
    <n v="0"/>
    <n v="4"/>
    <n v="1"/>
    <n v="1"/>
    <n v="0"/>
    <n v="3"/>
    <n v="3"/>
    <n v="0"/>
    <x v="0"/>
    <n v="0"/>
    <n v="0"/>
    <n v="0"/>
    <n v="0"/>
    <n v="0"/>
    <n v="69"/>
    <s v="66+"/>
    <n v="2233"/>
    <n v="0"/>
    <n v="0"/>
    <n v="1"/>
    <n v="0"/>
    <n v="0"/>
    <n v="0"/>
    <n v="1"/>
    <n v="0"/>
    <n v="0"/>
    <n v="11"/>
    <d v="2016-09-03T00:00:00"/>
    <n v="9"/>
    <s v="September"/>
    <n v="1"/>
    <s v="1973,15033,Low income,611,High spender,0.0406439167165569,0,0,37,0,4,5,6,0,4,1,1,0,3,3,0,0,0,0,0,0,0,69,66+,2233,0,0,1,0,0,0,1,0,0,11"/>
    <m/>
    <m/>
    <m/>
    <m/>
  </r>
  <r>
    <n v="1854"/>
    <n v="46102"/>
    <s v="Low income"/>
    <n v="1995"/>
    <s v="High spender"/>
    <n v="4.3273610689341026E-2"/>
    <n v="2"/>
    <n v="1"/>
    <n v="3"/>
    <n v="14"/>
    <n v="0"/>
    <n v="1"/>
    <n v="0"/>
    <n v="0"/>
    <n v="1"/>
    <n v="1"/>
    <n v="1"/>
    <n v="0"/>
    <n v="2"/>
    <n v="7"/>
    <n v="0"/>
    <x v="0"/>
    <n v="0"/>
    <n v="0"/>
    <n v="0"/>
    <n v="0"/>
    <n v="0"/>
    <n v="58"/>
    <s v="50-65"/>
    <n v="2270"/>
    <n v="1"/>
    <n v="0"/>
    <n v="0"/>
    <n v="0"/>
    <n v="0"/>
    <n v="0"/>
    <n v="1"/>
    <n v="0"/>
    <n v="0"/>
    <n v="14"/>
    <d v="2016-07-28T00:00:00"/>
    <n v="7"/>
    <s v="July"/>
    <n v="1"/>
    <s v="1854,46102,Low income,1995,High spender,0.043273610689341,2,1,3,14,0,1,0,0,1,1,1,0,2,7,0,0,0,0,0,0,0,58,50-65,2270,1,0,0,0,0,0,1,0,0,14"/>
    <m/>
    <m/>
    <m/>
    <m/>
  </r>
  <r>
    <n v="1587"/>
    <n v="40737"/>
    <s v="Low income"/>
    <n v="19"/>
    <s v="Low spender"/>
    <n v="4.6640646095686967E-4"/>
    <n v="2"/>
    <n v="1"/>
    <n v="24"/>
    <n v="11"/>
    <n v="0"/>
    <n v="4"/>
    <n v="0"/>
    <n v="0"/>
    <n v="2"/>
    <n v="1"/>
    <n v="1"/>
    <n v="0"/>
    <n v="2"/>
    <n v="8"/>
    <n v="0"/>
    <x v="0"/>
    <n v="0"/>
    <n v="0"/>
    <n v="0"/>
    <n v="0"/>
    <n v="0"/>
    <n v="63"/>
    <s v="50-65"/>
    <n v="2362"/>
    <n v="0"/>
    <n v="0"/>
    <n v="1"/>
    <n v="0"/>
    <n v="0"/>
    <n v="0"/>
    <n v="0"/>
    <n v="0"/>
    <n v="1"/>
    <n v="13"/>
    <d v="2016-04-27T00:00:00"/>
    <n v="4"/>
    <s v="April"/>
    <n v="1"/>
    <s v="1587,40737,Low income,19,Low spender,0.00046640646095687,2,1,24,11,0,4,0,0,2,1,1,0,2,8,0,0,0,0,0,0,0,63,50-65,2362,0,0,1,0,0,0,0,0,1,13"/>
    <m/>
    <m/>
    <m/>
    <m/>
  </r>
  <r>
    <n v="1461"/>
    <n v="29938"/>
    <s v="Low income"/>
    <n v="84"/>
    <s v="Low spender"/>
    <n v="2.8057986505444586E-3"/>
    <n v="1"/>
    <n v="0"/>
    <n v="52"/>
    <n v="3"/>
    <n v="3"/>
    <n v="7"/>
    <n v="0"/>
    <n v="2"/>
    <n v="11"/>
    <n v="2"/>
    <n v="1"/>
    <n v="0"/>
    <n v="3"/>
    <n v="6"/>
    <n v="0"/>
    <x v="0"/>
    <n v="0"/>
    <n v="0"/>
    <n v="0"/>
    <n v="0"/>
    <n v="0"/>
    <n v="35"/>
    <s v="24-35"/>
    <n v="2404"/>
    <n v="0"/>
    <n v="0"/>
    <n v="1"/>
    <n v="0"/>
    <n v="0"/>
    <n v="0"/>
    <n v="1"/>
    <n v="0"/>
    <n v="0"/>
    <n v="4"/>
    <d v="2016-03-16T00:00:00"/>
    <n v="3"/>
    <s v="March"/>
    <n v="1"/>
    <s v="1461,29938,Low income,84,Low spender,0.00280579865054446,1,0,52,3,3,7,0,2,11,2,1,0,3,6,0,0,0,0,0,0,0,35,24-35,2404,0,0,1,0,0,0,1,0,0,4"/>
    <m/>
    <m/>
    <m/>
    <m/>
  </r>
  <r>
    <n v="1406"/>
    <n v="24163"/>
    <s v="Low income"/>
    <n v="1987"/>
    <s v="High spender"/>
    <n v="8.2233166411455533E-2"/>
    <n v="1"/>
    <n v="1"/>
    <n v="3"/>
    <n v="4"/>
    <n v="1"/>
    <n v="7"/>
    <n v="2"/>
    <n v="1"/>
    <n v="2"/>
    <n v="2"/>
    <n v="1"/>
    <n v="0"/>
    <n v="3"/>
    <n v="4"/>
    <n v="0"/>
    <x v="0"/>
    <n v="0"/>
    <n v="0"/>
    <n v="0"/>
    <n v="0"/>
    <n v="0"/>
    <n v="50"/>
    <s v="36-50"/>
    <n v="2419"/>
    <n v="0"/>
    <n v="0"/>
    <n v="1"/>
    <n v="0"/>
    <n v="0"/>
    <n v="0"/>
    <n v="1"/>
    <n v="0"/>
    <n v="0"/>
    <n v="13"/>
    <d v="2016-03-01T00:00:00"/>
    <n v="3"/>
    <s v="March"/>
    <n v="1"/>
    <s v="1406,24163,Low income,1987,High spender,0.0822331664114555,1,1,3,4,1,7,2,1,2,2,1,0,3,4,0,0,0,0,0,0,0,50,36-50,2419,0,0,1,0,0,0,1,0,0,13"/>
    <m/>
    <m/>
    <m/>
    <m/>
  </r>
  <r>
    <n v="1217"/>
    <n v="40479"/>
    <s v="Low income"/>
    <n v="1974"/>
    <s v="High spender"/>
    <n v="4.8766026828726008E-2"/>
    <n v="1"/>
    <n v="0"/>
    <n v="95"/>
    <n v="5"/>
    <n v="0"/>
    <n v="8"/>
    <n v="2"/>
    <n v="0"/>
    <n v="0"/>
    <n v="1"/>
    <n v="0"/>
    <n v="0"/>
    <n v="3"/>
    <n v="4"/>
    <n v="0"/>
    <x v="0"/>
    <n v="0"/>
    <n v="0"/>
    <n v="0"/>
    <n v="0"/>
    <n v="0"/>
    <n v="38"/>
    <s v="36-50"/>
    <n v="2475"/>
    <n v="0"/>
    <n v="0"/>
    <n v="0"/>
    <n v="1"/>
    <n v="0"/>
    <n v="0"/>
    <n v="1"/>
    <n v="0"/>
    <n v="0"/>
    <n v="15"/>
    <d v="2016-01-05T00:00:00"/>
    <n v="1"/>
    <s v="January"/>
    <n v="1"/>
    <s v="1217,40479,Low income,1974,High spender,0.048766026828726,1,0,95,5,0,8,2,0,0,1,0,0,3,4,0,0,0,0,0,0,0,38,36-50,2475,0,0,0,1,0,0,1,0,0,15"/>
    <m/>
    <m/>
    <m/>
    <m/>
  </r>
  <r>
    <n v="1212"/>
    <n v="27190"/>
    <s v="Low income"/>
    <n v="1966"/>
    <s v="High spender"/>
    <n v="7.2305994851048175E-2"/>
    <n v="1"/>
    <n v="0"/>
    <n v="13"/>
    <n v="1"/>
    <n v="6"/>
    <n v="7"/>
    <n v="0"/>
    <n v="1"/>
    <n v="3"/>
    <n v="1"/>
    <n v="1"/>
    <n v="0"/>
    <n v="2"/>
    <n v="8"/>
    <n v="0"/>
    <x v="0"/>
    <n v="1"/>
    <n v="0"/>
    <n v="0"/>
    <n v="0"/>
    <n v="1"/>
    <n v="47"/>
    <s v="36-50"/>
    <n v="2477"/>
    <n v="0"/>
    <n v="0"/>
    <n v="0"/>
    <n v="1"/>
    <n v="0"/>
    <n v="0"/>
    <n v="0"/>
    <n v="0"/>
    <n v="0"/>
    <n v="12"/>
    <d v="2016-01-03T00:00:00"/>
    <n v="1"/>
    <s v="January"/>
    <n v="1"/>
    <s v="1212,27190,Low income,1966,High spender,0.0723059948510482,1,0,13,1,6,7,0,1,3,1,1,0,2,8,0,0,1,0,0,0,1,47,36-50,2477,0,0,0,1,0,0,0,0,0,12"/>
    <m/>
    <m/>
    <m/>
    <m/>
  </r>
  <r>
    <n v="1144"/>
    <n v="36627"/>
    <s v="Low income"/>
    <n v="1954"/>
    <s v="High spender"/>
    <n v="5.3348622600813606E-2"/>
    <n v="2"/>
    <n v="0"/>
    <n v="78"/>
    <n v="9"/>
    <n v="1"/>
    <n v="5"/>
    <n v="0"/>
    <n v="0"/>
    <n v="1"/>
    <n v="1"/>
    <n v="0"/>
    <n v="0"/>
    <n v="3"/>
    <n v="5"/>
    <n v="0"/>
    <x v="0"/>
    <n v="0"/>
    <n v="0"/>
    <n v="0"/>
    <n v="0"/>
    <n v="0"/>
    <n v="45"/>
    <s v="36-50"/>
    <n v="2500"/>
    <n v="1"/>
    <n v="0"/>
    <n v="0"/>
    <n v="0"/>
    <n v="0"/>
    <n v="0"/>
    <n v="1"/>
    <n v="0"/>
    <n v="0"/>
    <n v="14"/>
    <d v="2015-12-11T00:00:00"/>
    <n v="12"/>
    <s v="December"/>
    <n v="1"/>
    <s v="1144,36627,Low income,1954,High spender,0.0533486226008136,2,0,78,9,1,5,0,0,1,1,0,0,3,5,0,0,0,0,0,0,0,45,36-50,2500,1,0,0,0,0,0,1,0,0,14"/>
    <m/>
    <m/>
    <m/>
    <m/>
  </r>
  <r>
    <n v="1114"/>
    <n v="23295"/>
    <s v="Low income"/>
    <n v="1949"/>
    <s v="High spender"/>
    <n v="8.3666022751663446E-2"/>
    <n v="0"/>
    <n v="0"/>
    <n v="72"/>
    <n v="0"/>
    <n v="0"/>
    <n v="1"/>
    <n v="2"/>
    <n v="12"/>
    <n v="5"/>
    <n v="1"/>
    <n v="1"/>
    <n v="0"/>
    <n v="2"/>
    <n v="8"/>
    <n v="0"/>
    <x v="0"/>
    <n v="0"/>
    <n v="0"/>
    <n v="0"/>
    <n v="0"/>
    <n v="0"/>
    <n v="61"/>
    <s v="50-65"/>
    <n v="2510"/>
    <n v="1"/>
    <n v="0"/>
    <n v="0"/>
    <n v="0"/>
    <n v="0"/>
    <n v="0"/>
    <n v="1"/>
    <n v="0"/>
    <n v="0"/>
    <n v="10"/>
    <d v="2015-12-01T00:00:00"/>
    <n v="12"/>
    <s v="December"/>
    <n v="1"/>
    <s v="1114,23295,Low income,1949,High spender,0.0836660227516634,0,0,72,0,0,1,2,12,5,1,1,0,2,8,0,0,0,0,0,0,0,61,50-65,2510,1,0,0,0,0,0,1,0,0,10"/>
    <m/>
    <m/>
    <m/>
    <m/>
  </r>
  <r>
    <n v="1024"/>
    <n v="31859"/>
    <s v="Low income"/>
    <n v="306"/>
    <s v="Low spender"/>
    <n v="9.6048212436046325E-3"/>
    <n v="1"/>
    <n v="0"/>
    <n v="77"/>
    <n v="3"/>
    <n v="1"/>
    <n v="3"/>
    <n v="8"/>
    <n v="0"/>
    <n v="5"/>
    <n v="1"/>
    <n v="1"/>
    <n v="0"/>
    <n v="2"/>
    <n v="7"/>
    <n v="0"/>
    <x v="0"/>
    <n v="0"/>
    <n v="0"/>
    <n v="0"/>
    <n v="0"/>
    <n v="0"/>
    <n v="44"/>
    <s v="36-50"/>
    <n v="2539"/>
    <n v="1"/>
    <n v="0"/>
    <n v="0"/>
    <n v="0"/>
    <n v="0"/>
    <n v="0"/>
    <n v="1"/>
    <n v="0"/>
    <n v="0"/>
    <n v="10"/>
    <d v="2015-11-02T00:00:00"/>
    <n v="11"/>
    <s v="November"/>
    <n v="1"/>
    <s v="1024,31859,Low income,306,Low spender,0.00960482124360463,1,0,77,3,1,3,8,0,5,1,1,0,2,7,0,0,0,0,0,0,0,44,36-50,2539,1,0,0,0,0,0,1,0,0,10"/>
    <m/>
    <m/>
    <m/>
    <m/>
  </r>
  <r>
    <n v="2155"/>
    <n v="33279"/>
    <s v="Low income"/>
    <n v="1931"/>
    <s v="High spender"/>
    <n v="5.8024580065506773E-2"/>
    <n v="0"/>
    <n v="0"/>
    <n v="29"/>
    <n v="10"/>
    <n v="3"/>
    <n v="3"/>
    <n v="0"/>
    <n v="0"/>
    <n v="0"/>
    <n v="1"/>
    <n v="0"/>
    <n v="0"/>
    <n v="3"/>
    <n v="3"/>
    <n v="0"/>
    <x v="0"/>
    <n v="0"/>
    <n v="0"/>
    <n v="0"/>
    <n v="0"/>
    <n v="0"/>
    <n v="54"/>
    <s v="50-65"/>
    <n v="2176"/>
    <n v="0"/>
    <n v="0"/>
    <n v="1"/>
    <n v="0"/>
    <n v="0"/>
    <n v="0"/>
    <n v="1"/>
    <n v="0"/>
    <n v="0"/>
    <n v="16"/>
    <d v="2016-10-30T00:00:00"/>
    <n v="10"/>
    <s v="October"/>
    <n v="1"/>
    <s v="2155,33279,Low income,1931,High spender,0.0580245800655068,0,0,29,10,3,3,0,0,0,1,0,0,3,3,0,0,0,0,0,0,0,54,50-65,2176,0,0,1,0,0,0,1,0,0,16"/>
    <m/>
    <m/>
    <m/>
    <m/>
  </r>
  <r>
    <n v="2137"/>
    <n v="31686"/>
    <s v="Low income"/>
    <n v="1924"/>
    <s v="High spender"/>
    <n v="6.0720823076437544E-2"/>
    <n v="1"/>
    <n v="1"/>
    <n v="31"/>
    <n v="11"/>
    <n v="0"/>
    <n v="5"/>
    <n v="0"/>
    <n v="0"/>
    <n v="1"/>
    <n v="2"/>
    <n v="1"/>
    <n v="0"/>
    <n v="3"/>
    <n v="6"/>
    <n v="0"/>
    <x v="0"/>
    <n v="0"/>
    <n v="0"/>
    <n v="0"/>
    <n v="0"/>
    <n v="0"/>
    <n v="56"/>
    <s v="50-65"/>
    <n v="2183"/>
    <n v="0"/>
    <n v="1"/>
    <n v="0"/>
    <n v="0"/>
    <n v="0"/>
    <n v="0"/>
    <n v="0"/>
    <n v="0"/>
    <n v="1"/>
    <n v="15"/>
    <d v="2016-10-23T00:00:00"/>
    <n v="10"/>
    <s v="October"/>
    <n v="1"/>
    <s v="2137,31686,Low income,1924,High spender,0.0607208230764375,1,1,31,11,0,5,0,0,1,2,1,0,3,6,0,0,0,0,0,0,0,56,50-65,2183,0,1,0,0,0,0,0,0,1,15"/>
    <m/>
    <m/>
    <m/>
    <m/>
  </r>
  <r>
    <n v="2080"/>
    <n v="20518"/>
    <s v="Low income"/>
    <n v="551"/>
    <s v="Low spender"/>
    <n v="2.6854469246515255E-2"/>
    <n v="1"/>
    <n v="0"/>
    <n v="58"/>
    <n v="4"/>
    <n v="1"/>
    <n v="6"/>
    <n v="4"/>
    <n v="1"/>
    <n v="9"/>
    <n v="1"/>
    <n v="1"/>
    <n v="1"/>
    <n v="2"/>
    <n v="5"/>
    <n v="0"/>
    <x v="0"/>
    <n v="0"/>
    <n v="0"/>
    <n v="0"/>
    <n v="0"/>
    <n v="0"/>
    <n v="32"/>
    <s v="24-35"/>
    <n v="2201"/>
    <n v="0"/>
    <n v="0"/>
    <n v="1"/>
    <n v="0"/>
    <n v="0"/>
    <n v="0"/>
    <n v="1"/>
    <n v="0"/>
    <n v="0"/>
    <n v="7"/>
    <d v="2016-10-05T00:00:00"/>
    <n v="10"/>
    <s v="October"/>
    <n v="1"/>
    <s v="2080,20518,Low income,551,Low spender,0.0268544692465153,1,0,58,4,1,6,4,1,9,1,1,1,2,5,0,0,0,0,0,0,0,32,24-35,2201,0,0,1,0,0,0,1,0,0,7"/>
    <m/>
    <m/>
    <m/>
    <m/>
  </r>
  <r>
    <n v="2065"/>
    <n v="52195"/>
    <s v="High income"/>
    <n v="1029"/>
    <s v="High spender"/>
    <n v="1.9714532043299166E-2"/>
    <n v="2"/>
    <n v="1"/>
    <n v="2"/>
    <n v="12"/>
    <n v="0"/>
    <n v="4"/>
    <n v="0"/>
    <n v="0"/>
    <n v="1"/>
    <n v="1"/>
    <n v="1"/>
    <n v="0"/>
    <n v="2"/>
    <n v="8"/>
    <n v="0"/>
    <x v="0"/>
    <n v="0"/>
    <n v="0"/>
    <n v="0"/>
    <n v="0"/>
    <n v="0"/>
    <n v="42"/>
    <s v="36-50"/>
    <n v="2207"/>
    <n v="0"/>
    <n v="0"/>
    <n v="1"/>
    <n v="0"/>
    <n v="0"/>
    <n v="1"/>
    <n v="0"/>
    <n v="0"/>
    <n v="0"/>
    <n v="15"/>
    <d v="2016-09-29T00:00:00"/>
    <n v="9"/>
    <s v="September"/>
    <n v="1"/>
    <s v="2065,52195,High income,1029,High spender,0.0197145320432992,2,1,2,12,0,4,0,0,1,1,1,0,2,8,0,0,0,0,0,0,0,42,36-50,2207,0,0,1,0,0,1,0,0,0,15"/>
    <m/>
    <m/>
    <m/>
    <m/>
  </r>
  <r>
    <n v="2056"/>
    <n v="20587"/>
    <s v="Low income"/>
    <n v="179"/>
    <s v="Low spender"/>
    <n v="8.6948074027298778E-3"/>
    <n v="1"/>
    <n v="0"/>
    <n v="39"/>
    <n v="2"/>
    <n v="3"/>
    <n v="6"/>
    <n v="4"/>
    <n v="1"/>
    <n v="9"/>
    <n v="1"/>
    <n v="1"/>
    <n v="1"/>
    <n v="2"/>
    <n v="7"/>
    <n v="0"/>
    <x v="0"/>
    <n v="0"/>
    <n v="0"/>
    <n v="0"/>
    <n v="0"/>
    <n v="0"/>
    <n v="50"/>
    <s v="36-50"/>
    <n v="2208"/>
    <n v="0"/>
    <n v="0"/>
    <n v="1"/>
    <n v="0"/>
    <n v="0"/>
    <n v="0"/>
    <n v="1"/>
    <n v="0"/>
    <n v="0"/>
    <n v="7"/>
    <d v="2016-09-28T00:00:00"/>
    <n v="9"/>
    <s v="September"/>
    <n v="1"/>
    <s v="2056,20587,Low income,179,Low spender,0.00869480740272988,1,0,39,2,3,6,4,1,9,1,1,1,2,7,0,0,0,0,0,0,0,50,36-50,2208,0,0,1,0,0,0,1,0,0,7"/>
    <m/>
    <m/>
    <m/>
    <m/>
  </r>
  <r>
    <n v="2047"/>
    <n v="26954"/>
    <s v="Low income"/>
    <n v="363"/>
    <s v="Low spender"/>
    <n v="1.3467388884766639E-2"/>
    <n v="1"/>
    <n v="0"/>
    <n v="17"/>
    <n v="4"/>
    <n v="1"/>
    <n v="11"/>
    <n v="0"/>
    <n v="0"/>
    <n v="1"/>
    <n v="1"/>
    <n v="1"/>
    <n v="0"/>
    <n v="2"/>
    <n v="7"/>
    <n v="0"/>
    <x v="0"/>
    <n v="0"/>
    <n v="0"/>
    <n v="0"/>
    <n v="0"/>
    <n v="0"/>
    <n v="49"/>
    <s v="36-50"/>
    <n v="2211"/>
    <n v="0"/>
    <n v="0"/>
    <n v="1"/>
    <n v="0"/>
    <n v="0"/>
    <n v="0"/>
    <n v="1"/>
    <n v="0"/>
    <n v="0"/>
    <n v="15"/>
    <d v="2016-09-25T00:00:00"/>
    <n v="9"/>
    <s v="September"/>
    <n v="1"/>
    <s v="2047,26954,Low income,363,Low spender,0.0134673888847666,1,0,17,4,1,11,0,0,1,1,1,0,2,7,0,0,0,0,0,0,0,49,36-50,2211,0,0,1,0,0,0,1,0,0,15"/>
    <m/>
    <m/>
    <m/>
    <m/>
  </r>
  <r>
    <n v="1860"/>
    <n v="30772"/>
    <s v="Low income"/>
    <n v="1920"/>
    <s v="High spender"/>
    <n v="6.2394384505394515E-2"/>
    <n v="1"/>
    <n v="1"/>
    <n v="89"/>
    <n v="7"/>
    <n v="2"/>
    <n v="4"/>
    <n v="2"/>
    <n v="1"/>
    <n v="4"/>
    <n v="1"/>
    <n v="1"/>
    <n v="0"/>
    <n v="2"/>
    <n v="6"/>
    <n v="0"/>
    <x v="0"/>
    <n v="0"/>
    <n v="0"/>
    <n v="0"/>
    <n v="0"/>
    <n v="0"/>
    <n v="44"/>
    <s v="36-50"/>
    <n v="2268"/>
    <n v="0"/>
    <n v="1"/>
    <n v="0"/>
    <n v="0"/>
    <n v="0"/>
    <n v="0"/>
    <n v="1"/>
    <n v="0"/>
    <n v="0"/>
    <n v="12"/>
    <d v="2016-07-30T00:00:00"/>
    <n v="7"/>
    <s v="July"/>
    <n v="1"/>
    <s v="1860,30772,Low income,1920,High spender,0.0623943845053945,1,1,89,7,2,4,2,1,4,1,1,0,2,6,0,0,0,0,0,0,0,44,36-50,2268,0,1,0,0,0,0,1,0,0,12"/>
    <m/>
    <m/>
    <m/>
    <m/>
  </r>
  <r>
    <n v="1799"/>
    <n v="43142"/>
    <s v="Low income"/>
    <n v="1919"/>
    <s v="High spender"/>
    <n v="4.448101617912939E-2"/>
    <n v="1"/>
    <n v="1"/>
    <n v="84"/>
    <n v="5"/>
    <n v="1"/>
    <n v="7"/>
    <n v="2"/>
    <n v="1"/>
    <n v="4"/>
    <n v="1"/>
    <n v="1"/>
    <n v="0"/>
    <n v="2"/>
    <n v="7"/>
    <n v="0"/>
    <x v="0"/>
    <n v="0"/>
    <n v="0"/>
    <n v="0"/>
    <n v="0"/>
    <n v="0"/>
    <n v="51"/>
    <s v="50-65"/>
    <n v="2290"/>
    <n v="0"/>
    <n v="1"/>
    <n v="0"/>
    <n v="0"/>
    <n v="0"/>
    <n v="0"/>
    <n v="0"/>
    <n v="1"/>
    <n v="0"/>
    <n v="12"/>
    <d v="2016-07-08T00:00:00"/>
    <n v="7"/>
    <s v="July"/>
    <n v="1"/>
    <s v="1799,43142,Low income,1919,High spender,0.0444810161791294,1,1,84,5,1,7,2,1,4,1,1,0,2,7,0,0,0,0,0,0,0,51,50-65,2290,0,1,0,0,0,0,0,1,0,12"/>
    <m/>
    <m/>
    <m/>
    <m/>
  </r>
  <r>
    <n v="1765"/>
    <n v="54466"/>
    <s v="High income"/>
    <n v="950"/>
    <s v="High spender"/>
    <n v="1.7442073954393567E-2"/>
    <n v="1"/>
    <n v="1"/>
    <n v="78"/>
    <n v="12"/>
    <n v="0"/>
    <n v="4"/>
    <n v="0"/>
    <n v="0"/>
    <n v="0"/>
    <n v="1"/>
    <n v="1"/>
    <n v="0"/>
    <n v="2"/>
    <n v="5"/>
    <n v="0"/>
    <x v="0"/>
    <n v="0"/>
    <n v="0"/>
    <n v="0"/>
    <n v="0"/>
    <n v="0"/>
    <n v="47"/>
    <s v="36-50"/>
    <n v="2299"/>
    <n v="0"/>
    <n v="0"/>
    <n v="1"/>
    <n v="0"/>
    <n v="0"/>
    <n v="0"/>
    <n v="0"/>
    <n v="0"/>
    <n v="1"/>
    <n v="16"/>
    <d v="2016-06-29T00:00:00"/>
    <n v="6"/>
    <s v="June"/>
    <n v="1"/>
    <s v="1765,54466,High income,950,High spender,0.0174420739543936,1,1,78,12,0,4,0,0,0,1,1,0,2,5,0,0,0,0,0,0,0,47,36-50,2299,0,0,1,0,0,0,0,0,1,16"/>
    <m/>
    <m/>
    <m/>
    <m/>
  </r>
  <r>
    <n v="1518"/>
    <n v="19986"/>
    <s v="Low income"/>
    <n v="93"/>
    <s v="Low spender"/>
    <n v="4.6532572800960671E-3"/>
    <n v="1"/>
    <n v="0"/>
    <n v="74"/>
    <n v="3"/>
    <n v="6"/>
    <n v="5"/>
    <n v="0"/>
    <n v="2"/>
    <n v="6"/>
    <n v="1"/>
    <n v="0"/>
    <n v="0"/>
    <n v="3"/>
    <n v="7"/>
    <n v="0"/>
    <x v="0"/>
    <n v="0"/>
    <n v="0"/>
    <n v="0"/>
    <n v="0"/>
    <n v="0"/>
    <n v="35"/>
    <s v="24-35"/>
    <n v="2386"/>
    <n v="0"/>
    <n v="1"/>
    <n v="0"/>
    <n v="0"/>
    <n v="0"/>
    <n v="0"/>
    <n v="1"/>
    <n v="0"/>
    <n v="0"/>
    <n v="10"/>
    <d v="2016-04-03T00:00:00"/>
    <n v="4"/>
    <s v="April"/>
    <n v="1"/>
    <s v="1518,19986,Low income,93,Low spender,0.00465325728009607,1,0,74,3,6,5,0,2,6,1,0,0,3,7,0,0,0,0,0,0,0,35,24-35,2386,0,1,0,0,0,0,1,0,0,10"/>
    <m/>
    <m/>
    <m/>
    <m/>
  </r>
  <r>
    <n v="1471"/>
    <n v="15253"/>
    <s v="Low income"/>
    <n v="59"/>
    <s v="Low spender"/>
    <n v="3.868091522979086E-3"/>
    <n v="1"/>
    <n v="0"/>
    <n v="13"/>
    <n v="1"/>
    <n v="3"/>
    <n v="3"/>
    <n v="8"/>
    <n v="1"/>
    <n v="13"/>
    <n v="2"/>
    <n v="1"/>
    <n v="0"/>
    <n v="3"/>
    <n v="7"/>
    <n v="0"/>
    <x v="0"/>
    <n v="0"/>
    <n v="0"/>
    <n v="0"/>
    <n v="0"/>
    <n v="0"/>
    <n v="28"/>
    <s v="24-35"/>
    <n v="2403"/>
    <n v="0"/>
    <n v="0"/>
    <n v="1"/>
    <n v="0"/>
    <n v="0"/>
    <n v="0"/>
    <n v="0"/>
    <n v="0"/>
    <n v="0"/>
    <n v="3"/>
    <d v="2016-03-17T00:00:00"/>
    <n v="3"/>
    <s v="March"/>
    <n v="1"/>
    <s v="1471,15253,Low income,59,Low spender,0.00386809152297909,1,0,13,1,3,3,8,1,13,2,1,0,3,7,0,0,0,0,0,0,0,28,24-35,2403,0,0,1,0,0,0,0,0,0,3"/>
    <m/>
    <m/>
    <m/>
    <m/>
  </r>
  <r>
    <n v="1337"/>
    <n v="26228"/>
    <s v="Low income"/>
    <n v="1334"/>
    <s v="High spender"/>
    <n v="5.0861674546286414E-2"/>
    <n v="1"/>
    <n v="0"/>
    <n v="50"/>
    <n v="2"/>
    <n v="6"/>
    <n v="4"/>
    <n v="3"/>
    <n v="1"/>
    <n v="9"/>
    <n v="1"/>
    <n v="1"/>
    <n v="0"/>
    <n v="2"/>
    <n v="8"/>
    <n v="0"/>
    <x v="0"/>
    <n v="0"/>
    <n v="0"/>
    <n v="0"/>
    <n v="0"/>
    <n v="0"/>
    <n v="47"/>
    <s v="36-50"/>
    <n v="2439"/>
    <n v="0"/>
    <n v="1"/>
    <n v="0"/>
    <n v="0"/>
    <n v="0"/>
    <n v="0"/>
    <n v="1"/>
    <n v="0"/>
    <n v="0"/>
    <n v="7"/>
    <d v="2016-02-10T00:00:00"/>
    <n v="2"/>
    <s v="February"/>
    <n v="1"/>
    <s v="1337,26228,Low income,1334,High spender,0.0508616745462864,1,0,50,2,6,4,3,1,9,1,1,0,2,8,0,0,0,0,0,0,0,47,36-50,2439,0,1,0,0,0,0,1,0,0,7"/>
    <m/>
    <m/>
    <m/>
    <m/>
  </r>
  <r>
    <n v="1112"/>
    <n v="46779"/>
    <s v="Low income"/>
    <n v="1292"/>
    <s v="High spender"/>
    <n v="2.7619230851450436E-2"/>
    <n v="1"/>
    <n v="1"/>
    <n v="55"/>
    <n v="12"/>
    <n v="1"/>
    <n v="3"/>
    <n v="0"/>
    <n v="0"/>
    <n v="7"/>
    <n v="1"/>
    <n v="0"/>
    <n v="1"/>
    <n v="2"/>
    <n v="4"/>
    <n v="0"/>
    <x v="0"/>
    <n v="0"/>
    <n v="0"/>
    <n v="0"/>
    <n v="0"/>
    <n v="0"/>
    <n v="60"/>
    <s v="50-65"/>
    <n v="2511"/>
    <n v="0"/>
    <n v="0"/>
    <n v="0"/>
    <n v="0"/>
    <n v="1"/>
    <n v="1"/>
    <n v="0"/>
    <n v="0"/>
    <n v="0"/>
    <n v="9"/>
    <d v="2015-11-30T00:00:00"/>
    <n v="11"/>
    <s v="November"/>
    <n v="1"/>
    <s v="1112,46779,Low income,1292,High spender,0.0276192308514504,1,1,55,12,1,3,0,0,7,1,0,1,2,4,0,0,0,0,0,0,0,60,50-65,2511,0,0,0,0,1,1,0,0,0,9"/>
    <m/>
    <m/>
    <m/>
    <m/>
  </r>
  <r>
    <n v="833"/>
    <n v="34596"/>
    <s v="Low income"/>
    <n v="1914"/>
    <s v="High spender"/>
    <n v="5.5324314949705168E-2"/>
    <n v="1"/>
    <n v="0"/>
    <n v="48"/>
    <n v="14"/>
    <n v="0"/>
    <n v="2"/>
    <n v="0"/>
    <n v="0"/>
    <n v="7"/>
    <n v="1"/>
    <n v="1"/>
    <n v="0"/>
    <n v="2"/>
    <n v="8"/>
    <n v="0"/>
    <x v="0"/>
    <n v="0"/>
    <n v="0"/>
    <n v="0"/>
    <n v="0"/>
    <n v="0"/>
    <n v="46"/>
    <s v="36-50"/>
    <n v="2601"/>
    <n v="0"/>
    <n v="1"/>
    <n v="0"/>
    <n v="0"/>
    <n v="0"/>
    <n v="0"/>
    <n v="0"/>
    <n v="0"/>
    <n v="1"/>
    <n v="9"/>
    <d v="2015-09-01T00:00:00"/>
    <n v="9"/>
    <s v="September"/>
    <n v="1"/>
    <s v="833,34596,Low income,1914,High spender,0.0553243149497052,1,0,48,14,0,2,0,0,7,1,1,0,2,8,0,0,0,0,0,0,0,46,36-50,2601,0,1,0,0,0,0,0,0,1,9"/>
    <m/>
    <m/>
    <m/>
    <m/>
  </r>
  <r>
    <n v="835"/>
    <n v="34596"/>
    <s v="Low income"/>
    <n v="2036"/>
    <s v="High spender"/>
    <n v="5.8850734188923573E-2"/>
    <n v="1"/>
    <n v="0"/>
    <n v="48"/>
    <n v="14"/>
    <n v="0"/>
    <n v="2"/>
    <n v="0"/>
    <n v="0"/>
    <n v="7"/>
    <n v="1"/>
    <n v="1"/>
    <n v="0"/>
    <n v="2"/>
    <n v="8"/>
    <n v="0"/>
    <x v="0"/>
    <n v="0"/>
    <n v="0"/>
    <n v="0"/>
    <n v="0"/>
    <n v="1"/>
    <n v="46"/>
    <s v="36-50"/>
    <n v="2601"/>
    <n v="0"/>
    <n v="1"/>
    <n v="0"/>
    <n v="0"/>
    <n v="0"/>
    <n v="0"/>
    <n v="0"/>
    <n v="0"/>
    <n v="1"/>
    <n v="9"/>
    <d v="2015-09-01T00:00:00"/>
    <n v="9"/>
    <s v="September"/>
    <n v="1"/>
    <s v="835,34596,Low income,2036,High spender,0.0588507341889236,1,0,48,14,0,2,0,0,7,1,1,0,2,8,0,0,0,0,0,0,1,46,36-50,2601,0,1,0,0,0,0,0,0,1,9"/>
    <m/>
    <m/>
    <m/>
    <m/>
  </r>
  <r>
    <n v="711"/>
    <n v="41452"/>
    <s v="Low income"/>
    <n v="254"/>
    <s v="Low spender"/>
    <n v="6.1275692367075175E-3"/>
    <n v="1"/>
    <n v="1"/>
    <n v="86"/>
    <n v="13"/>
    <n v="0"/>
    <n v="3"/>
    <n v="0"/>
    <n v="0"/>
    <n v="0"/>
    <n v="1"/>
    <n v="1"/>
    <n v="0"/>
    <n v="2"/>
    <n v="7"/>
    <n v="0"/>
    <x v="0"/>
    <n v="0"/>
    <n v="0"/>
    <n v="0"/>
    <n v="0"/>
    <n v="0"/>
    <n v="67"/>
    <s v="66+"/>
    <n v="2639"/>
    <n v="0"/>
    <n v="0"/>
    <n v="0"/>
    <n v="1"/>
    <n v="0"/>
    <n v="0"/>
    <n v="1"/>
    <n v="0"/>
    <n v="0"/>
    <n v="16"/>
    <d v="2015-07-25T00:00:00"/>
    <n v="7"/>
    <s v="July"/>
    <n v="1"/>
    <s v="711,41452,Low income,254,Low spender,0.00612756923670752,1,1,86,13,0,3,0,0,0,1,1,0,2,7,0,0,0,0,0,0,0,67,66+,2639,0,0,0,1,0,0,1,0,0,16"/>
    <m/>
    <m/>
    <m/>
    <m/>
  </r>
  <r>
    <n v="515"/>
    <n v="33581"/>
    <s v="Low income"/>
    <n v="1678"/>
    <s v="High spender"/>
    <n v="4.9968732318870793E-2"/>
    <n v="2"/>
    <n v="0"/>
    <n v="38"/>
    <n v="11"/>
    <n v="0"/>
    <n v="5"/>
    <n v="0"/>
    <n v="0"/>
    <n v="1"/>
    <n v="1"/>
    <n v="1"/>
    <n v="0"/>
    <n v="2"/>
    <n v="8"/>
    <n v="0"/>
    <x v="0"/>
    <n v="0"/>
    <n v="0"/>
    <n v="0"/>
    <n v="0"/>
    <n v="0"/>
    <n v="51"/>
    <s v="50-65"/>
    <n v="2696"/>
    <n v="0"/>
    <n v="1"/>
    <n v="0"/>
    <n v="0"/>
    <n v="0"/>
    <n v="0"/>
    <n v="0"/>
    <n v="0"/>
    <n v="1"/>
    <n v="15"/>
    <d v="2015-05-29T00:00:00"/>
    <n v="5"/>
    <s v="May"/>
    <n v="1"/>
    <s v="515,33581,Low income,1678,High spender,0.0499687323188708,2,0,38,11,0,5,0,0,1,1,1,0,2,8,0,0,0,0,0,0,0,51,50-65,2696,0,1,0,0,0,0,0,0,1,15"/>
    <m/>
    <m/>
    <m/>
    <m/>
  </r>
  <r>
    <n v="427"/>
    <n v="38200"/>
    <s v="Low income"/>
    <n v="1903"/>
    <s v="High spender"/>
    <n v="4.9816753926701568E-2"/>
    <n v="1"/>
    <n v="1"/>
    <n v="19"/>
    <n v="12"/>
    <n v="0"/>
    <n v="4"/>
    <n v="0"/>
    <n v="0"/>
    <n v="1"/>
    <n v="1"/>
    <n v="1"/>
    <n v="0"/>
    <n v="2"/>
    <n v="7"/>
    <n v="0"/>
    <x v="0"/>
    <n v="0"/>
    <n v="0"/>
    <n v="0"/>
    <n v="0"/>
    <n v="0"/>
    <n v="50"/>
    <s v="36-50"/>
    <n v="2728"/>
    <n v="0"/>
    <n v="0"/>
    <n v="0"/>
    <n v="1"/>
    <n v="0"/>
    <n v="0"/>
    <n v="1"/>
    <n v="0"/>
    <n v="0"/>
    <n v="15"/>
    <d v="2015-04-27T00:00:00"/>
    <n v="4"/>
    <s v="April"/>
    <n v="1"/>
    <s v="427,38200,Low income,1903,High spender,0.0498167539267016,1,1,19,12,0,4,0,0,1,1,1,0,2,7,0,0,0,0,0,0,0,50,36-50,2728,0,0,0,1,0,0,1,0,0,15"/>
    <m/>
    <m/>
    <m/>
    <m/>
  </r>
  <r>
    <n v="403"/>
    <n v="24884"/>
    <s v="Low income"/>
    <n v="127"/>
    <s v="Low spender"/>
    <n v="5.1036810802121847E-3"/>
    <n v="1"/>
    <n v="0"/>
    <n v="32"/>
    <n v="3"/>
    <n v="6"/>
    <n v="7"/>
    <n v="0"/>
    <n v="0"/>
    <n v="3"/>
    <n v="1"/>
    <n v="0"/>
    <n v="0"/>
    <n v="3"/>
    <n v="7"/>
    <n v="0"/>
    <x v="0"/>
    <n v="0"/>
    <n v="0"/>
    <n v="0"/>
    <n v="0"/>
    <n v="0"/>
    <n v="48"/>
    <s v="36-50"/>
    <n v="2736"/>
    <n v="0"/>
    <n v="1"/>
    <n v="0"/>
    <n v="0"/>
    <n v="0"/>
    <n v="1"/>
    <n v="0"/>
    <n v="0"/>
    <n v="0"/>
    <n v="13"/>
    <d v="2015-04-19T00:00:00"/>
    <n v="4"/>
    <s v="April"/>
    <n v="1"/>
    <s v="403,24884,Low income,127,Low spender,0.00510368108021218,1,0,32,3,6,7,0,0,3,1,0,0,3,7,0,0,0,0,0,0,0,48,36-50,2736,0,1,0,0,0,1,0,0,0,13"/>
    <m/>
    <m/>
    <m/>
    <m/>
  </r>
  <r>
    <n v="318"/>
    <n v="33444"/>
    <s v="Low income"/>
    <n v="1889"/>
    <s v="High spender"/>
    <n v="5.6482478172467411E-2"/>
    <n v="1"/>
    <n v="1"/>
    <n v="24"/>
    <n v="8"/>
    <n v="0"/>
    <n v="8"/>
    <n v="0"/>
    <n v="0"/>
    <n v="2"/>
    <n v="1"/>
    <n v="1"/>
    <n v="0"/>
    <n v="2"/>
    <n v="8"/>
    <n v="0"/>
    <x v="0"/>
    <n v="0"/>
    <n v="0"/>
    <n v="0"/>
    <n v="0"/>
    <n v="0"/>
    <n v="68"/>
    <s v="66+"/>
    <n v="2762"/>
    <n v="0"/>
    <n v="1"/>
    <n v="0"/>
    <n v="0"/>
    <n v="0"/>
    <n v="0"/>
    <n v="0"/>
    <n v="1"/>
    <n v="0"/>
    <n v="14"/>
    <d v="2015-03-24T00:00:00"/>
    <n v="3"/>
    <s v="March"/>
    <n v="1"/>
    <s v="318,33444,Low income,1889,High spender,0.0564824781724674,1,1,24,8,0,8,0,0,2,1,1,0,2,8,0,0,0,0,0,0,0,68,66+,2762,0,1,0,0,0,0,0,1,0,14"/>
    <m/>
    <m/>
    <m/>
    <m/>
  </r>
  <r>
    <n v="202"/>
    <n v="30261"/>
    <s v="Low income"/>
    <n v="42"/>
    <s v="Low spender"/>
    <n v="1.3879250520471894E-3"/>
    <n v="1"/>
    <n v="2"/>
    <n v="75"/>
    <n v="8"/>
    <n v="0"/>
    <n v="5"/>
    <n v="0"/>
    <n v="3"/>
    <n v="6"/>
    <n v="1"/>
    <n v="0"/>
    <n v="0"/>
    <n v="3"/>
    <n v="8"/>
    <n v="0"/>
    <x v="0"/>
    <n v="0"/>
    <n v="0"/>
    <n v="0"/>
    <n v="0"/>
    <n v="0"/>
    <n v="48"/>
    <s v="36-50"/>
    <n v="2801"/>
    <n v="0"/>
    <n v="0"/>
    <n v="0"/>
    <n v="1"/>
    <n v="0"/>
    <n v="0"/>
    <n v="1"/>
    <n v="0"/>
    <n v="0"/>
    <n v="10"/>
    <d v="2015-02-13T00:00:00"/>
    <n v="2"/>
    <s v="February"/>
    <n v="1"/>
    <s v="202,30261,Low income,42,Low spender,0.00138792505204719,1,2,75,8,0,5,0,3,6,1,0,0,3,8,0,0,0,0,0,0,0,48,36-50,2801,0,0,0,1,0,0,1,0,0,10"/>
    <m/>
    <m/>
    <m/>
    <m/>
  </r>
  <r>
    <n v="15"/>
    <n v="22304"/>
    <s v="Low income"/>
    <n v="19"/>
    <s v="Low spender"/>
    <n v="8.5186513629842181E-4"/>
    <n v="0"/>
    <n v="0"/>
    <n v="91"/>
    <n v="3"/>
    <n v="2"/>
    <n v="7"/>
    <n v="0"/>
    <n v="4"/>
    <n v="2"/>
    <n v="1"/>
    <n v="1"/>
    <n v="0"/>
    <n v="2"/>
    <n v="8"/>
    <n v="0"/>
    <x v="0"/>
    <n v="0"/>
    <n v="0"/>
    <n v="0"/>
    <n v="0"/>
    <n v="0"/>
    <n v="64"/>
    <s v="50-65"/>
    <n v="2853"/>
    <n v="1"/>
    <n v="0"/>
    <n v="0"/>
    <n v="0"/>
    <n v="0"/>
    <n v="0"/>
    <n v="1"/>
    <n v="0"/>
    <n v="0"/>
    <n v="14"/>
    <d v="2014-12-23T00:00:00"/>
    <n v="12"/>
    <s v="December"/>
    <n v="1"/>
    <s v="15,22304,Low income,19,Low spender,0.000851865136298422,0,0,91,3,2,7,0,4,2,1,1,0,2,8,0,0,0,0,0,0,0,64,50-65,2853,1,0,0,0,0,0,1,0,0,14"/>
    <m/>
    <m/>
    <m/>
    <m/>
  </r>
  <r>
    <n v="1881"/>
    <n v="39356"/>
    <s v="Low income"/>
    <n v="459"/>
    <s v="Low spender"/>
    <n v="1.166277060676898E-2"/>
    <n v="1"/>
    <n v="1"/>
    <n v="21"/>
    <n v="15"/>
    <n v="0"/>
    <n v="2"/>
    <n v="0"/>
    <n v="0"/>
    <n v="6"/>
    <n v="1"/>
    <n v="1"/>
    <n v="0"/>
    <n v="2"/>
    <n v="6"/>
    <n v="0"/>
    <x v="0"/>
    <n v="1"/>
    <n v="0"/>
    <n v="0"/>
    <n v="0"/>
    <n v="0"/>
    <n v="44"/>
    <s v="36-50"/>
    <n v="2261"/>
    <n v="0"/>
    <n v="1"/>
    <n v="0"/>
    <n v="0"/>
    <n v="0"/>
    <n v="0"/>
    <n v="1"/>
    <n v="0"/>
    <n v="0"/>
    <n v="11"/>
    <d v="2016-08-06T00:00:00"/>
    <n v="8"/>
    <s v="August"/>
    <n v="1"/>
    <s v="1881,39356,Low income,459,Low spender,0.011662770606769,1,1,21,15,0,2,0,0,6,1,1,0,2,6,0,0,1,0,0,0,0,44,36-50,2261,0,1,0,0,0,0,1,0,0,11"/>
    <m/>
    <m/>
    <m/>
    <m/>
  </r>
  <r>
    <n v="1788"/>
    <n v="34320"/>
    <s v="Low income"/>
    <n v="1122"/>
    <s v="High spender"/>
    <n v="3.2692307692307694E-2"/>
    <n v="1"/>
    <n v="0"/>
    <n v="66"/>
    <n v="4"/>
    <n v="1"/>
    <n v="9"/>
    <n v="3"/>
    <n v="0"/>
    <n v="0"/>
    <n v="1"/>
    <n v="1"/>
    <n v="0"/>
    <n v="2"/>
    <n v="8"/>
    <n v="0"/>
    <x v="0"/>
    <n v="0"/>
    <n v="0"/>
    <n v="0"/>
    <n v="0"/>
    <n v="0"/>
    <n v="34"/>
    <s v="24-35"/>
    <n v="2292"/>
    <n v="0"/>
    <n v="0"/>
    <n v="0"/>
    <n v="1"/>
    <n v="0"/>
    <n v="0"/>
    <n v="0"/>
    <n v="0"/>
    <n v="1"/>
    <n v="17"/>
    <d v="2016-07-06T00:00:00"/>
    <n v="7"/>
    <s v="July"/>
    <n v="1"/>
    <s v="1788,34320,Low income,1122,High spender,0.0326923076923077,1,0,66,4,1,9,3,0,0,1,1,0,2,8,0,0,0,0,0,0,0,34,24-35,2292,0,0,0,1,0,0,0,0,1,17"/>
    <m/>
    <m/>
    <m/>
    <m/>
  </r>
  <r>
    <n v="1310"/>
    <n v="33697"/>
    <s v="Low income"/>
    <n v="148"/>
    <s v="Low spender"/>
    <n v="4.3920823812208798E-3"/>
    <n v="1"/>
    <n v="0"/>
    <n v="34"/>
    <n v="4"/>
    <n v="3"/>
    <n v="7"/>
    <n v="0"/>
    <n v="3"/>
    <n v="11"/>
    <n v="1"/>
    <n v="1"/>
    <n v="0"/>
    <n v="2"/>
    <n v="7"/>
    <n v="0"/>
    <x v="0"/>
    <n v="1"/>
    <n v="0"/>
    <n v="0"/>
    <n v="0"/>
    <n v="0"/>
    <n v="50"/>
    <s v="36-50"/>
    <n v="2446"/>
    <n v="0"/>
    <n v="0"/>
    <n v="1"/>
    <n v="0"/>
    <n v="0"/>
    <n v="0"/>
    <n v="1"/>
    <n v="0"/>
    <n v="0"/>
    <n v="6"/>
    <d v="2016-02-03T00:00:00"/>
    <n v="2"/>
    <s v="February"/>
    <n v="1"/>
    <s v="1310,33697,Low income,148,Low spender,0.00439208238122088,1,0,34,4,3,7,0,3,11,1,1,0,2,7,0,0,1,0,0,0,0,50,36-50,2446,0,0,1,0,0,0,1,0,0,6"/>
    <m/>
    <m/>
    <m/>
    <m/>
  </r>
  <r>
    <n v="1089"/>
    <n v="47691"/>
    <s v="Low income"/>
    <n v="1118"/>
    <s v="High spender"/>
    <n v="2.3442578264242731E-2"/>
    <n v="0"/>
    <n v="1"/>
    <n v="43"/>
    <n v="14"/>
    <n v="0"/>
    <n v="3"/>
    <n v="0"/>
    <n v="0"/>
    <n v="4"/>
    <n v="1"/>
    <n v="1"/>
    <n v="0"/>
    <n v="2"/>
    <n v="6"/>
    <n v="0"/>
    <x v="0"/>
    <n v="0"/>
    <n v="0"/>
    <n v="0"/>
    <n v="0"/>
    <n v="0"/>
    <n v="41"/>
    <s v="36-50"/>
    <n v="2518"/>
    <n v="0"/>
    <n v="0"/>
    <n v="1"/>
    <n v="0"/>
    <n v="0"/>
    <n v="0"/>
    <n v="1"/>
    <n v="0"/>
    <n v="0"/>
    <n v="13"/>
    <d v="2015-11-23T00:00:00"/>
    <n v="11"/>
    <s v="November"/>
    <n v="1"/>
    <s v="1089,47691,Low income,1118,High spender,0.0234425782642427,0,1,43,14,0,3,0,0,4,1,1,0,2,6,0,0,0,0,0,0,0,41,36-50,2518,0,0,1,0,0,0,1,0,0,13"/>
    <m/>
    <m/>
    <m/>
    <m/>
  </r>
  <r>
    <n v="970"/>
    <n v="51411"/>
    <s v="Low income"/>
    <n v="269"/>
    <s v="Low spender"/>
    <n v="5.2323432728404425E-3"/>
    <n v="1"/>
    <n v="2"/>
    <n v="81"/>
    <n v="14"/>
    <n v="0"/>
    <n v="3"/>
    <n v="0"/>
    <n v="0"/>
    <n v="1"/>
    <n v="1"/>
    <n v="0"/>
    <n v="0"/>
    <n v="3"/>
    <n v="5"/>
    <n v="0"/>
    <x v="0"/>
    <n v="0"/>
    <n v="0"/>
    <n v="0"/>
    <n v="0"/>
    <n v="0"/>
    <n v="67"/>
    <s v="66+"/>
    <n v="2558"/>
    <n v="0"/>
    <n v="0"/>
    <n v="1"/>
    <n v="0"/>
    <n v="0"/>
    <n v="0"/>
    <n v="0"/>
    <n v="0"/>
    <n v="1"/>
    <n v="16"/>
    <d v="2015-10-14T00:00:00"/>
    <n v="10"/>
    <s v="October"/>
    <n v="1"/>
    <s v="970,51411,Low income,269,Low spender,0.00523234327284044,1,2,81,14,0,3,0,0,1,1,0,0,3,5,0,0,0,0,0,0,0,67,66+,2558,0,0,1,0,0,0,0,0,1,16"/>
    <m/>
    <m/>
    <m/>
    <m/>
  </r>
  <r>
    <n v="937"/>
    <n v="45068"/>
    <s v="Low income"/>
    <n v="255"/>
    <s v="Low spender"/>
    <n v="5.6581166237685276E-3"/>
    <n v="0"/>
    <n v="1"/>
    <n v="25"/>
    <n v="14"/>
    <n v="0"/>
    <n v="3"/>
    <n v="0"/>
    <n v="0"/>
    <n v="3"/>
    <n v="1"/>
    <n v="1"/>
    <n v="0"/>
    <n v="2"/>
    <n v="7"/>
    <n v="0"/>
    <x v="0"/>
    <n v="0"/>
    <n v="0"/>
    <n v="0"/>
    <n v="0"/>
    <n v="0"/>
    <n v="46"/>
    <s v="36-50"/>
    <n v="2568"/>
    <n v="0"/>
    <n v="0"/>
    <n v="0"/>
    <n v="1"/>
    <n v="0"/>
    <n v="0"/>
    <n v="0"/>
    <n v="0"/>
    <n v="1"/>
    <n v="14"/>
    <d v="2015-10-04T00:00:00"/>
    <n v="10"/>
    <s v="October"/>
    <n v="1"/>
    <s v="937,45068,Low income,255,Low spender,0.00565811662376853,0,1,25,14,0,3,0,0,3,1,1,0,2,7,0,0,0,0,0,0,0,46,36-50,2568,0,0,0,1,0,0,0,0,1,14"/>
    <m/>
    <m/>
    <m/>
    <m/>
  </r>
  <r>
    <n v="917"/>
    <n v="39228"/>
    <s v="Low income"/>
    <n v="1422"/>
    <s v="High spender"/>
    <n v="3.6249617620067301E-2"/>
    <n v="0"/>
    <n v="0"/>
    <n v="1"/>
    <n v="7"/>
    <n v="1"/>
    <n v="6"/>
    <n v="0"/>
    <n v="3"/>
    <n v="3"/>
    <n v="1"/>
    <n v="0"/>
    <n v="0"/>
    <n v="3"/>
    <n v="4"/>
    <n v="0"/>
    <x v="0"/>
    <n v="0"/>
    <n v="0"/>
    <n v="0"/>
    <n v="0"/>
    <n v="0"/>
    <n v="60"/>
    <s v="50-65"/>
    <n v="2574"/>
    <n v="1"/>
    <n v="0"/>
    <n v="0"/>
    <n v="0"/>
    <n v="0"/>
    <n v="0"/>
    <n v="0"/>
    <n v="1"/>
    <n v="0"/>
    <n v="14"/>
    <d v="2015-09-28T00:00:00"/>
    <n v="9"/>
    <s v="September"/>
    <n v="1"/>
    <s v="917,39228,Low income,1422,High spender,0.0362496176200673,0,0,1,7,1,6,0,3,3,1,0,0,3,4,0,0,0,0,0,0,0,60,50-65,2574,1,0,0,0,0,0,0,1,0,14"/>
    <m/>
    <m/>
    <m/>
    <m/>
  </r>
  <r>
    <n v="861"/>
    <n v="41014"/>
    <s v="Low income"/>
    <n v="13"/>
    <s v="Low spender"/>
    <n v="3.1696493880138487E-4"/>
    <n v="1"/>
    <n v="0"/>
    <n v="65"/>
    <n v="7"/>
    <n v="2"/>
    <n v="6"/>
    <n v="2"/>
    <n v="0"/>
    <n v="3"/>
    <n v="1"/>
    <n v="1"/>
    <n v="0"/>
    <n v="2"/>
    <n v="7"/>
    <n v="0"/>
    <x v="0"/>
    <n v="0"/>
    <n v="0"/>
    <n v="0"/>
    <n v="0"/>
    <n v="0"/>
    <n v="42"/>
    <s v="36-50"/>
    <n v="2592"/>
    <n v="0"/>
    <n v="1"/>
    <n v="0"/>
    <n v="0"/>
    <n v="0"/>
    <n v="0"/>
    <n v="0"/>
    <n v="0"/>
    <n v="1"/>
    <n v="14"/>
    <d v="2015-09-10T00:00:00"/>
    <n v="9"/>
    <s v="September"/>
    <n v="1"/>
    <s v="861,41014,Low income,13,Low spender,0.000316964938801385,1,0,65,7,2,6,2,0,3,1,1,0,2,7,0,0,0,0,0,0,0,42,36-50,2592,0,1,0,0,0,0,0,0,1,14"/>
    <m/>
    <m/>
    <m/>
    <m/>
  </r>
  <r>
    <n v="811"/>
    <n v="40521"/>
    <s v="Low income"/>
    <n v="1881"/>
    <s v="High spender"/>
    <n v="4.6420374620567112E-2"/>
    <n v="1"/>
    <n v="1"/>
    <n v="82"/>
    <n v="12"/>
    <n v="0"/>
    <n v="5"/>
    <n v="0"/>
    <n v="0"/>
    <n v="4"/>
    <n v="1"/>
    <n v="0"/>
    <n v="1"/>
    <n v="2"/>
    <n v="5"/>
    <n v="0"/>
    <x v="0"/>
    <n v="0"/>
    <n v="0"/>
    <n v="0"/>
    <n v="0"/>
    <n v="0"/>
    <n v="52"/>
    <s v="50-65"/>
    <n v="2609"/>
    <n v="0"/>
    <n v="0"/>
    <n v="0"/>
    <n v="1"/>
    <n v="0"/>
    <n v="0"/>
    <n v="1"/>
    <n v="0"/>
    <n v="0"/>
    <n v="13"/>
    <d v="2015-08-24T00:00:00"/>
    <n v="8"/>
    <s v="August"/>
    <n v="1"/>
    <s v="811,40521,Low income,1881,High spender,0.0464203746205671,1,1,82,12,0,5,0,0,4,1,0,1,2,5,0,0,0,0,0,0,0,52,50-65,2609,0,0,0,1,0,0,1,0,0,13"/>
    <m/>
    <m/>
    <m/>
    <m/>
  </r>
  <r>
    <n v="785"/>
    <n v="37284"/>
    <s v="Low income"/>
    <n v="91"/>
    <s v="Low spender"/>
    <n v="2.4407252440725243E-3"/>
    <n v="1"/>
    <n v="1"/>
    <n v="46"/>
    <n v="11"/>
    <n v="1"/>
    <n v="2"/>
    <n v="2"/>
    <n v="1"/>
    <n v="6"/>
    <n v="1"/>
    <n v="0"/>
    <n v="0"/>
    <n v="3"/>
    <n v="6"/>
    <n v="0"/>
    <x v="0"/>
    <n v="0"/>
    <n v="0"/>
    <n v="0"/>
    <n v="0"/>
    <n v="0"/>
    <n v="45"/>
    <s v="36-50"/>
    <n v="2616"/>
    <n v="0"/>
    <n v="1"/>
    <n v="0"/>
    <n v="0"/>
    <n v="0"/>
    <n v="1"/>
    <n v="0"/>
    <n v="0"/>
    <n v="0"/>
    <n v="11"/>
    <d v="2015-08-17T00:00:00"/>
    <n v="8"/>
    <s v="August"/>
    <n v="1"/>
    <s v="785,37284,Low income,91,Low spender,0.00244072524407252,1,1,46,11,1,2,2,1,6,1,0,0,3,6,0,0,0,0,0,0,0,45,36-50,2616,0,1,0,0,0,1,0,0,0,11"/>
    <m/>
    <m/>
    <m/>
    <m/>
  </r>
  <r>
    <n v="730"/>
    <n v="29672"/>
    <s v="Low income"/>
    <n v="1959"/>
    <s v="High spender"/>
    <n v="6.6021838770558103E-2"/>
    <n v="1"/>
    <n v="1"/>
    <n v="6"/>
    <n v="9"/>
    <n v="1"/>
    <n v="3"/>
    <n v="0"/>
    <n v="4"/>
    <n v="8"/>
    <n v="1"/>
    <n v="0"/>
    <n v="0"/>
    <n v="3"/>
    <n v="6"/>
    <n v="0"/>
    <x v="0"/>
    <n v="0"/>
    <n v="0"/>
    <n v="0"/>
    <n v="0"/>
    <n v="0"/>
    <n v="55"/>
    <s v="50-65"/>
    <n v="2633"/>
    <n v="0"/>
    <n v="0"/>
    <n v="0"/>
    <n v="1"/>
    <n v="0"/>
    <n v="0"/>
    <n v="1"/>
    <n v="0"/>
    <n v="0"/>
    <n v="9"/>
    <d v="2015-07-31T00:00:00"/>
    <n v="7"/>
    <s v="July"/>
    <n v="1"/>
    <s v="730,29672,Low income,1959,High spender,0.0660218387705581,1,1,6,9,1,3,0,4,8,1,0,0,3,6,0,0,0,0,0,0,0,55,50-65,2633,0,0,0,1,0,0,1,0,0,9"/>
    <m/>
    <m/>
    <m/>
    <m/>
  </r>
  <r>
    <n v="337"/>
    <n v="18227"/>
    <s v="Low income"/>
    <n v="1880"/>
    <s v="High spender"/>
    <n v="0.10314368793548033"/>
    <n v="1"/>
    <n v="0"/>
    <n v="21"/>
    <n v="1"/>
    <n v="2"/>
    <n v="7"/>
    <n v="4"/>
    <n v="3"/>
    <n v="11"/>
    <n v="1"/>
    <n v="0"/>
    <n v="1"/>
    <n v="2"/>
    <n v="8"/>
    <n v="0"/>
    <x v="0"/>
    <n v="0"/>
    <n v="0"/>
    <n v="0"/>
    <n v="0"/>
    <n v="0"/>
    <n v="33"/>
    <s v="24-35"/>
    <n v="2757"/>
    <n v="0"/>
    <n v="0"/>
    <n v="0"/>
    <n v="1"/>
    <n v="0"/>
    <n v="0"/>
    <n v="1"/>
    <n v="0"/>
    <n v="0"/>
    <n v="6"/>
    <d v="2015-03-29T00:00:00"/>
    <n v="3"/>
    <s v="March"/>
    <n v="1"/>
    <s v="337,18227,Low income,1880,High spender,0.10314368793548,1,0,21,1,2,7,4,3,11,1,0,1,2,8,0,0,0,0,0,0,0,33,24-35,2757,0,0,0,1,0,0,1,0,0,6"/>
    <m/>
    <m/>
    <m/>
    <m/>
  </r>
  <r>
    <n v="312"/>
    <n v="24645"/>
    <s v="Low income"/>
    <n v="116"/>
    <s v="Low spender"/>
    <n v="4.7068370866301477E-3"/>
    <n v="1"/>
    <n v="0"/>
    <n v="16"/>
    <n v="5"/>
    <n v="3"/>
    <n v="4"/>
    <n v="4"/>
    <n v="1"/>
    <n v="0"/>
    <n v="1"/>
    <n v="1"/>
    <n v="0"/>
    <n v="2"/>
    <n v="8"/>
    <n v="0"/>
    <x v="0"/>
    <n v="0"/>
    <n v="0"/>
    <n v="0"/>
    <n v="0"/>
    <n v="0"/>
    <n v="32"/>
    <s v="24-35"/>
    <n v="2764"/>
    <n v="0"/>
    <n v="1"/>
    <n v="0"/>
    <n v="0"/>
    <n v="0"/>
    <n v="0"/>
    <n v="1"/>
    <n v="0"/>
    <n v="0"/>
    <n v="17"/>
    <d v="2015-03-22T00:00:00"/>
    <n v="3"/>
    <s v="March"/>
    <n v="1"/>
    <s v="312,24645,Low income,116,Low spender,0.00470683708663015,1,0,16,5,3,4,4,1,0,1,1,0,2,8,0,0,0,0,0,0,0,32,24-35,2764,0,1,0,0,0,0,1,0,0,17"/>
    <m/>
    <m/>
    <m/>
    <m/>
  </r>
  <r>
    <n v="9"/>
    <n v="27469"/>
    <s v="Low income"/>
    <n v="289"/>
    <s v="Low spender"/>
    <n v="1.0520950890094288E-2"/>
    <n v="0"/>
    <n v="0"/>
    <n v="2"/>
    <n v="9"/>
    <n v="1"/>
    <n v="2"/>
    <n v="3"/>
    <n v="2"/>
    <n v="0"/>
    <n v="1"/>
    <n v="0"/>
    <n v="0"/>
    <n v="3"/>
    <n v="6"/>
    <n v="0"/>
    <x v="0"/>
    <n v="0"/>
    <n v="0"/>
    <n v="0"/>
    <n v="0"/>
    <n v="0"/>
    <n v="73"/>
    <s v="66+"/>
    <n v="2855"/>
    <n v="0"/>
    <n v="1"/>
    <n v="0"/>
    <n v="0"/>
    <n v="0"/>
    <n v="0"/>
    <n v="1"/>
    <n v="0"/>
    <n v="0"/>
    <n v="17"/>
    <d v="2014-12-21T00:00:00"/>
    <n v="12"/>
    <s v="December"/>
    <n v="1"/>
    <s v="9,27469,Low income,289,Low spender,0.0105209508900943,0,0,2,9,1,2,3,2,0,1,0,0,3,6,0,0,0,0,0,0,0,73,66+,2855,0,1,0,0,0,0,1,0,0,17"/>
    <m/>
    <m/>
    <m/>
    <m/>
  </r>
  <r>
    <n v="2059"/>
    <n v="34738"/>
    <s v="Low income"/>
    <n v="1954"/>
    <s v="High spender"/>
    <n v="5.6249640163509702E-2"/>
    <n v="1"/>
    <n v="0"/>
    <n v="51"/>
    <n v="3"/>
    <n v="2"/>
    <n v="10"/>
    <n v="3"/>
    <n v="0"/>
    <n v="2"/>
    <n v="1"/>
    <n v="1"/>
    <n v="0"/>
    <n v="3"/>
    <n v="6"/>
    <n v="0"/>
    <x v="0"/>
    <n v="0"/>
    <n v="0"/>
    <n v="0"/>
    <n v="0"/>
    <n v="0"/>
    <n v="36"/>
    <s v="36-50"/>
    <n v="2208"/>
    <n v="0"/>
    <n v="0"/>
    <n v="1"/>
    <n v="0"/>
    <n v="0"/>
    <n v="0"/>
    <n v="1"/>
    <n v="0"/>
    <n v="0"/>
    <n v="16"/>
    <d v="2016-09-28T00:00:00"/>
    <n v="9"/>
    <s v="September"/>
    <n v="1"/>
    <s v="2059,34738,Low income,1954,High spender,0.0562496401635097,1,0,51,3,2,10,3,0,2,1,1,0,3,6,0,0,0,0,0,0,0,36,36-50,2208,0,0,1,0,0,0,1,0,0,16"/>
    <m/>
    <m/>
    <m/>
    <m/>
  </r>
  <r>
    <n v="1911"/>
    <n v="45160"/>
    <s v="Low income"/>
    <n v="720"/>
    <s v="High spender"/>
    <n v="1.5943312666076175E-2"/>
    <n v="1"/>
    <n v="1"/>
    <n v="9"/>
    <n v="8"/>
    <n v="2"/>
    <n v="5"/>
    <n v="3"/>
    <n v="0"/>
    <n v="3"/>
    <n v="1"/>
    <n v="1"/>
    <n v="0"/>
    <n v="2"/>
    <n v="7"/>
    <n v="0"/>
    <x v="0"/>
    <n v="0"/>
    <n v="0"/>
    <n v="0"/>
    <n v="0"/>
    <n v="0"/>
    <n v="62"/>
    <s v="50-65"/>
    <n v="2251"/>
    <n v="0"/>
    <n v="0"/>
    <n v="1"/>
    <n v="0"/>
    <n v="0"/>
    <n v="0"/>
    <n v="1"/>
    <n v="0"/>
    <n v="0"/>
    <n v="15"/>
    <d v="2016-08-16T00:00:00"/>
    <n v="8"/>
    <s v="August"/>
    <n v="1"/>
    <s v="1911,45160,Low income,720,High spender,0.0159433126660762,1,1,9,8,2,5,3,0,3,1,1,0,2,7,0,0,0,0,0,0,0,62,50-65,2251,0,0,1,0,0,0,1,0,0,15"/>
    <m/>
    <m/>
    <m/>
    <m/>
  </r>
  <r>
    <n v="1696"/>
    <n v="25707"/>
    <s v="Low income"/>
    <n v="352"/>
    <s v="Low spender"/>
    <n v="1.3692768506632435E-2"/>
    <n v="1"/>
    <n v="0"/>
    <n v="18"/>
    <n v="1"/>
    <n v="6"/>
    <n v="2"/>
    <n v="3"/>
    <n v="6"/>
    <n v="3"/>
    <n v="1"/>
    <n v="1"/>
    <n v="0"/>
    <n v="3"/>
    <n v="7"/>
    <n v="0"/>
    <x v="0"/>
    <n v="0"/>
    <n v="0"/>
    <n v="0"/>
    <n v="0"/>
    <n v="0"/>
    <n v="36"/>
    <s v="36-50"/>
    <n v="2321"/>
    <n v="0"/>
    <n v="0"/>
    <n v="1"/>
    <n v="0"/>
    <n v="0"/>
    <n v="0"/>
    <n v="0"/>
    <n v="0"/>
    <n v="0"/>
    <n v="15"/>
    <d v="2016-06-07T00:00:00"/>
    <n v="6"/>
    <s v="June"/>
    <n v="1"/>
    <s v="1696,25707,Low income,352,Low spender,0.0136927685066324,1,0,18,1,6,2,3,6,3,1,1,0,3,7,0,0,0,0,0,0,0,36,36-50,2321,0,0,1,0,0,0,0,0,0,15"/>
    <m/>
    <m/>
    <m/>
    <m/>
  </r>
  <r>
    <n v="1621"/>
    <n v="9255"/>
    <s v="Low income"/>
    <n v="546"/>
    <s v="Low spender"/>
    <n v="5.8995137763371154E-2"/>
    <n v="1"/>
    <n v="0"/>
    <n v="91"/>
    <n v="9"/>
    <n v="0"/>
    <n v="7"/>
    <n v="2"/>
    <n v="0"/>
    <n v="4"/>
    <n v="1"/>
    <n v="1"/>
    <n v="1"/>
    <n v="2"/>
    <n v="8"/>
    <n v="0"/>
    <x v="0"/>
    <n v="0"/>
    <n v="0"/>
    <n v="0"/>
    <n v="0"/>
    <n v="0"/>
    <n v="31"/>
    <s v="24-35"/>
    <n v="2350"/>
    <n v="0"/>
    <n v="0"/>
    <n v="1"/>
    <n v="0"/>
    <n v="0"/>
    <n v="0"/>
    <n v="1"/>
    <n v="0"/>
    <n v="0"/>
    <n v="14"/>
    <d v="2016-05-09T00:00:00"/>
    <n v="5"/>
    <s v="May"/>
    <n v="1"/>
    <s v="1621,9255,Low income,546,Low spender,0.0589951377633712,1,0,91,9,0,7,2,0,4,1,1,1,2,8,0,0,0,0,0,0,0,31,24-35,2350,0,0,1,0,0,0,1,0,0,14"/>
    <m/>
    <m/>
    <m/>
    <m/>
  </r>
  <r>
    <n v="1497"/>
    <n v="34109"/>
    <s v="Low income"/>
    <n v="763"/>
    <s v="High spender"/>
    <n v="2.2369462605177519E-2"/>
    <n v="0"/>
    <n v="1"/>
    <n v="39"/>
    <n v="9"/>
    <n v="1"/>
    <n v="5"/>
    <n v="2"/>
    <n v="1"/>
    <n v="4"/>
    <n v="1"/>
    <n v="0"/>
    <n v="0"/>
    <n v="3"/>
    <n v="4"/>
    <n v="0"/>
    <x v="0"/>
    <n v="0"/>
    <n v="0"/>
    <n v="0"/>
    <n v="0"/>
    <n v="0"/>
    <n v="49"/>
    <s v="36-50"/>
    <n v="2394"/>
    <n v="0"/>
    <n v="1"/>
    <n v="0"/>
    <n v="0"/>
    <n v="0"/>
    <n v="0"/>
    <n v="0"/>
    <n v="1"/>
    <n v="0"/>
    <n v="14"/>
    <d v="2016-03-26T00:00:00"/>
    <n v="3"/>
    <s v="March"/>
    <n v="1"/>
    <s v="1497,34109,Low income,763,High spender,0.0223694626051775,0,1,39,9,1,5,2,1,4,1,0,0,3,4,0,0,0,0,0,0,0,49,36-50,2394,0,1,0,0,0,0,0,1,0,14"/>
    <m/>
    <m/>
    <m/>
    <m/>
  </r>
  <r>
    <n v="1318"/>
    <n v="43269"/>
    <s v="Low income"/>
    <n v="31"/>
    <s v="Low spender"/>
    <n v="7.1644826550186047E-4"/>
    <n v="1"/>
    <n v="0"/>
    <n v="61"/>
    <n v="10"/>
    <n v="1"/>
    <n v="7"/>
    <n v="0"/>
    <n v="0"/>
    <n v="1"/>
    <n v="1"/>
    <n v="1"/>
    <n v="0"/>
    <n v="2"/>
    <n v="8"/>
    <n v="0"/>
    <x v="0"/>
    <n v="0"/>
    <n v="0"/>
    <n v="0"/>
    <n v="0"/>
    <n v="0"/>
    <n v="48"/>
    <s v="36-50"/>
    <n v="2445"/>
    <n v="0"/>
    <n v="1"/>
    <n v="0"/>
    <n v="0"/>
    <n v="0"/>
    <n v="0"/>
    <n v="0"/>
    <n v="0"/>
    <n v="1"/>
    <n v="17"/>
    <d v="2016-02-04T00:00:00"/>
    <n v="2"/>
    <s v="February"/>
    <n v="1"/>
    <s v="1318,43269,Low income,31,Low spender,0.00071644826550186,1,0,61,10,1,7,0,0,1,1,1,0,2,8,0,0,0,0,0,0,0,48,36-50,2445,0,1,0,0,0,0,0,0,1,17"/>
    <m/>
    <m/>
    <m/>
    <m/>
  </r>
  <r>
    <n v="1302"/>
    <n v="60199"/>
    <s v="High income"/>
    <n v="900"/>
    <s v="High spender"/>
    <n v="1.4950414458711939E-2"/>
    <n v="1"/>
    <n v="2"/>
    <n v="49"/>
    <n v="8"/>
    <n v="1"/>
    <n v="7"/>
    <n v="2"/>
    <n v="0"/>
    <n v="0"/>
    <n v="1"/>
    <n v="0"/>
    <n v="0"/>
    <n v="3"/>
    <n v="4"/>
    <n v="0"/>
    <x v="0"/>
    <n v="0"/>
    <n v="0"/>
    <n v="0"/>
    <n v="0"/>
    <n v="0"/>
    <n v="42"/>
    <s v="36-50"/>
    <n v="2449"/>
    <n v="0"/>
    <n v="0"/>
    <n v="1"/>
    <n v="0"/>
    <n v="0"/>
    <n v="0"/>
    <n v="1"/>
    <n v="0"/>
    <n v="0"/>
    <n v="18"/>
    <d v="2016-01-31T00:00:00"/>
    <n v="1"/>
    <s v="January"/>
    <n v="1"/>
    <s v="1302,60199,High income,900,High spender,0.0149504144587119,1,2,49,8,1,7,2,0,0,1,0,0,3,4,0,0,0,0,0,0,0,42,36-50,2449,0,0,1,0,0,0,1,0,0,18"/>
    <m/>
    <m/>
    <m/>
    <m/>
  </r>
  <r>
    <n v="1258"/>
    <n v="29548"/>
    <s v="Low income"/>
    <n v="1879"/>
    <s v="High spender"/>
    <n v="6.359144442940301E-2"/>
    <n v="1"/>
    <n v="0"/>
    <n v="52"/>
    <n v="7"/>
    <n v="1"/>
    <n v="6"/>
    <n v="3"/>
    <n v="1"/>
    <n v="11"/>
    <n v="1"/>
    <n v="1"/>
    <n v="1"/>
    <n v="2"/>
    <n v="4"/>
    <n v="0"/>
    <x v="0"/>
    <n v="1"/>
    <n v="0"/>
    <n v="0"/>
    <n v="0"/>
    <n v="0"/>
    <n v="50"/>
    <s v="36-50"/>
    <n v="2463"/>
    <n v="0"/>
    <n v="0"/>
    <n v="1"/>
    <n v="0"/>
    <n v="0"/>
    <n v="0"/>
    <n v="0"/>
    <n v="1"/>
    <n v="0"/>
    <n v="7"/>
    <d v="2016-01-17T00:00:00"/>
    <n v="1"/>
    <s v="January"/>
    <n v="1"/>
    <s v="1258,29548,Low income,1879,High spender,0.063591444429403,1,0,52,7,1,6,3,1,11,1,1,1,2,4,0,0,1,0,0,0,0,50,36-50,2463,0,0,1,0,0,0,0,1,0,7"/>
    <m/>
    <m/>
    <m/>
    <m/>
  </r>
  <r>
    <n v="1253"/>
    <n v="38547"/>
    <s v="Low income"/>
    <n v="1872"/>
    <s v="High spender"/>
    <n v="4.8564090590707445E-2"/>
    <n v="1"/>
    <n v="0"/>
    <n v="49"/>
    <n v="6"/>
    <n v="1"/>
    <n v="10"/>
    <n v="0"/>
    <n v="1"/>
    <n v="4"/>
    <n v="1"/>
    <n v="1"/>
    <n v="0"/>
    <n v="2"/>
    <n v="8"/>
    <n v="0"/>
    <x v="0"/>
    <n v="0"/>
    <n v="0"/>
    <n v="0"/>
    <n v="1"/>
    <n v="0"/>
    <n v="39"/>
    <s v="36-50"/>
    <n v="2464"/>
    <n v="0"/>
    <n v="0"/>
    <n v="0"/>
    <n v="1"/>
    <n v="0"/>
    <n v="0"/>
    <n v="1"/>
    <n v="0"/>
    <n v="0"/>
    <n v="14"/>
    <d v="2016-01-16T00:00:00"/>
    <n v="1"/>
    <s v="January"/>
    <n v="1"/>
    <s v="1253,38547,Low income,1872,High spender,0.0485640905907074,1,0,49,6,1,10,0,1,4,1,1,0,2,8,0,0,0,0,0,1,0,39,36-50,2464,0,0,0,1,0,0,1,0,0,14"/>
    <m/>
    <m/>
    <m/>
    <m/>
  </r>
  <r>
    <n v="1092"/>
    <n v="27889"/>
    <s v="Low income"/>
    <n v="1085"/>
    <s v="High spender"/>
    <n v="3.8904227473197321E-2"/>
    <n v="1"/>
    <n v="0"/>
    <n v="42"/>
    <n v="14"/>
    <n v="0"/>
    <n v="4"/>
    <n v="0"/>
    <n v="0"/>
    <n v="8"/>
    <n v="1"/>
    <n v="1"/>
    <n v="1"/>
    <n v="2"/>
    <n v="6"/>
    <n v="0"/>
    <x v="0"/>
    <n v="0"/>
    <n v="0"/>
    <n v="0"/>
    <n v="0"/>
    <n v="0"/>
    <n v="43"/>
    <s v="36-50"/>
    <n v="2518"/>
    <n v="0"/>
    <n v="1"/>
    <n v="0"/>
    <n v="0"/>
    <n v="0"/>
    <n v="0"/>
    <n v="0"/>
    <n v="1"/>
    <n v="0"/>
    <n v="10"/>
    <d v="2015-11-23T00:00:00"/>
    <n v="11"/>
    <s v="November"/>
    <n v="1"/>
    <s v="1092,27889,Low income,1085,High spender,0.0389042274731973,1,0,42,14,0,4,0,0,8,1,1,1,2,6,0,0,0,0,0,0,0,43,36-50,2518,0,1,0,0,0,0,0,1,0,10"/>
    <m/>
    <m/>
    <m/>
    <m/>
  </r>
  <r>
    <n v="422"/>
    <n v="31385"/>
    <s v="Low income"/>
    <n v="1868"/>
    <s v="High spender"/>
    <n v="5.9518878445117093E-2"/>
    <n v="1"/>
    <n v="0"/>
    <n v="56"/>
    <n v="3"/>
    <n v="2"/>
    <n v="12"/>
    <n v="0"/>
    <n v="1"/>
    <n v="9"/>
    <n v="1"/>
    <n v="1"/>
    <n v="0"/>
    <n v="2"/>
    <n v="8"/>
    <n v="0"/>
    <x v="0"/>
    <n v="1"/>
    <n v="0"/>
    <n v="0"/>
    <n v="0"/>
    <n v="1"/>
    <n v="36"/>
    <s v="36-50"/>
    <n v="2730"/>
    <n v="0"/>
    <n v="0"/>
    <n v="1"/>
    <n v="0"/>
    <n v="0"/>
    <n v="0"/>
    <n v="0"/>
    <n v="1"/>
    <n v="0"/>
    <n v="9"/>
    <d v="2015-04-25T00:00:00"/>
    <n v="4"/>
    <s v="April"/>
    <n v="1"/>
    <s v="422,31385,Low income,1868,High spender,0.0595188784451171,1,0,56,3,2,12,0,1,9,1,1,0,2,8,0,0,1,0,0,0,1,36,36-50,2730,0,0,1,0,0,0,0,1,0,9"/>
    <m/>
    <m/>
    <m/>
    <m/>
  </r>
  <r>
    <n v="254"/>
    <n v="26576"/>
    <s v="Low income"/>
    <n v="1868"/>
    <s v="High spender"/>
    <n v="7.0288982540638173E-2"/>
    <n v="1"/>
    <n v="0"/>
    <n v="40"/>
    <n v="10"/>
    <n v="0"/>
    <n v="8"/>
    <n v="0"/>
    <n v="0"/>
    <n v="9"/>
    <n v="1"/>
    <n v="1"/>
    <n v="0"/>
    <n v="2"/>
    <n v="9"/>
    <n v="0"/>
    <x v="0"/>
    <n v="1"/>
    <n v="0"/>
    <n v="0"/>
    <n v="0"/>
    <n v="1"/>
    <n v="34"/>
    <s v="24-35"/>
    <n v="2783"/>
    <n v="0"/>
    <n v="0"/>
    <n v="1"/>
    <n v="0"/>
    <n v="0"/>
    <n v="0"/>
    <n v="1"/>
    <n v="0"/>
    <n v="0"/>
    <n v="9"/>
    <d v="2015-03-03T00:00:00"/>
    <n v="3"/>
    <s v="March"/>
    <n v="1"/>
    <s v="254,26576,Low income,1868,High spender,0.0702889825406382,1,0,40,10,0,8,0,0,9,1,1,0,2,9,0,0,1,0,0,0,1,34,24-35,2783,0,0,1,0,0,0,1,0,0,9"/>
    <m/>
    <m/>
    <m/>
    <m/>
  </r>
  <r>
    <n v="241"/>
    <n v="15287"/>
    <s v="Low income"/>
    <n v="1835"/>
    <s v="High spender"/>
    <n v="0.12003663243278603"/>
    <n v="1"/>
    <n v="0"/>
    <n v="60"/>
    <n v="1"/>
    <n v="2"/>
    <n v="8"/>
    <n v="4"/>
    <n v="3"/>
    <n v="13"/>
    <n v="2"/>
    <n v="1"/>
    <n v="1"/>
    <n v="2"/>
    <n v="7"/>
    <n v="0"/>
    <x v="0"/>
    <n v="1"/>
    <n v="0"/>
    <n v="0"/>
    <n v="0"/>
    <n v="1"/>
    <n v="41"/>
    <s v="36-50"/>
    <n v="2786"/>
    <n v="1"/>
    <n v="0"/>
    <n v="0"/>
    <n v="0"/>
    <n v="0"/>
    <n v="0"/>
    <n v="1"/>
    <n v="0"/>
    <n v="0"/>
    <n v="5"/>
    <d v="2015-02-28T00:00:00"/>
    <n v="2"/>
    <s v="February"/>
    <n v="1"/>
    <s v="241,15287,Low income,1835,High spender,0.120036632432786,1,0,60,1,2,8,4,3,13,2,1,1,2,7,0,0,1,0,0,0,1,41,36-50,2786,1,0,0,0,0,0,1,0,0,5"/>
    <m/>
    <m/>
    <m/>
    <m/>
  </r>
  <r>
    <n v="182"/>
    <n v="42033"/>
    <s v="Low income"/>
    <n v="1808"/>
    <s v="High spender"/>
    <n v="4.3013822472818979E-2"/>
    <n v="1"/>
    <n v="1"/>
    <n v="95"/>
    <n v="11"/>
    <n v="1"/>
    <n v="4"/>
    <n v="2"/>
    <n v="0"/>
    <n v="7"/>
    <n v="1"/>
    <n v="1"/>
    <n v="0"/>
    <n v="2"/>
    <n v="7"/>
    <n v="0"/>
    <x v="0"/>
    <n v="0"/>
    <n v="0"/>
    <n v="0"/>
    <n v="0"/>
    <n v="0"/>
    <n v="49"/>
    <s v="36-50"/>
    <n v="2807"/>
    <n v="0"/>
    <n v="0"/>
    <n v="0"/>
    <n v="1"/>
    <n v="0"/>
    <n v="1"/>
    <n v="0"/>
    <n v="0"/>
    <n v="0"/>
    <n v="11"/>
    <d v="2015-02-07T00:00:00"/>
    <n v="2"/>
    <s v="February"/>
    <n v="1"/>
    <s v="182,42033,Low income,1808,High spender,0.043013822472819,1,1,95,11,1,4,2,0,7,1,1,0,2,7,0,0,0,0,0,0,0,49,36-50,2807,0,0,0,1,0,1,0,0,0,11"/>
    <m/>
    <m/>
    <m/>
    <m/>
  </r>
  <r>
    <n v="2165"/>
    <n v="36802"/>
    <s v="Low income"/>
    <n v="1805"/>
    <s v="High spender"/>
    <n v="4.9046247486549642E-2"/>
    <n v="1"/>
    <n v="0"/>
    <n v="23"/>
    <n v="16"/>
    <n v="1"/>
    <n v="2"/>
    <n v="0"/>
    <n v="0"/>
    <n v="1"/>
    <n v="1"/>
    <n v="1"/>
    <n v="0"/>
    <n v="3"/>
    <n v="5"/>
    <n v="0"/>
    <x v="0"/>
    <n v="0"/>
    <n v="0"/>
    <n v="0"/>
    <n v="0"/>
    <n v="0"/>
    <n v="40"/>
    <s v="36-50"/>
    <n v="2172"/>
    <n v="0"/>
    <n v="0"/>
    <n v="1"/>
    <n v="0"/>
    <n v="0"/>
    <n v="0"/>
    <n v="0"/>
    <n v="0"/>
    <n v="1"/>
    <n v="18"/>
    <d v="2016-11-03T00:00:00"/>
    <n v="11"/>
    <s v="November"/>
    <n v="1"/>
    <s v="2165,36802,Low income,1805,High spender,0.0490462474865496,1,0,23,16,1,2,0,0,1,1,1,0,3,5,0,0,0,0,0,0,0,40,36-50,2172,0,0,1,0,0,0,0,0,1,18"/>
    <m/>
    <m/>
    <m/>
    <m/>
  </r>
  <r>
    <n v="1922"/>
    <n v="22263"/>
    <s v="Low income"/>
    <n v="58"/>
    <s v="Low spender"/>
    <n v="2.6052194223599692E-3"/>
    <n v="1"/>
    <n v="1"/>
    <n v="31"/>
    <n v="17"/>
    <n v="0"/>
    <n v="2"/>
    <n v="0"/>
    <n v="0"/>
    <n v="2"/>
    <n v="2"/>
    <n v="1"/>
    <n v="0"/>
    <n v="3"/>
    <n v="6"/>
    <n v="0"/>
    <x v="0"/>
    <n v="0"/>
    <n v="0"/>
    <n v="0"/>
    <n v="1"/>
    <n v="0"/>
    <n v="69"/>
    <s v="66+"/>
    <n v="2250"/>
    <n v="1"/>
    <n v="0"/>
    <n v="0"/>
    <n v="0"/>
    <n v="0"/>
    <n v="0"/>
    <n v="1"/>
    <n v="0"/>
    <n v="0"/>
    <n v="17"/>
    <d v="2016-08-17T00:00:00"/>
    <n v="8"/>
    <s v="August"/>
    <n v="1"/>
    <s v="1922,22263,Low income,58,Low spender,0.00260521942235997,1,1,31,17,0,2,0,0,2,2,1,0,3,6,0,0,0,0,0,1,0,69,66+,2250,1,0,0,0,0,0,1,0,0,17"/>
    <m/>
    <m/>
    <m/>
    <m/>
  </r>
  <r>
    <n v="1906"/>
    <n v="34824"/>
    <s v="Low income"/>
    <n v="917"/>
    <s v="High spender"/>
    <n v="2.6332414426832068E-2"/>
    <n v="0"/>
    <n v="0"/>
    <n v="65"/>
    <n v="4"/>
    <n v="2"/>
    <n v="11"/>
    <n v="2"/>
    <n v="0"/>
    <n v="4"/>
    <n v="1"/>
    <n v="1"/>
    <n v="0"/>
    <n v="2"/>
    <n v="6"/>
    <n v="0"/>
    <x v="0"/>
    <n v="0"/>
    <n v="0"/>
    <n v="0"/>
    <n v="0"/>
    <n v="0"/>
    <n v="25"/>
    <s v="24-35"/>
    <n v="2254"/>
    <n v="0"/>
    <n v="0"/>
    <n v="1"/>
    <n v="0"/>
    <n v="0"/>
    <n v="0"/>
    <n v="1"/>
    <n v="0"/>
    <n v="0"/>
    <n v="15"/>
    <d v="2016-08-13T00:00:00"/>
    <n v="8"/>
    <s v="August"/>
    <n v="1"/>
    <s v="1906,34824,Low income,917,High spender,0.0263324144268321,0,0,65,4,2,11,2,0,4,1,1,0,2,6,0,0,0,0,0,0,0,25,24-35,2254,0,0,1,0,0,0,1,0,0,15"/>
    <m/>
    <m/>
    <m/>
    <m/>
  </r>
  <r>
    <n v="1879"/>
    <n v="30467"/>
    <s v="Low income"/>
    <n v="1243"/>
    <s v="High spender"/>
    <n v="4.0798240719466965E-2"/>
    <n v="1"/>
    <n v="0"/>
    <n v="8"/>
    <n v="1"/>
    <n v="3"/>
    <n v="8"/>
    <n v="2"/>
    <n v="5"/>
    <n v="5"/>
    <n v="1"/>
    <n v="1"/>
    <n v="0"/>
    <n v="2"/>
    <n v="7"/>
    <n v="0"/>
    <x v="0"/>
    <n v="0"/>
    <n v="0"/>
    <n v="0"/>
    <n v="0"/>
    <n v="0"/>
    <n v="48"/>
    <s v="36-50"/>
    <n v="2261"/>
    <n v="0"/>
    <n v="1"/>
    <n v="0"/>
    <n v="0"/>
    <n v="0"/>
    <n v="0"/>
    <n v="1"/>
    <n v="0"/>
    <n v="0"/>
    <n v="14"/>
    <d v="2016-08-06T00:00:00"/>
    <n v="8"/>
    <s v="August"/>
    <n v="1"/>
    <s v="1879,30467,Low income,1243,High spender,0.040798240719467,1,0,8,1,3,8,2,5,5,1,1,0,2,7,0,0,0,0,0,0,0,48,36-50,2261,0,1,0,0,0,0,1,0,0,14"/>
    <m/>
    <m/>
    <m/>
    <m/>
  </r>
  <r>
    <n v="1764"/>
    <n v="47025"/>
    <s v="Low income"/>
    <n v="95"/>
    <s v="Low spender"/>
    <n v="2.0202020202020202E-3"/>
    <n v="1"/>
    <n v="1"/>
    <n v="6"/>
    <n v="16"/>
    <n v="0"/>
    <n v="3"/>
    <n v="0"/>
    <n v="0"/>
    <n v="1"/>
    <n v="1"/>
    <n v="1"/>
    <n v="0"/>
    <n v="2"/>
    <n v="7"/>
    <n v="0"/>
    <x v="0"/>
    <n v="0"/>
    <n v="0"/>
    <n v="0"/>
    <n v="0"/>
    <n v="0"/>
    <n v="55"/>
    <s v="50-65"/>
    <n v="2299"/>
    <n v="1"/>
    <n v="0"/>
    <n v="0"/>
    <n v="0"/>
    <n v="0"/>
    <n v="0"/>
    <n v="0"/>
    <n v="0"/>
    <n v="1"/>
    <n v="18"/>
    <d v="2016-06-29T00:00:00"/>
    <n v="6"/>
    <s v="June"/>
    <n v="1"/>
    <s v="1764,47025,Low income,95,Low spender,0.00202020202020202,1,1,6,16,0,3,0,0,1,1,1,0,2,7,0,0,0,0,0,0,0,55,50-65,2299,1,0,0,0,0,0,0,0,1,18"/>
    <m/>
    <m/>
    <m/>
    <m/>
  </r>
  <r>
    <n v="1723"/>
    <n v="14045"/>
    <s v="Low income"/>
    <n v="1795"/>
    <s v="High spender"/>
    <n v="0.12780348878604486"/>
    <n v="1"/>
    <n v="0"/>
    <n v="24"/>
    <n v="11"/>
    <n v="0"/>
    <n v="5"/>
    <n v="2"/>
    <n v="1"/>
    <n v="1"/>
    <n v="1"/>
    <n v="1"/>
    <n v="0"/>
    <n v="3"/>
    <n v="7"/>
    <n v="0"/>
    <x v="0"/>
    <n v="0"/>
    <n v="0"/>
    <n v="0"/>
    <n v="0"/>
    <n v="0"/>
    <n v="51"/>
    <s v="50-65"/>
    <n v="2313"/>
    <n v="0"/>
    <n v="1"/>
    <n v="0"/>
    <n v="0"/>
    <n v="0"/>
    <n v="0"/>
    <n v="1"/>
    <n v="0"/>
    <n v="0"/>
    <n v="18"/>
    <d v="2016-06-15T00:00:00"/>
    <n v="6"/>
    <s v="June"/>
    <n v="1"/>
    <s v="1723,14045,Low income,1795,High spender,0.127803488786045,1,0,24,11,0,5,2,1,1,1,1,0,3,7,0,0,0,0,0,0,0,51,50-65,2313,0,1,0,0,0,0,1,0,0,18"/>
    <m/>
    <m/>
    <m/>
    <m/>
  </r>
  <r>
    <n v="1691"/>
    <n v="29478"/>
    <s v="Low income"/>
    <n v="1792"/>
    <s v="High spender"/>
    <n v="6.0791098446298937E-2"/>
    <n v="1"/>
    <n v="0"/>
    <n v="59"/>
    <n v="8"/>
    <n v="0"/>
    <n v="7"/>
    <n v="3"/>
    <n v="1"/>
    <n v="1"/>
    <n v="1"/>
    <n v="1"/>
    <n v="0"/>
    <n v="3"/>
    <n v="6"/>
    <n v="0"/>
    <x v="0"/>
    <n v="0"/>
    <n v="0"/>
    <n v="0"/>
    <n v="0"/>
    <n v="0"/>
    <n v="44"/>
    <s v="36-50"/>
    <n v="2322"/>
    <n v="0"/>
    <n v="0"/>
    <n v="0"/>
    <n v="1"/>
    <n v="0"/>
    <n v="0"/>
    <n v="1"/>
    <n v="0"/>
    <n v="0"/>
    <n v="18"/>
    <d v="2016-06-06T00:00:00"/>
    <n v="6"/>
    <s v="June"/>
    <n v="1"/>
    <s v="1691,29478,Low income,1792,High spender,0.0607910984462989,1,0,59,8,0,7,3,1,1,1,1,0,3,6,0,0,0,0,0,0,0,44,36-50,2322,0,0,0,1,0,0,1,0,0,18"/>
    <m/>
    <m/>
    <m/>
    <m/>
  </r>
  <r>
    <n v="1574"/>
    <n v="48686"/>
    <s v="Low income"/>
    <n v="35"/>
    <s v="Low spender"/>
    <n v="7.1889249476235473E-4"/>
    <n v="1"/>
    <n v="2"/>
    <n v="8"/>
    <n v="10"/>
    <n v="0"/>
    <n v="7"/>
    <n v="2"/>
    <n v="0"/>
    <n v="1"/>
    <n v="1"/>
    <n v="1"/>
    <n v="0"/>
    <n v="2"/>
    <n v="8"/>
    <n v="0"/>
    <x v="0"/>
    <n v="0"/>
    <n v="0"/>
    <n v="0"/>
    <n v="0"/>
    <n v="0"/>
    <n v="67"/>
    <s v="66+"/>
    <n v="2366"/>
    <n v="0"/>
    <n v="1"/>
    <n v="0"/>
    <n v="0"/>
    <n v="0"/>
    <n v="0"/>
    <n v="1"/>
    <n v="0"/>
    <n v="0"/>
    <n v="18"/>
    <d v="2016-04-23T00:00:00"/>
    <n v="4"/>
    <s v="April"/>
    <n v="1"/>
    <s v="1574,48686,Low income,35,Low spender,0.000718892494762355,1,2,8,10,0,7,2,0,1,1,1,0,2,8,0,0,0,0,0,0,0,67,66+,2366,0,1,0,0,0,0,1,0,0,18"/>
    <m/>
    <m/>
    <m/>
    <m/>
  </r>
  <r>
    <n v="1480"/>
    <n v="13084"/>
    <s v="Low income"/>
    <n v="606"/>
    <s v="High spender"/>
    <n v="4.6316111280953837E-2"/>
    <n v="0"/>
    <n v="0"/>
    <n v="29"/>
    <n v="2"/>
    <n v="0"/>
    <n v="7"/>
    <n v="3"/>
    <n v="7"/>
    <n v="10"/>
    <n v="1"/>
    <n v="1"/>
    <n v="0"/>
    <n v="3"/>
    <n v="6"/>
    <n v="0"/>
    <x v="0"/>
    <n v="0"/>
    <n v="0"/>
    <n v="0"/>
    <n v="0"/>
    <n v="0"/>
    <n v="68"/>
    <s v="66+"/>
    <n v="2398"/>
    <n v="0"/>
    <n v="0"/>
    <n v="0"/>
    <n v="1"/>
    <n v="0"/>
    <n v="0"/>
    <n v="0"/>
    <n v="0"/>
    <n v="0"/>
    <n v="9"/>
    <d v="2016-03-22T00:00:00"/>
    <n v="3"/>
    <s v="March"/>
    <n v="1"/>
    <s v="1480,13084,Low income,606,High spender,0.0463161112809538,0,0,29,2,0,7,3,7,10,1,1,0,3,6,0,0,0,0,0,0,0,68,66+,2398,0,0,0,1,0,0,0,0,0,9"/>
    <m/>
    <m/>
    <m/>
    <m/>
  </r>
  <r>
    <n v="1365"/>
    <n v="7500"/>
    <s v="Low income"/>
    <n v="962"/>
    <s v="High spender"/>
    <n v="0.12826666666666667"/>
    <n v="1"/>
    <n v="0"/>
    <n v="19"/>
    <n v="3"/>
    <n v="1"/>
    <n v="10"/>
    <n v="3"/>
    <n v="2"/>
    <n v="12"/>
    <n v="3"/>
    <n v="2"/>
    <n v="0"/>
    <n v="3"/>
    <n v="5"/>
    <n v="0"/>
    <x v="0"/>
    <n v="0"/>
    <n v="0"/>
    <n v="0"/>
    <n v="0"/>
    <n v="0"/>
    <n v="45"/>
    <s v="36-50"/>
    <n v="2429"/>
    <n v="0"/>
    <n v="1"/>
    <n v="0"/>
    <n v="0"/>
    <n v="0"/>
    <n v="0"/>
    <n v="0"/>
    <n v="1"/>
    <n v="0"/>
    <n v="7"/>
    <d v="2016-02-20T00:00:00"/>
    <n v="2"/>
    <s v="February"/>
    <n v="1"/>
    <s v="1365,7500,Low income,962,High spender,0.128266666666667,1,0,19,3,1,10,3,2,12,3,2,0,3,5,0,0,0,0,0,0,0,45,36-50,2429,0,1,0,0,0,0,0,1,0,7"/>
    <m/>
    <m/>
    <m/>
    <m/>
  </r>
  <r>
    <n v="1335"/>
    <n v="36408"/>
    <s v="Low income"/>
    <n v="63"/>
    <s v="Low spender"/>
    <n v="1.7303889255108767E-3"/>
    <n v="1"/>
    <n v="1"/>
    <n v="11"/>
    <n v="9"/>
    <n v="1"/>
    <n v="4"/>
    <n v="3"/>
    <n v="2"/>
    <n v="3"/>
    <n v="1"/>
    <n v="1"/>
    <n v="0"/>
    <n v="2"/>
    <n v="6"/>
    <n v="0"/>
    <x v="0"/>
    <n v="0"/>
    <n v="0"/>
    <n v="0"/>
    <n v="0"/>
    <n v="0"/>
    <n v="71"/>
    <s v="66+"/>
    <n v="2440"/>
    <n v="0"/>
    <n v="1"/>
    <n v="0"/>
    <n v="0"/>
    <n v="0"/>
    <n v="0"/>
    <n v="0"/>
    <n v="1"/>
    <n v="0"/>
    <n v="16"/>
    <d v="2016-02-09T00:00:00"/>
    <n v="2"/>
    <s v="February"/>
    <n v="1"/>
    <s v="1335,36408,Low income,63,Low spender,0.00173038892551088,1,1,11,9,1,4,3,2,3,1,1,0,2,6,0,0,0,0,0,0,0,71,66+,2440,0,1,0,0,0,0,0,1,0,16"/>
    <m/>
    <m/>
    <m/>
    <m/>
  </r>
  <r>
    <n v="1280"/>
    <n v="22701"/>
    <s v="Low income"/>
    <n v="1791"/>
    <s v="High spender"/>
    <n v="7.8895202854499802E-2"/>
    <n v="1"/>
    <n v="0"/>
    <n v="2"/>
    <n v="2"/>
    <n v="4"/>
    <n v="9"/>
    <n v="0"/>
    <n v="4"/>
    <n v="5"/>
    <n v="1"/>
    <n v="1"/>
    <n v="0"/>
    <n v="3"/>
    <n v="5"/>
    <n v="0"/>
    <x v="0"/>
    <n v="0"/>
    <n v="0"/>
    <n v="0"/>
    <n v="0"/>
    <n v="0"/>
    <n v="43"/>
    <s v="36-50"/>
    <n v="2456"/>
    <n v="0"/>
    <n v="1"/>
    <n v="0"/>
    <n v="0"/>
    <n v="0"/>
    <n v="0"/>
    <n v="0"/>
    <n v="1"/>
    <n v="0"/>
    <n v="14"/>
    <d v="2016-01-24T00:00:00"/>
    <n v="1"/>
    <s v="January"/>
    <n v="1"/>
    <s v="1280,22701,Low income,1791,High spender,0.0788952028544998,1,0,2,2,4,9,0,4,5,1,1,0,3,5,0,0,0,0,0,0,0,43,36-50,2456,0,1,0,0,0,0,0,1,0,14"/>
    <m/>
    <m/>
    <m/>
    <m/>
  </r>
  <r>
    <n v="1176"/>
    <n v="22327"/>
    <s v="Low income"/>
    <n v="1790"/>
    <s v="High spender"/>
    <n v="8.0171989071527741E-2"/>
    <n v="1"/>
    <n v="0"/>
    <n v="94"/>
    <n v="5"/>
    <n v="4"/>
    <n v="8"/>
    <n v="2"/>
    <n v="0"/>
    <n v="5"/>
    <n v="1"/>
    <n v="1"/>
    <n v="0"/>
    <n v="3"/>
    <n v="5"/>
    <n v="0"/>
    <x v="0"/>
    <n v="0"/>
    <n v="0"/>
    <n v="0"/>
    <n v="0"/>
    <n v="0"/>
    <n v="35"/>
    <s v="24-35"/>
    <n v="2490"/>
    <n v="0"/>
    <n v="0"/>
    <n v="1"/>
    <n v="0"/>
    <n v="0"/>
    <n v="0"/>
    <n v="1"/>
    <n v="0"/>
    <n v="0"/>
    <n v="14"/>
    <d v="2015-12-21T00:00:00"/>
    <n v="12"/>
    <s v="December"/>
    <n v="1"/>
    <s v="1176,22327,Low income,1790,High spender,0.0801719890715277,1,0,94,5,4,8,2,0,5,1,1,0,3,5,0,0,0,0,0,0,0,35,24-35,2490,0,0,1,0,0,0,1,0,0,14"/>
    <m/>
    <m/>
    <m/>
    <m/>
  </r>
  <r>
    <n v="955"/>
    <n v="25721"/>
    <s v="Low income"/>
    <n v="1153"/>
    <s v="High spender"/>
    <n v="4.4827184013063258E-2"/>
    <n v="1"/>
    <n v="0"/>
    <n v="75"/>
    <n v="1"/>
    <n v="3"/>
    <n v="6"/>
    <n v="3"/>
    <n v="6"/>
    <n v="15"/>
    <n v="1"/>
    <n v="1"/>
    <n v="1"/>
    <n v="2"/>
    <n v="7"/>
    <n v="0"/>
    <x v="0"/>
    <n v="0"/>
    <n v="0"/>
    <n v="0"/>
    <n v="0"/>
    <n v="1"/>
    <n v="49"/>
    <s v="36-50"/>
    <n v="2563"/>
    <n v="0"/>
    <n v="1"/>
    <n v="0"/>
    <n v="0"/>
    <n v="0"/>
    <n v="0"/>
    <n v="1"/>
    <n v="0"/>
    <n v="0"/>
    <n v="4"/>
    <d v="2015-10-09T00:00:00"/>
    <n v="10"/>
    <s v="October"/>
    <n v="1"/>
    <s v="955,25721,Low income,1153,High spender,0.0448271840130633,1,0,75,1,3,6,3,6,15,1,1,1,2,7,0,0,0,0,0,0,1,49,36-50,2563,0,1,0,0,0,0,1,0,0,4"/>
    <m/>
    <m/>
    <m/>
    <m/>
  </r>
  <r>
    <n v="933"/>
    <n v="38590"/>
    <s v="Low income"/>
    <n v="343"/>
    <s v="Low spender"/>
    <n v="8.8883130344648877E-3"/>
    <n v="1"/>
    <n v="0"/>
    <n v="65"/>
    <n v="3"/>
    <n v="1"/>
    <n v="8"/>
    <n v="4"/>
    <n v="3"/>
    <n v="3"/>
    <n v="1"/>
    <n v="1"/>
    <n v="0"/>
    <n v="2"/>
    <n v="8"/>
    <n v="0"/>
    <x v="0"/>
    <n v="0"/>
    <n v="0"/>
    <n v="0"/>
    <n v="0"/>
    <n v="0"/>
    <n v="49"/>
    <s v="36-50"/>
    <n v="2569"/>
    <n v="0"/>
    <n v="0"/>
    <n v="0"/>
    <n v="1"/>
    <n v="0"/>
    <n v="0"/>
    <n v="1"/>
    <n v="0"/>
    <n v="0"/>
    <n v="16"/>
    <d v="2015-10-03T00:00:00"/>
    <n v="10"/>
    <s v="October"/>
    <n v="1"/>
    <s v="933,38590,Low income,343,Low spender,0.00888831303446489,1,0,65,3,1,8,4,3,3,1,1,0,2,8,0,0,0,0,0,0,0,49,36-50,2569,0,0,0,1,0,0,1,0,0,16"/>
    <m/>
    <m/>
    <m/>
    <m/>
  </r>
  <r>
    <n v="841"/>
    <n v="24072"/>
    <s v="Low income"/>
    <n v="297"/>
    <s v="Low spender"/>
    <n v="1.2337986041874378E-2"/>
    <n v="1"/>
    <n v="0"/>
    <n v="79"/>
    <n v="9"/>
    <n v="1"/>
    <n v="6"/>
    <n v="3"/>
    <n v="0"/>
    <n v="4"/>
    <n v="1"/>
    <n v="1"/>
    <n v="0"/>
    <n v="2"/>
    <n v="8"/>
    <n v="0"/>
    <x v="0"/>
    <n v="0"/>
    <n v="0"/>
    <n v="0"/>
    <n v="0"/>
    <n v="0"/>
    <n v="37"/>
    <s v="36-50"/>
    <n v="2598"/>
    <n v="0"/>
    <n v="0"/>
    <n v="1"/>
    <n v="0"/>
    <n v="0"/>
    <n v="0"/>
    <n v="1"/>
    <n v="0"/>
    <n v="0"/>
    <n v="15"/>
    <d v="2015-09-04T00:00:00"/>
    <n v="9"/>
    <s v="September"/>
    <n v="1"/>
    <s v="841,24072,Low income,297,Low spender,0.0123379860418744,1,0,79,9,1,6,3,0,4,1,1,0,2,8,0,0,0,0,0,0,0,37,36-50,2598,0,0,1,0,0,0,1,0,0,15"/>
    <m/>
    <m/>
    <m/>
    <m/>
  </r>
  <r>
    <n v="755"/>
    <n v="24367"/>
    <s v="Low income"/>
    <n v="437"/>
    <s v="Low spender"/>
    <n v="1.7934091188903024E-2"/>
    <n v="1"/>
    <n v="0"/>
    <n v="58"/>
    <n v="2"/>
    <n v="4"/>
    <n v="2"/>
    <n v="0"/>
    <n v="11"/>
    <n v="5"/>
    <n v="1"/>
    <n v="1"/>
    <n v="0"/>
    <n v="2"/>
    <n v="9"/>
    <n v="0"/>
    <x v="0"/>
    <n v="0"/>
    <n v="0"/>
    <n v="0"/>
    <n v="0"/>
    <n v="0"/>
    <n v="38"/>
    <s v="36-50"/>
    <n v="2625"/>
    <n v="0"/>
    <n v="0"/>
    <n v="1"/>
    <n v="0"/>
    <n v="0"/>
    <n v="0"/>
    <n v="0"/>
    <n v="0"/>
    <n v="0"/>
    <n v="14"/>
    <d v="2015-08-08T00:00:00"/>
    <n v="8"/>
    <s v="August"/>
    <n v="1"/>
    <s v="755,24367,Low income,437,Low spender,0.017934091188903,1,0,58,2,4,2,0,11,5,1,1,0,2,9,0,0,0,0,0,0,0,38,36-50,2625,0,0,1,0,0,0,0,0,0,14"/>
    <m/>
    <m/>
    <m/>
    <m/>
  </r>
  <r>
    <n v="476"/>
    <n v="34230"/>
    <s v="Low income"/>
    <n v="1051"/>
    <s v="High spender"/>
    <n v="3.0704060765410459E-2"/>
    <n v="1"/>
    <n v="1"/>
    <n v="72"/>
    <n v="15"/>
    <n v="0"/>
    <n v="4"/>
    <n v="0"/>
    <n v="0"/>
    <n v="2"/>
    <n v="1"/>
    <n v="1"/>
    <n v="0"/>
    <n v="2"/>
    <n v="7"/>
    <n v="0"/>
    <x v="0"/>
    <n v="0"/>
    <n v="0"/>
    <n v="0"/>
    <n v="0"/>
    <n v="0"/>
    <n v="55"/>
    <s v="50-65"/>
    <n v="2709"/>
    <n v="0"/>
    <n v="0"/>
    <n v="0"/>
    <n v="1"/>
    <n v="0"/>
    <n v="0"/>
    <n v="0"/>
    <n v="0"/>
    <n v="1"/>
    <n v="17"/>
    <d v="2015-05-16T00:00:00"/>
    <n v="5"/>
    <s v="May"/>
    <n v="1"/>
    <s v="476,34230,Low income,1051,High spender,0.0307040607654105,1,1,72,15,0,4,0,0,2,1,1,0,2,7,0,0,0,0,0,0,0,55,50-65,2709,0,0,0,1,0,0,0,0,1,17"/>
    <m/>
    <m/>
    <m/>
    <m/>
  </r>
  <r>
    <n v="469"/>
    <n v="21994"/>
    <s v="Low income"/>
    <n v="1767"/>
    <s v="High spender"/>
    <n v="8.0340092752568884E-2"/>
    <n v="0"/>
    <n v="1"/>
    <n v="4"/>
    <n v="9"/>
    <n v="0"/>
    <n v="6"/>
    <n v="3"/>
    <n v="1"/>
    <n v="3"/>
    <n v="1"/>
    <n v="0"/>
    <n v="0"/>
    <n v="3"/>
    <n v="5"/>
    <n v="0"/>
    <x v="0"/>
    <n v="0"/>
    <n v="0"/>
    <n v="0"/>
    <n v="0"/>
    <n v="0"/>
    <n v="63"/>
    <s v="50-65"/>
    <n v="2711"/>
    <n v="0"/>
    <n v="0"/>
    <n v="0"/>
    <n v="1"/>
    <n v="0"/>
    <n v="0"/>
    <n v="1"/>
    <n v="0"/>
    <n v="0"/>
    <n v="16"/>
    <d v="2015-05-14T00:00:00"/>
    <n v="5"/>
    <s v="May"/>
    <n v="1"/>
    <s v="469,21994,Low income,1767,High spender,0.0803400927525689,0,1,4,9,0,6,3,1,3,1,0,0,3,5,0,0,0,0,0,0,0,63,50-65,2711,0,0,0,1,0,0,1,0,0,16"/>
    <m/>
    <m/>
    <m/>
    <m/>
  </r>
  <r>
    <n v="273"/>
    <n v="25818"/>
    <s v="Low income"/>
    <n v="44"/>
    <s v="Low spender"/>
    <n v="1.7042373537841816E-3"/>
    <n v="1"/>
    <n v="0"/>
    <n v="51"/>
    <n v="5"/>
    <n v="2"/>
    <n v="8"/>
    <n v="2"/>
    <n v="2"/>
    <n v="9"/>
    <n v="1"/>
    <n v="0"/>
    <n v="1"/>
    <n v="2"/>
    <n v="7"/>
    <n v="0"/>
    <x v="0"/>
    <n v="0"/>
    <n v="0"/>
    <n v="0"/>
    <n v="0"/>
    <n v="0"/>
    <n v="49"/>
    <s v="36-50"/>
    <n v="2778"/>
    <n v="1"/>
    <n v="0"/>
    <n v="0"/>
    <n v="0"/>
    <n v="0"/>
    <n v="0"/>
    <n v="1"/>
    <n v="0"/>
    <n v="0"/>
    <n v="10"/>
    <d v="2015-03-08T00:00:00"/>
    <n v="3"/>
    <s v="March"/>
    <n v="1"/>
    <s v="273,25818,Low income,44,Low spender,0.00170423735378418,1,0,51,5,2,8,2,2,9,1,0,1,2,7,0,0,0,0,0,0,0,49,36-50,2778,1,0,0,0,0,0,1,0,0,10"/>
    <m/>
    <m/>
    <m/>
    <m/>
  </r>
  <r>
    <n v="92"/>
    <n v="24336"/>
    <s v="Low income"/>
    <n v="1006"/>
    <s v="High spender"/>
    <n v="4.1337935568704798E-2"/>
    <n v="1"/>
    <n v="0"/>
    <n v="82"/>
    <n v="1"/>
    <n v="6"/>
    <n v="2"/>
    <n v="8"/>
    <n v="2"/>
    <n v="12"/>
    <n v="1"/>
    <n v="1"/>
    <n v="0"/>
    <n v="2"/>
    <n v="7"/>
    <n v="0"/>
    <x v="0"/>
    <n v="0"/>
    <n v="0"/>
    <n v="0"/>
    <n v="0"/>
    <n v="0"/>
    <n v="39"/>
    <s v="36-50"/>
    <n v="2830"/>
    <n v="0"/>
    <n v="0"/>
    <n v="1"/>
    <n v="0"/>
    <n v="0"/>
    <n v="1"/>
    <n v="0"/>
    <n v="0"/>
    <n v="0"/>
    <n v="7"/>
    <d v="2015-01-15T00:00:00"/>
    <n v="1"/>
    <s v="January"/>
    <n v="1"/>
    <s v="92,24336,Low income,1006,High spender,0.0413379355687048,1,0,82,1,6,2,8,2,12,1,1,0,2,7,0,0,0,0,0,0,0,39,36-50,2830,0,0,1,0,0,1,0,0,0,7"/>
    <m/>
    <m/>
    <m/>
    <m/>
  </r>
  <r>
    <n v="60"/>
    <n v="26816"/>
    <s v="Low income"/>
    <n v="1758"/>
    <s v="High spender"/>
    <n v="6.5557875894988071E-2"/>
    <n v="0"/>
    <n v="0"/>
    <n v="50"/>
    <n v="5"/>
    <n v="1"/>
    <n v="6"/>
    <n v="3"/>
    <n v="4"/>
    <n v="3"/>
    <n v="1"/>
    <n v="0"/>
    <n v="0"/>
    <n v="3"/>
    <n v="4"/>
    <n v="0"/>
    <x v="0"/>
    <n v="0"/>
    <n v="0"/>
    <n v="0"/>
    <n v="0"/>
    <n v="0"/>
    <n v="34"/>
    <s v="24-35"/>
    <n v="2840"/>
    <n v="0"/>
    <n v="0"/>
    <n v="1"/>
    <n v="0"/>
    <n v="0"/>
    <n v="0"/>
    <n v="1"/>
    <n v="0"/>
    <n v="0"/>
    <n v="16"/>
    <d v="2015-01-05T00:00:00"/>
    <n v="1"/>
    <s v="January"/>
    <n v="1"/>
    <s v="60,26816,Low income,1758,High spender,0.0655578758949881,0,0,50,5,1,6,3,4,3,1,0,0,3,4,0,0,0,0,0,0,0,34,24-35,2840,0,0,1,0,0,0,1,0,0,16"/>
    <m/>
    <m/>
    <m/>
    <m/>
  </r>
  <r>
    <n v="2078"/>
    <n v="34587"/>
    <s v="Low income"/>
    <n v="535"/>
    <s v="Low spender"/>
    <n v="1.5468239511955358E-2"/>
    <n v="1"/>
    <n v="1"/>
    <n v="68"/>
    <n v="7"/>
    <n v="2"/>
    <n v="9"/>
    <n v="2"/>
    <n v="0"/>
    <n v="2"/>
    <n v="2"/>
    <n v="1"/>
    <n v="0"/>
    <n v="3"/>
    <n v="4"/>
    <n v="0"/>
    <x v="0"/>
    <n v="0"/>
    <n v="0"/>
    <n v="0"/>
    <n v="0"/>
    <n v="0"/>
    <n v="67"/>
    <s v="66+"/>
    <n v="2203"/>
    <n v="0"/>
    <n v="0"/>
    <n v="0"/>
    <n v="1"/>
    <n v="0"/>
    <n v="0"/>
    <n v="1"/>
    <n v="0"/>
    <n v="0"/>
    <n v="18"/>
    <d v="2016-10-03T00:00:00"/>
    <n v="10"/>
    <s v="October"/>
    <n v="1"/>
    <s v="2078,34587,Low income,535,Low spender,0.0154682395119554,1,1,68,7,2,9,2,0,2,2,1,0,3,4,0,0,0,0,0,0,0,67,66+,2203,0,0,0,1,0,0,1,0,0,18"/>
    <m/>
    <m/>
    <m/>
    <m/>
  </r>
  <r>
    <n v="2076"/>
    <n v="29791"/>
    <s v="Low income"/>
    <n v="91"/>
    <s v="Low spender"/>
    <n v="3.054613809539794E-3"/>
    <n v="1"/>
    <n v="0"/>
    <n v="21"/>
    <n v="14"/>
    <n v="0"/>
    <n v="6"/>
    <n v="0"/>
    <n v="0"/>
    <n v="0"/>
    <n v="2"/>
    <n v="2"/>
    <n v="0"/>
    <n v="3"/>
    <n v="5"/>
    <n v="0"/>
    <x v="0"/>
    <n v="0"/>
    <n v="0"/>
    <n v="0"/>
    <n v="0"/>
    <n v="0"/>
    <n v="48"/>
    <s v="36-50"/>
    <n v="2204"/>
    <n v="0"/>
    <n v="1"/>
    <n v="0"/>
    <n v="0"/>
    <n v="0"/>
    <n v="0"/>
    <n v="0"/>
    <n v="0"/>
    <n v="1"/>
    <n v="20"/>
    <d v="2016-10-02T00:00:00"/>
    <n v="10"/>
    <s v="October"/>
    <n v="1"/>
    <s v="2076,29791,Low income,91,Low spender,0.00305461380953979,1,0,21,14,0,6,0,0,0,2,2,0,3,5,0,0,0,0,0,0,0,48,36-50,2204,0,1,0,0,0,0,0,0,1,20"/>
    <m/>
    <m/>
    <m/>
    <m/>
  </r>
  <r>
    <n v="2031"/>
    <n v="43776"/>
    <s v="Low income"/>
    <n v="1738"/>
    <s v="High spender"/>
    <n v="3.9702119883040933E-2"/>
    <n v="1"/>
    <n v="0"/>
    <n v="77"/>
    <n v="8"/>
    <n v="0"/>
    <n v="9"/>
    <n v="2"/>
    <n v="1"/>
    <n v="3"/>
    <n v="1"/>
    <n v="1"/>
    <n v="0"/>
    <n v="2"/>
    <n v="6"/>
    <n v="0"/>
    <x v="0"/>
    <n v="0"/>
    <n v="0"/>
    <n v="0"/>
    <n v="0"/>
    <n v="0"/>
    <n v="37"/>
    <s v="36-50"/>
    <n v="2216"/>
    <n v="0"/>
    <n v="0"/>
    <n v="0"/>
    <n v="1"/>
    <n v="0"/>
    <n v="0"/>
    <n v="1"/>
    <n v="0"/>
    <n v="0"/>
    <n v="17"/>
    <d v="2016-09-20T00:00:00"/>
    <n v="9"/>
    <s v="September"/>
    <n v="1"/>
    <s v="2031,43776,Low income,1738,High spender,0.0397021198830409,1,0,77,8,0,9,2,1,3,1,1,0,2,6,0,0,0,0,0,0,0,37,36-50,2216,0,0,0,1,0,0,1,0,0,17"/>
    <m/>
    <m/>
    <m/>
    <m/>
  </r>
  <r>
    <n v="1910"/>
    <n v="27159"/>
    <s v="Low income"/>
    <n v="1241"/>
    <s v="High spender"/>
    <n v="4.5693876799587613E-2"/>
    <n v="1"/>
    <n v="1"/>
    <n v="33"/>
    <n v="17"/>
    <n v="0"/>
    <n v="3"/>
    <n v="0"/>
    <n v="0"/>
    <n v="1"/>
    <n v="2"/>
    <n v="1"/>
    <n v="0"/>
    <n v="3"/>
    <n v="6"/>
    <n v="0"/>
    <x v="0"/>
    <n v="0"/>
    <n v="0"/>
    <n v="0"/>
    <n v="0"/>
    <n v="0"/>
    <n v="47"/>
    <s v="36-50"/>
    <n v="2251"/>
    <n v="0"/>
    <n v="1"/>
    <n v="0"/>
    <n v="0"/>
    <n v="0"/>
    <n v="0"/>
    <n v="0"/>
    <n v="1"/>
    <n v="0"/>
    <n v="19"/>
    <d v="2016-08-16T00:00:00"/>
    <n v="8"/>
    <s v="August"/>
    <n v="1"/>
    <s v="1910,27159,Low income,1241,High spender,0.0456938767995876,1,1,33,17,0,3,0,0,1,2,1,0,3,6,0,0,0,0,0,0,0,47,36-50,2251,0,1,0,0,0,0,0,1,0,19"/>
    <m/>
    <m/>
    <m/>
    <m/>
  </r>
  <r>
    <n v="1742"/>
    <n v="19346"/>
    <s v="Low income"/>
    <n v="1783"/>
    <s v="High spender"/>
    <n v="9.2163754781350152E-2"/>
    <n v="1"/>
    <n v="0"/>
    <n v="26"/>
    <n v="2"/>
    <n v="0"/>
    <n v="9"/>
    <n v="3"/>
    <n v="6"/>
    <n v="2"/>
    <n v="1"/>
    <n v="1"/>
    <n v="0"/>
    <n v="3"/>
    <n v="8"/>
    <n v="0"/>
    <x v="0"/>
    <n v="0"/>
    <n v="0"/>
    <n v="0"/>
    <n v="0"/>
    <n v="0"/>
    <n v="46"/>
    <s v="36-50"/>
    <n v="2309"/>
    <n v="1"/>
    <n v="0"/>
    <n v="0"/>
    <n v="0"/>
    <n v="0"/>
    <n v="0"/>
    <n v="1"/>
    <n v="0"/>
    <n v="0"/>
    <n v="18"/>
    <d v="2016-06-19T00:00:00"/>
    <n v="6"/>
    <s v="June"/>
    <n v="1"/>
    <s v="1742,19346,Low income,1783,High spender,0.0921637547813502,1,0,26,2,0,9,3,6,2,1,1,0,3,8,0,0,0,0,0,0,0,46,36-50,2309,1,0,0,0,0,0,1,0,0,18"/>
    <m/>
    <m/>
    <m/>
    <m/>
  </r>
  <r>
    <n v="1611"/>
    <n v="37368"/>
    <s v="Low income"/>
    <n v="351"/>
    <s v="Low spender"/>
    <n v="9.3930635838150294E-3"/>
    <n v="1"/>
    <n v="0"/>
    <n v="4"/>
    <n v="3"/>
    <n v="2"/>
    <n v="11"/>
    <n v="2"/>
    <n v="2"/>
    <n v="10"/>
    <n v="1"/>
    <n v="1"/>
    <n v="0"/>
    <n v="2"/>
    <n v="6"/>
    <n v="0"/>
    <x v="0"/>
    <n v="1"/>
    <n v="0"/>
    <n v="0"/>
    <n v="0"/>
    <n v="0"/>
    <n v="45"/>
    <s v="36-50"/>
    <n v="2354"/>
    <n v="0"/>
    <n v="1"/>
    <n v="0"/>
    <n v="0"/>
    <n v="0"/>
    <n v="0"/>
    <n v="0"/>
    <n v="1"/>
    <n v="0"/>
    <n v="10"/>
    <d v="2016-05-05T00:00:00"/>
    <n v="5"/>
    <s v="May"/>
    <n v="1"/>
    <s v="1611,37368,Low income,351,Low spender,0.00939306358381503,1,0,4,3,2,11,2,2,10,1,1,0,2,6,0,0,1,0,0,0,0,45,36-50,2354,0,1,0,0,0,0,0,1,0,10"/>
    <m/>
    <m/>
    <m/>
    <m/>
  </r>
  <r>
    <n v="1593"/>
    <n v="24594"/>
    <s v="Low income"/>
    <n v="1734"/>
    <s v="High spender"/>
    <n v="7.050500121980971E-2"/>
    <n v="1"/>
    <n v="0"/>
    <n v="94"/>
    <n v="1"/>
    <n v="3"/>
    <n v="6"/>
    <n v="10"/>
    <n v="0"/>
    <n v="9"/>
    <n v="1"/>
    <n v="1"/>
    <n v="0"/>
    <n v="3"/>
    <n v="5"/>
    <n v="0"/>
    <x v="0"/>
    <n v="0"/>
    <n v="0"/>
    <n v="0"/>
    <n v="0"/>
    <n v="0"/>
    <n v="41"/>
    <s v="36-50"/>
    <n v="2360"/>
    <n v="0"/>
    <n v="0"/>
    <n v="0"/>
    <n v="1"/>
    <n v="0"/>
    <n v="0"/>
    <n v="0"/>
    <n v="0"/>
    <n v="0"/>
    <n v="11"/>
    <d v="2016-04-29T00:00:00"/>
    <n v="4"/>
    <s v="April"/>
    <n v="1"/>
    <s v="1593,24594,Low income,1734,High spender,0.0705050012198097,1,0,94,1,3,6,10,0,9,1,1,0,3,5,0,0,0,0,0,0,0,41,36-50,2360,0,0,0,1,0,0,0,0,0,11"/>
    <m/>
    <m/>
    <m/>
    <m/>
  </r>
  <r>
    <n v="1311"/>
    <n v="37054"/>
    <s v="Low income"/>
    <n v="1809"/>
    <s v="High spender"/>
    <n v="4.8820640146812762E-2"/>
    <n v="1"/>
    <n v="1"/>
    <n v="89"/>
    <n v="12"/>
    <n v="1"/>
    <n v="6"/>
    <n v="0"/>
    <n v="1"/>
    <n v="5"/>
    <n v="2"/>
    <n v="1"/>
    <n v="0"/>
    <n v="3"/>
    <n v="7"/>
    <n v="0"/>
    <x v="0"/>
    <n v="0"/>
    <n v="0"/>
    <n v="0"/>
    <n v="0"/>
    <n v="0"/>
    <n v="53"/>
    <s v="50-65"/>
    <n v="2446"/>
    <n v="0"/>
    <n v="1"/>
    <n v="0"/>
    <n v="0"/>
    <n v="0"/>
    <n v="0"/>
    <n v="0"/>
    <n v="1"/>
    <n v="0"/>
    <n v="15"/>
    <d v="2016-02-03T00:00:00"/>
    <n v="2"/>
    <s v="February"/>
    <n v="1"/>
    <s v="1311,37054,Low income,1809,High spender,0.0488206401468128,1,1,89,12,1,6,0,1,5,2,1,0,3,7,0,0,0,0,0,0,0,53,50-65,2446,0,1,0,0,0,0,0,1,0,15"/>
    <m/>
    <m/>
    <m/>
    <m/>
  </r>
  <r>
    <n v="1227"/>
    <n v="26907"/>
    <s v="Low income"/>
    <n v="807"/>
    <s v="High spender"/>
    <n v="2.9992195339502731E-2"/>
    <n v="1"/>
    <n v="1"/>
    <n v="10"/>
    <n v="9"/>
    <n v="1"/>
    <n v="7"/>
    <n v="0"/>
    <n v="3"/>
    <n v="2"/>
    <n v="2"/>
    <n v="1"/>
    <n v="0"/>
    <n v="3"/>
    <n v="7"/>
    <n v="0"/>
    <x v="0"/>
    <n v="0"/>
    <n v="0"/>
    <n v="0"/>
    <n v="0"/>
    <n v="0"/>
    <n v="44"/>
    <s v="36-50"/>
    <n v="2472"/>
    <n v="0"/>
    <n v="0"/>
    <n v="0"/>
    <n v="1"/>
    <n v="0"/>
    <n v="1"/>
    <n v="0"/>
    <n v="0"/>
    <n v="0"/>
    <n v="18"/>
    <d v="2016-01-08T00:00:00"/>
    <n v="1"/>
    <s v="January"/>
    <n v="1"/>
    <s v="1227,26907,Low income,807,High spender,0.0299921953395027,1,1,10,9,1,7,0,3,2,2,1,0,3,7,0,0,0,0,0,0,0,44,36-50,2472,0,0,0,1,0,1,0,0,0,18"/>
    <m/>
    <m/>
    <m/>
    <m/>
  </r>
  <r>
    <n v="1171"/>
    <n v="32173"/>
    <s v="Low income"/>
    <n v="225"/>
    <s v="Low spender"/>
    <n v="6.9934417057781369E-3"/>
    <n v="0"/>
    <n v="1"/>
    <n v="0"/>
    <n v="18"/>
    <n v="0"/>
    <n v="2"/>
    <n v="0"/>
    <n v="0"/>
    <n v="2"/>
    <n v="1"/>
    <n v="1"/>
    <n v="0"/>
    <n v="3"/>
    <n v="4"/>
    <n v="0"/>
    <x v="0"/>
    <n v="0"/>
    <n v="0"/>
    <n v="0"/>
    <n v="0"/>
    <n v="0"/>
    <n v="62"/>
    <s v="50-65"/>
    <n v="2491"/>
    <n v="1"/>
    <n v="0"/>
    <n v="0"/>
    <n v="0"/>
    <n v="0"/>
    <n v="0"/>
    <n v="0"/>
    <n v="0"/>
    <n v="1"/>
    <n v="18"/>
    <d v="2015-12-20T00:00:00"/>
    <n v="12"/>
    <s v="December"/>
    <n v="1"/>
    <s v="1171,32173,Low income,225,Low spender,0.00699344170577814,0,1,0,18,0,2,0,0,2,1,1,0,3,4,0,0,0,0,0,0,0,62,50-65,2491,1,0,0,0,0,0,0,0,1,18"/>
    <m/>
    <m/>
    <m/>
    <m/>
  </r>
  <r>
    <n v="844"/>
    <n v="13672"/>
    <s v="Low income"/>
    <n v="263"/>
    <s v="Low spender"/>
    <n v="1.9236395552954946E-2"/>
    <n v="1"/>
    <n v="1"/>
    <n v="86"/>
    <n v="6"/>
    <n v="2"/>
    <n v="9"/>
    <n v="2"/>
    <n v="1"/>
    <n v="5"/>
    <n v="2"/>
    <n v="1"/>
    <n v="0"/>
    <n v="3"/>
    <n v="8"/>
    <n v="0"/>
    <x v="0"/>
    <n v="0"/>
    <n v="0"/>
    <n v="0"/>
    <n v="0"/>
    <n v="0"/>
    <n v="60"/>
    <s v="50-65"/>
    <n v="2597"/>
    <n v="0"/>
    <n v="0"/>
    <n v="0"/>
    <n v="1"/>
    <n v="0"/>
    <n v="0"/>
    <n v="1"/>
    <n v="0"/>
    <n v="0"/>
    <n v="15"/>
    <d v="2015-09-05T00:00:00"/>
    <n v="9"/>
    <s v="September"/>
    <n v="1"/>
    <s v="844,13672,Low income,263,Low spender,0.0192363955529549,1,1,86,6,2,9,2,1,5,2,1,0,3,8,0,0,0,0,0,0,0,60,50-65,2597,0,0,0,1,0,0,1,0,0,15"/>
    <m/>
    <m/>
    <m/>
    <m/>
  </r>
  <r>
    <n v="585"/>
    <n v="20491"/>
    <s v="Low income"/>
    <n v="888"/>
    <s v="High spender"/>
    <n v="4.3336098775071982E-2"/>
    <n v="0"/>
    <n v="0"/>
    <n v="16"/>
    <n v="5"/>
    <n v="4"/>
    <n v="5"/>
    <n v="4"/>
    <n v="2"/>
    <n v="10"/>
    <n v="1"/>
    <n v="0"/>
    <n v="1"/>
    <n v="2"/>
    <n v="7"/>
    <n v="0"/>
    <x v="0"/>
    <n v="0"/>
    <n v="0"/>
    <n v="0"/>
    <n v="0"/>
    <n v="0"/>
    <n v="34"/>
    <s v="24-35"/>
    <n v="2679"/>
    <n v="0"/>
    <n v="0"/>
    <n v="0"/>
    <n v="1"/>
    <n v="0"/>
    <n v="1"/>
    <n v="0"/>
    <n v="0"/>
    <n v="0"/>
    <n v="10"/>
    <d v="2015-06-15T00:00:00"/>
    <n v="6"/>
    <s v="June"/>
    <n v="1"/>
    <s v="585,20491,Low income,888,High spender,0.043336098775072,0,0,16,5,4,5,4,2,10,1,0,1,2,7,0,0,0,0,0,0,0,34,24-35,2679,0,0,0,1,0,1,0,0,0,10"/>
    <m/>
    <m/>
    <m/>
    <m/>
  </r>
  <r>
    <n v="383"/>
    <n v="37717"/>
    <s v="Low income"/>
    <n v="24"/>
    <s v="Low spender"/>
    <n v="6.363178407614603E-4"/>
    <n v="1"/>
    <n v="0"/>
    <n v="31"/>
    <n v="9"/>
    <n v="0"/>
    <n v="6"/>
    <n v="4"/>
    <n v="1"/>
    <n v="5"/>
    <n v="1"/>
    <n v="1"/>
    <n v="0"/>
    <n v="2"/>
    <n v="9"/>
    <n v="0"/>
    <x v="0"/>
    <n v="0"/>
    <n v="0"/>
    <n v="0"/>
    <n v="0"/>
    <n v="0"/>
    <n v="42"/>
    <s v="36-50"/>
    <n v="2742"/>
    <n v="0"/>
    <n v="1"/>
    <n v="0"/>
    <n v="0"/>
    <n v="0"/>
    <n v="0"/>
    <n v="0"/>
    <n v="0"/>
    <n v="1"/>
    <n v="15"/>
    <d v="2015-04-13T00:00:00"/>
    <n v="4"/>
    <s v="April"/>
    <n v="1"/>
    <s v="383,37717,Low income,24,Low spender,0.00063631784076146,1,0,31,9,0,6,4,1,5,1,1,0,2,9,0,0,0,0,0,0,0,42,36-50,2742,0,1,0,0,0,0,0,0,1,15"/>
    <m/>
    <m/>
    <m/>
    <m/>
  </r>
  <r>
    <n v="377"/>
    <n v="28389"/>
    <s v="Low income"/>
    <n v="1728"/>
    <s v="High spender"/>
    <n v="6.0868646306668078E-2"/>
    <n v="0"/>
    <n v="0"/>
    <n v="49"/>
    <n v="1"/>
    <n v="5"/>
    <n v="3"/>
    <n v="7"/>
    <n v="4"/>
    <n v="8"/>
    <n v="1"/>
    <n v="1"/>
    <n v="0"/>
    <n v="2"/>
    <n v="7"/>
    <n v="0"/>
    <x v="0"/>
    <n v="0"/>
    <n v="0"/>
    <n v="0"/>
    <n v="0"/>
    <n v="0"/>
    <n v="73"/>
    <s v="66+"/>
    <n v="2745"/>
    <n v="0"/>
    <n v="0"/>
    <n v="0"/>
    <n v="1"/>
    <n v="0"/>
    <n v="0"/>
    <n v="0"/>
    <n v="0"/>
    <n v="0"/>
    <n v="12"/>
    <d v="2015-04-10T00:00:00"/>
    <n v="4"/>
    <s v="April"/>
    <n v="1"/>
    <s v="377,28389,Low income,1728,High spender,0.0608686463066681,0,0,49,1,5,3,7,4,8,1,1,0,2,7,0,0,0,0,0,0,0,73,66+,2745,0,0,0,1,0,0,0,0,0,12"/>
    <m/>
    <m/>
    <m/>
    <m/>
  </r>
  <r>
    <n v="352"/>
    <n v="18890"/>
    <s v="Low income"/>
    <n v="118"/>
    <s v="Low spender"/>
    <n v="6.2466913710958177E-3"/>
    <n v="0"/>
    <n v="0"/>
    <n v="5"/>
    <n v="6"/>
    <n v="4"/>
    <n v="1"/>
    <n v="7"/>
    <n v="2"/>
    <n v="15"/>
    <n v="1"/>
    <n v="0"/>
    <n v="1"/>
    <n v="2"/>
    <n v="6"/>
    <n v="0"/>
    <x v="0"/>
    <n v="1"/>
    <n v="0"/>
    <n v="0"/>
    <n v="0"/>
    <n v="1"/>
    <n v="36"/>
    <s v="36-50"/>
    <n v="2755"/>
    <n v="0"/>
    <n v="0"/>
    <n v="1"/>
    <n v="0"/>
    <n v="0"/>
    <n v="0"/>
    <n v="0"/>
    <n v="1"/>
    <n v="0"/>
    <n v="5"/>
    <d v="2015-03-31T00:00:00"/>
    <n v="3"/>
    <s v="March"/>
    <n v="1"/>
    <s v="352,18890,Low income,118,Low spender,0.00624669137109582,0,0,5,6,4,1,7,2,15,1,0,1,2,6,0,0,1,0,0,0,1,36,36-50,2755,0,0,1,0,0,0,0,1,0,5"/>
    <m/>
    <m/>
    <m/>
    <m/>
  </r>
  <r>
    <n v="27"/>
    <n v="9548"/>
    <s v="Low income"/>
    <n v="652"/>
    <s v="High spender"/>
    <n v="6.82865521575199E-2"/>
    <n v="1"/>
    <n v="0"/>
    <n v="31"/>
    <n v="0"/>
    <n v="1"/>
    <n v="3"/>
    <n v="10"/>
    <n v="6"/>
    <n v="9"/>
    <n v="2"/>
    <n v="1"/>
    <n v="0"/>
    <n v="3"/>
    <n v="8"/>
    <n v="0"/>
    <x v="0"/>
    <n v="0"/>
    <n v="0"/>
    <n v="0"/>
    <n v="0"/>
    <n v="0"/>
    <n v="44"/>
    <s v="36-50"/>
    <n v="2849"/>
    <n v="1"/>
    <n v="0"/>
    <n v="0"/>
    <n v="0"/>
    <n v="0"/>
    <n v="0"/>
    <n v="0"/>
    <n v="0"/>
    <n v="0"/>
    <n v="11"/>
    <d v="2014-12-27T00:00:00"/>
    <n v="12"/>
    <s v="December"/>
    <n v="1"/>
    <s v="27,9548,Low income,652,High spender,0.0682865521575199,1,0,31,0,1,3,10,6,9,2,1,0,3,8,0,0,0,0,0,0,0,44,36-50,2849,1,0,0,0,0,0,0,0,0,11"/>
    <m/>
    <m/>
    <m/>
    <m/>
  </r>
  <r>
    <n v="1845"/>
    <n v="46344"/>
    <s v="Low income"/>
    <n v="1726"/>
    <s v="High spender"/>
    <n v="3.7243224581391336E-2"/>
    <n v="1"/>
    <n v="1"/>
    <n v="38"/>
    <n v="11"/>
    <n v="1"/>
    <n v="6"/>
    <n v="2"/>
    <n v="1"/>
    <n v="6"/>
    <n v="2"/>
    <n v="1"/>
    <n v="1"/>
    <n v="2"/>
    <n v="5"/>
    <n v="0"/>
    <x v="0"/>
    <n v="0"/>
    <n v="0"/>
    <n v="0"/>
    <n v="0"/>
    <n v="0"/>
    <n v="66"/>
    <s v="66+"/>
    <n v="2272"/>
    <n v="0"/>
    <n v="0"/>
    <n v="1"/>
    <n v="0"/>
    <n v="0"/>
    <n v="0"/>
    <n v="1"/>
    <n v="0"/>
    <n v="0"/>
    <n v="15"/>
    <d v="2016-07-26T00:00:00"/>
    <n v="7"/>
    <s v="July"/>
    <n v="1"/>
    <s v="1845,46344,Low income,1726,High spender,0.0372432245813913,1,1,38,11,1,6,2,1,6,2,1,1,2,5,0,0,0,0,0,0,0,66,66+,2272,0,0,1,0,0,0,1,0,0,15"/>
    <m/>
    <m/>
    <m/>
    <m/>
  </r>
  <r>
    <n v="1825"/>
    <n v="16529"/>
    <s v="Low income"/>
    <n v="1719"/>
    <s v="High spender"/>
    <n v="0.10399903200435598"/>
    <n v="1"/>
    <n v="0"/>
    <n v="23"/>
    <n v="3"/>
    <n v="0"/>
    <n v="5"/>
    <n v="13"/>
    <n v="0"/>
    <n v="1"/>
    <n v="1"/>
    <n v="1"/>
    <n v="0"/>
    <n v="3"/>
    <n v="6"/>
    <n v="0"/>
    <x v="0"/>
    <n v="0"/>
    <n v="0"/>
    <n v="0"/>
    <n v="0"/>
    <n v="0"/>
    <n v="36"/>
    <s v="36-50"/>
    <n v="2279"/>
    <n v="0"/>
    <n v="0"/>
    <n v="0"/>
    <n v="1"/>
    <n v="0"/>
    <n v="0"/>
    <n v="1"/>
    <n v="0"/>
    <n v="0"/>
    <n v="20"/>
    <d v="2016-07-19T00:00:00"/>
    <n v="7"/>
    <s v="July"/>
    <n v="1"/>
    <s v="1825,16529,Low income,1719,High spender,0.103999032004356,1,0,23,3,0,5,13,0,1,1,1,0,3,6,0,0,0,0,0,0,0,36,36-50,2279,0,0,0,1,0,0,1,0,0,20"/>
    <m/>
    <m/>
    <m/>
    <m/>
  </r>
  <r>
    <n v="1570"/>
    <n v="45684"/>
    <s v="Low income"/>
    <n v="121"/>
    <s v="Low spender"/>
    <n v="2.648629717187637E-3"/>
    <n v="1"/>
    <n v="0"/>
    <n v="37"/>
    <n v="5"/>
    <n v="1"/>
    <n v="5"/>
    <n v="10"/>
    <n v="0"/>
    <n v="7"/>
    <n v="1"/>
    <n v="1"/>
    <n v="0"/>
    <n v="2"/>
    <n v="7"/>
    <n v="0"/>
    <x v="0"/>
    <n v="0"/>
    <n v="0"/>
    <n v="0"/>
    <n v="0"/>
    <n v="0"/>
    <n v="49"/>
    <s v="36-50"/>
    <n v="2368"/>
    <n v="0"/>
    <n v="0"/>
    <n v="0"/>
    <n v="0"/>
    <n v="1"/>
    <n v="0"/>
    <n v="1"/>
    <n v="0"/>
    <n v="0"/>
    <n v="14"/>
    <d v="2016-04-21T00:00:00"/>
    <n v="4"/>
    <s v="April"/>
    <n v="1"/>
    <s v="1570,45684,Low income,121,Low spender,0.00264862971718764,1,0,37,5,1,5,10,0,7,1,1,0,2,7,0,0,0,0,0,0,0,49,36-50,2368,0,0,0,0,1,0,1,0,0,14"/>
    <m/>
    <m/>
    <m/>
    <m/>
  </r>
  <r>
    <n v="1443"/>
    <n v="22390"/>
    <s v="Low income"/>
    <n v="1713"/>
    <s v="High spender"/>
    <n v="7.650736936132202E-2"/>
    <n v="0"/>
    <n v="0"/>
    <n v="49"/>
    <n v="0"/>
    <n v="1"/>
    <n v="4"/>
    <n v="15"/>
    <n v="1"/>
    <n v="5"/>
    <n v="1"/>
    <n v="1"/>
    <n v="0"/>
    <n v="2"/>
    <n v="7"/>
    <n v="0"/>
    <x v="0"/>
    <n v="0"/>
    <n v="0"/>
    <n v="0"/>
    <n v="0"/>
    <n v="0"/>
    <n v="51"/>
    <s v="50-65"/>
    <n v="2410"/>
    <n v="0"/>
    <n v="0"/>
    <n v="0"/>
    <n v="1"/>
    <n v="0"/>
    <n v="0"/>
    <n v="0"/>
    <n v="0"/>
    <n v="0"/>
    <n v="16"/>
    <d v="2016-03-10T00:00:00"/>
    <n v="3"/>
    <s v="March"/>
    <n v="1"/>
    <s v="1443,22390,Low income,1713,High spender,0.076507369361322,0,0,49,0,1,4,15,1,5,1,1,0,2,7,0,0,0,0,0,0,0,51,50-65,2410,0,0,0,1,0,0,0,0,0,16"/>
    <m/>
    <m/>
    <m/>
    <m/>
  </r>
  <r>
    <n v="1072"/>
    <n v="34421"/>
    <s v="Low income"/>
    <n v="154"/>
    <s v="Low spender"/>
    <n v="4.474012957206357E-3"/>
    <n v="1"/>
    <n v="0"/>
    <n v="81"/>
    <n v="3"/>
    <n v="3"/>
    <n v="7"/>
    <n v="6"/>
    <n v="2"/>
    <n v="9"/>
    <n v="1"/>
    <n v="1"/>
    <n v="0"/>
    <n v="2"/>
    <n v="7"/>
    <n v="0"/>
    <x v="0"/>
    <n v="0"/>
    <n v="0"/>
    <n v="0"/>
    <n v="0"/>
    <n v="0"/>
    <n v="46"/>
    <s v="36-50"/>
    <n v="2522"/>
    <n v="0"/>
    <n v="1"/>
    <n v="0"/>
    <n v="0"/>
    <n v="0"/>
    <n v="0"/>
    <n v="1"/>
    <n v="0"/>
    <n v="0"/>
    <n v="12"/>
    <d v="2015-11-19T00:00:00"/>
    <n v="11"/>
    <s v="November"/>
    <n v="1"/>
    <s v="1072,34421,Low income,154,Low spender,0.00447401295720636,1,0,81,3,3,7,6,2,9,1,1,0,2,7,0,0,0,0,0,0,0,46,36-50,2522,0,1,0,0,0,0,1,0,0,12"/>
    <m/>
    <m/>
    <m/>
    <m/>
  </r>
  <r>
    <n v="2021"/>
    <n v="30396"/>
    <s v="Low income"/>
    <n v="1713"/>
    <s v="High spender"/>
    <n v="5.6356099486774579E-2"/>
    <n v="1"/>
    <n v="0"/>
    <n v="22"/>
    <n v="15"/>
    <n v="0"/>
    <n v="6"/>
    <n v="0"/>
    <n v="1"/>
    <n v="12"/>
    <n v="2"/>
    <n v="1"/>
    <n v="1"/>
    <n v="2"/>
    <n v="7"/>
    <n v="0"/>
    <x v="0"/>
    <n v="1"/>
    <n v="0"/>
    <n v="0"/>
    <n v="0"/>
    <n v="1"/>
    <n v="51"/>
    <s v="50-65"/>
    <n v="2219"/>
    <n v="0"/>
    <n v="1"/>
    <n v="0"/>
    <n v="0"/>
    <n v="0"/>
    <n v="0"/>
    <n v="0"/>
    <n v="0"/>
    <n v="1"/>
    <n v="10"/>
    <d v="2016-09-17T00:00:00"/>
    <n v="9"/>
    <s v="September"/>
    <n v="1"/>
    <s v="2021,30396,Low income,1713,High spender,0.0563560994867746,1,0,22,15,0,6,0,1,12,2,1,1,2,7,0,0,1,0,0,0,1,51,50-65,2219,0,1,0,0,0,0,0,0,1,10"/>
    <m/>
    <m/>
    <m/>
    <m/>
  </r>
  <r>
    <n v="1868"/>
    <n v="20130"/>
    <s v="Low income"/>
    <n v="1707"/>
    <s v="High spender"/>
    <n v="8.479880774962742E-2"/>
    <n v="0"/>
    <n v="0"/>
    <n v="99"/>
    <n v="0"/>
    <n v="6"/>
    <n v="3"/>
    <n v="7"/>
    <n v="6"/>
    <n v="12"/>
    <n v="1"/>
    <n v="1"/>
    <n v="0"/>
    <n v="3"/>
    <n v="8"/>
    <n v="0"/>
    <x v="0"/>
    <n v="0"/>
    <n v="0"/>
    <n v="0"/>
    <n v="0"/>
    <n v="0"/>
    <n v="46"/>
    <s v="36-50"/>
    <n v="2263"/>
    <n v="0"/>
    <n v="1"/>
    <n v="0"/>
    <n v="0"/>
    <n v="0"/>
    <n v="1"/>
    <n v="0"/>
    <n v="0"/>
    <n v="0"/>
    <n v="10"/>
    <d v="2016-08-04T00:00:00"/>
    <n v="8"/>
    <s v="August"/>
    <n v="1"/>
    <s v="1868,20130,Low income,1707,High spender,0.0847988077496274,0,0,99,0,6,3,7,6,12,1,1,0,3,8,0,0,0,0,0,0,0,46,36-50,2263,0,1,0,0,0,1,0,0,0,10"/>
    <m/>
    <m/>
    <m/>
    <m/>
  </r>
  <r>
    <n v="1573"/>
    <n v="23661"/>
    <s v="Low income"/>
    <n v="1654"/>
    <s v="High spender"/>
    <n v="6.9904061535860693E-2"/>
    <n v="1"/>
    <n v="0"/>
    <n v="46"/>
    <n v="18"/>
    <n v="0"/>
    <n v="4"/>
    <n v="0"/>
    <n v="0"/>
    <n v="1"/>
    <n v="1"/>
    <n v="1"/>
    <n v="0"/>
    <n v="3"/>
    <n v="7"/>
    <n v="0"/>
    <x v="0"/>
    <n v="0"/>
    <n v="0"/>
    <n v="0"/>
    <n v="0"/>
    <n v="0"/>
    <n v="38"/>
    <s v="36-50"/>
    <n v="2366"/>
    <n v="0"/>
    <n v="0"/>
    <n v="0"/>
    <n v="1"/>
    <n v="0"/>
    <n v="0"/>
    <n v="0"/>
    <n v="1"/>
    <n v="0"/>
    <n v="21"/>
    <d v="2016-04-23T00:00:00"/>
    <n v="4"/>
    <s v="April"/>
    <n v="1"/>
    <s v="1573,23661,Low income,1654,High spender,0.0699040615358607,1,0,46,18,0,4,0,0,1,1,1,0,3,7,0,0,0,0,0,0,0,38,36-50,2366,0,0,0,1,0,0,0,1,0,21"/>
    <m/>
    <m/>
    <m/>
    <m/>
  </r>
  <r>
    <n v="1123"/>
    <n v="30833"/>
    <s v="Low income"/>
    <n v="1694"/>
    <s v="High spender"/>
    <n v="5.4941134498751334E-2"/>
    <n v="1"/>
    <n v="1"/>
    <n v="33"/>
    <n v="11"/>
    <n v="0"/>
    <n v="7"/>
    <n v="3"/>
    <n v="1"/>
    <n v="6"/>
    <n v="2"/>
    <n v="1"/>
    <n v="0"/>
    <n v="3"/>
    <n v="5"/>
    <n v="0"/>
    <x v="0"/>
    <n v="0"/>
    <n v="0"/>
    <n v="0"/>
    <n v="0"/>
    <n v="0"/>
    <n v="69"/>
    <s v="66+"/>
    <n v="2507"/>
    <n v="0"/>
    <n v="1"/>
    <n v="0"/>
    <n v="0"/>
    <n v="0"/>
    <n v="0"/>
    <n v="1"/>
    <n v="0"/>
    <n v="0"/>
    <n v="16"/>
    <d v="2015-12-04T00:00:00"/>
    <n v="12"/>
    <s v="December"/>
    <n v="1"/>
    <s v="1123,30833,Low income,1694,High spender,0.0549411344987513,1,1,33,11,0,7,3,1,6,2,1,0,3,5,0,0,0,0,0,0,0,69,66+,2507,0,1,0,0,0,0,1,0,0,16"/>
    <m/>
    <m/>
    <m/>
    <m/>
  </r>
  <r>
    <n v="718"/>
    <n v="24206"/>
    <s v="Low income"/>
    <n v="176"/>
    <s v="Low spender"/>
    <n v="7.2709245641576466E-3"/>
    <n v="1"/>
    <n v="0"/>
    <n v="66"/>
    <n v="7"/>
    <n v="2"/>
    <n v="8"/>
    <n v="3"/>
    <n v="2"/>
    <n v="3"/>
    <n v="1"/>
    <n v="1"/>
    <n v="0"/>
    <n v="3"/>
    <n v="6"/>
    <n v="0"/>
    <x v="0"/>
    <n v="0"/>
    <n v="0"/>
    <n v="0"/>
    <n v="0"/>
    <n v="0"/>
    <n v="50"/>
    <s v="36-50"/>
    <n v="2637"/>
    <n v="0"/>
    <n v="0"/>
    <n v="1"/>
    <n v="0"/>
    <n v="0"/>
    <n v="0"/>
    <n v="1"/>
    <n v="0"/>
    <n v="0"/>
    <n v="19"/>
    <d v="2015-07-27T00:00:00"/>
    <n v="7"/>
    <s v="July"/>
    <n v="1"/>
    <s v="718,24206,Low income,176,Low spender,0.00727092456415765,1,0,66,7,2,8,3,2,3,1,1,0,3,6,0,0,0,0,0,0,0,50,36-50,2637,0,0,1,0,0,0,1,0,0,19"/>
    <m/>
    <m/>
    <m/>
    <m/>
  </r>
  <r>
    <n v="470"/>
    <n v="23442"/>
    <s v="Low income"/>
    <n v="484"/>
    <s v="Low spender"/>
    <n v="2.0646702499786708E-2"/>
    <n v="1"/>
    <n v="0"/>
    <n v="71"/>
    <n v="2"/>
    <n v="0"/>
    <n v="6"/>
    <n v="8"/>
    <n v="6"/>
    <n v="5"/>
    <n v="1"/>
    <n v="1"/>
    <n v="0"/>
    <n v="3"/>
    <n v="7"/>
    <n v="0"/>
    <x v="0"/>
    <n v="0"/>
    <n v="0"/>
    <n v="0"/>
    <n v="0"/>
    <n v="0"/>
    <n v="33"/>
    <s v="24-35"/>
    <n v="2711"/>
    <n v="0"/>
    <n v="0"/>
    <n v="1"/>
    <n v="0"/>
    <n v="0"/>
    <n v="0"/>
    <n v="1"/>
    <n v="0"/>
    <n v="0"/>
    <n v="17"/>
    <d v="2015-05-14T00:00:00"/>
    <n v="5"/>
    <s v="May"/>
    <n v="1"/>
    <s v="470,23442,Low income,484,Low spender,0.0206467024997867,1,0,71,2,0,6,8,6,5,1,1,0,3,7,0,0,0,0,0,0,0,33,24-35,2711,0,0,1,0,0,0,1,0,0,17"/>
    <m/>
    <m/>
    <m/>
    <m/>
  </r>
  <r>
    <n v="436"/>
    <n v="18978"/>
    <s v="Low income"/>
    <n v="1682"/>
    <s v="High spender"/>
    <n v="8.8628938771208768E-2"/>
    <n v="1"/>
    <n v="0"/>
    <n v="41"/>
    <n v="2"/>
    <n v="8"/>
    <n v="1"/>
    <n v="4"/>
    <n v="7"/>
    <n v="15"/>
    <n v="1"/>
    <n v="1"/>
    <n v="0"/>
    <n v="3"/>
    <n v="8"/>
    <n v="0"/>
    <x v="0"/>
    <n v="0"/>
    <n v="0"/>
    <n v="0"/>
    <n v="0"/>
    <n v="0"/>
    <n v="47"/>
    <s v="36-50"/>
    <n v="2724"/>
    <n v="0"/>
    <n v="1"/>
    <n v="0"/>
    <n v="0"/>
    <n v="0"/>
    <n v="0"/>
    <n v="0"/>
    <n v="0"/>
    <n v="0"/>
    <n v="7"/>
    <d v="2015-05-01T00:00:00"/>
    <n v="5"/>
    <s v="May"/>
    <n v="1"/>
    <s v="436,18978,Low income,1682,High spender,0.0886289387712088,1,0,41,2,8,1,4,7,15,1,1,0,3,8,0,0,0,0,0,0,0,47,36-50,2724,0,1,0,0,0,0,0,0,0,7"/>
    <m/>
    <m/>
    <m/>
    <m/>
  </r>
  <r>
    <n v="1674"/>
    <n v="44689"/>
    <s v="Low income"/>
    <n v="1677"/>
    <s v="High spender"/>
    <n v="3.7526013112846562E-2"/>
    <n v="1"/>
    <n v="1"/>
    <n v="82"/>
    <n v="18"/>
    <n v="0"/>
    <n v="5"/>
    <n v="0"/>
    <n v="0"/>
    <n v="11"/>
    <n v="2"/>
    <n v="1"/>
    <n v="1"/>
    <n v="2"/>
    <n v="7"/>
    <n v="0"/>
    <x v="0"/>
    <n v="1"/>
    <n v="0"/>
    <n v="0"/>
    <n v="0"/>
    <n v="0"/>
    <n v="69"/>
    <s v="66+"/>
    <n v="2329"/>
    <n v="0"/>
    <n v="1"/>
    <n v="0"/>
    <n v="0"/>
    <n v="0"/>
    <n v="0"/>
    <n v="1"/>
    <n v="0"/>
    <n v="0"/>
    <n v="12"/>
    <d v="2016-05-30T00:00:00"/>
    <n v="5"/>
    <s v="May"/>
    <n v="1"/>
    <s v="1674,44689,Low income,1677,High spender,0.0375260131128466,1,1,82,18,0,5,0,0,11,2,1,1,2,7,0,0,1,0,0,0,0,69,66+,2329,0,1,0,0,0,0,1,0,0,12"/>
    <m/>
    <m/>
    <m/>
    <m/>
  </r>
  <r>
    <n v="1551"/>
    <n v="37971"/>
    <s v="Low income"/>
    <n v="18"/>
    <s v="Low spender"/>
    <n v="4.7404598246029864E-4"/>
    <n v="1"/>
    <n v="0"/>
    <n v="97"/>
    <n v="5"/>
    <n v="4"/>
    <n v="10"/>
    <n v="2"/>
    <n v="2"/>
    <n v="7"/>
    <n v="1"/>
    <n v="1"/>
    <n v="0"/>
    <n v="3"/>
    <n v="8"/>
    <n v="0"/>
    <x v="0"/>
    <n v="0"/>
    <n v="0"/>
    <n v="0"/>
    <n v="0"/>
    <n v="0"/>
    <n v="47"/>
    <s v="36-50"/>
    <n v="2375"/>
    <n v="0"/>
    <n v="1"/>
    <n v="0"/>
    <n v="0"/>
    <n v="0"/>
    <n v="0"/>
    <n v="1"/>
    <n v="0"/>
    <n v="0"/>
    <n v="16"/>
    <d v="2016-04-14T00:00:00"/>
    <n v="4"/>
    <s v="April"/>
    <n v="1"/>
    <s v="1551,37971,Low income,18,Low spender,0.000474045982460299,1,0,97,5,4,10,2,2,7,1,1,0,3,8,0,0,0,0,0,0,0,47,36-50,2375,0,1,0,0,0,0,1,0,0,16"/>
    <m/>
    <m/>
    <m/>
    <m/>
  </r>
  <r>
    <n v="1276"/>
    <n v="19510"/>
    <s v="Low income"/>
    <n v="37"/>
    <s v="Low spender"/>
    <n v="1.8964633521271143E-3"/>
    <n v="2"/>
    <n v="0"/>
    <n v="63"/>
    <n v="9"/>
    <n v="0"/>
    <n v="7"/>
    <n v="3"/>
    <n v="4"/>
    <n v="7"/>
    <n v="2"/>
    <n v="1"/>
    <n v="0"/>
    <n v="3"/>
    <n v="7"/>
    <n v="0"/>
    <x v="0"/>
    <n v="0"/>
    <n v="0"/>
    <n v="0"/>
    <n v="0"/>
    <n v="0"/>
    <n v="35"/>
    <s v="24-35"/>
    <n v="2457"/>
    <n v="0"/>
    <n v="1"/>
    <n v="0"/>
    <n v="0"/>
    <n v="0"/>
    <n v="0"/>
    <n v="0"/>
    <n v="1"/>
    <n v="0"/>
    <n v="16"/>
    <d v="2016-01-23T00:00:00"/>
    <n v="1"/>
    <s v="January"/>
    <n v="1"/>
    <s v="1276,19510,Low income,37,Low spender,0.00189646335212711,2,0,63,9,0,7,3,4,7,2,1,0,3,7,0,0,0,0,0,0,0,35,24-35,2457,0,1,0,0,0,0,0,1,0,16"/>
    <m/>
    <m/>
    <m/>
    <m/>
  </r>
  <r>
    <n v="1025"/>
    <n v="28520"/>
    <s v="Low income"/>
    <n v="1208"/>
    <s v="High spender"/>
    <n v="4.2356241234221596E-2"/>
    <n v="1"/>
    <n v="1"/>
    <n v="55"/>
    <n v="11"/>
    <n v="0"/>
    <n v="10"/>
    <n v="0"/>
    <n v="2"/>
    <n v="20"/>
    <n v="1"/>
    <n v="1"/>
    <n v="1"/>
    <n v="2"/>
    <n v="6"/>
    <n v="0"/>
    <x v="0"/>
    <n v="0"/>
    <n v="0"/>
    <n v="0"/>
    <n v="0"/>
    <n v="0"/>
    <n v="60"/>
    <s v="50-65"/>
    <n v="2539"/>
    <n v="0"/>
    <n v="1"/>
    <n v="0"/>
    <n v="0"/>
    <n v="0"/>
    <n v="0"/>
    <n v="0"/>
    <n v="1"/>
    <n v="0"/>
    <n v="3"/>
    <d v="2015-11-02T00:00:00"/>
    <n v="11"/>
    <s v="November"/>
    <n v="1"/>
    <s v="1025,28520,Low income,1208,High spender,0.0423562412342216,1,1,55,11,0,10,0,2,20,1,1,1,2,6,0,0,0,0,0,0,0,60,50-65,2539,0,1,0,0,0,0,0,1,0,3"/>
    <m/>
    <m/>
    <m/>
    <m/>
  </r>
  <r>
    <n v="2010"/>
    <n v="27938"/>
    <s v="Low income"/>
    <n v="1672"/>
    <s v="High spender"/>
    <n v="5.9846803636623952E-2"/>
    <n v="1"/>
    <n v="0"/>
    <n v="31"/>
    <n v="13"/>
    <n v="0"/>
    <n v="8"/>
    <n v="2"/>
    <n v="1"/>
    <n v="5"/>
    <n v="1"/>
    <n v="1"/>
    <n v="0"/>
    <n v="4"/>
    <n v="3"/>
    <n v="0"/>
    <x v="0"/>
    <n v="0"/>
    <n v="0"/>
    <n v="0"/>
    <n v="0"/>
    <n v="0"/>
    <n v="32"/>
    <s v="24-35"/>
    <n v="2221"/>
    <n v="0"/>
    <n v="0"/>
    <n v="1"/>
    <n v="0"/>
    <n v="0"/>
    <n v="0"/>
    <n v="1"/>
    <n v="0"/>
    <n v="0"/>
    <n v="19"/>
    <d v="2016-09-15T00:00:00"/>
    <n v="9"/>
    <s v="September"/>
    <n v="1"/>
    <s v="2010,27938,Low income,1672,High spender,0.059846803636624,1,0,31,13,0,8,2,1,5,1,1,0,4,3,0,0,0,0,0,0,0,32,24-35,2221,0,0,1,0,0,0,1,0,0,19"/>
    <m/>
    <m/>
    <m/>
    <m/>
  </r>
  <r>
    <n v="1971"/>
    <n v="36283"/>
    <s v="Low income"/>
    <n v="965"/>
    <s v="High spender"/>
    <n v="2.659647768927597E-2"/>
    <n v="1"/>
    <n v="1"/>
    <n v="42"/>
    <n v="6"/>
    <n v="5"/>
    <n v="5"/>
    <n v="8"/>
    <n v="0"/>
    <n v="5"/>
    <n v="2"/>
    <n v="1"/>
    <n v="0"/>
    <n v="3"/>
    <n v="4"/>
    <n v="0"/>
    <x v="0"/>
    <n v="0"/>
    <n v="0"/>
    <n v="0"/>
    <n v="0"/>
    <n v="0"/>
    <n v="44"/>
    <s v="36-50"/>
    <n v="2235"/>
    <n v="0"/>
    <n v="0"/>
    <n v="0"/>
    <n v="1"/>
    <n v="0"/>
    <n v="0"/>
    <n v="1"/>
    <n v="0"/>
    <n v="0"/>
    <n v="19"/>
    <d v="2016-09-01T00:00:00"/>
    <n v="9"/>
    <s v="September"/>
    <n v="1"/>
    <s v="1971,36283,Low income,965,High spender,0.026596477689276,1,1,42,6,5,5,8,0,5,2,1,0,3,4,0,0,0,0,0,0,0,44,36-50,2235,0,0,0,1,0,0,1,0,0,19"/>
    <m/>
    <m/>
    <m/>
    <m/>
  </r>
  <r>
    <n v="1876"/>
    <n v="42664"/>
    <s v="Low income"/>
    <n v="982"/>
    <s v="High spender"/>
    <n v="2.3017063566472904E-2"/>
    <n v="0"/>
    <n v="1"/>
    <n v="44"/>
    <n v="21"/>
    <n v="0"/>
    <n v="3"/>
    <n v="0"/>
    <n v="0"/>
    <n v="0"/>
    <n v="1"/>
    <n v="1"/>
    <n v="0"/>
    <n v="3"/>
    <n v="6"/>
    <n v="0"/>
    <x v="0"/>
    <n v="0"/>
    <n v="0"/>
    <n v="0"/>
    <n v="0"/>
    <n v="0"/>
    <n v="53"/>
    <s v="50-65"/>
    <n v="2262"/>
    <n v="0"/>
    <n v="1"/>
    <n v="0"/>
    <n v="0"/>
    <n v="0"/>
    <n v="0"/>
    <n v="1"/>
    <n v="0"/>
    <n v="0"/>
    <n v="24"/>
    <d v="2016-08-05T00:00:00"/>
    <n v="8"/>
    <s v="August"/>
    <n v="1"/>
    <s v="1876,42664,Low income,982,High spender,0.0230170635664729,0,1,44,21,0,3,0,0,0,1,1,0,3,6,0,0,0,0,0,0,0,53,50-65,2262,0,1,0,0,0,0,1,0,0,24"/>
    <m/>
    <m/>
    <m/>
    <m/>
  </r>
  <r>
    <n v="1645"/>
    <n v="31353"/>
    <s v="Low income"/>
    <n v="433"/>
    <s v="Low spender"/>
    <n v="1.3810480655758619E-2"/>
    <n v="1"/>
    <n v="1"/>
    <n v="24"/>
    <n v="10"/>
    <n v="0"/>
    <n v="10"/>
    <n v="3"/>
    <n v="1"/>
    <n v="7"/>
    <n v="2"/>
    <n v="1"/>
    <n v="1"/>
    <n v="2"/>
    <n v="8"/>
    <n v="0"/>
    <x v="0"/>
    <n v="0"/>
    <n v="0"/>
    <n v="0"/>
    <n v="0"/>
    <n v="0"/>
    <n v="43"/>
    <s v="36-50"/>
    <n v="2341"/>
    <n v="0"/>
    <n v="1"/>
    <n v="0"/>
    <n v="0"/>
    <n v="0"/>
    <n v="0"/>
    <n v="1"/>
    <n v="0"/>
    <n v="0"/>
    <n v="17"/>
    <d v="2016-05-18T00:00:00"/>
    <n v="5"/>
    <s v="May"/>
    <n v="1"/>
    <s v="1645,31353,Low income,433,Low spender,0.0138104806557586,1,1,24,10,0,10,3,1,7,2,1,1,2,8,0,0,0,0,0,0,0,43,36-50,2341,0,1,0,0,0,0,1,0,0,17"/>
    <m/>
    <m/>
    <m/>
    <m/>
  </r>
  <r>
    <n v="1649"/>
    <n v="31353"/>
    <s v="Low income"/>
    <n v="185"/>
    <s v="Low spender"/>
    <n v="5.9005517813287408E-3"/>
    <n v="1"/>
    <n v="1"/>
    <n v="24"/>
    <n v="10"/>
    <n v="0"/>
    <n v="10"/>
    <n v="3"/>
    <n v="1"/>
    <n v="7"/>
    <n v="2"/>
    <n v="1"/>
    <n v="1"/>
    <n v="2"/>
    <n v="8"/>
    <n v="0"/>
    <x v="0"/>
    <n v="0"/>
    <n v="0"/>
    <n v="0"/>
    <n v="0"/>
    <n v="1"/>
    <n v="43"/>
    <s v="36-50"/>
    <n v="2341"/>
    <n v="0"/>
    <n v="1"/>
    <n v="0"/>
    <n v="0"/>
    <n v="0"/>
    <n v="0"/>
    <n v="1"/>
    <n v="0"/>
    <n v="0"/>
    <n v="17"/>
    <d v="2016-05-18T00:00:00"/>
    <n v="5"/>
    <s v="May"/>
    <n v="1"/>
    <s v="1649,31353,Low income,185,Low spender,0.00590055178132874,1,1,24,10,0,10,3,1,7,2,1,1,2,8,0,0,0,0,0,0,1,43,36-50,2341,0,1,0,0,0,0,1,0,0,17"/>
    <m/>
    <m/>
    <m/>
    <m/>
  </r>
  <r>
    <n v="1142"/>
    <n v="25358"/>
    <s v="Low income"/>
    <n v="1671"/>
    <s v="High spender"/>
    <n v="6.5896364066566765E-2"/>
    <n v="0"/>
    <n v="1"/>
    <n v="57"/>
    <n v="19"/>
    <n v="0"/>
    <n v="5"/>
    <n v="0"/>
    <n v="0"/>
    <n v="8"/>
    <n v="2"/>
    <n v="1"/>
    <n v="0"/>
    <n v="3"/>
    <n v="6"/>
    <n v="0"/>
    <x v="0"/>
    <n v="0"/>
    <n v="0"/>
    <n v="0"/>
    <n v="0"/>
    <n v="0"/>
    <n v="73"/>
    <s v="66+"/>
    <n v="2501"/>
    <n v="0"/>
    <n v="0"/>
    <n v="0"/>
    <n v="0"/>
    <n v="1"/>
    <n v="0"/>
    <n v="0"/>
    <n v="0"/>
    <n v="1"/>
    <n v="16"/>
    <d v="2015-12-10T00:00:00"/>
    <n v="12"/>
    <s v="December"/>
    <n v="1"/>
    <s v="1142,25358,Low income,1671,High spender,0.0658963640665668,0,1,57,19,0,5,0,0,8,2,1,0,3,6,0,0,0,0,0,0,0,73,66+,2501,0,0,0,0,1,0,0,0,1,16"/>
    <m/>
    <m/>
    <m/>
    <m/>
  </r>
  <r>
    <n v="1059"/>
    <n v="30560"/>
    <s v="Low income"/>
    <n v="1667"/>
    <s v="High spender"/>
    <n v="5.4548429319371726E-2"/>
    <n v="1"/>
    <n v="0"/>
    <n v="6"/>
    <n v="9"/>
    <n v="1"/>
    <n v="5"/>
    <n v="4"/>
    <n v="5"/>
    <n v="7"/>
    <n v="1"/>
    <n v="1"/>
    <n v="0"/>
    <n v="3"/>
    <n v="7"/>
    <n v="0"/>
    <x v="0"/>
    <n v="0"/>
    <n v="0"/>
    <n v="0"/>
    <n v="0"/>
    <n v="0"/>
    <n v="44"/>
    <s v="36-50"/>
    <n v="2526"/>
    <n v="0"/>
    <n v="0"/>
    <n v="0"/>
    <n v="1"/>
    <n v="0"/>
    <n v="0"/>
    <n v="0"/>
    <n v="1"/>
    <n v="0"/>
    <n v="17"/>
    <d v="2015-11-15T00:00:00"/>
    <n v="11"/>
    <s v="November"/>
    <n v="1"/>
    <s v="1059,30560,Low income,1667,High spender,0.0545484293193717,1,0,6,9,1,5,4,5,7,1,1,0,3,7,0,0,0,0,0,0,0,44,36-50,2526,0,0,0,1,0,0,0,1,0,17"/>
    <m/>
    <m/>
    <m/>
    <m/>
  </r>
  <r>
    <n v="712"/>
    <n v="35388"/>
    <s v="Low income"/>
    <n v="1649"/>
    <s v="High spender"/>
    <n v="4.65977167401379E-2"/>
    <n v="1"/>
    <n v="0"/>
    <n v="20"/>
    <n v="6"/>
    <n v="4"/>
    <n v="7"/>
    <n v="4"/>
    <n v="3"/>
    <n v="8"/>
    <n v="1"/>
    <n v="1"/>
    <n v="0"/>
    <n v="3"/>
    <n v="7"/>
    <n v="0"/>
    <x v="0"/>
    <n v="0"/>
    <n v="0"/>
    <n v="0"/>
    <n v="0"/>
    <n v="0"/>
    <n v="32"/>
    <s v="24-35"/>
    <n v="2638"/>
    <n v="1"/>
    <n v="0"/>
    <n v="0"/>
    <n v="0"/>
    <n v="0"/>
    <n v="1"/>
    <n v="0"/>
    <n v="0"/>
    <n v="0"/>
    <n v="16"/>
    <d v="2015-07-26T00:00:00"/>
    <n v="7"/>
    <s v="July"/>
    <n v="1"/>
    <s v="712,35388,Low income,1649,High spender,0.0465977167401379,1,0,20,6,4,7,4,3,8,1,1,0,3,7,0,0,0,0,0,0,0,32,24-35,2638,1,0,0,0,0,1,0,0,0,16"/>
    <m/>
    <m/>
    <m/>
    <m/>
  </r>
  <r>
    <n v="621"/>
    <n v="26887"/>
    <s v="Low income"/>
    <n v="31"/>
    <s v="Low spender"/>
    <n v="1.1529735559936028E-3"/>
    <n v="0"/>
    <n v="1"/>
    <n v="27"/>
    <n v="6"/>
    <n v="7"/>
    <n v="4"/>
    <n v="3"/>
    <n v="4"/>
    <n v="6"/>
    <n v="1"/>
    <n v="1"/>
    <n v="0"/>
    <n v="3"/>
    <n v="6"/>
    <n v="0"/>
    <x v="0"/>
    <n v="0"/>
    <n v="0"/>
    <n v="0"/>
    <n v="0"/>
    <n v="0"/>
    <n v="61"/>
    <s v="50-65"/>
    <n v="2663"/>
    <n v="0"/>
    <n v="1"/>
    <n v="0"/>
    <n v="0"/>
    <n v="0"/>
    <n v="1"/>
    <n v="0"/>
    <n v="0"/>
    <n v="0"/>
    <n v="18"/>
    <d v="2015-07-01T00:00:00"/>
    <n v="7"/>
    <s v="July"/>
    <n v="1"/>
    <s v="621,26887,Low income,31,Low spender,0.0011529735559936,0,1,27,6,7,4,3,4,6,1,1,0,3,6,0,0,0,0,0,0,0,61,50-65,2663,0,1,0,0,0,1,0,0,0,18"/>
    <m/>
    <m/>
    <m/>
    <m/>
  </r>
  <r>
    <n v="490"/>
    <n v="14661"/>
    <s v="Low income"/>
    <n v="1645"/>
    <s v="High spender"/>
    <n v="0.11220244185253393"/>
    <n v="0"/>
    <n v="0"/>
    <n v="88"/>
    <n v="4"/>
    <n v="1"/>
    <n v="11"/>
    <n v="6"/>
    <n v="2"/>
    <n v="2"/>
    <n v="1"/>
    <n v="1"/>
    <n v="0"/>
    <n v="3"/>
    <n v="6"/>
    <n v="0"/>
    <x v="0"/>
    <n v="0"/>
    <n v="0"/>
    <n v="0"/>
    <n v="0"/>
    <n v="0"/>
    <n v="64"/>
    <s v="50-65"/>
    <n v="2703"/>
    <n v="0"/>
    <n v="0"/>
    <n v="0"/>
    <n v="1"/>
    <n v="0"/>
    <n v="0"/>
    <n v="0"/>
    <n v="1"/>
    <n v="0"/>
    <n v="22"/>
    <d v="2015-05-22T00:00:00"/>
    <n v="5"/>
    <s v="May"/>
    <n v="1"/>
    <s v="490,14661,Low income,1645,High spender,0.112202441852534,0,0,88,4,1,11,6,2,2,1,1,0,3,6,0,0,0,0,0,0,0,64,50-65,2703,0,0,0,1,0,0,0,1,0,22"/>
    <m/>
    <m/>
    <m/>
    <m/>
  </r>
  <r>
    <n v="162"/>
    <n v="16860"/>
    <s v="Low income"/>
    <n v="1446"/>
    <s v="High spender"/>
    <n v="8.5765124555160138E-2"/>
    <n v="1"/>
    <n v="1"/>
    <n v="19"/>
    <n v="10"/>
    <n v="4"/>
    <n v="4"/>
    <n v="3"/>
    <n v="3"/>
    <n v="14"/>
    <n v="3"/>
    <n v="1"/>
    <n v="1"/>
    <n v="3"/>
    <n v="7"/>
    <n v="0"/>
    <x v="0"/>
    <n v="0"/>
    <n v="0"/>
    <n v="0"/>
    <n v="0"/>
    <n v="0"/>
    <n v="59"/>
    <s v="50-65"/>
    <n v="2814"/>
    <n v="0"/>
    <n v="1"/>
    <n v="0"/>
    <n v="0"/>
    <n v="0"/>
    <n v="0"/>
    <n v="1"/>
    <n v="0"/>
    <n v="0"/>
    <n v="10"/>
    <d v="2015-01-31T00:00:00"/>
    <n v="1"/>
    <s v="January"/>
    <n v="1"/>
    <s v="162,16860,Low income,1446,High spender,0.0857651245551601,1,1,19,10,4,4,3,3,14,3,1,1,3,7,0,0,0,0,0,0,0,59,50-65,2814,0,1,0,0,0,0,1,0,0,10"/>
    <m/>
    <m/>
    <m/>
    <m/>
  </r>
  <r>
    <n v="2048"/>
    <n v="22108"/>
    <s v="Low income"/>
    <n v="1643"/>
    <s v="High spender"/>
    <n v="7.4316989325131172E-2"/>
    <n v="1"/>
    <n v="1"/>
    <n v="46"/>
    <n v="5"/>
    <n v="3"/>
    <n v="9"/>
    <n v="6"/>
    <n v="2"/>
    <n v="6"/>
    <n v="2"/>
    <n v="2"/>
    <n v="0"/>
    <n v="3"/>
    <n v="7"/>
    <n v="0"/>
    <x v="0"/>
    <n v="0"/>
    <n v="0"/>
    <n v="0"/>
    <n v="0"/>
    <n v="0"/>
    <n v="43"/>
    <s v="36-50"/>
    <n v="2211"/>
    <n v="0"/>
    <n v="1"/>
    <n v="0"/>
    <n v="0"/>
    <n v="0"/>
    <n v="0"/>
    <n v="1"/>
    <n v="0"/>
    <n v="0"/>
    <n v="19"/>
    <d v="2016-09-25T00:00:00"/>
    <n v="9"/>
    <s v="September"/>
    <n v="1"/>
    <s v="2048,22108,Low income,1643,High spender,0.0743169893251312,1,1,46,5,3,9,6,2,6,2,2,0,3,7,0,0,0,0,0,0,0,43,36-50,2211,0,1,0,0,0,0,1,0,0,19"/>
    <m/>
    <m/>
    <m/>
    <m/>
  </r>
  <r>
    <n v="1749"/>
    <n v="25008"/>
    <s v="Low income"/>
    <n v="1958"/>
    <s v="High spender"/>
    <n v="7.8294945617402426E-2"/>
    <n v="1"/>
    <n v="0"/>
    <n v="72"/>
    <n v="2"/>
    <n v="8"/>
    <n v="8"/>
    <n v="6"/>
    <n v="1"/>
    <n v="9"/>
    <n v="2"/>
    <n v="1"/>
    <n v="0"/>
    <n v="3"/>
    <n v="8"/>
    <n v="0"/>
    <x v="0"/>
    <n v="0"/>
    <n v="0"/>
    <n v="0"/>
    <n v="0"/>
    <n v="0"/>
    <n v="32"/>
    <s v="24-35"/>
    <n v="2306"/>
    <n v="0"/>
    <n v="0"/>
    <n v="1"/>
    <n v="0"/>
    <n v="0"/>
    <n v="0"/>
    <n v="1"/>
    <n v="0"/>
    <n v="0"/>
    <n v="16"/>
    <d v="2016-06-22T00:00:00"/>
    <n v="6"/>
    <s v="June"/>
    <n v="1"/>
    <s v="1749,25008,Low income,1958,High spender,0.0782949456174024,1,0,72,2,8,8,6,1,9,2,1,0,3,8,0,0,0,0,0,0,0,32,24-35,2306,0,0,1,0,0,0,1,0,0,16"/>
    <m/>
    <m/>
    <m/>
    <m/>
  </r>
  <r>
    <n v="1423"/>
    <n v="19414"/>
    <s v="Low income"/>
    <n v="1641"/>
    <s v="High spender"/>
    <n v="8.4526630266817754E-2"/>
    <n v="1"/>
    <n v="0"/>
    <n v="32"/>
    <n v="2"/>
    <n v="3"/>
    <n v="12"/>
    <n v="3"/>
    <n v="5"/>
    <n v="7"/>
    <n v="1"/>
    <n v="1"/>
    <n v="0"/>
    <n v="3"/>
    <n v="8"/>
    <n v="0"/>
    <x v="0"/>
    <n v="0"/>
    <n v="0"/>
    <n v="0"/>
    <n v="0"/>
    <n v="0"/>
    <n v="39"/>
    <s v="36-50"/>
    <n v="2415"/>
    <n v="0"/>
    <n v="0"/>
    <n v="0"/>
    <n v="1"/>
    <n v="0"/>
    <n v="1"/>
    <n v="0"/>
    <n v="0"/>
    <n v="0"/>
    <n v="18"/>
    <d v="2016-03-05T00:00:00"/>
    <n v="3"/>
    <s v="March"/>
    <n v="1"/>
    <s v="1423,19414,Low income,1641,High spender,0.0845266302668178,1,0,32,2,3,12,3,5,7,1,1,0,3,8,0,0,0,0,0,0,0,39,36-50,2415,0,0,0,1,0,1,0,0,0,18"/>
    <m/>
    <m/>
    <m/>
    <m/>
  </r>
  <r>
    <n v="1167"/>
    <n v="22804"/>
    <s v="Low income"/>
    <n v="1257"/>
    <s v="High spender"/>
    <n v="5.5121908437116299E-2"/>
    <n v="1"/>
    <n v="0"/>
    <n v="75"/>
    <n v="14"/>
    <n v="1"/>
    <n v="7"/>
    <n v="2"/>
    <n v="1"/>
    <n v="1"/>
    <n v="1"/>
    <n v="2"/>
    <n v="0"/>
    <n v="2"/>
    <n v="9"/>
    <n v="0"/>
    <x v="0"/>
    <n v="0"/>
    <n v="0"/>
    <n v="0"/>
    <n v="0"/>
    <n v="0"/>
    <n v="49"/>
    <s v="36-50"/>
    <n v="2492"/>
    <n v="0"/>
    <n v="0"/>
    <n v="1"/>
    <n v="0"/>
    <n v="0"/>
    <n v="0"/>
    <n v="1"/>
    <n v="0"/>
    <n v="0"/>
    <n v="24"/>
    <d v="2015-12-19T00:00:00"/>
    <n v="12"/>
    <s v="December"/>
    <n v="1"/>
    <s v="1167,22804,Low income,1257,High spender,0.0551219084371163,1,0,75,14,1,7,2,1,1,1,2,0,2,9,0,0,0,0,0,0,0,49,36-50,2492,0,0,1,0,0,0,1,0,0,24"/>
    <m/>
    <m/>
    <m/>
    <m/>
  </r>
  <r>
    <n v="1068"/>
    <n v="22010"/>
    <s v="Low income"/>
    <n v="16"/>
    <s v="Low spender"/>
    <n v="7.2694229895502041E-4"/>
    <n v="1"/>
    <n v="0"/>
    <n v="51"/>
    <n v="11"/>
    <n v="2"/>
    <n v="9"/>
    <n v="3"/>
    <n v="0"/>
    <n v="8"/>
    <n v="2"/>
    <n v="2"/>
    <n v="0"/>
    <n v="3"/>
    <n v="8"/>
    <n v="0"/>
    <x v="0"/>
    <n v="0"/>
    <n v="0"/>
    <n v="0"/>
    <n v="0"/>
    <n v="0"/>
    <n v="37"/>
    <s v="36-50"/>
    <n v="2523"/>
    <n v="0"/>
    <n v="0"/>
    <n v="0"/>
    <n v="1"/>
    <n v="0"/>
    <n v="0"/>
    <n v="1"/>
    <n v="0"/>
    <n v="0"/>
    <n v="17"/>
    <d v="2015-11-18T00:00:00"/>
    <n v="11"/>
    <s v="November"/>
    <n v="1"/>
    <s v="1068,22010,Low income,16,Low spender,0.00072694229895502,1,0,51,11,2,9,3,0,8,2,2,0,3,8,0,0,0,0,0,0,0,37,36-50,2523,0,0,0,1,0,0,1,0,0,17"/>
    <m/>
    <m/>
    <m/>
    <m/>
  </r>
  <r>
    <n v="463"/>
    <n v="25443"/>
    <s v="Low income"/>
    <n v="1290"/>
    <s v="High spender"/>
    <n v="5.0701568211295837E-2"/>
    <n v="1"/>
    <n v="0"/>
    <n v="82"/>
    <n v="1"/>
    <n v="4"/>
    <n v="3"/>
    <n v="8"/>
    <n v="9"/>
    <n v="7"/>
    <n v="1"/>
    <n v="1"/>
    <n v="0"/>
    <n v="3"/>
    <n v="8"/>
    <n v="0"/>
    <x v="0"/>
    <n v="0"/>
    <n v="0"/>
    <n v="0"/>
    <n v="0"/>
    <n v="0"/>
    <n v="31"/>
    <s v="24-35"/>
    <n v="2713"/>
    <n v="0"/>
    <n v="1"/>
    <n v="0"/>
    <n v="0"/>
    <n v="0"/>
    <n v="0"/>
    <n v="0"/>
    <n v="0"/>
    <n v="0"/>
    <n v="18"/>
    <d v="2015-05-12T00:00:00"/>
    <n v="5"/>
    <s v="May"/>
    <n v="1"/>
    <s v="463,25443,Low income,1290,High spender,0.0507015682112958,1,0,82,1,4,3,8,9,7,1,1,0,3,8,0,0,0,0,0,0,0,31,24-35,2713,0,1,0,0,0,0,0,0,0,18"/>
    <m/>
    <m/>
    <m/>
    <m/>
  </r>
  <r>
    <n v="2116"/>
    <n v="30843"/>
    <s v="Low income"/>
    <n v="498"/>
    <s v="Low spender"/>
    <n v="1.6146289271471648E-2"/>
    <n v="1"/>
    <n v="1"/>
    <n v="43"/>
    <n v="24"/>
    <n v="0"/>
    <n v="2"/>
    <n v="0"/>
    <n v="0"/>
    <n v="9"/>
    <n v="2"/>
    <n v="1"/>
    <n v="1"/>
    <n v="2"/>
    <n v="5"/>
    <n v="0"/>
    <x v="0"/>
    <n v="1"/>
    <n v="0"/>
    <n v="0"/>
    <n v="0"/>
    <n v="0"/>
    <n v="54"/>
    <s v="50-65"/>
    <n v="2193"/>
    <n v="0"/>
    <n v="0"/>
    <n v="0"/>
    <n v="1"/>
    <n v="0"/>
    <n v="0"/>
    <n v="0"/>
    <n v="0"/>
    <n v="1"/>
    <n v="17"/>
    <d v="2016-10-13T00:00:00"/>
    <n v="10"/>
    <s v="October"/>
    <n v="1"/>
    <s v="2116,30843,Low income,498,Low spender,0.0161462892714716,1,1,43,24,0,2,0,0,9,2,1,1,2,5,0,0,1,0,0,0,0,54,50-65,2193,0,0,0,1,0,0,0,0,1,17"/>
    <m/>
    <m/>
    <m/>
    <m/>
  </r>
  <r>
    <n v="2090"/>
    <n v="10979"/>
    <s v="Low income"/>
    <n v="2244"/>
    <s v="High spender"/>
    <n v="0.20439019947171874"/>
    <n v="0"/>
    <n v="0"/>
    <n v="34"/>
    <n v="8"/>
    <n v="4"/>
    <n v="10"/>
    <n v="2"/>
    <n v="2"/>
    <n v="4"/>
    <n v="2"/>
    <n v="3"/>
    <n v="0"/>
    <n v="3"/>
    <n v="5"/>
    <n v="0"/>
    <x v="0"/>
    <n v="0"/>
    <n v="0"/>
    <n v="0"/>
    <n v="0"/>
    <n v="0"/>
    <n v="31"/>
    <s v="24-35"/>
    <n v="2197"/>
    <n v="1"/>
    <n v="0"/>
    <n v="0"/>
    <n v="0"/>
    <n v="0"/>
    <n v="0"/>
    <n v="0"/>
    <n v="1"/>
    <n v="0"/>
    <n v="22"/>
    <d v="2016-10-09T00:00:00"/>
    <n v="10"/>
    <s v="October"/>
    <n v="1"/>
    <s v="2090,10979,Low income,2244,High spender,0.204390199471719,0,0,34,8,4,10,2,2,4,2,3,0,3,5,0,0,0,0,0,0,0,31,24-35,2197,1,0,0,0,0,0,0,1,0,22"/>
    <m/>
    <m/>
    <m/>
    <m/>
  </r>
  <r>
    <n v="2058"/>
    <n v="21282"/>
    <s v="Low income"/>
    <n v="1019"/>
    <s v="High spender"/>
    <n v="4.7880838267080159E-2"/>
    <n v="1"/>
    <n v="0"/>
    <n v="76"/>
    <n v="1"/>
    <n v="5"/>
    <n v="8"/>
    <n v="4"/>
    <n v="8"/>
    <n v="20"/>
    <n v="2"/>
    <n v="2"/>
    <n v="1"/>
    <n v="2"/>
    <n v="6"/>
    <n v="0"/>
    <x v="0"/>
    <n v="0"/>
    <n v="0"/>
    <n v="0"/>
    <n v="0"/>
    <n v="0"/>
    <n v="42"/>
    <s v="36-50"/>
    <n v="2208"/>
    <n v="1"/>
    <n v="0"/>
    <n v="0"/>
    <n v="0"/>
    <n v="0"/>
    <n v="1"/>
    <n v="0"/>
    <n v="0"/>
    <n v="0"/>
    <n v="6"/>
    <d v="2016-09-28T00:00:00"/>
    <n v="9"/>
    <s v="September"/>
    <n v="1"/>
    <s v="2058,21282,Low income,1019,High spender,0.0478808382670802,1,0,76,1,5,8,4,8,20,2,2,1,2,6,0,0,0,0,0,0,0,42,36-50,2208,1,0,0,0,0,1,0,0,0,6"/>
    <m/>
    <m/>
    <m/>
    <m/>
  </r>
  <r>
    <n v="1709"/>
    <n v="34176"/>
    <s v="Low income"/>
    <n v="1629"/>
    <s v="High spender"/>
    <n v="4.7665028089887637E-2"/>
    <n v="0"/>
    <n v="1"/>
    <n v="9"/>
    <n v="11"/>
    <n v="2"/>
    <n v="7"/>
    <n v="4"/>
    <n v="2"/>
    <n v="2"/>
    <n v="1"/>
    <n v="1"/>
    <n v="0"/>
    <n v="3"/>
    <n v="3"/>
    <n v="0"/>
    <x v="0"/>
    <n v="0"/>
    <n v="0"/>
    <n v="0"/>
    <n v="0"/>
    <n v="0"/>
    <n v="45"/>
    <s v="36-50"/>
    <n v="2317"/>
    <n v="0"/>
    <n v="0"/>
    <n v="0"/>
    <n v="1"/>
    <n v="0"/>
    <n v="0"/>
    <n v="0"/>
    <n v="1"/>
    <n v="0"/>
    <n v="24"/>
    <d v="2016-06-11T00:00:00"/>
    <n v="6"/>
    <s v="June"/>
    <n v="1"/>
    <s v="1709,34176,Low income,1629,High spender,0.0476650280898876,0,1,9,11,2,7,4,2,2,1,1,0,3,3,0,0,0,0,0,0,0,45,36-50,2317,0,0,0,1,0,0,0,1,0,24"/>
    <m/>
    <m/>
    <m/>
    <m/>
  </r>
  <r>
    <n v="1139"/>
    <n v="21840"/>
    <s v="Low income"/>
    <n v="2092"/>
    <s v="High spender"/>
    <n v="9.5787545787545794E-2"/>
    <n v="1"/>
    <n v="0"/>
    <n v="80"/>
    <n v="17"/>
    <n v="0"/>
    <n v="9"/>
    <n v="0"/>
    <n v="0"/>
    <n v="1"/>
    <n v="1"/>
    <n v="1"/>
    <n v="0"/>
    <n v="3"/>
    <n v="9"/>
    <n v="0"/>
    <x v="0"/>
    <n v="0"/>
    <n v="0"/>
    <n v="0"/>
    <n v="0"/>
    <n v="0"/>
    <n v="37"/>
    <s v="36-50"/>
    <n v="2502"/>
    <n v="0"/>
    <n v="0"/>
    <n v="0"/>
    <n v="1"/>
    <n v="0"/>
    <n v="0"/>
    <n v="0"/>
    <n v="0"/>
    <n v="1"/>
    <n v="25"/>
    <d v="2015-12-09T00:00:00"/>
    <n v="12"/>
    <s v="December"/>
    <n v="1"/>
    <s v="1139,21840,Low income,2092,High spender,0.0957875457875458,1,0,80,17,0,9,0,0,1,1,1,0,3,9,0,0,0,0,0,0,0,37,36-50,2502,0,0,0,1,0,0,0,0,1,25"/>
    <m/>
    <m/>
    <m/>
    <m/>
  </r>
  <r>
    <n v="1060"/>
    <n v="15862"/>
    <s v="Low income"/>
    <n v="1614"/>
    <s v="High spender"/>
    <n v="0.10175261631572312"/>
    <n v="1"/>
    <n v="0"/>
    <n v="26"/>
    <n v="1"/>
    <n v="1"/>
    <n v="4"/>
    <n v="11"/>
    <n v="9"/>
    <n v="10"/>
    <n v="1"/>
    <n v="1"/>
    <n v="0"/>
    <n v="3"/>
    <n v="8"/>
    <n v="0"/>
    <x v="0"/>
    <n v="0"/>
    <n v="0"/>
    <n v="0"/>
    <n v="0"/>
    <n v="0"/>
    <n v="41"/>
    <s v="36-50"/>
    <n v="2526"/>
    <n v="0"/>
    <n v="0"/>
    <n v="1"/>
    <n v="0"/>
    <n v="0"/>
    <n v="0"/>
    <n v="0"/>
    <n v="0"/>
    <n v="0"/>
    <n v="16"/>
    <d v="2015-11-15T00:00:00"/>
    <n v="11"/>
    <s v="November"/>
    <n v="1"/>
    <s v="1060,15862,Low income,1614,High spender,0.101752616315723,1,0,26,1,1,4,11,9,10,1,1,0,3,8,0,0,0,0,0,0,0,41,36-50,2526,0,0,1,0,0,0,0,0,0,16"/>
    <m/>
    <m/>
    <m/>
    <m/>
  </r>
  <r>
    <n v="1994"/>
    <n v="35684"/>
    <s v="Low income"/>
    <n v="782"/>
    <s v="High spender"/>
    <n v="2.1914583566864702E-2"/>
    <n v="1"/>
    <n v="0"/>
    <n v="66"/>
    <n v="10"/>
    <n v="4"/>
    <n v="7"/>
    <n v="0"/>
    <n v="6"/>
    <n v="3"/>
    <n v="1"/>
    <n v="1"/>
    <n v="0"/>
    <n v="3"/>
    <n v="6"/>
    <n v="0"/>
    <x v="0"/>
    <n v="0"/>
    <n v="0"/>
    <n v="0"/>
    <n v="0"/>
    <n v="0"/>
    <n v="36"/>
    <s v="36-50"/>
    <n v="2227"/>
    <n v="0"/>
    <n v="1"/>
    <n v="0"/>
    <n v="0"/>
    <n v="0"/>
    <n v="1"/>
    <n v="0"/>
    <n v="0"/>
    <n v="0"/>
    <n v="24"/>
    <d v="2016-09-09T00:00:00"/>
    <n v="9"/>
    <s v="September"/>
    <n v="1"/>
    <s v="1994,35684,Low income,782,High spender,0.0219145835668647,1,0,66,10,4,7,0,6,3,1,1,0,3,6,0,0,0,0,0,0,0,36,36-50,2227,0,1,0,0,0,1,0,0,0,24"/>
    <m/>
    <m/>
    <m/>
    <m/>
  </r>
  <r>
    <n v="1894"/>
    <n v="35924"/>
    <s v="Low income"/>
    <n v="1375"/>
    <s v="High spender"/>
    <n v="3.8275247745239951E-2"/>
    <n v="1"/>
    <n v="1"/>
    <n v="56"/>
    <n v="8"/>
    <n v="0"/>
    <n v="14"/>
    <n v="2"/>
    <n v="3"/>
    <n v="7"/>
    <n v="1"/>
    <n v="1"/>
    <n v="0"/>
    <n v="3"/>
    <n v="5"/>
    <n v="0"/>
    <x v="0"/>
    <n v="0"/>
    <n v="0"/>
    <n v="0"/>
    <n v="0"/>
    <n v="0"/>
    <n v="51"/>
    <s v="50-65"/>
    <n v="2257"/>
    <n v="0"/>
    <n v="0"/>
    <n v="0"/>
    <n v="1"/>
    <n v="0"/>
    <n v="0"/>
    <n v="0"/>
    <n v="1"/>
    <n v="0"/>
    <n v="20"/>
    <d v="2016-08-10T00:00:00"/>
    <n v="8"/>
    <s v="August"/>
    <n v="1"/>
    <s v="1894,35924,Low income,1375,High spender,0.03827524774524,1,1,56,8,0,14,2,3,7,1,1,0,3,5,0,0,0,0,0,0,0,51,50-65,2257,0,0,0,1,0,0,0,1,0,20"/>
    <m/>
    <m/>
    <m/>
    <m/>
  </r>
  <r>
    <n v="1798"/>
    <n v="23148"/>
    <s v="Low income"/>
    <n v="1612"/>
    <s v="High spender"/>
    <n v="6.9638845688612408E-2"/>
    <n v="0"/>
    <n v="0"/>
    <n v="83"/>
    <n v="4"/>
    <n v="6"/>
    <n v="8"/>
    <n v="6"/>
    <n v="3"/>
    <n v="10"/>
    <n v="1"/>
    <n v="2"/>
    <n v="0"/>
    <n v="3"/>
    <n v="7"/>
    <n v="0"/>
    <x v="0"/>
    <n v="0"/>
    <n v="0"/>
    <n v="0"/>
    <n v="0"/>
    <n v="0"/>
    <n v="35"/>
    <s v="24-35"/>
    <n v="2290"/>
    <n v="0"/>
    <n v="1"/>
    <n v="0"/>
    <n v="0"/>
    <n v="0"/>
    <n v="1"/>
    <n v="0"/>
    <n v="0"/>
    <n v="0"/>
    <n v="17"/>
    <d v="2016-07-08T00:00:00"/>
    <n v="7"/>
    <s v="July"/>
    <n v="1"/>
    <s v="1798,23148,Low income,1612,High spender,0.0696388456886124,0,0,83,4,6,8,6,3,10,1,2,0,3,7,0,0,0,0,0,0,0,35,24-35,2290,0,1,0,0,0,1,0,0,0,17"/>
    <m/>
    <m/>
    <m/>
    <m/>
  </r>
  <r>
    <n v="1762"/>
    <n v="23830"/>
    <s v="Low income"/>
    <n v="1140"/>
    <s v="High spender"/>
    <n v="4.7838858581619806E-2"/>
    <n v="0"/>
    <n v="0"/>
    <n v="3"/>
    <n v="1"/>
    <n v="8"/>
    <n v="6"/>
    <n v="4"/>
    <n v="8"/>
    <n v="16"/>
    <n v="1"/>
    <n v="1"/>
    <n v="0"/>
    <n v="3"/>
    <n v="7"/>
    <n v="0"/>
    <x v="0"/>
    <n v="0"/>
    <n v="0"/>
    <n v="0"/>
    <n v="0"/>
    <n v="0"/>
    <n v="33"/>
    <s v="24-35"/>
    <n v="2301"/>
    <n v="0"/>
    <n v="0"/>
    <n v="1"/>
    <n v="0"/>
    <n v="0"/>
    <n v="1"/>
    <n v="0"/>
    <n v="0"/>
    <n v="0"/>
    <n v="11"/>
    <d v="2016-06-27T00:00:00"/>
    <n v="6"/>
    <s v="June"/>
    <n v="1"/>
    <s v="1762,23830,Low income,1140,High spender,0.0478388585816198,0,0,3,1,8,6,4,8,16,1,1,0,3,7,0,0,0,0,0,0,0,33,24-35,2301,0,0,1,0,0,1,0,0,0,11"/>
    <m/>
    <m/>
    <m/>
    <m/>
  </r>
  <r>
    <n v="1166"/>
    <n v="5305"/>
    <s v="Low income"/>
    <n v="1661"/>
    <s v="High spender"/>
    <n v="0.31310084825636192"/>
    <n v="0"/>
    <n v="1"/>
    <n v="12"/>
    <n v="12"/>
    <n v="4"/>
    <n v="7"/>
    <n v="1"/>
    <n v="3"/>
    <n v="5"/>
    <n v="0"/>
    <n v="1"/>
    <n v="0"/>
    <n v="0"/>
    <n v="13"/>
    <n v="0"/>
    <x v="0"/>
    <n v="0"/>
    <n v="0"/>
    <n v="0"/>
    <n v="0"/>
    <n v="0"/>
    <n v="44"/>
    <s v="36-50"/>
    <n v="2493"/>
    <n v="0"/>
    <n v="1"/>
    <n v="0"/>
    <n v="0"/>
    <n v="0"/>
    <n v="0"/>
    <n v="1"/>
    <n v="0"/>
    <n v="0"/>
    <n v="22"/>
    <d v="2015-12-18T00:00:00"/>
    <n v="12"/>
    <s v="December"/>
    <n v="1"/>
    <s v="1166,5305,Low income,1661,High spender,0.313100848256362,0,1,12,12,4,7,1,3,5,0,1,0,0,13,0,0,0,0,0,0,0,44,36-50,2493,0,1,0,0,0,0,1,0,0,22"/>
    <m/>
    <m/>
    <m/>
    <m/>
  </r>
  <r>
    <n v="809"/>
    <n v="27100"/>
    <s v="Low income"/>
    <n v="1214"/>
    <s v="High spender"/>
    <n v="4.4797047970479703E-2"/>
    <n v="1"/>
    <n v="0"/>
    <n v="64"/>
    <n v="12"/>
    <n v="0"/>
    <n v="13"/>
    <n v="2"/>
    <n v="0"/>
    <n v="10"/>
    <n v="1"/>
    <n v="1"/>
    <n v="0"/>
    <n v="3"/>
    <n v="7"/>
    <n v="0"/>
    <x v="0"/>
    <n v="0"/>
    <n v="0"/>
    <n v="0"/>
    <n v="0"/>
    <n v="0"/>
    <n v="37"/>
    <s v="36-50"/>
    <n v="2609"/>
    <n v="0"/>
    <n v="1"/>
    <n v="0"/>
    <n v="0"/>
    <n v="0"/>
    <n v="0"/>
    <n v="0"/>
    <n v="1"/>
    <n v="0"/>
    <n v="17"/>
    <d v="2015-08-24T00:00:00"/>
    <n v="8"/>
    <s v="August"/>
    <n v="1"/>
    <s v="809,27100,Low income,1214,High spender,0.0447970479704797,1,0,64,12,0,13,2,0,10,1,1,0,3,7,0,0,0,0,0,0,0,37,36-50,2609,0,1,0,0,0,0,0,1,0,17"/>
    <m/>
    <m/>
    <m/>
    <m/>
  </r>
  <r>
    <n v="727"/>
    <n v="26150"/>
    <s v="Low income"/>
    <n v="948"/>
    <s v="High spender"/>
    <n v="3.6252390057361375E-2"/>
    <n v="2"/>
    <n v="1"/>
    <n v="61"/>
    <n v="5"/>
    <n v="1"/>
    <n v="13"/>
    <n v="3"/>
    <n v="5"/>
    <n v="1"/>
    <n v="1"/>
    <n v="1"/>
    <n v="0"/>
    <n v="3"/>
    <n v="7"/>
    <n v="0"/>
    <x v="0"/>
    <n v="0"/>
    <n v="0"/>
    <n v="0"/>
    <n v="0"/>
    <n v="0"/>
    <n v="64"/>
    <s v="50-65"/>
    <n v="2634"/>
    <n v="1"/>
    <n v="0"/>
    <n v="0"/>
    <n v="0"/>
    <n v="0"/>
    <n v="0"/>
    <n v="1"/>
    <n v="0"/>
    <n v="0"/>
    <n v="26"/>
    <d v="2015-07-30T00:00:00"/>
    <n v="7"/>
    <s v="July"/>
    <n v="1"/>
    <s v="727,26150,Low income,948,High spender,0.0362523900573614,2,1,61,5,1,13,3,5,1,1,1,0,3,7,0,0,0,0,0,0,0,64,50-65,2634,1,0,0,0,0,0,1,0,0,26"/>
    <m/>
    <m/>
    <m/>
    <m/>
  </r>
  <r>
    <n v="614"/>
    <n v="7500"/>
    <s v="Low income"/>
    <n v="1610"/>
    <s v="High spender"/>
    <n v="0.21466666666666667"/>
    <n v="1"/>
    <n v="0"/>
    <n v="96"/>
    <n v="1"/>
    <n v="11"/>
    <n v="5"/>
    <n v="4"/>
    <n v="6"/>
    <n v="9"/>
    <n v="2"/>
    <n v="2"/>
    <n v="0"/>
    <n v="3"/>
    <n v="8"/>
    <n v="0"/>
    <x v="0"/>
    <n v="0"/>
    <n v="0"/>
    <n v="0"/>
    <n v="0"/>
    <n v="0"/>
    <n v="34"/>
    <s v="24-35"/>
    <n v="2666"/>
    <n v="0"/>
    <n v="1"/>
    <n v="0"/>
    <n v="0"/>
    <n v="0"/>
    <n v="1"/>
    <n v="0"/>
    <n v="0"/>
    <n v="0"/>
    <n v="18"/>
    <d v="2015-06-28T00:00:00"/>
    <n v="6"/>
    <s v="June"/>
    <n v="1"/>
    <s v="614,7500,Low income,1610,High spender,0.214666666666667,1,0,96,1,11,5,4,6,9,2,2,0,3,8,0,0,0,0,0,0,0,34,24-35,2666,0,1,0,0,0,1,0,0,0,18"/>
    <m/>
    <m/>
    <m/>
    <m/>
  </r>
  <r>
    <n v="2087"/>
    <n v="30298"/>
    <s v="Low income"/>
    <n v="1144"/>
    <s v="High spender"/>
    <n v="3.7758267872466826E-2"/>
    <n v="0"/>
    <n v="0"/>
    <n v="48"/>
    <n v="6"/>
    <n v="3"/>
    <n v="12"/>
    <n v="6"/>
    <n v="1"/>
    <n v="0"/>
    <n v="1"/>
    <n v="1"/>
    <n v="1"/>
    <n v="3"/>
    <n v="3"/>
    <n v="0"/>
    <x v="0"/>
    <n v="0"/>
    <n v="0"/>
    <n v="0"/>
    <n v="0"/>
    <n v="0"/>
    <n v="35"/>
    <s v="24-35"/>
    <n v="2200"/>
    <n v="0"/>
    <n v="0"/>
    <n v="1"/>
    <n v="0"/>
    <n v="0"/>
    <n v="0"/>
    <n v="0"/>
    <n v="0"/>
    <n v="1"/>
    <n v="28"/>
    <d v="2016-10-06T00:00:00"/>
    <n v="10"/>
    <s v="October"/>
    <n v="1"/>
    <s v="2087,30298,Low income,1144,High spender,0.0377582678724668,0,0,48,6,3,12,6,1,0,1,1,1,3,3,0,0,0,0,0,0,0,35,24-35,2200,0,0,1,0,0,0,0,0,1,28"/>
    <m/>
    <m/>
    <m/>
    <m/>
  </r>
  <r>
    <n v="2025"/>
    <n v="37395"/>
    <s v="Low income"/>
    <n v="347"/>
    <s v="Low spender"/>
    <n v="9.2793154164995326E-3"/>
    <n v="1"/>
    <n v="0"/>
    <n v="47"/>
    <n v="18"/>
    <n v="0"/>
    <n v="9"/>
    <n v="0"/>
    <n v="1"/>
    <n v="11"/>
    <n v="1"/>
    <n v="1"/>
    <n v="0"/>
    <n v="3"/>
    <n v="6"/>
    <n v="0"/>
    <x v="0"/>
    <n v="0"/>
    <n v="0"/>
    <n v="0"/>
    <n v="0"/>
    <n v="0"/>
    <n v="44"/>
    <s v="36-50"/>
    <n v="2217"/>
    <n v="0"/>
    <n v="0"/>
    <n v="0"/>
    <n v="1"/>
    <n v="0"/>
    <n v="0"/>
    <n v="0"/>
    <n v="0"/>
    <n v="1"/>
    <n v="17"/>
    <d v="2016-09-19T00:00:00"/>
    <n v="9"/>
    <s v="September"/>
    <n v="1"/>
    <s v="2025,37395,Low income,347,Low spender,0.00927931541649953,1,0,47,18,0,9,0,1,11,1,1,0,3,6,0,0,0,0,0,0,0,44,36-50,2217,0,0,0,1,0,0,0,0,1,17"/>
    <m/>
    <m/>
    <m/>
    <m/>
  </r>
  <r>
    <n v="1890"/>
    <n v="42394"/>
    <s v="Low income"/>
    <n v="1610"/>
    <s v="High spender"/>
    <n v="3.7977072227201959E-2"/>
    <n v="1"/>
    <n v="0"/>
    <n v="69"/>
    <n v="15"/>
    <n v="2"/>
    <n v="10"/>
    <n v="0"/>
    <n v="1"/>
    <n v="4"/>
    <n v="1"/>
    <n v="1"/>
    <n v="0"/>
    <n v="3"/>
    <n v="7"/>
    <n v="0"/>
    <x v="0"/>
    <n v="0"/>
    <n v="0"/>
    <n v="0"/>
    <n v="0"/>
    <n v="0"/>
    <n v="48"/>
    <s v="36-50"/>
    <n v="2257"/>
    <n v="0"/>
    <n v="0"/>
    <n v="1"/>
    <n v="0"/>
    <n v="0"/>
    <n v="0"/>
    <n v="0"/>
    <n v="1"/>
    <n v="0"/>
    <n v="24"/>
    <d v="2016-08-10T00:00:00"/>
    <n v="8"/>
    <s v="August"/>
    <n v="1"/>
    <s v="1890,42394,Low income,1610,High spender,0.037977072227202,1,0,69,15,2,10,0,1,4,1,1,0,3,7,0,0,0,0,0,0,0,48,36-50,2257,0,0,1,0,0,0,0,1,0,24"/>
    <m/>
    <m/>
    <m/>
    <m/>
  </r>
  <r>
    <n v="1780"/>
    <n v="31163"/>
    <s v="Low income"/>
    <n v="39"/>
    <s v="Low spender"/>
    <n v="1.2514841318229952E-3"/>
    <n v="1"/>
    <n v="0"/>
    <n v="54"/>
    <n v="2"/>
    <n v="3"/>
    <n v="10"/>
    <n v="11"/>
    <n v="2"/>
    <n v="10"/>
    <n v="1"/>
    <n v="1"/>
    <n v="0"/>
    <n v="3"/>
    <n v="6"/>
    <n v="0"/>
    <x v="0"/>
    <n v="0"/>
    <n v="0"/>
    <n v="0"/>
    <n v="0"/>
    <n v="0"/>
    <n v="47"/>
    <s v="36-50"/>
    <n v="2295"/>
    <n v="1"/>
    <n v="0"/>
    <n v="0"/>
    <n v="0"/>
    <n v="0"/>
    <n v="1"/>
    <n v="0"/>
    <n v="0"/>
    <n v="0"/>
    <n v="18"/>
    <d v="2016-07-03T00:00:00"/>
    <n v="7"/>
    <s v="July"/>
    <n v="1"/>
    <s v="1780,31163,Low income,39,Low spender,0.001251484131823,1,0,54,2,3,10,11,2,10,1,1,0,3,6,0,0,0,0,0,0,0,47,36-50,2295,1,0,0,0,0,1,0,0,0,18"/>
    <m/>
    <m/>
    <m/>
    <m/>
  </r>
  <r>
    <n v="1432"/>
    <n v="42169"/>
    <s v="Low income"/>
    <n v="275"/>
    <s v="Low spender"/>
    <n v="6.5213782636533947E-3"/>
    <n v="1"/>
    <n v="1"/>
    <n v="20"/>
    <n v="19"/>
    <n v="0"/>
    <n v="9"/>
    <n v="0"/>
    <n v="0"/>
    <n v="2"/>
    <n v="2"/>
    <n v="1"/>
    <n v="0"/>
    <n v="3"/>
    <n v="8"/>
    <n v="0"/>
    <x v="0"/>
    <n v="0"/>
    <n v="0"/>
    <n v="0"/>
    <n v="0"/>
    <n v="0"/>
    <n v="51"/>
    <s v="50-65"/>
    <n v="2412"/>
    <n v="0"/>
    <n v="1"/>
    <n v="0"/>
    <n v="0"/>
    <n v="0"/>
    <n v="0"/>
    <n v="0"/>
    <n v="1"/>
    <n v="0"/>
    <n v="26"/>
    <d v="2016-03-08T00:00:00"/>
    <n v="3"/>
    <s v="March"/>
    <n v="1"/>
    <s v="1432,42169,Low income,275,Low spender,0.00652137826365339,1,1,20,19,0,9,0,0,2,2,1,0,3,8,0,0,0,0,0,0,0,51,50-65,2412,0,1,0,0,0,0,0,1,0,26"/>
    <m/>
    <m/>
    <m/>
    <m/>
  </r>
  <r>
    <n v="1312"/>
    <n v="25293"/>
    <s v="Low income"/>
    <n v="489"/>
    <s v="Low spender"/>
    <n v="1.933341240659471E-2"/>
    <n v="1"/>
    <n v="0"/>
    <n v="51"/>
    <n v="15"/>
    <n v="0"/>
    <n v="11"/>
    <n v="0"/>
    <n v="2"/>
    <n v="9"/>
    <n v="1"/>
    <n v="1"/>
    <n v="1"/>
    <n v="2"/>
    <n v="8"/>
    <n v="0"/>
    <x v="0"/>
    <n v="0"/>
    <n v="0"/>
    <n v="0"/>
    <n v="0"/>
    <n v="0"/>
    <n v="51"/>
    <s v="50-65"/>
    <n v="2446"/>
    <n v="0"/>
    <n v="1"/>
    <n v="0"/>
    <n v="0"/>
    <n v="0"/>
    <n v="0"/>
    <n v="1"/>
    <n v="0"/>
    <n v="0"/>
    <n v="19"/>
    <d v="2016-02-03T00:00:00"/>
    <n v="2"/>
    <s v="February"/>
    <n v="1"/>
    <s v="1312,25293,Low income,489,Low spender,0.0193334124065947,1,0,51,15,0,11,0,2,9,1,1,1,2,8,0,0,0,0,0,0,0,51,50-65,2446,0,1,0,0,0,0,1,0,0,19"/>
    <m/>
    <m/>
    <m/>
    <m/>
  </r>
  <r>
    <n v="934"/>
    <n v="10245"/>
    <s v="Low income"/>
    <n v="1606"/>
    <s v="High spender"/>
    <n v="0.15675939482674475"/>
    <n v="1"/>
    <n v="0"/>
    <n v="32"/>
    <n v="4"/>
    <n v="7"/>
    <n v="7"/>
    <n v="6"/>
    <n v="4"/>
    <n v="13"/>
    <n v="3"/>
    <n v="1"/>
    <n v="2"/>
    <n v="2"/>
    <n v="5"/>
    <n v="0"/>
    <x v="0"/>
    <n v="0"/>
    <n v="0"/>
    <n v="0"/>
    <n v="0"/>
    <n v="0"/>
    <n v="49"/>
    <s v="36-50"/>
    <n v="2569"/>
    <n v="0"/>
    <n v="0"/>
    <n v="1"/>
    <n v="0"/>
    <n v="0"/>
    <n v="0"/>
    <n v="1"/>
    <n v="0"/>
    <n v="0"/>
    <n v="15"/>
    <d v="2015-10-03T00:00:00"/>
    <n v="10"/>
    <s v="October"/>
    <n v="1"/>
    <s v="934,10245,Low income,1606,High spender,0.156759394826745,1,0,32,4,7,7,6,4,13,3,1,2,2,5,0,0,0,0,0,0,0,49,36-50,2569,0,0,1,0,0,0,1,0,0,15"/>
    <m/>
    <m/>
    <m/>
    <m/>
  </r>
  <r>
    <n v="430"/>
    <n v="14918"/>
    <s v="Low income"/>
    <n v="1048"/>
    <s v="High spender"/>
    <n v="7.0250703847700768E-2"/>
    <n v="0"/>
    <n v="1"/>
    <n v="52"/>
    <n v="3"/>
    <n v="3"/>
    <n v="3"/>
    <n v="15"/>
    <n v="4"/>
    <n v="15"/>
    <n v="1"/>
    <n v="1"/>
    <n v="0"/>
    <n v="3"/>
    <n v="6"/>
    <n v="0"/>
    <x v="0"/>
    <n v="0"/>
    <n v="0"/>
    <n v="0"/>
    <n v="0"/>
    <n v="0"/>
    <n v="57"/>
    <s v="50-65"/>
    <n v="2728"/>
    <n v="0"/>
    <n v="0"/>
    <n v="0"/>
    <n v="1"/>
    <n v="0"/>
    <n v="0"/>
    <n v="0"/>
    <n v="0"/>
    <n v="0"/>
    <n v="13"/>
    <d v="2015-04-27T00:00:00"/>
    <n v="4"/>
    <s v="April"/>
    <n v="1"/>
    <s v="430,14918,Low income,1048,High spender,0.0702507038477008,0,1,52,3,3,3,15,4,15,1,1,0,3,6,0,0,0,0,0,0,0,57,50-65,2728,0,0,0,1,0,0,0,0,0,13"/>
    <m/>
    <m/>
    <m/>
    <m/>
  </r>
  <r>
    <n v="118"/>
    <n v="15345"/>
    <s v="Low income"/>
    <n v="254"/>
    <s v="Low spender"/>
    <n v="1.6552623004235909E-2"/>
    <n v="1"/>
    <n v="0"/>
    <n v="51"/>
    <n v="5"/>
    <n v="2"/>
    <n v="16"/>
    <n v="3"/>
    <n v="2"/>
    <n v="19"/>
    <n v="2"/>
    <n v="1"/>
    <n v="1"/>
    <n v="2"/>
    <n v="8"/>
    <n v="0"/>
    <x v="0"/>
    <n v="0"/>
    <n v="0"/>
    <n v="0"/>
    <n v="0"/>
    <n v="1"/>
    <n v="36"/>
    <s v="36-50"/>
    <n v="2826"/>
    <n v="0"/>
    <n v="0"/>
    <n v="0"/>
    <n v="1"/>
    <n v="0"/>
    <n v="0"/>
    <n v="1"/>
    <n v="0"/>
    <n v="0"/>
    <n v="9"/>
    <d v="2015-01-19T00:00:00"/>
    <n v="1"/>
    <s v="January"/>
    <n v="1"/>
    <s v="118,15345,Low income,254,Low spender,0.0165526230042359,1,0,51,5,2,16,3,2,19,2,1,1,2,8,0,0,0,0,0,0,1,36,36-50,2826,0,0,0,1,0,0,1,0,0,9"/>
    <m/>
    <m/>
    <m/>
    <m/>
  </r>
  <r>
    <n v="2085"/>
    <n v="35860"/>
    <s v="Low income"/>
    <n v="846"/>
    <s v="High spender"/>
    <n v="2.3591745677635247E-2"/>
    <n v="1"/>
    <n v="1"/>
    <n v="37"/>
    <n v="15"/>
    <n v="0"/>
    <n v="8"/>
    <n v="4"/>
    <n v="2"/>
    <n v="20"/>
    <n v="2"/>
    <n v="1"/>
    <n v="1"/>
    <n v="2"/>
    <n v="5"/>
    <n v="0"/>
    <x v="0"/>
    <n v="1"/>
    <n v="0"/>
    <n v="0"/>
    <n v="0"/>
    <n v="0"/>
    <n v="47"/>
    <s v="36-50"/>
    <n v="2200"/>
    <n v="1"/>
    <n v="0"/>
    <n v="0"/>
    <n v="0"/>
    <n v="0"/>
    <n v="0"/>
    <n v="0"/>
    <n v="0"/>
    <n v="1"/>
    <n v="9"/>
    <d v="2016-10-06T00:00:00"/>
    <n v="10"/>
    <s v="October"/>
    <n v="1"/>
    <s v="2085,35860,Low income,846,High spender,0.0235917456776352,1,1,37,15,0,8,4,2,20,2,1,1,2,5,0,0,1,0,0,0,0,47,36-50,2200,1,0,0,0,0,0,0,0,1,9"/>
    <m/>
    <m/>
    <m/>
    <m/>
  </r>
  <r>
    <n v="2088"/>
    <n v="35860"/>
    <s v="Low income"/>
    <n v="942"/>
    <s v="High spender"/>
    <n v="2.626882320133854E-2"/>
    <n v="1"/>
    <n v="1"/>
    <n v="37"/>
    <n v="15"/>
    <n v="0"/>
    <n v="8"/>
    <n v="4"/>
    <n v="2"/>
    <n v="20"/>
    <n v="2"/>
    <n v="1"/>
    <n v="1"/>
    <n v="2"/>
    <n v="5"/>
    <n v="0"/>
    <x v="0"/>
    <n v="1"/>
    <n v="0"/>
    <n v="0"/>
    <n v="0"/>
    <n v="1"/>
    <n v="47"/>
    <s v="36-50"/>
    <n v="2200"/>
    <n v="0"/>
    <n v="0"/>
    <n v="1"/>
    <n v="0"/>
    <n v="0"/>
    <n v="0"/>
    <n v="0"/>
    <n v="0"/>
    <n v="1"/>
    <n v="9"/>
    <d v="2016-10-06T00:00:00"/>
    <n v="10"/>
    <s v="October"/>
    <n v="1"/>
    <s v="2088,35860,Low income,942,High spender,0.0262688232013385,1,1,37,15,0,8,4,2,20,2,1,1,2,5,0,0,1,0,0,0,1,47,36-50,2200,0,0,1,0,0,0,0,0,1,9"/>
    <m/>
    <m/>
    <m/>
    <m/>
  </r>
  <r>
    <n v="2089"/>
    <n v="35860"/>
    <s v="Low income"/>
    <n v="264"/>
    <s v="Low spender"/>
    <n v="7.3619631901840491E-3"/>
    <n v="1"/>
    <n v="1"/>
    <n v="37"/>
    <n v="15"/>
    <n v="0"/>
    <n v="8"/>
    <n v="4"/>
    <n v="2"/>
    <n v="20"/>
    <n v="2"/>
    <n v="1"/>
    <n v="1"/>
    <n v="2"/>
    <n v="5"/>
    <n v="0"/>
    <x v="0"/>
    <n v="1"/>
    <n v="0"/>
    <n v="0"/>
    <n v="0"/>
    <n v="1"/>
    <n v="47"/>
    <s v="36-50"/>
    <n v="2200"/>
    <n v="1"/>
    <n v="0"/>
    <n v="0"/>
    <n v="0"/>
    <n v="0"/>
    <n v="0"/>
    <n v="0"/>
    <n v="0"/>
    <n v="1"/>
    <n v="9"/>
    <d v="2016-10-06T00:00:00"/>
    <n v="10"/>
    <s v="October"/>
    <n v="1"/>
    <s v="2089,35860,Low income,264,Low spender,0.00736196319018405,1,1,37,15,0,8,4,2,20,2,1,1,2,5,0,0,1,0,0,0,1,47,36-50,2200,1,0,0,0,0,0,0,0,1,9"/>
    <m/>
    <m/>
    <m/>
    <m/>
  </r>
  <r>
    <n v="2049"/>
    <n v="41644"/>
    <s v="Low income"/>
    <n v="41"/>
    <s v="Low spender"/>
    <n v="9.8453558735952357E-4"/>
    <n v="1"/>
    <n v="1"/>
    <n v="67"/>
    <n v="20"/>
    <n v="3"/>
    <n v="4"/>
    <n v="2"/>
    <n v="0"/>
    <n v="2"/>
    <n v="2"/>
    <n v="1"/>
    <n v="0"/>
    <n v="3"/>
    <n v="3"/>
    <n v="0"/>
    <x v="0"/>
    <n v="0"/>
    <n v="0"/>
    <n v="0"/>
    <n v="0"/>
    <n v="0"/>
    <n v="48"/>
    <s v="36-50"/>
    <n v="2210"/>
    <n v="0"/>
    <n v="0"/>
    <n v="1"/>
    <n v="0"/>
    <n v="0"/>
    <n v="0"/>
    <n v="0"/>
    <n v="0"/>
    <n v="1"/>
    <n v="27"/>
    <d v="2016-09-26T00:00:00"/>
    <n v="9"/>
    <s v="September"/>
    <n v="1"/>
    <s v="2049,41644,Low income,41,Low spender,0.000984535587359524,1,1,67,20,3,4,2,0,2,2,1,0,3,3,0,0,0,0,0,0,0,48,36-50,2210,0,0,1,0,0,0,0,0,1,27"/>
    <m/>
    <m/>
    <m/>
    <m/>
  </r>
  <r>
    <n v="1990"/>
    <n v="33456"/>
    <s v="Low income"/>
    <n v="1584"/>
    <s v="High spender"/>
    <n v="4.7345767575322814E-2"/>
    <n v="1"/>
    <n v="1"/>
    <n v="58"/>
    <n v="7"/>
    <n v="3"/>
    <n v="10"/>
    <n v="8"/>
    <n v="1"/>
    <n v="7"/>
    <n v="2"/>
    <n v="1"/>
    <n v="0"/>
    <n v="3"/>
    <n v="7"/>
    <n v="0"/>
    <x v="0"/>
    <n v="0"/>
    <n v="0"/>
    <n v="0"/>
    <n v="0"/>
    <n v="0"/>
    <n v="55"/>
    <s v="50-65"/>
    <n v="2228"/>
    <n v="0"/>
    <n v="0"/>
    <n v="0"/>
    <n v="1"/>
    <n v="0"/>
    <n v="0"/>
    <n v="1"/>
    <n v="0"/>
    <n v="0"/>
    <n v="22"/>
    <d v="2016-09-08T00:00:00"/>
    <n v="9"/>
    <s v="September"/>
    <n v="1"/>
    <s v="1990,33456,Low income,1584,High spender,0.0473457675753228,1,1,58,7,3,10,8,1,7,2,1,0,3,7,0,0,0,0,0,0,0,55,50-65,2228,0,0,0,1,0,0,1,0,0,22"/>
    <m/>
    <m/>
    <m/>
    <m/>
  </r>
  <r>
    <n v="1422"/>
    <n v="40049"/>
    <s v="Low income"/>
    <n v="1605"/>
    <s v="High spender"/>
    <n v="4.0075907013907966E-2"/>
    <n v="0"/>
    <n v="1"/>
    <n v="23"/>
    <n v="13"/>
    <n v="6"/>
    <n v="7"/>
    <n v="0"/>
    <n v="3"/>
    <n v="3"/>
    <n v="1"/>
    <n v="1"/>
    <n v="0"/>
    <n v="3"/>
    <n v="6"/>
    <n v="0"/>
    <x v="0"/>
    <n v="0"/>
    <n v="0"/>
    <n v="0"/>
    <n v="0"/>
    <n v="0"/>
    <n v="68"/>
    <s v="66+"/>
    <n v="2415"/>
    <n v="0"/>
    <n v="0"/>
    <n v="0"/>
    <n v="0"/>
    <n v="1"/>
    <n v="0"/>
    <n v="1"/>
    <n v="0"/>
    <n v="0"/>
    <n v="26"/>
    <d v="2016-03-05T00:00:00"/>
    <n v="3"/>
    <s v="March"/>
    <n v="1"/>
    <s v="1422,40049,Low income,1605,High spender,0.040075907013908,0,1,23,13,6,7,0,3,3,1,1,0,3,6,0,0,0,0,0,0,0,68,66+,2415,0,0,0,0,1,0,1,0,0,26"/>
    <m/>
    <m/>
    <m/>
    <m/>
  </r>
  <r>
    <n v="2052"/>
    <n v="27922"/>
    <s v="Low income"/>
    <n v="945"/>
    <s v="High spender"/>
    <n v="3.3844280495666498E-2"/>
    <n v="1"/>
    <n v="0"/>
    <n v="80"/>
    <n v="11"/>
    <n v="0"/>
    <n v="13"/>
    <n v="2"/>
    <n v="4"/>
    <n v="11"/>
    <n v="1"/>
    <n v="2"/>
    <n v="0"/>
    <n v="3"/>
    <n v="4"/>
    <n v="0"/>
    <x v="0"/>
    <n v="0"/>
    <n v="0"/>
    <n v="0"/>
    <n v="0"/>
    <n v="0"/>
    <n v="41"/>
    <s v="36-50"/>
    <n v="2209"/>
    <n v="0"/>
    <n v="0"/>
    <n v="0"/>
    <n v="1"/>
    <n v="0"/>
    <n v="0"/>
    <n v="0"/>
    <n v="0"/>
    <n v="1"/>
    <n v="19"/>
    <d v="2016-09-27T00:00:00"/>
    <n v="9"/>
    <s v="September"/>
    <n v="1"/>
    <s v="2052,27922,Low income,945,High spender,0.0338442804956665,1,0,80,11,0,13,2,4,11,1,2,0,3,4,0,0,0,0,0,0,0,41,36-50,2209,0,0,0,1,0,0,0,0,1,19"/>
    <m/>
    <m/>
    <m/>
    <m/>
  </r>
  <r>
    <n v="2006"/>
    <n v="36663"/>
    <s v="Low income"/>
    <n v="41"/>
    <s v="Low spender"/>
    <n v="1.1182936475465728E-3"/>
    <n v="1"/>
    <n v="0"/>
    <n v="40"/>
    <n v="18"/>
    <n v="0"/>
    <n v="6"/>
    <n v="3"/>
    <n v="3"/>
    <n v="5"/>
    <n v="1"/>
    <n v="1"/>
    <n v="1"/>
    <n v="3"/>
    <n v="2"/>
    <n v="0"/>
    <x v="0"/>
    <n v="0"/>
    <n v="0"/>
    <n v="0"/>
    <n v="0"/>
    <n v="0"/>
    <n v="45"/>
    <s v="36-50"/>
    <n v="2224"/>
    <n v="0"/>
    <n v="1"/>
    <n v="0"/>
    <n v="0"/>
    <n v="0"/>
    <n v="0"/>
    <n v="0"/>
    <n v="0"/>
    <n v="1"/>
    <n v="25"/>
    <d v="2016-09-12T00:00:00"/>
    <n v="9"/>
    <s v="September"/>
    <n v="1"/>
    <s v="2006,36663,Low income,41,Low spender,0.00111829364754657,1,0,40,18,0,6,3,3,5,1,1,1,3,2,0,0,0,0,0,0,0,45,36-50,2224,0,1,0,0,0,0,0,0,1,25"/>
    <m/>
    <m/>
    <m/>
    <m/>
  </r>
  <r>
    <n v="1516"/>
    <n v="21918"/>
    <s v="Low income"/>
    <n v="117"/>
    <s v="Low spender"/>
    <n v="5.3380782918149468E-3"/>
    <n v="1"/>
    <n v="0"/>
    <n v="37"/>
    <n v="1"/>
    <n v="6"/>
    <n v="7"/>
    <n v="11"/>
    <n v="5"/>
    <n v="3"/>
    <n v="2"/>
    <n v="2"/>
    <n v="0"/>
    <n v="3"/>
    <n v="6"/>
    <n v="0"/>
    <x v="0"/>
    <n v="0"/>
    <n v="0"/>
    <n v="0"/>
    <n v="0"/>
    <n v="0"/>
    <n v="51"/>
    <s v="50-65"/>
    <n v="2386"/>
    <n v="0"/>
    <n v="0"/>
    <n v="0"/>
    <n v="1"/>
    <n v="0"/>
    <n v="0"/>
    <n v="1"/>
    <n v="0"/>
    <n v="0"/>
    <n v="27"/>
    <d v="2016-04-03T00:00:00"/>
    <n v="4"/>
    <s v="April"/>
    <n v="1"/>
    <s v="1516,21918,Low income,117,Low spender,0.00533807829181495,1,0,37,1,6,7,11,5,3,2,2,0,3,6,0,0,0,0,0,0,0,51,50-65,2386,0,0,0,1,0,0,1,0,0,27"/>
    <m/>
    <m/>
    <m/>
    <m/>
  </r>
  <r>
    <n v="1261"/>
    <n v="44512"/>
    <s v="Low income"/>
    <n v="729"/>
    <s v="High spender"/>
    <n v="1.6377606038820991E-2"/>
    <n v="1"/>
    <n v="1"/>
    <n v="57"/>
    <n v="23"/>
    <n v="1"/>
    <n v="6"/>
    <n v="0"/>
    <n v="0"/>
    <n v="2"/>
    <n v="2"/>
    <n v="1"/>
    <n v="0"/>
    <n v="3"/>
    <n v="4"/>
    <n v="0"/>
    <x v="0"/>
    <n v="0"/>
    <n v="0"/>
    <n v="0"/>
    <n v="0"/>
    <n v="0"/>
    <n v="60"/>
    <s v="50-65"/>
    <n v="2462"/>
    <n v="0"/>
    <n v="0"/>
    <n v="0"/>
    <n v="1"/>
    <n v="0"/>
    <n v="0"/>
    <n v="1"/>
    <n v="0"/>
    <n v="0"/>
    <n v="28"/>
    <d v="2016-01-18T00:00:00"/>
    <n v="1"/>
    <s v="January"/>
    <n v="1"/>
    <s v="1261,44512,Low income,729,High spender,0.016377606038821,1,1,57,23,1,6,0,0,2,2,1,0,3,4,0,0,0,0,0,0,0,60,50-65,2462,0,0,0,1,0,0,1,0,0,28"/>
    <m/>
    <m/>
    <m/>
    <m/>
  </r>
  <r>
    <n v="1240"/>
    <n v="19107"/>
    <s v="Low income"/>
    <n v="1571"/>
    <s v="High spender"/>
    <n v="8.2221175485424194E-2"/>
    <n v="1"/>
    <n v="0"/>
    <n v="49"/>
    <n v="2"/>
    <n v="4"/>
    <n v="9"/>
    <n v="10"/>
    <n v="5"/>
    <n v="16"/>
    <n v="2"/>
    <n v="1"/>
    <n v="0"/>
    <n v="3"/>
    <n v="7"/>
    <n v="0"/>
    <x v="0"/>
    <n v="0"/>
    <n v="0"/>
    <n v="0"/>
    <n v="0"/>
    <n v="0"/>
    <n v="40"/>
    <s v="36-50"/>
    <n v="2470"/>
    <n v="0"/>
    <n v="1"/>
    <n v="0"/>
    <n v="0"/>
    <n v="0"/>
    <n v="0"/>
    <n v="1"/>
    <n v="0"/>
    <n v="0"/>
    <n v="14"/>
    <d v="2016-01-10T00:00:00"/>
    <n v="1"/>
    <s v="January"/>
    <n v="1"/>
    <s v="1240,19107,Low income,1571,High spender,0.0822211754854242,1,0,49,2,4,9,10,5,16,2,1,0,3,7,0,0,0,0,0,0,0,40,36-50,2470,0,1,0,0,0,0,1,0,0,14"/>
    <m/>
    <m/>
    <m/>
    <m/>
  </r>
  <r>
    <n v="1165"/>
    <n v="34728"/>
    <s v="Low income"/>
    <n v="1554"/>
    <s v="High spender"/>
    <n v="4.4747753973738771E-2"/>
    <n v="1"/>
    <n v="0"/>
    <n v="2"/>
    <n v="14"/>
    <n v="0"/>
    <n v="16"/>
    <n v="0"/>
    <n v="0"/>
    <n v="6"/>
    <n v="1"/>
    <n v="1"/>
    <n v="1"/>
    <n v="2"/>
    <n v="6"/>
    <n v="0"/>
    <x v="0"/>
    <n v="0"/>
    <n v="0"/>
    <n v="0"/>
    <n v="0"/>
    <n v="1"/>
    <n v="34"/>
    <s v="24-35"/>
    <n v="2493"/>
    <n v="0"/>
    <n v="0"/>
    <n v="0"/>
    <n v="1"/>
    <n v="0"/>
    <n v="0"/>
    <n v="1"/>
    <n v="0"/>
    <n v="0"/>
    <n v="24"/>
    <d v="2015-12-18T00:00:00"/>
    <n v="12"/>
    <s v="December"/>
    <n v="1"/>
    <s v="1165,34728,Low income,1554,High spender,0.0447477539737388,1,0,2,14,0,16,0,0,6,1,1,1,2,6,0,0,0,0,0,0,1,34,24-35,2493,0,0,0,1,0,0,1,0,0,24"/>
    <m/>
    <m/>
    <m/>
    <m/>
  </r>
  <r>
    <n v="1083"/>
    <n v="28691"/>
    <s v="Low income"/>
    <n v="1552"/>
    <s v="High spender"/>
    <n v="5.4093618207800356E-2"/>
    <n v="1"/>
    <n v="0"/>
    <n v="56"/>
    <n v="5"/>
    <n v="4"/>
    <n v="13"/>
    <n v="8"/>
    <n v="0"/>
    <n v="4"/>
    <n v="1"/>
    <n v="1"/>
    <n v="0"/>
    <n v="3"/>
    <n v="8"/>
    <n v="0"/>
    <x v="0"/>
    <n v="0"/>
    <n v="0"/>
    <n v="0"/>
    <n v="0"/>
    <n v="0"/>
    <n v="31"/>
    <s v="24-35"/>
    <n v="2519"/>
    <n v="0"/>
    <n v="1"/>
    <n v="0"/>
    <n v="0"/>
    <n v="0"/>
    <n v="0"/>
    <n v="1"/>
    <n v="0"/>
    <n v="0"/>
    <n v="26"/>
    <d v="2015-11-22T00:00:00"/>
    <n v="11"/>
    <s v="November"/>
    <n v="1"/>
    <s v="1083,28691,Low income,1552,High spender,0.0540936182078004,1,0,56,5,4,13,8,0,4,1,1,0,3,8,0,0,0,0,0,0,0,31,24-35,2519,0,1,0,0,0,0,1,0,0,26"/>
    <m/>
    <m/>
    <m/>
    <m/>
  </r>
  <r>
    <n v="877"/>
    <n v="37244"/>
    <s v="Low income"/>
    <n v="81"/>
    <s v="Low spender"/>
    <n v="2.1748469552142625E-3"/>
    <n v="1"/>
    <n v="1"/>
    <n v="90"/>
    <n v="18"/>
    <n v="2"/>
    <n v="10"/>
    <n v="0"/>
    <n v="0"/>
    <n v="25"/>
    <n v="1"/>
    <n v="1"/>
    <n v="1"/>
    <n v="2"/>
    <n v="7"/>
    <n v="0"/>
    <x v="0"/>
    <n v="1"/>
    <n v="0"/>
    <n v="0"/>
    <n v="0"/>
    <n v="0"/>
    <n v="65"/>
    <s v="50-65"/>
    <n v="2587"/>
    <n v="1"/>
    <n v="0"/>
    <n v="0"/>
    <n v="0"/>
    <n v="0"/>
    <n v="0"/>
    <n v="1"/>
    <n v="0"/>
    <n v="0"/>
    <n v="5"/>
    <d v="2015-09-15T00:00:00"/>
    <n v="9"/>
    <s v="September"/>
    <n v="1"/>
    <s v="877,37244,Low income,81,Low spender,0.00217484695521426,1,1,90,18,2,10,0,0,25,1,1,1,2,7,0,0,1,0,0,0,0,65,50-65,2587,1,0,0,0,0,0,1,0,0,5"/>
    <m/>
    <m/>
    <m/>
    <m/>
  </r>
  <r>
    <n v="647"/>
    <n v="25959"/>
    <s v="Low income"/>
    <n v="713"/>
    <s v="High spender"/>
    <n v="2.7466389306213645E-2"/>
    <n v="1"/>
    <n v="1"/>
    <n v="1"/>
    <n v="4"/>
    <n v="2"/>
    <n v="12"/>
    <n v="7"/>
    <n v="5"/>
    <n v="26"/>
    <n v="2"/>
    <n v="1"/>
    <n v="2"/>
    <n v="2"/>
    <n v="6"/>
    <n v="0"/>
    <x v="0"/>
    <n v="0"/>
    <n v="0"/>
    <n v="0"/>
    <n v="0"/>
    <n v="1"/>
    <n v="50"/>
    <s v="36-50"/>
    <n v="2659"/>
    <n v="1"/>
    <n v="0"/>
    <n v="0"/>
    <n v="0"/>
    <n v="0"/>
    <n v="1"/>
    <n v="0"/>
    <n v="0"/>
    <n v="0"/>
    <n v="4"/>
    <d v="2015-07-05T00:00:00"/>
    <n v="7"/>
    <s v="July"/>
    <n v="1"/>
    <s v="647,25959,Low income,713,High spender,0.0274663893062136,1,1,1,4,2,12,7,5,26,2,1,2,2,6,0,0,0,0,0,0,1,50,36-50,2659,1,0,0,0,0,1,0,0,0,4"/>
    <m/>
    <m/>
    <m/>
    <m/>
  </r>
  <r>
    <n v="567"/>
    <n v="13624"/>
    <s v="Low income"/>
    <n v="1548"/>
    <s v="High spender"/>
    <n v="0.11362301820317088"/>
    <n v="1"/>
    <n v="0"/>
    <n v="93"/>
    <n v="10"/>
    <n v="2"/>
    <n v="15"/>
    <n v="2"/>
    <n v="1"/>
    <n v="6"/>
    <n v="2"/>
    <n v="2"/>
    <n v="0"/>
    <n v="3"/>
    <n v="6"/>
    <n v="0"/>
    <x v="0"/>
    <n v="0"/>
    <n v="0"/>
    <n v="0"/>
    <n v="0"/>
    <n v="0"/>
    <n v="44"/>
    <s v="36-50"/>
    <n v="2684"/>
    <n v="0"/>
    <n v="1"/>
    <n v="0"/>
    <n v="0"/>
    <n v="0"/>
    <n v="0"/>
    <n v="1"/>
    <n v="0"/>
    <n v="0"/>
    <n v="24"/>
    <d v="2015-06-10T00:00:00"/>
    <n v="6"/>
    <s v="June"/>
    <n v="1"/>
    <s v="567,13624,Low income,1548,High spender,0.113623018203171,1,0,93,10,2,15,2,1,6,2,2,0,3,6,0,0,0,0,0,0,0,44,36-50,2684,0,1,0,0,0,0,1,0,0,24"/>
    <m/>
    <m/>
    <m/>
    <m/>
  </r>
  <r>
    <n v="2034"/>
    <n v="10404"/>
    <s v="Low income"/>
    <n v="1403"/>
    <s v="High spender"/>
    <n v="0.13485198000768936"/>
    <n v="1"/>
    <n v="0"/>
    <n v="52"/>
    <n v="2"/>
    <n v="2"/>
    <n v="11"/>
    <n v="10"/>
    <n v="6"/>
    <n v="12"/>
    <n v="2"/>
    <n v="1"/>
    <n v="0"/>
    <n v="4"/>
    <n v="5"/>
    <n v="0"/>
    <x v="0"/>
    <n v="0"/>
    <n v="0"/>
    <n v="0"/>
    <n v="0"/>
    <n v="0"/>
    <n v="31"/>
    <s v="24-35"/>
    <n v="2215"/>
    <n v="0"/>
    <n v="0"/>
    <n v="0"/>
    <n v="1"/>
    <n v="0"/>
    <n v="1"/>
    <n v="0"/>
    <n v="0"/>
    <n v="0"/>
    <n v="19"/>
    <d v="2016-09-21T00:00:00"/>
    <n v="9"/>
    <s v="September"/>
    <n v="1"/>
    <s v="2034,10404,Low income,1403,High spender,0.134851980007689,1,0,52,2,2,11,10,6,12,2,1,0,4,5,0,0,0,0,0,0,0,31,24-35,2215,0,0,0,1,0,1,0,0,0,19"/>
    <m/>
    <m/>
    <m/>
    <m/>
  </r>
  <r>
    <n v="1857"/>
    <n v="28839"/>
    <s v="Low income"/>
    <n v="32"/>
    <s v="Low spender"/>
    <n v="1.1096085162453622E-3"/>
    <n v="1"/>
    <n v="1"/>
    <n v="86"/>
    <n v="24"/>
    <n v="0"/>
    <n v="7"/>
    <n v="0"/>
    <n v="0"/>
    <n v="1"/>
    <n v="2"/>
    <n v="2"/>
    <n v="0"/>
    <n v="3"/>
    <n v="5"/>
    <n v="0"/>
    <x v="0"/>
    <n v="0"/>
    <n v="0"/>
    <n v="0"/>
    <n v="0"/>
    <n v="0"/>
    <n v="64"/>
    <s v="50-65"/>
    <n v="2269"/>
    <n v="0"/>
    <n v="0"/>
    <n v="0"/>
    <n v="1"/>
    <n v="0"/>
    <n v="0"/>
    <n v="0"/>
    <n v="1"/>
    <n v="0"/>
    <n v="30"/>
    <d v="2016-07-29T00:00:00"/>
    <n v="7"/>
    <s v="July"/>
    <n v="1"/>
    <s v="1857,28839,Low income,32,Low spender,0.00110960851624536,1,1,86,24,0,7,0,0,1,2,2,0,3,5,0,0,0,0,0,0,0,64,50-65,2269,0,0,0,1,0,0,0,1,0,30"/>
    <m/>
    <m/>
    <m/>
    <m/>
  </r>
  <r>
    <n v="1644"/>
    <n v="36975"/>
    <s v="Low income"/>
    <n v="614"/>
    <s v="High spender"/>
    <n v="1.660581473968898E-2"/>
    <n v="1"/>
    <n v="0"/>
    <n v="50"/>
    <n v="10"/>
    <n v="6"/>
    <n v="11"/>
    <n v="0"/>
    <n v="4"/>
    <n v="2"/>
    <n v="1"/>
    <n v="1"/>
    <n v="0"/>
    <n v="3"/>
    <n v="7"/>
    <n v="0"/>
    <x v="0"/>
    <n v="0"/>
    <n v="0"/>
    <n v="0"/>
    <n v="0"/>
    <n v="0"/>
    <n v="42"/>
    <s v="36-50"/>
    <n v="2342"/>
    <n v="0"/>
    <n v="0"/>
    <n v="1"/>
    <n v="0"/>
    <n v="0"/>
    <n v="1"/>
    <n v="0"/>
    <n v="0"/>
    <n v="0"/>
    <n v="29"/>
    <d v="2016-05-17T00:00:00"/>
    <n v="5"/>
    <s v="May"/>
    <n v="1"/>
    <s v="1644,36975,Low income,614,High spender,0.016605814739689,1,0,50,10,6,11,0,4,2,1,1,0,3,7,0,0,0,0,0,0,0,42,36-50,2342,0,0,1,0,0,1,0,0,0,29"/>
    <m/>
    <m/>
    <m/>
    <m/>
  </r>
  <r>
    <n v="1591"/>
    <n v="17003"/>
    <s v="Low income"/>
    <n v="119"/>
    <s v="Low spender"/>
    <n v="6.9987649238369698E-3"/>
    <n v="1"/>
    <n v="0"/>
    <n v="37"/>
    <n v="2"/>
    <n v="5"/>
    <n v="12"/>
    <n v="4"/>
    <n v="8"/>
    <n v="7"/>
    <n v="3"/>
    <n v="2"/>
    <n v="0"/>
    <n v="4"/>
    <n v="5"/>
    <n v="0"/>
    <x v="0"/>
    <n v="0"/>
    <n v="0"/>
    <n v="0"/>
    <n v="0"/>
    <n v="0"/>
    <n v="45"/>
    <s v="36-50"/>
    <n v="2361"/>
    <n v="0"/>
    <n v="1"/>
    <n v="0"/>
    <n v="0"/>
    <n v="0"/>
    <n v="1"/>
    <n v="0"/>
    <n v="0"/>
    <n v="0"/>
    <n v="24"/>
    <d v="2016-04-28T00:00:00"/>
    <n v="4"/>
    <s v="April"/>
    <n v="1"/>
    <s v="1591,17003,Low income,119,Low spender,0.00699876492383697,1,0,37,2,5,12,4,8,7,3,2,0,4,5,0,0,0,0,0,0,0,45,36-50,2361,0,1,0,0,0,1,0,0,0,24"/>
    <m/>
    <m/>
    <m/>
    <m/>
  </r>
  <r>
    <n v="1069"/>
    <n v="26095"/>
    <s v="Low income"/>
    <n v="257"/>
    <s v="Low spender"/>
    <n v="9.8486300057482271E-3"/>
    <n v="1"/>
    <n v="0"/>
    <n v="77"/>
    <n v="11"/>
    <n v="7"/>
    <n v="9"/>
    <n v="3"/>
    <n v="1"/>
    <n v="11"/>
    <n v="1"/>
    <n v="1"/>
    <n v="0"/>
    <n v="3"/>
    <n v="7"/>
    <n v="0"/>
    <x v="0"/>
    <n v="0"/>
    <n v="0"/>
    <n v="0"/>
    <n v="0"/>
    <n v="0"/>
    <n v="30"/>
    <s v="24-35"/>
    <n v="2523"/>
    <n v="0"/>
    <n v="0"/>
    <n v="1"/>
    <n v="0"/>
    <n v="0"/>
    <n v="0"/>
    <n v="1"/>
    <n v="0"/>
    <n v="0"/>
    <n v="20"/>
    <d v="2015-11-18T00:00:00"/>
    <n v="11"/>
    <s v="November"/>
    <n v="1"/>
    <s v="1069,26095,Low income,257,Low spender,0.00984863000574823,1,0,77,11,7,9,3,1,11,1,1,0,3,7,0,0,0,0,0,0,0,30,24-35,2523,0,0,1,0,0,0,1,0,0,20"/>
    <m/>
    <m/>
    <m/>
    <m/>
  </r>
  <r>
    <n v="762"/>
    <n v="8820"/>
    <s v="Low income"/>
    <n v="1544"/>
    <s v="High spender"/>
    <n v="0.17505668934240362"/>
    <n v="1"/>
    <n v="1"/>
    <n v="52"/>
    <n v="12"/>
    <n v="0"/>
    <n v="13"/>
    <n v="4"/>
    <n v="2"/>
    <n v="4"/>
    <n v="4"/>
    <n v="3"/>
    <n v="0"/>
    <n v="3"/>
    <n v="8"/>
    <n v="0"/>
    <x v="0"/>
    <n v="0"/>
    <n v="0"/>
    <n v="0"/>
    <n v="0"/>
    <n v="0"/>
    <n v="68"/>
    <s v="66+"/>
    <n v="2623"/>
    <n v="0"/>
    <n v="0"/>
    <n v="1"/>
    <n v="0"/>
    <n v="0"/>
    <n v="0"/>
    <n v="0"/>
    <n v="1"/>
    <n v="0"/>
    <n v="27"/>
    <d v="2015-08-10T00:00:00"/>
    <n v="8"/>
    <s v="August"/>
    <n v="1"/>
    <s v="762,8820,Low income,1544,High spender,0.175056689342404,1,1,52,12,0,13,4,2,4,4,3,0,3,8,0,0,0,0,0,0,0,68,66+,2623,0,0,1,0,0,0,0,1,0,27"/>
    <m/>
    <m/>
    <m/>
    <m/>
  </r>
  <r>
    <n v="744"/>
    <n v="16014"/>
    <s v="Low income"/>
    <n v="1535"/>
    <s v="High spender"/>
    <n v="9.5853628075433989E-2"/>
    <n v="1"/>
    <n v="1"/>
    <n v="42"/>
    <n v="3"/>
    <n v="9"/>
    <n v="4"/>
    <n v="7"/>
    <n v="8"/>
    <n v="7"/>
    <n v="4"/>
    <n v="1"/>
    <n v="1"/>
    <n v="4"/>
    <n v="3"/>
    <n v="0"/>
    <x v="0"/>
    <n v="0"/>
    <n v="0"/>
    <n v="0"/>
    <n v="0"/>
    <n v="0"/>
    <n v="41"/>
    <s v="36-50"/>
    <n v="2628"/>
    <n v="0"/>
    <n v="0"/>
    <n v="1"/>
    <n v="0"/>
    <n v="0"/>
    <n v="0"/>
    <n v="0"/>
    <n v="0"/>
    <n v="0"/>
    <n v="24"/>
    <d v="2015-08-05T00:00:00"/>
    <n v="8"/>
    <s v="August"/>
    <n v="1"/>
    <s v="744,16014,Low income,1535,High spender,0.095853628075434,1,1,42,3,9,4,7,8,7,4,1,1,4,3,0,0,0,0,0,0,0,41,36-50,2628,0,0,1,0,0,0,0,0,0,24"/>
    <m/>
    <m/>
    <m/>
    <m/>
  </r>
  <r>
    <n v="724"/>
    <n v="13533"/>
    <s v="Low income"/>
    <n v="1549"/>
    <s v="High spender"/>
    <n v="0.11446094731397326"/>
    <n v="1"/>
    <n v="0"/>
    <n v="45"/>
    <n v="12"/>
    <n v="3"/>
    <n v="8"/>
    <n v="8"/>
    <n v="0"/>
    <n v="17"/>
    <n v="2"/>
    <n v="2"/>
    <n v="0"/>
    <n v="3"/>
    <n v="7"/>
    <n v="0"/>
    <x v="0"/>
    <n v="0"/>
    <n v="0"/>
    <n v="0"/>
    <n v="0"/>
    <n v="0"/>
    <n v="41"/>
    <s v="36-50"/>
    <n v="2635"/>
    <n v="1"/>
    <n v="0"/>
    <n v="0"/>
    <n v="0"/>
    <n v="0"/>
    <n v="1"/>
    <n v="0"/>
    <n v="0"/>
    <n v="0"/>
    <n v="14"/>
    <d v="2015-07-29T00:00:00"/>
    <n v="7"/>
    <s v="July"/>
    <n v="1"/>
    <s v="724,13533,Low income,1549,High spender,0.114460947313973,1,0,45,12,3,8,8,0,17,2,2,0,3,7,0,0,0,0,0,0,0,41,36-50,2635,1,0,0,0,0,1,0,0,0,14"/>
    <m/>
    <m/>
    <m/>
    <m/>
  </r>
  <r>
    <n v="194"/>
    <n v="41437"/>
    <s v="Low income"/>
    <n v="1308"/>
    <s v="High spender"/>
    <n v="3.1565991746506747E-2"/>
    <n v="1"/>
    <n v="1"/>
    <n v="5"/>
    <n v="29"/>
    <n v="0"/>
    <n v="2"/>
    <n v="0"/>
    <n v="0"/>
    <n v="1"/>
    <n v="1"/>
    <n v="1"/>
    <n v="0"/>
    <n v="3"/>
    <n v="7"/>
    <n v="0"/>
    <x v="0"/>
    <n v="0"/>
    <n v="0"/>
    <n v="0"/>
    <n v="0"/>
    <n v="0"/>
    <n v="63"/>
    <s v="50-65"/>
    <n v="2804"/>
    <n v="1"/>
    <n v="0"/>
    <n v="0"/>
    <n v="0"/>
    <n v="0"/>
    <n v="0"/>
    <n v="0"/>
    <n v="0"/>
    <n v="1"/>
    <n v="30"/>
    <d v="2015-02-10T00:00:00"/>
    <n v="2"/>
    <s v="February"/>
    <n v="1"/>
    <s v="194,41437,Low income,1308,High spender,0.0315659917465067,1,1,5,29,0,2,0,0,1,1,1,0,3,7,0,0,0,0,0,0,0,63,50-65,2804,1,0,0,0,0,0,0,0,1,30"/>
    <m/>
    <m/>
    <m/>
    <m/>
  </r>
  <r>
    <n v="115"/>
    <n v="13724"/>
    <s v="Low income"/>
    <n v="1884"/>
    <s v="High spender"/>
    <n v="0.13727776158554358"/>
    <n v="1"/>
    <n v="0"/>
    <n v="43"/>
    <n v="2"/>
    <n v="7"/>
    <n v="5"/>
    <n v="2"/>
    <n v="15"/>
    <n v="27"/>
    <n v="1"/>
    <n v="2"/>
    <n v="0"/>
    <n v="2"/>
    <n v="9"/>
    <n v="0"/>
    <x v="0"/>
    <n v="1"/>
    <n v="0"/>
    <n v="0"/>
    <n v="0"/>
    <n v="0"/>
    <n v="32"/>
    <s v="24-35"/>
    <n v="2826"/>
    <n v="0"/>
    <n v="0"/>
    <n v="0"/>
    <n v="1"/>
    <n v="0"/>
    <n v="0"/>
    <n v="0"/>
    <n v="0"/>
    <n v="0"/>
    <n v="4"/>
    <d v="2015-01-19T00:00:00"/>
    <n v="1"/>
    <s v="January"/>
    <n v="1"/>
    <s v="115,13724,Low income,1884,High spender,0.137277761585544,1,0,43,2,7,5,2,15,27,1,2,0,2,9,0,0,1,0,0,0,0,32,24-35,2826,0,0,0,1,0,0,0,0,0,4"/>
    <m/>
    <m/>
    <m/>
    <m/>
  </r>
  <r>
    <n v="1998"/>
    <n v="27071"/>
    <s v="Low income"/>
    <n v="353"/>
    <s v="Low spender"/>
    <n v="1.3039784270991098E-2"/>
    <n v="1"/>
    <n v="0"/>
    <n v="90"/>
    <n v="8"/>
    <n v="3"/>
    <n v="19"/>
    <n v="0"/>
    <n v="2"/>
    <n v="3"/>
    <n v="2"/>
    <n v="2"/>
    <n v="0"/>
    <n v="3"/>
    <n v="6"/>
    <n v="0"/>
    <x v="0"/>
    <n v="0"/>
    <n v="0"/>
    <n v="0"/>
    <n v="0"/>
    <n v="0"/>
    <n v="52"/>
    <s v="50-65"/>
    <n v="2226"/>
    <n v="1"/>
    <n v="0"/>
    <n v="0"/>
    <n v="0"/>
    <n v="0"/>
    <n v="0"/>
    <n v="0"/>
    <n v="1"/>
    <n v="0"/>
    <n v="29"/>
    <d v="2016-09-10T00:00:00"/>
    <n v="9"/>
    <s v="September"/>
    <n v="1"/>
    <s v="1998,27071,Low income,353,Low spender,0.0130397842709911,1,0,90,8,3,19,0,2,3,2,2,0,3,6,0,0,0,0,0,0,0,52,50-65,2226,1,0,0,0,0,0,0,1,0,29"/>
    <m/>
    <m/>
    <m/>
    <m/>
  </r>
  <r>
    <n v="1904"/>
    <n v="39062"/>
    <s v="Low income"/>
    <n v="1529"/>
    <s v="High spender"/>
    <n v="3.9142901029133176E-2"/>
    <n v="1"/>
    <n v="0"/>
    <n v="28"/>
    <n v="23"/>
    <n v="0"/>
    <n v="9"/>
    <n v="0"/>
    <n v="0"/>
    <n v="12"/>
    <n v="1"/>
    <n v="1"/>
    <n v="0"/>
    <n v="3"/>
    <n v="4"/>
    <n v="0"/>
    <x v="0"/>
    <n v="1"/>
    <n v="0"/>
    <n v="0"/>
    <n v="0"/>
    <n v="0"/>
    <n v="37"/>
    <s v="36-50"/>
    <n v="2255"/>
    <n v="0"/>
    <n v="0"/>
    <n v="1"/>
    <n v="0"/>
    <n v="0"/>
    <n v="0"/>
    <n v="1"/>
    <n v="0"/>
    <n v="0"/>
    <n v="20"/>
    <d v="2016-08-12T00:00:00"/>
    <n v="8"/>
    <s v="August"/>
    <n v="1"/>
    <s v="1904,39062,Low income,1529,High spender,0.0391429010291332,1,0,28,23,0,9,0,0,12,1,1,0,3,4,0,0,1,0,0,0,0,37,36-50,2255,0,0,1,0,0,0,1,0,0,20"/>
    <m/>
    <m/>
    <m/>
    <m/>
  </r>
  <r>
    <n v="1698"/>
    <n v="44155"/>
    <s v="Low income"/>
    <n v="1527"/>
    <s v="High spender"/>
    <n v="3.4582719963764011E-2"/>
    <n v="1"/>
    <n v="1"/>
    <n v="24"/>
    <n v="22"/>
    <n v="1"/>
    <n v="9"/>
    <n v="0"/>
    <n v="0"/>
    <n v="14"/>
    <n v="1"/>
    <n v="1"/>
    <n v="1"/>
    <n v="2"/>
    <n v="4"/>
    <n v="0"/>
    <x v="0"/>
    <n v="0"/>
    <n v="0"/>
    <n v="0"/>
    <n v="0"/>
    <n v="0"/>
    <n v="63"/>
    <s v="50-65"/>
    <n v="2320"/>
    <n v="0"/>
    <n v="1"/>
    <n v="0"/>
    <n v="0"/>
    <n v="0"/>
    <n v="0"/>
    <n v="0"/>
    <n v="0"/>
    <n v="1"/>
    <n v="18"/>
    <d v="2016-06-08T00:00:00"/>
    <n v="6"/>
    <s v="June"/>
    <n v="1"/>
    <s v="1698,44155,Low income,1527,High spender,0.034582719963764,1,1,24,22,1,9,0,0,14,1,1,1,2,4,0,0,0,0,0,0,0,63,50-65,2320,0,1,0,0,0,0,0,0,1,18"/>
    <m/>
    <m/>
    <m/>
    <m/>
  </r>
  <r>
    <n v="1627"/>
    <n v="34853"/>
    <s v="Low income"/>
    <n v="1517"/>
    <s v="High spender"/>
    <n v="4.3525664935586607E-2"/>
    <n v="1"/>
    <n v="1"/>
    <n v="75"/>
    <n v="9"/>
    <n v="3"/>
    <n v="15"/>
    <n v="2"/>
    <n v="3"/>
    <n v="2"/>
    <n v="2"/>
    <n v="2"/>
    <n v="0"/>
    <n v="3"/>
    <n v="6"/>
    <n v="0"/>
    <x v="0"/>
    <n v="0"/>
    <n v="0"/>
    <n v="0"/>
    <n v="0"/>
    <n v="0"/>
    <n v="47"/>
    <s v="36-50"/>
    <n v="2347"/>
    <n v="0"/>
    <n v="0"/>
    <n v="1"/>
    <n v="0"/>
    <n v="0"/>
    <n v="0"/>
    <n v="1"/>
    <n v="0"/>
    <n v="0"/>
    <n v="30"/>
    <d v="2016-05-12T00:00:00"/>
    <n v="5"/>
    <s v="May"/>
    <n v="1"/>
    <s v="1627,34853,Low income,1517,High spender,0.0435256649355866,1,1,75,9,3,15,2,3,2,2,2,0,3,6,0,0,0,0,0,0,0,47,36-50,2347,0,0,1,0,0,0,1,0,0,30"/>
    <m/>
    <m/>
    <m/>
    <m/>
  </r>
  <r>
    <n v="1525"/>
    <n v="48330"/>
    <s v="Low income"/>
    <n v="181"/>
    <s v="Low spender"/>
    <n v="3.7450858679908957E-3"/>
    <n v="0"/>
    <n v="1"/>
    <n v="2"/>
    <n v="28"/>
    <n v="0"/>
    <n v="4"/>
    <n v="0"/>
    <n v="0"/>
    <n v="0"/>
    <n v="1"/>
    <n v="1"/>
    <n v="0"/>
    <n v="3"/>
    <n v="5"/>
    <n v="0"/>
    <x v="0"/>
    <n v="0"/>
    <n v="0"/>
    <n v="0"/>
    <n v="0"/>
    <n v="0"/>
    <n v="59"/>
    <s v="50-65"/>
    <n v="2385"/>
    <n v="0"/>
    <n v="0"/>
    <n v="0"/>
    <n v="1"/>
    <n v="0"/>
    <n v="0"/>
    <n v="0"/>
    <n v="1"/>
    <n v="0"/>
    <n v="32"/>
    <d v="2016-04-04T00:00:00"/>
    <n v="4"/>
    <s v="April"/>
    <n v="1"/>
    <s v="1525,48330,Low income,181,Low spender,0.0037450858679909,0,1,2,28,0,4,0,0,0,1,1,0,3,5,0,0,0,0,0,0,0,59,50-65,2385,0,0,0,1,0,0,0,1,0,32"/>
    <m/>
    <m/>
    <m/>
    <m/>
  </r>
  <r>
    <n v="1500"/>
    <n v="25315"/>
    <s v="Low income"/>
    <n v="1080"/>
    <s v="High spender"/>
    <n v="4.2662453091052738E-2"/>
    <n v="1"/>
    <n v="0"/>
    <n v="46"/>
    <n v="1"/>
    <n v="9"/>
    <n v="8"/>
    <n v="11"/>
    <n v="3"/>
    <n v="22"/>
    <n v="3"/>
    <n v="3"/>
    <n v="0"/>
    <n v="3"/>
    <n v="8"/>
    <n v="0"/>
    <x v="0"/>
    <n v="0"/>
    <n v="0"/>
    <n v="0"/>
    <n v="0"/>
    <n v="0"/>
    <n v="43"/>
    <s v="36-50"/>
    <n v="2393"/>
    <n v="0"/>
    <n v="0"/>
    <n v="0"/>
    <n v="1"/>
    <n v="0"/>
    <n v="1"/>
    <n v="0"/>
    <n v="0"/>
    <n v="0"/>
    <n v="10"/>
    <d v="2016-03-27T00:00:00"/>
    <n v="3"/>
    <s v="March"/>
    <n v="1"/>
    <s v="1500,25315,Low income,1080,High spender,0.0426624530910527,1,0,46,1,9,8,11,3,22,3,3,0,3,8,0,0,0,0,0,0,0,43,36-50,2393,0,0,0,1,0,1,0,0,0,10"/>
    <m/>
    <m/>
    <m/>
    <m/>
  </r>
  <r>
    <n v="1368"/>
    <n v="25130"/>
    <s v="Low income"/>
    <n v="47"/>
    <s v="Low spender"/>
    <n v="1.8702745722244329E-3"/>
    <n v="1"/>
    <n v="0"/>
    <n v="10"/>
    <n v="2"/>
    <n v="5"/>
    <n v="7"/>
    <n v="0"/>
    <n v="18"/>
    <n v="18"/>
    <n v="2"/>
    <n v="2"/>
    <n v="0"/>
    <n v="3"/>
    <n v="7"/>
    <n v="0"/>
    <x v="0"/>
    <n v="0"/>
    <n v="0"/>
    <n v="0"/>
    <n v="0"/>
    <n v="0"/>
    <n v="40"/>
    <s v="36-50"/>
    <n v="2429"/>
    <n v="0"/>
    <n v="0"/>
    <n v="0"/>
    <n v="1"/>
    <n v="0"/>
    <n v="1"/>
    <n v="0"/>
    <n v="0"/>
    <n v="0"/>
    <n v="14"/>
    <d v="2016-02-20T00:00:00"/>
    <n v="2"/>
    <s v="February"/>
    <n v="1"/>
    <s v="1368,25130,Low income,47,Low spender,0.00187027457222443,1,0,10,2,5,7,0,18,18,2,2,0,3,7,0,0,0,0,0,0,0,40,36-50,2429,0,0,0,1,0,1,0,0,0,14"/>
    <m/>
    <m/>
    <m/>
    <m/>
  </r>
  <r>
    <n v="1347"/>
    <n v="31535"/>
    <s v="Low income"/>
    <n v="1517"/>
    <s v="High spender"/>
    <n v="4.8105279847788174E-2"/>
    <n v="1"/>
    <n v="0"/>
    <n v="95"/>
    <n v="15"/>
    <n v="4"/>
    <n v="13"/>
    <n v="0"/>
    <n v="0"/>
    <n v="19"/>
    <n v="1"/>
    <n v="1"/>
    <n v="1"/>
    <n v="2"/>
    <n v="7"/>
    <n v="0"/>
    <x v="0"/>
    <n v="1"/>
    <n v="0"/>
    <n v="0"/>
    <n v="0"/>
    <n v="0"/>
    <n v="40"/>
    <s v="36-50"/>
    <n v="2435"/>
    <n v="0"/>
    <n v="1"/>
    <n v="0"/>
    <n v="0"/>
    <n v="0"/>
    <n v="0"/>
    <n v="0"/>
    <n v="1"/>
    <n v="0"/>
    <n v="13"/>
    <d v="2016-02-14T00:00:00"/>
    <n v="2"/>
    <s v="February"/>
    <n v="1"/>
    <s v="1347,31535,Low income,1517,High spender,0.0481052798477882,1,0,95,15,4,13,0,0,19,1,1,1,2,7,0,0,1,0,0,0,0,40,36-50,2435,0,1,0,0,0,0,0,1,0,13"/>
    <m/>
    <m/>
    <m/>
    <m/>
  </r>
  <r>
    <n v="914"/>
    <n v="29187"/>
    <s v="Low income"/>
    <n v="1076"/>
    <s v="High spender"/>
    <n v="3.6865727892554906E-2"/>
    <n v="1"/>
    <n v="0"/>
    <n v="43"/>
    <n v="26"/>
    <n v="0"/>
    <n v="6"/>
    <n v="0"/>
    <n v="0"/>
    <n v="2"/>
    <n v="1"/>
    <n v="1"/>
    <n v="0"/>
    <n v="3"/>
    <n v="8"/>
    <n v="0"/>
    <x v="0"/>
    <n v="0"/>
    <n v="0"/>
    <n v="0"/>
    <n v="0"/>
    <n v="0"/>
    <n v="52"/>
    <s v="50-65"/>
    <n v="2575"/>
    <n v="0"/>
    <n v="1"/>
    <n v="0"/>
    <n v="0"/>
    <n v="0"/>
    <n v="0"/>
    <n v="0"/>
    <n v="0"/>
    <n v="1"/>
    <n v="30"/>
    <d v="2015-09-27T00:00:00"/>
    <n v="9"/>
    <s v="September"/>
    <n v="1"/>
    <s v="914,29187,Low income,1076,High spender,0.0368657278925549,1,0,43,26,0,6,0,0,2,1,1,0,3,8,0,0,0,0,0,0,0,52,50-65,2575,0,1,0,0,0,0,0,0,1,30"/>
    <m/>
    <m/>
    <m/>
    <m/>
  </r>
  <r>
    <n v="907"/>
    <n v="7500"/>
    <s v="Low income"/>
    <n v="486"/>
    <s v="Low spender"/>
    <n v="6.4799999999999996E-2"/>
    <n v="1"/>
    <n v="0"/>
    <n v="7"/>
    <n v="2"/>
    <n v="8"/>
    <n v="11"/>
    <n v="3"/>
    <n v="8"/>
    <n v="21"/>
    <n v="4"/>
    <n v="3"/>
    <n v="2"/>
    <n v="2"/>
    <n v="7"/>
    <n v="0"/>
    <x v="0"/>
    <n v="0"/>
    <n v="0"/>
    <n v="0"/>
    <n v="0"/>
    <n v="0"/>
    <n v="41"/>
    <s v="36-50"/>
    <n v="2577"/>
    <n v="0"/>
    <n v="0"/>
    <n v="0"/>
    <n v="1"/>
    <n v="0"/>
    <n v="1"/>
    <n v="0"/>
    <n v="0"/>
    <n v="0"/>
    <n v="11"/>
    <d v="2015-09-25T00:00:00"/>
    <n v="9"/>
    <s v="September"/>
    <n v="1"/>
    <s v="907,7500,Low income,486,Low spender,0.0648,1,0,7,2,8,11,3,8,21,4,3,2,2,7,0,0,0,0,0,0,0,41,36-50,2577,0,0,0,1,0,1,0,0,0,11"/>
    <m/>
    <m/>
    <m/>
    <m/>
  </r>
  <r>
    <n v="900"/>
    <n v="35791"/>
    <s v="Low income"/>
    <n v="57"/>
    <s v="Low spender"/>
    <n v="1.5925791400072645E-3"/>
    <n v="2"/>
    <n v="1"/>
    <n v="94"/>
    <n v="27"/>
    <n v="0"/>
    <n v="5"/>
    <n v="0"/>
    <n v="0"/>
    <n v="3"/>
    <n v="2"/>
    <n v="1"/>
    <n v="0"/>
    <n v="3"/>
    <n v="8"/>
    <n v="0"/>
    <x v="0"/>
    <n v="0"/>
    <n v="0"/>
    <n v="0"/>
    <n v="0"/>
    <n v="0"/>
    <n v="55"/>
    <s v="50-65"/>
    <n v="2578"/>
    <n v="0"/>
    <n v="0"/>
    <n v="1"/>
    <n v="0"/>
    <n v="0"/>
    <n v="0"/>
    <n v="0"/>
    <n v="1"/>
    <n v="0"/>
    <n v="29"/>
    <d v="2015-09-24T00:00:00"/>
    <n v="9"/>
    <s v="September"/>
    <n v="1"/>
    <s v="900,35791,Low income,57,Low spender,0.00159257914000726,2,1,94,27,0,5,0,0,3,2,1,0,3,8,0,0,0,0,0,0,0,55,50-65,2578,0,0,1,0,0,0,0,1,0,29"/>
    <m/>
    <m/>
    <m/>
    <m/>
  </r>
  <r>
    <n v="896"/>
    <n v="31086"/>
    <s v="Low income"/>
    <n v="828"/>
    <s v="High spender"/>
    <n v="2.6635784597568036E-2"/>
    <n v="1"/>
    <n v="1"/>
    <n v="79"/>
    <n v="16"/>
    <n v="2"/>
    <n v="11"/>
    <n v="3"/>
    <n v="0"/>
    <n v="16"/>
    <n v="2"/>
    <n v="1"/>
    <n v="1"/>
    <n v="2"/>
    <n v="8"/>
    <n v="0"/>
    <x v="0"/>
    <n v="1"/>
    <n v="0"/>
    <n v="0"/>
    <n v="0"/>
    <n v="0"/>
    <n v="41"/>
    <s v="36-50"/>
    <n v="2580"/>
    <n v="0"/>
    <n v="1"/>
    <n v="0"/>
    <n v="0"/>
    <n v="0"/>
    <n v="1"/>
    <n v="0"/>
    <n v="0"/>
    <n v="0"/>
    <n v="16"/>
    <d v="2015-09-22T00:00:00"/>
    <n v="9"/>
    <s v="September"/>
    <n v="1"/>
    <s v="896,31086,Low income,828,High spender,0.026635784597568,1,1,79,16,2,11,3,0,16,2,1,1,2,8,0,0,1,0,0,0,0,41,36-50,2580,0,1,0,0,0,1,0,0,0,16"/>
    <m/>
    <m/>
    <m/>
    <m/>
  </r>
  <r>
    <n v="747"/>
    <n v="54162"/>
    <s v="High income"/>
    <n v="1508"/>
    <s v="High spender"/>
    <n v="2.7842398729736716E-2"/>
    <n v="1"/>
    <n v="1"/>
    <n v="31"/>
    <n v="5"/>
    <n v="6"/>
    <n v="10"/>
    <n v="6"/>
    <n v="5"/>
    <n v="10"/>
    <n v="1"/>
    <n v="1"/>
    <n v="0"/>
    <n v="3"/>
    <n v="4"/>
    <n v="0"/>
    <x v="0"/>
    <n v="0"/>
    <n v="0"/>
    <n v="0"/>
    <n v="0"/>
    <n v="0"/>
    <n v="42"/>
    <s v="36-50"/>
    <n v="2627"/>
    <n v="0"/>
    <n v="0"/>
    <n v="0"/>
    <n v="0"/>
    <n v="1"/>
    <n v="0"/>
    <n v="1"/>
    <n v="0"/>
    <n v="0"/>
    <n v="22"/>
    <d v="2015-08-06T00:00:00"/>
    <n v="8"/>
    <s v="August"/>
    <n v="1"/>
    <s v="747,54162,High income,1508,High spender,0.0278423987297367,1,1,31,5,6,10,6,5,10,1,1,0,3,4,0,0,0,0,0,0,0,42,36-50,2627,0,0,0,0,1,0,1,0,0,22"/>
    <m/>
    <m/>
    <m/>
    <m/>
  </r>
  <r>
    <n v="477"/>
    <n v="7500"/>
    <s v="Low income"/>
    <n v="19"/>
    <s v="Low spender"/>
    <n v="2.5333333333333332E-3"/>
    <n v="1"/>
    <n v="1"/>
    <n v="5"/>
    <n v="6"/>
    <n v="5"/>
    <n v="4"/>
    <n v="13"/>
    <n v="4"/>
    <n v="25"/>
    <n v="4"/>
    <n v="2"/>
    <n v="1"/>
    <n v="3"/>
    <n v="6"/>
    <n v="0"/>
    <x v="0"/>
    <n v="0"/>
    <n v="0"/>
    <n v="0"/>
    <n v="0"/>
    <n v="0"/>
    <n v="42"/>
    <s v="36-50"/>
    <n v="2708"/>
    <n v="0"/>
    <n v="0"/>
    <n v="1"/>
    <n v="0"/>
    <n v="0"/>
    <n v="0"/>
    <n v="1"/>
    <n v="0"/>
    <n v="0"/>
    <n v="7"/>
    <d v="2015-05-17T00:00:00"/>
    <n v="5"/>
    <s v="May"/>
    <n v="1"/>
    <s v="477,7500,Low income,19,Low spender,0.00253333333333333,1,1,5,6,5,4,13,4,25,4,2,1,3,6,0,0,0,0,0,0,0,42,36-50,2708,0,0,1,0,0,0,1,0,0,7"/>
    <m/>
    <m/>
    <m/>
    <m/>
  </r>
  <r>
    <n v="452"/>
    <n v="20194"/>
    <s v="Low income"/>
    <n v="382"/>
    <s v="Low spender"/>
    <n v="1.8916509854412202E-2"/>
    <n v="1"/>
    <n v="0"/>
    <n v="64"/>
    <n v="0"/>
    <n v="4"/>
    <n v="7"/>
    <n v="11"/>
    <n v="10"/>
    <n v="15"/>
    <n v="2"/>
    <n v="2"/>
    <n v="0"/>
    <n v="3"/>
    <n v="6"/>
    <n v="0"/>
    <x v="0"/>
    <n v="0"/>
    <n v="0"/>
    <n v="0"/>
    <n v="0"/>
    <n v="0"/>
    <n v="41"/>
    <s v="36-50"/>
    <n v="2718"/>
    <n v="0"/>
    <n v="0"/>
    <n v="1"/>
    <n v="0"/>
    <n v="0"/>
    <n v="0"/>
    <n v="0"/>
    <n v="0"/>
    <n v="0"/>
    <n v="17"/>
    <d v="2015-05-07T00:00:00"/>
    <n v="5"/>
    <s v="May"/>
    <n v="1"/>
    <s v="452,20194,Low income,382,Low spender,0.0189165098544122,1,0,64,0,4,7,11,10,15,2,2,0,3,6,0,0,0,0,0,0,0,41,36-50,2718,0,0,1,0,0,0,0,0,0,17"/>
    <m/>
    <m/>
    <m/>
    <m/>
  </r>
  <r>
    <n v="249"/>
    <n v="30899"/>
    <s v="Low income"/>
    <n v="2057"/>
    <s v="High spender"/>
    <n v="6.6571733713065143E-2"/>
    <n v="1"/>
    <n v="0"/>
    <n v="35"/>
    <n v="24"/>
    <n v="0"/>
    <n v="8"/>
    <n v="0"/>
    <n v="0"/>
    <n v="1"/>
    <n v="2"/>
    <n v="1"/>
    <n v="0"/>
    <n v="3"/>
    <n v="6"/>
    <n v="0"/>
    <x v="0"/>
    <n v="0"/>
    <n v="0"/>
    <n v="0"/>
    <n v="0"/>
    <n v="0"/>
    <n v="46"/>
    <s v="36-50"/>
    <n v="2783"/>
    <n v="0"/>
    <n v="0"/>
    <n v="1"/>
    <n v="0"/>
    <n v="0"/>
    <n v="0"/>
    <n v="0"/>
    <n v="0"/>
    <n v="1"/>
    <n v="31"/>
    <d v="2015-03-03T00:00:00"/>
    <n v="3"/>
    <s v="March"/>
    <n v="1"/>
    <s v="249,30899,Low income,2057,High spender,0.0665717337130651,1,0,35,24,0,8,0,0,1,2,1,0,3,6,0,0,0,0,0,0,0,46,36-50,2783,0,0,1,0,0,0,0,0,1,31"/>
    <m/>
    <m/>
    <m/>
    <m/>
  </r>
  <r>
    <n v="2170"/>
    <n v="16531"/>
    <s v="Low income"/>
    <n v="1503"/>
    <s v="High spender"/>
    <n v="9.0920089528764139E-2"/>
    <n v="1"/>
    <n v="0"/>
    <n v="43"/>
    <n v="2"/>
    <n v="13"/>
    <n v="6"/>
    <n v="7"/>
    <n v="5"/>
    <n v="11"/>
    <n v="3"/>
    <n v="3"/>
    <n v="0"/>
    <n v="3"/>
    <n v="7"/>
    <n v="0"/>
    <x v="0"/>
    <n v="0"/>
    <n v="0"/>
    <n v="0"/>
    <n v="0"/>
    <n v="0"/>
    <n v="42"/>
    <s v="36-50"/>
    <n v="2170"/>
    <n v="0"/>
    <n v="0"/>
    <n v="0"/>
    <n v="1"/>
    <n v="0"/>
    <n v="0"/>
    <n v="1"/>
    <n v="0"/>
    <n v="0"/>
    <n v="22"/>
    <d v="2016-11-05T00:00:00"/>
    <n v="11"/>
    <s v="November"/>
    <n v="1"/>
    <s v="2170,16531,Low income,1503,High spender,0.0909200895287641,1,0,43,2,13,6,7,5,11,3,3,0,3,7,0,0,0,0,0,0,0,42,36-50,2170,0,0,0,1,0,0,1,0,0,22"/>
    <m/>
    <m/>
    <m/>
    <m/>
  </r>
  <r>
    <n v="2158"/>
    <n v="28249"/>
    <s v="Low income"/>
    <n v="490"/>
    <s v="Low spender"/>
    <n v="1.7345746752097418E-2"/>
    <n v="0"/>
    <n v="0"/>
    <n v="80"/>
    <n v="1"/>
    <n v="9"/>
    <n v="7"/>
    <n v="2"/>
    <n v="14"/>
    <n v="10"/>
    <n v="1"/>
    <n v="2"/>
    <n v="0"/>
    <n v="3"/>
    <n v="6"/>
    <n v="0"/>
    <x v="0"/>
    <n v="0"/>
    <n v="0"/>
    <n v="0"/>
    <n v="0"/>
    <n v="0"/>
    <n v="59"/>
    <s v="50-65"/>
    <n v="2173"/>
    <n v="0"/>
    <n v="1"/>
    <n v="0"/>
    <n v="0"/>
    <n v="0"/>
    <n v="0"/>
    <n v="0"/>
    <n v="0"/>
    <n v="0"/>
    <n v="23"/>
    <d v="2016-11-02T00:00:00"/>
    <n v="11"/>
    <s v="November"/>
    <n v="1"/>
    <s v="2158,28249,Low income,490,Low spender,0.0173457467520974,0,0,80,1,9,7,2,14,10,1,2,0,3,6,0,0,0,0,0,0,0,59,50-65,2173,0,1,0,0,0,0,0,0,0,23"/>
    <m/>
    <m/>
    <m/>
    <m/>
  </r>
  <r>
    <n v="2084"/>
    <n v="24434"/>
    <s v="Low income"/>
    <n v="837"/>
    <s v="High spender"/>
    <n v="3.4255545551281005E-2"/>
    <n v="2"/>
    <n v="0"/>
    <n v="9"/>
    <n v="3"/>
    <n v="2"/>
    <n v="8"/>
    <n v="20"/>
    <n v="0"/>
    <n v="17"/>
    <n v="2"/>
    <n v="2"/>
    <n v="1"/>
    <n v="2"/>
    <n v="7"/>
    <n v="0"/>
    <x v="0"/>
    <n v="0"/>
    <n v="0"/>
    <n v="0"/>
    <n v="0"/>
    <n v="0"/>
    <n v="48"/>
    <s v="36-50"/>
    <n v="2201"/>
    <n v="0"/>
    <n v="1"/>
    <n v="0"/>
    <n v="0"/>
    <n v="0"/>
    <n v="0"/>
    <n v="1"/>
    <n v="0"/>
    <n v="0"/>
    <n v="16"/>
    <d v="2016-10-05T00:00:00"/>
    <n v="10"/>
    <s v="October"/>
    <n v="1"/>
    <s v="2084,24434,Low income,837,High spender,0.034255545551281,2,0,9,3,2,8,20,0,17,2,2,1,2,7,0,0,0,0,0,0,0,48,36-50,2201,0,1,0,0,0,0,1,0,0,16"/>
    <m/>
    <m/>
    <m/>
    <m/>
  </r>
  <r>
    <n v="1903"/>
    <n v="42231"/>
    <s v="Low income"/>
    <n v="310"/>
    <s v="Low spender"/>
    <n v="7.3405791953778032E-3"/>
    <n v="1"/>
    <n v="1"/>
    <n v="99"/>
    <n v="24"/>
    <n v="0"/>
    <n v="8"/>
    <n v="0"/>
    <n v="1"/>
    <n v="4"/>
    <n v="1"/>
    <n v="1"/>
    <n v="0"/>
    <n v="3"/>
    <n v="5"/>
    <n v="0"/>
    <x v="0"/>
    <n v="0"/>
    <n v="0"/>
    <n v="0"/>
    <n v="0"/>
    <n v="0"/>
    <n v="51"/>
    <s v="50-65"/>
    <n v="2255"/>
    <n v="0"/>
    <n v="1"/>
    <n v="0"/>
    <n v="0"/>
    <n v="0"/>
    <n v="0"/>
    <n v="1"/>
    <n v="0"/>
    <n v="0"/>
    <n v="29"/>
    <d v="2016-08-12T00:00:00"/>
    <n v="8"/>
    <s v="August"/>
    <n v="1"/>
    <s v="1903,42231,Low income,310,Low spender,0.0073405791953778,1,1,99,24,0,8,0,1,4,1,1,0,3,5,0,0,0,0,0,0,0,51,50-65,2255,0,1,0,0,0,0,1,0,0,29"/>
    <m/>
    <m/>
    <m/>
    <m/>
  </r>
  <r>
    <n v="1740"/>
    <n v="33178"/>
    <s v="Low income"/>
    <n v="350"/>
    <s v="Low spender"/>
    <n v="1.0549159081318947E-2"/>
    <n v="1"/>
    <n v="0"/>
    <n v="9"/>
    <n v="12"/>
    <n v="6"/>
    <n v="2"/>
    <n v="11"/>
    <n v="2"/>
    <n v="16"/>
    <n v="1"/>
    <n v="1"/>
    <n v="0"/>
    <n v="3"/>
    <n v="4"/>
    <n v="0"/>
    <x v="0"/>
    <n v="0"/>
    <n v="0"/>
    <n v="0"/>
    <n v="0"/>
    <n v="0"/>
    <n v="43"/>
    <s v="36-50"/>
    <n v="2309"/>
    <n v="0"/>
    <n v="0"/>
    <n v="0"/>
    <n v="1"/>
    <n v="0"/>
    <n v="0"/>
    <n v="1"/>
    <n v="0"/>
    <n v="0"/>
    <n v="17"/>
    <d v="2016-06-19T00:00:00"/>
    <n v="6"/>
    <s v="June"/>
    <n v="1"/>
    <s v="1740,33178,Low income,350,Low spender,0.0105491590813189,1,0,9,12,6,2,11,2,16,1,1,0,3,4,0,0,0,0,0,0,0,43,36-50,2309,0,0,0,1,0,0,1,0,0,17"/>
    <m/>
    <m/>
    <m/>
    <m/>
  </r>
  <r>
    <n v="1226"/>
    <n v="24221"/>
    <s v="Low income"/>
    <n v="1502"/>
    <s v="High spender"/>
    <n v="6.2012303373105981E-2"/>
    <n v="0"/>
    <n v="0"/>
    <n v="94"/>
    <n v="8"/>
    <n v="9"/>
    <n v="9"/>
    <n v="2"/>
    <n v="5"/>
    <n v="22"/>
    <n v="1"/>
    <n v="1"/>
    <n v="1"/>
    <n v="3"/>
    <n v="4"/>
    <n v="0"/>
    <x v="0"/>
    <n v="0"/>
    <n v="0"/>
    <n v="0"/>
    <n v="0"/>
    <n v="0"/>
    <n v="61"/>
    <s v="50-65"/>
    <n v="2472"/>
    <n v="0"/>
    <n v="0"/>
    <n v="0"/>
    <n v="1"/>
    <n v="0"/>
    <n v="0"/>
    <n v="1"/>
    <n v="0"/>
    <n v="0"/>
    <n v="11"/>
    <d v="2016-01-08T00:00:00"/>
    <n v="1"/>
    <s v="January"/>
    <n v="1"/>
    <s v="1226,24221,Low income,1502,High spender,0.062012303373106,0,0,94,8,9,9,2,5,22,1,1,1,3,4,0,0,0,0,0,0,0,61,50-65,2472,0,0,0,1,0,0,1,0,0,11"/>
    <m/>
    <m/>
    <m/>
    <m/>
  </r>
  <r>
    <n v="771"/>
    <n v="46984"/>
    <s v="Low income"/>
    <n v="438"/>
    <s v="Low spender"/>
    <n v="9.3223224927634941E-3"/>
    <n v="1"/>
    <n v="1"/>
    <n v="71"/>
    <n v="19"/>
    <n v="1"/>
    <n v="10"/>
    <n v="2"/>
    <n v="1"/>
    <n v="8"/>
    <n v="1"/>
    <n v="1"/>
    <n v="0"/>
    <n v="3"/>
    <n v="5"/>
    <n v="0"/>
    <x v="0"/>
    <n v="0"/>
    <n v="0"/>
    <n v="0"/>
    <n v="0"/>
    <n v="0"/>
    <n v="64"/>
    <s v="50-65"/>
    <n v="2619"/>
    <n v="0"/>
    <n v="0"/>
    <n v="0"/>
    <n v="0"/>
    <n v="1"/>
    <n v="0"/>
    <n v="1"/>
    <n v="0"/>
    <n v="0"/>
    <n v="25"/>
    <d v="2015-08-14T00:00:00"/>
    <n v="8"/>
    <s v="August"/>
    <n v="1"/>
    <s v="771,46984,Low income,438,Low spender,0.00932232249276349,1,1,71,19,1,10,2,1,8,1,1,0,3,5,0,0,0,0,0,0,0,64,50-65,2619,0,0,0,0,1,0,1,0,0,25"/>
    <m/>
    <m/>
    <m/>
    <m/>
  </r>
  <r>
    <n v="503"/>
    <n v="32300"/>
    <s v="Low income"/>
    <n v="894"/>
    <s v="High spender"/>
    <n v="2.7678018575851393E-2"/>
    <n v="1"/>
    <n v="0"/>
    <n v="1"/>
    <n v="13"/>
    <n v="3"/>
    <n v="6"/>
    <n v="6"/>
    <n v="5"/>
    <n v="6"/>
    <n v="1"/>
    <n v="1"/>
    <n v="0"/>
    <n v="3"/>
    <n v="8"/>
    <n v="0"/>
    <x v="0"/>
    <n v="0"/>
    <n v="0"/>
    <n v="0"/>
    <n v="0"/>
    <n v="0"/>
    <n v="47"/>
    <s v="36-50"/>
    <n v="2701"/>
    <n v="0"/>
    <n v="1"/>
    <n v="0"/>
    <n v="0"/>
    <n v="0"/>
    <n v="0"/>
    <n v="1"/>
    <n v="0"/>
    <n v="0"/>
    <n v="27"/>
    <d v="2015-05-24T00:00:00"/>
    <n v="5"/>
    <s v="May"/>
    <n v="1"/>
    <s v="503,32300,Low income,894,High spender,0.0276780185758514,1,0,1,13,3,6,6,5,6,1,1,0,3,8,0,0,0,0,0,0,0,47,36-50,2701,0,1,0,0,0,0,1,0,0,27"/>
    <m/>
    <m/>
    <m/>
    <m/>
  </r>
  <r>
    <n v="1977"/>
    <n v="44319"/>
    <s v="Low income"/>
    <n v="1497"/>
    <s v="High spender"/>
    <n v="3.3777837947607123E-2"/>
    <n v="1"/>
    <n v="1"/>
    <n v="18"/>
    <n v="26"/>
    <n v="0"/>
    <n v="8"/>
    <n v="0"/>
    <n v="0"/>
    <n v="3"/>
    <n v="2"/>
    <n v="2"/>
    <n v="0"/>
    <n v="3"/>
    <n v="5"/>
    <n v="0"/>
    <x v="0"/>
    <n v="0"/>
    <n v="0"/>
    <n v="0"/>
    <n v="0"/>
    <n v="0"/>
    <n v="45"/>
    <s v="36-50"/>
    <n v="2232"/>
    <n v="0"/>
    <n v="1"/>
    <n v="0"/>
    <n v="0"/>
    <n v="0"/>
    <n v="0"/>
    <n v="0"/>
    <n v="1"/>
    <n v="0"/>
    <n v="31"/>
    <d v="2016-09-04T00:00:00"/>
    <n v="9"/>
    <s v="September"/>
    <n v="1"/>
    <s v="1977,44319,Low income,1497,High spender,0.0337778379476071,1,1,18,26,0,8,0,0,3,2,2,0,3,5,0,0,0,0,0,0,0,45,36-50,2232,0,1,0,0,0,0,0,1,0,31"/>
    <m/>
    <m/>
    <m/>
    <m/>
  </r>
  <r>
    <n v="1905"/>
    <n v="29732"/>
    <s v="Low income"/>
    <n v="394"/>
    <s v="Low spender"/>
    <n v="1.3251715323557111E-2"/>
    <n v="1"/>
    <n v="0"/>
    <n v="23"/>
    <n v="25"/>
    <n v="0"/>
    <n v="8"/>
    <n v="0"/>
    <n v="1"/>
    <n v="4"/>
    <n v="1"/>
    <n v="2"/>
    <n v="0"/>
    <n v="2"/>
    <n v="9"/>
    <n v="0"/>
    <x v="0"/>
    <n v="0"/>
    <n v="0"/>
    <n v="0"/>
    <n v="0"/>
    <n v="0"/>
    <n v="49"/>
    <s v="36-50"/>
    <n v="2255"/>
    <n v="0"/>
    <n v="0"/>
    <n v="0"/>
    <n v="1"/>
    <n v="0"/>
    <n v="0"/>
    <n v="0"/>
    <n v="0"/>
    <n v="1"/>
    <n v="30"/>
    <d v="2016-08-12T00:00:00"/>
    <n v="8"/>
    <s v="August"/>
    <n v="1"/>
    <s v="1905,29732,Low income,394,Low spender,0.0132517153235571,1,0,23,25,0,8,0,1,4,1,2,0,2,9,0,0,0,0,0,0,0,49,36-50,2255,0,0,0,1,0,0,0,0,1,30"/>
    <m/>
    <m/>
    <m/>
    <m/>
  </r>
  <r>
    <n v="1827"/>
    <n v="26642"/>
    <s v="Low income"/>
    <n v="54"/>
    <s v="Low spender"/>
    <n v="2.0268748592448013E-3"/>
    <n v="1"/>
    <n v="0"/>
    <n v="71"/>
    <n v="13"/>
    <n v="2"/>
    <n v="15"/>
    <n v="2"/>
    <n v="2"/>
    <n v="8"/>
    <n v="2"/>
    <n v="2"/>
    <n v="0"/>
    <n v="3"/>
    <n v="6"/>
    <n v="0"/>
    <x v="0"/>
    <n v="0"/>
    <n v="0"/>
    <n v="0"/>
    <n v="0"/>
    <n v="0"/>
    <n v="53"/>
    <s v="50-65"/>
    <n v="2279"/>
    <n v="1"/>
    <n v="0"/>
    <n v="0"/>
    <n v="0"/>
    <n v="0"/>
    <n v="0"/>
    <n v="0"/>
    <n v="0"/>
    <n v="1"/>
    <n v="26"/>
    <d v="2016-07-19T00:00:00"/>
    <n v="7"/>
    <s v="July"/>
    <n v="1"/>
    <s v="1827,26642,Low income,54,Low spender,0.0020268748592448,1,0,71,13,2,15,2,2,8,2,2,0,3,6,0,0,0,0,0,0,0,53,50-65,2279,1,0,0,0,0,0,0,0,1,26"/>
    <m/>
    <m/>
    <m/>
    <m/>
  </r>
  <r>
    <n v="1429"/>
    <n v="23272"/>
    <s v="Low income"/>
    <n v="34"/>
    <s v="Low spender"/>
    <n v="1.4609831557236164E-3"/>
    <n v="0"/>
    <n v="0"/>
    <n v="29"/>
    <n v="19"/>
    <n v="3"/>
    <n v="6"/>
    <n v="4"/>
    <n v="2"/>
    <n v="12"/>
    <n v="1"/>
    <n v="1"/>
    <n v="0"/>
    <n v="3"/>
    <n v="4"/>
    <n v="0"/>
    <x v="0"/>
    <n v="0"/>
    <n v="0"/>
    <n v="0"/>
    <n v="0"/>
    <n v="0"/>
    <n v="67"/>
    <s v="66+"/>
    <n v="2414"/>
    <n v="1"/>
    <n v="0"/>
    <n v="0"/>
    <n v="0"/>
    <n v="0"/>
    <n v="0"/>
    <n v="1"/>
    <n v="0"/>
    <n v="0"/>
    <n v="22"/>
    <d v="2016-03-06T00:00:00"/>
    <n v="3"/>
    <s v="March"/>
    <n v="1"/>
    <s v="1429,23272,Low income,34,Low spender,0.00146098315572362,0,0,29,19,3,6,4,2,12,1,1,0,3,4,0,0,0,0,0,0,0,67,66+,2414,1,0,0,0,0,0,1,0,0,22"/>
    <m/>
    <m/>
    <m/>
    <m/>
  </r>
  <r>
    <n v="1269"/>
    <n v="25410"/>
    <s v="Low income"/>
    <n v="1294"/>
    <s v="High spender"/>
    <n v="5.0924832743014563E-2"/>
    <n v="1"/>
    <n v="0"/>
    <n v="48"/>
    <n v="2"/>
    <n v="2"/>
    <n v="4"/>
    <n v="13"/>
    <n v="13"/>
    <n v="4"/>
    <n v="1"/>
    <n v="1"/>
    <n v="0"/>
    <n v="4"/>
    <n v="4"/>
    <n v="0"/>
    <x v="0"/>
    <n v="0"/>
    <n v="0"/>
    <n v="0"/>
    <n v="0"/>
    <n v="0"/>
    <n v="47"/>
    <s v="36-50"/>
    <n v="2461"/>
    <n v="0"/>
    <n v="1"/>
    <n v="0"/>
    <n v="0"/>
    <n v="0"/>
    <n v="0"/>
    <n v="1"/>
    <n v="0"/>
    <n v="0"/>
    <n v="30"/>
    <d v="2016-01-19T00:00:00"/>
    <n v="1"/>
    <s v="January"/>
    <n v="1"/>
    <s v="1269,25410,Low income,1294,High spender,0.0509248327430146,1,0,48,2,2,4,13,13,4,1,1,0,4,4,0,0,0,0,0,0,0,47,36-50,2461,0,1,0,0,0,0,1,0,0,30"/>
    <m/>
    <m/>
    <m/>
    <m/>
  </r>
  <r>
    <n v="1156"/>
    <n v="36921"/>
    <s v="Low income"/>
    <n v="1166"/>
    <s v="High spender"/>
    <n v="3.1580943094715742E-2"/>
    <n v="1"/>
    <n v="1"/>
    <n v="74"/>
    <n v="17"/>
    <n v="1"/>
    <n v="12"/>
    <n v="3"/>
    <n v="1"/>
    <n v="4"/>
    <n v="2"/>
    <n v="2"/>
    <n v="0"/>
    <n v="3"/>
    <n v="7"/>
    <n v="0"/>
    <x v="0"/>
    <n v="0"/>
    <n v="0"/>
    <n v="0"/>
    <n v="0"/>
    <n v="0"/>
    <n v="55"/>
    <s v="50-65"/>
    <n v="2495"/>
    <n v="1"/>
    <n v="0"/>
    <n v="0"/>
    <n v="0"/>
    <n v="0"/>
    <n v="0"/>
    <n v="0"/>
    <n v="0"/>
    <n v="1"/>
    <n v="30"/>
    <d v="2015-12-16T00:00:00"/>
    <n v="12"/>
    <s v="December"/>
    <n v="1"/>
    <s v="1156,36921,Low income,1166,High spender,0.0315809430947157,1,1,74,17,1,12,3,1,4,2,2,0,3,7,0,0,0,0,0,0,0,55,50-65,2495,1,0,0,0,0,0,0,0,1,30"/>
    <m/>
    <m/>
    <m/>
    <m/>
  </r>
  <r>
    <n v="994"/>
    <n v="18701"/>
    <s v="Low income"/>
    <n v="537"/>
    <s v="Low spender"/>
    <n v="2.8715041976364899E-2"/>
    <n v="1"/>
    <n v="1"/>
    <n v="95"/>
    <n v="12"/>
    <n v="4"/>
    <n v="2"/>
    <n v="10"/>
    <n v="6"/>
    <n v="10"/>
    <n v="4"/>
    <n v="2"/>
    <n v="0"/>
    <n v="4"/>
    <n v="5"/>
    <n v="0"/>
    <x v="0"/>
    <n v="0"/>
    <n v="0"/>
    <n v="0"/>
    <n v="0"/>
    <n v="0"/>
    <n v="56"/>
    <s v="50-65"/>
    <n v="2549"/>
    <n v="0"/>
    <n v="0"/>
    <n v="1"/>
    <n v="0"/>
    <n v="0"/>
    <n v="0"/>
    <n v="1"/>
    <n v="0"/>
    <n v="0"/>
    <n v="24"/>
    <d v="2015-10-23T00:00:00"/>
    <n v="10"/>
    <s v="October"/>
    <n v="1"/>
    <s v="994,18701,Low income,537,Low spender,0.0287150419763649,1,1,95,12,4,2,10,6,10,4,2,0,4,5,0,0,0,0,0,0,0,56,50-65,2549,0,0,1,0,0,0,1,0,0,24"/>
    <m/>
    <m/>
    <m/>
    <m/>
  </r>
  <r>
    <n v="840"/>
    <n v="27943"/>
    <s v="Low income"/>
    <n v="216"/>
    <s v="Low spender"/>
    <n v="7.7300218301542423E-3"/>
    <n v="1"/>
    <n v="1"/>
    <n v="89"/>
    <n v="12"/>
    <n v="1"/>
    <n v="16"/>
    <n v="4"/>
    <n v="1"/>
    <n v="3"/>
    <n v="3"/>
    <n v="2"/>
    <n v="0"/>
    <n v="3"/>
    <n v="8"/>
    <n v="0"/>
    <x v="0"/>
    <n v="0"/>
    <n v="0"/>
    <n v="0"/>
    <n v="0"/>
    <n v="0"/>
    <n v="53"/>
    <s v="50-65"/>
    <n v="2599"/>
    <n v="0"/>
    <n v="0"/>
    <n v="0"/>
    <n v="1"/>
    <n v="0"/>
    <n v="0"/>
    <n v="1"/>
    <n v="0"/>
    <n v="0"/>
    <n v="31"/>
    <d v="2015-09-03T00:00:00"/>
    <n v="9"/>
    <s v="September"/>
    <n v="1"/>
    <s v="840,27943,Low income,216,Low spender,0.00773002183015424,1,1,89,12,1,16,4,1,3,3,2,0,3,8,0,0,0,0,0,0,0,53,50-65,2599,0,0,0,1,0,0,1,0,0,31"/>
    <m/>
    <m/>
    <m/>
    <m/>
  </r>
  <r>
    <n v="535"/>
    <n v="37859"/>
    <s v="Low income"/>
    <n v="191"/>
    <s v="Low spender"/>
    <n v="5.0450355265590748E-3"/>
    <n v="1"/>
    <n v="2"/>
    <n v="75"/>
    <n v="22"/>
    <n v="1"/>
    <n v="8"/>
    <n v="2"/>
    <n v="1"/>
    <n v="2"/>
    <n v="2"/>
    <n v="1"/>
    <n v="0"/>
    <n v="3"/>
    <n v="8"/>
    <n v="0"/>
    <x v="0"/>
    <n v="0"/>
    <n v="0"/>
    <n v="0"/>
    <n v="0"/>
    <n v="0"/>
    <n v="58"/>
    <s v="50-65"/>
    <n v="2692"/>
    <n v="1"/>
    <n v="0"/>
    <n v="0"/>
    <n v="0"/>
    <n v="0"/>
    <n v="0"/>
    <n v="1"/>
    <n v="0"/>
    <n v="0"/>
    <n v="32"/>
    <d v="2015-06-02T00:00:00"/>
    <n v="6"/>
    <s v="June"/>
    <n v="1"/>
    <s v="535,37859,Low income,191,Low spender,0.00504503552655907,1,2,75,22,1,8,2,1,2,2,1,0,3,8,0,0,0,0,0,0,0,58,50-65,2692,1,0,0,0,0,0,1,0,0,32"/>
    <m/>
    <m/>
    <m/>
    <m/>
  </r>
  <r>
    <n v="512"/>
    <n v="23529"/>
    <s v="Low income"/>
    <n v="1492"/>
    <s v="High spender"/>
    <n v="6.3411109694419654E-2"/>
    <n v="0"/>
    <n v="1"/>
    <n v="67"/>
    <n v="9"/>
    <n v="7"/>
    <n v="13"/>
    <n v="3"/>
    <n v="2"/>
    <n v="20"/>
    <n v="1"/>
    <n v="1"/>
    <n v="1"/>
    <n v="2"/>
    <n v="6"/>
    <n v="0"/>
    <x v="0"/>
    <n v="0"/>
    <n v="0"/>
    <n v="0"/>
    <n v="0"/>
    <n v="0"/>
    <n v="55"/>
    <s v="50-65"/>
    <n v="2697"/>
    <n v="0"/>
    <n v="0"/>
    <n v="1"/>
    <n v="0"/>
    <n v="0"/>
    <n v="0"/>
    <n v="0"/>
    <n v="0"/>
    <n v="0"/>
    <n v="14"/>
    <d v="2015-05-28T00:00:00"/>
    <n v="5"/>
    <s v="May"/>
    <n v="1"/>
    <s v="512,23529,Low income,1492,High spender,0.0634111096944197,0,1,67,9,7,13,3,2,20,1,1,1,2,6,0,0,0,0,0,0,0,55,50-65,2697,0,0,1,0,0,0,0,0,0,14"/>
    <m/>
    <m/>
    <m/>
    <m/>
  </r>
  <r>
    <n v="288"/>
    <n v="30801"/>
    <s v="Low income"/>
    <n v="1489"/>
    <s v="High spender"/>
    <n v="4.8342586279666241E-2"/>
    <n v="0"/>
    <n v="1"/>
    <n v="23"/>
    <n v="8"/>
    <n v="4"/>
    <n v="5"/>
    <n v="15"/>
    <n v="2"/>
    <n v="11"/>
    <n v="2"/>
    <n v="1"/>
    <n v="0"/>
    <n v="3"/>
    <n v="7"/>
    <n v="0"/>
    <x v="0"/>
    <n v="0"/>
    <n v="0"/>
    <n v="0"/>
    <n v="0"/>
    <n v="0"/>
    <n v="45"/>
    <s v="36-50"/>
    <n v="2770"/>
    <n v="0"/>
    <n v="1"/>
    <n v="0"/>
    <n v="0"/>
    <n v="0"/>
    <n v="0"/>
    <n v="0"/>
    <n v="0"/>
    <n v="0"/>
    <n v="23"/>
    <d v="2015-03-16T00:00:00"/>
    <n v="3"/>
    <s v="March"/>
    <n v="1"/>
    <s v="288,30801,Low income,1489,High spender,0.0483425862796662,0,1,23,8,4,5,15,2,11,2,1,0,3,7,0,0,0,0,0,0,0,45,36-50,2770,0,1,0,0,0,0,0,0,0,23"/>
    <m/>
    <m/>
    <m/>
    <m/>
  </r>
  <r>
    <n v="281"/>
    <n v="22518"/>
    <s v="Low income"/>
    <n v="1461"/>
    <s v="High spender"/>
    <n v="6.4881428190780716E-2"/>
    <n v="1"/>
    <n v="0"/>
    <n v="36"/>
    <n v="11"/>
    <n v="7"/>
    <n v="12"/>
    <n v="2"/>
    <n v="2"/>
    <n v="27"/>
    <n v="2"/>
    <n v="2"/>
    <n v="1"/>
    <n v="2"/>
    <n v="5"/>
    <n v="0"/>
    <x v="0"/>
    <n v="1"/>
    <n v="0"/>
    <n v="0"/>
    <n v="0"/>
    <n v="1"/>
    <n v="34"/>
    <s v="24-35"/>
    <n v="2774"/>
    <n v="0"/>
    <n v="1"/>
    <n v="0"/>
    <n v="0"/>
    <n v="0"/>
    <n v="0"/>
    <n v="1"/>
    <n v="0"/>
    <n v="0"/>
    <n v="7"/>
    <d v="2015-03-12T00:00:00"/>
    <n v="3"/>
    <s v="March"/>
    <n v="1"/>
    <s v="281,22518,Low income,1461,High spender,0.0648814281907807,1,0,36,11,7,12,2,2,27,2,2,1,2,5,0,0,1,0,0,0,1,34,24-35,2774,0,1,0,0,0,0,1,0,0,7"/>
    <m/>
    <m/>
    <m/>
    <m/>
  </r>
  <r>
    <n v="1847"/>
    <n v="24683"/>
    <s v="Low income"/>
    <n v="493"/>
    <s v="Low spender"/>
    <n v="1.997326094883118E-2"/>
    <n v="1"/>
    <n v="0"/>
    <n v="98"/>
    <n v="8"/>
    <n v="4"/>
    <n v="10"/>
    <n v="6"/>
    <n v="7"/>
    <n v="6"/>
    <n v="2"/>
    <n v="2"/>
    <n v="0"/>
    <n v="4"/>
    <n v="5"/>
    <n v="0"/>
    <x v="0"/>
    <n v="0"/>
    <n v="0"/>
    <n v="0"/>
    <n v="0"/>
    <n v="0"/>
    <n v="30"/>
    <s v="24-35"/>
    <n v="2272"/>
    <n v="0"/>
    <n v="1"/>
    <n v="0"/>
    <n v="0"/>
    <n v="0"/>
    <n v="1"/>
    <n v="0"/>
    <n v="0"/>
    <n v="0"/>
    <n v="29"/>
    <d v="2016-07-26T00:00:00"/>
    <n v="7"/>
    <s v="July"/>
    <n v="1"/>
    <s v="1847,24683,Low income,493,Low spender,0.0199732609488312,1,0,98,8,4,10,6,7,6,2,2,0,4,5,0,0,0,0,0,0,0,30,24-35,2272,0,1,0,0,0,1,0,0,0,29"/>
    <m/>
    <m/>
    <m/>
    <m/>
  </r>
  <r>
    <n v="1498"/>
    <n v="27255"/>
    <s v="Low income"/>
    <n v="40"/>
    <s v="Low spender"/>
    <n v="1.4676206200697119E-3"/>
    <n v="1"/>
    <n v="0"/>
    <n v="3"/>
    <n v="22"/>
    <n v="1"/>
    <n v="11"/>
    <n v="0"/>
    <n v="1"/>
    <n v="2"/>
    <n v="1"/>
    <n v="1"/>
    <n v="0"/>
    <n v="3"/>
    <n v="7"/>
    <n v="0"/>
    <x v="0"/>
    <n v="0"/>
    <n v="0"/>
    <n v="0"/>
    <n v="0"/>
    <n v="0"/>
    <n v="36"/>
    <s v="36-50"/>
    <n v="2393"/>
    <n v="0"/>
    <n v="1"/>
    <n v="0"/>
    <n v="0"/>
    <n v="0"/>
    <n v="0"/>
    <n v="1"/>
    <n v="0"/>
    <n v="0"/>
    <n v="33"/>
    <d v="2016-03-27T00:00:00"/>
    <n v="3"/>
    <s v="March"/>
    <n v="1"/>
    <s v="1498,27255,Low income,40,Low spender,0.00146762062006971,1,0,3,22,1,11,0,1,2,1,1,0,3,7,0,0,0,0,0,0,0,36,36-50,2393,0,1,0,0,0,0,1,0,0,33"/>
    <m/>
    <m/>
    <m/>
    <m/>
  </r>
  <r>
    <n v="1465"/>
    <n v="22574"/>
    <s v="Low income"/>
    <n v="1486"/>
    <s v="High spender"/>
    <n v="6.5827943651989018E-2"/>
    <n v="2"/>
    <n v="1"/>
    <n v="28"/>
    <n v="25"/>
    <n v="0"/>
    <n v="8"/>
    <n v="2"/>
    <n v="0"/>
    <n v="2"/>
    <n v="2"/>
    <n v="2"/>
    <n v="0"/>
    <n v="3"/>
    <n v="7"/>
    <n v="0"/>
    <x v="0"/>
    <n v="0"/>
    <n v="0"/>
    <n v="0"/>
    <n v="0"/>
    <n v="0"/>
    <n v="53"/>
    <s v="50-65"/>
    <n v="2403"/>
    <n v="0"/>
    <n v="1"/>
    <n v="0"/>
    <n v="0"/>
    <n v="0"/>
    <n v="0"/>
    <n v="1"/>
    <n v="0"/>
    <n v="0"/>
    <n v="33"/>
    <d v="2016-03-17T00:00:00"/>
    <n v="3"/>
    <s v="March"/>
    <n v="1"/>
    <s v="1465,22574,Low income,1486,High spender,0.065827943651989,2,1,28,25,0,8,2,0,2,2,2,0,3,7,0,0,0,0,0,0,0,53,50-65,2403,0,1,0,0,0,0,1,0,0,33"/>
    <m/>
    <m/>
    <m/>
    <m/>
  </r>
  <r>
    <n v="1125"/>
    <n v="40637"/>
    <s v="Low income"/>
    <n v="1480"/>
    <s v="High spender"/>
    <n v="3.6420011319733249E-2"/>
    <n v="1"/>
    <n v="1"/>
    <n v="72"/>
    <n v="22"/>
    <n v="0"/>
    <n v="13"/>
    <n v="0"/>
    <n v="0"/>
    <n v="3"/>
    <n v="2"/>
    <n v="1"/>
    <n v="0"/>
    <n v="3"/>
    <n v="7"/>
    <n v="0"/>
    <x v="0"/>
    <n v="0"/>
    <n v="0"/>
    <n v="0"/>
    <n v="0"/>
    <n v="0"/>
    <n v="55"/>
    <s v="50-65"/>
    <n v="2506"/>
    <n v="0"/>
    <n v="0"/>
    <n v="1"/>
    <n v="0"/>
    <n v="0"/>
    <n v="0"/>
    <n v="0"/>
    <n v="0"/>
    <n v="1"/>
    <n v="32"/>
    <d v="2015-12-05T00:00:00"/>
    <n v="12"/>
    <s v="December"/>
    <n v="1"/>
    <s v="1125,40637,Low income,1480,High spender,0.0364200113197332,1,1,72,22,0,13,0,0,3,2,1,0,3,7,0,0,0,0,0,0,0,55,50-65,2506,0,0,1,0,0,0,0,0,1,32"/>
    <m/>
    <m/>
    <m/>
    <m/>
  </r>
  <r>
    <n v="1031"/>
    <n v="31590"/>
    <s v="Low income"/>
    <n v="1348"/>
    <s v="High spender"/>
    <n v="4.267173156062045E-2"/>
    <n v="1"/>
    <n v="0"/>
    <n v="40"/>
    <n v="6"/>
    <n v="2"/>
    <n v="15"/>
    <n v="6"/>
    <n v="6"/>
    <n v="3"/>
    <n v="1"/>
    <n v="1"/>
    <n v="0"/>
    <n v="3"/>
    <n v="8"/>
    <n v="0"/>
    <x v="0"/>
    <n v="0"/>
    <n v="0"/>
    <n v="0"/>
    <n v="0"/>
    <n v="0"/>
    <n v="48"/>
    <s v="36-50"/>
    <n v="2535"/>
    <n v="0"/>
    <n v="0"/>
    <n v="0"/>
    <n v="1"/>
    <n v="0"/>
    <n v="0"/>
    <n v="1"/>
    <n v="0"/>
    <n v="0"/>
    <n v="32"/>
    <d v="2015-11-06T00:00:00"/>
    <n v="11"/>
    <s v="November"/>
    <n v="1"/>
    <s v="1031,31590,Low income,1348,High spender,0.0426717315606205,1,0,40,6,2,15,6,6,3,1,1,0,3,8,0,0,0,0,0,0,0,48,36-50,2535,0,0,0,1,0,0,1,0,0,32"/>
    <m/>
    <m/>
    <m/>
    <m/>
  </r>
  <r>
    <n v="915"/>
    <n v="15072"/>
    <s v="Low income"/>
    <n v="1664"/>
    <s v="High spender"/>
    <n v="0.11040339702760085"/>
    <n v="2"/>
    <n v="0"/>
    <n v="96"/>
    <n v="8"/>
    <n v="2"/>
    <n v="15"/>
    <n v="0"/>
    <n v="10"/>
    <n v="18"/>
    <n v="4"/>
    <n v="3"/>
    <n v="1"/>
    <n v="3"/>
    <n v="5"/>
    <n v="0"/>
    <x v="0"/>
    <n v="0"/>
    <n v="0"/>
    <n v="0"/>
    <n v="0"/>
    <n v="0"/>
    <n v="40"/>
    <s v="36-50"/>
    <n v="2574"/>
    <n v="0"/>
    <n v="1"/>
    <n v="0"/>
    <n v="0"/>
    <n v="0"/>
    <n v="0"/>
    <n v="1"/>
    <n v="0"/>
    <n v="0"/>
    <n v="17"/>
    <d v="2015-09-28T00:00:00"/>
    <n v="9"/>
    <s v="September"/>
    <n v="1"/>
    <s v="915,15072,Low income,1664,High spender,0.110403397027601,2,0,96,8,2,15,0,10,18,4,3,1,3,5,0,0,0,0,0,0,0,40,36-50,2574,0,1,0,0,0,0,1,0,0,17"/>
    <m/>
    <m/>
    <m/>
    <m/>
  </r>
  <r>
    <n v="876"/>
    <n v="34704"/>
    <s v="Low income"/>
    <n v="1468"/>
    <s v="High spender"/>
    <n v="4.2300599354541266E-2"/>
    <n v="0"/>
    <n v="1"/>
    <n v="65"/>
    <n v="29"/>
    <n v="0"/>
    <n v="5"/>
    <n v="0"/>
    <n v="1"/>
    <n v="5"/>
    <n v="1"/>
    <n v="1"/>
    <n v="0"/>
    <n v="3"/>
    <n v="5"/>
    <n v="0"/>
    <x v="0"/>
    <n v="0"/>
    <n v="0"/>
    <n v="0"/>
    <n v="0"/>
    <n v="0"/>
    <n v="54"/>
    <s v="50-65"/>
    <n v="2587"/>
    <n v="0"/>
    <n v="0"/>
    <n v="1"/>
    <n v="0"/>
    <n v="0"/>
    <n v="0"/>
    <n v="1"/>
    <n v="0"/>
    <n v="0"/>
    <n v="30"/>
    <d v="2015-09-15T00:00:00"/>
    <n v="9"/>
    <s v="September"/>
    <n v="1"/>
    <s v="876,34704,Low income,1468,High spender,0.0423005993545413,0,1,65,29,0,5,0,1,5,1,1,0,3,5,0,0,0,0,0,0,0,54,50-65,2587,0,0,1,0,0,0,1,0,0,30"/>
    <m/>
    <m/>
    <m/>
    <m/>
  </r>
  <r>
    <n v="767"/>
    <n v="19740"/>
    <s v="Low income"/>
    <n v="1716"/>
    <s v="High spender"/>
    <n v="8.6930091185410341E-2"/>
    <n v="0"/>
    <n v="1"/>
    <n v="65"/>
    <n v="7"/>
    <n v="11"/>
    <n v="3"/>
    <n v="10"/>
    <n v="4"/>
    <n v="20"/>
    <n v="2"/>
    <n v="1"/>
    <n v="1"/>
    <n v="3"/>
    <n v="5"/>
    <n v="0"/>
    <x v="0"/>
    <n v="0"/>
    <n v="0"/>
    <n v="0"/>
    <n v="0"/>
    <n v="0"/>
    <n v="60"/>
    <s v="50-65"/>
    <n v="2621"/>
    <n v="0"/>
    <n v="0"/>
    <n v="0"/>
    <n v="1"/>
    <n v="0"/>
    <n v="0"/>
    <n v="1"/>
    <n v="0"/>
    <n v="0"/>
    <n v="15"/>
    <d v="2015-08-12T00:00:00"/>
    <n v="8"/>
    <s v="August"/>
    <n v="1"/>
    <s v="767,19740,Low income,1716,High spender,0.0869300911854103,0,1,65,7,11,3,10,4,20,2,1,1,3,5,0,0,0,0,0,0,0,60,50-65,2621,0,0,0,1,0,0,1,0,0,15"/>
    <m/>
    <m/>
    <m/>
    <m/>
  </r>
  <r>
    <n v="679"/>
    <n v="40851"/>
    <s v="Low income"/>
    <n v="12"/>
    <s v="Low spender"/>
    <n v="2.9375045898509219E-4"/>
    <n v="1"/>
    <n v="1"/>
    <n v="63"/>
    <n v="23"/>
    <n v="1"/>
    <n v="7"/>
    <n v="0"/>
    <n v="4"/>
    <n v="24"/>
    <n v="1"/>
    <n v="1"/>
    <n v="1"/>
    <n v="2"/>
    <n v="7"/>
    <n v="0"/>
    <x v="0"/>
    <n v="0"/>
    <n v="0"/>
    <n v="0"/>
    <n v="0"/>
    <n v="0"/>
    <n v="49"/>
    <s v="36-50"/>
    <n v="2652"/>
    <n v="1"/>
    <n v="0"/>
    <n v="0"/>
    <n v="0"/>
    <n v="0"/>
    <n v="0"/>
    <n v="1"/>
    <n v="0"/>
    <n v="0"/>
    <n v="11"/>
    <d v="2015-07-12T00:00:00"/>
    <n v="7"/>
    <s v="July"/>
    <n v="1"/>
    <s v="679,40851,Low income,12,Low spender,0.000293750458985092,1,1,63,23,1,7,0,4,24,1,1,1,2,7,0,0,0,0,0,0,0,49,36-50,2652,1,0,0,0,0,0,1,0,0,11"/>
    <m/>
    <m/>
    <m/>
    <m/>
  </r>
  <r>
    <n v="174"/>
    <n v="14796"/>
    <s v="Low income"/>
    <n v="387"/>
    <s v="Low spender"/>
    <n v="2.6155717761557177E-2"/>
    <n v="1"/>
    <n v="0"/>
    <n v="1"/>
    <n v="13"/>
    <n v="3"/>
    <n v="8"/>
    <n v="7"/>
    <n v="4"/>
    <n v="16"/>
    <n v="2"/>
    <n v="1"/>
    <n v="0"/>
    <n v="3"/>
    <n v="9"/>
    <n v="0"/>
    <x v="0"/>
    <n v="0"/>
    <n v="0"/>
    <n v="0"/>
    <n v="0"/>
    <n v="1"/>
    <n v="36"/>
    <s v="36-50"/>
    <n v="2809"/>
    <n v="0"/>
    <n v="1"/>
    <n v="0"/>
    <n v="0"/>
    <n v="0"/>
    <n v="1"/>
    <n v="0"/>
    <n v="0"/>
    <n v="0"/>
    <n v="19"/>
    <d v="2015-02-05T00:00:00"/>
    <n v="2"/>
    <s v="February"/>
    <n v="1"/>
    <s v="174,14796,Low income,387,Low spender,0.0261557177615572,1,0,1,13,3,8,7,4,16,2,1,0,3,9,0,0,0,0,0,0,1,36,36-50,2809,0,1,0,0,0,1,0,0,0,19"/>
    <m/>
    <m/>
    <m/>
    <m/>
  </r>
  <r>
    <n v="132"/>
    <n v="34984"/>
    <s v="Low income"/>
    <n v="715"/>
    <s v="High spender"/>
    <n v="2.0437914475188657E-2"/>
    <n v="1"/>
    <n v="1"/>
    <n v="40"/>
    <n v="8"/>
    <n v="4"/>
    <n v="15"/>
    <n v="3"/>
    <n v="5"/>
    <n v="3"/>
    <n v="2"/>
    <n v="1"/>
    <n v="0"/>
    <n v="3"/>
    <n v="7"/>
    <n v="0"/>
    <x v="0"/>
    <n v="0"/>
    <n v="0"/>
    <n v="0"/>
    <n v="0"/>
    <n v="0"/>
    <n v="45"/>
    <s v="36-50"/>
    <n v="2820"/>
    <n v="0"/>
    <n v="0"/>
    <n v="0"/>
    <n v="1"/>
    <n v="0"/>
    <n v="1"/>
    <n v="0"/>
    <n v="0"/>
    <n v="0"/>
    <n v="32"/>
    <d v="2015-01-25T00:00:00"/>
    <n v="1"/>
    <s v="January"/>
    <n v="1"/>
    <s v="132,34984,Low income,715,High spender,0.0204379144751887,1,1,40,8,4,15,3,5,3,2,1,0,3,7,0,0,0,0,0,0,0,45,36-50,2820,0,0,0,1,0,1,0,0,0,32"/>
    <m/>
    <m/>
    <m/>
    <m/>
  </r>
  <r>
    <n v="2091"/>
    <n v="30096"/>
    <s v="Low income"/>
    <n v="221"/>
    <s v="Low spender"/>
    <n v="7.3431685273790534E-3"/>
    <n v="1"/>
    <n v="0"/>
    <n v="30"/>
    <n v="5"/>
    <n v="3"/>
    <n v="11"/>
    <n v="12"/>
    <n v="5"/>
    <n v="9"/>
    <n v="1"/>
    <n v="2"/>
    <n v="0"/>
    <n v="3"/>
    <n v="6"/>
    <n v="0"/>
    <x v="0"/>
    <n v="0"/>
    <n v="0"/>
    <n v="0"/>
    <n v="0"/>
    <n v="0"/>
    <n v="37"/>
    <s v="36-50"/>
    <n v="2197"/>
    <n v="0"/>
    <n v="1"/>
    <n v="0"/>
    <n v="0"/>
    <n v="0"/>
    <n v="0"/>
    <n v="1"/>
    <n v="0"/>
    <n v="0"/>
    <n v="27"/>
    <d v="2016-10-09T00:00:00"/>
    <n v="10"/>
    <s v="October"/>
    <n v="1"/>
    <s v="2091,30096,Low income,221,Low spender,0.00734316852737905,1,0,30,5,3,11,12,5,9,1,2,0,3,6,0,0,0,0,0,0,0,37,36-50,2197,0,1,0,0,0,0,1,0,0,27"/>
    <m/>
    <m/>
    <m/>
    <m/>
  </r>
  <r>
    <n v="1924"/>
    <n v="39548"/>
    <s v="Low income"/>
    <n v="1233"/>
    <s v="High spender"/>
    <n v="3.1177303529887731E-2"/>
    <n v="1"/>
    <n v="1"/>
    <n v="87"/>
    <n v="15"/>
    <n v="4"/>
    <n v="10"/>
    <n v="3"/>
    <n v="4"/>
    <n v="18"/>
    <n v="2"/>
    <n v="1"/>
    <n v="1"/>
    <n v="3"/>
    <n v="3"/>
    <n v="0"/>
    <x v="0"/>
    <n v="0"/>
    <n v="0"/>
    <n v="0"/>
    <n v="0"/>
    <n v="0"/>
    <n v="57"/>
    <s v="50-65"/>
    <n v="2249"/>
    <n v="0"/>
    <n v="0"/>
    <n v="1"/>
    <n v="0"/>
    <n v="0"/>
    <n v="1"/>
    <n v="0"/>
    <n v="0"/>
    <n v="0"/>
    <n v="18"/>
    <d v="2016-08-18T00:00:00"/>
    <n v="8"/>
    <s v="August"/>
    <n v="1"/>
    <s v="1924,39548,Low income,1233,High spender,0.0311773035298877,1,1,87,15,4,10,3,4,18,2,1,1,3,3,0,0,0,0,0,0,0,57,50-65,2249,0,0,1,0,0,1,0,0,0,18"/>
    <m/>
    <m/>
    <m/>
    <m/>
  </r>
  <r>
    <n v="1864"/>
    <n v="5648"/>
    <s v="Low income"/>
    <n v="17"/>
    <s v="Low spender"/>
    <n v="3.0099150141643057E-3"/>
    <n v="1"/>
    <n v="1"/>
    <n v="68"/>
    <n v="28"/>
    <n v="0"/>
    <n v="6"/>
    <n v="1"/>
    <n v="1"/>
    <n v="13"/>
    <n v="1"/>
    <n v="1"/>
    <n v="0"/>
    <n v="0"/>
    <n v="20"/>
    <n v="0"/>
    <x v="0"/>
    <n v="1"/>
    <n v="0"/>
    <n v="0"/>
    <n v="0"/>
    <n v="0"/>
    <n v="70"/>
    <s v="66+"/>
    <n v="2267"/>
    <n v="0"/>
    <n v="0"/>
    <n v="0"/>
    <n v="1"/>
    <n v="0"/>
    <n v="0"/>
    <n v="0"/>
    <n v="0"/>
    <n v="1"/>
    <n v="23"/>
    <d v="2016-07-31T00:00:00"/>
    <n v="7"/>
    <s v="July"/>
    <n v="1"/>
    <s v="1864,5648,Low income,17,Low spender,0.00300991501416431,1,1,68,28,0,6,1,1,13,1,1,0,0,20,0,0,1,0,0,0,0,70,66+,2267,0,0,0,1,0,0,0,0,1,23"/>
    <m/>
    <m/>
    <m/>
    <m/>
  </r>
  <r>
    <n v="1694"/>
    <n v="12571"/>
    <s v="Low income"/>
    <n v="1464"/>
    <s v="High spender"/>
    <n v="0.1164585156312147"/>
    <n v="1"/>
    <n v="0"/>
    <n v="86"/>
    <n v="3"/>
    <n v="5"/>
    <n v="14"/>
    <n v="2"/>
    <n v="12"/>
    <n v="17"/>
    <n v="4"/>
    <n v="3"/>
    <n v="1"/>
    <n v="3"/>
    <n v="6"/>
    <n v="0"/>
    <x v="0"/>
    <n v="0"/>
    <n v="0"/>
    <n v="0"/>
    <n v="0"/>
    <n v="0"/>
    <n v="44"/>
    <s v="36-50"/>
    <n v="2321"/>
    <n v="1"/>
    <n v="0"/>
    <n v="0"/>
    <n v="0"/>
    <n v="0"/>
    <n v="0"/>
    <n v="1"/>
    <n v="0"/>
    <n v="0"/>
    <n v="19"/>
    <d v="2016-06-07T00:00:00"/>
    <n v="6"/>
    <s v="June"/>
    <n v="1"/>
    <s v="1694,12571,Low income,1464,High spender,0.116458515631215,1,0,86,3,5,14,2,12,17,4,3,1,3,6,0,0,0,0,0,0,0,44,36-50,2321,1,0,0,0,0,0,1,0,0,19"/>
    <m/>
    <m/>
    <m/>
    <m/>
  </r>
  <r>
    <n v="1671"/>
    <n v="21059"/>
    <s v="Low income"/>
    <n v="1460"/>
    <s v="High spender"/>
    <n v="6.9329027969039364E-2"/>
    <n v="1"/>
    <n v="0"/>
    <n v="40"/>
    <n v="8"/>
    <n v="3"/>
    <n v="19"/>
    <n v="3"/>
    <n v="3"/>
    <n v="8"/>
    <n v="3"/>
    <n v="3"/>
    <n v="0"/>
    <n v="3"/>
    <n v="6"/>
    <n v="0"/>
    <x v="0"/>
    <n v="0"/>
    <n v="0"/>
    <n v="0"/>
    <n v="0"/>
    <n v="0"/>
    <n v="38"/>
    <s v="36-50"/>
    <n v="2332"/>
    <n v="0"/>
    <n v="1"/>
    <n v="0"/>
    <n v="0"/>
    <n v="0"/>
    <n v="0"/>
    <n v="0"/>
    <n v="1"/>
    <n v="0"/>
    <n v="28"/>
    <d v="2016-05-27T00:00:00"/>
    <n v="5"/>
    <s v="May"/>
    <n v="1"/>
    <s v="1671,21059,Low income,1460,High spender,0.0693290279690394,1,0,40,8,3,19,3,3,8,3,3,0,3,6,0,0,0,0,0,0,0,38,36-50,2332,0,1,0,0,0,0,0,1,0,28"/>
    <m/>
    <m/>
    <m/>
    <m/>
  </r>
  <r>
    <n v="1580"/>
    <n v="39771"/>
    <s v="Low income"/>
    <n v="94"/>
    <s v="Low spender"/>
    <n v="2.3635312162128184E-3"/>
    <n v="1"/>
    <n v="0"/>
    <n v="92"/>
    <n v="6"/>
    <n v="2"/>
    <n v="18"/>
    <n v="2"/>
    <n v="8"/>
    <n v="14"/>
    <n v="1"/>
    <n v="2"/>
    <n v="0"/>
    <n v="3"/>
    <n v="4"/>
    <n v="0"/>
    <x v="0"/>
    <n v="0"/>
    <n v="0"/>
    <n v="0"/>
    <n v="0"/>
    <n v="0"/>
    <n v="43"/>
    <s v="36-50"/>
    <n v="2364"/>
    <n v="0"/>
    <n v="0"/>
    <n v="0"/>
    <n v="1"/>
    <n v="0"/>
    <n v="0"/>
    <n v="1"/>
    <n v="0"/>
    <n v="0"/>
    <n v="22"/>
    <d v="2016-04-25T00:00:00"/>
    <n v="4"/>
    <s v="April"/>
    <n v="1"/>
    <s v="1580,39771,Low income,94,Low spender,0.00236353121621282,1,0,92,6,2,18,2,8,14,1,2,0,3,4,0,0,0,0,0,0,0,43,36-50,2364,0,0,0,1,0,0,1,0,0,22"/>
    <m/>
    <m/>
    <m/>
    <m/>
  </r>
  <r>
    <n v="1474"/>
    <n v="18351"/>
    <s v="Low income"/>
    <n v="46"/>
    <s v="Low spender"/>
    <n v="2.5066753855375731E-3"/>
    <n v="0"/>
    <n v="0"/>
    <n v="1"/>
    <n v="1"/>
    <n v="12"/>
    <n v="9"/>
    <n v="0"/>
    <n v="14"/>
    <n v="7"/>
    <n v="1"/>
    <n v="2"/>
    <n v="0"/>
    <n v="3"/>
    <n v="7"/>
    <n v="0"/>
    <x v="0"/>
    <n v="0"/>
    <n v="0"/>
    <n v="0"/>
    <n v="0"/>
    <n v="0"/>
    <n v="30"/>
    <s v="24-35"/>
    <n v="2402"/>
    <n v="0"/>
    <n v="1"/>
    <n v="0"/>
    <n v="0"/>
    <n v="0"/>
    <n v="0"/>
    <n v="1"/>
    <n v="0"/>
    <n v="0"/>
    <n v="29"/>
    <d v="2016-03-18T00:00:00"/>
    <n v="3"/>
    <s v="March"/>
    <n v="1"/>
    <s v="1474,18351,Low income,46,Low spender,0.00250667538553757,0,0,1,1,12,9,0,14,7,1,2,0,3,7,0,0,0,0,0,0,0,30,24-35,2402,0,1,0,0,0,0,1,0,0,29"/>
    <m/>
    <m/>
    <m/>
    <m/>
  </r>
  <r>
    <n v="484"/>
    <n v="30279"/>
    <s v="Low income"/>
    <n v="49"/>
    <s v="Low spender"/>
    <n v="1.6182832986558341E-3"/>
    <n v="1"/>
    <n v="0"/>
    <n v="13"/>
    <n v="10"/>
    <n v="4"/>
    <n v="14"/>
    <n v="4"/>
    <n v="4"/>
    <n v="1"/>
    <n v="1"/>
    <n v="1"/>
    <n v="0"/>
    <n v="3"/>
    <n v="8"/>
    <n v="0"/>
    <x v="0"/>
    <n v="0"/>
    <n v="0"/>
    <n v="0"/>
    <n v="0"/>
    <n v="0"/>
    <n v="31"/>
    <s v="24-35"/>
    <n v="2705"/>
    <n v="0"/>
    <n v="0"/>
    <n v="1"/>
    <n v="0"/>
    <n v="0"/>
    <n v="0"/>
    <n v="1"/>
    <n v="0"/>
    <n v="0"/>
    <n v="35"/>
    <d v="2015-05-20T00:00:00"/>
    <n v="5"/>
    <s v="May"/>
    <n v="1"/>
    <s v="484,30279,Low income,49,Low spender,0.00161828329865583,1,0,13,10,4,14,4,4,1,1,1,0,3,8,0,0,0,0,0,0,0,31,24-35,2705,0,0,1,0,0,0,1,0,0,35"/>
    <m/>
    <m/>
    <m/>
    <m/>
  </r>
  <r>
    <n v="25"/>
    <n v="23763"/>
    <s v="Low income"/>
    <n v="16"/>
    <s v="Low spender"/>
    <n v="6.733156587972899E-4"/>
    <n v="1"/>
    <n v="0"/>
    <n v="64"/>
    <n v="22"/>
    <n v="0"/>
    <n v="6"/>
    <n v="6"/>
    <n v="2"/>
    <n v="6"/>
    <n v="1"/>
    <n v="1"/>
    <n v="0"/>
    <n v="3"/>
    <n v="7"/>
    <n v="0"/>
    <x v="0"/>
    <n v="0"/>
    <n v="0"/>
    <n v="0"/>
    <n v="0"/>
    <n v="0"/>
    <n v="43"/>
    <s v="36-50"/>
    <n v="2850"/>
    <n v="0"/>
    <n v="0"/>
    <n v="1"/>
    <n v="0"/>
    <n v="0"/>
    <n v="0"/>
    <n v="1"/>
    <n v="0"/>
    <n v="0"/>
    <n v="30"/>
    <d v="2014-12-26T00:00:00"/>
    <n v="12"/>
    <s v="December"/>
    <n v="1"/>
    <s v="25,23763,Low income,16,Low spender,0.00067331565879729,1,0,64,22,0,6,6,2,6,1,1,0,3,7,0,0,0,0,0,0,0,43,36-50,2850,0,0,1,0,0,0,1,0,0,30"/>
    <m/>
    <m/>
    <m/>
    <m/>
  </r>
  <r>
    <n v="2175"/>
    <n v="44078"/>
    <s v="Low income"/>
    <n v="37"/>
    <s v="Low spender"/>
    <n v="8.3942102636235764E-4"/>
    <n v="1"/>
    <n v="1"/>
    <n v="17"/>
    <n v="24"/>
    <n v="1"/>
    <n v="10"/>
    <n v="2"/>
    <n v="0"/>
    <n v="4"/>
    <n v="2"/>
    <n v="2"/>
    <n v="0"/>
    <n v="3"/>
    <n v="5"/>
    <n v="0"/>
    <x v="0"/>
    <n v="0"/>
    <n v="0"/>
    <n v="0"/>
    <n v="0"/>
    <n v="0"/>
    <n v="51"/>
    <s v="50-65"/>
    <n v="2169"/>
    <n v="0"/>
    <n v="1"/>
    <n v="0"/>
    <n v="0"/>
    <n v="0"/>
    <n v="0"/>
    <n v="1"/>
    <n v="0"/>
    <n v="0"/>
    <n v="33"/>
    <d v="2016-11-06T00:00:00"/>
    <n v="11"/>
    <s v="November"/>
    <n v="1"/>
    <s v="2175,44078,Low income,37,Low spender,0.000839421026362358,1,1,17,24,1,10,2,0,4,2,2,0,3,5,0,0,0,0,0,0,0,51,50-65,2169,0,1,0,0,0,0,1,0,0,33"/>
    <m/>
    <m/>
    <m/>
    <m/>
  </r>
  <r>
    <n v="1846"/>
    <n v="32303"/>
    <s v="Low income"/>
    <n v="222"/>
    <s v="Low spender"/>
    <n v="6.8724267095935359E-3"/>
    <n v="0"/>
    <n v="1"/>
    <n v="63"/>
    <n v="35"/>
    <n v="0"/>
    <n v="2"/>
    <n v="0"/>
    <n v="0"/>
    <n v="2"/>
    <n v="2"/>
    <n v="1"/>
    <n v="0"/>
    <n v="4"/>
    <n v="5"/>
    <n v="0"/>
    <x v="0"/>
    <n v="0"/>
    <n v="0"/>
    <n v="0"/>
    <n v="0"/>
    <n v="0"/>
    <n v="50"/>
    <s v="36-50"/>
    <n v="2272"/>
    <n v="0"/>
    <n v="0"/>
    <n v="1"/>
    <n v="0"/>
    <n v="0"/>
    <n v="0"/>
    <n v="0"/>
    <n v="0"/>
    <n v="1"/>
    <n v="35"/>
    <d v="2016-07-26T00:00:00"/>
    <n v="7"/>
    <s v="July"/>
    <n v="1"/>
    <s v="1846,32303,Low income,222,Low spender,0.00687242670959354,0,1,63,35,0,2,0,0,2,2,1,0,4,5,0,0,0,0,0,0,0,50,36-50,2272,0,0,1,0,0,0,0,0,1,35"/>
    <m/>
    <m/>
    <m/>
    <m/>
  </r>
  <r>
    <n v="1818"/>
    <n v="31859"/>
    <s v="Low income"/>
    <n v="438"/>
    <s v="Low spender"/>
    <n v="1.3748077466336044E-2"/>
    <n v="1"/>
    <n v="0"/>
    <n v="3"/>
    <n v="3"/>
    <n v="4"/>
    <n v="7"/>
    <n v="15"/>
    <n v="8"/>
    <n v="11"/>
    <n v="1"/>
    <n v="1"/>
    <n v="0"/>
    <n v="3"/>
    <n v="7"/>
    <n v="0"/>
    <x v="0"/>
    <n v="0"/>
    <n v="0"/>
    <n v="0"/>
    <n v="0"/>
    <n v="0"/>
    <n v="40"/>
    <s v="36-50"/>
    <n v="2281"/>
    <n v="0"/>
    <n v="0"/>
    <n v="1"/>
    <n v="0"/>
    <n v="0"/>
    <n v="1"/>
    <n v="0"/>
    <n v="0"/>
    <n v="0"/>
    <n v="26"/>
    <d v="2016-07-17T00:00:00"/>
    <n v="7"/>
    <s v="July"/>
    <n v="1"/>
    <s v="1818,31859,Low income,438,Low spender,0.013748077466336,1,0,3,3,4,7,15,8,11,1,1,0,3,7,0,0,0,0,0,0,0,40,36-50,2281,0,0,1,0,0,1,0,0,0,26"/>
    <m/>
    <m/>
    <m/>
    <m/>
  </r>
  <r>
    <n v="1816"/>
    <n v="22448"/>
    <s v="Low income"/>
    <n v="1178"/>
    <s v="High spender"/>
    <n v="5.2476835352815394E-2"/>
    <n v="1"/>
    <n v="0"/>
    <n v="86"/>
    <n v="3"/>
    <n v="1"/>
    <n v="8"/>
    <n v="23"/>
    <n v="2"/>
    <n v="18"/>
    <n v="3"/>
    <n v="2"/>
    <n v="1"/>
    <n v="3"/>
    <n v="3"/>
    <n v="0"/>
    <x v="0"/>
    <n v="0"/>
    <n v="0"/>
    <n v="0"/>
    <n v="0"/>
    <n v="0"/>
    <n v="38"/>
    <s v="36-50"/>
    <n v="2282"/>
    <n v="0"/>
    <n v="1"/>
    <n v="0"/>
    <n v="0"/>
    <n v="0"/>
    <n v="0"/>
    <n v="1"/>
    <n v="0"/>
    <n v="0"/>
    <n v="19"/>
    <d v="2016-07-16T00:00:00"/>
    <n v="7"/>
    <s v="July"/>
    <n v="1"/>
    <s v="1816,22448,Low income,1178,High spender,0.0524768353528154,1,0,86,3,1,8,23,2,18,3,2,1,3,3,0,0,0,0,0,0,0,38,36-50,2282,0,1,0,0,0,0,1,0,0,19"/>
    <m/>
    <m/>
    <m/>
    <m/>
  </r>
  <r>
    <n v="1731"/>
    <n v="38443"/>
    <s v="Low income"/>
    <n v="1673"/>
    <s v="High spender"/>
    <n v="4.3518976146502616E-2"/>
    <n v="1"/>
    <n v="1"/>
    <n v="58"/>
    <n v="32"/>
    <n v="0"/>
    <n v="5"/>
    <n v="0"/>
    <n v="0"/>
    <n v="1"/>
    <n v="2"/>
    <n v="1"/>
    <n v="0"/>
    <n v="3"/>
    <n v="7"/>
    <n v="0"/>
    <x v="0"/>
    <n v="0"/>
    <n v="0"/>
    <n v="0"/>
    <n v="0"/>
    <n v="0"/>
    <n v="52"/>
    <s v="50-65"/>
    <n v="2312"/>
    <n v="0"/>
    <n v="1"/>
    <n v="0"/>
    <n v="0"/>
    <n v="0"/>
    <n v="0"/>
    <n v="0"/>
    <n v="0"/>
    <n v="1"/>
    <n v="36"/>
    <d v="2016-06-16T00:00:00"/>
    <n v="6"/>
    <s v="June"/>
    <n v="1"/>
    <s v="1731,38443,Low income,1673,High spender,0.0435189761465026,1,1,58,32,0,5,0,0,1,2,1,0,3,7,0,0,0,0,0,0,0,52,50-65,2312,0,1,0,0,0,0,0,0,1,36"/>
    <m/>
    <m/>
    <m/>
    <m/>
  </r>
  <r>
    <n v="1636"/>
    <n v="7500"/>
    <s v="Low income"/>
    <n v="789"/>
    <s v="High spender"/>
    <n v="0.1052"/>
    <n v="1"/>
    <n v="0"/>
    <n v="54"/>
    <n v="5"/>
    <n v="3"/>
    <n v="10"/>
    <n v="12"/>
    <n v="7"/>
    <n v="20"/>
    <n v="4"/>
    <n v="3"/>
    <n v="1"/>
    <n v="3"/>
    <n v="7"/>
    <n v="0"/>
    <x v="0"/>
    <n v="0"/>
    <n v="0"/>
    <n v="0"/>
    <n v="0"/>
    <n v="0"/>
    <n v="47"/>
    <s v="36-50"/>
    <n v="2344"/>
    <n v="0"/>
    <n v="0"/>
    <n v="1"/>
    <n v="0"/>
    <n v="0"/>
    <n v="0"/>
    <n v="1"/>
    <n v="0"/>
    <n v="0"/>
    <n v="17"/>
    <d v="2016-05-15T00:00:00"/>
    <n v="5"/>
    <s v="May"/>
    <n v="1"/>
    <s v="1636,7500,Low income,789,High spender,0.1052,1,0,54,5,3,10,12,7,20,4,3,1,3,7,0,0,0,0,0,0,0,47,36-50,2344,0,0,1,0,0,0,1,0,0,17"/>
    <m/>
    <m/>
    <m/>
    <m/>
  </r>
  <r>
    <n v="1451"/>
    <n v="29819"/>
    <s v="Low income"/>
    <n v="290"/>
    <s v="Low spender"/>
    <n v="9.7253429021764651E-3"/>
    <n v="1"/>
    <n v="0"/>
    <n v="77"/>
    <n v="9"/>
    <n v="1"/>
    <n v="24"/>
    <n v="2"/>
    <n v="1"/>
    <n v="2"/>
    <n v="3"/>
    <n v="3"/>
    <n v="0"/>
    <n v="3"/>
    <n v="6"/>
    <n v="0"/>
    <x v="0"/>
    <n v="0"/>
    <n v="0"/>
    <n v="0"/>
    <n v="0"/>
    <n v="0"/>
    <n v="49"/>
    <s v="36-50"/>
    <n v="2407"/>
    <n v="1"/>
    <n v="0"/>
    <n v="0"/>
    <n v="0"/>
    <n v="0"/>
    <n v="0"/>
    <n v="1"/>
    <n v="0"/>
    <n v="0"/>
    <n v="35"/>
    <d v="2016-03-13T00:00:00"/>
    <n v="3"/>
    <s v="March"/>
    <n v="1"/>
    <s v="1451,29819,Low income,290,Low spender,0.00972534290217647,1,0,77,9,1,24,2,1,2,3,3,0,3,6,0,0,0,0,0,0,0,49,36-50,2407,1,0,0,0,0,0,1,0,0,35"/>
    <m/>
    <m/>
    <m/>
    <m/>
  </r>
  <r>
    <n v="1435"/>
    <n v="47821"/>
    <s v="Low income"/>
    <n v="650"/>
    <s v="High spender"/>
    <n v="1.3592354823194831E-2"/>
    <n v="1"/>
    <n v="1"/>
    <n v="54"/>
    <n v="9"/>
    <n v="0"/>
    <n v="16"/>
    <n v="6"/>
    <n v="6"/>
    <n v="10"/>
    <n v="1"/>
    <n v="1"/>
    <n v="0"/>
    <n v="3"/>
    <n v="8"/>
    <n v="0"/>
    <x v="0"/>
    <n v="0"/>
    <n v="0"/>
    <n v="0"/>
    <n v="0"/>
    <n v="0"/>
    <n v="53"/>
    <s v="50-65"/>
    <n v="2411"/>
    <n v="0"/>
    <n v="0"/>
    <n v="0"/>
    <n v="1"/>
    <n v="0"/>
    <n v="1"/>
    <n v="0"/>
    <n v="0"/>
    <n v="0"/>
    <n v="27"/>
    <d v="2016-03-09T00:00:00"/>
    <n v="3"/>
    <s v="March"/>
    <n v="1"/>
    <s v="1435,47821,Low income,650,High spender,0.0135923548231948,1,1,54,9,0,16,6,6,10,1,1,0,3,8,0,0,0,0,0,0,0,53,50-65,2411,0,0,0,1,0,1,0,0,0,27"/>
    <m/>
    <m/>
    <m/>
    <m/>
  </r>
  <r>
    <n v="1433"/>
    <n v="34350"/>
    <s v="Low income"/>
    <n v="1760"/>
    <s v="High spender"/>
    <n v="5.1237263464337698E-2"/>
    <n v="1"/>
    <n v="0"/>
    <n v="81"/>
    <n v="16"/>
    <n v="3"/>
    <n v="15"/>
    <n v="2"/>
    <n v="1"/>
    <n v="11"/>
    <n v="1"/>
    <n v="1"/>
    <n v="0"/>
    <n v="3"/>
    <n v="7"/>
    <n v="0"/>
    <x v="0"/>
    <n v="0"/>
    <n v="0"/>
    <n v="0"/>
    <n v="0"/>
    <n v="0"/>
    <n v="41"/>
    <s v="36-50"/>
    <n v="2412"/>
    <n v="0"/>
    <n v="0"/>
    <n v="0"/>
    <n v="1"/>
    <n v="0"/>
    <n v="0"/>
    <n v="1"/>
    <n v="0"/>
    <n v="0"/>
    <n v="26"/>
    <d v="2016-03-08T00:00:00"/>
    <n v="3"/>
    <s v="March"/>
    <n v="1"/>
    <s v="1433,34350,Low income,1760,High spender,0.0512372634643377,1,0,81,16,3,15,2,1,11,1,1,0,3,7,0,0,0,0,0,0,0,41,36-50,2412,0,0,0,1,0,0,1,0,0,26"/>
    <m/>
    <m/>
    <m/>
    <m/>
  </r>
  <r>
    <n v="1233"/>
    <n v="21355"/>
    <s v="Low income"/>
    <n v="1446"/>
    <s v="High spender"/>
    <n v="6.7712479512994611E-2"/>
    <n v="1"/>
    <n v="0"/>
    <n v="5"/>
    <n v="5"/>
    <n v="13"/>
    <n v="14"/>
    <n v="0"/>
    <n v="5"/>
    <n v="31"/>
    <n v="2"/>
    <n v="2"/>
    <n v="1"/>
    <n v="2"/>
    <n v="6"/>
    <n v="0"/>
    <x v="0"/>
    <n v="1"/>
    <n v="0"/>
    <n v="0"/>
    <n v="0"/>
    <n v="1"/>
    <n v="35"/>
    <s v="24-35"/>
    <n v="2472"/>
    <n v="0"/>
    <n v="1"/>
    <n v="0"/>
    <n v="0"/>
    <n v="0"/>
    <n v="0"/>
    <n v="1"/>
    <n v="0"/>
    <n v="0"/>
    <n v="6"/>
    <d v="2016-01-08T00:00:00"/>
    <n v="1"/>
    <s v="January"/>
    <n v="1"/>
    <s v="1233,21355,Low income,1446,High spender,0.0677124795129946,1,0,5,5,13,14,0,5,31,2,2,1,2,6,0,0,1,0,0,0,1,35,24-35,2472,0,1,0,0,0,0,1,0,0,6"/>
    <m/>
    <m/>
    <m/>
    <m/>
  </r>
  <r>
    <n v="1131"/>
    <n v="16813"/>
    <s v="Low income"/>
    <n v="1790"/>
    <s v="High spender"/>
    <n v="0.10646523523463987"/>
    <n v="0"/>
    <n v="0"/>
    <n v="49"/>
    <n v="4"/>
    <n v="8"/>
    <n v="11"/>
    <n v="12"/>
    <n v="2"/>
    <n v="13"/>
    <n v="1"/>
    <n v="2"/>
    <n v="0"/>
    <n v="3"/>
    <n v="7"/>
    <n v="0"/>
    <x v="0"/>
    <n v="1"/>
    <n v="0"/>
    <n v="0"/>
    <n v="0"/>
    <n v="0"/>
    <n v="70"/>
    <s v="66+"/>
    <n v="2504"/>
    <n v="0"/>
    <n v="0"/>
    <n v="1"/>
    <n v="0"/>
    <n v="0"/>
    <n v="0"/>
    <n v="1"/>
    <n v="0"/>
    <n v="0"/>
    <n v="24"/>
    <d v="2015-12-07T00:00:00"/>
    <n v="12"/>
    <s v="December"/>
    <n v="1"/>
    <s v="1131,16813,Low income,1790,High spender,0.10646523523464,0,0,49,4,8,11,12,2,13,1,2,0,3,7,0,0,1,0,0,0,0,70,66+,2504,0,0,1,0,0,0,1,0,0,24"/>
    <m/>
    <m/>
    <m/>
    <m/>
  </r>
  <r>
    <n v="1067"/>
    <n v="38197"/>
    <s v="Low income"/>
    <n v="1102"/>
    <s v="High spender"/>
    <n v="2.8850433280100531E-2"/>
    <n v="1"/>
    <n v="0"/>
    <n v="86"/>
    <n v="23"/>
    <n v="0"/>
    <n v="11"/>
    <n v="2"/>
    <n v="1"/>
    <n v="3"/>
    <n v="1"/>
    <n v="1"/>
    <n v="0"/>
    <n v="3"/>
    <n v="5"/>
    <n v="0"/>
    <x v="0"/>
    <n v="0"/>
    <n v="0"/>
    <n v="0"/>
    <n v="0"/>
    <n v="0"/>
    <n v="34"/>
    <s v="24-35"/>
    <n v="2524"/>
    <n v="0"/>
    <n v="0"/>
    <n v="0"/>
    <n v="1"/>
    <n v="0"/>
    <n v="0"/>
    <n v="0"/>
    <n v="0"/>
    <n v="1"/>
    <n v="34"/>
    <d v="2015-11-17T00:00:00"/>
    <n v="11"/>
    <s v="November"/>
    <n v="1"/>
    <s v="1067,38197,Low income,1102,High spender,0.0288504332801005,1,0,86,23,0,11,2,1,3,1,1,0,3,5,0,0,0,0,0,0,0,34,24-35,2524,0,0,0,1,0,0,0,0,1,34"/>
    <m/>
    <m/>
    <m/>
    <m/>
  </r>
  <r>
    <n v="473"/>
    <n v="30372"/>
    <s v="Low income"/>
    <n v="1433"/>
    <s v="High spender"/>
    <n v="4.7181614645067822E-2"/>
    <n v="1"/>
    <n v="1"/>
    <n v="33"/>
    <n v="15"/>
    <n v="0"/>
    <n v="12"/>
    <n v="7"/>
    <n v="3"/>
    <n v="7"/>
    <n v="3"/>
    <n v="2"/>
    <n v="0"/>
    <n v="3"/>
    <n v="7"/>
    <n v="0"/>
    <x v="0"/>
    <n v="0"/>
    <n v="0"/>
    <n v="0"/>
    <n v="0"/>
    <n v="0"/>
    <n v="49"/>
    <s v="36-50"/>
    <n v="2710"/>
    <n v="0"/>
    <n v="0"/>
    <n v="0"/>
    <n v="0"/>
    <n v="1"/>
    <n v="0"/>
    <n v="1"/>
    <n v="0"/>
    <n v="0"/>
    <n v="30"/>
    <d v="2015-05-15T00:00:00"/>
    <n v="5"/>
    <s v="May"/>
    <n v="1"/>
    <s v="473,30372,Low income,1433,High spender,0.0471816146450678,1,1,33,15,0,12,7,3,7,3,2,0,3,7,0,0,0,0,0,0,0,49,36-50,2710,0,0,0,0,1,0,1,0,0,30"/>
    <m/>
    <m/>
    <m/>
    <m/>
  </r>
  <r>
    <n v="320"/>
    <n v="22554"/>
    <s v="Low income"/>
    <n v="991"/>
    <s v="High spender"/>
    <n v="4.3938990866365171E-2"/>
    <n v="1"/>
    <n v="1"/>
    <n v="38"/>
    <n v="27"/>
    <n v="0"/>
    <n v="10"/>
    <n v="0"/>
    <n v="0"/>
    <n v="4"/>
    <n v="4"/>
    <n v="2"/>
    <n v="0"/>
    <n v="4"/>
    <n v="5"/>
    <n v="0"/>
    <x v="0"/>
    <n v="0"/>
    <n v="0"/>
    <n v="0"/>
    <n v="0"/>
    <n v="0"/>
    <n v="65"/>
    <s v="50-65"/>
    <n v="2762"/>
    <n v="0"/>
    <n v="1"/>
    <n v="0"/>
    <n v="0"/>
    <n v="0"/>
    <n v="0"/>
    <n v="0"/>
    <n v="0"/>
    <n v="1"/>
    <n v="33"/>
    <d v="2015-03-24T00:00:00"/>
    <n v="3"/>
    <s v="March"/>
    <n v="1"/>
    <s v="320,22554,Low income,991,High spender,0.0439389908663652,1,1,38,27,0,10,0,0,4,4,2,0,4,5,0,0,0,0,0,0,0,65,50-65,2762,0,1,0,0,0,0,0,0,1,33"/>
    <m/>
    <m/>
    <m/>
    <m/>
  </r>
  <r>
    <n v="183"/>
    <n v="37633"/>
    <s v="Low income"/>
    <n v="902"/>
    <s v="High spender"/>
    <n v="2.3968325671617996E-2"/>
    <n v="1"/>
    <n v="1"/>
    <n v="49"/>
    <n v="13"/>
    <n v="4"/>
    <n v="20"/>
    <n v="0"/>
    <n v="0"/>
    <n v="1"/>
    <n v="2"/>
    <n v="1"/>
    <n v="0"/>
    <n v="3"/>
    <n v="9"/>
    <n v="0"/>
    <x v="0"/>
    <n v="0"/>
    <n v="0"/>
    <n v="0"/>
    <n v="0"/>
    <n v="0"/>
    <n v="63"/>
    <s v="50-65"/>
    <n v="2806"/>
    <n v="0"/>
    <n v="1"/>
    <n v="0"/>
    <n v="0"/>
    <n v="0"/>
    <n v="0"/>
    <n v="0"/>
    <n v="0"/>
    <n v="1"/>
    <n v="36"/>
    <d v="2015-02-08T00:00:00"/>
    <n v="2"/>
    <s v="February"/>
    <n v="1"/>
    <s v="183,37633,Low income,902,High spender,0.023968325671618,1,1,49,13,4,20,0,0,1,2,1,0,3,9,0,0,0,0,0,0,0,63,50-65,2806,0,1,0,0,0,0,0,0,1,36"/>
    <m/>
    <m/>
    <m/>
    <m/>
  </r>
  <r>
    <n v="1968"/>
    <n v="22148"/>
    <s v="Low income"/>
    <n v="341"/>
    <s v="Low spender"/>
    <n v="1.5396424056348203E-2"/>
    <n v="0"/>
    <n v="0"/>
    <n v="16"/>
    <n v="15"/>
    <n v="5"/>
    <n v="14"/>
    <n v="0"/>
    <n v="4"/>
    <n v="11"/>
    <n v="1"/>
    <n v="1"/>
    <n v="0"/>
    <n v="3"/>
    <n v="7"/>
    <n v="0"/>
    <x v="0"/>
    <n v="0"/>
    <n v="0"/>
    <n v="0"/>
    <n v="0"/>
    <n v="0"/>
    <n v="37"/>
    <s v="36-50"/>
    <n v="2236"/>
    <n v="0"/>
    <n v="0"/>
    <n v="1"/>
    <n v="0"/>
    <n v="0"/>
    <n v="0"/>
    <n v="1"/>
    <n v="0"/>
    <n v="0"/>
    <n v="27"/>
    <d v="2016-08-31T00:00:00"/>
    <n v="8"/>
    <s v="August"/>
    <n v="1"/>
    <s v="1968,22148,Low income,341,Low spender,0.0153964240563482,0,0,16,15,5,14,0,4,11,1,1,0,3,7,0,0,0,0,0,0,0,37,36-50,2236,0,0,1,0,0,0,1,0,0,27"/>
    <m/>
    <m/>
    <m/>
    <m/>
  </r>
  <r>
    <n v="1866"/>
    <n v="25224"/>
    <s v="Low income"/>
    <n v="1281"/>
    <s v="High spender"/>
    <n v="5.0784966698382492E-2"/>
    <n v="1"/>
    <n v="0"/>
    <n v="36"/>
    <n v="4"/>
    <n v="9"/>
    <n v="12"/>
    <n v="11"/>
    <n v="2"/>
    <n v="8"/>
    <n v="2"/>
    <n v="1"/>
    <n v="1"/>
    <n v="3"/>
    <n v="3"/>
    <n v="0"/>
    <x v="0"/>
    <n v="0"/>
    <n v="0"/>
    <n v="0"/>
    <n v="0"/>
    <n v="0"/>
    <n v="48"/>
    <s v="36-50"/>
    <n v="2264"/>
    <n v="0"/>
    <n v="1"/>
    <n v="0"/>
    <n v="0"/>
    <n v="0"/>
    <n v="0"/>
    <n v="0"/>
    <n v="0"/>
    <n v="0"/>
    <n v="30"/>
    <d v="2016-08-03T00:00:00"/>
    <n v="8"/>
    <s v="August"/>
    <n v="1"/>
    <s v="1866,25224,Low income,1281,High spender,0.0507849666983825,1,0,36,4,9,12,11,2,8,2,1,1,3,3,0,0,0,0,0,0,0,48,36-50,2264,0,1,0,0,0,0,0,0,0,30"/>
    <m/>
    <m/>
    <m/>
    <m/>
  </r>
  <r>
    <n v="1830"/>
    <n v="27116"/>
    <s v="Low income"/>
    <n v="17"/>
    <s v="Low spender"/>
    <n v="6.2693612627231154E-4"/>
    <n v="1"/>
    <n v="1"/>
    <n v="78"/>
    <n v="12"/>
    <n v="1"/>
    <n v="21"/>
    <n v="2"/>
    <n v="2"/>
    <n v="3"/>
    <n v="2"/>
    <n v="2"/>
    <n v="0"/>
    <n v="3"/>
    <n v="7"/>
    <n v="0"/>
    <x v="0"/>
    <n v="0"/>
    <n v="0"/>
    <n v="0"/>
    <n v="0"/>
    <n v="0"/>
    <n v="59"/>
    <s v="50-65"/>
    <n v="2278"/>
    <n v="0"/>
    <n v="1"/>
    <n v="0"/>
    <n v="0"/>
    <n v="0"/>
    <n v="0"/>
    <n v="1"/>
    <n v="0"/>
    <n v="0"/>
    <n v="35"/>
    <d v="2016-07-20T00:00:00"/>
    <n v="7"/>
    <s v="July"/>
    <n v="1"/>
    <s v="1830,27116,Low income,17,Low spender,0.000626936126272312,1,1,78,12,1,21,2,2,3,2,2,0,3,7,0,0,0,0,0,0,0,59,50-65,2278,0,1,0,0,0,0,1,0,0,35"/>
    <m/>
    <m/>
    <m/>
    <m/>
  </r>
  <r>
    <n v="1817"/>
    <n v="45894"/>
    <s v="Low income"/>
    <n v="953"/>
    <s v="High spender"/>
    <n v="2.076524164378786E-2"/>
    <n v="0"/>
    <n v="2"/>
    <n v="15"/>
    <n v="27"/>
    <n v="2"/>
    <n v="7"/>
    <n v="0"/>
    <n v="2"/>
    <n v="13"/>
    <n v="1"/>
    <n v="1"/>
    <n v="0"/>
    <n v="3"/>
    <n v="5"/>
    <n v="0"/>
    <x v="0"/>
    <n v="0"/>
    <n v="0"/>
    <n v="0"/>
    <n v="0"/>
    <n v="0"/>
    <n v="46"/>
    <s v="36-50"/>
    <n v="2281"/>
    <n v="0"/>
    <n v="1"/>
    <n v="0"/>
    <n v="0"/>
    <n v="0"/>
    <n v="1"/>
    <n v="0"/>
    <n v="0"/>
    <n v="0"/>
    <n v="25"/>
    <d v="2016-07-17T00:00:00"/>
    <n v="7"/>
    <s v="July"/>
    <n v="1"/>
    <s v="1817,45894,Low income,953,High spender,0.0207652416437879,0,2,15,27,2,7,0,2,13,1,1,0,3,5,0,0,0,0,0,0,0,46,36-50,2281,0,1,0,0,0,1,0,0,0,25"/>
    <m/>
    <m/>
    <m/>
    <m/>
  </r>
  <r>
    <n v="1385"/>
    <n v="4428"/>
    <s v="Low income"/>
    <n v="889"/>
    <s v="High spender"/>
    <n v="0.20076784101174344"/>
    <n v="0"/>
    <n v="1"/>
    <n v="0"/>
    <n v="16"/>
    <n v="4"/>
    <n v="12"/>
    <n v="2"/>
    <n v="4"/>
    <n v="321"/>
    <n v="0"/>
    <n v="25"/>
    <n v="0"/>
    <n v="0"/>
    <n v="1"/>
    <n v="0"/>
    <x v="0"/>
    <n v="0"/>
    <n v="0"/>
    <n v="0"/>
    <n v="0"/>
    <n v="0"/>
    <n v="51"/>
    <s v="50-65"/>
    <n v="2426"/>
    <n v="0"/>
    <n v="1"/>
    <n v="0"/>
    <n v="0"/>
    <n v="0"/>
    <n v="0"/>
    <n v="1"/>
    <n v="0"/>
    <n v="0"/>
    <n v="-283"/>
    <d v="2016-02-23T00:00:00"/>
    <n v="2"/>
    <s v="February"/>
    <n v="1"/>
    <s v="1385,4428,Low income,889,High spender,0.200767841011743,0,1,0,16,4,12,2,4,321,0,25,0,0,1,0,0,0,0,0,0,0,51,50-65,2426,0,1,0,0,0,0,1,0,0,-283"/>
    <m/>
    <m/>
    <m/>
    <m/>
  </r>
  <r>
    <n v="1121"/>
    <n v="45146"/>
    <s v="Low income"/>
    <n v="1419"/>
    <s v="High spender"/>
    <n v="3.1431356044832319E-2"/>
    <n v="1"/>
    <n v="1"/>
    <n v="28"/>
    <n v="33"/>
    <n v="0"/>
    <n v="5"/>
    <n v="0"/>
    <n v="0"/>
    <n v="15"/>
    <n v="2"/>
    <n v="1"/>
    <n v="1"/>
    <n v="2"/>
    <n v="4"/>
    <n v="0"/>
    <x v="0"/>
    <n v="0"/>
    <n v="0"/>
    <n v="0"/>
    <n v="0"/>
    <n v="0"/>
    <n v="57"/>
    <s v="50-65"/>
    <n v="2508"/>
    <n v="1"/>
    <n v="0"/>
    <n v="0"/>
    <n v="0"/>
    <n v="0"/>
    <n v="0"/>
    <n v="1"/>
    <n v="0"/>
    <n v="0"/>
    <n v="23"/>
    <d v="2015-12-03T00:00:00"/>
    <n v="12"/>
    <s v="December"/>
    <n v="1"/>
    <s v="1121,45146,Low income,1419,High spender,0.0314313560448323,1,1,28,33,0,5,0,0,15,2,1,1,2,4,0,0,0,0,0,0,0,57,50-65,2508,1,0,0,0,0,0,1,0,0,23"/>
    <m/>
    <m/>
    <m/>
    <m/>
  </r>
  <r>
    <n v="1075"/>
    <n v="45889"/>
    <s v="Low income"/>
    <n v="1412"/>
    <s v="High spender"/>
    <n v="3.0769901283532002E-2"/>
    <n v="0"/>
    <n v="1"/>
    <n v="42"/>
    <n v="31"/>
    <n v="0"/>
    <n v="6"/>
    <n v="0"/>
    <n v="1"/>
    <n v="8"/>
    <n v="1"/>
    <n v="1"/>
    <n v="0"/>
    <n v="3"/>
    <n v="6"/>
    <n v="0"/>
    <x v="0"/>
    <n v="0"/>
    <n v="0"/>
    <n v="0"/>
    <n v="0"/>
    <n v="0"/>
    <n v="40"/>
    <s v="36-50"/>
    <n v="2521"/>
    <n v="0"/>
    <n v="0"/>
    <n v="1"/>
    <n v="0"/>
    <n v="0"/>
    <n v="1"/>
    <n v="0"/>
    <n v="0"/>
    <n v="0"/>
    <n v="30"/>
    <d v="2015-11-20T00:00:00"/>
    <n v="11"/>
    <s v="November"/>
    <n v="1"/>
    <s v="1075,45889,Low income,1412,High spender,0.030769901283532,0,1,42,31,0,6,0,1,8,1,1,0,3,6,0,0,0,0,0,0,0,40,36-50,2521,0,0,1,0,0,1,0,0,0,30"/>
    <m/>
    <m/>
    <m/>
    <m/>
  </r>
  <r>
    <n v="912"/>
    <n v="54432"/>
    <s v="High income"/>
    <n v="43"/>
    <s v="Low spender"/>
    <n v="7.8997648442092889E-4"/>
    <n v="2"/>
    <n v="1"/>
    <n v="37"/>
    <n v="33"/>
    <n v="0"/>
    <n v="5"/>
    <n v="0"/>
    <n v="0"/>
    <n v="0"/>
    <n v="1"/>
    <n v="1"/>
    <n v="0"/>
    <n v="3"/>
    <n v="4"/>
    <n v="0"/>
    <x v="0"/>
    <n v="0"/>
    <n v="0"/>
    <n v="0"/>
    <n v="0"/>
    <n v="0"/>
    <n v="70"/>
    <s v="66+"/>
    <n v="2575"/>
    <n v="0"/>
    <n v="1"/>
    <n v="0"/>
    <n v="0"/>
    <n v="0"/>
    <n v="0"/>
    <n v="0"/>
    <n v="0"/>
    <n v="1"/>
    <n v="38"/>
    <d v="2015-09-27T00:00:00"/>
    <n v="9"/>
    <s v="September"/>
    <n v="1"/>
    <s v="912,54432,High income,43,Low spender,0.000789976484420929,2,1,37,33,0,5,0,0,0,1,1,0,3,4,0,0,0,0,0,0,0,70,66+,2575,0,1,0,0,0,0,0,0,1,38"/>
    <m/>
    <m/>
    <m/>
    <m/>
  </r>
  <r>
    <n v="854"/>
    <n v="21359"/>
    <s v="Low income"/>
    <n v="1412"/>
    <s v="High spender"/>
    <n v="6.610796385598576E-2"/>
    <n v="1"/>
    <n v="0"/>
    <n v="1"/>
    <n v="12"/>
    <n v="2"/>
    <n v="17"/>
    <n v="6"/>
    <n v="1"/>
    <n v="10"/>
    <n v="2"/>
    <n v="2"/>
    <n v="0"/>
    <n v="3"/>
    <n v="8"/>
    <n v="0"/>
    <x v="0"/>
    <n v="0"/>
    <n v="0"/>
    <n v="0"/>
    <n v="0"/>
    <n v="1"/>
    <n v="48"/>
    <s v="36-50"/>
    <n v="2594"/>
    <n v="0"/>
    <n v="0"/>
    <n v="1"/>
    <n v="0"/>
    <n v="0"/>
    <n v="0"/>
    <n v="1"/>
    <n v="0"/>
    <n v="0"/>
    <n v="28"/>
    <d v="2015-09-08T00:00:00"/>
    <n v="9"/>
    <s v="September"/>
    <n v="1"/>
    <s v="854,21359,Low income,1412,High spender,0.0661079638559858,1,0,1,12,2,17,6,1,10,2,2,0,3,8,0,0,0,0,0,0,1,48,36-50,2594,0,0,1,0,0,0,1,0,0,28"/>
    <m/>
    <m/>
    <m/>
    <m/>
  </r>
  <r>
    <n v="719"/>
    <n v="32871"/>
    <s v="Low income"/>
    <n v="1408"/>
    <s v="High spender"/>
    <n v="4.2834109093121596E-2"/>
    <n v="1"/>
    <n v="1"/>
    <n v="28"/>
    <n v="22"/>
    <n v="2"/>
    <n v="12"/>
    <n v="0"/>
    <n v="2"/>
    <n v="5"/>
    <n v="1"/>
    <n v="1"/>
    <n v="0"/>
    <n v="3"/>
    <n v="4"/>
    <n v="0"/>
    <x v="0"/>
    <n v="0"/>
    <n v="0"/>
    <n v="0"/>
    <n v="0"/>
    <n v="0"/>
    <n v="69"/>
    <s v="66+"/>
    <n v="2636"/>
    <n v="0"/>
    <n v="1"/>
    <n v="0"/>
    <n v="0"/>
    <n v="0"/>
    <n v="0"/>
    <n v="1"/>
    <n v="0"/>
    <n v="0"/>
    <n v="33"/>
    <d v="2015-07-28T00:00:00"/>
    <n v="7"/>
    <s v="July"/>
    <n v="1"/>
    <s v="719,32871,Low income,1408,High spender,0.0428341090931216,1,1,28,22,2,12,0,2,5,1,1,0,3,4,0,0,0,0,0,0,0,69,66+,2636,0,1,0,0,0,0,1,0,0,33"/>
    <m/>
    <m/>
    <m/>
    <m/>
  </r>
  <r>
    <n v="678"/>
    <n v="30081"/>
    <s v="Low income"/>
    <n v="1402"/>
    <s v="High spender"/>
    <n v="4.6607493101958046E-2"/>
    <n v="0"/>
    <n v="1"/>
    <n v="27"/>
    <n v="36"/>
    <n v="0"/>
    <n v="2"/>
    <n v="0"/>
    <n v="0"/>
    <n v="4"/>
    <n v="1"/>
    <n v="1"/>
    <n v="0"/>
    <n v="3"/>
    <n v="7"/>
    <n v="0"/>
    <x v="0"/>
    <n v="0"/>
    <n v="0"/>
    <n v="0"/>
    <n v="0"/>
    <n v="0"/>
    <n v="59"/>
    <s v="50-65"/>
    <n v="2652"/>
    <n v="0"/>
    <n v="0"/>
    <n v="1"/>
    <n v="0"/>
    <n v="0"/>
    <n v="0"/>
    <n v="1"/>
    <n v="0"/>
    <n v="0"/>
    <n v="34"/>
    <d v="2015-07-12T00:00:00"/>
    <n v="7"/>
    <s v="July"/>
    <n v="1"/>
    <s v="678,30081,Low income,1402,High spender,0.046607493101958,0,1,27,36,0,2,0,0,4,1,1,0,3,7,0,0,0,0,0,0,0,59,50-65,2652,0,0,1,0,0,0,1,0,0,34"/>
    <m/>
    <m/>
    <m/>
    <m/>
  </r>
  <r>
    <n v="638"/>
    <n v="35441"/>
    <s v="Low income"/>
    <n v="1400"/>
    <s v="High spender"/>
    <n v="3.9502271380604387E-2"/>
    <n v="1"/>
    <n v="1"/>
    <n v="94"/>
    <n v="25"/>
    <n v="1"/>
    <n v="9"/>
    <n v="2"/>
    <n v="1"/>
    <n v="1"/>
    <n v="2"/>
    <n v="1"/>
    <n v="0"/>
    <n v="3"/>
    <n v="8"/>
    <n v="0"/>
    <x v="0"/>
    <n v="0"/>
    <n v="0"/>
    <n v="0"/>
    <n v="0"/>
    <n v="0"/>
    <n v="53"/>
    <s v="50-65"/>
    <n v="2659"/>
    <n v="0"/>
    <n v="1"/>
    <n v="0"/>
    <n v="0"/>
    <n v="0"/>
    <n v="0"/>
    <n v="1"/>
    <n v="0"/>
    <n v="0"/>
    <n v="37"/>
    <d v="2015-07-05T00:00:00"/>
    <n v="7"/>
    <s v="July"/>
    <n v="1"/>
    <s v="638,35441,Low income,1400,High spender,0.0395022713806044,1,1,94,25,1,9,2,1,1,2,1,0,3,8,0,0,0,0,0,0,0,53,50-65,2659,0,1,0,0,0,0,1,0,0,37"/>
    <m/>
    <m/>
    <m/>
    <m/>
  </r>
  <r>
    <n v="2198"/>
    <n v="35682"/>
    <s v="Low income"/>
    <n v="213"/>
    <s v="Low spender"/>
    <n v="5.9693963342861943E-3"/>
    <n v="1"/>
    <n v="0"/>
    <n v="34"/>
    <n v="23"/>
    <n v="0"/>
    <n v="8"/>
    <n v="6"/>
    <n v="2"/>
    <n v="18"/>
    <n v="1"/>
    <n v="1"/>
    <n v="1"/>
    <n v="3"/>
    <n v="2"/>
    <n v="0"/>
    <x v="0"/>
    <n v="0"/>
    <n v="0"/>
    <n v="0"/>
    <n v="0"/>
    <n v="0"/>
    <n v="50"/>
    <s v="36-50"/>
    <n v="2161"/>
    <n v="1"/>
    <n v="0"/>
    <n v="0"/>
    <n v="0"/>
    <n v="0"/>
    <n v="0"/>
    <n v="0"/>
    <n v="0"/>
    <n v="1"/>
    <n v="21"/>
    <d v="2016-11-14T00:00:00"/>
    <n v="11"/>
    <s v="November"/>
    <n v="1"/>
    <s v="2198,35682,Low income,213,Low spender,0.00596939633428619,1,0,34,23,0,8,6,2,18,1,1,1,3,2,0,0,0,0,0,0,0,50,36-50,2161,1,0,0,0,0,0,0,0,1,21"/>
    <m/>
    <m/>
    <m/>
    <m/>
  </r>
  <r>
    <n v="2196"/>
    <n v="48794"/>
    <s v="Low income"/>
    <n v="63"/>
    <s v="Low spender"/>
    <n v="1.2911423535680617E-3"/>
    <n v="1"/>
    <n v="1"/>
    <n v="97"/>
    <n v="25"/>
    <n v="0"/>
    <n v="11"/>
    <n v="3"/>
    <n v="0"/>
    <n v="15"/>
    <n v="1"/>
    <n v="1"/>
    <n v="0"/>
    <n v="3"/>
    <n v="4"/>
    <n v="0"/>
    <x v="0"/>
    <n v="0"/>
    <n v="0"/>
    <n v="0"/>
    <n v="0"/>
    <n v="0"/>
    <n v="67"/>
    <s v="66+"/>
    <n v="2162"/>
    <n v="0"/>
    <n v="0"/>
    <n v="0"/>
    <n v="1"/>
    <n v="0"/>
    <n v="0"/>
    <n v="1"/>
    <n v="0"/>
    <n v="0"/>
    <n v="24"/>
    <d v="2016-11-13T00:00:00"/>
    <n v="11"/>
    <s v="November"/>
    <n v="1"/>
    <s v="2196,48794,Low income,63,Low spender,0.00129114235356806,1,1,97,25,0,11,3,0,15,1,1,0,3,4,0,0,0,0,0,0,0,67,66+,2162,0,0,0,1,0,0,1,0,0,24"/>
    <m/>
    <m/>
    <m/>
    <m/>
  </r>
  <r>
    <n v="2151"/>
    <n v="46094"/>
    <s v="Low income"/>
    <n v="1571"/>
    <s v="High spender"/>
    <n v="3.4082527010022998E-2"/>
    <n v="1"/>
    <n v="1"/>
    <n v="62"/>
    <n v="12"/>
    <n v="2"/>
    <n v="20"/>
    <n v="3"/>
    <n v="2"/>
    <n v="5"/>
    <n v="1"/>
    <n v="1"/>
    <n v="0"/>
    <n v="3"/>
    <n v="7"/>
    <n v="0"/>
    <x v="0"/>
    <n v="0"/>
    <n v="0"/>
    <n v="0"/>
    <n v="0"/>
    <n v="0"/>
    <n v="47"/>
    <s v="36-50"/>
    <n v="2178"/>
    <n v="0"/>
    <n v="1"/>
    <n v="0"/>
    <n v="0"/>
    <n v="0"/>
    <n v="1"/>
    <n v="0"/>
    <n v="0"/>
    <n v="0"/>
    <n v="34"/>
    <d v="2016-10-28T00:00:00"/>
    <n v="10"/>
    <s v="October"/>
    <n v="1"/>
    <s v="2151,46094,Low income,1571,High spender,0.034082527010023,1,1,62,12,2,20,3,2,5,1,1,0,3,7,0,0,0,0,0,0,0,47,36-50,2178,0,1,0,0,0,1,0,0,0,34"/>
    <m/>
    <m/>
    <m/>
    <m/>
  </r>
  <r>
    <n v="2148"/>
    <n v="48006"/>
    <s v="Low income"/>
    <n v="1383"/>
    <s v="High spender"/>
    <n v="2.8808898887639045E-2"/>
    <n v="1"/>
    <n v="1"/>
    <n v="55"/>
    <n v="23"/>
    <n v="0"/>
    <n v="11"/>
    <n v="3"/>
    <n v="2"/>
    <n v="2"/>
    <n v="1"/>
    <n v="1"/>
    <n v="0"/>
    <n v="3"/>
    <n v="6"/>
    <n v="0"/>
    <x v="0"/>
    <n v="0"/>
    <n v="0"/>
    <n v="0"/>
    <n v="0"/>
    <n v="0"/>
    <n v="55"/>
    <s v="50-65"/>
    <n v="2179"/>
    <n v="0"/>
    <n v="1"/>
    <n v="0"/>
    <n v="0"/>
    <n v="0"/>
    <n v="0"/>
    <n v="1"/>
    <n v="0"/>
    <n v="0"/>
    <n v="37"/>
    <d v="2016-10-27T00:00:00"/>
    <n v="10"/>
    <s v="October"/>
    <n v="1"/>
    <s v="2148,48006,Low income,1383,High spender,0.028808898887639,1,1,55,23,0,11,3,2,2,1,1,0,3,6,0,0,0,0,0,0,0,55,50-65,2179,0,1,0,0,0,0,1,0,0,37"/>
    <m/>
    <m/>
    <m/>
    <m/>
  </r>
  <r>
    <n v="1985"/>
    <n v="49638"/>
    <s v="Low income"/>
    <n v="1376"/>
    <s v="High spender"/>
    <n v="2.7720697852451751E-2"/>
    <n v="0"/>
    <n v="1"/>
    <n v="71"/>
    <n v="18"/>
    <n v="10"/>
    <n v="3"/>
    <n v="3"/>
    <n v="5"/>
    <n v="0"/>
    <n v="1"/>
    <n v="1"/>
    <n v="0"/>
    <n v="3"/>
    <n v="2"/>
    <n v="0"/>
    <x v="0"/>
    <n v="0"/>
    <n v="0"/>
    <n v="0"/>
    <n v="0"/>
    <n v="0"/>
    <n v="68"/>
    <s v="66+"/>
    <n v="2230"/>
    <n v="1"/>
    <n v="0"/>
    <n v="0"/>
    <n v="0"/>
    <n v="0"/>
    <n v="0"/>
    <n v="1"/>
    <n v="0"/>
    <n v="0"/>
    <n v="39"/>
    <d v="2016-09-06T00:00:00"/>
    <n v="9"/>
    <s v="September"/>
    <n v="1"/>
    <s v="1985,49638,Low income,1376,High spender,0.0277206978524518,0,1,71,18,10,3,3,5,0,1,1,0,3,2,0,0,0,0,0,0,0,68,66+,2230,1,0,0,0,0,0,1,0,0,39"/>
    <m/>
    <m/>
    <m/>
    <m/>
  </r>
  <r>
    <n v="1885"/>
    <n v="53204"/>
    <s v="High income"/>
    <n v="1270"/>
    <s v="High spender"/>
    <n v="2.3870385685286821E-2"/>
    <n v="1"/>
    <n v="1"/>
    <n v="40"/>
    <n v="29"/>
    <n v="0"/>
    <n v="8"/>
    <n v="2"/>
    <n v="0"/>
    <n v="6"/>
    <n v="1"/>
    <n v="1"/>
    <n v="0"/>
    <n v="3"/>
    <n v="4"/>
    <n v="0"/>
    <x v="0"/>
    <n v="0"/>
    <n v="0"/>
    <n v="0"/>
    <n v="0"/>
    <n v="0"/>
    <n v="44"/>
    <s v="36-50"/>
    <n v="2260"/>
    <n v="0"/>
    <n v="1"/>
    <n v="0"/>
    <n v="0"/>
    <n v="0"/>
    <n v="0"/>
    <n v="0"/>
    <n v="1"/>
    <n v="0"/>
    <n v="33"/>
    <d v="2016-08-07T00:00:00"/>
    <n v="8"/>
    <s v="August"/>
    <n v="1"/>
    <s v="1885,53204,High income,1270,High spender,0.0238703856852868,1,1,40,29,0,8,2,0,6,1,1,0,3,4,0,0,0,0,0,0,0,44,36-50,2260,0,1,0,0,0,0,0,1,0,33"/>
    <m/>
    <m/>
    <m/>
    <m/>
  </r>
  <r>
    <n v="1829"/>
    <n v="38887"/>
    <s v="Low income"/>
    <n v="1376"/>
    <s v="High spender"/>
    <n v="3.5384575822254224E-2"/>
    <n v="1"/>
    <n v="0"/>
    <n v="17"/>
    <n v="25"/>
    <n v="1"/>
    <n v="13"/>
    <n v="0"/>
    <n v="0"/>
    <n v="3"/>
    <n v="1"/>
    <n v="1"/>
    <n v="0"/>
    <n v="3"/>
    <n v="7"/>
    <n v="0"/>
    <x v="0"/>
    <n v="0"/>
    <n v="0"/>
    <n v="0"/>
    <n v="0"/>
    <n v="0"/>
    <n v="48"/>
    <s v="36-50"/>
    <n v="2278"/>
    <n v="0"/>
    <n v="0"/>
    <n v="0"/>
    <n v="1"/>
    <n v="0"/>
    <n v="0"/>
    <n v="0"/>
    <n v="0"/>
    <n v="1"/>
    <n v="36"/>
    <d v="2016-07-20T00:00:00"/>
    <n v="7"/>
    <s v="July"/>
    <n v="1"/>
    <s v="1829,38887,Low income,1376,High spender,0.0353845758222542,1,0,17,25,1,13,0,0,3,1,1,0,3,7,0,0,0,0,0,0,0,48,36-50,2278,0,0,0,1,0,0,0,0,1,36"/>
    <m/>
    <m/>
    <m/>
    <m/>
  </r>
  <r>
    <n v="1808"/>
    <n v="39722"/>
    <s v="Low income"/>
    <n v="41"/>
    <s v="Low spender"/>
    <n v="1.0321736065656312E-3"/>
    <n v="0"/>
    <n v="1"/>
    <n v="92"/>
    <n v="32"/>
    <n v="0"/>
    <n v="5"/>
    <n v="2"/>
    <n v="0"/>
    <n v="8"/>
    <n v="2"/>
    <n v="2"/>
    <n v="0"/>
    <n v="3"/>
    <n v="5"/>
    <n v="0"/>
    <x v="0"/>
    <n v="0"/>
    <n v="0"/>
    <n v="0"/>
    <n v="0"/>
    <n v="0"/>
    <n v="67"/>
    <s v="66+"/>
    <n v="2284"/>
    <n v="0"/>
    <n v="1"/>
    <n v="0"/>
    <n v="0"/>
    <n v="0"/>
    <n v="0"/>
    <n v="1"/>
    <n v="0"/>
    <n v="0"/>
    <n v="31"/>
    <d v="2016-07-14T00:00:00"/>
    <n v="7"/>
    <s v="July"/>
    <n v="1"/>
    <s v="1808,39722,Low income,41,Low spender,0.00103217360656563,0,1,92,32,0,5,2,0,8,2,2,0,3,5,0,0,0,0,0,0,0,67,66+,2284,0,1,0,0,0,0,1,0,0,31"/>
    <m/>
    <m/>
    <m/>
    <m/>
  </r>
  <r>
    <n v="1790"/>
    <n v="40451"/>
    <s v="Low income"/>
    <n v="66"/>
    <s v="Low spender"/>
    <n v="1.6316036686361277E-3"/>
    <n v="0"/>
    <n v="2"/>
    <n v="54"/>
    <n v="35"/>
    <n v="0"/>
    <n v="4"/>
    <n v="0"/>
    <n v="0"/>
    <n v="10"/>
    <n v="1"/>
    <n v="1"/>
    <n v="1"/>
    <n v="2"/>
    <n v="5"/>
    <n v="0"/>
    <x v="0"/>
    <n v="1"/>
    <n v="0"/>
    <n v="0"/>
    <n v="0"/>
    <n v="0"/>
    <n v="63"/>
    <s v="50-65"/>
    <n v="2292"/>
    <n v="0"/>
    <n v="0"/>
    <n v="0"/>
    <n v="1"/>
    <n v="0"/>
    <n v="0"/>
    <n v="0"/>
    <n v="0"/>
    <n v="1"/>
    <n v="29"/>
    <d v="2016-07-06T00:00:00"/>
    <n v="7"/>
    <s v="July"/>
    <n v="1"/>
    <s v="1790,40451,Low income,66,Low spender,0.00163160366863613,0,2,54,35,0,4,0,0,10,1,1,1,2,5,0,0,1,0,0,0,0,63,50-65,2292,0,0,0,1,0,0,0,0,1,29"/>
    <m/>
    <m/>
    <m/>
    <m/>
  </r>
  <r>
    <n v="1791"/>
    <n v="54132"/>
    <s v="High income"/>
    <n v="1872"/>
    <s v="High spender"/>
    <n v="3.4582132564841501E-2"/>
    <n v="0"/>
    <n v="1"/>
    <n v="81"/>
    <n v="30"/>
    <n v="1"/>
    <n v="8"/>
    <n v="0"/>
    <n v="0"/>
    <n v="3"/>
    <n v="1"/>
    <n v="1"/>
    <n v="0"/>
    <n v="3"/>
    <n v="7"/>
    <n v="0"/>
    <x v="0"/>
    <n v="0"/>
    <n v="0"/>
    <n v="0"/>
    <n v="0"/>
    <n v="0"/>
    <n v="51"/>
    <s v="50-65"/>
    <n v="2292"/>
    <n v="0"/>
    <n v="0"/>
    <n v="0"/>
    <n v="1"/>
    <n v="0"/>
    <n v="0"/>
    <n v="0"/>
    <n v="0"/>
    <n v="1"/>
    <n v="36"/>
    <d v="2016-07-06T00:00:00"/>
    <n v="7"/>
    <s v="July"/>
    <n v="1"/>
    <s v="1791,54132,High income,1872,High spender,0.0345821325648415,0,1,81,30,1,8,0,0,3,1,1,0,3,7,0,0,0,0,0,0,0,51,50-65,2292,0,0,0,1,0,0,0,0,1,36"/>
    <m/>
    <m/>
    <m/>
    <m/>
  </r>
  <r>
    <n v="1616"/>
    <n v="51124"/>
    <s v="Low income"/>
    <n v="563"/>
    <s v="Low spender"/>
    <n v="1.1012440341131366E-2"/>
    <n v="1"/>
    <n v="1"/>
    <n v="79"/>
    <n v="26"/>
    <n v="1"/>
    <n v="11"/>
    <n v="0"/>
    <n v="1"/>
    <n v="4"/>
    <n v="2"/>
    <n v="1"/>
    <n v="0"/>
    <n v="3"/>
    <n v="3"/>
    <n v="0"/>
    <x v="0"/>
    <n v="0"/>
    <n v="0"/>
    <n v="0"/>
    <n v="0"/>
    <n v="0"/>
    <n v="65"/>
    <s v="50-65"/>
    <n v="2352"/>
    <n v="0"/>
    <n v="0"/>
    <n v="1"/>
    <n v="0"/>
    <n v="0"/>
    <n v="0"/>
    <n v="0"/>
    <n v="1"/>
    <n v="0"/>
    <n v="35"/>
    <d v="2016-05-07T00:00:00"/>
    <n v="5"/>
    <s v="May"/>
    <n v="1"/>
    <s v="1616,51124,Low income,563,Low spender,0.0110124403411314,1,1,79,26,1,11,0,1,4,2,1,0,3,3,0,0,0,0,0,0,0,65,50-65,2352,0,0,1,0,0,0,0,1,0,35"/>
    <m/>
    <m/>
    <m/>
    <m/>
  </r>
  <r>
    <n v="1598"/>
    <n v="42403"/>
    <s v="Low income"/>
    <n v="45"/>
    <s v="Low spender"/>
    <n v="1.0612456665801948E-3"/>
    <n v="1"/>
    <n v="0"/>
    <n v="18"/>
    <n v="22"/>
    <n v="1"/>
    <n v="11"/>
    <n v="0"/>
    <n v="5"/>
    <n v="3"/>
    <n v="1"/>
    <n v="1"/>
    <n v="0"/>
    <n v="3"/>
    <n v="8"/>
    <n v="0"/>
    <x v="0"/>
    <n v="0"/>
    <n v="0"/>
    <n v="0"/>
    <n v="0"/>
    <n v="0"/>
    <n v="49"/>
    <s v="36-50"/>
    <n v="2359"/>
    <n v="0"/>
    <n v="1"/>
    <n v="0"/>
    <n v="0"/>
    <n v="0"/>
    <n v="0"/>
    <n v="0"/>
    <n v="0"/>
    <n v="1"/>
    <n v="36"/>
    <d v="2016-04-30T00:00:00"/>
    <n v="4"/>
    <s v="April"/>
    <n v="1"/>
    <s v="1598,42403,Low income,45,Low spender,0.00106124566658019,1,0,18,22,1,11,0,5,3,1,1,0,3,8,0,0,0,0,0,0,0,49,36-50,2359,0,1,0,0,0,0,0,0,1,36"/>
    <m/>
    <m/>
    <m/>
    <m/>
  </r>
  <r>
    <n v="1586"/>
    <n v="29604"/>
    <s v="Low income"/>
    <n v="1367"/>
    <s v="High spender"/>
    <n v="4.617619240643156E-2"/>
    <n v="1"/>
    <n v="0"/>
    <n v="88"/>
    <n v="7"/>
    <n v="6"/>
    <n v="13"/>
    <n v="7"/>
    <n v="6"/>
    <n v="14"/>
    <n v="1"/>
    <n v="1"/>
    <n v="0"/>
    <n v="3"/>
    <n v="9"/>
    <n v="0"/>
    <x v="0"/>
    <n v="1"/>
    <n v="0"/>
    <n v="0"/>
    <n v="0"/>
    <n v="0"/>
    <n v="32"/>
    <s v="24-35"/>
    <n v="2362"/>
    <n v="0"/>
    <n v="0"/>
    <n v="0"/>
    <n v="1"/>
    <n v="0"/>
    <n v="0"/>
    <n v="1"/>
    <n v="0"/>
    <n v="0"/>
    <n v="25"/>
    <d v="2016-04-27T00:00:00"/>
    <n v="4"/>
    <s v="April"/>
    <n v="1"/>
    <s v="1586,29604,Low income,1367,High spender,0.0461761924064316,1,0,88,7,6,13,7,6,14,1,1,0,3,9,0,0,1,0,0,0,0,32,24-35,2362,0,0,0,1,0,0,1,0,0,25"/>
    <m/>
    <m/>
    <m/>
    <m/>
  </r>
  <r>
    <n v="1559"/>
    <n v="38643"/>
    <s v="Low income"/>
    <n v="1429"/>
    <s v="High spender"/>
    <n v="3.6979530574748336E-2"/>
    <n v="1"/>
    <n v="1"/>
    <n v="45"/>
    <n v="22"/>
    <n v="2"/>
    <n v="14"/>
    <n v="0"/>
    <n v="1"/>
    <n v="10"/>
    <n v="2"/>
    <n v="2"/>
    <n v="0"/>
    <n v="3"/>
    <n v="7"/>
    <n v="0"/>
    <x v="0"/>
    <n v="0"/>
    <n v="0"/>
    <n v="0"/>
    <n v="1"/>
    <n v="0"/>
    <n v="42"/>
    <s v="36-50"/>
    <n v="2371"/>
    <n v="0"/>
    <n v="0"/>
    <n v="1"/>
    <n v="0"/>
    <n v="0"/>
    <n v="0"/>
    <n v="1"/>
    <n v="0"/>
    <n v="0"/>
    <n v="29"/>
    <d v="2016-04-18T00:00:00"/>
    <n v="4"/>
    <s v="April"/>
    <n v="1"/>
    <s v="1559,38643,Low income,1429,High spender,0.0369795305747483,1,1,45,22,2,14,0,1,10,2,2,0,3,7,0,0,0,0,0,1,0,42,36-50,2371,0,0,1,0,0,0,1,0,0,29"/>
    <m/>
    <m/>
    <m/>
    <m/>
  </r>
  <r>
    <n v="1548"/>
    <n v="41967"/>
    <s v="Low income"/>
    <n v="1360"/>
    <s v="High spender"/>
    <n v="3.2406414563823954E-2"/>
    <n v="1"/>
    <n v="1"/>
    <n v="66"/>
    <n v="23"/>
    <n v="4"/>
    <n v="10"/>
    <n v="0"/>
    <n v="2"/>
    <n v="15"/>
    <n v="1"/>
    <n v="1"/>
    <n v="0"/>
    <n v="3"/>
    <n v="4"/>
    <n v="0"/>
    <x v="0"/>
    <n v="0"/>
    <n v="0"/>
    <n v="0"/>
    <n v="0"/>
    <n v="0"/>
    <n v="39"/>
    <s v="36-50"/>
    <n v="2377"/>
    <n v="0"/>
    <n v="0"/>
    <n v="1"/>
    <n v="0"/>
    <n v="0"/>
    <n v="0"/>
    <n v="1"/>
    <n v="0"/>
    <n v="0"/>
    <n v="24"/>
    <d v="2016-04-12T00:00:00"/>
    <n v="4"/>
    <s v="April"/>
    <n v="1"/>
    <s v="1548,41967,Low income,1360,High spender,0.032406414563824,1,1,66,23,4,10,0,2,15,1,1,0,3,4,0,0,0,0,0,0,0,39,36-50,2377,0,0,1,0,0,0,1,0,0,24"/>
    <m/>
    <m/>
    <m/>
    <m/>
  </r>
  <r>
    <n v="1454"/>
    <n v="34043"/>
    <s v="Low income"/>
    <n v="310"/>
    <s v="Low spender"/>
    <n v="9.1061304820374226E-3"/>
    <n v="1"/>
    <n v="0"/>
    <n v="97"/>
    <n v="20"/>
    <n v="2"/>
    <n v="14"/>
    <n v="3"/>
    <n v="0"/>
    <n v="10"/>
    <n v="1"/>
    <n v="2"/>
    <n v="0"/>
    <n v="2"/>
    <n v="9"/>
    <n v="0"/>
    <x v="0"/>
    <n v="0"/>
    <n v="0"/>
    <n v="0"/>
    <n v="0"/>
    <n v="0"/>
    <n v="42"/>
    <s v="36-50"/>
    <n v="2406"/>
    <n v="0"/>
    <n v="0"/>
    <n v="0"/>
    <n v="1"/>
    <n v="0"/>
    <n v="0"/>
    <n v="0"/>
    <n v="0"/>
    <n v="1"/>
    <n v="29"/>
    <d v="2016-03-14T00:00:00"/>
    <n v="3"/>
    <s v="March"/>
    <n v="1"/>
    <s v="1454,34043,Low income,310,Low spender,0.00910613048203742,1,0,97,20,2,14,3,0,10,1,2,0,2,9,0,0,0,0,0,0,0,42,36-50,2406,0,0,0,1,0,0,0,0,1,29"/>
    <m/>
    <m/>
    <m/>
    <m/>
  </r>
  <r>
    <n v="1425"/>
    <n v="33569"/>
    <s v="Low income"/>
    <n v="1092"/>
    <s v="High spender"/>
    <n v="3.2530012809437278E-2"/>
    <n v="1"/>
    <n v="0"/>
    <n v="10"/>
    <n v="16"/>
    <n v="2"/>
    <n v="18"/>
    <n v="3"/>
    <n v="0"/>
    <n v="24"/>
    <n v="1"/>
    <n v="1"/>
    <n v="1"/>
    <n v="2"/>
    <n v="8"/>
    <n v="0"/>
    <x v="0"/>
    <n v="1"/>
    <n v="0"/>
    <n v="0"/>
    <n v="0"/>
    <n v="1"/>
    <n v="37"/>
    <s v="36-50"/>
    <n v="2415"/>
    <n v="0"/>
    <n v="1"/>
    <n v="0"/>
    <n v="0"/>
    <n v="0"/>
    <n v="0"/>
    <n v="0"/>
    <n v="0"/>
    <n v="1"/>
    <n v="15"/>
    <d v="2016-03-05T00:00:00"/>
    <n v="3"/>
    <s v="March"/>
    <n v="1"/>
    <s v="1425,33569,Low income,1092,High spender,0.0325300128094373,1,0,10,16,2,18,3,0,24,1,1,1,2,8,0,0,1,0,0,0,1,37,36-50,2415,0,1,0,0,0,0,0,0,1,15"/>
    <m/>
    <m/>
    <m/>
    <m/>
  </r>
  <r>
    <n v="1331"/>
    <n v="17459"/>
    <s v="Low income"/>
    <n v="962"/>
    <s v="High spender"/>
    <n v="5.5100521221146684E-2"/>
    <n v="1"/>
    <n v="0"/>
    <n v="12"/>
    <n v="6"/>
    <n v="4"/>
    <n v="16"/>
    <n v="3"/>
    <n v="10"/>
    <n v="30"/>
    <n v="3"/>
    <n v="3"/>
    <n v="1"/>
    <n v="2"/>
    <n v="7"/>
    <n v="0"/>
    <x v="0"/>
    <n v="0"/>
    <n v="0"/>
    <n v="0"/>
    <n v="0"/>
    <n v="1"/>
    <n v="45"/>
    <s v="36-50"/>
    <n v="2442"/>
    <n v="0"/>
    <n v="0"/>
    <n v="0"/>
    <n v="1"/>
    <n v="0"/>
    <n v="0"/>
    <n v="0"/>
    <n v="1"/>
    <n v="0"/>
    <n v="9"/>
    <d v="2016-02-07T00:00:00"/>
    <n v="2"/>
    <s v="February"/>
    <n v="1"/>
    <s v="1331,17459,Low income,962,High spender,0.0551005212211467,1,0,12,6,4,16,3,10,30,3,3,1,2,7,0,0,0,0,0,0,1,45,36-50,2442,0,0,0,1,0,0,0,1,0,9"/>
    <m/>
    <m/>
    <m/>
    <m/>
  </r>
  <r>
    <n v="1155"/>
    <n v="54072"/>
    <s v="High income"/>
    <n v="1021"/>
    <s v="High spender"/>
    <n v="1.8882231099275042E-2"/>
    <n v="1"/>
    <n v="1"/>
    <n v="71"/>
    <n v="35"/>
    <n v="0"/>
    <n v="4"/>
    <n v="0"/>
    <n v="0"/>
    <n v="0"/>
    <n v="1"/>
    <n v="2"/>
    <n v="0"/>
    <n v="2"/>
    <n v="8"/>
    <n v="0"/>
    <x v="0"/>
    <n v="0"/>
    <n v="0"/>
    <n v="0"/>
    <n v="0"/>
    <n v="0"/>
    <n v="57"/>
    <s v="50-65"/>
    <n v="2496"/>
    <n v="0"/>
    <n v="1"/>
    <n v="0"/>
    <n v="0"/>
    <n v="0"/>
    <n v="0"/>
    <n v="0"/>
    <n v="0"/>
    <n v="1"/>
    <n v="39"/>
    <d v="2015-12-15T00:00:00"/>
    <n v="12"/>
    <s v="December"/>
    <n v="1"/>
    <s v="1155,54072,High income,1021,High spender,0.018882231099275,1,1,71,35,0,4,0,0,0,1,2,0,2,8,0,0,0,0,0,0,0,57,50-65,2496,0,1,0,0,0,0,0,0,1,39"/>
    <m/>
    <m/>
    <m/>
    <m/>
  </r>
  <r>
    <n v="1094"/>
    <n v="31454"/>
    <s v="Low income"/>
    <n v="1699"/>
    <s v="High spender"/>
    <n v="5.4015387550073124E-2"/>
    <n v="1"/>
    <n v="1"/>
    <n v="40"/>
    <n v="28"/>
    <n v="0"/>
    <n v="11"/>
    <n v="0"/>
    <n v="0"/>
    <n v="9"/>
    <n v="3"/>
    <n v="2"/>
    <n v="0"/>
    <n v="3"/>
    <n v="8"/>
    <n v="0"/>
    <x v="0"/>
    <n v="0"/>
    <n v="0"/>
    <n v="0"/>
    <n v="0"/>
    <n v="0"/>
    <n v="60"/>
    <s v="50-65"/>
    <n v="2517"/>
    <n v="0"/>
    <n v="1"/>
    <n v="0"/>
    <n v="0"/>
    <n v="0"/>
    <n v="0"/>
    <n v="1"/>
    <n v="0"/>
    <n v="0"/>
    <n v="30"/>
    <d v="2015-11-24T00:00:00"/>
    <n v="11"/>
    <s v="November"/>
    <n v="1"/>
    <s v="1094,31454,Low income,1699,High spender,0.0540153875500731,1,1,40,28,0,11,0,0,9,3,2,0,3,8,0,0,0,0,0,0,0,60,50-65,2517,0,1,0,0,0,0,1,0,0,30"/>
    <m/>
    <m/>
    <m/>
    <m/>
  </r>
  <r>
    <n v="1050"/>
    <n v="44300"/>
    <s v="Low income"/>
    <n v="1358"/>
    <s v="High spender"/>
    <n v="3.0654627539503387E-2"/>
    <n v="1"/>
    <n v="1"/>
    <n v="65"/>
    <n v="30"/>
    <n v="0"/>
    <n v="9"/>
    <n v="0"/>
    <n v="0"/>
    <n v="3"/>
    <n v="2"/>
    <n v="1"/>
    <n v="0"/>
    <n v="3"/>
    <n v="6"/>
    <n v="0"/>
    <x v="0"/>
    <n v="0"/>
    <n v="0"/>
    <n v="0"/>
    <n v="0"/>
    <n v="0"/>
    <n v="55"/>
    <s v="50-65"/>
    <n v="2530"/>
    <n v="0"/>
    <n v="1"/>
    <n v="0"/>
    <n v="0"/>
    <n v="0"/>
    <n v="0"/>
    <n v="1"/>
    <n v="0"/>
    <n v="0"/>
    <n v="36"/>
    <d v="2015-11-11T00:00:00"/>
    <n v="11"/>
    <s v="November"/>
    <n v="1"/>
    <s v="1050,44300,Low income,1358,High spender,0.0306546275395034,1,1,65,30,0,9,0,0,3,2,1,0,3,6,0,0,0,0,0,0,0,55,50-65,2530,0,1,0,0,0,0,1,0,0,36"/>
    <m/>
    <m/>
    <m/>
    <m/>
  </r>
  <r>
    <n v="1023"/>
    <n v="30822"/>
    <s v="Low income"/>
    <n v="1357"/>
    <s v="High spender"/>
    <n v="4.4026993705794562E-2"/>
    <n v="1"/>
    <n v="0"/>
    <n v="92"/>
    <n v="3"/>
    <n v="9"/>
    <n v="13"/>
    <n v="2"/>
    <n v="12"/>
    <n v="12"/>
    <n v="1"/>
    <n v="1"/>
    <n v="0"/>
    <n v="3"/>
    <n v="7"/>
    <n v="0"/>
    <x v="0"/>
    <n v="0"/>
    <n v="0"/>
    <n v="0"/>
    <n v="0"/>
    <n v="0"/>
    <n v="51"/>
    <s v="50-65"/>
    <n v="2539"/>
    <n v="0"/>
    <n v="0"/>
    <n v="1"/>
    <n v="0"/>
    <n v="0"/>
    <n v="0"/>
    <n v="1"/>
    <n v="0"/>
    <n v="0"/>
    <n v="27"/>
    <d v="2015-11-02T00:00:00"/>
    <n v="11"/>
    <s v="November"/>
    <n v="1"/>
    <s v="1023,30822,Low income,1357,High spender,0.0440269937057946,1,0,92,3,9,13,2,12,12,1,1,0,3,7,0,0,0,0,0,0,0,51,50-65,2539,0,0,1,0,0,0,1,0,0,27"/>
    <m/>
    <m/>
    <m/>
    <m/>
  </r>
  <r>
    <n v="954"/>
    <n v="48699"/>
    <s v="Low income"/>
    <n v="90"/>
    <s v="Low spender"/>
    <n v="1.8480872297172426E-3"/>
    <n v="1"/>
    <n v="1"/>
    <n v="90"/>
    <n v="26"/>
    <n v="1"/>
    <n v="10"/>
    <n v="2"/>
    <n v="0"/>
    <n v="1"/>
    <n v="1"/>
    <n v="1"/>
    <n v="0"/>
    <n v="3"/>
    <n v="5"/>
    <n v="0"/>
    <x v="0"/>
    <n v="0"/>
    <n v="0"/>
    <n v="0"/>
    <n v="0"/>
    <n v="0"/>
    <n v="70"/>
    <s v="66+"/>
    <n v="2563"/>
    <n v="0"/>
    <n v="1"/>
    <n v="0"/>
    <n v="0"/>
    <n v="0"/>
    <n v="0"/>
    <n v="0"/>
    <n v="0"/>
    <n v="1"/>
    <n v="38"/>
    <d v="2015-10-09T00:00:00"/>
    <n v="10"/>
    <s v="October"/>
    <n v="1"/>
    <s v="954,48699,Low income,90,Low spender,0.00184808722971724,1,1,90,26,1,10,2,0,1,1,1,0,3,5,0,0,0,0,0,0,0,70,66+,2563,0,1,0,0,0,0,0,0,1,38"/>
    <m/>
    <m/>
    <m/>
    <m/>
  </r>
  <r>
    <n v="735"/>
    <n v="33986"/>
    <s v="Low income"/>
    <n v="1354"/>
    <s v="High spender"/>
    <n v="3.9839934090507859E-2"/>
    <n v="1"/>
    <n v="0"/>
    <n v="43"/>
    <n v="16"/>
    <n v="2"/>
    <n v="18"/>
    <n v="2"/>
    <n v="1"/>
    <n v="5"/>
    <n v="1"/>
    <n v="1"/>
    <n v="0"/>
    <n v="3"/>
    <n v="7"/>
    <n v="0"/>
    <x v="0"/>
    <n v="0"/>
    <n v="0"/>
    <n v="0"/>
    <n v="0"/>
    <n v="0"/>
    <n v="50"/>
    <s v="36-50"/>
    <n v="2631"/>
    <n v="1"/>
    <n v="0"/>
    <n v="0"/>
    <n v="0"/>
    <n v="0"/>
    <n v="0"/>
    <n v="1"/>
    <n v="0"/>
    <n v="0"/>
    <n v="34"/>
    <d v="2015-08-02T00:00:00"/>
    <n v="8"/>
    <s v="August"/>
    <n v="1"/>
    <s v="735,33986,Low income,1354,High spender,0.0398399340905079,1,0,43,16,2,18,2,1,5,1,1,0,3,7,0,0,0,0,0,0,0,50,36-50,2631,1,0,0,0,0,0,1,0,0,34"/>
    <m/>
    <m/>
    <m/>
    <m/>
  </r>
  <r>
    <n v="575"/>
    <n v="31056"/>
    <s v="Low income"/>
    <n v="301"/>
    <s v="Low spender"/>
    <n v="9.692168985059247E-3"/>
    <n v="1"/>
    <n v="0"/>
    <n v="99"/>
    <n v="5"/>
    <n v="10"/>
    <n v="13"/>
    <n v="3"/>
    <n v="8"/>
    <n v="16"/>
    <n v="1"/>
    <n v="1"/>
    <n v="0"/>
    <n v="3"/>
    <n v="8"/>
    <n v="0"/>
    <x v="0"/>
    <n v="0"/>
    <n v="0"/>
    <n v="0"/>
    <n v="0"/>
    <n v="0"/>
    <n v="43"/>
    <s v="36-50"/>
    <n v="2682"/>
    <n v="0"/>
    <n v="1"/>
    <n v="0"/>
    <n v="0"/>
    <n v="0"/>
    <n v="1"/>
    <n v="0"/>
    <n v="0"/>
    <n v="0"/>
    <n v="23"/>
    <d v="2015-06-12T00:00:00"/>
    <n v="6"/>
    <s v="June"/>
    <n v="1"/>
    <s v="575,31056,Low income,301,Low spender,0.00969216898505925,1,0,99,5,10,13,3,8,16,1,1,0,3,8,0,0,0,0,0,0,0,43,36-50,2682,0,1,0,0,0,1,0,0,0,23"/>
    <m/>
    <m/>
    <m/>
    <m/>
  </r>
  <r>
    <n v="547"/>
    <n v="28320"/>
    <s v="Low income"/>
    <n v="1339"/>
    <s v="High spender"/>
    <n v="4.7281073446327683E-2"/>
    <n v="0"/>
    <n v="1"/>
    <n v="68"/>
    <n v="19"/>
    <n v="1"/>
    <n v="14"/>
    <n v="3"/>
    <n v="2"/>
    <n v="4"/>
    <n v="1"/>
    <n v="1"/>
    <n v="0"/>
    <n v="3"/>
    <n v="8"/>
    <n v="0"/>
    <x v="0"/>
    <n v="0"/>
    <n v="0"/>
    <n v="0"/>
    <n v="0"/>
    <n v="0"/>
    <n v="70"/>
    <s v="66+"/>
    <n v="2690"/>
    <n v="0"/>
    <n v="0"/>
    <n v="0"/>
    <n v="1"/>
    <n v="0"/>
    <n v="0"/>
    <n v="1"/>
    <n v="0"/>
    <n v="0"/>
    <n v="35"/>
    <d v="2015-06-04T00:00:00"/>
    <n v="6"/>
    <s v="June"/>
    <n v="1"/>
    <s v="547,28320,Low income,1339,High spender,0.0472810734463277,0,1,68,19,1,14,3,2,4,1,1,0,3,8,0,0,0,0,0,0,0,70,66+,2690,0,0,0,1,0,0,1,0,0,35"/>
    <m/>
    <m/>
    <m/>
    <m/>
  </r>
  <r>
    <n v="450"/>
    <n v="44964"/>
    <s v="Low income"/>
    <n v="1302"/>
    <s v="High spender"/>
    <n v="2.8956498532159061E-2"/>
    <n v="1"/>
    <n v="1"/>
    <n v="35"/>
    <n v="19"/>
    <n v="1"/>
    <n v="17"/>
    <n v="2"/>
    <n v="0"/>
    <n v="2"/>
    <n v="1"/>
    <n v="1"/>
    <n v="0"/>
    <n v="3"/>
    <n v="8"/>
    <n v="0"/>
    <x v="0"/>
    <n v="0"/>
    <n v="0"/>
    <n v="0"/>
    <n v="0"/>
    <n v="0"/>
    <n v="40"/>
    <s v="36-50"/>
    <n v="2719"/>
    <n v="0"/>
    <n v="0"/>
    <n v="0"/>
    <n v="1"/>
    <n v="0"/>
    <n v="0"/>
    <n v="1"/>
    <n v="0"/>
    <n v="0"/>
    <n v="37"/>
    <d v="2015-05-06T00:00:00"/>
    <n v="5"/>
    <s v="May"/>
    <n v="1"/>
    <s v="450,44964,Low income,1302,High spender,0.0289564985321591,1,1,35,19,1,17,2,0,2,1,1,0,3,8,0,0,0,0,0,0,0,40,36-50,2719,0,0,0,1,0,0,1,0,0,37"/>
    <m/>
    <m/>
    <m/>
    <m/>
  </r>
  <r>
    <n v="222"/>
    <n v="37758"/>
    <s v="Low income"/>
    <n v="712"/>
    <s v="High spender"/>
    <n v="1.885693098151385E-2"/>
    <n v="1"/>
    <n v="1"/>
    <n v="49"/>
    <n v="27"/>
    <n v="2"/>
    <n v="10"/>
    <n v="0"/>
    <n v="0"/>
    <n v="1"/>
    <n v="2"/>
    <n v="1"/>
    <n v="0"/>
    <n v="3"/>
    <n v="8"/>
    <n v="0"/>
    <x v="0"/>
    <n v="0"/>
    <n v="0"/>
    <n v="0"/>
    <n v="0"/>
    <n v="0"/>
    <n v="54"/>
    <s v="50-65"/>
    <n v="2792"/>
    <n v="0"/>
    <n v="0"/>
    <n v="0"/>
    <n v="1"/>
    <n v="0"/>
    <n v="0"/>
    <n v="1"/>
    <n v="0"/>
    <n v="0"/>
    <n v="38"/>
    <d v="2015-02-22T00:00:00"/>
    <n v="2"/>
    <s v="February"/>
    <n v="1"/>
    <s v="222,37758,Low income,712,High spender,0.0188569309815139,1,1,49,27,2,10,0,0,1,2,1,0,3,8,0,0,0,0,0,0,0,54,50-65,2792,0,0,0,1,0,0,1,0,0,38"/>
    <m/>
    <m/>
    <m/>
    <m/>
  </r>
  <r>
    <n v="6"/>
    <n v="7500"/>
    <s v="Low income"/>
    <n v="20"/>
    <s v="Low spender"/>
    <n v="2.6666666666666666E-3"/>
    <n v="1"/>
    <n v="0"/>
    <n v="19"/>
    <n v="7"/>
    <n v="0"/>
    <n v="12"/>
    <n v="13"/>
    <n v="7"/>
    <n v="32"/>
    <n v="5"/>
    <n v="4"/>
    <n v="1"/>
    <n v="2"/>
    <n v="9"/>
    <n v="0"/>
    <x v="0"/>
    <n v="1"/>
    <n v="0"/>
    <n v="0"/>
    <n v="0"/>
    <n v="1"/>
    <n v="44"/>
    <s v="36-50"/>
    <n v="2856"/>
    <n v="0"/>
    <n v="1"/>
    <n v="0"/>
    <n v="0"/>
    <n v="0"/>
    <n v="0"/>
    <n v="1"/>
    <n v="0"/>
    <n v="0"/>
    <n v="7"/>
    <d v="2014-12-20T00:00:00"/>
    <n v="12"/>
    <s v="December"/>
    <n v="1"/>
    <s v="6,7500,Low income,20,Low spender,0.00266666666666667,1,0,19,7,0,12,13,7,32,5,4,1,2,9,0,0,1,0,0,0,1,44,36-50,2856,0,1,0,0,0,0,1,0,0,7"/>
    <m/>
    <m/>
    <m/>
    <m/>
  </r>
  <r>
    <n v="2205"/>
    <n v="35340"/>
    <s v="Low income"/>
    <n v="68"/>
    <s v="Low spender"/>
    <n v="1.9241652518392756E-3"/>
    <n v="1"/>
    <n v="1"/>
    <n v="1"/>
    <n v="27"/>
    <n v="0"/>
    <n v="12"/>
    <n v="0"/>
    <n v="1"/>
    <n v="5"/>
    <n v="2"/>
    <n v="2"/>
    <n v="0"/>
    <n v="3"/>
    <n v="5"/>
    <n v="0"/>
    <x v="0"/>
    <n v="0"/>
    <n v="0"/>
    <n v="0"/>
    <n v="0"/>
    <n v="0"/>
    <n v="64"/>
    <s v="50-65"/>
    <n v="2159"/>
    <n v="0"/>
    <n v="0"/>
    <n v="0"/>
    <n v="0"/>
    <n v="1"/>
    <n v="0"/>
    <n v="0"/>
    <n v="0"/>
    <n v="1"/>
    <n v="35"/>
    <d v="2016-11-16T00:00:00"/>
    <n v="11"/>
    <s v="November"/>
    <n v="1"/>
    <s v="2205,35340,Low income,68,Low spender,0.00192416525183928,1,1,1,27,0,12,0,1,5,2,2,0,3,5,0,0,0,0,0,0,0,64,50-65,2159,0,0,0,0,1,0,0,0,1,35"/>
    <m/>
    <m/>
    <m/>
    <m/>
  </r>
  <r>
    <n v="2057"/>
    <n v="46106"/>
    <s v="Low income"/>
    <n v="339"/>
    <s v="Low spender"/>
    <n v="7.3526222183663732E-3"/>
    <n v="1"/>
    <n v="1"/>
    <n v="84"/>
    <n v="30"/>
    <n v="0"/>
    <n v="8"/>
    <n v="2"/>
    <n v="0"/>
    <n v="14"/>
    <n v="1"/>
    <n v="1"/>
    <n v="1"/>
    <n v="2"/>
    <n v="6"/>
    <n v="0"/>
    <x v="0"/>
    <n v="0"/>
    <n v="0"/>
    <n v="0"/>
    <n v="0"/>
    <n v="0"/>
    <n v="44"/>
    <s v="36-50"/>
    <n v="2208"/>
    <n v="0"/>
    <n v="0"/>
    <n v="0"/>
    <n v="1"/>
    <n v="0"/>
    <n v="0"/>
    <n v="0"/>
    <n v="1"/>
    <n v="0"/>
    <n v="26"/>
    <d v="2016-09-28T00:00:00"/>
    <n v="9"/>
    <s v="September"/>
    <n v="1"/>
    <s v="2057,46106,Low income,339,Low spender,0.00735262221836637,1,1,84,30,0,8,2,0,14,1,1,1,2,6,0,0,0,0,0,0,0,44,36-50,2208,0,0,0,1,0,0,0,1,0,26"/>
    <m/>
    <m/>
    <m/>
    <m/>
  </r>
  <r>
    <n v="2053"/>
    <n v="38725"/>
    <s v="Low income"/>
    <n v="531"/>
    <s v="Low spender"/>
    <n v="1.3712072304712717E-2"/>
    <n v="1"/>
    <n v="1"/>
    <n v="52"/>
    <n v="31"/>
    <n v="0"/>
    <n v="6"/>
    <n v="2"/>
    <n v="1"/>
    <n v="5"/>
    <n v="2"/>
    <n v="1"/>
    <n v="0"/>
    <n v="4"/>
    <n v="4"/>
    <n v="0"/>
    <x v="0"/>
    <n v="0"/>
    <n v="0"/>
    <n v="0"/>
    <n v="0"/>
    <n v="0"/>
    <n v="65"/>
    <s v="50-65"/>
    <n v="2209"/>
    <n v="0"/>
    <n v="1"/>
    <n v="0"/>
    <n v="0"/>
    <n v="0"/>
    <n v="0"/>
    <n v="0"/>
    <n v="0"/>
    <n v="1"/>
    <n v="35"/>
    <d v="2016-09-27T00:00:00"/>
    <n v="9"/>
    <s v="September"/>
    <n v="1"/>
    <s v="2053,38725,Low income,531,Low spender,0.0137120723047127,1,1,52,31,0,6,2,1,5,2,1,0,4,4,0,0,0,0,0,0,0,65,50-65,2209,0,1,0,0,0,0,0,0,1,35"/>
    <m/>
    <m/>
    <m/>
    <m/>
  </r>
  <r>
    <n v="1976"/>
    <n v="44503"/>
    <s v="Low income"/>
    <n v="119"/>
    <s v="Low spender"/>
    <n v="2.6739770352560499E-3"/>
    <n v="1"/>
    <n v="1"/>
    <n v="83"/>
    <n v="31"/>
    <n v="1"/>
    <n v="8"/>
    <n v="0"/>
    <n v="0"/>
    <n v="8"/>
    <n v="2"/>
    <n v="2"/>
    <n v="0"/>
    <n v="3"/>
    <n v="6"/>
    <n v="0"/>
    <x v="0"/>
    <n v="0"/>
    <n v="0"/>
    <n v="0"/>
    <n v="0"/>
    <n v="0"/>
    <n v="48"/>
    <s v="36-50"/>
    <n v="2233"/>
    <n v="0"/>
    <n v="0"/>
    <n v="1"/>
    <n v="0"/>
    <n v="0"/>
    <n v="0"/>
    <n v="1"/>
    <n v="0"/>
    <n v="0"/>
    <n v="32"/>
    <d v="2016-09-03T00:00:00"/>
    <n v="9"/>
    <s v="September"/>
    <n v="1"/>
    <s v="1976,44503,Low income,119,Low spender,0.00267397703525605,1,1,83,31,1,8,0,0,8,2,2,0,3,6,0,0,0,0,0,0,0,48,36-50,2233,0,0,1,0,0,0,1,0,0,32"/>
    <m/>
    <m/>
    <m/>
    <m/>
  </r>
  <r>
    <n v="1966"/>
    <n v="46015"/>
    <s v="Low income"/>
    <n v="1372"/>
    <s v="High spender"/>
    <n v="2.9816364229055741E-2"/>
    <n v="1"/>
    <n v="1"/>
    <n v="25"/>
    <n v="38"/>
    <n v="0"/>
    <n v="2"/>
    <n v="0"/>
    <n v="0"/>
    <n v="6"/>
    <n v="1"/>
    <n v="1"/>
    <n v="0"/>
    <n v="3"/>
    <n v="7"/>
    <n v="0"/>
    <x v="1"/>
    <n v="1"/>
    <n v="0"/>
    <n v="0"/>
    <n v="0"/>
    <n v="0"/>
    <n v="65"/>
    <s v="50-65"/>
    <n v="2236"/>
    <n v="0"/>
    <n v="0"/>
    <n v="0"/>
    <n v="1"/>
    <n v="0"/>
    <n v="0"/>
    <n v="0"/>
    <n v="0"/>
    <n v="1"/>
    <n v="34"/>
    <d v="2016-08-31T00:00:00"/>
    <n v="8"/>
    <s v="August"/>
    <n v="1"/>
    <s v="1966,46015,Low income,1372,High spender,0.0298163642290557,1,1,25,38,0,2,0,0,6,1,1,0,3,7,0,1,1,0,0,0,0,65,50-65,2236,0,0,0,1,0,0,0,0,1,34"/>
    <m/>
    <m/>
    <m/>
    <m/>
  </r>
  <r>
    <n v="1899"/>
    <n v="30023"/>
    <s v="Low income"/>
    <n v="20"/>
    <s v="Low spender"/>
    <n v="6.6615594710721783E-4"/>
    <n v="1"/>
    <n v="0"/>
    <n v="28"/>
    <n v="11"/>
    <n v="0"/>
    <n v="16"/>
    <n v="7"/>
    <n v="6"/>
    <n v="21"/>
    <n v="1"/>
    <n v="2"/>
    <n v="0"/>
    <n v="3"/>
    <n v="8"/>
    <n v="0"/>
    <x v="0"/>
    <n v="0"/>
    <n v="0"/>
    <n v="0"/>
    <n v="0"/>
    <n v="0"/>
    <n v="48"/>
    <s v="36-50"/>
    <n v="2256"/>
    <n v="0"/>
    <n v="1"/>
    <n v="0"/>
    <n v="0"/>
    <n v="0"/>
    <n v="0"/>
    <n v="1"/>
    <n v="0"/>
    <n v="0"/>
    <n v="19"/>
    <d v="2016-08-11T00:00:00"/>
    <n v="8"/>
    <s v="August"/>
    <n v="1"/>
    <s v="1899,30023,Low income,20,Low spender,0.000666155947107218,1,0,28,11,0,16,7,6,21,1,2,0,3,8,0,0,0,0,0,0,0,48,36-50,2256,0,1,0,0,0,0,1,0,0,19"/>
    <m/>
    <m/>
    <m/>
    <m/>
  </r>
  <r>
    <n v="1878"/>
    <n v="53233"/>
    <s v="High income"/>
    <n v="1148"/>
    <s v="High spender"/>
    <n v="2.1565570228993292E-2"/>
    <n v="0"/>
    <n v="1"/>
    <n v="18"/>
    <n v="28"/>
    <n v="0"/>
    <n v="9"/>
    <n v="3"/>
    <n v="0"/>
    <n v="0"/>
    <n v="1"/>
    <n v="1"/>
    <n v="0"/>
    <n v="3"/>
    <n v="4"/>
    <n v="0"/>
    <x v="0"/>
    <n v="0"/>
    <n v="0"/>
    <n v="0"/>
    <n v="0"/>
    <n v="0"/>
    <n v="63"/>
    <s v="50-65"/>
    <n v="2262"/>
    <n v="0"/>
    <n v="1"/>
    <n v="0"/>
    <n v="0"/>
    <n v="0"/>
    <n v="1"/>
    <n v="0"/>
    <n v="0"/>
    <n v="0"/>
    <n v="40"/>
    <d v="2016-08-05T00:00:00"/>
    <n v="8"/>
    <s v="August"/>
    <n v="1"/>
    <s v="1878,53233,High income,1148,High spender,0.0215655702289933,0,1,18,28,0,9,3,0,0,1,1,0,3,4,0,0,0,0,0,0,0,63,50-65,2262,0,1,0,0,0,1,0,0,0,40"/>
    <m/>
    <m/>
    <m/>
    <m/>
  </r>
  <r>
    <n v="1725"/>
    <n v="23228"/>
    <s v="Low income"/>
    <n v="1497"/>
    <s v="High spender"/>
    <n v="6.4448079903564659E-2"/>
    <n v="1"/>
    <n v="0"/>
    <n v="71"/>
    <n v="13"/>
    <n v="2"/>
    <n v="18"/>
    <n v="6"/>
    <n v="1"/>
    <n v="0"/>
    <n v="2"/>
    <n v="2"/>
    <n v="0"/>
    <n v="3"/>
    <n v="8"/>
    <n v="0"/>
    <x v="0"/>
    <n v="0"/>
    <n v="0"/>
    <n v="0"/>
    <n v="0"/>
    <n v="0"/>
    <n v="51"/>
    <s v="50-65"/>
    <n v="2313"/>
    <n v="0"/>
    <n v="0"/>
    <n v="0"/>
    <n v="1"/>
    <n v="0"/>
    <n v="0"/>
    <n v="1"/>
    <n v="0"/>
    <n v="0"/>
    <n v="40"/>
    <d v="2016-06-15T00:00:00"/>
    <n v="6"/>
    <s v="June"/>
    <n v="1"/>
    <s v="1725,23228,Low income,1497,High spender,0.0644480799035647,1,0,71,13,2,18,6,1,0,2,2,0,3,8,0,0,0,0,0,0,0,51,50-65,2313,0,0,0,1,0,0,1,0,0,40"/>
    <m/>
    <m/>
    <m/>
    <m/>
  </r>
  <r>
    <n v="1714"/>
    <n v="35788"/>
    <s v="Low income"/>
    <n v="1301"/>
    <s v="High spender"/>
    <n v="3.635296747513133E-2"/>
    <n v="1"/>
    <n v="1"/>
    <n v="34"/>
    <n v="23"/>
    <n v="2"/>
    <n v="11"/>
    <n v="3"/>
    <n v="1"/>
    <n v="4"/>
    <n v="2"/>
    <n v="2"/>
    <n v="0"/>
    <n v="3"/>
    <n v="6"/>
    <n v="0"/>
    <x v="0"/>
    <n v="0"/>
    <n v="0"/>
    <n v="0"/>
    <n v="0"/>
    <n v="0"/>
    <n v="49"/>
    <s v="36-50"/>
    <n v="2316"/>
    <n v="0"/>
    <n v="1"/>
    <n v="0"/>
    <n v="0"/>
    <n v="0"/>
    <n v="0"/>
    <n v="1"/>
    <n v="0"/>
    <n v="0"/>
    <n v="36"/>
    <d v="2016-06-12T00:00:00"/>
    <n v="6"/>
    <s v="June"/>
    <n v="1"/>
    <s v="1714,35788,Low income,1301,High spender,0.0363529674751313,1,1,34,23,2,11,3,1,4,2,2,0,3,6,0,0,0,0,0,0,0,49,36-50,2316,0,1,0,0,0,0,1,0,0,36"/>
    <m/>
    <m/>
    <m/>
    <m/>
  </r>
  <r>
    <n v="1648"/>
    <n v="36732"/>
    <s v="Low income"/>
    <n v="660"/>
    <s v="High spender"/>
    <n v="1.796798431885005E-2"/>
    <n v="1"/>
    <n v="1"/>
    <n v="71"/>
    <n v="21"/>
    <n v="5"/>
    <n v="3"/>
    <n v="10"/>
    <n v="1"/>
    <n v="7"/>
    <n v="3"/>
    <n v="1"/>
    <n v="1"/>
    <n v="4"/>
    <n v="2"/>
    <n v="0"/>
    <x v="0"/>
    <n v="0"/>
    <n v="0"/>
    <n v="0"/>
    <n v="0"/>
    <n v="0"/>
    <n v="61"/>
    <s v="50-65"/>
    <n v="2341"/>
    <n v="0"/>
    <n v="1"/>
    <n v="0"/>
    <n v="0"/>
    <n v="0"/>
    <n v="0"/>
    <n v="0"/>
    <n v="0"/>
    <n v="1"/>
    <n v="33"/>
    <d v="2016-05-18T00:00:00"/>
    <n v="5"/>
    <s v="May"/>
    <n v="1"/>
    <s v="1648,36732,Low income,660,High spender,0.01796798431885,1,1,71,21,5,3,10,1,7,3,1,1,4,2,0,0,0,0,0,0,0,61,50-65,2341,0,1,0,0,0,0,0,0,1,33"/>
    <m/>
    <m/>
    <m/>
    <m/>
  </r>
  <r>
    <n v="1546"/>
    <n v="17256"/>
    <s v="Low income"/>
    <n v="502"/>
    <s v="Low spender"/>
    <n v="2.9091330551692166E-2"/>
    <n v="1"/>
    <n v="0"/>
    <n v="10"/>
    <n v="6"/>
    <n v="4"/>
    <n v="14"/>
    <n v="8"/>
    <n v="8"/>
    <n v="22"/>
    <n v="2"/>
    <n v="2"/>
    <n v="1"/>
    <n v="2"/>
    <n v="8"/>
    <n v="0"/>
    <x v="0"/>
    <n v="1"/>
    <n v="0"/>
    <n v="0"/>
    <n v="0"/>
    <n v="0"/>
    <n v="28"/>
    <s v="24-35"/>
    <n v="2377"/>
    <n v="0"/>
    <n v="1"/>
    <n v="0"/>
    <n v="0"/>
    <n v="0"/>
    <n v="0"/>
    <n v="0"/>
    <n v="0"/>
    <n v="0"/>
    <n v="18"/>
    <d v="2016-04-12T00:00:00"/>
    <n v="4"/>
    <s v="April"/>
    <n v="1"/>
    <s v="1546,17256,Low income,502,Low spender,0.0290913305516922,1,0,10,6,4,14,8,8,22,2,2,1,2,8,0,0,1,0,0,0,0,28,24-35,2377,0,1,0,0,0,0,0,0,0,18"/>
    <m/>
    <m/>
    <m/>
    <m/>
  </r>
  <r>
    <n v="1421"/>
    <n v="26872"/>
    <s v="Low income"/>
    <n v="1298"/>
    <s v="High spender"/>
    <n v="4.8303066388806194E-2"/>
    <n v="0"/>
    <n v="0"/>
    <n v="0"/>
    <n v="3"/>
    <n v="10"/>
    <n v="8"/>
    <n v="3"/>
    <n v="16"/>
    <n v="32"/>
    <n v="1"/>
    <n v="1"/>
    <n v="1"/>
    <n v="2"/>
    <n v="6"/>
    <n v="0"/>
    <x v="0"/>
    <n v="0"/>
    <n v="0"/>
    <n v="0"/>
    <n v="0"/>
    <n v="0"/>
    <n v="39"/>
    <s v="36-50"/>
    <n v="2415"/>
    <n v="0"/>
    <n v="1"/>
    <n v="0"/>
    <n v="0"/>
    <n v="0"/>
    <n v="0"/>
    <n v="1"/>
    <n v="0"/>
    <n v="0"/>
    <n v="8"/>
    <d v="2016-03-05T00:00:00"/>
    <n v="3"/>
    <s v="March"/>
    <n v="1"/>
    <s v="1421,26872,Low income,1298,High spender,0.0483030663888062,0,0,0,3,10,8,3,16,32,1,1,1,2,6,0,0,0,0,0,0,0,39,36-50,2415,0,1,0,0,0,0,1,0,0,8"/>
    <m/>
    <m/>
    <m/>
    <m/>
  </r>
  <r>
    <n v="1250"/>
    <n v="27733"/>
    <s v="Low income"/>
    <n v="1285"/>
    <s v="High spender"/>
    <n v="4.6334691522734651E-2"/>
    <n v="1"/>
    <n v="0"/>
    <n v="16"/>
    <n v="0"/>
    <n v="7"/>
    <n v="5"/>
    <n v="26"/>
    <n v="2"/>
    <n v="17"/>
    <n v="2"/>
    <n v="2"/>
    <n v="0"/>
    <n v="3"/>
    <n v="7"/>
    <n v="0"/>
    <x v="0"/>
    <n v="0"/>
    <n v="0"/>
    <n v="0"/>
    <n v="0"/>
    <n v="0"/>
    <n v="39"/>
    <s v="36-50"/>
    <n v="2466"/>
    <n v="0"/>
    <n v="1"/>
    <n v="0"/>
    <n v="0"/>
    <n v="0"/>
    <n v="1"/>
    <n v="0"/>
    <n v="0"/>
    <n v="0"/>
    <n v="23"/>
    <d v="2016-01-14T00:00:00"/>
    <n v="1"/>
    <s v="January"/>
    <n v="1"/>
    <s v="1250,27733,Low income,1285,High spender,0.0463346915227347,1,0,16,0,7,5,26,2,17,2,2,0,3,7,0,0,0,0,0,0,0,39,36-50,2466,0,1,0,0,0,1,0,0,0,23"/>
    <m/>
    <m/>
    <m/>
    <m/>
  </r>
  <r>
    <n v="1082"/>
    <n v="32414"/>
    <s v="Low income"/>
    <n v="1551"/>
    <s v="High spender"/>
    <n v="4.7849694576417599E-2"/>
    <n v="0"/>
    <n v="0"/>
    <n v="11"/>
    <n v="20"/>
    <n v="6"/>
    <n v="5"/>
    <n v="0"/>
    <n v="9"/>
    <n v="12"/>
    <n v="1"/>
    <n v="1"/>
    <n v="0"/>
    <n v="3"/>
    <n v="7"/>
    <n v="0"/>
    <x v="0"/>
    <n v="1"/>
    <n v="0"/>
    <n v="0"/>
    <n v="0"/>
    <n v="0"/>
    <n v="36"/>
    <s v="36-50"/>
    <n v="2519"/>
    <n v="0"/>
    <n v="0"/>
    <n v="0"/>
    <n v="1"/>
    <n v="0"/>
    <n v="1"/>
    <n v="0"/>
    <n v="0"/>
    <n v="0"/>
    <n v="28"/>
    <d v="2015-11-22T00:00:00"/>
    <n v="11"/>
    <s v="November"/>
    <n v="1"/>
    <s v="1082,32414,Low income,1551,High spender,0.0478496945764176,0,0,11,20,6,5,0,9,12,1,1,0,3,7,0,0,1,0,0,0,0,36,36-50,2519,0,0,0,1,0,1,0,0,0,28"/>
    <m/>
    <m/>
    <m/>
    <m/>
  </r>
  <r>
    <n v="1042"/>
    <n v="50943"/>
    <s v="Low income"/>
    <n v="251"/>
    <s v="Low spender"/>
    <n v="4.9270753587342718E-3"/>
    <n v="0"/>
    <n v="1"/>
    <n v="49"/>
    <n v="31"/>
    <n v="0"/>
    <n v="7"/>
    <n v="2"/>
    <n v="0"/>
    <n v="6"/>
    <n v="1"/>
    <n v="1"/>
    <n v="0"/>
    <n v="3"/>
    <n v="5"/>
    <n v="0"/>
    <x v="0"/>
    <n v="0"/>
    <n v="0"/>
    <n v="0"/>
    <n v="0"/>
    <n v="0"/>
    <n v="64"/>
    <s v="50-65"/>
    <n v="2532"/>
    <n v="0"/>
    <n v="0"/>
    <n v="0"/>
    <n v="1"/>
    <n v="0"/>
    <n v="0"/>
    <n v="0"/>
    <n v="1"/>
    <n v="0"/>
    <n v="34"/>
    <d v="2015-11-09T00:00:00"/>
    <n v="11"/>
    <s v="November"/>
    <n v="1"/>
    <s v="1042,50943,Low income,251,Low spender,0.00492707535873427,0,1,49,31,0,7,2,0,6,1,1,0,3,5,0,0,0,0,0,0,0,64,50-65,2532,0,0,0,1,0,0,0,1,0,34"/>
    <m/>
    <m/>
    <m/>
    <m/>
  </r>
  <r>
    <n v="1028"/>
    <n v="28567"/>
    <s v="Low income"/>
    <n v="1384"/>
    <s v="High spender"/>
    <n v="4.844750936395141E-2"/>
    <n v="1"/>
    <n v="0"/>
    <n v="57"/>
    <n v="11"/>
    <n v="3"/>
    <n v="22"/>
    <n v="2"/>
    <n v="2"/>
    <n v="6"/>
    <n v="2"/>
    <n v="2"/>
    <n v="0"/>
    <n v="3"/>
    <n v="6"/>
    <n v="0"/>
    <x v="0"/>
    <n v="0"/>
    <n v="0"/>
    <n v="0"/>
    <n v="0"/>
    <n v="0"/>
    <n v="38"/>
    <s v="36-50"/>
    <n v="2536"/>
    <n v="0"/>
    <n v="0"/>
    <n v="1"/>
    <n v="0"/>
    <n v="0"/>
    <n v="0"/>
    <n v="1"/>
    <n v="0"/>
    <n v="0"/>
    <n v="34"/>
    <d v="2015-11-05T00:00:00"/>
    <n v="11"/>
    <s v="November"/>
    <n v="1"/>
    <s v="1028,28567,Low income,1384,High spender,0.0484475093639514,1,0,57,11,3,22,2,2,6,2,2,0,3,6,0,0,0,0,0,0,0,38,36-50,2536,0,0,1,0,0,0,1,0,0,34"/>
    <m/>
    <m/>
    <m/>
    <m/>
  </r>
  <r>
    <n v="984"/>
    <n v="36038"/>
    <s v="Low income"/>
    <n v="1194"/>
    <s v="High spender"/>
    <n v="3.3131694322659416E-2"/>
    <n v="1"/>
    <n v="0"/>
    <n v="82"/>
    <n v="23"/>
    <n v="0"/>
    <n v="15"/>
    <n v="0"/>
    <n v="2"/>
    <n v="7"/>
    <n v="2"/>
    <n v="3"/>
    <n v="0"/>
    <n v="3"/>
    <n v="6"/>
    <n v="0"/>
    <x v="0"/>
    <n v="0"/>
    <n v="0"/>
    <n v="0"/>
    <n v="0"/>
    <n v="0"/>
    <n v="39"/>
    <s v="36-50"/>
    <n v="2553"/>
    <n v="0"/>
    <n v="0"/>
    <n v="1"/>
    <n v="0"/>
    <n v="0"/>
    <n v="0"/>
    <n v="0"/>
    <n v="0"/>
    <n v="1"/>
    <n v="33"/>
    <d v="2015-10-19T00:00:00"/>
    <n v="10"/>
    <s v="October"/>
    <n v="1"/>
    <s v="984,36038,Low income,1194,High spender,0.0331316943226594,1,0,82,23,0,15,0,2,7,2,3,0,3,6,0,0,0,0,0,0,0,39,36-50,2553,0,0,1,0,0,0,0,0,1,33"/>
    <m/>
    <m/>
    <m/>
    <m/>
  </r>
  <r>
    <n v="496"/>
    <n v="38415"/>
    <s v="Low income"/>
    <n v="304"/>
    <s v="Low spender"/>
    <n v="7.9135754262657822E-3"/>
    <n v="1"/>
    <n v="1"/>
    <n v="91"/>
    <n v="22"/>
    <n v="1"/>
    <n v="13"/>
    <n v="4"/>
    <n v="0"/>
    <n v="4"/>
    <n v="2"/>
    <n v="1"/>
    <n v="0"/>
    <n v="3"/>
    <n v="7"/>
    <n v="0"/>
    <x v="0"/>
    <n v="0"/>
    <n v="0"/>
    <n v="0"/>
    <n v="0"/>
    <n v="0"/>
    <n v="42"/>
    <s v="36-50"/>
    <n v="2702"/>
    <n v="0"/>
    <n v="1"/>
    <n v="0"/>
    <n v="0"/>
    <n v="0"/>
    <n v="0"/>
    <n v="1"/>
    <n v="0"/>
    <n v="0"/>
    <n v="36"/>
    <d v="2015-05-23T00:00:00"/>
    <n v="5"/>
    <s v="May"/>
    <n v="1"/>
    <s v="496,38415,Low income,304,Low spender,0.00791357542626578,1,1,91,22,1,13,4,0,4,2,1,0,3,7,0,0,0,0,0,0,0,42,36-50,2702,0,1,0,0,0,0,1,0,0,36"/>
    <m/>
    <m/>
    <m/>
    <m/>
  </r>
  <r>
    <n v="417"/>
    <n v="32880"/>
    <s v="Low income"/>
    <n v="777"/>
    <s v="High spender"/>
    <n v="2.3631386861313868E-2"/>
    <n v="1"/>
    <n v="0"/>
    <n v="76"/>
    <n v="8"/>
    <n v="4"/>
    <n v="15"/>
    <n v="7"/>
    <n v="6"/>
    <n v="2"/>
    <n v="1"/>
    <n v="1"/>
    <n v="0"/>
    <n v="3"/>
    <n v="8"/>
    <n v="0"/>
    <x v="0"/>
    <n v="0"/>
    <n v="0"/>
    <n v="0"/>
    <n v="0"/>
    <n v="0"/>
    <n v="34"/>
    <s v="24-35"/>
    <n v="2731"/>
    <n v="0"/>
    <n v="1"/>
    <n v="0"/>
    <n v="0"/>
    <n v="0"/>
    <n v="0"/>
    <n v="1"/>
    <n v="0"/>
    <n v="0"/>
    <n v="38"/>
    <d v="2015-04-24T00:00:00"/>
    <n v="4"/>
    <s v="April"/>
    <n v="1"/>
    <s v="417,32880,Low income,777,High spender,0.0236313868613139,1,0,76,8,4,15,7,6,2,1,1,0,3,8,0,0,0,0,0,0,0,34,24-35,2731,0,1,0,0,0,0,1,0,0,38"/>
    <m/>
    <m/>
    <m/>
    <m/>
  </r>
  <r>
    <n v="298"/>
    <n v="20425"/>
    <s v="Low income"/>
    <n v="73"/>
    <s v="Low spender"/>
    <n v="3.5740514075887392E-3"/>
    <n v="1"/>
    <n v="0"/>
    <n v="5"/>
    <n v="4"/>
    <n v="12"/>
    <n v="5"/>
    <n v="3"/>
    <n v="16"/>
    <n v="17"/>
    <n v="2"/>
    <n v="2"/>
    <n v="0"/>
    <n v="3"/>
    <n v="7"/>
    <n v="0"/>
    <x v="0"/>
    <n v="0"/>
    <n v="0"/>
    <n v="0"/>
    <n v="0"/>
    <n v="0"/>
    <n v="34"/>
    <s v="24-35"/>
    <n v="2767"/>
    <n v="0"/>
    <n v="1"/>
    <n v="0"/>
    <n v="0"/>
    <n v="0"/>
    <n v="0"/>
    <n v="0"/>
    <n v="0"/>
    <n v="0"/>
    <n v="23"/>
    <d v="2015-03-19T00:00:00"/>
    <n v="3"/>
    <s v="March"/>
    <n v="1"/>
    <s v="298,20425,Low income,73,Low spender,0.00357405140758874,1,0,5,4,12,5,3,16,17,2,2,0,3,7,0,0,0,0,0,0,0,34,24-35,2767,0,1,0,0,0,0,0,0,0,23"/>
    <m/>
    <m/>
    <m/>
    <m/>
  </r>
  <r>
    <n v="19"/>
    <n v="27203"/>
    <s v="Low income"/>
    <n v="262"/>
    <s v="Low spender"/>
    <n v="9.6312906664706103E-3"/>
    <n v="1"/>
    <n v="1"/>
    <n v="92"/>
    <n v="13"/>
    <n v="2"/>
    <n v="21"/>
    <n v="4"/>
    <n v="0"/>
    <n v="24"/>
    <n v="2"/>
    <n v="1"/>
    <n v="1"/>
    <n v="2"/>
    <n v="8"/>
    <n v="0"/>
    <x v="0"/>
    <n v="0"/>
    <n v="0"/>
    <n v="0"/>
    <n v="0"/>
    <n v="0"/>
    <n v="70"/>
    <s v="66+"/>
    <n v="2851"/>
    <n v="0"/>
    <n v="0"/>
    <n v="0"/>
    <n v="1"/>
    <n v="0"/>
    <n v="0"/>
    <n v="1"/>
    <n v="0"/>
    <n v="0"/>
    <n v="16"/>
    <d v="2014-12-25T00:00:00"/>
    <n v="12"/>
    <s v="December"/>
    <n v="1"/>
    <s v="19,27203,Low income,262,Low spender,0.00963129066647061,1,1,92,13,2,21,4,0,24,2,1,1,2,8,0,0,0,0,0,0,0,70,66+,2851,0,0,0,1,0,0,1,0,0,16"/>
    <m/>
    <m/>
    <m/>
    <m/>
  </r>
  <r>
    <n v="2154"/>
    <n v="21675"/>
    <s v="Low income"/>
    <n v="16"/>
    <s v="Low spender"/>
    <n v="7.3817762399077281E-4"/>
    <n v="1"/>
    <n v="0"/>
    <n v="55"/>
    <n v="4"/>
    <n v="0"/>
    <n v="16"/>
    <n v="17"/>
    <n v="4"/>
    <n v="4"/>
    <n v="3"/>
    <n v="4"/>
    <n v="0"/>
    <n v="3"/>
    <n v="7"/>
    <n v="0"/>
    <x v="0"/>
    <n v="0"/>
    <n v="0"/>
    <n v="0"/>
    <n v="0"/>
    <n v="0"/>
    <n v="44"/>
    <s v="36-50"/>
    <n v="2177"/>
    <n v="0"/>
    <n v="0"/>
    <n v="0"/>
    <n v="1"/>
    <n v="0"/>
    <n v="0"/>
    <n v="1"/>
    <n v="0"/>
    <n v="0"/>
    <n v="37"/>
    <d v="2016-10-29T00:00:00"/>
    <n v="10"/>
    <s v="October"/>
    <n v="1"/>
    <s v="2154,21675,Low income,16,Low spender,0.000738177623990773,1,0,55,4,0,16,17,4,4,3,4,0,3,7,0,0,0,0,0,0,0,44,36-50,2177,0,0,0,1,0,0,1,0,0,37"/>
    <m/>
    <m/>
    <m/>
    <m/>
  </r>
  <r>
    <n v="2143"/>
    <n v="42693"/>
    <s v="Low income"/>
    <n v="1320"/>
    <s v="High spender"/>
    <n v="3.0918417539175042E-2"/>
    <n v="1"/>
    <n v="0"/>
    <n v="29"/>
    <n v="8"/>
    <n v="4"/>
    <n v="20"/>
    <n v="6"/>
    <n v="3"/>
    <n v="16"/>
    <n v="1"/>
    <n v="1"/>
    <n v="0"/>
    <n v="3"/>
    <n v="5"/>
    <n v="0"/>
    <x v="0"/>
    <n v="0"/>
    <n v="0"/>
    <n v="0"/>
    <n v="0"/>
    <n v="0"/>
    <n v="42"/>
    <s v="36-50"/>
    <n v="2181"/>
    <n v="0"/>
    <n v="1"/>
    <n v="0"/>
    <n v="0"/>
    <n v="0"/>
    <n v="0"/>
    <n v="1"/>
    <n v="0"/>
    <n v="0"/>
    <n v="25"/>
    <d v="2016-10-25T00:00:00"/>
    <n v="10"/>
    <s v="October"/>
    <n v="1"/>
    <s v="2143,42693,Low income,1320,High spender,0.030918417539175,1,0,29,8,4,20,6,3,16,1,1,0,3,5,0,0,0,0,0,0,0,42,36-50,2181,0,1,0,0,0,0,1,0,0,25"/>
    <m/>
    <m/>
    <m/>
    <m/>
  </r>
  <r>
    <n v="1980"/>
    <n v="38196"/>
    <s v="Low income"/>
    <n v="1300"/>
    <s v="High spender"/>
    <n v="3.4034977484553357E-2"/>
    <n v="1"/>
    <n v="1"/>
    <n v="20"/>
    <n v="30"/>
    <n v="0"/>
    <n v="11"/>
    <n v="0"/>
    <n v="0"/>
    <n v="3"/>
    <n v="3"/>
    <n v="2"/>
    <n v="0"/>
    <n v="4"/>
    <n v="5"/>
    <n v="0"/>
    <x v="0"/>
    <n v="0"/>
    <n v="0"/>
    <n v="0"/>
    <n v="0"/>
    <n v="0"/>
    <n v="49"/>
    <s v="36-50"/>
    <n v="2231"/>
    <n v="0"/>
    <n v="1"/>
    <n v="0"/>
    <n v="0"/>
    <n v="0"/>
    <n v="0"/>
    <n v="0"/>
    <n v="1"/>
    <n v="0"/>
    <n v="38"/>
    <d v="2016-09-05T00:00:00"/>
    <n v="9"/>
    <s v="September"/>
    <n v="1"/>
    <s v="1980,38196,Low income,1300,High spender,0.0340349774845534,1,1,20,30,0,11,0,0,3,3,2,0,4,5,0,0,0,0,0,0,0,49,36-50,2231,0,1,0,0,0,0,0,1,0,38"/>
    <m/>
    <m/>
    <m/>
    <m/>
  </r>
  <r>
    <n v="1938"/>
    <n v="55563"/>
    <s v="High income"/>
    <n v="710"/>
    <s v="High spender"/>
    <n v="1.2778287709446935E-2"/>
    <n v="0"/>
    <n v="1"/>
    <n v="22"/>
    <n v="29"/>
    <n v="1"/>
    <n v="9"/>
    <n v="2"/>
    <n v="0"/>
    <n v="2"/>
    <n v="1"/>
    <n v="2"/>
    <n v="0"/>
    <n v="3"/>
    <n v="3"/>
    <n v="0"/>
    <x v="0"/>
    <n v="0"/>
    <n v="0"/>
    <n v="0"/>
    <n v="0"/>
    <n v="0"/>
    <n v="42"/>
    <s v="36-50"/>
    <n v="2244"/>
    <n v="1"/>
    <n v="0"/>
    <n v="0"/>
    <n v="0"/>
    <n v="0"/>
    <n v="0"/>
    <n v="1"/>
    <n v="0"/>
    <n v="0"/>
    <n v="39"/>
    <d v="2016-08-23T00:00:00"/>
    <n v="8"/>
    <s v="August"/>
    <n v="1"/>
    <s v="1938,55563,High income,710,High spender,0.0127782877094469,0,1,22,29,1,9,2,0,2,1,2,0,3,3,0,0,0,0,0,0,0,42,36-50,2244,1,0,0,0,0,0,1,0,0,39"/>
    <m/>
    <m/>
    <m/>
    <m/>
  </r>
  <r>
    <n v="1835"/>
    <n v="38576"/>
    <s v="Low income"/>
    <n v="952"/>
    <s v="High spender"/>
    <n v="2.4678556615512236E-2"/>
    <n v="0"/>
    <n v="1"/>
    <n v="2"/>
    <n v="34"/>
    <n v="0"/>
    <n v="7"/>
    <n v="0"/>
    <n v="0"/>
    <n v="0"/>
    <n v="1"/>
    <n v="1"/>
    <n v="0"/>
    <n v="3"/>
    <n v="7"/>
    <n v="0"/>
    <x v="0"/>
    <n v="0"/>
    <n v="0"/>
    <n v="0"/>
    <n v="0"/>
    <n v="0"/>
    <n v="47"/>
    <s v="36-50"/>
    <n v="2276"/>
    <n v="0"/>
    <n v="1"/>
    <n v="0"/>
    <n v="0"/>
    <n v="0"/>
    <n v="0"/>
    <n v="0"/>
    <n v="1"/>
    <n v="0"/>
    <n v="41"/>
    <d v="2016-07-22T00:00:00"/>
    <n v="7"/>
    <s v="July"/>
    <n v="1"/>
    <s v="1835,38576,Low income,952,High spender,0.0246785566155122,0,1,2,34,0,7,0,0,0,1,1,0,3,7,0,0,0,0,0,0,0,47,36-50,2276,0,1,0,0,0,0,0,1,0,41"/>
    <m/>
    <m/>
    <m/>
    <m/>
  </r>
  <r>
    <n v="1783"/>
    <n v="17144"/>
    <s v="Low income"/>
    <n v="832"/>
    <s v="High spender"/>
    <n v="4.8530097993467101E-2"/>
    <n v="1"/>
    <n v="1"/>
    <n v="96"/>
    <n v="18"/>
    <n v="2"/>
    <n v="19"/>
    <n v="0"/>
    <n v="2"/>
    <n v="6"/>
    <n v="5"/>
    <n v="3"/>
    <n v="0"/>
    <n v="4"/>
    <n v="7"/>
    <n v="0"/>
    <x v="0"/>
    <n v="0"/>
    <n v="0"/>
    <n v="0"/>
    <n v="0"/>
    <n v="0"/>
    <n v="60"/>
    <s v="50-65"/>
    <n v="2293"/>
    <n v="0"/>
    <n v="0"/>
    <n v="0"/>
    <n v="1"/>
    <n v="0"/>
    <n v="0"/>
    <n v="0"/>
    <n v="1"/>
    <n v="0"/>
    <n v="35"/>
    <d v="2016-07-05T00:00:00"/>
    <n v="7"/>
    <s v="July"/>
    <n v="1"/>
    <s v="1783,17144,Low income,832,High spender,0.0485300979934671,1,1,96,18,2,19,0,2,6,5,3,0,4,7,0,0,0,0,0,0,0,60,50-65,2293,0,0,0,1,0,0,0,1,0,35"/>
    <m/>
    <m/>
    <m/>
    <m/>
  </r>
  <r>
    <n v="1744"/>
    <n v="37235"/>
    <s v="Low income"/>
    <n v="1270"/>
    <s v="High spender"/>
    <n v="3.410769437357325E-2"/>
    <n v="1"/>
    <n v="0"/>
    <n v="68"/>
    <n v="20"/>
    <n v="2"/>
    <n v="9"/>
    <n v="4"/>
    <n v="6"/>
    <n v="20"/>
    <n v="1"/>
    <n v="1"/>
    <n v="1"/>
    <n v="2"/>
    <n v="4"/>
    <n v="0"/>
    <x v="0"/>
    <n v="0"/>
    <n v="0"/>
    <n v="0"/>
    <n v="0"/>
    <n v="0"/>
    <n v="36"/>
    <s v="36-50"/>
    <n v="2307"/>
    <n v="0"/>
    <n v="0"/>
    <n v="0"/>
    <n v="1"/>
    <n v="0"/>
    <n v="0"/>
    <n v="1"/>
    <n v="0"/>
    <n v="0"/>
    <n v="21"/>
    <d v="2016-06-21T00:00:00"/>
    <n v="6"/>
    <s v="June"/>
    <n v="1"/>
    <s v="1744,37235,Low income,1270,High spender,0.0341076943735732,1,0,68,20,2,9,4,6,20,1,1,1,2,4,0,0,0,0,0,0,0,36,36-50,2307,0,0,0,1,0,0,1,0,0,21"/>
    <m/>
    <m/>
    <m/>
    <m/>
  </r>
  <r>
    <n v="1726"/>
    <n v="19514"/>
    <s v="Low income"/>
    <n v="344"/>
    <s v="Low spender"/>
    <n v="1.7628369375832734E-2"/>
    <n v="1"/>
    <n v="1"/>
    <n v="47"/>
    <n v="14"/>
    <n v="3"/>
    <n v="21"/>
    <n v="2"/>
    <n v="1"/>
    <n v="28"/>
    <n v="4"/>
    <n v="3"/>
    <n v="1"/>
    <n v="2"/>
    <n v="8"/>
    <n v="0"/>
    <x v="0"/>
    <n v="1"/>
    <n v="0"/>
    <n v="0"/>
    <n v="0"/>
    <n v="0"/>
    <n v="52"/>
    <s v="50-65"/>
    <n v="2313"/>
    <n v="0"/>
    <n v="1"/>
    <n v="0"/>
    <n v="0"/>
    <n v="0"/>
    <n v="0"/>
    <n v="1"/>
    <n v="0"/>
    <n v="0"/>
    <n v="13"/>
    <d v="2016-06-15T00:00:00"/>
    <n v="6"/>
    <s v="June"/>
    <n v="1"/>
    <s v="1726,19514,Low income,344,Low spender,0.0176283693758327,1,1,47,14,3,21,2,1,28,4,3,1,2,8,0,0,1,0,0,0,0,52,50-65,2313,0,1,0,0,0,0,1,0,0,13"/>
    <m/>
    <m/>
    <m/>
    <m/>
  </r>
  <r>
    <n v="1729"/>
    <n v="19514"/>
    <s v="Low income"/>
    <n v="1257"/>
    <s v="High spender"/>
    <n v="6.4415291585528334E-2"/>
    <n v="1"/>
    <n v="1"/>
    <n v="47"/>
    <n v="14"/>
    <n v="3"/>
    <n v="21"/>
    <n v="2"/>
    <n v="1"/>
    <n v="28"/>
    <n v="4"/>
    <n v="3"/>
    <n v="1"/>
    <n v="2"/>
    <n v="8"/>
    <n v="0"/>
    <x v="0"/>
    <n v="1"/>
    <n v="0"/>
    <n v="0"/>
    <n v="0"/>
    <n v="1"/>
    <n v="52"/>
    <s v="50-65"/>
    <n v="2313"/>
    <n v="0"/>
    <n v="1"/>
    <n v="0"/>
    <n v="0"/>
    <n v="0"/>
    <n v="0"/>
    <n v="1"/>
    <n v="0"/>
    <n v="0"/>
    <n v="13"/>
    <d v="2016-06-15T00:00:00"/>
    <n v="6"/>
    <s v="June"/>
    <n v="1"/>
    <s v="1729,19514,Low income,1257,High spender,0.0644152915855283,1,1,47,14,3,21,2,1,28,4,3,1,2,8,0,0,1,0,0,0,1,52,50-65,2313,0,1,0,0,0,0,1,0,0,13"/>
    <m/>
    <m/>
    <m/>
    <m/>
  </r>
  <r>
    <n v="1641"/>
    <n v="23976"/>
    <s v="Low income"/>
    <n v="1270"/>
    <s v="High spender"/>
    <n v="5.2969636302969636E-2"/>
    <n v="1"/>
    <n v="0"/>
    <n v="68"/>
    <n v="14"/>
    <n v="1"/>
    <n v="21"/>
    <n v="2"/>
    <n v="3"/>
    <n v="25"/>
    <n v="3"/>
    <n v="3"/>
    <n v="1"/>
    <n v="3"/>
    <n v="7"/>
    <n v="0"/>
    <x v="0"/>
    <n v="0"/>
    <n v="0"/>
    <n v="0"/>
    <n v="0"/>
    <n v="0"/>
    <n v="36"/>
    <s v="36-50"/>
    <n v="2343"/>
    <n v="0"/>
    <n v="0"/>
    <n v="0"/>
    <n v="1"/>
    <n v="0"/>
    <n v="0"/>
    <n v="1"/>
    <n v="0"/>
    <n v="0"/>
    <n v="16"/>
    <d v="2016-05-16T00:00:00"/>
    <n v="5"/>
    <s v="May"/>
    <n v="1"/>
    <s v="1641,23976,Low income,1270,High spender,0.0529696363029696,1,0,68,14,1,21,2,3,25,3,3,1,3,7,0,0,0,0,0,0,0,36,36-50,2343,0,0,0,1,0,0,1,0,0,16"/>
    <m/>
    <m/>
    <m/>
    <m/>
  </r>
  <r>
    <n v="1470"/>
    <n v="27161"/>
    <s v="Low income"/>
    <n v="295"/>
    <s v="Low spender"/>
    <n v="1.0861161223813556E-2"/>
    <n v="1"/>
    <n v="0"/>
    <n v="41"/>
    <n v="7"/>
    <n v="4"/>
    <n v="23"/>
    <n v="7"/>
    <n v="0"/>
    <n v="11"/>
    <n v="1"/>
    <n v="1"/>
    <n v="0"/>
    <n v="3"/>
    <n v="7"/>
    <n v="0"/>
    <x v="0"/>
    <n v="0"/>
    <n v="0"/>
    <n v="0"/>
    <n v="0"/>
    <n v="0"/>
    <n v="34"/>
    <s v="24-35"/>
    <n v="2403"/>
    <n v="0"/>
    <n v="1"/>
    <n v="0"/>
    <n v="0"/>
    <n v="0"/>
    <n v="0"/>
    <n v="0"/>
    <n v="1"/>
    <n v="0"/>
    <n v="30"/>
    <d v="2016-03-17T00:00:00"/>
    <n v="3"/>
    <s v="March"/>
    <n v="1"/>
    <s v="1470,27161,Low income,295,Low spender,0.0108611612238136,1,0,41,7,4,23,7,0,11,1,1,0,3,7,0,0,0,0,0,0,0,34,24-35,2403,0,1,0,0,0,0,0,1,0,30"/>
    <m/>
    <m/>
    <m/>
    <m/>
  </r>
  <r>
    <n v="1113"/>
    <n v="28718"/>
    <s v="Low income"/>
    <n v="1287"/>
    <s v="High spender"/>
    <n v="4.4815098544466886E-2"/>
    <n v="1"/>
    <n v="0"/>
    <n v="78"/>
    <n v="12"/>
    <n v="4"/>
    <n v="6"/>
    <n v="11"/>
    <n v="8"/>
    <n v="16"/>
    <n v="2"/>
    <n v="2"/>
    <n v="0"/>
    <n v="3"/>
    <n v="8"/>
    <n v="0"/>
    <x v="0"/>
    <n v="0"/>
    <n v="0"/>
    <n v="0"/>
    <n v="0"/>
    <n v="0"/>
    <n v="38"/>
    <s v="36-50"/>
    <n v="2510"/>
    <n v="0"/>
    <n v="1"/>
    <n v="0"/>
    <n v="0"/>
    <n v="0"/>
    <n v="0"/>
    <n v="1"/>
    <n v="0"/>
    <n v="0"/>
    <n v="25"/>
    <d v="2015-12-01T00:00:00"/>
    <n v="12"/>
    <s v="December"/>
    <n v="1"/>
    <s v="1113,28718,Low income,1287,High spender,0.0448150985444669,1,0,78,12,4,6,11,8,16,2,2,0,3,8,0,0,0,0,0,0,0,38,36-50,2510,0,1,0,0,0,0,1,0,0,25"/>
    <m/>
    <m/>
    <m/>
    <m/>
  </r>
  <r>
    <n v="860"/>
    <n v="30992"/>
    <s v="Low income"/>
    <n v="79"/>
    <s v="Low spender"/>
    <n v="2.549044914816727E-3"/>
    <n v="1"/>
    <n v="0"/>
    <n v="83"/>
    <n v="17"/>
    <n v="0"/>
    <n v="14"/>
    <n v="7"/>
    <n v="3"/>
    <n v="2"/>
    <n v="1"/>
    <n v="1"/>
    <n v="0"/>
    <n v="3"/>
    <n v="7"/>
    <n v="0"/>
    <x v="0"/>
    <n v="0"/>
    <n v="0"/>
    <n v="0"/>
    <n v="0"/>
    <n v="0"/>
    <n v="44"/>
    <s v="36-50"/>
    <n v="2592"/>
    <n v="1"/>
    <n v="0"/>
    <n v="0"/>
    <n v="0"/>
    <n v="0"/>
    <n v="0"/>
    <n v="1"/>
    <n v="0"/>
    <n v="0"/>
    <n v="39"/>
    <d v="2015-09-10T00:00:00"/>
    <n v="9"/>
    <s v="September"/>
    <n v="1"/>
    <s v="860,30992,Low income,79,Low spender,0.00254904491481673,1,0,83,17,0,14,7,3,2,1,1,0,3,7,0,0,0,0,0,0,0,44,36-50,2592,1,0,0,0,0,0,1,0,0,39"/>
    <m/>
    <m/>
    <m/>
    <m/>
  </r>
  <r>
    <n v="753"/>
    <n v="35701"/>
    <s v="Low income"/>
    <n v="40"/>
    <s v="Low spender"/>
    <n v="1.1204167950477578E-3"/>
    <n v="0"/>
    <n v="0"/>
    <n v="36"/>
    <n v="21"/>
    <n v="1"/>
    <n v="9"/>
    <n v="7"/>
    <n v="3"/>
    <n v="5"/>
    <n v="1"/>
    <n v="1"/>
    <n v="0"/>
    <n v="3"/>
    <n v="6"/>
    <n v="0"/>
    <x v="0"/>
    <n v="0"/>
    <n v="0"/>
    <n v="0"/>
    <n v="0"/>
    <n v="0"/>
    <n v="61"/>
    <s v="50-65"/>
    <n v="2626"/>
    <n v="0"/>
    <n v="1"/>
    <n v="0"/>
    <n v="0"/>
    <n v="0"/>
    <n v="0"/>
    <n v="1"/>
    <n v="0"/>
    <n v="0"/>
    <n v="36"/>
    <d v="2015-08-07T00:00:00"/>
    <n v="8"/>
    <s v="August"/>
    <n v="1"/>
    <s v="753,35701,Low income,40,Low spender,0.00112041679504776,0,0,36,21,1,9,7,3,5,1,1,0,3,6,0,0,0,0,0,0,0,61,50-65,2626,0,1,0,0,0,0,1,0,0,36"/>
    <m/>
    <m/>
    <m/>
    <m/>
  </r>
  <r>
    <n v="540"/>
    <n v="42554"/>
    <s v="Low income"/>
    <n v="44"/>
    <s v="Low spender"/>
    <n v="1.0339803543732669E-3"/>
    <n v="1"/>
    <n v="1"/>
    <n v="93"/>
    <n v="29"/>
    <n v="1"/>
    <n v="11"/>
    <n v="0"/>
    <n v="0"/>
    <n v="0"/>
    <n v="2"/>
    <n v="2"/>
    <n v="0"/>
    <n v="3"/>
    <n v="4"/>
    <n v="0"/>
    <x v="0"/>
    <n v="0"/>
    <n v="0"/>
    <n v="0"/>
    <n v="0"/>
    <n v="0"/>
    <n v="42"/>
    <s v="36-50"/>
    <n v="2692"/>
    <n v="0"/>
    <n v="0"/>
    <n v="0"/>
    <n v="1"/>
    <n v="0"/>
    <n v="0"/>
    <n v="1"/>
    <n v="0"/>
    <n v="0"/>
    <n v="41"/>
    <d v="2015-06-02T00:00:00"/>
    <n v="6"/>
    <s v="June"/>
    <n v="1"/>
    <s v="540,42554,Low income,44,Low spender,0.00103398035437327,1,1,93,29,1,11,0,0,0,2,2,0,3,4,0,0,0,0,0,0,0,42,36-50,2692,0,0,0,1,0,0,1,0,0,41"/>
    <m/>
    <m/>
    <m/>
    <m/>
  </r>
  <r>
    <n v="525"/>
    <n v="35178"/>
    <s v="Low income"/>
    <n v="43"/>
    <s v="Low spender"/>
    <n v="1.2223548808914663E-3"/>
    <n v="1"/>
    <n v="0"/>
    <n v="10"/>
    <n v="23"/>
    <n v="1"/>
    <n v="13"/>
    <n v="2"/>
    <n v="2"/>
    <n v="18"/>
    <n v="1"/>
    <n v="1"/>
    <n v="1"/>
    <n v="2"/>
    <n v="7"/>
    <n v="0"/>
    <x v="0"/>
    <n v="1"/>
    <n v="0"/>
    <n v="0"/>
    <n v="0"/>
    <n v="1"/>
    <n v="49"/>
    <s v="36-50"/>
    <n v="2694"/>
    <n v="0"/>
    <n v="1"/>
    <n v="0"/>
    <n v="0"/>
    <n v="0"/>
    <n v="0"/>
    <n v="0"/>
    <n v="1"/>
    <n v="0"/>
    <n v="23"/>
    <d v="2015-05-31T00:00:00"/>
    <n v="5"/>
    <s v="May"/>
    <n v="1"/>
    <s v="525,35178,Low income,43,Low spender,0.00122235488089147,1,0,10,23,1,13,2,2,18,1,1,1,2,7,0,0,1,0,0,0,1,49,36-50,2694,0,1,0,0,0,0,0,1,0,23"/>
    <m/>
    <m/>
    <m/>
    <m/>
  </r>
  <r>
    <n v="479"/>
    <n v="18690"/>
    <s v="Low income"/>
    <n v="1023"/>
    <s v="High spender"/>
    <n v="5.4735152487961479E-2"/>
    <n v="0"/>
    <n v="0"/>
    <n v="77"/>
    <n v="6"/>
    <n v="1"/>
    <n v="7"/>
    <n v="23"/>
    <n v="4"/>
    <n v="19"/>
    <n v="1"/>
    <n v="1"/>
    <n v="1"/>
    <n v="2"/>
    <n v="8"/>
    <n v="0"/>
    <x v="0"/>
    <n v="0"/>
    <n v="0"/>
    <n v="0"/>
    <n v="0"/>
    <n v="0"/>
    <n v="61"/>
    <s v="50-65"/>
    <n v="2707"/>
    <n v="0"/>
    <n v="1"/>
    <n v="0"/>
    <n v="0"/>
    <n v="0"/>
    <n v="0"/>
    <n v="1"/>
    <n v="0"/>
    <n v="0"/>
    <n v="22"/>
    <d v="2015-05-18T00:00:00"/>
    <n v="5"/>
    <s v="May"/>
    <n v="1"/>
    <s v="479,18690,Low income,1023,High spender,0.0547351524879615,0,0,77,6,1,7,23,4,19,1,1,1,2,8,0,0,0,0,0,0,0,61,50-65,2707,0,1,0,0,0,0,1,0,0,22"/>
    <m/>
    <m/>
    <m/>
    <m/>
  </r>
  <r>
    <n v="356"/>
    <n v="30675"/>
    <s v="Low income"/>
    <n v="1011"/>
    <s v="High spender"/>
    <n v="3.2958435207823961E-2"/>
    <n v="1"/>
    <n v="0"/>
    <n v="14"/>
    <n v="10"/>
    <n v="2"/>
    <n v="16"/>
    <n v="11"/>
    <n v="2"/>
    <n v="21"/>
    <n v="1"/>
    <n v="1"/>
    <n v="0"/>
    <n v="3"/>
    <n v="8"/>
    <n v="0"/>
    <x v="0"/>
    <n v="0"/>
    <n v="0"/>
    <n v="0"/>
    <n v="0"/>
    <n v="0"/>
    <n v="48"/>
    <s v="36-50"/>
    <n v="2753"/>
    <n v="0"/>
    <n v="1"/>
    <n v="0"/>
    <n v="0"/>
    <n v="0"/>
    <n v="0"/>
    <n v="1"/>
    <n v="0"/>
    <n v="0"/>
    <n v="20"/>
    <d v="2015-04-02T00:00:00"/>
    <n v="4"/>
    <s v="April"/>
    <n v="1"/>
    <s v="356,30675,Low income,1011,High spender,0.032958435207824,1,0,14,10,2,16,11,2,21,1,1,0,3,8,0,0,0,0,0,0,0,48,36-50,2753,0,1,0,0,0,0,1,0,0,20"/>
    <m/>
    <m/>
    <m/>
    <m/>
  </r>
  <r>
    <n v="238"/>
    <n v="17323"/>
    <s v="Low income"/>
    <n v="1262"/>
    <s v="High spender"/>
    <n v="7.2851122784737057E-2"/>
    <n v="0"/>
    <n v="0"/>
    <n v="38"/>
    <n v="3"/>
    <n v="14"/>
    <n v="17"/>
    <n v="6"/>
    <n v="1"/>
    <n v="5"/>
    <n v="1"/>
    <n v="1"/>
    <n v="0"/>
    <n v="3"/>
    <n v="8"/>
    <n v="0"/>
    <x v="0"/>
    <n v="0"/>
    <n v="0"/>
    <n v="0"/>
    <n v="0"/>
    <n v="0"/>
    <n v="33"/>
    <s v="24-35"/>
    <n v="2786"/>
    <n v="0"/>
    <n v="1"/>
    <n v="0"/>
    <n v="0"/>
    <n v="0"/>
    <n v="0"/>
    <n v="1"/>
    <n v="0"/>
    <n v="0"/>
    <n v="36"/>
    <d v="2015-02-28T00:00:00"/>
    <n v="2"/>
    <s v="February"/>
    <n v="1"/>
    <s v="238,17323,Low income,1262,High spender,0.0728511227847371,0,0,38,3,14,17,6,1,5,1,1,0,3,8,0,0,0,0,0,0,0,33,24-35,2786,0,1,0,0,0,0,1,0,0,36"/>
    <m/>
    <m/>
    <m/>
    <m/>
  </r>
  <r>
    <n v="234"/>
    <n v="20895"/>
    <s v="Low income"/>
    <n v="1237"/>
    <s v="High spender"/>
    <n v="5.9200765733429049E-2"/>
    <n v="1"/>
    <n v="0"/>
    <n v="24"/>
    <n v="18"/>
    <n v="3"/>
    <n v="17"/>
    <n v="3"/>
    <n v="0"/>
    <n v="4"/>
    <n v="1"/>
    <n v="2"/>
    <n v="0"/>
    <n v="3"/>
    <n v="9"/>
    <n v="0"/>
    <x v="0"/>
    <n v="0"/>
    <n v="0"/>
    <n v="0"/>
    <n v="0"/>
    <n v="0"/>
    <n v="47"/>
    <s v="36-50"/>
    <n v="2790"/>
    <n v="0"/>
    <n v="1"/>
    <n v="0"/>
    <n v="0"/>
    <n v="0"/>
    <n v="0"/>
    <n v="1"/>
    <n v="0"/>
    <n v="0"/>
    <n v="37"/>
    <d v="2015-02-24T00:00:00"/>
    <n v="2"/>
    <s v="February"/>
    <n v="1"/>
    <s v="234,20895,Low income,1237,High spender,0.059200765733429,1,0,24,18,3,17,3,0,4,1,2,0,3,9,0,0,0,0,0,0,0,47,36-50,2790,0,1,0,0,0,0,1,0,0,37"/>
    <m/>
    <m/>
    <m/>
    <m/>
  </r>
  <r>
    <n v="1730"/>
    <n v="30630"/>
    <s v="Low income"/>
    <n v="151"/>
    <s v="Low spender"/>
    <n v="4.9298073783872022E-3"/>
    <n v="1"/>
    <n v="1"/>
    <n v="67"/>
    <n v="27"/>
    <n v="1"/>
    <n v="12"/>
    <n v="2"/>
    <n v="0"/>
    <n v="10"/>
    <n v="2"/>
    <n v="2"/>
    <n v="0"/>
    <n v="3"/>
    <n v="7"/>
    <n v="0"/>
    <x v="0"/>
    <n v="0"/>
    <n v="0"/>
    <n v="0"/>
    <n v="0"/>
    <n v="0"/>
    <n v="55"/>
    <s v="50-65"/>
    <n v="2312"/>
    <n v="1"/>
    <n v="0"/>
    <n v="0"/>
    <n v="0"/>
    <n v="0"/>
    <n v="0"/>
    <n v="1"/>
    <n v="0"/>
    <n v="0"/>
    <n v="32"/>
    <d v="2016-06-16T00:00:00"/>
    <n v="6"/>
    <s v="June"/>
    <n v="1"/>
    <s v="1730,30630,Low income,151,Low spender,0.0049298073783872,1,1,67,27,1,12,2,0,10,2,2,0,3,7,0,0,0,0,0,0,0,55,50-65,2312,1,0,0,0,0,0,1,0,0,32"/>
    <m/>
    <m/>
    <m/>
    <m/>
  </r>
  <r>
    <n v="1562"/>
    <n v="29009"/>
    <s v="Low income"/>
    <n v="807"/>
    <s v="High spender"/>
    <n v="2.7818952738805199E-2"/>
    <n v="1"/>
    <n v="0"/>
    <n v="19"/>
    <n v="6"/>
    <n v="6"/>
    <n v="15"/>
    <n v="10"/>
    <n v="5"/>
    <n v="2"/>
    <n v="2"/>
    <n v="2"/>
    <n v="0"/>
    <n v="3"/>
    <n v="6"/>
    <n v="0"/>
    <x v="0"/>
    <n v="0"/>
    <n v="0"/>
    <n v="0"/>
    <n v="0"/>
    <n v="0"/>
    <n v="39"/>
    <s v="36-50"/>
    <n v="2371"/>
    <n v="0"/>
    <n v="1"/>
    <n v="0"/>
    <n v="0"/>
    <n v="0"/>
    <n v="0"/>
    <n v="1"/>
    <n v="0"/>
    <n v="0"/>
    <n v="40"/>
    <d v="2016-04-18T00:00:00"/>
    <n v="4"/>
    <s v="April"/>
    <n v="1"/>
    <s v="1562,29009,Low income,807,High spender,0.0278189527388052,1,0,19,6,6,15,10,5,2,2,2,0,3,6,0,0,0,0,0,0,0,39,36-50,2371,0,1,0,0,0,0,1,0,0,40"/>
    <m/>
    <m/>
    <m/>
    <m/>
  </r>
  <r>
    <n v="1242"/>
    <n v="13260"/>
    <s v="Low income"/>
    <n v="16"/>
    <s v="Low spender"/>
    <n v="1.2066365007541479E-3"/>
    <n v="1"/>
    <n v="1"/>
    <n v="48"/>
    <n v="9"/>
    <n v="4"/>
    <n v="17"/>
    <n v="10"/>
    <n v="2"/>
    <n v="7"/>
    <n v="4"/>
    <n v="3"/>
    <n v="0"/>
    <n v="3"/>
    <n v="8"/>
    <n v="0"/>
    <x v="0"/>
    <n v="0"/>
    <n v="0"/>
    <n v="0"/>
    <n v="0"/>
    <n v="0"/>
    <n v="50"/>
    <s v="36-50"/>
    <n v="2469"/>
    <n v="0"/>
    <n v="1"/>
    <n v="0"/>
    <n v="0"/>
    <n v="0"/>
    <n v="0"/>
    <n v="1"/>
    <n v="0"/>
    <n v="0"/>
    <n v="35"/>
    <d v="2016-01-11T00:00:00"/>
    <n v="1"/>
    <s v="January"/>
    <n v="1"/>
    <s v="1242,13260,Low income,16,Low spender,0.00120663650075415,1,1,48,9,4,17,10,2,7,4,3,0,3,8,0,0,0,0,0,0,0,50,36-50,2469,0,1,0,0,0,0,1,0,0,35"/>
    <m/>
    <m/>
    <m/>
    <m/>
  </r>
  <r>
    <n v="1101"/>
    <n v="28072"/>
    <s v="Low income"/>
    <n v="592"/>
    <s v="High spender"/>
    <n v="2.108862923909946E-2"/>
    <n v="1"/>
    <n v="0"/>
    <n v="10"/>
    <n v="30"/>
    <n v="0"/>
    <n v="10"/>
    <n v="2"/>
    <n v="0"/>
    <n v="5"/>
    <n v="1"/>
    <n v="1"/>
    <n v="0"/>
    <n v="3"/>
    <n v="7"/>
    <n v="0"/>
    <x v="0"/>
    <n v="0"/>
    <n v="0"/>
    <n v="0"/>
    <n v="0"/>
    <n v="0"/>
    <n v="34"/>
    <s v="24-35"/>
    <n v="2515"/>
    <n v="0"/>
    <n v="1"/>
    <n v="0"/>
    <n v="0"/>
    <n v="0"/>
    <n v="0"/>
    <n v="0"/>
    <n v="1"/>
    <n v="0"/>
    <n v="37"/>
    <d v="2015-11-26T00:00:00"/>
    <n v="11"/>
    <s v="November"/>
    <n v="1"/>
    <s v="1101,28072,Low income,592,High spender,0.0210886292390995,1,0,10,30,0,10,2,0,5,1,1,0,3,7,0,0,0,0,0,0,0,34,24-35,2515,0,1,0,0,0,0,0,1,0,37"/>
    <m/>
    <m/>
    <m/>
    <m/>
  </r>
  <r>
    <n v="966"/>
    <n v="41728"/>
    <s v="Low income"/>
    <n v="1364"/>
    <s v="High spender"/>
    <n v="3.2687883435582821E-2"/>
    <n v="1"/>
    <n v="0"/>
    <n v="92"/>
    <n v="13"/>
    <n v="6"/>
    <n v="15"/>
    <n v="3"/>
    <n v="5"/>
    <n v="13"/>
    <n v="1"/>
    <n v="2"/>
    <n v="0"/>
    <n v="2"/>
    <n v="10"/>
    <n v="0"/>
    <x v="0"/>
    <n v="0"/>
    <n v="0"/>
    <n v="0"/>
    <n v="0"/>
    <n v="0"/>
    <n v="52"/>
    <s v="50-65"/>
    <n v="2560"/>
    <n v="0"/>
    <n v="0"/>
    <n v="0"/>
    <n v="1"/>
    <n v="0"/>
    <n v="0"/>
    <n v="1"/>
    <n v="0"/>
    <n v="0"/>
    <n v="29"/>
    <d v="2015-10-12T00:00:00"/>
    <n v="10"/>
    <s v="October"/>
    <n v="1"/>
    <s v="966,41728,Low income,1364,High spender,0.0326878834355828,1,0,92,13,6,15,3,5,13,1,2,0,2,10,0,0,0,0,0,0,0,52,50-65,2560,0,0,0,1,0,0,1,0,0,29"/>
    <m/>
    <m/>
    <m/>
    <m/>
  </r>
  <r>
    <n v="749"/>
    <n v="22585"/>
    <s v="Low income"/>
    <n v="28"/>
    <s v="Low spender"/>
    <n v="1.2397609032543725E-3"/>
    <n v="0"/>
    <n v="0"/>
    <n v="23"/>
    <n v="3"/>
    <n v="9"/>
    <n v="15"/>
    <n v="13"/>
    <n v="2"/>
    <n v="39"/>
    <n v="1"/>
    <n v="1"/>
    <n v="1"/>
    <n v="2"/>
    <n v="9"/>
    <n v="0"/>
    <x v="0"/>
    <n v="1"/>
    <n v="0"/>
    <n v="0"/>
    <n v="0"/>
    <n v="1"/>
    <n v="50"/>
    <s v="36-50"/>
    <n v="2627"/>
    <n v="0"/>
    <n v="0"/>
    <n v="1"/>
    <n v="0"/>
    <n v="0"/>
    <n v="0"/>
    <n v="1"/>
    <n v="0"/>
    <n v="0"/>
    <n v="3"/>
    <d v="2015-08-06T00:00:00"/>
    <n v="8"/>
    <s v="August"/>
    <n v="1"/>
    <s v="749,22585,Low income,28,Low spender,0.00123976090325437,0,0,23,3,9,15,13,2,39,1,1,1,2,9,0,0,1,0,0,0,1,50,36-50,2627,0,0,1,0,0,0,1,0,0,3"/>
    <m/>
    <m/>
    <m/>
    <m/>
  </r>
  <r>
    <n v="738"/>
    <n v="31615"/>
    <s v="Low income"/>
    <n v="125"/>
    <s v="Low spender"/>
    <n v="3.9538193895302864E-3"/>
    <n v="1"/>
    <n v="0"/>
    <n v="82"/>
    <n v="2"/>
    <n v="3"/>
    <n v="20"/>
    <n v="6"/>
    <n v="11"/>
    <n v="9"/>
    <n v="2"/>
    <n v="2"/>
    <n v="0"/>
    <n v="3"/>
    <n v="7"/>
    <n v="0"/>
    <x v="0"/>
    <n v="0"/>
    <n v="0"/>
    <n v="0"/>
    <n v="0"/>
    <n v="0"/>
    <n v="44"/>
    <s v="36-50"/>
    <n v="2629"/>
    <n v="1"/>
    <n v="0"/>
    <n v="0"/>
    <n v="0"/>
    <n v="0"/>
    <n v="0"/>
    <n v="1"/>
    <n v="0"/>
    <n v="0"/>
    <n v="33"/>
    <d v="2015-08-04T00:00:00"/>
    <n v="8"/>
    <s v="August"/>
    <n v="1"/>
    <s v="738,31615,Low income,125,Low spender,0.00395381938953029,1,0,82,2,3,20,6,11,9,2,2,0,3,7,0,0,0,0,0,0,0,44,36-50,2629,1,0,0,0,0,0,1,0,0,33"/>
    <m/>
    <m/>
    <m/>
    <m/>
  </r>
  <r>
    <n v="91"/>
    <n v="29103"/>
    <s v="Low income"/>
    <n v="1011"/>
    <s v="High spender"/>
    <n v="3.473868673332646E-2"/>
    <n v="1"/>
    <n v="0"/>
    <n v="38"/>
    <n v="16"/>
    <n v="0"/>
    <n v="17"/>
    <n v="6"/>
    <n v="3"/>
    <n v="6"/>
    <n v="2"/>
    <n v="1"/>
    <n v="0"/>
    <n v="3"/>
    <n v="9"/>
    <n v="0"/>
    <x v="0"/>
    <n v="0"/>
    <n v="0"/>
    <n v="0"/>
    <n v="0"/>
    <n v="0"/>
    <n v="35"/>
    <s v="24-35"/>
    <n v="2830"/>
    <n v="0"/>
    <n v="0"/>
    <n v="0"/>
    <n v="1"/>
    <n v="0"/>
    <n v="0"/>
    <n v="1"/>
    <n v="0"/>
    <n v="0"/>
    <n v="36"/>
    <d v="2015-01-15T00:00:00"/>
    <n v="1"/>
    <s v="January"/>
    <n v="1"/>
    <s v="91,29103,Low income,1011,High spender,0.0347386867333265,1,0,38,16,0,17,6,3,6,2,1,0,3,9,0,0,0,0,0,0,0,35,24-35,2830,0,0,0,1,0,0,1,0,0,36"/>
    <m/>
    <m/>
    <m/>
    <m/>
  </r>
  <r>
    <n v="2108"/>
    <n v="23626"/>
    <s v="Low income"/>
    <n v="545"/>
    <s v="Low spender"/>
    <n v="2.3067806653686615E-2"/>
    <n v="1"/>
    <n v="0"/>
    <n v="84"/>
    <n v="27"/>
    <n v="2"/>
    <n v="14"/>
    <n v="0"/>
    <n v="0"/>
    <n v="0"/>
    <n v="3"/>
    <n v="3"/>
    <n v="1"/>
    <n v="3"/>
    <n v="5"/>
    <n v="0"/>
    <x v="0"/>
    <n v="0"/>
    <n v="0"/>
    <n v="0"/>
    <n v="0"/>
    <n v="0"/>
    <n v="50"/>
    <s v="36-50"/>
    <n v="2195"/>
    <n v="0"/>
    <n v="1"/>
    <n v="0"/>
    <n v="0"/>
    <n v="0"/>
    <n v="0"/>
    <n v="0"/>
    <n v="0"/>
    <n v="1"/>
    <n v="43"/>
    <d v="2016-10-11T00:00:00"/>
    <n v="10"/>
    <s v="October"/>
    <n v="1"/>
    <s v="2108,23626,Low income,545,Low spender,0.0230678066536866,1,0,84,27,2,14,0,0,0,3,3,1,3,5,0,0,0,0,0,0,0,50,36-50,2195,0,1,0,0,0,0,0,0,1,43"/>
    <m/>
    <m/>
    <m/>
    <m/>
  </r>
  <r>
    <n v="2100"/>
    <n v="38853"/>
    <s v="Low income"/>
    <n v="308"/>
    <s v="Low spender"/>
    <n v="7.9273157799912494E-3"/>
    <n v="1"/>
    <n v="1"/>
    <n v="90"/>
    <n v="29"/>
    <n v="0"/>
    <n v="14"/>
    <n v="0"/>
    <n v="0"/>
    <n v="2"/>
    <n v="2"/>
    <n v="2"/>
    <n v="0"/>
    <n v="3"/>
    <n v="7"/>
    <n v="0"/>
    <x v="0"/>
    <n v="0"/>
    <n v="0"/>
    <n v="0"/>
    <n v="0"/>
    <n v="0"/>
    <n v="50"/>
    <s v="36-50"/>
    <n v="2196"/>
    <n v="0"/>
    <n v="1"/>
    <n v="0"/>
    <n v="0"/>
    <n v="0"/>
    <n v="0"/>
    <n v="0"/>
    <n v="0"/>
    <n v="1"/>
    <n v="41"/>
    <d v="2016-10-10T00:00:00"/>
    <n v="10"/>
    <s v="October"/>
    <n v="1"/>
    <s v="2100,38853,Low income,308,Low spender,0.00792731577999125,1,1,90,29,0,14,0,0,2,2,2,0,3,7,0,0,0,0,0,0,0,50,36-50,2196,0,1,0,0,0,0,0,0,1,41"/>
    <m/>
    <m/>
    <m/>
    <m/>
  </r>
  <r>
    <n v="1804"/>
    <n v="32765"/>
    <s v="Low income"/>
    <n v="89"/>
    <s v="Low spender"/>
    <n v="2.7163131390202959E-3"/>
    <n v="1"/>
    <n v="0"/>
    <n v="49"/>
    <n v="13"/>
    <n v="3"/>
    <n v="17"/>
    <n v="7"/>
    <n v="3"/>
    <n v="3"/>
    <n v="2"/>
    <n v="2"/>
    <n v="0"/>
    <n v="4"/>
    <n v="5"/>
    <n v="0"/>
    <x v="0"/>
    <n v="0"/>
    <n v="0"/>
    <n v="0"/>
    <n v="0"/>
    <n v="0"/>
    <n v="41"/>
    <s v="36-50"/>
    <n v="2285"/>
    <n v="0"/>
    <n v="1"/>
    <n v="0"/>
    <n v="0"/>
    <n v="0"/>
    <n v="0"/>
    <n v="0"/>
    <n v="1"/>
    <n v="0"/>
    <n v="40"/>
    <d v="2016-07-13T00:00:00"/>
    <n v="7"/>
    <s v="July"/>
    <n v="1"/>
    <s v="1804,32765,Low income,89,Low spender,0.0027163131390203,1,0,49,13,3,17,7,3,3,2,2,0,4,5,0,0,0,0,0,0,0,41,36-50,2285,0,1,0,0,0,0,0,1,0,40"/>
    <m/>
    <m/>
    <m/>
    <m/>
  </r>
  <r>
    <n v="1735"/>
    <n v="24639"/>
    <s v="Low income"/>
    <n v="22"/>
    <s v="Low spender"/>
    <n v="8.928933804131661E-4"/>
    <n v="1"/>
    <n v="1"/>
    <n v="3"/>
    <n v="20"/>
    <n v="3"/>
    <n v="16"/>
    <n v="0"/>
    <n v="4"/>
    <n v="1"/>
    <n v="3"/>
    <n v="2"/>
    <n v="0"/>
    <n v="4"/>
    <n v="6"/>
    <n v="0"/>
    <x v="0"/>
    <n v="0"/>
    <n v="0"/>
    <n v="0"/>
    <n v="0"/>
    <n v="0"/>
    <n v="47"/>
    <s v="36-50"/>
    <n v="2311"/>
    <n v="0"/>
    <n v="1"/>
    <n v="0"/>
    <n v="0"/>
    <n v="0"/>
    <n v="0"/>
    <n v="1"/>
    <n v="0"/>
    <n v="0"/>
    <n v="42"/>
    <d v="2016-06-17T00:00:00"/>
    <n v="6"/>
    <s v="June"/>
    <n v="1"/>
    <s v="1735,24639,Low income,22,Low spender,0.000892893380413166,1,1,3,20,3,16,0,4,1,3,2,0,4,6,0,0,0,0,0,0,0,47,36-50,2311,0,1,0,0,0,0,1,0,0,42"/>
    <m/>
    <m/>
    <m/>
    <m/>
  </r>
  <r>
    <n v="1623"/>
    <n v="23162"/>
    <s v="Low income"/>
    <n v="91"/>
    <s v="Low spender"/>
    <n v="3.9288489767722997E-3"/>
    <n v="1"/>
    <n v="1"/>
    <n v="82"/>
    <n v="8"/>
    <n v="3"/>
    <n v="9"/>
    <n v="19"/>
    <n v="4"/>
    <n v="22"/>
    <n v="3"/>
    <n v="1"/>
    <n v="1"/>
    <n v="3"/>
    <n v="6"/>
    <n v="0"/>
    <x v="0"/>
    <n v="0"/>
    <n v="0"/>
    <n v="0"/>
    <n v="0"/>
    <n v="0"/>
    <n v="50"/>
    <s v="36-50"/>
    <n v="2349"/>
    <n v="0"/>
    <n v="1"/>
    <n v="0"/>
    <n v="0"/>
    <n v="0"/>
    <n v="1"/>
    <n v="0"/>
    <n v="0"/>
    <n v="0"/>
    <n v="21"/>
    <d v="2016-05-10T00:00:00"/>
    <n v="5"/>
    <s v="May"/>
    <n v="1"/>
    <s v="1623,23162,Low income,91,Low spender,0.0039288489767723,1,1,82,8,3,9,19,4,22,3,1,1,3,6,0,0,0,0,0,0,0,50,36-50,2349,0,1,0,0,0,1,0,0,0,21"/>
    <m/>
    <m/>
    <m/>
    <m/>
  </r>
  <r>
    <n v="1271"/>
    <n v="25804"/>
    <s v="Low income"/>
    <n v="1466"/>
    <s v="High spender"/>
    <n v="5.68128972252364E-2"/>
    <n v="1"/>
    <n v="0"/>
    <n v="34"/>
    <n v="8"/>
    <n v="7"/>
    <n v="9"/>
    <n v="13"/>
    <n v="6"/>
    <n v="12"/>
    <n v="2"/>
    <n v="2"/>
    <n v="0"/>
    <n v="3"/>
    <n v="8"/>
    <n v="0"/>
    <x v="0"/>
    <n v="0"/>
    <n v="0"/>
    <n v="0"/>
    <n v="0"/>
    <n v="0"/>
    <n v="42"/>
    <s v="36-50"/>
    <n v="2460"/>
    <n v="0"/>
    <n v="1"/>
    <n v="0"/>
    <n v="0"/>
    <n v="0"/>
    <n v="1"/>
    <n v="0"/>
    <n v="0"/>
    <n v="0"/>
    <n v="31"/>
    <d v="2016-01-20T00:00:00"/>
    <n v="1"/>
    <s v="January"/>
    <n v="1"/>
    <s v="1271,25804,Low income,1466,High spender,0.0568128972252364,1,0,34,8,7,9,13,6,12,2,2,0,3,8,0,0,0,0,0,0,0,42,36-50,2460,0,1,0,0,0,1,0,0,0,31"/>
    <m/>
    <m/>
    <m/>
    <m/>
  </r>
  <r>
    <n v="1191"/>
    <n v="33462"/>
    <s v="Low income"/>
    <n v="1236"/>
    <s v="High spender"/>
    <n v="3.6937421552806167E-2"/>
    <n v="1"/>
    <n v="0"/>
    <n v="78"/>
    <n v="22"/>
    <n v="3"/>
    <n v="18"/>
    <n v="0"/>
    <n v="0"/>
    <n v="11"/>
    <n v="1"/>
    <n v="2"/>
    <n v="0"/>
    <n v="3"/>
    <n v="7"/>
    <n v="0"/>
    <x v="0"/>
    <n v="0"/>
    <n v="0"/>
    <n v="0"/>
    <n v="0"/>
    <n v="0"/>
    <n v="41"/>
    <s v="36-50"/>
    <n v="2485"/>
    <n v="1"/>
    <n v="0"/>
    <n v="0"/>
    <n v="0"/>
    <n v="0"/>
    <n v="0"/>
    <n v="0"/>
    <n v="1"/>
    <n v="0"/>
    <n v="32"/>
    <d v="2015-12-26T00:00:00"/>
    <n v="12"/>
    <s v="December"/>
    <n v="1"/>
    <s v="1191,33462,Low income,1236,High spender,0.0369374215528062,1,0,78,22,3,18,0,0,11,1,2,0,3,7,0,0,0,0,0,0,0,41,36-50,2485,1,0,0,0,0,0,0,1,0,32"/>
    <m/>
    <m/>
    <m/>
    <m/>
  </r>
  <r>
    <n v="1008"/>
    <n v="24027"/>
    <s v="Low income"/>
    <n v="479"/>
    <s v="Low spender"/>
    <n v="1.9935905439713655E-2"/>
    <n v="1"/>
    <n v="0"/>
    <n v="7"/>
    <n v="14"/>
    <n v="7"/>
    <n v="11"/>
    <n v="11"/>
    <n v="0"/>
    <n v="5"/>
    <n v="2"/>
    <n v="2"/>
    <n v="0"/>
    <n v="3"/>
    <n v="8"/>
    <n v="0"/>
    <x v="0"/>
    <n v="0"/>
    <n v="0"/>
    <n v="0"/>
    <n v="0"/>
    <n v="0"/>
    <n v="44"/>
    <s v="36-50"/>
    <n v="2544"/>
    <n v="0"/>
    <n v="1"/>
    <n v="0"/>
    <n v="0"/>
    <n v="0"/>
    <n v="0"/>
    <n v="1"/>
    <n v="0"/>
    <n v="0"/>
    <n v="38"/>
    <d v="2015-10-28T00:00:00"/>
    <n v="10"/>
    <s v="October"/>
    <n v="1"/>
    <s v="1008,24027,Low income,479,Low spender,0.0199359054397137,1,0,7,14,7,11,11,0,5,2,2,0,3,8,0,0,0,0,0,0,0,44,36-50,2544,0,1,0,0,0,0,1,0,0,38"/>
    <m/>
    <m/>
    <m/>
    <m/>
  </r>
  <r>
    <n v="882"/>
    <n v="20981"/>
    <s v="Low income"/>
    <n v="1622"/>
    <s v="High spender"/>
    <n v="7.7308040608169301E-2"/>
    <n v="0"/>
    <n v="0"/>
    <n v="14"/>
    <n v="2"/>
    <n v="12"/>
    <n v="10"/>
    <n v="6"/>
    <n v="13"/>
    <n v="30"/>
    <n v="1"/>
    <n v="3"/>
    <n v="1"/>
    <n v="2"/>
    <n v="8"/>
    <n v="0"/>
    <x v="0"/>
    <n v="0"/>
    <n v="0"/>
    <n v="0"/>
    <n v="0"/>
    <n v="1"/>
    <n v="43"/>
    <s v="36-50"/>
    <n v="2584"/>
    <n v="0"/>
    <n v="0"/>
    <n v="0"/>
    <n v="1"/>
    <n v="0"/>
    <n v="1"/>
    <n v="0"/>
    <n v="0"/>
    <n v="0"/>
    <n v="13"/>
    <d v="2015-09-18T00:00:00"/>
    <n v="9"/>
    <s v="September"/>
    <n v="1"/>
    <s v="882,20981,Low income,1622,High spender,0.0773080406081693,0,0,14,2,12,10,6,13,30,1,3,1,2,8,0,0,0,0,0,0,1,43,36-50,2584,0,0,0,1,0,1,0,0,0,13"/>
    <m/>
    <m/>
    <m/>
    <m/>
  </r>
  <r>
    <n v="633"/>
    <n v="22434"/>
    <s v="Low income"/>
    <n v="269"/>
    <s v="Low spender"/>
    <n v="1.1990728358741196E-2"/>
    <n v="1"/>
    <n v="0"/>
    <n v="25"/>
    <n v="4"/>
    <n v="12"/>
    <n v="11"/>
    <n v="3"/>
    <n v="13"/>
    <n v="15"/>
    <n v="2"/>
    <n v="2"/>
    <n v="0"/>
    <n v="3"/>
    <n v="8"/>
    <n v="0"/>
    <x v="0"/>
    <n v="0"/>
    <n v="0"/>
    <n v="0"/>
    <n v="0"/>
    <n v="0"/>
    <n v="33"/>
    <s v="24-35"/>
    <n v="2660"/>
    <n v="0"/>
    <n v="0"/>
    <n v="0"/>
    <n v="1"/>
    <n v="0"/>
    <n v="0"/>
    <n v="1"/>
    <n v="0"/>
    <n v="0"/>
    <n v="28"/>
    <d v="2015-07-04T00:00:00"/>
    <n v="7"/>
    <s v="July"/>
    <n v="1"/>
    <s v="633,22434,Low income,269,Low spender,0.0119907283587412,1,0,25,4,12,11,3,13,15,2,2,0,3,8,0,0,0,0,0,0,0,33,24-35,2660,0,0,0,1,0,0,1,0,0,28"/>
    <m/>
    <m/>
    <m/>
    <m/>
  </r>
  <r>
    <n v="623"/>
    <n v="25851"/>
    <s v="Low income"/>
    <n v="897"/>
    <s v="High spender"/>
    <n v="3.4698851108274344E-2"/>
    <n v="1"/>
    <n v="0"/>
    <n v="45"/>
    <n v="9"/>
    <n v="4"/>
    <n v="18"/>
    <n v="7"/>
    <n v="5"/>
    <n v="5"/>
    <n v="2"/>
    <n v="2"/>
    <n v="0"/>
    <n v="3"/>
    <n v="7"/>
    <n v="0"/>
    <x v="0"/>
    <n v="0"/>
    <n v="0"/>
    <n v="0"/>
    <n v="0"/>
    <n v="0"/>
    <n v="42"/>
    <s v="36-50"/>
    <n v="2662"/>
    <n v="0"/>
    <n v="0"/>
    <n v="0"/>
    <n v="1"/>
    <n v="0"/>
    <n v="0"/>
    <n v="1"/>
    <n v="0"/>
    <n v="0"/>
    <n v="38"/>
    <d v="2015-07-02T00:00:00"/>
    <n v="7"/>
    <s v="July"/>
    <n v="1"/>
    <s v="623,25851,Low income,897,High spender,0.0346988511082743,1,0,45,9,4,18,7,5,5,2,2,0,3,7,0,0,0,0,0,0,0,42,36-50,2662,0,0,0,1,0,0,1,0,0,38"/>
    <m/>
    <m/>
    <m/>
    <m/>
  </r>
  <r>
    <n v="419"/>
    <n v="25271"/>
    <s v="Low income"/>
    <n v="1228"/>
    <s v="High spender"/>
    <n v="4.8593249178900719E-2"/>
    <n v="1"/>
    <n v="0"/>
    <n v="45"/>
    <n v="10"/>
    <n v="1"/>
    <n v="18"/>
    <n v="10"/>
    <n v="4"/>
    <n v="7"/>
    <n v="1"/>
    <n v="1"/>
    <n v="1"/>
    <n v="2"/>
    <n v="9"/>
    <n v="0"/>
    <x v="0"/>
    <n v="0"/>
    <n v="0"/>
    <n v="0"/>
    <n v="0"/>
    <n v="0"/>
    <n v="37"/>
    <s v="36-50"/>
    <n v="2730"/>
    <n v="0"/>
    <n v="1"/>
    <n v="0"/>
    <n v="0"/>
    <n v="0"/>
    <n v="0"/>
    <n v="1"/>
    <n v="0"/>
    <n v="0"/>
    <n v="36"/>
    <d v="2015-04-25T00:00:00"/>
    <n v="4"/>
    <s v="April"/>
    <n v="1"/>
    <s v="419,25271,Low income,1228,High spender,0.0485932491789007,1,0,45,10,1,18,10,4,7,1,1,1,2,9,0,0,0,0,0,0,0,37,36-50,2730,0,1,0,0,0,0,1,0,0,36"/>
    <m/>
    <m/>
    <m/>
    <m/>
  </r>
  <r>
    <n v="343"/>
    <n v="41658"/>
    <s v="Low income"/>
    <n v="338"/>
    <s v="Low spender"/>
    <n v="8.1136876470305815E-3"/>
    <n v="1"/>
    <n v="1"/>
    <n v="30"/>
    <n v="8"/>
    <n v="4"/>
    <n v="12"/>
    <n v="15"/>
    <n v="4"/>
    <n v="29"/>
    <n v="2"/>
    <n v="1"/>
    <n v="1"/>
    <n v="2"/>
    <n v="4"/>
    <n v="0"/>
    <x v="0"/>
    <n v="0"/>
    <n v="0"/>
    <n v="0"/>
    <n v="0"/>
    <n v="0"/>
    <n v="45"/>
    <s v="36-50"/>
    <n v="2756"/>
    <n v="0"/>
    <n v="0"/>
    <n v="1"/>
    <n v="0"/>
    <n v="0"/>
    <n v="1"/>
    <n v="0"/>
    <n v="0"/>
    <n v="0"/>
    <n v="14"/>
    <d v="2015-03-30T00:00:00"/>
    <n v="3"/>
    <s v="March"/>
    <n v="1"/>
    <s v="343,41658,Low income,338,Low spender,0.00811368764703058,1,1,30,8,4,12,15,4,29,2,1,1,2,4,0,0,0,0,0,0,0,45,36-50,2756,0,0,1,0,0,1,0,0,0,14"/>
    <m/>
    <m/>
    <m/>
    <m/>
  </r>
  <r>
    <n v="2168"/>
    <n v="44359"/>
    <s v="Low income"/>
    <n v="1214"/>
    <s v="High spender"/>
    <n v="2.7367614238373271E-2"/>
    <n v="1"/>
    <n v="1"/>
    <n v="19"/>
    <n v="20"/>
    <n v="0"/>
    <n v="14"/>
    <n v="7"/>
    <n v="3"/>
    <n v="1"/>
    <n v="3"/>
    <n v="2"/>
    <n v="0"/>
    <n v="4"/>
    <n v="3"/>
    <n v="0"/>
    <x v="0"/>
    <n v="0"/>
    <n v="0"/>
    <n v="0"/>
    <n v="0"/>
    <n v="0"/>
    <n v="42"/>
    <s v="36-50"/>
    <n v="2171"/>
    <n v="0"/>
    <n v="1"/>
    <n v="0"/>
    <n v="0"/>
    <n v="0"/>
    <n v="0"/>
    <n v="1"/>
    <n v="0"/>
    <n v="0"/>
    <n v="43"/>
    <d v="2016-11-04T00:00:00"/>
    <n v="11"/>
    <s v="November"/>
    <n v="1"/>
    <s v="2168,44359,Low income,1214,High spender,0.0273676142383733,1,1,19,20,0,14,7,3,1,3,2,0,4,3,0,0,0,0,0,0,0,42,36-50,2171,0,1,0,0,0,0,1,0,0,43"/>
    <m/>
    <m/>
    <m/>
    <m/>
  </r>
  <r>
    <n v="2128"/>
    <n v="18746"/>
    <s v="Low income"/>
    <n v="912"/>
    <s v="High spender"/>
    <n v="4.8650378747466125E-2"/>
    <n v="1"/>
    <n v="0"/>
    <n v="41"/>
    <n v="2"/>
    <n v="10"/>
    <n v="11"/>
    <n v="12"/>
    <n v="9"/>
    <n v="20"/>
    <n v="2"/>
    <n v="3"/>
    <n v="0"/>
    <n v="3"/>
    <n v="6"/>
    <n v="0"/>
    <x v="0"/>
    <n v="0"/>
    <n v="0"/>
    <n v="0"/>
    <n v="0"/>
    <n v="0"/>
    <n v="28"/>
    <s v="24-35"/>
    <n v="2190"/>
    <n v="0"/>
    <n v="0"/>
    <n v="1"/>
    <n v="0"/>
    <n v="0"/>
    <n v="0"/>
    <n v="0"/>
    <n v="0"/>
    <n v="0"/>
    <n v="24"/>
    <d v="2016-10-16T00:00:00"/>
    <n v="10"/>
    <s v="October"/>
    <n v="1"/>
    <s v="2128,18746,Low income,912,High spender,0.0486503787474661,1,0,41,2,10,11,12,9,20,2,3,0,3,6,0,0,0,0,0,0,0,28,24-35,2190,0,0,1,0,0,0,0,0,0,24"/>
    <m/>
    <m/>
    <m/>
    <m/>
  </r>
  <r>
    <n v="2114"/>
    <n v="32892"/>
    <s v="Low income"/>
    <n v="671"/>
    <s v="High spender"/>
    <n v="2.040009728809437E-2"/>
    <n v="1"/>
    <n v="0"/>
    <n v="78"/>
    <n v="26"/>
    <n v="0"/>
    <n v="15"/>
    <n v="2"/>
    <n v="1"/>
    <n v="2"/>
    <n v="2"/>
    <n v="3"/>
    <n v="0"/>
    <n v="3"/>
    <n v="8"/>
    <n v="0"/>
    <x v="0"/>
    <n v="0"/>
    <n v="0"/>
    <n v="0"/>
    <n v="0"/>
    <n v="0"/>
    <n v="49"/>
    <s v="36-50"/>
    <n v="2194"/>
    <n v="0"/>
    <n v="0"/>
    <n v="0"/>
    <n v="1"/>
    <n v="0"/>
    <n v="0"/>
    <n v="0"/>
    <n v="0"/>
    <n v="1"/>
    <n v="42"/>
    <d v="2016-10-12T00:00:00"/>
    <n v="10"/>
    <s v="October"/>
    <n v="1"/>
    <s v="2114,32892,Low income,671,High spender,0.0204000972880944,1,0,78,26,0,15,2,1,2,2,3,0,3,8,0,0,0,0,0,0,0,49,36-50,2194,0,0,0,1,0,0,0,0,1,42"/>
    <m/>
    <m/>
    <m/>
    <m/>
  </r>
  <r>
    <n v="1946"/>
    <n v="29315"/>
    <s v="Low income"/>
    <n v="1208"/>
    <s v="High spender"/>
    <n v="4.1207572914889988E-2"/>
    <n v="1"/>
    <n v="1"/>
    <n v="55"/>
    <n v="13"/>
    <n v="2"/>
    <n v="14"/>
    <n v="8"/>
    <n v="7"/>
    <n v="4"/>
    <n v="4"/>
    <n v="2"/>
    <n v="0"/>
    <n v="4"/>
    <n v="6"/>
    <n v="0"/>
    <x v="0"/>
    <n v="0"/>
    <n v="0"/>
    <n v="0"/>
    <n v="0"/>
    <n v="0"/>
    <n v="60"/>
    <s v="50-65"/>
    <n v="2243"/>
    <n v="0"/>
    <n v="1"/>
    <n v="0"/>
    <n v="0"/>
    <n v="0"/>
    <n v="0"/>
    <n v="1"/>
    <n v="0"/>
    <n v="0"/>
    <n v="40"/>
    <d v="2016-08-24T00:00:00"/>
    <n v="8"/>
    <s v="August"/>
    <n v="1"/>
    <s v="1946,29315,Low income,1208,High spender,0.04120757291489,1,1,55,13,2,14,8,7,4,4,2,0,4,6,0,0,0,0,0,0,0,60,50-65,2243,0,1,0,0,0,0,1,0,0,40"/>
    <m/>
    <m/>
    <m/>
    <m/>
  </r>
  <r>
    <n v="1865"/>
    <n v="36026"/>
    <s v="Low income"/>
    <n v="39"/>
    <s v="Low spender"/>
    <n v="1.0825514905901295E-3"/>
    <n v="2"/>
    <n v="1"/>
    <n v="34"/>
    <n v="20"/>
    <n v="4"/>
    <n v="10"/>
    <n v="6"/>
    <n v="4"/>
    <n v="17"/>
    <n v="2"/>
    <n v="2"/>
    <n v="0"/>
    <n v="3"/>
    <n v="6"/>
    <n v="0"/>
    <x v="0"/>
    <n v="0"/>
    <n v="0"/>
    <n v="0"/>
    <n v="0"/>
    <n v="0"/>
    <n v="48"/>
    <s v="36-50"/>
    <n v="2264"/>
    <n v="0"/>
    <n v="1"/>
    <n v="0"/>
    <n v="0"/>
    <n v="0"/>
    <n v="0"/>
    <n v="1"/>
    <n v="0"/>
    <n v="0"/>
    <n v="27"/>
    <d v="2016-08-03T00:00:00"/>
    <n v="8"/>
    <s v="August"/>
    <n v="1"/>
    <s v="1865,36026,Low income,39,Low spender,0.00108255149059013,2,1,34,20,4,10,6,4,17,2,2,0,3,6,0,0,0,0,0,0,0,48,36-50,2264,0,1,0,0,0,0,1,0,0,27"/>
    <m/>
    <m/>
    <m/>
    <m/>
  </r>
  <r>
    <n v="1802"/>
    <n v="19444"/>
    <s v="Low income"/>
    <n v="1302"/>
    <s v="High spender"/>
    <n v="6.6961530549269704E-2"/>
    <n v="1"/>
    <n v="0"/>
    <n v="8"/>
    <n v="16"/>
    <n v="0"/>
    <n v="23"/>
    <n v="3"/>
    <n v="2"/>
    <n v="10"/>
    <n v="3"/>
    <n v="4"/>
    <n v="1"/>
    <n v="2"/>
    <n v="7"/>
    <n v="0"/>
    <x v="0"/>
    <n v="0"/>
    <n v="0"/>
    <n v="0"/>
    <n v="0"/>
    <n v="1"/>
    <n v="38"/>
    <s v="36-50"/>
    <n v="2286"/>
    <n v="0"/>
    <n v="0"/>
    <n v="0"/>
    <n v="1"/>
    <n v="0"/>
    <n v="0"/>
    <n v="1"/>
    <n v="0"/>
    <n v="0"/>
    <n v="34"/>
    <d v="2016-07-12T00:00:00"/>
    <n v="7"/>
    <s v="July"/>
    <n v="1"/>
    <s v="1802,19444,Low income,1302,High spender,0.0669615305492697,1,0,8,16,0,23,3,2,10,3,4,1,2,7,0,0,0,0,0,0,1,38,36-50,2286,0,0,0,1,0,0,1,0,0,34"/>
    <m/>
    <m/>
    <m/>
    <m/>
  </r>
  <r>
    <n v="1512"/>
    <n v="17649"/>
    <s v="Low income"/>
    <n v="32"/>
    <s v="Low spender"/>
    <n v="1.8131338886055867E-3"/>
    <n v="1"/>
    <n v="0"/>
    <n v="70"/>
    <n v="15"/>
    <n v="1"/>
    <n v="23"/>
    <n v="0"/>
    <n v="5"/>
    <n v="1"/>
    <n v="3"/>
    <n v="3"/>
    <n v="0"/>
    <n v="3"/>
    <n v="8"/>
    <n v="0"/>
    <x v="0"/>
    <n v="0"/>
    <n v="0"/>
    <n v="0"/>
    <n v="0"/>
    <n v="0"/>
    <n v="44"/>
    <s v="36-50"/>
    <n v="2388"/>
    <n v="0"/>
    <n v="1"/>
    <n v="0"/>
    <n v="0"/>
    <n v="0"/>
    <n v="0"/>
    <n v="1"/>
    <n v="0"/>
    <n v="0"/>
    <n v="43"/>
    <d v="2016-04-01T00:00:00"/>
    <n v="4"/>
    <s v="April"/>
    <n v="1"/>
    <s v="1512,17649,Low income,32,Low spender,0.00181313388860559,1,0,70,15,1,23,0,5,1,3,3,0,3,8,0,0,0,0,0,0,0,44,36-50,2388,0,1,0,0,0,0,1,0,0,43"/>
    <m/>
    <m/>
    <m/>
    <m/>
  </r>
  <r>
    <n v="1489"/>
    <n v="26067"/>
    <s v="Low income"/>
    <n v="188"/>
    <s v="Low spender"/>
    <n v="7.212183987417041E-3"/>
    <n v="1"/>
    <n v="0"/>
    <n v="49"/>
    <n v="22"/>
    <n v="2"/>
    <n v="18"/>
    <n v="0"/>
    <n v="2"/>
    <n v="12"/>
    <n v="3"/>
    <n v="3"/>
    <n v="0"/>
    <n v="3"/>
    <n v="8"/>
    <n v="0"/>
    <x v="0"/>
    <n v="0"/>
    <n v="0"/>
    <n v="0"/>
    <n v="0"/>
    <n v="0"/>
    <n v="46"/>
    <s v="36-50"/>
    <n v="2396"/>
    <n v="0"/>
    <n v="1"/>
    <n v="0"/>
    <n v="0"/>
    <n v="0"/>
    <n v="0"/>
    <n v="1"/>
    <n v="0"/>
    <n v="0"/>
    <n v="32"/>
    <d v="2016-03-24T00:00:00"/>
    <n v="3"/>
    <s v="March"/>
    <n v="1"/>
    <s v="1489,26067,Low income,188,Low spender,0.00721218398741704,1,0,49,22,2,18,0,2,12,3,3,0,3,8,0,0,0,0,0,0,0,46,36-50,2396,0,1,0,0,0,0,1,0,0,32"/>
    <m/>
    <m/>
    <m/>
    <m/>
  </r>
  <r>
    <n v="1382"/>
    <n v="30828"/>
    <s v="Low income"/>
    <n v="1207"/>
    <s v="High spender"/>
    <n v="3.9152718308031659E-2"/>
    <n v="1"/>
    <n v="0"/>
    <n v="16"/>
    <n v="16"/>
    <n v="11"/>
    <n v="15"/>
    <n v="2"/>
    <n v="0"/>
    <n v="12"/>
    <n v="2"/>
    <n v="1"/>
    <n v="1"/>
    <n v="4"/>
    <n v="3"/>
    <n v="0"/>
    <x v="0"/>
    <n v="0"/>
    <n v="0"/>
    <n v="0"/>
    <n v="0"/>
    <n v="0"/>
    <n v="40"/>
    <s v="36-50"/>
    <n v="2427"/>
    <n v="0"/>
    <n v="0"/>
    <n v="1"/>
    <n v="0"/>
    <n v="0"/>
    <n v="0"/>
    <n v="1"/>
    <n v="0"/>
    <n v="0"/>
    <n v="32"/>
    <d v="2016-02-22T00:00:00"/>
    <n v="2"/>
    <s v="February"/>
    <n v="1"/>
    <s v="1382,30828,Low income,1207,High spender,0.0391527183080317,1,0,16,16,11,15,2,0,12,2,1,1,4,3,0,0,0,0,0,0,0,40,36-50,2427,0,0,1,0,0,0,1,0,0,32"/>
    <m/>
    <m/>
    <m/>
    <m/>
  </r>
  <r>
    <n v="1344"/>
    <n v="21063"/>
    <s v="Low income"/>
    <n v="12"/>
    <s v="Low spender"/>
    <n v="5.6971941318900439E-4"/>
    <n v="1"/>
    <n v="0"/>
    <n v="34"/>
    <n v="1"/>
    <n v="10"/>
    <n v="11"/>
    <n v="19"/>
    <n v="3"/>
    <n v="15"/>
    <n v="2"/>
    <n v="2"/>
    <n v="0"/>
    <n v="3"/>
    <n v="6"/>
    <n v="0"/>
    <x v="0"/>
    <n v="0"/>
    <n v="0"/>
    <n v="0"/>
    <n v="0"/>
    <n v="0"/>
    <n v="33"/>
    <s v="24-35"/>
    <n v="2436"/>
    <n v="0"/>
    <n v="0"/>
    <n v="1"/>
    <n v="0"/>
    <n v="0"/>
    <n v="0"/>
    <n v="0"/>
    <n v="0"/>
    <n v="0"/>
    <n v="29"/>
    <d v="2016-02-13T00:00:00"/>
    <n v="2"/>
    <s v="February"/>
    <n v="1"/>
    <s v="1344,21063,Low income,12,Low spender,0.000569719413189004,1,0,34,1,10,11,19,3,15,2,2,0,3,6,0,0,0,0,0,0,0,33,24-35,2436,0,0,1,0,0,0,0,0,0,29"/>
    <m/>
    <m/>
    <m/>
    <m/>
  </r>
  <r>
    <n v="1286"/>
    <n v="21955"/>
    <s v="Low income"/>
    <n v="118"/>
    <s v="Low spender"/>
    <n v="5.3746299248462765E-3"/>
    <n v="1"/>
    <n v="0"/>
    <n v="81"/>
    <n v="5"/>
    <n v="1"/>
    <n v="7"/>
    <n v="17"/>
    <n v="14"/>
    <n v="11"/>
    <n v="2"/>
    <n v="2"/>
    <n v="1"/>
    <n v="3"/>
    <n v="6"/>
    <n v="0"/>
    <x v="0"/>
    <n v="0"/>
    <n v="0"/>
    <n v="0"/>
    <n v="0"/>
    <n v="0"/>
    <n v="34"/>
    <s v="24-35"/>
    <n v="2454"/>
    <n v="0"/>
    <n v="1"/>
    <n v="0"/>
    <n v="0"/>
    <n v="0"/>
    <n v="1"/>
    <n v="0"/>
    <n v="0"/>
    <n v="0"/>
    <n v="33"/>
    <d v="2016-01-26T00:00:00"/>
    <n v="1"/>
    <s v="January"/>
    <n v="1"/>
    <s v="1286,21955,Low income,118,Low spender,0.00537462992484628,1,0,81,5,1,7,17,14,11,2,2,1,3,6,0,0,0,0,0,0,0,34,24-35,2454,0,1,0,0,0,1,0,0,0,33"/>
    <m/>
    <m/>
    <m/>
    <m/>
  </r>
  <r>
    <n v="1260"/>
    <n v="16269"/>
    <s v="Low income"/>
    <n v="956"/>
    <s v="High spender"/>
    <n v="5.8762062818857951E-2"/>
    <n v="1"/>
    <n v="0"/>
    <n v="75"/>
    <n v="19"/>
    <n v="3"/>
    <n v="18"/>
    <n v="3"/>
    <n v="1"/>
    <n v="0"/>
    <n v="3"/>
    <n v="3"/>
    <n v="0"/>
    <n v="3"/>
    <n v="8"/>
    <n v="0"/>
    <x v="0"/>
    <n v="0"/>
    <n v="0"/>
    <n v="0"/>
    <n v="0"/>
    <n v="0"/>
    <n v="36"/>
    <s v="36-50"/>
    <n v="2462"/>
    <n v="0"/>
    <n v="0"/>
    <n v="1"/>
    <n v="0"/>
    <n v="0"/>
    <n v="0"/>
    <n v="0"/>
    <n v="0"/>
    <n v="1"/>
    <n v="44"/>
    <d v="2016-01-18T00:00:00"/>
    <n v="1"/>
    <s v="January"/>
    <n v="1"/>
    <s v="1260,16269,Low income,956,High spender,0.058762062818858,1,0,75,19,3,18,3,1,0,3,3,0,3,8,0,0,0,0,0,0,0,36,36-50,2462,0,0,1,0,0,0,0,0,1,44"/>
    <m/>
    <m/>
    <m/>
    <m/>
  </r>
  <r>
    <n v="1196"/>
    <n v="22063"/>
    <s v="Low income"/>
    <n v="1206"/>
    <s v="High spender"/>
    <n v="5.466165072746227E-2"/>
    <n v="1"/>
    <n v="0"/>
    <n v="43"/>
    <n v="7"/>
    <n v="10"/>
    <n v="13"/>
    <n v="3"/>
    <n v="11"/>
    <n v="11"/>
    <n v="2"/>
    <n v="2"/>
    <n v="0"/>
    <n v="3"/>
    <n v="7"/>
    <n v="0"/>
    <x v="0"/>
    <n v="0"/>
    <n v="0"/>
    <n v="0"/>
    <n v="0"/>
    <n v="0"/>
    <n v="48"/>
    <s v="36-50"/>
    <n v="2484"/>
    <n v="0"/>
    <n v="1"/>
    <n v="0"/>
    <n v="0"/>
    <n v="0"/>
    <n v="0"/>
    <n v="1"/>
    <n v="0"/>
    <n v="0"/>
    <n v="33"/>
    <d v="2015-12-27T00:00:00"/>
    <n v="12"/>
    <s v="December"/>
    <n v="1"/>
    <s v="1196,22063,Low income,1206,High spender,0.0546616507274623,1,0,43,7,10,13,3,11,11,2,2,0,3,7,0,0,0,0,0,0,0,48,36-50,2484,0,1,0,0,0,0,1,0,0,33"/>
    <m/>
    <m/>
    <m/>
    <m/>
  </r>
  <r>
    <n v="1003"/>
    <n v="46831"/>
    <s v="Low income"/>
    <n v="11"/>
    <s v="Low spender"/>
    <n v="2.348871474023617E-4"/>
    <n v="1"/>
    <n v="1"/>
    <n v="84"/>
    <n v="22"/>
    <n v="2"/>
    <n v="10"/>
    <n v="6"/>
    <n v="4"/>
    <n v="34"/>
    <n v="2"/>
    <n v="1"/>
    <n v="2"/>
    <n v="2"/>
    <n v="4"/>
    <n v="0"/>
    <x v="0"/>
    <n v="0"/>
    <n v="0"/>
    <n v="0"/>
    <n v="0"/>
    <n v="0"/>
    <n v="51"/>
    <s v="50-65"/>
    <n v="2545"/>
    <n v="0"/>
    <n v="1"/>
    <n v="0"/>
    <n v="0"/>
    <n v="0"/>
    <n v="1"/>
    <n v="0"/>
    <n v="0"/>
    <n v="0"/>
    <n v="10"/>
    <d v="2015-10-27T00:00:00"/>
    <n v="10"/>
    <s v="October"/>
    <n v="1"/>
    <s v="1003,46831,Low income,11,Low spender,0.000234887147402362,1,1,84,22,2,10,6,4,34,2,1,2,2,4,0,0,0,0,0,0,0,51,50-65,2545,0,1,0,0,0,1,0,0,0,10"/>
    <m/>
    <m/>
    <m/>
    <m/>
  </r>
  <r>
    <n v="1000"/>
    <n v="30351"/>
    <s v="Low income"/>
    <n v="897"/>
    <s v="High spender"/>
    <n v="2.9554215676583968E-2"/>
    <n v="1"/>
    <n v="0"/>
    <n v="19"/>
    <n v="14"/>
    <n v="0"/>
    <n v="24"/>
    <n v="3"/>
    <n v="3"/>
    <n v="2"/>
    <n v="1"/>
    <n v="3"/>
    <n v="0"/>
    <n v="2"/>
    <n v="9"/>
    <n v="0"/>
    <x v="0"/>
    <n v="0"/>
    <n v="0"/>
    <n v="0"/>
    <n v="0"/>
    <n v="0"/>
    <n v="46"/>
    <s v="36-50"/>
    <n v="2547"/>
    <n v="0"/>
    <n v="0"/>
    <n v="0"/>
    <n v="1"/>
    <n v="0"/>
    <n v="0"/>
    <n v="0"/>
    <n v="0"/>
    <n v="1"/>
    <n v="42"/>
    <d v="2015-10-25T00:00:00"/>
    <n v="10"/>
    <s v="October"/>
    <n v="1"/>
    <s v="1000,30351,Low income,897,High spender,0.029554215676584,1,0,19,14,0,24,3,3,2,1,3,0,2,9,0,0,0,0,0,0,0,46,36-50,2547,0,0,0,1,0,0,0,0,1,42"/>
    <m/>
    <m/>
    <m/>
    <m/>
  </r>
  <r>
    <n v="1002"/>
    <n v="30351"/>
    <s v="Low income"/>
    <n v="1265"/>
    <s v="High spender"/>
    <n v="4.1679022108003033E-2"/>
    <n v="1"/>
    <n v="0"/>
    <n v="19"/>
    <n v="14"/>
    <n v="0"/>
    <n v="24"/>
    <n v="3"/>
    <n v="3"/>
    <n v="2"/>
    <n v="1"/>
    <n v="3"/>
    <n v="0"/>
    <n v="2"/>
    <n v="9"/>
    <n v="0"/>
    <x v="0"/>
    <n v="0"/>
    <n v="0"/>
    <n v="0"/>
    <n v="0"/>
    <n v="1"/>
    <n v="46"/>
    <s v="36-50"/>
    <n v="2547"/>
    <n v="0"/>
    <n v="0"/>
    <n v="0"/>
    <n v="1"/>
    <n v="0"/>
    <n v="0"/>
    <n v="0"/>
    <n v="0"/>
    <n v="1"/>
    <n v="42"/>
    <d v="2015-10-25T00:00:00"/>
    <n v="10"/>
    <s v="October"/>
    <n v="1"/>
    <s v="1002,30351,Low income,1265,High spender,0.041679022108003,1,0,19,14,0,24,3,3,2,1,3,0,2,9,0,0,0,0,0,0,1,46,36-50,2547,0,0,0,1,0,0,0,0,1,42"/>
    <m/>
    <m/>
    <m/>
    <m/>
  </r>
  <r>
    <n v="418"/>
    <n v="12393"/>
    <s v="Low income"/>
    <n v="1206"/>
    <s v="High spender"/>
    <n v="9.731299927378359E-2"/>
    <n v="0"/>
    <n v="0"/>
    <n v="38"/>
    <n v="5"/>
    <n v="6"/>
    <n v="15"/>
    <n v="11"/>
    <n v="7"/>
    <n v="13"/>
    <n v="1"/>
    <n v="2"/>
    <n v="0"/>
    <n v="3"/>
    <n v="9"/>
    <n v="0"/>
    <x v="0"/>
    <n v="0"/>
    <n v="0"/>
    <n v="0"/>
    <n v="0"/>
    <n v="0"/>
    <n v="42"/>
    <s v="36-50"/>
    <n v="2731"/>
    <n v="0"/>
    <n v="1"/>
    <n v="0"/>
    <n v="0"/>
    <n v="0"/>
    <n v="1"/>
    <n v="0"/>
    <n v="0"/>
    <n v="0"/>
    <n v="31"/>
    <d v="2015-04-24T00:00:00"/>
    <n v="4"/>
    <s v="April"/>
    <n v="1"/>
    <s v="418,12393,Low income,1206,High spender,0.0973129992737836,0,0,38,5,6,15,11,7,13,1,2,0,3,9,0,0,0,0,0,0,0,42,36-50,2731,0,1,0,0,0,1,0,0,0,31"/>
    <m/>
    <m/>
    <m/>
    <m/>
  </r>
  <r>
    <n v="145"/>
    <n v="24882"/>
    <s v="Low income"/>
    <n v="25"/>
    <s v="Low spender"/>
    <n v="1.0047423840527289E-3"/>
    <n v="1"/>
    <n v="0"/>
    <n v="52"/>
    <n v="1"/>
    <n v="4"/>
    <n v="10"/>
    <n v="29"/>
    <n v="0"/>
    <n v="36"/>
    <n v="1"/>
    <n v="1"/>
    <n v="1"/>
    <n v="2"/>
    <n v="6"/>
    <n v="0"/>
    <x v="0"/>
    <n v="1"/>
    <n v="0"/>
    <n v="0"/>
    <n v="0"/>
    <n v="0"/>
    <n v="42"/>
    <s v="36-50"/>
    <n v="2817"/>
    <n v="0"/>
    <n v="0"/>
    <n v="0"/>
    <n v="1"/>
    <n v="0"/>
    <n v="0"/>
    <n v="0"/>
    <n v="0"/>
    <n v="0"/>
    <n v="8"/>
    <d v="2015-01-28T00:00:00"/>
    <n v="1"/>
    <s v="January"/>
    <n v="1"/>
    <s v="145,24882,Low income,25,Low spender,0.00100474238405273,1,0,52,1,4,10,29,0,36,1,1,1,2,6,0,0,1,0,0,0,0,42,36-50,2817,0,0,0,1,0,0,0,0,0,8"/>
    <m/>
    <m/>
    <m/>
    <m/>
  </r>
  <r>
    <n v="2038"/>
    <n v="37401"/>
    <s v="Low income"/>
    <n v="51"/>
    <s v="Low spender"/>
    <n v="1.3635999037458892E-3"/>
    <n v="1"/>
    <n v="0"/>
    <n v="14"/>
    <n v="19"/>
    <n v="3"/>
    <n v="19"/>
    <n v="3"/>
    <n v="1"/>
    <n v="3"/>
    <n v="2"/>
    <n v="2"/>
    <n v="0"/>
    <n v="3"/>
    <n v="7"/>
    <n v="0"/>
    <x v="0"/>
    <n v="0"/>
    <n v="0"/>
    <n v="0"/>
    <n v="0"/>
    <n v="0"/>
    <n v="47"/>
    <s v="36-50"/>
    <n v="2213"/>
    <n v="0"/>
    <n v="1"/>
    <n v="0"/>
    <n v="0"/>
    <n v="0"/>
    <n v="0"/>
    <n v="0"/>
    <n v="0"/>
    <n v="1"/>
    <n v="42"/>
    <d v="2016-09-23T00:00:00"/>
    <n v="9"/>
    <s v="September"/>
    <n v="1"/>
    <s v="2038,37401,Low income,51,Low spender,0.00136359990374589,1,0,14,19,3,19,3,1,3,2,2,0,3,7,0,0,0,0,0,0,0,47,36-50,2213,0,1,0,0,0,0,0,0,1,42"/>
    <m/>
    <m/>
    <m/>
    <m/>
  </r>
  <r>
    <n v="2023"/>
    <n v="38054"/>
    <s v="Low income"/>
    <n v="1790"/>
    <s v="High spender"/>
    <n v="4.7038419088663477E-2"/>
    <n v="1"/>
    <n v="1"/>
    <n v="24"/>
    <n v="23"/>
    <n v="2"/>
    <n v="17"/>
    <n v="2"/>
    <n v="1"/>
    <n v="0"/>
    <n v="2"/>
    <n v="2"/>
    <n v="0"/>
    <n v="3"/>
    <n v="7"/>
    <n v="0"/>
    <x v="0"/>
    <n v="0"/>
    <n v="0"/>
    <n v="0"/>
    <n v="0"/>
    <n v="0"/>
    <n v="70"/>
    <s v="66+"/>
    <n v="2218"/>
    <n v="1"/>
    <n v="0"/>
    <n v="0"/>
    <n v="0"/>
    <n v="0"/>
    <n v="0"/>
    <n v="0"/>
    <n v="1"/>
    <n v="0"/>
    <n v="45"/>
    <d v="2016-09-18T00:00:00"/>
    <n v="9"/>
    <s v="September"/>
    <n v="1"/>
    <s v="2023,38054,Low income,1790,High spender,0.0470384190886635,1,1,24,23,2,17,2,1,0,2,2,0,3,7,0,0,0,0,0,0,0,70,66+,2218,1,0,0,0,0,0,0,1,0,45"/>
    <m/>
    <m/>
    <m/>
    <m/>
  </r>
  <r>
    <n v="1930"/>
    <n v="29543"/>
    <s v="Low income"/>
    <n v="953"/>
    <s v="High spender"/>
    <n v="3.2258064516129031E-2"/>
    <n v="2"/>
    <n v="0"/>
    <n v="47"/>
    <n v="17"/>
    <n v="3"/>
    <n v="18"/>
    <n v="3"/>
    <n v="4"/>
    <n v="18"/>
    <n v="2"/>
    <n v="3"/>
    <n v="1"/>
    <n v="2"/>
    <n v="7"/>
    <n v="0"/>
    <x v="0"/>
    <n v="0"/>
    <n v="0"/>
    <n v="0"/>
    <n v="0"/>
    <n v="0"/>
    <n v="52"/>
    <s v="50-65"/>
    <n v="2248"/>
    <n v="0"/>
    <n v="1"/>
    <n v="0"/>
    <n v="0"/>
    <n v="0"/>
    <n v="0"/>
    <n v="0"/>
    <n v="1"/>
    <n v="0"/>
    <n v="27"/>
    <d v="2016-08-19T00:00:00"/>
    <n v="8"/>
    <s v="August"/>
    <n v="1"/>
    <s v="1930,29543,Low income,953,High spender,0.032258064516129,2,0,47,17,3,18,3,4,18,2,3,1,2,7,0,0,0,0,0,0,0,52,50-65,2248,0,1,0,0,0,0,0,1,0,27"/>
    <m/>
    <m/>
    <m/>
    <m/>
  </r>
  <r>
    <n v="1273"/>
    <n v="23718"/>
    <s v="Low income"/>
    <n v="971"/>
    <s v="High spender"/>
    <n v="4.0939370941900664E-2"/>
    <n v="1"/>
    <n v="0"/>
    <n v="76"/>
    <n v="6"/>
    <n v="3"/>
    <n v="14"/>
    <n v="15"/>
    <n v="7"/>
    <n v="36"/>
    <n v="3"/>
    <n v="3"/>
    <n v="1"/>
    <n v="2"/>
    <n v="7"/>
    <n v="0"/>
    <x v="0"/>
    <n v="0"/>
    <n v="0"/>
    <n v="0"/>
    <n v="0"/>
    <n v="0"/>
    <n v="44"/>
    <s v="36-50"/>
    <n v="2459"/>
    <n v="0"/>
    <n v="1"/>
    <n v="0"/>
    <n v="0"/>
    <n v="0"/>
    <n v="1"/>
    <n v="0"/>
    <n v="0"/>
    <n v="0"/>
    <n v="9"/>
    <d v="2016-01-21T00:00:00"/>
    <n v="1"/>
    <s v="January"/>
    <n v="1"/>
    <s v="1273,23718,Low income,971,High spender,0.0409393709419007,1,0,76,6,3,14,15,7,36,3,3,1,2,7,0,0,0,0,0,0,0,44,36-50,2459,0,1,0,0,0,1,0,0,0,9"/>
    <m/>
    <m/>
    <m/>
    <m/>
  </r>
  <r>
    <n v="360"/>
    <n v="7500"/>
    <s v="Low income"/>
    <n v="92"/>
    <s v="Low spender"/>
    <n v="1.2266666666666667E-2"/>
    <n v="0"/>
    <n v="0"/>
    <n v="59"/>
    <n v="6"/>
    <n v="16"/>
    <n v="11"/>
    <n v="11"/>
    <n v="1"/>
    <n v="16"/>
    <n v="1"/>
    <n v="2"/>
    <n v="0"/>
    <n v="3"/>
    <n v="8"/>
    <n v="0"/>
    <x v="0"/>
    <n v="0"/>
    <n v="0"/>
    <n v="0"/>
    <n v="0"/>
    <n v="0"/>
    <n v="44"/>
    <s v="36-50"/>
    <n v="2752"/>
    <n v="0"/>
    <n v="1"/>
    <n v="0"/>
    <n v="0"/>
    <n v="0"/>
    <n v="0"/>
    <n v="0"/>
    <n v="0"/>
    <n v="0"/>
    <n v="29"/>
    <d v="2015-04-03T00:00:00"/>
    <n v="4"/>
    <s v="April"/>
    <n v="1"/>
    <s v="360,7500,Low income,92,Low spender,0.0122666666666667,0,0,59,6,16,11,11,1,16,1,2,0,3,8,0,0,0,0,0,0,0,44,36-50,2752,0,1,0,0,0,0,0,0,0,29"/>
    <m/>
    <m/>
    <m/>
    <m/>
  </r>
  <r>
    <n v="2119"/>
    <n v="23091"/>
    <s v="Low income"/>
    <n v="19"/>
    <s v="Low spender"/>
    <n v="8.2283140617556627E-4"/>
    <n v="1"/>
    <n v="1"/>
    <n v="98"/>
    <n v="35"/>
    <n v="0"/>
    <n v="11"/>
    <n v="0"/>
    <n v="0"/>
    <n v="2"/>
    <n v="4"/>
    <n v="2"/>
    <n v="1"/>
    <n v="3"/>
    <n v="7"/>
    <n v="0"/>
    <x v="0"/>
    <n v="0"/>
    <n v="0"/>
    <n v="0"/>
    <n v="0"/>
    <n v="0"/>
    <n v="57"/>
    <s v="50-65"/>
    <n v="2191"/>
    <n v="0"/>
    <n v="0"/>
    <n v="1"/>
    <n v="0"/>
    <n v="0"/>
    <n v="0"/>
    <n v="0"/>
    <n v="0"/>
    <n v="1"/>
    <n v="44"/>
    <d v="2016-10-15T00:00:00"/>
    <n v="10"/>
    <s v="October"/>
    <n v="1"/>
    <s v="2119,23091,Low income,19,Low spender,0.000822831406175566,1,1,98,35,0,11,0,0,2,4,2,1,3,7,0,0,0,0,0,0,0,57,50-65,2191,0,0,1,0,0,0,0,0,1,44"/>
    <m/>
    <m/>
    <m/>
    <m/>
  </r>
  <r>
    <n v="1914"/>
    <n v="18393"/>
    <s v="Low income"/>
    <n v="22"/>
    <s v="Low spender"/>
    <n v="1.1961072147012451E-3"/>
    <n v="1"/>
    <n v="0"/>
    <n v="2"/>
    <n v="7"/>
    <n v="10"/>
    <n v="13"/>
    <n v="16"/>
    <n v="0"/>
    <n v="4"/>
    <n v="2"/>
    <n v="3"/>
    <n v="0"/>
    <n v="3"/>
    <n v="8"/>
    <n v="0"/>
    <x v="0"/>
    <n v="0"/>
    <n v="0"/>
    <n v="0"/>
    <n v="0"/>
    <n v="0"/>
    <n v="46"/>
    <s v="36-50"/>
    <n v="2251"/>
    <n v="0"/>
    <n v="1"/>
    <n v="0"/>
    <n v="0"/>
    <n v="0"/>
    <n v="0"/>
    <n v="0"/>
    <n v="0"/>
    <n v="0"/>
    <n v="42"/>
    <d v="2016-08-16T00:00:00"/>
    <n v="8"/>
    <s v="August"/>
    <n v="1"/>
    <s v="1914,18393,Low income,22,Low spender,0.00119610721470125,1,0,2,7,10,13,16,0,4,2,3,0,3,8,0,0,0,0,0,0,0,46,36-50,2251,0,1,0,0,0,0,0,0,0,42"/>
    <m/>
    <m/>
    <m/>
    <m/>
  </r>
  <r>
    <n v="1771"/>
    <n v="24762"/>
    <s v="Low income"/>
    <n v="701"/>
    <s v="High spender"/>
    <n v="2.830950650189807E-2"/>
    <n v="1"/>
    <n v="0"/>
    <n v="16"/>
    <n v="6"/>
    <n v="10"/>
    <n v="12"/>
    <n v="3"/>
    <n v="15"/>
    <n v="40"/>
    <n v="3"/>
    <n v="3"/>
    <n v="1"/>
    <n v="2"/>
    <n v="8"/>
    <n v="0"/>
    <x v="0"/>
    <n v="1"/>
    <n v="0"/>
    <n v="0"/>
    <n v="0"/>
    <n v="1"/>
    <n v="48"/>
    <s v="36-50"/>
    <n v="2298"/>
    <n v="0"/>
    <n v="0"/>
    <n v="1"/>
    <n v="0"/>
    <n v="0"/>
    <n v="0"/>
    <n v="1"/>
    <n v="0"/>
    <n v="0"/>
    <n v="6"/>
    <d v="2016-06-30T00:00:00"/>
    <n v="6"/>
    <s v="June"/>
    <n v="1"/>
    <s v="1771,24762,Low income,701,High spender,0.0283095065018981,1,0,16,6,10,12,3,15,40,3,3,1,2,8,0,0,1,0,0,0,1,48,36-50,2298,0,0,1,0,0,0,1,0,0,6"/>
    <m/>
    <m/>
    <m/>
    <m/>
  </r>
  <r>
    <n v="1650"/>
    <n v="38961"/>
    <s v="Low income"/>
    <n v="37"/>
    <s v="Low spender"/>
    <n v="9.4966761633428305E-4"/>
    <n v="1"/>
    <n v="0"/>
    <n v="60"/>
    <n v="19"/>
    <n v="7"/>
    <n v="19"/>
    <n v="0"/>
    <n v="1"/>
    <n v="24"/>
    <n v="1"/>
    <n v="2"/>
    <n v="1"/>
    <n v="2"/>
    <n v="7"/>
    <n v="0"/>
    <x v="0"/>
    <n v="0"/>
    <n v="0"/>
    <n v="0"/>
    <n v="0"/>
    <n v="0"/>
    <n v="47"/>
    <s v="36-50"/>
    <n v="2340"/>
    <n v="0"/>
    <n v="1"/>
    <n v="0"/>
    <n v="0"/>
    <n v="0"/>
    <n v="0"/>
    <n v="0"/>
    <n v="1"/>
    <n v="0"/>
    <n v="22"/>
    <d v="2016-05-19T00:00:00"/>
    <n v="5"/>
    <s v="May"/>
    <n v="1"/>
    <s v="1650,38961,Low income,37,Low spender,0.000949667616334283,1,0,60,19,7,19,0,1,24,1,2,1,2,7,0,0,0,0,0,0,0,47,36-50,2340,0,1,0,0,0,0,0,1,0,22"/>
    <m/>
    <m/>
    <m/>
    <m/>
  </r>
  <r>
    <n v="1378"/>
    <n v="22070"/>
    <s v="Low income"/>
    <n v="453"/>
    <s v="Low spender"/>
    <n v="2.0525600362483007E-2"/>
    <n v="1"/>
    <n v="0"/>
    <n v="11"/>
    <n v="10"/>
    <n v="7"/>
    <n v="19"/>
    <n v="8"/>
    <n v="2"/>
    <n v="21"/>
    <n v="2"/>
    <n v="2"/>
    <n v="2"/>
    <n v="2"/>
    <n v="6"/>
    <n v="0"/>
    <x v="0"/>
    <n v="0"/>
    <n v="0"/>
    <n v="0"/>
    <n v="0"/>
    <n v="0"/>
    <n v="50"/>
    <s v="36-50"/>
    <n v="2427"/>
    <n v="0"/>
    <n v="0"/>
    <n v="0"/>
    <n v="1"/>
    <n v="0"/>
    <n v="0"/>
    <n v="1"/>
    <n v="0"/>
    <n v="0"/>
    <n v="25"/>
    <d v="2016-02-22T00:00:00"/>
    <n v="2"/>
    <s v="February"/>
    <n v="1"/>
    <s v="1378,22070,Low income,453,Low spender,0.020525600362483,1,0,11,10,7,19,8,2,21,2,2,2,2,6,0,0,0,0,0,0,0,50,36-50,2427,0,0,0,1,0,0,1,0,0,25"/>
    <m/>
    <m/>
    <m/>
    <m/>
  </r>
  <r>
    <n v="953"/>
    <n v="26487"/>
    <s v="Low income"/>
    <n v="19"/>
    <s v="Low spender"/>
    <n v="7.1733303129837276E-4"/>
    <n v="1"/>
    <n v="0"/>
    <n v="23"/>
    <n v="2"/>
    <n v="8"/>
    <n v="10"/>
    <n v="12"/>
    <n v="14"/>
    <n v="23"/>
    <n v="3"/>
    <n v="2"/>
    <n v="1"/>
    <n v="3"/>
    <n v="5"/>
    <n v="0"/>
    <x v="0"/>
    <n v="0"/>
    <n v="0"/>
    <n v="0"/>
    <n v="0"/>
    <n v="0"/>
    <n v="42"/>
    <s v="36-50"/>
    <n v="2564"/>
    <n v="0"/>
    <n v="0"/>
    <n v="1"/>
    <n v="0"/>
    <n v="0"/>
    <n v="0"/>
    <n v="0"/>
    <n v="0"/>
    <n v="0"/>
    <n v="23"/>
    <d v="2015-10-08T00:00:00"/>
    <n v="10"/>
    <s v="October"/>
    <n v="1"/>
    <s v="953,26487,Low income,19,Low spender,0.000717333031298373,1,0,23,2,8,10,12,14,23,3,2,1,3,5,0,0,0,0,0,0,0,42,36-50,2564,0,0,1,0,0,0,0,0,0,23"/>
    <m/>
    <m/>
    <m/>
    <m/>
  </r>
  <r>
    <n v="758"/>
    <n v="28427"/>
    <s v="Low income"/>
    <n v="32"/>
    <s v="Low spender"/>
    <n v="1.1256903647940339E-3"/>
    <n v="1"/>
    <n v="0"/>
    <n v="67"/>
    <n v="18"/>
    <n v="3"/>
    <n v="19"/>
    <n v="3"/>
    <n v="3"/>
    <n v="6"/>
    <n v="2"/>
    <n v="2"/>
    <n v="0"/>
    <n v="3"/>
    <n v="8"/>
    <n v="0"/>
    <x v="0"/>
    <n v="0"/>
    <n v="0"/>
    <n v="0"/>
    <n v="0"/>
    <n v="0"/>
    <n v="37"/>
    <s v="36-50"/>
    <n v="2624"/>
    <n v="0"/>
    <n v="0"/>
    <n v="0"/>
    <n v="1"/>
    <n v="0"/>
    <n v="0"/>
    <n v="1"/>
    <n v="0"/>
    <n v="0"/>
    <n v="40"/>
    <d v="2015-08-09T00:00:00"/>
    <n v="8"/>
    <s v="August"/>
    <n v="1"/>
    <s v="758,28427,Low income,32,Low spender,0.00112569036479403,1,0,67,18,3,19,3,3,6,2,2,0,3,8,0,0,0,0,0,0,0,37,36-50,2624,0,0,0,1,0,0,1,0,0,40"/>
    <m/>
    <m/>
    <m/>
    <m/>
  </r>
  <r>
    <n v="729"/>
    <n v="20559"/>
    <s v="Low income"/>
    <n v="429"/>
    <s v="Low spender"/>
    <n v="2.0866773675762441E-2"/>
    <n v="1"/>
    <n v="0"/>
    <n v="88"/>
    <n v="13"/>
    <n v="1"/>
    <n v="29"/>
    <n v="3"/>
    <n v="0"/>
    <n v="7"/>
    <n v="2"/>
    <n v="2"/>
    <n v="0"/>
    <n v="3"/>
    <n v="8"/>
    <n v="0"/>
    <x v="0"/>
    <n v="0"/>
    <n v="0"/>
    <n v="0"/>
    <n v="0"/>
    <n v="0"/>
    <n v="35"/>
    <s v="24-35"/>
    <n v="2633"/>
    <n v="0"/>
    <n v="1"/>
    <n v="0"/>
    <n v="0"/>
    <n v="0"/>
    <n v="0"/>
    <n v="0"/>
    <n v="1"/>
    <n v="0"/>
    <n v="39"/>
    <d v="2015-07-31T00:00:00"/>
    <n v="7"/>
    <s v="July"/>
    <n v="1"/>
    <s v="729,20559,Low income,429,Low spender,0.0208667736757624,1,0,88,13,1,29,3,0,7,2,2,0,3,8,0,0,0,0,0,0,0,35,24-35,2633,0,1,0,0,0,0,0,1,0,39"/>
    <m/>
    <m/>
    <m/>
    <m/>
  </r>
  <r>
    <n v="316"/>
    <n v="17345"/>
    <s v="Low income"/>
    <n v="41"/>
    <s v="Low spender"/>
    <n v="2.3637936004612279E-3"/>
    <n v="1"/>
    <n v="0"/>
    <n v="79"/>
    <n v="4"/>
    <n v="9"/>
    <n v="16"/>
    <n v="17"/>
    <n v="0"/>
    <n v="12"/>
    <n v="2"/>
    <n v="2"/>
    <n v="1"/>
    <n v="2"/>
    <n v="8"/>
    <n v="0"/>
    <x v="0"/>
    <n v="0"/>
    <n v="0"/>
    <n v="0"/>
    <n v="0"/>
    <n v="0"/>
    <n v="42"/>
    <s v="36-50"/>
    <n v="2762"/>
    <n v="0"/>
    <n v="1"/>
    <n v="0"/>
    <n v="0"/>
    <n v="0"/>
    <n v="0"/>
    <n v="1"/>
    <n v="0"/>
    <n v="0"/>
    <n v="34"/>
    <d v="2015-03-24T00:00:00"/>
    <n v="3"/>
    <s v="March"/>
    <n v="1"/>
    <s v="316,17345,Low income,41,Low spender,0.00236379360046123,1,0,79,4,9,16,17,0,12,2,2,1,2,8,0,0,0,0,0,0,0,42,36-50,2762,0,1,0,0,0,0,1,0,0,34"/>
    <m/>
    <m/>
    <m/>
    <m/>
  </r>
  <r>
    <n v="123"/>
    <n v="21645"/>
    <s v="Low income"/>
    <n v="155"/>
    <s v="Low spender"/>
    <n v="7.1610071610071612E-3"/>
    <n v="1"/>
    <n v="0"/>
    <n v="75"/>
    <n v="14"/>
    <n v="0"/>
    <n v="23"/>
    <n v="4"/>
    <n v="5"/>
    <n v="19"/>
    <n v="3"/>
    <n v="3"/>
    <n v="0"/>
    <n v="3"/>
    <n v="9"/>
    <n v="0"/>
    <x v="0"/>
    <n v="0"/>
    <n v="0"/>
    <n v="0"/>
    <n v="0"/>
    <n v="1"/>
    <n v="41"/>
    <s v="36-50"/>
    <n v="2823"/>
    <n v="0"/>
    <n v="0"/>
    <n v="0"/>
    <n v="1"/>
    <n v="0"/>
    <n v="0"/>
    <n v="1"/>
    <n v="0"/>
    <n v="0"/>
    <n v="27"/>
    <d v="2015-01-22T00:00:00"/>
    <n v="1"/>
    <s v="January"/>
    <n v="1"/>
    <s v="123,21645,Low income,155,Low spender,0.00716100716100716,1,0,75,14,0,23,4,5,19,3,3,0,3,9,0,0,0,0,0,0,1,41,36-50,2823,0,0,0,1,0,0,1,0,0,27"/>
    <m/>
    <m/>
    <m/>
    <m/>
  </r>
  <r>
    <n v="2183"/>
    <n v="31878"/>
    <s v="Low income"/>
    <n v="1205"/>
    <s v="High spender"/>
    <n v="3.7800363887320408E-2"/>
    <n v="0"/>
    <n v="1"/>
    <n v="7"/>
    <n v="23"/>
    <n v="4"/>
    <n v="5"/>
    <n v="10"/>
    <n v="5"/>
    <n v="23"/>
    <n v="1"/>
    <n v="1"/>
    <n v="0"/>
    <n v="4"/>
    <n v="3"/>
    <n v="0"/>
    <x v="0"/>
    <n v="0"/>
    <n v="0"/>
    <n v="0"/>
    <n v="0"/>
    <n v="0"/>
    <n v="43"/>
    <s v="36-50"/>
    <n v="2166"/>
    <n v="0"/>
    <n v="0"/>
    <n v="1"/>
    <n v="0"/>
    <n v="0"/>
    <n v="1"/>
    <n v="0"/>
    <n v="0"/>
    <n v="0"/>
    <n v="24"/>
    <d v="2016-11-09T00:00:00"/>
    <n v="11"/>
    <s v="November"/>
    <n v="1"/>
    <s v="2183,31878,Low income,1205,High spender,0.0378003638873204,0,1,7,23,4,5,10,5,23,1,1,0,4,3,0,0,0,0,0,0,0,43,36-50,2166,0,0,1,0,0,1,0,0,0,24"/>
    <m/>
    <m/>
    <m/>
    <m/>
  </r>
  <r>
    <n v="1815"/>
    <n v="37334"/>
    <s v="Low income"/>
    <n v="36"/>
    <s v="Low spender"/>
    <n v="9.6426849520544274E-4"/>
    <n v="1"/>
    <n v="1"/>
    <n v="44"/>
    <n v="26"/>
    <n v="1"/>
    <n v="16"/>
    <n v="2"/>
    <n v="2"/>
    <n v="15"/>
    <n v="4"/>
    <n v="3"/>
    <n v="0"/>
    <n v="4"/>
    <n v="4"/>
    <n v="0"/>
    <x v="0"/>
    <n v="0"/>
    <n v="0"/>
    <n v="0"/>
    <n v="0"/>
    <n v="0"/>
    <n v="62"/>
    <s v="50-65"/>
    <n v="2282"/>
    <n v="0"/>
    <n v="0"/>
    <n v="0"/>
    <n v="1"/>
    <n v="0"/>
    <n v="0"/>
    <n v="0"/>
    <n v="0"/>
    <n v="1"/>
    <n v="32"/>
    <d v="2016-07-16T00:00:00"/>
    <n v="7"/>
    <s v="July"/>
    <n v="1"/>
    <s v="1815,37334,Low income,36,Low spender,0.000964268495205443,1,1,44,26,1,16,2,2,15,4,3,0,4,4,0,0,0,0,0,0,0,62,50-65,2282,0,0,0,1,0,0,0,0,1,32"/>
    <m/>
    <m/>
    <m/>
    <m/>
  </r>
  <r>
    <n v="1568"/>
    <n v="45057"/>
    <s v="Low income"/>
    <n v="1282"/>
    <s v="High spender"/>
    <n v="2.8452848613977851E-2"/>
    <n v="1"/>
    <n v="0"/>
    <n v="80"/>
    <n v="37"/>
    <n v="0"/>
    <n v="7"/>
    <n v="3"/>
    <n v="0"/>
    <n v="3"/>
    <n v="1"/>
    <n v="2"/>
    <n v="0"/>
    <n v="3"/>
    <n v="5"/>
    <n v="0"/>
    <x v="0"/>
    <n v="0"/>
    <n v="0"/>
    <n v="0"/>
    <n v="0"/>
    <n v="0"/>
    <n v="41"/>
    <s v="36-50"/>
    <n v="2369"/>
    <n v="0"/>
    <n v="1"/>
    <n v="0"/>
    <n v="0"/>
    <n v="0"/>
    <n v="0"/>
    <n v="0"/>
    <n v="1"/>
    <n v="0"/>
    <n v="44"/>
    <d v="2016-04-20T00:00:00"/>
    <n v="4"/>
    <s v="April"/>
    <n v="1"/>
    <s v="1568,45057,Low income,1282,High spender,0.0284528486139779,1,0,80,37,0,7,3,0,3,1,2,0,3,5,0,0,0,0,0,0,0,41,36-50,2369,0,1,0,0,0,0,0,1,0,44"/>
    <m/>
    <m/>
    <m/>
    <m/>
  </r>
  <r>
    <n v="1281"/>
    <n v="32889"/>
    <s v="Low income"/>
    <n v="669"/>
    <s v="High spender"/>
    <n v="2.0341147496123323E-2"/>
    <n v="1"/>
    <n v="1"/>
    <n v="78"/>
    <n v="28"/>
    <n v="0"/>
    <n v="13"/>
    <n v="4"/>
    <n v="2"/>
    <n v="8"/>
    <n v="3"/>
    <n v="2"/>
    <n v="1"/>
    <n v="3"/>
    <n v="5"/>
    <n v="0"/>
    <x v="0"/>
    <n v="0"/>
    <n v="0"/>
    <n v="0"/>
    <n v="0"/>
    <n v="0"/>
    <n v="52"/>
    <s v="50-65"/>
    <n v="2455"/>
    <n v="0"/>
    <n v="0"/>
    <n v="0"/>
    <n v="1"/>
    <n v="0"/>
    <n v="0"/>
    <n v="0"/>
    <n v="1"/>
    <n v="0"/>
    <n v="39"/>
    <d v="2016-01-25T00:00:00"/>
    <n v="1"/>
    <s v="January"/>
    <n v="1"/>
    <s v="1281,32889,Low income,669,High spender,0.0203411474961233,1,1,78,28,0,13,4,2,8,3,2,1,3,5,0,0,0,0,0,0,0,52,50-65,2455,0,0,0,1,0,0,0,1,0,39"/>
    <m/>
    <m/>
    <m/>
    <m/>
  </r>
  <r>
    <n v="1178"/>
    <n v="15315"/>
    <s v="Low income"/>
    <n v="1185"/>
    <s v="High spender"/>
    <n v="7.737512242899118E-2"/>
    <n v="0"/>
    <n v="0"/>
    <n v="27"/>
    <n v="7"/>
    <n v="4"/>
    <n v="13"/>
    <n v="15"/>
    <n v="8"/>
    <n v="17"/>
    <n v="2"/>
    <n v="2"/>
    <n v="0"/>
    <n v="4"/>
    <n v="5"/>
    <n v="0"/>
    <x v="0"/>
    <n v="0"/>
    <n v="0"/>
    <n v="0"/>
    <n v="0"/>
    <n v="0"/>
    <n v="50"/>
    <s v="36-50"/>
    <n v="2489"/>
    <n v="0"/>
    <n v="1"/>
    <n v="0"/>
    <n v="0"/>
    <n v="0"/>
    <n v="1"/>
    <n v="0"/>
    <n v="0"/>
    <n v="0"/>
    <n v="30"/>
    <d v="2015-12-22T00:00:00"/>
    <n v="12"/>
    <s v="December"/>
    <n v="1"/>
    <s v="1178,15315,Low income,1185,High spender,0.0773751224289912,0,0,27,7,4,13,15,8,17,2,2,0,4,5,0,0,0,0,0,0,0,50,36-50,2489,0,1,0,0,0,1,0,0,0,30"/>
    <m/>
    <m/>
    <m/>
    <m/>
  </r>
  <r>
    <n v="372"/>
    <n v="23616"/>
    <s v="Low income"/>
    <n v="53"/>
    <s v="Low spender"/>
    <n v="2.2442411924119242E-3"/>
    <n v="1"/>
    <n v="0"/>
    <n v="76"/>
    <n v="4"/>
    <n v="22"/>
    <n v="11"/>
    <n v="3"/>
    <n v="7"/>
    <n v="32"/>
    <n v="2"/>
    <n v="3"/>
    <n v="0"/>
    <n v="3"/>
    <n v="8"/>
    <n v="0"/>
    <x v="0"/>
    <n v="0"/>
    <n v="0"/>
    <n v="0"/>
    <n v="0"/>
    <n v="1"/>
    <n v="38"/>
    <s v="36-50"/>
    <n v="2748"/>
    <n v="0"/>
    <n v="0"/>
    <n v="1"/>
    <n v="0"/>
    <n v="0"/>
    <n v="1"/>
    <n v="0"/>
    <n v="0"/>
    <n v="0"/>
    <n v="15"/>
    <d v="2015-04-07T00:00:00"/>
    <n v="4"/>
    <s v="April"/>
    <n v="1"/>
    <s v="372,23616,Low income,53,Low spender,0.00224424119241192,1,0,76,4,22,11,3,7,32,2,3,0,3,8,0,0,0,0,0,0,1,38,36-50,2748,0,0,1,0,0,1,0,0,0,15"/>
    <m/>
    <m/>
    <m/>
    <m/>
  </r>
  <r>
    <n v="265"/>
    <n v="35797"/>
    <s v="Low income"/>
    <n v="24"/>
    <s v="Low spender"/>
    <n v="6.7044724418247341E-4"/>
    <n v="0"/>
    <n v="1"/>
    <n v="16"/>
    <n v="27"/>
    <n v="1"/>
    <n v="14"/>
    <n v="4"/>
    <n v="1"/>
    <n v="21"/>
    <n v="2"/>
    <n v="2"/>
    <n v="0"/>
    <n v="3"/>
    <n v="8"/>
    <n v="0"/>
    <x v="0"/>
    <n v="0"/>
    <n v="0"/>
    <n v="0"/>
    <n v="0"/>
    <n v="0"/>
    <n v="45"/>
    <s v="36-50"/>
    <n v="2780"/>
    <n v="0"/>
    <n v="1"/>
    <n v="0"/>
    <n v="0"/>
    <n v="0"/>
    <n v="0"/>
    <n v="1"/>
    <n v="0"/>
    <n v="0"/>
    <n v="26"/>
    <d v="2015-03-06T00:00:00"/>
    <n v="3"/>
    <s v="March"/>
    <n v="1"/>
    <s v="265,35797,Low income,24,Low spender,0.000670447244182473,0,1,16,27,1,14,4,1,21,2,2,0,3,8,0,0,0,0,0,0,0,45,36-50,2780,0,1,0,0,0,0,1,0,0,26"/>
    <m/>
    <m/>
    <m/>
    <m/>
  </r>
  <r>
    <n v="2193"/>
    <n v="33562"/>
    <s v="Low income"/>
    <n v="89"/>
    <s v="Low spender"/>
    <n v="2.6518085930516654E-3"/>
    <n v="1"/>
    <n v="2"/>
    <n v="33"/>
    <n v="21"/>
    <n v="12"/>
    <n v="12"/>
    <n v="0"/>
    <n v="3"/>
    <n v="3"/>
    <n v="3"/>
    <n v="2"/>
    <n v="0"/>
    <n v="4"/>
    <n v="4"/>
    <n v="0"/>
    <x v="0"/>
    <n v="0"/>
    <n v="0"/>
    <n v="0"/>
    <n v="0"/>
    <n v="0"/>
    <n v="57"/>
    <s v="50-65"/>
    <n v="2163"/>
    <n v="0"/>
    <n v="1"/>
    <n v="0"/>
    <n v="0"/>
    <n v="0"/>
    <n v="0"/>
    <n v="0"/>
    <n v="1"/>
    <n v="0"/>
    <n v="45"/>
    <d v="2016-11-12T00:00:00"/>
    <n v="11"/>
    <s v="November"/>
    <n v="1"/>
    <s v="2193,33562,Low income,89,Low spender,0.00265180859305167,1,2,33,21,12,12,0,3,3,3,2,0,4,4,0,0,0,0,0,0,0,57,50-65,2163,0,1,0,0,0,0,0,1,0,45"/>
    <m/>
    <m/>
    <m/>
    <m/>
  </r>
  <r>
    <n v="2051"/>
    <n v="16248"/>
    <s v="Low income"/>
    <n v="1184"/>
    <s v="High spender"/>
    <n v="7.2870507139340221E-2"/>
    <n v="1"/>
    <n v="0"/>
    <n v="77"/>
    <n v="12"/>
    <n v="11"/>
    <n v="10"/>
    <n v="3"/>
    <n v="12"/>
    <n v="9"/>
    <n v="3"/>
    <n v="2"/>
    <n v="1"/>
    <n v="3"/>
    <n v="6"/>
    <n v="0"/>
    <x v="0"/>
    <n v="0"/>
    <n v="0"/>
    <n v="0"/>
    <n v="0"/>
    <n v="0"/>
    <n v="32"/>
    <s v="24-35"/>
    <n v="2209"/>
    <n v="0"/>
    <n v="1"/>
    <n v="0"/>
    <n v="0"/>
    <n v="0"/>
    <n v="1"/>
    <n v="0"/>
    <n v="0"/>
    <n v="0"/>
    <n v="39"/>
    <d v="2016-09-27T00:00:00"/>
    <n v="9"/>
    <s v="September"/>
    <n v="1"/>
    <s v="2051,16248,Low income,1184,High spender,0.0728705071393402,1,0,77,12,11,10,3,12,9,3,2,1,3,6,0,0,0,0,0,0,0,32,24-35,2209,0,1,0,0,0,1,0,0,0,39"/>
    <m/>
    <m/>
    <m/>
    <m/>
  </r>
  <r>
    <n v="1919"/>
    <n v="38741"/>
    <s v="Low income"/>
    <n v="62"/>
    <s v="Low spender"/>
    <n v="1.6003716992333704E-3"/>
    <n v="1"/>
    <n v="1"/>
    <n v="60"/>
    <n v="7"/>
    <n v="10"/>
    <n v="17"/>
    <n v="8"/>
    <n v="6"/>
    <n v="13"/>
    <n v="2"/>
    <n v="2"/>
    <n v="0"/>
    <n v="3"/>
    <n v="7"/>
    <n v="0"/>
    <x v="0"/>
    <n v="0"/>
    <n v="0"/>
    <n v="0"/>
    <n v="0"/>
    <n v="0"/>
    <n v="62"/>
    <s v="50-65"/>
    <n v="2250"/>
    <n v="0"/>
    <n v="0"/>
    <n v="1"/>
    <n v="0"/>
    <n v="0"/>
    <n v="1"/>
    <n v="0"/>
    <n v="0"/>
    <n v="0"/>
    <n v="35"/>
    <d v="2016-08-17T00:00:00"/>
    <n v="8"/>
    <s v="August"/>
    <n v="1"/>
    <s v="1919,38741,Low income,62,Low spender,0.00160037169923337,1,1,60,7,10,17,8,6,13,2,2,0,3,7,0,0,0,0,0,0,0,62,50-65,2250,0,0,1,0,0,1,0,0,0,35"/>
    <m/>
    <m/>
    <m/>
    <m/>
  </r>
  <r>
    <n v="1767"/>
    <n v="26646"/>
    <s v="Low income"/>
    <n v="69"/>
    <s v="Low spender"/>
    <n v="2.5895068678225626E-3"/>
    <n v="1"/>
    <n v="0"/>
    <n v="26"/>
    <n v="11"/>
    <n v="4"/>
    <n v="20"/>
    <n v="10"/>
    <n v="3"/>
    <n v="5"/>
    <n v="2"/>
    <n v="2"/>
    <n v="0"/>
    <n v="4"/>
    <n v="6"/>
    <n v="0"/>
    <x v="0"/>
    <n v="0"/>
    <n v="0"/>
    <n v="0"/>
    <n v="0"/>
    <n v="0"/>
    <n v="36"/>
    <s v="36-50"/>
    <n v="2298"/>
    <n v="0"/>
    <n v="0"/>
    <n v="0"/>
    <n v="1"/>
    <n v="0"/>
    <n v="0"/>
    <n v="1"/>
    <n v="0"/>
    <n v="0"/>
    <n v="43"/>
    <d v="2016-06-30T00:00:00"/>
    <n v="6"/>
    <s v="June"/>
    <n v="1"/>
    <s v="1767,26646,Low income,69,Low spender,0.00258950686782256,1,0,26,11,4,20,10,3,5,2,2,0,4,6,0,0,0,0,0,0,0,36,36-50,2298,0,0,0,1,0,0,1,0,0,43"/>
    <m/>
    <m/>
    <m/>
    <m/>
  </r>
  <r>
    <n v="1589"/>
    <n v="22212"/>
    <s v="Low income"/>
    <n v="40"/>
    <s v="Low spender"/>
    <n v="1.8008283810552854E-3"/>
    <n v="1"/>
    <n v="0"/>
    <n v="49"/>
    <n v="5"/>
    <n v="9"/>
    <n v="20"/>
    <n v="6"/>
    <n v="8"/>
    <n v="21"/>
    <n v="2"/>
    <n v="2"/>
    <n v="0"/>
    <n v="4"/>
    <n v="6"/>
    <n v="0"/>
    <x v="0"/>
    <n v="0"/>
    <n v="0"/>
    <n v="0"/>
    <n v="0"/>
    <n v="0"/>
    <n v="45"/>
    <s v="36-50"/>
    <n v="2361"/>
    <n v="0"/>
    <n v="1"/>
    <n v="0"/>
    <n v="0"/>
    <n v="0"/>
    <n v="1"/>
    <n v="0"/>
    <n v="0"/>
    <n v="0"/>
    <n v="27"/>
    <d v="2016-04-28T00:00:00"/>
    <n v="4"/>
    <s v="April"/>
    <n v="1"/>
    <s v="1589,22212,Low income,40,Low spender,0.00180082838105529,1,0,49,5,9,20,6,8,21,2,2,0,4,6,0,0,0,0,0,0,0,45,36-50,2361,0,1,0,0,0,1,0,0,0,27"/>
    <m/>
    <m/>
    <m/>
    <m/>
  </r>
  <r>
    <n v="996"/>
    <n v="26224"/>
    <s v="Low income"/>
    <n v="902"/>
    <s v="High spender"/>
    <n v="3.4395973154362415E-2"/>
    <n v="1"/>
    <n v="0"/>
    <n v="39"/>
    <n v="4"/>
    <n v="7"/>
    <n v="15"/>
    <n v="13"/>
    <n v="9"/>
    <n v="15"/>
    <n v="3"/>
    <n v="2"/>
    <n v="1"/>
    <n v="3"/>
    <n v="6"/>
    <n v="0"/>
    <x v="0"/>
    <n v="0"/>
    <n v="0"/>
    <n v="0"/>
    <n v="0"/>
    <n v="0"/>
    <n v="42"/>
    <s v="36-50"/>
    <n v="2549"/>
    <n v="0"/>
    <n v="1"/>
    <n v="0"/>
    <n v="0"/>
    <n v="0"/>
    <n v="1"/>
    <n v="0"/>
    <n v="0"/>
    <n v="0"/>
    <n v="33"/>
    <d v="2015-10-23T00:00:00"/>
    <n v="10"/>
    <s v="October"/>
    <n v="1"/>
    <s v="996,26224,Low income,902,High spender,0.0343959731543624,1,0,39,4,7,15,13,9,15,3,2,1,3,6,0,0,0,0,0,0,0,42,36-50,2549,0,1,0,0,0,1,0,0,0,33"/>
    <m/>
    <m/>
    <m/>
    <m/>
  </r>
  <r>
    <n v="893"/>
    <n v="15056"/>
    <s v="Low income"/>
    <n v="1182"/>
    <s v="High spender"/>
    <n v="7.850690754516472E-2"/>
    <n v="1"/>
    <n v="1"/>
    <n v="76"/>
    <n v="6"/>
    <n v="12"/>
    <n v="3"/>
    <n v="21"/>
    <n v="6"/>
    <n v="40"/>
    <n v="5"/>
    <n v="2"/>
    <n v="2"/>
    <n v="3"/>
    <n v="5"/>
    <n v="0"/>
    <x v="0"/>
    <n v="0"/>
    <n v="0"/>
    <n v="0"/>
    <n v="0"/>
    <n v="0"/>
    <n v="62"/>
    <s v="50-65"/>
    <n v="2581"/>
    <n v="0"/>
    <n v="0"/>
    <n v="1"/>
    <n v="0"/>
    <n v="0"/>
    <n v="0"/>
    <n v="0"/>
    <n v="0"/>
    <n v="0"/>
    <n v="8"/>
    <d v="2015-09-21T00:00:00"/>
    <n v="9"/>
    <s v="September"/>
    <n v="1"/>
    <s v="893,15056,Low income,1182,High spender,0.0785069075451647,1,1,76,6,12,3,21,6,40,5,2,2,3,5,0,0,0,0,0,0,0,62,50-65,2581,0,0,1,0,0,0,0,0,0,8"/>
    <m/>
    <m/>
    <m/>
    <m/>
  </r>
  <r>
    <n v="695"/>
    <n v="14188"/>
    <s v="Low income"/>
    <n v="1178"/>
    <s v="High spender"/>
    <n v="8.3027910910628694E-2"/>
    <n v="0"/>
    <n v="0"/>
    <n v="40"/>
    <n v="2"/>
    <n v="7"/>
    <n v="11"/>
    <n v="16"/>
    <n v="12"/>
    <n v="27"/>
    <n v="1"/>
    <n v="2"/>
    <n v="0"/>
    <n v="4"/>
    <n v="6"/>
    <n v="0"/>
    <x v="0"/>
    <n v="0"/>
    <n v="0"/>
    <n v="0"/>
    <n v="0"/>
    <n v="0"/>
    <n v="48"/>
    <s v="36-50"/>
    <n v="2645"/>
    <n v="0"/>
    <n v="1"/>
    <n v="0"/>
    <n v="0"/>
    <n v="0"/>
    <n v="0"/>
    <n v="0"/>
    <n v="0"/>
    <n v="0"/>
    <n v="21"/>
    <d v="2015-07-19T00:00:00"/>
    <n v="7"/>
    <s v="July"/>
    <n v="1"/>
    <s v="695,14188,Low income,1178,High spender,0.0830279109106287,0,0,40,2,7,11,16,12,27,1,2,0,4,6,0,0,0,0,0,0,0,48,36-50,2645,0,1,0,0,0,0,0,0,0,21"/>
    <m/>
    <m/>
    <m/>
    <m/>
  </r>
  <r>
    <n v="1673"/>
    <n v="43602"/>
    <s v="Low income"/>
    <n v="1150"/>
    <s v="High spender"/>
    <n v="2.6374936929498646E-2"/>
    <n v="1"/>
    <n v="1"/>
    <n v="45"/>
    <n v="19"/>
    <n v="5"/>
    <n v="12"/>
    <n v="10"/>
    <n v="3"/>
    <n v="19"/>
    <n v="3"/>
    <n v="3"/>
    <n v="1"/>
    <n v="2"/>
    <n v="6"/>
    <n v="0"/>
    <x v="0"/>
    <n v="0"/>
    <n v="0"/>
    <n v="0"/>
    <n v="0"/>
    <n v="0"/>
    <n v="54"/>
    <s v="50-65"/>
    <n v="2329"/>
    <n v="0"/>
    <n v="0"/>
    <n v="1"/>
    <n v="0"/>
    <n v="0"/>
    <n v="0"/>
    <n v="1"/>
    <n v="0"/>
    <n v="0"/>
    <n v="30"/>
    <d v="2016-05-30T00:00:00"/>
    <n v="5"/>
    <s v="May"/>
    <n v="1"/>
    <s v="1673,43602,Low income,1150,High spender,0.0263749369294986,1,1,45,19,5,12,10,3,19,3,3,1,2,6,0,0,0,0,0,0,0,54,50-65,2329,0,0,1,0,0,0,1,0,0,30"/>
    <m/>
    <m/>
    <m/>
    <m/>
  </r>
  <r>
    <n v="620"/>
    <n v="16927"/>
    <s v="Low income"/>
    <n v="659"/>
    <s v="High spender"/>
    <n v="3.8931883972351866E-2"/>
    <n v="1"/>
    <n v="1"/>
    <n v="50"/>
    <n v="20"/>
    <n v="2"/>
    <n v="23"/>
    <n v="3"/>
    <n v="1"/>
    <n v="4"/>
    <n v="5"/>
    <n v="3"/>
    <n v="0"/>
    <n v="4"/>
    <n v="8"/>
    <n v="0"/>
    <x v="0"/>
    <n v="0"/>
    <n v="0"/>
    <n v="0"/>
    <n v="0"/>
    <n v="0"/>
    <n v="44"/>
    <s v="36-50"/>
    <n v="2663"/>
    <n v="0"/>
    <n v="1"/>
    <n v="0"/>
    <n v="0"/>
    <n v="0"/>
    <n v="0"/>
    <n v="0"/>
    <n v="0"/>
    <n v="1"/>
    <n v="45"/>
    <d v="2015-07-01T00:00:00"/>
    <n v="7"/>
    <s v="July"/>
    <n v="1"/>
    <s v="620,16927,Low income,659,High spender,0.0389318839723519,1,1,50,20,2,23,3,1,4,5,3,0,4,8,0,0,0,0,0,0,0,44,36-50,2663,0,1,0,0,0,0,0,0,1,45"/>
    <m/>
    <m/>
    <m/>
    <m/>
  </r>
  <r>
    <n v="317"/>
    <n v="38998"/>
    <s v="Low income"/>
    <n v="795"/>
    <s v="High spender"/>
    <n v="2.038566080311811E-2"/>
    <n v="1"/>
    <n v="1"/>
    <n v="92"/>
    <n v="34"/>
    <n v="1"/>
    <n v="14"/>
    <n v="0"/>
    <n v="0"/>
    <n v="5"/>
    <n v="3"/>
    <n v="2"/>
    <n v="0"/>
    <n v="3"/>
    <n v="8"/>
    <n v="0"/>
    <x v="0"/>
    <n v="0"/>
    <n v="0"/>
    <n v="0"/>
    <n v="1"/>
    <n v="0"/>
    <n v="66"/>
    <s v="66+"/>
    <n v="2762"/>
    <n v="0"/>
    <n v="1"/>
    <n v="0"/>
    <n v="0"/>
    <n v="0"/>
    <n v="0"/>
    <n v="1"/>
    <n v="0"/>
    <n v="0"/>
    <n v="44"/>
    <d v="2015-03-24T00:00:00"/>
    <n v="3"/>
    <s v="March"/>
    <n v="1"/>
    <s v="317,38998,Low income,795,High spender,0.0203856608031181,1,1,92,34,1,14,0,0,5,3,2,0,3,8,0,0,0,0,0,1,0,66,66+,2762,0,1,0,0,0,0,1,0,0,44"/>
    <m/>
    <m/>
    <m/>
    <m/>
  </r>
  <r>
    <n v="2035"/>
    <n v="34469"/>
    <s v="Low income"/>
    <n v="33"/>
    <s v="Low spender"/>
    <n v="9.5738199541617103E-4"/>
    <n v="1"/>
    <n v="1"/>
    <n v="58"/>
    <n v="19"/>
    <n v="6"/>
    <n v="20"/>
    <n v="0"/>
    <n v="5"/>
    <n v="12"/>
    <n v="3"/>
    <n v="1"/>
    <n v="1"/>
    <n v="4"/>
    <n v="4"/>
    <n v="0"/>
    <x v="0"/>
    <n v="0"/>
    <n v="0"/>
    <n v="0"/>
    <n v="0"/>
    <n v="0"/>
    <n v="72"/>
    <s v="66+"/>
    <n v="2215"/>
    <n v="0"/>
    <n v="1"/>
    <n v="0"/>
    <n v="0"/>
    <n v="0"/>
    <n v="0"/>
    <n v="0"/>
    <n v="0"/>
    <n v="1"/>
    <n v="38"/>
    <d v="2016-09-21T00:00:00"/>
    <n v="9"/>
    <s v="September"/>
    <n v="1"/>
    <s v="2035,34469,Low income,33,Low spender,0.000957381995416171,1,1,58,19,6,20,0,5,12,3,1,1,4,4,0,0,0,0,0,0,0,72,66+,2215,0,1,0,0,0,0,0,0,1,38"/>
    <m/>
    <m/>
    <m/>
    <m/>
  </r>
  <r>
    <n v="1957"/>
    <n v="36781"/>
    <s v="Low income"/>
    <n v="1149"/>
    <s v="High spender"/>
    <n v="3.1238954895190452E-2"/>
    <n v="1"/>
    <n v="0"/>
    <n v="16"/>
    <n v="29"/>
    <n v="1"/>
    <n v="17"/>
    <n v="0"/>
    <n v="3"/>
    <n v="13"/>
    <n v="1"/>
    <n v="2"/>
    <n v="1"/>
    <n v="2"/>
    <n v="8"/>
    <n v="0"/>
    <x v="0"/>
    <n v="0"/>
    <n v="0"/>
    <n v="0"/>
    <n v="0"/>
    <n v="1"/>
    <n v="41"/>
    <s v="36-50"/>
    <n v="2239"/>
    <n v="0"/>
    <n v="1"/>
    <n v="0"/>
    <n v="0"/>
    <n v="0"/>
    <n v="0"/>
    <n v="1"/>
    <n v="0"/>
    <n v="0"/>
    <n v="37"/>
    <d v="2016-08-28T00:00:00"/>
    <n v="8"/>
    <s v="August"/>
    <n v="1"/>
    <s v="1957,36781,Low income,1149,High spender,0.0312389548951905,1,0,16,29,1,17,0,3,13,1,2,1,2,8,0,0,0,0,0,0,1,41,36-50,2239,0,1,0,0,0,0,1,0,0,37"/>
    <m/>
    <m/>
    <m/>
    <m/>
  </r>
  <r>
    <n v="1916"/>
    <n v="34554"/>
    <s v="Low income"/>
    <n v="921"/>
    <s v="High spender"/>
    <n v="2.6653932974474735E-2"/>
    <n v="0"/>
    <n v="1"/>
    <n v="43"/>
    <n v="41"/>
    <n v="1"/>
    <n v="6"/>
    <n v="2"/>
    <n v="0"/>
    <n v="5"/>
    <n v="2"/>
    <n v="2"/>
    <n v="0"/>
    <n v="3"/>
    <n v="6"/>
    <n v="0"/>
    <x v="0"/>
    <n v="0"/>
    <n v="0"/>
    <n v="0"/>
    <n v="0"/>
    <n v="0"/>
    <n v="61"/>
    <s v="50-65"/>
    <n v="2250"/>
    <n v="0"/>
    <n v="0"/>
    <n v="1"/>
    <n v="0"/>
    <n v="0"/>
    <n v="0"/>
    <n v="0"/>
    <n v="0"/>
    <n v="1"/>
    <n v="45"/>
    <d v="2016-08-17T00:00:00"/>
    <n v="8"/>
    <s v="August"/>
    <n v="1"/>
    <s v="1916,34554,Low income,921,High spender,0.0266539329744747,0,1,43,41,1,6,2,0,5,2,2,0,3,6,0,0,0,0,0,0,0,61,50-65,2250,0,0,1,0,0,0,0,0,1,45"/>
    <m/>
    <m/>
    <m/>
    <m/>
  </r>
  <r>
    <n v="1625"/>
    <n v="22944"/>
    <s v="Low income"/>
    <n v="182"/>
    <s v="Low spender"/>
    <n v="7.9323570432357042E-3"/>
    <n v="1"/>
    <n v="0"/>
    <n v="67"/>
    <n v="19"/>
    <n v="3"/>
    <n v="19"/>
    <n v="4"/>
    <n v="5"/>
    <n v="26"/>
    <n v="3"/>
    <n v="3"/>
    <n v="0"/>
    <n v="3"/>
    <n v="7"/>
    <n v="0"/>
    <x v="0"/>
    <n v="0"/>
    <n v="0"/>
    <n v="0"/>
    <n v="0"/>
    <n v="0"/>
    <n v="39"/>
    <s v="36-50"/>
    <n v="2347"/>
    <n v="0"/>
    <n v="0"/>
    <n v="1"/>
    <n v="0"/>
    <n v="0"/>
    <n v="0"/>
    <n v="0"/>
    <n v="1"/>
    <n v="0"/>
    <n v="24"/>
    <d v="2016-05-12T00:00:00"/>
    <n v="5"/>
    <s v="May"/>
    <n v="1"/>
    <s v="1625,22944,Low income,182,Low spender,0.0079323570432357,1,0,67,19,3,19,4,5,26,3,3,0,3,7,0,0,0,0,0,0,0,39,36-50,2347,0,0,1,0,0,0,0,1,0,24"/>
    <m/>
    <m/>
    <m/>
    <m/>
  </r>
  <r>
    <n v="1595"/>
    <n v="42243"/>
    <s v="Low income"/>
    <n v="1561"/>
    <s v="High spender"/>
    <n v="3.6952867930781431E-2"/>
    <n v="1"/>
    <n v="1"/>
    <n v="34"/>
    <n v="48"/>
    <n v="0"/>
    <n v="2"/>
    <n v="0"/>
    <n v="0"/>
    <n v="5"/>
    <n v="2"/>
    <n v="2"/>
    <n v="0"/>
    <n v="3"/>
    <n v="7"/>
    <n v="0"/>
    <x v="0"/>
    <n v="0"/>
    <n v="0"/>
    <n v="0"/>
    <n v="0"/>
    <n v="0"/>
    <n v="61"/>
    <s v="50-65"/>
    <n v="2359"/>
    <n v="0"/>
    <n v="1"/>
    <n v="0"/>
    <n v="0"/>
    <n v="0"/>
    <n v="0"/>
    <n v="1"/>
    <n v="0"/>
    <n v="0"/>
    <n v="45"/>
    <d v="2016-04-30T00:00:00"/>
    <n v="4"/>
    <s v="April"/>
    <n v="1"/>
    <s v="1595,42243,Low income,1561,High spender,0.0369528679307814,1,1,34,48,0,2,0,0,5,2,2,0,3,7,0,0,0,0,0,0,0,61,50-65,2359,0,1,0,0,0,0,1,0,0,45"/>
    <m/>
    <m/>
    <m/>
    <m/>
  </r>
  <r>
    <n v="1535"/>
    <n v="19789"/>
    <s v="Low income"/>
    <n v="224"/>
    <s v="Low spender"/>
    <n v="1.1319419879731164E-2"/>
    <n v="1"/>
    <n v="0"/>
    <n v="24"/>
    <n v="2"/>
    <n v="5"/>
    <n v="9"/>
    <n v="28"/>
    <n v="6"/>
    <n v="28"/>
    <n v="3"/>
    <n v="2"/>
    <n v="1"/>
    <n v="3"/>
    <n v="5"/>
    <n v="0"/>
    <x v="0"/>
    <n v="1"/>
    <n v="0"/>
    <n v="0"/>
    <n v="0"/>
    <n v="0"/>
    <n v="45"/>
    <s v="36-50"/>
    <n v="2380"/>
    <n v="0"/>
    <n v="0"/>
    <n v="0"/>
    <n v="1"/>
    <n v="0"/>
    <n v="1"/>
    <n v="0"/>
    <n v="0"/>
    <n v="0"/>
    <n v="22"/>
    <d v="2016-04-09T00:00:00"/>
    <n v="4"/>
    <s v="April"/>
    <n v="1"/>
    <s v="1535,19789,Low income,224,Low spender,0.0113194198797312,1,0,24,2,5,9,28,6,28,3,2,1,3,5,0,0,1,0,0,0,0,45,36-50,2380,0,0,0,1,0,1,0,0,0,22"/>
    <m/>
    <m/>
    <m/>
    <m/>
  </r>
  <r>
    <n v="1505"/>
    <n v="30368"/>
    <s v="Low income"/>
    <n v="892"/>
    <s v="High spender"/>
    <n v="2.9373024236037933E-2"/>
    <n v="0"/>
    <n v="1"/>
    <n v="97"/>
    <n v="35"/>
    <n v="0"/>
    <n v="13"/>
    <n v="2"/>
    <n v="0"/>
    <n v="2"/>
    <n v="2"/>
    <n v="2"/>
    <n v="0"/>
    <n v="3"/>
    <n v="8"/>
    <n v="0"/>
    <x v="0"/>
    <n v="0"/>
    <n v="0"/>
    <n v="0"/>
    <n v="0"/>
    <n v="0"/>
    <n v="43"/>
    <s v="36-50"/>
    <n v="2393"/>
    <n v="0"/>
    <n v="1"/>
    <n v="0"/>
    <n v="0"/>
    <n v="0"/>
    <n v="0"/>
    <n v="1"/>
    <n v="0"/>
    <n v="0"/>
    <n v="48"/>
    <d v="2016-03-27T00:00:00"/>
    <n v="3"/>
    <s v="March"/>
    <n v="1"/>
    <s v="1505,30368,Low income,892,High spender,0.0293730242360379,0,1,97,35,0,13,2,0,2,2,2,0,3,8,0,0,0,0,0,0,0,43,36-50,2393,0,1,0,0,0,0,1,0,0,48"/>
    <m/>
    <m/>
    <m/>
    <m/>
  </r>
  <r>
    <n v="1239"/>
    <n v="44393"/>
    <s v="Low income"/>
    <n v="1729"/>
    <s v="High spender"/>
    <n v="3.894758182596355E-2"/>
    <n v="1"/>
    <n v="1"/>
    <n v="86"/>
    <n v="24"/>
    <n v="2"/>
    <n v="20"/>
    <n v="2"/>
    <n v="2"/>
    <n v="10"/>
    <n v="2"/>
    <n v="1"/>
    <n v="0"/>
    <n v="4"/>
    <n v="4"/>
    <n v="0"/>
    <x v="0"/>
    <n v="0"/>
    <n v="0"/>
    <n v="0"/>
    <n v="0"/>
    <n v="0"/>
    <n v="55"/>
    <s v="50-65"/>
    <n v="2470"/>
    <n v="0"/>
    <n v="1"/>
    <n v="0"/>
    <n v="0"/>
    <n v="0"/>
    <n v="0"/>
    <n v="1"/>
    <n v="0"/>
    <n v="0"/>
    <n v="40"/>
    <d v="2016-01-10T00:00:00"/>
    <n v="1"/>
    <s v="January"/>
    <n v="1"/>
    <s v="1239,44393,Low income,1729,High spender,0.0389475818259635,1,1,86,24,2,20,2,2,10,2,1,0,4,4,0,0,0,0,0,0,0,55,50-65,2470,0,1,0,0,0,0,1,0,0,40"/>
    <m/>
    <m/>
    <m/>
    <m/>
  </r>
  <r>
    <n v="1109"/>
    <n v="30631"/>
    <s v="Low income"/>
    <n v="886"/>
    <s v="High spender"/>
    <n v="2.8924945316835884E-2"/>
    <n v="1"/>
    <n v="0"/>
    <n v="75"/>
    <n v="15"/>
    <n v="6"/>
    <n v="20"/>
    <n v="4"/>
    <n v="5"/>
    <n v="20"/>
    <n v="1"/>
    <n v="3"/>
    <n v="1"/>
    <n v="2"/>
    <n v="7"/>
    <n v="0"/>
    <x v="0"/>
    <n v="0"/>
    <n v="0"/>
    <n v="0"/>
    <n v="0"/>
    <n v="0"/>
    <n v="46"/>
    <s v="36-50"/>
    <n v="2511"/>
    <n v="0"/>
    <n v="1"/>
    <n v="0"/>
    <n v="0"/>
    <n v="0"/>
    <n v="0"/>
    <n v="1"/>
    <n v="0"/>
    <n v="0"/>
    <n v="30"/>
    <d v="2015-11-30T00:00:00"/>
    <n v="11"/>
    <s v="November"/>
    <n v="1"/>
    <s v="1109,30631,Low income,886,High spender,0.0289249453168359,1,0,75,15,6,20,4,5,20,1,3,1,2,7,0,0,0,0,0,0,0,46,36-50,2511,0,1,0,0,0,0,1,0,0,30"/>
    <m/>
    <m/>
    <m/>
    <m/>
  </r>
  <r>
    <n v="551"/>
    <n v="22634"/>
    <s v="Low income"/>
    <n v="34"/>
    <s v="Low spender"/>
    <n v="1.5021648846867545E-3"/>
    <n v="0"/>
    <n v="0"/>
    <n v="47"/>
    <n v="2"/>
    <n v="23"/>
    <n v="11"/>
    <n v="8"/>
    <n v="6"/>
    <n v="46"/>
    <n v="1"/>
    <n v="2"/>
    <n v="1"/>
    <n v="2"/>
    <n v="8"/>
    <n v="0"/>
    <x v="0"/>
    <n v="0"/>
    <n v="0"/>
    <n v="0"/>
    <n v="0"/>
    <n v="0"/>
    <n v="54"/>
    <s v="50-65"/>
    <n v="2688"/>
    <n v="0"/>
    <n v="0"/>
    <n v="0"/>
    <n v="1"/>
    <n v="0"/>
    <n v="0"/>
    <n v="0"/>
    <n v="0"/>
    <n v="0"/>
    <n v="4"/>
    <d v="2015-06-06T00:00:00"/>
    <n v="6"/>
    <s v="June"/>
    <n v="1"/>
    <s v="551,22634,Low income,34,Low spender,0.00150216488468675,0,0,47,2,23,11,8,6,46,1,2,1,2,8,0,0,0,0,0,0,0,54,50-65,2688,0,0,0,1,0,0,0,0,0,4"/>
    <m/>
    <m/>
    <m/>
    <m/>
  </r>
  <r>
    <n v="1981"/>
    <n v="24711"/>
    <s v="Low income"/>
    <n v="348"/>
    <s v="Low spender"/>
    <n v="1.4082797134879204E-2"/>
    <n v="0"/>
    <n v="0"/>
    <n v="86"/>
    <n v="10"/>
    <n v="7"/>
    <n v="25"/>
    <n v="6"/>
    <n v="3"/>
    <n v="7"/>
    <n v="1"/>
    <n v="3"/>
    <n v="0"/>
    <n v="3"/>
    <n v="7"/>
    <n v="0"/>
    <x v="0"/>
    <n v="0"/>
    <n v="0"/>
    <n v="0"/>
    <n v="0"/>
    <n v="0"/>
    <n v="38"/>
    <s v="36-50"/>
    <n v="2231"/>
    <n v="0"/>
    <n v="1"/>
    <n v="0"/>
    <n v="0"/>
    <n v="0"/>
    <n v="0"/>
    <n v="1"/>
    <n v="0"/>
    <n v="0"/>
    <n v="44"/>
    <d v="2016-09-05T00:00:00"/>
    <n v="9"/>
    <s v="September"/>
    <n v="1"/>
    <s v="1981,24711,Low income,348,Low spender,0.0140827971348792,0,0,86,10,7,25,6,3,7,1,3,0,3,7,0,0,0,0,0,0,0,38,36-50,2231,0,1,0,0,0,0,1,0,0,44"/>
    <m/>
    <m/>
    <m/>
    <m/>
  </r>
  <r>
    <n v="1898"/>
    <n v="32144"/>
    <s v="Low income"/>
    <n v="724"/>
    <s v="High spender"/>
    <n v="2.2523643603782978E-2"/>
    <n v="1"/>
    <n v="1"/>
    <n v="76"/>
    <n v="41"/>
    <n v="0"/>
    <n v="10"/>
    <n v="0"/>
    <n v="0"/>
    <n v="3"/>
    <n v="4"/>
    <n v="2"/>
    <n v="1"/>
    <n v="3"/>
    <n v="7"/>
    <n v="0"/>
    <x v="0"/>
    <n v="0"/>
    <n v="1"/>
    <n v="0"/>
    <n v="0"/>
    <n v="0"/>
    <n v="66"/>
    <s v="66+"/>
    <n v="2257"/>
    <n v="0"/>
    <n v="0"/>
    <n v="0"/>
    <n v="1"/>
    <n v="0"/>
    <n v="0"/>
    <n v="1"/>
    <n v="0"/>
    <n v="0"/>
    <n v="48"/>
    <d v="2016-08-10T00:00:00"/>
    <n v="8"/>
    <s v="August"/>
    <n v="1"/>
    <s v="1898,32144,Low income,724,High spender,0.022523643603783,1,1,76,41,0,10,0,0,3,4,2,1,3,7,0,0,0,1,0,0,0,66,66+,2257,0,0,0,1,0,0,1,0,0,48"/>
    <m/>
    <m/>
    <m/>
    <m/>
  </r>
  <r>
    <n v="1805"/>
    <n v="28442"/>
    <s v="Low income"/>
    <n v="16"/>
    <s v="Low spender"/>
    <n v="5.6254834399831232E-4"/>
    <n v="2"/>
    <n v="0"/>
    <n v="53"/>
    <n v="19"/>
    <n v="3"/>
    <n v="10"/>
    <n v="11"/>
    <n v="8"/>
    <n v="6"/>
    <n v="3"/>
    <n v="2"/>
    <n v="1"/>
    <n v="4"/>
    <n v="4"/>
    <n v="0"/>
    <x v="0"/>
    <n v="0"/>
    <n v="0"/>
    <n v="0"/>
    <n v="0"/>
    <n v="0"/>
    <n v="42"/>
    <s v="36-50"/>
    <n v="2284"/>
    <n v="0"/>
    <n v="1"/>
    <n v="0"/>
    <n v="0"/>
    <n v="0"/>
    <n v="0"/>
    <n v="1"/>
    <n v="0"/>
    <n v="0"/>
    <n v="45"/>
    <d v="2016-07-14T00:00:00"/>
    <n v="7"/>
    <s v="July"/>
    <n v="1"/>
    <s v="1805,28442,Low income,16,Low spender,0.000562548343998312,2,0,53,19,3,10,11,8,6,3,2,1,4,4,0,0,0,0,0,0,0,42,36-50,2284,0,1,0,0,0,0,1,0,0,45"/>
    <m/>
    <m/>
    <m/>
    <m/>
  </r>
  <r>
    <n v="1766"/>
    <n v="41986"/>
    <s v="Low income"/>
    <n v="345"/>
    <s v="Low spender"/>
    <n v="8.2170247225265558E-3"/>
    <n v="0"/>
    <n v="1"/>
    <n v="15"/>
    <n v="27"/>
    <n v="5"/>
    <n v="8"/>
    <n v="8"/>
    <n v="3"/>
    <n v="12"/>
    <n v="3"/>
    <n v="3"/>
    <n v="0"/>
    <n v="4"/>
    <n v="4"/>
    <n v="0"/>
    <x v="0"/>
    <n v="0"/>
    <n v="0"/>
    <n v="0"/>
    <n v="0"/>
    <n v="0"/>
    <n v="42"/>
    <s v="36-50"/>
    <n v="2299"/>
    <n v="1"/>
    <n v="0"/>
    <n v="0"/>
    <n v="0"/>
    <n v="0"/>
    <n v="0"/>
    <n v="1"/>
    <n v="0"/>
    <n v="0"/>
    <n v="39"/>
    <d v="2016-06-29T00:00:00"/>
    <n v="6"/>
    <s v="June"/>
    <n v="1"/>
    <s v="1766,41986,Low income,345,Low spender,0.00821702472252656,0,1,15,27,5,8,8,3,12,3,3,0,4,4,0,0,0,0,0,0,0,42,36-50,2299,1,0,0,0,0,0,1,0,0,39"/>
    <m/>
    <m/>
    <m/>
    <m/>
  </r>
  <r>
    <n v="1314"/>
    <n v="31160"/>
    <s v="Low income"/>
    <n v="61"/>
    <s v="Low spender"/>
    <n v="1.957637997432606E-3"/>
    <n v="1"/>
    <n v="0"/>
    <n v="59"/>
    <n v="16"/>
    <n v="3"/>
    <n v="25"/>
    <n v="6"/>
    <n v="1"/>
    <n v="13"/>
    <n v="2"/>
    <n v="2"/>
    <n v="0"/>
    <n v="3"/>
    <n v="8"/>
    <n v="0"/>
    <x v="0"/>
    <n v="0"/>
    <n v="0"/>
    <n v="0"/>
    <n v="0"/>
    <n v="0"/>
    <n v="45"/>
    <s v="36-50"/>
    <n v="2445"/>
    <n v="0"/>
    <n v="0"/>
    <n v="1"/>
    <n v="0"/>
    <n v="0"/>
    <n v="0"/>
    <n v="0"/>
    <n v="1"/>
    <n v="0"/>
    <n v="38"/>
    <d v="2016-02-04T00:00:00"/>
    <n v="2"/>
    <s v="February"/>
    <n v="1"/>
    <s v="1314,31160,Low income,61,Low spender,0.00195763799743261,1,0,59,16,3,25,6,1,13,2,2,0,3,8,0,0,0,0,0,0,0,45,36-50,2445,0,0,1,0,0,0,0,1,0,38"/>
    <m/>
    <m/>
    <m/>
    <m/>
  </r>
  <r>
    <n v="1107"/>
    <n v="30753"/>
    <s v="Low income"/>
    <n v="1169"/>
    <s v="High spender"/>
    <n v="3.8012551620980065E-2"/>
    <n v="1"/>
    <n v="1"/>
    <n v="85"/>
    <n v="12"/>
    <n v="5"/>
    <n v="25"/>
    <n v="0"/>
    <n v="9"/>
    <n v="30"/>
    <n v="2"/>
    <n v="1"/>
    <n v="1"/>
    <n v="3"/>
    <n v="5"/>
    <n v="0"/>
    <x v="0"/>
    <n v="0"/>
    <n v="0"/>
    <n v="0"/>
    <n v="0"/>
    <n v="0"/>
    <n v="53"/>
    <s v="50-65"/>
    <n v="2512"/>
    <n v="0"/>
    <n v="0"/>
    <n v="0"/>
    <n v="1"/>
    <n v="0"/>
    <n v="1"/>
    <n v="0"/>
    <n v="0"/>
    <n v="0"/>
    <n v="21"/>
    <d v="2015-11-29T00:00:00"/>
    <n v="11"/>
    <s v="November"/>
    <n v="1"/>
    <s v="1107,30753,Low income,1169,High spender,0.0380125516209801,1,1,85,12,5,25,0,9,30,2,1,1,3,5,0,0,0,0,0,0,0,53,50-65,2512,0,0,0,1,0,1,0,0,0,21"/>
    <m/>
    <m/>
    <m/>
    <m/>
  </r>
  <r>
    <n v="464"/>
    <n v="14906"/>
    <s v="Low income"/>
    <n v="1313"/>
    <s v="High spender"/>
    <n v="8.8085334764524348E-2"/>
    <n v="0"/>
    <n v="0"/>
    <n v="86"/>
    <n v="7"/>
    <n v="7"/>
    <n v="14"/>
    <n v="7"/>
    <n v="16"/>
    <n v="15"/>
    <n v="3"/>
    <n v="2"/>
    <n v="1"/>
    <n v="3"/>
    <n v="7"/>
    <n v="0"/>
    <x v="0"/>
    <n v="0"/>
    <n v="0"/>
    <n v="0"/>
    <n v="0"/>
    <n v="0"/>
    <n v="34"/>
    <s v="24-35"/>
    <n v="2713"/>
    <n v="0"/>
    <n v="0"/>
    <n v="1"/>
    <n v="0"/>
    <n v="0"/>
    <n v="0"/>
    <n v="0"/>
    <n v="0"/>
    <n v="0"/>
    <n v="36"/>
    <d v="2015-05-12T00:00:00"/>
    <n v="5"/>
    <s v="May"/>
    <n v="1"/>
    <s v="464,14906,Low income,1313,High spender,0.0880853347645243,0,0,86,7,7,14,7,16,15,3,2,1,3,7,0,0,0,0,0,0,0,34,24-35,2713,0,0,1,0,0,0,0,0,0,36"/>
    <m/>
    <m/>
    <m/>
    <m/>
  </r>
  <r>
    <n v="2172"/>
    <n v="51111"/>
    <s v="Low income"/>
    <n v="10"/>
    <s v="Low spender"/>
    <n v="1.9565259924478096E-4"/>
    <n v="1"/>
    <n v="1"/>
    <n v="83"/>
    <n v="22"/>
    <n v="0"/>
    <n v="19"/>
    <n v="6"/>
    <n v="5"/>
    <n v="3"/>
    <n v="2"/>
    <n v="2"/>
    <n v="0"/>
    <n v="3"/>
    <n v="6"/>
    <n v="0"/>
    <x v="0"/>
    <n v="0"/>
    <n v="0"/>
    <n v="0"/>
    <n v="0"/>
    <n v="0"/>
    <n v="39"/>
    <s v="36-50"/>
    <n v="2169"/>
    <n v="0"/>
    <n v="1"/>
    <n v="0"/>
    <n v="0"/>
    <n v="0"/>
    <n v="1"/>
    <n v="0"/>
    <n v="0"/>
    <n v="0"/>
    <n v="49"/>
    <d v="2016-11-06T00:00:00"/>
    <n v="11"/>
    <s v="November"/>
    <n v="1"/>
    <s v="2172,51111,Low income,10,Low spender,0.000195652599244781,1,1,83,22,0,19,6,5,3,2,2,0,3,6,0,0,0,0,0,0,0,39,36-50,2169,0,1,0,0,0,1,0,0,0,49"/>
    <m/>
    <m/>
    <m/>
    <m/>
  </r>
  <r>
    <n v="1974"/>
    <n v="35246"/>
    <s v="Low income"/>
    <n v="1350"/>
    <s v="High spender"/>
    <n v="3.8302218691482724E-2"/>
    <n v="1"/>
    <n v="1"/>
    <n v="53"/>
    <n v="36"/>
    <n v="0"/>
    <n v="12"/>
    <n v="2"/>
    <n v="2"/>
    <n v="10"/>
    <n v="4"/>
    <n v="3"/>
    <n v="1"/>
    <n v="3"/>
    <n v="5"/>
    <n v="0"/>
    <x v="0"/>
    <n v="0"/>
    <n v="0"/>
    <n v="0"/>
    <n v="0"/>
    <n v="0"/>
    <n v="62"/>
    <s v="50-65"/>
    <n v="2233"/>
    <n v="1"/>
    <n v="0"/>
    <n v="0"/>
    <n v="0"/>
    <n v="0"/>
    <n v="0"/>
    <n v="1"/>
    <n v="0"/>
    <n v="0"/>
    <n v="42"/>
    <d v="2016-09-03T00:00:00"/>
    <n v="9"/>
    <s v="September"/>
    <n v="1"/>
    <s v="1974,35246,Low income,1350,High spender,0.0383022186914827,1,1,53,36,0,12,2,2,10,4,3,1,3,5,0,0,0,0,0,0,0,62,50-65,2233,1,0,0,0,0,0,1,0,0,42"/>
    <m/>
    <m/>
    <m/>
    <m/>
  </r>
  <r>
    <n v="1902"/>
    <n v="41275"/>
    <s v="Low income"/>
    <n v="1144"/>
    <s v="High spender"/>
    <n v="2.7716535433070868E-2"/>
    <n v="1"/>
    <n v="2"/>
    <n v="33"/>
    <n v="24"/>
    <n v="4"/>
    <n v="22"/>
    <n v="0"/>
    <n v="2"/>
    <n v="9"/>
    <n v="4"/>
    <n v="3"/>
    <n v="1"/>
    <n v="3"/>
    <n v="5"/>
    <n v="0"/>
    <x v="0"/>
    <n v="0"/>
    <n v="0"/>
    <n v="0"/>
    <n v="0"/>
    <n v="0"/>
    <n v="60"/>
    <s v="50-65"/>
    <n v="2256"/>
    <n v="0"/>
    <n v="0"/>
    <n v="0"/>
    <n v="1"/>
    <n v="0"/>
    <n v="0"/>
    <n v="0"/>
    <n v="1"/>
    <n v="0"/>
    <n v="43"/>
    <d v="2016-08-11T00:00:00"/>
    <n v="8"/>
    <s v="August"/>
    <n v="1"/>
    <s v="1902,41275,Low income,1144,High spender,0.0277165354330709,1,2,33,24,4,22,0,2,9,4,3,1,3,5,0,0,0,0,0,0,0,60,50-65,2256,0,0,0,1,0,0,0,1,0,43"/>
    <m/>
    <m/>
    <m/>
    <m/>
  </r>
  <r>
    <n v="1745"/>
    <n v="30015"/>
    <s v="Low income"/>
    <n v="1143"/>
    <s v="High spender"/>
    <n v="3.8080959520239883E-2"/>
    <n v="1"/>
    <n v="0"/>
    <n v="28"/>
    <n v="25"/>
    <n v="0"/>
    <n v="22"/>
    <n v="2"/>
    <n v="3"/>
    <n v="5"/>
    <n v="2"/>
    <n v="1"/>
    <n v="0"/>
    <n v="4"/>
    <n v="5"/>
    <n v="0"/>
    <x v="0"/>
    <n v="0"/>
    <n v="0"/>
    <n v="0"/>
    <n v="0"/>
    <n v="0"/>
    <n v="50"/>
    <s v="36-50"/>
    <n v="2306"/>
    <n v="0"/>
    <n v="0"/>
    <n v="1"/>
    <n v="0"/>
    <n v="0"/>
    <n v="0"/>
    <n v="1"/>
    <n v="0"/>
    <n v="0"/>
    <n v="47"/>
    <d v="2016-06-22T00:00:00"/>
    <n v="6"/>
    <s v="June"/>
    <n v="1"/>
    <s v="1745,30015,Low income,1143,High spender,0.0380809595202399,1,0,28,25,0,22,2,3,5,2,1,0,4,5,0,0,0,0,0,0,0,50,36-50,2306,0,0,1,0,0,0,1,0,0,47"/>
    <m/>
    <m/>
    <m/>
    <m/>
  </r>
  <r>
    <n v="1737"/>
    <n v="17148"/>
    <s v="Low income"/>
    <n v="960"/>
    <s v="High spender"/>
    <n v="5.5983205038488457E-2"/>
    <n v="1"/>
    <n v="0"/>
    <n v="80"/>
    <n v="9"/>
    <n v="9"/>
    <n v="11"/>
    <n v="13"/>
    <n v="10"/>
    <n v="16"/>
    <n v="4"/>
    <n v="3"/>
    <n v="1"/>
    <n v="3"/>
    <n v="8"/>
    <n v="0"/>
    <x v="0"/>
    <n v="0"/>
    <n v="0"/>
    <n v="0"/>
    <n v="0"/>
    <n v="0"/>
    <n v="44"/>
    <s v="36-50"/>
    <n v="2311"/>
    <n v="0"/>
    <n v="1"/>
    <n v="0"/>
    <n v="0"/>
    <n v="0"/>
    <n v="0"/>
    <n v="1"/>
    <n v="0"/>
    <n v="0"/>
    <n v="36"/>
    <d v="2016-06-17T00:00:00"/>
    <n v="6"/>
    <s v="June"/>
    <n v="1"/>
    <s v="1737,17148,Low income,960,High spender,0.0559832050384885,1,0,80,9,9,11,13,10,16,4,3,1,3,8,0,0,0,0,0,0,0,44,36-50,2311,0,1,0,0,0,0,1,0,0,36"/>
    <m/>
    <m/>
    <m/>
    <m/>
  </r>
  <r>
    <n v="918"/>
    <n v="31626"/>
    <s v="Low income"/>
    <n v="1138"/>
    <s v="High spender"/>
    <n v="3.5983051919306897E-2"/>
    <n v="1"/>
    <n v="0"/>
    <n v="12"/>
    <n v="39"/>
    <n v="1"/>
    <n v="9"/>
    <n v="2"/>
    <n v="1"/>
    <n v="34"/>
    <n v="1"/>
    <n v="2"/>
    <n v="1"/>
    <n v="2"/>
    <n v="7"/>
    <n v="0"/>
    <x v="0"/>
    <n v="1"/>
    <n v="0"/>
    <n v="0"/>
    <n v="0"/>
    <n v="1"/>
    <n v="42"/>
    <s v="36-50"/>
    <n v="2574"/>
    <n v="0"/>
    <n v="0"/>
    <n v="1"/>
    <n v="0"/>
    <n v="0"/>
    <n v="0"/>
    <n v="0"/>
    <n v="0"/>
    <n v="1"/>
    <n v="18"/>
    <d v="2015-09-28T00:00:00"/>
    <n v="9"/>
    <s v="September"/>
    <n v="1"/>
    <s v="918,31626,Low income,1138,High spender,0.0359830519193069,1,0,12,39,1,9,2,1,34,1,2,1,2,7,0,0,1,0,0,0,1,42,36-50,2574,0,0,1,0,0,0,0,0,1,18"/>
    <m/>
    <m/>
    <m/>
    <m/>
  </r>
  <r>
    <n v="615"/>
    <n v="19656"/>
    <s v="Low income"/>
    <n v="1118"/>
    <s v="High spender"/>
    <n v="5.6878306878306875E-2"/>
    <n v="1"/>
    <n v="0"/>
    <n v="94"/>
    <n v="25"/>
    <n v="4"/>
    <n v="9"/>
    <n v="6"/>
    <n v="8"/>
    <n v="32"/>
    <n v="3"/>
    <n v="2"/>
    <n v="1"/>
    <n v="3"/>
    <n v="7"/>
    <n v="0"/>
    <x v="0"/>
    <n v="0"/>
    <n v="0"/>
    <n v="0"/>
    <n v="0"/>
    <n v="0"/>
    <n v="50"/>
    <s v="36-50"/>
    <n v="2665"/>
    <n v="0"/>
    <n v="0"/>
    <n v="0"/>
    <n v="1"/>
    <n v="0"/>
    <n v="0"/>
    <n v="1"/>
    <n v="0"/>
    <n v="0"/>
    <n v="20"/>
    <d v="2015-06-29T00:00:00"/>
    <n v="6"/>
    <s v="June"/>
    <n v="1"/>
    <s v="615,19656,Low income,1118,High spender,0.0568783068783069,1,0,94,25,4,9,6,8,32,3,2,1,3,7,0,0,0,0,0,0,0,50,36-50,2665,0,0,0,1,0,0,1,0,0,20"/>
    <m/>
    <m/>
    <m/>
    <m/>
  </r>
  <r>
    <n v="488"/>
    <n v="41021"/>
    <s v="Low income"/>
    <n v="589"/>
    <s v="High spender"/>
    <n v="1.4358499305233904E-2"/>
    <n v="1"/>
    <n v="0"/>
    <n v="12"/>
    <n v="14"/>
    <n v="7"/>
    <n v="9"/>
    <n v="6"/>
    <n v="16"/>
    <n v="12"/>
    <n v="2"/>
    <n v="2"/>
    <n v="0"/>
    <n v="3"/>
    <n v="6"/>
    <n v="0"/>
    <x v="0"/>
    <n v="0"/>
    <n v="0"/>
    <n v="0"/>
    <n v="0"/>
    <n v="1"/>
    <n v="51"/>
    <s v="50-65"/>
    <n v="2705"/>
    <n v="0"/>
    <n v="0"/>
    <n v="0"/>
    <n v="1"/>
    <n v="0"/>
    <n v="0"/>
    <n v="0"/>
    <n v="1"/>
    <n v="0"/>
    <n v="40"/>
    <d v="2015-05-20T00:00:00"/>
    <n v="5"/>
    <s v="May"/>
    <n v="1"/>
    <s v="488,41021,Low income,589,High spender,0.0143584993052339,1,0,12,14,7,9,6,16,12,2,2,0,3,6,0,0,0,0,0,0,1,51,50-65,2705,0,0,0,1,0,0,0,1,0,40"/>
    <m/>
    <m/>
    <m/>
    <m/>
  </r>
  <r>
    <n v="295"/>
    <n v="23957"/>
    <s v="Low income"/>
    <n v="1110"/>
    <s v="High spender"/>
    <n v="4.6333013315523648E-2"/>
    <n v="1"/>
    <n v="0"/>
    <n v="47"/>
    <n v="2"/>
    <n v="1"/>
    <n v="18"/>
    <n v="20"/>
    <n v="11"/>
    <n v="16"/>
    <n v="1"/>
    <n v="2"/>
    <n v="0"/>
    <n v="3"/>
    <n v="6"/>
    <n v="0"/>
    <x v="0"/>
    <n v="0"/>
    <n v="0"/>
    <n v="0"/>
    <n v="0"/>
    <n v="1"/>
    <n v="45"/>
    <s v="36-50"/>
    <n v="2768"/>
    <n v="0"/>
    <n v="1"/>
    <n v="0"/>
    <n v="0"/>
    <n v="0"/>
    <n v="0"/>
    <n v="1"/>
    <n v="0"/>
    <n v="0"/>
    <n v="36"/>
    <d v="2015-03-18T00:00:00"/>
    <n v="3"/>
    <s v="March"/>
    <n v="1"/>
    <s v="295,23957,Low income,1110,High spender,0.0463330133155236,1,0,47,2,1,18,20,11,16,1,2,0,3,6,0,0,0,0,0,0,1,45,36-50,2768,0,1,0,0,0,0,1,0,0,36"/>
    <m/>
    <m/>
    <m/>
    <m/>
  </r>
  <r>
    <n v="1932"/>
    <n v="39453"/>
    <s v="Low income"/>
    <n v="1803"/>
    <s v="High spender"/>
    <n v="4.5699946772108584E-2"/>
    <n v="1"/>
    <n v="0"/>
    <n v="64"/>
    <n v="46"/>
    <n v="0"/>
    <n v="7"/>
    <n v="0"/>
    <n v="0"/>
    <n v="2"/>
    <n v="2"/>
    <n v="2"/>
    <n v="0"/>
    <n v="3"/>
    <n v="6"/>
    <n v="0"/>
    <x v="0"/>
    <n v="0"/>
    <n v="0"/>
    <n v="0"/>
    <n v="0"/>
    <n v="0"/>
    <n v="37"/>
    <s v="36-50"/>
    <n v="2246"/>
    <n v="0"/>
    <n v="0"/>
    <n v="0"/>
    <n v="1"/>
    <n v="0"/>
    <n v="0"/>
    <n v="1"/>
    <n v="0"/>
    <n v="0"/>
    <n v="51"/>
    <d v="2016-08-21T00:00:00"/>
    <n v="8"/>
    <s v="August"/>
    <n v="1"/>
    <s v="1932,39453,Low income,1803,High spender,0.0456999467721086,1,0,64,46,0,7,0,0,2,2,2,0,3,6,0,0,0,0,0,0,0,37,36-50,2246,0,0,0,1,0,0,1,0,0,51"/>
    <m/>
    <m/>
    <m/>
    <m/>
  </r>
  <r>
    <n v="1656"/>
    <n v="48767"/>
    <s v="Low income"/>
    <n v="787"/>
    <s v="High spender"/>
    <n v="1.6137962146533517E-2"/>
    <n v="1"/>
    <n v="2"/>
    <n v="79"/>
    <n v="28"/>
    <n v="1"/>
    <n v="21"/>
    <n v="3"/>
    <n v="0"/>
    <n v="10"/>
    <n v="3"/>
    <n v="2"/>
    <n v="1"/>
    <n v="3"/>
    <n v="5"/>
    <n v="0"/>
    <x v="0"/>
    <n v="0"/>
    <n v="0"/>
    <n v="0"/>
    <n v="0"/>
    <n v="0"/>
    <n v="70"/>
    <s v="66+"/>
    <n v="2338"/>
    <n v="0"/>
    <n v="0"/>
    <n v="1"/>
    <n v="0"/>
    <n v="0"/>
    <n v="0"/>
    <n v="0"/>
    <n v="0"/>
    <n v="1"/>
    <n v="43"/>
    <d v="2016-05-21T00:00:00"/>
    <n v="5"/>
    <s v="May"/>
    <n v="1"/>
    <s v="1656,48767,Low income,787,High spender,0.0161379621465335,1,2,79,28,1,21,3,0,10,3,2,1,3,5,0,0,0,0,0,0,0,70,66+,2338,0,0,1,0,0,0,0,0,1,43"/>
    <m/>
    <m/>
    <m/>
    <m/>
  </r>
  <r>
    <n v="1607"/>
    <n v="49572"/>
    <s v="Low income"/>
    <n v="770"/>
    <s v="High spender"/>
    <n v="1.5532962156055838E-2"/>
    <n v="1"/>
    <n v="1"/>
    <n v="25"/>
    <n v="35"/>
    <n v="1"/>
    <n v="16"/>
    <n v="0"/>
    <n v="1"/>
    <n v="1"/>
    <n v="2"/>
    <n v="2"/>
    <n v="0"/>
    <n v="3"/>
    <n v="7"/>
    <n v="0"/>
    <x v="0"/>
    <n v="0"/>
    <n v="0"/>
    <n v="0"/>
    <n v="0"/>
    <n v="0"/>
    <n v="62"/>
    <s v="50-65"/>
    <n v="2355"/>
    <n v="0"/>
    <n v="1"/>
    <n v="0"/>
    <n v="0"/>
    <n v="0"/>
    <n v="0"/>
    <n v="0"/>
    <n v="1"/>
    <n v="0"/>
    <n v="52"/>
    <d v="2016-05-04T00:00:00"/>
    <n v="5"/>
    <s v="May"/>
    <n v="1"/>
    <s v="1607,49572,Low income,770,High spender,0.0155329621560558,1,1,25,35,1,16,0,1,1,2,2,0,3,7,0,0,0,0,0,0,0,62,50-65,2355,0,1,0,0,0,0,0,1,0,52"/>
    <m/>
    <m/>
    <m/>
    <m/>
  </r>
  <r>
    <n v="1536"/>
    <n v="18358"/>
    <s v="Low income"/>
    <n v="34"/>
    <s v="Low spender"/>
    <n v="1.8520536006100883E-3"/>
    <n v="1"/>
    <n v="0"/>
    <n v="49"/>
    <n v="6"/>
    <n v="8"/>
    <n v="19"/>
    <n v="16"/>
    <n v="4"/>
    <n v="4"/>
    <n v="3"/>
    <n v="3"/>
    <n v="0"/>
    <n v="4"/>
    <n v="7"/>
    <n v="0"/>
    <x v="0"/>
    <n v="0"/>
    <n v="0"/>
    <n v="0"/>
    <n v="0"/>
    <n v="0"/>
    <n v="31"/>
    <s v="24-35"/>
    <n v="2380"/>
    <n v="0"/>
    <n v="0"/>
    <n v="1"/>
    <n v="0"/>
    <n v="0"/>
    <n v="0"/>
    <n v="1"/>
    <n v="0"/>
    <n v="0"/>
    <n v="49"/>
    <d v="2016-04-09T00:00:00"/>
    <n v="4"/>
    <s v="April"/>
    <n v="1"/>
    <s v="1536,18358,Low income,34,Low spender,0.00185205360061009,1,0,49,6,8,19,16,4,4,3,3,0,4,7,0,0,0,0,0,0,0,31,24-35,2380,0,0,1,0,0,0,1,0,0,49"/>
    <m/>
    <m/>
    <m/>
    <m/>
  </r>
  <r>
    <n v="1202"/>
    <n v="29440"/>
    <s v="Low income"/>
    <n v="13"/>
    <s v="Low spender"/>
    <n v="4.4157608695652174E-4"/>
    <n v="1"/>
    <n v="1"/>
    <n v="95"/>
    <n v="17"/>
    <n v="8"/>
    <n v="14"/>
    <n v="10"/>
    <n v="4"/>
    <n v="3"/>
    <n v="2"/>
    <n v="1"/>
    <n v="0"/>
    <n v="4"/>
    <n v="7"/>
    <n v="0"/>
    <x v="0"/>
    <n v="0"/>
    <n v="0"/>
    <n v="0"/>
    <n v="0"/>
    <n v="0"/>
    <n v="60"/>
    <s v="50-65"/>
    <n v="2481"/>
    <n v="0"/>
    <n v="1"/>
    <n v="0"/>
    <n v="0"/>
    <n v="0"/>
    <n v="0"/>
    <n v="1"/>
    <n v="0"/>
    <n v="0"/>
    <n v="50"/>
    <d v="2015-12-30T00:00:00"/>
    <n v="12"/>
    <s v="December"/>
    <n v="1"/>
    <s v="1202,29440,Low income,13,Low spender,0.000441576086956522,1,1,95,17,8,14,10,4,3,2,1,0,4,7,0,0,0,0,0,0,0,60,50-65,2481,0,1,0,0,0,0,1,0,0,50"/>
    <m/>
    <m/>
    <m/>
    <m/>
  </r>
  <r>
    <n v="1102"/>
    <n v="30093"/>
    <s v="Low income"/>
    <n v="55"/>
    <s v="Low spender"/>
    <n v="1.827667563885289E-3"/>
    <n v="0"/>
    <n v="0"/>
    <n v="19"/>
    <n v="2"/>
    <n v="6"/>
    <n v="28"/>
    <n v="13"/>
    <n v="4"/>
    <n v="16"/>
    <n v="1"/>
    <n v="2"/>
    <n v="0"/>
    <n v="3"/>
    <n v="7"/>
    <n v="0"/>
    <x v="0"/>
    <n v="0"/>
    <n v="0"/>
    <n v="0"/>
    <n v="0"/>
    <n v="0"/>
    <n v="30"/>
    <s v="24-35"/>
    <n v="2515"/>
    <n v="0"/>
    <n v="1"/>
    <n v="0"/>
    <n v="0"/>
    <n v="0"/>
    <n v="0"/>
    <n v="1"/>
    <n v="0"/>
    <n v="0"/>
    <n v="37"/>
    <d v="2015-11-26T00:00:00"/>
    <n v="11"/>
    <s v="November"/>
    <n v="1"/>
    <s v="1102,30093,Low income,55,Low spender,0.00182766756388529,0,0,19,2,6,28,13,4,16,1,2,0,3,7,0,0,0,0,0,0,0,30,24-35,2515,0,1,0,0,0,0,1,0,0,37"/>
    <m/>
    <m/>
    <m/>
    <m/>
  </r>
  <r>
    <n v="489"/>
    <n v="18222"/>
    <s v="Low income"/>
    <n v="1037"/>
    <s v="High spender"/>
    <n v="5.6909230600373173E-2"/>
    <n v="0"/>
    <n v="0"/>
    <n v="70"/>
    <n v="12"/>
    <n v="4"/>
    <n v="19"/>
    <n v="12"/>
    <n v="6"/>
    <n v="14"/>
    <n v="1"/>
    <n v="2"/>
    <n v="0"/>
    <n v="3"/>
    <n v="8"/>
    <n v="0"/>
    <x v="0"/>
    <n v="0"/>
    <n v="0"/>
    <n v="0"/>
    <n v="0"/>
    <n v="0"/>
    <n v="30"/>
    <s v="24-35"/>
    <n v="2704"/>
    <n v="0"/>
    <n v="1"/>
    <n v="0"/>
    <n v="0"/>
    <n v="0"/>
    <n v="0"/>
    <n v="1"/>
    <n v="0"/>
    <n v="0"/>
    <n v="39"/>
    <d v="2015-05-21T00:00:00"/>
    <n v="5"/>
    <s v="May"/>
    <n v="1"/>
    <s v="489,18222,Low income,1037,High spender,0.0569092306003732,0,0,70,12,4,19,12,6,14,1,2,0,3,8,0,0,0,0,0,0,0,30,24-35,2704,0,1,0,0,0,0,1,0,0,39"/>
    <m/>
    <m/>
    <m/>
    <m/>
  </r>
  <r>
    <n v="1979"/>
    <n v="26850"/>
    <s v="Low income"/>
    <n v="57"/>
    <s v="Low spender"/>
    <n v="2.1229050279329611E-3"/>
    <n v="1"/>
    <n v="1"/>
    <n v="10"/>
    <n v="31"/>
    <n v="1"/>
    <n v="13"/>
    <n v="7"/>
    <n v="2"/>
    <n v="9"/>
    <n v="4"/>
    <n v="2"/>
    <n v="1"/>
    <n v="4"/>
    <n v="4"/>
    <n v="0"/>
    <x v="0"/>
    <n v="0"/>
    <n v="0"/>
    <n v="0"/>
    <n v="0"/>
    <n v="0"/>
    <n v="49"/>
    <s v="36-50"/>
    <n v="2231"/>
    <n v="0"/>
    <n v="0"/>
    <n v="0"/>
    <n v="1"/>
    <n v="0"/>
    <n v="1"/>
    <n v="0"/>
    <n v="0"/>
    <n v="0"/>
    <n v="45"/>
    <d v="2016-09-05T00:00:00"/>
    <n v="9"/>
    <s v="September"/>
    <n v="1"/>
    <s v="1979,26850,Low income,57,Low spender,0.00212290502793296,1,1,10,31,1,13,7,2,9,4,2,1,4,4,0,0,0,0,0,0,0,49,36-50,2231,0,0,0,1,0,1,0,0,0,45"/>
    <m/>
    <m/>
    <m/>
    <m/>
  </r>
  <r>
    <n v="1882"/>
    <n v="31788"/>
    <s v="Low income"/>
    <n v="41"/>
    <s v="Low spender"/>
    <n v="1.2897948911538945E-3"/>
    <n v="1"/>
    <n v="0"/>
    <n v="15"/>
    <n v="16"/>
    <n v="7"/>
    <n v="23"/>
    <n v="0"/>
    <n v="8"/>
    <n v="6"/>
    <n v="3"/>
    <n v="3"/>
    <n v="0"/>
    <n v="4"/>
    <n v="5"/>
    <n v="0"/>
    <x v="0"/>
    <n v="0"/>
    <n v="0"/>
    <n v="0"/>
    <n v="1"/>
    <n v="0"/>
    <n v="37"/>
    <s v="36-50"/>
    <n v="2260"/>
    <n v="0"/>
    <n v="0"/>
    <n v="1"/>
    <n v="0"/>
    <n v="0"/>
    <n v="0"/>
    <n v="0"/>
    <n v="1"/>
    <n v="0"/>
    <n v="48"/>
    <d v="2016-08-07T00:00:00"/>
    <n v="8"/>
    <s v="August"/>
    <n v="1"/>
    <s v="1882,31788,Low income,41,Low spender,0.00128979489115389,1,0,15,16,7,23,0,8,6,3,3,0,4,5,0,0,0,0,0,1,0,37,36-50,2260,0,0,1,0,0,0,0,1,0,48"/>
    <m/>
    <m/>
    <m/>
    <m/>
  </r>
  <r>
    <n v="1705"/>
    <n v="30477"/>
    <s v="Low income"/>
    <n v="89"/>
    <s v="Low spender"/>
    <n v="2.9202349312596383E-3"/>
    <n v="1"/>
    <n v="0"/>
    <n v="16"/>
    <n v="47"/>
    <n v="1"/>
    <n v="6"/>
    <n v="0"/>
    <n v="0"/>
    <n v="12"/>
    <n v="1"/>
    <n v="1"/>
    <n v="1"/>
    <n v="3"/>
    <n v="6"/>
    <n v="0"/>
    <x v="0"/>
    <n v="0"/>
    <n v="0"/>
    <n v="0"/>
    <n v="0"/>
    <n v="0"/>
    <n v="36"/>
    <s v="36-50"/>
    <n v="2317"/>
    <n v="0"/>
    <n v="1"/>
    <n v="0"/>
    <n v="0"/>
    <n v="0"/>
    <n v="0"/>
    <n v="0"/>
    <n v="1"/>
    <n v="0"/>
    <n v="42"/>
    <d v="2016-06-11T00:00:00"/>
    <n v="6"/>
    <s v="June"/>
    <n v="1"/>
    <s v="1705,30477,Low income,89,Low spender,0.00292023493125964,1,0,16,47,1,6,0,0,12,1,1,1,3,6,0,0,0,0,0,0,0,36,36-50,2317,0,1,0,0,0,0,0,1,0,42"/>
    <m/>
    <m/>
    <m/>
    <m/>
  </r>
  <r>
    <n v="1567"/>
    <n v="32952"/>
    <s v="Low income"/>
    <n v="485"/>
    <s v="Low spender"/>
    <n v="1.4718378247147366E-2"/>
    <n v="1"/>
    <n v="0"/>
    <n v="36"/>
    <n v="38"/>
    <n v="0"/>
    <n v="12"/>
    <n v="3"/>
    <n v="1"/>
    <n v="1"/>
    <n v="1"/>
    <n v="2"/>
    <n v="0"/>
    <n v="3"/>
    <n v="7"/>
    <n v="0"/>
    <x v="0"/>
    <n v="0"/>
    <n v="0"/>
    <n v="0"/>
    <n v="0"/>
    <n v="0"/>
    <n v="43"/>
    <s v="36-50"/>
    <n v="2369"/>
    <n v="1"/>
    <n v="0"/>
    <n v="0"/>
    <n v="0"/>
    <n v="0"/>
    <n v="0"/>
    <n v="1"/>
    <n v="0"/>
    <n v="0"/>
    <n v="53"/>
    <d v="2016-04-20T00:00:00"/>
    <n v="4"/>
    <s v="April"/>
    <n v="1"/>
    <s v="1567,32952,Low income,485,Low spender,0.0147183782471474,1,0,36,38,0,12,3,1,1,1,2,0,3,7,0,0,0,0,0,0,0,43,36-50,2369,1,0,0,0,0,0,1,0,0,53"/>
    <m/>
    <m/>
    <m/>
    <m/>
  </r>
  <r>
    <n v="1360"/>
    <n v="40304"/>
    <s v="Low income"/>
    <n v="1277"/>
    <s v="High spender"/>
    <n v="3.1684200079396589E-2"/>
    <n v="1"/>
    <n v="0"/>
    <n v="82"/>
    <n v="37"/>
    <n v="0"/>
    <n v="17"/>
    <n v="0"/>
    <n v="0"/>
    <n v="3"/>
    <n v="1"/>
    <n v="2"/>
    <n v="0"/>
    <n v="3"/>
    <n v="7"/>
    <n v="0"/>
    <x v="0"/>
    <n v="0"/>
    <n v="0"/>
    <n v="0"/>
    <n v="0"/>
    <n v="0"/>
    <n v="53"/>
    <s v="50-65"/>
    <n v="2431"/>
    <n v="0"/>
    <n v="0"/>
    <n v="1"/>
    <n v="0"/>
    <n v="0"/>
    <n v="0"/>
    <n v="0"/>
    <n v="0"/>
    <n v="1"/>
    <n v="51"/>
    <d v="2016-02-18T00:00:00"/>
    <n v="2"/>
    <s v="February"/>
    <n v="1"/>
    <s v="1360,40304,Low income,1277,High spender,0.0316842000793966,1,0,82,37,0,17,0,0,3,1,2,0,3,7,0,0,0,0,0,0,0,53,50-65,2431,0,0,1,0,0,0,0,0,1,51"/>
    <m/>
    <m/>
    <m/>
    <m/>
  </r>
  <r>
    <n v="1203"/>
    <n v="37760"/>
    <s v="Low income"/>
    <n v="9"/>
    <s v="Low spender"/>
    <n v="2.3834745762711865E-4"/>
    <n v="1"/>
    <n v="0"/>
    <n v="54"/>
    <n v="26"/>
    <n v="3"/>
    <n v="13"/>
    <n v="2"/>
    <n v="10"/>
    <n v="0"/>
    <n v="1"/>
    <n v="2"/>
    <n v="0"/>
    <n v="3"/>
    <n v="6"/>
    <n v="0"/>
    <x v="0"/>
    <n v="0"/>
    <n v="0"/>
    <n v="0"/>
    <n v="0"/>
    <n v="0"/>
    <n v="48"/>
    <s v="36-50"/>
    <n v="2481"/>
    <n v="1"/>
    <n v="0"/>
    <n v="0"/>
    <n v="0"/>
    <n v="0"/>
    <n v="0"/>
    <n v="0"/>
    <n v="1"/>
    <n v="0"/>
    <n v="54"/>
    <d v="2015-12-30T00:00:00"/>
    <n v="12"/>
    <s v="December"/>
    <n v="1"/>
    <s v="1203,37760,Low income,9,Low spender,0.000238347457627119,1,0,54,26,3,13,2,10,0,1,2,0,3,6,0,0,0,0,0,0,0,48,36-50,2481,1,0,0,0,0,0,0,1,0,54"/>
    <m/>
    <m/>
    <m/>
    <m/>
  </r>
  <r>
    <n v="853"/>
    <n v="27238"/>
    <s v="Low income"/>
    <n v="39"/>
    <s v="Low spender"/>
    <n v="1.4318231881929658E-3"/>
    <n v="1"/>
    <n v="1"/>
    <n v="39"/>
    <n v="37"/>
    <n v="0"/>
    <n v="17"/>
    <n v="0"/>
    <n v="0"/>
    <n v="3"/>
    <n v="3"/>
    <n v="3"/>
    <n v="0"/>
    <n v="3"/>
    <n v="9"/>
    <n v="0"/>
    <x v="0"/>
    <n v="0"/>
    <n v="0"/>
    <n v="0"/>
    <n v="0"/>
    <n v="0"/>
    <n v="58"/>
    <s v="50-65"/>
    <n v="2594"/>
    <n v="0"/>
    <n v="0"/>
    <n v="1"/>
    <n v="0"/>
    <n v="0"/>
    <n v="0"/>
    <n v="0"/>
    <n v="0"/>
    <n v="1"/>
    <n v="51"/>
    <d v="2015-09-08T00:00:00"/>
    <n v="9"/>
    <s v="September"/>
    <n v="1"/>
    <s v="853,27238,Low income,39,Low spender,0.00143182318819297,1,1,39,37,0,17,0,0,3,3,3,0,3,9,0,0,0,0,0,0,0,58,50-65,2594,0,0,1,0,0,0,0,0,1,51"/>
    <m/>
    <m/>
    <m/>
    <m/>
  </r>
  <r>
    <n v="593"/>
    <n v="15038"/>
    <s v="Low income"/>
    <n v="1551"/>
    <s v="High spender"/>
    <n v="0.10313871525468812"/>
    <n v="1"/>
    <n v="0"/>
    <n v="93"/>
    <n v="4"/>
    <n v="8"/>
    <n v="11"/>
    <n v="19"/>
    <n v="12"/>
    <n v="26"/>
    <n v="2"/>
    <n v="2"/>
    <n v="1"/>
    <n v="2"/>
    <n v="9"/>
    <n v="0"/>
    <x v="0"/>
    <n v="0"/>
    <n v="0"/>
    <n v="0"/>
    <n v="0"/>
    <n v="0"/>
    <n v="33"/>
    <s v="24-35"/>
    <n v="2675"/>
    <n v="0"/>
    <n v="0"/>
    <n v="1"/>
    <n v="0"/>
    <n v="0"/>
    <n v="0"/>
    <n v="0"/>
    <n v="0"/>
    <n v="0"/>
    <n v="28"/>
    <d v="2015-06-19T00:00:00"/>
    <n v="6"/>
    <s v="June"/>
    <n v="1"/>
    <s v="593,15038,Low income,1551,High spender,0.103138715254688,1,0,93,4,8,11,19,12,26,2,2,1,2,9,0,0,0,0,0,0,0,33,24-35,2675,0,0,1,0,0,0,0,0,0,28"/>
    <m/>
    <m/>
    <m/>
    <m/>
  </r>
  <r>
    <n v="287"/>
    <n v="23910"/>
    <s v="Low income"/>
    <n v="887"/>
    <s v="High spender"/>
    <n v="3.709744876620661E-2"/>
    <n v="1"/>
    <n v="0"/>
    <n v="80"/>
    <n v="16"/>
    <n v="12"/>
    <n v="18"/>
    <n v="7"/>
    <n v="1"/>
    <n v="13"/>
    <n v="1"/>
    <n v="2"/>
    <n v="0"/>
    <n v="3"/>
    <n v="7"/>
    <n v="0"/>
    <x v="0"/>
    <n v="0"/>
    <n v="0"/>
    <n v="0"/>
    <n v="0"/>
    <n v="0"/>
    <n v="51"/>
    <s v="50-65"/>
    <n v="2770"/>
    <n v="1"/>
    <n v="0"/>
    <n v="0"/>
    <n v="0"/>
    <n v="0"/>
    <n v="0"/>
    <n v="1"/>
    <n v="0"/>
    <n v="0"/>
    <n v="41"/>
    <d v="2015-03-16T00:00:00"/>
    <n v="3"/>
    <s v="March"/>
    <n v="1"/>
    <s v="287,23910,Low income,887,High spender,0.0370974487662066,1,0,80,16,12,18,7,1,13,1,2,0,3,7,0,0,0,0,0,0,0,51,50-65,2770,1,0,0,0,0,0,1,0,0,41"/>
    <m/>
    <m/>
    <m/>
    <m/>
  </r>
  <r>
    <n v="1844"/>
    <n v="27244"/>
    <s v="Low income"/>
    <n v="1099"/>
    <s v="High spender"/>
    <n v="4.0339157245632064E-2"/>
    <n v="1"/>
    <n v="0"/>
    <n v="84"/>
    <n v="6"/>
    <n v="5"/>
    <n v="17"/>
    <n v="3"/>
    <n v="24"/>
    <n v="46"/>
    <n v="2"/>
    <n v="2"/>
    <n v="2"/>
    <n v="2"/>
    <n v="7"/>
    <n v="0"/>
    <x v="0"/>
    <n v="0"/>
    <n v="0"/>
    <n v="0"/>
    <n v="0"/>
    <n v="0"/>
    <n v="41"/>
    <s v="36-50"/>
    <n v="2273"/>
    <n v="0"/>
    <n v="1"/>
    <n v="0"/>
    <n v="0"/>
    <n v="0"/>
    <n v="0"/>
    <n v="1"/>
    <n v="0"/>
    <n v="0"/>
    <n v="9"/>
    <d v="2016-07-25T00:00:00"/>
    <n v="7"/>
    <s v="July"/>
    <n v="1"/>
    <s v="1844,27244,Low income,1099,High spender,0.0403391572456321,1,0,84,6,5,17,3,24,46,2,2,2,2,7,0,0,0,0,0,0,0,41,36-50,2273,0,1,0,0,0,0,1,0,0,9"/>
    <m/>
    <m/>
    <m/>
    <m/>
  </r>
  <r>
    <n v="1686"/>
    <n v="16626"/>
    <s v="Low income"/>
    <n v="50"/>
    <s v="Low spender"/>
    <n v="3.0073379044869481E-3"/>
    <n v="2"/>
    <n v="0"/>
    <n v="76"/>
    <n v="8"/>
    <n v="3"/>
    <n v="22"/>
    <n v="21"/>
    <n v="1"/>
    <n v="13"/>
    <n v="3"/>
    <n v="3"/>
    <n v="0"/>
    <n v="3"/>
    <n v="9"/>
    <n v="0"/>
    <x v="0"/>
    <n v="0"/>
    <n v="0"/>
    <n v="0"/>
    <n v="0"/>
    <n v="0"/>
    <n v="49"/>
    <s v="36-50"/>
    <n v="2324"/>
    <n v="0"/>
    <n v="0"/>
    <n v="0"/>
    <n v="1"/>
    <n v="0"/>
    <n v="0"/>
    <n v="1"/>
    <n v="0"/>
    <n v="0"/>
    <n v="42"/>
    <d v="2016-06-04T00:00:00"/>
    <n v="6"/>
    <s v="June"/>
    <n v="1"/>
    <s v="1686,16626,Low income,50,Low spender,0.00300733790448695,2,0,76,8,3,22,21,1,13,3,3,0,3,9,0,0,0,0,0,0,0,49,36-50,2324,0,0,0,1,0,0,1,0,0,42"/>
    <m/>
    <m/>
    <m/>
    <m/>
  </r>
  <r>
    <n v="1605"/>
    <n v="19329"/>
    <s v="Low income"/>
    <n v="1429"/>
    <s v="High spender"/>
    <n v="7.3930363702209109E-2"/>
    <n v="1"/>
    <n v="0"/>
    <n v="39"/>
    <n v="24"/>
    <n v="1"/>
    <n v="16"/>
    <n v="12"/>
    <n v="2"/>
    <n v="5"/>
    <n v="3"/>
    <n v="4"/>
    <n v="0"/>
    <n v="3"/>
    <n v="8"/>
    <n v="0"/>
    <x v="0"/>
    <n v="0"/>
    <n v="0"/>
    <n v="0"/>
    <n v="0"/>
    <n v="0"/>
    <n v="52"/>
    <s v="50-65"/>
    <n v="2356"/>
    <n v="0"/>
    <n v="1"/>
    <n v="0"/>
    <n v="0"/>
    <n v="0"/>
    <n v="0"/>
    <n v="1"/>
    <n v="0"/>
    <n v="0"/>
    <n v="50"/>
    <d v="2016-05-03T00:00:00"/>
    <n v="5"/>
    <s v="May"/>
    <n v="1"/>
    <s v="1605,19329,Low income,1429,High spender,0.0739303637022091,1,0,39,24,1,16,12,2,5,3,4,0,3,8,0,0,0,0,0,0,0,52,50-65,2356,0,1,0,0,0,0,1,0,0,50"/>
    <m/>
    <m/>
    <m/>
    <m/>
  </r>
  <r>
    <n v="1541"/>
    <n v="55412"/>
    <s v="High income"/>
    <n v="1113"/>
    <s v="High spender"/>
    <n v="2.0085901970692269E-2"/>
    <n v="1"/>
    <n v="1"/>
    <n v="65"/>
    <n v="10"/>
    <n v="5"/>
    <n v="28"/>
    <n v="11"/>
    <n v="1"/>
    <n v="8"/>
    <n v="1"/>
    <n v="2"/>
    <n v="0"/>
    <n v="3"/>
    <n v="5"/>
    <n v="0"/>
    <x v="0"/>
    <n v="0"/>
    <n v="0"/>
    <n v="0"/>
    <n v="0"/>
    <n v="0"/>
    <n v="44"/>
    <s v="36-50"/>
    <n v="2378"/>
    <n v="1"/>
    <n v="0"/>
    <n v="0"/>
    <n v="0"/>
    <n v="0"/>
    <n v="0"/>
    <n v="0"/>
    <n v="0"/>
    <n v="1"/>
    <n v="47"/>
    <d v="2016-04-11T00:00:00"/>
    <n v="4"/>
    <s v="April"/>
    <n v="1"/>
    <s v="1541,55412,High income,1113,High spender,0.0200859019706923,1,1,65,10,5,28,11,1,8,1,2,0,3,5,0,0,0,0,0,0,0,44,36-50,2378,1,0,0,0,0,0,0,0,1,47"/>
    <m/>
    <m/>
    <m/>
    <m/>
  </r>
  <r>
    <n v="1373"/>
    <n v="35523"/>
    <s v="Low income"/>
    <n v="435"/>
    <s v="Low spender"/>
    <n v="1.2245587365931931E-2"/>
    <n v="1"/>
    <n v="0"/>
    <n v="8"/>
    <n v="11"/>
    <n v="5"/>
    <n v="22"/>
    <n v="12"/>
    <n v="5"/>
    <n v="11"/>
    <n v="2"/>
    <n v="3"/>
    <n v="0"/>
    <n v="3"/>
    <n v="7"/>
    <n v="0"/>
    <x v="0"/>
    <n v="0"/>
    <n v="0"/>
    <n v="0"/>
    <n v="0"/>
    <n v="0"/>
    <n v="39"/>
    <s v="36-50"/>
    <n v="2428"/>
    <n v="0"/>
    <n v="1"/>
    <n v="0"/>
    <n v="0"/>
    <n v="0"/>
    <n v="1"/>
    <n v="0"/>
    <n v="0"/>
    <n v="0"/>
    <n v="44"/>
    <d v="2016-02-21T00:00:00"/>
    <n v="2"/>
    <s v="February"/>
    <n v="1"/>
    <s v="1373,35523,Low income,435,Low spender,0.0122455873659319,1,0,8,11,5,22,12,5,11,2,3,0,3,7,0,0,0,0,0,0,0,39,36-50,2428,0,1,0,0,0,1,0,0,0,44"/>
    <m/>
    <m/>
    <m/>
    <m/>
  </r>
  <r>
    <n v="820"/>
    <n v="26518"/>
    <s v="Low income"/>
    <n v="390"/>
    <s v="Low spender"/>
    <n v="1.470699147748699E-2"/>
    <n v="1"/>
    <n v="1"/>
    <n v="33"/>
    <n v="20"/>
    <n v="1"/>
    <n v="28"/>
    <n v="3"/>
    <n v="3"/>
    <n v="2"/>
    <n v="3"/>
    <n v="2"/>
    <n v="0"/>
    <n v="3"/>
    <n v="8"/>
    <n v="0"/>
    <x v="0"/>
    <n v="0"/>
    <n v="0"/>
    <n v="0"/>
    <n v="0"/>
    <n v="1"/>
    <n v="71"/>
    <s v="66+"/>
    <n v="2606"/>
    <n v="0"/>
    <n v="0"/>
    <n v="1"/>
    <n v="0"/>
    <n v="0"/>
    <n v="0"/>
    <n v="0"/>
    <n v="0"/>
    <n v="1"/>
    <n v="53"/>
    <d v="2015-08-27T00:00:00"/>
    <n v="8"/>
    <s v="August"/>
    <n v="1"/>
    <s v="820,26518,Low income,390,Low spender,0.014706991477487,1,1,33,20,1,28,3,3,2,3,2,0,3,8,0,0,0,0,0,0,1,71,66+,2606,0,0,1,0,0,0,0,0,1,53"/>
    <m/>
    <m/>
    <m/>
    <m/>
  </r>
  <r>
    <n v="537"/>
    <n v="26290"/>
    <s v="Low income"/>
    <n v="1089"/>
    <s v="High spender"/>
    <n v="4.1422594142259413E-2"/>
    <n v="1"/>
    <n v="1"/>
    <n v="49"/>
    <n v="15"/>
    <n v="8"/>
    <n v="16"/>
    <n v="11"/>
    <n v="5"/>
    <n v="22"/>
    <n v="4"/>
    <n v="2"/>
    <n v="0"/>
    <n v="4"/>
    <n v="6"/>
    <n v="0"/>
    <x v="0"/>
    <n v="0"/>
    <n v="0"/>
    <n v="0"/>
    <n v="0"/>
    <n v="0"/>
    <n v="48"/>
    <s v="36-50"/>
    <n v="2692"/>
    <n v="0"/>
    <n v="0"/>
    <n v="0"/>
    <n v="1"/>
    <n v="0"/>
    <n v="0"/>
    <n v="1"/>
    <n v="0"/>
    <n v="0"/>
    <n v="33"/>
    <d v="2015-06-02T00:00:00"/>
    <n v="6"/>
    <s v="June"/>
    <n v="1"/>
    <s v="537,26290,Low income,1089,High spender,0.0414225941422594,1,1,49,15,8,16,11,5,22,4,2,0,4,6,0,0,0,0,0,0,0,48,36-50,2692,0,0,0,1,0,0,1,0,0,33"/>
    <m/>
    <m/>
    <m/>
    <m/>
  </r>
  <r>
    <n v="2018"/>
    <n v="28332"/>
    <s v="Low income"/>
    <n v="1098"/>
    <s v="High spender"/>
    <n v="3.8754764930114358E-2"/>
    <n v="0"/>
    <n v="0"/>
    <n v="58"/>
    <n v="14"/>
    <n v="10"/>
    <n v="13"/>
    <n v="4"/>
    <n v="15"/>
    <n v="9"/>
    <n v="1"/>
    <n v="2"/>
    <n v="1"/>
    <n v="4"/>
    <n v="2"/>
    <n v="0"/>
    <x v="0"/>
    <n v="0"/>
    <n v="0"/>
    <n v="0"/>
    <n v="0"/>
    <n v="0"/>
    <n v="68"/>
    <s v="66+"/>
    <n v="2219"/>
    <n v="0"/>
    <n v="1"/>
    <n v="0"/>
    <n v="0"/>
    <n v="0"/>
    <n v="0"/>
    <n v="1"/>
    <n v="0"/>
    <n v="0"/>
    <n v="47"/>
    <d v="2016-09-17T00:00:00"/>
    <n v="9"/>
    <s v="September"/>
    <n v="1"/>
    <s v="2018,28332,Low income,1098,High spender,0.0387547649301144,0,0,58,14,10,13,4,15,9,1,2,1,4,2,0,0,0,0,0,0,0,68,66+,2219,0,1,0,0,0,0,1,0,0,47"/>
    <m/>
    <m/>
    <m/>
    <m/>
  </r>
  <r>
    <n v="1820"/>
    <n v="23539"/>
    <s v="Low income"/>
    <n v="603"/>
    <s v="High spender"/>
    <n v="2.5617061047623093E-2"/>
    <n v="0"/>
    <n v="0"/>
    <n v="13"/>
    <n v="4"/>
    <n v="24"/>
    <n v="11"/>
    <n v="16"/>
    <n v="1"/>
    <n v="25"/>
    <n v="1"/>
    <n v="2"/>
    <n v="0"/>
    <n v="4"/>
    <n v="6"/>
    <n v="0"/>
    <x v="0"/>
    <n v="0"/>
    <n v="0"/>
    <n v="0"/>
    <n v="0"/>
    <n v="0"/>
    <n v="63"/>
    <s v="50-65"/>
    <n v="2280"/>
    <n v="0"/>
    <n v="1"/>
    <n v="0"/>
    <n v="0"/>
    <n v="0"/>
    <n v="0"/>
    <n v="1"/>
    <n v="0"/>
    <n v="0"/>
    <n v="31"/>
    <d v="2016-07-18T00:00:00"/>
    <n v="7"/>
    <s v="July"/>
    <n v="1"/>
    <s v="1820,23539,Low income,603,High spender,0.0256170610476231,0,0,13,4,24,11,16,1,25,1,2,0,4,6,0,0,0,0,0,0,0,63,50-65,2280,0,1,0,0,0,0,1,0,0,31"/>
    <m/>
    <m/>
    <m/>
    <m/>
  </r>
  <r>
    <n v="1428"/>
    <n v="36230"/>
    <s v="Low income"/>
    <n v="121"/>
    <s v="Low spender"/>
    <n v="3.339773668230748E-3"/>
    <n v="1"/>
    <n v="0"/>
    <n v="17"/>
    <n v="14"/>
    <n v="2"/>
    <n v="30"/>
    <n v="8"/>
    <n v="2"/>
    <n v="3"/>
    <n v="1"/>
    <n v="2"/>
    <n v="0"/>
    <n v="4"/>
    <n v="5"/>
    <n v="0"/>
    <x v="0"/>
    <n v="0"/>
    <n v="0"/>
    <n v="0"/>
    <n v="0"/>
    <n v="0"/>
    <n v="49"/>
    <s v="36-50"/>
    <n v="2414"/>
    <n v="0"/>
    <n v="0"/>
    <n v="1"/>
    <n v="0"/>
    <n v="0"/>
    <n v="0"/>
    <n v="0"/>
    <n v="1"/>
    <n v="0"/>
    <n v="53"/>
    <d v="2016-03-06T00:00:00"/>
    <n v="3"/>
    <s v="March"/>
    <n v="1"/>
    <s v="1428,36230,Low income,121,Low spender,0.00333977366823075,1,0,17,14,2,30,8,2,3,1,2,0,4,5,0,0,0,0,0,0,0,49,36-50,2414,0,0,1,0,0,0,0,1,0,53"/>
    <m/>
    <m/>
    <m/>
    <m/>
  </r>
  <r>
    <n v="1077"/>
    <n v="23559"/>
    <s v="Low income"/>
    <n v="76"/>
    <s v="Low spender"/>
    <n v="3.2259433762044229E-3"/>
    <n v="1"/>
    <n v="0"/>
    <n v="87"/>
    <n v="25"/>
    <n v="5"/>
    <n v="19"/>
    <n v="7"/>
    <n v="0"/>
    <n v="23"/>
    <n v="3"/>
    <n v="3"/>
    <n v="0"/>
    <n v="3"/>
    <n v="7"/>
    <n v="0"/>
    <x v="0"/>
    <n v="0"/>
    <n v="0"/>
    <n v="0"/>
    <n v="0"/>
    <n v="0"/>
    <n v="47"/>
    <s v="36-50"/>
    <n v="2520"/>
    <n v="0"/>
    <n v="1"/>
    <n v="0"/>
    <n v="0"/>
    <n v="0"/>
    <n v="1"/>
    <n v="0"/>
    <n v="0"/>
    <n v="0"/>
    <n v="33"/>
    <d v="2015-11-21T00:00:00"/>
    <n v="11"/>
    <s v="November"/>
    <n v="1"/>
    <s v="1077,23559,Low income,76,Low spender,0.00322594337620442,1,0,87,25,5,19,7,0,23,3,3,0,3,7,0,0,0,0,0,0,0,47,36-50,2520,0,1,0,0,0,1,0,0,0,33"/>
    <m/>
    <m/>
    <m/>
    <m/>
  </r>
  <r>
    <n v="1074"/>
    <n v="14849"/>
    <s v="Low income"/>
    <n v="1080"/>
    <s v="High spender"/>
    <n v="7.2732170516533107E-2"/>
    <n v="1"/>
    <n v="0"/>
    <n v="39"/>
    <n v="21"/>
    <n v="2"/>
    <n v="28"/>
    <n v="3"/>
    <n v="2"/>
    <n v="9"/>
    <n v="3"/>
    <n v="2"/>
    <n v="0"/>
    <n v="4"/>
    <n v="8"/>
    <n v="0"/>
    <x v="0"/>
    <n v="0"/>
    <n v="0"/>
    <n v="0"/>
    <n v="0"/>
    <n v="0"/>
    <n v="44"/>
    <s v="36-50"/>
    <n v="2521"/>
    <n v="1"/>
    <n v="0"/>
    <n v="0"/>
    <n v="0"/>
    <n v="0"/>
    <n v="0"/>
    <n v="0"/>
    <n v="0"/>
    <n v="1"/>
    <n v="47"/>
    <d v="2015-11-20T00:00:00"/>
    <n v="11"/>
    <s v="November"/>
    <n v="1"/>
    <s v="1074,14849,Low income,1080,High spender,0.0727321705165331,1,0,39,21,2,28,3,2,9,3,2,0,4,8,0,0,0,0,0,0,0,44,36-50,2521,1,0,0,0,0,0,0,0,1,47"/>
    <m/>
    <m/>
    <m/>
    <m/>
  </r>
  <r>
    <n v="698"/>
    <n v="36790"/>
    <s v="Low income"/>
    <n v="123"/>
    <s v="Low spender"/>
    <n v="3.3432998097309053E-3"/>
    <n v="0"/>
    <n v="0"/>
    <n v="14"/>
    <n v="3"/>
    <n v="3"/>
    <n v="14"/>
    <n v="15"/>
    <n v="21"/>
    <n v="10"/>
    <n v="1"/>
    <n v="2"/>
    <n v="1"/>
    <n v="2"/>
    <n v="9"/>
    <n v="0"/>
    <x v="0"/>
    <n v="0"/>
    <n v="0"/>
    <n v="0"/>
    <n v="0"/>
    <n v="1"/>
    <n v="37"/>
    <s v="36-50"/>
    <n v="2644"/>
    <n v="0"/>
    <n v="1"/>
    <n v="0"/>
    <n v="0"/>
    <n v="0"/>
    <n v="0"/>
    <n v="1"/>
    <n v="0"/>
    <n v="0"/>
    <n v="46"/>
    <d v="2015-07-20T00:00:00"/>
    <n v="7"/>
    <s v="July"/>
    <n v="1"/>
    <s v="698,36790,Low income,123,Low spender,0.00334329980973091,0,0,14,3,3,14,15,21,10,1,2,1,2,9,0,0,0,0,0,0,1,37,36-50,2644,0,1,0,0,0,0,1,0,0,46"/>
    <m/>
    <m/>
    <m/>
    <m/>
  </r>
  <r>
    <n v="48"/>
    <n v="16005"/>
    <s v="Low income"/>
    <n v="1072"/>
    <s v="High spender"/>
    <n v="6.697906904092471E-2"/>
    <n v="1"/>
    <n v="0"/>
    <n v="69"/>
    <n v="1"/>
    <n v="3"/>
    <n v="2"/>
    <n v="20"/>
    <n v="30"/>
    <n v="47"/>
    <n v="3"/>
    <n v="2"/>
    <n v="1"/>
    <n v="2"/>
    <n v="8"/>
    <n v="0"/>
    <x v="0"/>
    <n v="0"/>
    <n v="0"/>
    <n v="0"/>
    <n v="0"/>
    <n v="0"/>
    <n v="40"/>
    <s v="36-50"/>
    <n v="2843"/>
    <n v="0"/>
    <n v="1"/>
    <n v="0"/>
    <n v="0"/>
    <n v="0"/>
    <n v="0"/>
    <n v="0"/>
    <n v="0"/>
    <n v="0"/>
    <n v="9"/>
    <d v="2015-01-02T00:00:00"/>
    <n v="1"/>
    <s v="January"/>
    <n v="1"/>
    <s v="48,16005,Low income,1072,High spender,0.0669790690409247,1,0,69,1,3,2,20,30,47,3,2,1,2,8,0,0,0,0,0,0,0,40,36-50,2843,0,1,0,0,0,0,0,0,0,9"/>
    <m/>
    <m/>
    <m/>
    <m/>
  </r>
  <r>
    <n v="1954"/>
    <n v="21474"/>
    <s v="Low income"/>
    <n v="88"/>
    <s v="Low spender"/>
    <n v="4.0979789512899318E-3"/>
    <n v="1"/>
    <n v="0"/>
    <n v="0"/>
    <n v="6"/>
    <n v="16"/>
    <n v="24"/>
    <n v="11"/>
    <n v="0"/>
    <n v="34"/>
    <n v="2"/>
    <n v="3"/>
    <n v="1"/>
    <n v="2"/>
    <n v="7"/>
    <n v="0"/>
    <x v="0"/>
    <n v="1"/>
    <n v="0"/>
    <n v="0"/>
    <n v="0"/>
    <n v="1"/>
    <n v="31"/>
    <s v="24-35"/>
    <n v="2241"/>
    <n v="0"/>
    <n v="0"/>
    <n v="1"/>
    <n v="0"/>
    <n v="0"/>
    <n v="0"/>
    <n v="1"/>
    <n v="0"/>
    <n v="0"/>
    <n v="23"/>
    <d v="2016-08-26T00:00:00"/>
    <n v="8"/>
    <s v="August"/>
    <n v="1"/>
    <s v="1954,21474,Low income,88,Low spender,0.00409797895128993,1,0,0,6,16,24,11,0,34,2,3,1,2,7,0,0,1,0,0,0,1,31,24-35,2241,0,0,1,0,0,0,1,0,0,23"/>
    <m/>
    <m/>
    <m/>
    <m/>
  </r>
  <r>
    <n v="1758"/>
    <n v="26759"/>
    <s v="Low income"/>
    <n v="385"/>
    <s v="Low spender"/>
    <n v="1.4387682648828431E-2"/>
    <n v="1"/>
    <n v="0"/>
    <n v="65"/>
    <n v="25"/>
    <n v="3"/>
    <n v="16"/>
    <n v="8"/>
    <n v="5"/>
    <n v="2"/>
    <n v="2"/>
    <n v="2"/>
    <n v="1"/>
    <n v="3"/>
    <n v="6"/>
    <n v="0"/>
    <x v="0"/>
    <n v="0"/>
    <n v="0"/>
    <n v="0"/>
    <n v="0"/>
    <n v="0"/>
    <n v="48"/>
    <s v="36-50"/>
    <n v="2301"/>
    <n v="1"/>
    <n v="0"/>
    <n v="0"/>
    <n v="0"/>
    <n v="0"/>
    <n v="0"/>
    <n v="1"/>
    <n v="0"/>
    <n v="0"/>
    <n v="55"/>
    <d v="2016-06-27T00:00:00"/>
    <n v="6"/>
    <s v="June"/>
    <n v="1"/>
    <s v="1758,26759,Low income,385,Low spender,0.0143876826488284,1,0,65,25,3,16,8,5,2,2,2,1,3,6,0,0,0,0,0,0,0,48,36-50,2301,1,0,0,0,0,0,1,0,0,55"/>
    <m/>
    <m/>
    <m/>
    <m/>
  </r>
  <r>
    <n v="1496"/>
    <n v="41120"/>
    <s v="Low income"/>
    <n v="30"/>
    <s v="Low spender"/>
    <n v="7.2957198443579768E-4"/>
    <n v="1"/>
    <n v="1"/>
    <n v="80"/>
    <n v="24"/>
    <n v="2"/>
    <n v="23"/>
    <n v="0"/>
    <n v="8"/>
    <n v="24"/>
    <n v="3"/>
    <n v="2"/>
    <n v="1"/>
    <n v="3"/>
    <n v="6"/>
    <n v="0"/>
    <x v="0"/>
    <n v="0"/>
    <n v="0"/>
    <n v="0"/>
    <n v="0"/>
    <n v="0"/>
    <n v="52"/>
    <s v="50-65"/>
    <n v="2394"/>
    <n v="0"/>
    <n v="1"/>
    <n v="0"/>
    <n v="0"/>
    <n v="0"/>
    <n v="0"/>
    <n v="1"/>
    <n v="0"/>
    <n v="0"/>
    <n v="33"/>
    <d v="2016-03-26T00:00:00"/>
    <n v="3"/>
    <s v="March"/>
    <n v="1"/>
    <s v="1496,41120,Low income,30,Low spender,0.000729571984435798,1,1,80,24,2,23,0,8,24,3,2,1,3,6,0,0,0,0,0,0,0,52,50-65,2394,0,1,0,0,0,0,1,0,0,33"/>
    <m/>
    <m/>
    <m/>
    <m/>
  </r>
  <r>
    <n v="764"/>
    <n v="31395"/>
    <s v="Low income"/>
    <n v="303"/>
    <s v="Low spender"/>
    <n v="9.6512183468705215E-3"/>
    <n v="1"/>
    <n v="1"/>
    <n v="80"/>
    <n v="23"/>
    <n v="1"/>
    <n v="25"/>
    <n v="0"/>
    <n v="8"/>
    <n v="7"/>
    <n v="4"/>
    <n v="2"/>
    <n v="1"/>
    <n v="3"/>
    <n v="6"/>
    <n v="0"/>
    <x v="0"/>
    <n v="0"/>
    <n v="0"/>
    <n v="0"/>
    <n v="0"/>
    <n v="0"/>
    <n v="64"/>
    <s v="50-65"/>
    <n v="2622"/>
    <n v="1"/>
    <n v="0"/>
    <n v="0"/>
    <n v="0"/>
    <n v="0"/>
    <n v="1"/>
    <n v="0"/>
    <n v="0"/>
    <n v="0"/>
    <n v="50"/>
    <d v="2015-08-11T00:00:00"/>
    <n v="8"/>
    <s v="August"/>
    <n v="1"/>
    <s v="764,31395,Low income,303,Low spender,0.00965121834687052,1,1,80,23,1,25,0,8,7,4,2,1,3,6,0,0,0,0,0,0,0,64,50-65,2622,1,0,0,0,0,1,0,0,0,50"/>
    <m/>
    <m/>
    <m/>
    <m/>
  </r>
  <r>
    <n v="539"/>
    <n v="18793"/>
    <s v="Low income"/>
    <n v="612"/>
    <s v="High spender"/>
    <n v="3.2565316873303891E-2"/>
    <n v="1"/>
    <n v="0"/>
    <n v="14"/>
    <n v="4"/>
    <n v="16"/>
    <n v="20"/>
    <n v="0"/>
    <n v="17"/>
    <n v="20"/>
    <n v="3"/>
    <n v="2"/>
    <n v="0"/>
    <n v="4"/>
    <n v="8"/>
    <n v="0"/>
    <x v="0"/>
    <n v="0"/>
    <n v="0"/>
    <n v="0"/>
    <n v="0"/>
    <n v="0"/>
    <n v="49"/>
    <s v="36-50"/>
    <n v="2692"/>
    <n v="0"/>
    <n v="1"/>
    <n v="0"/>
    <n v="0"/>
    <n v="0"/>
    <n v="0"/>
    <n v="1"/>
    <n v="0"/>
    <n v="0"/>
    <n v="37"/>
    <d v="2015-06-02T00:00:00"/>
    <n v="6"/>
    <s v="June"/>
    <n v="1"/>
    <s v="539,18793,Low income,612,High spender,0.0325653168733039,1,0,14,4,16,20,0,17,20,3,2,0,4,8,0,0,0,0,0,0,0,49,36-50,2692,0,1,0,0,0,0,1,0,0,37"/>
    <m/>
    <m/>
    <m/>
    <m/>
  </r>
  <r>
    <n v="269"/>
    <n v="30545"/>
    <s v="Low income"/>
    <n v="777"/>
    <s v="High spender"/>
    <n v="2.5437878539859224E-2"/>
    <n v="1"/>
    <n v="0"/>
    <n v="71"/>
    <n v="4"/>
    <n v="12"/>
    <n v="15"/>
    <n v="19"/>
    <n v="7"/>
    <n v="12"/>
    <n v="2"/>
    <n v="2"/>
    <n v="0"/>
    <n v="3"/>
    <n v="7"/>
    <n v="0"/>
    <x v="0"/>
    <n v="0"/>
    <n v="0"/>
    <n v="0"/>
    <n v="0"/>
    <n v="0"/>
    <n v="41"/>
    <s v="36-50"/>
    <n v="2779"/>
    <n v="0"/>
    <n v="0"/>
    <n v="0"/>
    <n v="1"/>
    <n v="0"/>
    <n v="0"/>
    <n v="1"/>
    <n v="0"/>
    <n v="0"/>
    <n v="45"/>
    <d v="2015-03-07T00:00:00"/>
    <n v="3"/>
    <s v="March"/>
    <n v="1"/>
    <s v="269,30545,Low income,777,High spender,0.0254378785398592,1,0,71,4,12,15,19,7,12,2,2,0,3,7,0,0,0,0,0,0,0,41,36-50,2779,0,0,0,1,0,0,1,0,0,45"/>
    <m/>
    <m/>
    <m/>
    <m/>
  </r>
  <r>
    <n v="2197"/>
    <n v="37085"/>
    <s v="Low income"/>
    <n v="1432"/>
    <s v="High spender"/>
    <n v="3.8613994876634757E-2"/>
    <n v="1"/>
    <n v="1"/>
    <n v="65"/>
    <n v="39"/>
    <n v="1"/>
    <n v="16"/>
    <n v="2"/>
    <n v="0"/>
    <n v="3"/>
    <n v="4"/>
    <n v="3"/>
    <n v="0"/>
    <n v="3"/>
    <n v="8"/>
    <n v="0"/>
    <x v="0"/>
    <n v="0"/>
    <n v="0"/>
    <n v="0"/>
    <n v="0"/>
    <n v="0"/>
    <n v="45"/>
    <s v="36-50"/>
    <n v="2162"/>
    <n v="0"/>
    <n v="1"/>
    <n v="0"/>
    <n v="0"/>
    <n v="0"/>
    <n v="0"/>
    <n v="1"/>
    <n v="0"/>
    <n v="0"/>
    <n v="55"/>
    <d v="2016-11-13T00:00:00"/>
    <n v="11"/>
    <s v="November"/>
    <n v="1"/>
    <s v="2197,37085,Low income,1432,High spender,0.0386139948766348,1,1,65,39,1,16,2,0,3,4,3,0,3,8,0,0,0,0,0,0,0,45,36-50,2162,0,1,0,0,0,0,1,0,0,55"/>
    <m/>
    <m/>
    <m/>
    <m/>
  </r>
  <r>
    <n v="1965"/>
    <n v="50616"/>
    <s v="Low income"/>
    <n v="497"/>
    <s v="Low spender"/>
    <n v="9.8190295558716612E-3"/>
    <n v="0"/>
    <n v="1"/>
    <n v="71"/>
    <n v="30"/>
    <n v="2"/>
    <n v="25"/>
    <n v="0"/>
    <n v="1"/>
    <n v="9"/>
    <n v="1"/>
    <n v="1"/>
    <n v="1"/>
    <n v="4"/>
    <n v="2"/>
    <n v="0"/>
    <x v="0"/>
    <n v="0"/>
    <n v="0"/>
    <n v="0"/>
    <n v="0"/>
    <n v="0"/>
    <n v="70"/>
    <s v="66+"/>
    <n v="2236"/>
    <n v="0"/>
    <n v="0"/>
    <n v="0"/>
    <n v="1"/>
    <n v="0"/>
    <n v="0"/>
    <n v="0"/>
    <n v="0"/>
    <n v="1"/>
    <n v="49"/>
    <d v="2016-08-31T00:00:00"/>
    <n v="8"/>
    <s v="August"/>
    <n v="1"/>
    <s v="1965,50616,Low income,497,Low spender,0.00981902955587166,0,1,71,30,2,25,0,1,9,1,1,1,4,2,0,0,0,0,0,0,0,70,66+,2236,0,0,0,1,0,0,0,0,1,49"/>
    <m/>
    <m/>
    <m/>
    <m/>
  </r>
  <r>
    <n v="1701"/>
    <n v="21255"/>
    <s v="Low income"/>
    <n v="1070"/>
    <s v="High spender"/>
    <n v="5.0341096212655846E-2"/>
    <n v="1"/>
    <n v="0"/>
    <n v="56"/>
    <n v="29"/>
    <n v="0"/>
    <n v="25"/>
    <n v="2"/>
    <n v="2"/>
    <n v="3"/>
    <n v="4"/>
    <n v="2"/>
    <n v="1"/>
    <n v="4"/>
    <n v="4"/>
    <n v="0"/>
    <x v="0"/>
    <n v="0"/>
    <n v="0"/>
    <n v="0"/>
    <n v="0"/>
    <n v="0"/>
    <n v="46"/>
    <s v="36-50"/>
    <n v="2318"/>
    <n v="0"/>
    <n v="0"/>
    <n v="0"/>
    <n v="1"/>
    <n v="0"/>
    <n v="0"/>
    <n v="0"/>
    <n v="1"/>
    <n v="0"/>
    <n v="55"/>
    <d v="2016-06-10T00:00:00"/>
    <n v="6"/>
    <s v="June"/>
    <n v="1"/>
    <s v="1701,21255,Low income,1070,High spender,0.0503410962126558,1,0,56,29,0,25,2,2,3,4,2,1,4,4,0,0,0,0,0,0,0,46,36-50,2318,0,0,0,1,0,0,0,1,0,55"/>
    <m/>
    <m/>
    <m/>
    <m/>
  </r>
  <r>
    <n v="1444"/>
    <n v="21846"/>
    <s v="Low income"/>
    <n v="254"/>
    <s v="Low spender"/>
    <n v="1.1626842442552413E-2"/>
    <n v="1"/>
    <n v="0"/>
    <n v="38"/>
    <n v="7"/>
    <n v="17"/>
    <n v="18"/>
    <n v="6"/>
    <n v="10"/>
    <n v="26"/>
    <n v="4"/>
    <n v="4"/>
    <n v="0"/>
    <n v="3"/>
    <n v="8"/>
    <n v="0"/>
    <x v="0"/>
    <n v="0"/>
    <n v="0"/>
    <n v="0"/>
    <n v="0"/>
    <n v="0"/>
    <n v="34"/>
    <s v="24-35"/>
    <n v="2409"/>
    <n v="1"/>
    <n v="0"/>
    <n v="0"/>
    <n v="0"/>
    <n v="0"/>
    <n v="0"/>
    <n v="1"/>
    <n v="0"/>
    <n v="0"/>
    <n v="32"/>
    <d v="2016-03-11T00:00:00"/>
    <n v="3"/>
    <s v="March"/>
    <n v="1"/>
    <s v="1444,21846,Low income,254,Low spender,0.0116268424425524,1,0,38,7,17,18,6,10,26,4,4,0,3,8,0,0,0,0,0,0,0,34,24-35,2409,1,0,0,0,0,0,1,0,0,32"/>
    <m/>
    <m/>
    <m/>
    <m/>
  </r>
  <r>
    <n v="126"/>
    <n v="23331"/>
    <s v="Low income"/>
    <n v="39"/>
    <s v="Low spender"/>
    <n v="1.6715957310016716E-3"/>
    <n v="1"/>
    <n v="0"/>
    <n v="92"/>
    <n v="5"/>
    <n v="36"/>
    <n v="7"/>
    <n v="0"/>
    <n v="10"/>
    <n v="45"/>
    <n v="2"/>
    <n v="3"/>
    <n v="0"/>
    <n v="3"/>
    <n v="8"/>
    <n v="0"/>
    <x v="0"/>
    <n v="0"/>
    <n v="0"/>
    <n v="0"/>
    <n v="0"/>
    <n v="0"/>
    <n v="32"/>
    <s v="24-35"/>
    <n v="2822"/>
    <n v="0"/>
    <n v="1"/>
    <n v="0"/>
    <n v="0"/>
    <n v="0"/>
    <n v="1"/>
    <n v="0"/>
    <n v="0"/>
    <n v="0"/>
    <n v="13"/>
    <d v="2015-01-23T00:00:00"/>
    <n v="1"/>
    <s v="January"/>
    <n v="1"/>
    <s v="126,23331,Low income,39,Low spender,0.00167159573100167,1,0,92,5,36,7,0,10,45,2,3,0,3,8,0,0,0,0,0,0,0,32,24-35,2822,0,1,0,0,0,1,0,0,0,13"/>
    <m/>
    <m/>
    <m/>
    <m/>
  </r>
  <r>
    <n v="2045"/>
    <n v="52190"/>
    <s v="High income"/>
    <n v="810"/>
    <s v="High spender"/>
    <n v="1.552021460049818E-2"/>
    <n v="1"/>
    <n v="1"/>
    <n v="39"/>
    <n v="42"/>
    <n v="0"/>
    <n v="17"/>
    <n v="0"/>
    <n v="0"/>
    <n v="18"/>
    <n v="3"/>
    <n v="2"/>
    <n v="1"/>
    <n v="3"/>
    <n v="5"/>
    <n v="0"/>
    <x v="0"/>
    <n v="1"/>
    <n v="0"/>
    <n v="0"/>
    <n v="0"/>
    <n v="0"/>
    <n v="44"/>
    <s v="36-50"/>
    <n v="2211"/>
    <n v="0"/>
    <n v="0"/>
    <n v="0"/>
    <n v="1"/>
    <n v="0"/>
    <n v="0"/>
    <n v="0"/>
    <n v="0"/>
    <n v="1"/>
    <n v="41"/>
    <d v="2016-09-25T00:00:00"/>
    <n v="9"/>
    <s v="September"/>
    <n v="1"/>
    <s v="2045,52190,High income,810,High spender,0.0155202146004982,1,1,39,42,0,17,0,0,18,3,2,1,3,5,0,0,1,0,0,0,0,44,36-50,2211,0,0,0,1,0,0,0,0,1,41"/>
    <m/>
    <m/>
    <m/>
    <m/>
  </r>
  <r>
    <n v="1375"/>
    <n v="22682"/>
    <s v="Low income"/>
    <n v="948"/>
    <s v="High spender"/>
    <n v="4.17952561502513E-2"/>
    <n v="1"/>
    <n v="0"/>
    <n v="51"/>
    <n v="10"/>
    <n v="14"/>
    <n v="29"/>
    <n v="4"/>
    <n v="2"/>
    <n v="36"/>
    <n v="3"/>
    <n v="2"/>
    <n v="1"/>
    <n v="4"/>
    <n v="4"/>
    <n v="0"/>
    <x v="0"/>
    <n v="0"/>
    <n v="0"/>
    <n v="0"/>
    <n v="0"/>
    <n v="0"/>
    <n v="47"/>
    <s v="36-50"/>
    <n v="2428"/>
    <n v="0"/>
    <n v="0"/>
    <n v="0"/>
    <n v="1"/>
    <n v="0"/>
    <n v="0"/>
    <n v="1"/>
    <n v="0"/>
    <n v="0"/>
    <n v="23"/>
    <d v="2016-02-21T00:00:00"/>
    <n v="2"/>
    <s v="February"/>
    <n v="1"/>
    <s v="1375,22682,Low income,948,High spender,0.0417952561502513,1,0,51,10,14,29,4,2,36,3,2,1,4,4,0,0,0,0,0,0,0,47,36-50,2428,0,0,0,1,0,0,1,0,0,23"/>
    <m/>
    <m/>
    <m/>
    <m/>
  </r>
  <r>
    <n v="1181"/>
    <n v="34026"/>
    <s v="Low income"/>
    <n v="987"/>
    <s v="High spender"/>
    <n v="2.9007229765473461E-2"/>
    <n v="1"/>
    <n v="1"/>
    <n v="11"/>
    <n v="18"/>
    <n v="6"/>
    <n v="15"/>
    <n v="12"/>
    <n v="8"/>
    <n v="17"/>
    <n v="3"/>
    <n v="2"/>
    <n v="1"/>
    <n v="3"/>
    <n v="5"/>
    <n v="0"/>
    <x v="0"/>
    <n v="0"/>
    <n v="0"/>
    <n v="0"/>
    <n v="0"/>
    <n v="0"/>
    <n v="70"/>
    <s v="66+"/>
    <n v="2487"/>
    <n v="0"/>
    <n v="0"/>
    <n v="0"/>
    <n v="1"/>
    <n v="0"/>
    <n v="0"/>
    <n v="1"/>
    <n v="0"/>
    <n v="0"/>
    <n v="42"/>
    <d v="2015-12-24T00:00:00"/>
    <n v="12"/>
    <s v="December"/>
    <n v="1"/>
    <s v="1181,34026,Low income,987,High spender,0.0290072297654735,1,1,11,18,6,15,12,8,17,3,2,1,3,5,0,0,0,0,0,0,0,70,66+,2487,0,0,0,1,0,0,1,0,0,42"/>
    <m/>
    <m/>
    <m/>
    <m/>
  </r>
  <r>
    <n v="80"/>
    <n v="8940"/>
    <s v="Low income"/>
    <n v="74"/>
    <s v="Low spender"/>
    <n v="8.2774049217002234E-3"/>
    <n v="1"/>
    <n v="0"/>
    <n v="25"/>
    <n v="1"/>
    <n v="45"/>
    <n v="3"/>
    <n v="4"/>
    <n v="6"/>
    <n v="42"/>
    <n v="3"/>
    <n v="3"/>
    <n v="1"/>
    <n v="3"/>
    <n v="8"/>
    <n v="0"/>
    <x v="0"/>
    <n v="0"/>
    <n v="0"/>
    <n v="0"/>
    <n v="0"/>
    <n v="0"/>
    <n v="34"/>
    <s v="24-35"/>
    <n v="2835"/>
    <n v="0"/>
    <n v="0"/>
    <n v="1"/>
    <n v="0"/>
    <n v="0"/>
    <n v="0"/>
    <n v="0"/>
    <n v="0"/>
    <n v="0"/>
    <n v="17"/>
    <d v="2015-01-10T00:00:00"/>
    <n v="1"/>
    <s v="January"/>
    <n v="1"/>
    <s v="80,8940,Low income,74,Low spender,0.00827740492170022,1,0,25,1,45,3,4,6,42,3,3,1,3,8,0,0,0,0,0,0,0,34,24-35,2835,0,0,1,0,0,0,0,0,0,17"/>
    <m/>
    <m/>
    <m/>
    <m/>
  </r>
  <r>
    <n v="1842"/>
    <n v="47139"/>
    <s v="Low income"/>
    <n v="483"/>
    <s v="Low spender"/>
    <n v="1.0246292878508242E-2"/>
    <n v="1"/>
    <n v="1"/>
    <n v="2"/>
    <n v="46"/>
    <n v="0"/>
    <n v="12"/>
    <n v="0"/>
    <n v="2"/>
    <n v="23"/>
    <n v="2"/>
    <n v="2"/>
    <n v="1"/>
    <n v="2"/>
    <n v="7"/>
    <n v="0"/>
    <x v="0"/>
    <n v="0"/>
    <n v="0"/>
    <n v="0"/>
    <n v="0"/>
    <n v="1"/>
    <n v="68"/>
    <s v="66+"/>
    <n v="2274"/>
    <n v="0"/>
    <n v="0"/>
    <n v="1"/>
    <n v="0"/>
    <n v="0"/>
    <n v="0"/>
    <n v="1"/>
    <n v="0"/>
    <n v="0"/>
    <n v="37"/>
    <d v="2016-07-24T00:00:00"/>
    <n v="7"/>
    <s v="July"/>
    <n v="1"/>
    <s v="1842,47139,Low income,483,Low spender,0.0102462928785082,1,1,2,46,0,12,0,2,23,2,2,1,2,7,0,0,0,0,0,0,1,68,66+,2274,0,0,1,0,0,0,1,0,0,37"/>
    <m/>
    <m/>
    <m/>
    <m/>
  </r>
  <r>
    <n v="1596"/>
    <n v="35765"/>
    <s v="Low income"/>
    <n v="193"/>
    <s v="Low spender"/>
    <n v="5.3963372011743326E-3"/>
    <n v="1"/>
    <n v="0"/>
    <n v="86"/>
    <n v="22"/>
    <n v="3"/>
    <n v="30"/>
    <n v="0"/>
    <n v="5"/>
    <n v="15"/>
    <n v="2"/>
    <n v="2"/>
    <n v="0"/>
    <n v="4"/>
    <n v="6"/>
    <n v="0"/>
    <x v="0"/>
    <n v="0"/>
    <n v="0"/>
    <n v="0"/>
    <n v="0"/>
    <n v="0"/>
    <n v="30"/>
    <s v="24-35"/>
    <n v="2359"/>
    <n v="0"/>
    <n v="1"/>
    <n v="0"/>
    <n v="0"/>
    <n v="0"/>
    <n v="0"/>
    <n v="1"/>
    <n v="0"/>
    <n v="0"/>
    <n v="45"/>
    <d v="2016-04-30T00:00:00"/>
    <n v="4"/>
    <s v="April"/>
    <n v="1"/>
    <s v="1596,35765,Low income,193,Low spender,0.00539633720117433,1,0,86,22,3,30,0,5,15,2,2,0,4,6,0,0,0,0,0,0,0,30,24-35,2359,0,1,0,0,0,0,1,0,0,45"/>
    <m/>
    <m/>
    <m/>
    <m/>
  </r>
  <r>
    <n v="1513"/>
    <n v="43482"/>
    <s v="Low income"/>
    <n v="1061"/>
    <s v="High spender"/>
    <n v="2.4400901522469067E-2"/>
    <n v="2"/>
    <n v="1"/>
    <n v="83"/>
    <n v="18"/>
    <n v="1"/>
    <n v="32"/>
    <n v="6"/>
    <n v="3"/>
    <n v="28"/>
    <n v="3"/>
    <n v="2"/>
    <n v="0"/>
    <n v="4"/>
    <n v="6"/>
    <n v="0"/>
    <x v="0"/>
    <n v="0"/>
    <n v="0"/>
    <n v="0"/>
    <n v="0"/>
    <n v="0"/>
    <n v="54"/>
    <s v="50-65"/>
    <n v="2387"/>
    <n v="0"/>
    <n v="0"/>
    <n v="0"/>
    <n v="1"/>
    <n v="0"/>
    <n v="0"/>
    <n v="1"/>
    <n v="0"/>
    <n v="0"/>
    <n v="32"/>
    <d v="2016-04-02T00:00:00"/>
    <n v="4"/>
    <s v="April"/>
    <n v="1"/>
    <s v="1513,43482,Low income,1061,High spender,0.0244009015224691,2,1,83,18,1,32,6,3,28,3,2,0,4,6,0,0,0,0,0,0,0,54,50-65,2387,0,0,0,1,0,0,1,0,0,32"/>
    <m/>
    <m/>
    <m/>
    <m/>
  </r>
  <r>
    <n v="1274"/>
    <n v="30390"/>
    <s v="Low income"/>
    <n v="1059"/>
    <s v="High spender"/>
    <n v="3.4846989141164859E-2"/>
    <n v="0"/>
    <n v="0"/>
    <n v="5"/>
    <n v="10"/>
    <n v="12"/>
    <n v="12"/>
    <n v="25"/>
    <n v="1"/>
    <n v="20"/>
    <n v="1"/>
    <n v="2"/>
    <n v="0"/>
    <n v="3"/>
    <n v="6"/>
    <n v="0"/>
    <x v="0"/>
    <n v="0"/>
    <n v="0"/>
    <n v="0"/>
    <n v="0"/>
    <n v="0"/>
    <n v="33"/>
    <s v="24-35"/>
    <n v="2459"/>
    <n v="0"/>
    <n v="1"/>
    <n v="0"/>
    <n v="0"/>
    <n v="0"/>
    <n v="1"/>
    <n v="0"/>
    <n v="0"/>
    <n v="0"/>
    <n v="40"/>
    <d v="2016-01-21T00:00:00"/>
    <n v="1"/>
    <s v="January"/>
    <n v="1"/>
    <s v="1274,30390,Low income,1059,High spender,0.0348469891411649,0,0,5,10,12,12,25,1,20,1,2,0,3,6,0,0,0,0,0,0,0,33,24-35,2459,0,1,0,0,0,1,0,0,0,40"/>
    <m/>
    <m/>
    <m/>
    <m/>
  </r>
  <r>
    <n v="2174"/>
    <n v="50870"/>
    <s v="Low income"/>
    <n v="674"/>
    <s v="High spender"/>
    <n v="1.324945940632986E-2"/>
    <n v="0"/>
    <n v="1"/>
    <n v="13"/>
    <n v="53"/>
    <n v="0"/>
    <n v="8"/>
    <n v="0"/>
    <n v="0"/>
    <n v="2"/>
    <n v="1"/>
    <n v="2"/>
    <n v="0"/>
    <n v="3"/>
    <n v="5"/>
    <n v="0"/>
    <x v="0"/>
    <n v="0"/>
    <n v="0"/>
    <n v="0"/>
    <n v="0"/>
    <n v="0"/>
    <n v="68"/>
    <s v="66+"/>
    <n v="2169"/>
    <n v="0"/>
    <n v="1"/>
    <n v="0"/>
    <n v="0"/>
    <n v="0"/>
    <n v="0"/>
    <n v="0"/>
    <n v="0"/>
    <n v="1"/>
    <n v="59"/>
    <d v="2016-11-06T00:00:00"/>
    <n v="11"/>
    <s v="November"/>
    <n v="1"/>
    <s v="2174,50870,Low income,674,High spender,0.0132494594063299,0,1,13,53,0,8,0,0,2,1,2,0,3,5,0,0,0,0,0,0,0,68,66+,2169,0,1,0,0,0,0,0,0,1,59"/>
    <m/>
    <m/>
    <m/>
    <m/>
  </r>
  <r>
    <n v="2145"/>
    <n v="44794"/>
    <s v="Low income"/>
    <n v="20"/>
    <s v="Low spender"/>
    <n v="4.4648836897798812E-4"/>
    <n v="0"/>
    <n v="1"/>
    <n v="99"/>
    <n v="54"/>
    <n v="0"/>
    <n v="7"/>
    <n v="0"/>
    <n v="0"/>
    <n v="4"/>
    <n v="1"/>
    <n v="2"/>
    <n v="0"/>
    <n v="3"/>
    <n v="6"/>
    <n v="0"/>
    <x v="0"/>
    <n v="0"/>
    <n v="0"/>
    <n v="0"/>
    <n v="0"/>
    <n v="0"/>
    <n v="54"/>
    <s v="50-65"/>
    <n v="2180"/>
    <n v="0"/>
    <n v="1"/>
    <n v="0"/>
    <n v="0"/>
    <n v="0"/>
    <n v="0"/>
    <n v="1"/>
    <n v="0"/>
    <n v="0"/>
    <n v="57"/>
    <d v="2016-10-26T00:00:00"/>
    <n v="10"/>
    <s v="October"/>
    <n v="1"/>
    <s v="2145,44794,Low income,20,Low spender,0.000446488368977988,0,1,99,54,0,7,0,0,4,1,2,0,3,6,0,0,0,0,0,0,0,54,50-65,2180,0,1,0,0,0,0,1,0,0,57"/>
    <m/>
    <m/>
    <m/>
    <m/>
  </r>
  <r>
    <n v="1962"/>
    <n v="48918"/>
    <s v="Low income"/>
    <n v="1024"/>
    <s v="High spender"/>
    <n v="2.0932989901467764E-2"/>
    <n v="1"/>
    <n v="1"/>
    <n v="21"/>
    <n v="52"/>
    <n v="0"/>
    <n v="9"/>
    <n v="0"/>
    <n v="0"/>
    <n v="1"/>
    <n v="2"/>
    <n v="1"/>
    <n v="0"/>
    <n v="4"/>
    <n v="4"/>
    <n v="0"/>
    <x v="0"/>
    <n v="0"/>
    <n v="0"/>
    <n v="0"/>
    <n v="0"/>
    <n v="0"/>
    <n v="57"/>
    <s v="50-65"/>
    <n v="2237"/>
    <n v="0"/>
    <n v="0"/>
    <n v="1"/>
    <n v="0"/>
    <n v="0"/>
    <n v="0"/>
    <n v="0"/>
    <n v="0"/>
    <n v="1"/>
    <n v="60"/>
    <d v="2016-08-30T00:00:00"/>
    <n v="8"/>
    <s v="August"/>
    <n v="1"/>
    <s v="1962,48918,Low income,1024,High spender,0.0209329899014678,1,1,21,52,0,9,0,0,1,2,1,0,4,4,0,0,0,0,0,0,0,57,50-65,2237,0,0,1,0,0,0,0,0,1,60"/>
    <m/>
    <m/>
    <m/>
    <m/>
  </r>
  <r>
    <n v="1184"/>
    <n v="16185"/>
    <s v="Low income"/>
    <n v="115"/>
    <s v="Low spender"/>
    <n v="7.1053444547420448E-3"/>
    <n v="1"/>
    <n v="0"/>
    <n v="71"/>
    <n v="5"/>
    <n v="11"/>
    <n v="16"/>
    <n v="21"/>
    <n v="8"/>
    <n v="45"/>
    <n v="2"/>
    <n v="2"/>
    <n v="2"/>
    <n v="2"/>
    <n v="8"/>
    <n v="0"/>
    <x v="0"/>
    <n v="0"/>
    <n v="0"/>
    <n v="0"/>
    <n v="0"/>
    <n v="0"/>
    <n v="30"/>
    <s v="24-35"/>
    <n v="2487"/>
    <n v="0"/>
    <n v="0"/>
    <n v="1"/>
    <n v="0"/>
    <n v="0"/>
    <n v="0"/>
    <n v="0"/>
    <n v="0"/>
    <n v="0"/>
    <n v="16"/>
    <d v="2015-12-24T00:00:00"/>
    <n v="12"/>
    <s v="December"/>
    <n v="1"/>
    <s v="1184,16185,Low income,115,Low spender,0.00710534445474204,1,0,71,5,11,16,21,8,45,2,2,2,2,8,0,0,0,0,0,0,0,30,24-35,2487,0,0,1,0,0,0,0,0,0,16"/>
    <m/>
    <m/>
    <m/>
    <m/>
  </r>
  <r>
    <n v="825"/>
    <n v="51813"/>
    <s v="High income"/>
    <n v="748"/>
    <s v="High spender"/>
    <n v="1.4436531372435489E-2"/>
    <n v="1"/>
    <n v="1"/>
    <n v="37"/>
    <n v="51"/>
    <n v="2"/>
    <n v="7"/>
    <n v="0"/>
    <n v="1"/>
    <n v="2"/>
    <n v="2"/>
    <n v="2"/>
    <n v="0"/>
    <n v="3"/>
    <n v="7"/>
    <n v="0"/>
    <x v="0"/>
    <n v="0"/>
    <n v="0"/>
    <n v="0"/>
    <n v="0"/>
    <n v="0"/>
    <n v="48"/>
    <s v="36-50"/>
    <n v="2603"/>
    <n v="1"/>
    <n v="0"/>
    <n v="0"/>
    <n v="0"/>
    <n v="0"/>
    <n v="0"/>
    <n v="1"/>
    <n v="0"/>
    <n v="0"/>
    <n v="59"/>
    <d v="2015-08-30T00:00:00"/>
    <n v="8"/>
    <s v="August"/>
    <n v="1"/>
    <s v="825,51813,High income,748,High spender,0.0144365313724355,1,1,37,51,2,7,0,1,2,2,2,0,3,7,0,0,0,0,0,0,0,48,36-50,2603,1,0,0,0,0,0,1,0,0,59"/>
    <m/>
    <m/>
    <m/>
    <m/>
  </r>
  <r>
    <n v="739"/>
    <n v="11012"/>
    <s v="Low income"/>
    <n v="1507"/>
    <s v="High spender"/>
    <n v="0.13685070831819832"/>
    <n v="1"/>
    <n v="0"/>
    <n v="82"/>
    <n v="24"/>
    <n v="3"/>
    <n v="26"/>
    <n v="7"/>
    <n v="1"/>
    <n v="23"/>
    <n v="3"/>
    <n v="3"/>
    <n v="1"/>
    <n v="2"/>
    <n v="9"/>
    <n v="0"/>
    <x v="0"/>
    <n v="1"/>
    <n v="0"/>
    <n v="0"/>
    <n v="0"/>
    <n v="0"/>
    <n v="36"/>
    <s v="36-50"/>
    <n v="2629"/>
    <n v="0"/>
    <n v="0"/>
    <n v="1"/>
    <n v="0"/>
    <n v="0"/>
    <n v="0"/>
    <n v="1"/>
    <n v="0"/>
    <n v="0"/>
    <n v="38"/>
    <d v="2015-08-04T00:00:00"/>
    <n v="8"/>
    <s v="August"/>
    <n v="1"/>
    <s v="739,11012,Low income,1507,High spender,0.136850708318198,1,0,82,24,3,26,7,1,23,3,3,1,2,9,0,0,1,0,0,0,0,36,36-50,2629,0,0,1,0,0,0,1,0,0,38"/>
    <m/>
    <m/>
    <m/>
    <m/>
  </r>
  <r>
    <n v="517"/>
    <n v="23724"/>
    <s v="Low income"/>
    <n v="67"/>
    <s v="Low spender"/>
    <n v="2.8241443264205024E-3"/>
    <n v="1"/>
    <n v="0"/>
    <n v="65"/>
    <n v="5"/>
    <n v="23"/>
    <n v="15"/>
    <n v="0"/>
    <n v="18"/>
    <n v="14"/>
    <n v="2"/>
    <n v="2"/>
    <n v="0"/>
    <n v="3"/>
    <n v="8"/>
    <n v="0"/>
    <x v="0"/>
    <n v="0"/>
    <n v="0"/>
    <n v="0"/>
    <n v="0"/>
    <n v="0"/>
    <n v="41"/>
    <s v="36-50"/>
    <n v="2696"/>
    <n v="0"/>
    <n v="0"/>
    <n v="0"/>
    <n v="1"/>
    <n v="0"/>
    <n v="0"/>
    <n v="0"/>
    <n v="0"/>
    <n v="0"/>
    <n v="47"/>
    <d v="2015-05-29T00:00:00"/>
    <n v="5"/>
    <s v="May"/>
    <n v="1"/>
    <s v="517,23724,Low income,67,Low spender,0.0028241443264205,1,0,65,5,23,15,0,18,14,2,2,0,3,8,0,0,0,0,0,0,0,41,36-50,2696,0,0,0,1,0,0,0,0,0,47"/>
    <m/>
    <m/>
    <m/>
    <m/>
  </r>
  <r>
    <n v="346"/>
    <n v="14515"/>
    <s v="Low income"/>
    <n v="809"/>
    <s v="High spender"/>
    <n v="5.5735446090251467E-2"/>
    <n v="1"/>
    <n v="0"/>
    <n v="71"/>
    <n v="6"/>
    <n v="4"/>
    <n v="9"/>
    <n v="6"/>
    <n v="36"/>
    <n v="35"/>
    <n v="4"/>
    <n v="2"/>
    <n v="2"/>
    <n v="3"/>
    <n v="7"/>
    <n v="0"/>
    <x v="0"/>
    <n v="0"/>
    <n v="0"/>
    <n v="0"/>
    <n v="0"/>
    <n v="1"/>
    <n v="40"/>
    <s v="36-50"/>
    <n v="2756"/>
    <n v="0"/>
    <n v="0"/>
    <n v="0"/>
    <n v="1"/>
    <n v="0"/>
    <n v="1"/>
    <n v="0"/>
    <n v="0"/>
    <n v="0"/>
    <n v="26"/>
    <d v="2015-03-30T00:00:00"/>
    <n v="3"/>
    <s v="March"/>
    <n v="1"/>
    <s v="346,14515,Low income,809,High spender,0.0557354460902515,1,0,71,6,4,9,6,36,35,4,2,2,3,7,0,0,0,0,0,0,1,40,36-50,2756,0,0,0,1,0,1,0,0,0,26"/>
    <m/>
    <m/>
    <m/>
    <m/>
  </r>
  <r>
    <n v="221"/>
    <n v="9722"/>
    <s v="Low income"/>
    <n v="856"/>
    <s v="High spender"/>
    <n v="8.8047726805184121E-2"/>
    <n v="1"/>
    <n v="0"/>
    <n v="7"/>
    <n v="6"/>
    <n v="17"/>
    <n v="16"/>
    <n v="6"/>
    <n v="16"/>
    <n v="42"/>
    <n v="4"/>
    <n v="3"/>
    <n v="1"/>
    <n v="3"/>
    <n v="8"/>
    <n v="0"/>
    <x v="0"/>
    <n v="0"/>
    <n v="0"/>
    <n v="0"/>
    <n v="0"/>
    <n v="1"/>
    <n v="47"/>
    <s v="36-50"/>
    <n v="2794"/>
    <n v="0"/>
    <n v="0"/>
    <n v="0"/>
    <n v="1"/>
    <n v="0"/>
    <n v="0"/>
    <n v="0"/>
    <n v="0"/>
    <n v="0"/>
    <n v="19"/>
    <d v="2015-02-20T00:00:00"/>
    <n v="2"/>
    <s v="February"/>
    <n v="1"/>
    <s v="221,9722,Low income,856,High spender,0.0880477268051841,1,0,7,6,17,16,6,16,42,4,3,1,3,8,0,0,0,0,0,0,1,47,36-50,2794,0,0,0,1,0,0,0,0,0,19"/>
    <m/>
    <m/>
    <m/>
    <m/>
  </r>
  <r>
    <n v="2003"/>
    <n v="46931"/>
    <s v="Low income"/>
    <n v="54"/>
    <s v="Low spender"/>
    <n v="1.1506253862052802E-3"/>
    <n v="2"/>
    <n v="1"/>
    <n v="94"/>
    <n v="41"/>
    <n v="0"/>
    <n v="17"/>
    <n v="3"/>
    <n v="1"/>
    <n v="16"/>
    <n v="2"/>
    <n v="1"/>
    <n v="1"/>
    <n v="3"/>
    <n v="3"/>
    <n v="0"/>
    <x v="0"/>
    <n v="0"/>
    <n v="0"/>
    <n v="0"/>
    <n v="0"/>
    <n v="0"/>
    <n v="43"/>
    <s v="36-50"/>
    <n v="2225"/>
    <n v="0"/>
    <n v="0"/>
    <n v="0"/>
    <n v="1"/>
    <n v="0"/>
    <n v="0"/>
    <n v="1"/>
    <n v="0"/>
    <n v="0"/>
    <n v="46"/>
    <d v="2016-09-11T00:00:00"/>
    <n v="9"/>
    <s v="September"/>
    <n v="1"/>
    <s v="2003,46931,Low income,54,Low spender,0.00115062538620528,2,1,94,41,0,17,3,1,16,2,1,1,3,3,0,0,0,0,0,0,0,43,36-50,2225,0,0,0,1,0,0,1,0,0,46"/>
    <m/>
    <m/>
    <m/>
    <m/>
  </r>
  <r>
    <n v="1983"/>
    <n v="16653"/>
    <s v="Low income"/>
    <n v="1059"/>
    <s v="High spender"/>
    <n v="6.3592145559358673E-2"/>
    <n v="1"/>
    <n v="0"/>
    <n v="10"/>
    <n v="5"/>
    <n v="7"/>
    <n v="31"/>
    <n v="15"/>
    <n v="4"/>
    <n v="7"/>
    <n v="3"/>
    <n v="2"/>
    <n v="1"/>
    <n v="3"/>
    <n v="6"/>
    <n v="0"/>
    <x v="0"/>
    <n v="0"/>
    <n v="0"/>
    <n v="0"/>
    <n v="0"/>
    <n v="1"/>
    <n v="41"/>
    <s v="36-50"/>
    <n v="2231"/>
    <n v="0"/>
    <n v="0"/>
    <n v="1"/>
    <n v="0"/>
    <n v="0"/>
    <n v="0"/>
    <n v="0"/>
    <n v="1"/>
    <n v="0"/>
    <n v="55"/>
    <d v="2016-09-05T00:00:00"/>
    <n v="9"/>
    <s v="September"/>
    <n v="1"/>
    <s v="1983,16653,Low income,1059,High spender,0.0635921455593587,1,0,10,5,7,31,15,4,7,3,2,1,3,6,0,0,0,0,0,0,1,41,36-50,2231,0,0,1,0,0,0,0,1,0,55"/>
    <m/>
    <m/>
    <m/>
    <m/>
  </r>
  <r>
    <n v="1895"/>
    <n v="46910"/>
    <s v="Low income"/>
    <n v="1056"/>
    <s v="High spender"/>
    <n v="2.2511191643572799E-2"/>
    <n v="1"/>
    <n v="1"/>
    <n v="36"/>
    <n v="48"/>
    <n v="0"/>
    <n v="14"/>
    <n v="0"/>
    <n v="0"/>
    <n v="6"/>
    <n v="2"/>
    <n v="2"/>
    <n v="0"/>
    <n v="3"/>
    <n v="6"/>
    <n v="0"/>
    <x v="0"/>
    <n v="0"/>
    <n v="0"/>
    <n v="0"/>
    <n v="0"/>
    <n v="0"/>
    <n v="56"/>
    <s v="50-65"/>
    <n v="2257"/>
    <n v="0"/>
    <n v="0"/>
    <n v="0"/>
    <n v="1"/>
    <n v="0"/>
    <n v="0"/>
    <n v="0"/>
    <n v="0"/>
    <n v="1"/>
    <n v="56"/>
    <d v="2016-08-10T00:00:00"/>
    <n v="8"/>
    <s v="August"/>
    <n v="1"/>
    <s v="1895,46910,Low income,1056,High spender,0.0225111916435728,1,1,36,48,0,14,0,0,6,2,2,0,3,6,0,0,0,0,0,0,0,56,50-65,2257,0,0,0,1,0,0,0,0,1,56"/>
    <m/>
    <m/>
    <m/>
    <m/>
  </r>
  <r>
    <n v="1374"/>
    <n v="59062"/>
    <s v="High income"/>
    <n v="71"/>
    <s v="Low spender"/>
    <n v="1.2021265788493447E-3"/>
    <n v="2"/>
    <n v="1"/>
    <n v="74"/>
    <n v="46"/>
    <n v="1"/>
    <n v="12"/>
    <n v="3"/>
    <n v="0"/>
    <n v="9"/>
    <n v="2"/>
    <n v="2"/>
    <n v="0"/>
    <n v="3"/>
    <n v="4"/>
    <n v="0"/>
    <x v="0"/>
    <n v="0"/>
    <n v="0"/>
    <n v="0"/>
    <n v="0"/>
    <n v="0"/>
    <n v="53"/>
    <s v="50-65"/>
    <n v="2428"/>
    <n v="0"/>
    <n v="1"/>
    <n v="0"/>
    <n v="0"/>
    <n v="0"/>
    <n v="0"/>
    <n v="0"/>
    <n v="0"/>
    <n v="1"/>
    <n v="53"/>
    <d v="2016-02-21T00:00:00"/>
    <n v="2"/>
    <s v="February"/>
    <n v="1"/>
    <s v="1374,59062,High income,71,Low spender,0.00120212657884934,2,1,74,46,1,12,3,0,9,2,2,0,3,4,0,0,0,0,0,0,0,53,50-65,2428,0,1,0,0,0,0,0,0,1,53"/>
    <m/>
    <m/>
    <m/>
    <m/>
  </r>
  <r>
    <n v="1367"/>
    <n v="36959"/>
    <s v="Low income"/>
    <n v="1054"/>
    <s v="High spender"/>
    <n v="2.8518087610595523E-2"/>
    <n v="1"/>
    <n v="0"/>
    <n v="56"/>
    <n v="25"/>
    <n v="6"/>
    <n v="25"/>
    <n v="6"/>
    <n v="0"/>
    <n v="0"/>
    <n v="2"/>
    <n v="2"/>
    <n v="0"/>
    <n v="3"/>
    <n v="8"/>
    <n v="0"/>
    <x v="0"/>
    <n v="0"/>
    <n v="0"/>
    <n v="0"/>
    <n v="0"/>
    <n v="0"/>
    <n v="39"/>
    <s v="36-50"/>
    <n v="2429"/>
    <n v="0"/>
    <n v="1"/>
    <n v="0"/>
    <n v="0"/>
    <n v="0"/>
    <n v="0"/>
    <n v="0"/>
    <n v="1"/>
    <n v="0"/>
    <n v="62"/>
    <d v="2016-02-20T00:00:00"/>
    <n v="2"/>
    <s v="February"/>
    <n v="1"/>
    <s v="1367,36959,Low income,1054,High spender,0.0285180876105955,1,0,56,25,6,25,6,0,0,2,2,0,3,8,0,0,0,0,0,0,0,39,36-50,2429,0,1,0,0,0,0,0,1,0,62"/>
    <m/>
    <m/>
    <m/>
    <m/>
  </r>
  <r>
    <n v="1257"/>
    <n v="49389"/>
    <s v="Low income"/>
    <n v="67"/>
    <s v="Low spender"/>
    <n v="1.3565773755289639E-3"/>
    <n v="1"/>
    <n v="1"/>
    <n v="55"/>
    <n v="40"/>
    <n v="0"/>
    <n v="19"/>
    <n v="2"/>
    <n v="1"/>
    <n v="3"/>
    <n v="1"/>
    <n v="2"/>
    <n v="0"/>
    <n v="3"/>
    <n v="7"/>
    <n v="0"/>
    <x v="0"/>
    <n v="0"/>
    <n v="0"/>
    <n v="0"/>
    <n v="0"/>
    <n v="0"/>
    <n v="69"/>
    <s v="66+"/>
    <n v="2463"/>
    <n v="0"/>
    <n v="0"/>
    <n v="1"/>
    <n v="0"/>
    <n v="0"/>
    <n v="0"/>
    <n v="0"/>
    <n v="1"/>
    <n v="0"/>
    <n v="59"/>
    <d v="2016-01-17T00:00:00"/>
    <n v="1"/>
    <s v="January"/>
    <n v="1"/>
    <s v="1257,49389,Low income,67,Low spender,0.00135657737552896,1,1,55,40,0,19,2,1,3,1,2,0,3,7,0,0,0,0,0,0,0,69,66+,2463,0,0,1,0,0,0,0,1,0,59"/>
    <m/>
    <m/>
    <m/>
    <m/>
  </r>
  <r>
    <n v="1162"/>
    <n v="40211"/>
    <s v="Low income"/>
    <n v="845"/>
    <s v="High spender"/>
    <n v="2.1014150356867524E-2"/>
    <n v="1"/>
    <n v="1"/>
    <n v="30"/>
    <n v="51"/>
    <n v="1"/>
    <n v="7"/>
    <n v="2"/>
    <n v="1"/>
    <n v="25"/>
    <n v="2"/>
    <n v="2"/>
    <n v="1"/>
    <n v="2"/>
    <n v="8"/>
    <n v="0"/>
    <x v="0"/>
    <n v="1"/>
    <n v="0"/>
    <n v="0"/>
    <n v="0"/>
    <n v="0"/>
    <n v="39"/>
    <s v="36-50"/>
    <n v="2493"/>
    <n v="0"/>
    <n v="1"/>
    <n v="0"/>
    <n v="0"/>
    <n v="0"/>
    <n v="0"/>
    <n v="1"/>
    <n v="0"/>
    <n v="0"/>
    <n v="37"/>
    <d v="2015-12-18T00:00:00"/>
    <n v="12"/>
    <s v="December"/>
    <n v="1"/>
    <s v="1162,40211,Low income,845,High spender,0.0210141503568675,1,1,30,51,1,7,2,1,25,2,2,1,2,8,0,0,1,0,0,0,0,39,36-50,2493,0,1,0,0,0,0,1,0,0,37"/>
    <m/>
    <m/>
    <m/>
    <m/>
  </r>
  <r>
    <n v="1143"/>
    <n v="47823"/>
    <s v="Low income"/>
    <n v="1053"/>
    <s v="High spender"/>
    <n v="2.2018693933881187E-2"/>
    <n v="0"/>
    <n v="1"/>
    <n v="0"/>
    <n v="53"/>
    <n v="1"/>
    <n v="5"/>
    <n v="2"/>
    <n v="1"/>
    <n v="10"/>
    <n v="2"/>
    <n v="2"/>
    <n v="0"/>
    <n v="3"/>
    <n v="8"/>
    <n v="0"/>
    <x v="0"/>
    <n v="0"/>
    <n v="0"/>
    <n v="0"/>
    <n v="0"/>
    <n v="0"/>
    <n v="60"/>
    <s v="50-65"/>
    <n v="2500"/>
    <n v="0"/>
    <n v="0"/>
    <n v="1"/>
    <n v="0"/>
    <n v="0"/>
    <n v="1"/>
    <n v="0"/>
    <n v="0"/>
    <n v="0"/>
    <n v="52"/>
    <d v="2015-12-11T00:00:00"/>
    <n v="12"/>
    <s v="December"/>
    <n v="1"/>
    <s v="1143,47823,Low income,1053,High spender,0.0220186939338812,0,1,0,53,1,5,2,1,10,2,2,0,3,8,0,0,0,0,0,0,0,60,50-65,2500,0,0,1,0,0,1,0,0,0,52"/>
    <m/>
    <m/>
    <m/>
    <m/>
  </r>
  <r>
    <n v="1129"/>
    <n v="33402"/>
    <s v="Low income"/>
    <n v="295"/>
    <s v="Low spender"/>
    <n v="8.8318064786539734E-3"/>
    <n v="1"/>
    <n v="1"/>
    <n v="60"/>
    <n v="26"/>
    <n v="2"/>
    <n v="19"/>
    <n v="10"/>
    <n v="5"/>
    <n v="8"/>
    <n v="3"/>
    <n v="2"/>
    <n v="1"/>
    <n v="3"/>
    <n v="8"/>
    <n v="0"/>
    <x v="0"/>
    <n v="0"/>
    <n v="0"/>
    <n v="0"/>
    <n v="0"/>
    <n v="0"/>
    <n v="68"/>
    <s v="66+"/>
    <n v="2505"/>
    <n v="0"/>
    <n v="0"/>
    <n v="0"/>
    <n v="1"/>
    <n v="0"/>
    <n v="0"/>
    <n v="1"/>
    <n v="0"/>
    <n v="0"/>
    <n v="54"/>
    <d v="2015-12-06T00:00:00"/>
    <n v="12"/>
    <s v="December"/>
    <n v="1"/>
    <s v="1129,33402,Low income,295,Low spender,0.00883180647865397,1,1,60,26,2,19,10,5,8,3,2,1,3,8,0,0,0,0,0,0,0,68,66+,2505,0,0,0,1,0,0,1,0,0,54"/>
    <m/>
    <m/>
    <m/>
    <m/>
  </r>
  <r>
    <n v="821"/>
    <n v="41154"/>
    <s v="Low income"/>
    <n v="1052"/>
    <s v="High spender"/>
    <n v="2.5562521261602762E-2"/>
    <n v="0"/>
    <n v="1"/>
    <n v="98"/>
    <n v="44"/>
    <n v="2"/>
    <n v="11"/>
    <n v="2"/>
    <n v="3"/>
    <n v="7"/>
    <n v="1"/>
    <n v="1"/>
    <n v="0"/>
    <n v="4"/>
    <n v="5"/>
    <n v="0"/>
    <x v="0"/>
    <n v="0"/>
    <n v="0"/>
    <n v="0"/>
    <n v="0"/>
    <n v="0"/>
    <n v="42"/>
    <s v="36-50"/>
    <n v="2605"/>
    <n v="0"/>
    <n v="0"/>
    <n v="0"/>
    <n v="1"/>
    <n v="0"/>
    <n v="0"/>
    <n v="1"/>
    <n v="0"/>
    <n v="0"/>
    <n v="55"/>
    <d v="2015-08-28T00:00:00"/>
    <n v="8"/>
    <s v="August"/>
    <n v="1"/>
    <s v="821,41154,Low income,1052,High spender,0.0255625212616028,0,1,98,44,2,11,2,3,7,1,1,0,4,5,0,0,0,0,0,0,0,42,36-50,2605,0,0,0,1,0,0,1,0,0,55"/>
    <m/>
    <m/>
    <m/>
    <m/>
  </r>
  <r>
    <n v="494"/>
    <n v="18589"/>
    <s v="Low income"/>
    <n v="118"/>
    <s v="Low spender"/>
    <n v="6.3478401205013715E-3"/>
    <n v="0"/>
    <n v="0"/>
    <n v="89"/>
    <n v="6"/>
    <n v="4"/>
    <n v="25"/>
    <n v="15"/>
    <n v="12"/>
    <n v="13"/>
    <n v="2"/>
    <n v="2"/>
    <n v="1"/>
    <n v="3"/>
    <n v="7"/>
    <n v="0"/>
    <x v="0"/>
    <n v="0"/>
    <n v="0"/>
    <n v="0"/>
    <n v="0"/>
    <n v="0"/>
    <n v="51"/>
    <s v="50-65"/>
    <n v="2702"/>
    <n v="0"/>
    <n v="0"/>
    <n v="1"/>
    <n v="0"/>
    <n v="0"/>
    <n v="0"/>
    <n v="1"/>
    <n v="0"/>
    <n v="0"/>
    <n v="49"/>
    <d v="2015-05-23T00:00:00"/>
    <n v="5"/>
    <s v="May"/>
    <n v="1"/>
    <s v="494,18589,Low income,118,Low spender,0.00634784012050137,0,0,89,6,4,25,15,12,13,2,2,1,3,7,0,0,0,0,0,0,0,51,50-65,2702,0,0,1,0,0,0,1,0,0,49"/>
    <m/>
    <m/>
    <m/>
    <m/>
  </r>
  <r>
    <n v="2072"/>
    <n v="32146"/>
    <s v="Low income"/>
    <n v="1036"/>
    <s v="High spender"/>
    <n v="3.2227959932806569E-2"/>
    <n v="1"/>
    <n v="0"/>
    <n v="16"/>
    <n v="26"/>
    <n v="3"/>
    <n v="23"/>
    <n v="4"/>
    <n v="7"/>
    <n v="3"/>
    <n v="2"/>
    <n v="2"/>
    <n v="0"/>
    <n v="4"/>
    <n v="6"/>
    <n v="0"/>
    <x v="0"/>
    <n v="0"/>
    <n v="0"/>
    <n v="0"/>
    <n v="0"/>
    <n v="0"/>
    <n v="37"/>
    <s v="36-50"/>
    <n v="2207"/>
    <n v="0"/>
    <n v="1"/>
    <n v="0"/>
    <n v="0"/>
    <n v="0"/>
    <n v="1"/>
    <n v="0"/>
    <n v="0"/>
    <n v="0"/>
    <n v="60"/>
    <d v="2016-09-29T00:00:00"/>
    <n v="9"/>
    <s v="September"/>
    <n v="1"/>
    <s v="2072,32146,Low income,1036,High spender,0.0322279599328066,1,0,16,26,3,23,4,7,3,2,2,0,4,6,0,0,0,0,0,0,0,37,36-50,2207,0,1,0,0,0,1,0,0,0,60"/>
    <m/>
    <m/>
    <m/>
    <m/>
  </r>
  <r>
    <n v="1997"/>
    <n v="45903"/>
    <s v="Low income"/>
    <n v="791"/>
    <s v="High spender"/>
    <n v="1.7231989194606018E-2"/>
    <n v="0"/>
    <n v="1"/>
    <n v="80"/>
    <n v="33"/>
    <n v="8"/>
    <n v="10"/>
    <n v="2"/>
    <n v="10"/>
    <n v="3"/>
    <n v="2"/>
    <n v="2"/>
    <n v="1"/>
    <n v="3"/>
    <n v="4"/>
    <n v="0"/>
    <x v="0"/>
    <n v="0"/>
    <n v="0"/>
    <n v="0"/>
    <n v="0"/>
    <n v="0"/>
    <n v="54"/>
    <s v="50-65"/>
    <n v="2226"/>
    <n v="0"/>
    <n v="0"/>
    <n v="0"/>
    <n v="1"/>
    <n v="0"/>
    <n v="0"/>
    <n v="0"/>
    <n v="1"/>
    <n v="0"/>
    <n v="60"/>
    <d v="2016-09-10T00:00:00"/>
    <n v="9"/>
    <s v="September"/>
    <n v="1"/>
    <s v="1997,45903,Low income,791,High spender,0.017231989194606,0,1,80,33,8,10,2,10,3,2,2,1,3,4,0,0,0,0,0,0,0,54,50-65,2226,0,0,0,1,0,0,0,1,0,60"/>
    <m/>
    <m/>
    <m/>
    <m/>
  </r>
  <r>
    <n v="1891"/>
    <n v="56850"/>
    <s v="High income"/>
    <n v="839"/>
    <s v="High spender"/>
    <n v="1.4758135444151275E-2"/>
    <n v="0"/>
    <n v="1"/>
    <n v="83"/>
    <n v="34"/>
    <n v="1"/>
    <n v="19"/>
    <n v="2"/>
    <n v="7"/>
    <n v="0"/>
    <n v="1"/>
    <n v="1"/>
    <n v="1"/>
    <n v="3"/>
    <n v="2"/>
    <n v="0"/>
    <x v="0"/>
    <n v="0"/>
    <n v="0"/>
    <n v="0"/>
    <n v="0"/>
    <n v="0"/>
    <n v="49"/>
    <s v="36-50"/>
    <n v="2257"/>
    <n v="0"/>
    <n v="1"/>
    <n v="0"/>
    <n v="0"/>
    <n v="0"/>
    <n v="0"/>
    <n v="0"/>
    <n v="1"/>
    <n v="0"/>
    <n v="63"/>
    <d v="2016-08-10T00:00:00"/>
    <n v="8"/>
    <s v="August"/>
    <n v="1"/>
    <s v="1891,56850,High income,839,High spender,0.0147581354441513,0,1,83,34,1,19,2,7,0,1,1,1,3,2,0,0,0,0,0,0,0,49,36-50,2257,0,1,0,0,0,0,0,1,0,63"/>
    <m/>
    <m/>
    <m/>
    <m/>
  </r>
  <r>
    <n v="1849"/>
    <n v="35544"/>
    <s v="Low income"/>
    <n v="89"/>
    <s v="Low spender"/>
    <n v="2.5039387801035337E-3"/>
    <n v="1"/>
    <n v="0"/>
    <n v="77"/>
    <n v="30"/>
    <n v="5"/>
    <n v="23"/>
    <n v="4"/>
    <n v="1"/>
    <n v="4"/>
    <n v="1"/>
    <n v="2"/>
    <n v="0"/>
    <n v="3"/>
    <n v="7"/>
    <n v="0"/>
    <x v="0"/>
    <n v="0"/>
    <n v="0"/>
    <n v="0"/>
    <n v="0"/>
    <n v="0"/>
    <n v="42"/>
    <s v="36-50"/>
    <n v="2272"/>
    <n v="0"/>
    <n v="0"/>
    <n v="1"/>
    <n v="0"/>
    <n v="0"/>
    <n v="0"/>
    <n v="0"/>
    <n v="1"/>
    <n v="0"/>
    <n v="59"/>
    <d v="2016-07-26T00:00:00"/>
    <n v="7"/>
    <s v="July"/>
    <n v="1"/>
    <s v="1849,35544,Low income,89,Low spender,0.00250393878010353,1,0,77,30,5,23,4,1,4,1,2,0,3,7,0,0,0,0,0,0,0,42,36-50,2272,0,0,1,0,0,0,0,1,0,59"/>
    <m/>
    <m/>
    <m/>
    <m/>
  </r>
  <r>
    <n v="1787"/>
    <n v="32218"/>
    <s v="Low income"/>
    <n v="1494"/>
    <s v="High spender"/>
    <n v="4.6371593519150787E-2"/>
    <n v="0"/>
    <n v="0"/>
    <n v="27"/>
    <n v="10"/>
    <n v="24"/>
    <n v="15"/>
    <n v="13"/>
    <n v="1"/>
    <n v="30"/>
    <n v="1"/>
    <n v="2"/>
    <n v="1"/>
    <n v="3"/>
    <n v="7"/>
    <n v="0"/>
    <x v="0"/>
    <n v="1"/>
    <n v="0"/>
    <n v="0"/>
    <n v="0"/>
    <n v="1"/>
    <n v="60"/>
    <s v="50-65"/>
    <n v="2293"/>
    <n v="0"/>
    <n v="0"/>
    <n v="1"/>
    <n v="0"/>
    <n v="0"/>
    <n v="1"/>
    <n v="0"/>
    <n v="0"/>
    <n v="0"/>
    <n v="33"/>
    <d v="2016-07-05T00:00:00"/>
    <n v="7"/>
    <s v="July"/>
    <n v="1"/>
    <s v="1787,32218,Low income,1494,High spender,0.0463715935191508,0,0,27,10,24,15,13,1,30,1,2,1,3,7,0,0,1,0,0,0,1,60,50-65,2293,0,0,1,0,0,1,0,0,0,33"/>
    <m/>
    <m/>
    <m/>
    <m/>
  </r>
  <r>
    <n v="1772"/>
    <n v="42429"/>
    <s v="Low income"/>
    <n v="871"/>
    <s v="High spender"/>
    <n v="2.0528412170920832E-2"/>
    <n v="0"/>
    <n v="1"/>
    <n v="99"/>
    <n v="55"/>
    <n v="0"/>
    <n v="6"/>
    <n v="2"/>
    <n v="0"/>
    <n v="4"/>
    <n v="2"/>
    <n v="1"/>
    <n v="1"/>
    <n v="3"/>
    <n v="5"/>
    <n v="0"/>
    <x v="0"/>
    <n v="0"/>
    <n v="0"/>
    <n v="0"/>
    <n v="0"/>
    <n v="0"/>
    <n v="47"/>
    <s v="36-50"/>
    <n v="2297"/>
    <n v="0"/>
    <n v="0"/>
    <n v="0"/>
    <n v="0"/>
    <n v="1"/>
    <n v="0"/>
    <n v="1"/>
    <n v="0"/>
    <n v="0"/>
    <n v="59"/>
    <d v="2016-07-01T00:00:00"/>
    <n v="7"/>
    <s v="July"/>
    <n v="1"/>
    <s v="1772,42429,Low income,871,High spender,0.0205284121709208,0,1,99,55,0,6,2,0,4,2,1,1,3,5,0,0,0,0,0,0,0,47,36-50,2297,0,0,0,0,1,0,1,0,0,59"/>
    <m/>
    <m/>
    <m/>
    <m/>
  </r>
  <r>
    <n v="1665"/>
    <n v="47889"/>
    <s v="Low income"/>
    <n v="1158"/>
    <s v="High spender"/>
    <n v="2.4180918373739271E-2"/>
    <n v="1"/>
    <n v="0"/>
    <n v="94"/>
    <n v="29"/>
    <n v="0"/>
    <n v="29"/>
    <n v="0"/>
    <n v="5"/>
    <n v="4"/>
    <n v="1"/>
    <n v="2"/>
    <n v="0"/>
    <n v="3"/>
    <n v="5"/>
    <n v="0"/>
    <x v="0"/>
    <n v="0"/>
    <n v="0"/>
    <n v="0"/>
    <n v="0"/>
    <n v="0"/>
    <n v="46"/>
    <s v="36-50"/>
    <n v="2335"/>
    <n v="0"/>
    <n v="0"/>
    <n v="0"/>
    <n v="1"/>
    <n v="0"/>
    <n v="0"/>
    <n v="1"/>
    <n v="0"/>
    <n v="0"/>
    <n v="59"/>
    <d v="2016-05-24T00:00:00"/>
    <n v="5"/>
    <s v="May"/>
    <n v="1"/>
    <s v="1665,47889,Low income,1158,High spender,0.0241809183737393,1,0,94,29,0,29,0,5,4,1,2,0,3,5,0,0,0,0,0,0,0,46,36-50,2335,0,0,0,1,0,0,1,0,0,59"/>
    <m/>
    <m/>
    <m/>
    <m/>
  </r>
  <r>
    <n v="1116"/>
    <n v="31632"/>
    <s v="Low income"/>
    <n v="221"/>
    <s v="Low spender"/>
    <n v="6.9865958523014672E-3"/>
    <n v="0"/>
    <n v="0"/>
    <n v="92"/>
    <n v="17"/>
    <n v="8"/>
    <n v="12"/>
    <n v="11"/>
    <n v="15"/>
    <n v="32"/>
    <n v="1"/>
    <n v="2"/>
    <n v="1"/>
    <n v="2"/>
    <n v="7"/>
    <n v="0"/>
    <x v="0"/>
    <n v="0"/>
    <n v="0"/>
    <n v="0"/>
    <n v="0"/>
    <n v="0"/>
    <n v="49"/>
    <s v="36-50"/>
    <n v="2509"/>
    <n v="0"/>
    <n v="0"/>
    <n v="1"/>
    <n v="0"/>
    <n v="0"/>
    <n v="0"/>
    <n v="1"/>
    <n v="0"/>
    <n v="0"/>
    <n v="31"/>
    <d v="2015-12-02T00:00:00"/>
    <n v="12"/>
    <s v="December"/>
    <n v="1"/>
    <s v="1116,31632,Low income,221,Low spender,0.00698659585230147,0,0,92,17,8,12,11,15,32,1,2,1,2,7,0,0,0,0,0,0,0,49,36-50,2509,0,0,1,0,0,0,1,0,0,31"/>
    <m/>
    <m/>
    <m/>
    <m/>
  </r>
  <r>
    <n v="1098"/>
    <n v="28440"/>
    <s v="Low income"/>
    <n v="1234"/>
    <s v="High spender"/>
    <n v="4.338959212376934E-2"/>
    <n v="1"/>
    <n v="0"/>
    <n v="87"/>
    <n v="38"/>
    <n v="1"/>
    <n v="24"/>
    <n v="0"/>
    <n v="0"/>
    <n v="0"/>
    <n v="1"/>
    <n v="2"/>
    <n v="0"/>
    <n v="3"/>
    <n v="8"/>
    <n v="0"/>
    <x v="0"/>
    <n v="0"/>
    <n v="0"/>
    <n v="0"/>
    <n v="0"/>
    <n v="0"/>
    <n v="46"/>
    <s v="36-50"/>
    <n v="2516"/>
    <n v="0"/>
    <n v="0"/>
    <n v="0"/>
    <n v="1"/>
    <n v="0"/>
    <n v="0"/>
    <n v="0"/>
    <n v="0"/>
    <n v="1"/>
    <n v="63"/>
    <d v="2015-11-25T00:00:00"/>
    <n v="11"/>
    <s v="November"/>
    <n v="1"/>
    <s v="1098,28440,Low income,1234,High spender,0.0433895921237693,1,0,87,38,1,24,0,0,0,1,2,0,3,8,0,0,0,0,0,0,0,46,36-50,2516,0,0,0,1,0,0,0,0,1,63"/>
    <m/>
    <m/>
    <m/>
    <m/>
  </r>
  <r>
    <n v="618"/>
    <n v="31814"/>
    <s v="Low income"/>
    <n v="27"/>
    <s v="Low spender"/>
    <n v="8.4868296976174011E-4"/>
    <n v="1"/>
    <n v="0"/>
    <n v="73"/>
    <n v="35"/>
    <n v="3"/>
    <n v="20"/>
    <n v="4"/>
    <n v="1"/>
    <n v="20"/>
    <n v="2"/>
    <n v="2"/>
    <n v="0"/>
    <n v="3"/>
    <n v="9"/>
    <n v="0"/>
    <x v="0"/>
    <n v="1"/>
    <n v="0"/>
    <n v="0"/>
    <n v="0"/>
    <n v="0"/>
    <n v="47"/>
    <s v="36-50"/>
    <n v="2664"/>
    <n v="0"/>
    <n v="1"/>
    <n v="0"/>
    <n v="0"/>
    <n v="0"/>
    <n v="0"/>
    <n v="1"/>
    <n v="0"/>
    <n v="0"/>
    <n v="43"/>
    <d v="2015-06-30T00:00:00"/>
    <n v="6"/>
    <s v="June"/>
    <n v="1"/>
    <s v="618,31814,Low income,27,Low spender,0.00084868296976174,1,0,73,35,3,20,4,1,20,2,2,0,3,9,0,0,1,0,0,0,0,47,36-50,2664,0,1,0,0,0,0,1,0,0,43"/>
    <m/>
    <m/>
    <m/>
    <m/>
  </r>
  <r>
    <n v="349"/>
    <n v="19419"/>
    <s v="Low income"/>
    <n v="52"/>
    <s v="Low spender"/>
    <n v="2.6777897935012103E-3"/>
    <n v="1"/>
    <n v="0"/>
    <n v="76"/>
    <n v="2"/>
    <n v="14"/>
    <n v="28"/>
    <n v="16"/>
    <n v="3"/>
    <n v="7"/>
    <n v="4"/>
    <n v="4"/>
    <n v="0"/>
    <n v="3"/>
    <n v="9"/>
    <n v="0"/>
    <x v="0"/>
    <n v="0"/>
    <n v="0"/>
    <n v="0"/>
    <n v="0"/>
    <n v="0"/>
    <n v="39"/>
    <s v="36-50"/>
    <n v="2755"/>
    <n v="0"/>
    <n v="1"/>
    <n v="0"/>
    <n v="0"/>
    <n v="0"/>
    <n v="0"/>
    <n v="1"/>
    <n v="0"/>
    <n v="0"/>
    <n v="56"/>
    <d v="2015-03-31T00:00:00"/>
    <n v="3"/>
    <s v="March"/>
    <n v="1"/>
    <s v="349,19419,Low income,52,Low spender,0.00267778979350121,1,0,76,2,14,28,16,3,7,4,4,0,3,9,0,0,0,0,0,0,0,39,36-50,2755,0,1,0,0,0,0,1,0,0,56"/>
    <m/>
    <m/>
    <m/>
    <m/>
  </r>
  <r>
    <n v="135"/>
    <n v="25965"/>
    <s v="Low income"/>
    <n v="1587"/>
    <s v="High spender"/>
    <n v="6.1120739456961296E-2"/>
    <n v="0"/>
    <n v="0"/>
    <n v="29"/>
    <n v="2"/>
    <n v="2"/>
    <n v="11"/>
    <n v="41"/>
    <n v="7"/>
    <n v="11"/>
    <n v="1"/>
    <n v="2"/>
    <n v="0"/>
    <n v="3"/>
    <n v="8"/>
    <n v="0"/>
    <x v="0"/>
    <n v="0"/>
    <n v="0"/>
    <n v="0"/>
    <n v="0"/>
    <n v="0"/>
    <n v="40"/>
    <s v="36-50"/>
    <n v="2819"/>
    <n v="0"/>
    <n v="1"/>
    <n v="0"/>
    <n v="0"/>
    <n v="0"/>
    <n v="0"/>
    <n v="0"/>
    <n v="0"/>
    <n v="0"/>
    <n v="52"/>
    <d v="2015-01-26T00:00:00"/>
    <n v="1"/>
    <s v="January"/>
    <n v="1"/>
    <s v="135,25965,Low income,1587,High spender,0.0611207394569613,0,0,29,2,2,11,41,7,11,1,2,0,3,8,0,0,0,0,0,0,0,40,36-50,2819,0,1,0,0,0,0,0,0,0,52"/>
    <m/>
    <m/>
    <m/>
    <m/>
  </r>
  <r>
    <n v="2188"/>
    <n v="33564"/>
    <s v="Low income"/>
    <n v="917"/>
    <s v="High spender"/>
    <n v="2.7320939101418185E-2"/>
    <n v="0"/>
    <n v="1"/>
    <n v="51"/>
    <n v="61"/>
    <n v="0"/>
    <n v="3"/>
    <n v="0"/>
    <n v="0"/>
    <n v="7"/>
    <n v="1"/>
    <n v="1"/>
    <n v="1"/>
    <n v="3"/>
    <n v="5"/>
    <n v="0"/>
    <x v="0"/>
    <n v="0"/>
    <n v="0"/>
    <n v="0"/>
    <n v="0"/>
    <n v="0"/>
    <n v="54"/>
    <s v="50-65"/>
    <n v="2164"/>
    <n v="0"/>
    <n v="0"/>
    <n v="0"/>
    <n v="1"/>
    <n v="0"/>
    <n v="0"/>
    <n v="0"/>
    <n v="1"/>
    <n v="0"/>
    <n v="57"/>
    <d v="2016-11-11T00:00:00"/>
    <n v="11"/>
    <s v="November"/>
    <n v="1"/>
    <s v="2188,33564,Low income,917,High spender,0.0273209391014182,0,1,51,61,0,3,0,0,7,1,1,1,3,5,0,0,0,0,0,0,0,54,50-65,2164,0,0,0,1,0,0,0,1,0,57"/>
    <m/>
    <m/>
    <m/>
    <m/>
  </r>
  <r>
    <n v="2177"/>
    <n v="50116"/>
    <s v="Low income"/>
    <n v="63"/>
    <s v="Low spender"/>
    <n v="1.2570835661265864E-3"/>
    <n v="1"/>
    <n v="1"/>
    <n v="68"/>
    <n v="54"/>
    <n v="0"/>
    <n v="10"/>
    <n v="0"/>
    <n v="0"/>
    <n v="2"/>
    <n v="2"/>
    <n v="1"/>
    <n v="0"/>
    <n v="4"/>
    <n v="5"/>
    <n v="0"/>
    <x v="0"/>
    <n v="0"/>
    <n v="1"/>
    <n v="0"/>
    <n v="0"/>
    <n v="0"/>
    <n v="63"/>
    <s v="50-65"/>
    <n v="2168"/>
    <n v="0"/>
    <n v="0"/>
    <n v="0"/>
    <n v="1"/>
    <n v="0"/>
    <n v="0"/>
    <n v="1"/>
    <n v="0"/>
    <n v="0"/>
    <n v="62"/>
    <d v="2016-11-07T00:00:00"/>
    <n v="11"/>
    <s v="November"/>
    <n v="1"/>
    <s v="2177,50116,Low income,63,Low spender,0.00125708356612659,1,1,68,54,0,10,0,0,2,2,1,0,4,5,0,0,0,1,0,0,0,63,50-65,2168,0,0,0,1,0,0,1,0,0,62"/>
    <m/>
    <m/>
    <m/>
    <m/>
  </r>
  <r>
    <n v="1752"/>
    <n v="33235"/>
    <s v="Low income"/>
    <n v="1032"/>
    <s v="High spender"/>
    <n v="3.1051602226568376E-2"/>
    <n v="1"/>
    <n v="0"/>
    <n v="71"/>
    <n v="45"/>
    <n v="0"/>
    <n v="16"/>
    <n v="2"/>
    <n v="1"/>
    <n v="6"/>
    <n v="1"/>
    <n v="3"/>
    <n v="0"/>
    <n v="3"/>
    <n v="7"/>
    <n v="0"/>
    <x v="0"/>
    <n v="0"/>
    <n v="0"/>
    <n v="0"/>
    <n v="0"/>
    <n v="0"/>
    <n v="34"/>
    <s v="24-35"/>
    <n v="2303"/>
    <n v="0"/>
    <n v="0"/>
    <n v="0"/>
    <n v="1"/>
    <n v="0"/>
    <n v="0"/>
    <n v="1"/>
    <n v="0"/>
    <n v="0"/>
    <n v="58"/>
    <d v="2016-06-25T00:00:00"/>
    <n v="6"/>
    <s v="June"/>
    <n v="1"/>
    <s v="1752,33235,Low income,1032,High spender,0.0310516022265684,1,0,71,45,0,16,2,1,6,1,3,0,3,7,0,0,0,0,0,0,0,34,24-35,2303,0,0,0,1,0,0,1,0,0,58"/>
    <m/>
    <m/>
    <m/>
    <m/>
  </r>
  <r>
    <n v="1663"/>
    <n v="35704"/>
    <s v="Low income"/>
    <n v="49"/>
    <s v="Low spender"/>
    <n v="1.3723952498319516E-3"/>
    <n v="1"/>
    <n v="1"/>
    <n v="54"/>
    <n v="30"/>
    <n v="9"/>
    <n v="12"/>
    <n v="2"/>
    <n v="11"/>
    <n v="30"/>
    <n v="3"/>
    <n v="2"/>
    <n v="0"/>
    <n v="4"/>
    <n v="4"/>
    <n v="0"/>
    <x v="0"/>
    <n v="0"/>
    <n v="0"/>
    <n v="0"/>
    <n v="0"/>
    <n v="0"/>
    <n v="68"/>
    <s v="66+"/>
    <n v="2336"/>
    <n v="0"/>
    <n v="1"/>
    <n v="0"/>
    <n v="0"/>
    <n v="0"/>
    <n v="0"/>
    <n v="1"/>
    <n v="0"/>
    <n v="0"/>
    <n v="34"/>
    <d v="2016-05-23T00:00:00"/>
    <n v="5"/>
    <s v="May"/>
    <n v="1"/>
    <s v="1663,35704,Low income,49,Low spender,0.00137239524983195,1,1,54,30,9,12,2,11,30,3,2,0,4,4,0,0,0,0,0,0,0,68,66+,2336,0,1,0,0,0,0,1,0,0,34"/>
    <m/>
    <m/>
    <m/>
    <m/>
  </r>
  <r>
    <n v="813"/>
    <n v="43815"/>
    <s v="Low income"/>
    <n v="24"/>
    <s v="Low spender"/>
    <n v="5.4775761725436498E-4"/>
    <n v="1"/>
    <n v="0"/>
    <n v="53"/>
    <n v="14"/>
    <n v="10"/>
    <n v="29"/>
    <n v="4"/>
    <n v="7"/>
    <n v="15"/>
    <n v="1"/>
    <n v="2"/>
    <n v="0"/>
    <n v="3"/>
    <n v="6"/>
    <n v="0"/>
    <x v="0"/>
    <n v="0"/>
    <n v="0"/>
    <n v="0"/>
    <n v="0"/>
    <n v="0"/>
    <n v="38"/>
    <s v="36-50"/>
    <n v="2609"/>
    <n v="0"/>
    <n v="1"/>
    <n v="0"/>
    <n v="0"/>
    <n v="0"/>
    <n v="0"/>
    <n v="0"/>
    <n v="1"/>
    <n v="0"/>
    <n v="49"/>
    <d v="2015-08-24T00:00:00"/>
    <n v="8"/>
    <s v="August"/>
    <n v="1"/>
    <s v="813,43815,Low income,24,Low spender,0.000547757617254365,1,0,53,14,10,29,4,7,15,1,2,0,3,6,0,0,0,0,0,0,0,38,36-50,2609,0,1,0,0,0,0,0,1,0,49"/>
    <m/>
    <m/>
    <m/>
    <m/>
  </r>
  <r>
    <n v="684"/>
    <n v="45759"/>
    <s v="Low income"/>
    <n v="85"/>
    <s v="Low spender"/>
    <n v="1.8575580760069057E-3"/>
    <n v="1"/>
    <n v="1"/>
    <n v="13"/>
    <n v="42"/>
    <n v="1"/>
    <n v="18"/>
    <n v="3"/>
    <n v="0"/>
    <n v="4"/>
    <n v="2"/>
    <n v="2"/>
    <n v="0"/>
    <n v="3"/>
    <n v="7"/>
    <n v="0"/>
    <x v="0"/>
    <n v="0"/>
    <n v="0"/>
    <n v="0"/>
    <n v="0"/>
    <n v="0"/>
    <n v="56"/>
    <s v="50-65"/>
    <n v="2650"/>
    <n v="0"/>
    <n v="1"/>
    <n v="0"/>
    <n v="0"/>
    <n v="0"/>
    <n v="0"/>
    <n v="0"/>
    <n v="0"/>
    <n v="1"/>
    <n v="60"/>
    <d v="2015-07-14T00:00:00"/>
    <n v="7"/>
    <s v="July"/>
    <n v="1"/>
    <s v="684,45759,Low income,85,Low spender,0.00185755807600691,1,1,13,42,1,18,3,0,4,2,2,0,3,7,0,0,0,0,0,0,0,56,50-65,2650,0,1,0,0,0,0,0,0,1,60"/>
    <m/>
    <m/>
    <m/>
    <m/>
  </r>
  <r>
    <n v="247"/>
    <n v="39684"/>
    <s v="Low income"/>
    <n v="43"/>
    <s v="Low spender"/>
    <n v="1.0835601249874005E-3"/>
    <n v="1"/>
    <n v="0"/>
    <n v="41"/>
    <n v="19"/>
    <n v="0"/>
    <n v="35"/>
    <n v="6"/>
    <n v="4"/>
    <n v="17"/>
    <n v="2"/>
    <n v="2"/>
    <n v="1"/>
    <n v="2"/>
    <n v="7"/>
    <n v="0"/>
    <x v="0"/>
    <n v="0"/>
    <n v="0"/>
    <n v="0"/>
    <n v="1"/>
    <n v="1"/>
    <n v="36"/>
    <s v="36-50"/>
    <n v="2784"/>
    <n v="0"/>
    <n v="0"/>
    <n v="1"/>
    <n v="0"/>
    <n v="0"/>
    <n v="0"/>
    <n v="0"/>
    <n v="0"/>
    <n v="1"/>
    <n v="47"/>
    <d v="2015-03-02T00:00:00"/>
    <n v="3"/>
    <s v="March"/>
    <n v="1"/>
    <s v="247,39684,Low income,43,Low spender,0.0010835601249874,1,0,41,19,0,35,6,4,17,2,2,1,2,7,0,0,0,0,0,1,1,36,36-50,2784,0,0,1,0,0,0,0,0,1,47"/>
    <m/>
    <m/>
    <m/>
    <m/>
  </r>
  <r>
    <n v="1921"/>
    <n v="37126"/>
    <s v="Low income"/>
    <n v="311"/>
    <s v="Low spender"/>
    <n v="8.3768787372730698E-3"/>
    <n v="1"/>
    <n v="0"/>
    <n v="9"/>
    <n v="45"/>
    <n v="3"/>
    <n v="9"/>
    <n v="4"/>
    <n v="4"/>
    <n v="7"/>
    <n v="1"/>
    <n v="1"/>
    <n v="2"/>
    <n v="2"/>
    <n v="6"/>
    <n v="0"/>
    <x v="0"/>
    <n v="1"/>
    <n v="0"/>
    <n v="0"/>
    <n v="0"/>
    <n v="1"/>
    <n v="49"/>
    <s v="36-50"/>
    <n v="2250"/>
    <n v="0"/>
    <n v="1"/>
    <n v="0"/>
    <n v="0"/>
    <n v="0"/>
    <n v="0"/>
    <n v="0"/>
    <n v="0"/>
    <n v="1"/>
    <n v="58"/>
    <d v="2016-08-17T00:00:00"/>
    <n v="8"/>
    <s v="August"/>
    <n v="1"/>
    <s v="1921,37126,Low income,311,Low spender,0.00837687873727307,1,0,9,45,3,9,4,4,7,1,1,2,2,6,0,0,1,0,0,0,1,49,36-50,2250,0,1,0,0,0,0,0,0,1,58"/>
    <m/>
    <m/>
    <m/>
    <m/>
  </r>
  <r>
    <n v="1777"/>
    <n v="28587"/>
    <s v="Low income"/>
    <n v="152"/>
    <s v="Low spender"/>
    <n v="5.3171021793122749E-3"/>
    <n v="1"/>
    <n v="0"/>
    <n v="42"/>
    <n v="22"/>
    <n v="4"/>
    <n v="17"/>
    <n v="12"/>
    <n v="10"/>
    <n v="13"/>
    <n v="3"/>
    <n v="2"/>
    <n v="0"/>
    <n v="4"/>
    <n v="6"/>
    <n v="0"/>
    <x v="0"/>
    <n v="0"/>
    <n v="0"/>
    <n v="0"/>
    <n v="0"/>
    <n v="0"/>
    <n v="42"/>
    <s v="36-50"/>
    <n v="2296"/>
    <n v="0"/>
    <n v="0"/>
    <n v="0"/>
    <n v="1"/>
    <n v="0"/>
    <n v="0"/>
    <n v="1"/>
    <n v="0"/>
    <n v="0"/>
    <n v="52"/>
    <d v="2016-07-02T00:00:00"/>
    <n v="7"/>
    <s v="July"/>
    <n v="1"/>
    <s v="1777,28587,Low income,152,Low spender,0.00531710217931227,1,0,42,22,4,17,12,10,13,3,2,0,4,6,0,0,0,0,0,0,0,42,36-50,2296,0,0,0,1,0,0,1,0,0,52"/>
    <m/>
    <m/>
    <m/>
    <m/>
  </r>
  <r>
    <n v="1404"/>
    <n v="44635"/>
    <s v="Low income"/>
    <n v="122"/>
    <s v="Low spender"/>
    <n v="2.7332810574661141E-3"/>
    <n v="1"/>
    <n v="1"/>
    <n v="25"/>
    <n v="56"/>
    <n v="0"/>
    <n v="9"/>
    <n v="0"/>
    <n v="0"/>
    <n v="3"/>
    <n v="2"/>
    <n v="2"/>
    <n v="0"/>
    <n v="3"/>
    <n v="7"/>
    <n v="0"/>
    <x v="0"/>
    <n v="0"/>
    <n v="0"/>
    <n v="0"/>
    <n v="0"/>
    <n v="0"/>
    <n v="49"/>
    <s v="36-50"/>
    <n v="2420"/>
    <n v="1"/>
    <n v="0"/>
    <n v="0"/>
    <n v="0"/>
    <n v="0"/>
    <n v="0"/>
    <n v="0"/>
    <n v="1"/>
    <n v="0"/>
    <n v="62"/>
    <d v="2016-02-29T00:00:00"/>
    <n v="2"/>
    <s v="February"/>
    <n v="1"/>
    <s v="1404,44635,Low income,122,Low spender,0.00273328105746611,1,1,25,56,0,9,0,0,3,2,2,0,3,7,0,0,0,0,0,0,0,49,36-50,2420,1,0,0,0,0,0,0,1,0,62"/>
    <m/>
    <m/>
    <m/>
    <m/>
  </r>
  <r>
    <n v="1296"/>
    <n v="33996"/>
    <s v="Low income"/>
    <n v="1030"/>
    <s v="High spender"/>
    <n v="3.0297682080244734E-2"/>
    <n v="0"/>
    <n v="0"/>
    <n v="46"/>
    <n v="40"/>
    <n v="2"/>
    <n v="15"/>
    <n v="8"/>
    <n v="0"/>
    <n v="6"/>
    <n v="1"/>
    <n v="1"/>
    <n v="1"/>
    <n v="3"/>
    <n v="4"/>
    <n v="0"/>
    <x v="0"/>
    <n v="0"/>
    <n v="0"/>
    <n v="0"/>
    <n v="0"/>
    <n v="0"/>
    <n v="31"/>
    <s v="24-35"/>
    <n v="2450"/>
    <n v="0"/>
    <n v="0"/>
    <n v="1"/>
    <n v="0"/>
    <n v="0"/>
    <n v="0"/>
    <n v="0"/>
    <n v="0"/>
    <n v="1"/>
    <n v="59"/>
    <d v="2016-01-30T00:00:00"/>
    <n v="1"/>
    <s v="January"/>
    <n v="1"/>
    <s v="1296,33996,Low income,1030,High spender,0.0302976820802447,0,0,46,40,2,15,8,0,6,1,1,1,3,4,0,0,0,0,0,0,0,31,24-35,2450,0,0,1,0,0,0,0,0,1,59"/>
    <m/>
    <m/>
    <m/>
    <m/>
  </r>
  <r>
    <n v="1712"/>
    <n v="33228"/>
    <s v="Low income"/>
    <n v="381"/>
    <s v="Low spender"/>
    <n v="1.1466233297219212E-2"/>
    <n v="1"/>
    <n v="0"/>
    <n v="28"/>
    <n v="22"/>
    <n v="2"/>
    <n v="31"/>
    <n v="7"/>
    <n v="4"/>
    <n v="5"/>
    <n v="1"/>
    <n v="2"/>
    <n v="0"/>
    <n v="3"/>
    <n v="7"/>
    <n v="0"/>
    <x v="0"/>
    <n v="0"/>
    <n v="0"/>
    <n v="0"/>
    <n v="0"/>
    <n v="0"/>
    <n v="40"/>
    <s v="36-50"/>
    <n v="2316"/>
    <n v="0"/>
    <n v="1"/>
    <n v="0"/>
    <n v="0"/>
    <n v="0"/>
    <n v="0"/>
    <n v="1"/>
    <n v="0"/>
    <n v="0"/>
    <n v="61"/>
    <d v="2016-06-12T00:00:00"/>
    <n v="6"/>
    <s v="June"/>
    <n v="1"/>
    <s v="1712,33228,Low income,381,Low spender,0.0114662332972192,1,0,28,22,2,31,7,4,5,1,2,0,3,7,0,0,0,0,0,0,0,40,36-50,2316,0,1,0,0,0,0,1,0,0,61"/>
    <m/>
    <m/>
    <m/>
    <m/>
  </r>
  <r>
    <n v="1457"/>
    <n v="36301"/>
    <s v="Low income"/>
    <n v="388"/>
    <s v="Low spender"/>
    <n v="1.068841078758161E-2"/>
    <n v="1"/>
    <n v="0"/>
    <n v="53"/>
    <n v="11"/>
    <n v="12"/>
    <n v="35"/>
    <n v="3"/>
    <n v="5"/>
    <n v="12"/>
    <n v="1"/>
    <n v="3"/>
    <n v="0"/>
    <n v="3"/>
    <n v="7"/>
    <n v="0"/>
    <x v="0"/>
    <n v="0"/>
    <n v="0"/>
    <n v="0"/>
    <n v="0"/>
    <n v="0"/>
    <n v="44"/>
    <s v="36-50"/>
    <n v="2406"/>
    <n v="0"/>
    <n v="0"/>
    <n v="0"/>
    <n v="1"/>
    <n v="0"/>
    <n v="1"/>
    <n v="0"/>
    <n v="0"/>
    <n v="0"/>
    <n v="54"/>
    <d v="2016-03-14T00:00:00"/>
    <n v="3"/>
    <s v="March"/>
    <n v="1"/>
    <s v="1457,36301,Low income,388,Low spender,0.0106884107875816,1,0,53,11,12,35,3,5,12,1,3,0,3,7,0,0,0,0,0,0,0,44,36-50,2406,0,0,0,1,0,1,0,0,0,54"/>
    <m/>
    <m/>
    <m/>
    <m/>
  </r>
  <r>
    <n v="1288"/>
    <n v="33039"/>
    <s v="Low income"/>
    <n v="149"/>
    <s v="Low spender"/>
    <n v="4.5098217258391594E-3"/>
    <n v="1"/>
    <n v="0"/>
    <n v="4"/>
    <n v="30"/>
    <n v="8"/>
    <n v="12"/>
    <n v="8"/>
    <n v="8"/>
    <n v="12"/>
    <n v="1"/>
    <n v="2"/>
    <n v="0"/>
    <n v="4"/>
    <n v="5"/>
    <n v="0"/>
    <x v="0"/>
    <n v="0"/>
    <n v="0"/>
    <n v="0"/>
    <n v="0"/>
    <n v="0"/>
    <n v="42"/>
    <s v="36-50"/>
    <n v="2452"/>
    <n v="0"/>
    <n v="1"/>
    <n v="0"/>
    <n v="0"/>
    <n v="0"/>
    <n v="0"/>
    <n v="1"/>
    <n v="0"/>
    <n v="0"/>
    <n v="54"/>
    <d v="2016-01-28T00:00:00"/>
    <n v="1"/>
    <s v="January"/>
    <n v="1"/>
    <s v="1288,33039,Low income,149,Low spender,0.00450982172583916,1,0,4,30,8,12,8,8,12,1,2,0,4,5,0,0,0,0,0,0,0,42,36-50,2452,0,1,0,0,0,0,1,0,0,54"/>
    <m/>
    <m/>
    <m/>
    <m/>
  </r>
  <r>
    <n v="1087"/>
    <n v="21024"/>
    <s v="Low income"/>
    <n v="1698"/>
    <s v="High spender"/>
    <n v="8.0764840182648401E-2"/>
    <n v="0"/>
    <n v="0"/>
    <n v="89"/>
    <n v="36"/>
    <n v="4"/>
    <n v="18"/>
    <n v="6"/>
    <n v="2"/>
    <n v="18"/>
    <n v="1"/>
    <n v="2"/>
    <n v="0"/>
    <n v="4"/>
    <n v="7"/>
    <n v="0"/>
    <x v="0"/>
    <n v="0"/>
    <n v="0"/>
    <n v="0"/>
    <n v="0"/>
    <n v="0"/>
    <n v="44"/>
    <s v="36-50"/>
    <n v="2519"/>
    <n v="0"/>
    <n v="0"/>
    <n v="0"/>
    <n v="1"/>
    <n v="0"/>
    <n v="0"/>
    <n v="0"/>
    <n v="1"/>
    <n v="0"/>
    <n v="48"/>
    <d v="2015-11-22T00:00:00"/>
    <n v="11"/>
    <s v="November"/>
    <n v="1"/>
    <s v="1087,21024,Low income,1698,High spender,0.0807648401826484,0,0,89,36,4,18,6,2,18,1,2,0,4,7,0,0,0,0,0,0,0,44,36-50,2519,0,0,0,1,0,0,0,1,0,48"/>
    <m/>
    <m/>
    <m/>
    <m/>
  </r>
  <r>
    <n v="895"/>
    <n v="28164"/>
    <s v="Low income"/>
    <n v="43"/>
    <s v="Low spender"/>
    <n v="1.5267717653742365E-3"/>
    <n v="1"/>
    <n v="0"/>
    <n v="23"/>
    <n v="3"/>
    <n v="18"/>
    <n v="26"/>
    <n v="11"/>
    <n v="8"/>
    <n v="12"/>
    <n v="3"/>
    <n v="2"/>
    <n v="0"/>
    <n v="4"/>
    <n v="7"/>
    <n v="0"/>
    <x v="0"/>
    <n v="0"/>
    <n v="0"/>
    <n v="0"/>
    <n v="0"/>
    <n v="0"/>
    <n v="50"/>
    <s v="36-50"/>
    <n v="2580"/>
    <n v="0"/>
    <n v="1"/>
    <n v="0"/>
    <n v="0"/>
    <n v="0"/>
    <n v="0"/>
    <n v="1"/>
    <n v="0"/>
    <n v="0"/>
    <n v="54"/>
    <d v="2015-09-22T00:00:00"/>
    <n v="9"/>
    <s v="September"/>
    <n v="1"/>
    <s v="895,28164,Low income,43,Low spender,0.00152677176537424,1,0,23,3,18,26,11,8,12,3,2,0,4,7,0,0,0,0,0,0,0,50,36-50,2580,0,1,0,0,0,0,1,0,0,54"/>
    <m/>
    <m/>
    <m/>
    <m/>
  </r>
  <r>
    <n v="357"/>
    <n v="15716"/>
    <s v="Low income"/>
    <n v="154"/>
    <s v="Low spender"/>
    <n v="9.7989310257062864E-3"/>
    <n v="1"/>
    <n v="0"/>
    <n v="8"/>
    <n v="16"/>
    <n v="5"/>
    <n v="30"/>
    <n v="8"/>
    <n v="7"/>
    <n v="26"/>
    <n v="3"/>
    <n v="3"/>
    <n v="0"/>
    <n v="4"/>
    <n v="8"/>
    <n v="0"/>
    <x v="0"/>
    <n v="0"/>
    <n v="0"/>
    <n v="0"/>
    <n v="1"/>
    <n v="0"/>
    <n v="32"/>
    <s v="24-35"/>
    <n v="2753"/>
    <n v="0"/>
    <n v="1"/>
    <n v="0"/>
    <n v="0"/>
    <n v="0"/>
    <n v="1"/>
    <n v="0"/>
    <n v="0"/>
    <n v="0"/>
    <n v="40"/>
    <d v="2015-04-02T00:00:00"/>
    <n v="4"/>
    <s v="April"/>
    <n v="1"/>
    <s v="357,15716,Low income,154,Low spender,0.00979893102570629,1,0,8,16,5,30,8,7,26,3,3,0,4,8,0,0,0,0,0,1,0,32,24-35,2753,0,1,0,0,0,1,0,0,0,40"/>
    <m/>
    <m/>
    <m/>
    <m/>
  </r>
  <r>
    <n v="5"/>
    <n v="7500"/>
    <s v="Low income"/>
    <n v="538"/>
    <s v="Low spender"/>
    <n v="7.173333333333333E-2"/>
    <n v="1"/>
    <n v="0"/>
    <n v="98"/>
    <n v="5"/>
    <n v="17"/>
    <n v="17"/>
    <n v="13"/>
    <n v="14"/>
    <n v="34"/>
    <n v="4"/>
    <n v="2"/>
    <n v="1"/>
    <n v="3"/>
    <n v="9"/>
    <n v="0"/>
    <x v="0"/>
    <n v="0"/>
    <n v="0"/>
    <n v="0"/>
    <n v="0"/>
    <n v="0"/>
    <n v="35"/>
    <s v="24-35"/>
    <n v="2856"/>
    <n v="0"/>
    <n v="0"/>
    <n v="0"/>
    <n v="1"/>
    <n v="0"/>
    <n v="1"/>
    <n v="0"/>
    <n v="0"/>
    <n v="0"/>
    <n v="32"/>
    <d v="2014-12-20T00:00:00"/>
    <n v="12"/>
    <s v="December"/>
    <n v="1"/>
    <s v="5,7500,Low income,538,Low spender,0.0717333333333333,1,0,98,5,17,17,13,14,34,4,2,1,3,9,0,0,0,0,0,0,0,35,24-35,2856,0,0,0,1,0,1,0,0,0,32"/>
    <m/>
    <m/>
    <m/>
    <m/>
  </r>
  <r>
    <n v="2133"/>
    <n v="36927"/>
    <s v="Low income"/>
    <n v="350"/>
    <s v="Low spender"/>
    <n v="9.4781596122078694E-3"/>
    <n v="1"/>
    <n v="1"/>
    <n v="46"/>
    <n v="51"/>
    <n v="0"/>
    <n v="16"/>
    <n v="0"/>
    <n v="0"/>
    <n v="4"/>
    <n v="2"/>
    <n v="3"/>
    <n v="0"/>
    <n v="3"/>
    <n v="8"/>
    <n v="0"/>
    <x v="0"/>
    <n v="0"/>
    <n v="0"/>
    <n v="0"/>
    <n v="0"/>
    <n v="0"/>
    <n v="65"/>
    <s v="50-65"/>
    <n v="2186"/>
    <n v="0"/>
    <n v="0"/>
    <n v="1"/>
    <n v="0"/>
    <n v="0"/>
    <n v="0"/>
    <n v="0"/>
    <n v="1"/>
    <n v="0"/>
    <n v="63"/>
    <d v="2016-10-20T00:00:00"/>
    <n v="10"/>
    <s v="October"/>
    <n v="1"/>
    <s v="2133,36927,Low income,350,Low spender,0.00947815961220787,1,1,46,51,0,16,0,0,4,2,3,0,3,8,0,0,0,0,0,0,0,65,50-65,2186,0,0,1,0,0,0,0,1,0,63"/>
    <m/>
    <m/>
    <m/>
    <m/>
  </r>
  <r>
    <n v="1986"/>
    <n v="58401"/>
    <s v="High income"/>
    <n v="494"/>
    <s v="Low spender"/>
    <n v="8.4587592678207566E-3"/>
    <n v="0"/>
    <n v="1"/>
    <n v="55"/>
    <n v="10"/>
    <n v="0"/>
    <n v="11"/>
    <n v="17"/>
    <n v="29"/>
    <n v="29"/>
    <n v="1"/>
    <n v="1"/>
    <n v="2"/>
    <n v="2"/>
    <n v="4"/>
    <n v="0"/>
    <x v="0"/>
    <n v="0"/>
    <n v="0"/>
    <n v="0"/>
    <n v="0"/>
    <n v="0"/>
    <n v="60"/>
    <s v="50-65"/>
    <n v="2229"/>
    <n v="1"/>
    <n v="0"/>
    <n v="0"/>
    <n v="0"/>
    <n v="0"/>
    <n v="0"/>
    <n v="1"/>
    <n v="0"/>
    <n v="0"/>
    <n v="38"/>
    <d v="2016-09-07T00:00:00"/>
    <n v="9"/>
    <s v="September"/>
    <n v="1"/>
    <s v="1986,58401,High income,494,Low spender,0.00845875926782076,0,1,55,10,0,11,17,29,29,1,1,2,2,4,0,0,0,0,0,0,0,60,50-65,2229,1,0,0,0,0,0,1,0,0,38"/>
    <m/>
    <m/>
    <m/>
    <m/>
  </r>
  <r>
    <n v="1975"/>
    <n v="36273"/>
    <s v="Low income"/>
    <n v="38"/>
    <s v="Low spender"/>
    <n v="1.0476111708433271E-3"/>
    <n v="1"/>
    <n v="0"/>
    <n v="80"/>
    <n v="29"/>
    <n v="3"/>
    <n v="30"/>
    <n v="3"/>
    <n v="2"/>
    <n v="9"/>
    <n v="2"/>
    <n v="3"/>
    <n v="0"/>
    <n v="3"/>
    <n v="6"/>
    <n v="0"/>
    <x v="0"/>
    <n v="0"/>
    <n v="0"/>
    <n v="0"/>
    <n v="0"/>
    <n v="0"/>
    <n v="43"/>
    <s v="36-50"/>
    <n v="2233"/>
    <n v="0"/>
    <n v="0"/>
    <n v="1"/>
    <n v="0"/>
    <n v="0"/>
    <n v="0"/>
    <n v="0"/>
    <n v="1"/>
    <n v="0"/>
    <n v="58"/>
    <d v="2016-09-03T00:00:00"/>
    <n v="9"/>
    <s v="September"/>
    <n v="1"/>
    <s v="1975,36273,Low income,38,Low spender,0.00104761117084333,1,0,80,29,3,30,3,2,9,2,3,0,3,6,0,0,0,0,0,0,0,43,36-50,2233,0,0,1,0,0,0,0,1,0,58"/>
    <m/>
    <m/>
    <m/>
    <m/>
  </r>
  <r>
    <n v="1909"/>
    <n v="31928"/>
    <s v="Low income"/>
    <n v="120"/>
    <s v="Low spender"/>
    <n v="3.7584565271861687E-3"/>
    <n v="1"/>
    <n v="0"/>
    <n v="5"/>
    <n v="33"/>
    <n v="4"/>
    <n v="24"/>
    <n v="4"/>
    <n v="2"/>
    <n v="5"/>
    <n v="2"/>
    <n v="3"/>
    <n v="0"/>
    <n v="4"/>
    <n v="7"/>
    <n v="0"/>
    <x v="0"/>
    <n v="0"/>
    <n v="0"/>
    <n v="0"/>
    <n v="0"/>
    <n v="0"/>
    <n v="31"/>
    <s v="24-35"/>
    <n v="2252"/>
    <n v="0"/>
    <n v="0"/>
    <n v="0"/>
    <n v="1"/>
    <n v="0"/>
    <n v="0"/>
    <n v="1"/>
    <n v="0"/>
    <n v="0"/>
    <n v="62"/>
    <d v="2016-08-15T00:00:00"/>
    <n v="8"/>
    <s v="August"/>
    <n v="1"/>
    <s v="1909,31928,Low income,120,Low spender,0.00375845652718617,1,0,5,33,4,24,4,2,5,2,3,0,4,7,0,0,0,0,0,0,0,31,24-35,2252,0,0,0,1,0,0,1,0,0,62"/>
    <m/>
    <m/>
    <m/>
    <m/>
  </r>
  <r>
    <n v="1316"/>
    <n v="47472"/>
    <s v="Low income"/>
    <n v="1473"/>
    <s v="High spender"/>
    <n v="3.1028816986855411E-2"/>
    <n v="1"/>
    <n v="1"/>
    <n v="39"/>
    <n v="56"/>
    <n v="0"/>
    <n v="11"/>
    <n v="0"/>
    <n v="0"/>
    <n v="8"/>
    <n v="2"/>
    <n v="2"/>
    <n v="0"/>
    <n v="4"/>
    <n v="5"/>
    <n v="0"/>
    <x v="0"/>
    <n v="0"/>
    <n v="0"/>
    <n v="0"/>
    <n v="0"/>
    <n v="0"/>
    <n v="54"/>
    <s v="50-65"/>
    <n v="2445"/>
    <n v="0"/>
    <n v="0"/>
    <n v="0"/>
    <n v="1"/>
    <n v="0"/>
    <n v="0"/>
    <n v="0"/>
    <n v="0"/>
    <n v="1"/>
    <n v="59"/>
    <d v="2016-02-04T00:00:00"/>
    <n v="2"/>
    <s v="February"/>
    <n v="1"/>
    <s v="1316,47472,Low income,1473,High spender,0.0310288169868554,1,1,39,56,0,11,0,0,8,2,2,0,4,5,0,0,0,0,0,0,0,54,50-65,2445,0,0,0,1,0,0,0,0,1,59"/>
    <m/>
    <m/>
    <m/>
    <m/>
  </r>
  <r>
    <n v="1091"/>
    <n v="48985"/>
    <s v="Low income"/>
    <n v="851"/>
    <s v="High spender"/>
    <n v="1.7372665101561702E-2"/>
    <n v="0"/>
    <n v="1"/>
    <n v="13"/>
    <n v="19"/>
    <n v="13"/>
    <n v="18"/>
    <n v="10"/>
    <n v="7"/>
    <n v="8"/>
    <n v="1"/>
    <n v="1"/>
    <n v="1"/>
    <n v="3"/>
    <n v="3"/>
    <n v="0"/>
    <x v="0"/>
    <n v="0"/>
    <n v="0"/>
    <n v="0"/>
    <n v="0"/>
    <n v="0"/>
    <n v="52"/>
    <s v="50-65"/>
    <n v="2518"/>
    <n v="0"/>
    <n v="1"/>
    <n v="0"/>
    <n v="0"/>
    <n v="0"/>
    <n v="1"/>
    <n v="0"/>
    <n v="0"/>
    <n v="0"/>
    <n v="59"/>
    <d v="2015-11-23T00:00:00"/>
    <n v="11"/>
    <s v="November"/>
    <n v="1"/>
    <s v="1091,48985,Low income,851,High spender,0.0173726651015617,0,1,13,19,13,18,10,7,8,1,1,1,3,3,0,0,0,0,0,0,0,52,50-65,2518,0,1,0,0,0,1,0,0,0,59"/>
    <m/>
    <m/>
    <m/>
    <m/>
  </r>
  <r>
    <n v="1035"/>
    <n v="41473"/>
    <s v="Low income"/>
    <n v="1188"/>
    <s v="High spender"/>
    <n v="2.864514262291129E-2"/>
    <n v="1"/>
    <n v="0"/>
    <n v="80"/>
    <n v="21"/>
    <n v="8"/>
    <n v="20"/>
    <n v="15"/>
    <n v="3"/>
    <n v="9"/>
    <n v="1"/>
    <n v="2"/>
    <n v="0"/>
    <n v="3"/>
    <n v="7"/>
    <n v="0"/>
    <x v="0"/>
    <n v="0"/>
    <n v="0"/>
    <n v="0"/>
    <n v="0"/>
    <n v="0"/>
    <n v="35"/>
    <s v="24-35"/>
    <n v="2534"/>
    <n v="0"/>
    <n v="0"/>
    <n v="1"/>
    <n v="0"/>
    <n v="0"/>
    <n v="1"/>
    <n v="0"/>
    <n v="0"/>
    <n v="0"/>
    <n v="58"/>
    <d v="2015-11-07T00:00:00"/>
    <n v="11"/>
    <s v="November"/>
    <n v="1"/>
    <s v="1035,41473,Low income,1188,High spender,0.0286451426229113,1,0,80,21,8,20,15,3,9,1,2,0,3,7,0,0,0,0,0,0,0,35,24-35,2534,0,0,1,0,0,1,0,0,0,58"/>
    <m/>
    <m/>
    <m/>
    <m/>
  </r>
  <r>
    <n v="782"/>
    <n v="38680"/>
    <s v="Low income"/>
    <n v="956"/>
    <s v="High spender"/>
    <n v="2.4715615305067218E-2"/>
    <n v="1"/>
    <n v="0"/>
    <n v="97"/>
    <n v="11"/>
    <n v="0"/>
    <n v="36"/>
    <n v="15"/>
    <n v="5"/>
    <n v="12"/>
    <n v="1"/>
    <n v="2"/>
    <n v="0"/>
    <n v="3"/>
    <n v="7"/>
    <n v="0"/>
    <x v="0"/>
    <n v="0"/>
    <n v="0"/>
    <n v="0"/>
    <n v="0"/>
    <n v="0"/>
    <n v="36"/>
    <s v="36-50"/>
    <n v="2617"/>
    <n v="0"/>
    <n v="1"/>
    <n v="0"/>
    <n v="0"/>
    <n v="0"/>
    <n v="0"/>
    <n v="1"/>
    <n v="0"/>
    <n v="0"/>
    <n v="55"/>
    <d v="2015-08-16T00:00:00"/>
    <n v="8"/>
    <s v="August"/>
    <n v="1"/>
    <s v="782,38680,Low income,956,High spender,0.0247156153050672,1,0,97,11,0,36,15,5,12,1,2,0,3,7,0,0,0,0,0,0,0,36,36-50,2617,0,1,0,0,0,0,1,0,0,55"/>
    <m/>
    <m/>
    <m/>
    <m/>
  </r>
  <r>
    <n v="654"/>
    <n v="18929"/>
    <s v="Low income"/>
    <n v="153"/>
    <s v="Low spender"/>
    <n v="8.0828358603201433E-3"/>
    <n v="0"/>
    <n v="0"/>
    <n v="15"/>
    <n v="32"/>
    <n v="0"/>
    <n v="8"/>
    <n v="23"/>
    <n v="4"/>
    <n v="18"/>
    <n v="1"/>
    <n v="1"/>
    <n v="0"/>
    <n v="4"/>
    <n v="6"/>
    <n v="0"/>
    <x v="0"/>
    <n v="0"/>
    <n v="0"/>
    <n v="0"/>
    <n v="0"/>
    <n v="0"/>
    <n v="30"/>
    <s v="24-35"/>
    <n v="2657"/>
    <n v="0"/>
    <n v="1"/>
    <n v="0"/>
    <n v="0"/>
    <n v="0"/>
    <n v="0"/>
    <n v="1"/>
    <n v="0"/>
    <n v="0"/>
    <n v="49"/>
    <d v="2015-07-07T00:00:00"/>
    <n v="7"/>
    <s v="July"/>
    <n v="1"/>
    <s v="654,18929,Low income,153,Low spender,0.00808283586032014,0,0,15,32,0,8,23,4,18,1,1,0,4,6,0,0,0,0,0,0,0,30,24-35,2657,0,1,0,0,0,0,1,0,0,49"/>
    <m/>
    <m/>
    <m/>
    <m/>
  </r>
  <r>
    <n v="599"/>
    <n v="36997"/>
    <s v="Low income"/>
    <n v="1029"/>
    <s v="High spender"/>
    <n v="2.7813065924264128E-2"/>
    <n v="1"/>
    <n v="1"/>
    <n v="72"/>
    <n v="43"/>
    <n v="4"/>
    <n v="12"/>
    <n v="8"/>
    <n v="0"/>
    <n v="27"/>
    <n v="5"/>
    <n v="2"/>
    <n v="1"/>
    <n v="4"/>
    <n v="5"/>
    <n v="0"/>
    <x v="0"/>
    <n v="0"/>
    <n v="0"/>
    <n v="0"/>
    <n v="0"/>
    <n v="0"/>
    <n v="52"/>
    <s v="50-65"/>
    <n v="2672"/>
    <n v="1"/>
    <n v="0"/>
    <n v="0"/>
    <n v="0"/>
    <n v="0"/>
    <n v="0"/>
    <n v="1"/>
    <n v="0"/>
    <n v="0"/>
    <n v="40"/>
    <d v="2015-06-22T00:00:00"/>
    <n v="6"/>
    <s v="June"/>
    <n v="1"/>
    <s v="599,36997,Low income,1029,High spender,0.0278130659242641,1,1,72,43,4,12,8,0,27,5,2,1,4,5,0,0,0,0,0,0,0,52,50-65,2672,1,0,0,0,0,0,1,0,0,40"/>
    <m/>
    <m/>
    <m/>
    <m/>
  </r>
  <r>
    <n v="590"/>
    <n v="31158"/>
    <s v="Low income"/>
    <n v="460"/>
    <s v="Low spender"/>
    <n v="1.4763463636947173E-2"/>
    <n v="1"/>
    <n v="0"/>
    <n v="62"/>
    <n v="25"/>
    <n v="6"/>
    <n v="16"/>
    <n v="20"/>
    <n v="0"/>
    <n v="5"/>
    <n v="2"/>
    <n v="2"/>
    <n v="0"/>
    <n v="3"/>
    <n v="8"/>
    <n v="0"/>
    <x v="0"/>
    <n v="0"/>
    <n v="0"/>
    <n v="0"/>
    <n v="0"/>
    <n v="0"/>
    <n v="35"/>
    <s v="24-35"/>
    <n v="2677"/>
    <n v="0"/>
    <n v="1"/>
    <n v="0"/>
    <n v="0"/>
    <n v="0"/>
    <n v="0"/>
    <n v="1"/>
    <n v="0"/>
    <n v="0"/>
    <n v="62"/>
    <d v="2015-06-17T00:00:00"/>
    <n v="6"/>
    <s v="June"/>
    <n v="1"/>
    <s v="590,31158,Low income,460,Low spender,0.0147634636369472,1,0,62,25,6,16,20,0,5,2,2,0,3,8,0,0,0,0,0,0,0,35,24-35,2677,0,1,0,0,0,0,1,0,0,62"/>
    <m/>
    <m/>
    <m/>
    <m/>
  </r>
  <r>
    <n v="355"/>
    <n v="27242"/>
    <s v="Low income"/>
    <n v="1028"/>
    <s v="High spender"/>
    <n v="3.7735849056603772E-2"/>
    <n v="1"/>
    <n v="0"/>
    <n v="2"/>
    <n v="3"/>
    <n v="17"/>
    <n v="26"/>
    <n v="20"/>
    <n v="1"/>
    <n v="39"/>
    <n v="2"/>
    <n v="2"/>
    <n v="0"/>
    <n v="3"/>
    <n v="9"/>
    <n v="0"/>
    <x v="0"/>
    <n v="0"/>
    <n v="0"/>
    <n v="0"/>
    <n v="0"/>
    <n v="1"/>
    <n v="50"/>
    <s v="36-50"/>
    <n v="2754"/>
    <n v="0"/>
    <n v="0"/>
    <n v="1"/>
    <n v="0"/>
    <n v="0"/>
    <n v="0"/>
    <n v="1"/>
    <n v="0"/>
    <n v="0"/>
    <n v="28"/>
    <d v="2015-04-01T00:00:00"/>
    <n v="4"/>
    <s v="April"/>
    <n v="1"/>
    <s v="355,27242,Low income,1028,High spender,0.0377358490566038,1,0,2,3,17,26,20,1,39,2,2,0,3,9,0,0,0,0,0,0,1,50,36-50,2754,0,0,1,0,0,0,1,0,0,28"/>
    <m/>
    <m/>
    <m/>
    <m/>
  </r>
  <r>
    <n v="105"/>
    <n v="27213"/>
    <s v="Low income"/>
    <n v="182"/>
    <s v="Low spender"/>
    <n v="6.6879800095542572E-3"/>
    <n v="1"/>
    <n v="0"/>
    <n v="19"/>
    <n v="19"/>
    <n v="3"/>
    <n v="26"/>
    <n v="10"/>
    <n v="9"/>
    <n v="3"/>
    <n v="3"/>
    <n v="2"/>
    <n v="0"/>
    <n v="4"/>
    <n v="8"/>
    <n v="0"/>
    <x v="0"/>
    <n v="0"/>
    <n v="0"/>
    <n v="0"/>
    <n v="0"/>
    <n v="1"/>
    <n v="48"/>
    <s v="36-50"/>
    <n v="2827"/>
    <n v="0"/>
    <n v="0"/>
    <n v="1"/>
    <n v="0"/>
    <n v="0"/>
    <n v="0"/>
    <n v="0"/>
    <n v="0"/>
    <n v="1"/>
    <n v="64"/>
    <d v="2015-01-18T00:00:00"/>
    <n v="1"/>
    <s v="January"/>
    <n v="1"/>
    <s v="105,27213,Low income,182,Low spender,0.00668798000955426,1,0,19,19,3,26,10,9,3,3,2,0,4,8,0,0,0,0,0,0,1,48,36-50,2827,0,0,1,0,0,0,0,0,1,64"/>
    <m/>
    <m/>
    <m/>
    <m/>
  </r>
  <r>
    <n v="1875"/>
    <n v="43050"/>
    <s v="Low income"/>
    <n v="964"/>
    <s v="High spender"/>
    <n v="2.2392566782810687E-2"/>
    <n v="1"/>
    <n v="0"/>
    <n v="10"/>
    <n v="30"/>
    <n v="5"/>
    <n v="24"/>
    <n v="6"/>
    <n v="3"/>
    <n v="8"/>
    <n v="2"/>
    <n v="2"/>
    <n v="0"/>
    <n v="4"/>
    <n v="5"/>
    <n v="0"/>
    <x v="0"/>
    <n v="0"/>
    <n v="0"/>
    <n v="0"/>
    <n v="0"/>
    <n v="0"/>
    <n v="47"/>
    <s v="36-50"/>
    <n v="2262"/>
    <n v="0"/>
    <n v="1"/>
    <n v="0"/>
    <n v="0"/>
    <n v="0"/>
    <n v="1"/>
    <n v="0"/>
    <n v="0"/>
    <n v="0"/>
    <n v="60"/>
    <d v="2016-08-05T00:00:00"/>
    <n v="8"/>
    <s v="August"/>
    <n v="1"/>
    <s v="1875,43050,Low income,964,High spender,0.0223925667828107,1,0,10,30,5,24,6,3,8,2,2,0,4,5,0,0,0,0,0,0,0,47,36-50,2262,0,1,0,0,0,1,0,0,0,60"/>
    <m/>
    <m/>
    <m/>
    <m/>
  </r>
  <r>
    <n v="1236"/>
    <n v="28647"/>
    <s v="Low income"/>
    <n v="2262"/>
    <s v="High spender"/>
    <n v="7.8961147764163783E-2"/>
    <n v="1"/>
    <n v="0"/>
    <n v="54"/>
    <n v="19"/>
    <n v="8"/>
    <n v="29"/>
    <n v="0"/>
    <n v="12"/>
    <n v="26"/>
    <n v="1"/>
    <n v="2"/>
    <n v="2"/>
    <n v="2"/>
    <n v="7"/>
    <n v="0"/>
    <x v="0"/>
    <n v="1"/>
    <n v="0"/>
    <n v="0"/>
    <n v="0"/>
    <n v="1"/>
    <n v="42"/>
    <s v="36-50"/>
    <n v="2471"/>
    <n v="0"/>
    <n v="0"/>
    <n v="1"/>
    <n v="0"/>
    <n v="0"/>
    <n v="0"/>
    <n v="1"/>
    <n v="0"/>
    <n v="0"/>
    <n v="42"/>
    <d v="2016-01-09T00:00:00"/>
    <n v="1"/>
    <s v="January"/>
    <n v="1"/>
    <s v="1236,28647,Low income,2262,High spender,0.0789611477641638,1,0,54,19,8,29,0,12,26,1,2,2,2,7,0,0,1,0,0,0,1,42,36-50,2471,0,0,1,0,0,0,1,0,0,42"/>
    <m/>
    <m/>
    <m/>
    <m/>
  </r>
  <r>
    <n v="1218"/>
    <n v="33419"/>
    <s v="Low income"/>
    <n v="67"/>
    <s v="Low spender"/>
    <n v="2.0048475418175289E-3"/>
    <n v="0"/>
    <n v="1"/>
    <n v="76"/>
    <n v="56"/>
    <n v="0"/>
    <n v="12"/>
    <n v="0"/>
    <n v="0"/>
    <n v="18"/>
    <n v="2"/>
    <n v="2"/>
    <n v="0"/>
    <n v="4"/>
    <n v="7"/>
    <n v="0"/>
    <x v="0"/>
    <n v="0"/>
    <n v="0"/>
    <n v="0"/>
    <n v="0"/>
    <n v="0"/>
    <n v="58"/>
    <s v="50-65"/>
    <n v="2475"/>
    <n v="0"/>
    <n v="0"/>
    <n v="1"/>
    <n v="0"/>
    <n v="0"/>
    <n v="0"/>
    <n v="0"/>
    <n v="0"/>
    <n v="1"/>
    <n v="50"/>
    <d v="2016-01-05T00:00:00"/>
    <n v="1"/>
    <s v="January"/>
    <n v="1"/>
    <s v="1218,33419,Low income,67,Low spender,0.00200484754181753,0,1,76,56,0,12,0,0,18,2,2,0,4,7,0,0,0,0,0,0,0,58,50-65,2475,0,0,1,0,0,0,0,0,1,50"/>
    <m/>
    <m/>
    <m/>
    <m/>
  </r>
  <r>
    <n v="378"/>
    <n v="23748"/>
    <s v="Low income"/>
    <n v="1101"/>
    <s v="High spender"/>
    <n v="4.6361798888327435E-2"/>
    <n v="1"/>
    <n v="0"/>
    <n v="97"/>
    <n v="6"/>
    <n v="6"/>
    <n v="29"/>
    <n v="12"/>
    <n v="15"/>
    <n v="8"/>
    <n v="3"/>
    <n v="2"/>
    <n v="1"/>
    <n v="3"/>
    <n v="8"/>
    <n v="0"/>
    <x v="0"/>
    <n v="0"/>
    <n v="0"/>
    <n v="0"/>
    <n v="0"/>
    <n v="0"/>
    <n v="52"/>
    <s v="50-65"/>
    <n v="2744"/>
    <n v="1"/>
    <n v="0"/>
    <n v="0"/>
    <n v="0"/>
    <n v="0"/>
    <n v="0"/>
    <n v="0"/>
    <n v="1"/>
    <n v="0"/>
    <n v="60"/>
    <d v="2015-04-11T00:00:00"/>
    <n v="4"/>
    <s v="April"/>
    <n v="1"/>
    <s v="378,23748,Low income,1101,High spender,0.0463617988883274,1,0,97,6,6,29,12,15,8,3,2,1,3,8,0,0,0,0,0,0,0,52,50-65,2744,1,0,0,0,0,0,0,1,0,60"/>
    <m/>
    <m/>
    <m/>
    <m/>
  </r>
  <r>
    <n v="2064"/>
    <n v="34176"/>
    <s v="Low income"/>
    <n v="184"/>
    <s v="Low spender"/>
    <n v="5.3838951310861425E-3"/>
    <n v="1"/>
    <n v="0"/>
    <n v="12"/>
    <n v="5"/>
    <n v="7"/>
    <n v="24"/>
    <n v="19"/>
    <n v="14"/>
    <n v="20"/>
    <n v="4"/>
    <n v="3"/>
    <n v="0"/>
    <n v="4"/>
    <n v="6"/>
    <n v="0"/>
    <x v="0"/>
    <n v="0"/>
    <n v="0"/>
    <n v="0"/>
    <n v="0"/>
    <n v="0"/>
    <n v="32"/>
    <s v="24-35"/>
    <n v="2207"/>
    <n v="0"/>
    <n v="0"/>
    <n v="1"/>
    <n v="0"/>
    <n v="0"/>
    <n v="0"/>
    <n v="1"/>
    <n v="0"/>
    <n v="0"/>
    <n v="49"/>
    <d v="2016-09-29T00:00:00"/>
    <n v="9"/>
    <s v="September"/>
    <n v="1"/>
    <s v="2064,34176,Low income,184,Low spender,0.00538389513108614,1,0,12,5,7,24,19,14,20,4,3,0,4,6,0,0,0,0,0,0,0,32,24-35,2207,0,0,1,0,0,0,1,0,0,49"/>
    <m/>
    <m/>
    <m/>
    <m/>
  </r>
  <r>
    <n v="1811"/>
    <n v="26091"/>
    <s v="Low income"/>
    <n v="1132"/>
    <s v="High spender"/>
    <n v="4.3386608409029935E-2"/>
    <n v="1"/>
    <n v="1"/>
    <n v="84"/>
    <n v="15"/>
    <n v="10"/>
    <n v="19"/>
    <n v="8"/>
    <n v="17"/>
    <n v="20"/>
    <n v="3"/>
    <n v="2"/>
    <n v="1"/>
    <n v="3"/>
    <n v="5"/>
    <n v="0"/>
    <x v="0"/>
    <n v="0"/>
    <n v="0"/>
    <n v="0"/>
    <n v="0"/>
    <n v="0"/>
    <n v="63"/>
    <s v="50-65"/>
    <n v="2283"/>
    <n v="0"/>
    <n v="0"/>
    <n v="0"/>
    <n v="1"/>
    <n v="0"/>
    <n v="0"/>
    <n v="1"/>
    <n v="0"/>
    <n v="0"/>
    <n v="49"/>
    <d v="2016-07-15T00:00:00"/>
    <n v="7"/>
    <s v="July"/>
    <n v="1"/>
    <s v="1811,26091,Low income,1132,High spender,0.0433866084090299,1,1,84,15,10,19,8,17,20,3,2,1,3,5,0,0,0,0,0,0,0,63,50-65,2283,0,0,0,1,0,0,1,0,0,49"/>
    <m/>
    <m/>
    <m/>
    <m/>
  </r>
  <r>
    <n v="1477"/>
    <n v="43018"/>
    <s v="Low income"/>
    <n v="894"/>
    <s v="High spender"/>
    <n v="2.078199823329769E-2"/>
    <n v="0"/>
    <n v="1"/>
    <n v="46"/>
    <n v="35"/>
    <n v="4"/>
    <n v="17"/>
    <n v="7"/>
    <n v="6"/>
    <n v="64"/>
    <n v="1"/>
    <n v="2"/>
    <n v="2"/>
    <n v="2"/>
    <n v="5"/>
    <n v="0"/>
    <x v="0"/>
    <n v="0"/>
    <n v="0"/>
    <n v="0"/>
    <n v="0"/>
    <n v="0"/>
    <n v="46"/>
    <s v="36-50"/>
    <n v="2399"/>
    <n v="0"/>
    <n v="0"/>
    <n v="0"/>
    <n v="1"/>
    <n v="0"/>
    <n v="0"/>
    <n v="0"/>
    <n v="1"/>
    <n v="0"/>
    <n v="5"/>
    <d v="2016-03-21T00:00:00"/>
    <n v="3"/>
    <s v="March"/>
    <n v="1"/>
    <s v="1477,43018,Low income,894,High spender,0.0207819982332977,0,1,46,35,4,17,7,6,64,1,2,2,2,5,0,0,0,0,0,0,0,46,36-50,2399,0,0,0,1,0,0,0,1,0,5"/>
    <m/>
    <m/>
    <m/>
    <m/>
  </r>
  <r>
    <n v="1170"/>
    <n v="38702"/>
    <s v="Low income"/>
    <n v="715"/>
    <s v="High spender"/>
    <n v="1.8474497441992661E-2"/>
    <n v="1"/>
    <n v="0"/>
    <n v="71"/>
    <n v="13"/>
    <n v="11"/>
    <n v="24"/>
    <n v="13"/>
    <n v="8"/>
    <n v="40"/>
    <n v="2"/>
    <n v="3"/>
    <n v="0"/>
    <n v="4"/>
    <n v="6"/>
    <n v="0"/>
    <x v="0"/>
    <n v="0"/>
    <n v="0"/>
    <n v="0"/>
    <n v="0"/>
    <n v="0"/>
    <n v="42"/>
    <s v="36-50"/>
    <n v="2491"/>
    <n v="0"/>
    <n v="0"/>
    <n v="0"/>
    <n v="1"/>
    <n v="0"/>
    <n v="1"/>
    <n v="0"/>
    <n v="0"/>
    <n v="0"/>
    <n v="29"/>
    <d v="2015-12-20T00:00:00"/>
    <n v="12"/>
    <s v="December"/>
    <n v="1"/>
    <s v="1170,38702,Low income,715,High spender,0.0184744974419927,1,0,71,13,11,24,13,8,40,2,3,0,4,6,0,0,0,0,0,0,0,42,36-50,2491,0,0,0,1,0,1,0,0,0,29"/>
    <m/>
    <m/>
    <m/>
    <m/>
  </r>
  <r>
    <n v="981"/>
    <n v="38872"/>
    <s v="Low income"/>
    <n v="387"/>
    <s v="Low spender"/>
    <n v="9.9557522123893804E-3"/>
    <n v="1"/>
    <n v="0"/>
    <n v="93"/>
    <n v="23"/>
    <n v="3"/>
    <n v="21"/>
    <n v="3"/>
    <n v="19"/>
    <n v="22"/>
    <n v="2"/>
    <n v="3"/>
    <n v="0"/>
    <n v="3"/>
    <n v="8"/>
    <n v="0"/>
    <x v="0"/>
    <n v="0"/>
    <n v="0"/>
    <n v="0"/>
    <n v="0"/>
    <n v="0"/>
    <n v="32"/>
    <s v="24-35"/>
    <n v="2554"/>
    <n v="0"/>
    <n v="1"/>
    <n v="0"/>
    <n v="0"/>
    <n v="0"/>
    <n v="0"/>
    <n v="1"/>
    <n v="0"/>
    <n v="0"/>
    <n v="47"/>
    <d v="2015-10-18T00:00:00"/>
    <n v="10"/>
    <s v="October"/>
    <n v="1"/>
    <s v="981,38872,Low income,387,Low spender,0.00995575221238938,1,0,93,23,3,21,3,19,22,2,3,0,3,8,0,0,0,0,0,0,0,32,24-35,2554,0,1,0,0,0,0,1,0,0,47"/>
    <m/>
    <m/>
    <m/>
    <m/>
  </r>
  <r>
    <n v="831"/>
    <n v="33622"/>
    <s v="Low income"/>
    <n v="303"/>
    <s v="Low spender"/>
    <n v="9.0119564570816726E-3"/>
    <n v="1"/>
    <n v="1"/>
    <n v="22"/>
    <n v="39"/>
    <n v="1"/>
    <n v="22"/>
    <n v="3"/>
    <n v="4"/>
    <n v="12"/>
    <n v="3"/>
    <n v="2"/>
    <n v="0"/>
    <n v="4"/>
    <n v="7"/>
    <n v="0"/>
    <x v="0"/>
    <n v="0"/>
    <n v="0"/>
    <n v="0"/>
    <n v="0"/>
    <n v="0"/>
    <n v="48"/>
    <s v="36-50"/>
    <n v="2601"/>
    <n v="0"/>
    <n v="1"/>
    <n v="0"/>
    <n v="0"/>
    <n v="0"/>
    <n v="0"/>
    <n v="1"/>
    <n v="0"/>
    <n v="0"/>
    <n v="57"/>
    <d v="2015-09-01T00:00:00"/>
    <n v="9"/>
    <s v="September"/>
    <n v="1"/>
    <s v="831,33622,Low income,303,Low spender,0.00901195645708167,1,1,22,39,1,22,3,4,12,3,2,0,4,7,0,0,0,0,0,0,0,48,36-50,2601,0,1,0,0,0,0,1,0,0,57"/>
    <m/>
    <m/>
    <m/>
    <m/>
  </r>
  <r>
    <n v="736"/>
    <n v="40662"/>
    <s v="Low income"/>
    <n v="856"/>
    <s v="High spender"/>
    <n v="2.1051596084796616E-2"/>
    <n v="1"/>
    <n v="0"/>
    <n v="0"/>
    <n v="40"/>
    <n v="2"/>
    <n v="23"/>
    <n v="0"/>
    <n v="4"/>
    <n v="23"/>
    <n v="2"/>
    <n v="2"/>
    <n v="1"/>
    <n v="3"/>
    <n v="4"/>
    <n v="0"/>
    <x v="0"/>
    <n v="0"/>
    <n v="0"/>
    <n v="0"/>
    <n v="0"/>
    <n v="0"/>
    <n v="41"/>
    <s v="36-50"/>
    <n v="2630"/>
    <n v="0"/>
    <n v="1"/>
    <n v="0"/>
    <n v="0"/>
    <n v="0"/>
    <n v="0"/>
    <n v="0"/>
    <n v="1"/>
    <n v="0"/>
    <n v="46"/>
    <d v="2015-08-03T00:00:00"/>
    <n v="8"/>
    <s v="August"/>
    <n v="1"/>
    <s v="736,40662,Low income,856,High spender,0.0210515960847966,1,0,0,40,2,23,0,4,23,2,2,1,3,4,0,0,0,0,0,0,0,41,36-50,2630,0,1,0,0,0,0,0,1,0,46"/>
    <m/>
    <m/>
    <m/>
    <m/>
  </r>
  <r>
    <n v="582"/>
    <n v="39858"/>
    <s v="Low income"/>
    <n v="1490"/>
    <s v="High spender"/>
    <n v="3.7382708615585326E-2"/>
    <n v="1"/>
    <n v="0"/>
    <n v="67"/>
    <n v="15"/>
    <n v="20"/>
    <n v="25"/>
    <n v="2"/>
    <n v="7"/>
    <n v="26"/>
    <n v="1"/>
    <n v="2"/>
    <n v="0"/>
    <n v="4"/>
    <n v="6"/>
    <n v="0"/>
    <x v="0"/>
    <n v="0"/>
    <n v="0"/>
    <n v="0"/>
    <n v="0"/>
    <n v="1"/>
    <n v="51"/>
    <s v="50-65"/>
    <n v="2680"/>
    <n v="0"/>
    <n v="0"/>
    <n v="1"/>
    <n v="0"/>
    <n v="0"/>
    <n v="0"/>
    <n v="0"/>
    <n v="1"/>
    <n v="0"/>
    <n v="43"/>
    <d v="2015-06-14T00:00:00"/>
    <n v="6"/>
    <s v="June"/>
    <n v="1"/>
    <s v="582,39858,Low income,1490,High spender,0.0373827086155853,1,0,67,15,20,25,2,7,26,1,2,0,4,6,0,0,0,0,0,0,1,51,50-65,2680,0,0,1,0,0,0,0,1,0,43"/>
    <m/>
    <m/>
    <m/>
    <m/>
  </r>
  <r>
    <n v="495"/>
    <n v="35790"/>
    <s v="Low income"/>
    <n v="457"/>
    <s v="Low spender"/>
    <n v="1.2768929868678402E-2"/>
    <n v="1"/>
    <n v="0"/>
    <n v="54"/>
    <n v="12"/>
    <n v="6"/>
    <n v="20"/>
    <n v="30"/>
    <n v="1"/>
    <n v="3"/>
    <n v="2"/>
    <n v="2"/>
    <n v="0"/>
    <n v="3"/>
    <n v="7"/>
    <n v="0"/>
    <x v="0"/>
    <n v="0"/>
    <n v="0"/>
    <n v="0"/>
    <n v="0"/>
    <n v="0"/>
    <n v="43"/>
    <s v="36-50"/>
    <n v="2702"/>
    <n v="0"/>
    <n v="0"/>
    <n v="1"/>
    <n v="0"/>
    <n v="0"/>
    <n v="0"/>
    <n v="1"/>
    <n v="0"/>
    <n v="0"/>
    <n v="66"/>
    <d v="2015-05-23T00:00:00"/>
    <n v="5"/>
    <s v="May"/>
    <n v="1"/>
    <s v="495,35790,Low income,457,Low spender,0.0127689298686784,1,0,54,12,6,20,30,1,3,2,2,0,3,7,0,0,0,0,0,0,0,43,36-50,2702,0,0,1,0,0,0,1,0,0,66"/>
    <m/>
    <m/>
    <m/>
    <m/>
  </r>
  <r>
    <n v="1944"/>
    <n v="31761"/>
    <s v="Low income"/>
    <n v="663"/>
    <s v="High spender"/>
    <n v="2.0874657598942099E-2"/>
    <n v="1"/>
    <n v="0"/>
    <n v="96"/>
    <n v="19"/>
    <n v="1"/>
    <n v="20"/>
    <n v="16"/>
    <n v="14"/>
    <n v="28"/>
    <n v="2"/>
    <n v="3"/>
    <n v="0"/>
    <n v="4"/>
    <n v="5"/>
    <n v="0"/>
    <x v="0"/>
    <n v="0"/>
    <n v="0"/>
    <n v="0"/>
    <n v="0"/>
    <n v="0"/>
    <n v="36"/>
    <s v="36-50"/>
    <n v="2244"/>
    <n v="0"/>
    <n v="1"/>
    <n v="0"/>
    <n v="0"/>
    <n v="0"/>
    <n v="0"/>
    <n v="1"/>
    <n v="0"/>
    <n v="0"/>
    <n v="42"/>
    <d v="2016-08-23T00:00:00"/>
    <n v="8"/>
    <s v="August"/>
    <n v="1"/>
    <s v="1944,31761,Low income,663,High spender,0.0208746575989421,1,0,96,19,1,20,16,14,28,2,3,0,4,5,0,0,0,0,0,0,0,36,36-50,2244,0,1,0,0,0,0,1,0,0,42"/>
    <m/>
    <m/>
    <m/>
    <m/>
  </r>
  <r>
    <n v="1918"/>
    <n v="38452"/>
    <s v="Low income"/>
    <n v="1024"/>
    <s v="High spender"/>
    <n v="2.6630604389888693E-2"/>
    <n v="1"/>
    <n v="1"/>
    <n v="62"/>
    <n v="56"/>
    <n v="0"/>
    <n v="14"/>
    <n v="0"/>
    <n v="0"/>
    <n v="2"/>
    <n v="3"/>
    <n v="3"/>
    <n v="0"/>
    <n v="3"/>
    <n v="7"/>
    <n v="0"/>
    <x v="0"/>
    <n v="0"/>
    <n v="0"/>
    <n v="0"/>
    <n v="0"/>
    <n v="0"/>
    <n v="65"/>
    <s v="50-65"/>
    <n v="2250"/>
    <n v="0"/>
    <n v="1"/>
    <n v="0"/>
    <n v="0"/>
    <n v="0"/>
    <n v="0"/>
    <n v="0"/>
    <n v="1"/>
    <n v="0"/>
    <n v="68"/>
    <d v="2016-08-17T00:00:00"/>
    <n v="8"/>
    <s v="August"/>
    <n v="1"/>
    <s v="1918,38452,Low income,1024,High spender,0.0266306043898887,1,1,62,56,0,14,0,0,2,3,3,0,3,7,0,0,0,0,0,0,0,65,50-65,2250,0,1,0,0,0,0,0,1,0,68"/>
    <m/>
    <m/>
    <m/>
    <m/>
  </r>
  <r>
    <n v="1809"/>
    <n v="32557"/>
    <s v="Low income"/>
    <n v="14"/>
    <s v="Low spender"/>
    <n v="4.3001505052676843E-4"/>
    <n v="1"/>
    <n v="0"/>
    <n v="13"/>
    <n v="34"/>
    <n v="3"/>
    <n v="29"/>
    <n v="0"/>
    <n v="4"/>
    <n v="10"/>
    <n v="3"/>
    <n v="2"/>
    <n v="1"/>
    <n v="3"/>
    <n v="5"/>
    <n v="0"/>
    <x v="0"/>
    <n v="0"/>
    <n v="0"/>
    <n v="0"/>
    <n v="0"/>
    <n v="1"/>
    <n v="53"/>
    <s v="50-65"/>
    <n v="2284"/>
    <n v="0"/>
    <n v="0"/>
    <n v="1"/>
    <n v="0"/>
    <n v="0"/>
    <n v="0"/>
    <n v="0"/>
    <n v="1"/>
    <n v="0"/>
    <n v="60"/>
    <d v="2016-07-14T00:00:00"/>
    <n v="7"/>
    <s v="July"/>
    <n v="1"/>
    <s v="1809,32557,Low income,14,Low spender,0.000430015050526768,1,0,13,34,3,29,0,4,10,3,2,1,3,5,0,0,0,0,0,0,1,53,50-65,2284,0,0,1,0,0,0,0,1,0,60"/>
    <m/>
    <m/>
    <m/>
    <m/>
  </r>
  <r>
    <n v="1046"/>
    <n v="38578"/>
    <s v="Low income"/>
    <n v="982"/>
    <s v="High spender"/>
    <n v="2.5454922494686092E-2"/>
    <n v="1"/>
    <n v="1"/>
    <n v="2"/>
    <n v="38"/>
    <n v="4"/>
    <n v="22"/>
    <n v="3"/>
    <n v="3"/>
    <n v="3"/>
    <n v="3"/>
    <n v="3"/>
    <n v="0"/>
    <n v="3"/>
    <n v="8"/>
    <n v="0"/>
    <x v="0"/>
    <n v="0"/>
    <n v="0"/>
    <n v="0"/>
    <n v="0"/>
    <n v="0"/>
    <n v="48"/>
    <s v="36-50"/>
    <n v="2531"/>
    <n v="0"/>
    <n v="0"/>
    <n v="1"/>
    <n v="0"/>
    <n v="0"/>
    <n v="0"/>
    <n v="0"/>
    <n v="0"/>
    <n v="1"/>
    <n v="67"/>
    <d v="2015-11-10T00:00:00"/>
    <n v="11"/>
    <s v="November"/>
    <n v="1"/>
    <s v="1046,38578,Low income,982,High spender,0.0254549224946861,1,1,2,38,4,22,3,3,3,3,3,0,3,8,0,0,0,0,0,0,0,48,36-50,2531,0,0,1,0,0,0,0,0,1,67"/>
    <m/>
    <m/>
    <m/>
    <m/>
  </r>
  <r>
    <n v="1047"/>
    <n v="38578"/>
    <s v="Low income"/>
    <n v="1174"/>
    <s v="High spender"/>
    <n v="3.0431852351080927E-2"/>
    <n v="1"/>
    <n v="1"/>
    <n v="2"/>
    <n v="38"/>
    <n v="4"/>
    <n v="22"/>
    <n v="3"/>
    <n v="3"/>
    <n v="3"/>
    <n v="3"/>
    <n v="3"/>
    <n v="0"/>
    <n v="3"/>
    <n v="8"/>
    <n v="0"/>
    <x v="0"/>
    <n v="0"/>
    <n v="0"/>
    <n v="0"/>
    <n v="0"/>
    <n v="1"/>
    <n v="48"/>
    <s v="36-50"/>
    <n v="2531"/>
    <n v="0"/>
    <n v="0"/>
    <n v="1"/>
    <n v="0"/>
    <n v="0"/>
    <n v="0"/>
    <n v="0"/>
    <n v="0"/>
    <n v="1"/>
    <n v="67"/>
    <d v="2015-11-10T00:00:00"/>
    <n v="11"/>
    <s v="November"/>
    <n v="1"/>
    <s v="1047,38578,Low income,1174,High spender,0.0304318523510809,1,1,2,38,4,22,3,3,3,3,3,0,3,8,0,0,0,0,0,0,1,48,36-50,2531,0,0,1,0,0,0,0,0,1,67"/>
    <m/>
    <m/>
    <m/>
    <m/>
  </r>
  <r>
    <n v="864"/>
    <n v="38136"/>
    <s v="Low income"/>
    <n v="70"/>
    <s v="Low spender"/>
    <n v="1.8355359765051395E-3"/>
    <n v="1"/>
    <n v="0"/>
    <n v="69"/>
    <n v="8"/>
    <n v="15"/>
    <n v="27"/>
    <n v="0"/>
    <n v="20"/>
    <n v="33"/>
    <n v="2"/>
    <n v="3"/>
    <n v="1"/>
    <n v="2"/>
    <n v="8"/>
    <n v="0"/>
    <x v="0"/>
    <n v="1"/>
    <n v="0"/>
    <n v="0"/>
    <n v="0"/>
    <n v="0"/>
    <n v="42"/>
    <s v="36-50"/>
    <n v="2592"/>
    <n v="0"/>
    <n v="1"/>
    <n v="0"/>
    <n v="0"/>
    <n v="0"/>
    <n v="0"/>
    <n v="1"/>
    <n v="0"/>
    <n v="0"/>
    <n v="37"/>
    <d v="2015-09-10T00:00:00"/>
    <n v="9"/>
    <s v="September"/>
    <n v="1"/>
    <s v="864,38136,Low income,70,Low spender,0.00183553597650514,1,0,69,8,15,27,0,20,33,2,3,1,2,8,0,0,1,0,0,0,0,42,36-50,2592,0,1,0,0,0,0,1,0,0,37"/>
    <m/>
    <m/>
    <m/>
    <m/>
  </r>
  <r>
    <n v="734"/>
    <n v="38179"/>
    <s v="Low income"/>
    <n v="119"/>
    <s v="Low spender"/>
    <n v="3.116896723329579E-3"/>
    <n v="1"/>
    <n v="1"/>
    <n v="30"/>
    <n v="38"/>
    <n v="4"/>
    <n v="22"/>
    <n v="4"/>
    <n v="2"/>
    <n v="20"/>
    <n v="4"/>
    <n v="3"/>
    <n v="1"/>
    <n v="3"/>
    <n v="7"/>
    <n v="0"/>
    <x v="0"/>
    <n v="0"/>
    <n v="0"/>
    <n v="0"/>
    <n v="0"/>
    <n v="0"/>
    <n v="54"/>
    <s v="50-65"/>
    <n v="2631"/>
    <n v="0"/>
    <n v="1"/>
    <n v="0"/>
    <n v="0"/>
    <n v="0"/>
    <n v="0"/>
    <n v="0"/>
    <n v="1"/>
    <n v="0"/>
    <n v="50"/>
    <d v="2015-08-02T00:00:00"/>
    <n v="8"/>
    <s v="August"/>
    <n v="1"/>
    <s v="734,38179,Low income,119,Low spender,0.00311689672332958,1,1,30,38,4,22,4,2,20,4,3,1,3,7,0,0,0,0,0,0,0,54,50-65,2631,0,1,0,0,0,0,0,1,0,50"/>
    <m/>
    <m/>
    <m/>
    <m/>
  </r>
  <r>
    <n v="673"/>
    <n v="33249"/>
    <s v="Low income"/>
    <n v="656"/>
    <s v="High spender"/>
    <n v="1.9729916689223737E-2"/>
    <n v="1"/>
    <n v="0"/>
    <n v="11"/>
    <n v="6"/>
    <n v="10"/>
    <n v="21"/>
    <n v="19"/>
    <n v="14"/>
    <n v="42"/>
    <n v="2"/>
    <n v="2"/>
    <n v="1"/>
    <n v="3"/>
    <n v="6"/>
    <n v="0"/>
    <x v="0"/>
    <n v="0"/>
    <n v="0"/>
    <n v="0"/>
    <n v="0"/>
    <n v="0"/>
    <n v="45"/>
    <s v="36-50"/>
    <n v="2653"/>
    <n v="0"/>
    <n v="0"/>
    <n v="1"/>
    <n v="0"/>
    <n v="0"/>
    <n v="0"/>
    <n v="1"/>
    <n v="0"/>
    <n v="0"/>
    <n v="28"/>
    <d v="2015-07-11T00:00:00"/>
    <n v="7"/>
    <s v="July"/>
    <n v="1"/>
    <s v="673,33249,Low income,656,High spender,0.0197299166892237,1,0,11,6,10,21,19,14,42,2,2,1,3,6,0,0,0,0,0,0,0,45,36-50,2653,0,0,1,0,0,0,1,0,0,28"/>
    <m/>
    <m/>
    <m/>
    <m/>
  </r>
  <r>
    <n v="1935"/>
    <n v="52074"/>
    <s v="High income"/>
    <n v="38"/>
    <s v="Low spender"/>
    <n v="7.2973076775358146E-4"/>
    <n v="0"/>
    <n v="1"/>
    <n v="77"/>
    <n v="59"/>
    <n v="0"/>
    <n v="12"/>
    <n v="0"/>
    <n v="0"/>
    <n v="48"/>
    <n v="1"/>
    <n v="2"/>
    <n v="2"/>
    <n v="2"/>
    <n v="4"/>
    <n v="0"/>
    <x v="0"/>
    <n v="1"/>
    <n v="0"/>
    <n v="0"/>
    <n v="0"/>
    <n v="0"/>
    <n v="53"/>
    <s v="50-65"/>
    <n v="2245"/>
    <n v="0"/>
    <n v="0"/>
    <n v="1"/>
    <n v="0"/>
    <n v="0"/>
    <n v="0"/>
    <n v="1"/>
    <n v="0"/>
    <n v="0"/>
    <n v="23"/>
    <d v="2016-08-22T00:00:00"/>
    <n v="8"/>
    <s v="August"/>
    <n v="1"/>
    <s v="1935,52074,High income,38,Low spender,0.000729730767753581,0,1,77,59,0,12,0,0,48,1,2,2,2,4,0,0,1,0,0,0,0,53,50-65,2245,0,0,1,0,0,0,1,0,0,23"/>
    <m/>
    <m/>
    <m/>
    <m/>
  </r>
  <r>
    <n v="1908"/>
    <n v="22123"/>
    <s v="Low income"/>
    <n v="35"/>
    <s v="Low spender"/>
    <n v="1.5820639153821814E-3"/>
    <n v="0"/>
    <n v="0"/>
    <n v="77"/>
    <n v="3"/>
    <n v="3"/>
    <n v="24"/>
    <n v="34"/>
    <n v="7"/>
    <n v="31"/>
    <n v="1"/>
    <n v="2"/>
    <n v="1"/>
    <n v="3"/>
    <n v="5"/>
    <n v="0"/>
    <x v="0"/>
    <n v="0"/>
    <n v="0"/>
    <n v="0"/>
    <n v="0"/>
    <n v="0"/>
    <n v="60"/>
    <s v="50-65"/>
    <n v="2253"/>
    <n v="0"/>
    <n v="0"/>
    <n v="0"/>
    <n v="0"/>
    <n v="1"/>
    <n v="0"/>
    <n v="0"/>
    <n v="0"/>
    <n v="0"/>
    <n v="40"/>
    <d v="2016-08-14T00:00:00"/>
    <n v="8"/>
    <s v="August"/>
    <n v="1"/>
    <s v="1908,22123,Low income,35,Low spender,0.00158206391538218,0,0,77,3,3,24,34,7,31,1,2,1,3,5,0,0,0,0,0,0,0,60,50-65,2253,0,0,0,0,1,0,0,0,0,40"/>
    <m/>
    <m/>
    <m/>
    <m/>
  </r>
  <r>
    <n v="796"/>
    <n v="36065"/>
    <s v="Low income"/>
    <n v="1682"/>
    <s v="High spender"/>
    <n v="4.6638014695688339E-2"/>
    <n v="1"/>
    <n v="1"/>
    <n v="54"/>
    <n v="18"/>
    <n v="7"/>
    <n v="34"/>
    <n v="10"/>
    <n v="2"/>
    <n v="3"/>
    <n v="3"/>
    <n v="3"/>
    <n v="0"/>
    <n v="3"/>
    <n v="8"/>
    <n v="0"/>
    <x v="0"/>
    <n v="0"/>
    <n v="0"/>
    <n v="0"/>
    <n v="0"/>
    <n v="0"/>
    <n v="52"/>
    <s v="50-65"/>
    <n v="2614"/>
    <n v="0"/>
    <n v="0"/>
    <n v="1"/>
    <n v="0"/>
    <n v="0"/>
    <n v="0"/>
    <n v="1"/>
    <n v="0"/>
    <n v="0"/>
    <n v="68"/>
    <d v="2015-08-19T00:00:00"/>
    <n v="8"/>
    <s v="August"/>
    <n v="1"/>
    <s v="796,36065,Low income,1682,High spender,0.0466380146956883,1,1,54,18,7,34,10,2,3,3,3,0,3,8,0,0,0,0,0,0,0,52,50-65,2614,0,0,1,0,0,0,1,0,0,68"/>
    <m/>
    <m/>
    <m/>
    <m/>
  </r>
  <r>
    <n v="596"/>
    <n v="37155"/>
    <s v="Low income"/>
    <n v="1003"/>
    <s v="High spender"/>
    <n v="2.699502085856547E-2"/>
    <n v="1"/>
    <n v="0"/>
    <n v="51"/>
    <n v="23"/>
    <n v="0"/>
    <n v="26"/>
    <n v="7"/>
    <n v="15"/>
    <n v="3"/>
    <n v="1"/>
    <n v="2"/>
    <n v="0"/>
    <n v="4"/>
    <n v="5"/>
    <n v="0"/>
    <x v="0"/>
    <n v="0"/>
    <n v="0"/>
    <n v="0"/>
    <n v="0"/>
    <n v="0"/>
    <n v="31"/>
    <s v="24-35"/>
    <n v="2673"/>
    <n v="0"/>
    <n v="1"/>
    <n v="0"/>
    <n v="0"/>
    <n v="0"/>
    <n v="0"/>
    <n v="1"/>
    <n v="0"/>
    <n v="0"/>
    <n v="68"/>
    <d v="2015-06-21T00:00:00"/>
    <n v="6"/>
    <s v="June"/>
    <n v="1"/>
    <s v="596,37155,Low income,1003,High spender,0.0269950208585655,1,0,51,23,0,26,7,15,3,1,2,0,4,5,0,0,0,0,0,0,0,31,24-35,2673,0,1,0,0,0,0,1,0,0,68"/>
    <m/>
    <m/>
    <m/>
    <m/>
  </r>
  <r>
    <n v="832"/>
    <n v="28510"/>
    <s v="Low income"/>
    <n v="972"/>
    <s v="High spender"/>
    <n v="3.4093300596282003E-2"/>
    <n v="1"/>
    <n v="1"/>
    <n v="72"/>
    <n v="44"/>
    <n v="5"/>
    <n v="19"/>
    <n v="0"/>
    <n v="4"/>
    <n v="19"/>
    <n v="3"/>
    <n v="2"/>
    <n v="0"/>
    <n v="4"/>
    <n v="5"/>
    <n v="0"/>
    <x v="0"/>
    <n v="0"/>
    <n v="0"/>
    <n v="0"/>
    <n v="0"/>
    <n v="0"/>
    <n v="39"/>
    <s v="36-50"/>
    <n v="2601"/>
    <n v="1"/>
    <n v="0"/>
    <n v="0"/>
    <n v="0"/>
    <n v="0"/>
    <n v="0"/>
    <n v="1"/>
    <n v="0"/>
    <n v="0"/>
    <n v="53"/>
    <d v="2015-09-01T00:00:00"/>
    <n v="9"/>
    <s v="September"/>
    <n v="1"/>
    <s v="832,28510,Low income,972,High spender,0.034093300596282,1,1,72,44,5,19,0,4,19,3,2,0,4,5,0,0,0,0,0,0,0,39,36-50,2601,1,0,0,0,0,0,1,0,0,53"/>
    <m/>
    <m/>
    <m/>
    <m/>
  </r>
  <r>
    <n v="345"/>
    <n v="7500"/>
    <s v="Low income"/>
    <n v="64"/>
    <s v="Low spender"/>
    <n v="8.5333333333333337E-3"/>
    <n v="0"/>
    <n v="0"/>
    <n v="24"/>
    <n v="3"/>
    <n v="18"/>
    <n v="14"/>
    <n v="15"/>
    <n v="22"/>
    <n v="50"/>
    <n v="3"/>
    <n v="3"/>
    <n v="1"/>
    <n v="3"/>
    <n v="9"/>
    <n v="0"/>
    <x v="0"/>
    <n v="0"/>
    <n v="0"/>
    <n v="0"/>
    <n v="0"/>
    <n v="1"/>
    <n v="24"/>
    <s v="24-35"/>
    <n v="2756"/>
    <n v="0"/>
    <n v="1"/>
    <n v="0"/>
    <n v="0"/>
    <n v="0"/>
    <n v="1"/>
    <n v="0"/>
    <n v="0"/>
    <n v="0"/>
    <n v="22"/>
    <d v="2015-03-30T00:00:00"/>
    <n v="3"/>
    <s v="March"/>
    <n v="1"/>
    <s v="345,7500,Low income,64,Low spender,0.00853333333333333,0,0,24,3,18,14,15,22,50,3,3,1,3,9,0,0,0,0,0,0,1,24,24-35,2756,0,1,0,0,0,1,0,0,0,22"/>
    <m/>
    <m/>
    <m/>
    <m/>
  </r>
  <r>
    <n v="710"/>
    <n v="34941"/>
    <s v="Low income"/>
    <n v="971"/>
    <s v="High spender"/>
    <n v="2.7789702641595831E-2"/>
    <n v="1"/>
    <n v="1"/>
    <n v="26"/>
    <n v="39"/>
    <n v="2"/>
    <n v="25"/>
    <n v="4"/>
    <n v="3"/>
    <n v="24"/>
    <n v="2"/>
    <n v="3"/>
    <n v="0"/>
    <n v="3"/>
    <n v="8"/>
    <n v="0"/>
    <x v="0"/>
    <n v="0"/>
    <n v="0"/>
    <n v="0"/>
    <n v="0"/>
    <n v="0"/>
    <n v="64"/>
    <s v="50-65"/>
    <n v="2639"/>
    <n v="0"/>
    <n v="0"/>
    <n v="0"/>
    <n v="1"/>
    <n v="0"/>
    <n v="0"/>
    <n v="0"/>
    <n v="1"/>
    <n v="0"/>
    <n v="49"/>
    <d v="2015-07-25T00:00:00"/>
    <n v="7"/>
    <s v="July"/>
    <n v="1"/>
    <s v="710,34941,Low income,971,High spender,0.0277897026415958,1,1,26,39,2,25,4,3,24,2,3,0,3,8,0,0,0,0,0,0,0,64,50-65,2639,0,0,0,1,0,0,0,1,0,49"/>
    <m/>
    <m/>
    <m/>
    <m/>
  </r>
  <r>
    <n v="401"/>
    <n v="20193"/>
    <s v="Low income"/>
    <n v="1140"/>
    <s v="High spender"/>
    <n v="5.6455207250037144E-2"/>
    <n v="0"/>
    <n v="0"/>
    <n v="18"/>
    <n v="8"/>
    <n v="8"/>
    <n v="22"/>
    <n v="24"/>
    <n v="11"/>
    <n v="9"/>
    <n v="1"/>
    <n v="1"/>
    <n v="1"/>
    <n v="4"/>
    <n v="4"/>
    <n v="0"/>
    <x v="0"/>
    <n v="0"/>
    <n v="0"/>
    <n v="0"/>
    <n v="0"/>
    <n v="0"/>
    <n v="29"/>
    <s v="24-35"/>
    <n v="2737"/>
    <n v="0"/>
    <n v="0"/>
    <n v="0"/>
    <n v="1"/>
    <n v="0"/>
    <n v="1"/>
    <n v="0"/>
    <n v="0"/>
    <n v="0"/>
    <n v="64"/>
    <d v="2015-04-18T00:00:00"/>
    <n v="4"/>
    <s v="April"/>
    <n v="1"/>
    <s v="401,20193,Low income,1140,High spender,0.0564552072500371,0,0,18,8,8,22,24,11,9,1,1,1,4,4,0,0,0,0,0,0,0,29,24-35,2737,0,0,0,1,0,1,0,0,0,64"/>
    <m/>
    <m/>
    <m/>
    <m/>
  </r>
  <r>
    <n v="18"/>
    <n v="36778"/>
    <s v="Low income"/>
    <n v="261"/>
    <s v="Low spender"/>
    <n v="7.0966338571972374E-3"/>
    <n v="1"/>
    <n v="1"/>
    <n v="63"/>
    <n v="29"/>
    <n v="4"/>
    <n v="34"/>
    <n v="2"/>
    <n v="4"/>
    <n v="4"/>
    <n v="3"/>
    <n v="3"/>
    <n v="0"/>
    <n v="3"/>
    <n v="9"/>
    <n v="0"/>
    <x v="0"/>
    <n v="0"/>
    <n v="0"/>
    <n v="0"/>
    <n v="0"/>
    <n v="0"/>
    <n v="52"/>
    <s v="50-65"/>
    <n v="2852"/>
    <n v="0"/>
    <n v="1"/>
    <n v="0"/>
    <n v="0"/>
    <n v="0"/>
    <n v="0"/>
    <n v="0"/>
    <n v="0"/>
    <n v="1"/>
    <n v="69"/>
    <d v="2014-12-24T00:00:00"/>
    <n v="12"/>
    <s v="December"/>
    <n v="1"/>
    <s v="18,36778,Low income,261,Low spender,0.00709663385719724,1,1,63,29,4,34,2,4,4,3,3,0,3,9,0,0,0,0,0,0,0,52,50-65,2852,0,1,0,0,0,0,0,0,1,69"/>
    <m/>
    <m/>
    <m/>
    <m/>
  </r>
  <r>
    <n v="579"/>
    <n v="27215"/>
    <s v="Low income"/>
    <n v="1226"/>
    <s v="High spender"/>
    <n v="4.5048686386184089E-2"/>
    <n v="2"/>
    <n v="1"/>
    <n v="50"/>
    <n v="30"/>
    <n v="5"/>
    <n v="22"/>
    <n v="8"/>
    <n v="9"/>
    <n v="28"/>
    <n v="4"/>
    <n v="2"/>
    <n v="1"/>
    <n v="4"/>
    <n v="6"/>
    <n v="0"/>
    <x v="0"/>
    <n v="0"/>
    <n v="0"/>
    <n v="0"/>
    <n v="0"/>
    <n v="0"/>
    <n v="59"/>
    <s v="50-65"/>
    <n v="2681"/>
    <n v="1"/>
    <n v="0"/>
    <n v="0"/>
    <n v="0"/>
    <n v="0"/>
    <n v="0"/>
    <n v="1"/>
    <n v="0"/>
    <n v="0"/>
    <n v="46"/>
    <d v="2015-06-13T00:00:00"/>
    <n v="6"/>
    <s v="June"/>
    <n v="1"/>
    <s v="579,27215,Low income,1226,High spender,0.0450486863861841,2,1,50,30,5,22,8,9,28,4,2,1,4,6,0,0,0,0,0,0,0,59,50-65,2681,1,0,0,0,0,0,1,0,0,46"/>
    <m/>
    <m/>
    <m/>
    <m/>
  </r>
  <r>
    <n v="1157"/>
    <n v="40321"/>
    <s v="Low income"/>
    <n v="355"/>
    <s v="Low spender"/>
    <n v="8.8043451303291085E-3"/>
    <n v="1"/>
    <n v="1"/>
    <n v="59"/>
    <n v="44"/>
    <n v="4"/>
    <n v="21"/>
    <n v="6"/>
    <n v="0"/>
    <n v="27"/>
    <n v="2"/>
    <n v="3"/>
    <n v="0"/>
    <n v="3"/>
    <n v="7"/>
    <n v="0"/>
    <x v="0"/>
    <n v="0"/>
    <n v="0"/>
    <n v="0"/>
    <n v="0"/>
    <n v="0"/>
    <n v="48"/>
    <s v="36-50"/>
    <n v="2494"/>
    <n v="0"/>
    <n v="1"/>
    <n v="0"/>
    <n v="0"/>
    <n v="0"/>
    <n v="0"/>
    <n v="1"/>
    <n v="0"/>
    <n v="0"/>
    <n v="48"/>
    <d v="2015-12-17T00:00:00"/>
    <n v="12"/>
    <s v="December"/>
    <n v="1"/>
    <s v="1157,40321,Low income,355,Low spender,0.00880434513032911,1,1,59,44,4,21,6,0,27,2,3,0,3,7,0,0,0,0,0,0,0,48,36-50,2494,0,1,0,0,0,0,1,0,0,48"/>
    <m/>
    <m/>
    <m/>
    <m/>
  </r>
  <r>
    <n v="54"/>
    <n v="31089"/>
    <s v="Low income"/>
    <n v="967"/>
    <s v="High spender"/>
    <n v="3.1104249091318474E-2"/>
    <n v="1"/>
    <n v="0"/>
    <n v="57"/>
    <n v="31"/>
    <n v="3"/>
    <n v="31"/>
    <n v="2"/>
    <n v="8"/>
    <n v="4"/>
    <n v="3"/>
    <n v="3"/>
    <n v="0"/>
    <n v="4"/>
    <n v="8"/>
    <n v="0"/>
    <x v="0"/>
    <n v="0"/>
    <n v="0"/>
    <n v="0"/>
    <n v="0"/>
    <n v="0"/>
    <n v="39"/>
    <s v="36-50"/>
    <n v="2840"/>
    <n v="0"/>
    <n v="0"/>
    <n v="0"/>
    <n v="1"/>
    <n v="0"/>
    <n v="0"/>
    <n v="1"/>
    <n v="0"/>
    <n v="0"/>
    <n v="71"/>
    <d v="2015-01-05T00:00:00"/>
    <n v="1"/>
    <s v="January"/>
    <n v="1"/>
    <s v="54,31089,Low income,967,High spender,0.0311042490913185,1,0,57,31,3,31,2,8,4,3,3,0,4,8,0,0,0,0,0,0,0,39,36-50,2840,0,0,0,1,0,0,1,0,0,71"/>
    <m/>
    <m/>
    <m/>
    <m/>
  </r>
  <r>
    <n v="1760"/>
    <n v="37697"/>
    <s v="Low income"/>
    <n v="726"/>
    <s v="High spender"/>
    <n v="1.9258826962357749E-2"/>
    <n v="1"/>
    <n v="0"/>
    <n v="82"/>
    <n v="34"/>
    <n v="6"/>
    <n v="21"/>
    <n v="11"/>
    <n v="4"/>
    <n v="8"/>
    <n v="1"/>
    <n v="2"/>
    <n v="1"/>
    <n v="3"/>
    <n v="6"/>
    <n v="0"/>
    <x v="0"/>
    <n v="0"/>
    <n v="0"/>
    <n v="0"/>
    <n v="0"/>
    <n v="0"/>
    <n v="44"/>
    <s v="36-50"/>
    <n v="2301"/>
    <n v="0"/>
    <n v="0"/>
    <n v="1"/>
    <n v="0"/>
    <n v="0"/>
    <n v="0"/>
    <n v="1"/>
    <n v="0"/>
    <n v="0"/>
    <n v="68"/>
    <d v="2016-06-27T00:00:00"/>
    <n v="6"/>
    <s v="June"/>
    <n v="1"/>
    <s v="1760,37697,Low income,726,High spender,0.0192588269623577,1,0,82,34,6,21,11,4,8,1,2,1,3,6,0,0,0,0,0,0,0,44,36-50,2301,0,0,1,0,0,0,1,0,0,68"/>
    <m/>
    <m/>
    <m/>
    <m/>
  </r>
  <r>
    <n v="561"/>
    <n v="40706"/>
    <s v="Low income"/>
    <n v="149"/>
    <s v="Low spender"/>
    <n v="3.6603940451039158E-3"/>
    <n v="2"/>
    <n v="1"/>
    <n v="37"/>
    <n v="59"/>
    <n v="0"/>
    <n v="11"/>
    <n v="4"/>
    <n v="2"/>
    <n v="5"/>
    <n v="4"/>
    <n v="3"/>
    <n v="0"/>
    <n v="4"/>
    <n v="7"/>
    <n v="0"/>
    <x v="0"/>
    <n v="0"/>
    <n v="0"/>
    <n v="0"/>
    <n v="0"/>
    <n v="0"/>
    <n v="52"/>
    <s v="50-65"/>
    <n v="2687"/>
    <n v="0"/>
    <n v="0"/>
    <n v="0"/>
    <n v="1"/>
    <n v="0"/>
    <n v="0"/>
    <n v="0"/>
    <n v="0"/>
    <n v="1"/>
    <n v="71"/>
    <d v="2015-06-07T00:00:00"/>
    <n v="6"/>
    <s v="June"/>
    <n v="1"/>
    <s v="561,40706,Low income,149,Low spender,0.00366039404510392,2,1,37,59,0,11,4,2,5,4,3,0,4,7,0,0,0,0,0,0,0,52,50-65,2687,0,0,0,1,0,0,0,0,1,71"/>
    <m/>
    <m/>
    <m/>
    <m/>
  </r>
  <r>
    <n v="2173"/>
    <n v="34961"/>
    <s v="Low income"/>
    <n v="964"/>
    <s v="High spender"/>
    <n v="2.7573581991361801E-2"/>
    <n v="1"/>
    <n v="0"/>
    <n v="77"/>
    <n v="45"/>
    <n v="2"/>
    <n v="26"/>
    <n v="4"/>
    <n v="1"/>
    <n v="1"/>
    <n v="3"/>
    <n v="3"/>
    <n v="1"/>
    <n v="3"/>
    <n v="7"/>
    <n v="0"/>
    <x v="0"/>
    <n v="0"/>
    <n v="0"/>
    <n v="0"/>
    <n v="0"/>
    <n v="0"/>
    <n v="47"/>
    <s v="36-50"/>
    <n v="2169"/>
    <n v="0"/>
    <n v="1"/>
    <n v="0"/>
    <n v="0"/>
    <n v="0"/>
    <n v="0"/>
    <n v="1"/>
    <n v="0"/>
    <n v="0"/>
    <n v="77"/>
    <d v="2016-11-06T00:00:00"/>
    <n v="11"/>
    <s v="November"/>
    <n v="1"/>
    <s v="2173,34961,Low income,964,High spender,0.0275735819913618,1,0,77,45,2,26,4,1,1,3,3,1,3,7,0,0,0,0,0,0,0,47,36-50,2169,0,1,0,0,0,0,1,0,0,77"/>
    <m/>
    <m/>
    <m/>
    <m/>
  </r>
  <r>
    <n v="1334"/>
    <n v="38236"/>
    <s v="Low income"/>
    <n v="48"/>
    <s v="Low spender"/>
    <n v="1.2553614394811173E-3"/>
    <n v="1"/>
    <n v="1"/>
    <n v="2"/>
    <n v="58"/>
    <n v="0"/>
    <n v="18"/>
    <n v="2"/>
    <n v="0"/>
    <n v="10"/>
    <n v="4"/>
    <n v="3"/>
    <n v="0"/>
    <n v="4"/>
    <n v="7"/>
    <n v="0"/>
    <x v="0"/>
    <n v="0"/>
    <n v="0"/>
    <n v="0"/>
    <n v="0"/>
    <n v="0"/>
    <n v="52"/>
    <s v="50-65"/>
    <n v="2441"/>
    <n v="0"/>
    <n v="0"/>
    <n v="1"/>
    <n v="0"/>
    <n v="0"/>
    <n v="0"/>
    <n v="0"/>
    <n v="0"/>
    <n v="1"/>
    <n v="68"/>
    <d v="2016-02-08T00:00:00"/>
    <n v="2"/>
    <s v="February"/>
    <n v="1"/>
    <s v="1334,38236,Low income,48,Low spender,0.00125536143948112,1,1,2,58,0,18,2,0,10,4,3,0,4,7,0,0,0,0,0,0,0,52,50-65,2441,0,0,1,0,0,0,0,0,1,68"/>
    <m/>
    <m/>
    <m/>
    <m/>
  </r>
  <r>
    <n v="416"/>
    <n v="7500"/>
    <s v="Low income"/>
    <n v="677"/>
    <s v="High spender"/>
    <n v="9.0266666666666662E-2"/>
    <n v="1"/>
    <n v="0"/>
    <n v="63"/>
    <n v="10"/>
    <n v="17"/>
    <n v="18"/>
    <n v="8"/>
    <n v="26"/>
    <n v="40"/>
    <n v="4"/>
    <n v="3"/>
    <n v="2"/>
    <n v="2"/>
    <n v="9"/>
    <n v="0"/>
    <x v="0"/>
    <n v="0"/>
    <n v="0"/>
    <n v="0"/>
    <n v="0"/>
    <n v="0"/>
    <n v="28"/>
    <s v="24-35"/>
    <n v="2732"/>
    <n v="0"/>
    <n v="0"/>
    <n v="1"/>
    <n v="0"/>
    <n v="0"/>
    <n v="0"/>
    <n v="0"/>
    <n v="0"/>
    <n v="0"/>
    <n v="39"/>
    <d v="2015-04-23T00:00:00"/>
    <n v="4"/>
    <s v="April"/>
    <n v="1"/>
    <s v="416,7500,Low income,677,High spender,0.0902666666666667,1,0,63,10,17,18,8,26,40,4,3,2,2,9,0,0,0,0,0,0,0,28,24-35,2732,0,0,1,0,0,0,0,0,0,39"/>
    <m/>
    <m/>
    <m/>
    <m/>
  </r>
  <r>
    <n v="245"/>
    <n v="33471"/>
    <s v="Low income"/>
    <n v="961"/>
    <s v="High spender"/>
    <n v="2.8711421827850976E-2"/>
    <n v="1"/>
    <n v="0"/>
    <n v="47"/>
    <n v="43"/>
    <n v="2"/>
    <n v="27"/>
    <n v="0"/>
    <n v="9"/>
    <n v="12"/>
    <n v="3"/>
    <n v="3"/>
    <n v="0"/>
    <n v="4"/>
    <n v="7"/>
    <n v="0"/>
    <x v="0"/>
    <n v="0"/>
    <n v="0"/>
    <n v="0"/>
    <n v="0"/>
    <n v="0"/>
    <n v="47"/>
    <s v="36-50"/>
    <n v="2784"/>
    <n v="0"/>
    <n v="1"/>
    <n v="0"/>
    <n v="0"/>
    <n v="0"/>
    <n v="0"/>
    <n v="1"/>
    <n v="0"/>
    <n v="0"/>
    <n v="69"/>
    <d v="2015-03-02T00:00:00"/>
    <n v="3"/>
    <s v="March"/>
    <n v="1"/>
    <s v="245,33471,Low income,961,High spender,0.028711421827851,1,0,47,43,2,27,0,9,12,3,3,0,4,7,0,0,0,0,0,0,0,47,36-50,2784,0,1,0,0,0,0,1,0,0,69"/>
    <m/>
    <m/>
    <m/>
    <m/>
  </r>
  <r>
    <n v="1947"/>
    <n v="38829"/>
    <s v="Low income"/>
    <n v="952"/>
    <s v="High spender"/>
    <n v="2.4517757346313323E-2"/>
    <n v="0"/>
    <n v="1"/>
    <n v="86"/>
    <n v="76"/>
    <n v="0"/>
    <n v="7"/>
    <n v="0"/>
    <n v="0"/>
    <n v="16"/>
    <n v="1"/>
    <n v="3"/>
    <n v="2"/>
    <n v="2"/>
    <n v="5"/>
    <n v="0"/>
    <x v="0"/>
    <n v="0"/>
    <n v="0"/>
    <n v="0"/>
    <n v="0"/>
    <n v="0"/>
    <n v="61"/>
    <s v="50-65"/>
    <n v="2243"/>
    <n v="0"/>
    <n v="1"/>
    <n v="0"/>
    <n v="0"/>
    <n v="0"/>
    <n v="0"/>
    <n v="0"/>
    <n v="0"/>
    <n v="1"/>
    <n v="67"/>
    <d v="2016-08-24T00:00:00"/>
    <n v="8"/>
    <s v="August"/>
    <n v="1"/>
    <s v="1947,38829,Low income,952,High spender,0.0245177573463133,0,1,86,76,0,7,0,0,16,1,3,2,2,5,0,0,0,0,0,0,0,61,50-65,2243,0,1,0,0,0,0,0,0,1,67"/>
    <m/>
    <m/>
    <m/>
    <m/>
  </r>
  <r>
    <n v="1806"/>
    <n v="33183"/>
    <s v="Low income"/>
    <n v="1565"/>
    <s v="High spender"/>
    <n v="4.7162703794111444E-2"/>
    <n v="1"/>
    <n v="0"/>
    <n v="46"/>
    <n v="7"/>
    <n v="5"/>
    <n v="39"/>
    <n v="17"/>
    <n v="15"/>
    <n v="37"/>
    <n v="2"/>
    <n v="4"/>
    <n v="0"/>
    <n v="3"/>
    <n v="7"/>
    <n v="0"/>
    <x v="0"/>
    <n v="0"/>
    <n v="0"/>
    <n v="0"/>
    <n v="0"/>
    <n v="0"/>
    <n v="45"/>
    <s v="36-50"/>
    <n v="2284"/>
    <n v="0"/>
    <n v="1"/>
    <n v="0"/>
    <n v="0"/>
    <n v="0"/>
    <n v="0"/>
    <n v="1"/>
    <n v="0"/>
    <n v="0"/>
    <n v="46"/>
    <d v="2016-07-14T00:00:00"/>
    <n v="7"/>
    <s v="July"/>
    <n v="1"/>
    <s v="1806,33183,Low income,1565,High spender,0.0471627037941114,1,0,46,7,5,39,17,15,37,2,4,0,3,7,0,0,0,0,0,0,0,45,36-50,2284,0,1,0,0,0,0,1,0,0,46"/>
    <m/>
    <m/>
    <m/>
    <m/>
  </r>
  <r>
    <n v="1338"/>
    <n v="33438"/>
    <s v="Low income"/>
    <n v="934"/>
    <s v="High spender"/>
    <n v="2.7932292601232131E-2"/>
    <n v="1"/>
    <n v="1"/>
    <n v="81"/>
    <n v="62"/>
    <n v="1"/>
    <n v="16"/>
    <n v="3"/>
    <n v="2"/>
    <n v="6"/>
    <n v="4"/>
    <n v="2"/>
    <n v="1"/>
    <n v="4"/>
    <n v="5"/>
    <n v="0"/>
    <x v="0"/>
    <n v="0"/>
    <n v="0"/>
    <n v="0"/>
    <n v="0"/>
    <n v="0"/>
    <n v="62"/>
    <s v="50-65"/>
    <n v="2439"/>
    <n v="0"/>
    <n v="0"/>
    <n v="0"/>
    <n v="0"/>
    <n v="1"/>
    <n v="0"/>
    <n v="0"/>
    <n v="0"/>
    <n v="1"/>
    <n v="78"/>
    <d v="2016-02-10T00:00:00"/>
    <n v="2"/>
    <s v="February"/>
    <n v="1"/>
    <s v="1338,33438,Low income,934,High spender,0.0279322926012321,1,1,81,62,1,16,3,2,6,4,2,1,4,5,0,0,0,0,0,0,0,62,50-65,2439,0,0,0,0,1,0,0,0,1,78"/>
    <m/>
    <m/>
    <m/>
    <m/>
  </r>
  <r>
    <n v="1325"/>
    <n v="46423"/>
    <s v="Low income"/>
    <n v="883"/>
    <s v="High spender"/>
    <n v="1.9020744027744868E-2"/>
    <n v="1"/>
    <n v="1"/>
    <n v="6"/>
    <n v="68"/>
    <n v="0"/>
    <n v="16"/>
    <n v="0"/>
    <n v="0"/>
    <n v="8"/>
    <n v="3"/>
    <n v="2"/>
    <n v="0"/>
    <n v="4"/>
    <n v="7"/>
    <n v="0"/>
    <x v="0"/>
    <n v="0"/>
    <n v="0"/>
    <n v="0"/>
    <n v="0"/>
    <n v="0"/>
    <n v="48"/>
    <s v="36-50"/>
    <n v="2443"/>
    <n v="0"/>
    <n v="0"/>
    <n v="1"/>
    <n v="0"/>
    <n v="0"/>
    <n v="0"/>
    <n v="0"/>
    <n v="1"/>
    <n v="0"/>
    <n v="76"/>
    <d v="2016-02-06T00:00:00"/>
    <n v="2"/>
    <s v="February"/>
    <n v="1"/>
    <s v="1325,46423,Low income,883,High spender,0.0190207440277449,1,1,6,68,0,16,0,0,8,3,2,0,4,7,0,0,0,0,0,0,0,48,36-50,2443,0,0,1,0,0,0,0,1,0,76"/>
    <m/>
    <m/>
    <m/>
    <m/>
  </r>
  <r>
    <n v="61"/>
    <n v="46098"/>
    <s v="Low income"/>
    <n v="852"/>
    <s v="High spender"/>
    <n v="1.8482363660028634E-2"/>
    <n v="1"/>
    <n v="1"/>
    <n v="86"/>
    <n v="57"/>
    <n v="0"/>
    <n v="27"/>
    <n v="0"/>
    <n v="0"/>
    <n v="36"/>
    <n v="4"/>
    <n v="3"/>
    <n v="2"/>
    <n v="2"/>
    <n v="8"/>
    <n v="0"/>
    <x v="0"/>
    <n v="0"/>
    <n v="0"/>
    <n v="0"/>
    <n v="0"/>
    <n v="0"/>
    <n v="45"/>
    <s v="36-50"/>
    <n v="2839"/>
    <n v="0"/>
    <n v="0"/>
    <n v="1"/>
    <n v="0"/>
    <n v="0"/>
    <n v="0"/>
    <n v="0"/>
    <n v="1"/>
    <n v="0"/>
    <n v="48"/>
    <d v="2015-01-06T00:00:00"/>
    <n v="1"/>
    <s v="January"/>
    <n v="1"/>
    <s v="61,46098,Low income,852,High spender,0.0184823636600286,1,1,86,57,0,27,0,0,36,4,3,2,2,8,0,0,0,0,0,0,0,45,36-50,2839,0,0,1,0,0,0,0,1,0,48"/>
    <m/>
    <m/>
    <m/>
    <m/>
  </r>
  <r>
    <n v="65"/>
    <n v="46098"/>
    <s v="Low income"/>
    <n v="2188"/>
    <s v="High spender"/>
    <n v="4.7464098225519544E-2"/>
    <n v="1"/>
    <n v="1"/>
    <n v="86"/>
    <n v="57"/>
    <n v="0"/>
    <n v="27"/>
    <n v="0"/>
    <n v="0"/>
    <n v="36"/>
    <n v="4"/>
    <n v="3"/>
    <n v="2"/>
    <n v="2"/>
    <n v="8"/>
    <n v="0"/>
    <x v="0"/>
    <n v="0"/>
    <n v="0"/>
    <n v="0"/>
    <n v="0"/>
    <n v="1"/>
    <n v="45"/>
    <s v="36-50"/>
    <n v="2839"/>
    <n v="0"/>
    <n v="0"/>
    <n v="1"/>
    <n v="0"/>
    <n v="0"/>
    <n v="0"/>
    <n v="0"/>
    <n v="1"/>
    <n v="0"/>
    <n v="48"/>
    <d v="2015-01-06T00:00:00"/>
    <n v="1"/>
    <s v="January"/>
    <n v="1"/>
    <s v="65,46098,Low income,2188,High spender,0.0474640982255195,1,1,86,57,0,27,0,0,36,4,3,2,2,8,0,0,0,0,0,0,1,45,36-50,2839,0,0,1,0,0,0,0,1,0,48"/>
    <m/>
    <m/>
    <m/>
    <m/>
  </r>
  <r>
    <n v="622"/>
    <n v="24480"/>
    <s v="Low income"/>
    <n v="377"/>
    <s v="Low spender"/>
    <n v="1.5400326797385622E-2"/>
    <n v="1"/>
    <n v="0"/>
    <n v="46"/>
    <n v="4"/>
    <n v="19"/>
    <n v="9"/>
    <n v="28"/>
    <n v="25"/>
    <n v="17"/>
    <n v="3"/>
    <n v="3"/>
    <n v="0"/>
    <n v="4"/>
    <n v="7"/>
    <n v="0"/>
    <x v="0"/>
    <n v="0"/>
    <n v="0"/>
    <n v="0"/>
    <n v="0"/>
    <n v="0"/>
    <n v="39"/>
    <s v="36-50"/>
    <n v="2662"/>
    <n v="0"/>
    <n v="1"/>
    <n v="0"/>
    <n v="0"/>
    <n v="0"/>
    <n v="0"/>
    <n v="0"/>
    <n v="0"/>
    <n v="0"/>
    <n v="68"/>
    <d v="2015-07-02T00:00:00"/>
    <n v="7"/>
    <s v="July"/>
    <n v="1"/>
    <s v="622,24480,Low income,377,Low spender,0.0154003267973856,1,0,46,4,19,9,28,25,17,3,3,0,4,7,0,0,0,0,0,0,0,39,36-50,2662,0,1,0,0,0,0,0,0,0,68"/>
    <m/>
    <m/>
    <m/>
    <m/>
  </r>
  <r>
    <n v="2144"/>
    <n v="54348"/>
    <s v="High income"/>
    <n v="898"/>
    <s v="High spender"/>
    <n v="1.6523147125929196E-2"/>
    <n v="1"/>
    <n v="1"/>
    <n v="51"/>
    <n v="70"/>
    <n v="0"/>
    <n v="16"/>
    <n v="0"/>
    <n v="0"/>
    <n v="4"/>
    <n v="2"/>
    <n v="2"/>
    <n v="0"/>
    <n v="4"/>
    <n v="6"/>
    <n v="0"/>
    <x v="0"/>
    <n v="0"/>
    <n v="0"/>
    <n v="0"/>
    <n v="0"/>
    <n v="0"/>
    <n v="67"/>
    <s v="66+"/>
    <n v="2180"/>
    <n v="0"/>
    <n v="1"/>
    <n v="0"/>
    <n v="0"/>
    <n v="0"/>
    <n v="0"/>
    <n v="0"/>
    <n v="1"/>
    <n v="0"/>
    <n v="82"/>
    <d v="2016-10-26T00:00:00"/>
    <n v="10"/>
    <s v="October"/>
    <n v="1"/>
    <s v="2144,54348,High income,898,High spender,0.0165231471259292,1,1,51,70,0,16,0,0,4,2,2,0,4,6,0,0,0,0,0,0,0,67,66+,2180,0,1,0,0,0,0,0,1,0,82"/>
    <m/>
    <m/>
    <m/>
    <m/>
  </r>
  <r>
    <n v="1739"/>
    <n v="53537"/>
    <s v="High income"/>
    <n v="894"/>
    <s v="High spender"/>
    <n v="1.6698731718250929E-2"/>
    <n v="1"/>
    <n v="1"/>
    <n v="17"/>
    <n v="81"/>
    <n v="0"/>
    <n v="6"/>
    <n v="0"/>
    <n v="0"/>
    <n v="6"/>
    <n v="2"/>
    <n v="2"/>
    <n v="1"/>
    <n v="3"/>
    <n v="5"/>
    <n v="0"/>
    <x v="0"/>
    <n v="0"/>
    <n v="0"/>
    <n v="0"/>
    <n v="0"/>
    <n v="0"/>
    <n v="61"/>
    <s v="50-65"/>
    <n v="2309"/>
    <n v="0"/>
    <n v="0"/>
    <n v="0"/>
    <n v="1"/>
    <n v="0"/>
    <n v="0"/>
    <n v="0"/>
    <n v="0"/>
    <n v="1"/>
    <n v="81"/>
    <d v="2016-06-19T00:00:00"/>
    <n v="6"/>
    <s v="June"/>
    <n v="1"/>
    <s v="1739,53537,High income,894,High spender,0.0166987317182509,1,1,17,81,0,6,0,0,6,2,2,1,3,5,0,0,0,0,0,0,0,61,50-65,2309,0,0,0,1,0,0,0,0,1,81"/>
    <m/>
    <m/>
    <m/>
    <m/>
  </r>
  <r>
    <n v="1481"/>
    <n v="59892"/>
    <s v="High income"/>
    <n v="375"/>
    <s v="Low spender"/>
    <n v="6.261270286515728E-3"/>
    <n v="0"/>
    <n v="1"/>
    <n v="26"/>
    <n v="73"/>
    <n v="0"/>
    <n v="13"/>
    <n v="0"/>
    <n v="1"/>
    <n v="0"/>
    <n v="1"/>
    <n v="2"/>
    <n v="1"/>
    <n v="3"/>
    <n v="3"/>
    <n v="0"/>
    <x v="0"/>
    <n v="0"/>
    <n v="0"/>
    <n v="0"/>
    <n v="0"/>
    <n v="0"/>
    <n v="50"/>
    <s v="36-50"/>
    <n v="2398"/>
    <n v="0"/>
    <n v="1"/>
    <n v="0"/>
    <n v="0"/>
    <n v="0"/>
    <n v="0"/>
    <n v="0"/>
    <n v="0"/>
    <n v="1"/>
    <n v="87"/>
    <d v="2016-03-22T00:00:00"/>
    <n v="3"/>
    <s v="March"/>
    <n v="1"/>
    <s v="1481,59892,High income,375,Low spender,0.00626127028651573,0,1,26,73,0,13,0,1,0,1,2,1,3,3,0,0,0,0,0,0,0,50,36-50,2398,0,1,0,0,0,0,0,0,1,87"/>
    <m/>
    <m/>
    <m/>
    <m/>
  </r>
  <r>
    <n v="1292"/>
    <n v="50785"/>
    <s v="Low income"/>
    <n v="723"/>
    <s v="High spender"/>
    <n v="1.4236487151718028E-2"/>
    <n v="1"/>
    <n v="1"/>
    <n v="27"/>
    <n v="64"/>
    <n v="1"/>
    <n v="21"/>
    <n v="0"/>
    <n v="1"/>
    <n v="27"/>
    <n v="2"/>
    <n v="2"/>
    <n v="1"/>
    <n v="3"/>
    <n v="6"/>
    <n v="0"/>
    <x v="0"/>
    <n v="0"/>
    <n v="0"/>
    <n v="0"/>
    <n v="0"/>
    <n v="0"/>
    <n v="58"/>
    <s v="50-65"/>
    <n v="2451"/>
    <n v="0"/>
    <n v="0"/>
    <n v="1"/>
    <n v="0"/>
    <n v="0"/>
    <n v="0"/>
    <n v="1"/>
    <n v="0"/>
    <n v="0"/>
    <n v="60"/>
    <d v="2016-01-29T00:00:00"/>
    <n v="1"/>
    <s v="January"/>
    <n v="1"/>
    <s v="1292,50785,Low income,723,High spender,0.014236487151718,1,1,27,64,1,21,0,1,27,2,2,1,3,6,0,0,0,0,0,0,0,58,50-65,2451,0,0,1,0,0,0,1,0,0,60"/>
    <m/>
    <m/>
    <m/>
    <m/>
  </r>
  <r>
    <n v="1259"/>
    <n v="40760"/>
    <s v="Low income"/>
    <n v="73"/>
    <s v="Low spender"/>
    <n v="1.7909715407262022E-3"/>
    <n v="0"/>
    <n v="1"/>
    <n v="64"/>
    <n v="70"/>
    <n v="0"/>
    <n v="17"/>
    <n v="0"/>
    <n v="0"/>
    <n v="6"/>
    <n v="2"/>
    <n v="2"/>
    <n v="1"/>
    <n v="3"/>
    <n v="6"/>
    <n v="0"/>
    <x v="0"/>
    <n v="0"/>
    <n v="0"/>
    <n v="0"/>
    <n v="0"/>
    <n v="0"/>
    <n v="55"/>
    <s v="50-65"/>
    <n v="2462"/>
    <n v="0"/>
    <n v="0"/>
    <n v="1"/>
    <n v="0"/>
    <n v="0"/>
    <n v="0"/>
    <n v="0"/>
    <n v="0"/>
    <n v="1"/>
    <n v="81"/>
    <d v="2016-01-18T00:00:00"/>
    <n v="1"/>
    <s v="January"/>
    <n v="1"/>
    <s v="1259,40760,Low income,73,Low spender,0.0017909715407262,0,1,64,70,0,17,0,0,6,2,2,1,3,6,0,0,0,0,0,0,0,55,50-65,2462,0,0,1,0,0,0,0,0,1,81"/>
    <m/>
    <m/>
    <m/>
    <m/>
  </r>
  <r>
    <n v="1054"/>
    <n v="31560"/>
    <s v="Low income"/>
    <n v="16"/>
    <s v="Low spender"/>
    <n v="5.0697084917617234E-4"/>
    <n v="1"/>
    <n v="0"/>
    <n v="98"/>
    <n v="62"/>
    <n v="1"/>
    <n v="20"/>
    <n v="4"/>
    <n v="0"/>
    <n v="7"/>
    <n v="2"/>
    <n v="2"/>
    <n v="1"/>
    <n v="3"/>
    <n v="8"/>
    <n v="0"/>
    <x v="0"/>
    <n v="0"/>
    <n v="0"/>
    <n v="0"/>
    <n v="0"/>
    <n v="0"/>
    <n v="46"/>
    <s v="36-50"/>
    <n v="2529"/>
    <n v="0"/>
    <n v="0"/>
    <n v="1"/>
    <n v="0"/>
    <n v="0"/>
    <n v="0"/>
    <n v="0"/>
    <n v="0"/>
    <n v="1"/>
    <n v="80"/>
    <d v="2015-11-12T00:00:00"/>
    <n v="11"/>
    <s v="November"/>
    <n v="1"/>
    <s v="1054,31560,Low income,16,Low spender,0.000506970849176172,1,0,98,62,1,20,4,0,7,2,2,1,3,8,0,0,0,0,0,0,0,46,36-50,2529,0,0,1,0,0,0,0,0,1,80"/>
    <m/>
    <m/>
    <m/>
    <m/>
  </r>
  <r>
    <n v="2181"/>
    <n v="64587"/>
    <s v="High income"/>
    <n v="24"/>
    <s v="Low spender"/>
    <n v="3.7159180640066884E-4"/>
    <n v="1"/>
    <n v="1"/>
    <n v="49"/>
    <n v="66"/>
    <n v="0"/>
    <n v="16"/>
    <n v="0"/>
    <n v="6"/>
    <n v="20"/>
    <n v="2"/>
    <n v="1"/>
    <n v="1"/>
    <n v="4"/>
    <n v="3"/>
    <n v="0"/>
    <x v="0"/>
    <n v="0"/>
    <n v="0"/>
    <n v="0"/>
    <n v="0"/>
    <n v="0"/>
    <n v="66"/>
    <s v="66+"/>
    <n v="2166"/>
    <n v="1"/>
    <n v="0"/>
    <n v="0"/>
    <n v="0"/>
    <n v="0"/>
    <n v="0"/>
    <n v="1"/>
    <n v="0"/>
    <n v="0"/>
    <n v="68"/>
    <d v="2016-11-09T00:00:00"/>
    <n v="11"/>
    <s v="November"/>
    <n v="1"/>
    <s v="2181,64587,High income,24,Low spender,0.000371591806400669,1,1,49,66,0,16,0,6,20,2,1,1,4,3,0,0,0,0,0,0,0,66,66+,2166,1,0,0,0,0,0,1,0,0,68"/>
    <m/>
    <m/>
    <m/>
    <m/>
  </r>
  <r>
    <n v="1943"/>
    <n v="52569"/>
    <s v="High income"/>
    <n v="611"/>
    <s v="High spender"/>
    <n v="1.1622819532424052E-2"/>
    <n v="0"/>
    <n v="1"/>
    <n v="54"/>
    <n v="85"/>
    <n v="0"/>
    <n v="3"/>
    <n v="0"/>
    <n v="0"/>
    <n v="7"/>
    <n v="1"/>
    <n v="2"/>
    <n v="0"/>
    <n v="4"/>
    <n v="3"/>
    <n v="0"/>
    <x v="0"/>
    <n v="0"/>
    <n v="0"/>
    <n v="0"/>
    <n v="0"/>
    <n v="0"/>
    <n v="53"/>
    <s v="50-65"/>
    <n v="2244"/>
    <n v="0"/>
    <n v="0"/>
    <n v="1"/>
    <n v="0"/>
    <n v="0"/>
    <n v="0"/>
    <n v="0"/>
    <n v="0"/>
    <n v="1"/>
    <n v="81"/>
    <d v="2016-08-23T00:00:00"/>
    <n v="8"/>
    <s v="August"/>
    <n v="1"/>
    <s v="1943,52569,High income,611,High spender,0.0116228195324241,0,1,54,85,0,3,0,0,7,1,2,0,4,3,0,0,0,0,0,0,0,53,50-65,2244,0,0,1,0,0,0,0,0,1,81"/>
    <m/>
    <m/>
    <m/>
    <m/>
  </r>
  <r>
    <n v="1410"/>
    <n v="42769"/>
    <s v="Low income"/>
    <n v="252"/>
    <s v="Low spender"/>
    <n v="5.8921181229395119E-3"/>
    <n v="0"/>
    <n v="1"/>
    <n v="15"/>
    <n v="71"/>
    <n v="0"/>
    <n v="13"/>
    <n v="3"/>
    <n v="1"/>
    <n v="0"/>
    <n v="2"/>
    <n v="1"/>
    <n v="1"/>
    <n v="4"/>
    <n v="4"/>
    <n v="0"/>
    <x v="0"/>
    <n v="0"/>
    <n v="0"/>
    <n v="0"/>
    <n v="0"/>
    <n v="0"/>
    <n v="58"/>
    <s v="50-65"/>
    <n v="2419"/>
    <n v="0"/>
    <n v="1"/>
    <n v="0"/>
    <n v="0"/>
    <n v="0"/>
    <n v="0"/>
    <n v="0"/>
    <n v="0"/>
    <n v="1"/>
    <n v="88"/>
    <d v="2016-03-01T00:00:00"/>
    <n v="3"/>
    <s v="March"/>
    <n v="1"/>
    <s v="1410,42769,Low income,252,Low spender,0.00589211812293951,0,1,15,71,0,13,3,1,0,2,1,1,4,4,0,0,0,0,0,0,0,58,50-65,2419,0,1,0,0,0,0,0,0,1,88"/>
    <m/>
    <m/>
    <m/>
    <m/>
  </r>
  <r>
    <n v="1332"/>
    <n v="37787"/>
    <s v="Low income"/>
    <n v="537"/>
    <s v="Low spender"/>
    <n v="1.4211236668695584E-2"/>
    <n v="1"/>
    <n v="0"/>
    <n v="50"/>
    <n v="40"/>
    <n v="1"/>
    <n v="40"/>
    <n v="4"/>
    <n v="3"/>
    <n v="18"/>
    <n v="1"/>
    <n v="3"/>
    <n v="0"/>
    <n v="3"/>
    <n v="8"/>
    <n v="0"/>
    <x v="0"/>
    <n v="0"/>
    <n v="0"/>
    <n v="0"/>
    <n v="0"/>
    <n v="0"/>
    <n v="48"/>
    <s v="36-50"/>
    <n v="2441"/>
    <n v="0"/>
    <n v="1"/>
    <n v="0"/>
    <n v="0"/>
    <n v="0"/>
    <n v="0"/>
    <n v="0"/>
    <n v="1"/>
    <n v="0"/>
    <n v="70"/>
    <d v="2016-02-08T00:00:00"/>
    <n v="2"/>
    <s v="February"/>
    <n v="1"/>
    <s v="1332,37787,Low income,537,Low spender,0.0142112366686956,1,0,50,40,1,40,4,3,18,1,3,0,3,8,0,0,0,0,0,0,0,48,36-50,2441,0,1,0,0,0,0,0,1,0,70"/>
    <m/>
    <m/>
    <m/>
    <m/>
  </r>
  <r>
    <n v="565"/>
    <n v="34377"/>
    <s v="Low income"/>
    <n v="910"/>
    <s v="High spender"/>
    <n v="2.6471187130930565E-2"/>
    <n v="0"/>
    <n v="1"/>
    <n v="55"/>
    <n v="62"/>
    <n v="0"/>
    <n v="22"/>
    <n v="3"/>
    <n v="1"/>
    <n v="26"/>
    <n v="2"/>
    <n v="2"/>
    <n v="2"/>
    <n v="2"/>
    <n v="7"/>
    <n v="0"/>
    <x v="0"/>
    <n v="0"/>
    <n v="0"/>
    <n v="0"/>
    <n v="0"/>
    <n v="0"/>
    <n v="57"/>
    <s v="50-65"/>
    <n v="2685"/>
    <n v="0"/>
    <n v="0"/>
    <n v="1"/>
    <n v="0"/>
    <n v="0"/>
    <n v="0"/>
    <n v="1"/>
    <n v="0"/>
    <n v="0"/>
    <n v="62"/>
    <d v="2015-06-09T00:00:00"/>
    <n v="6"/>
    <s v="June"/>
    <n v="1"/>
    <s v="565,34377,Low income,910,High spender,0.0264711871309306,0,1,55,62,0,22,3,1,26,2,2,2,2,7,0,0,0,0,0,0,0,57,50-65,2685,0,0,1,0,0,0,1,0,0,62"/>
    <m/>
    <m/>
    <m/>
    <m/>
  </r>
  <r>
    <n v="2163"/>
    <n v="44322"/>
    <s v="Low income"/>
    <n v="22"/>
    <s v="Low spender"/>
    <n v="4.9636749244167679E-4"/>
    <n v="1"/>
    <n v="0"/>
    <n v="30"/>
    <n v="46"/>
    <n v="0"/>
    <n v="40"/>
    <n v="3"/>
    <n v="0"/>
    <n v="3"/>
    <n v="2"/>
    <n v="3"/>
    <n v="0"/>
    <n v="3"/>
    <n v="8"/>
    <n v="0"/>
    <x v="0"/>
    <n v="0"/>
    <n v="0"/>
    <n v="0"/>
    <n v="0"/>
    <n v="0"/>
    <n v="35"/>
    <s v="24-35"/>
    <n v="2172"/>
    <n v="0"/>
    <n v="1"/>
    <n v="0"/>
    <n v="0"/>
    <n v="0"/>
    <n v="0"/>
    <n v="1"/>
    <n v="0"/>
    <n v="0"/>
    <n v="86"/>
    <d v="2016-11-03T00:00:00"/>
    <n v="11"/>
    <s v="November"/>
    <n v="1"/>
    <s v="2163,44322,Low income,22,Low spender,0.000496367492441677,1,0,30,46,0,40,3,0,3,2,3,0,3,8,0,0,0,0,0,0,0,35,24-35,2172,0,1,0,0,0,0,1,0,0,86"/>
    <m/>
    <m/>
    <m/>
    <m/>
  </r>
  <r>
    <n v="1695"/>
    <n v="44931"/>
    <s v="Low income"/>
    <n v="38"/>
    <s v="Low spender"/>
    <n v="8.4574124769090382E-4"/>
    <n v="0"/>
    <n v="1"/>
    <n v="0"/>
    <n v="78"/>
    <n v="0"/>
    <n v="11"/>
    <n v="0"/>
    <n v="0"/>
    <n v="7"/>
    <n v="1"/>
    <n v="2"/>
    <n v="1"/>
    <n v="3"/>
    <n v="5"/>
    <n v="0"/>
    <x v="0"/>
    <n v="0"/>
    <n v="0"/>
    <n v="0"/>
    <n v="0"/>
    <n v="0"/>
    <n v="53"/>
    <s v="50-65"/>
    <n v="2321"/>
    <n v="0"/>
    <n v="0"/>
    <n v="0"/>
    <n v="1"/>
    <n v="0"/>
    <n v="0"/>
    <n v="1"/>
    <n v="0"/>
    <n v="0"/>
    <n v="82"/>
    <d v="2016-06-07T00:00:00"/>
    <n v="6"/>
    <s v="June"/>
    <n v="1"/>
    <s v="1695,44931,Low income,38,Low spender,0.000845741247690904,0,1,0,78,0,11,0,0,7,1,2,1,3,5,0,0,0,0,0,0,0,53,50-65,2321,0,0,0,1,0,0,1,0,0,82"/>
    <m/>
    <m/>
    <m/>
    <m/>
  </r>
  <r>
    <n v="1690"/>
    <n v="38232"/>
    <s v="Low income"/>
    <n v="877"/>
    <s v="High spender"/>
    <n v="2.2938899351328729E-2"/>
    <n v="1"/>
    <n v="1"/>
    <n v="84"/>
    <n v="43"/>
    <n v="5"/>
    <n v="28"/>
    <n v="7"/>
    <n v="6"/>
    <n v="33"/>
    <n v="4"/>
    <n v="3"/>
    <n v="1"/>
    <n v="3"/>
    <n v="5"/>
    <n v="0"/>
    <x v="0"/>
    <n v="0"/>
    <n v="0"/>
    <n v="0"/>
    <n v="0"/>
    <n v="0"/>
    <n v="49"/>
    <s v="36-50"/>
    <n v="2322"/>
    <n v="0"/>
    <n v="0"/>
    <n v="0"/>
    <n v="1"/>
    <n v="0"/>
    <n v="0"/>
    <n v="1"/>
    <n v="0"/>
    <n v="0"/>
    <n v="56"/>
    <d v="2016-06-06T00:00:00"/>
    <n v="6"/>
    <s v="June"/>
    <n v="1"/>
    <s v="1690,38232,Low income,877,High spender,0.0229388993513287,1,1,84,43,5,28,7,6,33,4,3,1,3,5,0,0,0,0,0,0,0,49,36-50,2322,0,0,0,1,0,0,1,0,0,56"/>
    <m/>
    <m/>
    <m/>
    <m/>
  </r>
  <r>
    <n v="1592"/>
    <n v="36075"/>
    <s v="Low income"/>
    <n v="591"/>
    <s v="High spender"/>
    <n v="1.6382536382536384E-2"/>
    <n v="1"/>
    <n v="0"/>
    <n v="54"/>
    <n v="46"/>
    <n v="0"/>
    <n v="30"/>
    <n v="12"/>
    <n v="1"/>
    <n v="30"/>
    <n v="1"/>
    <n v="2"/>
    <n v="0"/>
    <n v="4"/>
    <n v="6"/>
    <n v="0"/>
    <x v="0"/>
    <n v="0"/>
    <n v="0"/>
    <n v="0"/>
    <n v="0"/>
    <n v="0"/>
    <n v="37"/>
    <s v="36-50"/>
    <n v="2361"/>
    <n v="0"/>
    <n v="0"/>
    <n v="0"/>
    <n v="1"/>
    <n v="0"/>
    <n v="0"/>
    <n v="1"/>
    <n v="0"/>
    <n v="0"/>
    <n v="59"/>
    <d v="2016-04-28T00:00:00"/>
    <n v="4"/>
    <s v="April"/>
    <n v="1"/>
    <s v="1592,36075,Low income,591,High spender,0.0163825363825364,1,0,54,46,0,30,12,1,30,1,2,0,4,6,0,0,0,0,0,0,0,37,36-50,2361,0,0,0,1,0,0,1,0,0,59"/>
    <m/>
    <m/>
    <m/>
    <m/>
  </r>
  <r>
    <n v="1187"/>
    <n v="39435"/>
    <s v="Low income"/>
    <n v="871"/>
    <s v="High spender"/>
    <n v="2.2086978572334222E-2"/>
    <n v="1"/>
    <n v="0"/>
    <n v="16"/>
    <n v="71"/>
    <n v="0"/>
    <n v="18"/>
    <n v="0"/>
    <n v="0"/>
    <n v="13"/>
    <n v="1"/>
    <n v="3"/>
    <n v="1"/>
    <n v="2"/>
    <n v="7"/>
    <n v="0"/>
    <x v="0"/>
    <n v="0"/>
    <n v="0"/>
    <n v="0"/>
    <n v="0"/>
    <n v="0"/>
    <n v="47"/>
    <s v="36-50"/>
    <n v="2486"/>
    <n v="0"/>
    <n v="0"/>
    <n v="0"/>
    <n v="1"/>
    <n v="0"/>
    <n v="0"/>
    <n v="0"/>
    <n v="0"/>
    <n v="1"/>
    <n v="76"/>
    <d v="2015-12-25T00:00:00"/>
    <n v="12"/>
    <s v="December"/>
    <n v="1"/>
    <s v="1187,39435,Low income,871,High spender,0.0220869785723342,1,0,16,71,0,18,0,0,13,1,3,1,2,7,0,0,0,0,0,0,0,47,36-50,2486,0,0,0,1,0,0,0,0,1,76"/>
    <m/>
    <m/>
    <m/>
    <m/>
  </r>
  <r>
    <n v="921"/>
    <n v="50737"/>
    <s v="Low income"/>
    <n v="860"/>
    <s v="High spender"/>
    <n v="1.695015471943552E-2"/>
    <n v="0"/>
    <n v="1"/>
    <n v="61"/>
    <n v="78"/>
    <n v="0"/>
    <n v="11"/>
    <n v="0"/>
    <n v="0"/>
    <n v="10"/>
    <n v="1"/>
    <n v="2"/>
    <n v="0"/>
    <n v="4"/>
    <n v="6"/>
    <n v="0"/>
    <x v="0"/>
    <n v="0"/>
    <n v="1"/>
    <n v="0"/>
    <n v="0"/>
    <n v="0"/>
    <n v="65"/>
    <s v="50-65"/>
    <n v="2573"/>
    <n v="0"/>
    <n v="1"/>
    <n v="0"/>
    <n v="0"/>
    <n v="0"/>
    <n v="0"/>
    <n v="1"/>
    <n v="0"/>
    <n v="0"/>
    <n v="79"/>
    <d v="2015-09-29T00:00:00"/>
    <n v="9"/>
    <s v="September"/>
    <n v="1"/>
    <s v="921,50737,Low income,860,High spender,0.0169501547194355,0,1,61,78,0,11,0,0,10,1,2,0,4,6,0,0,0,1,0,0,0,65,50-65,2573,0,1,0,0,0,0,1,0,0,79"/>
    <m/>
    <m/>
    <m/>
    <m/>
  </r>
  <r>
    <n v="608"/>
    <n v="33378"/>
    <s v="Low income"/>
    <n v="31"/>
    <s v="Low spender"/>
    <n v="9.2875546767331779E-4"/>
    <n v="1"/>
    <n v="1"/>
    <n v="38"/>
    <n v="33"/>
    <n v="6"/>
    <n v="40"/>
    <n v="3"/>
    <n v="7"/>
    <n v="10"/>
    <n v="3"/>
    <n v="2"/>
    <n v="0"/>
    <n v="4"/>
    <n v="7"/>
    <n v="0"/>
    <x v="0"/>
    <n v="0"/>
    <n v="0"/>
    <n v="0"/>
    <n v="0"/>
    <n v="0"/>
    <n v="57"/>
    <s v="50-65"/>
    <n v="2667"/>
    <n v="1"/>
    <n v="0"/>
    <n v="0"/>
    <n v="0"/>
    <n v="0"/>
    <n v="0"/>
    <n v="1"/>
    <n v="0"/>
    <n v="0"/>
    <n v="79"/>
    <d v="2015-06-27T00:00:00"/>
    <n v="6"/>
    <s v="June"/>
    <n v="1"/>
    <s v="608,33378,Low income,31,Low spender,0.000928755467673318,1,1,38,33,6,40,3,7,10,3,2,0,4,7,0,0,0,0,0,0,0,57,50-65,2667,1,0,0,0,0,0,1,0,0,79"/>
    <m/>
    <m/>
    <m/>
    <m/>
  </r>
  <r>
    <n v="541"/>
    <n v="42386"/>
    <s v="Low income"/>
    <n v="851"/>
    <s v="High spender"/>
    <n v="2.0077384041900629E-2"/>
    <n v="1"/>
    <n v="0"/>
    <n v="43"/>
    <n v="65"/>
    <n v="4"/>
    <n v="16"/>
    <n v="0"/>
    <n v="4"/>
    <n v="11"/>
    <n v="1"/>
    <n v="3"/>
    <n v="0"/>
    <n v="3"/>
    <n v="8"/>
    <n v="0"/>
    <x v="0"/>
    <n v="0"/>
    <n v="0"/>
    <n v="0"/>
    <n v="0"/>
    <n v="0"/>
    <n v="34"/>
    <s v="24-35"/>
    <n v="2691"/>
    <n v="0"/>
    <n v="0"/>
    <n v="0"/>
    <n v="1"/>
    <n v="0"/>
    <n v="0"/>
    <n v="0"/>
    <n v="1"/>
    <n v="0"/>
    <n v="78"/>
    <d v="2015-06-03T00:00:00"/>
    <n v="6"/>
    <s v="June"/>
    <n v="1"/>
    <s v="541,42386,Low income,851,High spender,0.0200773840419006,1,0,43,65,4,16,0,4,11,1,3,0,3,8,0,0,0,0,0,0,0,34,24-35,2691,0,0,0,1,0,0,0,1,0,78"/>
    <m/>
    <m/>
    <m/>
    <m/>
  </r>
  <r>
    <n v="491"/>
    <n v="40800"/>
    <s v="Low income"/>
    <n v="233"/>
    <s v="Low spender"/>
    <n v="5.71078431372549E-3"/>
    <n v="1"/>
    <n v="2"/>
    <n v="77"/>
    <n v="24"/>
    <n v="0"/>
    <n v="27"/>
    <n v="8"/>
    <n v="30"/>
    <n v="10"/>
    <n v="2"/>
    <n v="3"/>
    <n v="0"/>
    <n v="3"/>
    <n v="7"/>
    <n v="0"/>
    <x v="0"/>
    <n v="0"/>
    <n v="0"/>
    <n v="0"/>
    <n v="1"/>
    <n v="0"/>
    <n v="56"/>
    <s v="50-65"/>
    <n v="2703"/>
    <n v="0"/>
    <n v="1"/>
    <n v="0"/>
    <n v="0"/>
    <n v="0"/>
    <n v="0"/>
    <n v="1"/>
    <n v="0"/>
    <n v="0"/>
    <n v="79"/>
    <d v="2015-05-22T00:00:00"/>
    <n v="5"/>
    <s v="May"/>
    <n v="1"/>
    <s v="491,40800,Low income,233,Low spender,0.00571078431372549,1,2,77,24,0,27,8,30,10,2,3,0,3,7,0,0,0,0,0,1,0,56,50-65,2703,0,1,0,0,0,0,1,0,0,79"/>
    <m/>
    <m/>
    <m/>
    <m/>
  </r>
  <r>
    <n v="435"/>
    <n v="41580"/>
    <s v="Low income"/>
    <n v="27"/>
    <s v="Low spender"/>
    <n v="6.4935064935064935E-4"/>
    <n v="1"/>
    <n v="1"/>
    <n v="15"/>
    <n v="56"/>
    <n v="5"/>
    <n v="24"/>
    <n v="4"/>
    <n v="0"/>
    <n v="3"/>
    <n v="3"/>
    <n v="2"/>
    <n v="1"/>
    <n v="3"/>
    <n v="5"/>
    <n v="0"/>
    <x v="0"/>
    <n v="0"/>
    <n v="0"/>
    <n v="0"/>
    <n v="0"/>
    <n v="0"/>
    <n v="42"/>
    <s v="36-50"/>
    <n v="2725"/>
    <n v="0"/>
    <n v="0"/>
    <n v="0"/>
    <n v="1"/>
    <n v="0"/>
    <n v="0"/>
    <n v="1"/>
    <n v="0"/>
    <n v="0"/>
    <n v="86"/>
    <d v="2015-04-30T00:00:00"/>
    <n v="4"/>
    <s v="April"/>
    <n v="1"/>
    <s v="435,41580,Low income,27,Low spender,0.000649350649350649,1,1,15,56,5,24,4,0,3,3,2,1,3,5,0,0,0,0,0,0,0,42,36-50,2725,0,0,0,1,0,0,1,0,0,86"/>
    <m/>
    <m/>
    <m/>
    <m/>
  </r>
  <r>
    <n v="2041"/>
    <n v="59041"/>
    <s v="High income"/>
    <n v="920"/>
    <s v="High spender"/>
    <n v="1.5582391897156213E-2"/>
    <n v="1"/>
    <n v="1"/>
    <n v="25"/>
    <n v="69"/>
    <n v="2"/>
    <n v="15"/>
    <n v="2"/>
    <n v="2"/>
    <n v="6"/>
    <n v="2"/>
    <n v="2"/>
    <n v="0"/>
    <n v="4"/>
    <n v="5"/>
    <n v="0"/>
    <x v="0"/>
    <n v="0"/>
    <n v="0"/>
    <n v="0"/>
    <n v="0"/>
    <n v="0"/>
    <n v="47"/>
    <s v="36-50"/>
    <n v="2212"/>
    <n v="0"/>
    <n v="1"/>
    <n v="0"/>
    <n v="0"/>
    <n v="0"/>
    <n v="0"/>
    <n v="1"/>
    <n v="0"/>
    <n v="0"/>
    <n v="84"/>
    <d v="2016-09-24T00:00:00"/>
    <n v="9"/>
    <s v="September"/>
    <n v="1"/>
    <s v="2041,59041,High income,920,High spender,0.0155823918971562,1,1,25,69,2,15,2,2,6,2,2,0,4,5,0,0,0,0,0,0,0,47,36-50,2212,0,1,0,0,0,0,1,0,0,84"/>
    <m/>
    <m/>
    <m/>
    <m/>
  </r>
  <r>
    <n v="1996"/>
    <n v="42523"/>
    <s v="Low income"/>
    <n v="46"/>
    <s v="Low spender"/>
    <n v="1.0817675140512193E-3"/>
    <n v="0"/>
    <n v="0"/>
    <n v="96"/>
    <n v="14"/>
    <n v="36"/>
    <n v="11"/>
    <n v="3"/>
    <n v="26"/>
    <n v="35"/>
    <n v="1"/>
    <n v="1"/>
    <n v="1"/>
    <n v="4"/>
    <n v="2"/>
    <n v="0"/>
    <x v="0"/>
    <n v="0"/>
    <n v="0"/>
    <n v="0"/>
    <n v="0"/>
    <n v="0"/>
    <n v="56"/>
    <s v="50-65"/>
    <n v="2226"/>
    <n v="0"/>
    <n v="1"/>
    <n v="0"/>
    <n v="0"/>
    <n v="0"/>
    <n v="0"/>
    <n v="1"/>
    <n v="0"/>
    <n v="0"/>
    <n v="55"/>
    <d v="2016-09-10T00:00:00"/>
    <n v="9"/>
    <s v="September"/>
    <n v="1"/>
    <s v="1996,42523,Low income,46,Low spender,0.00108176751405122,0,0,96,14,36,11,3,26,35,1,1,1,4,2,0,0,0,0,0,0,0,56,50-65,2226,0,1,0,0,0,0,1,0,0,55"/>
    <m/>
    <m/>
    <m/>
    <m/>
  </r>
  <r>
    <n v="1822"/>
    <n v="46377"/>
    <s v="Low income"/>
    <n v="17"/>
    <s v="Low spender"/>
    <n v="3.6656101084589341E-4"/>
    <n v="1"/>
    <n v="0"/>
    <n v="89"/>
    <n v="37"/>
    <n v="0"/>
    <n v="46"/>
    <n v="4"/>
    <n v="3"/>
    <n v="0"/>
    <n v="1"/>
    <n v="2"/>
    <n v="1"/>
    <n v="3"/>
    <n v="4"/>
    <n v="0"/>
    <x v="0"/>
    <n v="0"/>
    <n v="0"/>
    <n v="0"/>
    <n v="0"/>
    <n v="0"/>
    <n v="42"/>
    <s v="36-50"/>
    <n v="2279"/>
    <n v="0"/>
    <n v="1"/>
    <n v="0"/>
    <n v="0"/>
    <n v="0"/>
    <n v="0"/>
    <n v="0"/>
    <n v="0"/>
    <n v="1"/>
    <n v="90"/>
    <d v="2016-07-19T00:00:00"/>
    <n v="7"/>
    <s v="July"/>
    <n v="1"/>
    <s v="1822,46377,Low income,17,Low spender,0.000366561010845893,1,0,89,37,0,46,4,3,0,1,2,1,3,4,0,0,0,0,0,0,0,42,36-50,2279,0,1,0,0,0,0,0,0,1,90"/>
    <m/>
    <m/>
    <m/>
    <m/>
  </r>
  <r>
    <n v="1634"/>
    <n v="50523"/>
    <s v="Low income"/>
    <n v="841"/>
    <s v="High spender"/>
    <n v="1.6645884052807633E-2"/>
    <n v="1"/>
    <n v="1"/>
    <n v="89"/>
    <n v="51"/>
    <n v="4"/>
    <n v="24"/>
    <n v="4"/>
    <n v="7"/>
    <n v="1"/>
    <n v="2"/>
    <n v="2"/>
    <n v="0"/>
    <n v="4"/>
    <n v="6"/>
    <n v="0"/>
    <x v="0"/>
    <n v="0"/>
    <n v="0"/>
    <n v="0"/>
    <n v="0"/>
    <n v="0"/>
    <n v="60"/>
    <s v="50-65"/>
    <n v="2345"/>
    <n v="0"/>
    <n v="0"/>
    <n v="0"/>
    <n v="1"/>
    <n v="0"/>
    <n v="1"/>
    <n v="0"/>
    <n v="0"/>
    <n v="0"/>
    <n v="89"/>
    <d v="2016-05-14T00:00:00"/>
    <n v="5"/>
    <s v="May"/>
    <n v="1"/>
    <s v="1634,50523,Low income,841,High spender,0.0166458840528076,1,1,89,51,4,24,4,7,1,2,2,0,4,6,0,0,0,0,0,0,0,60,50-65,2345,0,0,0,1,0,1,0,0,0,89"/>
    <m/>
    <m/>
    <m/>
    <m/>
  </r>
  <r>
    <n v="1537"/>
    <n v="61917"/>
    <s v="High income"/>
    <n v="1988"/>
    <s v="High spender"/>
    <n v="3.2107498748324373E-2"/>
    <n v="1"/>
    <n v="1"/>
    <n v="83"/>
    <n v="46"/>
    <n v="4"/>
    <n v="36"/>
    <n v="2"/>
    <n v="2"/>
    <n v="1"/>
    <n v="1"/>
    <n v="2"/>
    <n v="0"/>
    <n v="4"/>
    <n v="5"/>
    <n v="0"/>
    <x v="0"/>
    <n v="0"/>
    <n v="0"/>
    <n v="0"/>
    <n v="0"/>
    <n v="0"/>
    <n v="46"/>
    <s v="36-50"/>
    <n v="2380"/>
    <n v="0"/>
    <n v="1"/>
    <n v="0"/>
    <n v="0"/>
    <n v="0"/>
    <n v="0"/>
    <n v="0"/>
    <n v="0"/>
    <n v="1"/>
    <n v="89"/>
    <d v="2016-04-09T00:00:00"/>
    <n v="4"/>
    <s v="April"/>
    <n v="1"/>
    <s v="1537,61917,High income,1988,High spender,0.0321074987483244,1,1,83,46,4,36,2,2,1,1,2,0,4,5,0,0,0,0,0,0,0,46,36-50,2380,0,1,0,0,0,0,0,0,1,89"/>
    <m/>
    <m/>
    <m/>
    <m/>
  </r>
  <r>
    <n v="1395"/>
    <n v="29236"/>
    <s v="Low income"/>
    <n v="70"/>
    <s v="Low spender"/>
    <n v="2.3943083869202354E-3"/>
    <n v="1"/>
    <n v="0"/>
    <n v="30"/>
    <n v="37"/>
    <n v="4"/>
    <n v="24"/>
    <n v="16"/>
    <n v="9"/>
    <n v="9"/>
    <n v="2"/>
    <n v="4"/>
    <n v="0"/>
    <n v="3"/>
    <n v="9"/>
    <n v="0"/>
    <x v="0"/>
    <n v="0"/>
    <n v="0"/>
    <n v="0"/>
    <n v="0"/>
    <n v="0"/>
    <n v="33"/>
    <s v="24-35"/>
    <n v="2423"/>
    <n v="0"/>
    <n v="0"/>
    <n v="1"/>
    <n v="0"/>
    <n v="0"/>
    <n v="0"/>
    <n v="1"/>
    <n v="0"/>
    <n v="0"/>
    <n v="81"/>
    <d v="2016-02-26T00:00:00"/>
    <n v="2"/>
    <s v="February"/>
    <n v="1"/>
    <s v="1395,29236,Low income,70,Low spender,0.00239430838692024,1,0,30,37,4,24,16,9,9,2,4,0,3,9,0,0,0,0,0,0,0,33,24-35,2423,0,0,1,0,0,0,1,0,0,81"/>
    <m/>
    <m/>
    <m/>
    <m/>
  </r>
  <r>
    <n v="1097"/>
    <n v="33762"/>
    <s v="Low income"/>
    <n v="39"/>
    <s v="Low spender"/>
    <n v="1.1551448373911498E-3"/>
    <n v="2"/>
    <n v="1"/>
    <n v="61"/>
    <n v="53"/>
    <n v="1"/>
    <n v="34"/>
    <n v="2"/>
    <n v="0"/>
    <n v="16"/>
    <n v="3"/>
    <n v="2"/>
    <n v="2"/>
    <n v="2"/>
    <n v="8"/>
    <n v="0"/>
    <x v="0"/>
    <n v="0"/>
    <n v="0"/>
    <n v="0"/>
    <n v="0"/>
    <n v="0"/>
    <n v="61"/>
    <s v="50-65"/>
    <n v="2516"/>
    <n v="0"/>
    <n v="1"/>
    <n v="0"/>
    <n v="0"/>
    <n v="0"/>
    <n v="0"/>
    <n v="0"/>
    <n v="0"/>
    <n v="1"/>
    <n v="74"/>
    <d v="2015-11-25T00:00:00"/>
    <n v="11"/>
    <s v="November"/>
    <n v="1"/>
    <s v="1097,33762,Low income,39,Low spender,0.00115514483739115,2,1,61,53,1,34,2,0,16,3,2,2,2,8,0,0,0,0,0,0,0,61,50-65,2516,0,1,0,0,0,0,0,0,1,74"/>
    <m/>
    <m/>
    <m/>
    <m/>
  </r>
  <r>
    <n v="980"/>
    <n v="47570"/>
    <s v="Low income"/>
    <n v="69"/>
    <s v="Low spender"/>
    <n v="1.450494008829094E-3"/>
    <n v="1"/>
    <n v="1"/>
    <n v="3"/>
    <n v="67"/>
    <n v="1"/>
    <n v="20"/>
    <n v="0"/>
    <n v="2"/>
    <n v="31"/>
    <n v="3"/>
    <n v="2"/>
    <n v="2"/>
    <n v="2"/>
    <n v="7"/>
    <n v="0"/>
    <x v="0"/>
    <n v="0"/>
    <n v="0"/>
    <n v="0"/>
    <n v="0"/>
    <n v="1"/>
    <n v="71"/>
    <s v="66+"/>
    <n v="2555"/>
    <n v="0"/>
    <n v="0"/>
    <n v="0"/>
    <n v="0"/>
    <n v="1"/>
    <n v="0"/>
    <n v="0"/>
    <n v="1"/>
    <n v="0"/>
    <n v="59"/>
    <d v="2015-10-17T00:00:00"/>
    <n v="10"/>
    <s v="October"/>
    <n v="1"/>
    <s v="980,47570,Low income,69,Low spender,0.00145049400882909,1,1,3,67,1,20,0,2,31,3,2,2,2,7,0,0,0,0,0,0,1,71,66+,2555,0,0,0,0,1,0,0,1,0,59"/>
    <m/>
    <m/>
    <m/>
    <m/>
  </r>
  <r>
    <n v="754"/>
    <n v="23478"/>
    <s v="Low income"/>
    <n v="184"/>
    <s v="Low spender"/>
    <n v="7.8371241161938835E-3"/>
    <n v="0"/>
    <n v="0"/>
    <n v="51"/>
    <n v="28"/>
    <n v="6"/>
    <n v="27"/>
    <n v="12"/>
    <n v="17"/>
    <n v="39"/>
    <n v="1"/>
    <n v="3"/>
    <n v="0"/>
    <n v="3"/>
    <n v="8"/>
    <n v="0"/>
    <x v="0"/>
    <n v="0"/>
    <n v="0"/>
    <n v="0"/>
    <n v="0"/>
    <n v="0"/>
    <n v="55"/>
    <s v="50-65"/>
    <n v="2626"/>
    <n v="0"/>
    <n v="0"/>
    <n v="1"/>
    <n v="0"/>
    <n v="0"/>
    <n v="0"/>
    <n v="1"/>
    <n v="0"/>
    <n v="0"/>
    <n v="51"/>
    <d v="2015-08-07T00:00:00"/>
    <n v="8"/>
    <s v="August"/>
    <n v="1"/>
    <s v="754,23478,Low income,184,Low spender,0.00783712411619388,0,0,51,28,6,27,12,17,39,1,3,0,3,8,0,0,0,0,0,0,0,55,50-65,2626,0,0,1,0,0,0,1,0,0,51"/>
    <m/>
    <m/>
    <m/>
    <m/>
  </r>
  <r>
    <n v="371"/>
    <n v="58217"/>
    <s v="High income"/>
    <n v="42"/>
    <s v="Low spender"/>
    <n v="7.2143875500283426E-4"/>
    <n v="2"/>
    <n v="1"/>
    <n v="84"/>
    <n v="68"/>
    <n v="1"/>
    <n v="13"/>
    <n v="3"/>
    <n v="5"/>
    <n v="13"/>
    <n v="1"/>
    <n v="2"/>
    <n v="0"/>
    <n v="4"/>
    <n v="6"/>
    <n v="0"/>
    <x v="0"/>
    <n v="0"/>
    <n v="0"/>
    <n v="0"/>
    <n v="0"/>
    <n v="0"/>
    <n v="69"/>
    <s v="66+"/>
    <n v="2748"/>
    <n v="0"/>
    <n v="0"/>
    <n v="1"/>
    <n v="0"/>
    <n v="0"/>
    <n v="0"/>
    <n v="0"/>
    <n v="1"/>
    <n v="0"/>
    <n v="77"/>
    <d v="2015-04-07T00:00:00"/>
    <n v="4"/>
    <s v="April"/>
    <n v="1"/>
    <s v="371,58217,High income,42,Low spender,0.000721438755002834,2,1,84,68,1,13,3,5,13,1,2,0,4,6,0,0,0,0,0,0,0,69,66+,2748,0,0,1,0,0,0,0,1,0,77"/>
    <m/>
    <m/>
    <m/>
    <m/>
  </r>
  <r>
    <n v="180"/>
    <n v="25509"/>
    <s v="Low income"/>
    <n v="61"/>
    <s v="Low spender"/>
    <n v="2.3913128699674623E-3"/>
    <n v="1"/>
    <n v="0"/>
    <n v="15"/>
    <n v="40"/>
    <n v="3"/>
    <n v="30"/>
    <n v="10"/>
    <n v="7"/>
    <n v="11"/>
    <n v="3"/>
    <n v="3"/>
    <n v="0"/>
    <n v="3"/>
    <n v="9"/>
    <n v="0"/>
    <x v="0"/>
    <n v="0"/>
    <n v="0"/>
    <n v="0"/>
    <n v="0"/>
    <n v="1"/>
    <n v="46"/>
    <s v="36-50"/>
    <n v="2808"/>
    <n v="1"/>
    <n v="0"/>
    <n v="0"/>
    <n v="0"/>
    <n v="0"/>
    <n v="0"/>
    <n v="0"/>
    <n v="0"/>
    <n v="1"/>
    <n v="79"/>
    <d v="2015-02-06T00:00:00"/>
    <n v="2"/>
    <s v="February"/>
    <n v="1"/>
    <s v="180,25509,Low income,61,Low spender,0.00239131286996746,1,0,15,40,3,30,10,7,11,3,3,0,3,9,0,0,0,0,0,0,1,46,36-50,2808,1,0,0,0,0,0,0,0,1,79"/>
    <m/>
    <m/>
    <m/>
    <m/>
  </r>
  <r>
    <n v="1409"/>
    <n v="57530"/>
    <s v="High income"/>
    <n v="777"/>
    <s v="High spender"/>
    <n v="1.3505996871197636E-2"/>
    <n v="0"/>
    <n v="1"/>
    <n v="68"/>
    <n v="50"/>
    <n v="1"/>
    <n v="27"/>
    <n v="6"/>
    <n v="7"/>
    <n v="1"/>
    <n v="1"/>
    <n v="1"/>
    <n v="1"/>
    <n v="4"/>
    <n v="1"/>
    <n v="0"/>
    <x v="0"/>
    <n v="0"/>
    <n v="0"/>
    <n v="0"/>
    <n v="0"/>
    <n v="0"/>
    <n v="69"/>
    <s v="66+"/>
    <n v="2419"/>
    <n v="1"/>
    <n v="0"/>
    <n v="0"/>
    <n v="0"/>
    <n v="0"/>
    <n v="0"/>
    <n v="0"/>
    <n v="1"/>
    <n v="0"/>
    <n v="90"/>
    <d v="2016-03-01T00:00:00"/>
    <n v="3"/>
    <s v="March"/>
    <n v="1"/>
    <s v="1409,57530,High income,777,High spender,0.0135059968711976,0,1,68,50,1,27,6,7,1,1,1,1,4,1,0,0,0,0,0,0,0,69,66+,2419,1,0,0,0,0,0,0,1,0,90"/>
    <m/>
    <m/>
    <m/>
    <m/>
  </r>
  <r>
    <n v="837"/>
    <n v="27450"/>
    <s v="Low income"/>
    <n v="1482"/>
    <s v="High spender"/>
    <n v="5.3989071038251367E-2"/>
    <n v="0"/>
    <n v="0"/>
    <n v="57"/>
    <n v="37"/>
    <n v="12"/>
    <n v="23"/>
    <n v="8"/>
    <n v="11"/>
    <n v="52"/>
    <n v="1"/>
    <n v="2"/>
    <n v="1"/>
    <n v="3"/>
    <n v="7"/>
    <n v="0"/>
    <x v="0"/>
    <n v="0"/>
    <n v="0"/>
    <n v="0"/>
    <n v="0"/>
    <n v="0"/>
    <n v="69"/>
    <s v="66+"/>
    <n v="2599"/>
    <n v="0"/>
    <n v="1"/>
    <n v="0"/>
    <n v="0"/>
    <n v="0"/>
    <n v="0"/>
    <n v="0"/>
    <n v="1"/>
    <n v="0"/>
    <n v="39"/>
    <d v="2015-09-03T00:00:00"/>
    <n v="9"/>
    <s v="September"/>
    <n v="1"/>
    <s v="837,27450,Low income,1482,High spender,0.0539890710382514,0,0,57,37,12,23,8,11,52,1,2,1,3,7,0,0,0,0,0,0,0,69,66+,2599,0,1,0,0,0,0,0,1,0,39"/>
    <m/>
    <m/>
    <m/>
    <m/>
  </r>
  <r>
    <n v="437"/>
    <n v="28087"/>
    <s v="Low income"/>
    <n v="808"/>
    <s v="High spender"/>
    <n v="2.8767757325453058E-2"/>
    <n v="1"/>
    <n v="1"/>
    <n v="77"/>
    <n v="53"/>
    <n v="8"/>
    <n v="17"/>
    <n v="13"/>
    <n v="0"/>
    <n v="21"/>
    <n v="3"/>
    <n v="2"/>
    <n v="2"/>
    <n v="2"/>
    <n v="7"/>
    <n v="0"/>
    <x v="0"/>
    <n v="0"/>
    <n v="0"/>
    <n v="0"/>
    <n v="0"/>
    <n v="0"/>
    <n v="62"/>
    <s v="50-65"/>
    <n v="2724"/>
    <n v="0"/>
    <n v="0"/>
    <n v="0"/>
    <n v="1"/>
    <n v="0"/>
    <n v="0"/>
    <n v="1"/>
    <n v="0"/>
    <n v="0"/>
    <n v="70"/>
    <d v="2015-05-01T00:00:00"/>
    <n v="5"/>
    <s v="May"/>
    <n v="1"/>
    <s v="437,28087,Low income,808,High spender,0.0287677573254531,1,1,77,53,8,17,13,0,21,3,2,2,2,7,0,0,0,0,0,0,0,62,50-65,2724,0,0,0,1,0,0,1,0,0,70"/>
    <m/>
    <m/>
    <m/>
    <m/>
  </r>
  <r>
    <n v="150"/>
    <n v="34053"/>
    <s v="Low income"/>
    <n v="513"/>
    <s v="Low spender"/>
    <n v="1.5064752004228703E-2"/>
    <n v="0"/>
    <n v="1"/>
    <n v="14"/>
    <n v="63"/>
    <n v="0"/>
    <n v="21"/>
    <n v="7"/>
    <n v="0"/>
    <n v="12"/>
    <n v="1"/>
    <n v="3"/>
    <n v="0"/>
    <n v="3"/>
    <n v="8"/>
    <n v="0"/>
    <x v="0"/>
    <n v="0"/>
    <n v="0"/>
    <n v="0"/>
    <n v="0"/>
    <n v="0"/>
    <n v="52"/>
    <s v="50-65"/>
    <n v="2816"/>
    <n v="0"/>
    <n v="0"/>
    <n v="0"/>
    <n v="1"/>
    <n v="0"/>
    <n v="0"/>
    <n v="0"/>
    <n v="1"/>
    <n v="0"/>
    <n v="79"/>
    <d v="2015-01-29T00:00:00"/>
    <n v="1"/>
    <s v="January"/>
    <n v="1"/>
    <s v="150,34053,Low income,513,Low spender,0.0150647520042287,0,1,14,63,0,21,7,0,12,1,3,0,3,8,0,0,0,0,0,0,0,52,50-65,2816,0,0,0,1,0,0,0,1,0,79"/>
    <m/>
    <m/>
    <m/>
    <m/>
  </r>
  <r>
    <n v="138"/>
    <n v="34213"/>
    <s v="Low income"/>
    <n v="31"/>
    <s v="Low spender"/>
    <n v="9.0608832899774939E-4"/>
    <n v="1"/>
    <n v="1"/>
    <n v="2"/>
    <n v="50"/>
    <n v="4"/>
    <n v="28"/>
    <n v="6"/>
    <n v="3"/>
    <n v="26"/>
    <n v="3"/>
    <n v="3"/>
    <n v="1"/>
    <n v="2"/>
    <n v="9"/>
    <n v="0"/>
    <x v="0"/>
    <n v="0"/>
    <n v="0"/>
    <n v="0"/>
    <n v="0"/>
    <n v="1"/>
    <n v="57"/>
    <s v="50-65"/>
    <n v="2819"/>
    <n v="0"/>
    <n v="0"/>
    <n v="0"/>
    <n v="0"/>
    <n v="1"/>
    <n v="0"/>
    <n v="1"/>
    <n v="0"/>
    <n v="0"/>
    <n v="65"/>
    <d v="2015-01-26T00:00:00"/>
    <n v="1"/>
    <s v="January"/>
    <n v="1"/>
    <s v="138,34213,Low income,31,Low spender,0.000906088328997749,1,1,2,50,4,28,6,3,26,3,3,1,2,9,0,0,0,0,0,0,1,57,50-65,2819,0,0,0,0,1,0,1,0,0,65"/>
    <m/>
    <m/>
    <m/>
    <m/>
  </r>
  <r>
    <n v="103"/>
    <n v="38823"/>
    <s v="Low income"/>
    <n v="345"/>
    <s v="Low spender"/>
    <n v="8.886484815702032E-3"/>
    <n v="0"/>
    <n v="1"/>
    <n v="56"/>
    <n v="70"/>
    <n v="0"/>
    <n v="11"/>
    <n v="2"/>
    <n v="8"/>
    <n v="23"/>
    <n v="1"/>
    <n v="2"/>
    <n v="1"/>
    <n v="3"/>
    <n v="6"/>
    <n v="0"/>
    <x v="0"/>
    <n v="0"/>
    <n v="0"/>
    <n v="0"/>
    <n v="0"/>
    <n v="0"/>
    <n v="71"/>
    <s v="66+"/>
    <n v="2827"/>
    <n v="0"/>
    <n v="0"/>
    <n v="0"/>
    <n v="1"/>
    <n v="0"/>
    <n v="0"/>
    <n v="1"/>
    <n v="0"/>
    <n v="0"/>
    <n v="68"/>
    <d v="2015-01-18T00:00:00"/>
    <n v="1"/>
    <s v="January"/>
    <n v="1"/>
    <s v="103,38823,Low income,345,Low spender,0.00888648481570203,0,1,56,70,0,11,2,8,23,1,2,1,3,6,0,0,0,0,0,0,0,71,66+,2827,0,0,0,1,0,0,1,0,0,68"/>
    <m/>
    <m/>
    <m/>
    <m/>
  </r>
  <r>
    <n v="1770"/>
    <n v="46107"/>
    <s v="Low income"/>
    <n v="32"/>
    <s v="Low spender"/>
    <n v="6.9403778168174027E-4"/>
    <n v="1"/>
    <n v="0"/>
    <n v="78"/>
    <n v="31"/>
    <n v="9"/>
    <n v="27"/>
    <n v="16"/>
    <n v="9"/>
    <n v="33"/>
    <n v="1"/>
    <n v="1"/>
    <n v="1"/>
    <n v="4"/>
    <n v="3"/>
    <n v="0"/>
    <x v="0"/>
    <n v="0"/>
    <n v="0"/>
    <n v="0"/>
    <n v="0"/>
    <n v="0"/>
    <n v="31"/>
    <s v="24-35"/>
    <n v="2298"/>
    <n v="0"/>
    <n v="0"/>
    <n v="1"/>
    <n v="0"/>
    <n v="0"/>
    <n v="0"/>
    <n v="1"/>
    <n v="0"/>
    <n v="0"/>
    <n v="59"/>
    <d v="2016-06-30T00:00:00"/>
    <n v="6"/>
    <s v="June"/>
    <n v="1"/>
    <s v="1770,46107,Low income,32,Low spender,0.00069403778168174,1,0,78,31,9,27,16,9,33,1,1,1,4,3,0,0,0,0,0,0,0,31,24-35,2298,0,0,1,0,0,0,1,0,0,59"/>
    <m/>
    <m/>
    <m/>
    <m/>
  </r>
  <r>
    <n v="468"/>
    <n v="41850"/>
    <s v="Low income"/>
    <n v="12"/>
    <s v="Low spender"/>
    <n v="2.8673835125448029E-4"/>
    <n v="1"/>
    <n v="1"/>
    <n v="51"/>
    <n v="53"/>
    <n v="5"/>
    <n v="19"/>
    <n v="2"/>
    <n v="13"/>
    <n v="4"/>
    <n v="3"/>
    <n v="3"/>
    <n v="0"/>
    <n v="3"/>
    <n v="8"/>
    <n v="0"/>
    <x v="0"/>
    <n v="0"/>
    <n v="0"/>
    <n v="0"/>
    <n v="0"/>
    <n v="0"/>
    <n v="40"/>
    <s v="36-50"/>
    <n v="2711"/>
    <n v="0"/>
    <n v="1"/>
    <n v="0"/>
    <n v="0"/>
    <n v="0"/>
    <n v="0"/>
    <n v="1"/>
    <n v="0"/>
    <n v="0"/>
    <n v="88"/>
    <d v="2015-05-14T00:00:00"/>
    <n v="5"/>
    <s v="May"/>
    <n v="1"/>
    <s v="468,41850,Low income,12,Low spender,0.00028673835125448,1,1,51,53,5,19,2,13,4,3,3,0,3,8,0,0,0,0,0,0,0,40,36-50,2711,0,1,0,0,0,0,1,0,0,88"/>
    <m/>
    <m/>
    <m/>
    <m/>
  </r>
  <r>
    <n v="179"/>
    <n v="27038"/>
    <s v="Low income"/>
    <n v="832"/>
    <s v="High spender"/>
    <n v="3.0771506768252091E-2"/>
    <n v="0"/>
    <n v="0"/>
    <n v="64"/>
    <n v="1"/>
    <n v="26"/>
    <n v="25"/>
    <n v="17"/>
    <n v="23"/>
    <n v="15"/>
    <n v="1"/>
    <n v="3"/>
    <n v="0"/>
    <n v="3"/>
    <n v="9"/>
    <n v="0"/>
    <x v="0"/>
    <n v="0"/>
    <n v="0"/>
    <n v="0"/>
    <n v="0"/>
    <n v="1"/>
    <n v="54"/>
    <s v="50-65"/>
    <n v="2808"/>
    <n v="0"/>
    <n v="0"/>
    <n v="0"/>
    <n v="0"/>
    <n v="1"/>
    <n v="0"/>
    <n v="1"/>
    <n v="0"/>
    <n v="0"/>
    <n v="77"/>
    <d v="2015-02-06T00:00:00"/>
    <n v="2"/>
    <s v="February"/>
    <n v="1"/>
    <s v="179,27038,Low income,832,High spender,0.0307715067682521,0,0,64,1,26,25,17,23,15,1,3,0,3,9,0,0,0,0,0,0,1,54,50-65,2808,0,0,0,0,1,0,1,0,0,77"/>
    <m/>
    <m/>
    <m/>
    <m/>
  </r>
  <r>
    <n v="1345"/>
    <n v="33585"/>
    <s v="Low income"/>
    <n v="196"/>
    <s v="Low spender"/>
    <n v="5.8359386630936431E-3"/>
    <n v="0"/>
    <n v="1"/>
    <n v="91"/>
    <n v="30"/>
    <n v="11"/>
    <n v="33"/>
    <n v="13"/>
    <n v="6"/>
    <n v="29"/>
    <n v="1"/>
    <n v="2"/>
    <n v="0"/>
    <n v="4"/>
    <n v="4"/>
    <n v="0"/>
    <x v="0"/>
    <n v="0"/>
    <n v="0"/>
    <n v="0"/>
    <n v="0"/>
    <n v="0"/>
    <n v="54"/>
    <s v="50-65"/>
    <n v="2436"/>
    <n v="0"/>
    <n v="1"/>
    <n v="0"/>
    <n v="0"/>
    <n v="0"/>
    <n v="0"/>
    <n v="0"/>
    <n v="1"/>
    <n v="0"/>
    <n v="64"/>
    <d v="2016-02-13T00:00:00"/>
    <n v="2"/>
    <s v="February"/>
    <n v="1"/>
    <s v="1345,33585,Low income,196,Low spender,0.00583593866309364,0,1,91,30,11,33,13,6,29,1,2,0,4,4,0,0,0,0,0,0,0,54,50-65,2436,0,1,0,0,0,0,0,1,0,64"/>
    <m/>
    <m/>
    <m/>
    <m/>
  </r>
  <r>
    <n v="1283"/>
    <n v="42192"/>
    <s v="Low income"/>
    <n v="1566"/>
    <s v="High spender"/>
    <n v="3.7116040955631396E-2"/>
    <n v="0"/>
    <n v="0"/>
    <n v="40"/>
    <n v="40"/>
    <n v="15"/>
    <n v="15"/>
    <n v="17"/>
    <n v="6"/>
    <n v="7"/>
    <n v="1"/>
    <n v="2"/>
    <n v="1"/>
    <n v="3"/>
    <n v="4"/>
    <n v="0"/>
    <x v="0"/>
    <n v="0"/>
    <n v="0"/>
    <n v="0"/>
    <n v="0"/>
    <n v="0"/>
    <n v="72"/>
    <s v="66+"/>
    <n v="2455"/>
    <n v="0"/>
    <n v="1"/>
    <n v="0"/>
    <n v="0"/>
    <n v="0"/>
    <n v="0"/>
    <n v="1"/>
    <n v="0"/>
    <n v="0"/>
    <n v="86"/>
    <d v="2016-01-25T00:00:00"/>
    <n v="1"/>
    <s v="January"/>
    <n v="1"/>
    <s v="1283,42192,Low income,1566,High spender,0.0371160409556314,0,0,40,40,15,15,17,6,7,1,2,1,3,4,0,0,0,0,0,0,0,72,66+,2455,0,1,0,0,0,0,1,0,0,86"/>
    <m/>
    <m/>
    <m/>
    <m/>
  </r>
  <r>
    <n v="925"/>
    <n v="42767"/>
    <s v="Low income"/>
    <n v="540"/>
    <s v="Low spender"/>
    <n v="1.2626557860032268E-2"/>
    <n v="2"/>
    <n v="0"/>
    <n v="53"/>
    <n v="20"/>
    <n v="6"/>
    <n v="43"/>
    <n v="19"/>
    <n v="5"/>
    <n v="38"/>
    <n v="1"/>
    <n v="3"/>
    <n v="1"/>
    <n v="2"/>
    <n v="8"/>
    <n v="0"/>
    <x v="0"/>
    <n v="0"/>
    <n v="0"/>
    <n v="0"/>
    <n v="0"/>
    <n v="0"/>
    <n v="49"/>
    <s v="36-50"/>
    <n v="2573"/>
    <n v="0"/>
    <n v="0"/>
    <n v="1"/>
    <n v="0"/>
    <n v="0"/>
    <n v="0"/>
    <n v="0"/>
    <n v="0"/>
    <n v="1"/>
    <n v="55"/>
    <d v="2015-09-29T00:00:00"/>
    <n v="9"/>
    <s v="September"/>
    <n v="1"/>
    <s v="925,42767,Low income,540,Low spender,0.0126265578600323,2,0,53,20,6,43,19,5,38,1,3,1,2,8,0,0,0,0,0,0,0,49,36-50,2573,0,0,1,0,0,0,0,0,1,55"/>
    <m/>
    <m/>
    <m/>
    <m/>
  </r>
  <r>
    <n v="131"/>
    <n v="22979"/>
    <s v="Low income"/>
    <n v="41"/>
    <s v="Low spender"/>
    <n v="1.7842377823229906E-3"/>
    <n v="1"/>
    <n v="0"/>
    <n v="29"/>
    <n v="16"/>
    <n v="17"/>
    <n v="19"/>
    <n v="20"/>
    <n v="21"/>
    <n v="22"/>
    <n v="3"/>
    <n v="3"/>
    <n v="2"/>
    <n v="2"/>
    <n v="8"/>
    <n v="0"/>
    <x v="0"/>
    <n v="0"/>
    <n v="0"/>
    <n v="0"/>
    <n v="0"/>
    <n v="1"/>
    <n v="50"/>
    <s v="36-50"/>
    <n v="2820"/>
    <n v="0"/>
    <n v="1"/>
    <n v="0"/>
    <n v="0"/>
    <n v="0"/>
    <n v="0"/>
    <n v="1"/>
    <n v="0"/>
    <n v="0"/>
    <n v="71"/>
    <d v="2015-01-25T00:00:00"/>
    <n v="1"/>
    <s v="January"/>
    <n v="1"/>
    <s v="131,22979,Low income,41,Low spender,0.00178423778232299,1,0,29,16,17,19,20,21,22,3,3,2,2,8,0,0,0,0,0,0,1,50,36-50,2820,0,1,0,0,0,0,1,0,0,71"/>
    <m/>
    <m/>
    <m/>
    <m/>
  </r>
  <r>
    <n v="79"/>
    <n v="35322"/>
    <s v="Low income"/>
    <n v="90"/>
    <s v="Low spender"/>
    <n v="2.5479870901987428E-3"/>
    <n v="1"/>
    <n v="2"/>
    <n v="34"/>
    <n v="28"/>
    <n v="9"/>
    <n v="37"/>
    <n v="12"/>
    <n v="7"/>
    <n v="13"/>
    <n v="3"/>
    <n v="2"/>
    <n v="0"/>
    <n v="4"/>
    <n v="8"/>
    <n v="0"/>
    <x v="0"/>
    <n v="0"/>
    <n v="0"/>
    <n v="0"/>
    <n v="0"/>
    <n v="0"/>
    <n v="52"/>
    <s v="50-65"/>
    <n v="2835"/>
    <n v="0"/>
    <n v="0"/>
    <n v="0"/>
    <n v="1"/>
    <n v="0"/>
    <n v="0"/>
    <n v="1"/>
    <n v="0"/>
    <n v="0"/>
    <n v="80"/>
    <d v="2015-01-10T00:00:00"/>
    <n v="1"/>
    <s v="January"/>
    <n v="1"/>
    <s v="79,35322,Low income,90,Low spender,0.00254798709019874,1,2,34,28,9,37,12,7,13,3,2,0,4,8,0,0,0,0,0,0,0,52,50-65,2835,0,0,0,1,0,0,1,0,0,80"/>
    <m/>
    <m/>
    <m/>
    <m/>
  </r>
  <r>
    <n v="315"/>
    <n v="33812"/>
    <s v="Low income"/>
    <n v="19"/>
    <s v="Low spender"/>
    <n v="5.6193067549982251E-4"/>
    <n v="1"/>
    <n v="0"/>
    <n v="86"/>
    <n v="4"/>
    <n v="17"/>
    <n v="19"/>
    <n v="30"/>
    <n v="24"/>
    <n v="39"/>
    <n v="2"/>
    <n v="2"/>
    <n v="1"/>
    <n v="3"/>
    <n v="6"/>
    <n v="0"/>
    <x v="0"/>
    <n v="0"/>
    <n v="0"/>
    <n v="0"/>
    <n v="0"/>
    <n v="0"/>
    <n v="35"/>
    <s v="24-35"/>
    <n v="2762"/>
    <n v="0"/>
    <n v="0"/>
    <n v="1"/>
    <n v="0"/>
    <n v="0"/>
    <n v="1"/>
    <n v="0"/>
    <n v="0"/>
    <n v="0"/>
    <n v="55"/>
    <d v="2015-03-24T00:00:00"/>
    <n v="3"/>
    <s v="March"/>
    <n v="1"/>
    <s v="315,33812,Low income,19,Low spender,0.000561930675499823,1,0,86,4,17,19,30,24,39,2,2,1,3,6,0,0,0,0,0,0,0,35,24-35,2762,0,0,1,0,0,1,0,0,0,55"/>
    <m/>
    <m/>
    <m/>
    <m/>
  </r>
  <r>
    <n v="129"/>
    <n v="34487"/>
    <s v="Low income"/>
    <n v="827"/>
    <s v="High spender"/>
    <n v="2.3980050453794182E-2"/>
    <n v="1"/>
    <n v="1"/>
    <n v="94"/>
    <n v="19"/>
    <n v="18"/>
    <n v="33"/>
    <n v="24"/>
    <n v="1"/>
    <n v="8"/>
    <n v="3"/>
    <n v="3"/>
    <n v="0"/>
    <n v="3"/>
    <n v="9"/>
    <n v="0"/>
    <x v="0"/>
    <n v="0"/>
    <n v="0"/>
    <n v="0"/>
    <n v="0"/>
    <n v="0"/>
    <n v="43"/>
    <s v="36-50"/>
    <n v="2820"/>
    <n v="1"/>
    <n v="0"/>
    <n v="0"/>
    <n v="0"/>
    <n v="0"/>
    <n v="0"/>
    <n v="0"/>
    <n v="0"/>
    <n v="1"/>
    <n v="87"/>
    <d v="2015-01-25T00:00:00"/>
    <n v="1"/>
    <s v="January"/>
    <n v="1"/>
    <s v="129,34487,Low income,827,High spender,0.0239800504537942,1,1,94,19,18,33,24,1,8,3,3,0,3,9,0,0,0,0,0,0,0,43,36-50,2820,1,0,0,0,0,0,0,0,1,87"/>
    <m/>
    <m/>
    <m/>
    <m/>
  </r>
  <r>
    <n v="1958"/>
    <n v="45204"/>
    <s v="Low income"/>
    <n v="46"/>
    <s v="Low spender"/>
    <n v="1.0176090611450314E-3"/>
    <n v="1"/>
    <n v="0"/>
    <n v="93"/>
    <n v="30"/>
    <n v="11"/>
    <n v="25"/>
    <n v="29"/>
    <n v="1"/>
    <n v="18"/>
    <n v="1"/>
    <n v="1"/>
    <n v="1"/>
    <n v="4"/>
    <n v="3"/>
    <n v="0"/>
    <x v="0"/>
    <n v="0"/>
    <n v="0"/>
    <n v="0"/>
    <n v="0"/>
    <n v="0"/>
    <n v="32"/>
    <s v="24-35"/>
    <n v="2238"/>
    <n v="0"/>
    <n v="0"/>
    <n v="0"/>
    <n v="1"/>
    <n v="0"/>
    <n v="1"/>
    <n v="0"/>
    <n v="0"/>
    <n v="0"/>
    <n v="78"/>
    <d v="2016-08-29T00:00:00"/>
    <n v="8"/>
    <s v="August"/>
    <n v="1"/>
    <s v="1958,45204,Low income,46,Low spender,0.00101760906114503,1,0,93,30,11,25,29,1,18,1,1,1,4,3,0,0,0,0,0,0,0,32,24-35,2238,0,0,0,1,0,1,0,0,0,78"/>
    <m/>
    <m/>
    <m/>
    <m/>
  </r>
  <r>
    <n v="1600"/>
    <n v="6560"/>
    <s v="Low income"/>
    <n v="894"/>
    <s v="High spender"/>
    <n v="0.13628048780487806"/>
    <n v="0"/>
    <n v="0"/>
    <n v="2"/>
    <n v="67"/>
    <n v="11"/>
    <n v="26"/>
    <n v="4"/>
    <n v="3"/>
    <n v="262"/>
    <n v="0"/>
    <n v="1"/>
    <n v="0"/>
    <n v="1"/>
    <n v="17"/>
    <n v="0"/>
    <x v="0"/>
    <n v="0"/>
    <n v="0"/>
    <n v="0"/>
    <n v="0"/>
    <n v="0"/>
    <n v="38"/>
    <s v="36-50"/>
    <n v="2358"/>
    <n v="0"/>
    <n v="0"/>
    <n v="1"/>
    <n v="0"/>
    <n v="0"/>
    <n v="0"/>
    <n v="0"/>
    <n v="1"/>
    <n v="0"/>
    <n v="-151"/>
    <d v="2016-05-01T00:00:00"/>
    <n v="5"/>
    <s v="May"/>
    <n v="1"/>
    <s v="1600,6560,Low income,894,High spender,0.136280487804878,0,0,2,67,11,26,4,3,262,0,1,0,1,17,0,0,0,0,0,0,0,38,36-50,2358,0,0,1,0,0,0,0,1,0,-151"/>
    <m/>
    <m/>
    <m/>
    <m/>
  </r>
  <r>
    <n v="1988"/>
    <n v="35876"/>
    <s v="Low income"/>
    <n v="255"/>
    <s v="Low spender"/>
    <n v="7.1078158100122647E-3"/>
    <n v="0"/>
    <n v="0"/>
    <n v="13"/>
    <n v="66"/>
    <n v="2"/>
    <n v="40"/>
    <n v="4"/>
    <n v="3"/>
    <n v="14"/>
    <n v="1"/>
    <n v="3"/>
    <n v="1"/>
    <n v="3"/>
    <n v="6"/>
    <n v="0"/>
    <x v="0"/>
    <n v="0"/>
    <n v="0"/>
    <n v="0"/>
    <n v="0"/>
    <n v="0"/>
    <n v="37"/>
    <s v="36-50"/>
    <n v="2229"/>
    <n v="0"/>
    <n v="1"/>
    <n v="0"/>
    <n v="0"/>
    <n v="0"/>
    <n v="0"/>
    <n v="0"/>
    <n v="1"/>
    <n v="0"/>
    <n v="101"/>
    <d v="2016-09-07T00:00:00"/>
    <n v="9"/>
    <s v="September"/>
    <n v="1"/>
    <s v="1988,35876,Low income,255,Low spender,0.00710781581001226,0,0,13,66,2,40,4,3,14,1,3,1,3,6,0,0,0,0,0,0,0,37,36-50,2229,0,1,0,0,0,0,0,1,0,101"/>
    <m/>
    <m/>
    <m/>
    <m/>
  </r>
  <r>
    <n v="587"/>
    <n v="49618"/>
    <s v="Low income"/>
    <n v="31"/>
    <s v="Low spender"/>
    <n v="6.2477326776573018E-4"/>
    <n v="1"/>
    <n v="1"/>
    <n v="77"/>
    <n v="80"/>
    <n v="3"/>
    <n v="26"/>
    <n v="4"/>
    <n v="2"/>
    <n v="14"/>
    <n v="4"/>
    <n v="3"/>
    <n v="1"/>
    <n v="3"/>
    <n v="7"/>
    <n v="0"/>
    <x v="0"/>
    <n v="0"/>
    <n v="0"/>
    <n v="0"/>
    <n v="0"/>
    <n v="0"/>
    <n v="54"/>
    <s v="50-65"/>
    <n v="2678"/>
    <n v="0"/>
    <n v="0"/>
    <n v="0"/>
    <n v="1"/>
    <n v="0"/>
    <n v="0"/>
    <n v="0"/>
    <n v="1"/>
    <n v="0"/>
    <n v="101"/>
    <d v="2015-06-16T00:00:00"/>
    <n v="6"/>
    <s v="June"/>
    <n v="1"/>
    <s v="587,49618,Low income,31,Low spender,0.00062477326776573,1,1,77,80,3,26,4,2,14,4,3,1,3,7,0,0,0,0,0,0,0,54,50-65,2678,0,0,0,1,0,0,0,1,0,101"/>
    <m/>
    <m/>
    <m/>
    <m/>
  </r>
  <r>
    <n v="262"/>
    <n v="38097"/>
    <s v="Low income"/>
    <n v="1085"/>
    <s v="High spender"/>
    <n v="2.8479932803107857E-2"/>
    <n v="1"/>
    <n v="1"/>
    <n v="70"/>
    <n v="77"/>
    <n v="2"/>
    <n v="35"/>
    <n v="0"/>
    <n v="1"/>
    <n v="69"/>
    <n v="4"/>
    <n v="3"/>
    <n v="2"/>
    <n v="2"/>
    <n v="7"/>
    <n v="0"/>
    <x v="0"/>
    <n v="1"/>
    <n v="0"/>
    <n v="0"/>
    <n v="0"/>
    <n v="1"/>
    <n v="50"/>
    <s v="36-50"/>
    <n v="2781"/>
    <n v="0"/>
    <n v="1"/>
    <n v="0"/>
    <n v="0"/>
    <n v="0"/>
    <n v="0"/>
    <n v="0"/>
    <n v="0"/>
    <n v="1"/>
    <n v="46"/>
    <d v="2015-03-05T00:00:00"/>
    <n v="3"/>
    <s v="March"/>
    <n v="1"/>
    <s v="262,38097,Low income,1085,High spender,0.0284799328031079,1,1,70,77,2,35,0,1,69,4,3,2,2,7,0,0,1,0,0,0,1,50,36-50,2781,0,1,0,0,0,0,0,0,1,46"/>
    <m/>
    <m/>
    <m/>
    <m/>
  </r>
  <r>
    <n v="1901"/>
    <n v="52854"/>
    <s v="High income"/>
    <n v="57"/>
    <s v="Low spender"/>
    <n v="1.0784425019866046E-3"/>
    <n v="1"/>
    <n v="1"/>
    <n v="43"/>
    <n v="105"/>
    <n v="0"/>
    <n v="10"/>
    <n v="0"/>
    <n v="1"/>
    <n v="0"/>
    <n v="2"/>
    <n v="2"/>
    <n v="1"/>
    <n v="4"/>
    <n v="5"/>
    <n v="0"/>
    <x v="0"/>
    <n v="0"/>
    <n v="0"/>
    <n v="0"/>
    <n v="0"/>
    <n v="0"/>
    <n v="61"/>
    <s v="50-65"/>
    <n v="2256"/>
    <n v="0"/>
    <n v="1"/>
    <n v="0"/>
    <n v="0"/>
    <n v="0"/>
    <n v="0"/>
    <n v="0"/>
    <n v="0"/>
    <n v="1"/>
    <n v="116"/>
    <d v="2016-08-11T00:00:00"/>
    <n v="8"/>
    <s v="August"/>
    <n v="1"/>
    <s v="1901,52854,High income,57,Low spender,0.0010784425019866,1,1,43,105,0,10,0,1,0,2,2,1,4,5,0,0,0,0,0,0,0,61,50-65,2256,0,1,0,0,0,0,0,0,1,116"/>
    <m/>
    <m/>
    <m/>
    <m/>
  </r>
  <r>
    <n v="1679"/>
    <n v="49187"/>
    <s v="Low income"/>
    <n v="1078"/>
    <s v="High spender"/>
    <n v="2.1916360013824791E-2"/>
    <n v="0"/>
    <n v="1"/>
    <n v="63"/>
    <n v="81"/>
    <n v="1"/>
    <n v="31"/>
    <n v="2"/>
    <n v="1"/>
    <n v="0"/>
    <n v="1"/>
    <n v="1"/>
    <n v="1"/>
    <n v="5"/>
    <n v="2"/>
    <n v="0"/>
    <x v="0"/>
    <n v="0"/>
    <n v="0"/>
    <n v="0"/>
    <n v="0"/>
    <n v="0"/>
    <n v="44"/>
    <s v="36-50"/>
    <n v="2328"/>
    <n v="0"/>
    <n v="0"/>
    <n v="0"/>
    <n v="1"/>
    <n v="0"/>
    <n v="0"/>
    <n v="0"/>
    <n v="0"/>
    <n v="1"/>
    <n v="116"/>
    <d v="2016-05-31T00:00:00"/>
    <n v="5"/>
    <s v="May"/>
    <n v="1"/>
    <s v="1679,49187,Low income,1078,High spender,0.0219163600138248,0,1,63,81,1,31,2,1,0,1,1,1,5,2,0,0,0,0,0,0,0,44,36-50,2328,0,0,0,1,0,0,0,0,1,116"/>
    <m/>
    <m/>
    <m/>
    <m/>
  </r>
  <r>
    <n v="1666"/>
    <n v="23228"/>
    <s v="Low income"/>
    <n v="254"/>
    <s v="Low spender"/>
    <n v="1.0935078353711039E-2"/>
    <n v="1"/>
    <n v="0"/>
    <n v="91"/>
    <n v="53"/>
    <n v="3"/>
    <n v="49"/>
    <n v="7"/>
    <n v="4"/>
    <n v="5"/>
    <n v="4"/>
    <n v="3"/>
    <n v="0"/>
    <n v="4"/>
    <n v="8"/>
    <n v="0"/>
    <x v="0"/>
    <n v="0"/>
    <n v="0"/>
    <n v="0"/>
    <n v="0"/>
    <n v="0"/>
    <n v="36"/>
    <s v="36-50"/>
    <n v="2334"/>
    <n v="0"/>
    <n v="1"/>
    <n v="0"/>
    <n v="0"/>
    <n v="0"/>
    <n v="0"/>
    <n v="1"/>
    <n v="0"/>
    <n v="0"/>
    <n v="111"/>
    <d v="2016-05-25T00:00:00"/>
    <n v="5"/>
    <s v="May"/>
    <n v="1"/>
    <s v="1666,23228,Low income,254,Low spender,0.010935078353711,1,0,91,53,3,49,7,4,5,4,3,0,4,8,0,0,0,0,0,0,0,36,36-50,2334,0,1,0,0,0,0,1,0,0,111"/>
    <m/>
    <m/>
    <m/>
    <m/>
  </r>
  <r>
    <n v="862"/>
    <n v="43641"/>
    <s v="Low income"/>
    <n v="35"/>
    <s v="Low spender"/>
    <n v="8.0199812103297363E-4"/>
    <n v="1"/>
    <n v="1"/>
    <n v="50"/>
    <n v="57"/>
    <n v="2"/>
    <n v="51"/>
    <n v="4"/>
    <n v="2"/>
    <n v="23"/>
    <n v="3"/>
    <n v="2"/>
    <n v="1"/>
    <n v="4"/>
    <n v="6"/>
    <n v="0"/>
    <x v="0"/>
    <n v="0"/>
    <n v="0"/>
    <n v="0"/>
    <n v="0"/>
    <n v="0"/>
    <n v="51"/>
    <s v="50-65"/>
    <n v="2592"/>
    <n v="0"/>
    <n v="1"/>
    <n v="0"/>
    <n v="0"/>
    <n v="0"/>
    <n v="0"/>
    <n v="0"/>
    <n v="1"/>
    <n v="0"/>
    <n v="93"/>
    <d v="2015-09-10T00:00:00"/>
    <n v="9"/>
    <s v="September"/>
    <n v="1"/>
    <s v="862,43641,Low income,35,Low spender,0.000801998121032974,1,1,50,57,2,51,4,2,23,3,2,1,4,6,0,0,0,0,0,0,0,51,50-65,2592,0,1,0,0,0,0,0,1,0,93"/>
    <m/>
    <m/>
    <m/>
    <m/>
  </r>
  <r>
    <n v="106"/>
    <n v="43586"/>
    <s v="Low income"/>
    <n v="600"/>
    <s v="High spender"/>
    <n v="1.3765888129215803E-2"/>
    <n v="0"/>
    <n v="1"/>
    <n v="26"/>
    <n v="99"/>
    <n v="2"/>
    <n v="11"/>
    <n v="4"/>
    <n v="0"/>
    <n v="16"/>
    <n v="3"/>
    <n v="3"/>
    <n v="0"/>
    <n v="4"/>
    <n v="8"/>
    <n v="0"/>
    <x v="0"/>
    <n v="0"/>
    <n v="0"/>
    <n v="0"/>
    <n v="0"/>
    <n v="0"/>
    <n v="40"/>
    <s v="36-50"/>
    <n v="2827"/>
    <n v="0"/>
    <n v="1"/>
    <n v="0"/>
    <n v="0"/>
    <n v="0"/>
    <n v="0"/>
    <n v="1"/>
    <n v="0"/>
    <n v="0"/>
    <n v="100"/>
    <d v="2015-01-18T00:00:00"/>
    <n v="1"/>
    <s v="January"/>
    <n v="1"/>
    <s v="106,43586,Low income,600,High spender,0.0137658881292158,0,1,26,99,2,11,4,0,16,3,3,0,4,8,0,0,0,0,0,0,0,40,36-50,2827,0,1,0,0,0,0,1,0,0,100"/>
    <m/>
    <m/>
    <m/>
    <m/>
  </r>
  <r>
    <n v="21"/>
    <n v="29435"/>
    <s v="Low income"/>
    <n v="229"/>
    <s v="Low spender"/>
    <n v="7.7798539154068282E-3"/>
    <n v="1"/>
    <n v="1"/>
    <n v="11"/>
    <n v="70"/>
    <n v="3"/>
    <n v="37"/>
    <n v="4"/>
    <n v="2"/>
    <n v="64"/>
    <n v="4"/>
    <n v="3"/>
    <n v="2"/>
    <n v="2"/>
    <n v="9"/>
    <n v="0"/>
    <x v="0"/>
    <n v="0"/>
    <n v="0"/>
    <n v="0"/>
    <n v="0"/>
    <n v="1"/>
    <n v="54"/>
    <s v="50-65"/>
    <n v="2851"/>
    <n v="1"/>
    <n v="0"/>
    <n v="0"/>
    <n v="0"/>
    <n v="0"/>
    <n v="0"/>
    <n v="0"/>
    <n v="1"/>
    <n v="0"/>
    <n v="52"/>
    <d v="2014-12-25T00:00:00"/>
    <n v="12"/>
    <s v="December"/>
    <n v="1"/>
    <s v="21,29435,Low income,229,Low spender,0.00777985391540683,1,1,11,70,3,37,4,2,64,4,3,2,2,9,0,0,0,0,0,0,1,54,50-65,2851,1,0,0,0,0,0,0,1,0,52"/>
    <m/>
    <m/>
    <m/>
    <m/>
  </r>
  <r>
    <n v="1861"/>
    <n v="57236"/>
    <s v="High income"/>
    <n v="150"/>
    <s v="Low spender"/>
    <n v="2.620728213012789E-3"/>
    <n v="1"/>
    <n v="1"/>
    <n v="22"/>
    <n v="105"/>
    <n v="0"/>
    <n v="9"/>
    <n v="2"/>
    <n v="1"/>
    <n v="4"/>
    <n v="3"/>
    <n v="2"/>
    <n v="1"/>
    <n v="4"/>
    <n v="3"/>
    <n v="0"/>
    <x v="0"/>
    <n v="0"/>
    <n v="0"/>
    <n v="0"/>
    <n v="0"/>
    <n v="0"/>
    <n v="55"/>
    <s v="50-65"/>
    <n v="2268"/>
    <n v="0"/>
    <n v="1"/>
    <n v="0"/>
    <n v="0"/>
    <n v="0"/>
    <n v="0"/>
    <n v="0"/>
    <n v="0"/>
    <n v="1"/>
    <n v="113"/>
    <d v="2016-07-30T00:00:00"/>
    <n v="7"/>
    <s v="July"/>
    <n v="1"/>
    <s v="1861,57236,High income,150,Low spender,0.00262072821301279,1,1,22,105,0,9,2,1,4,3,2,1,4,3,0,0,0,0,0,0,0,55,50-65,2268,0,1,0,0,0,0,0,0,1,113"/>
    <m/>
    <m/>
    <m/>
    <m/>
  </r>
  <r>
    <n v="1238"/>
    <n v="32011"/>
    <s v="Low income"/>
    <n v="33"/>
    <s v="Low spender"/>
    <n v="1.0308956296273156E-3"/>
    <n v="1"/>
    <n v="0"/>
    <n v="89"/>
    <n v="99"/>
    <n v="0"/>
    <n v="15"/>
    <n v="2"/>
    <n v="1"/>
    <n v="5"/>
    <n v="3"/>
    <n v="2"/>
    <n v="1"/>
    <n v="4"/>
    <n v="7"/>
    <n v="0"/>
    <x v="0"/>
    <n v="0"/>
    <n v="0"/>
    <n v="0"/>
    <n v="0"/>
    <n v="0"/>
    <n v="49"/>
    <s v="36-50"/>
    <n v="2470"/>
    <n v="0"/>
    <n v="1"/>
    <n v="0"/>
    <n v="0"/>
    <n v="0"/>
    <n v="0"/>
    <n v="0"/>
    <n v="0"/>
    <n v="1"/>
    <n v="112"/>
    <d v="2016-01-10T00:00:00"/>
    <n v="1"/>
    <s v="January"/>
    <n v="1"/>
    <s v="1238,32011,Low income,33,Low spender,0.00103089562962732,1,0,89,99,0,15,2,1,5,3,2,1,4,7,0,0,0,0,0,0,0,49,36-50,2470,0,1,0,0,0,0,0,0,1,112"/>
    <m/>
    <m/>
    <m/>
    <m/>
  </r>
  <r>
    <n v="1230"/>
    <n v="51717"/>
    <s v="High income"/>
    <n v="386"/>
    <s v="Low spender"/>
    <n v="7.463696656805306E-3"/>
    <n v="0"/>
    <n v="1"/>
    <n v="55"/>
    <n v="98"/>
    <n v="1"/>
    <n v="17"/>
    <n v="0"/>
    <n v="1"/>
    <n v="5"/>
    <n v="1"/>
    <n v="3"/>
    <n v="0"/>
    <n v="4"/>
    <n v="7"/>
    <n v="0"/>
    <x v="0"/>
    <n v="0"/>
    <n v="1"/>
    <n v="0"/>
    <n v="0"/>
    <n v="0"/>
    <n v="55"/>
    <s v="50-65"/>
    <n v="2472"/>
    <n v="0"/>
    <n v="0"/>
    <n v="0"/>
    <n v="1"/>
    <n v="0"/>
    <n v="0"/>
    <n v="0"/>
    <n v="0"/>
    <n v="1"/>
    <n v="112"/>
    <d v="2016-01-08T00:00:00"/>
    <n v="1"/>
    <s v="January"/>
    <n v="1"/>
    <s v="1230,51717,High income,386,Low spender,0.00746369665680531,0,1,55,98,1,17,0,1,5,1,3,0,4,7,0,0,0,1,0,0,0,55,50-65,2472,0,0,0,1,0,0,0,0,1,112"/>
    <m/>
    <m/>
    <m/>
    <m/>
  </r>
  <r>
    <n v="1044"/>
    <n v="34935"/>
    <s v="Low income"/>
    <n v="914"/>
    <s v="High spender"/>
    <n v="2.6162873908687562E-2"/>
    <n v="0"/>
    <n v="0"/>
    <n v="71"/>
    <n v="34"/>
    <n v="4"/>
    <n v="66"/>
    <n v="3"/>
    <n v="10"/>
    <n v="20"/>
    <n v="1"/>
    <n v="2"/>
    <n v="1"/>
    <n v="4"/>
    <n v="7"/>
    <n v="0"/>
    <x v="0"/>
    <n v="0"/>
    <n v="0"/>
    <n v="0"/>
    <n v="0"/>
    <n v="0"/>
    <n v="28"/>
    <s v="24-35"/>
    <n v="2532"/>
    <n v="0"/>
    <n v="1"/>
    <n v="0"/>
    <n v="0"/>
    <n v="0"/>
    <n v="0"/>
    <n v="1"/>
    <n v="0"/>
    <n v="0"/>
    <n v="97"/>
    <d v="2015-11-09T00:00:00"/>
    <n v="11"/>
    <s v="November"/>
    <n v="1"/>
    <s v="1044,34935,Low income,914,High spender,0.0261628739086876,0,0,71,34,4,66,3,10,20,1,2,1,4,7,0,0,0,0,0,0,0,28,24-35,2532,0,1,0,0,0,0,1,0,0,97"/>
    <m/>
    <m/>
    <m/>
    <m/>
  </r>
  <r>
    <n v="239"/>
    <n v="40548"/>
    <s v="Low income"/>
    <n v="1299"/>
    <s v="High spender"/>
    <n v="3.2036105356614386E-2"/>
    <n v="0"/>
    <n v="1"/>
    <n v="31"/>
    <n v="110"/>
    <n v="0"/>
    <n v="5"/>
    <n v="2"/>
    <n v="0"/>
    <n v="3"/>
    <n v="2"/>
    <n v="2"/>
    <n v="1"/>
    <n v="4"/>
    <n v="5"/>
    <n v="0"/>
    <x v="0"/>
    <n v="0"/>
    <n v="1"/>
    <n v="0"/>
    <n v="0"/>
    <n v="0"/>
    <n v="50"/>
    <s v="36-50"/>
    <n v="2786"/>
    <n v="0"/>
    <n v="0"/>
    <n v="0"/>
    <n v="1"/>
    <n v="0"/>
    <n v="0"/>
    <n v="1"/>
    <n v="0"/>
    <n v="0"/>
    <n v="114"/>
    <d v="2015-02-28T00:00:00"/>
    <n v="2"/>
    <s v="February"/>
    <n v="1"/>
    <s v="239,40548,Low income,1299,High spender,0.0320361053566144,0,1,31,110,0,5,2,0,3,2,2,1,4,5,0,0,0,1,0,0,0,50,36-50,2786,0,0,0,1,0,0,1,0,0,114"/>
    <m/>
    <m/>
    <m/>
    <m/>
  </r>
  <r>
    <n v="24"/>
    <n v="36947"/>
    <s v="Low income"/>
    <n v="795"/>
    <s v="High spender"/>
    <n v="2.1517308577151055E-2"/>
    <n v="1"/>
    <n v="1"/>
    <n v="49"/>
    <n v="88"/>
    <n v="3"/>
    <n v="21"/>
    <n v="4"/>
    <n v="1"/>
    <n v="29"/>
    <n v="4"/>
    <n v="3"/>
    <n v="0"/>
    <n v="4"/>
    <n v="9"/>
    <n v="0"/>
    <x v="0"/>
    <n v="0"/>
    <n v="0"/>
    <n v="0"/>
    <n v="0"/>
    <n v="0"/>
    <n v="53"/>
    <s v="50-65"/>
    <n v="2850"/>
    <n v="0"/>
    <n v="1"/>
    <n v="0"/>
    <n v="0"/>
    <n v="0"/>
    <n v="0"/>
    <n v="0"/>
    <n v="0"/>
    <n v="1"/>
    <n v="88"/>
    <d v="2014-12-26T00:00:00"/>
    <n v="12"/>
    <s v="December"/>
    <n v="1"/>
    <s v="24,36947,Low income,795,High spender,0.0215173085771511,1,1,49,88,3,21,4,1,29,4,3,0,4,9,0,0,0,0,0,0,0,53,50-65,2850,0,1,0,0,0,0,0,0,1,88"/>
    <m/>
    <m/>
    <m/>
    <m/>
  </r>
  <r>
    <n v="1534"/>
    <n v="42162"/>
    <s v="Low income"/>
    <n v="775"/>
    <s v="High spender"/>
    <n v="1.8381480954413928E-2"/>
    <n v="1"/>
    <n v="0"/>
    <n v="31"/>
    <n v="46"/>
    <n v="7"/>
    <n v="59"/>
    <n v="2"/>
    <n v="4"/>
    <n v="27"/>
    <n v="2"/>
    <n v="3"/>
    <n v="1"/>
    <n v="3"/>
    <n v="6"/>
    <n v="0"/>
    <x v="0"/>
    <n v="1"/>
    <n v="0"/>
    <n v="0"/>
    <n v="0"/>
    <n v="1"/>
    <n v="39"/>
    <s v="36-50"/>
    <n v="2381"/>
    <n v="0"/>
    <n v="0"/>
    <n v="0"/>
    <n v="1"/>
    <n v="0"/>
    <n v="0"/>
    <n v="1"/>
    <n v="0"/>
    <n v="0"/>
    <n v="91"/>
    <d v="2016-04-08T00:00:00"/>
    <n v="4"/>
    <s v="April"/>
    <n v="1"/>
    <s v="1534,42162,Low income,775,High spender,0.0183814809544139,1,0,31,46,7,59,2,4,27,2,3,1,3,6,0,0,1,0,0,0,1,39,36-50,2381,0,0,0,1,0,0,1,0,0,91"/>
    <m/>
    <m/>
    <m/>
    <m/>
  </r>
  <r>
    <n v="1442"/>
    <n v="23477"/>
    <s v="Low income"/>
    <n v="953"/>
    <s v="High spender"/>
    <n v="4.0592920730928142E-2"/>
    <n v="1"/>
    <n v="0"/>
    <n v="39"/>
    <n v="38"/>
    <n v="15"/>
    <n v="54"/>
    <n v="3"/>
    <n v="8"/>
    <n v="29"/>
    <n v="3"/>
    <n v="3"/>
    <n v="0"/>
    <n v="4"/>
    <n v="8"/>
    <n v="0"/>
    <x v="0"/>
    <n v="0"/>
    <n v="0"/>
    <n v="0"/>
    <n v="0"/>
    <n v="0"/>
    <n v="34"/>
    <s v="24-35"/>
    <n v="2410"/>
    <n v="0"/>
    <n v="1"/>
    <n v="0"/>
    <n v="0"/>
    <n v="0"/>
    <n v="0"/>
    <n v="1"/>
    <n v="0"/>
    <n v="0"/>
    <n v="89"/>
    <d v="2016-03-10T00:00:00"/>
    <n v="3"/>
    <s v="March"/>
    <n v="1"/>
    <s v="1442,23477,Low income,953,High spender,0.0405929207309281,1,0,39,38,15,54,3,8,29,3,3,0,4,8,0,0,0,0,0,0,0,34,24-35,2410,0,1,0,0,0,0,1,0,0,89"/>
    <m/>
    <m/>
    <m/>
    <m/>
  </r>
  <r>
    <n v="1011"/>
    <n v="58646"/>
    <s v="High income"/>
    <n v="1606"/>
    <s v="High spender"/>
    <n v="2.7384646864236264E-2"/>
    <n v="0"/>
    <n v="1"/>
    <n v="3"/>
    <n v="62"/>
    <n v="1"/>
    <n v="44"/>
    <n v="6"/>
    <n v="5"/>
    <n v="22"/>
    <n v="1"/>
    <n v="2"/>
    <n v="1"/>
    <n v="4"/>
    <n v="4"/>
    <n v="0"/>
    <x v="0"/>
    <n v="0"/>
    <n v="0"/>
    <n v="0"/>
    <n v="0"/>
    <n v="0"/>
    <n v="58"/>
    <s v="50-65"/>
    <n v="2543"/>
    <n v="0"/>
    <n v="1"/>
    <n v="0"/>
    <n v="0"/>
    <n v="0"/>
    <n v="0"/>
    <n v="0"/>
    <n v="1"/>
    <n v="0"/>
    <n v="96"/>
    <d v="2015-10-29T00:00:00"/>
    <n v="10"/>
    <s v="October"/>
    <n v="1"/>
    <s v="1011,58646,High income,1606,High spender,0.0273846468642363,0,1,3,62,1,44,6,5,22,1,2,1,4,4,0,0,0,0,0,0,0,58,50-65,2543,0,1,0,0,0,0,0,1,0,96"/>
    <m/>
    <m/>
    <m/>
    <m/>
  </r>
  <r>
    <n v="904"/>
    <n v="40887"/>
    <s v="Low income"/>
    <n v="1150"/>
    <s v="High spender"/>
    <n v="2.8126299312739991E-2"/>
    <n v="1"/>
    <n v="1"/>
    <n v="32"/>
    <n v="50"/>
    <n v="4"/>
    <n v="44"/>
    <n v="10"/>
    <n v="10"/>
    <n v="43"/>
    <n v="3"/>
    <n v="3"/>
    <n v="1"/>
    <n v="3"/>
    <n v="9"/>
    <n v="0"/>
    <x v="0"/>
    <n v="0"/>
    <n v="0"/>
    <n v="0"/>
    <n v="0"/>
    <n v="1"/>
    <n v="68"/>
    <s v="66+"/>
    <n v="2578"/>
    <n v="0"/>
    <n v="0"/>
    <n v="1"/>
    <n v="0"/>
    <n v="0"/>
    <n v="0"/>
    <n v="1"/>
    <n v="0"/>
    <n v="0"/>
    <n v="75"/>
    <d v="2015-09-24T00:00:00"/>
    <n v="9"/>
    <s v="September"/>
    <n v="1"/>
    <s v="904,40887,Low income,1150,High spender,0.02812629931274,1,1,32,50,4,44,10,10,43,3,3,1,3,9,0,0,0,0,0,0,1,68,66+,2578,0,0,1,0,0,0,1,0,0,75"/>
    <m/>
    <m/>
    <m/>
    <m/>
  </r>
  <r>
    <n v="604"/>
    <n v="36443"/>
    <s v="Low income"/>
    <n v="852"/>
    <s v="High spender"/>
    <n v="2.3378975386219577E-2"/>
    <n v="1"/>
    <n v="1"/>
    <n v="9"/>
    <n v="65"/>
    <n v="0"/>
    <n v="46"/>
    <n v="4"/>
    <n v="3"/>
    <n v="20"/>
    <n v="4"/>
    <n v="3"/>
    <n v="1"/>
    <n v="3"/>
    <n v="8"/>
    <n v="0"/>
    <x v="0"/>
    <n v="0"/>
    <n v="0"/>
    <n v="0"/>
    <n v="0"/>
    <n v="0"/>
    <n v="59"/>
    <s v="50-65"/>
    <n v="2670"/>
    <n v="0"/>
    <n v="1"/>
    <n v="0"/>
    <n v="0"/>
    <n v="0"/>
    <n v="0"/>
    <n v="1"/>
    <n v="0"/>
    <n v="0"/>
    <n v="98"/>
    <d v="2015-06-24T00:00:00"/>
    <n v="6"/>
    <s v="June"/>
    <n v="1"/>
    <s v="604,36443,Low income,852,High spender,0.0233789753862196,1,1,9,65,0,46,4,3,20,4,3,1,3,8,0,0,0,0,0,0,0,59,50-65,2670,0,1,0,0,0,0,1,0,0,98"/>
    <m/>
    <m/>
    <m/>
    <m/>
  </r>
  <r>
    <n v="456"/>
    <n v="38557"/>
    <s v="Low income"/>
    <n v="153"/>
    <s v="Low spender"/>
    <n v="3.9681510490961434E-3"/>
    <n v="1"/>
    <n v="0"/>
    <n v="17"/>
    <n v="76"/>
    <n v="3"/>
    <n v="31"/>
    <n v="4"/>
    <n v="4"/>
    <n v="27"/>
    <n v="2"/>
    <n v="3"/>
    <n v="1"/>
    <n v="3"/>
    <n v="7"/>
    <n v="0"/>
    <x v="0"/>
    <n v="0"/>
    <n v="0"/>
    <n v="0"/>
    <n v="0"/>
    <n v="0"/>
    <n v="42"/>
    <s v="36-50"/>
    <n v="2716"/>
    <n v="0"/>
    <n v="0"/>
    <n v="1"/>
    <n v="0"/>
    <n v="0"/>
    <n v="0"/>
    <n v="1"/>
    <n v="0"/>
    <n v="0"/>
    <n v="91"/>
    <d v="2015-05-09T00:00:00"/>
    <n v="5"/>
    <s v="May"/>
    <n v="1"/>
    <s v="456,38557,Low income,153,Low spender,0.00396815104909614,1,0,17,76,3,31,4,4,27,2,3,1,3,7,0,0,0,0,0,0,0,42,36-50,2716,0,0,1,0,0,0,1,0,0,91"/>
    <m/>
    <m/>
    <m/>
    <m/>
  </r>
  <r>
    <n v="344"/>
    <n v="30983"/>
    <s v="Low income"/>
    <n v="67"/>
    <s v="Low spender"/>
    <n v="2.1624761966239549E-3"/>
    <n v="0"/>
    <n v="0"/>
    <n v="50"/>
    <n v="51"/>
    <n v="4"/>
    <n v="50"/>
    <n v="12"/>
    <n v="1"/>
    <n v="49"/>
    <n v="1"/>
    <n v="4"/>
    <n v="0"/>
    <n v="3"/>
    <n v="8"/>
    <n v="0"/>
    <x v="0"/>
    <n v="0"/>
    <n v="0"/>
    <n v="0"/>
    <n v="0"/>
    <n v="1"/>
    <n v="57"/>
    <s v="50-65"/>
    <n v="2756"/>
    <n v="0"/>
    <n v="0"/>
    <n v="1"/>
    <n v="0"/>
    <n v="0"/>
    <n v="0"/>
    <n v="1"/>
    <n v="0"/>
    <n v="0"/>
    <n v="69"/>
    <d v="2015-03-30T00:00:00"/>
    <n v="3"/>
    <s v="March"/>
    <n v="1"/>
    <s v="344,30983,Low income,67,Low spender,0.00216247619662395,0,0,50,51,4,50,12,1,49,1,4,0,3,8,0,0,0,0,0,0,1,57,50-65,2756,0,0,1,0,0,0,1,0,0,69"/>
    <m/>
    <m/>
    <m/>
    <m/>
  </r>
  <r>
    <n v="165"/>
    <n v="37509"/>
    <s v="Low income"/>
    <n v="1165"/>
    <s v="High spender"/>
    <n v="3.1059212455677304E-2"/>
    <n v="1"/>
    <n v="0"/>
    <n v="24"/>
    <n v="37"/>
    <n v="5"/>
    <n v="56"/>
    <n v="12"/>
    <n v="8"/>
    <n v="5"/>
    <n v="2"/>
    <n v="3"/>
    <n v="0"/>
    <n v="4"/>
    <n v="7"/>
    <n v="0"/>
    <x v="0"/>
    <n v="0"/>
    <n v="0"/>
    <n v="0"/>
    <n v="0"/>
    <n v="0"/>
    <n v="44"/>
    <s v="36-50"/>
    <n v="2814"/>
    <n v="0"/>
    <n v="0"/>
    <n v="0"/>
    <n v="1"/>
    <n v="0"/>
    <n v="0"/>
    <n v="0"/>
    <n v="1"/>
    <n v="0"/>
    <n v="113"/>
    <d v="2015-01-31T00:00:00"/>
    <n v="1"/>
    <s v="January"/>
    <n v="1"/>
    <s v="165,37509,Low income,1165,High spender,0.0310592124556773,1,0,24,37,5,56,12,8,5,2,3,0,4,7,0,0,0,0,0,0,0,44,36-50,2814,0,0,0,1,0,0,0,1,0,113"/>
    <m/>
    <m/>
    <m/>
    <m/>
  </r>
  <r>
    <n v="2178"/>
    <n v="49605"/>
    <s v="Low income"/>
    <n v="902"/>
    <s v="High spender"/>
    <n v="1.8183650841649027E-2"/>
    <n v="0"/>
    <n v="0"/>
    <n v="65"/>
    <n v="42"/>
    <n v="16"/>
    <n v="29"/>
    <n v="12"/>
    <n v="20"/>
    <n v="8"/>
    <n v="1"/>
    <n v="2"/>
    <n v="1"/>
    <n v="4"/>
    <n v="3"/>
    <n v="0"/>
    <x v="0"/>
    <n v="0"/>
    <n v="0"/>
    <n v="0"/>
    <n v="0"/>
    <n v="0"/>
    <n v="54"/>
    <s v="50-65"/>
    <n v="2167"/>
    <n v="0"/>
    <n v="1"/>
    <n v="0"/>
    <n v="0"/>
    <n v="0"/>
    <n v="0"/>
    <n v="0"/>
    <n v="1"/>
    <n v="0"/>
    <n v="111"/>
    <d v="2016-11-08T00:00:00"/>
    <n v="11"/>
    <s v="November"/>
    <n v="1"/>
    <s v="2178,49605,Low income,902,High spender,0.018183650841649,0,0,65,42,16,29,12,20,8,1,2,1,4,3,0,0,0,0,0,0,0,54,50-65,2167,0,1,0,0,0,0,0,1,0,111"/>
    <m/>
    <m/>
    <m/>
    <m/>
  </r>
  <r>
    <n v="1978"/>
    <n v="55249"/>
    <s v="High income"/>
    <n v="17"/>
    <s v="Low spender"/>
    <n v="3.0769787688464948E-4"/>
    <n v="0"/>
    <n v="1"/>
    <n v="81"/>
    <n v="97"/>
    <n v="1"/>
    <n v="19"/>
    <n v="2"/>
    <n v="0"/>
    <n v="11"/>
    <n v="1"/>
    <n v="2"/>
    <n v="1"/>
    <n v="4"/>
    <n v="3"/>
    <n v="0"/>
    <x v="0"/>
    <n v="0"/>
    <n v="0"/>
    <n v="0"/>
    <n v="0"/>
    <n v="0"/>
    <n v="64"/>
    <s v="50-65"/>
    <n v="2232"/>
    <n v="0"/>
    <n v="0"/>
    <n v="0"/>
    <n v="1"/>
    <n v="0"/>
    <n v="0"/>
    <n v="0"/>
    <n v="1"/>
    <n v="0"/>
    <n v="108"/>
    <d v="2016-09-04T00:00:00"/>
    <n v="9"/>
    <s v="September"/>
    <n v="1"/>
    <s v="1978,55249,High income,17,Low spender,0.000307697876884649,0,1,81,97,1,19,2,0,11,1,2,1,4,3,0,0,0,0,0,0,0,64,50-65,2232,0,0,0,1,0,0,0,1,0,108"/>
    <m/>
    <m/>
    <m/>
    <m/>
  </r>
  <r>
    <n v="1796"/>
    <n v="42473"/>
    <s v="Low income"/>
    <n v="256"/>
    <s v="Low spender"/>
    <n v="6.0273585572010457E-3"/>
    <n v="1"/>
    <n v="1"/>
    <n v="72"/>
    <n v="93"/>
    <n v="1"/>
    <n v="21"/>
    <n v="0"/>
    <n v="4"/>
    <n v="25"/>
    <n v="3"/>
    <n v="2"/>
    <n v="1"/>
    <n v="4"/>
    <n v="5"/>
    <n v="0"/>
    <x v="0"/>
    <n v="0"/>
    <n v="0"/>
    <n v="0"/>
    <n v="0"/>
    <n v="0"/>
    <n v="44"/>
    <s v="36-50"/>
    <n v="2291"/>
    <n v="0"/>
    <n v="0"/>
    <n v="1"/>
    <n v="0"/>
    <n v="0"/>
    <n v="0"/>
    <n v="0"/>
    <n v="0"/>
    <n v="1"/>
    <n v="94"/>
    <d v="2016-07-07T00:00:00"/>
    <n v="7"/>
    <s v="July"/>
    <n v="1"/>
    <s v="1796,42473,Low income,256,Low spender,0.00602735855720105,1,1,72,93,1,21,0,4,25,3,2,1,4,5,0,0,0,0,0,0,0,44,36-50,2291,0,0,1,0,0,0,0,0,1,94"/>
    <m/>
    <m/>
    <m/>
    <m/>
  </r>
  <r>
    <n v="1380"/>
    <n v="33316"/>
    <s v="Low income"/>
    <n v="770"/>
    <s v="High spender"/>
    <n v="2.3112018249489736E-2"/>
    <n v="1"/>
    <n v="1"/>
    <n v="34"/>
    <n v="79"/>
    <n v="1"/>
    <n v="31"/>
    <n v="4"/>
    <n v="4"/>
    <n v="12"/>
    <n v="3"/>
    <n v="2"/>
    <n v="1"/>
    <n v="4"/>
    <n v="6"/>
    <n v="0"/>
    <x v="0"/>
    <n v="0"/>
    <n v="0"/>
    <n v="0"/>
    <n v="0"/>
    <n v="0"/>
    <n v="49"/>
    <s v="36-50"/>
    <n v="2427"/>
    <n v="0"/>
    <n v="0"/>
    <n v="1"/>
    <n v="0"/>
    <n v="0"/>
    <n v="0"/>
    <n v="0"/>
    <n v="1"/>
    <n v="0"/>
    <n v="107"/>
    <d v="2016-02-22T00:00:00"/>
    <n v="2"/>
    <s v="February"/>
    <n v="1"/>
    <s v="1380,33316,Low income,770,High spender,0.0231120182494897,1,1,34,79,1,31,4,4,12,3,2,1,4,6,0,0,0,0,0,0,0,49,36-50,2427,0,0,1,0,0,0,0,1,0,107"/>
    <m/>
    <m/>
    <m/>
    <m/>
  </r>
  <r>
    <n v="674"/>
    <n v="20180"/>
    <s v="Low income"/>
    <n v="1471"/>
    <s v="High spender"/>
    <n v="7.289395441030723E-2"/>
    <n v="0"/>
    <n v="0"/>
    <n v="27"/>
    <n v="18"/>
    <n v="42"/>
    <n v="24"/>
    <n v="15"/>
    <n v="20"/>
    <n v="18"/>
    <n v="1"/>
    <n v="2"/>
    <n v="1"/>
    <n v="4"/>
    <n v="7"/>
    <n v="0"/>
    <x v="0"/>
    <n v="0"/>
    <n v="0"/>
    <n v="0"/>
    <n v="0"/>
    <n v="0"/>
    <n v="44"/>
    <s v="36-50"/>
    <n v="2653"/>
    <n v="0"/>
    <n v="0"/>
    <n v="1"/>
    <n v="0"/>
    <n v="0"/>
    <n v="0"/>
    <n v="1"/>
    <n v="0"/>
    <n v="0"/>
    <n v="101"/>
    <d v="2015-07-11T00:00:00"/>
    <n v="7"/>
    <s v="July"/>
    <n v="1"/>
    <s v="674,20180,Low income,1471,High spender,0.0728939544103072,0,0,27,18,42,24,15,20,18,1,2,1,4,7,0,0,0,0,0,0,0,44,36-50,2653,0,0,1,0,0,0,1,0,0,101"/>
    <m/>
    <m/>
    <m/>
    <m/>
  </r>
  <r>
    <n v="381"/>
    <n v="31605"/>
    <s v="Low income"/>
    <n v="1469"/>
    <s v="High spender"/>
    <n v="4.6479987343774717E-2"/>
    <n v="1"/>
    <n v="0"/>
    <n v="15"/>
    <n v="74"/>
    <n v="0"/>
    <n v="42"/>
    <n v="2"/>
    <n v="1"/>
    <n v="6"/>
    <n v="2"/>
    <n v="2"/>
    <n v="1"/>
    <n v="4"/>
    <n v="7"/>
    <n v="0"/>
    <x v="0"/>
    <n v="0"/>
    <n v="0"/>
    <n v="0"/>
    <n v="0"/>
    <n v="0"/>
    <n v="41"/>
    <s v="36-50"/>
    <n v="2743"/>
    <n v="0"/>
    <n v="1"/>
    <n v="0"/>
    <n v="0"/>
    <n v="0"/>
    <n v="0"/>
    <n v="0"/>
    <n v="0"/>
    <n v="1"/>
    <n v="113"/>
    <d v="2015-04-12T00:00:00"/>
    <n v="4"/>
    <s v="April"/>
    <n v="1"/>
    <s v="381,31605,Low income,1469,High spender,0.0464799873437747,1,0,15,74,0,42,2,1,6,2,2,1,4,7,0,0,0,0,0,0,0,41,36-50,2743,0,1,0,0,0,0,0,0,1,113"/>
    <m/>
    <m/>
    <m/>
    <m/>
  </r>
  <r>
    <n v="251"/>
    <n v="33168"/>
    <s v="Low income"/>
    <n v="670"/>
    <s v="High spender"/>
    <n v="2.0200192957067053E-2"/>
    <n v="0"/>
    <n v="1"/>
    <n v="0"/>
    <n v="80"/>
    <n v="1"/>
    <n v="37"/>
    <n v="0"/>
    <n v="1"/>
    <n v="3"/>
    <n v="3"/>
    <n v="2"/>
    <n v="1"/>
    <n v="4"/>
    <n v="7"/>
    <n v="0"/>
    <x v="0"/>
    <n v="0"/>
    <n v="0"/>
    <n v="0"/>
    <n v="0"/>
    <n v="0"/>
    <n v="55"/>
    <s v="50-65"/>
    <n v="2783"/>
    <n v="0"/>
    <n v="0"/>
    <n v="1"/>
    <n v="0"/>
    <n v="0"/>
    <n v="0"/>
    <n v="0"/>
    <n v="1"/>
    <n v="0"/>
    <n v="116"/>
    <d v="2015-03-03T00:00:00"/>
    <n v="3"/>
    <s v="March"/>
    <n v="1"/>
    <s v="251,33168,Low income,670,High spender,0.0202001929570671,0,1,0,80,1,37,0,1,3,3,2,1,4,7,0,0,0,0,0,0,0,55,50-65,2783,0,0,1,0,0,0,0,1,0,116"/>
    <m/>
    <m/>
    <m/>
    <m/>
  </r>
  <r>
    <n v="2121"/>
    <n v="45576"/>
    <s v="Low income"/>
    <n v="233"/>
    <s v="Low spender"/>
    <n v="5.1123398279796384E-3"/>
    <n v="0"/>
    <n v="0"/>
    <n v="9"/>
    <n v="56"/>
    <n v="19"/>
    <n v="29"/>
    <n v="2"/>
    <n v="14"/>
    <n v="25"/>
    <n v="1"/>
    <n v="3"/>
    <n v="1"/>
    <n v="3"/>
    <n v="8"/>
    <n v="0"/>
    <x v="0"/>
    <n v="0"/>
    <n v="0"/>
    <n v="0"/>
    <n v="0"/>
    <n v="1"/>
    <n v="75"/>
    <s v="66+"/>
    <n v="2191"/>
    <n v="0"/>
    <n v="0"/>
    <n v="1"/>
    <n v="0"/>
    <n v="0"/>
    <n v="0"/>
    <n v="0"/>
    <n v="0"/>
    <n v="1"/>
    <n v="95"/>
    <d v="2016-10-15T00:00:00"/>
    <n v="10"/>
    <s v="October"/>
    <n v="1"/>
    <s v="2121,45576,Low income,233,Low spender,0.00511233982797964,0,0,9,56,19,29,2,14,25,1,3,1,3,8,0,0,0,0,0,0,1,75,66+,2191,0,0,1,0,0,0,0,0,1,95"/>
    <m/>
    <m/>
    <m/>
    <m/>
  </r>
  <r>
    <n v="1667"/>
    <n v="48877"/>
    <s v="Low income"/>
    <n v="1011"/>
    <s v="High spender"/>
    <n v="2.0684575567240217E-2"/>
    <n v="0"/>
    <n v="1"/>
    <n v="27"/>
    <n v="102"/>
    <n v="1"/>
    <n v="15"/>
    <n v="2"/>
    <n v="0"/>
    <n v="24"/>
    <n v="1"/>
    <n v="3"/>
    <n v="0"/>
    <n v="4"/>
    <n v="7"/>
    <n v="0"/>
    <x v="0"/>
    <n v="0"/>
    <n v="0"/>
    <n v="0"/>
    <n v="0"/>
    <n v="0"/>
    <n v="54"/>
    <s v="50-65"/>
    <n v="2334"/>
    <n v="1"/>
    <n v="0"/>
    <n v="0"/>
    <n v="0"/>
    <n v="0"/>
    <n v="0"/>
    <n v="1"/>
    <n v="0"/>
    <n v="0"/>
    <n v="96"/>
    <d v="2016-05-25T00:00:00"/>
    <n v="5"/>
    <s v="May"/>
    <n v="1"/>
    <s v="1667,48877,Low income,1011,High spender,0.0206845755672402,0,1,27,102,1,15,2,0,24,1,3,0,4,7,0,0,0,0,0,0,0,54,50-65,2334,1,0,0,0,0,0,1,0,0,96"/>
    <m/>
    <m/>
    <m/>
    <m/>
  </r>
  <r>
    <n v="1152"/>
    <n v="61923"/>
    <s v="High income"/>
    <n v="884"/>
    <s v="High spender"/>
    <n v="1.4275794131421281E-2"/>
    <n v="0"/>
    <n v="2"/>
    <n v="94"/>
    <n v="92"/>
    <n v="4"/>
    <n v="18"/>
    <n v="3"/>
    <n v="3"/>
    <n v="6"/>
    <n v="1"/>
    <n v="2"/>
    <n v="1"/>
    <n v="4"/>
    <n v="3"/>
    <n v="0"/>
    <x v="0"/>
    <n v="0"/>
    <n v="0"/>
    <n v="0"/>
    <n v="0"/>
    <n v="0"/>
    <n v="59"/>
    <s v="50-65"/>
    <n v="2497"/>
    <n v="0"/>
    <n v="1"/>
    <n v="0"/>
    <n v="0"/>
    <n v="0"/>
    <n v="0"/>
    <n v="0"/>
    <n v="1"/>
    <n v="0"/>
    <n v="114"/>
    <d v="2015-12-14T00:00:00"/>
    <n v="12"/>
    <s v="December"/>
    <n v="1"/>
    <s v="1152,61923,High income,884,High spender,0.0142757941314213,0,2,94,92,4,18,3,3,6,1,2,1,4,3,0,0,0,0,0,0,0,59,50-65,2497,0,1,0,0,0,0,0,1,0,114"/>
    <m/>
    <m/>
    <m/>
    <m/>
  </r>
  <r>
    <n v="1064"/>
    <n v="42160"/>
    <s v="Low income"/>
    <n v="1150"/>
    <s v="High spender"/>
    <n v="2.7277039848197345E-2"/>
    <n v="1"/>
    <n v="1"/>
    <n v="26"/>
    <n v="48"/>
    <n v="9"/>
    <n v="45"/>
    <n v="3"/>
    <n v="15"/>
    <n v="20"/>
    <n v="4"/>
    <n v="2"/>
    <n v="1"/>
    <n v="4"/>
    <n v="6"/>
    <n v="0"/>
    <x v="0"/>
    <n v="0"/>
    <n v="0"/>
    <n v="0"/>
    <n v="0"/>
    <n v="1"/>
    <n v="45"/>
    <s v="36-50"/>
    <n v="2525"/>
    <n v="0"/>
    <n v="0"/>
    <n v="1"/>
    <n v="0"/>
    <n v="0"/>
    <n v="0"/>
    <n v="1"/>
    <n v="0"/>
    <n v="0"/>
    <n v="100"/>
    <d v="2015-11-16T00:00:00"/>
    <n v="11"/>
    <s v="November"/>
    <n v="1"/>
    <s v="1064,42160,Low income,1150,High spender,0.0272770398481973,1,1,26,48,9,45,3,15,20,4,2,1,4,6,0,0,0,0,0,0,1,45,36-50,2525,0,0,1,0,0,0,1,0,0,100"/>
    <m/>
    <m/>
    <m/>
    <m/>
  </r>
  <r>
    <n v="961"/>
    <n v="36317"/>
    <s v="Low income"/>
    <n v="71"/>
    <s v="Low spender"/>
    <n v="1.9550072968582207E-3"/>
    <n v="0"/>
    <n v="1"/>
    <n v="53"/>
    <n v="87"/>
    <n v="3"/>
    <n v="25"/>
    <n v="3"/>
    <n v="2"/>
    <n v="13"/>
    <n v="2"/>
    <n v="3"/>
    <n v="0"/>
    <n v="4"/>
    <n v="7"/>
    <n v="0"/>
    <x v="0"/>
    <n v="0"/>
    <n v="0"/>
    <n v="0"/>
    <n v="0"/>
    <n v="0"/>
    <n v="55"/>
    <s v="50-65"/>
    <n v="2562"/>
    <n v="0"/>
    <n v="0"/>
    <n v="0"/>
    <n v="1"/>
    <n v="0"/>
    <n v="0"/>
    <n v="1"/>
    <n v="0"/>
    <n v="0"/>
    <n v="107"/>
    <d v="2015-10-10T00:00:00"/>
    <n v="10"/>
    <s v="October"/>
    <n v="1"/>
    <s v="961,36317,Low income,71,Low spender,0.00195500729685822,0,1,53,87,3,25,3,2,13,2,3,0,4,7,0,0,0,0,0,0,0,55,50-65,2562,0,0,0,1,0,0,1,0,0,107"/>
    <m/>
    <m/>
    <m/>
    <m/>
  </r>
  <r>
    <n v="846"/>
    <n v="22419"/>
    <s v="Low income"/>
    <n v="1010"/>
    <s v="High spender"/>
    <n v="4.5051072750791739E-2"/>
    <n v="0"/>
    <n v="0"/>
    <n v="74"/>
    <n v="30"/>
    <n v="3"/>
    <n v="47"/>
    <n v="19"/>
    <n v="21"/>
    <n v="42"/>
    <n v="1"/>
    <n v="3"/>
    <n v="2"/>
    <n v="2"/>
    <n v="8"/>
    <n v="0"/>
    <x v="0"/>
    <n v="0"/>
    <n v="0"/>
    <n v="0"/>
    <n v="0"/>
    <n v="0"/>
    <n v="57"/>
    <s v="50-65"/>
    <n v="2596"/>
    <n v="0"/>
    <n v="1"/>
    <n v="0"/>
    <n v="0"/>
    <n v="0"/>
    <n v="0"/>
    <n v="1"/>
    <n v="0"/>
    <n v="0"/>
    <n v="78"/>
    <d v="2015-09-06T00:00:00"/>
    <n v="9"/>
    <s v="September"/>
    <n v="1"/>
    <s v="846,22419,Low income,1010,High spender,0.0450510727507917,0,0,74,30,3,47,19,21,42,1,3,2,2,8,0,0,0,0,0,0,0,57,50-65,2596,0,1,0,0,0,0,1,0,0,78"/>
    <m/>
    <m/>
    <m/>
    <m/>
  </r>
  <r>
    <n v="639"/>
    <n v="39922"/>
    <s v="Low income"/>
    <n v="506"/>
    <s v="Low spender"/>
    <n v="1.2674715695606433E-2"/>
    <n v="1"/>
    <n v="0"/>
    <n v="30"/>
    <n v="29"/>
    <n v="12"/>
    <n v="59"/>
    <n v="19"/>
    <n v="1"/>
    <n v="36"/>
    <n v="2"/>
    <n v="3"/>
    <n v="0"/>
    <n v="4"/>
    <n v="8"/>
    <n v="0"/>
    <x v="0"/>
    <n v="0"/>
    <n v="0"/>
    <n v="0"/>
    <n v="0"/>
    <n v="0"/>
    <n v="37"/>
    <s v="36-50"/>
    <n v="2659"/>
    <n v="0"/>
    <n v="1"/>
    <n v="0"/>
    <n v="0"/>
    <n v="0"/>
    <n v="0"/>
    <n v="1"/>
    <n v="0"/>
    <n v="0"/>
    <n v="84"/>
    <d v="2015-07-05T00:00:00"/>
    <n v="7"/>
    <s v="July"/>
    <n v="1"/>
    <s v="639,39922,Low income,506,Low spender,0.0126747156956064,1,0,30,29,12,59,19,1,36,2,3,0,4,8,0,0,0,0,0,0,0,37,36-50,2659,0,1,0,0,0,0,1,0,0,84"/>
    <m/>
    <m/>
    <m/>
    <m/>
  </r>
  <r>
    <n v="2008"/>
    <n v="39190"/>
    <s v="Low income"/>
    <n v="769"/>
    <s v="High spender"/>
    <n v="1.9622352640979841E-2"/>
    <n v="1"/>
    <n v="0"/>
    <n v="91"/>
    <n v="68"/>
    <n v="8"/>
    <n v="18"/>
    <n v="19"/>
    <n v="8"/>
    <n v="12"/>
    <n v="2"/>
    <n v="2"/>
    <n v="1"/>
    <n v="4"/>
    <n v="5"/>
    <n v="0"/>
    <x v="0"/>
    <n v="0"/>
    <n v="0"/>
    <n v="0"/>
    <n v="0"/>
    <n v="0"/>
    <n v="46"/>
    <s v="36-50"/>
    <n v="2223"/>
    <n v="0"/>
    <n v="0"/>
    <n v="1"/>
    <n v="0"/>
    <n v="0"/>
    <n v="0"/>
    <n v="0"/>
    <n v="0"/>
    <n v="1"/>
    <n v="109"/>
    <d v="2016-09-13T00:00:00"/>
    <n v="9"/>
    <s v="September"/>
    <n v="1"/>
    <s v="2008,39190,Low income,769,High spender,0.0196223526409798,1,0,91,68,8,18,19,8,12,2,2,1,4,5,0,0,0,0,0,0,0,46,36-50,2223,0,0,1,0,0,0,0,0,1,109"/>
    <m/>
    <m/>
    <m/>
    <m/>
  </r>
  <r>
    <n v="1991"/>
    <n v="50447"/>
    <s v="Low income"/>
    <n v="769"/>
    <s v="High spender"/>
    <n v="1.5243721133070352E-2"/>
    <n v="2"/>
    <n v="0"/>
    <n v="4"/>
    <n v="85"/>
    <n v="7"/>
    <n v="24"/>
    <n v="2"/>
    <n v="3"/>
    <n v="27"/>
    <n v="1"/>
    <n v="3"/>
    <n v="1"/>
    <n v="3"/>
    <n v="6"/>
    <n v="0"/>
    <x v="0"/>
    <n v="0"/>
    <n v="0"/>
    <n v="0"/>
    <n v="0"/>
    <n v="0"/>
    <n v="50"/>
    <s v="36-50"/>
    <n v="2228"/>
    <n v="0"/>
    <n v="1"/>
    <n v="0"/>
    <n v="0"/>
    <n v="0"/>
    <n v="0"/>
    <n v="1"/>
    <n v="0"/>
    <n v="0"/>
    <n v="94"/>
    <d v="2016-09-08T00:00:00"/>
    <n v="9"/>
    <s v="September"/>
    <n v="1"/>
    <s v="1991,50447,Low income,769,High spender,0.0152437211330704,2,0,4,85,7,24,2,3,27,1,3,1,3,6,0,0,0,0,0,0,0,50,36-50,2228,0,1,0,0,0,0,1,0,0,94"/>
    <m/>
    <m/>
    <m/>
    <m/>
  </r>
  <r>
    <n v="1734"/>
    <n v="50520"/>
    <s v="Low income"/>
    <n v="747"/>
    <s v="High spender"/>
    <n v="1.4786223277909738E-2"/>
    <n v="0"/>
    <n v="1"/>
    <n v="25"/>
    <n v="112"/>
    <n v="0"/>
    <n v="6"/>
    <n v="2"/>
    <n v="1"/>
    <n v="14"/>
    <n v="2"/>
    <n v="3"/>
    <n v="1"/>
    <n v="3"/>
    <n v="6"/>
    <n v="0"/>
    <x v="0"/>
    <n v="0"/>
    <n v="0"/>
    <n v="0"/>
    <n v="0"/>
    <n v="0"/>
    <n v="62"/>
    <s v="50-65"/>
    <n v="2311"/>
    <n v="0"/>
    <n v="0"/>
    <n v="0"/>
    <n v="0"/>
    <n v="1"/>
    <n v="0"/>
    <n v="0"/>
    <n v="0"/>
    <n v="1"/>
    <n v="107"/>
    <d v="2016-06-17T00:00:00"/>
    <n v="6"/>
    <s v="June"/>
    <n v="1"/>
    <s v="1734,50520,Low income,747,High spender,0.0147862232779097,0,1,25,112,0,6,2,1,14,2,3,1,3,6,0,0,0,0,0,0,0,62,50-65,2311,0,0,0,0,1,0,0,0,1,107"/>
    <m/>
    <m/>
    <m/>
    <m/>
  </r>
  <r>
    <n v="1581"/>
    <n v="41411"/>
    <s v="Low income"/>
    <n v="725"/>
    <s v="High spender"/>
    <n v="1.750742556325614E-2"/>
    <n v="0"/>
    <n v="0"/>
    <n v="11"/>
    <n v="37"/>
    <n v="32"/>
    <n v="38"/>
    <n v="11"/>
    <n v="3"/>
    <n v="18"/>
    <n v="1"/>
    <n v="2"/>
    <n v="1"/>
    <n v="4"/>
    <n v="6"/>
    <n v="0"/>
    <x v="0"/>
    <n v="0"/>
    <n v="0"/>
    <n v="0"/>
    <n v="0"/>
    <n v="0"/>
    <n v="34"/>
    <s v="24-35"/>
    <n v="2363"/>
    <n v="1"/>
    <n v="0"/>
    <n v="0"/>
    <n v="0"/>
    <n v="0"/>
    <n v="0"/>
    <n v="1"/>
    <n v="0"/>
    <n v="0"/>
    <n v="103"/>
    <d v="2016-04-26T00:00:00"/>
    <n v="4"/>
    <s v="April"/>
    <n v="1"/>
    <s v="1581,41411,Low income,725,High spender,0.0175074255632561,0,0,11,37,32,38,11,3,18,1,2,1,4,6,0,0,0,0,0,0,0,34,24-35,2363,1,0,0,0,0,0,1,0,0,103"/>
    <m/>
    <m/>
    <m/>
    <m/>
  </r>
  <r>
    <n v="983"/>
    <n v="38360"/>
    <s v="Low income"/>
    <n v="715"/>
    <s v="High spender"/>
    <n v="1.8639207507820648E-2"/>
    <n v="1"/>
    <n v="0"/>
    <n v="26"/>
    <n v="36"/>
    <n v="2"/>
    <n v="42"/>
    <n v="20"/>
    <n v="21"/>
    <n v="10"/>
    <n v="2"/>
    <n v="2"/>
    <n v="1"/>
    <n v="4"/>
    <n v="3"/>
    <n v="0"/>
    <x v="0"/>
    <n v="0"/>
    <n v="0"/>
    <n v="0"/>
    <n v="0"/>
    <n v="0"/>
    <n v="31"/>
    <s v="24-35"/>
    <n v="2553"/>
    <n v="0"/>
    <n v="1"/>
    <n v="0"/>
    <n v="0"/>
    <n v="0"/>
    <n v="0"/>
    <n v="1"/>
    <n v="0"/>
    <n v="0"/>
    <n v="111"/>
    <d v="2015-10-19T00:00:00"/>
    <n v="10"/>
    <s v="October"/>
    <n v="1"/>
    <s v="983,38360,Low income,715,High spender,0.0186392075078206,1,0,26,36,2,42,20,21,10,2,2,1,4,3,0,0,0,0,0,0,0,31,24-35,2553,0,1,0,0,0,0,1,0,0,111"/>
    <m/>
    <m/>
    <m/>
    <m/>
  </r>
  <r>
    <n v="560"/>
    <n v="17117"/>
    <s v="Low income"/>
    <n v="337"/>
    <s v="Low spender"/>
    <n v="1.9688029444411989E-2"/>
    <n v="1"/>
    <n v="0"/>
    <n v="96"/>
    <n v="12"/>
    <n v="23"/>
    <n v="38"/>
    <n v="30"/>
    <n v="18"/>
    <n v="7"/>
    <n v="4"/>
    <n v="3"/>
    <n v="1"/>
    <n v="3"/>
    <n v="9"/>
    <n v="0"/>
    <x v="0"/>
    <n v="0"/>
    <n v="0"/>
    <n v="0"/>
    <n v="0"/>
    <n v="0"/>
    <n v="42"/>
    <s v="36-50"/>
    <n v="2687"/>
    <n v="0"/>
    <n v="0"/>
    <n v="0"/>
    <n v="1"/>
    <n v="0"/>
    <n v="1"/>
    <n v="0"/>
    <n v="0"/>
    <n v="0"/>
    <n v="114"/>
    <d v="2015-06-07T00:00:00"/>
    <n v="6"/>
    <s v="June"/>
    <n v="1"/>
    <s v="560,17117,Low income,337,Low spender,0.019688029444412,1,0,96,12,23,38,30,18,7,4,3,1,3,9,0,0,0,0,0,0,0,42,36-50,2687,0,0,0,1,0,1,0,0,0,114"/>
    <m/>
    <m/>
    <m/>
    <m/>
  </r>
  <r>
    <n v="170"/>
    <n v="34529"/>
    <s v="Low income"/>
    <n v="642"/>
    <s v="High spender"/>
    <n v="1.8593066697558575E-2"/>
    <n v="1"/>
    <n v="0"/>
    <n v="94"/>
    <n v="68"/>
    <n v="6"/>
    <n v="38"/>
    <n v="3"/>
    <n v="6"/>
    <n v="41"/>
    <n v="2"/>
    <n v="2"/>
    <n v="2"/>
    <n v="3"/>
    <n v="7"/>
    <n v="0"/>
    <x v="0"/>
    <n v="0"/>
    <n v="0"/>
    <n v="0"/>
    <n v="0"/>
    <n v="0"/>
    <n v="44"/>
    <s v="36-50"/>
    <n v="2812"/>
    <n v="0"/>
    <n v="1"/>
    <n v="0"/>
    <n v="0"/>
    <n v="0"/>
    <n v="0"/>
    <n v="0"/>
    <n v="1"/>
    <n v="0"/>
    <n v="80"/>
    <d v="2015-02-02T00:00:00"/>
    <n v="2"/>
    <s v="February"/>
    <n v="1"/>
    <s v="170,34529,Low income,642,High spender,0.0185930666975586,1,0,94,68,6,38,3,6,41,2,2,2,3,7,0,0,0,0,0,0,0,44,36-50,2812,0,1,0,0,0,0,0,1,0,80"/>
    <m/>
    <m/>
    <m/>
    <m/>
  </r>
  <r>
    <n v="130"/>
    <n v="36957"/>
    <s v="Low income"/>
    <n v="1661"/>
    <s v="High spender"/>
    <n v="4.4944124252509675E-2"/>
    <n v="1"/>
    <n v="1"/>
    <n v="43"/>
    <n v="100"/>
    <n v="2"/>
    <n v="16"/>
    <n v="2"/>
    <n v="1"/>
    <n v="31"/>
    <n v="4"/>
    <n v="3"/>
    <n v="2"/>
    <n v="2"/>
    <n v="9"/>
    <n v="0"/>
    <x v="0"/>
    <n v="0"/>
    <n v="0"/>
    <n v="0"/>
    <n v="0"/>
    <n v="1"/>
    <n v="67"/>
    <s v="66+"/>
    <n v="2820"/>
    <n v="1"/>
    <n v="0"/>
    <n v="0"/>
    <n v="0"/>
    <n v="0"/>
    <n v="0"/>
    <n v="0"/>
    <n v="0"/>
    <n v="1"/>
    <n v="90"/>
    <d v="2015-01-25T00:00:00"/>
    <n v="1"/>
    <s v="January"/>
    <n v="1"/>
    <s v="130,36957,Low income,1661,High spender,0.0449441242525097,1,1,43,100,2,16,2,1,31,4,3,2,2,9,0,0,0,0,0,0,1,67,66+,2820,1,0,0,0,0,0,0,0,1,90"/>
    <m/>
    <m/>
    <m/>
    <m/>
  </r>
  <r>
    <n v="2043"/>
    <n v="56551"/>
    <s v="High income"/>
    <n v="125"/>
    <s v="Low spender"/>
    <n v="2.2103941574861631E-3"/>
    <n v="1"/>
    <n v="1"/>
    <n v="48"/>
    <n v="67"/>
    <n v="4"/>
    <n v="32"/>
    <n v="17"/>
    <n v="2"/>
    <n v="16"/>
    <n v="3"/>
    <n v="2"/>
    <n v="1"/>
    <n v="4"/>
    <n v="4"/>
    <n v="0"/>
    <x v="0"/>
    <n v="0"/>
    <n v="0"/>
    <n v="0"/>
    <n v="0"/>
    <n v="0"/>
    <n v="70"/>
    <s v="66+"/>
    <n v="2212"/>
    <n v="0"/>
    <n v="0"/>
    <n v="0"/>
    <n v="0"/>
    <n v="1"/>
    <n v="0"/>
    <n v="0"/>
    <n v="0"/>
    <n v="1"/>
    <n v="106"/>
    <d v="2016-09-24T00:00:00"/>
    <n v="9"/>
    <s v="September"/>
    <n v="1"/>
    <s v="2043,56551,High income,125,Low spender,0.00221039415748616,1,1,48,67,4,32,17,2,16,3,2,1,4,4,0,0,0,0,0,0,0,70,66+,2212,0,0,0,0,1,0,0,0,1,106"/>
    <m/>
    <m/>
    <m/>
    <m/>
  </r>
  <r>
    <n v="1270"/>
    <n v="46891"/>
    <s v="Low income"/>
    <n v="27"/>
    <s v="Low spender"/>
    <n v="5.7580345908596537E-4"/>
    <n v="0"/>
    <n v="1"/>
    <n v="91"/>
    <n v="43"/>
    <n v="12"/>
    <n v="23"/>
    <n v="29"/>
    <n v="15"/>
    <n v="61"/>
    <n v="1"/>
    <n v="2"/>
    <n v="1"/>
    <n v="4"/>
    <n v="4"/>
    <n v="0"/>
    <x v="0"/>
    <n v="0"/>
    <n v="0"/>
    <n v="0"/>
    <n v="0"/>
    <n v="0"/>
    <n v="55"/>
    <s v="50-65"/>
    <n v="2460"/>
    <n v="0"/>
    <n v="1"/>
    <n v="0"/>
    <n v="0"/>
    <n v="0"/>
    <n v="1"/>
    <n v="0"/>
    <n v="0"/>
    <n v="0"/>
    <n v="61"/>
    <d v="2016-01-20T00:00:00"/>
    <n v="1"/>
    <s v="January"/>
    <n v="1"/>
    <s v="1270,46891,Low income,27,Low spender,0.000575803459085965,0,1,91,43,12,23,29,15,61,1,2,1,4,4,0,0,0,0,0,0,0,55,50-65,2460,0,1,0,0,0,1,0,0,0,61"/>
    <m/>
    <m/>
    <m/>
    <m/>
  </r>
  <r>
    <n v="626"/>
    <n v="39898"/>
    <s v="Low income"/>
    <n v="708"/>
    <s v="High spender"/>
    <n v="1.774525038849065E-2"/>
    <n v="0"/>
    <n v="1"/>
    <n v="20"/>
    <n v="69"/>
    <n v="8"/>
    <n v="26"/>
    <n v="12"/>
    <n v="7"/>
    <n v="12"/>
    <n v="2"/>
    <n v="3"/>
    <n v="0"/>
    <n v="4"/>
    <n v="7"/>
    <n v="0"/>
    <x v="0"/>
    <n v="0"/>
    <n v="0"/>
    <n v="0"/>
    <n v="0"/>
    <n v="0"/>
    <n v="66"/>
    <s v="66+"/>
    <n v="2661"/>
    <n v="0"/>
    <n v="0"/>
    <n v="0"/>
    <n v="1"/>
    <n v="0"/>
    <n v="0"/>
    <n v="1"/>
    <n v="0"/>
    <n v="0"/>
    <n v="110"/>
    <d v="2015-07-03T00:00:00"/>
    <n v="7"/>
    <s v="July"/>
    <n v="1"/>
    <s v="626,39898,Low income,708,High spender,0.0177452503884906,0,1,20,69,8,26,12,7,12,2,3,0,4,7,0,0,0,0,0,0,0,66,66+,2661,0,0,0,1,0,0,1,0,0,110"/>
    <m/>
    <m/>
    <m/>
    <m/>
  </r>
  <r>
    <n v="1993"/>
    <n v="43322"/>
    <s v="Low income"/>
    <n v="17"/>
    <s v="Low spender"/>
    <n v="3.9241032269978301E-4"/>
    <n v="0"/>
    <n v="0"/>
    <n v="25"/>
    <n v="56"/>
    <n v="7"/>
    <n v="48"/>
    <n v="10"/>
    <n v="2"/>
    <n v="18"/>
    <n v="1"/>
    <n v="3"/>
    <n v="0"/>
    <n v="4"/>
    <n v="7"/>
    <n v="0"/>
    <x v="0"/>
    <n v="0"/>
    <n v="0"/>
    <n v="0"/>
    <n v="0"/>
    <n v="0"/>
    <n v="46"/>
    <s v="36-50"/>
    <n v="2228"/>
    <n v="0"/>
    <n v="0"/>
    <n v="1"/>
    <n v="0"/>
    <n v="0"/>
    <n v="0"/>
    <n v="1"/>
    <n v="0"/>
    <n v="0"/>
    <n v="105"/>
    <d v="2016-09-08T00:00:00"/>
    <n v="9"/>
    <s v="September"/>
    <n v="1"/>
    <s v="1993,43322,Low income,17,Low spender,0.000392410322699783,0,0,25,56,7,48,10,2,18,1,3,0,4,7,0,0,0,0,0,0,0,46,36-50,2228,0,0,1,0,0,0,1,0,0,105"/>
    <m/>
    <m/>
    <m/>
    <m/>
  </r>
  <r>
    <n v="1896"/>
    <n v="45203"/>
    <s v="Low income"/>
    <n v="64"/>
    <s v="Low spender"/>
    <n v="1.4158352321748556E-3"/>
    <n v="2"/>
    <n v="0"/>
    <n v="4"/>
    <n v="35"/>
    <n v="3"/>
    <n v="67"/>
    <n v="10"/>
    <n v="8"/>
    <n v="24"/>
    <n v="1"/>
    <n v="3"/>
    <n v="1"/>
    <n v="3"/>
    <n v="6"/>
    <n v="0"/>
    <x v="0"/>
    <n v="0"/>
    <n v="0"/>
    <n v="0"/>
    <n v="0"/>
    <n v="1"/>
    <n v="38"/>
    <s v="36-50"/>
    <n v="2257"/>
    <n v="0"/>
    <n v="0"/>
    <n v="0"/>
    <n v="1"/>
    <n v="0"/>
    <n v="0"/>
    <n v="1"/>
    <n v="0"/>
    <n v="0"/>
    <n v="99"/>
    <d v="2016-08-10T00:00:00"/>
    <n v="8"/>
    <s v="August"/>
    <n v="1"/>
    <s v="1896,45203,Low income,64,Low spender,0.00141583523217486,2,0,4,35,3,67,10,8,24,1,3,1,3,6,0,0,0,0,0,0,1,38,36-50,2257,0,0,0,1,0,0,1,0,0,99"/>
    <m/>
    <m/>
    <m/>
    <m/>
  </r>
  <r>
    <n v="1640"/>
    <n v="38361"/>
    <s v="Low income"/>
    <n v="706"/>
    <s v="High spender"/>
    <n v="1.8404108339198665E-2"/>
    <n v="1"/>
    <n v="0"/>
    <n v="74"/>
    <n v="39"/>
    <n v="0"/>
    <n v="56"/>
    <n v="20"/>
    <n v="8"/>
    <n v="14"/>
    <n v="3"/>
    <n v="3"/>
    <n v="1"/>
    <n v="3"/>
    <n v="7"/>
    <n v="0"/>
    <x v="0"/>
    <n v="0"/>
    <n v="0"/>
    <n v="0"/>
    <n v="0"/>
    <n v="0"/>
    <n v="51"/>
    <s v="50-65"/>
    <n v="2343"/>
    <n v="0"/>
    <n v="0"/>
    <n v="0"/>
    <n v="1"/>
    <n v="0"/>
    <n v="0"/>
    <n v="1"/>
    <n v="0"/>
    <n v="0"/>
    <n v="109"/>
    <d v="2016-05-16T00:00:00"/>
    <n v="5"/>
    <s v="May"/>
    <n v="1"/>
    <s v="1640,38361,Low income,706,High spender,0.0184041083391987,1,0,74,39,0,56,20,8,14,3,3,1,3,7,0,0,0,0,0,0,0,51,50-65,2343,0,0,0,1,0,0,1,0,0,109"/>
    <m/>
    <m/>
    <m/>
    <m/>
  </r>
  <r>
    <n v="563"/>
    <n v="34838"/>
    <s v="Low income"/>
    <n v="1384"/>
    <s v="High spender"/>
    <n v="3.9726735174235028E-2"/>
    <n v="1"/>
    <n v="1"/>
    <n v="62"/>
    <n v="28"/>
    <n v="23"/>
    <n v="29"/>
    <n v="29"/>
    <n v="14"/>
    <n v="47"/>
    <n v="3"/>
    <n v="2"/>
    <n v="1"/>
    <n v="4"/>
    <n v="6"/>
    <n v="0"/>
    <x v="0"/>
    <n v="0"/>
    <n v="0"/>
    <n v="0"/>
    <n v="0"/>
    <n v="0"/>
    <n v="69"/>
    <s v="66+"/>
    <n v="2685"/>
    <n v="0"/>
    <n v="1"/>
    <n v="0"/>
    <n v="0"/>
    <n v="0"/>
    <n v="0"/>
    <n v="1"/>
    <n v="0"/>
    <n v="0"/>
    <n v="76"/>
    <d v="2015-06-09T00:00:00"/>
    <n v="6"/>
    <s v="June"/>
    <n v="1"/>
    <s v="563,34838,Low income,1384,High spender,0.039726735174235,1,1,62,28,23,29,29,14,47,3,2,1,4,6,0,0,0,0,0,0,0,69,66+,2685,0,1,0,0,0,0,1,0,0,76"/>
    <m/>
    <m/>
    <m/>
    <m/>
  </r>
  <r>
    <n v="1572"/>
    <n v="47850"/>
    <s v="Low income"/>
    <n v="384"/>
    <s v="Low spender"/>
    <n v="8.0250783699059563E-3"/>
    <n v="1"/>
    <n v="0"/>
    <n v="72"/>
    <n v="42"/>
    <n v="7"/>
    <n v="43"/>
    <n v="20"/>
    <n v="12"/>
    <n v="10"/>
    <n v="1"/>
    <n v="3"/>
    <n v="0"/>
    <n v="4"/>
    <n v="6"/>
    <n v="0"/>
    <x v="0"/>
    <n v="0"/>
    <n v="0"/>
    <n v="0"/>
    <n v="0"/>
    <n v="0"/>
    <n v="40"/>
    <s v="36-50"/>
    <n v="2367"/>
    <n v="0"/>
    <n v="1"/>
    <n v="0"/>
    <n v="0"/>
    <n v="0"/>
    <n v="0"/>
    <n v="1"/>
    <n v="0"/>
    <n v="0"/>
    <n v="114"/>
    <d v="2016-04-22T00:00:00"/>
    <n v="4"/>
    <s v="April"/>
    <n v="1"/>
    <s v="1572,47850,Low income,384,Low spender,0.00802507836990596,1,0,72,42,7,43,20,12,10,1,3,0,4,6,0,0,0,0,0,0,0,40,36-50,2367,0,1,0,0,0,0,1,0,0,114"/>
    <m/>
    <m/>
    <m/>
    <m/>
  </r>
  <r>
    <n v="1584"/>
    <n v="7144"/>
    <s v="Low income"/>
    <n v="1489"/>
    <s v="High spender"/>
    <n v="0.20842665173572228"/>
    <n v="0"/>
    <n v="2"/>
    <n v="92"/>
    <n v="81"/>
    <n v="4"/>
    <n v="33"/>
    <n v="5"/>
    <n v="2"/>
    <n v="291"/>
    <n v="0"/>
    <n v="23"/>
    <n v="1"/>
    <n v="1"/>
    <n v="0"/>
    <n v="0"/>
    <x v="0"/>
    <n v="0"/>
    <n v="0"/>
    <n v="0"/>
    <n v="0"/>
    <n v="0"/>
    <n v="54"/>
    <s v="50-65"/>
    <n v="2363"/>
    <n v="0"/>
    <n v="0"/>
    <n v="1"/>
    <n v="0"/>
    <n v="0"/>
    <n v="0"/>
    <n v="0"/>
    <n v="0"/>
    <n v="1"/>
    <n v="-166"/>
    <d v="2016-04-26T00:00:00"/>
    <n v="4"/>
    <s v="April"/>
    <n v="1"/>
    <s v="1584,7144,Low income,1489,High spender,0.208426651735722,0,2,92,81,4,33,5,2,291,0,23,1,1,0,0,0,0,0,0,0,0,54,50-65,2363,0,0,1,0,0,0,0,0,1,-166"/>
    <m/>
    <m/>
    <m/>
    <m/>
  </r>
  <r>
    <n v="962"/>
    <n v="22669"/>
    <s v="Low income"/>
    <n v="619"/>
    <s v="High spender"/>
    <n v="2.7306012616348317E-2"/>
    <n v="1"/>
    <n v="0"/>
    <n v="30"/>
    <n v="16"/>
    <n v="14"/>
    <n v="36"/>
    <n v="37"/>
    <n v="22"/>
    <n v="48"/>
    <n v="3"/>
    <n v="4"/>
    <n v="1"/>
    <n v="2"/>
    <n v="9"/>
    <n v="0"/>
    <x v="0"/>
    <n v="0"/>
    <n v="0"/>
    <n v="0"/>
    <n v="0"/>
    <n v="1"/>
    <n v="45"/>
    <s v="36-50"/>
    <n v="2562"/>
    <n v="0"/>
    <n v="0"/>
    <n v="0"/>
    <n v="1"/>
    <n v="0"/>
    <n v="0"/>
    <n v="0"/>
    <n v="1"/>
    <n v="0"/>
    <n v="77"/>
    <d v="2015-10-10T00:00:00"/>
    <n v="10"/>
    <s v="October"/>
    <n v="1"/>
    <s v="962,22669,Low income,619,High spender,0.0273060126163483,1,0,30,16,14,36,37,22,48,3,4,1,2,9,0,0,0,0,0,0,1,45,36-50,2562,0,0,0,1,0,0,0,1,0,77"/>
    <m/>
    <m/>
    <m/>
    <m/>
  </r>
  <r>
    <n v="808"/>
    <n v="46524"/>
    <s v="Low income"/>
    <n v="801"/>
    <s v="High spender"/>
    <n v="1.7216920299200411E-2"/>
    <n v="0"/>
    <n v="1"/>
    <n v="70"/>
    <n v="31"/>
    <n v="19"/>
    <n v="35"/>
    <n v="26"/>
    <n v="14"/>
    <n v="52"/>
    <n v="2"/>
    <n v="1"/>
    <n v="1"/>
    <n v="5"/>
    <n v="3"/>
    <n v="0"/>
    <x v="0"/>
    <n v="0"/>
    <n v="0"/>
    <n v="0"/>
    <n v="0"/>
    <n v="0"/>
    <n v="59"/>
    <s v="50-65"/>
    <n v="2609"/>
    <n v="0"/>
    <n v="0"/>
    <n v="1"/>
    <n v="0"/>
    <n v="0"/>
    <n v="0"/>
    <n v="1"/>
    <n v="0"/>
    <n v="0"/>
    <n v="73"/>
    <d v="2015-08-24T00:00:00"/>
    <n v="8"/>
    <s v="August"/>
    <n v="1"/>
    <s v="808,46524,Low income,801,High spender,0.0172169202992004,0,1,70,31,19,35,26,14,52,2,1,1,5,3,0,0,0,0,0,0,0,59,50-65,2609,0,0,1,0,0,0,1,0,0,73"/>
    <m/>
    <m/>
    <m/>
    <m/>
  </r>
  <r>
    <n v="431"/>
    <n v="6835"/>
    <s v="Low income"/>
    <n v="702"/>
    <s v="High spender"/>
    <n v="0.10270665691294806"/>
    <n v="0"/>
    <n v="1"/>
    <n v="76"/>
    <n v="107"/>
    <n v="2"/>
    <n v="12"/>
    <n v="2"/>
    <n v="2"/>
    <n v="12"/>
    <n v="0"/>
    <n v="0"/>
    <n v="0"/>
    <n v="1"/>
    <n v="20"/>
    <n v="0"/>
    <x v="0"/>
    <n v="0"/>
    <n v="0"/>
    <n v="0"/>
    <n v="0"/>
    <n v="0"/>
    <n v="63"/>
    <s v="50-65"/>
    <n v="2727"/>
    <n v="0"/>
    <n v="0"/>
    <n v="0"/>
    <n v="1"/>
    <n v="0"/>
    <n v="0"/>
    <n v="0"/>
    <n v="0"/>
    <n v="1"/>
    <n v="113"/>
    <d v="2015-04-28T00:00:00"/>
    <n v="4"/>
    <s v="April"/>
    <n v="1"/>
    <s v="431,6835,Low income,702,High spender,0.102706656912948,0,1,76,107,2,12,2,2,12,0,0,0,1,20,0,0,0,0,0,0,0,63,50-65,2727,0,0,0,1,0,0,0,0,1,113"/>
    <m/>
    <m/>
    <m/>
    <m/>
  </r>
  <r>
    <n v="144"/>
    <n v="25545"/>
    <s v="Low income"/>
    <n v="62"/>
    <s v="Low spender"/>
    <n v="2.4270894499902134E-3"/>
    <n v="1"/>
    <n v="0"/>
    <n v="35"/>
    <n v="32"/>
    <n v="1"/>
    <n v="64"/>
    <n v="16"/>
    <n v="12"/>
    <n v="85"/>
    <n v="3"/>
    <n v="2"/>
    <n v="2"/>
    <n v="3"/>
    <n v="6"/>
    <n v="0"/>
    <x v="0"/>
    <n v="0"/>
    <n v="0"/>
    <n v="0"/>
    <n v="0"/>
    <n v="1"/>
    <n v="33"/>
    <s v="24-35"/>
    <n v="2818"/>
    <n v="0"/>
    <n v="1"/>
    <n v="0"/>
    <n v="0"/>
    <n v="0"/>
    <n v="0"/>
    <n v="1"/>
    <n v="0"/>
    <n v="0"/>
    <n v="40"/>
    <d v="2015-01-27T00:00:00"/>
    <n v="1"/>
    <s v="January"/>
    <n v="1"/>
    <s v="144,25545,Low income,62,Low spender,0.00242708944999021,1,0,35,32,1,64,16,12,85,3,2,2,3,6,0,0,0,0,0,0,1,33,24-35,2818,0,1,0,0,0,0,1,0,0,40"/>
    <m/>
    <m/>
    <m/>
    <m/>
  </r>
  <r>
    <n v="1629"/>
    <n v="48526"/>
    <s v="Low income"/>
    <n v="607"/>
    <s v="High spender"/>
    <n v="1.2508758191484977E-2"/>
    <n v="1"/>
    <n v="0"/>
    <n v="32"/>
    <n v="23"/>
    <n v="17"/>
    <n v="23"/>
    <n v="43"/>
    <n v="20"/>
    <n v="9"/>
    <n v="1"/>
    <n v="2"/>
    <n v="1"/>
    <n v="4"/>
    <n v="3"/>
    <n v="0"/>
    <x v="0"/>
    <n v="0"/>
    <n v="0"/>
    <n v="0"/>
    <n v="0"/>
    <n v="0"/>
    <n v="41"/>
    <s v="36-50"/>
    <n v="2346"/>
    <n v="0"/>
    <n v="0"/>
    <n v="1"/>
    <n v="0"/>
    <n v="0"/>
    <n v="0"/>
    <n v="1"/>
    <n v="0"/>
    <n v="0"/>
    <n v="117"/>
    <d v="2016-05-13T00:00:00"/>
    <n v="5"/>
    <s v="May"/>
    <n v="1"/>
    <s v="1629,48526,Low income,607,High spender,0.012508758191485,1,0,32,23,17,23,43,20,9,1,2,1,4,3,0,0,0,0,0,0,0,41,36-50,2346,0,0,1,0,0,0,1,0,0,117"/>
    <m/>
    <m/>
    <m/>
    <m/>
  </r>
  <r>
    <n v="89"/>
    <n v="27803"/>
    <s v="Low income"/>
    <n v="219"/>
    <s v="Low spender"/>
    <n v="7.8768478221774626E-3"/>
    <n v="1"/>
    <n v="0"/>
    <n v="40"/>
    <n v="8"/>
    <n v="26"/>
    <n v="46"/>
    <n v="38"/>
    <n v="9"/>
    <n v="49"/>
    <n v="2"/>
    <n v="3"/>
    <n v="0"/>
    <n v="4"/>
    <n v="8"/>
    <n v="0"/>
    <x v="0"/>
    <n v="0"/>
    <n v="0"/>
    <n v="0"/>
    <n v="0"/>
    <n v="0"/>
    <n v="47"/>
    <s v="36-50"/>
    <n v="2831"/>
    <n v="0"/>
    <n v="1"/>
    <n v="0"/>
    <n v="0"/>
    <n v="0"/>
    <n v="0"/>
    <n v="1"/>
    <n v="0"/>
    <n v="0"/>
    <n v="78"/>
    <d v="2015-01-14T00:00:00"/>
    <n v="1"/>
    <s v="January"/>
    <n v="1"/>
    <s v="89,27803,Low income,219,Low spender,0.00787684782217746,1,0,40,8,26,46,38,9,49,2,3,0,4,8,0,0,0,0,0,0,0,47,36-50,2831,0,1,0,0,0,0,1,0,0,78"/>
    <m/>
    <m/>
    <m/>
    <m/>
  </r>
  <r>
    <n v="1208"/>
    <n v="42373"/>
    <s v="Low income"/>
    <n v="1419"/>
    <s v="High spender"/>
    <n v="3.348830623274255E-2"/>
    <n v="1"/>
    <n v="1"/>
    <n v="83"/>
    <n v="67"/>
    <n v="5"/>
    <n v="61"/>
    <n v="3"/>
    <n v="8"/>
    <n v="19"/>
    <n v="5"/>
    <n v="2"/>
    <n v="1"/>
    <n v="5"/>
    <n v="5"/>
    <n v="0"/>
    <x v="0"/>
    <n v="0"/>
    <n v="0"/>
    <n v="0"/>
    <n v="0"/>
    <n v="0"/>
    <n v="46"/>
    <s v="36-50"/>
    <n v="2477"/>
    <n v="0"/>
    <n v="0"/>
    <n v="1"/>
    <n v="0"/>
    <n v="0"/>
    <n v="0"/>
    <n v="1"/>
    <n v="0"/>
    <n v="0"/>
    <n v="125"/>
    <d v="2016-01-03T00:00:00"/>
    <n v="1"/>
    <s v="January"/>
    <n v="1"/>
    <s v="1208,42373,Low income,1419,High spender,0.0334883062327425,1,1,83,67,5,61,3,8,19,5,2,1,5,5,0,0,0,0,0,0,0,46,36-50,2477,0,0,1,0,0,0,1,0,0,125"/>
    <m/>
    <m/>
    <m/>
    <m/>
  </r>
  <r>
    <n v="1982"/>
    <n v="50616"/>
    <s v="Low income"/>
    <n v="61"/>
    <s v="Low spender"/>
    <n v="1.2051525209419945E-3"/>
    <n v="0"/>
    <n v="1"/>
    <n v="56"/>
    <n v="128"/>
    <n v="0"/>
    <n v="16"/>
    <n v="0"/>
    <n v="1"/>
    <n v="4"/>
    <n v="2"/>
    <n v="4"/>
    <n v="0"/>
    <n v="4"/>
    <n v="7"/>
    <n v="0"/>
    <x v="0"/>
    <n v="0"/>
    <n v="0"/>
    <n v="0"/>
    <n v="0"/>
    <n v="0"/>
    <n v="52"/>
    <s v="50-65"/>
    <n v="2231"/>
    <n v="1"/>
    <n v="0"/>
    <n v="0"/>
    <n v="0"/>
    <n v="0"/>
    <n v="0"/>
    <n v="0"/>
    <n v="0"/>
    <n v="1"/>
    <n v="141"/>
    <d v="2016-09-05T00:00:00"/>
    <n v="9"/>
    <s v="September"/>
    <n v="1"/>
    <s v="1982,50616,Low income,61,Low spender,0.00120515252094199,0,1,56,128,0,16,0,1,4,2,4,0,4,7,0,0,0,0,0,0,0,52,50-65,2231,1,0,0,0,0,0,0,0,1,141"/>
    <m/>
    <m/>
    <m/>
    <m/>
  </r>
  <r>
    <n v="1560"/>
    <n v="44213"/>
    <s v="Low income"/>
    <n v="304"/>
    <s v="Low spender"/>
    <n v="6.8758057584873229E-3"/>
    <n v="1"/>
    <n v="1"/>
    <n v="48"/>
    <n v="95"/>
    <n v="11"/>
    <n v="35"/>
    <n v="0"/>
    <n v="4"/>
    <n v="7"/>
    <n v="4"/>
    <n v="2"/>
    <n v="1"/>
    <n v="5"/>
    <n v="6"/>
    <n v="0"/>
    <x v="0"/>
    <n v="0"/>
    <n v="0"/>
    <n v="0"/>
    <n v="0"/>
    <n v="0"/>
    <n v="68"/>
    <s v="66+"/>
    <n v="2371"/>
    <n v="0"/>
    <n v="0"/>
    <n v="1"/>
    <n v="0"/>
    <n v="0"/>
    <n v="0"/>
    <n v="1"/>
    <n v="0"/>
    <n v="0"/>
    <n v="138"/>
    <d v="2016-04-18T00:00:00"/>
    <n v="4"/>
    <s v="April"/>
    <n v="1"/>
    <s v="1560,44213,Low income,304,Low spender,0.00687580575848732,1,1,48,95,11,35,0,4,7,4,2,1,5,6,0,0,0,0,0,0,0,68,66+,2371,0,0,1,0,0,0,1,0,0,138"/>
    <m/>
    <m/>
    <m/>
    <m/>
  </r>
  <r>
    <n v="1122"/>
    <n v="36138"/>
    <s v="Low income"/>
    <n v="699"/>
    <s v="High spender"/>
    <n v="1.9342520338701645E-2"/>
    <n v="1"/>
    <n v="1"/>
    <n v="48"/>
    <n v="130"/>
    <n v="0"/>
    <n v="16"/>
    <n v="0"/>
    <n v="0"/>
    <n v="5"/>
    <n v="5"/>
    <n v="3"/>
    <n v="1"/>
    <n v="4"/>
    <n v="7"/>
    <n v="0"/>
    <x v="0"/>
    <n v="0"/>
    <n v="1"/>
    <n v="0"/>
    <n v="0"/>
    <n v="0"/>
    <n v="50"/>
    <s v="36-50"/>
    <n v="2507"/>
    <n v="0"/>
    <n v="1"/>
    <n v="0"/>
    <n v="0"/>
    <n v="0"/>
    <n v="0"/>
    <n v="0"/>
    <n v="1"/>
    <n v="0"/>
    <n v="141"/>
    <d v="2015-12-04T00:00:00"/>
    <n v="12"/>
    <s v="December"/>
    <n v="1"/>
    <s v="1122,36138,Low income,699,High spender,0.0193425203387016,1,1,48,130,0,16,0,0,5,5,3,1,4,7,0,0,0,1,0,0,0,50,36-50,2507,0,1,0,0,0,0,0,1,0,141"/>
    <m/>
    <m/>
    <m/>
    <m/>
  </r>
  <r>
    <n v="908"/>
    <n v="33454"/>
    <s v="Low income"/>
    <n v="2098"/>
    <s v="High spender"/>
    <n v="6.271297901596222E-2"/>
    <n v="1"/>
    <n v="0"/>
    <n v="32"/>
    <n v="76"/>
    <n v="10"/>
    <n v="56"/>
    <n v="3"/>
    <n v="1"/>
    <n v="23"/>
    <n v="2"/>
    <n v="4"/>
    <n v="0"/>
    <n v="4"/>
    <n v="8"/>
    <n v="0"/>
    <x v="0"/>
    <n v="0"/>
    <n v="0"/>
    <n v="0"/>
    <n v="0"/>
    <n v="0"/>
    <n v="35"/>
    <s v="24-35"/>
    <n v="2576"/>
    <n v="0"/>
    <n v="1"/>
    <n v="0"/>
    <n v="0"/>
    <n v="0"/>
    <n v="0"/>
    <n v="0"/>
    <n v="0"/>
    <n v="1"/>
    <n v="123"/>
    <d v="2015-09-26T00:00:00"/>
    <n v="9"/>
    <s v="September"/>
    <n v="1"/>
    <s v="908,33454,Low income,2098,High spender,0.0627129790159622,1,0,32,76,10,56,3,1,23,2,4,0,4,8,0,0,0,0,0,0,0,35,24-35,2576,0,1,0,0,0,0,0,0,1,123"/>
    <m/>
    <m/>
    <m/>
    <m/>
  </r>
  <r>
    <n v="1992"/>
    <n v="37716"/>
    <s v="Low income"/>
    <n v="651"/>
    <s v="High spender"/>
    <n v="1.7260579064587972E-2"/>
    <n v="0"/>
    <n v="1"/>
    <n v="4"/>
    <n v="97"/>
    <n v="1"/>
    <n v="41"/>
    <n v="6"/>
    <n v="2"/>
    <n v="41"/>
    <n v="2"/>
    <n v="4"/>
    <n v="1"/>
    <n v="3"/>
    <n v="7"/>
    <n v="0"/>
    <x v="0"/>
    <n v="0"/>
    <n v="0"/>
    <n v="0"/>
    <n v="0"/>
    <n v="0"/>
    <n v="67"/>
    <s v="66+"/>
    <n v="2228"/>
    <n v="0"/>
    <n v="1"/>
    <n v="0"/>
    <n v="0"/>
    <n v="0"/>
    <n v="0"/>
    <n v="1"/>
    <n v="0"/>
    <n v="0"/>
    <n v="106"/>
    <d v="2016-09-08T00:00:00"/>
    <n v="9"/>
    <s v="September"/>
    <n v="1"/>
    <s v="1992,37716,Low income,651,High spender,0.017260579064588,0,1,4,97,1,41,6,2,41,2,4,1,3,7,0,0,0,0,0,0,0,67,66+,2228,0,1,0,0,0,0,1,0,0,106"/>
    <m/>
    <m/>
    <m/>
    <m/>
  </r>
  <r>
    <n v="1438"/>
    <n v="46734"/>
    <s v="Low income"/>
    <n v="69"/>
    <s v="Low spender"/>
    <n v="1.4764411349338811E-3"/>
    <n v="1"/>
    <n v="2"/>
    <n v="86"/>
    <n v="100"/>
    <n v="1"/>
    <n v="39"/>
    <n v="6"/>
    <n v="1"/>
    <n v="76"/>
    <n v="4"/>
    <n v="3"/>
    <n v="2"/>
    <n v="3"/>
    <n v="6"/>
    <n v="0"/>
    <x v="0"/>
    <n v="1"/>
    <n v="0"/>
    <n v="0"/>
    <n v="0"/>
    <n v="0"/>
    <n v="54"/>
    <s v="50-65"/>
    <n v="2410"/>
    <n v="0"/>
    <n v="0"/>
    <n v="1"/>
    <n v="0"/>
    <n v="0"/>
    <n v="0"/>
    <n v="0"/>
    <n v="0"/>
    <n v="1"/>
    <n v="71"/>
    <d v="2016-03-10T00:00:00"/>
    <n v="3"/>
    <s v="March"/>
    <n v="1"/>
    <s v="1438,46734,Low income,69,Low spender,0.00147644113493388,1,2,86,100,1,39,6,1,76,4,3,2,3,6,0,0,1,0,0,0,0,54,50-65,2410,0,0,1,0,0,0,0,0,1,71"/>
    <m/>
    <m/>
    <m/>
    <m/>
  </r>
  <r>
    <n v="1415"/>
    <n v="40233"/>
    <s v="Low income"/>
    <n v="72"/>
    <s v="Low spender"/>
    <n v="1.7895757214227126E-3"/>
    <n v="0"/>
    <n v="1"/>
    <n v="84"/>
    <n v="80"/>
    <n v="4"/>
    <n v="46"/>
    <n v="0"/>
    <n v="17"/>
    <n v="2"/>
    <n v="5"/>
    <n v="2"/>
    <n v="1"/>
    <n v="5"/>
    <n v="6"/>
    <n v="0"/>
    <x v="0"/>
    <n v="0"/>
    <n v="0"/>
    <n v="0"/>
    <n v="0"/>
    <n v="0"/>
    <n v="45"/>
    <s v="36-50"/>
    <n v="2417"/>
    <n v="0"/>
    <n v="1"/>
    <n v="0"/>
    <n v="0"/>
    <n v="0"/>
    <n v="0"/>
    <n v="0"/>
    <n v="0"/>
    <n v="1"/>
    <n v="145"/>
    <d v="2016-03-03T00:00:00"/>
    <n v="3"/>
    <s v="March"/>
    <n v="1"/>
    <s v="1415,40233,Low income,72,Low spender,0.00178957572142271,0,1,84,80,4,46,0,17,2,5,2,1,5,6,0,0,0,0,0,0,0,45,36-50,2417,0,1,0,0,0,0,0,0,1,145"/>
    <m/>
    <m/>
    <m/>
    <m/>
  </r>
  <r>
    <n v="1427"/>
    <n v="55375"/>
    <s v="High income"/>
    <n v="16"/>
    <s v="Low spender"/>
    <n v="2.889390519187359E-4"/>
    <n v="0"/>
    <n v="1"/>
    <n v="3"/>
    <n v="42"/>
    <n v="11"/>
    <n v="57"/>
    <n v="10"/>
    <n v="28"/>
    <n v="14"/>
    <n v="1"/>
    <n v="1"/>
    <n v="1"/>
    <n v="6"/>
    <n v="2"/>
    <n v="0"/>
    <x v="0"/>
    <n v="0"/>
    <n v="0"/>
    <n v="0"/>
    <n v="0"/>
    <n v="0"/>
    <n v="43"/>
    <s v="36-50"/>
    <n v="2414"/>
    <n v="0"/>
    <n v="0"/>
    <n v="0"/>
    <n v="1"/>
    <n v="0"/>
    <n v="0"/>
    <n v="1"/>
    <n v="0"/>
    <n v="0"/>
    <n v="134"/>
    <d v="2016-03-06T00:00:00"/>
    <n v="3"/>
    <s v="March"/>
    <n v="1"/>
    <s v="1427,55375,High income,16,Low spender,0.000288939051918736,0,1,3,42,11,57,10,28,14,1,1,1,6,2,0,0,0,0,0,0,0,43,36-50,2414,0,0,0,1,0,0,1,0,0,134"/>
    <m/>
    <m/>
    <m/>
    <m/>
  </r>
  <r>
    <n v="95"/>
    <n v="29760"/>
    <s v="Low income"/>
    <n v="4"/>
    <s v="Low spender"/>
    <n v="1.3440860215053763E-4"/>
    <n v="1"/>
    <n v="0"/>
    <n v="87"/>
    <n v="64"/>
    <n v="4"/>
    <n v="68"/>
    <n v="7"/>
    <n v="5"/>
    <n v="17"/>
    <n v="4"/>
    <n v="3"/>
    <n v="1"/>
    <n v="4"/>
    <n v="8"/>
    <n v="0"/>
    <x v="0"/>
    <n v="0"/>
    <n v="0"/>
    <n v="0"/>
    <n v="0"/>
    <n v="0"/>
    <n v="35"/>
    <s v="24-35"/>
    <n v="2828"/>
    <n v="0"/>
    <n v="0"/>
    <n v="1"/>
    <n v="0"/>
    <n v="0"/>
    <n v="0"/>
    <n v="1"/>
    <n v="0"/>
    <n v="0"/>
    <n v="131"/>
    <d v="2015-01-17T00:00:00"/>
    <n v="1"/>
    <s v="January"/>
    <n v="1"/>
    <s v="95,29760,Low income,4,Low spender,0.000134408602150538,1,0,87,64,4,68,7,5,17,4,3,1,4,8,0,0,0,0,0,0,0,35,24-35,2828,0,0,1,0,0,0,1,0,0,131"/>
    <m/>
    <m/>
    <m/>
    <m/>
  </r>
  <r>
    <n v="31"/>
    <n v="33629"/>
    <s v="Low income"/>
    <n v="662"/>
    <s v="High spender"/>
    <n v="1.9685390585506557E-2"/>
    <n v="1"/>
    <n v="1"/>
    <n v="49"/>
    <n v="132"/>
    <n v="0"/>
    <n v="16"/>
    <n v="0"/>
    <n v="0"/>
    <n v="4"/>
    <n v="5"/>
    <n v="3"/>
    <n v="1"/>
    <n v="4"/>
    <n v="9"/>
    <n v="0"/>
    <x v="0"/>
    <n v="0"/>
    <n v="0"/>
    <n v="0"/>
    <n v="0"/>
    <n v="0"/>
    <n v="57"/>
    <s v="50-65"/>
    <n v="2849"/>
    <n v="0"/>
    <n v="0"/>
    <n v="0"/>
    <n v="1"/>
    <n v="0"/>
    <n v="0"/>
    <n v="0"/>
    <n v="0"/>
    <n v="1"/>
    <n v="144"/>
    <d v="2014-12-27T00:00:00"/>
    <n v="12"/>
    <s v="December"/>
    <n v="1"/>
    <s v="31,33629,Low income,662,High spender,0.0196853905855066,1,1,49,132,0,16,0,0,4,5,3,1,4,9,0,0,0,0,0,0,0,57,50-65,2849,0,0,0,1,0,0,0,0,1,144"/>
    <m/>
    <m/>
    <m/>
    <m/>
  </r>
  <r>
    <n v="2017"/>
    <n v="41713"/>
    <s v="Low income"/>
    <n v="2062"/>
    <s v="High spender"/>
    <n v="4.9433030470117233E-2"/>
    <n v="1"/>
    <n v="1"/>
    <n v="57"/>
    <n v="77"/>
    <n v="8"/>
    <n v="44"/>
    <n v="10"/>
    <n v="10"/>
    <n v="25"/>
    <n v="5"/>
    <n v="3"/>
    <n v="1"/>
    <n v="4"/>
    <n v="6"/>
    <n v="0"/>
    <x v="0"/>
    <n v="0"/>
    <n v="0"/>
    <n v="0"/>
    <n v="0"/>
    <n v="0"/>
    <n v="56"/>
    <s v="50-65"/>
    <n v="2220"/>
    <n v="1"/>
    <n v="0"/>
    <n v="0"/>
    <n v="0"/>
    <n v="0"/>
    <n v="1"/>
    <n v="0"/>
    <n v="0"/>
    <n v="0"/>
    <n v="124"/>
    <d v="2016-09-16T00:00:00"/>
    <n v="9"/>
    <s v="September"/>
    <n v="1"/>
    <s v="2017,41713,Low income,2062,High spender,0.0494330304701172,1,1,57,77,8,44,10,10,25,5,3,1,4,6,0,0,0,0,0,0,0,56,50-65,2220,1,0,0,0,0,1,0,0,0,124"/>
    <m/>
    <m/>
    <m/>
    <m/>
  </r>
  <r>
    <n v="1080"/>
    <n v="54342"/>
    <s v="High income"/>
    <n v="91"/>
    <s v="Low spender"/>
    <n v="1.6745795149239997E-3"/>
    <n v="1"/>
    <n v="1"/>
    <n v="74"/>
    <n v="84"/>
    <n v="10"/>
    <n v="34"/>
    <n v="11"/>
    <n v="10"/>
    <n v="28"/>
    <n v="4"/>
    <n v="3"/>
    <n v="1"/>
    <n v="4"/>
    <n v="6"/>
    <n v="0"/>
    <x v="0"/>
    <n v="0"/>
    <n v="0"/>
    <n v="0"/>
    <n v="0"/>
    <n v="0"/>
    <n v="64"/>
    <s v="50-65"/>
    <n v="2520"/>
    <n v="0"/>
    <n v="0"/>
    <n v="0"/>
    <n v="1"/>
    <n v="0"/>
    <n v="1"/>
    <n v="0"/>
    <n v="0"/>
    <n v="0"/>
    <n v="121"/>
    <d v="2015-11-21T00:00:00"/>
    <n v="11"/>
    <s v="November"/>
    <n v="1"/>
    <s v="1080,54342,High income,91,Low spender,0.001674579514924,1,1,74,84,10,34,11,10,28,4,3,1,4,6,0,0,0,0,0,0,0,64,50-65,2520,0,0,0,1,0,1,0,0,0,121"/>
    <m/>
    <m/>
    <m/>
    <m/>
  </r>
  <r>
    <n v="879"/>
    <n v="59385"/>
    <s v="High income"/>
    <n v="653"/>
    <s v="High spender"/>
    <n v="1.0996042771743706E-2"/>
    <n v="1"/>
    <n v="1"/>
    <n v="85"/>
    <n v="135"/>
    <n v="0"/>
    <n v="10"/>
    <n v="0"/>
    <n v="4"/>
    <n v="36"/>
    <n v="2"/>
    <n v="3"/>
    <n v="1"/>
    <n v="4"/>
    <n v="5"/>
    <n v="0"/>
    <x v="0"/>
    <n v="0"/>
    <n v="0"/>
    <n v="0"/>
    <n v="0"/>
    <n v="0"/>
    <n v="69"/>
    <s v="66+"/>
    <n v="2586"/>
    <n v="0"/>
    <n v="0"/>
    <n v="0"/>
    <n v="1"/>
    <n v="0"/>
    <n v="0"/>
    <n v="0"/>
    <n v="1"/>
    <n v="0"/>
    <n v="113"/>
    <d v="2015-09-16T00:00:00"/>
    <n v="9"/>
    <s v="September"/>
    <n v="1"/>
    <s v="879,59385,High income,653,High spender,0.0109960427717437,1,1,85,135,0,10,0,4,36,2,3,1,4,5,0,0,0,0,0,0,0,69,66+,2586,0,0,0,1,0,0,0,1,0,113"/>
    <m/>
    <m/>
    <m/>
    <m/>
  </r>
  <r>
    <n v="693"/>
    <n v="24570"/>
    <s v="Low income"/>
    <n v="511"/>
    <s v="Low spender"/>
    <n v="2.0797720797720798E-2"/>
    <n v="1"/>
    <n v="0"/>
    <n v="97"/>
    <n v="28"/>
    <n v="34"/>
    <n v="62"/>
    <n v="11"/>
    <n v="14"/>
    <n v="44"/>
    <n v="3"/>
    <n v="4"/>
    <n v="0"/>
    <n v="4"/>
    <n v="9"/>
    <n v="0"/>
    <x v="0"/>
    <n v="0"/>
    <n v="0"/>
    <n v="0"/>
    <n v="0"/>
    <n v="0"/>
    <n v="36"/>
    <s v="36-50"/>
    <n v="2646"/>
    <n v="0"/>
    <n v="1"/>
    <n v="0"/>
    <n v="0"/>
    <n v="0"/>
    <n v="0"/>
    <n v="1"/>
    <n v="0"/>
    <n v="0"/>
    <n v="105"/>
    <d v="2015-07-18T00:00:00"/>
    <n v="7"/>
    <s v="July"/>
    <n v="1"/>
    <s v="693,24570,Low income,511,Low spender,0.0207977207977208,1,0,97,28,34,62,11,14,44,3,4,0,4,9,0,0,0,0,0,0,0,36,36-50,2646,0,1,0,0,0,0,1,0,0,105"/>
    <m/>
    <m/>
    <m/>
    <m/>
  </r>
  <r>
    <n v="631"/>
    <n v="29999"/>
    <s v="Low income"/>
    <n v="34"/>
    <s v="Low spender"/>
    <n v="1.1333711123704124E-3"/>
    <n v="1"/>
    <n v="0"/>
    <n v="22"/>
    <n v="68"/>
    <n v="7"/>
    <n v="59"/>
    <n v="10"/>
    <n v="5"/>
    <n v="11"/>
    <n v="4"/>
    <n v="3"/>
    <n v="1"/>
    <n v="4"/>
    <n v="8"/>
    <n v="0"/>
    <x v="0"/>
    <n v="0"/>
    <n v="0"/>
    <n v="0"/>
    <n v="0"/>
    <n v="0"/>
    <n v="34"/>
    <s v="24-35"/>
    <n v="2660"/>
    <n v="0"/>
    <n v="0"/>
    <n v="1"/>
    <n v="0"/>
    <n v="0"/>
    <n v="0"/>
    <n v="0"/>
    <n v="0"/>
    <n v="1"/>
    <n v="138"/>
    <d v="2015-07-04T00:00:00"/>
    <n v="7"/>
    <s v="July"/>
    <n v="1"/>
    <s v="631,29999,Low income,34,Low spender,0.00113337111237041,1,0,22,68,7,59,10,5,11,4,3,1,4,8,0,0,0,0,0,0,0,34,24-35,2660,0,0,1,0,0,0,0,0,1,138"/>
    <m/>
    <m/>
    <m/>
    <m/>
  </r>
  <r>
    <n v="483"/>
    <n v="21888"/>
    <s v="Low income"/>
    <n v="19"/>
    <s v="Low spender"/>
    <n v="8.6805555555555551E-4"/>
    <n v="1"/>
    <n v="0"/>
    <n v="15"/>
    <n v="88"/>
    <n v="10"/>
    <n v="46"/>
    <n v="2"/>
    <n v="3"/>
    <n v="64"/>
    <n v="4"/>
    <n v="5"/>
    <n v="1"/>
    <n v="2"/>
    <n v="10"/>
    <n v="0"/>
    <x v="0"/>
    <n v="0"/>
    <n v="0"/>
    <n v="0"/>
    <n v="0"/>
    <n v="1"/>
    <n v="34"/>
    <s v="24-35"/>
    <n v="2706"/>
    <n v="0"/>
    <n v="0"/>
    <n v="1"/>
    <n v="0"/>
    <n v="0"/>
    <n v="0"/>
    <n v="0"/>
    <n v="1"/>
    <n v="0"/>
    <n v="85"/>
    <d v="2015-05-19T00:00:00"/>
    <n v="5"/>
    <s v="May"/>
    <n v="1"/>
    <s v="483,21888,Low income,19,Low spender,0.000868055555555556,1,0,15,88,10,46,2,3,64,4,5,1,2,10,0,0,0,0,0,0,1,34,24-35,2706,0,0,1,0,0,0,0,1,0,85"/>
    <m/>
    <m/>
    <m/>
    <m/>
  </r>
  <r>
    <n v="253"/>
    <n v="43300"/>
    <s v="Low income"/>
    <n v="1542"/>
    <s v="High spender"/>
    <n v="3.5612009237875289E-2"/>
    <n v="0"/>
    <n v="1"/>
    <n v="87"/>
    <n v="91"/>
    <n v="3"/>
    <n v="52"/>
    <n v="2"/>
    <n v="1"/>
    <n v="31"/>
    <n v="3"/>
    <n v="4"/>
    <n v="0"/>
    <n v="4"/>
    <n v="8"/>
    <n v="0"/>
    <x v="0"/>
    <n v="0"/>
    <n v="0"/>
    <n v="0"/>
    <n v="0"/>
    <n v="1"/>
    <n v="49"/>
    <s v="36-50"/>
    <n v="2783"/>
    <n v="1"/>
    <n v="0"/>
    <n v="0"/>
    <n v="0"/>
    <n v="0"/>
    <n v="0"/>
    <n v="1"/>
    <n v="0"/>
    <n v="0"/>
    <n v="118"/>
    <d v="2015-03-03T00:00:00"/>
    <n v="3"/>
    <s v="March"/>
    <n v="1"/>
    <s v="253,43300,Low income,1542,High spender,0.0356120092378753,0,1,87,91,3,52,2,1,31,3,4,0,4,8,0,0,0,0,0,0,1,49,36-50,2783,1,0,0,0,0,0,1,0,0,118"/>
    <m/>
    <m/>
    <m/>
    <m/>
  </r>
  <r>
    <n v="1913"/>
    <n v="60033"/>
    <s v="High income"/>
    <n v="1046"/>
    <s v="High spender"/>
    <n v="1.7423750270684456E-2"/>
    <n v="0"/>
    <n v="1"/>
    <n v="28"/>
    <n v="62"/>
    <n v="1"/>
    <n v="57"/>
    <n v="19"/>
    <n v="11"/>
    <n v="48"/>
    <n v="2"/>
    <n v="2"/>
    <n v="1"/>
    <n v="5"/>
    <n v="2"/>
    <n v="0"/>
    <x v="0"/>
    <n v="0"/>
    <n v="0"/>
    <n v="0"/>
    <n v="0"/>
    <n v="0"/>
    <n v="66"/>
    <s v="66+"/>
    <n v="2251"/>
    <n v="0"/>
    <n v="0"/>
    <n v="0"/>
    <n v="1"/>
    <n v="0"/>
    <n v="0"/>
    <n v="0"/>
    <n v="1"/>
    <n v="0"/>
    <n v="102"/>
    <d v="2016-08-16T00:00:00"/>
    <n v="8"/>
    <s v="August"/>
    <n v="1"/>
    <s v="1913,60033,High income,1046,High spender,0.0174237502706845,0,1,28,62,1,57,19,11,48,2,2,1,5,2,0,0,0,0,0,0,0,66,66+,2251,0,0,0,1,0,0,0,1,0,102"/>
    <m/>
    <m/>
    <m/>
    <m/>
  </r>
  <r>
    <n v="1795"/>
    <n v="62307"/>
    <s v="High income"/>
    <n v="20"/>
    <s v="Low spender"/>
    <n v="3.2099122089010863E-4"/>
    <n v="0"/>
    <n v="1"/>
    <n v="94"/>
    <n v="87"/>
    <n v="13"/>
    <n v="34"/>
    <n v="10"/>
    <n v="6"/>
    <n v="10"/>
    <n v="1"/>
    <n v="4"/>
    <n v="0"/>
    <n v="4"/>
    <n v="5"/>
    <n v="0"/>
    <x v="0"/>
    <n v="0"/>
    <n v="0"/>
    <n v="0"/>
    <n v="0"/>
    <n v="0"/>
    <n v="68"/>
    <s v="66+"/>
    <n v="2291"/>
    <n v="0"/>
    <n v="0"/>
    <n v="1"/>
    <n v="0"/>
    <n v="0"/>
    <n v="0"/>
    <n v="1"/>
    <n v="0"/>
    <n v="0"/>
    <n v="140"/>
    <d v="2016-07-07T00:00:00"/>
    <n v="7"/>
    <s v="July"/>
    <n v="1"/>
    <s v="1795,62307,High income,20,Low spender,0.000320991220890109,0,1,94,87,13,34,10,6,10,1,4,0,4,5,0,0,0,0,0,0,0,68,66+,2291,0,0,1,0,0,0,1,0,0,140"/>
    <m/>
    <m/>
    <m/>
    <m/>
  </r>
  <r>
    <n v="1664"/>
    <n v="61278"/>
    <s v="High income"/>
    <n v="185"/>
    <s v="Low spender"/>
    <n v="3.0190280361630599E-3"/>
    <n v="0"/>
    <n v="1"/>
    <n v="87"/>
    <n v="111"/>
    <n v="3"/>
    <n v="28"/>
    <n v="2"/>
    <n v="6"/>
    <n v="15"/>
    <n v="2"/>
    <n v="3"/>
    <n v="1"/>
    <n v="4"/>
    <n v="6"/>
    <n v="0"/>
    <x v="0"/>
    <n v="0"/>
    <n v="0"/>
    <n v="0"/>
    <n v="0"/>
    <n v="0"/>
    <n v="67"/>
    <s v="66+"/>
    <n v="2335"/>
    <n v="0"/>
    <n v="0"/>
    <n v="0"/>
    <n v="1"/>
    <n v="0"/>
    <n v="0"/>
    <n v="1"/>
    <n v="0"/>
    <n v="0"/>
    <n v="135"/>
    <d v="2016-05-24T00:00:00"/>
    <n v="5"/>
    <s v="May"/>
    <n v="1"/>
    <s v="1664,61278,High income,185,Low spender,0.00301902803616306,0,1,87,111,3,28,2,6,15,2,3,1,4,6,0,0,0,0,0,0,0,67,66+,2335,0,0,0,1,0,0,1,0,0,135"/>
    <m/>
    <m/>
    <m/>
    <m/>
  </r>
  <r>
    <n v="1341"/>
    <n v="38175"/>
    <s v="Low income"/>
    <n v="120"/>
    <s v="Low spender"/>
    <n v="3.1434184675834969E-3"/>
    <n v="1"/>
    <n v="0"/>
    <n v="6"/>
    <n v="70"/>
    <n v="6"/>
    <n v="69"/>
    <n v="2"/>
    <n v="3"/>
    <n v="3"/>
    <n v="3"/>
    <n v="3"/>
    <n v="1"/>
    <n v="4"/>
    <n v="7"/>
    <n v="0"/>
    <x v="0"/>
    <n v="0"/>
    <n v="0"/>
    <n v="0"/>
    <n v="0"/>
    <n v="0"/>
    <n v="36"/>
    <s v="36-50"/>
    <n v="2438"/>
    <n v="0"/>
    <n v="1"/>
    <n v="0"/>
    <n v="0"/>
    <n v="0"/>
    <n v="0"/>
    <n v="0"/>
    <n v="0"/>
    <n v="1"/>
    <n v="147"/>
    <d v="2016-02-11T00:00:00"/>
    <n v="2"/>
    <s v="February"/>
    <n v="1"/>
    <s v="1341,38175,Low income,120,Low spender,0.0031434184675835,1,0,6,70,6,69,2,3,3,3,3,1,4,7,0,0,0,0,0,0,0,36,36-50,2438,0,1,0,0,0,0,0,0,1,147"/>
    <m/>
    <m/>
    <m/>
    <m/>
  </r>
  <r>
    <n v="1119"/>
    <n v="35641"/>
    <s v="Low income"/>
    <n v="661"/>
    <s v="High spender"/>
    <n v="1.8546056507954323E-2"/>
    <n v="1"/>
    <n v="0"/>
    <n v="11"/>
    <n v="63"/>
    <n v="3"/>
    <n v="67"/>
    <n v="8"/>
    <n v="9"/>
    <n v="28"/>
    <n v="2"/>
    <n v="3"/>
    <n v="1"/>
    <n v="4"/>
    <n v="7"/>
    <n v="0"/>
    <x v="0"/>
    <n v="0"/>
    <n v="0"/>
    <n v="0"/>
    <n v="0"/>
    <n v="1"/>
    <n v="48"/>
    <s v="36-50"/>
    <n v="2509"/>
    <n v="0"/>
    <n v="1"/>
    <n v="0"/>
    <n v="0"/>
    <n v="0"/>
    <n v="0"/>
    <n v="0"/>
    <n v="1"/>
    <n v="0"/>
    <n v="122"/>
    <d v="2015-12-02T00:00:00"/>
    <n v="12"/>
    <s v="December"/>
    <n v="1"/>
    <s v="1119,35641,Low income,661,High spender,0.0185460565079543,1,0,11,63,3,67,8,9,28,2,3,1,4,7,0,0,0,0,0,0,1,48,36-50,2509,0,1,0,0,0,0,0,1,0,122"/>
    <m/>
    <m/>
    <m/>
    <m/>
  </r>
  <r>
    <n v="770"/>
    <n v="42011"/>
    <s v="Low income"/>
    <n v="394"/>
    <s v="Low spender"/>
    <n v="9.3784961081621477E-3"/>
    <n v="1"/>
    <n v="0"/>
    <n v="46"/>
    <n v="131"/>
    <n v="0"/>
    <n v="16"/>
    <n v="2"/>
    <n v="1"/>
    <n v="39"/>
    <n v="4"/>
    <n v="3"/>
    <n v="1"/>
    <n v="4"/>
    <n v="8"/>
    <n v="0"/>
    <x v="0"/>
    <n v="0"/>
    <n v="0"/>
    <n v="0"/>
    <n v="0"/>
    <n v="0"/>
    <n v="42"/>
    <s v="36-50"/>
    <n v="2619"/>
    <n v="0"/>
    <n v="0"/>
    <n v="0"/>
    <n v="1"/>
    <n v="0"/>
    <n v="0"/>
    <n v="1"/>
    <n v="0"/>
    <n v="0"/>
    <n v="111"/>
    <d v="2015-08-14T00:00:00"/>
    <n v="8"/>
    <s v="August"/>
    <n v="1"/>
    <s v="770,42011,Low income,394,Low spender,0.00937849610816215,1,0,46,131,0,16,2,1,39,4,3,1,4,8,0,0,0,0,0,0,0,42,36-50,2619,0,0,0,1,0,0,1,0,0,111"/>
    <m/>
    <m/>
    <m/>
    <m/>
  </r>
  <r>
    <n v="2150"/>
    <n v="53154"/>
    <s v="High income"/>
    <n v="1259"/>
    <s v="High spender"/>
    <n v="2.3685893817962902E-2"/>
    <n v="0"/>
    <n v="1"/>
    <n v="50"/>
    <n v="129"/>
    <n v="0"/>
    <n v="21"/>
    <n v="0"/>
    <n v="1"/>
    <n v="7"/>
    <n v="1"/>
    <n v="3"/>
    <n v="1"/>
    <n v="4"/>
    <n v="4"/>
    <n v="0"/>
    <x v="0"/>
    <n v="0"/>
    <n v="0"/>
    <n v="0"/>
    <n v="0"/>
    <n v="0"/>
    <n v="61"/>
    <s v="50-65"/>
    <n v="2179"/>
    <n v="0"/>
    <n v="1"/>
    <n v="0"/>
    <n v="0"/>
    <n v="0"/>
    <n v="0"/>
    <n v="1"/>
    <n v="0"/>
    <n v="0"/>
    <n v="144"/>
    <d v="2016-10-27T00:00:00"/>
    <n v="10"/>
    <s v="October"/>
    <n v="1"/>
    <s v="2150,53154,High income,1259,High spender,0.0236858938179629,0,1,50,129,0,21,0,1,7,1,3,1,4,4,0,0,0,0,0,0,0,61,50-65,2179,0,1,0,0,0,0,1,0,0,144"/>
    <m/>
    <m/>
    <m/>
    <m/>
  </r>
  <r>
    <n v="1180"/>
    <n v="39763"/>
    <s v="Low income"/>
    <n v="1058"/>
    <s v="High spender"/>
    <n v="2.6607650328194551E-2"/>
    <n v="1"/>
    <n v="0"/>
    <n v="9"/>
    <n v="80"/>
    <n v="1"/>
    <n v="60"/>
    <n v="4"/>
    <n v="6"/>
    <n v="16"/>
    <n v="2"/>
    <n v="5"/>
    <n v="1"/>
    <n v="2"/>
    <n v="9"/>
    <n v="0"/>
    <x v="0"/>
    <n v="0"/>
    <n v="0"/>
    <n v="0"/>
    <n v="0"/>
    <n v="1"/>
    <n v="49"/>
    <s v="36-50"/>
    <n v="2488"/>
    <n v="0"/>
    <n v="0"/>
    <n v="1"/>
    <n v="0"/>
    <n v="0"/>
    <n v="0"/>
    <n v="0"/>
    <n v="1"/>
    <n v="0"/>
    <n v="135"/>
    <d v="2015-12-23T00:00:00"/>
    <n v="12"/>
    <s v="December"/>
    <n v="1"/>
    <s v="1180,39763,Low income,1058,High spender,0.0266076503281946,1,0,9,80,1,60,4,6,16,2,5,1,2,9,0,0,0,0,0,0,1,49,36-50,2488,0,0,1,0,0,0,0,1,0,135"/>
    <m/>
    <m/>
    <m/>
    <m/>
  </r>
  <r>
    <n v="1103"/>
    <n v="51141"/>
    <s v="Low income"/>
    <n v="54"/>
    <s v="Low spender"/>
    <n v="1.0559042646800024E-3"/>
    <n v="0"/>
    <n v="0"/>
    <n v="96"/>
    <n v="144"/>
    <n v="0"/>
    <n v="7"/>
    <n v="0"/>
    <n v="0"/>
    <n v="6"/>
    <n v="1"/>
    <n v="3"/>
    <n v="1"/>
    <n v="4"/>
    <n v="5"/>
    <n v="0"/>
    <x v="0"/>
    <n v="0"/>
    <n v="0"/>
    <n v="0"/>
    <n v="0"/>
    <n v="0"/>
    <n v="80"/>
    <s v="66+"/>
    <n v="2515"/>
    <n v="0"/>
    <n v="0"/>
    <n v="1"/>
    <n v="0"/>
    <n v="0"/>
    <n v="0"/>
    <n v="0"/>
    <n v="0"/>
    <n v="1"/>
    <n v="145"/>
    <d v="2015-11-26T00:00:00"/>
    <n v="11"/>
    <s v="November"/>
    <n v="1"/>
    <s v="1103,51141,Low income,54,Low spender,0.00105590426468,0,0,96,144,0,7,0,0,6,1,3,1,4,5,0,0,0,0,0,0,0,80,66+,2515,0,0,1,0,0,0,0,0,1,145"/>
    <m/>
    <m/>
    <m/>
    <m/>
  </r>
  <r>
    <n v="888"/>
    <n v="34380"/>
    <s v="Low income"/>
    <n v="641"/>
    <s v="High spender"/>
    <n v="1.8644560791157651E-2"/>
    <n v="1"/>
    <n v="0"/>
    <n v="68"/>
    <n v="72"/>
    <n v="7"/>
    <n v="58"/>
    <n v="13"/>
    <n v="1"/>
    <n v="24"/>
    <n v="4"/>
    <n v="4"/>
    <n v="1"/>
    <n v="3"/>
    <n v="8"/>
    <n v="0"/>
    <x v="0"/>
    <n v="0"/>
    <n v="0"/>
    <n v="0"/>
    <n v="0"/>
    <n v="0"/>
    <n v="43"/>
    <s v="36-50"/>
    <n v="2582"/>
    <n v="0"/>
    <n v="1"/>
    <n v="0"/>
    <n v="0"/>
    <n v="0"/>
    <n v="0"/>
    <n v="1"/>
    <n v="0"/>
    <n v="0"/>
    <n v="127"/>
    <d v="2015-09-20T00:00:00"/>
    <n v="9"/>
    <s v="September"/>
    <n v="1"/>
    <s v="888,34380,Low income,641,High spender,0.0186445607911577,1,0,68,72,7,58,13,1,24,4,4,1,3,8,0,0,0,0,0,0,0,43,36-50,2582,0,1,0,0,0,0,1,0,0,127"/>
    <m/>
    <m/>
    <m/>
    <m/>
  </r>
  <r>
    <n v="424"/>
    <n v="31497"/>
    <s v="Low income"/>
    <n v="777"/>
    <s v="High spender"/>
    <n v="2.4669016096771121E-2"/>
    <n v="0"/>
    <n v="1"/>
    <n v="22"/>
    <n v="108"/>
    <n v="1"/>
    <n v="28"/>
    <n v="13"/>
    <n v="1"/>
    <n v="4"/>
    <n v="2"/>
    <n v="3"/>
    <n v="1"/>
    <n v="4"/>
    <n v="8"/>
    <n v="0"/>
    <x v="0"/>
    <n v="0"/>
    <n v="0"/>
    <n v="0"/>
    <n v="0"/>
    <n v="0"/>
    <n v="58"/>
    <s v="50-65"/>
    <n v="2729"/>
    <n v="0"/>
    <n v="0"/>
    <n v="0"/>
    <n v="1"/>
    <n v="0"/>
    <n v="0"/>
    <n v="0"/>
    <n v="0"/>
    <n v="1"/>
    <n v="147"/>
    <d v="2015-04-26T00:00:00"/>
    <n v="4"/>
    <s v="April"/>
    <n v="1"/>
    <s v="424,31497,Low income,777,High spender,0.0246690160967711,0,1,22,108,1,28,13,1,4,2,3,1,4,8,0,0,0,0,0,0,0,58,50-65,2729,0,0,0,1,0,0,0,0,1,147"/>
    <m/>
    <m/>
    <m/>
    <m/>
  </r>
  <r>
    <n v="261"/>
    <n v="52869"/>
    <s v="High income"/>
    <n v="618"/>
    <s v="High spender"/>
    <n v="1.1689269704363616E-2"/>
    <n v="1"/>
    <n v="1"/>
    <n v="40"/>
    <n v="84"/>
    <n v="3"/>
    <n v="61"/>
    <n v="2"/>
    <n v="1"/>
    <n v="21"/>
    <n v="3"/>
    <n v="3"/>
    <n v="1"/>
    <n v="4"/>
    <n v="7"/>
    <n v="0"/>
    <x v="0"/>
    <n v="0"/>
    <n v="0"/>
    <n v="0"/>
    <n v="0"/>
    <n v="1"/>
    <n v="66"/>
    <s v="66+"/>
    <n v="2781"/>
    <n v="0"/>
    <n v="1"/>
    <n v="0"/>
    <n v="0"/>
    <n v="0"/>
    <n v="0"/>
    <n v="0"/>
    <n v="0"/>
    <n v="1"/>
    <n v="130"/>
    <d v="2015-03-05T00:00:00"/>
    <n v="3"/>
    <s v="March"/>
    <n v="1"/>
    <s v="261,52869,High income,618,High spender,0.0116892697043636,1,1,40,84,3,61,2,1,21,3,3,1,4,7,0,0,0,0,0,0,1,66,66+,2781,0,1,0,0,0,0,0,0,1,130"/>
    <m/>
    <m/>
    <m/>
    <m/>
  </r>
  <r>
    <n v="2005"/>
    <n v="55761"/>
    <s v="High income"/>
    <n v="1799"/>
    <s v="High spender"/>
    <n v="3.2262692562902387E-2"/>
    <n v="0"/>
    <n v="1"/>
    <n v="97"/>
    <n v="136"/>
    <n v="1"/>
    <n v="12"/>
    <n v="0"/>
    <n v="3"/>
    <n v="32"/>
    <n v="2"/>
    <n v="4"/>
    <n v="1"/>
    <n v="3"/>
    <n v="6"/>
    <n v="0"/>
    <x v="0"/>
    <n v="0"/>
    <n v="1"/>
    <n v="0"/>
    <n v="0"/>
    <n v="0"/>
    <n v="56"/>
    <s v="50-65"/>
    <n v="2225"/>
    <n v="0"/>
    <n v="0"/>
    <n v="0"/>
    <n v="1"/>
    <n v="0"/>
    <n v="0"/>
    <n v="1"/>
    <n v="0"/>
    <n v="0"/>
    <n v="120"/>
    <d v="2016-09-11T00:00:00"/>
    <n v="9"/>
    <s v="September"/>
    <n v="1"/>
    <s v="2005,55761,High income,1799,High spender,0.0322626925629024,0,1,97,136,1,12,0,3,32,2,4,1,3,6,0,0,0,1,0,0,0,56,50-65,2225,0,0,0,1,0,0,1,0,0,120"/>
    <m/>
    <m/>
    <m/>
    <m/>
  </r>
  <r>
    <n v="1929"/>
    <n v="51287"/>
    <s v="Low income"/>
    <n v="41"/>
    <s v="Low spender"/>
    <n v="7.9942285569442552E-4"/>
    <n v="1"/>
    <n v="1"/>
    <n v="10"/>
    <n v="117"/>
    <n v="0"/>
    <n v="22"/>
    <n v="13"/>
    <n v="0"/>
    <n v="30"/>
    <n v="3"/>
    <n v="4"/>
    <n v="1"/>
    <n v="3"/>
    <n v="7"/>
    <n v="0"/>
    <x v="0"/>
    <n v="0"/>
    <n v="0"/>
    <n v="0"/>
    <n v="0"/>
    <n v="0"/>
    <n v="52"/>
    <s v="50-65"/>
    <n v="2248"/>
    <n v="0"/>
    <n v="1"/>
    <n v="0"/>
    <n v="0"/>
    <n v="0"/>
    <n v="0"/>
    <n v="1"/>
    <n v="0"/>
    <n v="0"/>
    <n v="122"/>
    <d v="2016-08-19T00:00:00"/>
    <n v="8"/>
    <s v="August"/>
    <n v="1"/>
    <s v="1929,51287,Low income,41,Low spender,0.000799422855694426,1,1,10,117,0,22,13,0,30,3,4,1,3,7,0,0,0,0,0,0,0,52,50-65,2248,0,1,0,0,0,0,1,0,0,122"/>
    <m/>
    <m/>
    <m/>
    <m/>
  </r>
  <r>
    <n v="1619"/>
    <n v="56223"/>
    <s v="High income"/>
    <n v="17"/>
    <s v="Low spender"/>
    <n v="3.0236735855432832E-4"/>
    <n v="0"/>
    <n v="1"/>
    <n v="72"/>
    <n v="77"/>
    <n v="28"/>
    <n v="31"/>
    <n v="16"/>
    <n v="0"/>
    <n v="4"/>
    <n v="2"/>
    <n v="2"/>
    <n v="1"/>
    <n v="5"/>
    <n v="4"/>
    <n v="0"/>
    <x v="0"/>
    <n v="0"/>
    <n v="0"/>
    <n v="0"/>
    <n v="0"/>
    <n v="0"/>
    <n v="72"/>
    <s v="66+"/>
    <n v="2350"/>
    <n v="0"/>
    <n v="1"/>
    <n v="0"/>
    <n v="0"/>
    <n v="0"/>
    <n v="0"/>
    <n v="0"/>
    <n v="0"/>
    <n v="1"/>
    <n v="148"/>
    <d v="2016-05-09T00:00:00"/>
    <n v="5"/>
    <s v="May"/>
    <n v="1"/>
    <s v="1619,56223,High income,17,Low spender,0.000302367358554328,0,1,72,77,28,31,16,0,4,2,2,1,5,4,0,0,0,0,0,0,0,72,66+,2350,0,1,0,0,0,0,0,0,1,148"/>
    <m/>
    <m/>
    <m/>
    <m/>
  </r>
  <r>
    <n v="1436"/>
    <n v="47808"/>
    <s v="Low income"/>
    <n v="116"/>
    <s v="Low spender"/>
    <n v="2.4263721552878178E-3"/>
    <n v="0"/>
    <n v="1"/>
    <n v="30"/>
    <n v="123"/>
    <n v="1"/>
    <n v="26"/>
    <n v="2"/>
    <n v="0"/>
    <n v="72"/>
    <n v="2"/>
    <n v="3"/>
    <n v="2"/>
    <n v="3"/>
    <n v="7"/>
    <n v="0"/>
    <x v="0"/>
    <n v="1"/>
    <n v="0"/>
    <n v="0"/>
    <n v="0"/>
    <n v="0"/>
    <n v="45"/>
    <s v="36-50"/>
    <n v="2411"/>
    <n v="0"/>
    <n v="1"/>
    <n v="0"/>
    <n v="0"/>
    <n v="0"/>
    <n v="0"/>
    <n v="0"/>
    <n v="1"/>
    <n v="0"/>
    <n v="80"/>
    <d v="2016-03-09T00:00:00"/>
    <n v="3"/>
    <s v="March"/>
    <n v="1"/>
    <s v="1436,47808,Low income,116,Low spender,0.00242637215528782,0,1,30,123,1,26,2,0,72,2,3,2,3,7,0,0,1,0,0,0,0,45,36-50,2411,0,1,0,0,0,0,0,1,0,80"/>
    <m/>
    <m/>
    <m/>
    <m/>
  </r>
  <r>
    <n v="1346"/>
    <n v="45503"/>
    <s v="Low income"/>
    <n v="1505"/>
    <s v="High spender"/>
    <n v="3.307474232468189E-2"/>
    <n v="1"/>
    <n v="0"/>
    <n v="54"/>
    <n v="97"/>
    <n v="4"/>
    <n v="44"/>
    <n v="6"/>
    <n v="1"/>
    <n v="18"/>
    <n v="1"/>
    <n v="3"/>
    <n v="1"/>
    <n v="4"/>
    <n v="5"/>
    <n v="0"/>
    <x v="0"/>
    <n v="0"/>
    <n v="0"/>
    <n v="0"/>
    <n v="0"/>
    <n v="0"/>
    <n v="45"/>
    <s v="36-50"/>
    <n v="2436"/>
    <n v="0"/>
    <n v="1"/>
    <n v="0"/>
    <n v="0"/>
    <n v="0"/>
    <n v="0"/>
    <n v="0"/>
    <n v="0"/>
    <n v="1"/>
    <n v="134"/>
    <d v="2016-02-13T00:00:00"/>
    <n v="2"/>
    <s v="February"/>
    <n v="1"/>
    <s v="1346,45503,Low income,1505,High spender,0.0330747423246819,1,0,54,97,4,44,6,1,18,1,3,1,4,5,0,0,0,0,0,0,0,45,36-50,2436,0,1,0,0,0,0,0,0,1,134"/>
    <m/>
    <m/>
    <m/>
    <m/>
  </r>
  <r>
    <n v="1298"/>
    <n v="54809"/>
    <s v="High income"/>
    <n v="70"/>
    <s v="Low spender"/>
    <n v="1.2771625098067835E-3"/>
    <n v="1"/>
    <n v="1"/>
    <n v="0"/>
    <n v="63"/>
    <n v="6"/>
    <n v="57"/>
    <n v="13"/>
    <n v="13"/>
    <n v="22"/>
    <n v="4"/>
    <n v="2"/>
    <n v="1"/>
    <n v="5"/>
    <n v="4"/>
    <n v="0"/>
    <x v="0"/>
    <n v="0"/>
    <n v="0"/>
    <n v="0"/>
    <n v="0"/>
    <n v="0"/>
    <n v="43"/>
    <s v="36-50"/>
    <n v="2450"/>
    <n v="0"/>
    <n v="1"/>
    <n v="0"/>
    <n v="0"/>
    <n v="0"/>
    <n v="0"/>
    <n v="1"/>
    <n v="0"/>
    <n v="0"/>
    <n v="130"/>
    <d v="2016-01-30T00:00:00"/>
    <n v="1"/>
    <s v="January"/>
    <n v="1"/>
    <s v="1298,54809,High income,70,Low spender,0.00127716250980678,1,1,0,63,6,57,13,13,22,4,2,1,5,4,0,0,0,0,0,0,0,43,36-50,2450,0,1,0,0,0,0,1,0,0,130"/>
    <m/>
    <m/>
    <m/>
    <m/>
  </r>
  <r>
    <n v="1300"/>
    <n v="54809"/>
    <s v="High income"/>
    <n v="616"/>
    <s v="High spender"/>
    <n v="1.1239030086299695E-2"/>
    <n v="1"/>
    <n v="1"/>
    <n v="0"/>
    <n v="63"/>
    <n v="6"/>
    <n v="57"/>
    <n v="13"/>
    <n v="13"/>
    <n v="22"/>
    <n v="4"/>
    <n v="2"/>
    <n v="1"/>
    <n v="5"/>
    <n v="4"/>
    <n v="0"/>
    <x v="0"/>
    <n v="0"/>
    <n v="0"/>
    <n v="0"/>
    <n v="0"/>
    <n v="1"/>
    <n v="43"/>
    <s v="36-50"/>
    <n v="2450"/>
    <n v="0"/>
    <n v="1"/>
    <n v="0"/>
    <n v="0"/>
    <n v="0"/>
    <n v="0"/>
    <n v="1"/>
    <n v="0"/>
    <n v="0"/>
    <n v="130"/>
    <d v="2016-01-30T00:00:00"/>
    <n v="1"/>
    <s v="January"/>
    <n v="1"/>
    <s v="1300,54809,High income,616,High spender,0.0112390300862997,1,1,0,63,6,57,13,13,22,4,2,1,5,4,0,0,0,0,0,0,1,43,36-50,2450,0,1,0,0,0,0,1,0,0,130"/>
    <m/>
    <m/>
    <m/>
    <m/>
  </r>
  <r>
    <n v="625"/>
    <n v="32313"/>
    <s v="Low income"/>
    <n v="615"/>
    <s v="High spender"/>
    <n v="1.9032587503481573E-2"/>
    <n v="1"/>
    <n v="0"/>
    <n v="60"/>
    <n v="86"/>
    <n v="4"/>
    <n v="56"/>
    <n v="2"/>
    <n v="4"/>
    <n v="7"/>
    <n v="3"/>
    <n v="4"/>
    <n v="0"/>
    <n v="4"/>
    <n v="9"/>
    <n v="0"/>
    <x v="0"/>
    <n v="0"/>
    <n v="0"/>
    <n v="0"/>
    <n v="0"/>
    <n v="0"/>
    <n v="38"/>
    <s v="36-50"/>
    <n v="2662"/>
    <n v="0"/>
    <n v="0"/>
    <n v="0"/>
    <n v="1"/>
    <n v="0"/>
    <n v="0"/>
    <n v="0"/>
    <n v="0"/>
    <n v="1"/>
    <n v="145"/>
    <d v="2015-07-02T00:00:00"/>
    <n v="7"/>
    <s v="July"/>
    <n v="1"/>
    <s v="625,32313,Low income,615,High spender,0.0190325875034816,1,0,60,86,4,56,2,4,7,3,4,0,4,9,0,0,0,0,0,0,0,38,36-50,2662,0,0,0,1,0,0,0,0,1,145"/>
    <m/>
    <m/>
    <m/>
    <m/>
  </r>
  <r>
    <n v="1308"/>
    <n v="38593"/>
    <s v="Low income"/>
    <n v="11"/>
    <s v="Low spender"/>
    <n v="2.8502578187754259E-4"/>
    <n v="1"/>
    <n v="0"/>
    <n v="42"/>
    <n v="51"/>
    <n v="12"/>
    <n v="49"/>
    <n v="17"/>
    <n v="24"/>
    <n v="24"/>
    <n v="3"/>
    <n v="4"/>
    <n v="1"/>
    <n v="3"/>
    <n v="8"/>
    <n v="0"/>
    <x v="0"/>
    <n v="0"/>
    <n v="0"/>
    <n v="0"/>
    <n v="0"/>
    <n v="0"/>
    <n v="42"/>
    <s v="36-50"/>
    <n v="2448"/>
    <n v="0"/>
    <n v="0"/>
    <n v="1"/>
    <n v="0"/>
    <n v="0"/>
    <n v="1"/>
    <n v="0"/>
    <n v="0"/>
    <n v="0"/>
    <n v="129"/>
    <d v="2016-02-01T00:00:00"/>
    <n v="2"/>
    <s v="February"/>
    <n v="1"/>
    <s v="1308,38593,Low income,11,Low spender,0.000285025781877543,1,0,42,51,12,49,17,24,24,3,4,1,3,8,0,0,0,0,0,0,0,42,36-50,2448,0,0,1,0,0,1,0,0,0,129"/>
    <m/>
    <m/>
    <m/>
    <m/>
  </r>
  <r>
    <n v="781"/>
    <n v="39791"/>
    <s v="Low income"/>
    <n v="222"/>
    <s v="Low spender"/>
    <n v="5.5791510643110253E-3"/>
    <n v="0"/>
    <n v="1"/>
    <n v="89"/>
    <n v="85"/>
    <n v="15"/>
    <n v="27"/>
    <n v="13"/>
    <n v="13"/>
    <n v="21"/>
    <n v="2"/>
    <n v="3"/>
    <n v="1"/>
    <n v="4"/>
    <n v="7"/>
    <n v="0"/>
    <x v="0"/>
    <n v="0"/>
    <n v="0"/>
    <n v="0"/>
    <n v="0"/>
    <n v="0"/>
    <n v="49"/>
    <s v="36-50"/>
    <n v="2617"/>
    <n v="0"/>
    <n v="1"/>
    <n v="0"/>
    <n v="0"/>
    <n v="0"/>
    <n v="0"/>
    <n v="0"/>
    <n v="1"/>
    <n v="0"/>
    <n v="132"/>
    <d v="2015-08-16T00:00:00"/>
    <n v="8"/>
    <s v="August"/>
    <n v="1"/>
    <s v="781,39791,Low income,222,Low spender,0.00557915106431103,0,1,89,85,15,27,13,13,21,2,3,1,4,7,0,0,0,0,0,0,0,49,36-50,2617,0,1,0,0,0,0,0,1,0,132"/>
    <m/>
    <m/>
    <m/>
    <m/>
  </r>
  <r>
    <n v="646"/>
    <n v="39146"/>
    <s v="Low income"/>
    <n v="597"/>
    <s v="High spender"/>
    <n v="1.5250600316762888E-2"/>
    <n v="1"/>
    <n v="0"/>
    <n v="1"/>
    <n v="94"/>
    <n v="1"/>
    <n v="33"/>
    <n v="13"/>
    <n v="12"/>
    <n v="12"/>
    <n v="3"/>
    <n v="4"/>
    <n v="0"/>
    <n v="4"/>
    <n v="8"/>
    <n v="0"/>
    <x v="0"/>
    <n v="0"/>
    <n v="0"/>
    <n v="0"/>
    <n v="0"/>
    <n v="0"/>
    <n v="34"/>
    <s v="24-35"/>
    <n v="2659"/>
    <n v="0"/>
    <n v="0"/>
    <n v="1"/>
    <n v="0"/>
    <n v="0"/>
    <n v="0"/>
    <n v="1"/>
    <n v="0"/>
    <n v="0"/>
    <n v="141"/>
    <d v="2015-07-05T00:00:00"/>
    <n v="7"/>
    <s v="July"/>
    <n v="1"/>
    <s v="646,39146,Low income,597,High spender,0.0152506003167629,1,0,1,94,1,33,13,12,12,3,4,0,4,8,0,0,0,0,0,0,0,34,24-35,2659,0,0,1,0,0,0,1,0,0,141"/>
    <m/>
    <m/>
    <m/>
    <m/>
  </r>
  <r>
    <n v="594"/>
    <n v="44051"/>
    <s v="Low income"/>
    <n v="836"/>
    <s v="High spender"/>
    <n v="1.8978002769517152E-2"/>
    <n v="1"/>
    <n v="1"/>
    <n v="20"/>
    <n v="79"/>
    <n v="7"/>
    <n v="58"/>
    <n v="6"/>
    <n v="3"/>
    <n v="18"/>
    <n v="4"/>
    <n v="3"/>
    <n v="1"/>
    <n v="4"/>
    <n v="6"/>
    <n v="0"/>
    <x v="0"/>
    <n v="0"/>
    <n v="0"/>
    <n v="0"/>
    <n v="0"/>
    <n v="1"/>
    <n v="47"/>
    <s v="36-50"/>
    <n v="2675"/>
    <n v="1"/>
    <n v="0"/>
    <n v="0"/>
    <n v="0"/>
    <n v="0"/>
    <n v="0"/>
    <n v="0"/>
    <n v="1"/>
    <n v="0"/>
    <n v="135"/>
    <d v="2015-06-19T00:00:00"/>
    <n v="6"/>
    <s v="June"/>
    <n v="1"/>
    <s v="594,44051,Low income,836,High spender,0.0189780027695172,1,1,20,79,7,58,6,3,18,4,3,1,4,6,0,0,0,0,0,0,1,47,36-50,2675,1,0,0,0,0,0,0,1,0,135"/>
    <m/>
    <m/>
    <m/>
    <m/>
  </r>
  <r>
    <n v="1027"/>
    <n v="36145"/>
    <s v="Low income"/>
    <n v="303"/>
    <s v="Low spender"/>
    <n v="8.3829021994743392E-3"/>
    <n v="1"/>
    <n v="0"/>
    <n v="13"/>
    <n v="56"/>
    <n v="4"/>
    <n v="76"/>
    <n v="17"/>
    <n v="1"/>
    <n v="18"/>
    <n v="4"/>
    <n v="4"/>
    <n v="1"/>
    <n v="3"/>
    <n v="9"/>
    <n v="0"/>
    <x v="0"/>
    <n v="1"/>
    <n v="0"/>
    <n v="0"/>
    <n v="0"/>
    <n v="1"/>
    <n v="35"/>
    <s v="24-35"/>
    <n v="2537"/>
    <n v="0"/>
    <n v="1"/>
    <n v="0"/>
    <n v="0"/>
    <n v="0"/>
    <n v="1"/>
    <n v="0"/>
    <n v="0"/>
    <n v="0"/>
    <n v="136"/>
    <d v="2015-11-04T00:00:00"/>
    <n v="11"/>
    <s v="November"/>
    <n v="1"/>
    <s v="1027,36145,Low income,303,Low spender,0.00838290219947434,1,0,13,56,4,76,17,1,18,4,4,1,3,9,0,0,1,0,0,0,1,35,24-35,2537,0,1,0,0,0,1,0,0,0,136"/>
    <m/>
    <m/>
    <m/>
    <m/>
  </r>
  <r>
    <n v="634"/>
    <n v="34412"/>
    <s v="Low income"/>
    <n v="226"/>
    <s v="Low spender"/>
    <n v="6.567476461699407E-3"/>
    <n v="1"/>
    <n v="0"/>
    <n v="62"/>
    <n v="52"/>
    <n v="12"/>
    <n v="50"/>
    <n v="4"/>
    <n v="36"/>
    <n v="55"/>
    <n v="3"/>
    <n v="5"/>
    <n v="0"/>
    <n v="3"/>
    <n v="9"/>
    <n v="0"/>
    <x v="0"/>
    <n v="0"/>
    <n v="0"/>
    <n v="0"/>
    <n v="0"/>
    <n v="0"/>
    <n v="30"/>
    <s v="24-35"/>
    <n v="2660"/>
    <n v="0"/>
    <n v="0"/>
    <n v="1"/>
    <n v="0"/>
    <n v="0"/>
    <n v="0"/>
    <n v="1"/>
    <n v="0"/>
    <n v="0"/>
    <n v="99"/>
    <d v="2015-07-04T00:00:00"/>
    <n v="7"/>
    <s v="July"/>
    <n v="1"/>
    <s v="634,34412,Low income,226,Low spender,0.00656747646169941,1,0,62,52,12,50,4,36,55,3,5,0,3,9,0,0,0,0,0,0,0,30,24-35,2660,0,0,1,0,0,0,1,0,0,99"/>
    <m/>
    <m/>
    <m/>
    <m/>
  </r>
  <r>
    <n v="172"/>
    <n v="43824"/>
    <s v="Low income"/>
    <n v="183"/>
    <s v="Low spender"/>
    <n v="4.1757940854326393E-3"/>
    <n v="1"/>
    <n v="1"/>
    <n v="18"/>
    <n v="96"/>
    <n v="1"/>
    <n v="42"/>
    <n v="12"/>
    <n v="3"/>
    <n v="32"/>
    <n v="4"/>
    <n v="3"/>
    <n v="1"/>
    <n v="4"/>
    <n v="8"/>
    <n v="0"/>
    <x v="0"/>
    <n v="0"/>
    <n v="0"/>
    <n v="0"/>
    <n v="0"/>
    <n v="0"/>
    <n v="49"/>
    <s v="36-50"/>
    <n v="2811"/>
    <n v="0"/>
    <n v="1"/>
    <n v="0"/>
    <n v="0"/>
    <n v="0"/>
    <n v="0"/>
    <n v="1"/>
    <n v="0"/>
    <n v="0"/>
    <n v="122"/>
    <d v="2015-02-03T00:00:00"/>
    <n v="2"/>
    <s v="February"/>
    <n v="1"/>
    <s v="172,43824,Low income,183,Low spender,0.00417579408543264,1,1,18,96,1,42,12,3,32,4,3,1,4,8,0,0,0,0,0,0,0,49,36-50,2811,0,1,0,0,0,0,1,0,0,122"/>
    <m/>
    <m/>
    <m/>
    <m/>
  </r>
  <r>
    <n v="482"/>
    <n v="24279"/>
    <s v="Low income"/>
    <n v="304"/>
    <s v="Low spender"/>
    <n v="1.2521108777132502E-2"/>
    <n v="0"/>
    <n v="0"/>
    <n v="6"/>
    <n v="16"/>
    <n v="36"/>
    <n v="21"/>
    <n v="20"/>
    <n v="62"/>
    <n v="108"/>
    <n v="1"/>
    <n v="4"/>
    <n v="1"/>
    <n v="3"/>
    <n v="8"/>
    <n v="0"/>
    <x v="0"/>
    <n v="0"/>
    <n v="0"/>
    <n v="0"/>
    <n v="0"/>
    <n v="0"/>
    <n v="30"/>
    <s v="24-35"/>
    <n v="2706"/>
    <n v="0"/>
    <n v="1"/>
    <n v="0"/>
    <n v="0"/>
    <n v="0"/>
    <n v="0"/>
    <n v="0"/>
    <n v="0"/>
    <n v="0"/>
    <n v="47"/>
    <d v="2015-05-19T00:00:00"/>
    <n v="5"/>
    <s v="May"/>
    <n v="1"/>
    <s v="482,24279,Low income,304,Low spender,0.0125211087771325,0,0,6,16,36,21,20,62,108,1,4,1,3,8,0,0,0,0,0,0,0,30,24-35,2706,0,1,0,0,0,0,0,0,0,47"/>
    <m/>
    <m/>
    <m/>
    <m/>
  </r>
  <r>
    <n v="67"/>
    <n v="40442"/>
    <s v="Low income"/>
    <n v="35"/>
    <s v="Low spender"/>
    <n v="8.6543692201176991E-4"/>
    <n v="1"/>
    <n v="1"/>
    <n v="52"/>
    <n v="45"/>
    <n v="12"/>
    <n v="52"/>
    <n v="25"/>
    <n v="22"/>
    <n v="13"/>
    <n v="4"/>
    <n v="3"/>
    <n v="1"/>
    <n v="4"/>
    <n v="7"/>
    <n v="0"/>
    <x v="0"/>
    <n v="0"/>
    <n v="0"/>
    <n v="0"/>
    <n v="0"/>
    <n v="1"/>
    <n v="68"/>
    <s v="66+"/>
    <n v="2838"/>
    <n v="0"/>
    <n v="0"/>
    <n v="0"/>
    <n v="1"/>
    <n v="0"/>
    <n v="0"/>
    <n v="0"/>
    <n v="1"/>
    <n v="0"/>
    <n v="143"/>
    <d v="2015-01-07T00:00:00"/>
    <n v="1"/>
    <s v="January"/>
    <n v="1"/>
    <s v="67,40442,Low income,35,Low spender,0.00086543692201177,1,1,52,45,12,52,25,22,13,4,3,1,4,7,0,0,0,0,0,0,1,68,66+,2838,0,0,0,1,0,0,0,1,0,143"/>
    <m/>
    <m/>
    <m/>
    <m/>
  </r>
  <r>
    <n v="1936"/>
    <n v="42395"/>
    <s v="Low income"/>
    <n v="30"/>
    <s v="Low spender"/>
    <n v="7.0763061681802103E-4"/>
    <n v="1"/>
    <n v="1"/>
    <n v="35"/>
    <n v="48"/>
    <n v="13"/>
    <n v="57"/>
    <n v="24"/>
    <n v="15"/>
    <n v="25"/>
    <n v="4"/>
    <n v="3"/>
    <n v="1"/>
    <n v="4"/>
    <n v="7"/>
    <n v="0"/>
    <x v="0"/>
    <n v="0"/>
    <n v="0"/>
    <n v="0"/>
    <n v="0"/>
    <n v="0"/>
    <n v="39"/>
    <s v="36-50"/>
    <n v="2245"/>
    <n v="0"/>
    <n v="0"/>
    <n v="1"/>
    <n v="0"/>
    <n v="0"/>
    <n v="1"/>
    <n v="0"/>
    <n v="0"/>
    <n v="0"/>
    <n v="132"/>
    <d v="2016-08-22T00:00:00"/>
    <n v="8"/>
    <s v="August"/>
    <n v="1"/>
    <s v="1936,42395,Low income,30,Low spender,0.000707630616818021,1,1,35,48,13,57,24,15,25,4,3,1,4,7,0,0,0,0,0,0,0,39,36-50,2245,0,0,1,0,0,1,0,0,0,132"/>
    <m/>
    <m/>
    <m/>
    <m/>
  </r>
  <r>
    <n v="177"/>
    <n v="8028"/>
    <s v="Low income"/>
    <n v="1203"/>
    <s v="High spender"/>
    <n v="0.14985052316890882"/>
    <n v="0"/>
    <n v="0"/>
    <n v="62"/>
    <n v="73"/>
    <n v="18"/>
    <n v="66"/>
    <n v="7"/>
    <n v="12"/>
    <n v="2"/>
    <n v="15"/>
    <n v="0"/>
    <n v="1"/>
    <n v="0"/>
    <n v="19"/>
    <n v="0"/>
    <x v="0"/>
    <n v="0"/>
    <n v="0"/>
    <n v="0"/>
    <n v="0"/>
    <n v="0"/>
    <n v="29"/>
    <s v="24-35"/>
    <n v="2808"/>
    <n v="0"/>
    <n v="0"/>
    <n v="1"/>
    <n v="0"/>
    <n v="0"/>
    <n v="0"/>
    <n v="1"/>
    <n v="0"/>
    <n v="0"/>
    <n v="174"/>
    <d v="2015-02-06T00:00:00"/>
    <n v="2"/>
    <s v="February"/>
    <n v="1"/>
    <s v="177,8028,Low income,1203,High spender,0.149850523168909,0,0,62,73,18,66,7,12,2,15,0,1,0,19,0,0,0,0,0,0,0,29,24-35,2808,0,0,1,0,0,0,1,0,0,174"/>
    <m/>
    <m/>
    <m/>
    <m/>
  </r>
  <r>
    <n v="73"/>
    <n v="35688"/>
    <s v="Low income"/>
    <n v="149"/>
    <s v="Low spender"/>
    <n v="4.1750728536202649E-3"/>
    <n v="2"/>
    <n v="1"/>
    <n v="94"/>
    <n v="73"/>
    <n v="3"/>
    <n v="90"/>
    <n v="12"/>
    <n v="1"/>
    <n v="32"/>
    <n v="7"/>
    <n v="4"/>
    <n v="1"/>
    <n v="4"/>
    <n v="8"/>
    <n v="0"/>
    <x v="0"/>
    <n v="0"/>
    <n v="0"/>
    <n v="0"/>
    <n v="0"/>
    <n v="0"/>
    <n v="47"/>
    <s v="36-50"/>
    <n v="2835"/>
    <n v="0"/>
    <n v="1"/>
    <n v="0"/>
    <n v="0"/>
    <n v="0"/>
    <n v="1"/>
    <n v="0"/>
    <n v="0"/>
    <n v="0"/>
    <n v="147"/>
    <d v="2015-01-10T00:00:00"/>
    <n v="1"/>
    <s v="January"/>
    <n v="1"/>
    <s v="73,35688,Low income,149,Low spender,0.00417507285362026,2,1,94,73,3,90,12,1,32,7,4,1,4,8,0,0,0,0,0,0,0,47,36-50,2835,0,1,0,0,0,1,0,0,0,147"/>
    <m/>
    <m/>
    <m/>
    <m/>
  </r>
  <r>
    <n v="1828"/>
    <n v="62637"/>
    <s v="High income"/>
    <n v="1293"/>
    <s v="High spender"/>
    <n v="2.0642751089611572E-2"/>
    <n v="0"/>
    <n v="1"/>
    <n v="76"/>
    <n v="104"/>
    <n v="12"/>
    <n v="48"/>
    <n v="4"/>
    <n v="12"/>
    <n v="5"/>
    <n v="1"/>
    <n v="2"/>
    <n v="2"/>
    <n v="5"/>
    <n v="2"/>
    <n v="0"/>
    <x v="0"/>
    <n v="0"/>
    <n v="0"/>
    <n v="0"/>
    <n v="0"/>
    <n v="0"/>
    <n v="66"/>
    <s v="66+"/>
    <n v="2279"/>
    <n v="1"/>
    <n v="0"/>
    <n v="0"/>
    <n v="0"/>
    <n v="0"/>
    <n v="0"/>
    <n v="0"/>
    <n v="1"/>
    <n v="0"/>
    <n v="175"/>
    <d v="2016-07-19T00:00:00"/>
    <n v="7"/>
    <s v="July"/>
    <n v="1"/>
    <s v="1828,62637,High income,1293,High spender,0.0206427510896116,0,1,76,104,12,48,4,12,5,1,2,2,5,2,0,0,0,0,0,0,0,66,66+,2279,1,0,0,0,0,0,0,1,0,175"/>
    <m/>
    <m/>
    <m/>
    <m/>
  </r>
  <r>
    <n v="1563"/>
    <n v="43020"/>
    <s v="Low income"/>
    <n v="1028"/>
    <s v="High spender"/>
    <n v="2.3895862389586239E-2"/>
    <n v="1"/>
    <n v="0"/>
    <n v="79"/>
    <n v="45"/>
    <n v="7"/>
    <n v="99"/>
    <n v="4"/>
    <n v="25"/>
    <n v="43"/>
    <n v="3"/>
    <n v="4"/>
    <n v="1"/>
    <n v="4"/>
    <n v="6"/>
    <n v="0"/>
    <x v="0"/>
    <n v="0"/>
    <n v="0"/>
    <n v="0"/>
    <n v="0"/>
    <n v="0"/>
    <n v="50"/>
    <s v="36-50"/>
    <n v="2370"/>
    <n v="0"/>
    <n v="0"/>
    <n v="1"/>
    <n v="0"/>
    <n v="0"/>
    <n v="0"/>
    <n v="1"/>
    <n v="0"/>
    <n v="0"/>
    <n v="137"/>
    <d v="2016-04-19T00:00:00"/>
    <n v="4"/>
    <s v="April"/>
    <n v="1"/>
    <s v="1563,43020,Low income,1028,High spender,0.0238958623895862,1,0,79,45,7,99,4,25,43,3,4,1,4,6,0,0,0,0,0,0,0,50,36-50,2370,0,0,1,0,0,0,1,0,0,137"/>
    <m/>
    <m/>
    <m/>
    <m/>
  </r>
  <r>
    <n v="1501"/>
    <n v="54690"/>
    <s v="High income"/>
    <n v="597"/>
    <s v="High spender"/>
    <n v="1.0916072408118486E-2"/>
    <n v="1"/>
    <n v="1"/>
    <n v="76"/>
    <n v="111"/>
    <n v="16"/>
    <n v="37"/>
    <n v="7"/>
    <n v="9"/>
    <n v="18"/>
    <n v="3"/>
    <n v="3"/>
    <n v="1"/>
    <n v="5"/>
    <n v="3"/>
    <n v="0"/>
    <x v="0"/>
    <n v="0"/>
    <n v="0"/>
    <n v="0"/>
    <n v="0"/>
    <n v="0"/>
    <n v="49"/>
    <s v="36-50"/>
    <n v="2393"/>
    <n v="0"/>
    <n v="1"/>
    <n v="0"/>
    <n v="0"/>
    <n v="0"/>
    <n v="1"/>
    <n v="0"/>
    <n v="0"/>
    <n v="0"/>
    <n v="162"/>
    <d v="2016-03-27T00:00:00"/>
    <n v="3"/>
    <s v="March"/>
    <n v="1"/>
    <s v="1501,54690,High income,597,High spender,0.0109160724081185,1,1,76,111,16,37,7,9,18,3,3,1,5,3,0,0,0,0,0,0,0,49,36-50,2393,0,1,0,0,0,1,0,0,0,162"/>
    <m/>
    <m/>
    <m/>
    <m/>
  </r>
  <r>
    <n v="1342"/>
    <n v="49096"/>
    <s v="Low income"/>
    <n v="548"/>
    <s v="Low spender"/>
    <n v="1.1161805442398566E-2"/>
    <n v="1"/>
    <n v="1"/>
    <n v="15"/>
    <n v="144"/>
    <n v="1"/>
    <n v="32"/>
    <n v="2"/>
    <n v="1"/>
    <n v="7"/>
    <n v="4"/>
    <n v="4"/>
    <n v="1"/>
    <n v="4"/>
    <n v="7"/>
    <n v="0"/>
    <x v="0"/>
    <n v="0"/>
    <n v="0"/>
    <n v="0"/>
    <n v="0"/>
    <n v="0"/>
    <n v="56"/>
    <s v="50-65"/>
    <n v="2437"/>
    <n v="0"/>
    <n v="1"/>
    <n v="0"/>
    <n v="0"/>
    <n v="0"/>
    <n v="0"/>
    <n v="1"/>
    <n v="0"/>
    <n v="0"/>
    <n v="173"/>
    <d v="2016-02-12T00:00:00"/>
    <n v="2"/>
    <s v="February"/>
    <n v="1"/>
    <s v="1342,49096,Low income,548,Low spender,0.0111618054423986,1,1,15,144,1,32,2,1,7,4,4,1,4,7,0,0,0,0,0,0,0,56,50-65,2437,0,1,0,0,0,0,1,0,0,173"/>
    <m/>
    <m/>
    <m/>
    <m/>
  </r>
  <r>
    <n v="1803"/>
    <n v="51315"/>
    <s v="Low income"/>
    <n v="1281"/>
    <s v="High spender"/>
    <n v="2.4963460976322713E-2"/>
    <n v="0"/>
    <n v="0"/>
    <n v="45"/>
    <n v="68"/>
    <n v="28"/>
    <n v="39"/>
    <n v="16"/>
    <n v="30"/>
    <n v="41"/>
    <n v="1"/>
    <n v="2"/>
    <n v="2"/>
    <n v="5"/>
    <n v="2"/>
    <n v="0"/>
    <x v="0"/>
    <n v="0"/>
    <n v="0"/>
    <n v="0"/>
    <n v="0"/>
    <n v="0"/>
    <n v="72"/>
    <s v="66+"/>
    <n v="2285"/>
    <n v="0"/>
    <n v="0"/>
    <n v="0"/>
    <n v="1"/>
    <n v="0"/>
    <n v="0"/>
    <n v="1"/>
    <n v="0"/>
    <n v="0"/>
    <n v="140"/>
    <d v="2016-07-13T00:00:00"/>
    <n v="7"/>
    <s v="July"/>
    <n v="1"/>
    <s v="1803,51315,Low income,1281,High spender,0.0249634609763227,0,0,45,68,28,39,16,30,41,1,2,2,5,2,0,0,0,0,0,0,0,72,66+,2285,0,0,0,1,0,0,1,0,0,140"/>
    <m/>
    <m/>
    <m/>
    <m/>
  </r>
  <r>
    <n v="1655"/>
    <n v="51412"/>
    <s v="Low income"/>
    <n v="1254"/>
    <s v="High spender"/>
    <n v="2.4391192717653467E-2"/>
    <n v="0"/>
    <n v="1"/>
    <n v="42"/>
    <n v="140"/>
    <n v="3"/>
    <n v="29"/>
    <n v="4"/>
    <n v="5"/>
    <n v="14"/>
    <n v="2"/>
    <n v="3"/>
    <n v="2"/>
    <n v="4"/>
    <n v="4"/>
    <n v="0"/>
    <x v="0"/>
    <n v="0"/>
    <n v="0"/>
    <n v="0"/>
    <n v="0"/>
    <n v="0"/>
    <n v="62"/>
    <s v="50-65"/>
    <n v="2339"/>
    <n v="0"/>
    <n v="1"/>
    <n v="0"/>
    <n v="0"/>
    <n v="0"/>
    <n v="0"/>
    <n v="0"/>
    <n v="1"/>
    <n v="0"/>
    <n v="167"/>
    <d v="2016-05-20T00:00:00"/>
    <n v="5"/>
    <s v="May"/>
    <n v="1"/>
    <s v="1655,51412,Low income,1254,High spender,0.0243911927176535,0,1,42,140,3,29,4,5,14,2,3,2,4,4,0,0,0,0,0,0,0,62,50-65,2339,0,1,0,0,0,0,0,1,0,167"/>
    <m/>
    <m/>
    <m/>
    <m/>
  </r>
  <r>
    <n v="1469"/>
    <n v="41020"/>
    <s v="Low income"/>
    <n v="835"/>
    <s v="High spender"/>
    <n v="2.0355923939541685E-2"/>
    <n v="0"/>
    <n v="0"/>
    <n v="68"/>
    <n v="112"/>
    <n v="1"/>
    <n v="54"/>
    <n v="7"/>
    <n v="7"/>
    <n v="36"/>
    <n v="1"/>
    <n v="3"/>
    <n v="2"/>
    <n v="4"/>
    <n v="3"/>
    <n v="0"/>
    <x v="0"/>
    <n v="0"/>
    <n v="0"/>
    <n v="0"/>
    <n v="0"/>
    <n v="0"/>
    <n v="33"/>
    <s v="24-35"/>
    <n v="2403"/>
    <n v="0"/>
    <n v="0"/>
    <n v="1"/>
    <n v="0"/>
    <n v="0"/>
    <n v="0"/>
    <n v="0"/>
    <n v="1"/>
    <n v="0"/>
    <n v="145"/>
    <d v="2016-03-17T00:00:00"/>
    <n v="3"/>
    <s v="March"/>
    <n v="1"/>
    <s v="1469,41020,Low income,835,High spender,0.0203559239395417,0,0,68,112,1,54,7,7,36,1,3,2,4,3,0,0,0,0,0,0,0,33,24-35,2403,0,0,1,0,0,0,0,1,0,145"/>
    <m/>
    <m/>
    <m/>
    <m/>
  </r>
  <r>
    <n v="1447"/>
    <n v="49980"/>
    <s v="Low income"/>
    <n v="714"/>
    <s v="High spender"/>
    <n v="1.4285714285714285E-2"/>
    <n v="0"/>
    <n v="1"/>
    <n v="79"/>
    <n v="104"/>
    <n v="1"/>
    <n v="54"/>
    <n v="13"/>
    <n v="9"/>
    <n v="14"/>
    <n v="2"/>
    <n v="3"/>
    <n v="1"/>
    <n v="5"/>
    <n v="5"/>
    <n v="0"/>
    <x v="0"/>
    <n v="0"/>
    <n v="0"/>
    <n v="0"/>
    <n v="0"/>
    <n v="0"/>
    <n v="57"/>
    <s v="50-65"/>
    <n v="2408"/>
    <n v="0"/>
    <n v="0"/>
    <n v="1"/>
    <n v="0"/>
    <n v="0"/>
    <n v="0"/>
    <n v="1"/>
    <n v="0"/>
    <n v="0"/>
    <n v="167"/>
    <d v="2016-03-12T00:00:00"/>
    <n v="3"/>
    <s v="March"/>
    <n v="1"/>
    <s v="1447,49980,Low income,714,High spender,0.0142857142857143,0,1,79,104,1,54,13,9,14,2,3,1,5,5,0,0,0,0,0,0,0,57,50-65,2408,0,0,1,0,0,0,1,0,0,167"/>
    <m/>
    <m/>
    <m/>
    <m/>
  </r>
  <r>
    <n v="263"/>
    <n v="35893"/>
    <s v="Low income"/>
    <n v="151"/>
    <s v="Low spender"/>
    <n v="4.2069484300559998E-3"/>
    <n v="1"/>
    <n v="1"/>
    <n v="80"/>
    <n v="158"/>
    <n v="0"/>
    <n v="23"/>
    <n v="0"/>
    <n v="0"/>
    <n v="18"/>
    <n v="6"/>
    <n v="3"/>
    <n v="1"/>
    <n v="5"/>
    <n v="8"/>
    <n v="0"/>
    <x v="0"/>
    <n v="0"/>
    <n v="0"/>
    <n v="0"/>
    <n v="0"/>
    <n v="0"/>
    <n v="52"/>
    <s v="50-65"/>
    <n v="2781"/>
    <n v="0"/>
    <n v="0"/>
    <n v="1"/>
    <n v="0"/>
    <n v="0"/>
    <n v="0"/>
    <n v="1"/>
    <n v="0"/>
    <n v="0"/>
    <n v="163"/>
    <d v="2015-03-05T00:00:00"/>
    <n v="3"/>
    <s v="March"/>
    <n v="1"/>
    <s v="263,35893,Low income,151,Low spender,0.004206948430056,1,1,80,158,0,23,0,0,18,6,3,1,5,8,0,0,0,0,0,0,0,52,50-65,2781,0,0,1,0,0,0,1,0,0,163"/>
    <m/>
    <m/>
    <m/>
    <m/>
  </r>
  <r>
    <n v="1637"/>
    <n v="41335"/>
    <s v="Low income"/>
    <n v="444"/>
    <s v="Low spender"/>
    <n v="1.0741502358775856E-2"/>
    <n v="1"/>
    <n v="0"/>
    <n v="24"/>
    <n v="112"/>
    <n v="19"/>
    <n v="21"/>
    <n v="16"/>
    <n v="14"/>
    <n v="5"/>
    <n v="3"/>
    <n v="4"/>
    <n v="1"/>
    <n v="4"/>
    <n v="7"/>
    <n v="0"/>
    <x v="0"/>
    <n v="0"/>
    <n v="0"/>
    <n v="0"/>
    <n v="0"/>
    <n v="0"/>
    <n v="52"/>
    <s v="50-65"/>
    <n v="2344"/>
    <n v="1"/>
    <n v="0"/>
    <n v="0"/>
    <n v="0"/>
    <n v="0"/>
    <n v="0"/>
    <n v="0"/>
    <n v="1"/>
    <n v="0"/>
    <n v="177"/>
    <d v="2016-05-15T00:00:00"/>
    <n v="5"/>
    <s v="May"/>
    <n v="1"/>
    <s v="1637,41335,Low income,444,Low spender,0.0107415023587759,1,0,24,112,19,21,16,14,5,3,4,1,4,7,0,0,0,0,0,0,0,52,50-65,2344,1,0,0,0,0,0,0,1,0,177"/>
    <m/>
    <m/>
    <m/>
    <m/>
  </r>
  <r>
    <n v="1397"/>
    <n v="42618"/>
    <s v="Low income"/>
    <n v="543"/>
    <s v="Low spender"/>
    <n v="1.2741095311840067E-2"/>
    <n v="1"/>
    <n v="0"/>
    <n v="92"/>
    <n v="76"/>
    <n v="14"/>
    <n v="74"/>
    <n v="13"/>
    <n v="5"/>
    <n v="10"/>
    <n v="2"/>
    <n v="5"/>
    <n v="0"/>
    <n v="4"/>
    <n v="8"/>
    <n v="0"/>
    <x v="0"/>
    <n v="0"/>
    <n v="0"/>
    <n v="0"/>
    <n v="0"/>
    <n v="0"/>
    <n v="48"/>
    <s v="36-50"/>
    <n v="2422"/>
    <n v="1"/>
    <n v="0"/>
    <n v="0"/>
    <n v="0"/>
    <n v="0"/>
    <n v="0"/>
    <n v="0"/>
    <n v="1"/>
    <n v="0"/>
    <n v="172"/>
    <d v="2016-02-27T00:00:00"/>
    <n v="2"/>
    <s v="February"/>
    <n v="1"/>
    <s v="1397,42618,Low income,543,Low spender,0.0127410953118401,1,0,92,76,14,74,13,5,10,2,5,0,4,8,0,0,0,0,0,0,0,48,36-50,2422,1,0,0,0,0,0,0,1,0,172"/>
    <m/>
    <m/>
    <m/>
    <m/>
  </r>
  <r>
    <n v="1279"/>
    <n v="44392"/>
    <s v="Low income"/>
    <n v="542"/>
    <s v="Low spender"/>
    <n v="1.2209407100378447E-2"/>
    <n v="1"/>
    <n v="1"/>
    <n v="71"/>
    <n v="87"/>
    <n v="5"/>
    <n v="71"/>
    <n v="7"/>
    <n v="12"/>
    <n v="29"/>
    <n v="5"/>
    <n v="4"/>
    <n v="1"/>
    <n v="4"/>
    <n v="7"/>
    <n v="0"/>
    <x v="0"/>
    <n v="0"/>
    <n v="0"/>
    <n v="0"/>
    <n v="0"/>
    <n v="0"/>
    <n v="46"/>
    <s v="36-50"/>
    <n v="2456"/>
    <n v="0"/>
    <n v="0"/>
    <n v="0"/>
    <n v="1"/>
    <n v="0"/>
    <n v="0"/>
    <n v="1"/>
    <n v="0"/>
    <n v="0"/>
    <n v="153"/>
    <d v="2016-01-24T00:00:00"/>
    <n v="1"/>
    <s v="January"/>
    <n v="1"/>
    <s v="1279,44392,Low income,542,Low spender,0.0122094071003784,1,1,71,87,5,71,7,12,29,5,4,1,4,7,0,0,0,0,0,0,0,46,36-50,2456,0,0,0,1,0,0,1,0,0,153"/>
    <m/>
    <m/>
    <m/>
    <m/>
  </r>
  <r>
    <n v="1228"/>
    <n v="45579"/>
    <s v="Low income"/>
    <n v="48"/>
    <s v="Low spender"/>
    <n v="1.053116566839992E-3"/>
    <n v="0"/>
    <n v="1"/>
    <n v="10"/>
    <n v="145"/>
    <n v="1"/>
    <n v="33"/>
    <n v="2"/>
    <n v="1"/>
    <n v="1"/>
    <n v="1"/>
    <n v="4"/>
    <n v="1"/>
    <n v="4"/>
    <n v="6"/>
    <n v="0"/>
    <x v="0"/>
    <n v="0"/>
    <n v="0"/>
    <n v="0"/>
    <n v="0"/>
    <n v="0"/>
    <n v="72"/>
    <s v="66+"/>
    <n v="2472"/>
    <n v="0"/>
    <n v="1"/>
    <n v="0"/>
    <n v="0"/>
    <n v="0"/>
    <n v="0"/>
    <n v="0"/>
    <n v="0"/>
    <n v="1"/>
    <n v="181"/>
    <d v="2016-01-08T00:00:00"/>
    <n v="1"/>
    <s v="January"/>
    <n v="1"/>
    <s v="1228,45579,Low income,48,Low spender,0.00105311656683999,0,1,10,145,1,33,2,1,1,1,4,1,4,6,0,0,0,0,0,0,0,72,66+,2472,0,1,0,0,0,0,0,0,1,181"/>
    <m/>
    <m/>
    <m/>
    <m/>
  </r>
  <r>
    <n v="651"/>
    <n v="44421"/>
    <s v="Low income"/>
    <n v="1144"/>
    <s v="High spender"/>
    <n v="2.5753585016095992E-2"/>
    <n v="1"/>
    <n v="1"/>
    <n v="53"/>
    <n v="110"/>
    <n v="5"/>
    <n v="59"/>
    <n v="7"/>
    <n v="1"/>
    <n v="7"/>
    <n v="5"/>
    <n v="5"/>
    <n v="0"/>
    <n v="4"/>
    <n v="8"/>
    <n v="0"/>
    <x v="0"/>
    <n v="0"/>
    <n v="0"/>
    <n v="0"/>
    <n v="0"/>
    <n v="0"/>
    <n v="49"/>
    <s v="36-50"/>
    <n v="2658"/>
    <n v="1"/>
    <n v="0"/>
    <n v="0"/>
    <n v="0"/>
    <n v="0"/>
    <n v="0"/>
    <n v="1"/>
    <n v="0"/>
    <n v="0"/>
    <n v="175"/>
    <d v="2015-07-06T00:00:00"/>
    <n v="7"/>
    <s v="July"/>
    <n v="1"/>
    <s v="651,44421,Low income,1144,High spender,0.025753585016096,1,1,53,110,5,59,7,1,7,5,5,0,4,8,0,0,0,0,0,0,0,49,36-50,2658,1,0,0,0,0,0,1,0,0,175"/>
    <m/>
    <m/>
    <m/>
    <m/>
  </r>
  <r>
    <n v="506"/>
    <n v="30732"/>
    <s v="Low income"/>
    <n v="66"/>
    <s v="Low spender"/>
    <n v="2.1475985942991018E-3"/>
    <n v="1"/>
    <n v="0"/>
    <n v="44"/>
    <n v="155"/>
    <n v="1"/>
    <n v="25"/>
    <n v="0"/>
    <n v="1"/>
    <n v="3"/>
    <n v="4"/>
    <n v="4"/>
    <n v="1"/>
    <n v="4"/>
    <n v="8"/>
    <n v="0"/>
    <x v="0"/>
    <n v="0"/>
    <n v="0"/>
    <n v="0"/>
    <n v="0"/>
    <n v="0"/>
    <n v="40"/>
    <s v="36-50"/>
    <n v="2699"/>
    <n v="0"/>
    <n v="1"/>
    <n v="0"/>
    <n v="0"/>
    <n v="0"/>
    <n v="0"/>
    <n v="0"/>
    <n v="0"/>
    <n v="1"/>
    <n v="179"/>
    <d v="2015-05-26T00:00:00"/>
    <n v="5"/>
    <s v="May"/>
    <n v="1"/>
    <s v="506,30732,Low income,66,Low spender,0.0021475985942991,1,0,44,155,1,25,0,1,3,4,4,1,4,8,0,0,0,0,0,0,0,40,36-50,2699,0,1,0,0,0,0,0,0,1,179"/>
    <m/>
    <m/>
    <m/>
    <m/>
  </r>
  <r>
    <n v="20"/>
    <n v="43638"/>
    <s v="Low income"/>
    <n v="32"/>
    <s v="Low spender"/>
    <n v="7.3330583436454465E-4"/>
    <n v="0"/>
    <n v="1"/>
    <n v="37"/>
    <n v="63"/>
    <n v="10"/>
    <n v="83"/>
    <n v="7"/>
    <n v="19"/>
    <n v="19"/>
    <n v="2"/>
    <n v="4"/>
    <n v="1"/>
    <n v="4"/>
    <n v="7"/>
    <n v="0"/>
    <x v="0"/>
    <n v="0"/>
    <n v="0"/>
    <n v="0"/>
    <n v="0"/>
    <n v="0"/>
    <n v="51"/>
    <s v="50-65"/>
    <n v="2851"/>
    <n v="0"/>
    <n v="0"/>
    <n v="0"/>
    <n v="0"/>
    <n v="1"/>
    <n v="0"/>
    <n v="1"/>
    <n v="0"/>
    <n v="0"/>
    <n v="163"/>
    <d v="2014-12-25T00:00:00"/>
    <n v="12"/>
    <s v="December"/>
    <n v="1"/>
    <s v="20,43638,Low income,32,Low spender,0.000733305834364545,0,1,37,63,10,83,7,19,19,2,4,1,4,7,0,0,0,0,0,0,0,51,50-65,2851,0,0,0,0,1,0,1,0,0,163"/>
    <m/>
    <m/>
    <m/>
    <m/>
  </r>
  <r>
    <n v="1214"/>
    <n v="54137"/>
    <s v="High income"/>
    <n v="542"/>
    <s v="Low spender"/>
    <n v="1.0011637142804366E-2"/>
    <n v="0"/>
    <n v="1"/>
    <n v="46"/>
    <n v="171"/>
    <n v="0"/>
    <n v="11"/>
    <n v="0"/>
    <n v="1"/>
    <n v="20"/>
    <n v="2"/>
    <n v="4"/>
    <n v="1"/>
    <n v="4"/>
    <n v="6"/>
    <n v="0"/>
    <x v="0"/>
    <n v="0"/>
    <n v="0"/>
    <n v="0"/>
    <n v="0"/>
    <n v="0"/>
    <n v="50"/>
    <s v="36-50"/>
    <n v="2476"/>
    <n v="1"/>
    <n v="0"/>
    <n v="0"/>
    <n v="0"/>
    <n v="0"/>
    <n v="0"/>
    <n v="1"/>
    <n v="0"/>
    <n v="0"/>
    <n v="163"/>
    <d v="2016-01-04T00:00:00"/>
    <n v="1"/>
    <s v="January"/>
    <n v="1"/>
    <s v="1214,54137,High income,542,Low spender,0.0100116371428044,0,1,46,171,0,11,0,1,20,2,4,1,4,6,0,0,0,0,0,0,0,50,36-50,2476,1,0,0,0,0,0,1,0,0,163"/>
    <m/>
    <m/>
    <m/>
    <m/>
  </r>
  <r>
    <n v="874"/>
    <n v="48726"/>
    <s v="Low income"/>
    <n v="532"/>
    <s v="Low spender"/>
    <n v="1.0918195624512581E-2"/>
    <n v="0"/>
    <n v="1"/>
    <n v="90"/>
    <n v="138"/>
    <n v="3"/>
    <n v="38"/>
    <n v="4"/>
    <n v="0"/>
    <n v="59"/>
    <n v="3"/>
    <n v="3"/>
    <n v="2"/>
    <n v="4"/>
    <n v="6"/>
    <n v="0"/>
    <x v="0"/>
    <n v="0"/>
    <n v="0"/>
    <n v="0"/>
    <n v="0"/>
    <n v="0"/>
    <n v="65"/>
    <s v="50-65"/>
    <n v="2587"/>
    <n v="0"/>
    <n v="1"/>
    <n v="0"/>
    <n v="0"/>
    <n v="0"/>
    <n v="0"/>
    <n v="1"/>
    <n v="0"/>
    <n v="0"/>
    <n v="124"/>
    <d v="2015-09-15T00:00:00"/>
    <n v="9"/>
    <s v="September"/>
    <n v="1"/>
    <s v="874,48726,Low income,532,Low spender,0.0109181956245126,0,1,90,138,3,38,4,0,59,3,3,2,4,6,0,0,0,0,0,0,0,65,50-65,2587,0,1,0,0,0,0,1,0,0,124"/>
    <m/>
    <m/>
    <m/>
    <m/>
  </r>
  <r>
    <n v="2055"/>
    <n v="51650"/>
    <s v="Low income"/>
    <n v="1029"/>
    <s v="High spender"/>
    <n v="1.9922555663117136E-2"/>
    <n v="0"/>
    <n v="1"/>
    <n v="81"/>
    <n v="152"/>
    <n v="3"/>
    <n v="22"/>
    <n v="2"/>
    <n v="5"/>
    <n v="7"/>
    <n v="1"/>
    <n v="4"/>
    <n v="1"/>
    <n v="4"/>
    <n v="5"/>
    <n v="0"/>
    <x v="0"/>
    <n v="0"/>
    <n v="0"/>
    <n v="0"/>
    <n v="0"/>
    <n v="0"/>
    <n v="44"/>
    <s v="36-50"/>
    <n v="2208"/>
    <n v="0"/>
    <n v="1"/>
    <n v="0"/>
    <n v="0"/>
    <n v="0"/>
    <n v="0"/>
    <n v="0"/>
    <n v="0"/>
    <n v="1"/>
    <n v="177"/>
    <d v="2016-09-28T00:00:00"/>
    <n v="9"/>
    <s v="September"/>
    <n v="1"/>
    <s v="2055,51650,Low income,1029,High spender,0.0199225556631171,0,1,81,152,3,22,2,5,7,1,4,1,4,5,0,0,0,0,0,0,0,44,36-50,2208,0,1,0,0,0,0,0,0,1,177"/>
    <m/>
    <m/>
    <m/>
    <m/>
  </r>
  <r>
    <n v="2037"/>
    <n v="46390"/>
    <s v="Low income"/>
    <n v="32"/>
    <s v="Low spender"/>
    <n v="6.898038370338435E-4"/>
    <n v="0"/>
    <n v="1"/>
    <n v="56"/>
    <n v="95"/>
    <n v="14"/>
    <n v="64"/>
    <n v="2"/>
    <n v="9"/>
    <n v="38"/>
    <n v="1"/>
    <n v="4"/>
    <n v="2"/>
    <n v="3"/>
    <n v="7"/>
    <n v="0"/>
    <x v="0"/>
    <n v="0"/>
    <n v="0"/>
    <n v="0"/>
    <n v="0"/>
    <n v="0"/>
    <n v="65"/>
    <s v="50-65"/>
    <n v="2214"/>
    <n v="1"/>
    <n v="0"/>
    <n v="0"/>
    <n v="0"/>
    <n v="0"/>
    <n v="0"/>
    <n v="0"/>
    <n v="1"/>
    <n v="0"/>
    <n v="146"/>
    <d v="2016-09-22T00:00:00"/>
    <n v="9"/>
    <s v="September"/>
    <n v="1"/>
    <s v="2037,46390,Low income,32,Low spender,0.000689803837033844,0,1,56,95,14,64,2,9,38,1,4,2,3,7,0,0,0,0,0,0,0,65,50-65,2214,1,0,0,0,0,0,0,1,0,146"/>
    <m/>
    <m/>
    <m/>
    <m/>
  </r>
  <r>
    <n v="1925"/>
    <n v="46854"/>
    <s v="Low income"/>
    <n v="361"/>
    <s v="Low spender"/>
    <n v="7.7047850770478512E-3"/>
    <n v="1"/>
    <n v="1"/>
    <n v="81"/>
    <n v="96"/>
    <n v="1"/>
    <n v="79"/>
    <n v="7"/>
    <n v="1"/>
    <n v="79"/>
    <n v="6"/>
    <n v="5"/>
    <n v="1"/>
    <n v="3"/>
    <n v="8"/>
    <n v="0"/>
    <x v="0"/>
    <n v="1"/>
    <n v="0"/>
    <n v="0"/>
    <n v="0"/>
    <n v="1"/>
    <n v="47"/>
    <s v="36-50"/>
    <n v="2249"/>
    <n v="0"/>
    <n v="0"/>
    <n v="1"/>
    <n v="0"/>
    <n v="0"/>
    <n v="0"/>
    <n v="0"/>
    <n v="0"/>
    <n v="1"/>
    <n v="105"/>
    <d v="2016-08-18T00:00:00"/>
    <n v="8"/>
    <s v="August"/>
    <n v="1"/>
    <s v="1925,46854,Low income,361,Low spender,0.00770478507704785,1,1,81,96,1,79,7,1,79,6,5,1,3,8,0,0,1,0,0,0,1,47,36-50,2249,0,0,1,0,0,0,0,0,1,105"/>
    <m/>
    <m/>
    <m/>
    <m/>
  </r>
  <r>
    <n v="737"/>
    <n v="44911"/>
    <s v="Low income"/>
    <n v="537"/>
    <s v="Low spender"/>
    <n v="1.1956981585803033E-2"/>
    <n v="0"/>
    <n v="1"/>
    <n v="11"/>
    <n v="159"/>
    <n v="0"/>
    <n v="22"/>
    <n v="2"/>
    <n v="1"/>
    <n v="31"/>
    <n v="3"/>
    <n v="4"/>
    <n v="1"/>
    <n v="4"/>
    <n v="7"/>
    <n v="0"/>
    <x v="0"/>
    <n v="0"/>
    <n v="0"/>
    <n v="0"/>
    <n v="0"/>
    <n v="0"/>
    <n v="61"/>
    <s v="50-65"/>
    <n v="2630"/>
    <n v="0"/>
    <n v="0"/>
    <n v="0"/>
    <n v="1"/>
    <n v="0"/>
    <n v="0"/>
    <n v="1"/>
    <n v="0"/>
    <n v="0"/>
    <n v="153"/>
    <d v="2015-08-03T00:00:00"/>
    <n v="8"/>
    <s v="August"/>
    <n v="1"/>
    <s v="737,44911,Low income,537,Low spender,0.011956981585803,0,1,11,159,0,22,2,1,31,3,4,1,4,7,0,0,0,0,0,0,0,61,50-65,2630,0,0,0,1,0,0,1,0,0,153"/>
    <m/>
    <m/>
    <m/>
    <m/>
  </r>
  <r>
    <n v="659"/>
    <n v="46053"/>
    <s v="Low income"/>
    <n v="540"/>
    <s v="Low spender"/>
    <n v="1.172562048075044E-2"/>
    <n v="1"/>
    <n v="0"/>
    <n v="46"/>
    <n v="56"/>
    <n v="10"/>
    <n v="92"/>
    <n v="19"/>
    <n v="7"/>
    <n v="25"/>
    <n v="3"/>
    <n v="3"/>
    <n v="2"/>
    <n v="4"/>
    <n v="5"/>
    <n v="0"/>
    <x v="0"/>
    <n v="0"/>
    <n v="0"/>
    <n v="0"/>
    <n v="0"/>
    <n v="0"/>
    <n v="48"/>
    <s v="36-50"/>
    <n v="2656"/>
    <n v="0"/>
    <n v="0"/>
    <n v="0"/>
    <n v="1"/>
    <n v="0"/>
    <n v="0"/>
    <n v="1"/>
    <n v="0"/>
    <n v="0"/>
    <n v="159"/>
    <d v="2015-07-08T00:00:00"/>
    <n v="7"/>
    <s v="July"/>
    <n v="1"/>
    <s v="659,46053,Low income,540,Low spender,0.0117256204807504,1,0,46,56,10,92,19,7,25,3,3,2,4,5,0,0,0,0,0,0,0,48,36-50,2656,0,0,0,1,0,0,1,0,0,159"/>
    <m/>
    <m/>
    <m/>
    <m/>
  </r>
  <r>
    <n v="1884"/>
    <n v="48186"/>
    <s v="Low income"/>
    <n v="342"/>
    <s v="Low spender"/>
    <n v="7.097497198356369E-3"/>
    <n v="1"/>
    <n v="0"/>
    <n v="39"/>
    <n v="97"/>
    <n v="3"/>
    <n v="66"/>
    <n v="12"/>
    <n v="7"/>
    <n v="34"/>
    <n v="3"/>
    <n v="4"/>
    <n v="1"/>
    <n v="4"/>
    <n v="7"/>
    <n v="0"/>
    <x v="0"/>
    <n v="0"/>
    <n v="0"/>
    <n v="0"/>
    <n v="0"/>
    <n v="0"/>
    <n v="46"/>
    <s v="36-50"/>
    <n v="2260"/>
    <n v="0"/>
    <n v="0"/>
    <n v="0"/>
    <n v="1"/>
    <n v="0"/>
    <n v="0"/>
    <n v="1"/>
    <n v="0"/>
    <n v="0"/>
    <n v="151"/>
    <d v="2016-08-07T00:00:00"/>
    <n v="8"/>
    <s v="August"/>
    <n v="1"/>
    <s v="1884,48186,Low income,342,Low spender,0.00709749719835637,1,0,39,97,3,66,12,7,34,3,4,1,4,7,0,0,0,0,0,0,0,46,36-50,2260,0,0,0,1,0,0,1,0,0,151"/>
    <m/>
    <m/>
    <m/>
    <m/>
  </r>
  <r>
    <n v="967"/>
    <n v="39665"/>
    <s v="Low income"/>
    <n v="1601"/>
    <s v="High spender"/>
    <n v="4.0363040463885037E-2"/>
    <n v="1"/>
    <n v="0"/>
    <n v="97"/>
    <n v="127"/>
    <n v="1"/>
    <n v="56"/>
    <n v="0"/>
    <n v="1"/>
    <n v="31"/>
    <n v="3"/>
    <n v="4"/>
    <n v="2"/>
    <n v="3"/>
    <n v="7"/>
    <n v="0"/>
    <x v="0"/>
    <n v="1"/>
    <n v="0"/>
    <n v="0"/>
    <n v="0"/>
    <n v="0"/>
    <n v="39"/>
    <s v="36-50"/>
    <n v="2559"/>
    <n v="0"/>
    <n v="0"/>
    <n v="0"/>
    <n v="1"/>
    <n v="0"/>
    <n v="0"/>
    <n v="0"/>
    <n v="0"/>
    <n v="1"/>
    <n v="154"/>
    <d v="2015-10-13T00:00:00"/>
    <n v="10"/>
    <s v="October"/>
    <n v="1"/>
    <s v="967,39665,Low income,1601,High spender,0.040363040463885,1,0,97,127,1,56,0,1,31,3,4,2,3,7,0,0,1,0,0,0,0,39,36-50,2559,0,0,0,1,0,0,0,0,1,154"/>
    <m/>
    <m/>
    <m/>
    <m/>
  </r>
  <r>
    <n v="845"/>
    <n v="51012"/>
    <s v="Low income"/>
    <n v="32"/>
    <s v="Low spender"/>
    <n v="6.2730337959695755E-4"/>
    <n v="0"/>
    <n v="0"/>
    <n v="86"/>
    <n v="102"/>
    <n v="9"/>
    <n v="63"/>
    <n v="2"/>
    <n v="9"/>
    <n v="24"/>
    <n v="1"/>
    <n v="4"/>
    <n v="1"/>
    <n v="4"/>
    <n v="6"/>
    <n v="0"/>
    <x v="0"/>
    <n v="0"/>
    <n v="0"/>
    <n v="0"/>
    <n v="0"/>
    <n v="0"/>
    <n v="74"/>
    <s v="66+"/>
    <n v="2596"/>
    <n v="0"/>
    <n v="1"/>
    <n v="0"/>
    <n v="0"/>
    <n v="0"/>
    <n v="0"/>
    <n v="0"/>
    <n v="0"/>
    <n v="1"/>
    <n v="161"/>
    <d v="2015-09-06T00:00:00"/>
    <n v="9"/>
    <s v="September"/>
    <n v="1"/>
    <s v="845,51012,Low income,32,Low spender,0.000627303379596958,0,0,86,102,9,63,2,9,24,1,4,1,4,6,0,0,0,0,0,0,0,74,66+,2596,0,1,0,0,0,0,0,0,1,161"/>
    <m/>
    <m/>
    <m/>
    <m/>
  </r>
  <r>
    <n v="189"/>
    <n v="26490"/>
    <s v="Low income"/>
    <n v="146"/>
    <s v="Low spender"/>
    <n v="5.5115137787844467E-3"/>
    <n v="0"/>
    <n v="0"/>
    <n v="92"/>
    <n v="45"/>
    <n v="47"/>
    <n v="52"/>
    <n v="21"/>
    <n v="20"/>
    <n v="25"/>
    <n v="2"/>
    <n v="3"/>
    <n v="1"/>
    <n v="5"/>
    <n v="6"/>
    <n v="0"/>
    <x v="0"/>
    <n v="0"/>
    <n v="0"/>
    <n v="0"/>
    <n v="0"/>
    <n v="0"/>
    <n v="62"/>
    <s v="50-65"/>
    <n v="2804"/>
    <n v="0"/>
    <n v="0"/>
    <n v="0"/>
    <n v="1"/>
    <n v="0"/>
    <n v="1"/>
    <n v="0"/>
    <n v="0"/>
    <n v="0"/>
    <n v="160"/>
    <d v="2015-02-10T00:00:00"/>
    <n v="2"/>
    <s v="February"/>
    <n v="1"/>
    <s v="189,26490,Low income,146,Low spender,0.00551151377878445,0,0,92,45,47,52,21,20,25,2,3,1,5,6,0,0,0,0,0,0,0,62,50-65,2804,0,0,0,1,0,1,0,0,0,160"/>
    <m/>
    <m/>
    <m/>
    <m/>
  </r>
  <r>
    <n v="1855"/>
    <n v="45921"/>
    <s v="Low income"/>
    <n v="1087"/>
    <s v="High spender"/>
    <n v="2.3671087302105789E-2"/>
    <n v="0"/>
    <n v="0"/>
    <n v="23"/>
    <n v="102"/>
    <n v="9"/>
    <n v="49"/>
    <n v="24"/>
    <n v="3"/>
    <n v="12"/>
    <n v="1"/>
    <n v="2"/>
    <n v="1"/>
    <n v="6"/>
    <n v="4"/>
    <n v="0"/>
    <x v="0"/>
    <n v="0"/>
    <n v="0"/>
    <n v="0"/>
    <n v="0"/>
    <n v="0"/>
    <n v="34"/>
    <s v="24-35"/>
    <n v="2270"/>
    <n v="0"/>
    <n v="1"/>
    <n v="0"/>
    <n v="0"/>
    <n v="0"/>
    <n v="0"/>
    <n v="0"/>
    <n v="0"/>
    <n v="1"/>
    <n v="175"/>
    <d v="2016-07-28T00:00:00"/>
    <n v="7"/>
    <s v="July"/>
    <n v="1"/>
    <s v="1855,45921,Low income,1087,High spender,0.0236710873021058,0,0,23,102,9,49,24,3,12,1,2,1,6,4,0,0,0,0,0,0,0,34,24-35,2270,0,1,0,0,0,0,0,0,1,175"/>
    <m/>
    <m/>
    <m/>
    <m/>
  </r>
  <r>
    <n v="1700"/>
    <n v="54178"/>
    <s v="High income"/>
    <n v="1117"/>
    <s v="High spender"/>
    <n v="2.0617224703754291E-2"/>
    <n v="0"/>
    <n v="1"/>
    <n v="79"/>
    <n v="135"/>
    <n v="9"/>
    <n v="39"/>
    <n v="4"/>
    <n v="0"/>
    <n v="7"/>
    <n v="1"/>
    <n v="2"/>
    <n v="2"/>
    <n v="5"/>
    <n v="2"/>
    <n v="0"/>
    <x v="0"/>
    <n v="0"/>
    <n v="0"/>
    <n v="0"/>
    <n v="0"/>
    <n v="0"/>
    <n v="53"/>
    <s v="50-65"/>
    <n v="2318"/>
    <n v="0"/>
    <n v="0"/>
    <n v="0"/>
    <n v="1"/>
    <n v="0"/>
    <n v="0"/>
    <n v="1"/>
    <n v="0"/>
    <n v="0"/>
    <n v="180"/>
    <d v="2016-06-10T00:00:00"/>
    <n v="6"/>
    <s v="June"/>
    <n v="1"/>
    <s v="1700,54178,High income,1117,High spender,0.0206172247037543,0,1,79,135,9,39,4,0,7,1,2,2,5,2,0,0,0,0,0,0,0,53,50-65,2318,0,0,0,1,0,0,1,0,0,180"/>
    <m/>
    <m/>
    <m/>
    <m/>
  </r>
  <r>
    <n v="1115"/>
    <n v="34074"/>
    <s v="Low income"/>
    <n v="38"/>
    <s v="Low spender"/>
    <n v="1.1152198156952516E-3"/>
    <n v="1"/>
    <n v="1"/>
    <n v="69"/>
    <n v="135"/>
    <n v="1"/>
    <n v="41"/>
    <n v="10"/>
    <n v="1"/>
    <n v="67"/>
    <n v="5"/>
    <n v="3"/>
    <n v="3"/>
    <n v="3"/>
    <n v="6"/>
    <n v="0"/>
    <x v="0"/>
    <n v="1"/>
    <n v="0"/>
    <n v="0"/>
    <n v="0"/>
    <n v="0"/>
    <n v="68"/>
    <s v="66+"/>
    <n v="2510"/>
    <n v="0"/>
    <n v="0"/>
    <n v="0"/>
    <n v="1"/>
    <n v="0"/>
    <n v="0"/>
    <n v="1"/>
    <n v="0"/>
    <n v="0"/>
    <n v="121"/>
    <d v="2015-12-01T00:00:00"/>
    <n v="12"/>
    <s v="December"/>
    <n v="1"/>
    <s v="1115,34074,Low income,38,Low spender,0.00111521981569525,1,1,69,135,1,41,10,1,67,5,3,3,3,6,0,0,1,0,0,0,0,68,66+,2510,0,0,0,1,0,0,1,0,0,121"/>
    <m/>
    <m/>
    <m/>
    <m/>
  </r>
  <r>
    <n v="453"/>
    <n v="28769"/>
    <s v="Low income"/>
    <n v="520"/>
    <s v="Low spender"/>
    <n v="1.8075011296882059E-2"/>
    <n v="1"/>
    <n v="0"/>
    <n v="76"/>
    <n v="41"/>
    <n v="5"/>
    <n v="129"/>
    <n v="10"/>
    <n v="3"/>
    <n v="3"/>
    <n v="3"/>
    <n v="4"/>
    <n v="1"/>
    <n v="4"/>
    <n v="9"/>
    <n v="0"/>
    <x v="0"/>
    <n v="0"/>
    <n v="0"/>
    <n v="0"/>
    <n v="0"/>
    <n v="0"/>
    <n v="43"/>
    <s v="36-50"/>
    <n v="2717"/>
    <n v="0"/>
    <n v="0"/>
    <n v="1"/>
    <n v="0"/>
    <n v="0"/>
    <n v="0"/>
    <n v="1"/>
    <n v="0"/>
    <n v="0"/>
    <n v="185"/>
    <d v="2015-05-08T00:00:00"/>
    <n v="5"/>
    <s v="May"/>
    <n v="1"/>
    <s v="453,28769,Low income,520,Low spender,0.0180750112968821,1,0,76,41,5,129,10,3,3,3,4,1,4,9,0,0,0,0,0,0,0,43,36-50,2717,0,0,1,0,0,0,1,0,0,185"/>
    <m/>
    <m/>
    <m/>
    <m/>
  </r>
  <r>
    <n v="936"/>
    <n v="34916"/>
    <s v="Low income"/>
    <n v="32"/>
    <s v="Low spender"/>
    <n v="9.1648527895520678E-4"/>
    <n v="2"/>
    <n v="0"/>
    <n v="89"/>
    <n v="51"/>
    <n v="23"/>
    <n v="82"/>
    <n v="33"/>
    <n v="0"/>
    <n v="42"/>
    <n v="4"/>
    <n v="5"/>
    <n v="1"/>
    <n v="3"/>
    <n v="9"/>
    <n v="0"/>
    <x v="0"/>
    <n v="0"/>
    <n v="0"/>
    <n v="0"/>
    <n v="0"/>
    <n v="0"/>
    <n v="52"/>
    <s v="50-65"/>
    <n v="2569"/>
    <n v="0"/>
    <n v="0"/>
    <n v="0"/>
    <n v="1"/>
    <n v="0"/>
    <n v="0"/>
    <n v="1"/>
    <n v="0"/>
    <n v="0"/>
    <n v="147"/>
    <d v="2015-10-03T00:00:00"/>
    <n v="10"/>
    <s v="October"/>
    <n v="1"/>
    <s v="936,34916,Low income,32,Low spender,0.000916485278955207,2,0,89,51,23,82,33,0,42,4,5,1,3,9,0,0,0,0,0,0,0,52,50-65,2569,0,0,0,1,0,0,1,0,0,147"/>
    <m/>
    <m/>
    <m/>
    <m/>
  </r>
  <r>
    <n v="1110"/>
    <n v="42315"/>
    <s v="Low income"/>
    <n v="35"/>
    <s v="Low spender"/>
    <n v="8.271298593879239E-4"/>
    <n v="0"/>
    <n v="1"/>
    <n v="90"/>
    <n v="67"/>
    <n v="15"/>
    <n v="80"/>
    <n v="17"/>
    <n v="11"/>
    <n v="80"/>
    <n v="3"/>
    <n v="1"/>
    <n v="4"/>
    <n v="4"/>
    <n v="3"/>
    <n v="0"/>
    <x v="0"/>
    <n v="0"/>
    <n v="0"/>
    <n v="0"/>
    <n v="0"/>
    <n v="0"/>
    <n v="62"/>
    <s v="50-65"/>
    <n v="2511"/>
    <n v="0"/>
    <n v="0"/>
    <n v="0"/>
    <n v="1"/>
    <n v="0"/>
    <n v="0"/>
    <n v="0"/>
    <n v="1"/>
    <n v="0"/>
    <n v="110"/>
    <d v="2015-11-30T00:00:00"/>
    <n v="11"/>
    <s v="November"/>
    <n v="1"/>
    <s v="1110,42315,Low income,35,Low spender,0.000827129859387924,0,1,90,67,15,80,17,11,80,3,1,4,4,3,0,0,0,0,0,0,0,62,50-65,2511,0,0,0,1,0,0,0,1,0,110"/>
    <m/>
    <m/>
    <m/>
    <m/>
  </r>
  <r>
    <n v="293"/>
    <n v="28457"/>
    <s v="Low income"/>
    <n v="13"/>
    <s v="Low spender"/>
    <n v="4.5682960255824577E-4"/>
    <n v="0"/>
    <n v="0"/>
    <n v="96"/>
    <n v="24"/>
    <n v="1"/>
    <n v="108"/>
    <n v="29"/>
    <n v="29"/>
    <n v="14"/>
    <n v="1"/>
    <n v="4"/>
    <n v="1"/>
    <n v="4"/>
    <n v="8"/>
    <n v="0"/>
    <x v="0"/>
    <n v="0"/>
    <n v="0"/>
    <n v="0"/>
    <n v="0"/>
    <n v="0"/>
    <n v="68"/>
    <s v="66+"/>
    <n v="2768"/>
    <n v="0"/>
    <n v="0"/>
    <n v="0"/>
    <n v="0"/>
    <n v="1"/>
    <n v="1"/>
    <n v="0"/>
    <n v="0"/>
    <n v="0"/>
    <n v="177"/>
    <d v="2015-03-18T00:00:00"/>
    <n v="3"/>
    <s v="March"/>
    <n v="1"/>
    <s v="293,28457,Low income,13,Low spender,0.000456829602558246,0,0,96,24,1,108,29,29,14,1,4,1,4,8,0,0,0,0,0,0,0,68,66+,2768,0,0,0,0,1,1,0,0,0,177"/>
    <m/>
    <m/>
    <m/>
    <m/>
  </r>
  <r>
    <n v="581"/>
    <n v="54414"/>
    <s v="High income"/>
    <n v="17"/>
    <s v="Low spender"/>
    <n v="3.124195978975999E-4"/>
    <n v="1"/>
    <n v="1"/>
    <n v="49"/>
    <n v="109"/>
    <n v="18"/>
    <n v="16"/>
    <n v="24"/>
    <n v="26"/>
    <n v="18"/>
    <n v="4"/>
    <n v="3"/>
    <n v="1"/>
    <n v="5"/>
    <n v="4"/>
    <n v="0"/>
    <x v="0"/>
    <n v="0"/>
    <n v="0"/>
    <n v="0"/>
    <n v="0"/>
    <n v="0"/>
    <n v="57"/>
    <s v="50-65"/>
    <n v="2681"/>
    <n v="0"/>
    <n v="0"/>
    <n v="0"/>
    <n v="1"/>
    <n v="0"/>
    <n v="0"/>
    <n v="1"/>
    <n v="0"/>
    <n v="0"/>
    <n v="175"/>
    <d v="2015-06-13T00:00:00"/>
    <n v="6"/>
    <s v="June"/>
    <n v="1"/>
    <s v="581,54414,High income,17,Low spender,0.0003124195978976,1,1,49,109,18,16,24,26,18,4,3,1,5,4,0,0,0,0,0,0,0,57,50-65,2681,0,0,0,1,0,0,1,0,0,175"/>
    <m/>
    <m/>
    <m/>
    <m/>
  </r>
  <r>
    <n v="750"/>
    <n v="41883"/>
    <s v="Low income"/>
    <n v="496"/>
    <s v="Low spender"/>
    <n v="1.1842513669030394E-2"/>
    <n v="1"/>
    <n v="0"/>
    <n v="13"/>
    <n v="32"/>
    <n v="34"/>
    <n v="41"/>
    <n v="73"/>
    <n v="16"/>
    <n v="116"/>
    <n v="3"/>
    <n v="4"/>
    <n v="2"/>
    <n v="3"/>
    <n v="7"/>
    <n v="0"/>
    <x v="0"/>
    <n v="0"/>
    <n v="0"/>
    <n v="0"/>
    <n v="0"/>
    <n v="0"/>
    <n v="32"/>
    <s v="24-35"/>
    <n v="2626"/>
    <n v="0"/>
    <n v="0"/>
    <n v="0"/>
    <n v="1"/>
    <n v="0"/>
    <n v="0"/>
    <n v="1"/>
    <n v="0"/>
    <n v="0"/>
    <n v="80"/>
    <d v="2015-08-07T00:00:00"/>
    <n v="8"/>
    <s v="August"/>
    <n v="1"/>
    <s v="750,41883,Low income,496,Low spender,0.0118425136690304,1,0,13,32,34,41,73,16,116,3,4,2,3,7,0,0,0,0,0,0,0,32,24-35,2626,0,0,0,1,0,0,1,0,0,80"/>
    <m/>
    <m/>
    <m/>
    <m/>
  </r>
  <r>
    <n v="348"/>
    <n v="45207"/>
    <s v="Low income"/>
    <n v="229"/>
    <s v="Low spender"/>
    <n v="5.0655871878248944E-3"/>
    <n v="1"/>
    <n v="1"/>
    <n v="64"/>
    <n v="203"/>
    <n v="0"/>
    <n v="10"/>
    <n v="0"/>
    <n v="0"/>
    <n v="2"/>
    <n v="5"/>
    <n v="3"/>
    <n v="1"/>
    <n v="6"/>
    <n v="6"/>
    <n v="0"/>
    <x v="0"/>
    <n v="0"/>
    <n v="1"/>
    <n v="0"/>
    <n v="0"/>
    <n v="0"/>
    <n v="46"/>
    <s v="36-50"/>
    <n v="2755"/>
    <n v="0"/>
    <n v="1"/>
    <n v="0"/>
    <n v="0"/>
    <n v="0"/>
    <n v="0"/>
    <n v="0"/>
    <n v="0"/>
    <n v="1"/>
    <n v="211"/>
    <d v="2015-03-31T00:00:00"/>
    <n v="3"/>
    <s v="March"/>
    <n v="1"/>
    <s v="348,45207,Low income,229,Low spender,0.00506558718782489,1,1,64,203,0,10,0,0,2,5,3,1,6,6,0,0,0,1,0,0,0,46,36-50,2755,0,1,0,0,0,0,0,0,1,211"/>
    <m/>
    <m/>
    <m/>
    <m/>
  </r>
  <r>
    <n v="2190"/>
    <n v="50183"/>
    <s v="Low income"/>
    <n v="89"/>
    <s v="Low spender"/>
    <n v="1.7735089572165873E-3"/>
    <n v="1"/>
    <n v="1"/>
    <n v="47"/>
    <n v="97"/>
    <n v="12"/>
    <n v="84"/>
    <n v="13"/>
    <n v="10"/>
    <n v="15"/>
    <n v="7"/>
    <n v="3"/>
    <n v="1"/>
    <n v="6"/>
    <n v="5"/>
    <n v="0"/>
    <x v="0"/>
    <n v="0"/>
    <n v="0"/>
    <n v="0"/>
    <n v="0"/>
    <n v="0"/>
    <n v="40"/>
    <s v="36-50"/>
    <n v="2163"/>
    <n v="0"/>
    <n v="1"/>
    <n v="0"/>
    <n v="0"/>
    <n v="0"/>
    <n v="0"/>
    <n v="1"/>
    <n v="0"/>
    <n v="0"/>
    <n v="201"/>
    <d v="2016-11-12T00:00:00"/>
    <n v="11"/>
    <s v="November"/>
    <n v="1"/>
    <s v="2190,50183,Low income,89,Low spender,0.00177350895721659,1,1,47,97,12,84,13,10,15,7,3,1,6,5,0,0,0,0,0,0,0,40,36-50,2163,0,1,0,0,0,0,1,0,0,201"/>
    <m/>
    <m/>
    <m/>
    <m/>
  </r>
  <r>
    <n v="1602"/>
    <n v="55282"/>
    <s v="High income"/>
    <n v="345"/>
    <s v="Low spender"/>
    <n v="6.2407293513259288E-3"/>
    <n v="1"/>
    <n v="0"/>
    <n v="9"/>
    <n v="125"/>
    <n v="6"/>
    <n v="73"/>
    <n v="8"/>
    <n v="4"/>
    <n v="19"/>
    <n v="1"/>
    <n v="3"/>
    <n v="1"/>
    <n v="6"/>
    <n v="4"/>
    <n v="0"/>
    <x v="0"/>
    <n v="0"/>
    <n v="0"/>
    <n v="0"/>
    <n v="0"/>
    <n v="0"/>
    <n v="50"/>
    <s v="36-50"/>
    <n v="2357"/>
    <n v="1"/>
    <n v="0"/>
    <n v="0"/>
    <n v="0"/>
    <n v="0"/>
    <n v="0"/>
    <n v="0"/>
    <n v="1"/>
    <n v="0"/>
    <n v="197"/>
    <d v="2016-05-02T00:00:00"/>
    <n v="5"/>
    <s v="May"/>
    <n v="1"/>
    <s v="1602,55282,High income,345,Low spender,0.00624072935132593,1,0,9,125,6,73,8,4,19,1,3,1,6,4,0,0,0,0,0,0,0,50,36-50,2357,1,0,0,0,0,0,0,1,0,197"/>
    <m/>
    <m/>
    <m/>
    <m/>
  </r>
  <r>
    <n v="1449"/>
    <n v="38946"/>
    <s v="Low income"/>
    <n v="1426"/>
    <s v="High spender"/>
    <n v="3.661479997945874E-2"/>
    <n v="0"/>
    <n v="1"/>
    <n v="84"/>
    <n v="116"/>
    <n v="6"/>
    <n v="82"/>
    <n v="6"/>
    <n v="6"/>
    <n v="41"/>
    <n v="2"/>
    <n v="3"/>
    <n v="1"/>
    <n v="6"/>
    <n v="5"/>
    <n v="0"/>
    <x v="0"/>
    <n v="0"/>
    <n v="0"/>
    <n v="0"/>
    <n v="0"/>
    <n v="0"/>
    <n v="65"/>
    <s v="50-65"/>
    <n v="2407"/>
    <n v="0"/>
    <n v="0"/>
    <n v="0"/>
    <n v="1"/>
    <n v="0"/>
    <n v="0"/>
    <n v="1"/>
    <n v="0"/>
    <n v="0"/>
    <n v="175"/>
    <d v="2016-03-13T00:00:00"/>
    <n v="3"/>
    <s v="March"/>
    <n v="1"/>
    <s v="1449,38946,Low income,1426,High spender,0.0366147999794587,0,1,84,116,6,82,6,6,41,2,3,1,6,5,0,0,0,0,0,0,0,65,50-65,2407,0,0,0,1,0,0,1,0,0,175"/>
    <m/>
    <m/>
    <m/>
    <m/>
  </r>
  <r>
    <n v="1412"/>
    <n v="40344"/>
    <s v="Low income"/>
    <n v="923"/>
    <s v="High spender"/>
    <n v="2.2878247075153679E-2"/>
    <n v="0"/>
    <n v="1"/>
    <n v="48"/>
    <n v="210"/>
    <n v="0"/>
    <n v="6"/>
    <n v="0"/>
    <n v="0"/>
    <n v="2"/>
    <n v="2"/>
    <n v="4"/>
    <n v="1"/>
    <n v="5"/>
    <n v="7"/>
    <n v="0"/>
    <x v="0"/>
    <n v="0"/>
    <n v="0"/>
    <n v="0"/>
    <n v="0"/>
    <n v="0"/>
    <n v="46"/>
    <s v="36-50"/>
    <n v="2418"/>
    <n v="0"/>
    <n v="1"/>
    <n v="0"/>
    <n v="0"/>
    <n v="0"/>
    <n v="0"/>
    <n v="0"/>
    <n v="0"/>
    <n v="1"/>
    <n v="214"/>
    <d v="2016-03-02T00:00:00"/>
    <n v="3"/>
    <s v="March"/>
    <n v="1"/>
    <s v="1412,40344,Low income,923,High spender,0.0228782470751537,0,1,48,210,0,6,0,0,2,2,4,1,5,7,0,0,0,0,0,0,0,46,36-50,2418,0,1,0,0,0,0,0,0,1,214"/>
    <m/>
    <m/>
    <m/>
    <m/>
  </r>
  <r>
    <n v="972"/>
    <n v="53359"/>
    <s v="High income"/>
    <n v="93"/>
    <s v="Low spender"/>
    <n v="1.7429112239734628E-3"/>
    <n v="1"/>
    <n v="1"/>
    <n v="4"/>
    <n v="173"/>
    <n v="4"/>
    <n v="30"/>
    <n v="3"/>
    <n v="6"/>
    <n v="41"/>
    <n v="4"/>
    <n v="5"/>
    <n v="1"/>
    <n v="4"/>
    <n v="7"/>
    <n v="0"/>
    <x v="0"/>
    <n v="0"/>
    <n v="0"/>
    <n v="0"/>
    <n v="0"/>
    <n v="0"/>
    <n v="44"/>
    <s v="36-50"/>
    <n v="2557"/>
    <n v="0"/>
    <n v="1"/>
    <n v="0"/>
    <n v="0"/>
    <n v="0"/>
    <n v="0"/>
    <n v="1"/>
    <n v="0"/>
    <n v="0"/>
    <n v="175"/>
    <d v="2015-10-15T00:00:00"/>
    <n v="10"/>
    <s v="October"/>
    <n v="1"/>
    <s v="972,53359,High income,93,Low spender,0.00174291122397346,1,1,4,173,4,30,3,6,41,4,5,1,4,7,0,0,0,0,0,0,0,44,36-50,2557,0,1,0,0,0,0,1,0,0,175"/>
    <m/>
    <m/>
    <m/>
    <m/>
  </r>
  <r>
    <n v="292"/>
    <n v="48178"/>
    <s v="Low income"/>
    <n v="1383"/>
    <s v="High spender"/>
    <n v="2.8706048403835775E-2"/>
    <n v="1"/>
    <n v="1"/>
    <n v="69"/>
    <n v="159"/>
    <n v="4"/>
    <n v="45"/>
    <n v="6"/>
    <n v="2"/>
    <n v="38"/>
    <n v="6"/>
    <n v="5"/>
    <n v="1"/>
    <n v="4"/>
    <n v="8"/>
    <n v="0"/>
    <x v="0"/>
    <n v="0"/>
    <n v="0"/>
    <n v="0"/>
    <n v="0"/>
    <n v="0"/>
    <n v="45"/>
    <s v="36-50"/>
    <n v="2768"/>
    <n v="0"/>
    <n v="1"/>
    <n v="0"/>
    <n v="0"/>
    <n v="0"/>
    <n v="0"/>
    <n v="1"/>
    <n v="0"/>
    <n v="0"/>
    <n v="178"/>
    <d v="2015-03-18T00:00:00"/>
    <n v="3"/>
    <s v="March"/>
    <n v="1"/>
    <s v="292,48178,Low income,1383,High spender,0.0287060484038358,1,1,69,159,4,45,6,2,38,6,5,1,4,8,0,0,0,0,0,0,0,45,36-50,2768,0,1,0,0,0,0,1,0,0,178"/>
    <m/>
    <m/>
    <m/>
    <m/>
  </r>
  <r>
    <n v="88"/>
    <n v="38808"/>
    <s v="Low income"/>
    <n v="1194"/>
    <s v="High spender"/>
    <n v="3.0766852195423623E-2"/>
    <n v="1"/>
    <n v="0"/>
    <n v="21"/>
    <n v="125"/>
    <n v="17"/>
    <n v="52"/>
    <n v="3"/>
    <n v="19"/>
    <n v="30"/>
    <n v="4"/>
    <n v="5"/>
    <n v="1"/>
    <n v="4"/>
    <n v="8"/>
    <n v="0"/>
    <x v="0"/>
    <n v="1"/>
    <n v="0"/>
    <n v="0"/>
    <n v="0"/>
    <n v="1"/>
    <n v="48"/>
    <s v="36-50"/>
    <n v="2831"/>
    <n v="0"/>
    <n v="0"/>
    <n v="1"/>
    <n v="0"/>
    <n v="0"/>
    <n v="0"/>
    <n v="1"/>
    <n v="0"/>
    <n v="0"/>
    <n v="186"/>
    <d v="2015-01-14T00:00:00"/>
    <n v="1"/>
    <s v="January"/>
    <n v="1"/>
    <s v="88,38808,Low income,1194,High spender,0.0307668521954236,1,0,21,125,17,52,3,19,30,4,5,1,4,8,0,0,1,0,0,0,1,48,36-50,2831,0,0,1,0,0,0,1,0,0,186"/>
    <m/>
    <m/>
    <m/>
    <m/>
  </r>
  <r>
    <n v="1751"/>
    <n v="61905"/>
    <s v="High income"/>
    <n v="272"/>
    <s v="Low spender"/>
    <n v="4.3938292545028677E-3"/>
    <n v="0"/>
    <n v="1"/>
    <n v="2"/>
    <n v="167"/>
    <n v="0"/>
    <n v="43"/>
    <n v="6"/>
    <n v="2"/>
    <n v="13"/>
    <n v="2"/>
    <n v="4"/>
    <n v="2"/>
    <n v="4"/>
    <n v="5"/>
    <n v="0"/>
    <x v="0"/>
    <n v="0"/>
    <n v="0"/>
    <n v="0"/>
    <n v="0"/>
    <n v="0"/>
    <n v="45"/>
    <s v="36-50"/>
    <n v="2304"/>
    <n v="0"/>
    <n v="0"/>
    <n v="0"/>
    <n v="1"/>
    <n v="0"/>
    <n v="0"/>
    <n v="0"/>
    <n v="0"/>
    <n v="1"/>
    <n v="205"/>
    <d v="2016-06-24T00:00:00"/>
    <n v="6"/>
    <s v="June"/>
    <n v="1"/>
    <s v="1751,61905,High income,272,Low spender,0.00439382925450287,0,1,2,167,0,43,6,2,13,2,4,2,4,5,0,0,0,0,0,0,0,45,36-50,2304,0,0,0,1,0,0,0,0,1,205"/>
    <m/>
    <m/>
    <m/>
    <m/>
  </r>
  <r>
    <n v="1612"/>
    <n v="54198"/>
    <s v="High income"/>
    <n v="547"/>
    <s v="Low spender"/>
    <n v="1.0092623344034836E-2"/>
    <n v="1"/>
    <n v="1"/>
    <n v="13"/>
    <n v="185"/>
    <n v="0"/>
    <n v="28"/>
    <n v="3"/>
    <n v="2"/>
    <n v="17"/>
    <n v="6"/>
    <n v="3"/>
    <n v="1"/>
    <n v="6"/>
    <n v="4"/>
    <n v="0"/>
    <x v="0"/>
    <n v="0"/>
    <n v="0"/>
    <n v="0"/>
    <n v="0"/>
    <n v="0"/>
    <n v="54"/>
    <s v="50-65"/>
    <n v="2353"/>
    <n v="0"/>
    <n v="1"/>
    <n v="0"/>
    <n v="0"/>
    <n v="0"/>
    <n v="0"/>
    <n v="1"/>
    <n v="0"/>
    <n v="0"/>
    <n v="201"/>
    <d v="2016-05-06T00:00:00"/>
    <n v="5"/>
    <s v="May"/>
    <n v="1"/>
    <s v="1612,54198,High income,547,Low spender,0.0100926233440348,1,1,13,185,0,28,3,2,17,6,3,1,6,4,0,0,0,0,0,0,0,54,50-65,2353,0,1,0,0,0,0,1,0,0,201"/>
    <m/>
    <m/>
    <m/>
    <m/>
  </r>
  <r>
    <n v="1590"/>
    <n v="62499"/>
    <s v="High income"/>
    <n v="19"/>
    <s v="Low spender"/>
    <n v="3.0400486407782527E-4"/>
    <n v="1"/>
    <n v="0"/>
    <n v="0"/>
    <n v="140"/>
    <n v="4"/>
    <n v="61"/>
    <n v="0"/>
    <n v="13"/>
    <n v="4"/>
    <n v="2"/>
    <n v="3"/>
    <n v="1"/>
    <n v="6"/>
    <n v="4"/>
    <n v="0"/>
    <x v="0"/>
    <n v="0"/>
    <n v="0"/>
    <n v="0"/>
    <n v="0"/>
    <n v="0"/>
    <n v="41"/>
    <s v="36-50"/>
    <n v="2361"/>
    <n v="0"/>
    <n v="0"/>
    <n v="0"/>
    <n v="1"/>
    <n v="0"/>
    <n v="0"/>
    <n v="0"/>
    <n v="1"/>
    <n v="0"/>
    <n v="214"/>
    <d v="2016-04-28T00:00:00"/>
    <n v="4"/>
    <s v="April"/>
    <n v="1"/>
    <s v="1590,62499,High income,19,Low spender,0.000304004864077825,1,0,0,140,4,61,0,13,4,2,3,1,6,4,0,0,0,0,0,0,0,41,36-50,2361,0,0,0,1,0,0,0,1,0,214"/>
    <m/>
    <m/>
    <m/>
    <m/>
  </r>
  <r>
    <n v="1262"/>
    <n v="44551"/>
    <s v="Low income"/>
    <n v="28"/>
    <s v="Low spender"/>
    <n v="6.2849318758277032E-4"/>
    <n v="0"/>
    <n v="1"/>
    <n v="24"/>
    <n v="182"/>
    <n v="4"/>
    <n v="33"/>
    <n v="0"/>
    <n v="0"/>
    <n v="66"/>
    <n v="2"/>
    <n v="4"/>
    <n v="1"/>
    <n v="5"/>
    <n v="7"/>
    <n v="0"/>
    <x v="0"/>
    <n v="0"/>
    <n v="0"/>
    <n v="0"/>
    <n v="0"/>
    <n v="0"/>
    <n v="66"/>
    <s v="66+"/>
    <n v="2461"/>
    <n v="0"/>
    <n v="0"/>
    <n v="0"/>
    <n v="0"/>
    <n v="1"/>
    <n v="0"/>
    <n v="0"/>
    <n v="1"/>
    <n v="0"/>
    <n v="153"/>
    <d v="2016-01-19T00:00:00"/>
    <n v="1"/>
    <s v="January"/>
    <n v="1"/>
    <s v="1262,44551,Low income,28,Low spender,0.00062849318758277,0,1,24,182,4,33,0,0,66,2,4,1,5,7,0,0,0,0,0,0,0,66,66+,2461,0,0,0,0,1,0,0,1,0,153"/>
    <m/>
    <m/>
    <m/>
    <m/>
  </r>
  <r>
    <n v="1007"/>
    <n v="48150"/>
    <s v="Low income"/>
    <n v="258"/>
    <s v="Low spender"/>
    <n v="5.358255451713396E-3"/>
    <n v="0"/>
    <n v="1"/>
    <n v="24"/>
    <n v="173"/>
    <n v="2"/>
    <n v="39"/>
    <n v="3"/>
    <n v="2"/>
    <n v="47"/>
    <n v="3"/>
    <n v="5"/>
    <n v="1"/>
    <n v="4"/>
    <n v="7"/>
    <n v="0"/>
    <x v="0"/>
    <n v="0"/>
    <n v="0"/>
    <n v="0"/>
    <n v="0"/>
    <n v="0"/>
    <n v="71"/>
    <s v="66+"/>
    <n v="2545"/>
    <n v="0"/>
    <n v="1"/>
    <n v="0"/>
    <n v="0"/>
    <n v="0"/>
    <n v="0"/>
    <n v="0"/>
    <n v="1"/>
    <n v="0"/>
    <n v="172"/>
    <d v="2015-10-27T00:00:00"/>
    <n v="10"/>
    <s v="October"/>
    <n v="1"/>
    <s v="1007,48150,Low income,258,Low spender,0.0053582554517134,0,1,24,173,2,39,3,2,47,3,5,1,4,7,0,0,0,0,0,0,0,71,66+,2545,0,1,0,0,0,0,0,1,0,172"/>
    <m/>
    <m/>
    <m/>
    <m/>
  </r>
  <r>
    <n v="823"/>
    <n v="34968"/>
    <s v="Low income"/>
    <n v="189"/>
    <s v="Low spender"/>
    <n v="5.404941660947152E-3"/>
    <n v="1"/>
    <n v="0"/>
    <n v="11"/>
    <n v="158"/>
    <n v="6"/>
    <n v="45"/>
    <n v="8"/>
    <n v="2"/>
    <n v="2"/>
    <n v="7"/>
    <n v="3"/>
    <n v="2"/>
    <n v="5"/>
    <n v="7"/>
    <n v="0"/>
    <x v="0"/>
    <n v="0"/>
    <n v="0"/>
    <n v="0"/>
    <n v="0"/>
    <n v="0"/>
    <n v="40"/>
    <s v="36-50"/>
    <n v="2604"/>
    <n v="0"/>
    <n v="1"/>
    <n v="0"/>
    <n v="0"/>
    <n v="0"/>
    <n v="0"/>
    <n v="1"/>
    <n v="0"/>
    <n v="0"/>
    <n v="217"/>
    <d v="2015-08-29T00:00:00"/>
    <n v="8"/>
    <s v="August"/>
    <n v="1"/>
    <s v="823,34968,Low income,189,Low spender,0.00540494166094715,1,0,11,158,6,45,8,2,2,7,3,2,5,7,0,0,0,0,0,0,0,40,36-50,2604,0,1,0,0,0,0,1,0,0,217"/>
    <m/>
    <m/>
    <m/>
    <m/>
  </r>
  <r>
    <n v="800"/>
    <n v="42207"/>
    <s v="Low income"/>
    <n v="17"/>
    <s v="Low spender"/>
    <n v="4.0277679057976163E-4"/>
    <n v="1"/>
    <n v="0"/>
    <n v="71"/>
    <n v="116"/>
    <n v="11"/>
    <n v="72"/>
    <n v="3"/>
    <n v="17"/>
    <n v="46"/>
    <n v="4"/>
    <n v="4"/>
    <n v="1"/>
    <n v="5"/>
    <n v="6"/>
    <n v="0"/>
    <x v="0"/>
    <n v="1"/>
    <n v="0"/>
    <n v="0"/>
    <n v="0"/>
    <n v="1"/>
    <n v="36"/>
    <s v="36-50"/>
    <n v="2613"/>
    <n v="0"/>
    <n v="1"/>
    <n v="0"/>
    <n v="0"/>
    <n v="0"/>
    <n v="0"/>
    <n v="0"/>
    <n v="1"/>
    <n v="0"/>
    <n v="173"/>
    <d v="2015-08-20T00:00:00"/>
    <n v="8"/>
    <s v="August"/>
    <n v="1"/>
    <s v="800,42207,Low income,17,Low spender,0.000402776790579762,1,0,71,116,11,72,3,17,46,4,4,1,5,6,0,0,1,0,0,0,1,36,36-50,2613,0,1,0,0,0,0,0,1,0,173"/>
    <m/>
    <m/>
    <m/>
    <m/>
  </r>
  <r>
    <n v="2016"/>
    <n v="57338"/>
    <s v="High income"/>
    <n v="1039"/>
    <s v="High spender"/>
    <n v="1.8120618089225295E-2"/>
    <n v="0"/>
    <n v="1"/>
    <n v="96"/>
    <n v="143"/>
    <n v="6"/>
    <n v="52"/>
    <n v="11"/>
    <n v="8"/>
    <n v="17"/>
    <n v="2"/>
    <n v="4"/>
    <n v="1"/>
    <n v="5"/>
    <n v="5"/>
    <n v="0"/>
    <x v="0"/>
    <n v="0"/>
    <n v="0"/>
    <n v="0"/>
    <n v="0"/>
    <n v="0"/>
    <n v="45"/>
    <s v="36-50"/>
    <n v="2220"/>
    <n v="0"/>
    <n v="0"/>
    <n v="1"/>
    <n v="0"/>
    <n v="0"/>
    <n v="0"/>
    <n v="1"/>
    <n v="0"/>
    <n v="0"/>
    <n v="203"/>
    <d v="2016-09-16T00:00:00"/>
    <n v="9"/>
    <s v="September"/>
    <n v="1"/>
    <s v="2016,57338,High income,1039,High spender,0.0181206180892253,0,1,96,143,6,52,11,8,17,2,4,1,5,5,0,0,0,0,0,0,0,45,36-50,2220,0,0,1,0,0,0,1,0,0,203"/>
    <m/>
    <m/>
    <m/>
    <m/>
  </r>
  <r>
    <n v="1441"/>
    <n v="42731"/>
    <s v="Low income"/>
    <n v="1180"/>
    <s v="High spender"/>
    <n v="2.7614612342327583E-2"/>
    <n v="1"/>
    <n v="0"/>
    <n v="64"/>
    <n v="159"/>
    <n v="2"/>
    <n v="51"/>
    <n v="6"/>
    <n v="2"/>
    <n v="24"/>
    <n v="3"/>
    <n v="4"/>
    <n v="1"/>
    <n v="5"/>
    <n v="5"/>
    <n v="0"/>
    <x v="0"/>
    <n v="0"/>
    <n v="0"/>
    <n v="0"/>
    <n v="0"/>
    <n v="0"/>
    <n v="51"/>
    <s v="50-65"/>
    <n v="2410"/>
    <n v="0"/>
    <n v="0"/>
    <n v="0"/>
    <n v="1"/>
    <n v="0"/>
    <n v="0"/>
    <n v="0"/>
    <n v="0"/>
    <n v="1"/>
    <n v="196"/>
    <d v="2016-03-10T00:00:00"/>
    <n v="3"/>
    <s v="March"/>
    <n v="1"/>
    <s v="1441,42731,Low income,1180,High spender,0.0276146123423276,1,0,64,159,2,51,6,2,24,3,4,1,5,5,0,0,0,0,0,0,0,51,50-65,2410,0,0,0,1,0,0,0,0,1,196"/>
    <m/>
    <m/>
    <m/>
    <m/>
  </r>
  <r>
    <n v="976"/>
    <n v="54252"/>
    <s v="High income"/>
    <n v="1319"/>
    <s v="High spender"/>
    <n v="2.4312467743124677E-2"/>
    <n v="1"/>
    <n v="1"/>
    <n v="25"/>
    <n v="178"/>
    <n v="4"/>
    <n v="26"/>
    <n v="8"/>
    <n v="4"/>
    <n v="44"/>
    <n v="5"/>
    <n v="4"/>
    <n v="1"/>
    <n v="5"/>
    <n v="6"/>
    <n v="0"/>
    <x v="0"/>
    <n v="0"/>
    <n v="0"/>
    <n v="0"/>
    <n v="0"/>
    <n v="0"/>
    <n v="64"/>
    <s v="50-65"/>
    <n v="2556"/>
    <n v="0"/>
    <n v="0"/>
    <n v="1"/>
    <n v="0"/>
    <n v="0"/>
    <n v="0"/>
    <n v="1"/>
    <n v="0"/>
    <n v="0"/>
    <n v="176"/>
    <d v="2015-10-16T00:00:00"/>
    <n v="10"/>
    <s v="October"/>
    <n v="1"/>
    <s v="976,54252,High income,1319,High spender,0.0243124677431247,1,1,25,178,4,26,8,4,44,5,4,1,5,6,0,0,0,0,0,0,0,64,50-65,2556,0,0,1,0,0,0,1,0,0,176"/>
    <m/>
    <m/>
    <m/>
    <m/>
  </r>
  <r>
    <n v="2075"/>
    <n v="67267"/>
    <s v="High income"/>
    <n v="258"/>
    <s v="Low spender"/>
    <n v="3.8354616676825187E-3"/>
    <n v="0"/>
    <n v="1"/>
    <n v="0"/>
    <n v="134"/>
    <n v="11"/>
    <n v="59"/>
    <n v="15"/>
    <n v="2"/>
    <n v="30"/>
    <n v="1"/>
    <n v="3"/>
    <n v="2"/>
    <n v="5"/>
    <n v="2"/>
    <n v="0"/>
    <x v="0"/>
    <n v="0"/>
    <n v="0"/>
    <n v="0"/>
    <n v="0"/>
    <n v="0"/>
    <n v="62"/>
    <s v="50-65"/>
    <n v="2206"/>
    <n v="0"/>
    <n v="1"/>
    <n v="0"/>
    <n v="0"/>
    <n v="0"/>
    <n v="0"/>
    <n v="1"/>
    <n v="0"/>
    <n v="0"/>
    <n v="191"/>
    <d v="2016-09-30T00:00:00"/>
    <n v="9"/>
    <s v="September"/>
    <n v="1"/>
    <s v="2075,67267,High income,258,Low spender,0.00383546166768252,0,1,0,134,11,59,15,2,30,1,3,2,5,2,0,0,0,0,0,0,0,62,50-65,2206,0,1,0,0,0,0,1,0,0,191"/>
    <m/>
    <m/>
    <m/>
    <m/>
  </r>
  <r>
    <n v="1964"/>
    <n v="39747"/>
    <s v="Low income"/>
    <n v="259"/>
    <s v="Low spender"/>
    <n v="6.5162150602561201E-3"/>
    <n v="1"/>
    <n v="0"/>
    <n v="43"/>
    <n v="80"/>
    <n v="15"/>
    <n v="93"/>
    <n v="20"/>
    <n v="13"/>
    <n v="52"/>
    <n v="3"/>
    <n v="5"/>
    <n v="1"/>
    <n v="4"/>
    <n v="8"/>
    <n v="0"/>
    <x v="0"/>
    <n v="0"/>
    <n v="0"/>
    <n v="0"/>
    <n v="0"/>
    <n v="0"/>
    <n v="32"/>
    <s v="24-35"/>
    <n v="2236"/>
    <n v="0"/>
    <n v="0"/>
    <n v="1"/>
    <n v="0"/>
    <n v="0"/>
    <n v="0"/>
    <n v="1"/>
    <n v="0"/>
    <n v="0"/>
    <n v="169"/>
    <d v="2016-08-31T00:00:00"/>
    <n v="8"/>
    <s v="August"/>
    <n v="1"/>
    <s v="1964,39747,Low income,259,Low spender,0.00651621506025612,1,0,43,80,15,93,20,13,52,3,5,1,4,8,0,0,0,0,0,0,0,32,24-35,2236,0,0,1,0,0,0,1,0,0,169"/>
    <m/>
    <m/>
    <m/>
    <m/>
  </r>
  <r>
    <n v="1732"/>
    <n v="69139"/>
    <s v="High income"/>
    <n v="445"/>
    <s v="Low spender"/>
    <n v="6.436309463544454E-3"/>
    <n v="0"/>
    <n v="1"/>
    <n v="23"/>
    <n v="86"/>
    <n v="12"/>
    <n v="75"/>
    <n v="33"/>
    <n v="15"/>
    <n v="6"/>
    <n v="1"/>
    <n v="4"/>
    <n v="1"/>
    <n v="5"/>
    <n v="4"/>
    <n v="0"/>
    <x v="0"/>
    <n v="0"/>
    <n v="0"/>
    <n v="0"/>
    <n v="0"/>
    <n v="0"/>
    <n v="55"/>
    <s v="50-65"/>
    <n v="2312"/>
    <n v="0"/>
    <n v="1"/>
    <n v="0"/>
    <n v="0"/>
    <n v="0"/>
    <n v="0"/>
    <n v="1"/>
    <n v="0"/>
    <n v="0"/>
    <n v="215"/>
    <d v="2016-06-16T00:00:00"/>
    <n v="6"/>
    <s v="June"/>
    <n v="1"/>
    <s v="1732,69139,High income,445,Low spender,0.00643630946354445,0,1,23,86,12,75,33,15,6,1,4,1,5,4,0,0,0,0,0,0,0,55,50-65,2312,0,1,0,0,0,0,1,0,0,215"/>
    <m/>
    <m/>
    <m/>
    <m/>
  </r>
  <r>
    <n v="1515"/>
    <n v="47353"/>
    <s v="Low income"/>
    <n v="1634"/>
    <s v="High spender"/>
    <n v="3.4506789432559713E-2"/>
    <n v="0"/>
    <n v="1"/>
    <n v="93"/>
    <n v="184"/>
    <n v="2"/>
    <n v="19"/>
    <n v="8"/>
    <n v="8"/>
    <n v="4"/>
    <n v="3"/>
    <n v="2"/>
    <n v="2"/>
    <n v="6"/>
    <n v="5"/>
    <n v="0"/>
    <x v="0"/>
    <n v="0"/>
    <n v="0"/>
    <n v="0"/>
    <n v="0"/>
    <n v="0"/>
    <n v="60"/>
    <s v="50-65"/>
    <n v="2387"/>
    <n v="0"/>
    <n v="1"/>
    <n v="0"/>
    <n v="0"/>
    <n v="0"/>
    <n v="0"/>
    <n v="0"/>
    <n v="1"/>
    <n v="0"/>
    <n v="217"/>
    <d v="2016-04-02T00:00:00"/>
    <n v="4"/>
    <s v="April"/>
    <n v="1"/>
    <s v="1515,47353,Low income,1634,High spender,0.0345067894325597,0,1,93,184,2,19,8,8,4,3,2,2,6,5,0,0,0,0,0,0,0,60,50-65,2387,0,1,0,0,0,0,0,1,0,217"/>
    <m/>
    <m/>
    <m/>
    <m/>
  </r>
  <r>
    <n v="1437"/>
    <n v="49160"/>
    <s v="Low income"/>
    <n v="494"/>
    <s v="Low spender"/>
    <n v="1.0048820179007323E-2"/>
    <n v="0"/>
    <n v="1"/>
    <n v="29"/>
    <n v="122"/>
    <n v="21"/>
    <n v="43"/>
    <n v="25"/>
    <n v="10"/>
    <n v="15"/>
    <n v="2"/>
    <n v="3"/>
    <n v="1"/>
    <n v="6"/>
    <n v="6"/>
    <n v="0"/>
    <x v="0"/>
    <n v="0"/>
    <n v="0"/>
    <n v="0"/>
    <n v="0"/>
    <n v="0"/>
    <n v="71"/>
    <s v="66+"/>
    <n v="2411"/>
    <n v="1"/>
    <n v="0"/>
    <n v="0"/>
    <n v="0"/>
    <n v="0"/>
    <n v="0"/>
    <n v="1"/>
    <n v="0"/>
    <n v="0"/>
    <n v="206"/>
    <d v="2016-03-09T00:00:00"/>
    <n v="3"/>
    <s v="March"/>
    <n v="1"/>
    <s v="1437,49160,Low income,494,Low spender,0.0100488201790073,0,1,29,122,21,43,25,10,15,2,3,1,6,6,0,0,0,0,0,0,0,71,66+,2411,1,0,0,0,0,0,1,0,0,206"/>
    <m/>
    <m/>
    <m/>
    <m/>
  </r>
  <r>
    <n v="1370"/>
    <n v="40590"/>
    <s v="Low income"/>
    <n v="11"/>
    <s v="Low spender"/>
    <n v="2.7100271002710027E-4"/>
    <n v="1"/>
    <n v="1"/>
    <n v="30"/>
    <n v="154"/>
    <n v="0"/>
    <n v="50"/>
    <n v="6"/>
    <n v="11"/>
    <n v="37"/>
    <n v="5"/>
    <n v="3"/>
    <n v="4"/>
    <n v="3"/>
    <n v="6"/>
    <n v="0"/>
    <x v="0"/>
    <n v="1"/>
    <n v="0"/>
    <n v="0"/>
    <n v="0"/>
    <n v="0"/>
    <n v="51"/>
    <s v="50-65"/>
    <n v="2429"/>
    <n v="0"/>
    <n v="0"/>
    <n v="0"/>
    <n v="0"/>
    <n v="1"/>
    <n v="0"/>
    <n v="1"/>
    <n v="0"/>
    <n v="0"/>
    <n v="184"/>
    <d v="2016-02-20T00:00:00"/>
    <n v="2"/>
    <s v="February"/>
    <n v="1"/>
    <s v="1370,40590,Low income,11,Low spender,0.0002710027100271,1,1,30,154,0,50,6,11,37,5,3,4,3,6,0,0,1,0,0,0,0,51,50-65,2429,0,0,0,0,1,0,1,0,0,184"/>
    <m/>
    <m/>
    <m/>
    <m/>
  </r>
  <r>
    <n v="612"/>
    <n v="57113"/>
    <s v="High income"/>
    <n v="838"/>
    <s v="High spender"/>
    <n v="1.467266646822965E-2"/>
    <n v="1"/>
    <n v="1"/>
    <n v="45"/>
    <n v="182"/>
    <n v="4"/>
    <n v="33"/>
    <n v="0"/>
    <n v="2"/>
    <n v="42"/>
    <n v="6"/>
    <n v="4"/>
    <n v="1"/>
    <n v="5"/>
    <n v="7"/>
    <n v="0"/>
    <x v="0"/>
    <n v="0"/>
    <n v="0"/>
    <n v="0"/>
    <n v="0"/>
    <n v="0"/>
    <n v="42"/>
    <s v="36-50"/>
    <n v="2667"/>
    <n v="0"/>
    <n v="1"/>
    <n v="0"/>
    <n v="0"/>
    <n v="0"/>
    <n v="0"/>
    <n v="1"/>
    <n v="0"/>
    <n v="0"/>
    <n v="179"/>
    <d v="2015-06-27T00:00:00"/>
    <n v="6"/>
    <s v="June"/>
    <n v="1"/>
    <s v="612,57113,High income,838,High spender,0.0146726664682297,1,1,45,182,4,33,0,2,42,6,4,1,5,7,0,0,0,0,0,0,0,42,36-50,2667,0,1,0,0,0,0,1,0,0,179"/>
    <m/>
    <m/>
    <m/>
    <m/>
  </r>
  <r>
    <n v="310"/>
    <n v="56721"/>
    <s v="High income"/>
    <n v="492"/>
    <s v="Low spender"/>
    <n v="8.6740360712963451E-3"/>
    <n v="1"/>
    <n v="1"/>
    <n v="64"/>
    <n v="157"/>
    <n v="6"/>
    <n v="39"/>
    <n v="6"/>
    <n v="13"/>
    <n v="75"/>
    <n v="5"/>
    <n v="4"/>
    <n v="1"/>
    <n v="5"/>
    <n v="6"/>
    <n v="0"/>
    <x v="0"/>
    <n v="0"/>
    <n v="0"/>
    <n v="0"/>
    <n v="0"/>
    <n v="0"/>
    <n v="48"/>
    <s v="36-50"/>
    <n v="2765"/>
    <n v="0"/>
    <n v="1"/>
    <n v="0"/>
    <n v="0"/>
    <n v="0"/>
    <n v="0"/>
    <n v="1"/>
    <n v="0"/>
    <n v="0"/>
    <n v="146"/>
    <d v="2015-03-21T00:00:00"/>
    <n v="3"/>
    <s v="March"/>
    <n v="1"/>
    <s v="310,56721,High income,492,Low spender,0.00867403607129635,1,1,64,157,6,39,6,13,75,5,4,1,5,6,0,0,0,0,0,0,0,48,36-50,2765,0,1,0,0,0,0,1,0,0,146"/>
    <m/>
    <m/>
    <m/>
    <m/>
  </r>
  <r>
    <n v="294"/>
    <n v="47175"/>
    <s v="Low income"/>
    <n v="322"/>
    <s v="Low spender"/>
    <n v="6.8256491785903548E-3"/>
    <n v="1"/>
    <n v="1"/>
    <n v="81"/>
    <n v="167"/>
    <n v="2"/>
    <n v="44"/>
    <n v="6"/>
    <n v="2"/>
    <n v="19"/>
    <n v="7"/>
    <n v="4"/>
    <n v="2"/>
    <n v="4"/>
    <n v="8"/>
    <n v="0"/>
    <x v="0"/>
    <n v="1"/>
    <n v="0"/>
    <n v="0"/>
    <n v="0"/>
    <n v="1"/>
    <n v="58"/>
    <s v="50-65"/>
    <n v="2768"/>
    <n v="0"/>
    <n v="0"/>
    <n v="0"/>
    <n v="1"/>
    <n v="0"/>
    <n v="0"/>
    <n v="0"/>
    <n v="1"/>
    <n v="0"/>
    <n v="202"/>
    <d v="2015-03-18T00:00:00"/>
    <n v="3"/>
    <s v="March"/>
    <n v="1"/>
    <s v="294,47175,Low income,322,Low spender,0.00682564917859035,1,1,81,167,2,44,6,2,19,7,4,2,4,8,0,0,1,0,0,0,1,58,50-65,2768,0,0,0,1,0,0,0,1,0,202"/>
    <m/>
    <m/>
    <m/>
    <m/>
  </r>
  <r>
    <n v="869"/>
    <n v="65316"/>
    <s v="High income"/>
    <n v="1027"/>
    <s v="High spender"/>
    <n v="1.5723559311654114E-2"/>
    <n v="1"/>
    <n v="1"/>
    <n v="65"/>
    <n v="112"/>
    <n v="6"/>
    <n v="92"/>
    <n v="3"/>
    <n v="9"/>
    <n v="38"/>
    <n v="2"/>
    <n v="3"/>
    <n v="2"/>
    <n v="5"/>
    <n v="4"/>
    <n v="0"/>
    <x v="0"/>
    <n v="0"/>
    <n v="0"/>
    <n v="0"/>
    <n v="0"/>
    <n v="0"/>
    <n v="58"/>
    <s v="50-65"/>
    <n v="2590"/>
    <n v="0"/>
    <n v="1"/>
    <n v="0"/>
    <n v="0"/>
    <n v="0"/>
    <n v="0"/>
    <n v="1"/>
    <n v="0"/>
    <n v="0"/>
    <n v="184"/>
    <d v="2015-09-12T00:00:00"/>
    <n v="9"/>
    <s v="September"/>
    <n v="1"/>
    <s v="869,65316,High income,1027,High spender,0.0157235593116541,1,1,65,112,6,92,3,9,38,2,3,2,5,4,0,0,0,0,0,0,0,58,50-65,2590,0,1,0,0,0,0,1,0,0,184"/>
    <m/>
    <m/>
    <m/>
    <m/>
  </r>
  <r>
    <n v="321"/>
    <n v="46904"/>
    <s v="Low income"/>
    <n v="1784"/>
    <s v="High spender"/>
    <n v="3.8035135596111207E-2"/>
    <n v="1"/>
    <n v="1"/>
    <n v="20"/>
    <n v="153"/>
    <n v="4"/>
    <n v="56"/>
    <n v="0"/>
    <n v="9"/>
    <n v="31"/>
    <n v="4"/>
    <n v="5"/>
    <n v="1"/>
    <n v="4"/>
    <n v="8"/>
    <n v="0"/>
    <x v="0"/>
    <n v="0"/>
    <n v="0"/>
    <n v="0"/>
    <n v="0"/>
    <n v="0"/>
    <n v="53"/>
    <s v="50-65"/>
    <n v="2762"/>
    <n v="0"/>
    <n v="0"/>
    <n v="1"/>
    <n v="0"/>
    <n v="0"/>
    <n v="0"/>
    <n v="1"/>
    <n v="0"/>
    <n v="0"/>
    <n v="191"/>
    <d v="2015-03-24T00:00:00"/>
    <n v="3"/>
    <s v="March"/>
    <n v="1"/>
    <s v="321,46904,Low income,1784,High spender,0.0380351355961112,1,1,20,153,4,56,0,9,31,4,5,1,4,8,0,0,0,0,0,0,0,53,50-65,2762,0,0,1,0,0,0,1,0,0,191"/>
    <m/>
    <m/>
    <m/>
    <m/>
  </r>
  <r>
    <n v="1105"/>
    <n v="54603"/>
    <s v="High income"/>
    <n v="46"/>
    <s v="Low spender"/>
    <n v="8.4244455432851671E-4"/>
    <n v="1"/>
    <n v="1"/>
    <n v="85"/>
    <n v="145"/>
    <n v="13"/>
    <n v="46"/>
    <n v="17"/>
    <n v="2"/>
    <n v="4"/>
    <n v="6"/>
    <n v="4"/>
    <n v="2"/>
    <n v="4"/>
    <n v="7"/>
    <n v="0"/>
    <x v="0"/>
    <n v="0"/>
    <n v="0"/>
    <n v="0"/>
    <n v="0"/>
    <n v="0"/>
    <n v="64"/>
    <s v="50-65"/>
    <n v="2514"/>
    <n v="0"/>
    <n v="0"/>
    <n v="0"/>
    <n v="1"/>
    <n v="0"/>
    <n v="0"/>
    <n v="0"/>
    <n v="1"/>
    <n v="0"/>
    <n v="219"/>
    <d v="2015-11-27T00:00:00"/>
    <n v="11"/>
    <s v="November"/>
    <n v="1"/>
    <s v="1105,54603,High income,46,Low spender,0.000842444554328517,1,1,85,145,13,46,17,2,4,6,4,2,4,7,0,0,0,0,0,0,0,64,50-65,2514,0,0,0,1,0,0,0,1,0,219"/>
    <m/>
    <m/>
    <m/>
    <m/>
  </r>
  <r>
    <n v="1933"/>
    <n v="54197"/>
    <s v="High income"/>
    <n v="39"/>
    <s v="Low spender"/>
    <n v="7.1959702566562727E-4"/>
    <n v="0"/>
    <n v="1"/>
    <n v="16"/>
    <n v="162"/>
    <n v="6"/>
    <n v="37"/>
    <n v="6"/>
    <n v="13"/>
    <n v="13"/>
    <n v="2"/>
    <n v="1"/>
    <n v="3"/>
    <n v="6"/>
    <n v="1"/>
    <n v="0"/>
    <x v="0"/>
    <n v="0"/>
    <n v="0"/>
    <n v="0"/>
    <n v="0"/>
    <n v="0"/>
    <n v="60"/>
    <s v="50-65"/>
    <n v="2246"/>
    <n v="0"/>
    <n v="1"/>
    <n v="0"/>
    <n v="0"/>
    <n v="0"/>
    <n v="0"/>
    <n v="0"/>
    <n v="1"/>
    <n v="0"/>
    <n v="211"/>
    <d v="2016-08-21T00:00:00"/>
    <n v="8"/>
    <s v="August"/>
    <n v="1"/>
    <s v="1933,54197,High income,39,Low spender,0.000719597025665627,0,1,16,162,6,37,6,13,13,2,1,3,6,1,0,0,0,0,0,0,0,60,50-65,2246,0,1,0,0,0,0,0,1,0,211"/>
    <m/>
    <m/>
    <m/>
    <m/>
  </r>
  <r>
    <n v="1858"/>
    <n v="51766"/>
    <s v="High income"/>
    <n v="490"/>
    <s v="Low spender"/>
    <n v="9.4656724490978627E-3"/>
    <n v="1"/>
    <n v="0"/>
    <n v="74"/>
    <n v="60"/>
    <n v="51"/>
    <n v="87"/>
    <n v="6"/>
    <n v="20"/>
    <n v="51"/>
    <n v="2"/>
    <n v="4"/>
    <n v="2"/>
    <n v="4"/>
    <n v="5"/>
    <n v="0"/>
    <x v="0"/>
    <n v="0"/>
    <n v="0"/>
    <n v="0"/>
    <n v="0"/>
    <n v="0"/>
    <n v="40"/>
    <s v="36-50"/>
    <n v="2269"/>
    <n v="0"/>
    <n v="0"/>
    <n v="1"/>
    <n v="0"/>
    <n v="0"/>
    <n v="0"/>
    <n v="1"/>
    <n v="0"/>
    <n v="0"/>
    <n v="173"/>
    <d v="2016-07-29T00:00:00"/>
    <n v="7"/>
    <s v="July"/>
    <n v="1"/>
    <s v="1858,51766,High income,490,Low spender,0.00946567244909786,1,0,74,60,51,87,6,20,51,2,4,2,4,5,0,0,0,0,0,0,0,40,36-50,2269,0,0,1,0,0,0,1,0,0,173"/>
    <m/>
    <m/>
    <m/>
    <m/>
  </r>
  <r>
    <n v="1834"/>
    <n v="54549"/>
    <s v="High income"/>
    <n v="489"/>
    <s v="Low spender"/>
    <n v="8.9644173128746625E-3"/>
    <n v="0"/>
    <n v="1"/>
    <n v="8"/>
    <n v="216"/>
    <n v="2"/>
    <n v="6"/>
    <n v="0"/>
    <n v="0"/>
    <n v="9"/>
    <n v="2"/>
    <n v="5"/>
    <n v="1"/>
    <n v="4"/>
    <n v="7"/>
    <n v="0"/>
    <x v="0"/>
    <n v="0"/>
    <n v="0"/>
    <n v="0"/>
    <n v="0"/>
    <n v="0"/>
    <n v="68"/>
    <s v="66+"/>
    <n v="2277"/>
    <n v="0"/>
    <n v="1"/>
    <n v="0"/>
    <n v="0"/>
    <n v="0"/>
    <n v="0"/>
    <n v="0"/>
    <n v="0"/>
    <n v="1"/>
    <n v="215"/>
    <d v="2016-07-21T00:00:00"/>
    <n v="7"/>
    <s v="July"/>
    <n v="1"/>
    <s v="1834,54549,High income,489,Low spender,0.00896441731287466,0,1,8,216,2,6,0,0,9,2,5,1,4,7,0,0,0,0,0,0,0,68,66+,2277,0,1,0,0,0,0,0,0,1,215"/>
    <m/>
    <m/>
    <m/>
    <m/>
  </r>
  <r>
    <n v="1220"/>
    <n v="46463"/>
    <s v="Low income"/>
    <n v="821"/>
    <s v="High spender"/>
    <n v="1.7669973957772853E-2"/>
    <n v="1"/>
    <n v="1"/>
    <n v="56"/>
    <n v="163"/>
    <n v="2"/>
    <n v="40"/>
    <n v="8"/>
    <n v="11"/>
    <n v="11"/>
    <n v="7"/>
    <n v="3"/>
    <n v="1"/>
    <n v="6"/>
    <n v="6"/>
    <n v="0"/>
    <x v="0"/>
    <n v="0"/>
    <n v="0"/>
    <n v="0"/>
    <n v="0"/>
    <n v="0"/>
    <n v="49"/>
    <s v="36-50"/>
    <n v="2474"/>
    <n v="0"/>
    <n v="1"/>
    <n v="0"/>
    <n v="0"/>
    <n v="0"/>
    <n v="0"/>
    <n v="0"/>
    <n v="0"/>
    <n v="1"/>
    <n v="213"/>
    <d v="2016-01-06T00:00:00"/>
    <n v="1"/>
    <s v="January"/>
    <n v="1"/>
    <s v="1220,46463,Low income,821,High spender,0.0176699739577729,1,1,56,163,2,40,8,11,11,7,3,1,6,6,0,0,0,0,0,0,0,49,36-50,2474,0,1,0,0,0,0,0,0,1,213"/>
    <m/>
    <m/>
    <m/>
    <m/>
  </r>
  <r>
    <n v="508"/>
    <n v="43140"/>
    <s v="Low income"/>
    <n v="451"/>
    <s v="Low spender"/>
    <n v="1.0454334724153918E-2"/>
    <n v="0"/>
    <n v="1"/>
    <n v="68"/>
    <n v="134"/>
    <n v="8"/>
    <n v="76"/>
    <n v="6"/>
    <n v="0"/>
    <n v="11"/>
    <n v="1"/>
    <n v="4"/>
    <n v="1"/>
    <n v="5"/>
    <n v="6"/>
    <n v="0"/>
    <x v="0"/>
    <n v="0"/>
    <n v="0"/>
    <n v="0"/>
    <n v="0"/>
    <n v="0"/>
    <n v="63"/>
    <s v="50-65"/>
    <n v="2699"/>
    <n v="0"/>
    <n v="1"/>
    <n v="0"/>
    <n v="0"/>
    <n v="0"/>
    <n v="0"/>
    <n v="1"/>
    <n v="0"/>
    <n v="0"/>
    <n v="213"/>
    <d v="2015-05-26T00:00:00"/>
    <n v="5"/>
    <s v="May"/>
    <n v="1"/>
    <s v="508,43140,Low income,451,Low spender,0.0104543347241539,0,1,68,134,8,76,6,0,11,1,4,1,5,6,0,0,0,0,0,0,0,63,50-65,2699,0,1,0,0,0,0,1,0,0,213"/>
    <m/>
    <m/>
    <m/>
    <m/>
  </r>
  <r>
    <n v="66"/>
    <n v="32233"/>
    <s v="Low income"/>
    <n v="1794"/>
    <s v="High spender"/>
    <n v="5.5657245679893275E-2"/>
    <n v="1"/>
    <n v="0"/>
    <n v="26"/>
    <n v="138"/>
    <n v="15"/>
    <n v="35"/>
    <n v="25"/>
    <n v="11"/>
    <n v="72"/>
    <n v="2"/>
    <n v="6"/>
    <n v="2"/>
    <n v="2"/>
    <n v="9"/>
    <n v="0"/>
    <x v="0"/>
    <n v="1"/>
    <n v="0"/>
    <n v="0"/>
    <n v="0"/>
    <n v="1"/>
    <n v="46"/>
    <s v="36-50"/>
    <n v="2838"/>
    <n v="0"/>
    <n v="0"/>
    <n v="1"/>
    <n v="0"/>
    <n v="0"/>
    <n v="0"/>
    <n v="1"/>
    <n v="0"/>
    <n v="0"/>
    <n v="152"/>
    <d v="2015-01-07T00:00:00"/>
    <n v="1"/>
    <s v="January"/>
    <n v="1"/>
    <s v="66,32233,Low income,1794,High spender,0.0556572456798933,1,0,26,138,15,35,25,11,72,2,6,2,2,9,0,0,1,0,0,0,1,46,36-50,2838,0,0,1,0,0,0,1,0,0,152"/>
    <m/>
    <m/>
    <m/>
    <m/>
  </r>
  <r>
    <n v="2141"/>
    <n v="52157"/>
    <s v="High income"/>
    <n v="120"/>
    <s v="Low spender"/>
    <n v="2.3007458251049716E-3"/>
    <n v="0"/>
    <n v="1"/>
    <n v="48"/>
    <n v="189"/>
    <n v="2"/>
    <n v="29"/>
    <n v="3"/>
    <n v="2"/>
    <n v="40"/>
    <n v="2"/>
    <n v="3"/>
    <n v="2"/>
    <n v="5"/>
    <n v="4"/>
    <n v="0"/>
    <x v="0"/>
    <n v="0"/>
    <n v="0"/>
    <n v="0"/>
    <n v="0"/>
    <n v="0"/>
    <n v="70"/>
    <s v="66+"/>
    <n v="2181"/>
    <n v="0"/>
    <n v="0"/>
    <n v="0"/>
    <n v="1"/>
    <n v="0"/>
    <n v="0"/>
    <n v="0"/>
    <n v="0"/>
    <n v="1"/>
    <n v="185"/>
    <d v="2016-10-25T00:00:00"/>
    <n v="10"/>
    <s v="October"/>
    <n v="1"/>
    <s v="2141,52157,High income,120,Low spender,0.00230074582510497,0,1,48,189,2,29,3,2,40,2,3,2,5,4,0,0,0,0,0,0,0,70,66+,2181,0,0,0,1,0,0,0,0,1,185"/>
    <m/>
    <m/>
    <m/>
    <m/>
  </r>
  <r>
    <n v="973"/>
    <n v="54165"/>
    <s v="High income"/>
    <n v="447"/>
    <s v="Low spender"/>
    <n v="8.2525616172805325E-3"/>
    <n v="0"/>
    <n v="0"/>
    <n v="72"/>
    <n v="127"/>
    <n v="4"/>
    <n v="73"/>
    <n v="15"/>
    <n v="6"/>
    <n v="11"/>
    <n v="1"/>
    <n v="2"/>
    <n v="1"/>
    <n v="7"/>
    <n v="2"/>
    <n v="0"/>
    <x v="0"/>
    <n v="0"/>
    <n v="0"/>
    <n v="0"/>
    <n v="0"/>
    <n v="0"/>
    <n v="51"/>
    <s v="50-65"/>
    <n v="2556"/>
    <n v="0"/>
    <n v="0"/>
    <n v="0"/>
    <n v="1"/>
    <n v="0"/>
    <n v="0"/>
    <n v="1"/>
    <n v="0"/>
    <n v="0"/>
    <n v="214"/>
    <d v="2015-10-16T00:00:00"/>
    <n v="10"/>
    <s v="October"/>
    <n v="1"/>
    <s v="973,54165,High income,447,Low spender,0.00825256161728053,0,0,72,127,4,73,15,6,11,1,2,1,7,2,0,0,0,0,0,0,0,51,50-65,2556,0,0,0,1,0,0,1,0,0,214"/>
    <m/>
    <m/>
    <m/>
    <m/>
  </r>
  <r>
    <n v="159"/>
    <n v="43462"/>
    <s v="Low income"/>
    <n v="595"/>
    <s v="High spender"/>
    <n v="1.369012010491924E-2"/>
    <n v="1"/>
    <n v="1"/>
    <n v="50"/>
    <n v="90"/>
    <n v="17"/>
    <n v="97"/>
    <n v="15"/>
    <n v="6"/>
    <n v="15"/>
    <n v="6"/>
    <n v="4"/>
    <n v="1"/>
    <n v="5"/>
    <n v="8"/>
    <n v="0"/>
    <x v="0"/>
    <n v="0"/>
    <n v="0"/>
    <n v="0"/>
    <n v="0"/>
    <n v="0"/>
    <n v="68"/>
    <s v="66+"/>
    <n v="2814"/>
    <n v="0"/>
    <n v="0"/>
    <n v="0"/>
    <n v="1"/>
    <n v="0"/>
    <n v="0"/>
    <n v="1"/>
    <n v="0"/>
    <n v="0"/>
    <n v="210"/>
    <d v="2015-01-31T00:00:00"/>
    <n v="1"/>
    <s v="January"/>
    <n v="1"/>
    <s v="159,43462,Low income,595,High spender,0.0136901201049192,1,1,50,90,17,97,15,6,15,6,4,1,5,8,0,0,0,0,0,0,0,68,66+,2814,0,0,0,1,0,0,1,0,0,210"/>
    <m/>
    <m/>
    <m/>
    <m/>
  </r>
  <r>
    <n v="1195"/>
    <n v="57247"/>
    <s v="High income"/>
    <n v="682"/>
    <s v="High spender"/>
    <n v="1.1913288032560658E-2"/>
    <n v="0"/>
    <n v="1"/>
    <n v="50"/>
    <n v="99"/>
    <n v="4"/>
    <n v="32"/>
    <n v="37"/>
    <n v="54"/>
    <n v="6"/>
    <n v="2"/>
    <n v="2"/>
    <n v="1"/>
    <n v="7"/>
    <n v="2"/>
    <n v="0"/>
    <x v="0"/>
    <n v="0"/>
    <n v="0"/>
    <n v="0"/>
    <n v="0"/>
    <n v="0"/>
    <n v="68"/>
    <s v="66+"/>
    <n v="2484"/>
    <n v="0"/>
    <n v="0"/>
    <n v="0"/>
    <n v="1"/>
    <n v="0"/>
    <n v="1"/>
    <n v="0"/>
    <n v="0"/>
    <n v="0"/>
    <n v="220"/>
    <d v="2015-12-27T00:00:00"/>
    <n v="12"/>
    <s v="December"/>
    <n v="1"/>
    <s v="1195,57247,High income,682,High spender,0.0119132880325607,0,1,50,99,4,32,37,54,6,2,2,1,7,2,0,0,0,0,0,0,0,68,66+,2484,0,0,0,1,0,1,0,0,0,220"/>
    <m/>
    <m/>
    <m/>
    <m/>
  </r>
  <r>
    <n v="873"/>
    <n v="42670"/>
    <s v="Low income"/>
    <n v="1541"/>
    <s v="High spender"/>
    <n v="3.6114366065151157E-2"/>
    <n v="0"/>
    <n v="0"/>
    <n v="12"/>
    <n v="154"/>
    <n v="2"/>
    <n v="46"/>
    <n v="20"/>
    <n v="4"/>
    <n v="15"/>
    <n v="1"/>
    <n v="4"/>
    <n v="2"/>
    <n v="4"/>
    <n v="4"/>
    <n v="0"/>
    <x v="0"/>
    <n v="0"/>
    <n v="0"/>
    <n v="0"/>
    <n v="0"/>
    <n v="0"/>
    <n v="28"/>
    <s v="24-35"/>
    <n v="2587"/>
    <n v="0"/>
    <n v="0"/>
    <n v="0"/>
    <n v="1"/>
    <n v="0"/>
    <n v="0"/>
    <n v="0"/>
    <n v="1"/>
    <n v="0"/>
    <n v="211"/>
    <d v="2015-09-15T00:00:00"/>
    <n v="9"/>
    <s v="September"/>
    <n v="1"/>
    <s v="873,42670,Low income,1541,High spender,0.0361143660651512,0,0,12,154,2,46,20,4,15,1,4,2,4,4,0,0,0,0,0,0,0,28,24-35,2587,0,0,0,1,0,0,0,1,0,211"/>
    <m/>
    <m/>
    <m/>
    <m/>
  </r>
  <r>
    <n v="1222"/>
    <n v="26877"/>
    <s v="Low income"/>
    <n v="42"/>
    <s v="Low spender"/>
    <n v="1.5626744056256279E-3"/>
    <n v="0"/>
    <n v="0"/>
    <n v="74"/>
    <n v="101"/>
    <n v="13"/>
    <n v="76"/>
    <n v="20"/>
    <n v="18"/>
    <n v="40"/>
    <n v="2"/>
    <n v="3"/>
    <n v="1"/>
    <n v="6"/>
    <n v="6"/>
    <n v="0"/>
    <x v="0"/>
    <n v="0"/>
    <n v="0"/>
    <n v="0"/>
    <n v="0"/>
    <n v="0"/>
    <n v="51"/>
    <s v="50-65"/>
    <n v="2473"/>
    <n v="0"/>
    <n v="0"/>
    <n v="1"/>
    <n v="0"/>
    <n v="0"/>
    <n v="0"/>
    <n v="0"/>
    <n v="1"/>
    <n v="0"/>
    <n v="188"/>
    <d v="2016-01-07T00:00:00"/>
    <n v="1"/>
    <s v="January"/>
    <n v="1"/>
    <s v="1222,26877,Low income,42,Low spender,0.00156267440562563,0,0,74,101,13,76,20,18,40,2,3,1,6,6,0,0,0,0,0,0,0,51,50-65,2473,0,0,1,0,0,0,0,1,0,188"/>
    <m/>
    <m/>
    <m/>
    <m/>
  </r>
  <r>
    <n v="1190"/>
    <n v="50272"/>
    <s v="Low income"/>
    <n v="185"/>
    <s v="Low spender"/>
    <n v="3.6799809038828772E-3"/>
    <n v="1"/>
    <n v="0"/>
    <n v="75"/>
    <n v="99"/>
    <n v="13"/>
    <n v="66"/>
    <n v="43"/>
    <n v="8"/>
    <n v="4"/>
    <n v="3"/>
    <n v="4"/>
    <n v="1"/>
    <n v="5"/>
    <n v="7"/>
    <n v="0"/>
    <x v="0"/>
    <n v="0"/>
    <n v="0"/>
    <n v="0"/>
    <n v="0"/>
    <n v="0"/>
    <n v="38"/>
    <s v="36-50"/>
    <n v="2485"/>
    <n v="0"/>
    <n v="0"/>
    <n v="0"/>
    <n v="1"/>
    <n v="0"/>
    <n v="0"/>
    <n v="1"/>
    <n v="0"/>
    <n v="0"/>
    <n v="225"/>
    <d v="2015-12-26T00:00:00"/>
    <n v="12"/>
    <s v="December"/>
    <n v="1"/>
    <s v="1190,50272,Low income,185,Low spender,0.00367998090388288,1,0,75,99,13,66,43,8,4,3,4,1,5,7,0,0,0,0,0,0,0,38,36-50,2485,0,0,0,1,0,0,1,0,0,225"/>
    <m/>
    <m/>
    <m/>
    <m/>
  </r>
  <r>
    <n v="919"/>
    <n v="38620"/>
    <s v="Low income"/>
    <n v="392"/>
    <s v="Low spender"/>
    <n v="1.0150181253236665E-2"/>
    <n v="0"/>
    <n v="0"/>
    <n v="56"/>
    <n v="112"/>
    <n v="17"/>
    <n v="44"/>
    <n v="34"/>
    <n v="22"/>
    <n v="89"/>
    <n v="1"/>
    <n v="2"/>
    <n v="5"/>
    <n v="3"/>
    <n v="3"/>
    <n v="0"/>
    <x v="0"/>
    <n v="0"/>
    <n v="0"/>
    <n v="0"/>
    <n v="0"/>
    <n v="0"/>
    <n v="57"/>
    <s v="50-65"/>
    <n v="2573"/>
    <n v="0"/>
    <n v="0"/>
    <n v="0"/>
    <n v="1"/>
    <n v="0"/>
    <n v="0"/>
    <n v="0"/>
    <n v="1"/>
    <n v="0"/>
    <n v="140"/>
    <d v="2015-09-29T00:00:00"/>
    <n v="9"/>
    <s v="September"/>
    <n v="1"/>
    <s v="919,38620,Low income,392,Low spender,0.0101501812532367,0,0,56,112,17,44,34,22,89,1,2,5,3,3,0,0,0,0,0,0,0,57,50-65,2573,0,0,0,1,0,0,0,1,0,140"/>
    <m/>
    <m/>
    <m/>
    <m/>
  </r>
  <r>
    <n v="769"/>
    <n v="27573"/>
    <s v="Low income"/>
    <n v="1466"/>
    <s v="High spender"/>
    <n v="5.3167954158053171E-2"/>
    <n v="1"/>
    <n v="0"/>
    <n v="45"/>
    <n v="50"/>
    <n v="15"/>
    <n v="110"/>
    <n v="39"/>
    <n v="15"/>
    <n v="15"/>
    <n v="4"/>
    <n v="5"/>
    <n v="1"/>
    <n v="4"/>
    <n v="8"/>
    <n v="0"/>
    <x v="0"/>
    <n v="0"/>
    <n v="0"/>
    <n v="0"/>
    <n v="0"/>
    <n v="0"/>
    <n v="45"/>
    <s v="36-50"/>
    <n v="2620"/>
    <n v="0"/>
    <n v="1"/>
    <n v="0"/>
    <n v="0"/>
    <n v="0"/>
    <n v="0"/>
    <n v="1"/>
    <n v="0"/>
    <n v="0"/>
    <n v="214"/>
    <d v="2015-08-13T00:00:00"/>
    <n v="8"/>
    <s v="August"/>
    <n v="1"/>
    <s v="769,27573,Low income,1466,High spender,0.0531679541580532,1,0,45,50,15,110,39,15,15,4,5,1,4,8,0,0,0,0,0,0,0,45,36-50,2620,0,1,0,0,0,0,1,0,0,214"/>
    <m/>
    <m/>
    <m/>
    <m/>
  </r>
  <r>
    <n v="792"/>
    <n v="46097"/>
    <s v="Low income"/>
    <n v="17"/>
    <s v="Low spender"/>
    <n v="3.6878755667397008E-4"/>
    <n v="0"/>
    <n v="1"/>
    <n v="11"/>
    <n v="72"/>
    <n v="24"/>
    <n v="68"/>
    <n v="65"/>
    <n v="4"/>
    <n v="8"/>
    <n v="5"/>
    <n v="3"/>
    <n v="1"/>
    <n v="6"/>
    <n v="4"/>
    <n v="0"/>
    <x v="0"/>
    <n v="0"/>
    <n v="0"/>
    <n v="0"/>
    <n v="0"/>
    <n v="0"/>
    <n v="64"/>
    <s v="50-65"/>
    <n v="2614"/>
    <n v="0"/>
    <n v="0"/>
    <n v="0"/>
    <n v="1"/>
    <n v="0"/>
    <n v="0"/>
    <n v="1"/>
    <n v="0"/>
    <n v="0"/>
    <n v="225"/>
    <d v="2015-08-19T00:00:00"/>
    <n v="8"/>
    <s v="August"/>
    <n v="1"/>
    <s v="792,46097,Low income,17,Low spender,0.00036878755667397,0,1,11,72,24,68,65,4,8,5,3,1,6,4,0,0,0,0,0,0,0,64,50-65,2614,0,0,0,1,0,0,1,0,0,225"/>
    <m/>
    <m/>
    <m/>
    <m/>
  </r>
  <r>
    <n v="726"/>
    <n v="30507"/>
    <s v="Low income"/>
    <n v="604"/>
    <s v="High spender"/>
    <n v="1.9798734716622416E-2"/>
    <n v="0"/>
    <n v="0"/>
    <n v="29"/>
    <n v="65"/>
    <n v="36"/>
    <n v="74"/>
    <n v="38"/>
    <n v="20"/>
    <n v="110"/>
    <n v="1"/>
    <n v="5"/>
    <n v="1"/>
    <n v="4"/>
    <n v="7"/>
    <n v="0"/>
    <x v="0"/>
    <n v="0"/>
    <n v="0"/>
    <n v="0"/>
    <n v="0"/>
    <n v="0"/>
    <n v="60"/>
    <s v="50-65"/>
    <n v="2634"/>
    <n v="0"/>
    <n v="0"/>
    <n v="0"/>
    <n v="1"/>
    <n v="0"/>
    <n v="0"/>
    <n v="1"/>
    <n v="0"/>
    <n v="0"/>
    <n v="123"/>
    <d v="2015-07-30T00:00:00"/>
    <n v="7"/>
    <s v="July"/>
    <n v="1"/>
    <s v="726,30507,Low income,604,High spender,0.0197987347166224,0,0,29,65,36,74,38,20,110,1,5,1,4,7,0,0,0,0,0,0,0,60,50-65,2634,0,0,0,1,0,0,1,0,0,123"/>
    <m/>
    <m/>
    <m/>
    <m/>
  </r>
  <r>
    <n v="396"/>
    <n v="46231"/>
    <s v="Low income"/>
    <n v="216"/>
    <s v="Low spender"/>
    <n v="4.6721896562912334E-3"/>
    <n v="2"/>
    <n v="1"/>
    <n v="87"/>
    <n v="189"/>
    <n v="2"/>
    <n v="55"/>
    <n v="0"/>
    <n v="5"/>
    <n v="12"/>
    <n v="4"/>
    <n v="6"/>
    <n v="1"/>
    <n v="4"/>
    <n v="9"/>
    <n v="0"/>
    <x v="0"/>
    <n v="0"/>
    <n v="0"/>
    <n v="0"/>
    <n v="0"/>
    <n v="0"/>
    <n v="67"/>
    <s v="66+"/>
    <n v="2739"/>
    <n v="0"/>
    <n v="0"/>
    <n v="1"/>
    <n v="0"/>
    <n v="0"/>
    <n v="0"/>
    <n v="0"/>
    <n v="0"/>
    <n v="1"/>
    <n v="239"/>
    <d v="2015-04-16T00:00:00"/>
    <n v="4"/>
    <s v="April"/>
    <n v="1"/>
    <s v="396,46231,Low income,216,Low spender,0.00467218965629123,2,1,87,189,2,55,0,5,12,4,6,1,4,9,0,0,0,0,0,0,0,67,66+,2739,0,0,1,0,0,0,0,0,1,239"/>
    <m/>
    <m/>
    <m/>
    <m/>
  </r>
  <r>
    <n v="714"/>
    <n v="30168"/>
    <s v="Low income"/>
    <n v="225"/>
    <s v="Low spender"/>
    <n v="7.4582338902147967E-3"/>
    <n v="1"/>
    <n v="0"/>
    <n v="51"/>
    <n v="154"/>
    <n v="20"/>
    <n v="66"/>
    <n v="0"/>
    <n v="12"/>
    <n v="27"/>
    <n v="7"/>
    <n v="6"/>
    <n v="1"/>
    <n v="4"/>
    <n v="9"/>
    <n v="0"/>
    <x v="0"/>
    <n v="0"/>
    <n v="0"/>
    <n v="0"/>
    <n v="0"/>
    <n v="0"/>
    <n v="42"/>
    <s v="36-50"/>
    <n v="2638"/>
    <n v="0"/>
    <n v="0"/>
    <n v="1"/>
    <n v="0"/>
    <n v="0"/>
    <n v="0"/>
    <n v="1"/>
    <n v="0"/>
    <n v="0"/>
    <n v="225"/>
    <d v="2015-07-26T00:00:00"/>
    <n v="7"/>
    <s v="July"/>
    <n v="1"/>
    <s v="714,30168,Low income,225,Low spender,0.0074582338902148,1,0,51,154,20,66,0,12,27,7,6,1,4,9,0,0,0,0,0,0,0,42,36-50,2638,0,0,1,0,0,0,1,0,0,225"/>
    <m/>
    <m/>
    <m/>
    <m/>
  </r>
  <r>
    <n v="300"/>
    <n v="42586"/>
    <s v="Low income"/>
    <n v="442"/>
    <s v="Low spender"/>
    <n v="1.0378997792701827E-2"/>
    <n v="1"/>
    <n v="1"/>
    <n v="7"/>
    <n v="194"/>
    <n v="2"/>
    <n v="56"/>
    <n v="0"/>
    <n v="0"/>
    <n v="0"/>
    <n v="5"/>
    <n v="4"/>
    <n v="1"/>
    <n v="6"/>
    <n v="8"/>
    <n v="0"/>
    <x v="0"/>
    <n v="0"/>
    <n v="0"/>
    <n v="0"/>
    <n v="0"/>
    <n v="1"/>
    <n v="65"/>
    <s v="50-65"/>
    <n v="2767"/>
    <n v="0"/>
    <n v="0"/>
    <n v="0"/>
    <n v="1"/>
    <n v="0"/>
    <n v="0"/>
    <n v="1"/>
    <n v="0"/>
    <n v="0"/>
    <n v="252"/>
    <d v="2015-03-19T00:00:00"/>
    <n v="3"/>
    <s v="March"/>
    <n v="1"/>
    <s v="300,42586,Low income,442,Low spender,0.0103789977927018,1,1,7,194,2,56,0,0,0,5,4,1,6,8,0,0,0,0,0,0,1,65,50-65,2767,0,0,0,1,0,0,1,0,0,252"/>
    <m/>
    <m/>
    <m/>
    <m/>
  </r>
  <r>
    <n v="1198"/>
    <n v="53312"/>
    <s v="High income"/>
    <n v="305"/>
    <s v="Low spender"/>
    <n v="5.7210384153661463E-3"/>
    <n v="0"/>
    <n v="0"/>
    <n v="32"/>
    <n v="241"/>
    <n v="0"/>
    <n v="12"/>
    <n v="0"/>
    <n v="0"/>
    <n v="25"/>
    <n v="1"/>
    <n v="5"/>
    <n v="1"/>
    <n v="5"/>
    <n v="7"/>
    <n v="0"/>
    <x v="0"/>
    <n v="0"/>
    <n v="0"/>
    <n v="0"/>
    <n v="0"/>
    <n v="0"/>
    <n v="69"/>
    <s v="66+"/>
    <n v="2483"/>
    <n v="0"/>
    <n v="1"/>
    <n v="0"/>
    <n v="0"/>
    <n v="0"/>
    <n v="0"/>
    <n v="0"/>
    <n v="0"/>
    <n v="1"/>
    <n v="228"/>
    <d v="2015-12-28T00:00:00"/>
    <n v="12"/>
    <s v="December"/>
    <n v="1"/>
    <s v="1198,53312,High income,305,Low spender,0.00572103841536615,0,0,32,241,0,12,0,0,25,1,5,1,5,7,0,0,0,0,0,0,0,69,66+,2483,0,1,0,0,0,0,0,0,1,228"/>
    <m/>
    <m/>
    <m/>
    <m/>
  </r>
  <r>
    <n v="1420"/>
    <n v="45072"/>
    <s v="Low income"/>
    <n v="220"/>
    <s v="Low spender"/>
    <n v="4.881079162229322E-3"/>
    <n v="1"/>
    <n v="2"/>
    <n v="74"/>
    <n v="144"/>
    <n v="2"/>
    <n v="99"/>
    <n v="7"/>
    <n v="2"/>
    <n v="30"/>
    <n v="5"/>
    <n v="6"/>
    <n v="1"/>
    <n v="4"/>
    <n v="8"/>
    <n v="0"/>
    <x v="0"/>
    <n v="0"/>
    <n v="0"/>
    <n v="0"/>
    <n v="0"/>
    <n v="0"/>
    <n v="72"/>
    <s v="66+"/>
    <n v="2415"/>
    <n v="1"/>
    <n v="0"/>
    <n v="0"/>
    <n v="0"/>
    <n v="0"/>
    <n v="0"/>
    <n v="0"/>
    <n v="0"/>
    <n v="1"/>
    <n v="224"/>
    <d v="2016-03-05T00:00:00"/>
    <n v="3"/>
    <s v="March"/>
    <n v="1"/>
    <s v="1420,45072,Low income,220,Low spender,0.00488107916222932,1,2,74,144,2,99,7,2,30,5,6,1,4,8,0,0,0,0,0,0,0,72,66+,2415,1,0,0,0,0,0,0,0,1,224"/>
    <m/>
    <m/>
    <m/>
    <m/>
  </r>
  <r>
    <n v="1403"/>
    <n v="53761"/>
    <s v="High income"/>
    <n v="532"/>
    <s v="Low spender"/>
    <n v="9.8956492624765156E-3"/>
    <n v="1"/>
    <n v="1"/>
    <n v="7"/>
    <n v="158"/>
    <n v="0"/>
    <n v="76"/>
    <n v="13"/>
    <n v="7"/>
    <n v="71"/>
    <n v="6"/>
    <n v="4"/>
    <n v="4"/>
    <n v="3"/>
    <n v="5"/>
    <n v="0"/>
    <x v="0"/>
    <n v="0"/>
    <n v="0"/>
    <n v="0"/>
    <n v="0"/>
    <n v="0"/>
    <n v="48"/>
    <s v="36-50"/>
    <n v="2420"/>
    <n v="0"/>
    <n v="1"/>
    <n v="0"/>
    <n v="0"/>
    <n v="0"/>
    <n v="0"/>
    <n v="0"/>
    <n v="1"/>
    <n v="0"/>
    <n v="183"/>
    <d v="2016-02-29T00:00:00"/>
    <n v="2"/>
    <s v="February"/>
    <n v="1"/>
    <s v="1403,53761,High income,532,Low spender,0.00989564926247652,1,1,7,158,0,76,13,7,71,6,4,4,3,5,0,0,0,0,0,0,0,48,36-50,2420,0,1,0,0,0,0,0,1,0,183"/>
    <m/>
    <m/>
    <m/>
    <m/>
  </r>
  <r>
    <n v="766"/>
    <n v="58917"/>
    <s v="High income"/>
    <n v="893"/>
    <s v="High spender"/>
    <n v="1.5156915661014648E-2"/>
    <n v="1"/>
    <n v="2"/>
    <n v="10"/>
    <n v="151"/>
    <n v="7"/>
    <n v="89"/>
    <n v="0"/>
    <n v="7"/>
    <n v="28"/>
    <n v="5"/>
    <n v="4"/>
    <n v="1"/>
    <n v="6"/>
    <n v="5"/>
    <n v="0"/>
    <x v="0"/>
    <n v="0"/>
    <n v="0"/>
    <n v="0"/>
    <n v="0"/>
    <n v="0"/>
    <n v="51"/>
    <s v="50-65"/>
    <n v="2621"/>
    <n v="0"/>
    <n v="0"/>
    <n v="0"/>
    <n v="1"/>
    <n v="0"/>
    <n v="0"/>
    <n v="1"/>
    <n v="0"/>
    <n v="0"/>
    <n v="226"/>
    <d v="2015-08-12T00:00:00"/>
    <n v="8"/>
    <s v="August"/>
    <n v="1"/>
    <s v="766,58917,High income,893,High spender,0.0151569156610146,1,2,10,151,7,89,0,7,28,5,4,1,6,5,0,0,0,0,0,0,0,51,50-65,2621,0,0,0,1,0,0,1,0,0,226"/>
    <m/>
    <m/>
    <m/>
    <m/>
  </r>
  <r>
    <n v="574"/>
    <n v="42873"/>
    <s v="Low income"/>
    <n v="733"/>
    <s v="High spender"/>
    <n v="1.709700744058032E-2"/>
    <n v="1"/>
    <n v="1"/>
    <n v="11"/>
    <n v="209"/>
    <n v="0"/>
    <n v="40"/>
    <n v="3"/>
    <n v="2"/>
    <n v="15"/>
    <n v="4"/>
    <n v="6"/>
    <n v="1"/>
    <n v="4"/>
    <n v="8"/>
    <n v="0"/>
    <x v="0"/>
    <n v="0"/>
    <n v="0"/>
    <n v="0"/>
    <n v="0"/>
    <n v="0"/>
    <n v="70"/>
    <s v="66+"/>
    <n v="2683"/>
    <n v="1"/>
    <n v="0"/>
    <n v="0"/>
    <n v="0"/>
    <n v="0"/>
    <n v="0"/>
    <n v="0"/>
    <n v="0"/>
    <n v="1"/>
    <n v="239"/>
    <d v="2015-06-11T00:00:00"/>
    <n v="6"/>
    <s v="June"/>
    <n v="1"/>
    <s v="574,42873,Low income,733,High spender,0.0170970074405803,1,1,11,209,0,40,3,2,15,4,6,1,4,8,0,0,0,0,0,0,0,70,66+,2683,1,0,0,0,0,0,0,0,1,239"/>
    <m/>
    <m/>
    <m/>
    <m/>
  </r>
  <r>
    <n v="228"/>
    <n v="44377"/>
    <s v="Low income"/>
    <n v="442"/>
    <s v="Low spender"/>
    <n v="9.9601144737138606E-3"/>
    <n v="1"/>
    <n v="1"/>
    <n v="70"/>
    <n v="224"/>
    <n v="0"/>
    <n v="30"/>
    <n v="0"/>
    <n v="0"/>
    <n v="10"/>
    <n v="8"/>
    <n v="5"/>
    <n v="1"/>
    <n v="5"/>
    <n v="8"/>
    <n v="0"/>
    <x v="0"/>
    <n v="0"/>
    <n v="0"/>
    <n v="0"/>
    <n v="0"/>
    <n v="0"/>
    <n v="52"/>
    <s v="50-65"/>
    <n v="2791"/>
    <n v="0"/>
    <n v="1"/>
    <n v="0"/>
    <n v="0"/>
    <n v="0"/>
    <n v="0"/>
    <n v="0"/>
    <n v="0"/>
    <n v="1"/>
    <n v="244"/>
    <d v="2015-02-23T00:00:00"/>
    <n v="2"/>
    <s v="February"/>
    <n v="1"/>
    <s v="228,44377,Low income,442,Low spender,0.00996011447371386,1,1,70,224,0,30,0,0,10,8,5,1,5,8,0,0,0,0,0,0,0,52,50-65,2791,0,1,0,0,0,0,0,0,1,244"/>
    <m/>
    <m/>
    <m/>
    <m/>
  </r>
  <r>
    <n v="85"/>
    <n v="60544"/>
    <s v="High income"/>
    <n v="69"/>
    <s v="Low spender"/>
    <n v="1.139667019027484E-3"/>
    <n v="1"/>
    <n v="1"/>
    <n v="92"/>
    <n v="201"/>
    <n v="2"/>
    <n v="43"/>
    <n v="3"/>
    <n v="5"/>
    <n v="35"/>
    <n v="4"/>
    <n v="5"/>
    <n v="1"/>
    <n v="5"/>
    <n v="6"/>
    <n v="0"/>
    <x v="0"/>
    <n v="0"/>
    <n v="0"/>
    <n v="0"/>
    <n v="0"/>
    <n v="0"/>
    <n v="59"/>
    <s v="50-65"/>
    <n v="2832"/>
    <n v="0"/>
    <n v="1"/>
    <n v="0"/>
    <n v="0"/>
    <n v="0"/>
    <n v="0"/>
    <n v="1"/>
    <n v="0"/>
    <n v="0"/>
    <n v="219"/>
    <d v="2015-01-13T00:00:00"/>
    <n v="1"/>
    <s v="January"/>
    <n v="1"/>
    <s v="85,60544,High income,69,Low spender,0.00113966701902748,1,1,92,201,2,43,3,5,35,4,5,1,5,6,0,0,0,0,0,0,0,59,50-65,2832,0,1,0,0,0,0,1,0,0,219"/>
    <m/>
    <m/>
    <m/>
    <m/>
  </r>
  <r>
    <n v="1164"/>
    <n v="37929"/>
    <s v="Low income"/>
    <n v="397"/>
    <s v="Low spender"/>
    <n v="1.0466925044161459E-2"/>
    <n v="0"/>
    <n v="0"/>
    <n v="49"/>
    <n v="202"/>
    <n v="2"/>
    <n v="46"/>
    <n v="3"/>
    <n v="2"/>
    <n v="10"/>
    <n v="2"/>
    <n v="4"/>
    <n v="2"/>
    <n v="5"/>
    <n v="7"/>
    <n v="1"/>
    <x v="0"/>
    <n v="0"/>
    <n v="1"/>
    <n v="0"/>
    <n v="0"/>
    <n v="1"/>
    <n v="35"/>
    <s v="24-35"/>
    <n v="2493"/>
    <n v="0"/>
    <n v="0"/>
    <n v="1"/>
    <n v="0"/>
    <n v="0"/>
    <n v="0"/>
    <n v="0"/>
    <n v="0"/>
    <n v="1"/>
    <n v="245"/>
    <d v="2015-12-18T00:00:00"/>
    <n v="12"/>
    <s v="December"/>
    <n v="1"/>
    <s v="1164,37929,Low income,397,Low spender,0.0104669250441615,0,0,49,202,2,46,3,2,10,2,4,2,5,7,1,0,0,1,0,0,1,35,24-35,2493,0,0,1,0,0,0,0,0,1,245"/>
    <m/>
    <m/>
    <m/>
    <m/>
  </r>
  <r>
    <n v="761"/>
    <n v="47743"/>
    <s v="Low income"/>
    <n v="121"/>
    <s v="Low spender"/>
    <n v="2.5344029491234316E-3"/>
    <n v="0"/>
    <n v="1"/>
    <n v="56"/>
    <n v="198"/>
    <n v="2"/>
    <n v="43"/>
    <n v="0"/>
    <n v="12"/>
    <n v="20"/>
    <n v="3"/>
    <n v="4"/>
    <n v="1"/>
    <n v="6"/>
    <n v="6"/>
    <n v="0"/>
    <x v="0"/>
    <n v="0"/>
    <n v="1"/>
    <n v="0"/>
    <n v="0"/>
    <n v="0"/>
    <n v="63"/>
    <s v="50-65"/>
    <n v="2623"/>
    <n v="0"/>
    <n v="1"/>
    <n v="0"/>
    <n v="0"/>
    <n v="0"/>
    <n v="0"/>
    <n v="1"/>
    <n v="0"/>
    <n v="0"/>
    <n v="235"/>
    <d v="2015-08-10T00:00:00"/>
    <n v="8"/>
    <s v="August"/>
    <n v="1"/>
    <s v="761,47743,Low income,121,Low spender,0.00253440294912343,0,1,56,198,2,43,0,12,20,3,4,1,6,6,0,0,0,1,0,0,0,63,50-65,2623,0,1,0,0,0,0,1,0,0,235"/>
    <m/>
    <m/>
    <m/>
    <m/>
  </r>
  <r>
    <n v="605"/>
    <n v="43776"/>
    <s v="Low income"/>
    <n v="40"/>
    <s v="Low spender"/>
    <n v="9.1374269005847948E-4"/>
    <n v="1"/>
    <n v="1"/>
    <n v="9"/>
    <n v="177"/>
    <n v="2"/>
    <n v="71"/>
    <n v="3"/>
    <n v="2"/>
    <n v="20"/>
    <n v="6"/>
    <n v="5"/>
    <n v="2"/>
    <n v="4"/>
    <n v="8"/>
    <n v="0"/>
    <x v="0"/>
    <n v="0"/>
    <n v="0"/>
    <n v="0"/>
    <n v="0"/>
    <n v="1"/>
    <n v="68"/>
    <s v="66+"/>
    <n v="2670"/>
    <n v="0"/>
    <n v="0"/>
    <n v="0"/>
    <n v="1"/>
    <n v="0"/>
    <n v="0"/>
    <n v="0"/>
    <n v="1"/>
    <n v="0"/>
    <n v="235"/>
    <d v="2015-06-24T00:00:00"/>
    <n v="6"/>
    <s v="June"/>
    <n v="1"/>
    <s v="605,43776,Low income,40,Low spender,0.000913742690058479,1,1,9,177,2,71,3,2,20,6,5,2,4,8,0,0,0,0,0,0,1,68,66+,2670,0,0,0,1,0,0,0,1,0,235"/>
    <m/>
    <m/>
    <m/>
    <m/>
  </r>
  <r>
    <n v="98"/>
    <n v="42557"/>
    <s v="Low income"/>
    <n v="1271"/>
    <s v="High spender"/>
    <n v="2.986582700848274E-2"/>
    <n v="0"/>
    <n v="1"/>
    <n v="98"/>
    <n v="192"/>
    <n v="5"/>
    <n v="53"/>
    <n v="0"/>
    <n v="5"/>
    <n v="15"/>
    <n v="4"/>
    <n v="6"/>
    <n v="1"/>
    <n v="4"/>
    <n v="8"/>
    <n v="0"/>
    <x v="0"/>
    <n v="0"/>
    <n v="0"/>
    <n v="0"/>
    <n v="0"/>
    <n v="0"/>
    <n v="46"/>
    <s v="36-50"/>
    <n v="2828"/>
    <n v="0"/>
    <n v="1"/>
    <n v="0"/>
    <n v="0"/>
    <n v="0"/>
    <n v="0"/>
    <n v="1"/>
    <n v="0"/>
    <n v="0"/>
    <n v="240"/>
    <d v="2015-01-17T00:00:00"/>
    <n v="1"/>
    <s v="January"/>
    <n v="1"/>
    <s v="98,42557,Low income,1271,High spender,0.0298658270084827,0,1,98,192,5,53,0,5,15,4,6,1,4,8,0,0,0,0,0,0,0,46,36-50,2828,0,1,0,0,0,0,1,0,0,240"/>
    <m/>
    <m/>
    <m/>
    <m/>
  </r>
  <r>
    <n v="2199"/>
    <n v="61482"/>
    <s v="High income"/>
    <n v="615"/>
    <s v="High spender"/>
    <n v="1.0002927686152045E-2"/>
    <n v="0"/>
    <n v="0"/>
    <n v="39"/>
    <n v="48"/>
    <n v="58"/>
    <n v="68"/>
    <n v="16"/>
    <n v="66"/>
    <n v="43"/>
    <n v="1"/>
    <n v="3"/>
    <n v="2"/>
    <n v="6"/>
    <n v="2"/>
    <n v="0"/>
    <x v="0"/>
    <n v="0"/>
    <n v="0"/>
    <n v="0"/>
    <n v="0"/>
    <n v="0"/>
    <n v="55"/>
    <s v="50-65"/>
    <n v="2161"/>
    <n v="0"/>
    <n v="1"/>
    <n v="0"/>
    <n v="0"/>
    <n v="0"/>
    <n v="0"/>
    <n v="1"/>
    <n v="0"/>
    <n v="0"/>
    <n v="213"/>
    <d v="2016-11-14T00:00:00"/>
    <n v="11"/>
    <s v="November"/>
    <n v="1"/>
    <s v="2199,61482,High income,615,High spender,0.010002927686152,0,0,39,48,58,68,16,66,43,1,3,2,6,2,0,0,0,0,0,0,0,55,50-65,2161,0,1,0,0,0,0,1,0,0,213"/>
    <m/>
    <m/>
    <m/>
    <m/>
  </r>
  <r>
    <n v="1207"/>
    <n v="41551"/>
    <s v="Low income"/>
    <n v="551"/>
    <s v="Low spender"/>
    <n v="1.3260812014151285E-2"/>
    <n v="1"/>
    <n v="1"/>
    <n v="51"/>
    <n v="220"/>
    <n v="0"/>
    <n v="33"/>
    <n v="3"/>
    <n v="0"/>
    <n v="23"/>
    <n v="5"/>
    <n v="5"/>
    <n v="1"/>
    <n v="5"/>
    <n v="8"/>
    <n v="0"/>
    <x v="0"/>
    <n v="0"/>
    <n v="0"/>
    <n v="0"/>
    <n v="0"/>
    <n v="0"/>
    <n v="56"/>
    <s v="50-65"/>
    <n v="2478"/>
    <n v="0"/>
    <n v="1"/>
    <n v="0"/>
    <n v="0"/>
    <n v="0"/>
    <n v="0"/>
    <n v="0"/>
    <n v="0"/>
    <n v="1"/>
    <n v="233"/>
    <d v="2016-01-02T00:00:00"/>
    <n v="1"/>
    <s v="January"/>
    <n v="1"/>
    <s v="1207,41551,Low income,551,Low spender,0.0132608120141513,1,1,51,220,0,33,3,0,23,5,5,1,5,8,0,0,0,0,0,0,0,56,50-65,2478,0,1,0,0,0,0,0,0,1,233"/>
    <m/>
    <m/>
    <m/>
    <m/>
  </r>
  <r>
    <n v="1127"/>
    <n v="45006"/>
    <s v="Low income"/>
    <n v="433"/>
    <s v="Low spender"/>
    <n v="9.6209394302981827E-3"/>
    <n v="0"/>
    <n v="0"/>
    <n v="90"/>
    <n v="162"/>
    <n v="25"/>
    <n v="53"/>
    <n v="16"/>
    <n v="0"/>
    <n v="10"/>
    <n v="1"/>
    <n v="3"/>
    <n v="1"/>
    <n v="7"/>
    <n v="3"/>
    <n v="0"/>
    <x v="0"/>
    <n v="0"/>
    <n v="0"/>
    <n v="0"/>
    <n v="0"/>
    <n v="0"/>
    <n v="76"/>
    <s v="66+"/>
    <n v="2505"/>
    <n v="0"/>
    <n v="0"/>
    <n v="0"/>
    <n v="0"/>
    <n v="1"/>
    <n v="0"/>
    <n v="0"/>
    <n v="1"/>
    <n v="0"/>
    <n v="246"/>
    <d v="2015-12-06T00:00:00"/>
    <n v="12"/>
    <s v="December"/>
    <n v="1"/>
    <s v="1127,45006,Low income,433,Low spender,0.00962093943029818,0,0,90,162,25,53,16,0,10,1,3,1,7,3,0,0,0,0,0,0,0,76,66+,2505,0,0,0,0,1,0,0,1,0,246"/>
    <m/>
    <m/>
    <m/>
    <m/>
  </r>
  <r>
    <n v="786"/>
    <n v="38201"/>
    <s v="Low income"/>
    <n v="874"/>
    <s v="High spender"/>
    <n v="2.287898222559619E-2"/>
    <n v="0"/>
    <n v="1"/>
    <n v="19"/>
    <n v="233"/>
    <n v="0"/>
    <n v="23"/>
    <n v="0"/>
    <n v="0"/>
    <n v="12"/>
    <n v="4"/>
    <n v="5"/>
    <n v="1"/>
    <n v="5"/>
    <n v="8"/>
    <n v="0"/>
    <x v="0"/>
    <n v="0"/>
    <n v="0"/>
    <n v="0"/>
    <n v="0"/>
    <n v="0"/>
    <n v="60"/>
    <s v="50-65"/>
    <n v="2616"/>
    <n v="0"/>
    <n v="0"/>
    <n v="0"/>
    <n v="1"/>
    <n v="0"/>
    <n v="0"/>
    <n v="0"/>
    <n v="0"/>
    <n v="1"/>
    <n v="244"/>
    <d v="2015-08-17T00:00:00"/>
    <n v="8"/>
    <s v="August"/>
    <n v="1"/>
    <s v="786,38201,Low income,874,High spender,0.0228789822255962,0,1,19,233,0,23,0,0,12,4,5,1,5,8,0,0,0,0,0,0,0,60,50-65,2616,0,0,0,1,0,0,0,0,1,244"/>
    <m/>
    <m/>
    <m/>
    <m/>
  </r>
  <r>
    <n v="1826"/>
    <n v="54222"/>
    <s v="High income"/>
    <n v="1047"/>
    <s v="High spender"/>
    <n v="1.9309505366825273E-2"/>
    <n v="0"/>
    <n v="1"/>
    <n v="98"/>
    <n v="199"/>
    <n v="12"/>
    <n v="31"/>
    <n v="3"/>
    <n v="12"/>
    <n v="7"/>
    <n v="1"/>
    <n v="3"/>
    <n v="3"/>
    <n v="5"/>
    <n v="3"/>
    <n v="0"/>
    <x v="0"/>
    <n v="0"/>
    <n v="0"/>
    <n v="0"/>
    <n v="0"/>
    <n v="0"/>
    <n v="47"/>
    <s v="36-50"/>
    <n v="2279"/>
    <n v="0"/>
    <n v="1"/>
    <n v="0"/>
    <n v="0"/>
    <n v="0"/>
    <n v="0"/>
    <n v="0"/>
    <n v="0"/>
    <n v="1"/>
    <n v="250"/>
    <d v="2016-07-19T00:00:00"/>
    <n v="7"/>
    <s v="July"/>
    <n v="1"/>
    <s v="1826,54222,High income,1047,High spender,0.0193095053668253,0,1,98,199,12,31,3,12,7,1,3,3,5,3,0,0,0,0,0,0,0,47,36-50,2279,0,1,0,0,0,0,0,0,1,250"/>
    <m/>
    <m/>
    <m/>
    <m/>
  </r>
  <r>
    <n v="1460"/>
    <n v="53187"/>
    <s v="High income"/>
    <n v="429"/>
    <s v="Low spender"/>
    <n v="8.0658807603361717E-3"/>
    <n v="1"/>
    <n v="0"/>
    <n v="66"/>
    <n v="211"/>
    <n v="2"/>
    <n v="30"/>
    <n v="7"/>
    <n v="7"/>
    <n v="10"/>
    <n v="2"/>
    <n v="4"/>
    <n v="1"/>
    <n v="6"/>
    <n v="5"/>
    <n v="0"/>
    <x v="0"/>
    <n v="0"/>
    <n v="0"/>
    <n v="0"/>
    <n v="0"/>
    <n v="0"/>
    <n v="50"/>
    <s v="36-50"/>
    <n v="2405"/>
    <n v="0"/>
    <n v="0"/>
    <n v="0"/>
    <n v="1"/>
    <n v="0"/>
    <n v="0"/>
    <n v="1"/>
    <n v="0"/>
    <n v="0"/>
    <n v="247"/>
    <d v="2016-03-15T00:00:00"/>
    <n v="3"/>
    <s v="March"/>
    <n v="1"/>
    <s v="1460,53187,High income,429,Low spender,0.00806588076033617,1,0,66,211,2,30,7,7,10,2,4,1,6,5,0,0,0,0,0,0,0,50,36-50,2405,0,0,0,1,0,0,1,0,0,247"/>
    <m/>
    <m/>
    <m/>
    <m/>
  </r>
  <r>
    <n v="1254"/>
    <n v="52332"/>
    <s v="High income"/>
    <n v="1492"/>
    <s v="High spender"/>
    <n v="2.8510280516701063E-2"/>
    <n v="0"/>
    <n v="0"/>
    <n v="63"/>
    <n v="212"/>
    <n v="5"/>
    <n v="33"/>
    <n v="7"/>
    <n v="0"/>
    <n v="2"/>
    <n v="1"/>
    <n v="3"/>
    <n v="2"/>
    <n v="6"/>
    <n v="4"/>
    <n v="0"/>
    <x v="0"/>
    <n v="0"/>
    <n v="1"/>
    <n v="0"/>
    <n v="0"/>
    <n v="0"/>
    <n v="61"/>
    <s v="50-65"/>
    <n v="2464"/>
    <n v="1"/>
    <n v="0"/>
    <n v="0"/>
    <n v="0"/>
    <n v="0"/>
    <n v="0"/>
    <n v="1"/>
    <n v="0"/>
    <n v="0"/>
    <n v="255"/>
    <d v="2016-01-16T00:00:00"/>
    <n v="1"/>
    <s v="January"/>
    <n v="1"/>
    <s v="1254,52332,High income,1492,High spender,0.0285102805167011,0,0,63,212,5,33,7,0,2,1,3,2,6,4,0,0,0,1,0,0,0,61,50-65,2464,1,0,0,0,0,0,1,0,0,255"/>
    <m/>
    <m/>
    <m/>
    <m/>
  </r>
  <r>
    <n v="252"/>
    <n v="28973"/>
    <s v="Low income"/>
    <n v="34"/>
    <s v="Low spender"/>
    <n v="1.173506367997791E-3"/>
    <n v="0"/>
    <n v="0"/>
    <n v="59"/>
    <n v="206"/>
    <n v="0"/>
    <n v="46"/>
    <n v="3"/>
    <n v="2"/>
    <n v="12"/>
    <n v="2"/>
    <n v="5"/>
    <n v="1"/>
    <n v="5"/>
    <n v="8"/>
    <n v="0"/>
    <x v="0"/>
    <n v="0"/>
    <n v="0"/>
    <n v="0"/>
    <n v="0"/>
    <n v="0"/>
    <n v="43"/>
    <s v="36-50"/>
    <n v="2783"/>
    <n v="0"/>
    <n v="1"/>
    <n v="0"/>
    <n v="0"/>
    <n v="0"/>
    <n v="0"/>
    <n v="0"/>
    <n v="0"/>
    <n v="1"/>
    <n v="245"/>
    <d v="2015-03-03T00:00:00"/>
    <n v="3"/>
    <s v="March"/>
    <n v="1"/>
    <s v="252,28973,Low income,34,Low spender,0.00117350636799779,0,0,59,206,0,46,3,2,12,2,5,1,5,8,0,0,0,0,0,0,0,43,36-50,2783,0,1,0,0,0,0,0,0,1,245"/>
    <m/>
    <m/>
    <m/>
    <m/>
  </r>
  <r>
    <n v="1784"/>
    <n v="44602"/>
    <s v="Low income"/>
    <n v="608"/>
    <s v="High spender"/>
    <n v="1.3631675709609435E-2"/>
    <n v="1"/>
    <n v="1"/>
    <n v="35"/>
    <n v="167"/>
    <n v="2"/>
    <n v="89"/>
    <n v="0"/>
    <n v="0"/>
    <n v="34"/>
    <n v="6"/>
    <n v="6"/>
    <n v="1"/>
    <n v="4"/>
    <n v="8"/>
    <n v="0"/>
    <x v="0"/>
    <n v="0"/>
    <n v="0"/>
    <n v="0"/>
    <n v="0"/>
    <n v="0"/>
    <n v="51"/>
    <s v="50-65"/>
    <n v="2293"/>
    <n v="0"/>
    <n v="0"/>
    <n v="0"/>
    <n v="1"/>
    <n v="0"/>
    <n v="0"/>
    <n v="0"/>
    <n v="1"/>
    <n v="0"/>
    <n v="224"/>
    <d v="2016-07-05T00:00:00"/>
    <n v="7"/>
    <s v="July"/>
    <n v="1"/>
    <s v="1784,44602,Low income,608,High spender,0.0136316757096094,1,1,35,167,2,89,0,0,34,6,6,1,4,8,0,0,0,0,0,0,0,51,50-65,2293,0,0,0,1,0,0,0,1,0,224"/>
    <m/>
    <m/>
    <m/>
    <m/>
  </r>
  <r>
    <n v="1473"/>
    <n v="51267"/>
    <s v="Low income"/>
    <n v="48"/>
    <s v="Low spender"/>
    <n v="9.3627479665281757E-4"/>
    <n v="1"/>
    <n v="1"/>
    <n v="37"/>
    <n v="183"/>
    <n v="2"/>
    <n v="64"/>
    <n v="7"/>
    <n v="2"/>
    <n v="12"/>
    <n v="4"/>
    <n v="3"/>
    <n v="3"/>
    <n v="5"/>
    <n v="4"/>
    <n v="0"/>
    <x v="0"/>
    <n v="0"/>
    <n v="0"/>
    <n v="0"/>
    <n v="0"/>
    <n v="0"/>
    <n v="42"/>
    <s v="36-50"/>
    <n v="2402"/>
    <n v="0"/>
    <n v="1"/>
    <n v="0"/>
    <n v="0"/>
    <n v="0"/>
    <n v="0"/>
    <n v="1"/>
    <n v="0"/>
    <n v="0"/>
    <n v="246"/>
    <d v="2016-03-18T00:00:00"/>
    <n v="3"/>
    <s v="March"/>
    <n v="1"/>
    <s v="1473,51267,Low income,48,Low spender,0.000936274796652818,1,1,37,183,2,64,7,2,12,4,3,3,5,4,0,0,0,0,0,0,0,42,36-50,2402,0,1,0,0,0,0,1,0,0,246"/>
    <m/>
    <m/>
    <m/>
    <m/>
  </r>
  <r>
    <n v="1458"/>
    <n v="49413"/>
    <s v="Low income"/>
    <n v="1212"/>
    <s v="High spender"/>
    <n v="2.4527958229615687E-2"/>
    <n v="0"/>
    <n v="1"/>
    <n v="88"/>
    <n v="205"/>
    <n v="7"/>
    <n v="41"/>
    <n v="3"/>
    <n v="2"/>
    <n v="46"/>
    <n v="2"/>
    <n v="4"/>
    <n v="2"/>
    <n v="5"/>
    <n v="5"/>
    <n v="0"/>
    <x v="0"/>
    <n v="0"/>
    <n v="0"/>
    <n v="0"/>
    <n v="0"/>
    <n v="0"/>
    <n v="68"/>
    <s v="66+"/>
    <n v="2406"/>
    <n v="0"/>
    <n v="1"/>
    <n v="0"/>
    <n v="0"/>
    <n v="0"/>
    <n v="0"/>
    <n v="1"/>
    <n v="0"/>
    <n v="0"/>
    <n v="212"/>
    <d v="2016-03-14T00:00:00"/>
    <n v="3"/>
    <s v="March"/>
    <n v="1"/>
    <s v="1458,49413,Low income,1212,High spender,0.0245279582296157,0,1,88,205,7,41,3,2,46,2,4,2,5,5,0,0,0,0,0,0,0,68,66+,2406,0,1,0,0,0,0,1,0,0,212"/>
    <m/>
    <m/>
    <m/>
    <m/>
  </r>
  <r>
    <n v="1020"/>
    <n v="49166"/>
    <s v="Low income"/>
    <n v="395"/>
    <s v="Low spender"/>
    <n v="8.0340072407761465E-3"/>
    <n v="0"/>
    <n v="1"/>
    <n v="17"/>
    <n v="224"/>
    <n v="2"/>
    <n v="25"/>
    <n v="7"/>
    <n v="0"/>
    <n v="110"/>
    <n v="2"/>
    <n v="5"/>
    <n v="3"/>
    <n v="3"/>
    <n v="6"/>
    <n v="0"/>
    <x v="0"/>
    <n v="0"/>
    <n v="0"/>
    <n v="0"/>
    <n v="0"/>
    <n v="0"/>
    <n v="46"/>
    <s v="36-50"/>
    <n v="2540"/>
    <n v="0"/>
    <n v="0"/>
    <n v="1"/>
    <n v="0"/>
    <n v="0"/>
    <n v="0"/>
    <n v="1"/>
    <n v="0"/>
    <n v="0"/>
    <n v="148"/>
    <d v="2015-11-01T00:00:00"/>
    <n v="11"/>
    <s v="November"/>
    <n v="1"/>
    <s v="1020,49166,Low income,395,Low spender,0.00803400724077615,0,1,17,224,2,25,7,0,110,2,5,3,3,6,0,0,0,0,0,0,0,46,36-50,2540,0,0,1,0,0,0,1,0,0,148"/>
    <m/>
    <m/>
    <m/>
    <m/>
  </r>
  <r>
    <n v="941"/>
    <n v="36930"/>
    <s v="Low income"/>
    <n v="44"/>
    <s v="Low spender"/>
    <n v="1.1914432710533442E-3"/>
    <n v="0"/>
    <n v="1"/>
    <n v="50"/>
    <n v="223"/>
    <n v="2"/>
    <n v="31"/>
    <n v="0"/>
    <n v="2"/>
    <n v="39"/>
    <n v="5"/>
    <n v="5"/>
    <n v="2"/>
    <n v="4"/>
    <n v="8"/>
    <n v="0"/>
    <x v="0"/>
    <n v="0"/>
    <n v="0"/>
    <n v="0"/>
    <n v="0"/>
    <n v="0"/>
    <n v="66"/>
    <s v="66+"/>
    <n v="2567"/>
    <n v="0"/>
    <n v="1"/>
    <n v="0"/>
    <n v="0"/>
    <n v="0"/>
    <n v="0"/>
    <n v="0"/>
    <n v="0"/>
    <n v="1"/>
    <n v="219"/>
    <d v="2015-10-05T00:00:00"/>
    <n v="10"/>
    <s v="October"/>
    <n v="1"/>
    <s v="941,36930,Low income,44,Low spender,0.00119144327105334,0,1,50,223,2,31,0,2,39,5,5,2,4,8,0,0,0,0,0,0,0,66,66+,2567,0,1,0,0,0,0,0,0,1,219"/>
    <m/>
    <m/>
    <m/>
    <m/>
  </r>
  <r>
    <n v="935"/>
    <n v="53083"/>
    <s v="High income"/>
    <n v="309"/>
    <s v="Low spender"/>
    <n v="5.821072659796922E-3"/>
    <n v="1"/>
    <n v="1"/>
    <n v="65"/>
    <n v="215"/>
    <n v="7"/>
    <n v="33"/>
    <n v="3"/>
    <n v="0"/>
    <n v="13"/>
    <n v="6"/>
    <n v="5"/>
    <n v="1"/>
    <n v="5"/>
    <n v="7"/>
    <n v="0"/>
    <x v="0"/>
    <n v="0"/>
    <n v="1"/>
    <n v="0"/>
    <n v="0"/>
    <n v="0"/>
    <n v="62"/>
    <s v="50-65"/>
    <n v="2569"/>
    <n v="0"/>
    <n v="0"/>
    <n v="0"/>
    <n v="1"/>
    <n v="0"/>
    <n v="1"/>
    <n v="0"/>
    <n v="0"/>
    <n v="0"/>
    <n v="245"/>
    <d v="2015-10-03T00:00:00"/>
    <n v="10"/>
    <s v="October"/>
    <n v="1"/>
    <s v="935,53083,High income,309,Low spender,0.00582107265979692,1,1,65,215,7,33,3,0,13,6,5,1,5,7,0,0,0,1,0,0,0,62,50-65,2569,0,0,0,1,0,1,0,0,0,245"/>
    <m/>
    <m/>
    <m/>
    <m/>
  </r>
  <r>
    <n v="1359"/>
    <n v="68274"/>
    <s v="High income"/>
    <n v="395"/>
    <s v="Low spender"/>
    <n v="5.7855113220259546E-3"/>
    <n v="1"/>
    <n v="1"/>
    <n v="83"/>
    <n v="135"/>
    <n v="25"/>
    <n v="51"/>
    <n v="23"/>
    <n v="25"/>
    <n v="46"/>
    <n v="2"/>
    <n v="4"/>
    <n v="2"/>
    <n v="5"/>
    <n v="3"/>
    <n v="0"/>
    <x v="0"/>
    <n v="0"/>
    <n v="0"/>
    <n v="0"/>
    <n v="0"/>
    <n v="0"/>
    <n v="41"/>
    <s v="36-50"/>
    <n v="2431"/>
    <n v="1"/>
    <n v="0"/>
    <n v="0"/>
    <n v="0"/>
    <n v="0"/>
    <n v="0"/>
    <n v="1"/>
    <n v="0"/>
    <n v="0"/>
    <n v="213"/>
    <d v="2016-02-18T00:00:00"/>
    <n v="2"/>
    <s v="February"/>
    <n v="1"/>
    <s v="1359,68274,High income,395,Low spender,0.00578551132202595,1,1,83,135,25,51,23,25,46,2,4,2,5,3,0,0,0,0,0,0,0,41,36-50,2431,1,0,0,0,0,0,1,0,0,213"/>
    <m/>
    <m/>
    <m/>
    <m/>
  </r>
  <r>
    <n v="1169"/>
    <n v="64413"/>
    <s v="High income"/>
    <n v="44"/>
    <s v="Low spender"/>
    <n v="6.8309192243801717E-4"/>
    <n v="0"/>
    <n v="1"/>
    <n v="27"/>
    <n v="200"/>
    <n v="5"/>
    <n v="44"/>
    <n v="0"/>
    <n v="10"/>
    <n v="20"/>
    <n v="1"/>
    <n v="5"/>
    <n v="1"/>
    <n v="5"/>
    <n v="5"/>
    <n v="0"/>
    <x v="0"/>
    <n v="0"/>
    <n v="0"/>
    <n v="0"/>
    <n v="0"/>
    <n v="0"/>
    <n v="50"/>
    <s v="36-50"/>
    <n v="2491"/>
    <n v="0"/>
    <n v="0"/>
    <n v="0"/>
    <n v="1"/>
    <n v="0"/>
    <n v="0"/>
    <n v="0"/>
    <n v="0"/>
    <n v="1"/>
    <n v="239"/>
    <d v="2015-12-20T00:00:00"/>
    <n v="12"/>
    <s v="December"/>
    <n v="1"/>
    <s v="1169,64413,High income,44,Low spender,0.000683091922438017,0,1,27,200,5,44,0,10,20,1,5,1,5,5,0,0,0,0,0,0,0,50,36-50,2491,0,0,0,1,0,0,0,0,1,239"/>
    <m/>
    <m/>
    <m/>
    <m/>
  </r>
  <r>
    <n v="942"/>
    <n v="52034"/>
    <s v="High income"/>
    <n v="825"/>
    <s v="High spender"/>
    <n v="1.5855017872929238E-2"/>
    <n v="1"/>
    <n v="1"/>
    <n v="67"/>
    <n v="146"/>
    <n v="0"/>
    <n v="93"/>
    <n v="7"/>
    <n v="13"/>
    <n v="73"/>
    <n v="5"/>
    <n v="4"/>
    <n v="2"/>
    <n v="5"/>
    <n v="7"/>
    <n v="0"/>
    <x v="0"/>
    <n v="0"/>
    <n v="0"/>
    <n v="0"/>
    <n v="0"/>
    <n v="0"/>
    <n v="47"/>
    <s v="36-50"/>
    <n v="2567"/>
    <n v="1"/>
    <n v="0"/>
    <n v="0"/>
    <n v="0"/>
    <n v="0"/>
    <n v="0"/>
    <n v="0"/>
    <n v="1"/>
    <n v="0"/>
    <n v="186"/>
    <d v="2015-10-05T00:00:00"/>
    <n v="10"/>
    <s v="October"/>
    <n v="1"/>
    <s v="942,52034,High income,825,High spender,0.0158550178729292,1,1,67,146,0,93,7,13,73,5,4,2,5,7,0,0,0,0,0,0,0,47,36-50,2567,1,0,0,0,0,0,0,1,0,186"/>
    <m/>
    <m/>
    <m/>
    <m/>
  </r>
  <r>
    <n v="299"/>
    <n v="46610"/>
    <s v="Low income"/>
    <n v="1112"/>
    <s v="High spender"/>
    <n v="2.3857541300150182E-2"/>
    <n v="0"/>
    <n v="2"/>
    <n v="8"/>
    <n v="96"/>
    <n v="12"/>
    <n v="96"/>
    <n v="33"/>
    <n v="22"/>
    <n v="43"/>
    <n v="6"/>
    <n v="4"/>
    <n v="1"/>
    <n v="6"/>
    <n v="6"/>
    <n v="0"/>
    <x v="0"/>
    <n v="0"/>
    <n v="0"/>
    <n v="0"/>
    <n v="0"/>
    <n v="1"/>
    <n v="68"/>
    <s v="66+"/>
    <n v="2767"/>
    <n v="1"/>
    <n v="0"/>
    <n v="0"/>
    <n v="0"/>
    <n v="0"/>
    <n v="0"/>
    <n v="0"/>
    <n v="0"/>
    <n v="1"/>
    <n v="216"/>
    <d v="2015-03-19T00:00:00"/>
    <n v="3"/>
    <s v="March"/>
    <n v="1"/>
    <s v="299,46610,Low income,1112,High spender,0.0238575413001502,0,2,8,96,12,96,33,22,43,6,4,1,6,6,0,0,0,0,0,0,1,68,66+,2767,1,0,0,0,0,0,0,0,1,216"/>
    <m/>
    <m/>
    <m/>
    <m/>
  </r>
  <r>
    <n v="52"/>
    <n v="52117"/>
    <s v="High income"/>
    <n v="219"/>
    <s v="Low spender"/>
    <n v="4.202083773049101E-3"/>
    <n v="0"/>
    <n v="1"/>
    <n v="55"/>
    <n v="112"/>
    <n v="10"/>
    <n v="107"/>
    <n v="30"/>
    <n v="0"/>
    <n v="20"/>
    <n v="2"/>
    <n v="5"/>
    <n v="2"/>
    <n v="4"/>
    <n v="7"/>
    <n v="0"/>
    <x v="0"/>
    <n v="0"/>
    <n v="0"/>
    <n v="0"/>
    <n v="0"/>
    <n v="0"/>
    <n v="55"/>
    <s v="50-65"/>
    <n v="2841"/>
    <n v="0"/>
    <n v="0"/>
    <n v="0"/>
    <n v="1"/>
    <n v="0"/>
    <n v="0"/>
    <n v="1"/>
    <n v="0"/>
    <n v="0"/>
    <n v="239"/>
    <d v="2015-01-04T00:00:00"/>
    <n v="1"/>
    <s v="January"/>
    <n v="1"/>
    <s v="52,52117,High income,219,Low spender,0.0042020837730491,0,1,55,112,10,107,30,0,20,2,5,2,4,7,0,0,0,0,0,0,0,55,50-65,2841,0,0,0,1,0,0,1,0,0,239"/>
    <m/>
    <m/>
    <m/>
    <m/>
  </r>
  <r>
    <n v="1892"/>
    <n v="44375"/>
    <s v="Low income"/>
    <n v="43"/>
    <s v="Low spender"/>
    <n v="9.6901408450704224E-4"/>
    <n v="0"/>
    <n v="1"/>
    <n v="73"/>
    <n v="213"/>
    <n v="5"/>
    <n v="28"/>
    <n v="7"/>
    <n v="7"/>
    <n v="41"/>
    <n v="1"/>
    <n v="4"/>
    <n v="1"/>
    <n v="6"/>
    <n v="5"/>
    <n v="0"/>
    <x v="0"/>
    <n v="0"/>
    <n v="0"/>
    <n v="0"/>
    <n v="0"/>
    <n v="0"/>
    <n v="55"/>
    <s v="50-65"/>
    <n v="2257"/>
    <n v="0"/>
    <n v="1"/>
    <n v="0"/>
    <n v="0"/>
    <n v="0"/>
    <n v="0"/>
    <n v="1"/>
    <n v="0"/>
    <n v="0"/>
    <n v="219"/>
    <d v="2016-08-10T00:00:00"/>
    <n v="8"/>
    <s v="August"/>
    <n v="1"/>
    <s v="1892,44375,Low income,43,Low spender,0.000969014084507042,0,1,73,213,5,28,7,7,41,1,4,1,6,5,0,0,0,0,0,0,0,55,50-65,2257,0,1,0,0,0,0,1,0,0,219"/>
    <m/>
    <m/>
    <m/>
    <m/>
  </r>
  <r>
    <n v="1703"/>
    <n v="48195"/>
    <s v="Low income"/>
    <n v="976"/>
    <s v="High spender"/>
    <n v="2.025106338831829E-2"/>
    <n v="1"/>
    <n v="1"/>
    <n v="53"/>
    <n v="106"/>
    <n v="27"/>
    <n v="68"/>
    <n v="52"/>
    <n v="7"/>
    <n v="5"/>
    <n v="6"/>
    <n v="4"/>
    <n v="2"/>
    <n v="5"/>
    <n v="6"/>
    <n v="0"/>
    <x v="0"/>
    <n v="0"/>
    <n v="0"/>
    <n v="0"/>
    <n v="0"/>
    <n v="0"/>
    <n v="64"/>
    <s v="50-65"/>
    <n v="2318"/>
    <n v="0"/>
    <n v="1"/>
    <n v="0"/>
    <n v="0"/>
    <n v="0"/>
    <n v="0"/>
    <n v="1"/>
    <n v="0"/>
    <n v="0"/>
    <n v="255"/>
    <d v="2016-06-10T00:00:00"/>
    <n v="6"/>
    <s v="June"/>
    <n v="1"/>
    <s v="1703,48195,Low income,976,High spender,0.0202510633883183,1,1,53,106,27,68,52,7,5,6,4,2,5,6,0,0,0,0,0,0,0,64,50-65,2318,0,1,0,0,0,0,1,0,0,255"/>
    <m/>
    <m/>
    <m/>
    <m/>
  </r>
  <r>
    <n v="1199"/>
    <n v="33955"/>
    <s v="Low income"/>
    <n v="445"/>
    <s v="Low spender"/>
    <n v="1.3105580915918126E-2"/>
    <n v="1"/>
    <n v="0"/>
    <n v="92"/>
    <n v="100"/>
    <n v="2"/>
    <n v="128"/>
    <n v="23"/>
    <n v="7"/>
    <n v="10"/>
    <n v="4"/>
    <n v="5"/>
    <n v="1"/>
    <n v="5"/>
    <n v="8"/>
    <n v="0"/>
    <x v="0"/>
    <n v="0"/>
    <n v="0"/>
    <n v="0"/>
    <n v="0"/>
    <n v="0"/>
    <n v="45"/>
    <s v="36-50"/>
    <n v="2483"/>
    <n v="0"/>
    <n v="0"/>
    <n v="1"/>
    <n v="0"/>
    <n v="0"/>
    <n v="0"/>
    <n v="1"/>
    <n v="0"/>
    <n v="0"/>
    <n v="250"/>
    <d v="2015-12-28T00:00:00"/>
    <n v="12"/>
    <s v="December"/>
    <n v="1"/>
    <s v="1199,33955,Low income,445,Low spender,0.0131055809159181,1,0,92,100,2,128,23,7,10,4,5,1,5,8,0,0,0,0,0,0,0,45,36-50,2483,0,0,1,0,0,0,1,0,0,250"/>
    <m/>
    <m/>
    <m/>
    <m/>
  </r>
  <r>
    <n v="1475"/>
    <n v="43057"/>
    <s v="Low income"/>
    <n v="118"/>
    <s v="Low spender"/>
    <n v="2.7405532201500338E-3"/>
    <n v="0"/>
    <n v="1"/>
    <n v="30"/>
    <n v="213"/>
    <n v="2"/>
    <n v="44"/>
    <n v="0"/>
    <n v="2"/>
    <n v="5"/>
    <n v="4"/>
    <n v="4"/>
    <n v="2"/>
    <n v="5"/>
    <n v="5"/>
    <n v="0"/>
    <x v="0"/>
    <n v="0"/>
    <n v="0"/>
    <n v="0"/>
    <n v="0"/>
    <n v="0"/>
    <n v="45"/>
    <s v="36-50"/>
    <n v="2401"/>
    <n v="0"/>
    <n v="1"/>
    <n v="0"/>
    <n v="0"/>
    <n v="0"/>
    <n v="0"/>
    <n v="1"/>
    <n v="0"/>
    <n v="0"/>
    <n v="256"/>
    <d v="2016-03-19T00:00:00"/>
    <n v="3"/>
    <s v="March"/>
    <n v="1"/>
    <s v="1475,43057,Low income,118,Low spender,0.00274055322015003,0,1,30,213,2,44,0,2,5,4,4,2,5,5,0,0,0,0,0,0,0,45,36-50,2401,0,1,0,0,0,0,1,0,0,256"/>
    <m/>
    <m/>
    <m/>
    <m/>
  </r>
  <r>
    <n v="688"/>
    <n v="44267"/>
    <s v="Low income"/>
    <n v="600"/>
    <s v="High spender"/>
    <n v="1.3554114803352384E-2"/>
    <n v="1"/>
    <n v="1"/>
    <n v="48"/>
    <n v="183"/>
    <n v="5"/>
    <n v="65"/>
    <n v="3"/>
    <n v="5"/>
    <n v="49"/>
    <n v="5"/>
    <n v="5"/>
    <n v="2"/>
    <n v="4"/>
    <n v="9"/>
    <n v="0"/>
    <x v="0"/>
    <n v="0"/>
    <n v="0"/>
    <n v="0"/>
    <n v="0"/>
    <n v="0"/>
    <n v="50"/>
    <s v="36-50"/>
    <n v="2648"/>
    <n v="1"/>
    <n v="0"/>
    <n v="0"/>
    <n v="0"/>
    <n v="0"/>
    <n v="0"/>
    <n v="1"/>
    <n v="0"/>
    <n v="0"/>
    <n v="212"/>
    <d v="2015-07-16T00:00:00"/>
    <n v="7"/>
    <s v="July"/>
    <n v="1"/>
    <s v="688,44267,Low income,600,High spender,0.0135541148033524,1,1,48,183,5,65,3,5,49,5,5,2,4,9,0,0,0,0,0,0,0,50,36-50,2648,1,0,0,0,0,0,1,0,0,212"/>
    <m/>
    <m/>
    <m/>
    <m/>
  </r>
  <r>
    <n v="2129"/>
    <n v="65808"/>
    <s v="High income"/>
    <n v="386"/>
    <s v="Low spender"/>
    <n v="5.8655482616095309E-3"/>
    <n v="1"/>
    <n v="1"/>
    <n v="1"/>
    <n v="155"/>
    <n v="7"/>
    <n v="80"/>
    <n v="13"/>
    <n v="7"/>
    <n v="10"/>
    <n v="3"/>
    <n v="5"/>
    <n v="1"/>
    <n v="5"/>
    <n v="6"/>
    <n v="0"/>
    <x v="0"/>
    <n v="0"/>
    <n v="0"/>
    <n v="0"/>
    <n v="0"/>
    <n v="0"/>
    <n v="49"/>
    <s v="36-50"/>
    <n v="2189"/>
    <n v="1"/>
    <n v="0"/>
    <n v="0"/>
    <n v="0"/>
    <n v="0"/>
    <n v="0"/>
    <n v="0"/>
    <n v="0"/>
    <n v="1"/>
    <n v="252"/>
    <d v="2016-10-17T00:00:00"/>
    <n v="10"/>
    <s v="October"/>
    <n v="1"/>
    <s v="2129,65808,High income,386,Low spender,0.00586554826160953,1,1,1,155,7,80,13,7,10,3,5,1,5,6,0,0,0,0,0,0,0,49,36-50,2189,1,0,0,0,0,0,0,0,1,252"/>
    <m/>
    <m/>
    <m/>
    <m/>
  </r>
  <r>
    <n v="1680"/>
    <n v="59060"/>
    <s v="High income"/>
    <n v="497"/>
    <s v="Low spender"/>
    <n v="8.4151710125296309E-3"/>
    <n v="1"/>
    <n v="0"/>
    <n v="77"/>
    <n v="35"/>
    <n v="40"/>
    <n v="111"/>
    <n v="36"/>
    <n v="40"/>
    <n v="12"/>
    <n v="3"/>
    <n v="3"/>
    <n v="1"/>
    <n v="7"/>
    <n v="4"/>
    <n v="0"/>
    <x v="0"/>
    <n v="0"/>
    <n v="0"/>
    <n v="0"/>
    <n v="0"/>
    <n v="0"/>
    <n v="31"/>
    <s v="24-35"/>
    <n v="2328"/>
    <n v="0"/>
    <n v="1"/>
    <n v="0"/>
    <n v="0"/>
    <n v="0"/>
    <n v="1"/>
    <n v="0"/>
    <n v="0"/>
    <n v="0"/>
    <n v="250"/>
    <d v="2016-05-31T00:00:00"/>
    <n v="5"/>
    <s v="May"/>
    <n v="1"/>
    <s v="1680,59060,High income,497,Low spender,0.00841517101252963,1,0,77,35,40,111,36,40,12,3,3,1,7,4,0,0,0,0,0,0,0,31,24-35,2328,0,1,0,0,0,1,0,0,0,250"/>
    <m/>
    <m/>
    <m/>
    <m/>
  </r>
  <r>
    <n v="402"/>
    <n v="40049"/>
    <s v="Low income"/>
    <n v="992"/>
    <s v="High spender"/>
    <n v="2.4769657169966791E-2"/>
    <n v="0"/>
    <n v="1"/>
    <n v="61"/>
    <n v="91"/>
    <n v="65"/>
    <n v="52"/>
    <n v="10"/>
    <n v="44"/>
    <n v="28"/>
    <n v="3"/>
    <n v="3"/>
    <n v="2"/>
    <n v="6"/>
    <n v="5"/>
    <n v="0"/>
    <x v="0"/>
    <n v="0"/>
    <n v="0"/>
    <n v="0"/>
    <n v="0"/>
    <n v="0"/>
    <n v="46"/>
    <s v="36-50"/>
    <n v="2736"/>
    <n v="0"/>
    <n v="1"/>
    <n v="0"/>
    <n v="0"/>
    <n v="0"/>
    <n v="0"/>
    <n v="1"/>
    <n v="0"/>
    <n v="0"/>
    <n v="234"/>
    <d v="2015-04-19T00:00:00"/>
    <n v="4"/>
    <s v="April"/>
    <n v="1"/>
    <s v="402,40049,Low income,992,High spender,0.0247696571699668,0,1,61,91,65,52,10,44,28,3,3,2,6,5,0,0,0,0,0,0,0,46,36-50,2736,0,1,0,0,0,0,1,0,0,234"/>
    <m/>
    <m/>
    <m/>
    <m/>
  </r>
  <r>
    <n v="1323"/>
    <n v="68805"/>
    <s v="High income"/>
    <n v="339"/>
    <s v="Low spender"/>
    <n v="4.9269675168955741E-3"/>
    <n v="0"/>
    <n v="1"/>
    <n v="73"/>
    <n v="182"/>
    <n v="2"/>
    <n v="49"/>
    <n v="17"/>
    <n v="13"/>
    <n v="20"/>
    <n v="1"/>
    <n v="3"/>
    <n v="1"/>
    <n v="7"/>
    <n v="2"/>
    <n v="0"/>
    <x v="0"/>
    <n v="0"/>
    <n v="0"/>
    <n v="0"/>
    <n v="0"/>
    <n v="0"/>
    <n v="61"/>
    <s v="50-65"/>
    <n v="2444"/>
    <n v="1"/>
    <n v="0"/>
    <n v="0"/>
    <n v="0"/>
    <n v="0"/>
    <n v="0"/>
    <n v="0"/>
    <n v="0"/>
    <n v="1"/>
    <n v="243"/>
    <d v="2016-02-05T00:00:00"/>
    <n v="2"/>
    <s v="February"/>
    <n v="1"/>
    <s v="1323,68805,High income,339,Low spender,0.00492696751689557,0,1,73,182,2,49,17,13,20,1,3,1,7,2,0,0,0,0,0,0,0,61,50-65,2444,1,0,0,0,0,0,0,0,1,243"/>
    <m/>
    <m/>
    <m/>
    <m/>
  </r>
  <r>
    <n v="160"/>
    <n v="44989"/>
    <s v="Low income"/>
    <n v="493"/>
    <s v="Low spender"/>
    <n v="1.0958234235035232E-2"/>
    <n v="0"/>
    <n v="1"/>
    <n v="26"/>
    <n v="98"/>
    <n v="0"/>
    <n v="106"/>
    <n v="49"/>
    <n v="10"/>
    <n v="106"/>
    <n v="5"/>
    <n v="5"/>
    <n v="1"/>
    <n v="5"/>
    <n v="6"/>
    <n v="0"/>
    <x v="0"/>
    <n v="0"/>
    <n v="0"/>
    <n v="0"/>
    <n v="0"/>
    <n v="0"/>
    <n v="46"/>
    <s v="36-50"/>
    <n v="2814"/>
    <n v="0"/>
    <n v="1"/>
    <n v="0"/>
    <n v="0"/>
    <n v="0"/>
    <n v="0"/>
    <n v="1"/>
    <n v="0"/>
    <n v="0"/>
    <n v="157"/>
    <d v="2015-01-31T00:00:00"/>
    <n v="1"/>
    <s v="January"/>
    <n v="1"/>
    <s v="160,44989,Low income,493,Low spender,0.0109582342350352,0,1,26,98,0,106,49,10,106,5,5,1,5,6,0,0,0,0,0,0,0,46,36-50,2814,0,1,0,0,0,0,1,0,0,157"/>
    <m/>
    <m/>
    <m/>
    <m/>
  </r>
  <r>
    <n v="32"/>
    <n v="39660"/>
    <s v="Low income"/>
    <n v="258"/>
    <s v="Low spender"/>
    <n v="6.5052950075642968E-3"/>
    <n v="1"/>
    <n v="0"/>
    <n v="36"/>
    <n v="139"/>
    <n v="13"/>
    <n v="78"/>
    <n v="20"/>
    <n v="13"/>
    <n v="36"/>
    <n v="3"/>
    <n v="7"/>
    <n v="1"/>
    <n v="3"/>
    <n v="9"/>
    <n v="0"/>
    <x v="0"/>
    <n v="0"/>
    <n v="0"/>
    <n v="0"/>
    <n v="0"/>
    <n v="1"/>
    <n v="38"/>
    <s v="36-50"/>
    <n v="2849"/>
    <n v="0"/>
    <n v="0"/>
    <n v="1"/>
    <n v="0"/>
    <n v="0"/>
    <n v="0"/>
    <n v="1"/>
    <n v="0"/>
    <n v="0"/>
    <n v="227"/>
    <d v="2014-12-27T00:00:00"/>
    <n v="12"/>
    <s v="December"/>
    <n v="1"/>
    <s v="32,39660,Low income,258,Low spender,0.0065052950075643,1,0,36,139,13,78,20,13,36,3,7,1,3,9,0,0,0,0,0,0,1,38,36-50,2849,0,0,1,0,0,0,1,0,0,227"/>
    <m/>
    <m/>
    <m/>
    <m/>
  </r>
  <r>
    <n v="1660"/>
    <n v="67506"/>
    <s v="High income"/>
    <n v="1094"/>
    <s v="High spender"/>
    <n v="1.6205966877018339E-2"/>
    <n v="0"/>
    <n v="1"/>
    <n v="73"/>
    <n v="90"/>
    <n v="38"/>
    <n v="67"/>
    <n v="33"/>
    <n v="36"/>
    <n v="67"/>
    <n v="1"/>
    <n v="4"/>
    <n v="1"/>
    <n v="6"/>
    <n v="3"/>
    <n v="0"/>
    <x v="0"/>
    <n v="0"/>
    <n v="0"/>
    <n v="0"/>
    <n v="0"/>
    <n v="0"/>
    <n v="40"/>
    <s v="36-50"/>
    <n v="2337"/>
    <n v="0"/>
    <n v="0"/>
    <n v="1"/>
    <n v="0"/>
    <n v="0"/>
    <n v="1"/>
    <n v="0"/>
    <n v="0"/>
    <n v="0"/>
    <n v="197"/>
    <d v="2016-05-22T00:00:00"/>
    <n v="5"/>
    <s v="May"/>
    <n v="1"/>
    <s v="1660,67506,High income,1094,High spender,0.0162059668770183,0,1,73,90,38,67,33,36,67,1,4,1,6,3,0,0,0,0,0,0,0,40,36-50,2337,0,0,1,0,0,1,0,0,0,197"/>
    <m/>
    <m/>
    <m/>
    <m/>
  </r>
  <r>
    <n v="232"/>
    <n v="23331"/>
    <s v="Low income"/>
    <n v="39"/>
    <s v="Low spender"/>
    <n v="1.6715957310016716E-3"/>
    <n v="1"/>
    <n v="0"/>
    <n v="97"/>
    <n v="104"/>
    <n v="20"/>
    <n v="101"/>
    <n v="24"/>
    <n v="15"/>
    <n v="5"/>
    <n v="6"/>
    <n v="5"/>
    <n v="1"/>
    <n v="5"/>
    <n v="9"/>
    <n v="0"/>
    <x v="0"/>
    <n v="0"/>
    <n v="0"/>
    <n v="0"/>
    <n v="0"/>
    <n v="0"/>
    <n v="32"/>
    <s v="24-35"/>
    <n v="2791"/>
    <n v="0"/>
    <n v="0"/>
    <n v="1"/>
    <n v="0"/>
    <n v="0"/>
    <n v="1"/>
    <n v="0"/>
    <n v="0"/>
    <n v="0"/>
    <n v="259"/>
    <d v="2015-02-23T00:00:00"/>
    <n v="2"/>
    <s v="February"/>
    <n v="1"/>
    <s v="232,23331,Low income,39,Low spender,0.00167159573100167,1,0,97,104,20,101,24,15,5,6,5,1,5,9,0,0,0,0,0,0,0,32,24-35,2791,0,0,1,0,0,1,0,0,0,259"/>
    <m/>
    <m/>
    <m/>
    <m/>
  </r>
  <r>
    <n v="2113"/>
    <n v="50300"/>
    <s v="Low income"/>
    <n v="15"/>
    <s v="Low spender"/>
    <n v="2.9821073558648114E-4"/>
    <n v="0"/>
    <n v="1"/>
    <n v="52"/>
    <n v="143"/>
    <n v="15"/>
    <n v="60"/>
    <n v="24"/>
    <n v="23"/>
    <n v="5"/>
    <n v="2"/>
    <n v="2"/>
    <n v="1"/>
    <n v="8"/>
    <n v="2"/>
    <n v="0"/>
    <x v="0"/>
    <n v="0"/>
    <n v="0"/>
    <n v="0"/>
    <n v="0"/>
    <n v="0"/>
    <n v="68"/>
    <s v="66+"/>
    <n v="2194"/>
    <n v="0"/>
    <n v="1"/>
    <n v="0"/>
    <n v="0"/>
    <n v="0"/>
    <n v="0"/>
    <n v="1"/>
    <n v="0"/>
    <n v="0"/>
    <n v="260"/>
    <d v="2016-10-12T00:00:00"/>
    <n v="10"/>
    <s v="October"/>
    <n v="1"/>
    <s v="2113,50300,Low income,15,Low spender,0.000298210735586481,0,1,52,143,15,60,24,23,5,2,2,1,8,2,0,0,0,0,0,0,0,68,66+,2194,0,1,0,0,0,0,1,0,0,260"/>
    <m/>
    <m/>
    <m/>
    <m/>
  </r>
  <r>
    <n v="46"/>
    <n v="36864"/>
    <s v="Low income"/>
    <n v="23"/>
    <s v="Low spender"/>
    <n v="6.2391493055555551E-4"/>
    <n v="0"/>
    <n v="1"/>
    <n v="53"/>
    <n v="204"/>
    <n v="5"/>
    <n v="39"/>
    <n v="17"/>
    <n v="0"/>
    <n v="89"/>
    <n v="3"/>
    <n v="5"/>
    <n v="2"/>
    <n v="4"/>
    <n v="8"/>
    <n v="0"/>
    <x v="0"/>
    <n v="0"/>
    <n v="0"/>
    <n v="0"/>
    <n v="0"/>
    <n v="1"/>
    <n v="63"/>
    <s v="50-65"/>
    <n v="2844"/>
    <n v="0"/>
    <n v="0"/>
    <n v="1"/>
    <n v="0"/>
    <n v="0"/>
    <n v="0"/>
    <n v="1"/>
    <n v="0"/>
    <n v="0"/>
    <n v="176"/>
    <d v="2015-01-01T00:00:00"/>
    <n v="1"/>
    <s v="January"/>
    <n v="1"/>
    <s v="46,36864,Low income,23,Low spender,0.000623914930555556,0,1,53,204,5,39,17,0,89,3,5,2,4,8,0,0,0,0,0,0,1,63,50-65,2844,0,0,1,0,0,0,1,0,0,176"/>
    <m/>
    <m/>
    <m/>
    <m/>
  </r>
  <r>
    <n v="2167"/>
    <n v="44159"/>
    <s v="Low income"/>
    <n v="1534"/>
    <s v="High spender"/>
    <n v="3.4738105482461104E-2"/>
    <n v="1"/>
    <n v="0"/>
    <n v="85"/>
    <n v="167"/>
    <n v="2"/>
    <n v="62"/>
    <n v="24"/>
    <n v="13"/>
    <n v="7"/>
    <n v="4"/>
    <n v="4"/>
    <n v="1"/>
    <n v="6"/>
    <n v="5"/>
    <n v="0"/>
    <x v="0"/>
    <n v="0"/>
    <n v="0"/>
    <n v="0"/>
    <n v="0"/>
    <n v="0"/>
    <n v="50"/>
    <s v="36-50"/>
    <n v="2171"/>
    <n v="0"/>
    <n v="1"/>
    <n v="0"/>
    <n v="0"/>
    <n v="0"/>
    <n v="0"/>
    <n v="0"/>
    <n v="1"/>
    <n v="0"/>
    <n v="261"/>
    <d v="2016-11-04T00:00:00"/>
    <n v="11"/>
    <s v="November"/>
    <n v="1"/>
    <s v="2167,44159,Low income,1534,High spender,0.0347381054824611,1,0,85,167,2,62,24,13,7,4,4,1,6,5,0,0,0,0,0,0,0,50,36-50,2171,0,1,0,0,0,0,0,1,0,261"/>
    <m/>
    <m/>
    <m/>
    <m/>
  </r>
  <r>
    <n v="26"/>
    <n v="37040"/>
    <s v="Low income"/>
    <n v="394"/>
    <s v="Low spender"/>
    <n v="1.0637149028077754E-2"/>
    <n v="0"/>
    <n v="0"/>
    <n v="41"/>
    <n v="86"/>
    <n v="2"/>
    <n v="73"/>
    <n v="69"/>
    <n v="38"/>
    <n v="48"/>
    <n v="1"/>
    <n v="4"/>
    <n v="2"/>
    <n v="5"/>
    <n v="8"/>
    <n v="0"/>
    <x v="0"/>
    <n v="0"/>
    <n v="0"/>
    <n v="0"/>
    <n v="0"/>
    <n v="0"/>
    <n v="38"/>
    <s v="36-50"/>
    <n v="2849"/>
    <n v="0"/>
    <n v="1"/>
    <n v="0"/>
    <n v="0"/>
    <n v="0"/>
    <n v="0"/>
    <n v="1"/>
    <n v="0"/>
    <n v="0"/>
    <n v="220"/>
    <d v="2014-12-27T00:00:00"/>
    <n v="12"/>
    <s v="December"/>
    <n v="1"/>
    <s v="26,37040,Low income,394,Low spender,0.0106371490280778,0,0,41,86,2,73,69,38,48,1,4,2,5,8,0,0,0,0,0,0,0,38,36-50,2849,0,1,0,0,0,0,1,0,0,220"/>
    <m/>
    <m/>
    <m/>
    <m/>
  </r>
  <r>
    <n v="1721"/>
    <n v="59686"/>
    <s v="High income"/>
    <n v="40"/>
    <s v="Low spender"/>
    <n v="6.7017391012967869E-4"/>
    <n v="0"/>
    <n v="1"/>
    <n v="78"/>
    <n v="89"/>
    <n v="15"/>
    <n v="89"/>
    <n v="34"/>
    <n v="42"/>
    <n v="5"/>
    <n v="1"/>
    <n v="4"/>
    <n v="1"/>
    <n v="6"/>
    <n v="4"/>
    <n v="0"/>
    <x v="0"/>
    <n v="0"/>
    <n v="0"/>
    <n v="0"/>
    <n v="0"/>
    <n v="0"/>
    <n v="55"/>
    <s v="50-65"/>
    <n v="2314"/>
    <n v="0"/>
    <n v="0"/>
    <n v="1"/>
    <n v="0"/>
    <n v="0"/>
    <n v="0"/>
    <n v="1"/>
    <n v="0"/>
    <n v="0"/>
    <n v="264"/>
    <d v="2016-06-14T00:00:00"/>
    <n v="6"/>
    <s v="June"/>
    <n v="1"/>
    <s v="1721,59686,High income,40,Low spender,0.000670173910129679,0,1,78,89,15,89,34,42,5,1,4,1,6,4,0,0,0,0,0,0,0,55,50-65,2314,0,0,1,0,0,0,1,0,0,264"/>
    <m/>
    <m/>
    <m/>
    <m/>
  </r>
  <r>
    <n v="1356"/>
    <n v="40059"/>
    <s v="Low income"/>
    <n v="556"/>
    <s v="Low spender"/>
    <n v="1.3879527696647445E-2"/>
    <n v="1"/>
    <n v="0"/>
    <n v="82"/>
    <n v="110"/>
    <n v="29"/>
    <n v="92"/>
    <n v="28"/>
    <n v="10"/>
    <n v="145"/>
    <n v="1"/>
    <n v="6"/>
    <n v="2"/>
    <n v="3"/>
    <n v="8"/>
    <n v="0"/>
    <x v="0"/>
    <n v="1"/>
    <n v="0"/>
    <n v="0"/>
    <n v="0"/>
    <n v="0"/>
    <n v="36"/>
    <s v="36-50"/>
    <n v="2433"/>
    <n v="0"/>
    <n v="1"/>
    <n v="0"/>
    <n v="0"/>
    <n v="0"/>
    <n v="0"/>
    <n v="1"/>
    <n v="0"/>
    <n v="0"/>
    <n v="124"/>
    <d v="2016-02-16T00:00:00"/>
    <n v="2"/>
    <s v="February"/>
    <n v="1"/>
    <s v="1356,40059,Low income,556,Low spender,0.0138795276966474,1,0,82,110,29,92,28,10,145,1,6,2,3,8,0,0,1,0,0,0,0,36,36-50,2433,0,1,0,0,0,0,1,0,0,124"/>
    <m/>
    <m/>
    <m/>
    <m/>
  </r>
  <r>
    <n v="442"/>
    <n v="27421"/>
    <s v="Low income"/>
    <n v="658"/>
    <s v="High spender"/>
    <n v="2.3996207286386347E-2"/>
    <n v="0"/>
    <n v="0"/>
    <n v="14"/>
    <n v="43"/>
    <n v="12"/>
    <n v="96"/>
    <n v="78"/>
    <n v="40"/>
    <n v="55"/>
    <n v="3"/>
    <n v="4"/>
    <n v="1"/>
    <n v="6"/>
    <n v="7"/>
    <n v="0"/>
    <x v="0"/>
    <n v="0"/>
    <n v="0"/>
    <n v="0"/>
    <n v="0"/>
    <n v="0"/>
    <n v="66"/>
    <s v="66+"/>
    <n v="2723"/>
    <n v="0"/>
    <n v="0"/>
    <n v="0"/>
    <n v="0"/>
    <n v="1"/>
    <n v="0"/>
    <n v="1"/>
    <n v="0"/>
    <n v="0"/>
    <n v="214"/>
    <d v="2015-05-02T00:00:00"/>
    <n v="5"/>
    <s v="May"/>
    <n v="1"/>
    <s v="442,27421,Low income,658,High spender,0.0239962072863863,0,0,14,43,12,96,78,40,55,3,4,1,6,7,0,0,0,0,0,0,0,66,66+,2723,0,0,0,0,1,0,1,0,0,214"/>
    <m/>
    <m/>
    <m/>
    <m/>
  </r>
  <r>
    <n v="97"/>
    <n v="28071"/>
    <s v="Low income"/>
    <n v="35"/>
    <s v="Low spender"/>
    <n v="1.2468383741227602E-3"/>
    <n v="0"/>
    <n v="0"/>
    <n v="65"/>
    <n v="39"/>
    <n v="33"/>
    <n v="130"/>
    <n v="41"/>
    <n v="26"/>
    <n v="44"/>
    <n v="2"/>
    <n v="5"/>
    <n v="1"/>
    <n v="5"/>
    <n v="8"/>
    <n v="0"/>
    <x v="0"/>
    <n v="0"/>
    <n v="0"/>
    <n v="0"/>
    <n v="0"/>
    <n v="0"/>
    <n v="40"/>
    <s v="36-50"/>
    <n v="2828"/>
    <n v="0"/>
    <n v="0"/>
    <n v="1"/>
    <n v="0"/>
    <n v="0"/>
    <n v="0"/>
    <n v="1"/>
    <n v="0"/>
    <n v="0"/>
    <n v="225"/>
    <d v="2015-01-17T00:00:00"/>
    <n v="1"/>
    <s v="January"/>
    <n v="1"/>
    <s v="97,28071,Low income,35,Low spender,0.00124683837412276,0,0,65,39,33,130,41,26,44,2,5,1,5,8,0,0,0,0,0,0,0,40,36-50,2828,0,0,1,0,0,0,1,0,0,225"/>
    <m/>
    <m/>
    <m/>
    <m/>
  </r>
  <r>
    <n v="1322"/>
    <n v="51948"/>
    <s v="High income"/>
    <n v="389"/>
    <s v="Low spender"/>
    <n v="7.4882574882574882E-3"/>
    <n v="0"/>
    <n v="1"/>
    <n v="51"/>
    <n v="82"/>
    <n v="33"/>
    <n v="54"/>
    <n v="71"/>
    <n v="30"/>
    <n v="41"/>
    <n v="2"/>
    <n v="5"/>
    <n v="2"/>
    <n v="4"/>
    <n v="5"/>
    <n v="0"/>
    <x v="0"/>
    <n v="0"/>
    <n v="0"/>
    <n v="0"/>
    <n v="0"/>
    <n v="0"/>
    <n v="45"/>
    <s v="36-50"/>
    <n v="2444"/>
    <n v="0"/>
    <n v="1"/>
    <n v="0"/>
    <n v="0"/>
    <n v="0"/>
    <n v="0"/>
    <n v="1"/>
    <n v="0"/>
    <n v="0"/>
    <n v="229"/>
    <d v="2016-02-05T00:00:00"/>
    <n v="2"/>
    <s v="February"/>
    <n v="1"/>
    <s v="1322,51948,High income,389,Low spender,0.00748825748825749,0,1,51,82,33,54,71,30,41,2,5,2,4,5,0,0,0,0,0,0,0,45,36-50,2444,0,1,0,0,0,0,1,0,0,229"/>
    <m/>
    <m/>
    <m/>
    <m/>
  </r>
  <r>
    <n v="931"/>
    <n v="48721"/>
    <s v="Low income"/>
    <n v="865"/>
    <s v="High spender"/>
    <n v="1.7754151187373002E-2"/>
    <n v="1"/>
    <n v="1"/>
    <n v="50"/>
    <n v="81"/>
    <n v="18"/>
    <n v="113"/>
    <n v="47"/>
    <n v="13"/>
    <n v="21"/>
    <n v="6"/>
    <n v="4"/>
    <n v="2"/>
    <n v="5"/>
    <n v="6"/>
    <n v="0"/>
    <x v="0"/>
    <n v="0"/>
    <n v="0"/>
    <n v="0"/>
    <n v="0"/>
    <n v="0"/>
    <n v="57"/>
    <s v="50-65"/>
    <n v="2571"/>
    <n v="1"/>
    <n v="0"/>
    <n v="0"/>
    <n v="0"/>
    <n v="0"/>
    <n v="0"/>
    <n v="0"/>
    <n v="1"/>
    <n v="0"/>
    <n v="251"/>
    <d v="2015-10-01T00:00:00"/>
    <n v="10"/>
    <s v="October"/>
    <n v="1"/>
    <s v="931,48721,Low income,865,High spender,0.017754151187373,1,1,50,81,18,113,47,13,21,6,4,2,5,6,0,0,0,0,0,0,0,57,50-65,2571,1,0,0,0,0,0,0,1,0,251"/>
    <m/>
    <m/>
    <m/>
    <m/>
  </r>
  <r>
    <n v="1333"/>
    <n v="36262"/>
    <s v="Low income"/>
    <n v="14"/>
    <s v="Low spender"/>
    <n v="3.8607909105951133E-4"/>
    <n v="0"/>
    <n v="0"/>
    <n v="24"/>
    <n v="88"/>
    <n v="39"/>
    <n v="54"/>
    <n v="64"/>
    <n v="28"/>
    <n v="153"/>
    <n v="1"/>
    <n v="3"/>
    <n v="5"/>
    <n v="3"/>
    <n v="6"/>
    <n v="0"/>
    <x v="0"/>
    <n v="1"/>
    <n v="0"/>
    <n v="0"/>
    <n v="0"/>
    <n v="1"/>
    <n v="37"/>
    <s v="36-50"/>
    <n v="2441"/>
    <n v="0"/>
    <n v="1"/>
    <n v="0"/>
    <n v="0"/>
    <n v="0"/>
    <n v="0"/>
    <n v="0"/>
    <n v="1"/>
    <n v="0"/>
    <n v="120"/>
    <d v="2016-02-08T00:00:00"/>
    <n v="2"/>
    <s v="February"/>
    <n v="1"/>
    <s v="1333,36262,Low income,14,Low spender,0.000386079091059511,0,0,24,88,39,54,64,28,153,1,3,5,3,6,0,0,1,0,0,0,1,37,36-50,2441,0,1,0,0,0,0,0,1,0,120"/>
    <m/>
    <m/>
    <m/>
    <m/>
  </r>
  <r>
    <n v="2122"/>
    <n v="113734"/>
    <s v="High income"/>
    <n v="67"/>
    <s v="Low spender"/>
    <n v="5.8909385056359574E-4"/>
    <n v="0"/>
    <n v="0"/>
    <n v="9"/>
    <n v="6"/>
    <n v="2"/>
    <n v="3"/>
    <n v="1"/>
    <n v="262"/>
    <n v="3"/>
    <n v="0"/>
    <n v="27"/>
    <n v="0"/>
    <n v="0"/>
    <n v="1"/>
    <n v="0"/>
    <x v="0"/>
    <n v="0"/>
    <n v="0"/>
    <n v="0"/>
    <n v="0"/>
    <n v="0"/>
    <n v="75"/>
    <s v="66+"/>
    <n v="2191"/>
    <n v="0"/>
    <n v="0"/>
    <n v="1"/>
    <n v="0"/>
    <n v="0"/>
    <n v="0"/>
    <n v="0"/>
    <n v="0"/>
    <n v="1"/>
    <n v="271"/>
    <d v="2016-10-15T00:00:00"/>
    <n v="10"/>
    <s v="October"/>
    <n v="1"/>
    <s v="2122,113734,High income,67,Low spender,0.000589093850563596,0,0,9,6,2,3,1,262,3,0,27,0,0,1,0,0,0,0,0,0,0,75,66+,2191,0,0,1,0,0,0,0,0,1,271"/>
    <m/>
    <m/>
    <m/>
    <m/>
  </r>
  <r>
    <n v="223"/>
    <n v="38683"/>
    <s v="Low income"/>
    <n v="399"/>
    <s v="Low spender"/>
    <n v="1.031460848434713E-2"/>
    <n v="1"/>
    <n v="0"/>
    <n v="80"/>
    <n v="46"/>
    <n v="35"/>
    <n v="69"/>
    <n v="84"/>
    <n v="41"/>
    <n v="66"/>
    <n v="6"/>
    <n v="4"/>
    <n v="1"/>
    <n v="6"/>
    <n v="7"/>
    <n v="0"/>
    <x v="0"/>
    <n v="0"/>
    <n v="0"/>
    <n v="0"/>
    <n v="0"/>
    <n v="0"/>
    <n v="31"/>
    <s v="24-35"/>
    <n v="2792"/>
    <n v="0"/>
    <n v="0"/>
    <n v="0"/>
    <n v="1"/>
    <n v="0"/>
    <n v="1"/>
    <n v="0"/>
    <n v="0"/>
    <n v="0"/>
    <n v="209"/>
    <d v="2015-02-22T00:00:00"/>
    <n v="2"/>
    <s v="February"/>
    <n v="1"/>
    <s v="223,38683,Low income,399,Low spender,0.0103146084843471,1,0,80,46,35,69,84,41,66,6,4,1,6,7,0,0,0,0,0,0,0,31,24-35,2792,0,0,0,1,0,1,0,0,0,209"/>
    <m/>
    <m/>
    <m/>
    <m/>
  </r>
  <r>
    <n v="1614"/>
    <n v="49514"/>
    <s v="Low income"/>
    <n v="612"/>
    <s v="High spender"/>
    <n v="1.2360140566304479E-2"/>
    <n v="1"/>
    <n v="0"/>
    <n v="61"/>
    <n v="88"/>
    <n v="39"/>
    <n v="78"/>
    <n v="58"/>
    <n v="13"/>
    <n v="93"/>
    <n v="2"/>
    <n v="6"/>
    <n v="1"/>
    <n v="4"/>
    <n v="7"/>
    <n v="0"/>
    <x v="0"/>
    <n v="0"/>
    <n v="0"/>
    <n v="0"/>
    <n v="0"/>
    <n v="0"/>
    <n v="45"/>
    <s v="36-50"/>
    <n v="2353"/>
    <n v="0"/>
    <n v="0"/>
    <n v="1"/>
    <n v="0"/>
    <n v="0"/>
    <n v="1"/>
    <n v="0"/>
    <n v="0"/>
    <n v="0"/>
    <n v="183"/>
    <d v="2016-05-06T00:00:00"/>
    <n v="5"/>
    <s v="May"/>
    <n v="1"/>
    <s v="1614,49514,Low income,612,High spender,0.0123601405663045,1,0,61,88,39,78,58,13,93,2,6,1,4,7,0,0,0,0,0,0,0,45,36-50,2353,0,0,1,0,0,1,0,0,0,183"/>
    <m/>
    <m/>
    <m/>
    <m/>
  </r>
  <r>
    <n v="1048"/>
    <n v="51373"/>
    <s v="Low income"/>
    <n v="599"/>
    <s v="High spender"/>
    <n v="1.1659821306912191E-2"/>
    <n v="0"/>
    <n v="0"/>
    <n v="37"/>
    <n v="83"/>
    <n v="2"/>
    <n v="101"/>
    <n v="64"/>
    <n v="26"/>
    <n v="117"/>
    <n v="1"/>
    <n v="3"/>
    <n v="5"/>
    <n v="3"/>
    <n v="4"/>
    <n v="0"/>
    <x v="0"/>
    <n v="0"/>
    <n v="0"/>
    <n v="0"/>
    <n v="0"/>
    <n v="0"/>
    <n v="29"/>
    <s v="24-35"/>
    <n v="2531"/>
    <n v="0"/>
    <n v="1"/>
    <n v="0"/>
    <n v="0"/>
    <n v="0"/>
    <n v="0"/>
    <n v="1"/>
    <n v="0"/>
    <n v="0"/>
    <n v="159"/>
    <d v="2015-11-10T00:00:00"/>
    <n v="11"/>
    <s v="November"/>
    <n v="1"/>
    <s v="1048,51373,Low income,599,High spender,0.0116598213069122,0,0,37,83,2,101,64,26,117,1,3,5,3,4,0,0,0,0,0,0,0,29,24-35,2531,0,1,0,0,0,0,1,0,0,159"/>
    <m/>
    <m/>
    <m/>
    <m/>
  </r>
  <r>
    <n v="83"/>
    <n v="57107"/>
    <s v="High income"/>
    <n v="40"/>
    <s v="Low spender"/>
    <n v="7.0043952580244105E-4"/>
    <n v="0"/>
    <n v="1"/>
    <n v="44"/>
    <n v="159"/>
    <n v="0"/>
    <n v="120"/>
    <n v="0"/>
    <n v="0"/>
    <n v="137"/>
    <n v="7"/>
    <n v="4"/>
    <n v="4"/>
    <n v="8"/>
    <n v="8"/>
    <n v="0"/>
    <x v="1"/>
    <n v="0"/>
    <n v="1"/>
    <n v="0"/>
    <n v="0"/>
    <n v="1"/>
    <n v="52"/>
    <s v="50-65"/>
    <n v="2833"/>
    <n v="0"/>
    <n v="0"/>
    <n v="1"/>
    <n v="0"/>
    <n v="0"/>
    <n v="0"/>
    <n v="1"/>
    <n v="0"/>
    <n v="0"/>
    <n v="142"/>
    <d v="2015-01-12T00:00:00"/>
    <n v="1"/>
    <s v="January"/>
    <n v="1"/>
    <s v="83,57107,High income,40,Low spender,0.000700439525802441,0,1,44,159,0,120,0,0,137,7,4,4,8,8,0,1,0,1,0,0,1,52,50-65,2833,0,0,1,0,0,0,1,0,0,142"/>
    <m/>
    <m/>
    <m/>
    <m/>
  </r>
  <r>
    <n v="107"/>
    <n v="37760"/>
    <s v="Low income"/>
    <n v="117"/>
    <s v="Low spender"/>
    <n v="3.0985169491525425E-3"/>
    <n v="0"/>
    <n v="0"/>
    <n v="20"/>
    <n v="84"/>
    <n v="5"/>
    <n v="38"/>
    <n v="150"/>
    <n v="12"/>
    <n v="28"/>
    <n v="2"/>
    <n v="4"/>
    <n v="1"/>
    <n v="6"/>
    <n v="7"/>
    <n v="0"/>
    <x v="0"/>
    <n v="0"/>
    <n v="0"/>
    <n v="0"/>
    <n v="0"/>
    <n v="0"/>
    <n v="74"/>
    <s v="66+"/>
    <n v="2826"/>
    <n v="0"/>
    <n v="0"/>
    <n v="0"/>
    <n v="1"/>
    <n v="0"/>
    <n v="0"/>
    <n v="1"/>
    <n v="0"/>
    <n v="0"/>
    <n v="261"/>
    <d v="2015-01-19T00:00:00"/>
    <n v="1"/>
    <s v="January"/>
    <n v="1"/>
    <s v="107,37760,Low income,117,Low spender,0.00309851694915254,0,0,20,84,5,38,150,12,28,2,4,1,6,7,0,0,0,0,0,0,0,74,66+,2826,0,0,0,1,0,0,1,0,0,261"/>
    <m/>
    <m/>
    <m/>
    <m/>
  </r>
  <r>
    <n v="326"/>
    <n v="26997"/>
    <s v="Low income"/>
    <n v="70"/>
    <s v="Low spender"/>
    <n v="2.5928806904470868E-3"/>
    <n v="0"/>
    <n v="0"/>
    <n v="89"/>
    <n v="7"/>
    <n v="23"/>
    <n v="78"/>
    <n v="133"/>
    <n v="49"/>
    <n v="144"/>
    <n v="2"/>
    <n v="4"/>
    <n v="2"/>
    <n v="5"/>
    <n v="7"/>
    <n v="0"/>
    <x v="0"/>
    <n v="0"/>
    <n v="0"/>
    <n v="0"/>
    <n v="0"/>
    <n v="0"/>
    <n v="69"/>
    <s v="66+"/>
    <n v="2760"/>
    <n v="0"/>
    <n v="1"/>
    <n v="0"/>
    <n v="0"/>
    <n v="0"/>
    <n v="0"/>
    <n v="0"/>
    <n v="0"/>
    <n v="0"/>
    <n v="146"/>
    <d v="2015-03-26T00:00:00"/>
    <n v="3"/>
    <s v="March"/>
    <n v="1"/>
    <s v="326,26997,Low income,70,Low spender,0.00259288069044709,0,0,89,7,23,78,133,49,144,2,4,2,5,7,0,0,0,0,0,0,0,69,66+,2760,0,1,0,0,0,0,0,0,0,146"/>
    <m/>
    <m/>
    <m/>
    <m/>
  </r>
  <r>
    <n v="1476"/>
    <n v="70844"/>
    <s v="High income"/>
    <n v="386"/>
    <s v="Low spender"/>
    <n v="5.4485912709615492E-3"/>
    <n v="1"/>
    <n v="1"/>
    <n v="16"/>
    <n v="129"/>
    <n v="26"/>
    <n v="67"/>
    <n v="3"/>
    <n v="67"/>
    <n v="2"/>
    <n v="5"/>
    <n v="6"/>
    <n v="1"/>
    <n v="5"/>
    <n v="7"/>
    <n v="0"/>
    <x v="0"/>
    <n v="0"/>
    <n v="0"/>
    <n v="0"/>
    <n v="0"/>
    <n v="0"/>
    <n v="53"/>
    <s v="50-65"/>
    <n v="2401"/>
    <n v="1"/>
    <n v="0"/>
    <n v="0"/>
    <n v="0"/>
    <n v="0"/>
    <n v="0"/>
    <n v="1"/>
    <n v="0"/>
    <n v="0"/>
    <n v="290"/>
    <d v="2016-03-19T00:00:00"/>
    <n v="3"/>
    <s v="March"/>
    <n v="1"/>
    <s v="1476,70844,High income,386,Low spender,0.00544859127096155,1,1,16,129,26,67,3,67,2,5,6,1,5,7,0,0,0,0,0,0,0,53,50-65,2401,1,0,0,0,0,0,1,0,0,290"/>
    <m/>
    <m/>
    <m/>
    <m/>
  </r>
  <r>
    <n v="1419"/>
    <n v="36108"/>
    <s v="Low income"/>
    <n v="276"/>
    <s v="Low spender"/>
    <n v="7.6437354602858091E-3"/>
    <n v="1"/>
    <n v="0"/>
    <n v="68"/>
    <n v="141"/>
    <n v="8"/>
    <n v="129"/>
    <n v="3"/>
    <n v="11"/>
    <n v="47"/>
    <n v="3"/>
    <n v="7"/>
    <n v="1"/>
    <n v="4"/>
    <n v="9"/>
    <n v="0"/>
    <x v="0"/>
    <n v="1"/>
    <n v="0"/>
    <n v="0"/>
    <n v="0"/>
    <n v="0"/>
    <n v="36"/>
    <s v="36-50"/>
    <n v="2416"/>
    <n v="0"/>
    <n v="0"/>
    <n v="1"/>
    <n v="0"/>
    <n v="0"/>
    <n v="0"/>
    <n v="1"/>
    <n v="0"/>
    <n v="0"/>
    <n v="245"/>
    <d v="2016-03-04T00:00:00"/>
    <n v="3"/>
    <s v="March"/>
    <n v="1"/>
    <s v="1419,36108,Low income,276,Low spender,0.00764373546028581,1,0,68,141,8,129,3,11,47,3,7,1,4,9,0,0,1,0,0,0,0,36,36-50,2416,0,0,1,0,0,0,1,0,0,245"/>
    <m/>
    <m/>
    <m/>
    <m/>
  </r>
  <r>
    <n v="1485"/>
    <n v="46086"/>
    <s v="Low income"/>
    <n v="12"/>
    <s v="Low spender"/>
    <n v="2.6038276266111181E-4"/>
    <n v="0"/>
    <n v="1"/>
    <n v="34"/>
    <n v="244"/>
    <n v="8"/>
    <n v="32"/>
    <n v="7"/>
    <n v="2"/>
    <n v="50"/>
    <n v="4"/>
    <n v="3"/>
    <n v="1"/>
    <n v="8"/>
    <n v="4"/>
    <n v="0"/>
    <x v="0"/>
    <n v="0"/>
    <n v="0"/>
    <n v="0"/>
    <n v="0"/>
    <n v="0"/>
    <n v="64"/>
    <s v="50-65"/>
    <n v="2397"/>
    <n v="1"/>
    <n v="0"/>
    <n v="0"/>
    <n v="0"/>
    <n v="0"/>
    <n v="0"/>
    <n v="1"/>
    <n v="0"/>
    <n v="0"/>
    <n v="243"/>
    <d v="2016-03-23T00:00:00"/>
    <n v="3"/>
    <s v="March"/>
    <n v="1"/>
    <s v="1485,46086,Low income,12,Low spender,0.000260382762661112,0,1,34,244,8,32,7,2,50,4,3,1,8,4,0,0,0,0,0,0,0,64,50-65,2397,1,0,0,0,0,0,1,0,0,243"/>
    <m/>
    <m/>
    <m/>
    <m/>
  </r>
  <r>
    <n v="2083"/>
    <n v="57100"/>
    <s v="High income"/>
    <n v="39"/>
    <s v="Low spender"/>
    <n v="6.8301225919439575E-4"/>
    <n v="1"/>
    <n v="0"/>
    <n v="9"/>
    <n v="158"/>
    <n v="11"/>
    <n v="99"/>
    <n v="15"/>
    <n v="11"/>
    <n v="17"/>
    <n v="2"/>
    <n v="3"/>
    <n v="2"/>
    <n v="7"/>
    <n v="3"/>
    <n v="0"/>
    <x v="0"/>
    <n v="0"/>
    <n v="0"/>
    <n v="0"/>
    <n v="0"/>
    <n v="0"/>
    <n v="33"/>
    <s v="24-35"/>
    <n v="2201"/>
    <n v="0"/>
    <n v="0"/>
    <n v="1"/>
    <n v="0"/>
    <n v="0"/>
    <n v="0"/>
    <n v="1"/>
    <n v="0"/>
    <n v="0"/>
    <n v="277"/>
    <d v="2016-10-05T00:00:00"/>
    <n v="10"/>
    <s v="October"/>
    <n v="1"/>
    <s v="2083,57100,High income,39,Low spender,0.000683012259194396,1,0,9,158,11,99,15,11,17,2,3,2,7,3,0,0,0,0,0,0,0,33,24-35,2201,0,0,1,0,0,0,1,0,0,277"/>
    <m/>
    <m/>
    <m/>
    <m/>
  </r>
  <r>
    <n v="1096"/>
    <n v="63516"/>
    <s v="High income"/>
    <n v="1253"/>
    <s v="High spender"/>
    <n v="1.972731280307324E-2"/>
    <n v="1"/>
    <n v="1"/>
    <n v="30"/>
    <n v="141"/>
    <n v="11"/>
    <n v="114"/>
    <n v="15"/>
    <n v="14"/>
    <n v="5"/>
    <n v="4"/>
    <n v="4"/>
    <n v="1"/>
    <n v="7"/>
    <n v="5"/>
    <n v="0"/>
    <x v="0"/>
    <n v="0"/>
    <n v="0"/>
    <n v="0"/>
    <n v="0"/>
    <n v="0"/>
    <n v="47"/>
    <s v="36-50"/>
    <n v="2517"/>
    <n v="0"/>
    <n v="0"/>
    <n v="0"/>
    <n v="1"/>
    <n v="0"/>
    <n v="0"/>
    <n v="0"/>
    <n v="0"/>
    <n v="1"/>
    <n v="290"/>
    <d v="2015-11-24T00:00:00"/>
    <n v="11"/>
    <s v="November"/>
    <n v="1"/>
    <s v="1096,63516,High income,1253,High spender,0.0197273128030732,1,1,30,141,11,114,15,14,5,4,4,1,7,5,0,0,0,0,0,0,0,47,36-50,2517,0,0,0,1,0,0,0,0,1,290"/>
    <m/>
    <m/>
    <m/>
    <m/>
  </r>
  <r>
    <n v="602"/>
    <n v="49678"/>
    <s v="Low income"/>
    <n v="724"/>
    <s v="High spender"/>
    <n v="1.4573855630258868E-2"/>
    <n v="0"/>
    <n v="1"/>
    <n v="81"/>
    <n v="229"/>
    <n v="5"/>
    <n v="56"/>
    <n v="3"/>
    <n v="2"/>
    <n v="20"/>
    <n v="2"/>
    <n v="6"/>
    <n v="2"/>
    <n v="4"/>
    <n v="7"/>
    <n v="0"/>
    <x v="0"/>
    <n v="0"/>
    <n v="0"/>
    <n v="0"/>
    <n v="0"/>
    <n v="0"/>
    <n v="59"/>
    <s v="50-65"/>
    <n v="2671"/>
    <n v="0"/>
    <n v="1"/>
    <n v="0"/>
    <n v="0"/>
    <n v="0"/>
    <n v="0"/>
    <n v="1"/>
    <n v="0"/>
    <n v="0"/>
    <n v="275"/>
    <d v="2015-06-23T00:00:00"/>
    <n v="6"/>
    <s v="June"/>
    <n v="1"/>
    <s v="602,49678,Low income,724,High spender,0.0145738556302589,0,1,81,229,5,56,3,2,20,2,6,2,4,7,0,0,0,0,0,0,0,59,50-65,2671,0,1,0,0,0,0,1,0,0,275"/>
    <m/>
    <m/>
    <m/>
    <m/>
  </r>
  <r>
    <n v="414"/>
    <n v="46310"/>
    <s v="Low income"/>
    <n v="385"/>
    <s v="Low spender"/>
    <n v="8.3135391923990498E-3"/>
    <n v="1"/>
    <n v="0"/>
    <n v="99"/>
    <n v="185"/>
    <n v="2"/>
    <n v="88"/>
    <n v="15"/>
    <n v="5"/>
    <n v="14"/>
    <n v="2"/>
    <n v="6"/>
    <n v="1"/>
    <n v="5"/>
    <n v="8"/>
    <n v="0"/>
    <x v="0"/>
    <n v="0"/>
    <n v="0"/>
    <n v="0"/>
    <n v="0"/>
    <n v="0"/>
    <n v="44"/>
    <s v="36-50"/>
    <n v="2732"/>
    <n v="1"/>
    <n v="0"/>
    <n v="0"/>
    <n v="0"/>
    <n v="0"/>
    <n v="0"/>
    <n v="1"/>
    <n v="0"/>
    <n v="0"/>
    <n v="281"/>
    <d v="2015-04-23T00:00:00"/>
    <n v="4"/>
    <s v="April"/>
    <n v="1"/>
    <s v="414,46310,Low income,385,Low spender,0.00831353919239905,1,0,99,185,2,88,15,5,14,2,6,1,5,8,0,0,0,0,0,0,0,44,36-50,2732,1,0,0,0,0,0,1,0,0,281"/>
    <m/>
    <m/>
    <m/>
    <m/>
  </r>
  <r>
    <n v="1523"/>
    <n v="59354"/>
    <s v="High income"/>
    <n v="87"/>
    <s v="Low spender"/>
    <n v="1.4657815816962632E-3"/>
    <n v="1"/>
    <n v="1"/>
    <n v="53"/>
    <n v="233"/>
    <n v="2"/>
    <n v="53"/>
    <n v="3"/>
    <n v="5"/>
    <n v="14"/>
    <n v="3"/>
    <n v="6"/>
    <n v="1"/>
    <n v="5"/>
    <n v="6"/>
    <n v="0"/>
    <x v="0"/>
    <n v="0"/>
    <n v="0"/>
    <n v="0"/>
    <n v="0"/>
    <n v="0"/>
    <n v="68"/>
    <s v="66+"/>
    <n v="2385"/>
    <n v="1"/>
    <n v="0"/>
    <n v="0"/>
    <n v="0"/>
    <n v="0"/>
    <n v="0"/>
    <n v="0"/>
    <n v="1"/>
    <n v="0"/>
    <n v="282"/>
    <d v="2016-04-04T00:00:00"/>
    <n v="4"/>
    <s v="April"/>
    <n v="1"/>
    <s v="1523,59354,High income,87,Low spender,0.00146578158169626,1,1,53,233,2,53,3,5,14,3,6,1,5,6,0,0,0,0,0,0,0,68,66+,2385,1,0,0,0,0,0,0,1,0,282"/>
    <m/>
    <m/>
    <m/>
    <m/>
  </r>
  <r>
    <n v="2109"/>
    <n v="49669"/>
    <s v="Low income"/>
    <n v="758"/>
    <s v="High spender"/>
    <n v="1.526102800539572E-2"/>
    <n v="1"/>
    <n v="0"/>
    <n v="97"/>
    <n v="166"/>
    <n v="5"/>
    <n v="107"/>
    <n v="11"/>
    <n v="8"/>
    <n v="29"/>
    <n v="2"/>
    <n v="5"/>
    <n v="1"/>
    <n v="6"/>
    <n v="6"/>
    <n v="0"/>
    <x v="0"/>
    <n v="0"/>
    <n v="0"/>
    <n v="0"/>
    <n v="0"/>
    <n v="0"/>
    <n v="46"/>
    <s v="36-50"/>
    <n v="2195"/>
    <n v="0"/>
    <n v="0"/>
    <n v="0"/>
    <n v="1"/>
    <n v="0"/>
    <n v="1"/>
    <n v="0"/>
    <n v="0"/>
    <n v="0"/>
    <n v="268"/>
    <d v="2016-10-11T00:00:00"/>
    <n v="10"/>
    <s v="October"/>
    <n v="1"/>
    <s v="2109,49669,Low income,758,High spender,0.0152610280053957,1,0,97,166,5,107,11,8,29,2,5,1,6,6,0,0,0,0,0,0,0,46,36-50,2195,0,0,0,1,0,1,0,0,0,268"/>
    <m/>
    <m/>
    <m/>
    <m/>
  </r>
  <r>
    <n v="1720"/>
    <n v="45688"/>
    <s v="Low income"/>
    <n v="298"/>
    <s v="Low spender"/>
    <n v="6.5225004377517069E-3"/>
    <n v="0"/>
    <n v="1"/>
    <n v="20"/>
    <n v="279"/>
    <n v="0"/>
    <n v="18"/>
    <n v="0"/>
    <n v="0"/>
    <n v="9"/>
    <n v="2"/>
    <n v="3"/>
    <n v="1"/>
    <n v="8"/>
    <n v="4"/>
    <n v="0"/>
    <x v="0"/>
    <n v="0"/>
    <n v="1"/>
    <n v="0"/>
    <n v="0"/>
    <n v="0"/>
    <n v="52"/>
    <s v="50-65"/>
    <n v="2314"/>
    <n v="0"/>
    <n v="1"/>
    <n v="0"/>
    <n v="0"/>
    <n v="0"/>
    <n v="0"/>
    <n v="1"/>
    <n v="0"/>
    <n v="0"/>
    <n v="288"/>
    <d v="2016-06-14T00:00:00"/>
    <n v="6"/>
    <s v="June"/>
    <n v="1"/>
    <s v="1720,45688,Low income,298,Low spender,0.00652250043775171,0,1,20,279,0,18,0,0,9,2,3,1,8,4,0,0,0,1,0,0,0,52,50-65,2314,0,1,0,0,0,0,1,0,0,288"/>
    <m/>
    <m/>
    <m/>
    <m/>
  </r>
  <r>
    <n v="1248"/>
    <n v="45143"/>
    <s v="Low income"/>
    <n v="645"/>
    <s v="High spender"/>
    <n v="1.4287929468577631E-2"/>
    <n v="0"/>
    <n v="1"/>
    <n v="74"/>
    <n v="202"/>
    <n v="5"/>
    <n v="74"/>
    <n v="11"/>
    <n v="5"/>
    <n v="14"/>
    <n v="3"/>
    <n v="6"/>
    <n v="1"/>
    <n v="5"/>
    <n v="7"/>
    <n v="0"/>
    <x v="0"/>
    <n v="0"/>
    <n v="0"/>
    <n v="0"/>
    <n v="0"/>
    <n v="0"/>
    <n v="55"/>
    <s v="50-65"/>
    <n v="2466"/>
    <n v="0"/>
    <n v="0"/>
    <n v="0"/>
    <n v="1"/>
    <n v="0"/>
    <n v="0"/>
    <n v="0"/>
    <n v="1"/>
    <n v="0"/>
    <n v="283"/>
    <d v="2016-01-14T00:00:00"/>
    <n v="1"/>
    <s v="January"/>
    <n v="1"/>
    <s v="1248,45143,Low income,645,High spender,0.0142879294685776,0,1,74,202,5,74,11,5,14,3,6,1,5,7,0,0,0,0,0,0,0,55,50-65,2466,0,0,0,1,0,0,0,1,0,283"/>
    <m/>
    <m/>
    <m/>
    <m/>
  </r>
  <r>
    <n v="141"/>
    <n v="51390"/>
    <s v="Low income"/>
    <n v="489"/>
    <s v="Low spender"/>
    <n v="9.5154699357851719E-3"/>
    <n v="1"/>
    <n v="1"/>
    <n v="54"/>
    <n v="205"/>
    <n v="20"/>
    <n v="47"/>
    <n v="23"/>
    <n v="2"/>
    <n v="56"/>
    <n v="6"/>
    <n v="5"/>
    <n v="2"/>
    <n v="5"/>
    <n v="5"/>
    <n v="0"/>
    <x v="0"/>
    <n v="0"/>
    <n v="0"/>
    <n v="0"/>
    <n v="0"/>
    <n v="0"/>
    <n v="55"/>
    <s v="50-65"/>
    <n v="2818"/>
    <n v="0"/>
    <n v="0"/>
    <n v="0"/>
    <n v="0"/>
    <n v="1"/>
    <n v="0"/>
    <n v="0"/>
    <n v="1"/>
    <n v="0"/>
    <n v="241"/>
    <d v="2015-01-27T00:00:00"/>
    <n v="1"/>
    <s v="January"/>
    <n v="1"/>
    <s v="141,51390,Low income,489,Low spender,0.00951546993578517,1,1,54,205,20,47,23,2,56,6,5,2,5,5,0,0,0,0,0,0,0,55,50-65,2818,0,0,0,0,1,0,0,1,0,241"/>
    <m/>
    <m/>
    <m/>
    <m/>
  </r>
  <r>
    <n v="122"/>
    <n v="37774"/>
    <s v="Low income"/>
    <n v="24"/>
    <s v="Low spender"/>
    <n v="6.3535765341240006E-4"/>
    <n v="2"/>
    <n v="0"/>
    <n v="28"/>
    <n v="173"/>
    <n v="8"/>
    <n v="107"/>
    <n v="7"/>
    <n v="2"/>
    <n v="176"/>
    <n v="4"/>
    <n v="7"/>
    <n v="2"/>
    <n v="3"/>
    <n v="9"/>
    <n v="0"/>
    <x v="0"/>
    <n v="1"/>
    <n v="0"/>
    <n v="0"/>
    <n v="1"/>
    <n v="1"/>
    <n v="43"/>
    <s v="36-50"/>
    <n v="2823"/>
    <n v="0"/>
    <n v="0"/>
    <n v="1"/>
    <n v="0"/>
    <n v="0"/>
    <n v="0"/>
    <n v="1"/>
    <n v="0"/>
    <n v="0"/>
    <n v="121"/>
    <d v="2015-01-22T00:00:00"/>
    <n v="1"/>
    <s v="January"/>
    <n v="1"/>
    <s v="122,37774,Low income,24,Low spender,0.0006353576534124,2,0,28,173,8,107,7,2,176,4,7,2,3,9,0,0,1,0,0,1,1,43,36-50,2823,0,0,1,0,0,0,1,0,0,121"/>
    <m/>
    <m/>
    <m/>
    <m/>
  </r>
  <r>
    <n v="1056"/>
    <n v="57420"/>
    <s v="High income"/>
    <n v="26"/>
    <s v="Low spender"/>
    <n v="4.5280390107976315E-4"/>
    <n v="0"/>
    <n v="1"/>
    <n v="22"/>
    <n v="280"/>
    <n v="0"/>
    <n v="18"/>
    <n v="0"/>
    <n v="0"/>
    <n v="24"/>
    <n v="3"/>
    <n v="5"/>
    <n v="1"/>
    <n v="6"/>
    <n v="7"/>
    <n v="0"/>
    <x v="0"/>
    <n v="0"/>
    <n v="1"/>
    <n v="0"/>
    <n v="0"/>
    <n v="0"/>
    <n v="49"/>
    <s v="36-50"/>
    <n v="2528"/>
    <n v="0"/>
    <n v="0"/>
    <n v="0"/>
    <n v="1"/>
    <n v="0"/>
    <n v="0"/>
    <n v="0"/>
    <n v="1"/>
    <n v="0"/>
    <n v="274"/>
    <d v="2015-11-13T00:00:00"/>
    <n v="11"/>
    <s v="November"/>
    <n v="1"/>
    <s v="1056,57420,High income,26,Low spender,0.000452803901079763,0,1,22,280,0,18,0,0,24,3,5,1,6,7,0,0,0,1,0,0,0,49,36-50,2528,0,0,0,1,0,0,0,1,0,274"/>
    <m/>
    <m/>
    <m/>
    <m/>
  </r>
  <r>
    <n v="1837"/>
    <n v="62994"/>
    <s v="High income"/>
    <n v="382"/>
    <s v="Low spender"/>
    <n v="6.0640695939295809E-3"/>
    <n v="1"/>
    <n v="0"/>
    <n v="74"/>
    <n v="224"/>
    <n v="12"/>
    <n v="48"/>
    <n v="4"/>
    <n v="12"/>
    <n v="12"/>
    <n v="1"/>
    <n v="6"/>
    <n v="2"/>
    <n v="4"/>
    <n v="6"/>
    <n v="0"/>
    <x v="0"/>
    <n v="0"/>
    <n v="0"/>
    <n v="0"/>
    <n v="0"/>
    <n v="0"/>
    <n v="40"/>
    <s v="36-50"/>
    <n v="2276"/>
    <n v="0"/>
    <n v="0"/>
    <n v="0"/>
    <n v="1"/>
    <n v="0"/>
    <n v="0"/>
    <n v="1"/>
    <n v="0"/>
    <n v="0"/>
    <n v="288"/>
    <d v="2016-07-22T00:00:00"/>
    <n v="7"/>
    <s v="July"/>
    <n v="1"/>
    <s v="1837,62994,High income,382,Low spender,0.00606406959392958,1,0,74,224,12,48,4,12,12,1,6,2,4,6,0,0,0,0,0,0,0,40,36-50,2276,0,0,0,1,0,0,1,0,0,288"/>
    <m/>
    <m/>
    <m/>
    <m/>
  </r>
  <r>
    <n v="1213"/>
    <n v="42691"/>
    <s v="Low income"/>
    <n v="778"/>
    <s v="High spender"/>
    <n v="1.8223981635473518E-2"/>
    <n v="0"/>
    <n v="0"/>
    <n v="48"/>
    <n v="179"/>
    <n v="2"/>
    <n v="64"/>
    <n v="38"/>
    <n v="17"/>
    <n v="58"/>
    <n v="1"/>
    <n v="5"/>
    <n v="1"/>
    <n v="6"/>
    <n v="5"/>
    <n v="0"/>
    <x v="0"/>
    <n v="0"/>
    <n v="0"/>
    <n v="0"/>
    <n v="0"/>
    <n v="0"/>
    <n v="29"/>
    <s v="24-35"/>
    <n v="2476"/>
    <n v="0"/>
    <n v="1"/>
    <n v="0"/>
    <n v="0"/>
    <n v="0"/>
    <n v="0"/>
    <n v="1"/>
    <n v="0"/>
    <n v="0"/>
    <n v="242"/>
    <d v="2016-01-04T00:00:00"/>
    <n v="1"/>
    <s v="January"/>
    <n v="1"/>
    <s v="1213,42691,Low income,778,High spender,0.0182239816354735,0,0,48,179,2,64,38,17,58,1,5,1,6,5,0,0,0,0,0,0,0,29,24-35,2476,0,1,0,0,0,0,1,0,0,242"/>
    <m/>
    <m/>
    <m/>
    <m/>
  </r>
  <r>
    <n v="55"/>
    <n v="30522"/>
    <s v="Low income"/>
    <n v="372"/>
    <s v="Low spender"/>
    <n v="1.2187930017692156E-2"/>
    <n v="0"/>
    <n v="1"/>
    <n v="6"/>
    <n v="179"/>
    <n v="8"/>
    <n v="83"/>
    <n v="19"/>
    <n v="11"/>
    <n v="26"/>
    <n v="5"/>
    <n v="1"/>
    <n v="2"/>
    <n v="9"/>
    <n v="2"/>
    <n v="0"/>
    <x v="0"/>
    <n v="0"/>
    <n v="0"/>
    <n v="0"/>
    <n v="0"/>
    <n v="0"/>
    <n v="60"/>
    <s v="50-65"/>
    <n v="2840"/>
    <n v="0"/>
    <n v="1"/>
    <n v="0"/>
    <n v="0"/>
    <n v="0"/>
    <n v="0"/>
    <n v="0"/>
    <n v="1"/>
    <n v="0"/>
    <n v="274"/>
    <d v="2015-01-05T00:00:00"/>
    <n v="1"/>
    <s v="January"/>
    <n v="1"/>
    <s v="55,30522,Low income,372,Low spender,0.0121879300176922,0,1,6,179,8,83,19,11,26,5,1,2,9,2,0,0,0,0,0,0,0,60,50-65,2840,0,1,0,0,0,0,0,1,0,274"/>
    <m/>
    <m/>
    <m/>
    <m/>
  </r>
  <r>
    <n v="373"/>
    <n v="46734"/>
    <s v="Low income"/>
    <n v="348"/>
    <s v="Low spender"/>
    <n v="7.446398767492618E-3"/>
    <n v="0"/>
    <n v="1"/>
    <n v="40"/>
    <n v="110"/>
    <n v="5"/>
    <n v="137"/>
    <n v="26"/>
    <n v="23"/>
    <n v="29"/>
    <n v="2"/>
    <n v="6"/>
    <n v="1"/>
    <n v="5"/>
    <n v="7"/>
    <n v="0"/>
    <x v="0"/>
    <n v="0"/>
    <n v="0"/>
    <n v="0"/>
    <n v="0"/>
    <n v="0"/>
    <n v="66"/>
    <s v="66+"/>
    <n v="2747"/>
    <n v="0"/>
    <n v="1"/>
    <n v="0"/>
    <n v="0"/>
    <n v="0"/>
    <n v="0"/>
    <n v="1"/>
    <n v="0"/>
    <n v="0"/>
    <n v="272"/>
    <d v="2015-04-08T00:00:00"/>
    <n v="4"/>
    <s v="April"/>
    <n v="1"/>
    <s v="373,46734,Low income,348,Low spender,0.00744639876749262,0,1,40,110,5,137,26,23,29,2,6,1,5,7,0,0,0,0,0,0,0,66,66+,2747,0,1,0,0,0,0,1,0,0,272"/>
    <m/>
    <m/>
    <m/>
    <m/>
  </r>
  <r>
    <n v="1527"/>
    <n v="42607"/>
    <s v="Low income"/>
    <n v="1425"/>
    <s v="High spender"/>
    <n v="3.3445208533809001E-2"/>
    <n v="0"/>
    <n v="1"/>
    <n v="30"/>
    <n v="156"/>
    <n v="29"/>
    <n v="56"/>
    <n v="30"/>
    <n v="32"/>
    <n v="47"/>
    <n v="2"/>
    <n v="3"/>
    <n v="2"/>
    <n v="7"/>
    <n v="3"/>
    <n v="0"/>
    <x v="0"/>
    <n v="0"/>
    <n v="0"/>
    <n v="0"/>
    <n v="0"/>
    <n v="0"/>
    <n v="66"/>
    <s v="66+"/>
    <n v="2383"/>
    <n v="0"/>
    <n v="0"/>
    <n v="1"/>
    <n v="0"/>
    <n v="0"/>
    <n v="1"/>
    <n v="0"/>
    <n v="0"/>
    <n v="0"/>
    <n v="256"/>
    <d v="2016-04-06T00:00:00"/>
    <n v="4"/>
    <s v="April"/>
    <n v="1"/>
    <s v="1527,42607,Low income,1425,High spender,0.033445208533809,0,1,30,156,29,56,30,32,47,2,3,2,7,3,0,0,0,0,0,0,0,66,66+,2383,0,0,1,0,0,1,0,0,0,256"/>
    <m/>
    <m/>
    <m/>
    <m/>
  </r>
  <r>
    <n v="1100"/>
    <n v="49967"/>
    <s v="Low income"/>
    <n v="37"/>
    <s v="Low spender"/>
    <n v="7.4048872255688756E-4"/>
    <n v="0"/>
    <n v="1"/>
    <n v="4"/>
    <n v="212"/>
    <n v="6"/>
    <n v="69"/>
    <n v="4"/>
    <n v="12"/>
    <n v="3"/>
    <n v="3"/>
    <n v="6"/>
    <n v="1"/>
    <n v="5"/>
    <n v="7"/>
    <n v="0"/>
    <x v="0"/>
    <n v="0"/>
    <n v="0"/>
    <n v="0"/>
    <n v="0"/>
    <n v="0"/>
    <n v="62"/>
    <s v="50-65"/>
    <n v="2515"/>
    <n v="0"/>
    <n v="0"/>
    <n v="1"/>
    <n v="0"/>
    <n v="0"/>
    <n v="0"/>
    <n v="1"/>
    <n v="0"/>
    <n v="0"/>
    <n v="300"/>
    <d v="2015-11-26T00:00:00"/>
    <n v="11"/>
    <s v="November"/>
    <n v="1"/>
    <s v="1100,49967,Low income,37,Low spender,0.000740488722556888,0,1,4,212,6,69,4,12,3,3,6,1,5,7,0,0,0,0,0,0,0,62,50-65,2515,0,0,1,0,0,0,1,0,0,300"/>
    <m/>
    <m/>
    <m/>
    <m/>
  </r>
  <r>
    <n v="872"/>
    <n v="49494"/>
    <s v="Low income"/>
    <n v="25"/>
    <s v="Low spender"/>
    <n v="5.0511173071483416E-4"/>
    <n v="1"/>
    <n v="0"/>
    <n v="46"/>
    <n v="191"/>
    <n v="9"/>
    <n v="97"/>
    <n v="0"/>
    <n v="6"/>
    <n v="82"/>
    <n v="2"/>
    <n v="6"/>
    <n v="1"/>
    <n v="5"/>
    <n v="7"/>
    <n v="0"/>
    <x v="0"/>
    <n v="0"/>
    <n v="0"/>
    <n v="0"/>
    <n v="0"/>
    <n v="0"/>
    <n v="48"/>
    <s v="36-50"/>
    <n v="2589"/>
    <n v="0"/>
    <n v="0"/>
    <n v="1"/>
    <n v="0"/>
    <n v="0"/>
    <n v="0"/>
    <n v="0"/>
    <n v="1"/>
    <n v="0"/>
    <n v="221"/>
    <d v="2015-09-13T00:00:00"/>
    <n v="9"/>
    <s v="September"/>
    <n v="1"/>
    <s v="872,49494,Low income,25,Low spender,0.000505111730714834,1,0,46,191,9,97,0,6,82,2,6,1,5,7,0,0,0,0,0,0,0,48,36-50,2589,0,0,1,0,0,0,0,1,0,221"/>
    <m/>
    <m/>
    <m/>
    <m/>
  </r>
  <r>
    <n v="664"/>
    <n v="51148"/>
    <s v="Low income"/>
    <n v="31"/>
    <s v="Low spender"/>
    <n v="6.0608430437162741E-4"/>
    <n v="1"/>
    <n v="1"/>
    <n v="38"/>
    <n v="235"/>
    <n v="6"/>
    <n v="45"/>
    <n v="8"/>
    <n v="9"/>
    <n v="12"/>
    <n v="4"/>
    <n v="5"/>
    <n v="1"/>
    <n v="6"/>
    <n v="6"/>
    <n v="0"/>
    <x v="0"/>
    <n v="0"/>
    <n v="0"/>
    <n v="0"/>
    <n v="0"/>
    <n v="0"/>
    <n v="47"/>
    <s v="36-50"/>
    <n v="2655"/>
    <n v="0"/>
    <n v="1"/>
    <n v="0"/>
    <n v="0"/>
    <n v="0"/>
    <n v="0"/>
    <n v="1"/>
    <n v="0"/>
    <n v="0"/>
    <n v="291"/>
    <d v="2015-07-09T00:00:00"/>
    <n v="7"/>
    <s v="July"/>
    <n v="1"/>
    <s v="664,51148,Low income,31,Low spender,0.000606084304371627,1,1,38,235,6,45,8,9,12,4,5,1,6,6,0,0,0,0,0,0,0,47,36-50,2655,0,1,0,0,0,0,1,0,0,291"/>
    <m/>
    <m/>
    <m/>
    <m/>
  </r>
  <r>
    <n v="568"/>
    <n v="45183"/>
    <s v="Low income"/>
    <n v="497"/>
    <s v="Low spender"/>
    <n v="1.0999712281167695E-2"/>
    <n v="0"/>
    <n v="0"/>
    <n v="33"/>
    <n v="219"/>
    <n v="3"/>
    <n v="60"/>
    <n v="12"/>
    <n v="9"/>
    <n v="12"/>
    <n v="1"/>
    <n v="4"/>
    <n v="1"/>
    <n v="7"/>
    <n v="7"/>
    <n v="0"/>
    <x v="0"/>
    <n v="0"/>
    <n v="1"/>
    <n v="0"/>
    <n v="0"/>
    <n v="0"/>
    <n v="58"/>
    <s v="50-65"/>
    <n v="2684"/>
    <n v="0"/>
    <n v="0"/>
    <n v="1"/>
    <n v="0"/>
    <n v="0"/>
    <n v="0"/>
    <n v="0"/>
    <n v="1"/>
    <n v="0"/>
    <n v="291"/>
    <d v="2015-06-10T00:00:00"/>
    <n v="6"/>
    <s v="June"/>
    <n v="1"/>
    <s v="568,45183,Low income,497,Low spender,0.0109997122811677,0,0,33,219,3,60,12,9,12,1,4,1,7,7,0,0,0,1,0,0,0,58,50-65,2684,0,0,1,0,0,0,0,1,0,291"/>
    <m/>
    <m/>
    <m/>
    <m/>
  </r>
  <r>
    <n v="492"/>
    <n v="34600"/>
    <s v="Low income"/>
    <n v="8"/>
    <s v="Low spender"/>
    <n v="2.3121387283236994E-4"/>
    <n v="1"/>
    <n v="1"/>
    <n v="8"/>
    <n v="199"/>
    <n v="33"/>
    <n v="60"/>
    <n v="8"/>
    <n v="3"/>
    <n v="15"/>
    <n v="5"/>
    <n v="5"/>
    <n v="2"/>
    <n v="5"/>
    <n v="8"/>
    <n v="0"/>
    <x v="0"/>
    <n v="0"/>
    <n v="0"/>
    <n v="0"/>
    <n v="0"/>
    <n v="1"/>
    <n v="49"/>
    <s v="36-50"/>
    <n v="2703"/>
    <n v="0"/>
    <n v="0"/>
    <n v="0"/>
    <n v="1"/>
    <n v="0"/>
    <n v="0"/>
    <n v="1"/>
    <n v="0"/>
    <n v="0"/>
    <n v="288"/>
    <d v="2015-05-22T00:00:00"/>
    <n v="5"/>
    <s v="May"/>
    <n v="1"/>
    <s v="492,34600,Low income,8,Low spender,0.00023121387283237,1,1,8,199,33,60,8,3,15,5,5,2,5,8,0,0,0,0,0,0,1,49,36-50,2703,0,0,0,1,0,0,1,0,0,288"/>
    <m/>
    <m/>
    <m/>
    <m/>
  </r>
  <r>
    <n v="1418"/>
    <n v="51876"/>
    <s v="High income"/>
    <n v="21"/>
    <s v="Low spender"/>
    <n v="4.0481147351376361E-4"/>
    <n v="0"/>
    <n v="0"/>
    <n v="88"/>
    <n v="99"/>
    <n v="27"/>
    <n v="102"/>
    <n v="28"/>
    <n v="48"/>
    <n v="6"/>
    <n v="1"/>
    <n v="2"/>
    <n v="2"/>
    <n v="8"/>
    <n v="1"/>
    <n v="0"/>
    <x v="0"/>
    <n v="0"/>
    <n v="0"/>
    <n v="0"/>
    <n v="0"/>
    <n v="0"/>
    <n v="62"/>
    <s v="50-65"/>
    <n v="2416"/>
    <n v="0"/>
    <n v="1"/>
    <n v="0"/>
    <n v="0"/>
    <n v="0"/>
    <n v="0"/>
    <n v="1"/>
    <n v="0"/>
    <n v="0"/>
    <n v="298"/>
    <d v="2016-03-04T00:00:00"/>
    <n v="3"/>
    <s v="March"/>
    <n v="1"/>
    <s v="1418,51876,High income,21,Low spender,0.000404811473513764,0,0,88,99,27,102,28,48,6,1,2,2,8,1,0,0,0,0,0,0,0,62,50-65,2416,0,1,0,0,0,0,1,0,0,298"/>
    <m/>
    <m/>
    <m/>
    <m/>
  </r>
  <r>
    <n v="875"/>
    <n v="54237"/>
    <s v="High income"/>
    <n v="56"/>
    <s v="Low spender"/>
    <n v="1.0325054851853901E-3"/>
    <n v="0"/>
    <n v="1"/>
    <n v="48"/>
    <n v="267"/>
    <n v="3"/>
    <n v="30"/>
    <n v="4"/>
    <n v="0"/>
    <n v="57"/>
    <n v="4"/>
    <n v="5"/>
    <n v="2"/>
    <n v="5"/>
    <n v="6"/>
    <n v="0"/>
    <x v="0"/>
    <n v="0"/>
    <n v="0"/>
    <n v="0"/>
    <n v="0"/>
    <n v="0"/>
    <n v="63"/>
    <s v="50-65"/>
    <n v="2587"/>
    <n v="1"/>
    <n v="0"/>
    <n v="0"/>
    <n v="0"/>
    <n v="0"/>
    <n v="0"/>
    <n v="0"/>
    <n v="0"/>
    <n v="1"/>
    <n v="247"/>
    <d v="2015-09-15T00:00:00"/>
    <n v="9"/>
    <s v="September"/>
    <n v="1"/>
    <s v="875,54237,High income,56,Low spender,0.00103250548518539,0,1,48,267,3,30,4,0,57,4,5,2,5,6,0,0,0,0,0,0,0,63,50-65,2587,1,0,0,0,0,0,0,0,1,247"/>
    <m/>
    <m/>
    <m/>
    <m/>
  </r>
  <r>
    <n v="826"/>
    <n v="47352"/>
    <s v="Low income"/>
    <n v="38"/>
    <s v="Low spender"/>
    <n v="8.0250042236864336E-4"/>
    <n v="0"/>
    <n v="1"/>
    <n v="70"/>
    <n v="172"/>
    <n v="12"/>
    <n v="112"/>
    <n v="8"/>
    <n v="0"/>
    <n v="15"/>
    <n v="4"/>
    <n v="6"/>
    <n v="1"/>
    <n v="5"/>
    <n v="7"/>
    <n v="0"/>
    <x v="0"/>
    <n v="0"/>
    <n v="0"/>
    <n v="0"/>
    <n v="0"/>
    <n v="0"/>
    <n v="69"/>
    <s v="66+"/>
    <n v="2603"/>
    <n v="0"/>
    <n v="0"/>
    <n v="0"/>
    <n v="1"/>
    <n v="0"/>
    <n v="0"/>
    <n v="0"/>
    <n v="1"/>
    <n v="0"/>
    <n v="289"/>
    <d v="2015-08-30T00:00:00"/>
    <n v="8"/>
    <s v="August"/>
    <n v="1"/>
    <s v="826,47352,Low income,38,Low spender,0.000802500422368643,0,1,70,172,12,112,8,0,15,4,6,1,5,7,0,0,0,0,0,0,0,69,66+,2603,0,0,0,1,0,0,0,1,0,289"/>
    <m/>
    <m/>
    <m/>
    <m/>
  </r>
  <r>
    <n v="399"/>
    <n v="42710"/>
    <s v="Low income"/>
    <n v="1889"/>
    <s v="High spender"/>
    <n v="4.4228517911496137E-2"/>
    <n v="1"/>
    <n v="0"/>
    <n v="38"/>
    <n v="252"/>
    <n v="3"/>
    <n v="42"/>
    <n v="4"/>
    <n v="3"/>
    <n v="102"/>
    <n v="2"/>
    <n v="4"/>
    <n v="5"/>
    <n v="3"/>
    <n v="6"/>
    <n v="0"/>
    <x v="0"/>
    <n v="0"/>
    <n v="0"/>
    <n v="0"/>
    <n v="0"/>
    <n v="0"/>
    <n v="36"/>
    <s v="36-50"/>
    <n v="2737"/>
    <n v="0"/>
    <n v="0"/>
    <n v="1"/>
    <n v="0"/>
    <n v="0"/>
    <n v="0"/>
    <n v="0"/>
    <n v="0"/>
    <n v="1"/>
    <n v="202"/>
    <d v="2015-04-18T00:00:00"/>
    <n v="4"/>
    <s v="April"/>
    <n v="1"/>
    <s v="399,42710,Low income,1889,High spender,0.0442285179114961,1,0,38,252,3,42,4,3,102,2,4,5,3,6,0,0,0,0,0,0,0,36,36-50,2737,0,0,1,0,0,0,0,0,1,202"/>
    <m/>
    <m/>
    <m/>
    <m/>
  </r>
  <r>
    <n v="2126"/>
    <n v="50127"/>
    <s v="Low income"/>
    <n v="56"/>
    <s v="Low spender"/>
    <n v="1.1171624074849881E-3"/>
    <n v="0"/>
    <n v="1"/>
    <n v="88"/>
    <n v="274"/>
    <n v="0"/>
    <n v="21"/>
    <n v="4"/>
    <n v="6"/>
    <n v="15"/>
    <n v="1"/>
    <n v="5"/>
    <n v="1"/>
    <n v="6"/>
    <n v="6"/>
    <n v="0"/>
    <x v="0"/>
    <n v="0"/>
    <n v="1"/>
    <n v="0"/>
    <n v="0"/>
    <n v="0"/>
    <n v="58"/>
    <s v="50-65"/>
    <n v="2190"/>
    <n v="0"/>
    <n v="0"/>
    <n v="0"/>
    <n v="1"/>
    <n v="0"/>
    <n v="0"/>
    <n v="1"/>
    <n v="0"/>
    <n v="0"/>
    <n v="290"/>
    <d v="2016-10-16T00:00:00"/>
    <n v="10"/>
    <s v="October"/>
    <n v="1"/>
    <s v="2126,50127,Low income,56,Low spender,0.00111716240748499,0,1,88,274,0,21,4,6,15,1,5,1,6,6,0,0,0,1,0,0,0,58,50-65,2190,0,0,0,1,0,0,1,0,0,290"/>
    <m/>
    <m/>
    <m/>
    <m/>
  </r>
  <r>
    <n v="975"/>
    <n v="36634"/>
    <s v="Low income"/>
    <n v="668"/>
    <s v="High spender"/>
    <n v="1.8234427034994814E-2"/>
    <n v="0"/>
    <n v="1"/>
    <n v="0"/>
    <n v="213"/>
    <n v="9"/>
    <n v="76"/>
    <n v="4"/>
    <n v="3"/>
    <n v="30"/>
    <n v="3"/>
    <n v="5"/>
    <n v="2"/>
    <n v="5"/>
    <n v="7"/>
    <n v="0"/>
    <x v="0"/>
    <n v="0"/>
    <n v="0"/>
    <n v="0"/>
    <n v="0"/>
    <n v="0"/>
    <n v="66"/>
    <s v="66+"/>
    <n v="2556"/>
    <n v="0"/>
    <n v="0"/>
    <n v="0"/>
    <n v="1"/>
    <n v="0"/>
    <n v="0"/>
    <n v="0"/>
    <n v="1"/>
    <n v="0"/>
    <n v="275"/>
    <d v="2015-10-16T00:00:00"/>
    <n v="10"/>
    <s v="October"/>
    <n v="1"/>
    <s v="975,36634,Low income,668,High spender,0.0182344270349948,0,1,0,213,9,76,4,3,30,3,5,2,5,7,0,0,0,0,0,0,0,66,66+,2556,0,0,0,1,0,0,0,1,0,275"/>
    <m/>
    <m/>
    <m/>
    <m/>
  </r>
  <r>
    <n v="2131"/>
    <n v="66480"/>
    <s v="High income"/>
    <n v="1998"/>
    <s v="High spender"/>
    <n v="3.0054151624548737E-2"/>
    <n v="1"/>
    <n v="1"/>
    <n v="71"/>
    <n v="199"/>
    <n v="9"/>
    <n v="57"/>
    <n v="20"/>
    <n v="21"/>
    <n v="6"/>
    <n v="7"/>
    <n v="4"/>
    <n v="1"/>
    <n v="7"/>
    <n v="4"/>
    <n v="0"/>
    <x v="0"/>
    <n v="0"/>
    <n v="0"/>
    <n v="0"/>
    <n v="0"/>
    <n v="0"/>
    <n v="55"/>
    <s v="50-65"/>
    <n v="2188"/>
    <n v="0"/>
    <n v="1"/>
    <n v="0"/>
    <n v="0"/>
    <n v="0"/>
    <n v="0"/>
    <n v="1"/>
    <n v="0"/>
    <n v="0"/>
    <n v="300"/>
    <d v="2016-10-18T00:00:00"/>
    <n v="10"/>
    <s v="October"/>
    <n v="1"/>
    <s v="2131,66480,High income,1998,High spender,0.0300541516245487,1,1,71,199,9,57,20,21,6,7,4,1,7,4,0,0,0,0,0,0,0,55,50-65,2188,0,1,0,0,0,0,1,0,0,300"/>
    <m/>
    <m/>
    <m/>
    <m/>
  </r>
  <r>
    <n v="1736"/>
    <n v="38513"/>
    <s v="Low income"/>
    <n v="149"/>
    <s v="Low spender"/>
    <n v="3.8688235141380832E-3"/>
    <n v="1"/>
    <n v="0"/>
    <n v="20"/>
    <n v="172"/>
    <n v="3"/>
    <n v="115"/>
    <n v="16"/>
    <n v="0"/>
    <n v="18"/>
    <n v="5"/>
    <n v="6"/>
    <n v="1"/>
    <n v="5"/>
    <n v="8"/>
    <n v="0"/>
    <x v="0"/>
    <n v="0"/>
    <n v="0"/>
    <n v="0"/>
    <n v="0"/>
    <n v="1"/>
    <n v="38"/>
    <s v="36-50"/>
    <n v="2311"/>
    <n v="0"/>
    <n v="0"/>
    <n v="1"/>
    <n v="0"/>
    <n v="0"/>
    <n v="0"/>
    <n v="0"/>
    <n v="0"/>
    <n v="1"/>
    <n v="288"/>
    <d v="2016-06-17T00:00:00"/>
    <n v="6"/>
    <s v="June"/>
    <n v="1"/>
    <s v="1736,38513,Low income,149,Low spender,0.00386882351413808,1,0,20,172,3,115,16,0,18,5,6,1,5,8,0,0,0,0,0,0,1,38,36-50,2311,0,0,1,0,0,0,0,0,1,288"/>
    <m/>
    <m/>
    <m/>
    <m/>
  </r>
  <r>
    <n v="68"/>
    <n v="38988"/>
    <s v="Low income"/>
    <n v="923"/>
    <s v="High spender"/>
    <n v="2.3673950959269517E-2"/>
    <n v="1"/>
    <n v="2"/>
    <n v="90"/>
    <n v="164"/>
    <n v="24"/>
    <n v="103"/>
    <n v="12"/>
    <n v="3"/>
    <n v="42"/>
    <n v="7"/>
    <n v="5"/>
    <n v="1"/>
    <n v="6"/>
    <n v="8"/>
    <n v="0"/>
    <x v="0"/>
    <n v="0"/>
    <n v="0"/>
    <n v="0"/>
    <n v="0"/>
    <n v="0"/>
    <n v="48"/>
    <s v="36-50"/>
    <n v="2837"/>
    <n v="0"/>
    <n v="1"/>
    <n v="0"/>
    <n v="0"/>
    <n v="0"/>
    <n v="0"/>
    <n v="1"/>
    <n v="0"/>
    <n v="0"/>
    <n v="264"/>
    <d v="2015-01-08T00:00:00"/>
    <n v="1"/>
    <s v="January"/>
    <n v="1"/>
    <s v="68,38988,Low income,923,High spender,0.0236739509592695,1,2,90,164,24,103,12,3,42,7,5,1,6,8,0,0,0,0,0,0,0,48,36-50,2837,0,1,0,0,0,0,1,0,0,264"/>
    <m/>
    <m/>
    <m/>
    <m/>
  </r>
  <r>
    <n v="17"/>
    <n v="27683"/>
    <s v="Low income"/>
    <n v="40"/>
    <s v="Low spender"/>
    <n v="1.4449301015063397E-3"/>
    <n v="1"/>
    <n v="0"/>
    <n v="90"/>
    <n v="152"/>
    <n v="9"/>
    <n v="121"/>
    <n v="12"/>
    <n v="12"/>
    <n v="45"/>
    <n v="4"/>
    <n v="6"/>
    <n v="2"/>
    <n v="4"/>
    <n v="8"/>
    <n v="0"/>
    <x v="0"/>
    <n v="0"/>
    <n v="0"/>
    <n v="0"/>
    <n v="0"/>
    <n v="0"/>
    <n v="42"/>
    <s v="36-50"/>
    <n v="2853"/>
    <n v="0"/>
    <n v="0"/>
    <n v="0"/>
    <n v="1"/>
    <n v="0"/>
    <n v="0"/>
    <n v="0"/>
    <n v="0"/>
    <n v="1"/>
    <n v="261"/>
    <d v="2014-12-23T00:00:00"/>
    <n v="12"/>
    <s v="December"/>
    <n v="1"/>
    <s v="17,27683,Low income,40,Low spender,0.00144493010150634,1,0,90,152,9,121,12,12,45,4,6,2,4,8,0,0,0,0,0,0,0,42,36-50,2853,0,0,0,1,0,0,0,0,1,261"/>
    <m/>
    <m/>
    <m/>
    <m/>
  </r>
  <r>
    <n v="1490"/>
    <n v="48799"/>
    <s v="Low income"/>
    <n v="30"/>
    <s v="Low spender"/>
    <n v="6.1476669603885328E-4"/>
    <n v="0"/>
    <n v="1"/>
    <n v="9"/>
    <n v="174"/>
    <n v="18"/>
    <n v="81"/>
    <n v="28"/>
    <n v="6"/>
    <n v="24"/>
    <n v="3"/>
    <n v="3"/>
    <n v="2"/>
    <n v="7"/>
    <n v="3"/>
    <n v="0"/>
    <x v="0"/>
    <n v="0"/>
    <n v="0"/>
    <n v="0"/>
    <n v="0"/>
    <n v="0"/>
    <n v="57"/>
    <s v="50-65"/>
    <n v="2395"/>
    <n v="1"/>
    <n v="0"/>
    <n v="0"/>
    <n v="0"/>
    <n v="0"/>
    <n v="0"/>
    <n v="0"/>
    <n v="0"/>
    <n v="1"/>
    <n v="283"/>
    <d v="2016-03-25T00:00:00"/>
    <n v="3"/>
    <s v="March"/>
    <n v="1"/>
    <s v="1490,48799,Low income,30,Low spender,0.000614766696038853,0,1,9,174,18,81,28,6,24,3,3,2,7,3,0,0,0,0,0,0,0,57,50-65,2395,1,0,0,0,0,0,0,0,1,283"/>
    <m/>
    <m/>
    <m/>
    <m/>
  </r>
  <r>
    <n v="2030"/>
    <n v="71322"/>
    <s v="High income"/>
    <n v="343"/>
    <s v="Low spender"/>
    <n v="4.8091752895319815E-3"/>
    <n v="0"/>
    <n v="1"/>
    <n v="31"/>
    <n v="121"/>
    <n v="24"/>
    <n v="124"/>
    <n v="24"/>
    <n v="15"/>
    <n v="42"/>
    <n v="1"/>
    <n v="4"/>
    <n v="1"/>
    <n v="7"/>
    <n v="2"/>
    <n v="0"/>
    <x v="0"/>
    <n v="0"/>
    <n v="0"/>
    <n v="0"/>
    <n v="0"/>
    <n v="0"/>
    <n v="44"/>
    <s v="36-50"/>
    <n v="2217"/>
    <n v="0"/>
    <n v="0"/>
    <n v="0"/>
    <n v="1"/>
    <n v="0"/>
    <n v="0"/>
    <n v="1"/>
    <n v="0"/>
    <n v="0"/>
    <n v="266"/>
    <d v="2016-09-19T00:00:00"/>
    <n v="9"/>
    <s v="September"/>
    <n v="1"/>
    <s v="2030,71322,High income,343,Low spender,0.00480917528953198,0,1,31,121,24,124,24,15,42,1,4,1,7,2,0,0,0,0,0,0,0,44,36-50,2217,0,0,0,1,0,0,1,0,0,266"/>
    <m/>
    <m/>
    <m/>
    <m/>
  </r>
  <r>
    <n v="434"/>
    <n v="51039"/>
    <s v="Low income"/>
    <n v="66"/>
    <s v="Low spender"/>
    <n v="1.2931287838711574E-3"/>
    <n v="1"/>
    <n v="1"/>
    <n v="11"/>
    <n v="100"/>
    <n v="64"/>
    <n v="79"/>
    <n v="65"/>
    <n v="0"/>
    <n v="109"/>
    <n v="2"/>
    <n v="6"/>
    <n v="2"/>
    <n v="4"/>
    <n v="7"/>
    <n v="0"/>
    <x v="0"/>
    <n v="0"/>
    <n v="0"/>
    <n v="0"/>
    <n v="0"/>
    <n v="0"/>
    <n v="51"/>
    <s v="50-65"/>
    <n v="2725"/>
    <n v="0"/>
    <n v="1"/>
    <n v="0"/>
    <n v="0"/>
    <n v="0"/>
    <n v="0"/>
    <n v="0"/>
    <n v="0"/>
    <n v="1"/>
    <n v="199"/>
    <d v="2015-04-30T00:00:00"/>
    <n v="4"/>
    <s v="April"/>
    <n v="1"/>
    <s v="434,51039,Low income,66,Low spender,0.00129312878387116,1,1,11,100,64,79,65,0,109,2,6,2,4,7,0,0,0,0,0,0,0,51,50-65,2725,0,1,0,0,0,0,0,0,1,199"/>
    <m/>
    <m/>
    <m/>
    <m/>
  </r>
  <r>
    <n v="1001"/>
    <n v="46692"/>
    <s v="Low income"/>
    <n v="1157"/>
    <s v="High spender"/>
    <n v="2.4779405465604386E-2"/>
    <n v="0"/>
    <n v="1"/>
    <n v="37"/>
    <n v="170"/>
    <n v="6"/>
    <n v="97"/>
    <n v="24"/>
    <n v="12"/>
    <n v="88"/>
    <n v="3"/>
    <n v="6"/>
    <n v="1"/>
    <n v="5"/>
    <n v="6"/>
    <n v="0"/>
    <x v="0"/>
    <n v="0"/>
    <n v="0"/>
    <n v="0"/>
    <n v="0"/>
    <n v="0"/>
    <n v="62"/>
    <s v="50-65"/>
    <n v="2547"/>
    <n v="0"/>
    <n v="0"/>
    <n v="0"/>
    <n v="1"/>
    <n v="0"/>
    <n v="0"/>
    <n v="0"/>
    <n v="1"/>
    <n v="0"/>
    <n v="221"/>
    <d v="2015-10-25T00:00:00"/>
    <n v="10"/>
    <s v="October"/>
    <n v="1"/>
    <s v="1001,46692,Low income,1157,High spender,0.0247794054656044,0,1,37,170,6,97,24,12,88,3,6,1,5,6,0,0,0,0,0,0,0,62,50-65,2547,0,0,0,1,0,0,0,1,0,221"/>
    <m/>
    <m/>
    <m/>
    <m/>
  </r>
  <r>
    <n v="363"/>
    <n v="35196"/>
    <s v="Low income"/>
    <n v="17"/>
    <s v="Low spender"/>
    <n v="4.8300943289010116E-4"/>
    <n v="1"/>
    <n v="0"/>
    <n v="68"/>
    <n v="75"/>
    <n v="12"/>
    <n v="141"/>
    <n v="43"/>
    <n v="39"/>
    <n v="187"/>
    <n v="6"/>
    <n v="6"/>
    <n v="1"/>
    <n v="5"/>
    <n v="8"/>
    <n v="0"/>
    <x v="0"/>
    <n v="0"/>
    <n v="0"/>
    <n v="0"/>
    <n v="0"/>
    <n v="1"/>
    <n v="36"/>
    <s v="36-50"/>
    <n v="2752"/>
    <n v="0"/>
    <n v="0"/>
    <n v="0"/>
    <n v="1"/>
    <n v="0"/>
    <n v="0"/>
    <n v="1"/>
    <n v="0"/>
    <n v="0"/>
    <n v="123"/>
    <d v="2015-04-03T00:00:00"/>
    <n v="4"/>
    <s v="April"/>
    <n v="1"/>
    <s v="363,35196,Low income,17,Low spender,0.000483009432890101,1,0,68,75,12,141,43,39,187,6,6,1,5,8,0,0,0,0,0,0,1,36,36-50,2752,0,0,0,1,0,0,1,0,0,123"/>
    <m/>
    <m/>
    <m/>
    <m/>
  </r>
  <r>
    <n v="364"/>
    <n v="35196"/>
    <s v="Low income"/>
    <n v="665"/>
    <s v="High spender"/>
    <n v="1.8894192521877486E-2"/>
    <n v="1"/>
    <n v="0"/>
    <n v="68"/>
    <n v="75"/>
    <n v="12"/>
    <n v="141"/>
    <n v="43"/>
    <n v="39"/>
    <n v="187"/>
    <n v="6"/>
    <n v="6"/>
    <n v="1"/>
    <n v="5"/>
    <n v="8"/>
    <n v="0"/>
    <x v="0"/>
    <n v="0"/>
    <n v="0"/>
    <n v="0"/>
    <n v="0"/>
    <n v="0"/>
    <n v="36"/>
    <s v="36-50"/>
    <n v="2752"/>
    <n v="0"/>
    <n v="0"/>
    <n v="0"/>
    <n v="1"/>
    <n v="0"/>
    <n v="0"/>
    <n v="1"/>
    <n v="0"/>
    <n v="0"/>
    <n v="123"/>
    <d v="2015-04-03T00:00:00"/>
    <n v="4"/>
    <s v="April"/>
    <n v="1"/>
    <s v="364,35196,Low income,665,High spender,0.0188941925218775,1,0,68,75,12,141,43,39,187,6,6,1,5,8,0,0,0,0,0,0,0,36,36-50,2752,0,0,0,1,0,0,1,0,0,123"/>
    <m/>
    <m/>
    <m/>
    <m/>
  </r>
  <r>
    <n v="279"/>
    <n v="45989"/>
    <s v="Low income"/>
    <n v="67"/>
    <s v="Low spender"/>
    <n v="1.456870121115919E-3"/>
    <n v="0"/>
    <n v="1"/>
    <n v="97"/>
    <n v="138"/>
    <n v="33"/>
    <n v="87"/>
    <n v="28"/>
    <n v="24"/>
    <n v="12"/>
    <n v="4"/>
    <n v="3"/>
    <n v="2"/>
    <n v="7"/>
    <n v="3"/>
    <n v="0"/>
    <x v="0"/>
    <n v="0"/>
    <n v="0"/>
    <n v="0"/>
    <n v="0"/>
    <n v="0"/>
    <n v="56"/>
    <s v="50-65"/>
    <n v="2774"/>
    <n v="0"/>
    <n v="0"/>
    <n v="1"/>
    <n v="0"/>
    <n v="0"/>
    <n v="0"/>
    <n v="1"/>
    <n v="0"/>
    <n v="0"/>
    <n v="298"/>
    <d v="2015-03-12T00:00:00"/>
    <n v="3"/>
    <s v="March"/>
    <n v="1"/>
    <s v="279,45989,Low income,67,Low spender,0.00145687012111592,0,1,97,138,33,87,28,24,12,4,3,2,7,3,0,0,0,0,0,0,0,56,50-65,2774,0,0,1,0,0,0,1,0,0,298"/>
    <m/>
    <m/>
    <m/>
    <m/>
  </r>
  <r>
    <n v="624"/>
    <n v="53253"/>
    <s v="High income"/>
    <n v="18"/>
    <s v="Low spender"/>
    <n v="3.3800912624640863E-4"/>
    <n v="1"/>
    <n v="1"/>
    <n v="61"/>
    <n v="216"/>
    <n v="9"/>
    <n v="57"/>
    <n v="20"/>
    <n v="9"/>
    <n v="125"/>
    <n v="7"/>
    <n v="4"/>
    <n v="3"/>
    <n v="5"/>
    <n v="5"/>
    <n v="0"/>
    <x v="0"/>
    <n v="0"/>
    <n v="0"/>
    <n v="0"/>
    <n v="0"/>
    <n v="0"/>
    <n v="45"/>
    <s v="36-50"/>
    <n v="2662"/>
    <n v="0"/>
    <n v="0"/>
    <n v="0"/>
    <n v="1"/>
    <n v="0"/>
    <n v="0"/>
    <n v="0"/>
    <n v="1"/>
    <n v="0"/>
    <n v="186"/>
    <d v="2015-07-02T00:00:00"/>
    <n v="7"/>
    <s v="July"/>
    <n v="1"/>
    <s v="624,53253,High income,18,Low spender,0.000338009126246409,1,1,61,216,9,57,20,9,125,7,4,3,5,5,0,0,0,0,0,0,0,45,36-50,2662,0,0,0,1,0,0,0,1,0,186"/>
    <m/>
    <m/>
    <m/>
    <m/>
  </r>
  <r>
    <n v="2134"/>
    <n v="70545"/>
    <s v="High income"/>
    <n v="1030"/>
    <s v="High spender"/>
    <n v="1.4600609540009923E-2"/>
    <n v="0"/>
    <n v="1"/>
    <n v="29"/>
    <n v="138"/>
    <n v="39"/>
    <n v="63"/>
    <n v="55"/>
    <n v="18"/>
    <n v="21"/>
    <n v="1"/>
    <n v="4"/>
    <n v="1"/>
    <n v="7"/>
    <n v="2"/>
    <n v="0"/>
    <x v="0"/>
    <n v="0"/>
    <n v="0"/>
    <n v="0"/>
    <n v="0"/>
    <n v="0"/>
    <n v="68"/>
    <s v="66+"/>
    <n v="2185"/>
    <n v="0"/>
    <n v="0"/>
    <n v="0"/>
    <n v="1"/>
    <n v="0"/>
    <n v="0"/>
    <n v="0"/>
    <n v="1"/>
    <n v="0"/>
    <n v="292"/>
    <d v="2016-10-21T00:00:00"/>
    <n v="10"/>
    <s v="October"/>
    <n v="1"/>
    <s v="2134,70545,High income,1030,High spender,0.0146006095400099,0,1,29,138,39,63,55,18,21,1,4,1,7,2,0,0,0,0,0,0,0,68,66+,2185,0,0,0,1,0,0,0,1,0,292"/>
    <m/>
    <m/>
    <m/>
    <m/>
  </r>
  <r>
    <n v="1575"/>
    <n v="57100"/>
    <s v="High income"/>
    <n v="39"/>
    <s v="Low spender"/>
    <n v="6.8301225919439575E-4"/>
    <n v="0"/>
    <n v="0"/>
    <n v="19"/>
    <n v="181"/>
    <n v="21"/>
    <n v="69"/>
    <n v="39"/>
    <n v="3"/>
    <n v="96"/>
    <n v="1"/>
    <n v="3"/>
    <n v="3"/>
    <n v="6"/>
    <n v="3"/>
    <n v="0"/>
    <x v="0"/>
    <n v="0"/>
    <n v="0"/>
    <n v="0"/>
    <n v="0"/>
    <n v="0"/>
    <n v="47"/>
    <s v="36-50"/>
    <n v="2366"/>
    <n v="0"/>
    <n v="0"/>
    <n v="0"/>
    <n v="1"/>
    <n v="0"/>
    <n v="0"/>
    <n v="1"/>
    <n v="0"/>
    <n v="0"/>
    <n v="217"/>
    <d v="2016-04-23T00:00:00"/>
    <n v="4"/>
    <s v="April"/>
    <n v="1"/>
    <s v="1575,57100,High income,39,Low spender,0.000683012259194396,0,0,19,181,21,69,39,3,96,1,3,3,6,3,0,0,0,0,0,0,0,47,36-50,2366,0,0,0,1,0,0,1,0,0,217"/>
    <m/>
    <m/>
    <m/>
    <m/>
  </r>
  <r>
    <n v="444"/>
    <n v="48752"/>
    <s v="Low income"/>
    <n v="1234"/>
    <s v="High spender"/>
    <n v="2.5311782080735149E-2"/>
    <n v="1"/>
    <n v="1"/>
    <n v="8"/>
    <n v="73"/>
    <n v="57"/>
    <n v="100"/>
    <n v="71"/>
    <n v="15"/>
    <n v="0"/>
    <n v="5"/>
    <n v="6"/>
    <n v="1"/>
    <n v="5"/>
    <n v="9"/>
    <n v="0"/>
    <x v="0"/>
    <n v="0"/>
    <n v="0"/>
    <n v="0"/>
    <n v="0"/>
    <n v="1"/>
    <n v="51"/>
    <s v="50-65"/>
    <n v="2723"/>
    <n v="0"/>
    <n v="1"/>
    <n v="0"/>
    <n v="0"/>
    <n v="0"/>
    <n v="0"/>
    <n v="1"/>
    <n v="0"/>
    <n v="0"/>
    <n v="316"/>
    <d v="2015-05-02T00:00:00"/>
    <n v="5"/>
    <s v="May"/>
    <n v="1"/>
    <s v="444,48752,Low income,1234,High spender,0.0253117820807351,1,1,8,73,57,100,71,15,0,5,6,1,5,9,0,0,0,0,0,0,1,51,50-65,2723,0,1,0,0,0,0,1,0,0,316"/>
    <m/>
    <m/>
    <m/>
    <m/>
  </r>
  <r>
    <n v="950"/>
    <n v="54210"/>
    <s v="High income"/>
    <n v="295"/>
    <s v="Low spender"/>
    <n v="5.4418004058291829E-3"/>
    <n v="0"/>
    <n v="1"/>
    <n v="18"/>
    <n v="70"/>
    <n v="54"/>
    <n v="109"/>
    <n v="80"/>
    <n v="9"/>
    <n v="45"/>
    <n v="2"/>
    <n v="4"/>
    <n v="1"/>
    <n v="7"/>
    <n v="5"/>
    <n v="0"/>
    <x v="0"/>
    <n v="0"/>
    <n v="0"/>
    <n v="0"/>
    <n v="0"/>
    <n v="0"/>
    <n v="41"/>
    <s v="36-50"/>
    <n v="2564"/>
    <n v="0"/>
    <n v="1"/>
    <n v="0"/>
    <n v="0"/>
    <n v="0"/>
    <n v="1"/>
    <n v="0"/>
    <n v="0"/>
    <n v="0"/>
    <n v="277"/>
    <d v="2015-10-08T00:00:00"/>
    <n v="10"/>
    <s v="October"/>
    <n v="1"/>
    <s v="950,54210,High income,295,Low spender,0.00544180040582918,0,1,18,70,54,109,80,9,45,2,4,1,7,5,0,0,0,0,0,0,0,41,36-50,2564,0,1,0,0,0,1,0,0,0,277"/>
    <m/>
    <m/>
    <m/>
    <m/>
  </r>
  <r>
    <n v="1561"/>
    <n v="46149"/>
    <s v="Low income"/>
    <n v="90"/>
    <s v="Low spender"/>
    <n v="1.9502047715010077E-3"/>
    <n v="0"/>
    <n v="1"/>
    <n v="36"/>
    <n v="254"/>
    <n v="6"/>
    <n v="71"/>
    <n v="4"/>
    <n v="0"/>
    <n v="27"/>
    <n v="5"/>
    <n v="5"/>
    <n v="1"/>
    <n v="7"/>
    <n v="5"/>
    <n v="0"/>
    <x v="0"/>
    <n v="0"/>
    <n v="0"/>
    <n v="0"/>
    <n v="0"/>
    <n v="0"/>
    <n v="45"/>
    <s v="36-50"/>
    <n v="2371"/>
    <n v="0"/>
    <n v="1"/>
    <n v="0"/>
    <n v="0"/>
    <n v="0"/>
    <n v="0"/>
    <n v="1"/>
    <n v="0"/>
    <n v="0"/>
    <n v="308"/>
    <d v="2016-04-18T00:00:00"/>
    <n v="4"/>
    <s v="April"/>
    <n v="1"/>
    <s v="1561,46149,Low income,90,Low spender,0.00195020477150101,0,1,36,254,6,71,4,0,27,5,5,1,7,5,0,0,0,0,0,0,0,45,36-50,2371,0,1,0,0,0,0,1,0,0,308"/>
    <m/>
    <m/>
    <m/>
    <m/>
  </r>
  <r>
    <n v="410"/>
    <n v="59754"/>
    <s v="High income"/>
    <n v="63"/>
    <s v="Low spender"/>
    <n v="1.0543227231649764E-3"/>
    <n v="0"/>
    <n v="1"/>
    <n v="96"/>
    <n v="115"/>
    <n v="27"/>
    <n v="44"/>
    <n v="4"/>
    <n v="146"/>
    <n v="139"/>
    <n v="3"/>
    <n v="5"/>
    <n v="2"/>
    <n v="6"/>
    <n v="5"/>
    <n v="0"/>
    <x v="0"/>
    <n v="0"/>
    <n v="0"/>
    <n v="0"/>
    <n v="0"/>
    <n v="1"/>
    <n v="55"/>
    <s v="50-65"/>
    <n v="2734"/>
    <n v="0"/>
    <n v="1"/>
    <n v="0"/>
    <n v="0"/>
    <n v="0"/>
    <n v="0"/>
    <n v="1"/>
    <n v="0"/>
    <n v="0"/>
    <n v="197"/>
    <d v="2015-04-21T00:00:00"/>
    <n v="4"/>
    <s v="April"/>
    <n v="1"/>
    <s v="410,59754,High income,63,Low spender,0.00105432272316498,0,1,96,115,27,44,4,146,139,3,5,2,6,5,0,0,0,0,0,0,1,55,50-65,2734,0,1,0,0,0,0,1,0,0,197"/>
    <m/>
    <m/>
    <m/>
    <m/>
  </r>
  <r>
    <n v="805"/>
    <n v="50200"/>
    <s v="Low income"/>
    <n v="1362"/>
    <s v="High spender"/>
    <n v="2.7131474103585657E-2"/>
    <n v="1"/>
    <n v="1"/>
    <n v="70"/>
    <n v="266"/>
    <n v="6"/>
    <n v="51"/>
    <n v="8"/>
    <n v="6"/>
    <n v="64"/>
    <n v="6"/>
    <n v="7"/>
    <n v="1"/>
    <n v="5"/>
    <n v="8"/>
    <n v="0"/>
    <x v="0"/>
    <n v="0"/>
    <n v="0"/>
    <n v="0"/>
    <n v="0"/>
    <n v="0"/>
    <n v="44"/>
    <s v="36-50"/>
    <n v="2611"/>
    <n v="0"/>
    <n v="0"/>
    <n v="0"/>
    <n v="1"/>
    <n v="0"/>
    <n v="0"/>
    <n v="1"/>
    <n v="0"/>
    <n v="0"/>
    <n v="273"/>
    <d v="2015-08-22T00:00:00"/>
    <n v="8"/>
    <s v="August"/>
    <n v="1"/>
    <s v="805,50200,Low income,1362,High spender,0.0271314741035857,1,1,70,266,6,51,8,6,64,6,7,1,5,8,0,0,0,0,0,0,0,44,36-50,2611,0,0,0,1,0,0,1,0,0,273"/>
    <m/>
    <m/>
    <m/>
    <m/>
  </r>
  <r>
    <n v="2120"/>
    <n v="50388"/>
    <s v="Low income"/>
    <n v="303"/>
    <s v="Low spender"/>
    <n v="6.0133365086925458E-3"/>
    <n v="0"/>
    <n v="1"/>
    <n v="3"/>
    <n v="292"/>
    <n v="6"/>
    <n v="37"/>
    <n v="0"/>
    <n v="3"/>
    <n v="34"/>
    <n v="4"/>
    <n v="6"/>
    <n v="1"/>
    <n v="6"/>
    <n v="7"/>
    <n v="1"/>
    <x v="0"/>
    <n v="0"/>
    <n v="1"/>
    <n v="0"/>
    <n v="0"/>
    <n v="1"/>
    <n v="63"/>
    <s v="50-65"/>
    <n v="2191"/>
    <n v="0"/>
    <n v="0"/>
    <n v="1"/>
    <n v="0"/>
    <n v="0"/>
    <n v="0"/>
    <n v="1"/>
    <n v="0"/>
    <n v="0"/>
    <n v="304"/>
    <d v="2016-10-15T00:00:00"/>
    <n v="10"/>
    <s v="October"/>
    <n v="1"/>
    <s v="2120,50388,Low income,303,Low spender,0.00601333650869255,0,1,3,292,6,37,0,3,34,4,6,1,6,7,1,0,0,1,0,0,1,63,50-65,2191,0,0,1,0,0,0,1,0,0,304"/>
    <m/>
    <m/>
    <m/>
    <m/>
  </r>
  <r>
    <n v="1247"/>
    <n v="54111"/>
    <s v="High income"/>
    <n v="42"/>
    <s v="Low spender"/>
    <n v="7.7618229195542494E-4"/>
    <n v="0"/>
    <n v="1"/>
    <n v="97"/>
    <n v="267"/>
    <n v="6"/>
    <n v="54"/>
    <n v="8"/>
    <n v="3"/>
    <n v="50"/>
    <n v="2"/>
    <n v="5"/>
    <n v="2"/>
    <n v="6"/>
    <n v="5"/>
    <n v="0"/>
    <x v="0"/>
    <n v="0"/>
    <n v="0"/>
    <n v="0"/>
    <n v="0"/>
    <n v="0"/>
    <n v="55"/>
    <s v="50-65"/>
    <n v="2467"/>
    <n v="0"/>
    <n v="0"/>
    <n v="0"/>
    <n v="0"/>
    <n v="1"/>
    <n v="0"/>
    <n v="0"/>
    <n v="0"/>
    <n v="1"/>
    <n v="288"/>
    <d v="2016-01-13T00:00:00"/>
    <n v="1"/>
    <s v="January"/>
    <n v="1"/>
    <s v="1247,54111,High income,42,Low spender,0.000776182291955425,0,1,97,267,6,54,8,3,50,2,5,2,6,5,0,0,0,0,0,0,0,55,50-65,2467,0,0,0,0,1,0,0,0,1,288"/>
    <m/>
    <m/>
    <m/>
    <m/>
  </r>
  <r>
    <n v="445"/>
    <n v="46344"/>
    <s v="Low income"/>
    <n v="53"/>
    <s v="Low spender"/>
    <n v="1.1436216122906956E-3"/>
    <n v="0"/>
    <n v="1"/>
    <n v="28"/>
    <n v="233"/>
    <n v="20"/>
    <n v="57"/>
    <n v="8"/>
    <n v="20"/>
    <n v="91"/>
    <n v="4"/>
    <n v="7"/>
    <n v="1"/>
    <n v="5"/>
    <n v="7"/>
    <n v="0"/>
    <x v="0"/>
    <n v="0"/>
    <n v="0"/>
    <n v="0"/>
    <n v="0"/>
    <n v="0"/>
    <n v="48"/>
    <s v="36-50"/>
    <n v="2721"/>
    <n v="0"/>
    <n v="0"/>
    <n v="0"/>
    <n v="1"/>
    <n v="0"/>
    <n v="1"/>
    <n v="0"/>
    <n v="0"/>
    <n v="0"/>
    <n v="247"/>
    <d v="2015-05-04T00:00:00"/>
    <n v="5"/>
    <s v="May"/>
    <n v="1"/>
    <s v="445,46344,Low income,53,Low spender,0.0011436216122907,0,1,28,233,20,57,8,20,91,4,7,1,5,7,0,0,0,0,0,0,0,48,36-50,2721,0,0,0,1,0,1,0,0,0,247"/>
    <m/>
    <m/>
    <m/>
    <m/>
  </r>
  <r>
    <n v="1018"/>
    <n v="35416"/>
    <s v="Low income"/>
    <n v="151"/>
    <s v="Low spender"/>
    <n v="4.2636096679466908E-3"/>
    <n v="0"/>
    <n v="0"/>
    <n v="62"/>
    <n v="248"/>
    <n v="3"/>
    <n v="81"/>
    <n v="4"/>
    <n v="3"/>
    <n v="51"/>
    <n v="3"/>
    <n v="7"/>
    <n v="1"/>
    <n v="5"/>
    <n v="8"/>
    <n v="0"/>
    <x v="0"/>
    <n v="0"/>
    <n v="0"/>
    <n v="0"/>
    <n v="0"/>
    <n v="0"/>
    <n v="71"/>
    <s v="66+"/>
    <n v="2540"/>
    <n v="1"/>
    <n v="0"/>
    <n v="0"/>
    <n v="0"/>
    <n v="0"/>
    <n v="0"/>
    <n v="0"/>
    <n v="1"/>
    <n v="0"/>
    <n v="288"/>
    <d v="2015-11-01T00:00:00"/>
    <n v="11"/>
    <s v="November"/>
    <n v="1"/>
    <s v="1018,35416,Low income,151,Low spender,0.00426360966794669,0,0,62,248,3,81,4,3,51,3,7,1,5,8,0,0,0,0,0,0,0,71,66+,2540,1,0,0,0,0,0,0,1,0,288"/>
    <m/>
    <m/>
    <m/>
    <m/>
  </r>
  <r>
    <n v="379"/>
    <n v="43263"/>
    <s v="Low income"/>
    <n v="341"/>
    <s v="Low spender"/>
    <n v="7.882023900330536E-3"/>
    <n v="0"/>
    <n v="1"/>
    <n v="2"/>
    <n v="262"/>
    <n v="6"/>
    <n v="61"/>
    <n v="0"/>
    <n v="10"/>
    <n v="102"/>
    <n v="3"/>
    <n v="5"/>
    <n v="2"/>
    <n v="6"/>
    <n v="5"/>
    <n v="0"/>
    <x v="0"/>
    <n v="0"/>
    <n v="0"/>
    <n v="0"/>
    <n v="0"/>
    <n v="0"/>
    <n v="43"/>
    <s v="36-50"/>
    <n v="2744"/>
    <n v="0"/>
    <n v="1"/>
    <n v="0"/>
    <n v="0"/>
    <n v="0"/>
    <n v="0"/>
    <n v="0"/>
    <n v="1"/>
    <n v="0"/>
    <n v="237"/>
    <d v="2015-04-11T00:00:00"/>
    <n v="4"/>
    <s v="April"/>
    <n v="1"/>
    <s v="379,43263,Low income,341,Low spender,0.00788202390033054,0,1,2,262,6,61,0,10,102,3,5,2,6,5,0,0,0,0,0,0,0,43,36-50,2744,0,1,0,0,0,0,0,1,0,237"/>
    <m/>
    <m/>
    <m/>
    <m/>
  </r>
  <r>
    <n v="1483"/>
    <n v="49154"/>
    <s v="Low income"/>
    <n v="223"/>
    <s v="Low spender"/>
    <n v="4.5367620132644344E-3"/>
    <n v="1"/>
    <n v="1"/>
    <n v="69"/>
    <n v="206"/>
    <n v="10"/>
    <n v="67"/>
    <n v="30"/>
    <n v="27"/>
    <n v="71"/>
    <n v="6"/>
    <n v="4"/>
    <n v="1"/>
    <n v="8"/>
    <n v="6"/>
    <n v="0"/>
    <x v="0"/>
    <n v="0"/>
    <n v="0"/>
    <n v="0"/>
    <n v="0"/>
    <n v="0"/>
    <n v="60"/>
    <s v="50-65"/>
    <n v="2397"/>
    <n v="0"/>
    <n v="1"/>
    <n v="0"/>
    <n v="0"/>
    <n v="0"/>
    <n v="0"/>
    <n v="0"/>
    <n v="0"/>
    <n v="1"/>
    <n v="269"/>
    <d v="2016-03-23T00:00:00"/>
    <n v="3"/>
    <s v="March"/>
    <n v="1"/>
    <s v="1483,49154,Low income,223,Low spender,0.00453676201326443,1,1,69,206,10,67,30,27,71,6,4,1,8,6,0,0,0,0,0,0,0,60,50-65,2397,0,1,0,0,0,0,0,0,1,269"/>
    <m/>
    <m/>
    <m/>
    <m/>
  </r>
  <r>
    <n v="1434"/>
    <n v="48920"/>
    <s v="Low income"/>
    <n v="550"/>
    <s v="Low spender"/>
    <n v="1.1242845461978741E-2"/>
    <n v="0"/>
    <n v="2"/>
    <n v="93"/>
    <n v="238"/>
    <n v="17"/>
    <n v="68"/>
    <n v="8"/>
    <n v="10"/>
    <n v="6"/>
    <n v="3"/>
    <n v="6"/>
    <n v="2"/>
    <n v="5"/>
    <n v="7"/>
    <n v="0"/>
    <x v="0"/>
    <n v="0"/>
    <n v="1"/>
    <n v="0"/>
    <n v="0"/>
    <n v="0"/>
    <n v="56"/>
    <s v="50-65"/>
    <n v="2411"/>
    <n v="0"/>
    <n v="1"/>
    <n v="0"/>
    <n v="0"/>
    <n v="0"/>
    <n v="0"/>
    <n v="1"/>
    <n v="0"/>
    <n v="0"/>
    <n v="335"/>
    <d v="2016-03-09T00:00:00"/>
    <n v="3"/>
    <s v="March"/>
    <n v="1"/>
    <s v="1434,48920,Low income,550,Low spender,0.0112428454619787,0,2,93,238,17,68,8,10,6,3,6,2,5,7,0,0,0,1,0,0,0,56,50-65,2411,0,1,0,0,0,0,1,0,0,335"/>
    <m/>
    <m/>
    <m/>
    <m/>
  </r>
  <r>
    <n v="370"/>
    <n v="36715"/>
    <s v="Low income"/>
    <n v="51"/>
    <s v="Low spender"/>
    <n v="1.3890780335012937E-3"/>
    <n v="1"/>
    <n v="0"/>
    <n v="16"/>
    <n v="172"/>
    <n v="10"/>
    <n v="125"/>
    <n v="21"/>
    <n v="13"/>
    <n v="16"/>
    <n v="6"/>
    <n v="7"/>
    <n v="2"/>
    <n v="4"/>
    <n v="9"/>
    <n v="0"/>
    <x v="0"/>
    <n v="0"/>
    <n v="0"/>
    <n v="0"/>
    <n v="0"/>
    <n v="1"/>
    <n v="49"/>
    <s v="36-50"/>
    <n v="2748"/>
    <n v="0"/>
    <n v="1"/>
    <n v="0"/>
    <n v="0"/>
    <n v="0"/>
    <n v="0"/>
    <n v="1"/>
    <n v="0"/>
    <n v="0"/>
    <n v="325"/>
    <d v="2015-04-07T00:00:00"/>
    <n v="4"/>
    <s v="April"/>
    <n v="1"/>
    <s v="370,36715,Low income,51,Low spender,0.00138907803350129,1,0,16,172,10,125,21,13,16,6,7,2,4,9,0,0,0,0,0,0,1,49,36-50,2748,0,1,0,0,0,0,1,0,0,325"/>
    <m/>
    <m/>
    <m/>
    <m/>
  </r>
  <r>
    <n v="335"/>
    <n v="51651"/>
    <s v="Low income"/>
    <n v="389"/>
    <s v="Low spender"/>
    <n v="7.5313159474163132E-3"/>
    <n v="0"/>
    <n v="1"/>
    <n v="32"/>
    <n v="293"/>
    <n v="6"/>
    <n v="23"/>
    <n v="13"/>
    <n v="6"/>
    <n v="92"/>
    <n v="4"/>
    <n v="6"/>
    <n v="2"/>
    <n v="5"/>
    <n v="8"/>
    <n v="0"/>
    <x v="0"/>
    <n v="0"/>
    <n v="0"/>
    <n v="0"/>
    <n v="0"/>
    <n v="0"/>
    <n v="60"/>
    <s v="50-65"/>
    <n v="2758"/>
    <n v="0"/>
    <n v="1"/>
    <n v="0"/>
    <n v="0"/>
    <n v="0"/>
    <n v="0"/>
    <n v="1"/>
    <n v="0"/>
    <n v="0"/>
    <n v="249"/>
    <d v="2015-03-28T00:00:00"/>
    <n v="3"/>
    <s v="March"/>
    <n v="1"/>
    <s v="335,51651,Low income,389,Low spender,0.00753131594741631,0,1,32,293,6,23,13,6,92,4,6,2,5,8,0,0,0,0,0,0,0,60,50-65,2758,0,1,0,0,0,0,1,0,0,249"/>
    <m/>
    <m/>
    <m/>
    <m/>
  </r>
  <r>
    <n v="1128"/>
    <n v="46610"/>
    <s v="Low income"/>
    <n v="50"/>
    <s v="Low spender"/>
    <n v="1.0727311735679039E-3"/>
    <n v="0"/>
    <n v="0"/>
    <n v="4"/>
    <n v="288"/>
    <n v="10"/>
    <n v="30"/>
    <n v="4"/>
    <n v="10"/>
    <n v="125"/>
    <n v="1"/>
    <n v="6"/>
    <n v="1"/>
    <n v="6"/>
    <n v="6"/>
    <n v="0"/>
    <x v="0"/>
    <n v="0"/>
    <n v="0"/>
    <n v="0"/>
    <n v="0"/>
    <n v="0"/>
    <n v="62"/>
    <s v="50-65"/>
    <n v="2505"/>
    <n v="0"/>
    <n v="0"/>
    <n v="0"/>
    <n v="1"/>
    <n v="0"/>
    <n v="0"/>
    <n v="1"/>
    <n v="0"/>
    <n v="0"/>
    <n v="217"/>
    <d v="2015-12-06T00:00:00"/>
    <n v="12"/>
    <s v="December"/>
    <n v="1"/>
    <s v="1128,46610,Low income,50,Low spender,0.0010727311735679,0,0,4,288,10,30,4,10,125,1,6,1,6,6,0,0,0,0,0,0,0,62,50-65,2505,0,0,0,1,0,0,1,0,0,217"/>
    <m/>
    <m/>
    <m/>
    <m/>
  </r>
  <r>
    <n v="905"/>
    <n v="45906"/>
    <s v="Low income"/>
    <n v="190"/>
    <s v="Low spender"/>
    <n v="4.1388925194963625E-3"/>
    <n v="0"/>
    <n v="1"/>
    <n v="20"/>
    <n v="305"/>
    <n v="3"/>
    <n v="27"/>
    <n v="4"/>
    <n v="3"/>
    <n v="144"/>
    <n v="2"/>
    <n v="5"/>
    <n v="4"/>
    <n v="4"/>
    <n v="5"/>
    <n v="0"/>
    <x v="0"/>
    <n v="1"/>
    <n v="0"/>
    <n v="0"/>
    <n v="0"/>
    <n v="0"/>
    <n v="56"/>
    <s v="50-65"/>
    <n v="2577"/>
    <n v="0"/>
    <n v="0"/>
    <n v="1"/>
    <n v="0"/>
    <n v="0"/>
    <n v="0"/>
    <n v="1"/>
    <n v="0"/>
    <n v="0"/>
    <n v="198"/>
    <d v="2015-09-25T00:00:00"/>
    <n v="9"/>
    <s v="September"/>
    <n v="1"/>
    <s v="905,45906,Low income,190,Low spender,0.00413889251949636,0,1,20,305,3,27,4,3,144,2,5,4,4,5,0,0,1,0,0,0,0,56,50-65,2577,0,0,1,0,0,0,1,0,0,198"/>
    <m/>
    <m/>
    <m/>
    <m/>
  </r>
  <r>
    <n v="1407"/>
    <n v="42213"/>
    <s v="Low income"/>
    <n v="12"/>
    <s v="Low spender"/>
    <n v="2.8427261744012509E-4"/>
    <n v="0"/>
    <n v="1"/>
    <n v="96"/>
    <n v="309"/>
    <n v="3"/>
    <n v="24"/>
    <n v="4"/>
    <n v="3"/>
    <n v="20"/>
    <n v="2"/>
    <n v="5"/>
    <n v="1"/>
    <n v="7"/>
    <n v="7"/>
    <n v="0"/>
    <x v="0"/>
    <n v="0"/>
    <n v="1"/>
    <n v="0"/>
    <n v="0"/>
    <n v="0"/>
    <n v="63"/>
    <s v="50-65"/>
    <n v="2419"/>
    <n v="0"/>
    <n v="0"/>
    <n v="0"/>
    <n v="1"/>
    <n v="0"/>
    <n v="0"/>
    <n v="1"/>
    <n v="0"/>
    <n v="0"/>
    <n v="323"/>
    <d v="2016-03-01T00:00:00"/>
    <n v="3"/>
    <s v="March"/>
    <n v="1"/>
    <s v="1407,42213,Low income,12,Low spender,0.000284272617440125,0,1,96,309,3,24,4,3,20,2,5,1,7,7,0,0,0,1,0,0,0,63,50-65,2419,0,0,0,1,0,0,1,0,0,323"/>
    <m/>
    <m/>
    <m/>
    <m/>
  </r>
  <r>
    <n v="454"/>
    <n v="39552"/>
    <s v="Low income"/>
    <n v="16"/>
    <s v="Low spender"/>
    <n v="4.045307443365696E-4"/>
    <n v="1"/>
    <n v="1"/>
    <n v="54"/>
    <n v="165"/>
    <n v="3"/>
    <n v="147"/>
    <n v="4"/>
    <n v="24"/>
    <n v="41"/>
    <n v="7"/>
    <n v="6"/>
    <n v="2"/>
    <n v="5"/>
    <n v="8"/>
    <n v="0"/>
    <x v="0"/>
    <n v="0"/>
    <n v="0"/>
    <n v="0"/>
    <n v="0"/>
    <n v="1"/>
    <n v="58"/>
    <s v="50-65"/>
    <n v="2717"/>
    <n v="1"/>
    <n v="0"/>
    <n v="0"/>
    <n v="0"/>
    <n v="0"/>
    <n v="0"/>
    <n v="1"/>
    <n v="0"/>
    <n v="0"/>
    <n v="302"/>
    <d v="2015-05-08T00:00:00"/>
    <n v="5"/>
    <s v="May"/>
    <n v="1"/>
    <s v="454,39552,Low income,16,Low spender,0.00040453074433657,1,1,54,165,3,147,4,24,41,7,6,2,5,8,0,0,0,0,0,0,1,58,50-65,2717,1,0,0,0,0,0,1,0,0,302"/>
    <m/>
    <m/>
    <m/>
    <m/>
  </r>
  <r>
    <n v="140"/>
    <n v="40780"/>
    <s v="Low income"/>
    <n v="41"/>
    <s v="Low spender"/>
    <n v="1.0053948013732221E-3"/>
    <n v="0"/>
    <n v="1"/>
    <n v="30"/>
    <n v="229"/>
    <n v="27"/>
    <n v="71"/>
    <n v="13"/>
    <n v="3"/>
    <n v="34"/>
    <n v="4"/>
    <n v="7"/>
    <n v="1"/>
    <n v="5"/>
    <n v="9"/>
    <n v="0"/>
    <x v="0"/>
    <n v="0"/>
    <n v="0"/>
    <n v="0"/>
    <n v="0"/>
    <n v="0"/>
    <n v="44"/>
    <s v="36-50"/>
    <n v="2818"/>
    <n v="1"/>
    <n v="0"/>
    <n v="0"/>
    <n v="0"/>
    <n v="0"/>
    <n v="0"/>
    <n v="1"/>
    <n v="0"/>
    <n v="0"/>
    <n v="309"/>
    <d v="2015-01-27T00:00:00"/>
    <n v="1"/>
    <s v="January"/>
    <n v="1"/>
    <s v="140,40780,Low income,41,Low spender,0.00100539480137322,0,1,30,229,27,71,13,3,34,4,7,1,5,9,0,0,0,0,0,0,0,44,36-50,2818,1,0,0,0,0,0,1,0,0,309"/>
    <m/>
    <m/>
    <m/>
    <m/>
  </r>
  <r>
    <n v="411"/>
    <n v="48904"/>
    <s v="Low income"/>
    <n v="15"/>
    <s v="Low spender"/>
    <n v="3.0672337641092756E-4"/>
    <n v="0"/>
    <n v="1"/>
    <n v="1"/>
    <n v="283"/>
    <n v="10"/>
    <n v="38"/>
    <n v="0"/>
    <n v="13"/>
    <n v="27"/>
    <n v="4"/>
    <n v="7"/>
    <n v="2"/>
    <n v="4"/>
    <n v="8"/>
    <n v="0"/>
    <x v="0"/>
    <n v="0"/>
    <n v="0"/>
    <n v="0"/>
    <n v="0"/>
    <n v="0"/>
    <n v="60"/>
    <s v="50-65"/>
    <n v="2733"/>
    <n v="0"/>
    <n v="0"/>
    <n v="1"/>
    <n v="0"/>
    <n v="0"/>
    <n v="0"/>
    <n v="1"/>
    <n v="0"/>
    <n v="0"/>
    <n v="317"/>
    <d v="2015-04-22T00:00:00"/>
    <n v="4"/>
    <s v="April"/>
    <n v="1"/>
    <s v="411,48904,Low income,15,Low spender,0.000306723376410928,0,1,1,283,10,38,0,13,27,4,7,2,4,8,0,0,0,0,0,0,0,60,50-65,2733,0,0,1,0,0,0,1,0,0,317"/>
    <m/>
    <m/>
    <m/>
    <m/>
  </r>
  <r>
    <n v="1355"/>
    <n v="67472"/>
    <s v="High income"/>
    <n v="188"/>
    <s v="Low spender"/>
    <n v="2.7863410007114061E-3"/>
    <n v="0"/>
    <n v="1"/>
    <n v="93"/>
    <n v="162"/>
    <n v="31"/>
    <n v="127"/>
    <n v="8"/>
    <n v="17"/>
    <n v="69"/>
    <n v="2"/>
    <n v="4"/>
    <n v="2"/>
    <n v="7"/>
    <n v="3"/>
    <n v="0"/>
    <x v="0"/>
    <n v="0"/>
    <n v="0"/>
    <n v="0"/>
    <n v="0"/>
    <n v="0"/>
    <n v="73"/>
    <s v="66+"/>
    <n v="2433"/>
    <n v="0"/>
    <n v="1"/>
    <n v="0"/>
    <n v="0"/>
    <n v="0"/>
    <n v="0"/>
    <n v="0"/>
    <n v="0"/>
    <n v="1"/>
    <n v="276"/>
    <d v="2016-02-16T00:00:00"/>
    <n v="2"/>
    <s v="February"/>
    <n v="1"/>
    <s v="1355,67472,High income,188,Low spender,0.00278634100071141,0,1,93,162,31,127,8,17,69,2,4,2,7,3,0,0,0,0,0,0,0,73,66+,2433,0,1,0,0,0,0,0,0,1,276"/>
    <m/>
    <m/>
    <m/>
    <m/>
  </r>
  <r>
    <n v="922"/>
    <n v="44124"/>
    <s v="Low income"/>
    <n v="63"/>
    <s v="Low spender"/>
    <n v="1.4277943976067446E-3"/>
    <n v="0"/>
    <n v="1"/>
    <n v="62"/>
    <n v="284"/>
    <n v="0"/>
    <n v="55"/>
    <n v="0"/>
    <n v="6"/>
    <n v="52"/>
    <n v="4"/>
    <n v="6"/>
    <n v="2"/>
    <n v="5"/>
    <n v="8"/>
    <n v="0"/>
    <x v="0"/>
    <n v="0"/>
    <n v="0"/>
    <n v="0"/>
    <n v="0"/>
    <n v="0"/>
    <n v="74"/>
    <s v="66+"/>
    <n v="2573"/>
    <n v="0"/>
    <n v="0"/>
    <n v="0"/>
    <n v="1"/>
    <n v="0"/>
    <n v="0"/>
    <n v="0"/>
    <n v="0"/>
    <n v="1"/>
    <n v="293"/>
    <d v="2015-09-29T00:00:00"/>
    <n v="9"/>
    <s v="September"/>
    <n v="1"/>
    <s v="922,44124,Low income,63,Low spender,0.00142779439760674,0,1,62,284,0,55,0,6,52,4,6,2,5,8,0,0,0,0,0,0,0,74,66+,2573,0,0,0,1,0,0,0,0,1,293"/>
    <m/>
    <m/>
    <m/>
    <m/>
  </r>
  <r>
    <n v="745"/>
    <n v="40689"/>
    <s v="Low income"/>
    <n v="818"/>
    <s v="High spender"/>
    <n v="2.010371353437047E-2"/>
    <n v="0"/>
    <n v="1"/>
    <n v="69"/>
    <n v="270"/>
    <n v="3"/>
    <n v="27"/>
    <n v="39"/>
    <n v="6"/>
    <n v="99"/>
    <n v="7"/>
    <n v="7"/>
    <n v="1"/>
    <n v="5"/>
    <n v="8"/>
    <n v="0"/>
    <x v="0"/>
    <n v="0"/>
    <n v="0"/>
    <n v="0"/>
    <n v="0"/>
    <n v="0"/>
    <n v="69"/>
    <s v="66+"/>
    <n v="2627"/>
    <n v="0"/>
    <n v="0"/>
    <n v="0"/>
    <n v="1"/>
    <n v="0"/>
    <n v="0"/>
    <n v="1"/>
    <n v="0"/>
    <n v="0"/>
    <n v="246"/>
    <d v="2015-08-06T00:00:00"/>
    <n v="8"/>
    <s v="August"/>
    <n v="1"/>
    <s v="745,40689,Low income,818,High spender,0.0201037135343705,0,1,69,270,3,27,39,6,99,7,7,1,5,8,0,0,0,0,0,0,0,69,66+,2627,0,0,0,1,0,0,1,0,0,246"/>
    <m/>
    <m/>
    <m/>
    <m/>
  </r>
  <r>
    <n v="516"/>
    <n v="56181"/>
    <s v="High income"/>
    <n v="673"/>
    <s v="High spender"/>
    <n v="1.1979138854772966E-2"/>
    <n v="0"/>
    <n v="1"/>
    <n v="6"/>
    <n v="121"/>
    <n v="103"/>
    <n v="69"/>
    <n v="8"/>
    <n v="44"/>
    <n v="48"/>
    <n v="1"/>
    <n v="4"/>
    <n v="2"/>
    <n v="7"/>
    <n v="4"/>
    <n v="0"/>
    <x v="0"/>
    <n v="0"/>
    <n v="0"/>
    <n v="0"/>
    <n v="0"/>
    <n v="0"/>
    <n v="58"/>
    <s v="50-65"/>
    <n v="2696"/>
    <n v="0"/>
    <n v="1"/>
    <n v="0"/>
    <n v="0"/>
    <n v="0"/>
    <n v="0"/>
    <n v="1"/>
    <n v="0"/>
    <n v="0"/>
    <n v="297"/>
    <d v="2015-05-29T00:00:00"/>
    <n v="5"/>
    <s v="May"/>
    <n v="1"/>
    <s v="516,56181,High income,673,High spender,0.011979138854773,0,1,6,121,103,69,8,44,48,1,4,2,7,4,0,0,0,0,0,0,0,58,50-65,2696,0,1,0,0,0,0,1,0,0,297"/>
    <m/>
    <m/>
    <m/>
    <m/>
  </r>
  <r>
    <n v="1376"/>
    <n v="62535"/>
    <s v="High income"/>
    <n v="338"/>
    <s v="Low spender"/>
    <n v="5.4049732149996001E-3"/>
    <n v="0"/>
    <n v="1"/>
    <n v="13"/>
    <n v="163"/>
    <n v="48"/>
    <n v="90"/>
    <n v="0"/>
    <n v="45"/>
    <n v="52"/>
    <n v="1"/>
    <n v="3"/>
    <n v="2"/>
    <n v="8"/>
    <n v="3"/>
    <n v="0"/>
    <x v="0"/>
    <n v="0"/>
    <n v="0"/>
    <n v="0"/>
    <n v="0"/>
    <n v="0"/>
    <n v="65"/>
    <s v="50-65"/>
    <n v="2428"/>
    <n v="0"/>
    <n v="0"/>
    <n v="1"/>
    <n v="0"/>
    <n v="0"/>
    <n v="0"/>
    <n v="1"/>
    <n v="0"/>
    <n v="0"/>
    <n v="294"/>
    <d v="2016-02-21T00:00:00"/>
    <n v="2"/>
    <s v="February"/>
    <n v="1"/>
    <s v="1376,62535,High income,338,Low spender,0.0054049732149996,0,1,13,163,48,90,0,45,52,1,3,2,8,3,0,0,0,0,0,0,0,65,50-65,2428,0,0,1,0,0,0,1,0,0,294"/>
    <m/>
    <m/>
    <m/>
    <m/>
  </r>
  <r>
    <n v="220"/>
    <n v="30538"/>
    <s v="Low income"/>
    <n v="1550"/>
    <s v="High spender"/>
    <n v="5.0756434606064577E-2"/>
    <n v="1"/>
    <n v="0"/>
    <n v="27"/>
    <n v="284"/>
    <n v="0"/>
    <n v="52"/>
    <n v="8"/>
    <n v="3"/>
    <n v="20"/>
    <n v="4"/>
    <n v="9"/>
    <n v="0"/>
    <n v="4"/>
    <n v="10"/>
    <n v="0"/>
    <x v="0"/>
    <n v="0"/>
    <n v="0"/>
    <n v="0"/>
    <n v="0"/>
    <n v="0"/>
    <n v="49"/>
    <s v="36-50"/>
    <n v="2795"/>
    <n v="0"/>
    <n v="0"/>
    <n v="0"/>
    <n v="1"/>
    <n v="0"/>
    <n v="0"/>
    <n v="0"/>
    <n v="1"/>
    <n v="0"/>
    <n v="327"/>
    <d v="2015-02-19T00:00:00"/>
    <n v="2"/>
    <s v="February"/>
    <n v="1"/>
    <s v="220,30538,Low income,1550,High spender,0.0507564346060646,1,0,27,284,0,52,8,3,20,4,9,0,4,10,0,0,0,0,0,0,0,49,36-50,2795,0,0,0,1,0,0,0,1,0,327"/>
    <m/>
    <m/>
    <m/>
    <m/>
  </r>
  <r>
    <n v="1032"/>
    <n v="50501"/>
    <s v="Low income"/>
    <n v="38"/>
    <s v="Low spender"/>
    <n v="7.524603473198551E-4"/>
    <n v="1"/>
    <n v="1"/>
    <n v="10"/>
    <n v="297"/>
    <n v="0"/>
    <n v="38"/>
    <n v="13"/>
    <n v="0"/>
    <n v="152"/>
    <n v="7"/>
    <n v="5"/>
    <n v="4"/>
    <n v="4"/>
    <n v="6"/>
    <n v="0"/>
    <x v="0"/>
    <n v="1"/>
    <n v="0"/>
    <n v="0"/>
    <n v="0"/>
    <n v="1"/>
    <n v="66"/>
    <s v="66+"/>
    <n v="2535"/>
    <n v="0"/>
    <n v="1"/>
    <n v="0"/>
    <n v="0"/>
    <n v="0"/>
    <n v="0"/>
    <n v="1"/>
    <n v="0"/>
    <n v="0"/>
    <n v="196"/>
    <d v="2015-11-06T00:00:00"/>
    <n v="11"/>
    <s v="November"/>
    <n v="1"/>
    <s v="1032,50501,Low income,38,Low spender,0.000752460347319855,1,1,10,297,0,38,13,0,152,7,5,4,4,6,0,0,1,0,0,0,1,66,66+,2535,0,1,0,0,0,0,1,0,0,196"/>
    <m/>
    <m/>
    <m/>
    <m/>
  </r>
  <r>
    <n v="513"/>
    <n v="52914"/>
    <s v="High income"/>
    <n v="146"/>
    <s v="Low spender"/>
    <n v="2.7591941641153571E-3"/>
    <n v="0"/>
    <n v="1"/>
    <n v="32"/>
    <n v="254"/>
    <n v="10"/>
    <n v="44"/>
    <n v="30"/>
    <n v="10"/>
    <n v="227"/>
    <n v="2"/>
    <n v="7"/>
    <n v="3"/>
    <n v="3"/>
    <n v="7"/>
    <n v="0"/>
    <x v="0"/>
    <n v="1"/>
    <n v="0"/>
    <n v="0"/>
    <n v="0"/>
    <n v="0"/>
    <n v="49"/>
    <s v="36-50"/>
    <n v="2697"/>
    <n v="0"/>
    <n v="1"/>
    <n v="0"/>
    <n v="0"/>
    <n v="0"/>
    <n v="0"/>
    <n v="1"/>
    <n v="0"/>
    <n v="0"/>
    <n v="121"/>
    <d v="2015-05-28T00:00:00"/>
    <n v="5"/>
    <s v="May"/>
    <n v="1"/>
    <s v="513,52914,High income,146,Low spender,0.00275919416411536,0,1,32,254,10,44,30,10,227,2,7,3,3,7,0,0,1,0,0,0,0,49,36-50,2697,0,1,0,0,0,0,1,0,0,121"/>
    <m/>
    <m/>
    <m/>
    <m/>
  </r>
  <r>
    <n v="10"/>
    <n v="49431"/>
    <s v="Low income"/>
    <n v="22"/>
    <s v="Low spender"/>
    <n v="4.4506483785478746E-4"/>
    <n v="0"/>
    <n v="1"/>
    <n v="9"/>
    <n v="219"/>
    <n v="3"/>
    <n v="100"/>
    <n v="26"/>
    <n v="0"/>
    <n v="17"/>
    <n v="2"/>
    <n v="7"/>
    <n v="1"/>
    <n v="5"/>
    <n v="8"/>
    <n v="0"/>
    <x v="0"/>
    <n v="0"/>
    <n v="0"/>
    <n v="0"/>
    <n v="0"/>
    <n v="0"/>
    <n v="65"/>
    <s v="50-65"/>
    <n v="2854"/>
    <n v="1"/>
    <n v="0"/>
    <n v="0"/>
    <n v="0"/>
    <n v="0"/>
    <n v="0"/>
    <n v="1"/>
    <n v="0"/>
    <n v="0"/>
    <n v="331"/>
    <d v="2014-12-22T00:00:00"/>
    <n v="12"/>
    <s v="December"/>
    <n v="1"/>
    <s v="10,49431,Low income,22,Low spender,0.000445064837854787,0,1,9,219,3,100,26,0,17,2,7,1,5,8,0,0,0,0,0,0,0,65,50-65,2854,1,0,0,0,0,0,1,0,0,331"/>
    <m/>
    <m/>
    <m/>
    <m/>
  </r>
  <r>
    <n v="1210"/>
    <n v="54730"/>
    <s v="High income"/>
    <n v="962"/>
    <s v="High spender"/>
    <n v="1.7577197149643706E-2"/>
    <n v="0"/>
    <n v="1"/>
    <n v="64"/>
    <n v="318"/>
    <n v="3"/>
    <n v="17"/>
    <n v="4"/>
    <n v="7"/>
    <n v="56"/>
    <n v="5"/>
    <n v="4"/>
    <n v="1"/>
    <n v="8"/>
    <n v="4"/>
    <n v="0"/>
    <x v="0"/>
    <n v="0"/>
    <n v="0"/>
    <n v="0"/>
    <n v="0"/>
    <n v="0"/>
    <n v="45"/>
    <s v="36-50"/>
    <n v="2477"/>
    <n v="0"/>
    <n v="1"/>
    <n v="0"/>
    <n v="0"/>
    <n v="0"/>
    <n v="0"/>
    <n v="0"/>
    <n v="1"/>
    <n v="0"/>
    <n v="293"/>
    <d v="2016-01-03T00:00:00"/>
    <n v="1"/>
    <s v="January"/>
    <n v="1"/>
    <s v="1210,54730,High income,962,High spender,0.0175771971496437,0,1,64,318,3,17,4,7,56,5,4,1,8,4,0,0,0,0,0,0,0,45,36-50,2477,0,1,0,0,0,0,0,1,0,293"/>
    <m/>
    <m/>
    <m/>
    <m/>
  </r>
  <r>
    <n v="1151"/>
    <n v="45837"/>
    <s v="Low income"/>
    <n v="35"/>
    <s v="Low spender"/>
    <n v="7.6357527761415449E-4"/>
    <n v="1"/>
    <n v="1"/>
    <n v="88"/>
    <n v="215"/>
    <n v="13"/>
    <n v="87"/>
    <n v="17"/>
    <n v="17"/>
    <n v="24"/>
    <n v="5"/>
    <n v="6"/>
    <n v="2"/>
    <n v="5"/>
    <n v="7"/>
    <n v="0"/>
    <x v="0"/>
    <n v="0"/>
    <n v="0"/>
    <n v="0"/>
    <n v="0"/>
    <n v="0"/>
    <n v="46"/>
    <s v="36-50"/>
    <n v="2497"/>
    <n v="0"/>
    <n v="1"/>
    <n v="0"/>
    <n v="0"/>
    <n v="0"/>
    <n v="0"/>
    <n v="1"/>
    <n v="0"/>
    <n v="0"/>
    <n v="325"/>
    <d v="2015-12-14T00:00:00"/>
    <n v="12"/>
    <s v="December"/>
    <n v="1"/>
    <s v="1151,45837,Low income,35,Low spender,0.000763575277614154,1,1,88,215,13,87,17,17,24,5,6,2,5,7,0,0,0,0,0,0,0,46,36-50,2497,0,1,0,0,0,0,1,0,0,325"/>
    <m/>
    <m/>
    <m/>
    <m/>
  </r>
  <r>
    <n v="1510"/>
    <n v="49854"/>
    <s v="Low income"/>
    <n v="496"/>
    <s v="Low spender"/>
    <n v="9.9490512295904044E-3"/>
    <n v="1"/>
    <n v="0"/>
    <n v="63"/>
    <n v="123"/>
    <n v="17"/>
    <n v="171"/>
    <n v="39"/>
    <n v="0"/>
    <n v="30"/>
    <n v="5"/>
    <n v="6"/>
    <n v="2"/>
    <n v="5"/>
    <n v="6"/>
    <n v="0"/>
    <x v="0"/>
    <n v="0"/>
    <n v="0"/>
    <n v="0"/>
    <n v="0"/>
    <n v="0"/>
    <n v="48"/>
    <s v="36-50"/>
    <n v="2390"/>
    <n v="0"/>
    <n v="0"/>
    <n v="0"/>
    <n v="1"/>
    <n v="0"/>
    <n v="0"/>
    <n v="0"/>
    <n v="1"/>
    <n v="0"/>
    <n v="320"/>
    <d v="2016-03-30T00:00:00"/>
    <n v="3"/>
    <s v="March"/>
    <n v="1"/>
    <s v="1510,49854,Low income,496,Low spender,0.0099490512295904,1,0,63,123,17,171,39,0,30,5,6,2,5,6,0,0,0,0,0,0,0,48,36-50,2390,0,0,0,1,0,0,0,1,0,320"/>
    <m/>
    <m/>
    <m/>
    <m/>
  </r>
  <r>
    <n v="636"/>
    <n v="41638"/>
    <s v="Low income"/>
    <n v="256"/>
    <s v="Low spender"/>
    <n v="6.1482299822277729E-3"/>
    <n v="0"/>
    <n v="1"/>
    <n v="68"/>
    <n v="315"/>
    <n v="0"/>
    <n v="31"/>
    <n v="4"/>
    <n v="0"/>
    <n v="91"/>
    <n v="4"/>
    <n v="5"/>
    <n v="5"/>
    <n v="3"/>
    <n v="8"/>
    <n v="0"/>
    <x v="0"/>
    <n v="1"/>
    <n v="0"/>
    <n v="0"/>
    <n v="0"/>
    <n v="0"/>
    <n v="56"/>
    <s v="50-65"/>
    <n v="2660"/>
    <n v="1"/>
    <n v="0"/>
    <n v="0"/>
    <n v="0"/>
    <n v="0"/>
    <n v="0"/>
    <n v="1"/>
    <n v="0"/>
    <n v="0"/>
    <n v="259"/>
    <d v="2015-07-04T00:00:00"/>
    <n v="7"/>
    <s v="July"/>
    <n v="1"/>
    <s v="636,41638,Low income,256,Low spender,0.00614822998222777,0,1,68,315,0,31,4,0,91,4,5,5,3,8,0,0,1,0,0,0,0,56,50-65,2660,1,0,0,0,0,0,1,0,0,259"/>
    <m/>
    <m/>
    <m/>
    <m/>
  </r>
  <r>
    <n v="280"/>
    <n v="46998"/>
    <s v="Low income"/>
    <n v="342"/>
    <s v="Low spender"/>
    <n v="7.2769054002297974E-3"/>
    <n v="0"/>
    <n v="1"/>
    <n v="55"/>
    <n v="172"/>
    <n v="41"/>
    <n v="86"/>
    <n v="45"/>
    <n v="6"/>
    <n v="27"/>
    <n v="5"/>
    <n v="5"/>
    <n v="3"/>
    <n v="5"/>
    <n v="7"/>
    <n v="0"/>
    <x v="0"/>
    <n v="1"/>
    <n v="0"/>
    <n v="0"/>
    <n v="0"/>
    <n v="0"/>
    <n v="64"/>
    <s v="50-65"/>
    <n v="2774"/>
    <n v="0"/>
    <n v="0"/>
    <n v="1"/>
    <n v="0"/>
    <n v="0"/>
    <n v="0"/>
    <n v="1"/>
    <n v="0"/>
    <n v="0"/>
    <n v="323"/>
    <d v="2015-03-12T00:00:00"/>
    <n v="3"/>
    <s v="March"/>
    <n v="1"/>
    <s v="280,46998,Low income,342,Low spender,0.0072769054002298,0,1,55,172,41,86,45,6,27,5,5,3,5,7,0,0,1,0,0,0,0,64,50-65,2774,0,0,1,0,0,0,1,0,0,323"/>
    <m/>
    <m/>
    <m/>
    <m/>
  </r>
  <r>
    <n v="154"/>
    <n v="37150"/>
    <s v="Low income"/>
    <n v="62"/>
    <s v="Low spender"/>
    <n v="1.6689098250336474E-3"/>
    <n v="1"/>
    <n v="0"/>
    <n v="80"/>
    <n v="167"/>
    <n v="37"/>
    <n v="64"/>
    <n v="49"/>
    <n v="34"/>
    <n v="116"/>
    <n v="8"/>
    <n v="4"/>
    <n v="3"/>
    <n v="6"/>
    <n v="7"/>
    <n v="0"/>
    <x v="0"/>
    <n v="0"/>
    <n v="0"/>
    <n v="0"/>
    <n v="0"/>
    <n v="0"/>
    <n v="49"/>
    <s v="36-50"/>
    <n v="2815"/>
    <n v="0"/>
    <n v="1"/>
    <n v="0"/>
    <n v="0"/>
    <n v="0"/>
    <n v="0"/>
    <n v="1"/>
    <n v="0"/>
    <n v="0"/>
    <n v="235"/>
    <d v="2015-01-30T00:00:00"/>
    <n v="1"/>
    <s v="January"/>
    <n v="1"/>
    <s v="154,37150,Low income,62,Low spender,0.00166890982503365,1,0,80,167,37,64,49,34,116,8,4,3,6,7,0,0,0,0,0,0,0,49,36-50,2815,0,1,0,0,0,0,1,0,0,235"/>
    <m/>
    <m/>
    <m/>
    <m/>
  </r>
  <r>
    <n v="47"/>
    <n v="66503"/>
    <s v="High income"/>
    <n v="1073"/>
    <s v="High spender"/>
    <n v="1.6134610468700659E-2"/>
    <n v="1"/>
    <n v="0"/>
    <n v="30"/>
    <n v="91"/>
    <n v="64"/>
    <n v="128"/>
    <n v="65"/>
    <n v="3"/>
    <n v="50"/>
    <n v="2"/>
    <n v="4"/>
    <n v="3"/>
    <n v="6"/>
    <n v="3"/>
    <n v="0"/>
    <x v="0"/>
    <n v="0"/>
    <n v="0"/>
    <n v="0"/>
    <n v="0"/>
    <n v="0"/>
    <n v="35"/>
    <s v="24-35"/>
    <n v="2843"/>
    <n v="0"/>
    <n v="0"/>
    <n v="1"/>
    <n v="0"/>
    <n v="0"/>
    <n v="0"/>
    <n v="1"/>
    <n v="0"/>
    <n v="0"/>
    <n v="301"/>
    <d v="2015-01-02T00:00:00"/>
    <n v="1"/>
    <s v="January"/>
    <n v="1"/>
    <s v="47,66503,High income,1073,High spender,0.0161346104687007,1,0,30,91,64,128,65,3,50,2,4,3,6,3,0,0,0,0,0,0,0,35,24-35,2843,0,0,1,0,0,0,1,0,0,301"/>
    <m/>
    <m/>
    <m/>
    <m/>
  </r>
  <r>
    <n v="2112"/>
    <n v="54984"/>
    <s v="High income"/>
    <n v="37"/>
    <s v="Low spender"/>
    <n v="6.7292303215480862E-4"/>
    <n v="0"/>
    <n v="1"/>
    <n v="51"/>
    <n v="173"/>
    <n v="13"/>
    <n v="131"/>
    <n v="32"/>
    <n v="3"/>
    <n v="6"/>
    <n v="4"/>
    <n v="6"/>
    <n v="1"/>
    <n v="6"/>
    <n v="7"/>
    <n v="1"/>
    <x v="0"/>
    <n v="0"/>
    <n v="0"/>
    <n v="0"/>
    <n v="0"/>
    <n v="0"/>
    <n v="61"/>
    <s v="50-65"/>
    <n v="2195"/>
    <n v="0"/>
    <n v="1"/>
    <n v="0"/>
    <n v="0"/>
    <n v="0"/>
    <n v="0"/>
    <n v="1"/>
    <n v="0"/>
    <n v="0"/>
    <n v="346"/>
    <d v="2016-10-11T00:00:00"/>
    <n v="10"/>
    <s v="October"/>
    <n v="1"/>
    <s v="2112,54984,High income,37,Low spender,0.000672923032154809,0,1,51,173,13,131,32,3,6,4,6,1,6,7,1,0,0,0,0,0,0,61,50-65,2195,0,1,0,0,0,0,1,0,0,346"/>
    <m/>
    <m/>
    <m/>
    <m/>
  </r>
  <r>
    <n v="111"/>
    <n v="24401"/>
    <s v="Low income"/>
    <n v="336"/>
    <s v="Low spender"/>
    <n v="1.3769927461989262E-2"/>
    <n v="0"/>
    <n v="0"/>
    <n v="98"/>
    <n v="73"/>
    <n v="28"/>
    <n v="217"/>
    <n v="10"/>
    <n v="24"/>
    <n v="115"/>
    <n v="3"/>
    <n v="6"/>
    <n v="1"/>
    <n v="6"/>
    <n v="8"/>
    <n v="0"/>
    <x v="0"/>
    <n v="0"/>
    <n v="0"/>
    <n v="0"/>
    <n v="0"/>
    <n v="0"/>
    <n v="41"/>
    <s v="36-50"/>
    <n v="2826"/>
    <n v="0"/>
    <n v="0"/>
    <n v="0"/>
    <n v="1"/>
    <n v="0"/>
    <n v="0"/>
    <n v="0"/>
    <n v="1"/>
    <n v="0"/>
    <n v="237"/>
    <d v="2015-01-19T00:00:00"/>
    <n v="1"/>
    <s v="January"/>
    <n v="1"/>
    <s v="111,24401,Low income,336,Low spender,0.0137699274619893,0,0,98,73,28,217,10,24,115,3,6,1,6,8,0,0,0,0,0,0,0,41,36-50,2826,0,0,0,1,0,0,0,1,0,237"/>
    <m/>
    <m/>
    <m/>
    <m/>
  </r>
  <r>
    <n v="259"/>
    <n v="40101"/>
    <s v="Low income"/>
    <n v="588"/>
    <s v="High spender"/>
    <n v="1.4662975985636269E-2"/>
    <n v="1"/>
    <n v="0"/>
    <n v="73"/>
    <n v="171"/>
    <n v="3"/>
    <n v="129"/>
    <n v="26"/>
    <n v="24"/>
    <n v="62"/>
    <n v="4"/>
    <n v="6"/>
    <n v="1"/>
    <n v="6"/>
    <n v="7"/>
    <n v="0"/>
    <x v="0"/>
    <n v="0"/>
    <n v="0"/>
    <n v="0"/>
    <n v="0"/>
    <n v="0"/>
    <n v="35"/>
    <s v="24-35"/>
    <n v="2782"/>
    <n v="0"/>
    <n v="0"/>
    <n v="0"/>
    <n v="1"/>
    <n v="0"/>
    <n v="0"/>
    <n v="0"/>
    <n v="1"/>
    <n v="0"/>
    <n v="291"/>
    <d v="2015-03-04T00:00:00"/>
    <n v="3"/>
    <s v="March"/>
    <n v="1"/>
    <s v="259,40101,Low income,588,High spender,0.0146629759856363,1,0,73,171,3,129,26,24,62,4,6,1,6,7,0,0,0,0,0,0,0,35,24-35,2782,0,0,0,1,0,0,0,1,0,291"/>
    <m/>
    <m/>
    <m/>
    <m/>
  </r>
  <r>
    <n v="1707"/>
    <n v="50014"/>
    <s v="Low income"/>
    <n v="605"/>
    <s v="High spender"/>
    <n v="1.2096612948374455E-2"/>
    <n v="1"/>
    <n v="0"/>
    <n v="9"/>
    <n v="234"/>
    <n v="14"/>
    <n v="77"/>
    <n v="19"/>
    <n v="10"/>
    <n v="42"/>
    <n v="2"/>
    <n v="4"/>
    <n v="1"/>
    <n v="8"/>
    <n v="5"/>
    <n v="0"/>
    <x v="0"/>
    <n v="0"/>
    <n v="0"/>
    <n v="0"/>
    <n v="0"/>
    <n v="0"/>
    <n v="52"/>
    <s v="50-65"/>
    <n v="2317"/>
    <n v="0"/>
    <n v="0"/>
    <n v="1"/>
    <n v="0"/>
    <n v="0"/>
    <n v="0"/>
    <n v="0"/>
    <n v="1"/>
    <n v="0"/>
    <n v="312"/>
    <d v="2016-06-11T00:00:00"/>
    <n v="6"/>
    <s v="June"/>
    <n v="1"/>
    <s v="1707,50014,Low income,605,High spender,0.0120966129483745,1,0,9,234,14,77,19,10,42,2,4,1,8,5,0,0,0,0,0,0,0,52,50-65,2317,0,0,1,0,0,0,0,1,0,312"/>
    <m/>
    <m/>
    <m/>
    <m/>
  </r>
  <r>
    <n v="1578"/>
    <n v="60905"/>
    <s v="High income"/>
    <n v="438"/>
    <s v="Low spender"/>
    <n v="7.1915277891798704E-3"/>
    <n v="0"/>
    <n v="1"/>
    <n v="27"/>
    <n v="208"/>
    <n v="17"/>
    <n v="76"/>
    <n v="36"/>
    <n v="17"/>
    <n v="38"/>
    <n v="2"/>
    <n v="3"/>
    <n v="3"/>
    <n v="7"/>
    <n v="2"/>
    <n v="0"/>
    <x v="0"/>
    <n v="0"/>
    <n v="0"/>
    <n v="0"/>
    <n v="0"/>
    <n v="0"/>
    <n v="70"/>
    <s v="66+"/>
    <n v="2365"/>
    <n v="0"/>
    <n v="0"/>
    <n v="0"/>
    <n v="1"/>
    <n v="0"/>
    <n v="0"/>
    <n v="1"/>
    <n v="0"/>
    <n v="0"/>
    <n v="316"/>
    <d v="2016-04-24T00:00:00"/>
    <n v="4"/>
    <s v="April"/>
    <n v="1"/>
    <s v="1578,60905,High income,438,Low spender,0.00719152778917987,0,1,27,208,17,76,36,17,38,2,3,3,7,2,0,0,0,0,0,0,0,70,66+,2365,0,0,0,1,0,0,1,0,0,316"/>
    <m/>
    <m/>
    <m/>
    <m/>
  </r>
  <r>
    <n v="690"/>
    <n v="42081"/>
    <s v="Low income"/>
    <n v="316"/>
    <s v="Low spender"/>
    <n v="7.5093272498277129E-3"/>
    <n v="1"/>
    <n v="0"/>
    <n v="86"/>
    <n v="175"/>
    <n v="10"/>
    <n v="110"/>
    <n v="54"/>
    <n v="6"/>
    <n v="27"/>
    <n v="2"/>
    <n v="6"/>
    <n v="3"/>
    <n v="4"/>
    <n v="6"/>
    <n v="0"/>
    <x v="0"/>
    <n v="1"/>
    <n v="0"/>
    <n v="0"/>
    <n v="0"/>
    <n v="0"/>
    <n v="38"/>
    <s v="36-50"/>
    <n v="2647"/>
    <n v="0"/>
    <n v="1"/>
    <n v="0"/>
    <n v="0"/>
    <n v="0"/>
    <n v="0"/>
    <n v="1"/>
    <n v="0"/>
    <n v="0"/>
    <n v="328"/>
    <d v="2015-07-17T00:00:00"/>
    <n v="7"/>
    <s v="July"/>
    <n v="1"/>
    <s v="690,42081,Low income,316,Low spender,0.00750932724982771,1,0,86,175,10,110,54,6,27,2,6,3,4,6,0,0,1,0,0,0,0,38,36-50,2647,0,1,0,0,0,0,1,0,0,328"/>
    <m/>
    <m/>
    <m/>
    <m/>
  </r>
  <r>
    <n v="1362"/>
    <n v="47009"/>
    <s v="Low income"/>
    <n v="901"/>
    <s v="High spender"/>
    <n v="1.9166542576953348E-2"/>
    <n v="0"/>
    <n v="1"/>
    <n v="89"/>
    <n v="171"/>
    <n v="45"/>
    <n v="73"/>
    <n v="59"/>
    <n v="10"/>
    <n v="90"/>
    <n v="4"/>
    <n v="3"/>
    <n v="2"/>
    <n v="8"/>
    <n v="4"/>
    <n v="0"/>
    <x v="0"/>
    <n v="0"/>
    <n v="0"/>
    <n v="0"/>
    <n v="0"/>
    <n v="0"/>
    <n v="55"/>
    <s v="50-65"/>
    <n v="2430"/>
    <n v="0"/>
    <n v="0"/>
    <n v="0"/>
    <n v="1"/>
    <n v="0"/>
    <n v="0"/>
    <n v="1"/>
    <n v="0"/>
    <n v="0"/>
    <n v="268"/>
    <d v="2016-02-19T00:00:00"/>
    <n v="2"/>
    <s v="February"/>
    <n v="1"/>
    <s v="1362,47009,Low income,901,High spender,0.0191665425769533,0,1,89,171,45,73,59,10,90,4,3,2,8,4,0,0,0,0,0,0,0,55,50-65,2430,0,0,0,1,0,0,1,0,0,268"/>
    <m/>
    <m/>
    <m/>
    <m/>
  </r>
  <r>
    <n v="1439"/>
    <n v="55267"/>
    <s v="High income"/>
    <n v="26"/>
    <s v="Low spender"/>
    <n v="4.7044348345305517E-4"/>
    <n v="0"/>
    <n v="1"/>
    <n v="28"/>
    <n v="161"/>
    <n v="28"/>
    <n v="136"/>
    <n v="32"/>
    <n v="3"/>
    <n v="45"/>
    <n v="4"/>
    <n v="3"/>
    <n v="4"/>
    <n v="6"/>
    <n v="3"/>
    <n v="0"/>
    <x v="0"/>
    <n v="0"/>
    <n v="0"/>
    <n v="0"/>
    <n v="0"/>
    <n v="0"/>
    <n v="63"/>
    <s v="50-65"/>
    <n v="2410"/>
    <n v="0"/>
    <n v="1"/>
    <n v="0"/>
    <n v="0"/>
    <n v="0"/>
    <n v="0"/>
    <n v="1"/>
    <n v="0"/>
    <n v="0"/>
    <n v="315"/>
    <d v="2016-03-10T00:00:00"/>
    <n v="3"/>
    <s v="March"/>
    <n v="1"/>
    <s v="1439,55267,High income,26,Low spender,0.000470443483453055,0,1,28,161,28,136,32,3,45,4,3,4,6,3,0,0,0,0,0,0,0,63,50-65,2410,0,1,0,0,0,0,1,0,0,315"/>
    <m/>
    <m/>
    <m/>
    <m/>
  </r>
  <r>
    <n v="901"/>
    <n v="53172"/>
    <s v="High income"/>
    <n v="1040"/>
    <s v="High spender"/>
    <n v="1.9559166478597758E-2"/>
    <n v="0"/>
    <n v="1"/>
    <n v="54"/>
    <n v="121"/>
    <n v="62"/>
    <n v="90"/>
    <n v="68"/>
    <n v="20"/>
    <n v="125"/>
    <n v="3"/>
    <n v="2"/>
    <n v="3"/>
    <n v="8"/>
    <n v="3"/>
    <n v="0"/>
    <x v="0"/>
    <n v="0"/>
    <n v="0"/>
    <n v="0"/>
    <n v="0"/>
    <n v="0"/>
    <n v="42"/>
    <s v="36-50"/>
    <n v="2578"/>
    <n v="0"/>
    <n v="0"/>
    <n v="0"/>
    <n v="1"/>
    <n v="0"/>
    <n v="0"/>
    <n v="1"/>
    <n v="0"/>
    <n v="0"/>
    <n v="236"/>
    <d v="2015-09-24T00:00:00"/>
    <n v="9"/>
    <s v="September"/>
    <n v="1"/>
    <s v="901,53172,High income,1040,High spender,0.0195591664785978,0,1,54,121,62,90,68,20,125,3,2,3,8,3,0,0,0,0,0,0,0,42,36-50,2578,0,0,0,1,0,0,1,0,0,236"/>
    <m/>
    <m/>
    <m/>
    <m/>
  </r>
  <r>
    <n v="75"/>
    <n v="46923"/>
    <s v="Low income"/>
    <n v="24"/>
    <s v="Low spender"/>
    <n v="5.1147624832171851E-4"/>
    <n v="1"/>
    <n v="0"/>
    <n v="90"/>
    <n v="85"/>
    <n v="44"/>
    <n v="54"/>
    <n v="102"/>
    <n v="78"/>
    <n v="6"/>
    <n v="3"/>
    <n v="5"/>
    <n v="1"/>
    <n v="7"/>
    <n v="7"/>
    <n v="0"/>
    <x v="0"/>
    <n v="0"/>
    <n v="0"/>
    <n v="0"/>
    <n v="0"/>
    <n v="0"/>
    <n v="33"/>
    <s v="24-35"/>
    <n v="2835"/>
    <n v="0"/>
    <n v="0"/>
    <n v="1"/>
    <n v="0"/>
    <n v="0"/>
    <n v="0"/>
    <n v="1"/>
    <n v="0"/>
    <n v="0"/>
    <n v="357"/>
    <d v="2015-01-10T00:00:00"/>
    <n v="1"/>
    <s v="January"/>
    <n v="1"/>
    <s v="75,46923,Low income,24,Low spender,0.000511476248321719,1,0,90,85,44,54,102,78,6,3,5,1,7,7,0,0,0,0,0,0,0,33,24-35,2835,0,0,1,0,0,0,1,0,0,357"/>
    <m/>
    <m/>
    <m/>
    <m/>
  </r>
  <r>
    <n v="446"/>
    <n v="72967"/>
    <s v="High income"/>
    <n v="62"/>
    <s v="Low spender"/>
    <n v="8.4969917908095437E-4"/>
    <n v="0"/>
    <n v="1"/>
    <n v="1"/>
    <n v="158"/>
    <n v="35"/>
    <n v="179"/>
    <n v="0"/>
    <n v="0"/>
    <n v="125"/>
    <n v="2"/>
    <n v="7"/>
    <n v="2"/>
    <n v="8"/>
    <n v="5"/>
    <n v="0"/>
    <x v="0"/>
    <n v="1"/>
    <n v="0"/>
    <n v="0"/>
    <n v="0"/>
    <n v="1"/>
    <n v="50"/>
    <s v="36-50"/>
    <n v="2720"/>
    <n v="1"/>
    <n v="0"/>
    <n v="0"/>
    <n v="0"/>
    <n v="0"/>
    <n v="0"/>
    <n v="1"/>
    <n v="0"/>
    <n v="0"/>
    <n v="247"/>
    <d v="2015-05-05T00:00:00"/>
    <n v="5"/>
    <s v="May"/>
    <n v="1"/>
    <s v="446,72967,High income,62,Low spender,0.000849699179080954,0,1,1,158,35,179,0,0,125,2,7,2,8,5,0,0,1,0,0,0,1,50,36-50,2720,1,0,0,0,0,0,1,0,0,247"/>
    <m/>
    <m/>
    <m/>
    <m/>
  </r>
  <r>
    <n v="708"/>
    <n v="31907"/>
    <s v="Low income"/>
    <n v="15"/>
    <s v="Low spender"/>
    <n v="4.7011627542545525E-4"/>
    <n v="0"/>
    <n v="0"/>
    <n v="75"/>
    <n v="33"/>
    <n v="87"/>
    <n v="64"/>
    <n v="175"/>
    <n v="16"/>
    <n v="74"/>
    <n v="1"/>
    <n v="6"/>
    <n v="1"/>
    <n v="6"/>
    <n v="7"/>
    <n v="0"/>
    <x v="0"/>
    <n v="0"/>
    <n v="0"/>
    <n v="0"/>
    <n v="0"/>
    <n v="0"/>
    <n v="48"/>
    <s v="36-50"/>
    <n v="2641"/>
    <n v="0"/>
    <n v="0"/>
    <n v="1"/>
    <n v="0"/>
    <n v="0"/>
    <n v="0"/>
    <n v="1"/>
    <n v="0"/>
    <n v="0"/>
    <n v="301"/>
    <d v="2015-07-23T00:00:00"/>
    <n v="7"/>
    <s v="July"/>
    <n v="1"/>
    <s v="708,31907,Low income,15,Low spender,0.000470116275425455,0,0,75,33,87,64,175,16,74,1,6,1,6,7,0,0,0,0,0,0,0,48,36-50,2641,0,0,1,0,0,0,1,0,0,301"/>
    <m/>
    <m/>
    <m/>
    <m/>
  </r>
  <r>
    <n v="1601"/>
    <n v="58494"/>
    <s v="High income"/>
    <n v="310"/>
    <s v="Low spender"/>
    <n v="5.2996888569767841E-3"/>
    <n v="0"/>
    <n v="1"/>
    <n v="56"/>
    <n v="298"/>
    <n v="7"/>
    <n v="68"/>
    <n v="4"/>
    <n v="0"/>
    <n v="19"/>
    <n v="2"/>
    <n v="6"/>
    <n v="2"/>
    <n v="6"/>
    <n v="6"/>
    <n v="0"/>
    <x v="0"/>
    <n v="0"/>
    <n v="0"/>
    <n v="0"/>
    <n v="0"/>
    <n v="0"/>
    <n v="46"/>
    <s v="36-50"/>
    <n v="2358"/>
    <n v="0"/>
    <n v="1"/>
    <n v="0"/>
    <n v="0"/>
    <n v="0"/>
    <n v="0"/>
    <n v="0"/>
    <n v="1"/>
    <n v="0"/>
    <n v="358"/>
    <d v="2016-05-01T00:00:00"/>
    <n v="5"/>
    <s v="May"/>
    <n v="1"/>
    <s v="1601,58494,High income,310,Low spender,0.00529968885697678,0,1,56,298,7,68,4,0,19,2,6,2,6,6,0,0,0,0,0,0,0,46,36-50,2358,0,1,0,0,0,0,0,1,0,358"/>
    <m/>
    <m/>
    <m/>
    <m/>
  </r>
  <r>
    <n v="704"/>
    <n v="57967"/>
    <s v="High income"/>
    <n v="560"/>
    <s v="Low spender"/>
    <n v="9.6606690013283422E-3"/>
    <n v="0"/>
    <n v="1"/>
    <n v="39"/>
    <n v="229"/>
    <n v="7"/>
    <n v="137"/>
    <n v="4"/>
    <n v="0"/>
    <n v="91"/>
    <n v="5"/>
    <n v="4"/>
    <n v="2"/>
    <n v="8"/>
    <n v="5"/>
    <n v="0"/>
    <x v="0"/>
    <n v="0"/>
    <n v="0"/>
    <n v="0"/>
    <n v="0"/>
    <n v="0"/>
    <n v="58"/>
    <s v="50-65"/>
    <n v="2642"/>
    <n v="0"/>
    <n v="0"/>
    <n v="1"/>
    <n v="0"/>
    <n v="0"/>
    <n v="0"/>
    <n v="1"/>
    <n v="0"/>
    <n v="0"/>
    <n v="286"/>
    <d v="2015-07-22T00:00:00"/>
    <n v="7"/>
    <s v="July"/>
    <n v="1"/>
    <s v="704,57967,High income,560,Low spender,0.00966066900132834,0,1,39,229,7,137,4,0,91,5,4,2,8,5,0,0,0,0,0,0,0,58,50-65,2642,0,0,1,0,0,0,1,0,0,286"/>
    <m/>
    <m/>
    <m/>
    <m/>
  </r>
  <r>
    <n v="628"/>
    <n v="49544"/>
    <s v="Low income"/>
    <n v="394"/>
    <s v="Low spender"/>
    <n v="7.9525270466655907E-3"/>
    <n v="1"/>
    <n v="0"/>
    <n v="0"/>
    <n v="308"/>
    <n v="0"/>
    <n v="73"/>
    <n v="0"/>
    <n v="0"/>
    <n v="23"/>
    <n v="2"/>
    <n v="5"/>
    <n v="1"/>
    <n v="8"/>
    <n v="7"/>
    <n v="0"/>
    <x v="0"/>
    <n v="0"/>
    <n v="0"/>
    <n v="0"/>
    <n v="0"/>
    <n v="0"/>
    <n v="44"/>
    <s v="36-50"/>
    <n v="2661"/>
    <n v="0"/>
    <n v="1"/>
    <n v="0"/>
    <n v="0"/>
    <n v="0"/>
    <n v="0"/>
    <n v="0"/>
    <n v="0"/>
    <n v="1"/>
    <n v="358"/>
    <d v="2015-07-03T00:00:00"/>
    <n v="7"/>
    <s v="July"/>
    <n v="1"/>
    <s v="628,49544,Low income,394,Low spender,0.00795252704666559,1,0,0,308,0,73,0,0,23,2,5,1,8,7,0,0,0,0,0,0,0,44,36-50,2661,0,1,0,0,0,0,0,0,1,358"/>
    <m/>
    <m/>
    <m/>
    <m/>
  </r>
  <r>
    <n v="1297"/>
    <n v="59973"/>
    <s v="High income"/>
    <n v="422"/>
    <s v="Low spender"/>
    <n v="7.0364997582245343E-3"/>
    <n v="0"/>
    <n v="0"/>
    <n v="47"/>
    <n v="130"/>
    <n v="30"/>
    <n v="168"/>
    <n v="20"/>
    <n v="34"/>
    <n v="0"/>
    <n v="1"/>
    <n v="3"/>
    <n v="4"/>
    <n v="7"/>
    <n v="1"/>
    <n v="0"/>
    <x v="0"/>
    <n v="0"/>
    <n v="0"/>
    <n v="0"/>
    <n v="0"/>
    <n v="0"/>
    <n v="48"/>
    <s v="36-50"/>
    <n v="2450"/>
    <n v="0"/>
    <n v="1"/>
    <n v="0"/>
    <n v="0"/>
    <n v="0"/>
    <n v="0"/>
    <n v="0"/>
    <n v="0"/>
    <n v="1"/>
    <n v="382"/>
    <d v="2016-01-30T00:00:00"/>
    <n v="1"/>
    <s v="January"/>
    <n v="1"/>
    <s v="1297,59973,High income,422,Low spender,0.00703649975822453,0,0,47,130,30,168,20,34,0,1,3,4,7,1,0,0,0,0,0,0,0,48,36-50,2450,0,1,0,0,0,0,0,0,1,382"/>
    <m/>
    <m/>
    <m/>
    <m/>
  </r>
  <r>
    <n v="1235"/>
    <n v="65352"/>
    <s v="High income"/>
    <n v="955"/>
    <s v="High spender"/>
    <n v="1.461317174684784E-2"/>
    <n v="0"/>
    <n v="1"/>
    <n v="43"/>
    <n v="284"/>
    <n v="3"/>
    <n v="84"/>
    <n v="4"/>
    <n v="7"/>
    <n v="23"/>
    <n v="2"/>
    <n v="4"/>
    <n v="2"/>
    <n v="8"/>
    <n v="4"/>
    <n v="0"/>
    <x v="0"/>
    <n v="0"/>
    <n v="0"/>
    <n v="0"/>
    <n v="0"/>
    <n v="0"/>
    <n v="46"/>
    <s v="36-50"/>
    <n v="2471"/>
    <n v="0"/>
    <n v="1"/>
    <n v="0"/>
    <n v="0"/>
    <n v="0"/>
    <n v="0"/>
    <n v="0"/>
    <n v="0"/>
    <n v="1"/>
    <n v="359"/>
    <d v="2016-01-09T00:00:00"/>
    <n v="1"/>
    <s v="January"/>
    <n v="1"/>
    <s v="1235,65352,High income,955,High spender,0.0146131717468478,0,1,43,284,3,84,4,7,23,2,4,2,8,4,0,0,0,0,0,0,0,46,36-50,2471,0,1,0,0,0,0,0,0,1,359"/>
    <m/>
    <m/>
    <m/>
    <m/>
  </r>
  <r>
    <n v="271"/>
    <n v="48432"/>
    <s v="Low income"/>
    <n v="774"/>
    <s v="High spender"/>
    <n v="1.5981169474727452E-2"/>
    <n v="0"/>
    <n v="1"/>
    <n v="3"/>
    <n v="322"/>
    <n v="3"/>
    <n v="50"/>
    <n v="4"/>
    <n v="3"/>
    <n v="42"/>
    <n v="5"/>
    <n v="7"/>
    <n v="1"/>
    <n v="6"/>
    <n v="8"/>
    <n v="0"/>
    <x v="0"/>
    <n v="0"/>
    <n v="0"/>
    <n v="0"/>
    <n v="0"/>
    <n v="1"/>
    <n v="47"/>
    <s v="36-50"/>
    <n v="2778"/>
    <n v="0"/>
    <n v="0"/>
    <n v="1"/>
    <n v="0"/>
    <n v="0"/>
    <n v="0"/>
    <n v="0"/>
    <n v="0"/>
    <n v="1"/>
    <n v="340"/>
    <d v="2015-03-08T00:00:00"/>
    <n v="3"/>
    <s v="March"/>
    <n v="1"/>
    <s v="271,48432,Low income,774,High spender,0.0159811694747275,0,1,3,322,3,50,4,3,42,5,7,1,6,8,0,0,0,0,0,0,1,47,36-50,2778,0,0,1,0,0,0,0,0,1,340"/>
    <m/>
    <m/>
    <m/>
    <m/>
  </r>
  <r>
    <n v="274"/>
    <n v="48432"/>
    <s v="Low income"/>
    <n v="349"/>
    <s v="Low spender"/>
    <n v="7.2059795176742649E-3"/>
    <n v="0"/>
    <n v="1"/>
    <n v="3"/>
    <n v="322"/>
    <n v="3"/>
    <n v="50"/>
    <n v="4"/>
    <n v="3"/>
    <n v="42"/>
    <n v="5"/>
    <n v="7"/>
    <n v="1"/>
    <n v="6"/>
    <n v="8"/>
    <n v="0"/>
    <x v="0"/>
    <n v="0"/>
    <n v="0"/>
    <n v="0"/>
    <n v="0"/>
    <n v="0"/>
    <n v="47"/>
    <s v="36-50"/>
    <n v="2778"/>
    <n v="0"/>
    <n v="0"/>
    <n v="1"/>
    <n v="0"/>
    <n v="0"/>
    <n v="0"/>
    <n v="0"/>
    <n v="0"/>
    <n v="1"/>
    <n v="340"/>
    <d v="2015-03-08T00:00:00"/>
    <n v="3"/>
    <s v="March"/>
    <n v="1"/>
    <s v="274,48432,Low income,349,Low spender,0.00720597951767426,0,1,3,322,3,50,4,3,42,5,7,1,6,8,0,0,0,0,0,0,0,47,36-50,2778,0,0,1,0,0,0,0,0,1,340"/>
    <m/>
    <m/>
    <m/>
    <m/>
  </r>
  <r>
    <n v="1948"/>
    <n v="58692"/>
    <s v="High income"/>
    <n v="120"/>
    <s v="Low spender"/>
    <n v="2.0445716622367613E-3"/>
    <n v="0"/>
    <n v="1"/>
    <n v="21"/>
    <n v="301"/>
    <n v="11"/>
    <n v="61"/>
    <n v="4"/>
    <n v="7"/>
    <n v="11"/>
    <n v="1"/>
    <n v="8"/>
    <n v="2"/>
    <n v="4"/>
    <n v="7"/>
    <n v="0"/>
    <x v="0"/>
    <n v="0"/>
    <n v="0"/>
    <n v="0"/>
    <n v="0"/>
    <n v="0"/>
    <n v="55"/>
    <s v="50-65"/>
    <n v="2243"/>
    <n v="0"/>
    <n v="1"/>
    <n v="0"/>
    <n v="0"/>
    <n v="0"/>
    <n v="0"/>
    <n v="1"/>
    <n v="0"/>
    <n v="0"/>
    <n v="373"/>
    <d v="2016-08-24T00:00:00"/>
    <n v="8"/>
    <s v="August"/>
    <n v="1"/>
    <s v="1948,58692,High income,120,Low spender,0.00204457166223676,0,1,21,301,11,61,4,7,11,1,8,2,4,7,0,0,0,0,0,0,0,55,50-65,2243,0,1,0,0,0,0,1,0,0,373"/>
    <m/>
    <m/>
    <m/>
    <m/>
  </r>
  <r>
    <n v="1585"/>
    <n v="65735"/>
    <s v="High income"/>
    <n v="306"/>
    <s v="Low spender"/>
    <n v="4.6550543850308055E-3"/>
    <n v="1"/>
    <n v="1"/>
    <n v="37"/>
    <n v="239"/>
    <n v="7"/>
    <n v="119"/>
    <n v="4"/>
    <n v="15"/>
    <n v="11"/>
    <n v="5"/>
    <n v="6"/>
    <n v="2"/>
    <n v="6"/>
    <n v="7"/>
    <n v="0"/>
    <x v="0"/>
    <n v="0"/>
    <n v="0"/>
    <n v="0"/>
    <n v="0"/>
    <n v="0"/>
    <n v="55"/>
    <s v="50-65"/>
    <n v="2363"/>
    <n v="0"/>
    <n v="0"/>
    <n v="0"/>
    <n v="1"/>
    <n v="0"/>
    <n v="0"/>
    <n v="0"/>
    <n v="1"/>
    <n v="0"/>
    <n v="373"/>
    <d v="2016-04-26T00:00:00"/>
    <n v="4"/>
    <s v="April"/>
    <n v="1"/>
    <s v="1585,65735,High income,306,Low spender,0.00465505438503081,1,1,37,239,7,119,4,15,11,5,6,2,6,7,0,0,0,0,0,0,0,55,50-65,2363,0,0,0,1,0,0,0,1,0,373"/>
    <m/>
    <m/>
    <m/>
    <m/>
  </r>
  <r>
    <n v="816"/>
    <n v="40794"/>
    <s v="Low income"/>
    <n v="1012"/>
    <s v="High spender"/>
    <n v="2.4807569740648135E-2"/>
    <n v="0"/>
    <n v="1"/>
    <n v="18"/>
    <n v="261"/>
    <n v="23"/>
    <n v="73"/>
    <n v="4"/>
    <n v="23"/>
    <n v="50"/>
    <n v="2"/>
    <n v="6"/>
    <n v="3"/>
    <n v="5"/>
    <n v="7"/>
    <n v="0"/>
    <x v="0"/>
    <n v="0"/>
    <n v="0"/>
    <n v="0"/>
    <n v="0"/>
    <n v="0"/>
    <n v="45"/>
    <s v="36-50"/>
    <n v="2607"/>
    <n v="0"/>
    <n v="1"/>
    <n v="0"/>
    <n v="0"/>
    <n v="0"/>
    <n v="0"/>
    <n v="1"/>
    <n v="0"/>
    <n v="0"/>
    <n v="334"/>
    <d v="2015-08-26T00:00:00"/>
    <n v="8"/>
    <s v="August"/>
    <n v="1"/>
    <s v="816,40794,Low income,1012,High spender,0.0248075697406481,0,1,18,261,23,73,4,23,50,2,6,3,5,7,0,0,0,0,0,0,0,45,36-50,2607,0,1,0,0,0,0,1,0,0,334"/>
    <m/>
    <m/>
    <m/>
    <m/>
  </r>
  <r>
    <n v="1424"/>
    <n v="43795"/>
    <s v="Low income"/>
    <n v="39"/>
    <s v="Low spender"/>
    <n v="8.9051261559538759E-4"/>
    <n v="0"/>
    <n v="1"/>
    <n v="11"/>
    <n v="314"/>
    <n v="11"/>
    <n v="53"/>
    <n v="4"/>
    <n v="3"/>
    <n v="107"/>
    <n v="3"/>
    <n v="7"/>
    <n v="3"/>
    <n v="4"/>
    <n v="7"/>
    <n v="0"/>
    <x v="0"/>
    <n v="0"/>
    <n v="1"/>
    <n v="0"/>
    <n v="0"/>
    <n v="1"/>
    <n v="52"/>
    <s v="50-65"/>
    <n v="2415"/>
    <n v="0"/>
    <n v="0"/>
    <n v="0"/>
    <n v="1"/>
    <n v="0"/>
    <n v="0"/>
    <n v="0"/>
    <n v="1"/>
    <n v="0"/>
    <n v="278"/>
    <d v="2016-03-05T00:00:00"/>
    <n v="3"/>
    <s v="March"/>
    <n v="1"/>
    <s v="1424,43795,Low income,39,Low spender,0.000890512615595388,0,1,11,314,11,53,4,3,107,3,7,3,4,7,0,0,0,1,0,0,1,52,50-65,2415,0,0,0,1,0,0,0,1,0,278"/>
    <m/>
    <m/>
    <m/>
    <m/>
  </r>
  <r>
    <n v="1401"/>
    <n v="56962"/>
    <s v="High income"/>
    <n v="34"/>
    <s v="Low spender"/>
    <n v="5.9688915417295736E-4"/>
    <n v="2"/>
    <n v="1"/>
    <n v="60"/>
    <n v="292"/>
    <n v="3"/>
    <n v="77"/>
    <n v="10"/>
    <n v="3"/>
    <n v="26"/>
    <n v="7"/>
    <n v="6"/>
    <n v="3"/>
    <n v="5"/>
    <n v="7"/>
    <n v="0"/>
    <x v="0"/>
    <n v="0"/>
    <n v="0"/>
    <n v="0"/>
    <n v="0"/>
    <n v="0"/>
    <n v="55"/>
    <s v="50-65"/>
    <n v="2420"/>
    <n v="0"/>
    <n v="1"/>
    <n v="0"/>
    <n v="0"/>
    <n v="0"/>
    <n v="0"/>
    <n v="0"/>
    <n v="1"/>
    <n v="0"/>
    <n v="359"/>
    <d v="2016-02-29T00:00:00"/>
    <n v="2"/>
    <s v="February"/>
    <n v="1"/>
    <s v="1401,56962,High income,34,Low spender,0.000596889154172957,2,1,60,292,3,77,10,3,26,7,6,3,5,7,0,0,0,0,0,0,0,55,50-65,2420,0,1,0,0,0,0,0,1,0,359"/>
    <m/>
    <m/>
    <m/>
    <m/>
  </r>
  <r>
    <n v="566"/>
    <n v="47958"/>
    <s v="Low income"/>
    <n v="75"/>
    <s v="Low spender"/>
    <n v="1.5638683848367321E-3"/>
    <n v="0"/>
    <n v="1"/>
    <n v="8"/>
    <n v="268"/>
    <n v="11"/>
    <n v="88"/>
    <n v="15"/>
    <n v="3"/>
    <n v="22"/>
    <n v="2"/>
    <n v="6"/>
    <n v="3"/>
    <n v="5"/>
    <n v="5"/>
    <n v="0"/>
    <x v="0"/>
    <n v="0"/>
    <n v="0"/>
    <n v="0"/>
    <n v="0"/>
    <n v="0"/>
    <n v="68"/>
    <s v="66+"/>
    <n v="2685"/>
    <n v="0"/>
    <n v="0"/>
    <n v="1"/>
    <n v="0"/>
    <n v="0"/>
    <n v="0"/>
    <n v="1"/>
    <n v="0"/>
    <n v="0"/>
    <n v="363"/>
    <d v="2015-06-09T00:00:00"/>
    <n v="6"/>
    <s v="June"/>
    <n v="1"/>
    <s v="566,47958,Low income,75,Low spender,0.00156386838483673,0,1,8,268,11,88,15,3,22,2,6,3,5,5,0,0,0,0,0,0,0,68,66+,2685,0,0,1,0,0,0,1,0,0,363"/>
    <m/>
    <m/>
    <m/>
    <m/>
  </r>
  <r>
    <n v="1877"/>
    <n v="73395"/>
    <s v="High income"/>
    <n v="1038"/>
    <s v="High spender"/>
    <n v="1.4142652769262212E-2"/>
    <n v="0"/>
    <n v="0"/>
    <n v="94"/>
    <n v="272"/>
    <n v="7"/>
    <n v="80"/>
    <n v="20"/>
    <n v="7"/>
    <n v="11"/>
    <n v="1"/>
    <n v="4"/>
    <n v="4"/>
    <n v="6"/>
    <n v="2"/>
    <n v="0"/>
    <x v="0"/>
    <n v="0"/>
    <n v="0"/>
    <n v="0"/>
    <n v="0"/>
    <n v="0"/>
    <n v="33"/>
    <s v="24-35"/>
    <n v="2262"/>
    <n v="0"/>
    <n v="1"/>
    <n v="0"/>
    <n v="0"/>
    <n v="0"/>
    <n v="0"/>
    <n v="0"/>
    <n v="1"/>
    <n v="0"/>
    <n v="375"/>
    <d v="2016-08-05T00:00:00"/>
    <n v="8"/>
    <s v="August"/>
    <n v="1"/>
    <s v="1877,73395,High income,1038,High spender,0.0141426527692622,0,0,94,272,7,80,20,7,11,1,4,4,6,2,0,0,0,0,0,0,0,33,24-35,2262,0,1,0,0,0,0,0,1,0,375"/>
    <m/>
    <m/>
    <m/>
    <m/>
  </r>
  <r>
    <n v="1014"/>
    <n v="57906"/>
    <s v="High income"/>
    <n v="1331"/>
    <s v="High spender"/>
    <n v="2.2985528269954755E-2"/>
    <n v="0"/>
    <n v="1"/>
    <n v="29"/>
    <n v="243"/>
    <n v="11"/>
    <n v="119"/>
    <n v="10"/>
    <n v="3"/>
    <n v="15"/>
    <n v="3"/>
    <n v="4"/>
    <n v="2"/>
    <n v="8"/>
    <n v="4"/>
    <n v="0"/>
    <x v="0"/>
    <n v="0"/>
    <n v="0"/>
    <n v="0"/>
    <n v="0"/>
    <n v="0"/>
    <n v="47"/>
    <s v="36-50"/>
    <n v="2542"/>
    <n v="0"/>
    <n v="0"/>
    <n v="0"/>
    <n v="1"/>
    <n v="0"/>
    <n v="0"/>
    <n v="0"/>
    <n v="0"/>
    <n v="1"/>
    <n v="371"/>
    <d v="2015-10-30T00:00:00"/>
    <n v="10"/>
    <s v="October"/>
    <n v="1"/>
    <s v="1014,57906,High income,1331,High spender,0.0229855282699548,0,1,29,243,11,119,10,3,15,3,4,2,8,4,0,0,0,0,0,0,0,47,36-50,2542,0,0,0,1,0,0,0,0,1,371"/>
    <m/>
    <m/>
    <m/>
    <m/>
  </r>
  <r>
    <n v="772"/>
    <n v="43456"/>
    <s v="Low income"/>
    <n v="965"/>
    <s v="High spender"/>
    <n v="2.2206369661266569E-2"/>
    <n v="0"/>
    <n v="1"/>
    <n v="0"/>
    <n v="275"/>
    <n v="11"/>
    <n v="68"/>
    <n v="25"/>
    <n v="7"/>
    <n v="7"/>
    <n v="3"/>
    <n v="5"/>
    <n v="1"/>
    <n v="8"/>
    <n v="5"/>
    <n v="0"/>
    <x v="0"/>
    <n v="0"/>
    <n v="0"/>
    <n v="0"/>
    <n v="0"/>
    <n v="0"/>
    <n v="54"/>
    <s v="50-65"/>
    <n v="2619"/>
    <n v="0"/>
    <n v="0"/>
    <n v="1"/>
    <n v="0"/>
    <n v="0"/>
    <n v="0"/>
    <n v="0"/>
    <n v="1"/>
    <n v="0"/>
    <n v="379"/>
    <d v="2015-08-14T00:00:00"/>
    <n v="8"/>
    <s v="August"/>
    <n v="1"/>
    <s v="772,43456,Low income,965,High spender,0.0222063696612666,0,1,0,275,11,68,25,7,7,3,5,1,8,5,0,0,0,0,0,0,0,54,50-65,2619,0,0,1,0,0,0,0,1,0,379"/>
    <m/>
    <m/>
    <m/>
    <m/>
  </r>
  <r>
    <n v="58"/>
    <n v="42014"/>
    <s v="Low income"/>
    <n v="62"/>
    <s v="Low spender"/>
    <n v="1.4756985766649212E-3"/>
    <n v="1"/>
    <n v="0"/>
    <n v="56"/>
    <n v="244"/>
    <n v="15"/>
    <n v="108"/>
    <n v="4"/>
    <n v="15"/>
    <n v="50"/>
    <n v="6"/>
    <n v="7"/>
    <n v="1"/>
    <n v="6"/>
    <n v="8"/>
    <n v="0"/>
    <x v="0"/>
    <n v="0"/>
    <n v="0"/>
    <n v="0"/>
    <n v="0"/>
    <n v="1"/>
    <n v="43"/>
    <s v="36-50"/>
    <n v="2840"/>
    <n v="0"/>
    <n v="1"/>
    <n v="0"/>
    <n v="0"/>
    <n v="0"/>
    <n v="0"/>
    <n v="1"/>
    <n v="0"/>
    <n v="0"/>
    <n v="336"/>
    <d v="2015-01-05T00:00:00"/>
    <n v="1"/>
    <s v="January"/>
    <n v="1"/>
    <s v="58,42014,Low income,62,Low spender,0.00147569857666492,1,0,56,244,15,108,4,15,50,6,7,1,6,8,0,0,0,0,0,0,1,43,36-50,2840,0,1,0,0,0,0,1,0,0,336"/>
    <m/>
    <m/>
    <m/>
    <m/>
  </r>
  <r>
    <n v="1392"/>
    <n v="46681"/>
    <s v="Low income"/>
    <n v="774"/>
    <s v="High spender"/>
    <n v="1.6580621666202524E-2"/>
    <n v="0"/>
    <n v="2"/>
    <n v="52"/>
    <n v="269"/>
    <n v="15"/>
    <n v="69"/>
    <n v="15"/>
    <n v="19"/>
    <n v="38"/>
    <n v="2"/>
    <n v="4"/>
    <n v="6"/>
    <n v="4"/>
    <n v="5"/>
    <n v="0"/>
    <x v="0"/>
    <n v="0"/>
    <n v="0"/>
    <n v="0"/>
    <n v="0"/>
    <n v="0"/>
    <n v="72"/>
    <s v="66+"/>
    <n v="2423"/>
    <n v="0"/>
    <n v="0"/>
    <n v="0"/>
    <n v="1"/>
    <n v="0"/>
    <n v="0"/>
    <n v="0"/>
    <n v="0"/>
    <n v="1"/>
    <n v="349"/>
    <d v="2016-02-26T00:00:00"/>
    <n v="2"/>
    <s v="February"/>
    <n v="1"/>
    <s v="1392,46681,Low income,774,High spender,0.0165806216662025,0,2,52,269,15,69,15,19,38,2,4,6,4,5,0,0,0,0,0,0,0,72,66+,2423,0,0,0,1,0,0,0,0,1,349"/>
    <m/>
    <m/>
    <m/>
    <m/>
  </r>
  <r>
    <n v="663"/>
    <n v="71488"/>
    <s v="High income"/>
    <n v="303"/>
    <s v="Low spender"/>
    <n v="4.2384735899731419E-3"/>
    <n v="0"/>
    <n v="0"/>
    <n v="87"/>
    <n v="162"/>
    <n v="33"/>
    <n v="124"/>
    <n v="40"/>
    <n v="28"/>
    <n v="172"/>
    <n v="2"/>
    <n v="3"/>
    <n v="4"/>
    <n v="7"/>
    <n v="1"/>
    <n v="0"/>
    <x v="0"/>
    <n v="0"/>
    <n v="0"/>
    <n v="0"/>
    <n v="0"/>
    <n v="0"/>
    <n v="55"/>
    <s v="50-65"/>
    <n v="2655"/>
    <n v="0"/>
    <n v="0"/>
    <n v="0"/>
    <n v="1"/>
    <n v="0"/>
    <n v="1"/>
    <n v="0"/>
    <n v="0"/>
    <n v="0"/>
    <n v="215"/>
    <d v="2015-07-09T00:00:00"/>
    <n v="7"/>
    <s v="July"/>
    <n v="1"/>
    <s v="663,71488,High income,303,Low spender,0.00423847358997314,0,0,87,162,33,124,40,28,172,2,3,4,7,1,0,0,0,0,0,0,0,55,50-65,2655,0,0,0,1,0,1,0,0,0,215"/>
    <m/>
    <m/>
    <m/>
    <m/>
  </r>
  <r>
    <n v="308"/>
    <n v="41124"/>
    <s v="Low income"/>
    <n v="297"/>
    <s v="Low spender"/>
    <n v="7.2220601108841549E-3"/>
    <n v="1"/>
    <n v="0"/>
    <n v="41"/>
    <n v="281"/>
    <n v="7"/>
    <n v="84"/>
    <n v="15"/>
    <n v="0"/>
    <n v="119"/>
    <n v="7"/>
    <n v="7"/>
    <n v="3"/>
    <n v="4"/>
    <n v="8"/>
    <n v="0"/>
    <x v="0"/>
    <n v="0"/>
    <n v="0"/>
    <n v="0"/>
    <n v="0"/>
    <n v="0"/>
    <n v="43"/>
    <s v="36-50"/>
    <n v="2765"/>
    <n v="0"/>
    <n v="1"/>
    <n v="0"/>
    <n v="0"/>
    <n v="0"/>
    <n v="0"/>
    <n v="1"/>
    <n v="0"/>
    <n v="0"/>
    <n v="268"/>
    <d v="2015-03-21T00:00:00"/>
    <n v="3"/>
    <s v="March"/>
    <n v="1"/>
    <s v="308,41124,Low income,297,Low spender,0.00722206011088415,1,0,41,281,7,84,15,0,119,7,7,3,4,8,0,0,0,0,0,0,0,43,36-50,2765,0,1,0,0,0,0,1,0,0,268"/>
    <m/>
    <m/>
    <m/>
    <m/>
  </r>
  <r>
    <n v="630"/>
    <n v="53201"/>
    <s v="High income"/>
    <n v="27"/>
    <s v="Low spender"/>
    <n v="5.0750925734478671E-4"/>
    <n v="1"/>
    <n v="1"/>
    <n v="49"/>
    <n v="280"/>
    <n v="7"/>
    <n v="81"/>
    <n v="20"/>
    <n v="0"/>
    <n v="27"/>
    <n v="8"/>
    <n v="6"/>
    <n v="3"/>
    <n v="5"/>
    <n v="7"/>
    <n v="0"/>
    <x v="0"/>
    <n v="0"/>
    <n v="0"/>
    <n v="0"/>
    <n v="0"/>
    <n v="0"/>
    <n v="45"/>
    <s v="36-50"/>
    <n v="2661"/>
    <n v="0"/>
    <n v="0"/>
    <n v="1"/>
    <n v="0"/>
    <n v="0"/>
    <n v="0"/>
    <n v="1"/>
    <n v="0"/>
    <n v="0"/>
    <n v="361"/>
    <d v="2015-07-03T00:00:00"/>
    <n v="7"/>
    <s v="July"/>
    <n v="1"/>
    <s v="630,53201,High income,27,Low spender,0.000507509257344787,1,1,49,280,7,81,20,0,27,8,6,3,5,7,0,0,0,0,0,0,0,45,36-50,2661,0,0,1,0,0,0,1,0,0,361"/>
    <m/>
    <m/>
    <m/>
    <m/>
  </r>
  <r>
    <n v="1652"/>
    <n v="56243"/>
    <s v="High income"/>
    <n v="25"/>
    <s v="Low spender"/>
    <n v="4.4449975997012963E-4"/>
    <n v="1"/>
    <n v="2"/>
    <n v="26"/>
    <n v="347"/>
    <n v="0"/>
    <n v="35"/>
    <n v="4"/>
    <n v="3"/>
    <n v="7"/>
    <n v="6"/>
    <n v="4"/>
    <n v="2"/>
    <n v="8"/>
    <n v="5"/>
    <n v="0"/>
    <x v="0"/>
    <n v="0"/>
    <n v="0"/>
    <n v="0"/>
    <n v="0"/>
    <n v="0"/>
    <n v="45"/>
    <s v="36-50"/>
    <n v="2340"/>
    <n v="0"/>
    <n v="0"/>
    <n v="1"/>
    <n v="0"/>
    <n v="0"/>
    <n v="0"/>
    <n v="1"/>
    <n v="0"/>
    <n v="0"/>
    <n v="382"/>
    <d v="2016-05-19T00:00:00"/>
    <n v="5"/>
    <s v="May"/>
    <n v="1"/>
    <s v="1652,56243,High income,25,Low spender,0.00044449975997013,1,2,26,347,0,35,4,3,7,6,4,2,8,5,0,0,0,0,0,0,0,45,36-50,2340,0,0,1,0,0,0,1,0,0,382"/>
    <m/>
    <m/>
    <m/>
    <m/>
  </r>
  <r>
    <n v="1503"/>
    <n v="47025"/>
    <s v="Low income"/>
    <n v="259"/>
    <s v="Low spender"/>
    <n v="5.5077086656034023E-3"/>
    <n v="0"/>
    <n v="1"/>
    <n v="52"/>
    <n v="254"/>
    <n v="7"/>
    <n v="108"/>
    <n v="20"/>
    <n v="0"/>
    <n v="26"/>
    <n v="3"/>
    <n v="6"/>
    <n v="3"/>
    <n v="5"/>
    <n v="6"/>
    <n v="0"/>
    <x v="0"/>
    <n v="0"/>
    <n v="0"/>
    <n v="0"/>
    <n v="0"/>
    <n v="0"/>
    <n v="44"/>
    <s v="36-50"/>
    <n v="2393"/>
    <n v="0"/>
    <n v="0"/>
    <n v="1"/>
    <n v="0"/>
    <n v="0"/>
    <n v="0"/>
    <n v="1"/>
    <n v="0"/>
    <n v="0"/>
    <n v="363"/>
    <d v="2016-03-27T00:00:00"/>
    <n v="3"/>
    <s v="March"/>
    <n v="1"/>
    <s v="1503,47025,Low income,259,Low spender,0.0055077086656034,0,1,52,254,7,108,20,0,26,3,6,3,5,6,0,0,0,0,0,0,0,44,36-50,2393,0,0,1,0,0,0,1,0,0,363"/>
    <m/>
    <m/>
    <m/>
    <m/>
  </r>
  <r>
    <n v="1265"/>
    <n v="53367"/>
    <s v="High income"/>
    <n v="69"/>
    <s v="Low spender"/>
    <n v="1.2929338355163304E-3"/>
    <n v="1"/>
    <n v="1"/>
    <n v="2"/>
    <n v="229"/>
    <n v="7"/>
    <n v="140"/>
    <n v="10"/>
    <n v="3"/>
    <n v="11"/>
    <n v="7"/>
    <n v="5"/>
    <n v="1"/>
    <n v="8"/>
    <n v="7"/>
    <n v="0"/>
    <x v="0"/>
    <n v="0"/>
    <n v="0"/>
    <n v="0"/>
    <n v="0"/>
    <n v="1"/>
    <n v="46"/>
    <s v="36-50"/>
    <n v="2461"/>
    <n v="1"/>
    <n v="0"/>
    <n v="0"/>
    <n v="0"/>
    <n v="0"/>
    <n v="0"/>
    <n v="0"/>
    <n v="1"/>
    <n v="0"/>
    <n v="378"/>
    <d v="2016-01-19T00:00:00"/>
    <n v="1"/>
    <s v="January"/>
    <n v="1"/>
    <s v="1265,53367,High income,69,Low spender,0.00129293383551633,1,1,2,229,7,140,10,3,11,7,5,1,8,7,0,0,0,0,0,0,1,46,36-50,2461,1,0,0,0,0,0,0,1,0,378"/>
    <m/>
    <m/>
    <m/>
    <m/>
  </r>
  <r>
    <n v="1175"/>
    <n v="38508"/>
    <s v="Low income"/>
    <n v="20"/>
    <s v="Low spender"/>
    <n v="5.1937259790173467E-4"/>
    <n v="1"/>
    <n v="0"/>
    <n v="95"/>
    <n v="120"/>
    <n v="19"/>
    <n v="206"/>
    <n v="25"/>
    <n v="19"/>
    <n v="54"/>
    <n v="6"/>
    <n v="7"/>
    <n v="2"/>
    <n v="5"/>
    <n v="8"/>
    <n v="0"/>
    <x v="0"/>
    <n v="0"/>
    <n v="0"/>
    <n v="0"/>
    <n v="0"/>
    <n v="0"/>
    <n v="34"/>
    <s v="24-35"/>
    <n v="2490"/>
    <n v="0"/>
    <n v="1"/>
    <n v="0"/>
    <n v="0"/>
    <n v="0"/>
    <n v="0"/>
    <n v="1"/>
    <n v="0"/>
    <n v="0"/>
    <n v="335"/>
    <d v="2015-12-21T00:00:00"/>
    <n v="12"/>
    <s v="December"/>
    <n v="1"/>
    <s v="1175,38508,Low income,20,Low spender,0.000519372597901735,1,0,95,120,19,206,25,19,54,6,7,2,5,8,0,0,0,0,0,0,0,34,24-35,2490,0,1,0,0,0,0,1,0,0,335"/>
    <m/>
    <m/>
    <m/>
    <m/>
  </r>
  <r>
    <n v="1108"/>
    <n v="54456"/>
    <s v="High income"/>
    <n v="432"/>
    <s v="Low spender"/>
    <n v="7.9330101366240635E-3"/>
    <n v="0"/>
    <n v="1"/>
    <n v="23"/>
    <n v="352"/>
    <n v="0"/>
    <n v="27"/>
    <n v="10"/>
    <n v="0"/>
    <n v="15"/>
    <n v="3"/>
    <n v="6"/>
    <n v="1"/>
    <n v="7"/>
    <n v="6"/>
    <n v="0"/>
    <x v="0"/>
    <n v="0"/>
    <n v="0"/>
    <n v="0"/>
    <n v="0"/>
    <n v="0"/>
    <n v="59"/>
    <s v="50-65"/>
    <n v="2512"/>
    <n v="0"/>
    <n v="1"/>
    <n v="0"/>
    <n v="0"/>
    <n v="0"/>
    <n v="0"/>
    <n v="0"/>
    <n v="0"/>
    <n v="1"/>
    <n v="374"/>
    <d v="2015-11-29T00:00:00"/>
    <n v="11"/>
    <s v="November"/>
    <n v="1"/>
    <s v="1108,54456,High income,432,Low spender,0.00793301013662406,0,1,23,352,0,27,10,0,15,3,6,1,7,6,0,0,0,0,0,0,0,59,50-65,2512,0,1,0,0,0,0,0,0,1,374"/>
    <m/>
    <m/>
    <m/>
    <m/>
  </r>
  <r>
    <n v="1851"/>
    <n v="60432"/>
    <s v="High income"/>
    <n v="395"/>
    <s v="Low spender"/>
    <n v="6.5362721736828173E-3"/>
    <n v="0"/>
    <n v="1"/>
    <n v="61"/>
    <n v="365"/>
    <n v="3"/>
    <n v="15"/>
    <n v="4"/>
    <n v="3"/>
    <n v="11"/>
    <n v="5"/>
    <n v="7"/>
    <n v="2"/>
    <n v="5"/>
    <n v="6"/>
    <n v="0"/>
    <x v="0"/>
    <n v="0"/>
    <n v="0"/>
    <n v="0"/>
    <n v="0"/>
    <n v="0"/>
    <n v="47"/>
    <s v="36-50"/>
    <n v="2271"/>
    <n v="0"/>
    <n v="1"/>
    <n v="0"/>
    <n v="0"/>
    <n v="0"/>
    <n v="0"/>
    <n v="0"/>
    <n v="1"/>
    <n v="0"/>
    <n v="379"/>
    <d v="2016-07-27T00:00:00"/>
    <n v="7"/>
    <s v="July"/>
    <n v="1"/>
    <s v="1851,60432,High income,395,Low spender,0.00653627217368282,0,1,61,365,3,15,4,3,11,5,7,2,5,6,0,0,0,0,0,0,0,47,36-50,2271,0,1,0,0,0,0,0,1,0,379"/>
    <m/>
    <m/>
    <m/>
    <m/>
  </r>
  <r>
    <n v="556"/>
    <n v="32644"/>
    <s v="Low income"/>
    <n v="491"/>
    <s v="Low spender"/>
    <n v="1.5041048891067272E-2"/>
    <n v="1"/>
    <n v="0"/>
    <n v="38"/>
    <n v="239"/>
    <n v="3"/>
    <n v="141"/>
    <n v="0"/>
    <n v="7"/>
    <n v="23"/>
    <n v="4"/>
    <n v="7"/>
    <n v="1"/>
    <n v="6"/>
    <n v="8"/>
    <n v="0"/>
    <x v="0"/>
    <n v="1"/>
    <n v="0"/>
    <n v="0"/>
    <n v="0"/>
    <n v="0"/>
    <n v="47"/>
    <s v="36-50"/>
    <n v="2688"/>
    <n v="0"/>
    <n v="1"/>
    <n v="0"/>
    <n v="0"/>
    <n v="0"/>
    <n v="0"/>
    <n v="0"/>
    <n v="0"/>
    <n v="1"/>
    <n v="367"/>
    <d v="2015-06-06T00:00:00"/>
    <n v="6"/>
    <s v="June"/>
    <n v="1"/>
    <s v="556,32644,Low income,491,Low spender,0.0150410488910673,1,0,38,239,3,141,0,7,23,4,7,1,6,8,0,0,1,0,0,0,0,47,36-50,2688,0,1,0,0,0,0,0,0,1,367"/>
    <m/>
    <m/>
    <m/>
    <m/>
  </r>
  <r>
    <n v="1682"/>
    <n v="66726"/>
    <s v="High income"/>
    <n v="389"/>
    <s v="Low spender"/>
    <n v="5.8298114677936639E-3"/>
    <n v="1"/>
    <n v="1"/>
    <n v="61"/>
    <n v="349"/>
    <n v="7"/>
    <n v="35"/>
    <n v="0"/>
    <n v="0"/>
    <n v="47"/>
    <n v="3"/>
    <n v="8"/>
    <n v="2"/>
    <n v="4"/>
    <n v="7"/>
    <n v="0"/>
    <x v="0"/>
    <n v="0"/>
    <n v="1"/>
    <n v="0"/>
    <n v="0"/>
    <n v="0"/>
    <n v="63"/>
    <s v="50-65"/>
    <n v="2327"/>
    <n v="0"/>
    <n v="1"/>
    <n v="0"/>
    <n v="0"/>
    <n v="0"/>
    <n v="0"/>
    <n v="0"/>
    <n v="1"/>
    <n v="0"/>
    <n v="344"/>
    <d v="2016-06-01T00:00:00"/>
    <n v="6"/>
    <s v="June"/>
    <n v="1"/>
    <s v="1682,66726,High income,389,Low spender,0.00582981146779366,1,1,61,349,7,35,0,0,47,3,8,2,4,7,0,0,0,1,0,0,0,63,50-65,2327,0,1,0,0,0,0,0,1,0,344"/>
    <m/>
    <m/>
    <m/>
    <m/>
  </r>
  <r>
    <n v="1969"/>
    <n v="58116"/>
    <s v="High income"/>
    <n v="19"/>
    <s v="Low spender"/>
    <n v="3.2693234221212744E-4"/>
    <n v="0"/>
    <n v="1"/>
    <n v="38"/>
    <n v="228"/>
    <n v="19"/>
    <n v="130"/>
    <n v="4"/>
    <n v="11"/>
    <n v="51"/>
    <n v="2"/>
    <n v="3"/>
    <n v="3"/>
    <n v="8"/>
    <n v="2"/>
    <n v="0"/>
    <x v="0"/>
    <n v="0"/>
    <n v="0"/>
    <n v="0"/>
    <n v="0"/>
    <n v="0"/>
    <n v="64"/>
    <s v="50-65"/>
    <n v="2236"/>
    <n v="0"/>
    <n v="1"/>
    <n v="0"/>
    <n v="0"/>
    <n v="0"/>
    <n v="0"/>
    <n v="1"/>
    <n v="0"/>
    <n v="0"/>
    <n v="341"/>
    <d v="2016-08-31T00:00:00"/>
    <n v="8"/>
    <s v="August"/>
    <n v="1"/>
    <s v="1969,58116,High income,19,Low spender,0.000326932342212127,0,1,38,228,19,130,4,11,51,2,3,3,8,2,0,0,0,0,0,0,0,64,50-65,2236,0,1,0,0,0,0,1,0,0,341"/>
    <m/>
    <m/>
    <m/>
    <m/>
  </r>
  <r>
    <n v="1511"/>
    <n v="57744"/>
    <s v="High income"/>
    <n v="47"/>
    <s v="Low spender"/>
    <n v="8.1393737877528396E-4"/>
    <n v="0"/>
    <n v="1"/>
    <n v="91"/>
    <n v="350"/>
    <n v="3"/>
    <n v="39"/>
    <n v="0"/>
    <n v="0"/>
    <n v="19"/>
    <n v="2"/>
    <n v="9"/>
    <n v="1"/>
    <n v="4"/>
    <n v="8"/>
    <n v="0"/>
    <x v="0"/>
    <n v="0"/>
    <n v="0"/>
    <n v="0"/>
    <n v="0"/>
    <n v="0"/>
    <n v="66"/>
    <s v="66+"/>
    <n v="2388"/>
    <n v="0"/>
    <n v="1"/>
    <n v="0"/>
    <n v="0"/>
    <n v="0"/>
    <n v="0"/>
    <n v="0"/>
    <n v="0"/>
    <n v="1"/>
    <n v="373"/>
    <d v="2016-04-01T00:00:00"/>
    <n v="4"/>
    <s v="April"/>
    <n v="1"/>
    <s v="1511,57744,High income,47,Low spender,0.000813937378775284,0,1,91,350,3,39,0,0,19,2,9,1,4,8,0,0,0,0,0,0,0,66,66+,2388,0,1,0,0,0,0,0,0,1,373"/>
    <m/>
    <m/>
    <m/>
    <m/>
  </r>
  <r>
    <n v="968"/>
    <n v="62058"/>
    <s v="High income"/>
    <n v="279"/>
    <s v="Low spender"/>
    <n v="4.4957942569854008E-3"/>
    <n v="0"/>
    <n v="1"/>
    <n v="52"/>
    <n v="301"/>
    <n v="7"/>
    <n v="74"/>
    <n v="10"/>
    <n v="0"/>
    <n v="58"/>
    <n v="4"/>
    <n v="6"/>
    <n v="1"/>
    <n v="7"/>
    <n v="6"/>
    <n v="0"/>
    <x v="0"/>
    <n v="0"/>
    <n v="0"/>
    <n v="0"/>
    <n v="0"/>
    <n v="0"/>
    <n v="64"/>
    <s v="50-65"/>
    <n v="2558"/>
    <n v="0"/>
    <n v="1"/>
    <n v="0"/>
    <n v="0"/>
    <n v="0"/>
    <n v="0"/>
    <n v="0"/>
    <n v="1"/>
    <n v="0"/>
    <n v="334"/>
    <d v="2015-10-14T00:00:00"/>
    <n v="10"/>
    <s v="October"/>
    <n v="1"/>
    <s v="968,62058,High income,279,Low spender,0.0044957942569854,0,1,52,301,7,74,10,0,58,4,6,1,7,6,0,0,0,0,0,0,0,64,50-65,2558,0,1,0,0,0,0,0,1,0,334"/>
    <m/>
    <m/>
    <m/>
    <m/>
  </r>
  <r>
    <n v="1928"/>
    <n v="41443"/>
    <s v="Low income"/>
    <n v="59"/>
    <s v="Low spender"/>
    <n v="1.4236421108510485E-3"/>
    <n v="1"/>
    <n v="0"/>
    <n v="79"/>
    <n v="171"/>
    <n v="7"/>
    <n v="171"/>
    <n v="25"/>
    <n v="19"/>
    <n v="89"/>
    <n v="6"/>
    <n v="8"/>
    <n v="1"/>
    <n v="5"/>
    <n v="8"/>
    <n v="0"/>
    <x v="0"/>
    <n v="0"/>
    <n v="0"/>
    <n v="0"/>
    <n v="0"/>
    <n v="0"/>
    <n v="43"/>
    <s v="36-50"/>
    <n v="2248"/>
    <n v="0"/>
    <n v="1"/>
    <n v="0"/>
    <n v="0"/>
    <n v="0"/>
    <n v="0"/>
    <n v="1"/>
    <n v="0"/>
    <n v="0"/>
    <n v="304"/>
    <d v="2016-08-19T00:00:00"/>
    <n v="8"/>
    <s v="August"/>
    <n v="1"/>
    <s v="1928,41443,Low income,59,Low spender,0.00142364211085105,1,0,79,171,7,171,25,19,89,6,8,1,5,8,0,0,0,0,0,0,0,43,36-50,2248,0,1,0,0,0,0,1,0,0,304"/>
    <m/>
    <m/>
    <m/>
    <m/>
  </r>
  <r>
    <n v="1624"/>
    <n v="55707"/>
    <s v="High income"/>
    <n v="495"/>
    <s v="Low spender"/>
    <n v="8.8857773708869627E-3"/>
    <n v="0"/>
    <n v="1"/>
    <n v="91"/>
    <n v="208"/>
    <n v="7"/>
    <n v="82"/>
    <n v="30"/>
    <n v="66"/>
    <n v="35"/>
    <n v="2"/>
    <n v="3"/>
    <n v="2"/>
    <n v="9"/>
    <n v="3"/>
    <n v="0"/>
    <x v="0"/>
    <n v="0"/>
    <n v="0"/>
    <n v="0"/>
    <n v="0"/>
    <n v="0"/>
    <n v="67"/>
    <s v="66+"/>
    <n v="2348"/>
    <n v="0"/>
    <n v="1"/>
    <n v="0"/>
    <n v="0"/>
    <n v="0"/>
    <n v="0"/>
    <n v="0"/>
    <n v="0"/>
    <n v="1"/>
    <n v="358"/>
    <d v="2016-05-11T00:00:00"/>
    <n v="5"/>
    <s v="May"/>
    <n v="1"/>
    <s v="1624,55707,High income,495,Low spender,0.00888577737088696,0,1,91,208,7,82,30,66,35,2,3,2,9,3,0,0,0,0,0,0,0,67,66+,2348,0,1,0,0,0,0,0,0,1,358"/>
    <m/>
    <m/>
    <m/>
    <m/>
  </r>
  <r>
    <n v="1531"/>
    <n v="62551"/>
    <s v="High income"/>
    <n v="61"/>
    <s v="Low spender"/>
    <n v="9.7520423334559005E-4"/>
    <n v="0"/>
    <n v="0"/>
    <n v="27"/>
    <n v="125"/>
    <n v="16"/>
    <n v="98"/>
    <n v="134"/>
    <n v="21"/>
    <n v="27"/>
    <n v="1"/>
    <n v="6"/>
    <n v="7"/>
    <n v="4"/>
    <n v="3"/>
    <n v="0"/>
    <x v="0"/>
    <n v="1"/>
    <n v="0"/>
    <n v="0"/>
    <n v="0"/>
    <n v="0"/>
    <n v="67"/>
    <s v="66+"/>
    <n v="2382"/>
    <n v="1"/>
    <n v="0"/>
    <n v="0"/>
    <n v="0"/>
    <n v="0"/>
    <n v="0"/>
    <n v="1"/>
    <n v="0"/>
    <n v="0"/>
    <n v="367"/>
    <d v="2016-04-07T00:00:00"/>
    <n v="4"/>
    <s v="April"/>
    <n v="1"/>
    <s v="1531,62551,High income,61,Low spender,0.00097520423334559,0,0,27,125,16,98,134,21,27,1,6,7,4,3,0,0,1,0,0,0,0,67,66+,2382,1,0,0,0,0,0,1,0,0,367"/>
    <m/>
    <m/>
    <m/>
    <m/>
  </r>
  <r>
    <n v="1147"/>
    <n v="45736"/>
    <s v="Low income"/>
    <n v="273"/>
    <s v="Low spender"/>
    <n v="5.9690397061395841E-3"/>
    <n v="0"/>
    <n v="1"/>
    <n v="92"/>
    <n v="188"/>
    <n v="3"/>
    <n v="180"/>
    <n v="20"/>
    <n v="3"/>
    <n v="43"/>
    <n v="5"/>
    <n v="7"/>
    <n v="1"/>
    <n v="6"/>
    <n v="7"/>
    <n v="0"/>
    <x v="0"/>
    <n v="0"/>
    <n v="0"/>
    <n v="0"/>
    <n v="0"/>
    <n v="0"/>
    <n v="66"/>
    <s v="66+"/>
    <n v="2499"/>
    <n v="0"/>
    <n v="1"/>
    <n v="0"/>
    <n v="0"/>
    <n v="0"/>
    <n v="0"/>
    <n v="0"/>
    <n v="1"/>
    <n v="0"/>
    <n v="351"/>
    <d v="2015-12-12T00:00:00"/>
    <n v="12"/>
    <s v="December"/>
    <n v="1"/>
    <s v="1147,45736,Low income,273,Low spender,0.00596903970613958,0,1,92,188,3,180,20,3,43,5,7,1,6,7,0,0,0,0,0,0,0,66,66+,2499,0,1,0,0,0,0,0,1,0,351"/>
    <m/>
    <m/>
    <m/>
    <m/>
  </r>
  <r>
    <n v="849"/>
    <n v="37292"/>
    <s v="Low income"/>
    <n v="13"/>
    <s v="Low spender"/>
    <n v="3.4860023597554435E-4"/>
    <n v="1"/>
    <n v="0"/>
    <n v="32"/>
    <n v="275"/>
    <n v="0"/>
    <n v="86"/>
    <n v="10"/>
    <n v="23"/>
    <n v="66"/>
    <n v="5"/>
    <n v="6"/>
    <n v="3"/>
    <n v="5"/>
    <n v="8"/>
    <n v="0"/>
    <x v="0"/>
    <n v="0"/>
    <n v="0"/>
    <n v="0"/>
    <n v="0"/>
    <n v="0"/>
    <n v="37"/>
    <s v="36-50"/>
    <n v="2596"/>
    <n v="0"/>
    <n v="0"/>
    <n v="0"/>
    <n v="1"/>
    <n v="0"/>
    <n v="0"/>
    <n v="1"/>
    <n v="0"/>
    <n v="0"/>
    <n v="328"/>
    <d v="2015-09-06T00:00:00"/>
    <n v="9"/>
    <s v="September"/>
    <n v="1"/>
    <s v="849,37292,Low income,13,Low spender,0.000348600235975544,1,0,32,275,0,86,10,23,66,5,6,3,5,8,0,0,0,0,0,0,0,37,36-50,2596,0,0,0,1,0,0,1,0,0,328"/>
    <m/>
    <m/>
    <m/>
    <m/>
  </r>
  <r>
    <n v="756"/>
    <n v="37070"/>
    <s v="Low income"/>
    <n v="89"/>
    <s v="Low spender"/>
    <n v="2.4008632317237657E-3"/>
    <n v="1"/>
    <n v="1"/>
    <n v="30"/>
    <n v="231"/>
    <n v="7"/>
    <n v="137"/>
    <n v="4"/>
    <n v="15"/>
    <n v="39"/>
    <n v="9"/>
    <n v="5"/>
    <n v="1"/>
    <n v="8"/>
    <n v="7"/>
    <n v="0"/>
    <x v="0"/>
    <n v="0"/>
    <n v="0"/>
    <n v="0"/>
    <n v="0"/>
    <n v="1"/>
    <n v="54"/>
    <s v="50-65"/>
    <n v="2625"/>
    <n v="0"/>
    <n v="0"/>
    <n v="1"/>
    <n v="0"/>
    <n v="0"/>
    <n v="0"/>
    <n v="1"/>
    <n v="0"/>
    <n v="0"/>
    <n v="355"/>
    <d v="2015-08-08T00:00:00"/>
    <n v="8"/>
    <s v="August"/>
    <n v="1"/>
    <s v="756,37070,Low income,89,Low spender,0.00240086323172377,1,1,30,231,7,137,4,15,39,9,5,1,8,7,0,0,0,0,0,0,1,54,50-65,2625,0,0,1,0,0,0,1,0,0,355"/>
    <m/>
    <m/>
    <m/>
    <m/>
  </r>
  <r>
    <n v="285"/>
    <n v="51369"/>
    <s v="Low income"/>
    <n v="265"/>
    <s v="Low spender"/>
    <n v="5.1587533337226731E-3"/>
    <n v="0"/>
    <n v="1"/>
    <n v="84"/>
    <n v="297"/>
    <n v="7"/>
    <n v="79"/>
    <n v="0"/>
    <n v="11"/>
    <n v="182"/>
    <n v="2"/>
    <n v="8"/>
    <n v="2"/>
    <n v="4"/>
    <n v="8"/>
    <n v="0"/>
    <x v="0"/>
    <n v="0"/>
    <n v="0"/>
    <n v="0"/>
    <n v="0"/>
    <n v="0"/>
    <n v="44"/>
    <s v="36-50"/>
    <n v="2771"/>
    <n v="0"/>
    <n v="0"/>
    <n v="0"/>
    <n v="1"/>
    <n v="0"/>
    <n v="0"/>
    <n v="1"/>
    <n v="0"/>
    <n v="0"/>
    <n v="212"/>
    <d v="2015-03-15T00:00:00"/>
    <n v="3"/>
    <s v="March"/>
    <n v="1"/>
    <s v="285,51369,Low income,265,Low spender,0.00515875333372267,0,1,84,297,7,79,0,11,182,2,8,2,4,8,0,0,0,0,0,0,0,44,36-50,2771,0,0,0,1,0,0,1,0,0,212"/>
    <m/>
    <m/>
    <m/>
    <m/>
  </r>
  <r>
    <n v="1984"/>
    <n v="59412"/>
    <s v="High income"/>
    <n v="229"/>
    <s v="Low spender"/>
    <n v="3.8544401804349289E-3"/>
    <n v="0"/>
    <n v="0"/>
    <n v="56"/>
    <n v="90"/>
    <n v="67"/>
    <n v="165"/>
    <n v="30"/>
    <n v="43"/>
    <n v="11"/>
    <n v="1"/>
    <n v="4"/>
    <n v="2"/>
    <n v="8"/>
    <n v="3"/>
    <n v="0"/>
    <x v="0"/>
    <n v="0"/>
    <n v="0"/>
    <n v="0"/>
    <n v="0"/>
    <n v="0"/>
    <n v="69"/>
    <s v="66+"/>
    <n v="2230"/>
    <n v="0"/>
    <n v="1"/>
    <n v="0"/>
    <n v="0"/>
    <n v="0"/>
    <n v="0"/>
    <n v="0"/>
    <n v="1"/>
    <n v="0"/>
    <n v="384"/>
    <d v="2016-09-06T00:00:00"/>
    <n v="9"/>
    <s v="September"/>
    <n v="1"/>
    <s v="1984,59412,High income,229,Low spender,0.00385444018043493,0,0,56,90,67,165,30,43,11,1,4,2,8,3,0,0,0,0,0,0,0,69,66+,2230,0,1,0,0,0,0,0,1,0,384"/>
    <m/>
    <m/>
    <m/>
    <m/>
  </r>
  <r>
    <n v="1821"/>
    <n v="65640"/>
    <s v="High income"/>
    <n v="43"/>
    <s v="Low spender"/>
    <n v="6.550883607556368E-4"/>
    <n v="0"/>
    <n v="1"/>
    <n v="74"/>
    <n v="204"/>
    <n v="7"/>
    <n v="149"/>
    <n v="20"/>
    <n v="15"/>
    <n v="66"/>
    <n v="1"/>
    <n v="5"/>
    <n v="1"/>
    <n v="8"/>
    <n v="2"/>
    <n v="0"/>
    <x v="0"/>
    <n v="0"/>
    <n v="0"/>
    <n v="0"/>
    <n v="0"/>
    <n v="0"/>
    <n v="46"/>
    <s v="36-50"/>
    <n v="2279"/>
    <n v="0"/>
    <n v="0"/>
    <n v="0"/>
    <n v="1"/>
    <n v="0"/>
    <n v="0"/>
    <n v="0"/>
    <n v="0"/>
    <n v="1"/>
    <n v="329"/>
    <d v="2016-07-19T00:00:00"/>
    <n v="7"/>
    <s v="July"/>
    <n v="1"/>
    <s v="1821,65640,High income,43,Low spender,0.000655088360755637,0,1,74,204,7,149,20,15,66,1,5,1,8,2,0,0,0,0,0,0,0,46,36-50,2279,0,0,0,1,0,0,0,0,1,329"/>
    <m/>
    <m/>
    <m/>
    <m/>
  </r>
  <r>
    <n v="1173"/>
    <n v="47320"/>
    <s v="Low income"/>
    <n v="397"/>
    <s v="Low spender"/>
    <n v="8.3896872358410826E-3"/>
    <n v="0"/>
    <n v="1"/>
    <n v="10"/>
    <n v="200"/>
    <n v="19"/>
    <n v="111"/>
    <n v="50"/>
    <n v="15"/>
    <n v="19"/>
    <n v="6"/>
    <n v="5"/>
    <n v="1"/>
    <n v="8"/>
    <n v="6"/>
    <n v="0"/>
    <x v="0"/>
    <n v="0"/>
    <n v="0"/>
    <n v="0"/>
    <n v="0"/>
    <n v="0"/>
    <n v="63"/>
    <s v="50-65"/>
    <n v="2491"/>
    <n v="0"/>
    <n v="0"/>
    <n v="0"/>
    <n v="1"/>
    <n v="0"/>
    <n v="0"/>
    <n v="1"/>
    <n v="0"/>
    <n v="0"/>
    <n v="376"/>
    <d v="2015-12-20T00:00:00"/>
    <n v="12"/>
    <s v="December"/>
    <n v="1"/>
    <s v="1173,47320,Low income,397,Low spender,0.00838968723584108,0,1,10,200,19,111,50,15,19,6,5,1,8,6,0,0,0,0,0,0,0,63,50-65,2491,0,0,0,1,0,0,1,0,0,376"/>
    <m/>
    <m/>
    <m/>
    <m/>
  </r>
  <r>
    <n v="12"/>
    <n v="62972"/>
    <s v="High income"/>
    <n v="263"/>
    <s v="Low spender"/>
    <n v="4.1764593787715172E-3"/>
    <n v="0"/>
    <n v="1"/>
    <n v="39"/>
    <n v="313"/>
    <n v="15"/>
    <n v="47"/>
    <n v="20"/>
    <n v="0"/>
    <n v="192"/>
    <n v="2"/>
    <n v="7"/>
    <n v="4"/>
    <n v="3"/>
    <n v="6"/>
    <n v="0"/>
    <x v="0"/>
    <n v="0"/>
    <n v="0"/>
    <n v="0"/>
    <n v="0"/>
    <n v="1"/>
    <n v="65"/>
    <s v="50-65"/>
    <n v="2854"/>
    <n v="0"/>
    <n v="1"/>
    <n v="0"/>
    <n v="0"/>
    <n v="0"/>
    <n v="1"/>
    <n v="0"/>
    <n v="0"/>
    <n v="0"/>
    <n v="203"/>
    <d v="2014-12-22T00:00:00"/>
    <n v="12"/>
    <s v="December"/>
    <n v="1"/>
    <s v="12,62972,High income,263,Low spender,0.00417645937877152,0,1,39,313,15,47,20,0,192,2,7,4,3,6,0,0,0,0,0,0,1,65,50-65,2854,0,1,0,0,0,1,0,0,0,203"/>
    <m/>
    <m/>
    <m/>
    <m/>
  </r>
  <r>
    <n v="13"/>
    <n v="62972"/>
    <s v="High income"/>
    <n v="226"/>
    <s v="Low spender"/>
    <n v="3.5888966524804675E-3"/>
    <n v="0"/>
    <n v="1"/>
    <n v="39"/>
    <n v="313"/>
    <n v="15"/>
    <n v="47"/>
    <n v="20"/>
    <n v="0"/>
    <n v="192"/>
    <n v="2"/>
    <n v="7"/>
    <n v="4"/>
    <n v="3"/>
    <n v="6"/>
    <n v="0"/>
    <x v="0"/>
    <n v="0"/>
    <n v="0"/>
    <n v="0"/>
    <n v="0"/>
    <n v="0"/>
    <n v="65"/>
    <s v="50-65"/>
    <n v="2854"/>
    <n v="0"/>
    <n v="1"/>
    <n v="0"/>
    <n v="0"/>
    <n v="0"/>
    <n v="1"/>
    <n v="0"/>
    <n v="0"/>
    <n v="0"/>
    <n v="203"/>
    <d v="2014-12-22T00:00:00"/>
    <n v="12"/>
    <s v="December"/>
    <n v="1"/>
    <s v="13,62972,High income,226,Low spender,0.00358889665248047,0,1,39,313,15,47,20,0,192,2,7,4,3,6,0,0,0,0,0,0,0,65,50-65,2854,0,1,0,0,0,1,0,0,0,203"/>
    <m/>
    <m/>
    <m/>
    <m/>
  </r>
  <r>
    <n v="1"/>
    <n v="55158"/>
    <s v="High income"/>
    <n v="44"/>
    <s v="Low spender"/>
    <n v="7.9770840131984481E-4"/>
    <n v="1"/>
    <n v="1"/>
    <n v="72"/>
    <n v="293"/>
    <n v="0"/>
    <n v="87"/>
    <n v="4"/>
    <n v="11"/>
    <n v="23"/>
    <n v="4"/>
    <n v="7"/>
    <n v="2"/>
    <n v="5"/>
    <n v="7"/>
    <n v="0"/>
    <x v="0"/>
    <n v="0"/>
    <n v="0"/>
    <n v="0"/>
    <n v="0"/>
    <n v="1"/>
    <n v="50"/>
    <s v="36-50"/>
    <n v="2858"/>
    <n v="0"/>
    <n v="1"/>
    <n v="0"/>
    <n v="0"/>
    <n v="0"/>
    <n v="0"/>
    <n v="0"/>
    <n v="0"/>
    <n v="1"/>
    <n v="372"/>
    <d v="2014-12-18T00:00:00"/>
    <n v="12"/>
    <s v="December"/>
    <n v="1"/>
    <s v="1,55158,High income,44,Low spender,0.000797708401319845,1,1,72,293,0,87,4,11,23,4,7,2,5,7,0,0,0,0,0,0,1,50,36-50,2858,0,1,0,0,0,0,0,0,1,372"/>
    <m/>
    <m/>
    <m/>
    <m/>
  </r>
  <r>
    <n v="1192"/>
    <n v="61825"/>
    <s v="High income"/>
    <n v="796"/>
    <s v="High spender"/>
    <n v="1.2875050545895673E-2"/>
    <n v="0"/>
    <n v="1"/>
    <n v="56"/>
    <n v="162"/>
    <n v="50"/>
    <n v="100"/>
    <n v="55"/>
    <n v="30"/>
    <n v="27"/>
    <n v="1"/>
    <n v="4"/>
    <n v="2"/>
    <n v="8"/>
    <n v="4"/>
    <n v="0"/>
    <x v="0"/>
    <n v="0"/>
    <n v="0"/>
    <n v="0"/>
    <n v="0"/>
    <n v="0"/>
    <n v="41"/>
    <s v="36-50"/>
    <n v="2485"/>
    <n v="0"/>
    <n v="0"/>
    <n v="1"/>
    <n v="0"/>
    <n v="0"/>
    <n v="0"/>
    <n v="1"/>
    <n v="0"/>
    <n v="0"/>
    <n v="370"/>
    <d v="2015-12-26T00:00:00"/>
    <n v="12"/>
    <s v="December"/>
    <n v="1"/>
    <s v="1192,61825,High income,796,High spender,0.0128750505458957,0,1,56,162,50,100,55,30,27,1,4,2,8,4,0,0,0,0,0,0,0,41,36-50,2485,0,0,1,0,0,0,1,0,0,370"/>
    <m/>
    <m/>
    <m/>
    <m/>
  </r>
  <r>
    <n v="982"/>
    <n v="53034"/>
    <s v="High income"/>
    <n v="253"/>
    <s v="Low spender"/>
    <n v="4.7705245691443228E-3"/>
    <n v="1"/>
    <n v="1"/>
    <n v="30"/>
    <n v="160"/>
    <n v="15"/>
    <n v="196"/>
    <n v="15"/>
    <n v="11"/>
    <n v="50"/>
    <n v="8"/>
    <n v="6"/>
    <n v="1"/>
    <n v="7"/>
    <n v="8"/>
    <n v="0"/>
    <x v="0"/>
    <n v="0"/>
    <n v="0"/>
    <n v="0"/>
    <n v="0"/>
    <n v="0"/>
    <n v="46"/>
    <s v="36-50"/>
    <n v="2554"/>
    <n v="1"/>
    <n v="0"/>
    <n v="0"/>
    <n v="0"/>
    <n v="0"/>
    <n v="0"/>
    <n v="1"/>
    <n v="0"/>
    <n v="0"/>
    <n v="347"/>
    <d v="2015-10-18T00:00:00"/>
    <n v="10"/>
    <s v="October"/>
    <n v="1"/>
    <s v="982,53034,High income,253,Low spender,0.00477052456914432,1,1,30,160,15,196,15,11,50,8,6,1,7,8,0,0,0,0,0,0,0,46,36-50,2554,1,0,0,0,0,0,1,0,0,347"/>
    <m/>
    <m/>
    <m/>
    <m/>
  </r>
  <r>
    <n v="1204"/>
    <n v="37087"/>
    <s v="Low income"/>
    <n v="260"/>
    <s v="Low spender"/>
    <n v="7.010542777792758E-3"/>
    <n v="1"/>
    <n v="0"/>
    <n v="50"/>
    <n v="194"/>
    <n v="55"/>
    <n v="134"/>
    <n v="15"/>
    <n v="0"/>
    <n v="3"/>
    <n v="3"/>
    <n v="4"/>
    <n v="2"/>
    <n v="8"/>
    <n v="6"/>
    <n v="0"/>
    <x v="0"/>
    <n v="0"/>
    <n v="0"/>
    <n v="0"/>
    <n v="0"/>
    <n v="0"/>
    <n v="46"/>
    <s v="36-50"/>
    <n v="2481"/>
    <n v="0"/>
    <n v="1"/>
    <n v="0"/>
    <n v="0"/>
    <n v="0"/>
    <n v="0"/>
    <n v="0"/>
    <n v="0"/>
    <n v="1"/>
    <n v="395"/>
    <d v="2015-12-30T00:00:00"/>
    <n v="12"/>
    <s v="December"/>
    <n v="1"/>
    <s v="1204,37087,Low income,260,Low spender,0.00701054277779276,1,0,50,194,55,134,15,0,3,3,4,2,8,6,0,0,0,0,0,0,0,46,36-50,2481,0,1,0,0,0,0,0,0,1,395"/>
    <m/>
    <m/>
    <m/>
    <m/>
  </r>
  <r>
    <n v="1037"/>
    <n v="50150"/>
    <s v="Low income"/>
    <n v="720"/>
    <s v="High spender"/>
    <n v="1.4356929212362911E-2"/>
    <n v="0"/>
    <n v="0"/>
    <n v="32"/>
    <n v="135"/>
    <n v="46"/>
    <n v="92"/>
    <n v="65"/>
    <n v="61"/>
    <n v="11"/>
    <n v="2"/>
    <n v="5"/>
    <n v="2"/>
    <n v="7"/>
    <n v="5"/>
    <n v="0"/>
    <x v="0"/>
    <n v="0"/>
    <n v="0"/>
    <n v="0"/>
    <n v="0"/>
    <n v="0"/>
    <n v="37"/>
    <s v="36-50"/>
    <n v="2533"/>
    <n v="0"/>
    <n v="1"/>
    <n v="0"/>
    <n v="0"/>
    <n v="0"/>
    <n v="0"/>
    <n v="0"/>
    <n v="0"/>
    <n v="1"/>
    <n v="388"/>
    <d v="2015-11-08T00:00:00"/>
    <n v="11"/>
    <s v="November"/>
    <n v="1"/>
    <s v="1037,50150,Low income,720,High spender,0.0143569292123629,0,0,32,135,46,92,65,61,11,2,5,2,7,5,0,0,0,0,0,0,0,37,36-50,2533,0,1,0,0,0,0,0,0,1,388"/>
    <m/>
    <m/>
    <m/>
    <m/>
  </r>
  <r>
    <n v="1448"/>
    <n v="59481"/>
    <s v="High income"/>
    <n v="8"/>
    <s v="Low spender"/>
    <n v="1.344967300482507E-4"/>
    <n v="0"/>
    <n v="1"/>
    <n v="47"/>
    <n v="178"/>
    <n v="3"/>
    <n v="85"/>
    <n v="71"/>
    <n v="66"/>
    <n v="58"/>
    <n v="2"/>
    <n v="3"/>
    <n v="3"/>
    <n v="8"/>
    <n v="2"/>
    <n v="0"/>
    <x v="0"/>
    <n v="0"/>
    <n v="0"/>
    <n v="0"/>
    <n v="0"/>
    <n v="0"/>
    <n v="45"/>
    <s v="36-50"/>
    <n v="2408"/>
    <n v="0"/>
    <n v="0"/>
    <n v="0"/>
    <n v="1"/>
    <n v="0"/>
    <n v="0"/>
    <n v="1"/>
    <n v="0"/>
    <n v="0"/>
    <n v="345"/>
    <d v="2016-03-12T00:00:00"/>
    <n v="3"/>
    <s v="March"/>
    <n v="1"/>
    <s v="1448,59481,High income,8,Low spender,0.000134496730048251,0,1,47,178,3,85,71,66,58,2,3,3,8,2,0,0,0,0,0,0,0,45,36-50,2408,0,0,0,1,0,0,1,0,0,345"/>
    <m/>
    <m/>
    <m/>
    <m/>
  </r>
  <r>
    <n v="1357"/>
    <n v="62998"/>
    <s v="High income"/>
    <n v="53"/>
    <s v="Low spender"/>
    <n v="8.4129654909679673E-4"/>
    <n v="0"/>
    <n v="1"/>
    <n v="10"/>
    <n v="120"/>
    <n v="58"/>
    <n v="73"/>
    <n v="65"/>
    <n v="89"/>
    <n v="58"/>
    <n v="5"/>
    <n v="5"/>
    <n v="4"/>
    <n v="5"/>
    <n v="5"/>
    <n v="0"/>
    <x v="0"/>
    <n v="0"/>
    <n v="0"/>
    <n v="0"/>
    <n v="0"/>
    <n v="0"/>
    <n v="68"/>
    <s v="66+"/>
    <n v="2431"/>
    <n v="0"/>
    <n v="1"/>
    <n v="0"/>
    <n v="0"/>
    <n v="0"/>
    <n v="0"/>
    <n v="1"/>
    <n v="0"/>
    <n v="0"/>
    <n v="347"/>
    <d v="2016-02-18T00:00:00"/>
    <n v="2"/>
    <s v="February"/>
    <n v="1"/>
    <s v="1357,62998,High income,53,Low spender,0.000841296549096797,0,1,10,120,58,73,65,89,58,5,5,4,5,5,0,0,0,0,0,0,0,68,66+,2431,0,1,0,0,0,0,1,0,0,347"/>
    <m/>
    <m/>
    <m/>
    <m/>
  </r>
  <r>
    <n v="2146"/>
    <n v="50353"/>
    <s v="Low income"/>
    <n v="54"/>
    <s v="Low spender"/>
    <n v="1.0724286537048438E-3"/>
    <n v="0"/>
    <n v="0"/>
    <n v="72"/>
    <n v="141"/>
    <n v="15"/>
    <n v="153"/>
    <n v="67"/>
    <n v="31"/>
    <n v="35"/>
    <n v="1"/>
    <n v="4"/>
    <n v="4"/>
    <n v="6"/>
    <n v="3"/>
    <n v="0"/>
    <x v="0"/>
    <n v="0"/>
    <n v="0"/>
    <n v="0"/>
    <n v="0"/>
    <n v="0"/>
    <n v="43"/>
    <s v="36-50"/>
    <n v="2180"/>
    <n v="0"/>
    <n v="1"/>
    <n v="0"/>
    <n v="0"/>
    <n v="0"/>
    <n v="0"/>
    <n v="0"/>
    <n v="1"/>
    <n v="0"/>
    <n v="372"/>
    <d v="2016-10-26T00:00:00"/>
    <n v="10"/>
    <s v="October"/>
    <n v="1"/>
    <s v="2146,50353,Low income,54,Low spender,0.00107242865370484,0,0,72,141,15,153,67,31,35,1,4,4,6,3,0,0,0,0,0,0,0,43,36-50,2180,0,1,0,0,0,0,0,1,0,372"/>
    <m/>
    <m/>
    <m/>
    <m/>
  </r>
  <r>
    <n v="1697"/>
    <n v="58293"/>
    <s v="High income"/>
    <n v="398"/>
    <s v="Low spender"/>
    <n v="6.8275779253083565E-3"/>
    <n v="1"/>
    <n v="0"/>
    <n v="94"/>
    <n v="173"/>
    <n v="43"/>
    <n v="118"/>
    <n v="46"/>
    <n v="27"/>
    <n v="15"/>
    <n v="5"/>
    <n v="5"/>
    <n v="3"/>
    <n v="6"/>
    <n v="5"/>
    <n v="0"/>
    <x v="0"/>
    <n v="0"/>
    <n v="0"/>
    <n v="0"/>
    <n v="0"/>
    <n v="0"/>
    <n v="39"/>
    <s v="36-50"/>
    <n v="2320"/>
    <n v="0"/>
    <n v="1"/>
    <n v="0"/>
    <n v="0"/>
    <n v="0"/>
    <n v="0"/>
    <n v="0"/>
    <n v="0"/>
    <n v="1"/>
    <n v="392"/>
    <d v="2016-06-08T00:00:00"/>
    <n v="6"/>
    <s v="June"/>
    <n v="1"/>
    <s v="1697,58293,High income,398,Low spender,0.00682757792530836,1,0,94,173,43,118,46,27,15,5,5,3,6,5,0,0,0,0,0,0,0,39,36-50,2320,0,1,0,0,0,0,0,0,1,392"/>
    <m/>
    <m/>
    <m/>
    <m/>
  </r>
  <r>
    <n v="1566"/>
    <n v="70829"/>
    <s v="High income"/>
    <n v="1205"/>
    <s v="High spender"/>
    <n v="1.7012805489276989E-2"/>
    <n v="1"/>
    <n v="1"/>
    <n v="87"/>
    <n v="141"/>
    <n v="70"/>
    <n v="106"/>
    <n v="72"/>
    <n v="19"/>
    <n v="23"/>
    <n v="2"/>
    <n v="4"/>
    <n v="2"/>
    <n v="8"/>
    <n v="3"/>
    <n v="0"/>
    <x v="0"/>
    <n v="0"/>
    <n v="0"/>
    <n v="0"/>
    <n v="0"/>
    <n v="0"/>
    <n v="40"/>
    <s v="36-50"/>
    <n v="2369"/>
    <n v="0"/>
    <n v="1"/>
    <n v="0"/>
    <n v="0"/>
    <n v="0"/>
    <n v="1"/>
    <n v="0"/>
    <n v="0"/>
    <n v="0"/>
    <n v="385"/>
    <d v="2016-04-20T00:00:00"/>
    <n v="4"/>
    <s v="April"/>
    <n v="1"/>
    <s v="1566,70829,High income,1205,High spender,0.017012805489277,1,1,87,141,70,106,72,19,23,2,4,2,8,3,0,0,0,0,0,0,0,40,36-50,2369,0,1,0,0,0,1,0,0,0,385"/>
    <m/>
    <m/>
    <m/>
    <m/>
  </r>
  <r>
    <n v="1148"/>
    <n v="41039"/>
    <s v="Low income"/>
    <n v="872"/>
    <s v="High spender"/>
    <n v="2.1248081093593899E-2"/>
    <n v="0"/>
    <n v="0"/>
    <n v="32"/>
    <n v="34"/>
    <n v="11"/>
    <n v="137"/>
    <n v="179"/>
    <n v="61"/>
    <n v="45"/>
    <n v="1"/>
    <n v="8"/>
    <n v="1"/>
    <n v="5"/>
    <n v="8"/>
    <n v="0"/>
    <x v="0"/>
    <n v="0"/>
    <n v="0"/>
    <n v="0"/>
    <n v="0"/>
    <n v="0"/>
    <n v="38"/>
    <s v="36-50"/>
    <n v="2498"/>
    <n v="0"/>
    <n v="0"/>
    <n v="0"/>
    <n v="1"/>
    <n v="0"/>
    <n v="1"/>
    <n v="0"/>
    <n v="0"/>
    <n v="0"/>
    <n v="377"/>
    <d v="2015-12-13T00:00:00"/>
    <n v="12"/>
    <s v="December"/>
    <n v="1"/>
    <s v="1148,41039,Low income,872,High spender,0.0212480810935939,0,0,32,34,11,137,179,61,45,1,8,1,5,8,0,0,0,0,0,0,0,38,36-50,2498,0,0,0,1,0,1,0,0,0,377"/>
    <m/>
    <m/>
    <m/>
    <m/>
  </r>
  <r>
    <n v="1873"/>
    <n v="46374"/>
    <s v="Low income"/>
    <n v="256"/>
    <s v="Low spender"/>
    <n v="5.5203346702893865E-3"/>
    <n v="0"/>
    <n v="1"/>
    <n v="1"/>
    <n v="408"/>
    <n v="0"/>
    <n v="21"/>
    <n v="0"/>
    <n v="0"/>
    <n v="17"/>
    <n v="3"/>
    <n v="7"/>
    <n v="1"/>
    <n v="7"/>
    <n v="8"/>
    <n v="1"/>
    <x v="0"/>
    <n v="0"/>
    <n v="1"/>
    <n v="0"/>
    <n v="0"/>
    <n v="1"/>
    <n v="46"/>
    <s v="36-50"/>
    <n v="2263"/>
    <n v="0"/>
    <n v="1"/>
    <n v="0"/>
    <n v="0"/>
    <n v="0"/>
    <n v="0"/>
    <n v="0"/>
    <n v="0"/>
    <n v="1"/>
    <n v="412"/>
    <d v="2016-08-04T00:00:00"/>
    <n v="8"/>
    <s v="August"/>
    <n v="1"/>
    <s v="1873,46374,Low income,256,Low spender,0.00552033467028939,0,1,1,408,0,21,0,0,17,3,7,1,7,8,1,0,0,1,0,0,1,46,36-50,2263,0,1,0,0,0,0,0,0,1,412"/>
    <m/>
    <m/>
    <m/>
    <m/>
  </r>
  <r>
    <n v="478"/>
    <n v="51479"/>
    <s v="Low income"/>
    <n v="144"/>
    <s v="Low spender"/>
    <n v="2.7972571339769615E-3"/>
    <n v="1"/>
    <n v="1"/>
    <n v="67"/>
    <n v="247"/>
    <n v="8"/>
    <n v="160"/>
    <n v="6"/>
    <n v="8"/>
    <n v="65"/>
    <n v="7"/>
    <n v="6"/>
    <n v="3"/>
    <n v="6"/>
    <n v="7"/>
    <n v="0"/>
    <x v="0"/>
    <n v="0"/>
    <n v="0"/>
    <n v="0"/>
    <n v="0"/>
    <n v="0"/>
    <n v="53"/>
    <s v="50-65"/>
    <n v="2707"/>
    <n v="0"/>
    <n v="1"/>
    <n v="0"/>
    <n v="0"/>
    <n v="0"/>
    <n v="0"/>
    <n v="1"/>
    <n v="0"/>
    <n v="0"/>
    <n v="364"/>
    <d v="2015-05-18T00:00:00"/>
    <n v="5"/>
    <s v="May"/>
    <n v="1"/>
    <s v="478,51479,Low income,144,Low spender,0.00279725713397696,1,1,67,247,8,160,6,8,65,7,6,3,6,7,0,0,0,0,0,0,0,53,50-65,2707,0,1,0,0,0,0,1,0,0,364"/>
    <m/>
    <m/>
    <m/>
    <m/>
  </r>
  <r>
    <n v="1339"/>
    <n v="55801"/>
    <s v="High income"/>
    <n v="259"/>
    <s v="Low spender"/>
    <n v="4.6414938800379921E-3"/>
    <n v="1"/>
    <n v="1"/>
    <n v="35"/>
    <n v="367"/>
    <n v="4"/>
    <n v="51"/>
    <n v="6"/>
    <n v="4"/>
    <n v="95"/>
    <n v="6"/>
    <n v="7"/>
    <n v="2"/>
    <n v="6"/>
    <n v="7"/>
    <n v="1"/>
    <x v="0"/>
    <n v="0"/>
    <n v="0"/>
    <n v="0"/>
    <n v="0"/>
    <n v="0"/>
    <n v="45"/>
    <s v="36-50"/>
    <n v="2439"/>
    <n v="0"/>
    <n v="0"/>
    <n v="1"/>
    <n v="0"/>
    <n v="0"/>
    <n v="0"/>
    <n v="1"/>
    <n v="0"/>
    <n v="0"/>
    <n v="337"/>
    <d v="2016-02-10T00:00:00"/>
    <n v="2"/>
    <s v="February"/>
    <n v="1"/>
    <s v="1339,55801,High income,259,Low spender,0.00464149388003799,1,1,35,367,4,51,6,4,95,6,7,2,6,7,1,0,0,0,0,0,0,45,36-50,2439,0,0,1,0,0,0,1,0,0,337"/>
    <m/>
    <m/>
    <m/>
    <m/>
  </r>
  <r>
    <n v="1172"/>
    <n v="65370"/>
    <s v="High income"/>
    <n v="349"/>
    <s v="Low spender"/>
    <n v="5.3388404466880833E-3"/>
    <n v="0"/>
    <n v="0"/>
    <n v="1"/>
    <n v="71"/>
    <n v="22"/>
    <n v="112"/>
    <n v="138"/>
    <n v="89"/>
    <n v="29"/>
    <n v="1"/>
    <n v="2"/>
    <n v="3"/>
    <n v="13"/>
    <n v="1"/>
    <n v="0"/>
    <x v="0"/>
    <n v="0"/>
    <n v="0"/>
    <n v="0"/>
    <n v="0"/>
    <n v="0"/>
    <n v="36"/>
    <s v="36-50"/>
    <n v="2491"/>
    <n v="0"/>
    <n v="1"/>
    <n v="0"/>
    <n v="0"/>
    <n v="0"/>
    <n v="1"/>
    <n v="0"/>
    <n v="0"/>
    <n v="0"/>
    <n v="403"/>
    <d v="2015-12-20T00:00:00"/>
    <n v="12"/>
    <s v="December"/>
    <n v="1"/>
    <s v="1172,65370,High income,349,Low spender,0.00533884044668808,0,0,1,71,22,112,138,89,29,1,2,3,13,1,0,0,0,0,0,0,0,36,36-50,2491,0,1,0,0,0,1,0,0,0,403"/>
    <m/>
    <m/>
    <m/>
    <m/>
  </r>
  <r>
    <n v="627"/>
    <n v="51569"/>
    <s v="Low income"/>
    <n v="1282"/>
    <s v="High spender"/>
    <n v="2.4859896449417284E-2"/>
    <n v="0"/>
    <n v="1"/>
    <n v="39"/>
    <n v="380"/>
    <n v="0"/>
    <n v="47"/>
    <n v="6"/>
    <n v="0"/>
    <n v="34"/>
    <n v="4"/>
    <n v="7"/>
    <n v="1"/>
    <n v="7"/>
    <n v="8"/>
    <n v="0"/>
    <x v="0"/>
    <n v="0"/>
    <n v="1"/>
    <n v="0"/>
    <n v="0"/>
    <n v="1"/>
    <n v="71"/>
    <s v="66+"/>
    <n v="2661"/>
    <n v="0"/>
    <n v="0"/>
    <n v="0"/>
    <n v="0"/>
    <n v="1"/>
    <n v="0"/>
    <n v="0"/>
    <n v="0"/>
    <n v="1"/>
    <n v="399"/>
    <d v="2015-07-03T00:00:00"/>
    <n v="7"/>
    <s v="July"/>
    <n v="1"/>
    <s v="627,51569,Low income,1282,High spender,0.0248598964494173,0,1,39,380,0,47,6,0,34,4,7,1,7,8,0,0,0,1,0,0,1,71,66+,2661,0,0,0,0,1,0,0,0,1,399"/>
    <m/>
    <m/>
    <m/>
    <m/>
  </r>
  <r>
    <n v="188"/>
    <n v="49094"/>
    <s v="Low income"/>
    <n v="255"/>
    <s v="Low spender"/>
    <n v="5.1941174074224957E-3"/>
    <n v="0"/>
    <n v="1"/>
    <n v="6"/>
    <n v="376"/>
    <n v="0"/>
    <n v="38"/>
    <n v="11"/>
    <n v="8"/>
    <n v="69"/>
    <n v="5"/>
    <n v="6"/>
    <n v="3"/>
    <n v="6"/>
    <n v="6"/>
    <n v="0"/>
    <x v="0"/>
    <n v="0"/>
    <n v="0"/>
    <n v="0"/>
    <n v="0"/>
    <n v="0"/>
    <n v="47"/>
    <s v="36-50"/>
    <n v="2805"/>
    <n v="0"/>
    <n v="1"/>
    <n v="0"/>
    <n v="0"/>
    <n v="0"/>
    <n v="0"/>
    <n v="1"/>
    <n v="0"/>
    <n v="0"/>
    <n v="364"/>
    <d v="2015-02-09T00:00:00"/>
    <n v="2"/>
    <s v="February"/>
    <n v="1"/>
    <s v="188,49094,Low income,255,Low spender,0.0051941174074225,0,1,6,376,0,38,11,8,69,5,6,3,6,6,0,0,0,0,0,0,0,47,36-50,2805,0,1,0,0,0,0,1,0,0,364"/>
    <m/>
    <m/>
    <m/>
    <m/>
  </r>
  <r>
    <n v="555"/>
    <n v="50664"/>
    <s v="Low income"/>
    <n v="300"/>
    <s v="Low spender"/>
    <n v="5.9213642823306486E-3"/>
    <n v="1"/>
    <n v="1"/>
    <n v="64"/>
    <n v="313"/>
    <n v="8"/>
    <n v="104"/>
    <n v="6"/>
    <n v="4"/>
    <n v="126"/>
    <n v="9"/>
    <n v="8"/>
    <n v="1"/>
    <n v="6"/>
    <n v="9"/>
    <n v="0"/>
    <x v="0"/>
    <n v="0"/>
    <n v="0"/>
    <n v="0"/>
    <n v="0"/>
    <n v="0"/>
    <n v="61"/>
    <s v="50-65"/>
    <n v="2688"/>
    <n v="0"/>
    <n v="0"/>
    <n v="1"/>
    <n v="0"/>
    <n v="0"/>
    <n v="0"/>
    <n v="1"/>
    <n v="0"/>
    <n v="0"/>
    <n v="309"/>
    <d v="2015-06-06T00:00:00"/>
    <n v="6"/>
    <s v="June"/>
    <n v="1"/>
    <s v="555,50664,Low income,300,Low spender,0.00592136428233065,1,1,64,313,8,104,6,4,126,9,8,1,6,9,0,0,0,0,0,0,0,61,50-65,2688,0,0,1,0,0,0,1,0,0,309"/>
    <m/>
    <m/>
    <m/>
    <m/>
  </r>
  <r>
    <n v="2152"/>
    <n v="64014"/>
    <s v="High income"/>
    <n v="183"/>
    <s v="Low spender"/>
    <n v="2.8587496485143874E-3"/>
    <n v="2"/>
    <n v="1"/>
    <n v="56"/>
    <n v="406"/>
    <n v="0"/>
    <n v="30"/>
    <n v="0"/>
    <n v="0"/>
    <n v="8"/>
    <n v="7"/>
    <n v="8"/>
    <n v="2"/>
    <n v="5"/>
    <n v="7"/>
    <n v="1"/>
    <x v="0"/>
    <n v="0"/>
    <n v="0"/>
    <n v="0"/>
    <n v="0"/>
    <n v="0"/>
    <n v="74"/>
    <s v="66+"/>
    <n v="2178"/>
    <n v="0"/>
    <n v="0"/>
    <n v="0"/>
    <n v="1"/>
    <n v="0"/>
    <n v="0"/>
    <n v="0"/>
    <n v="0"/>
    <n v="1"/>
    <n v="428"/>
    <d v="2016-10-28T00:00:00"/>
    <n v="10"/>
    <s v="October"/>
    <n v="1"/>
    <s v="2152,64014,High income,183,Low spender,0.00285874964851439,2,1,56,406,0,30,0,0,8,7,8,2,5,7,1,0,0,0,0,0,0,74,66+,2178,0,0,0,1,0,0,0,0,1,428"/>
    <m/>
    <m/>
    <m/>
    <m/>
  </r>
  <r>
    <n v="1487"/>
    <n v="49681"/>
    <s v="Low income"/>
    <n v="2153"/>
    <s v="High spender"/>
    <n v="4.333648678569272E-2"/>
    <n v="0"/>
    <n v="2"/>
    <n v="66"/>
    <n v="411"/>
    <n v="0"/>
    <n v="26"/>
    <n v="0"/>
    <n v="0"/>
    <n v="21"/>
    <n v="6"/>
    <n v="7"/>
    <n v="1"/>
    <n v="7"/>
    <n v="7"/>
    <n v="0"/>
    <x v="0"/>
    <n v="0"/>
    <n v="0"/>
    <n v="0"/>
    <n v="0"/>
    <n v="0"/>
    <n v="44"/>
    <s v="36-50"/>
    <n v="2396"/>
    <n v="0"/>
    <n v="1"/>
    <n v="0"/>
    <n v="0"/>
    <n v="0"/>
    <n v="0"/>
    <n v="0"/>
    <n v="1"/>
    <n v="0"/>
    <n v="416"/>
    <d v="2016-03-24T00:00:00"/>
    <n v="3"/>
    <s v="March"/>
    <n v="1"/>
    <s v="1487,49681,Low income,2153,High spender,0.0433364867856927,0,2,66,411,0,26,0,0,21,6,7,1,7,7,0,0,0,0,0,0,0,44,36-50,2396,0,1,0,0,0,0,0,1,0,416"/>
    <m/>
    <m/>
    <m/>
    <m/>
  </r>
  <r>
    <n v="142"/>
    <n v="57045"/>
    <s v="High income"/>
    <n v="255"/>
    <s v="Low spender"/>
    <n v="4.4701551406784116E-3"/>
    <n v="0"/>
    <n v="1"/>
    <n v="40"/>
    <n v="296"/>
    <n v="13"/>
    <n v="104"/>
    <n v="11"/>
    <n v="13"/>
    <n v="17"/>
    <n v="3"/>
    <n v="4"/>
    <n v="2"/>
    <n v="9"/>
    <n v="3"/>
    <n v="0"/>
    <x v="0"/>
    <n v="0"/>
    <n v="0"/>
    <n v="0"/>
    <n v="0"/>
    <n v="0"/>
    <n v="70"/>
    <s v="66+"/>
    <n v="2818"/>
    <n v="0"/>
    <n v="1"/>
    <n v="0"/>
    <n v="0"/>
    <n v="0"/>
    <n v="0"/>
    <n v="1"/>
    <n v="0"/>
    <n v="0"/>
    <n v="420"/>
    <d v="2015-01-27T00:00:00"/>
    <n v="1"/>
    <s v="January"/>
    <n v="1"/>
    <s v="142,57045,High income,255,Low spender,0.00447015514067841,0,1,40,296,13,104,11,13,17,3,4,2,9,3,0,0,0,0,0,0,0,70,66+,2818,0,1,0,0,0,0,1,0,0,420"/>
    <m/>
    <m/>
    <m/>
    <m/>
  </r>
  <r>
    <n v="23"/>
    <n v="53593"/>
    <s v="High income"/>
    <n v="15"/>
    <s v="Low spender"/>
    <n v="2.7988729871438432E-4"/>
    <n v="1"/>
    <n v="1"/>
    <n v="60"/>
    <n v="349"/>
    <n v="4"/>
    <n v="78"/>
    <n v="6"/>
    <n v="0"/>
    <n v="43"/>
    <n v="8"/>
    <n v="7"/>
    <n v="2"/>
    <n v="6"/>
    <n v="8"/>
    <n v="0"/>
    <x v="0"/>
    <n v="0"/>
    <n v="0"/>
    <n v="0"/>
    <n v="0"/>
    <n v="0"/>
    <n v="67"/>
    <s v="66+"/>
    <n v="2850"/>
    <n v="0"/>
    <n v="0"/>
    <n v="0"/>
    <n v="1"/>
    <n v="0"/>
    <n v="0"/>
    <n v="0"/>
    <n v="0"/>
    <n v="1"/>
    <n v="394"/>
    <d v="2014-12-26T00:00:00"/>
    <n v="12"/>
    <s v="December"/>
    <n v="1"/>
    <s v="23,53593,High income,15,Low spender,0.000279887298714384,1,1,60,349,4,78,6,0,43,8,7,2,6,8,0,0,0,0,0,0,0,67,66+,2850,0,0,0,1,0,0,0,0,1,394"/>
    <m/>
    <m/>
    <m/>
    <m/>
  </r>
  <r>
    <n v="1136"/>
    <n v="39767"/>
    <s v="Low income"/>
    <n v="68"/>
    <s v="Low spender"/>
    <n v="1.7099605200291699E-3"/>
    <n v="0"/>
    <n v="0"/>
    <n v="18"/>
    <n v="113"/>
    <n v="61"/>
    <n v="204"/>
    <n v="34"/>
    <n v="26"/>
    <n v="47"/>
    <n v="2"/>
    <n v="7"/>
    <n v="1"/>
    <n v="7"/>
    <n v="8"/>
    <n v="0"/>
    <x v="0"/>
    <n v="0"/>
    <n v="0"/>
    <n v="0"/>
    <n v="0"/>
    <n v="0"/>
    <n v="69"/>
    <s v="66+"/>
    <n v="2502"/>
    <n v="0"/>
    <n v="0"/>
    <n v="0"/>
    <n v="1"/>
    <n v="0"/>
    <n v="0"/>
    <n v="0"/>
    <n v="1"/>
    <n v="0"/>
    <n v="391"/>
    <d v="2015-12-09T00:00:00"/>
    <n v="12"/>
    <s v="December"/>
    <n v="1"/>
    <s v="1136,39767,Low income,68,Low spender,0.00170996052002917,0,0,18,113,61,204,34,26,47,2,7,1,7,8,0,0,0,0,0,0,0,69,66+,2502,0,0,0,1,0,0,0,1,0,391"/>
    <m/>
    <m/>
    <m/>
    <m/>
  </r>
  <r>
    <n v="322"/>
    <n v="52413"/>
    <s v="High income"/>
    <n v="1084"/>
    <s v="High spender"/>
    <n v="2.0681891897048443E-2"/>
    <n v="1"/>
    <n v="0"/>
    <n v="67"/>
    <n v="185"/>
    <n v="8"/>
    <n v="133"/>
    <n v="56"/>
    <n v="56"/>
    <n v="12"/>
    <n v="2"/>
    <n v="7"/>
    <n v="1"/>
    <n v="7"/>
    <n v="7"/>
    <n v="0"/>
    <x v="0"/>
    <n v="0"/>
    <n v="0"/>
    <n v="0"/>
    <n v="0"/>
    <n v="0"/>
    <n v="36"/>
    <s v="36-50"/>
    <n v="2762"/>
    <n v="0"/>
    <n v="0"/>
    <n v="1"/>
    <n v="0"/>
    <n v="0"/>
    <n v="0"/>
    <n v="1"/>
    <n v="0"/>
    <n v="0"/>
    <n v="426"/>
    <d v="2015-03-24T00:00:00"/>
    <n v="3"/>
    <s v="March"/>
    <n v="1"/>
    <s v="322,52413,High income,1084,High spender,0.0206818918970484,1,0,67,185,8,133,56,56,12,2,7,1,7,7,0,0,0,0,0,0,0,36,36-50,2762,0,0,1,0,0,0,1,0,0,426"/>
    <m/>
    <m/>
    <m/>
    <m/>
  </r>
  <r>
    <n v="282"/>
    <n v="62010"/>
    <s v="High income"/>
    <n v="224"/>
    <s v="Low spender"/>
    <n v="3.612320593452669E-3"/>
    <n v="0"/>
    <n v="1"/>
    <n v="93"/>
    <n v="371"/>
    <n v="22"/>
    <n v="39"/>
    <n v="6"/>
    <n v="0"/>
    <n v="92"/>
    <n v="4"/>
    <n v="6"/>
    <n v="2"/>
    <n v="7"/>
    <n v="5"/>
    <n v="0"/>
    <x v="0"/>
    <n v="0"/>
    <n v="0"/>
    <n v="0"/>
    <n v="0"/>
    <n v="0"/>
    <n v="48"/>
    <s v="36-50"/>
    <n v="2773"/>
    <n v="0"/>
    <n v="1"/>
    <n v="0"/>
    <n v="0"/>
    <n v="0"/>
    <n v="0"/>
    <n v="0"/>
    <n v="0"/>
    <n v="1"/>
    <n v="346"/>
    <d v="2015-03-13T00:00:00"/>
    <n v="3"/>
    <s v="March"/>
    <n v="1"/>
    <s v="282,62010,High income,224,Low spender,0.00361232059345267,0,1,93,371,22,39,6,0,92,4,6,2,7,5,0,0,0,0,0,0,0,48,36-50,2773,0,1,0,0,0,0,0,0,1,346"/>
    <m/>
    <m/>
    <m/>
    <m/>
  </r>
  <r>
    <n v="1237"/>
    <n v="55593"/>
    <s v="High income"/>
    <n v="252"/>
    <s v="Low spender"/>
    <n v="4.5329447952080302E-3"/>
    <n v="0"/>
    <n v="1"/>
    <n v="63"/>
    <n v="293"/>
    <n v="8"/>
    <n v="124"/>
    <n v="11"/>
    <n v="4"/>
    <n v="106"/>
    <n v="2"/>
    <n v="6"/>
    <n v="6"/>
    <n v="3"/>
    <n v="6"/>
    <n v="0"/>
    <x v="0"/>
    <n v="1"/>
    <n v="0"/>
    <n v="0"/>
    <n v="0"/>
    <n v="0"/>
    <n v="47"/>
    <s v="36-50"/>
    <n v="2471"/>
    <n v="0"/>
    <n v="0"/>
    <n v="0"/>
    <n v="1"/>
    <n v="0"/>
    <n v="0"/>
    <n v="1"/>
    <n v="0"/>
    <n v="0"/>
    <n v="334"/>
    <d v="2016-01-09T00:00:00"/>
    <n v="1"/>
    <s v="January"/>
    <n v="1"/>
    <s v="1237,55593,High income,252,Low spender,0.00453294479520803,0,1,63,293,8,124,11,4,106,2,6,6,3,6,0,0,1,0,0,0,0,47,36-50,2471,0,0,0,1,0,0,1,0,0,334"/>
    <m/>
    <m/>
    <m/>
    <m/>
  </r>
  <r>
    <n v="1445"/>
    <n v="55521"/>
    <s v="High income"/>
    <n v="228"/>
    <s v="Low spender"/>
    <n v="4.1065542767601444E-3"/>
    <n v="1"/>
    <n v="2"/>
    <n v="11"/>
    <n v="416"/>
    <n v="0"/>
    <n v="26"/>
    <n v="0"/>
    <n v="0"/>
    <n v="4"/>
    <n v="9"/>
    <n v="6"/>
    <n v="3"/>
    <n v="6"/>
    <n v="7"/>
    <n v="0"/>
    <x v="0"/>
    <n v="0"/>
    <n v="1"/>
    <n v="0"/>
    <n v="0"/>
    <n v="1"/>
    <n v="65"/>
    <s v="50-65"/>
    <n v="2409"/>
    <n v="0"/>
    <n v="0"/>
    <n v="1"/>
    <n v="0"/>
    <n v="0"/>
    <n v="0"/>
    <n v="0"/>
    <n v="0"/>
    <n v="1"/>
    <n v="438"/>
    <d v="2016-03-11T00:00:00"/>
    <n v="3"/>
    <s v="March"/>
    <n v="1"/>
    <s v="1445,55521,High income,228,Low spender,0.00410655427676014,1,2,11,416,0,26,0,0,4,9,6,3,6,7,0,0,0,1,0,0,1,65,50-65,2409,0,0,1,0,0,0,0,0,1,438"/>
    <m/>
    <m/>
    <m/>
    <m/>
  </r>
  <r>
    <n v="504"/>
    <n v="84460"/>
    <s v="High income"/>
    <n v="608"/>
    <s v="High spender"/>
    <n v="7.1986739284868578E-3"/>
    <n v="0"/>
    <n v="0"/>
    <n v="80"/>
    <n v="152"/>
    <n v="27"/>
    <n v="103"/>
    <n v="106"/>
    <n v="54"/>
    <n v="81"/>
    <n v="0"/>
    <n v="9"/>
    <n v="9"/>
    <n v="4"/>
    <n v="5"/>
    <n v="1"/>
    <x v="1"/>
    <n v="0"/>
    <n v="1"/>
    <n v="1"/>
    <n v="0"/>
    <n v="1"/>
    <n v="62"/>
    <s v="50-65"/>
    <n v="2700"/>
    <n v="0"/>
    <n v="0"/>
    <n v="0"/>
    <n v="1"/>
    <n v="0"/>
    <n v="0"/>
    <n v="0"/>
    <n v="0"/>
    <n v="1"/>
    <n v="361"/>
    <d v="2015-05-25T00:00:00"/>
    <n v="5"/>
    <s v="May"/>
    <n v="1"/>
    <s v="504,84460,High income,608,High spender,0.00719867392848686,0,0,80,152,27,103,106,54,81,0,9,9,4,5,1,1,0,1,1,0,1,62,50-65,2700,0,0,0,1,0,0,0,0,1,361"/>
    <m/>
    <m/>
    <m/>
    <m/>
  </r>
  <r>
    <n v="2079"/>
    <n v="53863"/>
    <s v="High income"/>
    <n v="1174"/>
    <s v="High spender"/>
    <n v="2.179603809665262E-2"/>
    <n v="0"/>
    <n v="1"/>
    <n v="4"/>
    <n v="399"/>
    <n v="4"/>
    <n v="30"/>
    <n v="6"/>
    <n v="4"/>
    <n v="30"/>
    <n v="3"/>
    <n v="7"/>
    <n v="1"/>
    <n v="7"/>
    <n v="7"/>
    <n v="0"/>
    <x v="0"/>
    <n v="0"/>
    <n v="1"/>
    <n v="0"/>
    <n v="0"/>
    <n v="0"/>
    <n v="65"/>
    <s v="50-65"/>
    <n v="2202"/>
    <n v="0"/>
    <n v="0"/>
    <n v="0"/>
    <n v="1"/>
    <n v="0"/>
    <n v="0"/>
    <n v="1"/>
    <n v="0"/>
    <n v="0"/>
    <n v="413"/>
    <d v="2016-10-04T00:00:00"/>
    <n v="10"/>
    <s v="October"/>
    <n v="1"/>
    <s v="2079,53863,High income,1174,High spender,0.0217960380966526,0,1,4,399,4,30,6,4,30,3,7,1,7,7,0,0,0,1,0,0,0,65,50-65,2202,0,0,0,1,0,0,1,0,0,413"/>
    <m/>
    <m/>
    <m/>
    <m/>
  </r>
  <r>
    <n v="889"/>
    <n v="50729"/>
    <s v="Low income"/>
    <n v="892"/>
    <s v="High spender"/>
    <n v="1.7583630664905675E-2"/>
    <n v="1"/>
    <n v="1"/>
    <n v="62"/>
    <n v="239"/>
    <n v="13"/>
    <n v="143"/>
    <n v="45"/>
    <n v="4"/>
    <n v="52"/>
    <n v="9"/>
    <n v="6"/>
    <n v="2"/>
    <n v="7"/>
    <n v="6"/>
    <n v="0"/>
    <x v="0"/>
    <n v="0"/>
    <n v="0"/>
    <n v="0"/>
    <n v="0"/>
    <n v="0"/>
    <n v="62"/>
    <s v="50-65"/>
    <n v="2582"/>
    <n v="0"/>
    <n v="0"/>
    <n v="1"/>
    <n v="0"/>
    <n v="0"/>
    <n v="0"/>
    <n v="0"/>
    <n v="0"/>
    <n v="1"/>
    <n v="392"/>
    <d v="2015-09-20T00:00:00"/>
    <n v="9"/>
    <s v="September"/>
    <n v="1"/>
    <s v="889,50729,Low income,892,High spender,0.0175836306649057,1,1,62,239,13,143,45,4,52,9,6,2,7,6,0,0,0,0,0,0,0,62,50-65,2582,0,0,1,0,0,0,0,0,1,392"/>
    <m/>
    <m/>
    <m/>
    <m/>
  </r>
  <r>
    <n v="1372"/>
    <n v="51518"/>
    <s v="Low income"/>
    <n v="33"/>
    <s v="Low spender"/>
    <n v="6.4055281649132341E-4"/>
    <n v="0"/>
    <n v="1"/>
    <n v="92"/>
    <n v="350"/>
    <n v="8"/>
    <n v="66"/>
    <n v="17"/>
    <n v="4"/>
    <n v="4"/>
    <n v="2"/>
    <n v="3"/>
    <n v="2"/>
    <n v="10"/>
    <n v="3"/>
    <n v="0"/>
    <x v="0"/>
    <n v="0"/>
    <n v="0"/>
    <n v="0"/>
    <n v="0"/>
    <n v="0"/>
    <n v="62"/>
    <s v="50-65"/>
    <n v="2428"/>
    <n v="0"/>
    <n v="0"/>
    <n v="0"/>
    <n v="1"/>
    <n v="0"/>
    <n v="0"/>
    <n v="0"/>
    <n v="0"/>
    <n v="1"/>
    <n v="441"/>
    <d v="2016-02-21T00:00:00"/>
    <n v="2"/>
    <s v="February"/>
    <n v="1"/>
    <s v="1372,51518,Low income,33,Low spender,0.000640552816491323,0,1,92,350,8,66,17,4,4,2,3,2,10,3,0,0,0,0,0,0,0,62,50-65,2428,0,0,0,1,0,0,0,0,1,441"/>
    <m/>
    <m/>
    <m/>
    <m/>
  </r>
  <r>
    <n v="1284"/>
    <n v="51529"/>
    <s v="Low income"/>
    <n v="20"/>
    <s v="Low spender"/>
    <n v="3.8813095538434665E-4"/>
    <n v="0"/>
    <n v="1"/>
    <n v="14"/>
    <n v="400"/>
    <n v="4"/>
    <n v="35"/>
    <n v="6"/>
    <n v="0"/>
    <n v="22"/>
    <n v="2"/>
    <n v="9"/>
    <n v="1"/>
    <n v="5"/>
    <n v="8"/>
    <n v="0"/>
    <x v="0"/>
    <n v="0"/>
    <n v="0"/>
    <n v="0"/>
    <n v="0"/>
    <n v="0"/>
    <n v="71"/>
    <s v="66+"/>
    <n v="2454"/>
    <n v="0"/>
    <n v="0"/>
    <n v="0"/>
    <n v="0"/>
    <n v="1"/>
    <n v="0"/>
    <n v="0"/>
    <n v="1"/>
    <n v="0"/>
    <n v="423"/>
    <d v="2016-01-26T00:00:00"/>
    <n v="1"/>
    <s v="January"/>
    <n v="1"/>
    <s v="1284,51529,Low income,20,Low spender,0.000388130955384347,0,1,14,400,4,35,6,0,22,2,9,1,5,8,0,0,0,0,0,0,0,71,66+,2454,0,0,0,0,1,0,0,1,0,423"/>
    <m/>
    <m/>
    <m/>
    <m/>
  </r>
  <r>
    <n v="1010"/>
    <n v="57537"/>
    <s v="High income"/>
    <n v="182"/>
    <s v="Low spender"/>
    <n v="3.1631819524827504E-3"/>
    <n v="1"/>
    <n v="0"/>
    <n v="83"/>
    <n v="191"/>
    <n v="56"/>
    <n v="139"/>
    <n v="51"/>
    <n v="8"/>
    <n v="100"/>
    <n v="4"/>
    <n v="4"/>
    <n v="3"/>
    <n v="8"/>
    <n v="4"/>
    <n v="0"/>
    <x v="0"/>
    <n v="0"/>
    <n v="0"/>
    <n v="0"/>
    <n v="0"/>
    <n v="0"/>
    <n v="41"/>
    <s v="36-50"/>
    <n v="2543"/>
    <n v="0"/>
    <n v="0"/>
    <n v="1"/>
    <n v="0"/>
    <n v="0"/>
    <n v="0"/>
    <n v="1"/>
    <n v="0"/>
    <n v="0"/>
    <n v="345"/>
    <d v="2015-10-29T00:00:00"/>
    <n v="10"/>
    <s v="October"/>
    <n v="1"/>
    <s v="1010,57537,High income,182,Low spender,0.00316318195248275,1,0,83,191,56,139,51,8,100,4,4,3,8,4,0,0,0,0,0,0,0,41,36-50,2543,0,0,1,0,0,0,1,0,0,345"/>
    <m/>
    <m/>
    <m/>
    <m/>
  </r>
  <r>
    <n v="943"/>
    <n v="54386"/>
    <s v="High income"/>
    <n v="117"/>
    <s v="Low spender"/>
    <n v="2.1512889346523003E-3"/>
    <n v="0"/>
    <n v="1"/>
    <n v="8"/>
    <n v="277"/>
    <n v="21"/>
    <n v="64"/>
    <n v="62"/>
    <n v="21"/>
    <n v="25"/>
    <n v="2"/>
    <n v="3"/>
    <n v="2"/>
    <n v="10"/>
    <n v="3"/>
    <n v="0"/>
    <x v="0"/>
    <n v="0"/>
    <n v="0"/>
    <n v="0"/>
    <n v="0"/>
    <n v="0"/>
    <n v="39"/>
    <s v="36-50"/>
    <n v="2567"/>
    <n v="0"/>
    <n v="1"/>
    <n v="0"/>
    <n v="0"/>
    <n v="0"/>
    <n v="0"/>
    <n v="1"/>
    <n v="0"/>
    <n v="0"/>
    <n v="420"/>
    <d v="2015-10-05T00:00:00"/>
    <n v="10"/>
    <s v="October"/>
    <n v="1"/>
    <s v="943,54386,High income,117,Low spender,0.0021512889346523,0,1,8,277,21,64,62,21,25,2,3,2,10,3,0,0,0,0,0,0,0,39,36-50,2567,0,1,0,0,0,0,1,0,0,420"/>
    <m/>
    <m/>
    <m/>
    <m/>
  </r>
  <r>
    <n v="2000"/>
    <n v="59354"/>
    <s v="High income"/>
    <n v="765"/>
    <s v="High spender"/>
    <n v="1.2888769080432658E-2"/>
    <n v="0"/>
    <n v="2"/>
    <n v="59"/>
    <n v="295"/>
    <n v="21"/>
    <n v="78"/>
    <n v="39"/>
    <n v="13"/>
    <n v="13"/>
    <n v="1"/>
    <n v="4"/>
    <n v="4"/>
    <n v="7"/>
    <n v="3"/>
    <n v="0"/>
    <x v="0"/>
    <n v="0"/>
    <n v="0"/>
    <n v="0"/>
    <n v="0"/>
    <n v="0"/>
    <n v="67"/>
    <s v="66+"/>
    <n v="2225"/>
    <n v="0"/>
    <n v="1"/>
    <n v="0"/>
    <n v="0"/>
    <n v="0"/>
    <n v="0"/>
    <n v="0"/>
    <n v="1"/>
    <n v="0"/>
    <n v="433"/>
    <d v="2016-09-11T00:00:00"/>
    <n v="9"/>
    <s v="September"/>
    <n v="1"/>
    <s v="2000,59354,High income,765,High spender,0.0128887690804327,0,2,59,295,21,78,39,13,13,1,4,4,7,3,0,0,0,0,0,0,0,67,66+,2225,0,1,0,0,0,0,0,1,0,433"/>
    <m/>
    <m/>
    <m/>
    <m/>
  </r>
  <r>
    <n v="1681"/>
    <n v="57705"/>
    <s v="High income"/>
    <n v="1023"/>
    <s v="High spender"/>
    <n v="1.7728099818040032E-2"/>
    <n v="0"/>
    <n v="1"/>
    <n v="14"/>
    <n v="383"/>
    <n v="0"/>
    <n v="53"/>
    <n v="6"/>
    <n v="4"/>
    <n v="40"/>
    <n v="3"/>
    <n v="8"/>
    <n v="1"/>
    <n v="6"/>
    <n v="6"/>
    <n v="0"/>
    <x v="0"/>
    <n v="0"/>
    <n v="0"/>
    <n v="0"/>
    <n v="0"/>
    <n v="0"/>
    <n v="54"/>
    <s v="50-65"/>
    <n v="2328"/>
    <n v="0"/>
    <n v="1"/>
    <n v="0"/>
    <n v="0"/>
    <n v="0"/>
    <n v="0"/>
    <n v="0"/>
    <n v="0"/>
    <n v="1"/>
    <n v="406"/>
    <d v="2016-05-31T00:00:00"/>
    <n v="5"/>
    <s v="May"/>
    <n v="1"/>
    <s v="1681,57705,High income,1023,High spender,0.01772809981804,0,1,14,383,0,53,6,4,40,3,8,1,6,6,0,0,0,0,0,0,0,54,50-65,2328,0,1,0,0,0,0,0,0,1,406"/>
    <m/>
    <m/>
    <m/>
    <m/>
  </r>
  <r>
    <n v="1843"/>
    <n v="65747"/>
    <s v="High income"/>
    <n v="224"/>
    <s v="Low spender"/>
    <n v="3.4069995589152357E-3"/>
    <n v="0"/>
    <n v="1"/>
    <n v="96"/>
    <n v="346"/>
    <n v="17"/>
    <n v="48"/>
    <n v="23"/>
    <n v="13"/>
    <n v="13"/>
    <n v="4"/>
    <n v="8"/>
    <n v="1"/>
    <n v="6"/>
    <n v="6"/>
    <n v="0"/>
    <x v="0"/>
    <n v="0"/>
    <n v="1"/>
    <n v="0"/>
    <n v="0"/>
    <n v="0"/>
    <n v="51"/>
    <s v="50-65"/>
    <n v="2273"/>
    <n v="0"/>
    <n v="1"/>
    <n v="0"/>
    <n v="0"/>
    <n v="0"/>
    <n v="0"/>
    <n v="1"/>
    <n v="0"/>
    <n v="0"/>
    <n v="434"/>
    <d v="2016-07-25T00:00:00"/>
    <n v="7"/>
    <s v="July"/>
    <n v="1"/>
    <s v="1843,65747,High income,224,Low spender,0.00340699955891524,0,1,96,346,17,48,23,13,13,4,8,1,6,6,0,0,0,1,0,0,0,51,50-65,2273,0,1,0,0,0,0,1,0,0,434"/>
    <m/>
    <m/>
    <m/>
    <m/>
  </r>
  <r>
    <n v="723"/>
    <n v="54998"/>
    <s v="High income"/>
    <n v="734"/>
    <s v="High spender"/>
    <n v="1.3345939852358268E-2"/>
    <n v="0"/>
    <n v="1"/>
    <n v="3"/>
    <n v="154"/>
    <n v="22"/>
    <n v="202"/>
    <n v="39"/>
    <n v="30"/>
    <n v="8"/>
    <n v="5"/>
    <n v="4"/>
    <n v="2"/>
    <n v="9"/>
    <n v="4"/>
    <n v="0"/>
    <x v="0"/>
    <n v="0"/>
    <n v="0"/>
    <n v="0"/>
    <n v="0"/>
    <n v="1"/>
    <n v="64"/>
    <s v="50-65"/>
    <n v="2635"/>
    <n v="0"/>
    <n v="0"/>
    <n v="1"/>
    <n v="0"/>
    <n v="0"/>
    <n v="0"/>
    <n v="0"/>
    <n v="0"/>
    <n v="1"/>
    <n v="439"/>
    <d v="2015-07-29T00:00:00"/>
    <n v="7"/>
    <s v="July"/>
    <n v="1"/>
    <s v="723,54998,High income,734,High spender,0.0133459398523583,0,1,3,154,22,202,39,30,8,5,4,2,9,4,0,0,0,0,0,0,1,64,50-65,2635,0,0,1,0,0,0,0,0,1,439"/>
    <m/>
    <m/>
    <m/>
    <m/>
  </r>
  <r>
    <n v="1554"/>
    <n v="58025"/>
    <s v="High income"/>
    <n v="382"/>
    <s v="Low spender"/>
    <n v="6.5833692373976731E-3"/>
    <n v="0"/>
    <n v="1"/>
    <n v="81"/>
    <n v="270"/>
    <n v="31"/>
    <n v="88"/>
    <n v="11"/>
    <n v="48"/>
    <n v="22"/>
    <n v="3"/>
    <n v="3"/>
    <n v="2"/>
    <n v="10"/>
    <n v="4"/>
    <n v="0"/>
    <x v="0"/>
    <n v="0"/>
    <n v="0"/>
    <n v="0"/>
    <n v="0"/>
    <n v="0"/>
    <n v="41"/>
    <s v="36-50"/>
    <n v="2374"/>
    <n v="0"/>
    <n v="1"/>
    <n v="0"/>
    <n v="0"/>
    <n v="0"/>
    <n v="0"/>
    <n v="1"/>
    <n v="0"/>
    <n v="0"/>
    <n v="426"/>
    <d v="2016-04-15T00:00:00"/>
    <n v="4"/>
    <s v="April"/>
    <n v="1"/>
    <s v="1554,58025,High income,382,Low spender,0.00658336923739767,0,1,81,270,31,88,11,48,22,3,3,2,10,4,0,0,0,0,0,0,0,41,36-50,2374,0,1,0,0,0,0,1,0,0,426"/>
    <m/>
    <m/>
    <m/>
    <m/>
  </r>
  <r>
    <n v="1547"/>
    <n v="61798"/>
    <s v="High income"/>
    <n v="221"/>
    <s v="Low spender"/>
    <n v="3.5761675135117642E-3"/>
    <n v="0"/>
    <n v="0"/>
    <n v="13"/>
    <n v="338"/>
    <n v="4"/>
    <n v="89"/>
    <n v="11"/>
    <n v="8"/>
    <n v="13"/>
    <n v="1"/>
    <n v="4"/>
    <n v="2"/>
    <n v="9"/>
    <n v="4"/>
    <n v="0"/>
    <x v="0"/>
    <n v="0"/>
    <n v="0"/>
    <n v="0"/>
    <n v="0"/>
    <n v="0"/>
    <n v="56"/>
    <s v="50-65"/>
    <n v="2377"/>
    <n v="0"/>
    <n v="0"/>
    <n v="1"/>
    <n v="0"/>
    <n v="0"/>
    <n v="0"/>
    <n v="0"/>
    <n v="0"/>
    <n v="1"/>
    <n v="437"/>
    <d v="2016-04-12T00:00:00"/>
    <n v="4"/>
    <s v="April"/>
    <n v="1"/>
    <s v="1547,61798,High income,221,Low spender,0.00357616751351176,0,0,13,338,4,89,11,8,13,1,4,2,9,4,0,0,0,0,0,0,0,56,50-65,2377,0,0,1,0,0,0,0,0,1,437"/>
    <m/>
    <m/>
    <m/>
    <m/>
  </r>
  <r>
    <n v="603"/>
    <n v="36130"/>
    <s v="Low income"/>
    <n v="440"/>
    <s v="Low spender"/>
    <n v="1.2178245225574315E-2"/>
    <n v="0"/>
    <n v="1"/>
    <n v="46"/>
    <n v="157"/>
    <n v="43"/>
    <n v="127"/>
    <n v="68"/>
    <n v="56"/>
    <n v="37"/>
    <n v="6"/>
    <n v="3"/>
    <n v="8"/>
    <n v="4"/>
    <n v="4"/>
    <n v="0"/>
    <x v="0"/>
    <n v="1"/>
    <n v="0"/>
    <n v="0"/>
    <n v="0"/>
    <n v="1"/>
    <n v="66"/>
    <s v="66+"/>
    <n v="2671"/>
    <n v="0"/>
    <n v="0"/>
    <n v="1"/>
    <n v="0"/>
    <n v="0"/>
    <n v="0"/>
    <n v="1"/>
    <n v="0"/>
    <n v="0"/>
    <n v="414"/>
    <d v="2015-06-23T00:00:00"/>
    <n v="6"/>
    <s v="June"/>
    <n v="1"/>
    <s v="603,36130,Low income,440,Low spender,0.0121782452255743,0,1,46,157,43,127,68,56,37,6,3,8,4,4,0,0,1,0,0,0,1,66,66+,2671,0,0,1,0,0,0,1,0,0,414"/>
    <m/>
    <m/>
    <m/>
    <m/>
  </r>
  <r>
    <n v="1317"/>
    <n v="66886"/>
    <s v="High income"/>
    <n v="117"/>
    <s v="Low spender"/>
    <n v="1.7492449840026314E-3"/>
    <n v="0"/>
    <n v="1"/>
    <n v="28"/>
    <n v="315"/>
    <n v="4"/>
    <n v="62"/>
    <n v="41"/>
    <n v="31"/>
    <n v="146"/>
    <n v="2"/>
    <n v="7"/>
    <n v="1"/>
    <n v="7"/>
    <n v="5"/>
    <n v="0"/>
    <x v="0"/>
    <n v="0"/>
    <n v="0"/>
    <n v="0"/>
    <n v="0"/>
    <n v="0"/>
    <n v="62"/>
    <s v="50-65"/>
    <n v="2445"/>
    <n v="0"/>
    <n v="0"/>
    <n v="0"/>
    <n v="1"/>
    <n v="0"/>
    <n v="0"/>
    <n v="1"/>
    <n v="0"/>
    <n v="0"/>
    <n v="307"/>
    <d v="2016-02-04T00:00:00"/>
    <n v="2"/>
    <s v="February"/>
    <n v="1"/>
    <s v="1317,66886,High income,117,Low spender,0.00174924498400263,0,1,28,315,4,62,41,31,146,2,7,1,7,5,0,0,0,0,0,0,0,62,50-65,2445,0,0,0,1,0,0,1,0,0,307"/>
    <m/>
    <m/>
    <m/>
    <m/>
  </r>
  <r>
    <n v="475"/>
    <n v="56559"/>
    <s v="High income"/>
    <n v="50"/>
    <s v="Low spender"/>
    <n v="8.8403260312240313E-4"/>
    <n v="0"/>
    <n v="1"/>
    <n v="46"/>
    <n v="226"/>
    <n v="22"/>
    <n v="133"/>
    <n v="41"/>
    <n v="31"/>
    <n v="31"/>
    <n v="3"/>
    <n v="4"/>
    <n v="3"/>
    <n v="8"/>
    <n v="4"/>
    <n v="0"/>
    <x v="0"/>
    <n v="0"/>
    <n v="0"/>
    <n v="0"/>
    <n v="0"/>
    <n v="0"/>
    <n v="45"/>
    <s v="36-50"/>
    <n v="2710"/>
    <n v="0"/>
    <n v="0"/>
    <n v="0"/>
    <n v="1"/>
    <n v="0"/>
    <n v="0"/>
    <n v="0"/>
    <n v="0"/>
    <n v="1"/>
    <n v="422"/>
    <d v="2015-05-15T00:00:00"/>
    <n v="5"/>
    <s v="May"/>
    <n v="1"/>
    <s v="475,56559,High income,50,Low spender,0.000884032603122403,0,1,46,226,22,133,41,31,31,3,4,3,8,4,0,0,0,0,0,0,0,45,36-50,2710,0,0,0,1,0,0,0,0,1,422"/>
    <m/>
    <m/>
    <m/>
    <m/>
  </r>
  <r>
    <n v="667"/>
    <n v="36550"/>
    <s v="Low income"/>
    <n v="30"/>
    <s v="Low spender"/>
    <n v="8.2079343365253077E-4"/>
    <n v="1"/>
    <n v="0"/>
    <n v="74"/>
    <n v="47"/>
    <n v="90"/>
    <n v="94"/>
    <n v="123"/>
    <n v="103"/>
    <n v="120"/>
    <n v="5"/>
    <n v="9"/>
    <n v="1"/>
    <n v="5"/>
    <n v="9"/>
    <n v="0"/>
    <x v="0"/>
    <n v="0"/>
    <n v="0"/>
    <n v="0"/>
    <n v="0"/>
    <n v="0"/>
    <n v="42"/>
    <s v="36-50"/>
    <n v="2654"/>
    <n v="0"/>
    <n v="1"/>
    <n v="0"/>
    <n v="0"/>
    <n v="0"/>
    <n v="1"/>
    <n v="0"/>
    <n v="0"/>
    <n v="0"/>
    <n v="337"/>
    <d v="2015-07-10T00:00:00"/>
    <n v="7"/>
    <s v="July"/>
    <n v="1"/>
    <s v="667,36550,Low income,30,Low spender,0.000820793433652531,1,0,74,47,90,94,123,103,120,5,9,1,5,9,0,0,0,0,0,0,0,42,36-50,2654,0,1,0,0,0,1,0,0,0,337"/>
    <m/>
    <m/>
    <m/>
    <m/>
  </r>
  <r>
    <n v="93"/>
    <n v="32727"/>
    <s v="Low income"/>
    <n v="702"/>
    <s v="High spender"/>
    <n v="2.1450178751489597E-2"/>
    <n v="0"/>
    <n v="0"/>
    <n v="38"/>
    <n v="167"/>
    <n v="13"/>
    <n v="180"/>
    <n v="86"/>
    <n v="13"/>
    <n v="70"/>
    <n v="2"/>
    <n v="7"/>
    <n v="3"/>
    <n v="5"/>
    <n v="8"/>
    <n v="0"/>
    <x v="0"/>
    <n v="0"/>
    <n v="0"/>
    <n v="0"/>
    <n v="0"/>
    <n v="0"/>
    <n v="55"/>
    <s v="50-65"/>
    <n v="2829"/>
    <n v="0"/>
    <n v="0"/>
    <n v="0"/>
    <n v="1"/>
    <n v="0"/>
    <n v="0"/>
    <n v="0"/>
    <n v="0"/>
    <n v="1"/>
    <n v="389"/>
    <d v="2015-01-16T00:00:00"/>
    <n v="1"/>
    <s v="January"/>
    <n v="1"/>
    <s v="93,32727,Low income,702,High spender,0.0214501787514896,0,0,38,167,13,180,86,13,70,2,7,3,5,8,0,0,0,0,0,0,0,55,50-65,2829,0,0,0,1,0,0,0,0,1,389"/>
    <m/>
    <m/>
    <m/>
    <m/>
  </r>
  <r>
    <n v="1529"/>
    <n v="59052"/>
    <s v="High income"/>
    <n v="42"/>
    <s v="Low spender"/>
    <n v="7.1123755334281653E-4"/>
    <n v="0"/>
    <n v="1"/>
    <n v="29"/>
    <n v="230"/>
    <n v="35"/>
    <n v="75"/>
    <n v="63"/>
    <n v="57"/>
    <n v="31"/>
    <n v="3"/>
    <n v="7"/>
    <n v="1"/>
    <n v="7"/>
    <n v="5"/>
    <n v="0"/>
    <x v="0"/>
    <n v="0"/>
    <n v="0"/>
    <n v="0"/>
    <n v="0"/>
    <n v="0"/>
    <n v="61"/>
    <s v="50-65"/>
    <n v="2383"/>
    <n v="1"/>
    <n v="0"/>
    <n v="0"/>
    <n v="0"/>
    <n v="0"/>
    <n v="1"/>
    <n v="0"/>
    <n v="0"/>
    <n v="0"/>
    <n v="429"/>
    <d v="2016-04-06T00:00:00"/>
    <n v="4"/>
    <s v="April"/>
    <n v="1"/>
    <s v="1529,59052,High income,42,Low spender,0.000711237553342817,0,1,29,230,35,75,63,57,31,3,7,1,7,5,0,0,0,0,0,0,0,61,50-65,2383,1,0,0,0,0,1,0,0,0,429"/>
    <m/>
    <m/>
    <m/>
    <m/>
  </r>
  <r>
    <n v="649"/>
    <n v="47682"/>
    <s v="Low income"/>
    <n v="1685"/>
    <s v="High spender"/>
    <n v="3.5338282790151422E-2"/>
    <n v="0"/>
    <n v="1"/>
    <n v="80"/>
    <n v="162"/>
    <n v="61"/>
    <n v="83"/>
    <n v="97"/>
    <n v="57"/>
    <n v="61"/>
    <n v="4"/>
    <n v="4"/>
    <n v="3"/>
    <n v="8"/>
    <n v="5"/>
    <n v="0"/>
    <x v="0"/>
    <n v="0"/>
    <n v="0"/>
    <n v="0"/>
    <n v="0"/>
    <n v="0"/>
    <n v="45"/>
    <s v="36-50"/>
    <n v="2658"/>
    <n v="0"/>
    <n v="0"/>
    <n v="0"/>
    <n v="0"/>
    <n v="1"/>
    <n v="1"/>
    <n v="0"/>
    <n v="0"/>
    <n v="0"/>
    <n v="399"/>
    <d v="2015-07-06T00:00:00"/>
    <n v="7"/>
    <s v="July"/>
    <n v="1"/>
    <s v="649,47682,Low income,1685,High spender,0.0353382827901514,0,1,80,162,61,83,97,57,61,4,4,3,8,5,0,0,0,0,0,0,0,45,36-50,2658,0,0,0,0,1,1,0,0,0,399"/>
    <m/>
    <m/>
    <m/>
    <m/>
  </r>
  <r>
    <n v="1832"/>
    <n v="55954"/>
    <s v="High income"/>
    <n v="858"/>
    <s v="High spender"/>
    <n v="1.5334024377166959E-2"/>
    <n v="0"/>
    <n v="1"/>
    <n v="63"/>
    <n v="447"/>
    <n v="0"/>
    <n v="28"/>
    <n v="0"/>
    <n v="0"/>
    <n v="43"/>
    <n v="3"/>
    <n v="8"/>
    <n v="2"/>
    <n v="6"/>
    <n v="7"/>
    <n v="0"/>
    <x v="0"/>
    <n v="0"/>
    <n v="0"/>
    <n v="0"/>
    <n v="0"/>
    <n v="0"/>
    <n v="52"/>
    <s v="50-65"/>
    <n v="2277"/>
    <n v="0"/>
    <n v="1"/>
    <n v="0"/>
    <n v="0"/>
    <n v="0"/>
    <n v="0"/>
    <n v="0"/>
    <n v="0"/>
    <n v="1"/>
    <n v="432"/>
    <d v="2016-07-21T00:00:00"/>
    <n v="7"/>
    <s v="July"/>
    <n v="1"/>
    <s v="1832,55954,High income,858,High spender,0.015334024377167,0,1,63,447,0,28,0,0,43,3,8,2,6,7,0,0,0,0,0,0,0,52,50-65,2277,0,1,0,0,0,0,0,0,1,432"/>
    <m/>
    <m/>
    <m/>
    <m/>
  </r>
  <r>
    <n v="440"/>
    <n v="43974"/>
    <s v="Low income"/>
    <n v="1000"/>
    <s v="High spender"/>
    <n v="2.2740710419793513E-2"/>
    <n v="1"/>
    <n v="0"/>
    <n v="19"/>
    <n v="378"/>
    <n v="0"/>
    <n v="101"/>
    <n v="0"/>
    <n v="0"/>
    <n v="72"/>
    <n v="5"/>
    <n v="6"/>
    <n v="4"/>
    <n v="6"/>
    <n v="7"/>
    <n v="0"/>
    <x v="0"/>
    <n v="0"/>
    <n v="0"/>
    <n v="0"/>
    <n v="0"/>
    <n v="0"/>
    <n v="40"/>
    <s v="36-50"/>
    <n v="2723"/>
    <n v="0"/>
    <n v="1"/>
    <n v="0"/>
    <n v="0"/>
    <n v="0"/>
    <n v="0"/>
    <n v="0"/>
    <n v="0"/>
    <n v="1"/>
    <n v="407"/>
    <d v="2015-05-02T00:00:00"/>
    <n v="5"/>
    <s v="May"/>
    <n v="1"/>
    <s v="440,43974,Low income,1000,High spender,0.0227407104197935,1,0,19,378,0,101,0,0,72,5,6,4,6,7,0,0,0,0,0,0,0,40,36-50,2723,0,1,0,0,0,0,0,0,1,407"/>
    <m/>
    <m/>
    <m/>
    <m/>
  </r>
  <r>
    <n v="580"/>
    <n v="60482"/>
    <s v="High income"/>
    <n v="338"/>
    <s v="Low spender"/>
    <n v="5.5884395357296383E-3"/>
    <n v="0"/>
    <n v="1"/>
    <n v="81"/>
    <n v="255"/>
    <n v="43"/>
    <n v="134"/>
    <n v="37"/>
    <n v="14"/>
    <n v="24"/>
    <n v="1"/>
    <n v="7"/>
    <n v="2"/>
    <n v="7"/>
    <n v="7"/>
    <n v="0"/>
    <x v="0"/>
    <n v="0"/>
    <n v="0"/>
    <n v="0"/>
    <n v="0"/>
    <n v="0"/>
    <n v="44"/>
    <s v="36-50"/>
    <n v="2681"/>
    <n v="0"/>
    <n v="0"/>
    <n v="1"/>
    <n v="0"/>
    <n v="0"/>
    <n v="0"/>
    <n v="0"/>
    <n v="1"/>
    <n v="0"/>
    <n v="459"/>
    <d v="2015-06-13T00:00:00"/>
    <n v="6"/>
    <s v="June"/>
    <n v="1"/>
    <s v="580,60482,High income,338,Low spender,0.00558843953572964,0,1,81,255,43,134,37,14,24,1,7,2,7,7,0,0,0,0,0,0,0,44,36-50,2681,0,0,1,0,0,0,0,1,0,459"/>
    <m/>
    <m/>
    <m/>
    <m/>
  </r>
  <r>
    <n v="2169"/>
    <n v="57954"/>
    <s v="High income"/>
    <n v="297"/>
    <s v="Low spender"/>
    <n v="5.1247541153328505E-3"/>
    <n v="1"/>
    <n v="1"/>
    <n v="52"/>
    <n v="456"/>
    <n v="4"/>
    <n v="24"/>
    <n v="0"/>
    <n v="0"/>
    <n v="9"/>
    <n v="7"/>
    <n v="8"/>
    <n v="2"/>
    <n v="6"/>
    <n v="7"/>
    <n v="0"/>
    <x v="0"/>
    <n v="0"/>
    <n v="1"/>
    <n v="0"/>
    <n v="0"/>
    <n v="0"/>
    <n v="43"/>
    <s v="36-50"/>
    <n v="2170"/>
    <n v="0"/>
    <n v="0"/>
    <n v="0"/>
    <n v="1"/>
    <n v="0"/>
    <n v="0"/>
    <n v="0"/>
    <n v="1"/>
    <n v="0"/>
    <n v="475"/>
    <d v="2016-11-05T00:00:00"/>
    <n v="11"/>
    <s v="November"/>
    <n v="1"/>
    <s v="2169,57954,High income,297,Low spender,0.00512475411533285,1,1,52,456,4,24,0,0,9,7,8,2,6,7,0,0,0,1,0,0,0,43,36-50,2170,0,0,0,1,0,0,0,1,0,475"/>
    <m/>
    <m/>
    <m/>
    <m/>
  </r>
  <r>
    <n v="178"/>
    <n v="54006"/>
    <s v="High income"/>
    <n v="40"/>
    <s v="Low spender"/>
    <n v="7.4065844535792322E-4"/>
    <n v="1"/>
    <n v="0"/>
    <n v="42"/>
    <n v="174"/>
    <n v="77"/>
    <n v="203"/>
    <n v="6"/>
    <n v="24"/>
    <n v="97"/>
    <n v="2"/>
    <n v="8"/>
    <n v="1"/>
    <n v="7"/>
    <n v="7"/>
    <n v="0"/>
    <x v="0"/>
    <n v="0"/>
    <n v="0"/>
    <n v="0"/>
    <n v="0"/>
    <n v="0"/>
    <n v="35"/>
    <s v="24-35"/>
    <n v="2808"/>
    <n v="0"/>
    <n v="0"/>
    <n v="0"/>
    <n v="1"/>
    <n v="0"/>
    <n v="0"/>
    <n v="1"/>
    <n v="0"/>
    <n v="0"/>
    <n v="387"/>
    <d v="2015-02-06T00:00:00"/>
    <n v="2"/>
    <s v="February"/>
    <n v="1"/>
    <s v="178,54006,High income,40,Low spender,0.000740658445357923,1,0,42,174,77,203,6,24,97,2,8,1,7,7,0,0,0,0,0,0,0,35,24-35,2808,0,0,0,1,0,0,1,0,0,387"/>
    <m/>
    <m/>
    <m/>
    <m/>
  </r>
  <r>
    <n v="1658"/>
    <n v="70337"/>
    <s v="High income"/>
    <n v="219"/>
    <s v="Low spender"/>
    <n v="3.1135817564013251E-3"/>
    <n v="0"/>
    <n v="0"/>
    <n v="75"/>
    <n v="187"/>
    <n v="81"/>
    <n v="149"/>
    <n v="25"/>
    <n v="43"/>
    <n v="91"/>
    <n v="1"/>
    <n v="2"/>
    <n v="2"/>
    <n v="12"/>
    <n v="1"/>
    <n v="0"/>
    <x v="0"/>
    <n v="0"/>
    <n v="0"/>
    <n v="0"/>
    <n v="0"/>
    <n v="0"/>
    <n v="41"/>
    <s v="36-50"/>
    <n v="2337"/>
    <n v="0"/>
    <n v="0"/>
    <n v="1"/>
    <n v="0"/>
    <n v="0"/>
    <n v="0"/>
    <n v="1"/>
    <n v="0"/>
    <n v="0"/>
    <n v="394"/>
    <d v="2016-05-22T00:00:00"/>
    <n v="5"/>
    <s v="May"/>
    <n v="1"/>
    <s v="1658,70337,High income,219,Low spender,0.00311358175640133,0,0,75,187,81,149,25,43,91,1,2,2,12,1,0,0,0,0,0,0,0,41,36-50,2337,0,0,1,0,0,0,1,0,0,394"/>
    <m/>
    <m/>
    <m/>
    <m/>
  </r>
  <r>
    <n v="542"/>
    <n v="48070"/>
    <s v="Low income"/>
    <n v="838"/>
    <s v="High spender"/>
    <n v="1.7432910339088829E-2"/>
    <n v="0"/>
    <n v="1"/>
    <n v="33"/>
    <n v="373"/>
    <n v="14"/>
    <n v="83"/>
    <n v="6"/>
    <n v="9"/>
    <n v="19"/>
    <n v="3"/>
    <n v="8"/>
    <n v="2"/>
    <n v="6"/>
    <n v="7"/>
    <n v="0"/>
    <x v="0"/>
    <n v="0"/>
    <n v="0"/>
    <n v="0"/>
    <n v="1"/>
    <n v="0"/>
    <n v="70"/>
    <s v="66+"/>
    <n v="2691"/>
    <n v="0"/>
    <n v="0"/>
    <n v="0"/>
    <n v="1"/>
    <n v="0"/>
    <n v="0"/>
    <n v="1"/>
    <n v="0"/>
    <n v="0"/>
    <n v="466"/>
    <d v="2015-06-03T00:00:00"/>
    <n v="6"/>
    <s v="June"/>
    <n v="1"/>
    <s v="542,48070,Low income,838,High spender,0.0174329103390888,0,1,33,373,14,83,6,9,19,3,8,2,6,7,0,0,0,0,0,1,0,70,66+,2691,0,0,0,1,0,0,1,0,0,466"/>
    <m/>
    <m/>
    <m/>
    <m/>
  </r>
  <r>
    <n v="1995"/>
    <n v="61180"/>
    <s v="High income"/>
    <n v="18"/>
    <s v="Low spender"/>
    <n v="2.9421379535796014E-4"/>
    <n v="0"/>
    <n v="1"/>
    <n v="70"/>
    <n v="403"/>
    <n v="24"/>
    <n v="29"/>
    <n v="6"/>
    <n v="24"/>
    <n v="218"/>
    <n v="2"/>
    <n v="5"/>
    <n v="5"/>
    <n v="6"/>
    <n v="3"/>
    <n v="0"/>
    <x v="0"/>
    <n v="1"/>
    <n v="0"/>
    <n v="0"/>
    <n v="0"/>
    <n v="0"/>
    <n v="61"/>
    <s v="50-65"/>
    <n v="2226"/>
    <n v="0"/>
    <n v="1"/>
    <n v="0"/>
    <n v="0"/>
    <n v="0"/>
    <n v="0"/>
    <n v="1"/>
    <n v="0"/>
    <n v="0"/>
    <n v="268"/>
    <d v="2016-09-10T00:00:00"/>
    <n v="9"/>
    <s v="September"/>
    <n v="1"/>
    <s v="1995,61180,High income,18,Low spender,0.00029421379535796,0,1,70,403,24,29,6,24,218,2,5,5,6,3,0,0,1,0,0,0,0,61,50-65,2226,0,1,0,0,0,0,1,0,0,268"/>
    <m/>
    <m/>
    <m/>
    <m/>
  </r>
  <r>
    <n v="268"/>
    <n v="50437"/>
    <s v="Low income"/>
    <n v="257"/>
    <s v="Low spender"/>
    <n v="5.0954656303903879E-3"/>
    <n v="0"/>
    <n v="2"/>
    <n v="28"/>
    <n v="370"/>
    <n v="9"/>
    <n v="92"/>
    <n v="6"/>
    <n v="9"/>
    <n v="4"/>
    <n v="3"/>
    <n v="7"/>
    <n v="1"/>
    <n v="8"/>
    <n v="7"/>
    <n v="0"/>
    <x v="0"/>
    <n v="0"/>
    <n v="0"/>
    <n v="0"/>
    <n v="0"/>
    <n v="0"/>
    <n v="57"/>
    <s v="50-65"/>
    <n v="2779"/>
    <n v="0"/>
    <n v="1"/>
    <n v="0"/>
    <n v="0"/>
    <n v="0"/>
    <n v="0"/>
    <n v="1"/>
    <n v="0"/>
    <n v="0"/>
    <n v="482"/>
    <d v="2015-03-07T00:00:00"/>
    <n v="3"/>
    <s v="March"/>
    <n v="1"/>
    <s v="268,50437,Low income,257,Low spender,0.00509546563039039,0,2,28,370,9,92,6,9,4,3,7,1,8,7,0,0,0,0,0,0,0,57,50-65,2779,0,1,0,0,0,0,1,0,0,482"/>
    <m/>
    <m/>
    <m/>
    <m/>
  </r>
  <r>
    <n v="1058"/>
    <n v="53843"/>
    <s v="High income"/>
    <n v="216"/>
    <s v="Low spender"/>
    <n v="4.0116635402930746E-3"/>
    <n v="0"/>
    <n v="1"/>
    <n v="64"/>
    <n v="378"/>
    <n v="0"/>
    <n v="88"/>
    <n v="19"/>
    <n v="4"/>
    <n v="73"/>
    <n v="4"/>
    <n v="8"/>
    <n v="5"/>
    <n v="3"/>
    <n v="7"/>
    <n v="0"/>
    <x v="0"/>
    <n v="0"/>
    <n v="0"/>
    <n v="0"/>
    <n v="0"/>
    <n v="0"/>
    <n v="55"/>
    <s v="50-65"/>
    <n v="2526"/>
    <n v="0"/>
    <n v="1"/>
    <n v="0"/>
    <n v="0"/>
    <n v="0"/>
    <n v="0"/>
    <n v="0"/>
    <n v="1"/>
    <n v="0"/>
    <n v="416"/>
    <d v="2015-11-15T00:00:00"/>
    <n v="11"/>
    <s v="November"/>
    <n v="1"/>
    <s v="1058,53843,High income,216,Low spender,0.00401166354029307,0,1,64,378,0,88,19,4,73,4,8,5,3,7,0,0,0,0,0,0,0,55,50-65,2526,0,1,0,0,0,0,0,1,0,416"/>
    <m/>
    <m/>
    <m/>
    <m/>
  </r>
  <r>
    <n v="224"/>
    <n v="50611"/>
    <s v="Low income"/>
    <n v="1406"/>
    <s v="High spender"/>
    <n v="2.7780522020904547E-2"/>
    <n v="0"/>
    <n v="1"/>
    <n v="98"/>
    <n v="459"/>
    <n v="0"/>
    <n v="24"/>
    <n v="6"/>
    <n v="0"/>
    <n v="4"/>
    <n v="6"/>
    <n v="4"/>
    <n v="5"/>
    <n v="7"/>
    <n v="6"/>
    <n v="0"/>
    <x v="0"/>
    <n v="0"/>
    <n v="1"/>
    <n v="0"/>
    <n v="0"/>
    <n v="0"/>
    <n v="60"/>
    <s v="50-65"/>
    <n v="2792"/>
    <n v="1"/>
    <n v="0"/>
    <n v="0"/>
    <n v="0"/>
    <n v="0"/>
    <n v="0"/>
    <n v="0"/>
    <n v="0"/>
    <n v="1"/>
    <n v="485"/>
    <d v="2015-02-22T00:00:00"/>
    <n v="2"/>
    <s v="February"/>
    <n v="1"/>
    <s v="224,50611,Low income,1406,High spender,0.0277805220209045,0,1,98,459,0,24,6,0,4,6,4,5,7,6,0,0,0,1,0,0,0,60,50-65,2792,1,0,0,0,0,0,0,0,1,485"/>
    <m/>
    <m/>
    <m/>
    <m/>
  </r>
  <r>
    <n v="225"/>
    <n v="50611"/>
    <s v="Low income"/>
    <n v="62"/>
    <s v="Low spender"/>
    <n v="1.225030131789532E-3"/>
    <n v="0"/>
    <n v="1"/>
    <n v="98"/>
    <n v="459"/>
    <n v="0"/>
    <n v="24"/>
    <n v="6"/>
    <n v="0"/>
    <n v="4"/>
    <n v="6"/>
    <n v="4"/>
    <n v="5"/>
    <n v="7"/>
    <n v="6"/>
    <n v="0"/>
    <x v="0"/>
    <n v="0"/>
    <n v="1"/>
    <n v="0"/>
    <n v="0"/>
    <n v="1"/>
    <n v="60"/>
    <s v="50-65"/>
    <n v="2792"/>
    <n v="1"/>
    <n v="0"/>
    <n v="0"/>
    <n v="0"/>
    <n v="0"/>
    <n v="0"/>
    <n v="0"/>
    <n v="0"/>
    <n v="1"/>
    <n v="485"/>
    <d v="2015-02-22T00:00:00"/>
    <n v="2"/>
    <s v="February"/>
    <n v="1"/>
    <s v="225,50611,Low income,62,Low spender,0.00122503013178953,0,1,98,459,0,24,6,0,4,6,4,5,7,6,0,0,0,1,0,0,1,60,50-65,2792,1,0,0,0,0,0,0,0,1,485"/>
    <m/>
    <m/>
    <m/>
    <m/>
  </r>
  <r>
    <n v="2123"/>
    <n v="43783"/>
    <s v="Low income"/>
    <n v="18"/>
    <s v="Low spender"/>
    <n v="4.1111847063928924E-4"/>
    <n v="1"/>
    <n v="0"/>
    <n v="22"/>
    <n v="327"/>
    <n v="9"/>
    <n v="125"/>
    <n v="25"/>
    <n v="4"/>
    <n v="139"/>
    <n v="6"/>
    <n v="7"/>
    <n v="1"/>
    <n v="8"/>
    <n v="7"/>
    <n v="0"/>
    <x v="0"/>
    <n v="1"/>
    <n v="0"/>
    <n v="0"/>
    <n v="0"/>
    <n v="0"/>
    <n v="42"/>
    <s v="36-50"/>
    <n v="2190"/>
    <n v="0"/>
    <n v="1"/>
    <n v="0"/>
    <n v="0"/>
    <n v="0"/>
    <n v="0"/>
    <n v="0"/>
    <n v="1"/>
    <n v="0"/>
    <n v="351"/>
    <d v="2016-10-16T00:00:00"/>
    <n v="10"/>
    <s v="October"/>
    <n v="1"/>
    <s v="2123,43783,Low income,18,Low spender,0.000411118470639289,1,0,22,327,9,125,25,4,139,6,7,1,8,7,0,0,1,0,0,0,0,42,36-50,2190,0,1,0,0,0,0,0,1,0,351"/>
    <m/>
    <m/>
    <m/>
    <m/>
  </r>
  <r>
    <n v="277"/>
    <n v="59594"/>
    <s v="High income"/>
    <n v="87"/>
    <s v="Low spender"/>
    <n v="1.4598785112595227E-3"/>
    <n v="0"/>
    <n v="1"/>
    <n v="74"/>
    <n v="457"/>
    <n v="4"/>
    <n v="29"/>
    <n v="0"/>
    <n v="0"/>
    <n v="9"/>
    <n v="1"/>
    <n v="8"/>
    <n v="1"/>
    <n v="7"/>
    <n v="7"/>
    <n v="0"/>
    <x v="0"/>
    <n v="0"/>
    <n v="1"/>
    <n v="0"/>
    <n v="0"/>
    <n v="0"/>
    <n v="55"/>
    <s v="50-65"/>
    <n v="2776"/>
    <n v="0"/>
    <n v="1"/>
    <n v="0"/>
    <n v="0"/>
    <n v="0"/>
    <n v="0"/>
    <n v="1"/>
    <n v="0"/>
    <n v="0"/>
    <n v="481"/>
    <d v="2015-03-10T00:00:00"/>
    <n v="3"/>
    <s v="March"/>
    <n v="1"/>
    <s v="277,59594,High income,87,Low spender,0.00145987851125952,0,1,74,457,4,29,0,0,9,1,8,1,7,7,0,0,0,1,0,0,0,55,50-65,2776,0,1,0,0,0,0,1,0,0,481"/>
    <m/>
    <m/>
    <m/>
    <m/>
  </r>
  <r>
    <n v="151"/>
    <n v="78028"/>
    <s v="High income"/>
    <n v="44"/>
    <s v="Low spender"/>
    <n v="5.6390013841185218E-4"/>
    <n v="0"/>
    <n v="1"/>
    <n v="38"/>
    <n v="158"/>
    <n v="19"/>
    <n v="288"/>
    <n v="25"/>
    <n v="0"/>
    <n v="38"/>
    <n v="1"/>
    <n v="6"/>
    <n v="4"/>
    <n v="9"/>
    <n v="7"/>
    <n v="0"/>
    <x v="0"/>
    <n v="0"/>
    <n v="1"/>
    <n v="1"/>
    <n v="0"/>
    <n v="1"/>
    <n v="64"/>
    <s v="50-65"/>
    <n v="2816"/>
    <n v="0"/>
    <n v="0"/>
    <n v="0"/>
    <n v="0"/>
    <n v="1"/>
    <n v="0"/>
    <n v="0"/>
    <n v="0"/>
    <n v="1"/>
    <n v="452"/>
    <d v="2015-01-29T00:00:00"/>
    <n v="1"/>
    <s v="January"/>
    <n v="1"/>
    <s v="151,78028,High income,44,Low spender,0.000563900138411852,0,1,38,158,19,288,25,0,38,1,6,4,9,7,0,0,0,1,1,0,1,64,50-65,2816,0,0,0,0,1,0,0,0,1,452"/>
    <m/>
    <m/>
    <m/>
    <m/>
  </r>
  <r>
    <n v="2067"/>
    <n v="65968"/>
    <s v="High income"/>
    <n v="30"/>
    <s v="Low spender"/>
    <n v="4.5476594712587923E-4"/>
    <n v="0"/>
    <n v="1"/>
    <n v="12"/>
    <n v="376"/>
    <n v="9"/>
    <n v="83"/>
    <n v="19"/>
    <n v="4"/>
    <n v="4"/>
    <n v="2"/>
    <n v="5"/>
    <n v="4"/>
    <n v="7"/>
    <n v="3"/>
    <n v="0"/>
    <x v="0"/>
    <n v="0"/>
    <n v="0"/>
    <n v="0"/>
    <n v="0"/>
    <n v="0"/>
    <n v="50"/>
    <s v="36-50"/>
    <n v="2207"/>
    <n v="0"/>
    <n v="0"/>
    <n v="0"/>
    <n v="1"/>
    <n v="0"/>
    <n v="0"/>
    <n v="0"/>
    <n v="0"/>
    <n v="1"/>
    <n v="487"/>
    <d v="2016-09-29T00:00:00"/>
    <n v="9"/>
    <s v="September"/>
    <n v="1"/>
    <s v="2067,65968,High income,30,Low spender,0.000454765947125879,0,1,12,376,9,83,19,4,4,2,5,4,7,3,0,0,0,0,0,0,0,50,36-50,2207,0,0,0,1,0,0,0,0,1,487"/>
    <m/>
    <m/>
    <m/>
    <m/>
  </r>
  <r>
    <n v="1506"/>
    <n v="59247"/>
    <s v="High income"/>
    <n v="219"/>
    <s v="Low spender"/>
    <n v="3.6963896906172466E-3"/>
    <n v="0"/>
    <n v="2"/>
    <n v="87"/>
    <n v="327"/>
    <n v="9"/>
    <n v="122"/>
    <n v="19"/>
    <n v="14"/>
    <n v="83"/>
    <n v="5"/>
    <n v="5"/>
    <n v="2"/>
    <n v="9"/>
    <n v="6"/>
    <n v="0"/>
    <x v="0"/>
    <n v="0"/>
    <n v="0"/>
    <n v="0"/>
    <n v="0"/>
    <n v="0"/>
    <n v="58"/>
    <s v="50-65"/>
    <n v="2392"/>
    <n v="0"/>
    <n v="0"/>
    <n v="1"/>
    <n v="0"/>
    <n v="0"/>
    <n v="0"/>
    <n v="0"/>
    <n v="1"/>
    <n v="0"/>
    <n v="408"/>
    <d v="2016-03-28T00:00:00"/>
    <n v="3"/>
    <s v="March"/>
    <n v="1"/>
    <s v="1506,59247,High income,219,Low spender,0.00369638969061725,0,2,87,327,9,122,19,14,83,5,5,2,9,6,0,0,0,0,0,0,0,58,50-65,2392,0,0,1,0,0,0,0,1,0,408"/>
    <m/>
    <m/>
    <m/>
    <m/>
  </r>
  <r>
    <n v="1267"/>
    <n v="50387"/>
    <s v="Low income"/>
    <n v="1024"/>
    <s v="High spender"/>
    <n v="2.0322702284319368E-2"/>
    <n v="0"/>
    <n v="2"/>
    <n v="91"/>
    <n v="369"/>
    <n v="9"/>
    <n v="87"/>
    <n v="12"/>
    <n v="14"/>
    <n v="34"/>
    <n v="3"/>
    <n v="6"/>
    <n v="2"/>
    <n v="8"/>
    <n v="5"/>
    <n v="0"/>
    <x v="0"/>
    <n v="0"/>
    <n v="0"/>
    <n v="0"/>
    <n v="0"/>
    <n v="0"/>
    <n v="64"/>
    <s v="50-65"/>
    <n v="2461"/>
    <n v="0"/>
    <n v="1"/>
    <n v="0"/>
    <n v="0"/>
    <n v="0"/>
    <n v="0"/>
    <n v="1"/>
    <n v="0"/>
    <n v="0"/>
    <n v="457"/>
    <d v="2016-01-19T00:00:00"/>
    <n v="1"/>
    <s v="January"/>
    <n v="1"/>
    <s v="1267,50387,Low income,1024,High spender,0.0203227022843194,0,2,91,369,9,87,12,14,34,3,6,2,8,5,0,0,0,0,0,0,0,64,50-65,2461,0,1,0,0,0,0,1,0,0,457"/>
    <m/>
    <m/>
    <m/>
    <m/>
  </r>
  <r>
    <n v="1174"/>
    <n v="61286"/>
    <s v="High income"/>
    <n v="762"/>
    <s v="High spender"/>
    <n v="1.2433508468491988E-2"/>
    <n v="0"/>
    <n v="1"/>
    <n v="34"/>
    <n v="356"/>
    <n v="0"/>
    <n v="107"/>
    <n v="19"/>
    <n v="9"/>
    <n v="117"/>
    <n v="2"/>
    <n v="7"/>
    <n v="1"/>
    <n v="8"/>
    <n v="5"/>
    <n v="0"/>
    <x v="0"/>
    <n v="0"/>
    <n v="0"/>
    <n v="0"/>
    <n v="0"/>
    <n v="0"/>
    <n v="54"/>
    <s v="50-65"/>
    <n v="2490"/>
    <n v="0"/>
    <n v="1"/>
    <n v="0"/>
    <n v="0"/>
    <n v="0"/>
    <n v="0"/>
    <n v="1"/>
    <n v="0"/>
    <n v="0"/>
    <n v="374"/>
    <d v="2015-12-21T00:00:00"/>
    <n v="12"/>
    <s v="December"/>
    <n v="1"/>
    <s v="1174,61286,High income,762,High spender,0.012433508468492,0,1,34,356,0,107,19,9,117,2,7,1,8,5,0,0,0,0,0,0,0,54,50-65,2490,0,1,0,0,0,0,1,0,0,374"/>
    <m/>
    <m/>
    <m/>
    <m/>
  </r>
  <r>
    <n v="1757"/>
    <n v="60504"/>
    <s v="High income"/>
    <n v="184"/>
    <s v="Low spender"/>
    <n v="3.0411212481819385E-3"/>
    <n v="0"/>
    <n v="1"/>
    <n v="73"/>
    <n v="458"/>
    <n v="0"/>
    <n v="24"/>
    <n v="6"/>
    <n v="4"/>
    <n v="34"/>
    <n v="2"/>
    <n v="6"/>
    <n v="2"/>
    <n v="8"/>
    <n v="6"/>
    <n v="0"/>
    <x v="0"/>
    <n v="0"/>
    <n v="0"/>
    <n v="0"/>
    <n v="0"/>
    <n v="0"/>
    <n v="49"/>
    <s v="36-50"/>
    <n v="2301"/>
    <n v="0"/>
    <n v="0"/>
    <n v="1"/>
    <n v="0"/>
    <n v="0"/>
    <n v="0"/>
    <n v="0"/>
    <n v="0"/>
    <n v="1"/>
    <n v="458"/>
    <d v="2016-06-27T00:00:00"/>
    <n v="6"/>
    <s v="June"/>
    <n v="1"/>
    <s v="1757,60504,High income,184,Low spender,0.00304112124818194,0,1,73,458,0,24,6,4,34,2,6,2,8,6,0,0,0,0,0,0,0,49,36-50,2301,0,0,1,0,0,0,0,0,1,458"/>
    <m/>
    <m/>
    <m/>
    <m/>
  </r>
  <r>
    <n v="387"/>
    <n v="57091"/>
    <s v="High income"/>
    <n v="491"/>
    <s v="Low spender"/>
    <n v="8.600304776584751E-3"/>
    <n v="0"/>
    <n v="1"/>
    <n v="82"/>
    <n v="462"/>
    <n v="0"/>
    <n v="24"/>
    <n v="6"/>
    <n v="0"/>
    <n v="4"/>
    <n v="2"/>
    <n v="9"/>
    <n v="2"/>
    <n v="5"/>
    <n v="7"/>
    <n v="0"/>
    <x v="0"/>
    <n v="0"/>
    <n v="1"/>
    <n v="0"/>
    <n v="0"/>
    <n v="1"/>
    <n v="48"/>
    <s v="36-50"/>
    <n v="2742"/>
    <n v="0"/>
    <n v="1"/>
    <n v="0"/>
    <n v="0"/>
    <n v="0"/>
    <n v="0"/>
    <n v="0"/>
    <n v="0"/>
    <n v="1"/>
    <n v="488"/>
    <d v="2015-04-13T00:00:00"/>
    <n v="4"/>
    <s v="April"/>
    <n v="1"/>
    <s v="387,57091,High income,491,Low spender,0.00860030477658475,0,1,82,462,0,24,6,0,4,2,9,2,5,7,0,0,0,1,0,0,1,48,36-50,2742,0,1,0,0,0,0,0,0,1,488"/>
    <m/>
    <m/>
    <m/>
    <m/>
  </r>
  <r>
    <n v="2062"/>
    <n v="65486"/>
    <s v="High income"/>
    <n v="957"/>
    <s v="High spender"/>
    <n v="1.4613810585468651E-2"/>
    <n v="0"/>
    <n v="1"/>
    <n v="29"/>
    <n v="245"/>
    <n v="19"/>
    <n v="125"/>
    <n v="37"/>
    <n v="67"/>
    <n v="14"/>
    <n v="1"/>
    <n v="4"/>
    <n v="2"/>
    <n v="10"/>
    <n v="2"/>
    <n v="0"/>
    <x v="0"/>
    <n v="0"/>
    <n v="0"/>
    <n v="0"/>
    <n v="0"/>
    <n v="0"/>
    <n v="63"/>
    <s v="50-65"/>
    <n v="2207"/>
    <n v="0"/>
    <n v="0"/>
    <n v="0"/>
    <n v="0"/>
    <n v="1"/>
    <n v="0"/>
    <n v="1"/>
    <n v="0"/>
    <n v="0"/>
    <n v="479"/>
    <d v="2016-09-29T00:00:00"/>
    <n v="9"/>
    <s v="September"/>
    <n v="1"/>
    <s v="2062,65486,High income,957,High spender,0.0146138105854687,0,1,29,245,19,125,37,67,14,1,4,2,10,2,0,0,0,0,0,0,0,63,50-65,2207,0,0,0,0,1,0,1,0,0,479"/>
    <m/>
    <m/>
    <m/>
    <m/>
  </r>
  <r>
    <n v="1019"/>
    <n v="59292"/>
    <s v="High income"/>
    <n v="34"/>
    <s v="Low spender"/>
    <n v="5.7343317816906157E-4"/>
    <n v="0"/>
    <n v="1"/>
    <n v="71"/>
    <n v="378"/>
    <n v="14"/>
    <n v="68"/>
    <n v="19"/>
    <n v="14"/>
    <n v="14"/>
    <n v="2"/>
    <n v="3"/>
    <n v="5"/>
    <n v="8"/>
    <n v="3"/>
    <n v="0"/>
    <x v="0"/>
    <n v="0"/>
    <n v="0"/>
    <n v="0"/>
    <n v="0"/>
    <n v="0"/>
    <n v="70"/>
    <s v="66+"/>
    <n v="2540"/>
    <n v="0"/>
    <n v="0"/>
    <n v="0"/>
    <n v="1"/>
    <n v="0"/>
    <n v="0"/>
    <n v="0"/>
    <n v="0"/>
    <n v="1"/>
    <n v="479"/>
    <d v="2015-11-01T00:00:00"/>
    <n v="11"/>
    <s v="November"/>
    <n v="1"/>
    <s v="1019,59292,High income,34,Low spender,0.000573433178169062,0,1,71,378,14,68,19,14,14,2,3,5,8,3,0,0,0,0,0,0,0,70,66+,2540,0,0,0,1,0,0,0,0,1,479"/>
    <m/>
    <m/>
    <m/>
    <m/>
  </r>
  <r>
    <n v="297"/>
    <n v="42387"/>
    <s v="Low income"/>
    <n v="122"/>
    <s v="Low spender"/>
    <n v="2.8782409701087596E-3"/>
    <n v="1"/>
    <n v="0"/>
    <n v="42"/>
    <n v="235"/>
    <n v="0"/>
    <n v="235"/>
    <n v="19"/>
    <n v="4"/>
    <n v="191"/>
    <n v="5"/>
    <n v="8"/>
    <n v="1"/>
    <n v="7"/>
    <n v="8"/>
    <n v="0"/>
    <x v="0"/>
    <n v="0"/>
    <n v="0"/>
    <n v="0"/>
    <n v="0"/>
    <n v="0"/>
    <n v="31"/>
    <s v="24-35"/>
    <n v="2767"/>
    <n v="0"/>
    <n v="1"/>
    <n v="0"/>
    <n v="0"/>
    <n v="0"/>
    <n v="0"/>
    <n v="1"/>
    <n v="0"/>
    <n v="0"/>
    <n v="302"/>
    <d v="2015-03-19T00:00:00"/>
    <n v="3"/>
    <s v="March"/>
    <n v="1"/>
    <s v="297,42387,Low income,122,Low spender,0.00287824097010876,1,0,42,235,0,235,19,4,191,5,8,1,7,8,0,0,0,0,0,0,0,31,24-35,2767,0,1,0,0,0,0,1,0,0,302"/>
    <m/>
    <m/>
    <m/>
    <m/>
  </r>
  <r>
    <n v="2101"/>
    <n v="55842"/>
    <s v="High income"/>
    <n v="43"/>
    <s v="Low spender"/>
    <n v="7.7002972672898535E-4"/>
    <n v="0"/>
    <n v="1"/>
    <n v="19"/>
    <n v="451"/>
    <n v="0"/>
    <n v="39"/>
    <n v="0"/>
    <n v="4"/>
    <n v="24"/>
    <n v="1"/>
    <n v="7"/>
    <n v="1"/>
    <n v="8"/>
    <n v="5"/>
    <n v="0"/>
    <x v="0"/>
    <n v="0"/>
    <n v="0"/>
    <n v="0"/>
    <n v="0"/>
    <n v="0"/>
    <n v="43"/>
    <s v="36-50"/>
    <n v="2196"/>
    <n v="0"/>
    <n v="1"/>
    <n v="0"/>
    <n v="0"/>
    <n v="0"/>
    <n v="0"/>
    <n v="0"/>
    <n v="1"/>
    <n v="0"/>
    <n v="470"/>
    <d v="2016-10-10T00:00:00"/>
    <n v="10"/>
    <s v="October"/>
    <n v="1"/>
    <s v="2101,55842,High income,43,Low spender,0.000770029726728985,0,1,19,451,0,39,0,4,24,1,7,1,8,5,0,0,0,0,0,0,0,43,36-50,2196,0,1,0,0,0,0,0,1,0,470"/>
    <m/>
    <m/>
    <m/>
    <m/>
  </r>
  <r>
    <n v="637"/>
    <n v="41769"/>
    <s v="Low income"/>
    <n v="45"/>
    <s v="Low spender"/>
    <n v="1.0773540185304892E-3"/>
    <n v="0"/>
    <n v="1"/>
    <n v="31"/>
    <n v="302"/>
    <n v="29"/>
    <n v="131"/>
    <n v="32"/>
    <n v="0"/>
    <n v="27"/>
    <n v="6"/>
    <n v="8"/>
    <n v="1"/>
    <n v="7"/>
    <n v="8"/>
    <n v="0"/>
    <x v="0"/>
    <n v="0"/>
    <n v="0"/>
    <n v="0"/>
    <n v="0"/>
    <n v="0"/>
    <n v="65"/>
    <s v="50-65"/>
    <n v="2660"/>
    <n v="1"/>
    <n v="0"/>
    <n v="0"/>
    <n v="0"/>
    <n v="0"/>
    <n v="1"/>
    <n v="0"/>
    <n v="0"/>
    <n v="0"/>
    <n v="467"/>
    <d v="2015-07-04T00:00:00"/>
    <n v="7"/>
    <s v="July"/>
    <n v="1"/>
    <s v="637,41769,Low income,45,Low spender,0.00107735401853049,0,1,31,302,29,131,32,0,27,6,8,1,7,8,0,0,0,0,0,0,0,65,50-65,2660,1,0,0,0,0,1,0,0,0,467"/>
    <m/>
    <m/>
    <m/>
    <m/>
  </r>
  <r>
    <n v="163"/>
    <n v="86836"/>
    <s v="High income"/>
    <n v="60"/>
    <s v="Low spender"/>
    <n v="6.9095766732691515E-4"/>
    <n v="0"/>
    <n v="0"/>
    <n v="7"/>
    <n v="179"/>
    <n v="21"/>
    <n v="273"/>
    <n v="0"/>
    <n v="21"/>
    <n v="63"/>
    <n v="1"/>
    <n v="6"/>
    <n v="10"/>
    <n v="6"/>
    <n v="5"/>
    <n v="1"/>
    <x v="0"/>
    <n v="1"/>
    <n v="0"/>
    <n v="1"/>
    <n v="0"/>
    <n v="1"/>
    <n v="45"/>
    <s v="36-50"/>
    <n v="2814"/>
    <n v="0"/>
    <n v="1"/>
    <n v="0"/>
    <n v="0"/>
    <n v="0"/>
    <n v="0"/>
    <n v="0"/>
    <n v="0"/>
    <n v="1"/>
    <n v="431"/>
    <d v="2015-01-31T00:00:00"/>
    <n v="1"/>
    <s v="January"/>
    <n v="1"/>
    <s v="163,86836,High income,60,Low spender,0.000690957667326915,0,0,7,179,21,273,0,21,63,1,6,10,6,5,1,0,1,0,1,0,1,45,36-50,2814,0,1,0,0,0,0,0,0,1,431"/>
    <m/>
    <m/>
    <m/>
    <m/>
  </r>
  <r>
    <n v="1183"/>
    <n v="54591"/>
    <s v="High income"/>
    <n v="9"/>
    <s v="Low spender"/>
    <n v="1.6486233994614496E-4"/>
    <n v="0"/>
    <n v="1"/>
    <n v="63"/>
    <n v="376"/>
    <n v="4"/>
    <n v="94"/>
    <n v="12"/>
    <n v="9"/>
    <n v="24"/>
    <n v="3"/>
    <n v="6"/>
    <n v="2"/>
    <n v="8"/>
    <n v="5"/>
    <n v="0"/>
    <x v="0"/>
    <n v="0"/>
    <n v="0"/>
    <n v="0"/>
    <n v="0"/>
    <n v="0"/>
    <n v="71"/>
    <s v="66+"/>
    <n v="2487"/>
    <n v="0"/>
    <n v="0"/>
    <n v="0"/>
    <n v="1"/>
    <n v="0"/>
    <n v="0"/>
    <n v="1"/>
    <n v="0"/>
    <n v="0"/>
    <n v="471"/>
    <d v="2015-12-24T00:00:00"/>
    <n v="12"/>
    <s v="December"/>
    <n v="1"/>
    <s v="1183,54591,High income,9,Low spender,0.000164862339946145,0,1,63,376,4,94,12,9,24,3,6,2,8,5,0,0,0,0,0,0,0,71,66+,2487,0,0,0,1,0,0,1,0,0,471"/>
    <m/>
    <m/>
    <m/>
    <m/>
  </r>
  <r>
    <n v="2204"/>
    <n v="69142"/>
    <s v="High income"/>
    <n v="23"/>
    <s v="Low spender"/>
    <n v="3.326487518440311E-4"/>
    <n v="0"/>
    <n v="1"/>
    <n v="50"/>
    <n v="448"/>
    <n v="4"/>
    <n v="34"/>
    <n v="6"/>
    <n v="4"/>
    <n v="39"/>
    <n v="3"/>
    <n v="8"/>
    <n v="1"/>
    <n v="7"/>
    <n v="5"/>
    <n v="0"/>
    <x v="0"/>
    <n v="0"/>
    <n v="1"/>
    <n v="0"/>
    <n v="0"/>
    <n v="0"/>
    <n v="68"/>
    <s v="66+"/>
    <n v="2159"/>
    <n v="1"/>
    <n v="0"/>
    <n v="0"/>
    <n v="0"/>
    <n v="0"/>
    <n v="0"/>
    <n v="1"/>
    <n v="0"/>
    <n v="0"/>
    <n v="457"/>
    <d v="2016-11-16T00:00:00"/>
    <n v="11"/>
    <s v="November"/>
    <n v="1"/>
    <s v="2204,69142,High income,23,Low spender,0.000332648751844031,0,1,50,448,4,34,6,4,39,3,8,1,7,5,0,0,0,1,0,0,0,68,66+,2159,1,0,0,0,0,0,1,0,0,457"/>
    <m/>
    <m/>
    <m/>
    <m/>
  </r>
  <r>
    <n v="1137"/>
    <n v="46049"/>
    <s v="Low income"/>
    <n v="14"/>
    <s v="Low spender"/>
    <n v="3.0402397446198615E-4"/>
    <n v="1"/>
    <n v="1"/>
    <n v="11"/>
    <n v="342"/>
    <n v="9"/>
    <n v="112"/>
    <n v="19"/>
    <n v="14"/>
    <n v="19"/>
    <n v="10"/>
    <n v="5"/>
    <n v="2"/>
    <n v="9"/>
    <n v="7"/>
    <n v="0"/>
    <x v="0"/>
    <n v="0"/>
    <n v="0"/>
    <n v="0"/>
    <n v="0"/>
    <n v="1"/>
    <n v="44"/>
    <s v="36-50"/>
    <n v="2502"/>
    <n v="0"/>
    <n v="1"/>
    <n v="0"/>
    <n v="0"/>
    <n v="0"/>
    <n v="0"/>
    <n v="1"/>
    <n v="0"/>
    <n v="0"/>
    <n v="477"/>
    <d v="2015-12-09T00:00:00"/>
    <n v="12"/>
    <s v="December"/>
    <n v="1"/>
    <s v="1137,46049,Low income,14,Low spender,0.000304023974461986,1,1,11,342,9,112,19,14,19,10,5,2,9,7,0,0,0,0,0,0,1,44,36-50,2502,0,1,0,0,0,0,1,0,0,477"/>
    <m/>
    <m/>
    <m/>
    <m/>
  </r>
  <r>
    <n v="1126"/>
    <n v="61559"/>
    <s v="High income"/>
    <n v="1550"/>
    <s v="High spender"/>
    <n v="2.517909647655095E-2"/>
    <n v="0"/>
    <n v="1"/>
    <n v="8"/>
    <n v="279"/>
    <n v="83"/>
    <n v="88"/>
    <n v="32"/>
    <n v="14"/>
    <n v="34"/>
    <n v="1"/>
    <n v="4"/>
    <n v="2"/>
    <n v="10"/>
    <n v="3"/>
    <n v="0"/>
    <x v="0"/>
    <n v="0"/>
    <n v="0"/>
    <n v="0"/>
    <n v="0"/>
    <n v="0"/>
    <n v="55"/>
    <s v="50-65"/>
    <n v="2506"/>
    <n v="0"/>
    <n v="0"/>
    <n v="1"/>
    <n v="0"/>
    <n v="0"/>
    <n v="0"/>
    <n v="1"/>
    <n v="0"/>
    <n v="0"/>
    <n v="462"/>
    <d v="2015-12-05T00:00:00"/>
    <n v="12"/>
    <s v="December"/>
    <n v="1"/>
    <s v="1126,61559,High income,1550,High spender,0.0251790964765509,0,1,8,279,83,88,32,14,34,1,4,2,10,3,0,0,0,0,0,0,0,55,50-65,2506,0,0,1,0,0,0,1,0,0,462"/>
    <m/>
    <m/>
    <m/>
    <m/>
  </r>
  <r>
    <n v="1959"/>
    <n v="65526"/>
    <s v="High income"/>
    <n v="182"/>
    <s v="Low spender"/>
    <n v="2.7775234258157065E-3"/>
    <n v="0"/>
    <n v="1"/>
    <n v="22"/>
    <n v="397"/>
    <n v="19"/>
    <n v="69"/>
    <n v="12"/>
    <n v="0"/>
    <n v="9"/>
    <n v="1"/>
    <n v="4"/>
    <n v="4"/>
    <n v="8"/>
    <n v="2"/>
    <n v="0"/>
    <x v="0"/>
    <n v="0"/>
    <n v="0"/>
    <n v="0"/>
    <n v="0"/>
    <n v="0"/>
    <n v="56"/>
    <s v="50-65"/>
    <n v="2238"/>
    <n v="0"/>
    <n v="1"/>
    <n v="0"/>
    <n v="0"/>
    <n v="0"/>
    <n v="0"/>
    <n v="0"/>
    <n v="0"/>
    <n v="1"/>
    <n v="488"/>
    <d v="2016-08-29T00:00:00"/>
    <n v="8"/>
    <s v="August"/>
    <n v="1"/>
    <s v="1959,65526,High income,182,Low spender,0.00277752342581571,0,1,22,397,19,69,12,0,9,1,4,4,8,2,0,0,0,0,0,0,0,56,50-65,2238,0,1,0,0,0,0,0,0,1,488"/>
    <m/>
    <m/>
    <m/>
    <m/>
  </r>
  <r>
    <n v="1070"/>
    <n v="42835"/>
    <s v="Low income"/>
    <n v="19"/>
    <s v="Low spender"/>
    <n v="4.4356250729543596E-4"/>
    <n v="1"/>
    <n v="1"/>
    <n v="64"/>
    <n v="379"/>
    <n v="4"/>
    <n v="93"/>
    <n v="12"/>
    <n v="9"/>
    <n v="98"/>
    <n v="7"/>
    <n v="6"/>
    <n v="6"/>
    <n v="4"/>
    <n v="6"/>
    <n v="0"/>
    <x v="0"/>
    <n v="0"/>
    <n v="0"/>
    <n v="0"/>
    <n v="0"/>
    <n v="0"/>
    <n v="49"/>
    <s v="36-50"/>
    <n v="2523"/>
    <n v="1"/>
    <n v="0"/>
    <n v="0"/>
    <n v="0"/>
    <n v="0"/>
    <n v="0"/>
    <n v="0"/>
    <n v="1"/>
    <n v="0"/>
    <n v="399"/>
    <d v="2015-11-18T00:00:00"/>
    <n v="11"/>
    <s v="November"/>
    <n v="1"/>
    <s v="1070,42835,Low income,19,Low spender,0.000443562507295436,1,1,64,379,4,93,12,9,98,7,6,6,4,6,0,0,0,0,0,0,0,49,36-50,2523,1,0,0,0,0,0,0,1,0,399"/>
    <m/>
    <m/>
    <m/>
    <m/>
  </r>
  <r>
    <n v="1015"/>
    <n v="66373"/>
    <s v="High income"/>
    <n v="47"/>
    <s v="Low spender"/>
    <n v="7.081192653639281E-4"/>
    <n v="1"/>
    <n v="1"/>
    <n v="57"/>
    <n v="328"/>
    <n v="9"/>
    <n v="124"/>
    <n v="12"/>
    <n v="24"/>
    <n v="109"/>
    <n v="7"/>
    <n v="4"/>
    <n v="2"/>
    <n v="10"/>
    <n v="3"/>
    <n v="0"/>
    <x v="0"/>
    <n v="0"/>
    <n v="0"/>
    <n v="0"/>
    <n v="0"/>
    <n v="0"/>
    <n v="42"/>
    <s v="36-50"/>
    <n v="2541"/>
    <n v="0"/>
    <n v="1"/>
    <n v="0"/>
    <n v="0"/>
    <n v="0"/>
    <n v="0"/>
    <n v="1"/>
    <n v="0"/>
    <n v="0"/>
    <n v="388"/>
    <d v="2015-10-31T00:00:00"/>
    <n v="10"/>
    <s v="October"/>
    <n v="1"/>
    <s v="1015,66373,High income,47,Low spender,0.000708119265363928,1,1,57,328,9,124,12,24,109,7,4,2,10,3,0,0,0,0,0,0,0,42,36-50,2541,0,1,0,0,0,0,1,0,0,388"/>
    <m/>
    <m/>
    <m/>
    <m/>
  </r>
  <r>
    <n v="572"/>
    <n v="46014"/>
    <s v="Low income"/>
    <n v="952"/>
    <s v="High spender"/>
    <n v="2.0689355413569782E-2"/>
    <n v="1"/>
    <n v="1"/>
    <n v="21"/>
    <n v="410"/>
    <n v="0"/>
    <n v="59"/>
    <n v="19"/>
    <n v="9"/>
    <n v="44"/>
    <n v="10"/>
    <n v="7"/>
    <n v="1"/>
    <n v="8"/>
    <n v="7"/>
    <n v="0"/>
    <x v="0"/>
    <n v="0"/>
    <n v="0"/>
    <n v="0"/>
    <n v="0"/>
    <n v="0"/>
    <n v="46"/>
    <s v="36-50"/>
    <n v="2683"/>
    <n v="0"/>
    <n v="0"/>
    <n v="0"/>
    <n v="1"/>
    <n v="0"/>
    <n v="0"/>
    <n v="0"/>
    <n v="1"/>
    <n v="0"/>
    <n v="453"/>
    <d v="2015-06-11T00:00:00"/>
    <n v="6"/>
    <s v="June"/>
    <n v="1"/>
    <s v="572,46014,Low income,952,High spender,0.0206893554135698,1,1,21,410,0,59,19,9,44,10,7,1,8,7,0,0,0,0,0,0,0,46,36-50,2683,0,0,0,1,0,0,0,1,0,453"/>
    <m/>
    <m/>
    <m/>
    <m/>
  </r>
  <r>
    <n v="204"/>
    <n v="58554"/>
    <s v="High income"/>
    <n v="93"/>
    <s v="Low spender"/>
    <n v="1.5882774874474844E-3"/>
    <n v="1"/>
    <n v="1"/>
    <n v="55"/>
    <n v="368"/>
    <n v="24"/>
    <n v="68"/>
    <n v="38"/>
    <n v="0"/>
    <n v="88"/>
    <n v="6"/>
    <n v="8"/>
    <n v="2"/>
    <n v="6"/>
    <n v="7"/>
    <n v="0"/>
    <x v="0"/>
    <n v="0"/>
    <n v="0"/>
    <n v="0"/>
    <n v="0"/>
    <n v="0"/>
    <n v="52"/>
    <s v="50-65"/>
    <n v="2800"/>
    <n v="0"/>
    <n v="0"/>
    <n v="0"/>
    <n v="1"/>
    <n v="0"/>
    <n v="0"/>
    <n v="1"/>
    <n v="0"/>
    <n v="0"/>
    <n v="410"/>
    <d v="2015-02-14T00:00:00"/>
    <n v="2"/>
    <s v="February"/>
    <n v="1"/>
    <s v="204,58554,High income,93,Low spender,0.00158827748744748,1,1,55,368,24,68,38,0,88,6,8,2,6,7,0,0,0,0,0,0,0,52,50-65,2800,0,0,0,1,0,0,1,0,0,410"/>
    <m/>
    <m/>
    <m/>
    <m/>
  </r>
  <r>
    <n v="391"/>
    <n v="22507"/>
    <s v="Low income"/>
    <n v="445"/>
    <s v="Low spender"/>
    <n v="1.9771626605056204E-2"/>
    <n v="0"/>
    <n v="0"/>
    <n v="67"/>
    <n v="68"/>
    <n v="0"/>
    <n v="226"/>
    <n v="51"/>
    <n v="157"/>
    <n v="68"/>
    <n v="3"/>
    <n v="10"/>
    <n v="2"/>
    <n v="4"/>
    <n v="9"/>
    <n v="0"/>
    <x v="0"/>
    <n v="0"/>
    <n v="0"/>
    <n v="0"/>
    <n v="0"/>
    <n v="0"/>
    <n v="66"/>
    <s v="66+"/>
    <n v="2741"/>
    <n v="0"/>
    <n v="0"/>
    <n v="1"/>
    <n v="0"/>
    <n v="0"/>
    <n v="0"/>
    <n v="1"/>
    <n v="0"/>
    <n v="0"/>
    <n v="434"/>
    <d v="2015-04-14T00:00:00"/>
    <n v="4"/>
    <s v="April"/>
    <n v="1"/>
    <s v="391,22507,Low income,445,Low spender,0.0197716266050562,0,0,67,68,0,226,51,157,68,3,10,2,4,9,0,0,0,0,0,0,0,66,66+,2741,0,0,1,0,0,0,1,0,0,434"/>
    <m/>
    <m/>
    <m/>
    <m/>
  </r>
  <r>
    <n v="14"/>
    <n v="53230"/>
    <s v="High income"/>
    <n v="10"/>
    <s v="Low spender"/>
    <n v="1.8786398647379298E-4"/>
    <n v="0"/>
    <n v="1"/>
    <n v="86"/>
    <n v="176"/>
    <n v="72"/>
    <n v="98"/>
    <n v="136"/>
    <n v="21"/>
    <n v="229"/>
    <n v="4"/>
    <n v="5"/>
    <n v="2"/>
    <n v="12"/>
    <n v="5"/>
    <n v="0"/>
    <x v="0"/>
    <n v="0"/>
    <n v="0"/>
    <n v="0"/>
    <n v="0"/>
    <n v="0"/>
    <n v="64"/>
    <s v="50-65"/>
    <n v="2854"/>
    <n v="0"/>
    <n v="1"/>
    <n v="0"/>
    <n v="0"/>
    <n v="0"/>
    <n v="1"/>
    <n v="0"/>
    <n v="0"/>
    <n v="0"/>
    <n v="274"/>
    <d v="2014-12-22T00:00:00"/>
    <n v="12"/>
    <s v="December"/>
    <n v="1"/>
    <s v="14,53230,High income,10,Low spender,0.000187863986473793,0,1,86,176,72,98,136,21,229,4,5,2,12,5,0,0,0,0,0,0,0,64,50-65,2854,0,1,0,0,0,1,0,0,0,274"/>
    <m/>
    <m/>
    <m/>
    <m/>
  </r>
  <r>
    <n v="798"/>
    <n v="51195"/>
    <s v="Low income"/>
    <n v="44"/>
    <s v="Low spender"/>
    <n v="8.594589315362828E-4"/>
    <n v="1"/>
    <n v="1"/>
    <n v="46"/>
    <n v="230"/>
    <n v="14"/>
    <n v="156"/>
    <n v="82"/>
    <n v="24"/>
    <n v="58"/>
    <n v="8"/>
    <n v="9"/>
    <n v="2"/>
    <n v="5"/>
    <n v="8"/>
    <n v="0"/>
    <x v="0"/>
    <n v="0"/>
    <n v="0"/>
    <n v="0"/>
    <n v="0"/>
    <n v="0"/>
    <n v="58"/>
    <s v="50-65"/>
    <n v="2613"/>
    <n v="0"/>
    <n v="0"/>
    <n v="0"/>
    <n v="1"/>
    <n v="0"/>
    <n v="0"/>
    <n v="1"/>
    <n v="0"/>
    <n v="0"/>
    <n v="448"/>
    <d v="2015-08-20T00:00:00"/>
    <n v="8"/>
    <s v="August"/>
    <n v="1"/>
    <s v="798,51195,Low income,44,Low spender,0.000859458931536283,1,1,46,230,14,156,82,24,58,8,9,2,5,8,0,0,0,0,0,0,0,58,50-65,2613,0,0,0,1,0,0,1,0,0,448"/>
    <m/>
    <m/>
    <m/>
    <m/>
  </r>
  <r>
    <n v="839"/>
    <n v="65748"/>
    <s v="High income"/>
    <n v="702"/>
    <s v="High spender"/>
    <n v="1.0677130863296223E-2"/>
    <n v="0"/>
    <n v="1"/>
    <n v="58"/>
    <n v="172"/>
    <n v="73"/>
    <n v="93"/>
    <n v="95"/>
    <n v="78"/>
    <n v="34"/>
    <n v="2"/>
    <n v="2"/>
    <n v="4"/>
    <n v="10"/>
    <n v="1"/>
    <n v="0"/>
    <x v="0"/>
    <n v="0"/>
    <n v="0"/>
    <n v="0"/>
    <n v="1"/>
    <n v="0"/>
    <n v="65"/>
    <s v="50-65"/>
    <n v="2599"/>
    <n v="0"/>
    <n v="0"/>
    <n v="0"/>
    <n v="1"/>
    <n v="0"/>
    <n v="0"/>
    <n v="1"/>
    <n v="0"/>
    <n v="0"/>
    <n v="477"/>
    <d v="2015-09-03T00:00:00"/>
    <n v="9"/>
    <s v="September"/>
    <n v="1"/>
    <s v="839,65748,High income,702,High spender,0.0106771308632962,0,1,58,172,73,93,95,78,34,2,2,4,10,1,0,0,0,0,0,1,0,65,50-65,2599,0,0,0,1,0,0,1,0,0,477"/>
    <m/>
    <m/>
    <m/>
    <m/>
  </r>
  <r>
    <n v="1327"/>
    <n v="56939"/>
    <s v="High income"/>
    <n v="66"/>
    <s v="Low spender"/>
    <n v="1.159135214879081E-3"/>
    <n v="0"/>
    <n v="1"/>
    <n v="19"/>
    <n v="256"/>
    <n v="34"/>
    <n v="103"/>
    <n v="90"/>
    <n v="29"/>
    <n v="49"/>
    <n v="2"/>
    <n v="3"/>
    <n v="3"/>
    <n v="10"/>
    <n v="3"/>
    <n v="0"/>
    <x v="0"/>
    <n v="0"/>
    <n v="0"/>
    <n v="0"/>
    <n v="0"/>
    <n v="0"/>
    <n v="44"/>
    <s v="36-50"/>
    <n v="2443"/>
    <n v="0"/>
    <n v="1"/>
    <n v="0"/>
    <n v="0"/>
    <n v="0"/>
    <n v="0"/>
    <n v="1"/>
    <n v="0"/>
    <n v="0"/>
    <n v="463"/>
    <d v="2016-02-06T00:00:00"/>
    <n v="2"/>
    <s v="February"/>
    <n v="1"/>
    <s v="1327,56939,High income,66,Low spender,0.00115913521487908,0,1,19,256,34,103,90,29,49,2,3,3,10,3,0,0,0,0,0,0,0,44,36-50,2443,0,1,0,0,0,0,1,0,0,463"/>
    <m/>
    <m/>
    <m/>
    <m/>
  </r>
  <r>
    <n v="743"/>
    <n v="41003"/>
    <s v="Low income"/>
    <n v="986"/>
    <s v="High spender"/>
    <n v="2.4047020949686609E-2"/>
    <n v="0"/>
    <n v="0"/>
    <n v="11"/>
    <n v="123"/>
    <n v="133"/>
    <n v="142"/>
    <n v="71"/>
    <n v="44"/>
    <n v="88"/>
    <n v="1"/>
    <n v="6"/>
    <n v="2"/>
    <n v="8"/>
    <n v="6"/>
    <n v="0"/>
    <x v="0"/>
    <n v="0"/>
    <n v="0"/>
    <n v="0"/>
    <n v="0"/>
    <n v="0"/>
    <n v="57"/>
    <s v="50-65"/>
    <n v="2628"/>
    <n v="1"/>
    <n v="0"/>
    <n v="0"/>
    <n v="0"/>
    <n v="0"/>
    <n v="0"/>
    <n v="0"/>
    <n v="0"/>
    <n v="1"/>
    <n v="425"/>
    <d v="2015-08-05T00:00:00"/>
    <n v="8"/>
    <s v="August"/>
    <n v="1"/>
    <s v="743,41003,Low income,986,High spender,0.0240470209496866,0,0,11,123,133,142,71,44,88,1,6,2,8,6,0,0,0,0,0,0,0,57,50-65,2628,1,0,0,0,0,0,0,0,1,425"/>
    <m/>
    <m/>
    <m/>
    <m/>
  </r>
  <r>
    <n v="169"/>
    <n v="38410"/>
    <s v="Low income"/>
    <n v="790"/>
    <s v="High spender"/>
    <n v="2.0567560531111688E-2"/>
    <n v="0"/>
    <n v="0"/>
    <n v="65"/>
    <n v="153"/>
    <n v="64"/>
    <n v="123"/>
    <n v="116"/>
    <n v="64"/>
    <n v="14"/>
    <n v="2"/>
    <n v="5"/>
    <n v="2"/>
    <n v="9"/>
    <n v="6"/>
    <n v="0"/>
    <x v="0"/>
    <n v="0"/>
    <n v="0"/>
    <n v="0"/>
    <n v="0"/>
    <n v="1"/>
    <n v="46"/>
    <s v="36-50"/>
    <n v="2812"/>
    <n v="0"/>
    <n v="1"/>
    <n v="0"/>
    <n v="0"/>
    <n v="0"/>
    <n v="0"/>
    <n v="0"/>
    <n v="0"/>
    <n v="1"/>
    <n v="506"/>
    <d v="2015-02-02T00:00:00"/>
    <n v="2"/>
    <s v="February"/>
    <n v="1"/>
    <s v="169,38410,Low income,790,High spender,0.0205675605311117,0,0,65,153,64,123,116,64,14,2,5,2,9,6,0,0,0,0,0,0,1,46,36-50,2812,0,1,0,0,0,0,0,0,1,506"/>
    <m/>
    <m/>
    <m/>
    <m/>
  </r>
  <r>
    <n v="8"/>
    <n v="32632"/>
    <s v="Low income"/>
    <n v="87"/>
    <s v="Low spender"/>
    <n v="2.666094631037019E-3"/>
    <n v="0"/>
    <n v="0"/>
    <n v="32"/>
    <n v="63"/>
    <n v="151"/>
    <n v="137"/>
    <n v="153"/>
    <n v="19"/>
    <n v="53"/>
    <n v="2"/>
    <n v="4"/>
    <n v="4"/>
    <n v="8"/>
    <n v="5"/>
    <n v="0"/>
    <x v="0"/>
    <n v="0"/>
    <n v="0"/>
    <n v="0"/>
    <n v="0"/>
    <n v="0"/>
    <n v="57"/>
    <s v="50-65"/>
    <n v="2855"/>
    <n v="0"/>
    <n v="1"/>
    <n v="0"/>
    <n v="0"/>
    <n v="0"/>
    <n v="1"/>
    <n v="0"/>
    <n v="0"/>
    <n v="0"/>
    <n v="470"/>
    <d v="2014-12-21T00:00:00"/>
    <n v="12"/>
    <s v="December"/>
    <n v="1"/>
    <s v="8,32632,Low income,87,Low spender,0.00266609463103702,0,0,32,63,151,137,153,19,53,2,4,4,8,5,0,0,0,0,0,0,0,57,50-65,2855,0,1,0,0,0,1,0,0,0,470"/>
    <m/>
    <m/>
    <m/>
    <m/>
  </r>
  <r>
    <n v="380"/>
    <n v="47916"/>
    <s v="Low income"/>
    <n v="536"/>
    <s v="Low spender"/>
    <n v="1.1186242591201269E-2"/>
    <n v="0"/>
    <n v="1"/>
    <n v="72"/>
    <n v="505"/>
    <n v="0"/>
    <n v="26"/>
    <n v="0"/>
    <n v="0"/>
    <n v="75"/>
    <n v="5"/>
    <n v="7"/>
    <n v="4"/>
    <n v="6"/>
    <n v="6"/>
    <n v="0"/>
    <x v="0"/>
    <n v="0"/>
    <n v="1"/>
    <n v="0"/>
    <n v="0"/>
    <n v="0"/>
    <n v="60"/>
    <s v="50-65"/>
    <n v="2743"/>
    <n v="0"/>
    <n v="0"/>
    <n v="0"/>
    <n v="0"/>
    <n v="1"/>
    <n v="0"/>
    <n v="1"/>
    <n v="0"/>
    <n v="0"/>
    <n v="456"/>
    <d v="2015-04-12T00:00:00"/>
    <n v="4"/>
    <s v="April"/>
    <n v="1"/>
    <s v="380,47916,Low income,536,Low spender,0.0111862425912013,0,1,72,505,0,26,0,0,75,5,7,4,6,6,0,0,0,1,0,0,0,60,50-65,2743,0,0,0,0,1,0,1,0,0,456"/>
    <m/>
    <m/>
    <m/>
    <m/>
  </r>
  <r>
    <n v="977"/>
    <n v="47703"/>
    <s v="Low income"/>
    <n v="156"/>
    <s v="Low spender"/>
    <n v="3.2702345764417332E-3"/>
    <n v="0"/>
    <n v="1"/>
    <n v="95"/>
    <n v="359"/>
    <n v="0"/>
    <n v="134"/>
    <n v="13"/>
    <n v="26"/>
    <n v="123"/>
    <n v="4"/>
    <n v="6"/>
    <n v="3"/>
    <n v="8"/>
    <n v="5"/>
    <n v="0"/>
    <x v="0"/>
    <n v="0"/>
    <n v="0"/>
    <n v="0"/>
    <n v="0"/>
    <n v="0"/>
    <n v="67"/>
    <s v="66+"/>
    <n v="2555"/>
    <n v="0"/>
    <n v="1"/>
    <n v="0"/>
    <n v="0"/>
    <n v="0"/>
    <n v="0"/>
    <n v="1"/>
    <n v="0"/>
    <n v="0"/>
    <n v="409"/>
    <d v="2015-10-17T00:00:00"/>
    <n v="10"/>
    <s v="October"/>
    <n v="1"/>
    <s v="977,47703,Low income,156,Low spender,0.00327023457644173,0,1,95,359,0,134,13,26,123,4,6,3,8,5,0,0,0,0,0,0,0,67,66+,2555,0,1,0,0,0,0,1,0,0,409"/>
    <m/>
    <m/>
    <m/>
    <m/>
  </r>
  <r>
    <n v="898"/>
    <n v="56575"/>
    <s v="High income"/>
    <n v="563"/>
    <s v="Low spender"/>
    <n v="9.9513919575784354E-3"/>
    <n v="0"/>
    <n v="2"/>
    <n v="42"/>
    <n v="421"/>
    <n v="5"/>
    <n v="90"/>
    <n v="0"/>
    <n v="16"/>
    <n v="10"/>
    <n v="3"/>
    <n v="7"/>
    <n v="3"/>
    <n v="7"/>
    <n v="5"/>
    <n v="0"/>
    <x v="0"/>
    <n v="0"/>
    <n v="0"/>
    <n v="0"/>
    <n v="0"/>
    <n v="0"/>
    <n v="53"/>
    <s v="50-65"/>
    <n v="2579"/>
    <n v="0"/>
    <n v="0"/>
    <n v="0"/>
    <n v="1"/>
    <n v="0"/>
    <n v="0"/>
    <n v="0"/>
    <n v="0"/>
    <n v="1"/>
    <n v="522"/>
    <d v="2015-09-23T00:00:00"/>
    <n v="9"/>
    <s v="September"/>
    <n v="1"/>
    <s v="898,56575,High income,563,Low spender,0.00995139195757844,0,2,42,421,5,90,0,16,10,3,7,3,7,5,0,0,0,0,0,0,0,53,50-65,2579,0,0,0,1,0,0,0,0,1,522"/>
    <m/>
    <m/>
    <m/>
    <m/>
  </r>
  <r>
    <n v="149"/>
    <n v="48789"/>
    <s v="Low income"/>
    <n v="65"/>
    <s v="Low spender"/>
    <n v="1.3322675193178791E-3"/>
    <n v="0"/>
    <n v="0"/>
    <n v="94"/>
    <n v="351"/>
    <n v="16"/>
    <n v="156"/>
    <n v="7"/>
    <n v="5"/>
    <n v="145"/>
    <n v="1"/>
    <n v="6"/>
    <n v="4"/>
    <n v="7"/>
    <n v="6"/>
    <n v="0"/>
    <x v="0"/>
    <n v="0"/>
    <n v="0"/>
    <n v="0"/>
    <n v="0"/>
    <n v="0"/>
    <n v="28"/>
    <s v="24-35"/>
    <n v="2816"/>
    <n v="0"/>
    <n v="0"/>
    <n v="1"/>
    <n v="0"/>
    <n v="0"/>
    <n v="0"/>
    <n v="1"/>
    <n v="0"/>
    <n v="0"/>
    <n v="390"/>
    <d v="2015-01-29T00:00:00"/>
    <n v="1"/>
    <s v="January"/>
    <n v="1"/>
    <s v="149,48789,Low income,65,Low spender,0.00133226751931788,0,0,94,351,16,156,7,5,145,1,6,4,7,6,0,0,0,0,0,0,0,28,24-35,2816,0,0,1,0,0,0,1,0,0,390"/>
    <m/>
    <m/>
    <m/>
    <m/>
  </r>
  <r>
    <n v="2042"/>
    <n v="52597"/>
    <s v="High income"/>
    <n v="382"/>
    <s v="Low spender"/>
    <n v="7.2627716409681157E-3"/>
    <n v="0"/>
    <n v="1"/>
    <n v="69"/>
    <n v="492"/>
    <n v="0"/>
    <n v="37"/>
    <n v="7"/>
    <n v="0"/>
    <n v="42"/>
    <n v="3"/>
    <n v="6"/>
    <n v="3"/>
    <n v="8"/>
    <n v="5"/>
    <n v="0"/>
    <x v="0"/>
    <n v="0"/>
    <n v="0"/>
    <n v="0"/>
    <n v="0"/>
    <n v="0"/>
    <n v="58"/>
    <s v="50-65"/>
    <n v="2212"/>
    <n v="0"/>
    <n v="0"/>
    <n v="1"/>
    <n v="0"/>
    <n v="0"/>
    <n v="0"/>
    <n v="0"/>
    <n v="0"/>
    <n v="1"/>
    <n v="494"/>
    <d v="2016-09-24T00:00:00"/>
    <n v="9"/>
    <s v="September"/>
    <n v="1"/>
    <s v="2042,52597,High income,382,Low spender,0.00726277164096812,0,1,69,492,0,37,7,0,42,3,6,3,8,5,0,0,0,0,0,0,0,58,50-65,2212,0,0,1,0,0,0,0,0,1,494"/>
    <m/>
    <m/>
    <m/>
    <m/>
  </r>
  <r>
    <n v="1293"/>
    <n v="64100"/>
    <s v="High income"/>
    <n v="152"/>
    <s v="Low spender"/>
    <n v="2.3712948517940718E-3"/>
    <n v="0"/>
    <n v="1"/>
    <n v="93"/>
    <n v="509"/>
    <n v="0"/>
    <n v="27"/>
    <n v="0"/>
    <n v="0"/>
    <n v="10"/>
    <n v="1"/>
    <n v="8"/>
    <n v="3"/>
    <n v="6"/>
    <n v="7"/>
    <n v="0"/>
    <x v="0"/>
    <n v="0"/>
    <n v="1"/>
    <n v="0"/>
    <n v="0"/>
    <n v="0"/>
    <n v="56"/>
    <s v="50-65"/>
    <n v="2451"/>
    <n v="0"/>
    <n v="1"/>
    <n v="0"/>
    <n v="0"/>
    <n v="0"/>
    <n v="0"/>
    <n v="0"/>
    <n v="1"/>
    <n v="0"/>
    <n v="526"/>
    <d v="2016-01-29T00:00:00"/>
    <n v="1"/>
    <s v="January"/>
    <n v="1"/>
    <s v="1293,64100,High income,152,Low spender,0.00237129485179407,0,1,93,509,0,27,0,0,10,1,8,3,6,7,0,0,0,1,0,0,0,56,50-65,2451,0,1,0,0,0,0,0,1,0,526"/>
    <m/>
    <m/>
    <m/>
    <m/>
  </r>
  <r>
    <n v="1841"/>
    <n v="53790"/>
    <s v="High income"/>
    <n v="154"/>
    <s v="Low spender"/>
    <n v="2.8629856850715747E-3"/>
    <n v="0"/>
    <n v="2"/>
    <n v="86"/>
    <n v="335"/>
    <n v="42"/>
    <n v="127"/>
    <n v="28"/>
    <n v="5"/>
    <n v="5"/>
    <n v="3"/>
    <n v="7"/>
    <n v="2"/>
    <n v="8"/>
    <n v="6"/>
    <n v="0"/>
    <x v="0"/>
    <n v="0"/>
    <n v="0"/>
    <n v="0"/>
    <n v="0"/>
    <n v="0"/>
    <n v="69"/>
    <s v="66+"/>
    <n v="2274"/>
    <n v="0"/>
    <n v="1"/>
    <n v="0"/>
    <n v="0"/>
    <n v="0"/>
    <n v="0"/>
    <n v="1"/>
    <n v="0"/>
    <n v="0"/>
    <n v="532"/>
    <d v="2016-07-24T00:00:00"/>
    <n v="7"/>
    <s v="July"/>
    <n v="1"/>
    <s v="1841,53790,High income,154,Low spender,0.00286298568507157,0,2,86,335,42,127,28,5,5,3,7,2,8,6,0,0,0,0,0,0,0,69,66+,2274,0,1,0,0,0,0,1,0,0,532"/>
    <m/>
    <m/>
    <m/>
    <m/>
  </r>
  <r>
    <n v="903"/>
    <n v="75342"/>
    <s v="High income"/>
    <n v="1177"/>
    <s v="High spender"/>
    <n v="1.5622096572960632E-2"/>
    <n v="0"/>
    <n v="1"/>
    <n v="38"/>
    <n v="204"/>
    <n v="97"/>
    <n v="97"/>
    <n v="21"/>
    <n v="118"/>
    <n v="26"/>
    <n v="1"/>
    <n v="5"/>
    <n v="2"/>
    <n v="10"/>
    <n v="4"/>
    <n v="0"/>
    <x v="0"/>
    <n v="0"/>
    <n v="0"/>
    <n v="0"/>
    <n v="0"/>
    <n v="0"/>
    <n v="62"/>
    <s v="50-65"/>
    <n v="2578"/>
    <n v="0"/>
    <n v="0"/>
    <n v="1"/>
    <n v="0"/>
    <n v="0"/>
    <n v="1"/>
    <n v="0"/>
    <n v="0"/>
    <n v="0"/>
    <n v="511"/>
    <d v="2015-09-24T00:00:00"/>
    <n v="9"/>
    <s v="September"/>
    <n v="1"/>
    <s v="903,75342,High income,1177,High spender,0.0156220965729606,0,1,38,204,97,97,21,118,26,1,5,2,10,4,0,0,0,0,0,0,0,62,50-65,2578,0,0,1,0,0,1,0,0,0,511"/>
    <m/>
    <m/>
    <m/>
    <m/>
  </r>
  <r>
    <n v="715"/>
    <n v="44325"/>
    <s v="Low income"/>
    <n v="18"/>
    <s v="Low spender"/>
    <n v="4.0609137055837562E-4"/>
    <n v="0"/>
    <n v="1"/>
    <n v="69"/>
    <n v="516"/>
    <n v="0"/>
    <n v="21"/>
    <n v="0"/>
    <n v="0"/>
    <n v="5"/>
    <n v="4"/>
    <n v="8"/>
    <n v="2"/>
    <n v="7"/>
    <n v="8"/>
    <n v="0"/>
    <x v="0"/>
    <n v="0"/>
    <n v="1"/>
    <n v="0"/>
    <n v="0"/>
    <n v="0"/>
    <n v="48"/>
    <s v="36-50"/>
    <n v="2638"/>
    <n v="0"/>
    <n v="1"/>
    <n v="0"/>
    <n v="0"/>
    <n v="0"/>
    <n v="0"/>
    <n v="0"/>
    <n v="0"/>
    <n v="1"/>
    <n v="532"/>
    <d v="2015-07-26T00:00:00"/>
    <n v="7"/>
    <s v="July"/>
    <n v="1"/>
    <s v="715,44325,Low income,18,Low spender,0.000406091370558376,0,1,69,516,0,21,0,0,5,4,8,2,7,8,0,0,0,1,0,0,0,48,36-50,2638,0,1,0,0,0,0,0,0,1,532"/>
    <m/>
    <m/>
    <m/>
    <m/>
  </r>
  <r>
    <n v="291"/>
    <n v="56386"/>
    <s v="High income"/>
    <n v="1391"/>
    <s v="High spender"/>
    <n v="2.4669244138615969E-2"/>
    <n v="1"/>
    <n v="1"/>
    <n v="51"/>
    <n v="230"/>
    <n v="48"/>
    <n v="214"/>
    <n v="13"/>
    <n v="32"/>
    <n v="75"/>
    <n v="8"/>
    <n v="9"/>
    <n v="1"/>
    <n v="7"/>
    <n v="9"/>
    <n v="0"/>
    <x v="0"/>
    <n v="0"/>
    <n v="0"/>
    <n v="0"/>
    <n v="0"/>
    <n v="0"/>
    <n v="39"/>
    <s v="36-50"/>
    <n v="2769"/>
    <n v="0"/>
    <n v="0"/>
    <n v="0"/>
    <n v="1"/>
    <n v="0"/>
    <n v="0"/>
    <n v="1"/>
    <n v="0"/>
    <n v="0"/>
    <n v="462"/>
    <d v="2015-03-17T00:00:00"/>
    <n v="3"/>
    <s v="March"/>
    <n v="1"/>
    <s v="291,56386,High income,1391,High spender,0.024669244138616,1,1,51,230,48,214,13,32,75,8,9,1,7,9,0,0,0,0,0,0,0,39,36-50,2769,0,0,0,1,0,0,1,0,0,462"/>
    <m/>
    <m/>
    <m/>
    <m/>
  </r>
  <r>
    <n v="635"/>
    <n v="50725"/>
    <s v="Low income"/>
    <n v="597"/>
    <s v="High spender"/>
    <n v="1.176934450468211E-2"/>
    <n v="0"/>
    <n v="1"/>
    <n v="45"/>
    <n v="443"/>
    <n v="10"/>
    <n v="75"/>
    <n v="0"/>
    <n v="10"/>
    <n v="48"/>
    <n v="4"/>
    <n v="8"/>
    <n v="1"/>
    <n v="8"/>
    <n v="8"/>
    <n v="0"/>
    <x v="0"/>
    <n v="0"/>
    <n v="0"/>
    <n v="0"/>
    <n v="0"/>
    <n v="0"/>
    <n v="67"/>
    <s v="66+"/>
    <n v="2660"/>
    <n v="0"/>
    <n v="1"/>
    <n v="0"/>
    <n v="0"/>
    <n v="0"/>
    <n v="0"/>
    <n v="1"/>
    <n v="0"/>
    <n v="0"/>
    <n v="490"/>
    <d v="2015-07-04T00:00:00"/>
    <n v="7"/>
    <s v="July"/>
    <n v="1"/>
    <s v="635,50725,Low income,597,High spender,0.0117693445046821,0,1,45,443,10,75,0,10,48,4,8,1,8,8,0,0,0,0,0,0,0,67,66+,2660,0,1,0,0,0,0,1,0,0,490"/>
    <m/>
    <m/>
    <m/>
    <m/>
  </r>
  <r>
    <n v="1677"/>
    <n v="65324"/>
    <s v="High income"/>
    <n v="890"/>
    <s v="High spender"/>
    <n v="1.3624395321780662E-2"/>
    <n v="0"/>
    <n v="1"/>
    <n v="0"/>
    <n v="384"/>
    <n v="0"/>
    <n v="102"/>
    <n v="21"/>
    <n v="32"/>
    <n v="5"/>
    <n v="3"/>
    <n v="6"/>
    <n v="2"/>
    <n v="9"/>
    <n v="4"/>
    <n v="0"/>
    <x v="0"/>
    <n v="0"/>
    <n v="0"/>
    <n v="0"/>
    <n v="0"/>
    <n v="0"/>
    <n v="66"/>
    <s v="66+"/>
    <n v="2328"/>
    <n v="0"/>
    <n v="1"/>
    <n v="0"/>
    <n v="0"/>
    <n v="0"/>
    <n v="0"/>
    <n v="0"/>
    <n v="0"/>
    <n v="1"/>
    <n v="534"/>
    <d v="2016-05-31T00:00:00"/>
    <n v="5"/>
    <s v="May"/>
    <n v="1"/>
    <s v="1677,65324,High income,890,High spender,0.0136243953217807,0,1,0,384,0,102,21,32,5,3,6,2,9,4,0,0,0,0,0,0,0,66,66+,2328,0,1,0,0,0,0,0,0,1,534"/>
    <m/>
    <m/>
    <m/>
    <m/>
  </r>
  <r>
    <n v="2159"/>
    <n v="57091"/>
    <s v="High income"/>
    <n v="606"/>
    <s v="High spender"/>
    <n v="1.0614632779247167E-2"/>
    <n v="0"/>
    <n v="0"/>
    <n v="0"/>
    <n v="464"/>
    <n v="5"/>
    <n v="64"/>
    <n v="7"/>
    <n v="0"/>
    <n v="37"/>
    <n v="1"/>
    <n v="7"/>
    <n v="3"/>
    <n v="7"/>
    <n v="5"/>
    <n v="0"/>
    <x v="1"/>
    <n v="0"/>
    <n v="0"/>
    <n v="0"/>
    <n v="0"/>
    <n v="1"/>
    <n v="59"/>
    <s v="50-65"/>
    <n v="2173"/>
    <n v="0"/>
    <n v="0"/>
    <n v="1"/>
    <n v="0"/>
    <n v="0"/>
    <n v="0"/>
    <n v="1"/>
    <n v="0"/>
    <n v="0"/>
    <n v="503"/>
    <d v="2016-11-02T00:00:00"/>
    <n v="11"/>
    <s v="November"/>
    <n v="1"/>
    <s v="2159,57091,High income,606,High spender,0.0106146327792472,0,0,0,464,5,64,7,0,37,1,7,3,7,5,0,1,0,0,0,0,1,59,50-65,2173,0,0,1,0,0,0,1,0,0,503"/>
    <m/>
    <m/>
    <m/>
    <m/>
  </r>
  <r>
    <n v="752"/>
    <n v="57183"/>
    <s v="High income"/>
    <n v="789"/>
    <s v="High spender"/>
    <n v="1.379780704055401E-2"/>
    <n v="1"/>
    <n v="1"/>
    <n v="51"/>
    <n v="464"/>
    <n v="5"/>
    <n v="64"/>
    <n v="7"/>
    <n v="0"/>
    <n v="70"/>
    <n v="8"/>
    <n v="9"/>
    <n v="1"/>
    <n v="7"/>
    <n v="8"/>
    <n v="0"/>
    <x v="0"/>
    <n v="0"/>
    <n v="0"/>
    <n v="0"/>
    <n v="0"/>
    <n v="0"/>
    <n v="54"/>
    <s v="50-65"/>
    <n v="2626"/>
    <n v="0"/>
    <n v="1"/>
    <n v="0"/>
    <n v="0"/>
    <n v="0"/>
    <n v="0"/>
    <n v="0"/>
    <n v="1"/>
    <n v="0"/>
    <n v="470"/>
    <d v="2015-08-07T00:00:00"/>
    <n v="8"/>
    <s v="August"/>
    <n v="1"/>
    <s v="752,57183,High income,789,High spender,0.013797807040554,1,1,51,464,5,64,7,0,70,8,9,1,7,8,0,0,0,0,0,0,0,54,50-65,2626,0,1,0,0,0,0,0,1,0,470"/>
    <m/>
    <m/>
    <m/>
    <m/>
  </r>
  <r>
    <n v="870"/>
    <n v="42720"/>
    <s v="Low income"/>
    <n v="153"/>
    <s v="Low spender"/>
    <n v="3.5814606741573032E-3"/>
    <n v="1"/>
    <n v="1"/>
    <n v="9"/>
    <n v="392"/>
    <n v="5"/>
    <n v="91"/>
    <n v="28"/>
    <n v="26"/>
    <n v="112"/>
    <n v="8"/>
    <n v="7"/>
    <n v="3"/>
    <n v="7"/>
    <n v="8"/>
    <n v="0"/>
    <x v="0"/>
    <n v="0"/>
    <n v="0"/>
    <n v="0"/>
    <n v="0"/>
    <n v="1"/>
    <n v="55"/>
    <s v="50-65"/>
    <n v="2590"/>
    <n v="0"/>
    <n v="0"/>
    <n v="1"/>
    <n v="0"/>
    <n v="0"/>
    <n v="0"/>
    <n v="1"/>
    <n v="0"/>
    <n v="0"/>
    <n v="430"/>
    <d v="2015-09-12T00:00:00"/>
    <n v="9"/>
    <s v="September"/>
    <n v="1"/>
    <s v="870,42720,Low income,153,Low spender,0.0035814606741573,1,1,9,392,5,91,28,26,112,8,7,3,7,8,0,0,0,0,0,0,1,55,50-65,2590,0,0,1,0,0,0,1,0,0,430"/>
    <m/>
    <m/>
    <m/>
    <m/>
  </r>
  <r>
    <n v="776"/>
    <n v="56337"/>
    <s v="High income"/>
    <n v="600"/>
    <s v="High spender"/>
    <n v="1.065019436604718E-2"/>
    <n v="1"/>
    <n v="1"/>
    <n v="25"/>
    <n v="349"/>
    <n v="16"/>
    <n v="144"/>
    <n v="28"/>
    <n v="5"/>
    <n v="182"/>
    <n v="5"/>
    <n v="8"/>
    <n v="5"/>
    <n v="4"/>
    <n v="8"/>
    <n v="1"/>
    <x v="0"/>
    <n v="1"/>
    <n v="0"/>
    <n v="0"/>
    <n v="0"/>
    <n v="1"/>
    <n v="39"/>
    <s v="36-50"/>
    <n v="2618"/>
    <n v="0"/>
    <n v="1"/>
    <n v="0"/>
    <n v="0"/>
    <n v="0"/>
    <n v="1"/>
    <n v="0"/>
    <n v="0"/>
    <n v="0"/>
    <n v="360"/>
    <d v="2015-08-15T00:00:00"/>
    <n v="8"/>
    <s v="August"/>
    <n v="1"/>
    <s v="776,56337,High income,600,High spender,0.0106501943660472,1,1,25,349,16,144,28,5,182,5,8,5,4,8,1,0,1,0,0,0,1,39,36-50,2618,0,1,0,0,0,1,0,0,0,360"/>
    <m/>
    <m/>
    <m/>
    <m/>
  </r>
  <r>
    <n v="890"/>
    <n v="49767"/>
    <s v="Low income"/>
    <n v="17"/>
    <s v="Low spender"/>
    <n v="3.4159181787128017E-4"/>
    <n v="0"/>
    <n v="0"/>
    <n v="92"/>
    <n v="202"/>
    <n v="47"/>
    <n v="197"/>
    <n v="55"/>
    <n v="42"/>
    <n v="149"/>
    <n v="1"/>
    <n v="5"/>
    <n v="4"/>
    <n v="8"/>
    <n v="4"/>
    <n v="0"/>
    <x v="0"/>
    <n v="0"/>
    <n v="0"/>
    <n v="0"/>
    <n v="0"/>
    <n v="0"/>
    <n v="29"/>
    <s v="24-35"/>
    <n v="2582"/>
    <n v="0"/>
    <n v="0"/>
    <n v="1"/>
    <n v="0"/>
    <n v="0"/>
    <n v="0"/>
    <n v="1"/>
    <n v="0"/>
    <n v="0"/>
    <n v="394"/>
    <d v="2015-09-20T00:00:00"/>
    <n v="9"/>
    <s v="September"/>
    <n v="1"/>
    <s v="890,49767,Low income,17,Low spender,0.00034159181787128,0,0,92,202,47,197,55,42,149,1,5,4,8,4,0,0,0,0,0,0,0,29,24-35,2582,0,0,1,0,0,0,1,0,0,394"/>
    <m/>
    <m/>
    <m/>
    <m/>
  </r>
  <r>
    <n v="1348"/>
    <n v="69096"/>
    <s v="High income"/>
    <n v="20"/>
    <s v="Low spender"/>
    <n v="2.89452356142179E-4"/>
    <n v="0"/>
    <n v="1"/>
    <n v="4"/>
    <n v="247"/>
    <n v="49"/>
    <n v="159"/>
    <n v="7"/>
    <n v="82"/>
    <n v="109"/>
    <n v="1"/>
    <n v="5"/>
    <n v="2"/>
    <n v="10"/>
    <n v="4"/>
    <n v="0"/>
    <x v="0"/>
    <n v="0"/>
    <n v="0"/>
    <n v="0"/>
    <n v="0"/>
    <n v="0"/>
    <n v="62"/>
    <s v="50-65"/>
    <n v="2434"/>
    <n v="0"/>
    <n v="0"/>
    <n v="0"/>
    <n v="1"/>
    <n v="0"/>
    <n v="0"/>
    <n v="1"/>
    <n v="0"/>
    <n v="0"/>
    <n v="435"/>
    <d v="2016-02-15T00:00:00"/>
    <n v="2"/>
    <s v="February"/>
    <n v="1"/>
    <s v="1348,69096,High income,20,Low spender,0.000289452356142179,0,1,4,247,49,159,7,82,109,1,5,2,10,4,0,0,0,0,0,0,0,62,50-65,2434,0,0,0,1,0,0,1,0,0,435"/>
    <m/>
    <m/>
    <m/>
    <m/>
  </r>
  <r>
    <n v="433"/>
    <n v="61467"/>
    <s v="High income"/>
    <n v="28"/>
    <s v="Low spender"/>
    <n v="4.555289830315454E-4"/>
    <n v="0"/>
    <n v="2"/>
    <n v="69"/>
    <n v="410"/>
    <n v="16"/>
    <n v="114"/>
    <n v="0"/>
    <n v="5"/>
    <n v="49"/>
    <n v="3"/>
    <n v="5"/>
    <n v="2"/>
    <n v="10"/>
    <n v="5"/>
    <n v="0"/>
    <x v="0"/>
    <n v="0"/>
    <n v="0"/>
    <n v="0"/>
    <n v="0"/>
    <n v="0"/>
    <n v="72"/>
    <s v="66+"/>
    <n v="2726"/>
    <n v="0"/>
    <n v="1"/>
    <n v="0"/>
    <n v="0"/>
    <n v="0"/>
    <n v="0"/>
    <n v="0"/>
    <n v="0"/>
    <n v="1"/>
    <n v="496"/>
    <d v="2015-04-29T00:00:00"/>
    <n v="4"/>
    <s v="April"/>
    <n v="1"/>
    <s v="433,61467,High income,28,Low spender,0.000455528983031545,0,2,69,410,16,114,0,5,49,3,5,2,10,5,0,0,0,0,0,0,0,72,66+,2726,0,1,0,0,0,0,0,0,1,496"/>
    <m/>
    <m/>
    <m/>
    <m/>
  </r>
  <r>
    <n v="1741"/>
    <n v="65463"/>
    <s v="High income"/>
    <n v="51"/>
    <s v="Low spender"/>
    <n v="7.7906603730351501E-4"/>
    <n v="1"/>
    <n v="0"/>
    <n v="17"/>
    <n v="391"/>
    <n v="32"/>
    <n v="70"/>
    <n v="21"/>
    <n v="32"/>
    <n v="16"/>
    <n v="2"/>
    <n v="6"/>
    <n v="2"/>
    <n v="9"/>
    <n v="5"/>
    <n v="0"/>
    <x v="0"/>
    <n v="0"/>
    <n v="1"/>
    <n v="0"/>
    <n v="0"/>
    <n v="0"/>
    <n v="46"/>
    <s v="36-50"/>
    <n v="2309"/>
    <n v="0"/>
    <n v="1"/>
    <n v="0"/>
    <n v="0"/>
    <n v="0"/>
    <n v="1"/>
    <n v="0"/>
    <n v="0"/>
    <n v="0"/>
    <n v="530"/>
    <d v="2016-06-19T00:00:00"/>
    <n v="6"/>
    <s v="June"/>
    <n v="1"/>
    <s v="1741,65463,High income,51,Low spender,0.000779066037303515,1,0,17,391,32,70,21,32,16,2,6,2,9,5,0,0,0,1,0,0,0,46,36-50,2309,0,1,0,0,0,1,0,0,0,530"/>
    <m/>
    <m/>
    <m/>
    <m/>
  </r>
  <r>
    <n v="1727"/>
    <n v="64866"/>
    <s v="High income"/>
    <n v="763"/>
    <s v="High spender"/>
    <n v="1.1762710819227331E-2"/>
    <n v="0"/>
    <n v="1"/>
    <n v="9"/>
    <n v="508"/>
    <n v="5"/>
    <n v="21"/>
    <n v="7"/>
    <n v="5"/>
    <n v="10"/>
    <n v="4"/>
    <n v="7"/>
    <n v="3"/>
    <n v="7"/>
    <n v="5"/>
    <n v="0"/>
    <x v="0"/>
    <n v="0"/>
    <n v="1"/>
    <n v="0"/>
    <n v="0"/>
    <n v="0"/>
    <n v="70"/>
    <s v="66+"/>
    <n v="2313"/>
    <n v="0"/>
    <n v="0"/>
    <n v="0"/>
    <n v="0"/>
    <n v="1"/>
    <n v="0"/>
    <n v="0"/>
    <n v="1"/>
    <n v="0"/>
    <n v="536"/>
    <d v="2016-06-15T00:00:00"/>
    <n v="6"/>
    <s v="June"/>
    <n v="1"/>
    <s v="1727,64866,High income,763,High spender,0.0117627108192273,0,1,9,508,5,21,7,5,10,4,7,3,7,5,0,0,0,1,0,0,0,70,66+,2313,0,0,0,0,1,0,0,1,0,536"/>
    <m/>
    <m/>
    <m/>
    <m/>
  </r>
  <r>
    <n v="112"/>
    <n v="42021"/>
    <s v="Low income"/>
    <n v="67"/>
    <s v="Low spender"/>
    <n v="1.5944408748006949E-3"/>
    <n v="1"/>
    <n v="0"/>
    <n v="34"/>
    <n v="393"/>
    <n v="5"/>
    <n v="136"/>
    <n v="7"/>
    <n v="5"/>
    <n v="27"/>
    <n v="5"/>
    <n v="10"/>
    <n v="1"/>
    <n v="6"/>
    <n v="9"/>
    <n v="0"/>
    <x v="0"/>
    <n v="1"/>
    <n v="0"/>
    <n v="0"/>
    <n v="0"/>
    <n v="0"/>
    <n v="39"/>
    <s v="36-50"/>
    <n v="2826"/>
    <n v="0"/>
    <n v="0"/>
    <n v="0"/>
    <n v="1"/>
    <n v="0"/>
    <n v="0"/>
    <n v="0"/>
    <n v="1"/>
    <n v="0"/>
    <n v="519"/>
    <d v="2015-01-19T00:00:00"/>
    <n v="1"/>
    <s v="January"/>
    <n v="1"/>
    <s v="112,42021,Low income,67,Low spender,0.00159444087480069,1,0,34,393,5,136,7,5,27,5,10,1,6,9,0,0,1,0,0,0,0,39,36-50,2826,0,0,0,1,0,0,0,1,0,519"/>
    <m/>
    <m/>
    <m/>
    <m/>
  </r>
  <r>
    <n v="1840"/>
    <n v="69263"/>
    <s v="High income"/>
    <n v="453"/>
    <s v="Low spender"/>
    <n v="6.5402884657031896E-3"/>
    <n v="0"/>
    <n v="1"/>
    <n v="14"/>
    <n v="492"/>
    <n v="5"/>
    <n v="32"/>
    <n v="13"/>
    <n v="5"/>
    <n v="21"/>
    <n v="1"/>
    <n v="9"/>
    <n v="1"/>
    <n v="7"/>
    <n v="6"/>
    <n v="0"/>
    <x v="0"/>
    <n v="0"/>
    <n v="1"/>
    <n v="0"/>
    <n v="0"/>
    <n v="0"/>
    <n v="55"/>
    <s v="50-65"/>
    <n v="2275"/>
    <n v="0"/>
    <n v="0"/>
    <n v="1"/>
    <n v="0"/>
    <n v="0"/>
    <n v="0"/>
    <n v="1"/>
    <n v="0"/>
    <n v="0"/>
    <n v="526"/>
    <d v="2016-07-23T00:00:00"/>
    <n v="7"/>
    <s v="July"/>
    <n v="1"/>
    <s v="1840,69263,High income,453,Low spender,0.00654028846570319,0,1,14,492,5,32,13,5,21,1,9,1,7,6,0,0,0,1,0,0,0,55,50-65,2275,0,0,1,0,0,0,1,0,0,526"/>
    <m/>
    <m/>
    <m/>
    <m/>
  </r>
  <r>
    <n v="932"/>
    <n v="58398"/>
    <s v="High income"/>
    <n v="18"/>
    <s v="Low spender"/>
    <n v="3.082297338949964E-4"/>
    <n v="0"/>
    <n v="0"/>
    <n v="44"/>
    <n v="299"/>
    <n v="5"/>
    <n v="201"/>
    <n v="21"/>
    <n v="21"/>
    <n v="49"/>
    <n v="3"/>
    <n v="5"/>
    <n v="4"/>
    <n v="8"/>
    <n v="4"/>
    <n v="0"/>
    <x v="0"/>
    <n v="0"/>
    <n v="0"/>
    <n v="0"/>
    <n v="0"/>
    <n v="0"/>
    <n v="67"/>
    <s v="66+"/>
    <n v="2570"/>
    <n v="0"/>
    <n v="0"/>
    <n v="0"/>
    <n v="1"/>
    <n v="0"/>
    <n v="0"/>
    <n v="1"/>
    <n v="0"/>
    <n v="0"/>
    <n v="498"/>
    <d v="2015-10-02T00:00:00"/>
    <n v="10"/>
    <s v="October"/>
    <n v="1"/>
    <s v="932,58398,High income,18,Low spender,0.000308229733894996,0,0,44,299,5,201,21,21,49,3,5,4,8,4,0,0,0,0,0,0,0,67,66+,2570,0,0,0,1,0,0,1,0,0,498"/>
    <m/>
    <m/>
    <m/>
    <m/>
  </r>
  <r>
    <n v="2189"/>
    <n v="57288"/>
    <s v="High income"/>
    <n v="1097"/>
    <s v="High spender"/>
    <n v="1.9148861890797373E-2"/>
    <n v="0"/>
    <n v="1"/>
    <n v="27"/>
    <n v="527"/>
    <n v="0"/>
    <n v="21"/>
    <n v="0"/>
    <n v="0"/>
    <n v="60"/>
    <n v="3"/>
    <n v="8"/>
    <n v="1"/>
    <n v="8"/>
    <n v="6"/>
    <n v="0"/>
    <x v="0"/>
    <n v="0"/>
    <n v="1"/>
    <n v="0"/>
    <n v="0"/>
    <n v="0"/>
    <n v="57"/>
    <s v="50-65"/>
    <n v="2163"/>
    <n v="0"/>
    <n v="0"/>
    <n v="0"/>
    <n v="1"/>
    <n v="0"/>
    <n v="0"/>
    <n v="0"/>
    <n v="1"/>
    <n v="0"/>
    <n v="488"/>
    <d v="2016-11-12T00:00:00"/>
    <n v="11"/>
    <s v="November"/>
    <n v="1"/>
    <s v="2189,57288,High income,1097,High spender,0.0191488618907974,0,1,27,527,0,21,0,0,60,3,8,1,8,6,0,0,0,1,0,0,0,57,50-65,2163,0,0,0,1,0,0,0,1,0,488"/>
    <m/>
    <m/>
    <m/>
    <m/>
  </r>
  <r>
    <n v="2002"/>
    <n v="79146"/>
    <s v="High income"/>
    <n v="700"/>
    <s v="High spender"/>
    <n v="8.8444141207388877E-3"/>
    <n v="1"/>
    <n v="1"/>
    <n v="33"/>
    <n v="245"/>
    <n v="16"/>
    <n v="223"/>
    <n v="21"/>
    <n v="43"/>
    <n v="16"/>
    <n v="2"/>
    <n v="8"/>
    <n v="1"/>
    <n v="8"/>
    <n v="6"/>
    <n v="0"/>
    <x v="0"/>
    <n v="0"/>
    <n v="0"/>
    <n v="0"/>
    <n v="0"/>
    <n v="0"/>
    <n v="53"/>
    <s v="50-65"/>
    <n v="2225"/>
    <n v="0"/>
    <n v="0"/>
    <n v="1"/>
    <n v="0"/>
    <n v="0"/>
    <n v="0"/>
    <n v="1"/>
    <n v="0"/>
    <n v="0"/>
    <n v="532"/>
    <d v="2016-09-11T00:00:00"/>
    <n v="9"/>
    <s v="September"/>
    <n v="1"/>
    <s v="2002,79146,High income,700,High spender,0.00884441412073889,1,1,33,245,16,223,21,43,16,2,8,1,8,6,0,0,0,0,0,0,0,53,50-65,2225,0,0,1,0,0,0,1,0,0,532"/>
    <m/>
    <m/>
    <m/>
    <m/>
  </r>
  <r>
    <n v="1759"/>
    <n v="64713"/>
    <s v="High income"/>
    <n v="1644"/>
    <s v="High spender"/>
    <n v="2.5404478234666916E-2"/>
    <n v="1"/>
    <n v="0"/>
    <n v="11"/>
    <n v="180"/>
    <n v="60"/>
    <n v="241"/>
    <n v="13"/>
    <n v="54"/>
    <n v="54"/>
    <n v="2"/>
    <n v="5"/>
    <n v="5"/>
    <n v="7"/>
    <n v="4"/>
    <n v="0"/>
    <x v="0"/>
    <n v="0"/>
    <n v="0"/>
    <n v="0"/>
    <n v="0"/>
    <n v="1"/>
    <n v="50"/>
    <s v="36-50"/>
    <n v="2301"/>
    <n v="1"/>
    <n v="0"/>
    <n v="0"/>
    <n v="0"/>
    <n v="0"/>
    <n v="0"/>
    <n v="1"/>
    <n v="0"/>
    <n v="0"/>
    <n v="494"/>
    <d v="2016-06-27T00:00:00"/>
    <n v="6"/>
    <s v="June"/>
    <n v="1"/>
    <s v="1759,64713,High income,1644,High spender,0.0254044782346669,1,0,11,180,60,241,13,54,54,2,5,5,7,4,0,0,0,0,0,0,1,50,36-50,2301,1,0,0,0,0,0,1,0,0,494"/>
    <m/>
    <m/>
    <m/>
    <m/>
  </r>
  <r>
    <n v="1789"/>
    <n v="57937"/>
    <s v="High income"/>
    <n v="270"/>
    <s v="Low spender"/>
    <n v="4.6602343925298169E-3"/>
    <n v="0"/>
    <n v="1"/>
    <n v="56"/>
    <n v="261"/>
    <n v="42"/>
    <n v="144"/>
    <n v="55"/>
    <n v="48"/>
    <n v="133"/>
    <n v="3"/>
    <n v="4"/>
    <n v="4"/>
    <n v="9"/>
    <n v="3"/>
    <n v="0"/>
    <x v="0"/>
    <n v="0"/>
    <n v="0"/>
    <n v="0"/>
    <n v="0"/>
    <n v="0"/>
    <n v="38"/>
    <s v="36-50"/>
    <n v="2292"/>
    <n v="0"/>
    <n v="1"/>
    <n v="0"/>
    <n v="0"/>
    <n v="0"/>
    <n v="1"/>
    <n v="0"/>
    <n v="0"/>
    <n v="0"/>
    <n v="417"/>
    <d v="2016-07-06T00:00:00"/>
    <n v="7"/>
    <s v="July"/>
    <n v="1"/>
    <s v="1789,57937,High income,270,Low spender,0.00466023439252982,0,1,56,261,42,144,55,48,133,3,4,4,9,3,0,0,0,0,0,0,0,38,36-50,2292,0,1,0,0,0,1,0,0,0,417"/>
    <m/>
    <m/>
    <m/>
    <m/>
  </r>
  <r>
    <n v="1106"/>
    <n v="57136"/>
    <s v="High income"/>
    <n v="263"/>
    <s v="Low spender"/>
    <n v="4.6030523662839544E-3"/>
    <n v="1"/>
    <n v="1"/>
    <n v="48"/>
    <n v="306"/>
    <n v="5"/>
    <n v="109"/>
    <n v="21"/>
    <n v="109"/>
    <n v="92"/>
    <n v="9"/>
    <n v="5"/>
    <n v="2"/>
    <n v="10"/>
    <n v="6"/>
    <n v="0"/>
    <x v="0"/>
    <n v="0"/>
    <n v="0"/>
    <n v="0"/>
    <n v="0"/>
    <n v="0"/>
    <n v="48"/>
    <s v="36-50"/>
    <n v="2514"/>
    <n v="0"/>
    <n v="1"/>
    <n v="0"/>
    <n v="0"/>
    <n v="0"/>
    <n v="0"/>
    <n v="0"/>
    <n v="1"/>
    <n v="0"/>
    <n v="458"/>
    <d v="2015-11-27T00:00:00"/>
    <n v="11"/>
    <s v="November"/>
    <n v="1"/>
    <s v="1106,57136,High income,263,Low spender,0.00460305236628395,1,1,48,306,5,109,21,109,92,9,5,2,10,6,0,0,0,0,0,0,0,48,36-50,2514,0,1,0,0,0,0,0,1,0,458"/>
    <m/>
    <m/>
    <m/>
    <m/>
  </r>
  <r>
    <n v="987"/>
    <n v="58275"/>
    <s v="High income"/>
    <n v="1114"/>
    <s v="High spender"/>
    <n v="1.9116259116259117E-2"/>
    <n v="1"/>
    <n v="1"/>
    <n v="48"/>
    <n v="189"/>
    <n v="10"/>
    <n v="253"/>
    <n v="56"/>
    <n v="43"/>
    <n v="64"/>
    <n v="6"/>
    <n v="8"/>
    <n v="2"/>
    <n v="7"/>
    <n v="7"/>
    <n v="0"/>
    <x v="0"/>
    <n v="0"/>
    <n v="0"/>
    <n v="0"/>
    <n v="0"/>
    <n v="0"/>
    <n v="65"/>
    <s v="50-65"/>
    <n v="2551"/>
    <n v="0"/>
    <n v="0"/>
    <n v="0"/>
    <n v="0"/>
    <n v="1"/>
    <n v="0"/>
    <n v="1"/>
    <n v="0"/>
    <n v="0"/>
    <n v="487"/>
    <d v="2015-10-21T00:00:00"/>
    <n v="10"/>
    <s v="October"/>
    <n v="1"/>
    <s v="987,58275,High income,1114,High spender,0.0191162591162591,1,1,48,189,10,253,56,43,64,6,8,2,7,7,0,0,0,0,0,0,0,65,50-65,2551,0,0,0,0,1,0,1,0,0,487"/>
    <m/>
    <m/>
    <m/>
    <m/>
  </r>
  <r>
    <n v="71"/>
    <n v="54803"/>
    <s v="High income"/>
    <n v="84"/>
    <s v="Low spender"/>
    <n v="1.5327628049559331E-3"/>
    <n v="0"/>
    <n v="1"/>
    <n v="65"/>
    <n v="404"/>
    <n v="0"/>
    <n v="92"/>
    <n v="28"/>
    <n v="27"/>
    <n v="142"/>
    <n v="2"/>
    <n v="6"/>
    <n v="2"/>
    <n v="9"/>
    <n v="4"/>
    <n v="0"/>
    <x v="0"/>
    <n v="0"/>
    <n v="0"/>
    <n v="0"/>
    <n v="0"/>
    <n v="0"/>
    <n v="51"/>
    <s v="50-65"/>
    <n v="2836"/>
    <n v="0"/>
    <n v="0"/>
    <n v="1"/>
    <n v="0"/>
    <n v="0"/>
    <n v="0"/>
    <n v="1"/>
    <n v="0"/>
    <n v="0"/>
    <n v="409"/>
    <d v="2015-01-09T00:00:00"/>
    <n v="1"/>
    <s v="January"/>
    <n v="1"/>
    <s v="71,54803,High income,84,Low spender,0.00153276280495593,0,1,65,404,0,92,28,27,142,2,6,2,9,4,0,0,0,0,0,0,0,51,50-65,2836,0,0,1,0,0,0,1,0,0,409"/>
    <m/>
    <m/>
    <m/>
    <m/>
  </r>
  <r>
    <n v="1029"/>
    <n v="50002"/>
    <s v="Low income"/>
    <n v="1232"/>
    <s v="High spender"/>
    <n v="2.4639014439422423E-2"/>
    <n v="0"/>
    <n v="1"/>
    <n v="21"/>
    <n v="443"/>
    <n v="5"/>
    <n v="71"/>
    <n v="21"/>
    <n v="16"/>
    <n v="82"/>
    <n v="2"/>
    <n v="8"/>
    <n v="2"/>
    <n v="7"/>
    <n v="7"/>
    <n v="0"/>
    <x v="0"/>
    <n v="0"/>
    <n v="0"/>
    <n v="0"/>
    <n v="0"/>
    <n v="0"/>
    <n v="66"/>
    <s v="66+"/>
    <n v="2536"/>
    <n v="1"/>
    <n v="0"/>
    <n v="0"/>
    <n v="0"/>
    <n v="0"/>
    <n v="0"/>
    <n v="1"/>
    <n v="0"/>
    <n v="0"/>
    <n v="474"/>
    <d v="2015-11-05T00:00:00"/>
    <n v="11"/>
    <s v="November"/>
    <n v="1"/>
    <s v="1029,50002,Low income,1232,High spender,0.0246390144394224,0,1,21,443,5,71,21,16,82,2,8,2,7,7,0,0,0,0,0,0,0,66,66+,2536,1,0,0,0,0,0,1,0,0,474"/>
    <m/>
    <m/>
    <m/>
    <m/>
  </r>
  <r>
    <n v="1603"/>
    <n v="61872"/>
    <s v="High income"/>
    <n v="512"/>
    <s v="Low spender"/>
    <n v="8.2751486940780966E-3"/>
    <n v="0"/>
    <n v="1"/>
    <n v="81"/>
    <n v="330"/>
    <n v="5"/>
    <n v="159"/>
    <n v="36"/>
    <n v="27"/>
    <n v="16"/>
    <n v="4"/>
    <n v="4"/>
    <n v="4"/>
    <n v="9"/>
    <n v="4"/>
    <n v="0"/>
    <x v="0"/>
    <n v="0"/>
    <n v="0"/>
    <n v="0"/>
    <n v="0"/>
    <n v="0"/>
    <n v="50"/>
    <s v="36-50"/>
    <n v="2357"/>
    <n v="0"/>
    <n v="1"/>
    <n v="0"/>
    <n v="0"/>
    <n v="0"/>
    <n v="0"/>
    <n v="0"/>
    <n v="1"/>
    <n v="0"/>
    <n v="541"/>
    <d v="2016-05-02T00:00:00"/>
    <n v="5"/>
    <s v="May"/>
    <n v="1"/>
    <s v="1603,61872,High income,512,Low spender,0.0082751486940781,0,1,81,330,5,159,36,27,16,4,4,4,9,4,0,0,0,0,0,0,0,50,36-50,2357,0,1,0,0,0,0,0,1,0,541"/>
    <m/>
    <m/>
    <m/>
    <m/>
  </r>
  <r>
    <n v="1848"/>
    <n v="76800"/>
    <s v="High income"/>
    <n v="1549"/>
    <s v="High spender"/>
    <n v="2.0169270833333332E-2"/>
    <n v="0"/>
    <n v="0"/>
    <n v="33"/>
    <n v="173"/>
    <n v="26"/>
    <n v="255"/>
    <n v="35"/>
    <n v="71"/>
    <n v="81"/>
    <n v="1"/>
    <n v="4"/>
    <n v="4"/>
    <n v="7"/>
    <n v="1"/>
    <n v="0"/>
    <x v="0"/>
    <n v="0"/>
    <n v="0"/>
    <n v="0"/>
    <n v="0"/>
    <n v="0"/>
    <n v="55"/>
    <s v="50-65"/>
    <n v="2272"/>
    <n v="0"/>
    <n v="1"/>
    <n v="0"/>
    <n v="0"/>
    <n v="0"/>
    <n v="1"/>
    <n v="0"/>
    <n v="0"/>
    <n v="0"/>
    <n v="479"/>
    <d v="2016-07-26T00:00:00"/>
    <n v="7"/>
    <s v="July"/>
    <n v="1"/>
    <s v="1848,76800,High income,1549,High spender,0.0201692708333333,0,0,33,173,26,255,35,71,81,1,4,4,7,1,0,0,0,0,0,0,0,55,50-65,2272,0,1,0,0,0,1,0,0,0,479"/>
    <m/>
    <m/>
    <m/>
    <m/>
  </r>
  <r>
    <n v="1146"/>
    <n v="50334"/>
    <s v="Low income"/>
    <n v="1019"/>
    <s v="High spender"/>
    <n v="2.0244764970000398E-2"/>
    <n v="0"/>
    <n v="1"/>
    <n v="24"/>
    <n v="284"/>
    <n v="16"/>
    <n v="160"/>
    <n v="84"/>
    <n v="16"/>
    <n v="134"/>
    <n v="6"/>
    <n v="7"/>
    <n v="4"/>
    <n v="6"/>
    <n v="6"/>
    <n v="0"/>
    <x v="0"/>
    <n v="0"/>
    <n v="0"/>
    <n v="0"/>
    <n v="0"/>
    <n v="0"/>
    <n v="48"/>
    <s v="36-50"/>
    <n v="2499"/>
    <n v="0"/>
    <n v="0"/>
    <n v="0"/>
    <n v="1"/>
    <n v="0"/>
    <n v="1"/>
    <n v="0"/>
    <n v="0"/>
    <n v="0"/>
    <n v="426"/>
    <d v="2015-12-12T00:00:00"/>
    <n v="12"/>
    <s v="December"/>
    <n v="1"/>
    <s v="1146,50334,Low income,1019,High spender,0.0202447649700004,0,1,24,284,16,160,84,16,134,6,7,4,6,6,0,0,0,0,0,0,0,48,36-50,2499,0,0,0,1,0,1,0,0,0,426"/>
    <m/>
    <m/>
    <m/>
    <m/>
  </r>
  <r>
    <n v="1295"/>
    <n v="62905"/>
    <s v="High income"/>
    <n v="153"/>
    <s v="Low spender"/>
    <n v="2.432239090692314E-3"/>
    <n v="0"/>
    <n v="1"/>
    <n v="68"/>
    <n v="166"/>
    <n v="75"/>
    <n v="96"/>
    <n v="119"/>
    <n v="107"/>
    <n v="59"/>
    <n v="3"/>
    <n v="7"/>
    <n v="2"/>
    <n v="8"/>
    <n v="4"/>
    <n v="0"/>
    <x v="0"/>
    <n v="0"/>
    <n v="0"/>
    <n v="0"/>
    <n v="0"/>
    <n v="0"/>
    <n v="56"/>
    <s v="50-65"/>
    <n v="2451"/>
    <n v="0"/>
    <n v="1"/>
    <n v="0"/>
    <n v="0"/>
    <n v="0"/>
    <n v="1"/>
    <n v="0"/>
    <n v="0"/>
    <n v="0"/>
    <n v="504"/>
    <d v="2016-01-29T00:00:00"/>
    <n v="1"/>
    <s v="January"/>
    <n v="1"/>
    <s v="1295,62905,High income,153,Low spender,0.00243223909069231,0,1,68,166,75,96,119,107,59,3,7,2,8,4,0,0,0,0,0,0,0,56,50-65,2451,0,1,0,0,0,1,0,0,0,504"/>
    <m/>
    <m/>
    <m/>
    <m/>
  </r>
  <r>
    <n v="359"/>
    <n v="55635"/>
    <s v="High income"/>
    <n v="88"/>
    <s v="Low spender"/>
    <n v="1.5817381144962704E-3"/>
    <n v="0"/>
    <n v="1"/>
    <n v="34"/>
    <n v="235"/>
    <n v="65"/>
    <n v="164"/>
    <n v="50"/>
    <n v="49"/>
    <n v="27"/>
    <n v="4"/>
    <n v="7"/>
    <n v="3"/>
    <n v="7"/>
    <n v="6"/>
    <n v="0"/>
    <x v="0"/>
    <n v="0"/>
    <n v="0"/>
    <n v="0"/>
    <n v="0"/>
    <n v="0"/>
    <n v="49"/>
    <s v="36-50"/>
    <n v="2752"/>
    <n v="1"/>
    <n v="0"/>
    <n v="0"/>
    <n v="0"/>
    <n v="0"/>
    <n v="0"/>
    <n v="1"/>
    <n v="0"/>
    <n v="0"/>
    <n v="536"/>
    <d v="2015-04-03T00:00:00"/>
    <n v="4"/>
    <s v="April"/>
    <n v="1"/>
    <s v="359,55635,High income,88,Low spender,0.00158173811449627,0,1,34,235,65,164,50,49,27,4,7,3,7,6,0,0,0,0,0,0,0,49,36-50,2752,1,0,0,0,0,0,1,0,0,536"/>
    <m/>
    <m/>
    <m/>
    <m/>
  </r>
  <r>
    <n v="1413"/>
    <n v="65704"/>
    <s v="High income"/>
    <n v="152"/>
    <s v="Low spender"/>
    <n v="2.3134055765250214E-3"/>
    <n v="0"/>
    <n v="0"/>
    <n v="18"/>
    <n v="279"/>
    <n v="172"/>
    <n v="74"/>
    <n v="38"/>
    <n v="8"/>
    <n v="246"/>
    <n v="1"/>
    <n v="2"/>
    <n v="10"/>
    <n v="10"/>
    <n v="1"/>
    <n v="0"/>
    <x v="0"/>
    <n v="0"/>
    <n v="0"/>
    <n v="0"/>
    <n v="0"/>
    <n v="0"/>
    <n v="48"/>
    <s v="36-50"/>
    <n v="2418"/>
    <n v="0"/>
    <n v="0"/>
    <n v="1"/>
    <n v="0"/>
    <n v="0"/>
    <n v="1"/>
    <n v="0"/>
    <n v="0"/>
    <n v="0"/>
    <n v="325"/>
    <d v="2016-03-02T00:00:00"/>
    <n v="3"/>
    <s v="March"/>
    <n v="1"/>
    <s v="1413,65704,High income,152,Low spender,0.00231340557652502,0,0,18,279,172,74,38,8,246,1,2,10,10,1,0,0,0,0,0,0,0,48,36-50,2418,0,0,1,0,0,1,0,0,0,325"/>
    <m/>
    <m/>
    <m/>
    <m/>
  </r>
  <r>
    <n v="2070"/>
    <n v="74190"/>
    <s v="High income"/>
    <n v="78"/>
    <s v="Low spender"/>
    <n v="1.0513546300040437E-3"/>
    <n v="0"/>
    <n v="1"/>
    <n v="49"/>
    <n v="151"/>
    <n v="81"/>
    <n v="86"/>
    <n v="168"/>
    <n v="91"/>
    <n v="64"/>
    <n v="2"/>
    <n v="4"/>
    <n v="2"/>
    <n v="11"/>
    <n v="2"/>
    <n v="0"/>
    <x v="0"/>
    <n v="0"/>
    <n v="0"/>
    <n v="0"/>
    <n v="0"/>
    <n v="0"/>
    <n v="45"/>
    <s v="36-50"/>
    <n v="2207"/>
    <n v="0"/>
    <n v="1"/>
    <n v="0"/>
    <n v="0"/>
    <n v="0"/>
    <n v="0"/>
    <n v="1"/>
    <n v="0"/>
    <n v="0"/>
    <n v="513"/>
    <d v="2016-09-29T00:00:00"/>
    <n v="9"/>
    <s v="September"/>
    <n v="1"/>
    <s v="2070,74190,High income,78,Low spender,0.00105135463000404,0,1,49,151,81,86,168,91,64,2,4,2,11,2,0,0,0,0,0,0,0,45,36-50,2207,0,1,0,0,0,0,1,0,0,513"/>
    <m/>
    <m/>
    <m/>
    <m/>
  </r>
  <r>
    <n v="1134"/>
    <n v="49090"/>
    <s v="Low income"/>
    <n v="19"/>
    <s v="Low spender"/>
    <n v="3.8704420452230595E-4"/>
    <n v="0"/>
    <n v="1"/>
    <n v="45"/>
    <n v="494"/>
    <n v="5"/>
    <n v="82"/>
    <n v="7"/>
    <n v="0"/>
    <n v="100"/>
    <n v="3"/>
    <n v="7"/>
    <n v="2"/>
    <n v="9"/>
    <n v="7"/>
    <n v="0"/>
    <x v="0"/>
    <n v="0"/>
    <n v="0"/>
    <n v="0"/>
    <n v="0"/>
    <n v="0"/>
    <n v="69"/>
    <s v="66+"/>
    <n v="2504"/>
    <n v="0"/>
    <n v="0"/>
    <n v="1"/>
    <n v="0"/>
    <n v="0"/>
    <n v="0"/>
    <n v="1"/>
    <n v="0"/>
    <n v="0"/>
    <n v="488"/>
    <d v="2015-12-07T00:00:00"/>
    <n v="12"/>
    <s v="December"/>
    <n v="1"/>
    <s v="1134,49090,Low income,19,Low spender,0.000387044204522306,0,1,45,494,5,82,7,0,100,3,7,2,9,7,0,0,0,0,0,0,0,69,66+,2504,0,0,1,0,0,0,1,0,0,488"/>
    <m/>
    <m/>
    <m/>
    <m/>
  </r>
  <r>
    <n v="530"/>
    <n v="40464"/>
    <s v="Low income"/>
    <n v="804"/>
    <s v="High spender"/>
    <n v="1.9869513641755633E-2"/>
    <n v="0"/>
    <n v="1"/>
    <n v="78"/>
    <n v="424"/>
    <n v="17"/>
    <n v="118"/>
    <n v="7"/>
    <n v="23"/>
    <n v="41"/>
    <n v="6"/>
    <n v="8"/>
    <n v="2"/>
    <n v="8"/>
    <n v="8"/>
    <n v="0"/>
    <x v="0"/>
    <n v="0"/>
    <n v="0"/>
    <n v="0"/>
    <n v="0"/>
    <n v="0"/>
    <n v="67"/>
    <s v="66+"/>
    <n v="2693"/>
    <n v="0"/>
    <n v="0"/>
    <n v="1"/>
    <n v="0"/>
    <n v="0"/>
    <n v="0"/>
    <n v="1"/>
    <n v="0"/>
    <n v="0"/>
    <n v="548"/>
    <d v="2015-06-01T00:00:00"/>
    <n v="6"/>
    <s v="June"/>
    <n v="1"/>
    <s v="530,40464,Low income,804,High spender,0.0198695136417556,0,1,78,424,17,118,7,23,41,6,8,2,8,8,0,0,0,0,0,0,0,67,66+,2693,0,0,1,0,0,0,1,0,0,548"/>
    <m/>
    <m/>
    <m/>
    <m/>
  </r>
  <r>
    <n v="1887"/>
    <n v="56628"/>
    <s v="High income"/>
    <n v="16"/>
    <s v="Low spender"/>
    <n v="2.8254573709119162E-4"/>
    <n v="0"/>
    <n v="1"/>
    <n v="30"/>
    <n v="479"/>
    <n v="5"/>
    <n v="82"/>
    <n v="7"/>
    <n v="17"/>
    <n v="171"/>
    <n v="2"/>
    <n v="7"/>
    <n v="6"/>
    <n v="5"/>
    <n v="5"/>
    <n v="0"/>
    <x v="0"/>
    <n v="1"/>
    <n v="0"/>
    <n v="0"/>
    <n v="0"/>
    <n v="0"/>
    <n v="43"/>
    <s v="36-50"/>
    <n v="2259"/>
    <n v="0"/>
    <n v="0"/>
    <n v="1"/>
    <n v="0"/>
    <n v="0"/>
    <n v="0"/>
    <n v="1"/>
    <n v="0"/>
    <n v="0"/>
    <n v="419"/>
    <d v="2016-08-08T00:00:00"/>
    <n v="8"/>
    <s v="August"/>
    <n v="1"/>
    <s v="1887,56628,High income,16,Low spender,0.000282545737091192,0,1,30,479,5,82,7,17,171,2,7,6,5,5,0,0,1,0,0,0,0,43,36-50,2259,0,0,1,0,0,0,1,0,0,419"/>
    <m/>
    <m/>
    <m/>
    <m/>
  </r>
  <r>
    <n v="1859"/>
    <n v="71427"/>
    <s v="High income"/>
    <n v="84"/>
    <s v="Low spender"/>
    <n v="1.1760258725691966E-3"/>
    <n v="2"/>
    <n v="0"/>
    <n v="26"/>
    <n v="212"/>
    <n v="123"/>
    <n v="177"/>
    <n v="15"/>
    <n v="64"/>
    <n v="23"/>
    <n v="2"/>
    <n v="8"/>
    <n v="2"/>
    <n v="8"/>
    <n v="4"/>
    <n v="0"/>
    <x v="0"/>
    <n v="0"/>
    <n v="0"/>
    <n v="0"/>
    <n v="0"/>
    <n v="0"/>
    <n v="42"/>
    <s v="36-50"/>
    <n v="2268"/>
    <n v="0"/>
    <n v="1"/>
    <n v="0"/>
    <n v="0"/>
    <n v="0"/>
    <n v="0"/>
    <n v="1"/>
    <n v="0"/>
    <n v="0"/>
    <n v="568"/>
    <d v="2016-07-30T00:00:00"/>
    <n v="7"/>
    <s v="July"/>
    <n v="1"/>
    <s v="1859,71427,High income,84,Low spender,0.0011760258725692,2,0,26,212,123,177,15,64,23,2,8,2,8,4,0,0,0,0,0,0,0,42,36-50,2268,0,1,0,0,0,0,1,0,0,568"/>
    <m/>
    <m/>
    <m/>
    <m/>
  </r>
  <r>
    <n v="721"/>
    <n v="61331"/>
    <s v="High income"/>
    <n v="432"/>
    <s v="Low spender"/>
    <n v="7.0437462294761213E-3"/>
    <n v="1"/>
    <n v="1"/>
    <n v="42"/>
    <n v="534"/>
    <n v="5"/>
    <n v="47"/>
    <n v="0"/>
    <n v="5"/>
    <n v="41"/>
    <n v="5"/>
    <n v="11"/>
    <n v="1"/>
    <n v="6"/>
    <n v="8"/>
    <n v="0"/>
    <x v="0"/>
    <n v="0"/>
    <n v="0"/>
    <n v="0"/>
    <n v="0"/>
    <n v="0"/>
    <n v="62"/>
    <s v="50-65"/>
    <n v="2635"/>
    <n v="0"/>
    <n v="0"/>
    <n v="1"/>
    <n v="0"/>
    <n v="0"/>
    <n v="0"/>
    <n v="0"/>
    <n v="1"/>
    <n v="0"/>
    <n v="550"/>
    <d v="2015-07-29T00:00:00"/>
    <n v="7"/>
    <s v="July"/>
    <n v="1"/>
    <s v="721,61331,High income,432,Low spender,0.00704374622947612,1,1,42,534,5,47,0,5,41,5,11,1,6,8,0,0,0,0,0,0,0,62,50-65,2635,0,0,1,0,0,0,0,1,0,550"/>
    <m/>
    <m/>
    <m/>
    <m/>
  </r>
  <r>
    <n v="428"/>
    <n v="56253"/>
    <s v="High income"/>
    <n v="151"/>
    <s v="Low spender"/>
    <n v="2.6843012817094197E-3"/>
    <n v="0"/>
    <n v="1"/>
    <n v="83"/>
    <n v="509"/>
    <n v="0"/>
    <n v="65"/>
    <n v="7"/>
    <n v="11"/>
    <n v="5"/>
    <n v="4"/>
    <n v="7"/>
    <n v="2"/>
    <n v="9"/>
    <n v="6"/>
    <n v="0"/>
    <x v="0"/>
    <n v="0"/>
    <n v="0"/>
    <n v="0"/>
    <n v="0"/>
    <n v="0"/>
    <n v="57"/>
    <s v="50-65"/>
    <n v="2728"/>
    <n v="0"/>
    <n v="0"/>
    <n v="0"/>
    <n v="1"/>
    <n v="0"/>
    <n v="0"/>
    <n v="1"/>
    <n v="0"/>
    <n v="0"/>
    <n v="587"/>
    <d v="2015-04-27T00:00:00"/>
    <n v="4"/>
    <s v="April"/>
    <n v="1"/>
    <s v="428,56253,High income,151,Low spender,0.00268430128170942,0,1,83,509,0,65,7,11,5,4,7,2,9,6,0,0,0,0,0,0,0,57,50-65,2728,0,0,0,1,0,0,1,0,0,587"/>
    <m/>
    <m/>
    <m/>
    <m/>
  </r>
  <r>
    <n v="1377"/>
    <n v="79761"/>
    <s v="High income"/>
    <n v="150"/>
    <s v="Low spender"/>
    <n v="1.8806183473125964E-3"/>
    <n v="0"/>
    <n v="1"/>
    <n v="32"/>
    <n v="415"/>
    <n v="5"/>
    <n v="124"/>
    <n v="15"/>
    <n v="35"/>
    <n v="11"/>
    <n v="1"/>
    <n v="5"/>
    <n v="2"/>
    <n v="11"/>
    <n v="3"/>
    <n v="0"/>
    <x v="0"/>
    <n v="0"/>
    <n v="0"/>
    <n v="0"/>
    <n v="0"/>
    <n v="0"/>
    <n v="62"/>
    <s v="50-65"/>
    <n v="2427"/>
    <n v="0"/>
    <n v="0"/>
    <n v="1"/>
    <n v="0"/>
    <n v="0"/>
    <n v="0"/>
    <n v="0"/>
    <n v="0"/>
    <n v="1"/>
    <n v="583"/>
    <d v="2016-02-22T00:00:00"/>
    <n v="2"/>
    <s v="February"/>
    <n v="1"/>
    <s v="1377,79761,High income,150,Low spender,0.0018806183473126,0,1,32,415,5,124,15,35,11,1,5,2,11,3,0,0,0,0,0,0,0,62,50-65,2427,0,0,1,0,0,0,0,0,1,583"/>
    <m/>
    <m/>
    <m/>
    <m/>
  </r>
  <r>
    <n v="1889"/>
    <n v="62187"/>
    <s v="High income"/>
    <n v="180"/>
    <s v="Low spender"/>
    <n v="2.8944956341357517E-3"/>
    <n v="0"/>
    <n v="1"/>
    <n v="38"/>
    <n v="512"/>
    <n v="0"/>
    <n v="83"/>
    <n v="0"/>
    <n v="0"/>
    <n v="41"/>
    <n v="3"/>
    <n v="6"/>
    <n v="2"/>
    <n v="10"/>
    <n v="4"/>
    <n v="0"/>
    <x v="0"/>
    <n v="0"/>
    <n v="0"/>
    <n v="0"/>
    <n v="0"/>
    <n v="0"/>
    <n v="51"/>
    <s v="50-65"/>
    <n v="2258"/>
    <n v="0"/>
    <n v="0"/>
    <n v="0"/>
    <n v="0"/>
    <n v="1"/>
    <n v="0"/>
    <n v="0"/>
    <n v="0"/>
    <n v="1"/>
    <n v="554"/>
    <d v="2016-08-09T00:00:00"/>
    <n v="8"/>
    <s v="August"/>
    <n v="1"/>
    <s v="1889,62187,High income,180,Low spender,0.00289449563413575,0,1,38,512,0,83,0,0,41,3,6,2,10,4,0,0,0,0,0,0,0,51,50-65,2258,0,0,0,0,1,0,0,0,1,554"/>
    <m/>
    <m/>
    <m/>
    <m/>
  </r>
  <r>
    <n v="1768"/>
    <n v="73448"/>
    <s v="High income"/>
    <n v="10"/>
    <s v="Low spender"/>
    <n v="1.3615074610608867E-4"/>
    <n v="0"/>
    <n v="0"/>
    <n v="10"/>
    <n v="236"/>
    <n v="106"/>
    <n v="189"/>
    <n v="23"/>
    <n v="41"/>
    <n v="130"/>
    <n v="1"/>
    <n v="7"/>
    <n v="2"/>
    <n v="9"/>
    <n v="4"/>
    <n v="0"/>
    <x v="0"/>
    <n v="0"/>
    <n v="0"/>
    <n v="0"/>
    <n v="0"/>
    <n v="0"/>
    <n v="51"/>
    <s v="50-65"/>
    <n v="2298"/>
    <n v="0"/>
    <n v="1"/>
    <n v="0"/>
    <n v="0"/>
    <n v="0"/>
    <n v="0"/>
    <n v="1"/>
    <n v="0"/>
    <n v="0"/>
    <n v="465"/>
    <d v="2016-06-30T00:00:00"/>
    <n v="6"/>
    <s v="June"/>
    <n v="1"/>
    <s v="1768,73448,High income,10,Low spender,0.000136150746106089,0,0,10,236,106,189,23,41,130,1,7,2,9,4,0,0,0,0,0,0,0,51,50-65,2298,0,1,0,0,0,0,1,0,0,465"/>
    <m/>
    <m/>
    <m/>
    <m/>
  </r>
  <r>
    <n v="1363"/>
    <n v="57867"/>
    <s v="High income"/>
    <n v="44"/>
    <s v="Low spender"/>
    <n v="7.6036428361587777E-4"/>
    <n v="1"/>
    <n v="0"/>
    <n v="48"/>
    <n v="344"/>
    <n v="35"/>
    <n v="178"/>
    <n v="15"/>
    <n v="23"/>
    <n v="17"/>
    <n v="7"/>
    <n v="7"/>
    <n v="2"/>
    <n v="9"/>
    <n v="6"/>
    <n v="0"/>
    <x v="0"/>
    <n v="0"/>
    <n v="0"/>
    <n v="0"/>
    <n v="0"/>
    <n v="0"/>
    <n v="42"/>
    <s v="36-50"/>
    <n v="2430"/>
    <n v="0"/>
    <n v="0"/>
    <n v="0"/>
    <n v="1"/>
    <n v="0"/>
    <n v="0"/>
    <n v="1"/>
    <n v="0"/>
    <n v="0"/>
    <n v="578"/>
    <d v="2016-02-19T00:00:00"/>
    <n v="2"/>
    <s v="February"/>
    <n v="1"/>
    <s v="1363,57867,High income,44,Low spender,0.000760364283615878,1,0,48,344,35,178,15,23,17,7,7,2,9,6,0,0,0,0,0,0,0,42,36-50,2430,0,0,0,1,0,0,1,0,0,578"/>
    <m/>
    <m/>
    <m/>
    <m/>
  </r>
  <r>
    <n v="963"/>
    <n v="62710"/>
    <s v="High income"/>
    <n v="93"/>
    <s v="Low spender"/>
    <n v="1.4830170626694307E-3"/>
    <n v="0"/>
    <n v="1"/>
    <n v="53"/>
    <n v="441"/>
    <n v="35"/>
    <n v="83"/>
    <n v="7"/>
    <n v="29"/>
    <n v="11"/>
    <n v="4"/>
    <n v="4"/>
    <n v="2"/>
    <n v="12"/>
    <n v="4"/>
    <n v="0"/>
    <x v="0"/>
    <n v="0"/>
    <n v="0"/>
    <n v="0"/>
    <n v="0"/>
    <n v="0"/>
    <n v="48"/>
    <s v="36-50"/>
    <n v="2561"/>
    <n v="0"/>
    <n v="1"/>
    <n v="0"/>
    <n v="0"/>
    <n v="0"/>
    <n v="0"/>
    <n v="1"/>
    <n v="0"/>
    <n v="0"/>
    <n v="584"/>
    <d v="2015-10-11T00:00:00"/>
    <n v="10"/>
    <s v="October"/>
    <n v="1"/>
    <s v="963,62710,High income,93,Low spender,0.00148301706266943,0,1,53,441,35,83,7,29,11,4,4,2,12,4,0,0,0,0,0,0,0,48,36-50,2561,0,1,0,0,0,0,1,0,0,584"/>
    <m/>
    <m/>
    <m/>
    <m/>
  </r>
  <r>
    <n v="1304"/>
    <n v="54753"/>
    <s v="High income"/>
    <n v="152"/>
    <s v="Low spender"/>
    <n v="2.7761035924972147E-3"/>
    <n v="0"/>
    <n v="1"/>
    <n v="87"/>
    <n v="197"/>
    <n v="107"/>
    <n v="227"/>
    <n v="7"/>
    <n v="59"/>
    <n v="131"/>
    <n v="3"/>
    <n v="5"/>
    <n v="2"/>
    <n v="11"/>
    <n v="4"/>
    <n v="0"/>
    <x v="0"/>
    <n v="0"/>
    <n v="0"/>
    <n v="0"/>
    <n v="0"/>
    <n v="0"/>
    <n v="61"/>
    <s v="50-65"/>
    <n v="2449"/>
    <n v="0"/>
    <n v="0"/>
    <n v="0"/>
    <n v="1"/>
    <n v="0"/>
    <n v="0"/>
    <n v="1"/>
    <n v="0"/>
    <n v="0"/>
    <n v="466"/>
    <d v="2016-01-31T00:00:00"/>
    <n v="1"/>
    <s v="January"/>
    <n v="1"/>
    <s v="1304,54753,High income,152,Low spender,0.00277610359249721,0,1,87,197,107,227,7,59,131,3,5,2,11,4,0,0,0,0,0,0,0,61,50-65,2449,0,0,0,1,0,0,1,0,0,466"/>
    <m/>
    <m/>
    <m/>
    <m/>
  </r>
  <r>
    <n v="236"/>
    <n v="60208"/>
    <s v="High income"/>
    <n v="32"/>
    <s v="Low spender"/>
    <n v="5.3149083178315171E-4"/>
    <n v="1"/>
    <n v="1"/>
    <n v="13"/>
    <n v="488"/>
    <n v="23"/>
    <n v="71"/>
    <n v="15"/>
    <n v="0"/>
    <n v="59"/>
    <n v="11"/>
    <n v="8"/>
    <n v="3"/>
    <n v="7"/>
    <n v="7"/>
    <n v="0"/>
    <x v="0"/>
    <n v="0"/>
    <n v="1"/>
    <n v="0"/>
    <n v="0"/>
    <n v="1"/>
    <n v="47"/>
    <s v="36-50"/>
    <n v="2789"/>
    <n v="0"/>
    <n v="0"/>
    <n v="0"/>
    <n v="0"/>
    <n v="1"/>
    <n v="0"/>
    <n v="1"/>
    <n v="0"/>
    <n v="0"/>
    <n v="538"/>
    <d v="2015-02-25T00:00:00"/>
    <n v="2"/>
    <s v="February"/>
    <n v="1"/>
    <s v="236,60208,High income,32,Low spender,0.000531490831783152,1,1,13,488,23,71,15,0,59,11,8,3,7,7,0,0,0,1,0,0,1,47,36-50,2789,0,0,0,0,1,0,1,0,0,538"/>
    <m/>
    <m/>
    <m/>
    <m/>
  </r>
  <r>
    <n v="208"/>
    <n v="55517"/>
    <s v="High income"/>
    <n v="544"/>
    <s v="Low spender"/>
    <n v="9.7988003674550142E-3"/>
    <n v="1"/>
    <n v="1"/>
    <n v="53"/>
    <n v="483"/>
    <n v="0"/>
    <n v="108"/>
    <n v="0"/>
    <n v="6"/>
    <n v="36"/>
    <n v="5"/>
    <n v="11"/>
    <n v="1"/>
    <n v="6"/>
    <n v="9"/>
    <n v="0"/>
    <x v="0"/>
    <n v="0"/>
    <n v="0"/>
    <n v="0"/>
    <n v="0"/>
    <n v="1"/>
    <n v="70"/>
    <s v="66+"/>
    <n v="2799"/>
    <n v="0"/>
    <n v="1"/>
    <n v="0"/>
    <n v="0"/>
    <n v="0"/>
    <n v="0"/>
    <n v="0"/>
    <n v="0"/>
    <n v="1"/>
    <n v="561"/>
    <d v="2015-02-15T00:00:00"/>
    <n v="2"/>
    <s v="February"/>
    <n v="1"/>
    <s v="208,55517,High income,544,Low spender,0.00979880036745501,1,1,53,483,0,108,0,6,36,5,11,1,6,9,0,0,0,0,0,0,1,70,66+,2799,0,1,0,0,0,0,0,0,1,561"/>
    <m/>
    <m/>
    <m/>
    <m/>
  </r>
  <r>
    <n v="1041"/>
    <n v="49476"/>
    <s v="Low income"/>
    <n v="11"/>
    <s v="Low spender"/>
    <n v="2.2233001859487428E-4"/>
    <n v="0"/>
    <n v="1"/>
    <n v="29"/>
    <n v="386"/>
    <n v="23"/>
    <n v="95"/>
    <n v="54"/>
    <n v="41"/>
    <n v="196"/>
    <n v="4"/>
    <n v="2"/>
    <n v="11"/>
    <n v="5"/>
    <n v="2"/>
    <n v="0"/>
    <x v="0"/>
    <n v="0"/>
    <n v="0"/>
    <n v="0"/>
    <n v="0"/>
    <n v="0"/>
    <n v="57"/>
    <s v="50-65"/>
    <n v="2533"/>
    <n v="1"/>
    <n v="0"/>
    <n v="0"/>
    <n v="0"/>
    <n v="0"/>
    <n v="0"/>
    <n v="0"/>
    <n v="1"/>
    <n v="0"/>
    <n v="403"/>
    <d v="2015-11-08T00:00:00"/>
    <n v="11"/>
    <s v="November"/>
    <n v="1"/>
    <s v="1041,49476,Low income,11,Low spender,0.000222330018594874,0,1,29,386,23,95,54,41,196,4,2,11,5,2,0,0,0,0,0,0,0,57,50-65,2533,1,0,0,0,0,0,0,1,0,403"/>
    <m/>
    <m/>
    <m/>
    <m/>
  </r>
  <r>
    <n v="1309"/>
    <n v="61794"/>
    <s v="High income"/>
    <n v="2157"/>
    <s v="High spender"/>
    <n v="3.4906301582677927E-2"/>
    <n v="0"/>
    <n v="1"/>
    <n v="74"/>
    <n v="264"/>
    <n v="47"/>
    <n v="188"/>
    <n v="54"/>
    <n v="47"/>
    <n v="11"/>
    <n v="2"/>
    <n v="4"/>
    <n v="4"/>
    <n v="10"/>
    <n v="2"/>
    <n v="0"/>
    <x v="0"/>
    <n v="0"/>
    <n v="0"/>
    <n v="0"/>
    <n v="0"/>
    <n v="0"/>
    <n v="59"/>
    <s v="50-65"/>
    <n v="2447"/>
    <n v="0"/>
    <n v="1"/>
    <n v="0"/>
    <n v="0"/>
    <n v="0"/>
    <n v="0"/>
    <n v="0"/>
    <n v="1"/>
    <n v="0"/>
    <n v="589"/>
    <d v="2016-02-02T00:00:00"/>
    <n v="2"/>
    <s v="February"/>
    <n v="1"/>
    <s v="1309,61794,High income,2157,High spender,0.0349063015826779,0,1,74,264,47,188,54,47,11,2,4,4,10,2,0,0,0,0,0,0,0,59,50-65,2447,0,1,0,0,0,0,0,1,0,589"/>
    <m/>
    <m/>
    <m/>
    <m/>
  </r>
  <r>
    <n v="1013"/>
    <n v="67680"/>
    <s v="High income"/>
    <n v="892"/>
    <s v="High spender"/>
    <n v="1.317966903073286E-2"/>
    <n v="0"/>
    <n v="1"/>
    <n v="8"/>
    <n v="546"/>
    <n v="0"/>
    <n v="48"/>
    <n v="0"/>
    <n v="6"/>
    <n v="6"/>
    <n v="1"/>
    <n v="7"/>
    <n v="3"/>
    <n v="8"/>
    <n v="5"/>
    <n v="0"/>
    <x v="0"/>
    <n v="0"/>
    <n v="0"/>
    <n v="0"/>
    <n v="0"/>
    <n v="0"/>
    <n v="69"/>
    <s v="66+"/>
    <n v="2542"/>
    <n v="0"/>
    <n v="0"/>
    <n v="0"/>
    <n v="0"/>
    <n v="1"/>
    <n v="0"/>
    <n v="0"/>
    <n v="0"/>
    <n v="1"/>
    <n v="594"/>
    <d v="2015-10-30T00:00:00"/>
    <n v="10"/>
    <s v="October"/>
    <n v="1"/>
    <s v="1013,67680,High income,892,High spender,0.0131796690307329,0,1,8,546,0,48,0,6,6,1,7,3,8,5,0,0,0,0,0,0,0,69,66+,2542,0,0,0,0,1,0,0,0,1,594"/>
    <m/>
    <m/>
    <m/>
    <m/>
  </r>
  <r>
    <n v="768"/>
    <n v="63777"/>
    <s v="High income"/>
    <n v="1727"/>
    <s v="High spender"/>
    <n v="2.7078727440926979E-2"/>
    <n v="1"/>
    <n v="1"/>
    <n v="87"/>
    <n v="457"/>
    <n v="5"/>
    <n v="106"/>
    <n v="15"/>
    <n v="17"/>
    <n v="53"/>
    <n v="8"/>
    <n v="11"/>
    <n v="1"/>
    <n v="6"/>
    <n v="8"/>
    <n v="0"/>
    <x v="0"/>
    <n v="0"/>
    <n v="0"/>
    <n v="0"/>
    <n v="0"/>
    <n v="0"/>
    <n v="41"/>
    <s v="36-50"/>
    <n v="2621"/>
    <n v="0"/>
    <n v="1"/>
    <n v="0"/>
    <n v="0"/>
    <n v="0"/>
    <n v="0"/>
    <n v="1"/>
    <n v="0"/>
    <n v="0"/>
    <n v="547"/>
    <d v="2015-08-12T00:00:00"/>
    <n v="8"/>
    <s v="August"/>
    <n v="1"/>
    <s v="768,63777,High income,1727,High spender,0.027078727440927,1,1,87,457,5,106,15,17,53,8,11,1,6,8,0,0,0,0,0,0,0,41,36-50,2621,0,1,0,0,0,0,1,0,0,547"/>
    <m/>
    <m/>
    <m/>
    <m/>
  </r>
  <r>
    <n v="559"/>
    <n v="64795"/>
    <s v="High income"/>
    <n v="721"/>
    <s v="High spender"/>
    <n v="1.1127401805694884E-2"/>
    <n v="0"/>
    <n v="1"/>
    <n v="23"/>
    <n v="412"/>
    <n v="5"/>
    <n v="119"/>
    <n v="38"/>
    <n v="29"/>
    <n v="77"/>
    <n v="3"/>
    <n v="3"/>
    <n v="3"/>
    <n v="12"/>
    <n v="2"/>
    <n v="0"/>
    <x v="0"/>
    <n v="0"/>
    <n v="0"/>
    <n v="0"/>
    <n v="0"/>
    <n v="0"/>
    <n v="49"/>
    <s v="36-50"/>
    <n v="2687"/>
    <n v="0"/>
    <n v="1"/>
    <n v="0"/>
    <n v="0"/>
    <n v="0"/>
    <n v="0"/>
    <n v="1"/>
    <n v="0"/>
    <n v="0"/>
    <n v="526"/>
    <d v="2015-06-07T00:00:00"/>
    <n v="6"/>
    <s v="June"/>
    <n v="1"/>
    <s v="559,64795,High income,721,High spender,0.0111274018056949,0,1,23,412,5,119,38,29,77,3,3,3,12,2,0,0,0,0,0,0,0,49,36-50,2687,0,1,0,0,0,0,1,0,0,526"/>
    <m/>
    <m/>
    <m/>
    <m/>
  </r>
  <r>
    <n v="971"/>
    <n v="77981"/>
    <s v="High income"/>
    <n v="345"/>
    <s v="Low spender"/>
    <n v="4.424154601761968E-3"/>
    <n v="1"/>
    <n v="0"/>
    <n v="78"/>
    <n v="138"/>
    <n v="120"/>
    <n v="204"/>
    <n v="16"/>
    <n v="126"/>
    <n v="60"/>
    <n v="3"/>
    <n v="7"/>
    <n v="4"/>
    <n v="7"/>
    <n v="5"/>
    <n v="0"/>
    <x v="0"/>
    <n v="0"/>
    <n v="0"/>
    <n v="0"/>
    <n v="0"/>
    <n v="0"/>
    <n v="48"/>
    <s v="36-50"/>
    <n v="2558"/>
    <n v="0"/>
    <n v="1"/>
    <n v="0"/>
    <n v="0"/>
    <n v="0"/>
    <n v="0"/>
    <n v="1"/>
    <n v="0"/>
    <n v="0"/>
    <n v="544"/>
    <d v="2015-10-14T00:00:00"/>
    <n v="10"/>
    <s v="October"/>
    <n v="1"/>
    <s v="971,77981,High income,345,Low spender,0.00442415460176197,1,0,78,138,120,204,16,126,60,3,7,4,7,5,0,0,0,0,0,0,0,48,36-50,2558,0,1,0,0,0,0,1,0,0,544"/>
    <m/>
    <m/>
    <m/>
    <m/>
  </r>
  <r>
    <n v="2012"/>
    <n v="62159"/>
    <s v="High income"/>
    <n v="269"/>
    <s v="Low spender"/>
    <n v="4.3276114480606184E-3"/>
    <n v="0"/>
    <n v="0"/>
    <n v="68"/>
    <n v="182"/>
    <n v="17"/>
    <n v="259"/>
    <n v="77"/>
    <n v="70"/>
    <n v="29"/>
    <n v="1"/>
    <n v="6"/>
    <n v="2"/>
    <n v="10"/>
    <n v="4"/>
    <n v="0"/>
    <x v="0"/>
    <n v="0"/>
    <n v="0"/>
    <n v="0"/>
    <n v="0"/>
    <n v="0"/>
    <n v="74"/>
    <s v="66+"/>
    <n v="2221"/>
    <n v="0"/>
    <n v="0"/>
    <n v="1"/>
    <n v="0"/>
    <n v="0"/>
    <n v="0"/>
    <n v="0"/>
    <n v="0"/>
    <n v="1"/>
    <n v="576"/>
    <d v="2016-09-15T00:00:00"/>
    <n v="9"/>
    <s v="September"/>
    <n v="1"/>
    <s v="2012,62159,High income,269,Low spender,0.00432761144806062,0,0,68,182,17,259,77,70,29,1,6,2,10,4,0,0,0,0,0,0,0,74,66+,2221,0,0,1,0,0,0,0,0,1,576"/>
    <m/>
    <m/>
    <m/>
    <m/>
  </r>
  <r>
    <n v="1135"/>
    <n v="56067"/>
    <s v="High income"/>
    <n v="405"/>
    <s v="Low spender"/>
    <n v="7.2235004548129918E-3"/>
    <n v="0"/>
    <n v="1"/>
    <n v="51"/>
    <n v="517"/>
    <n v="12"/>
    <n v="54"/>
    <n v="16"/>
    <n v="6"/>
    <n v="120"/>
    <n v="2"/>
    <n v="7"/>
    <n v="4"/>
    <n v="7"/>
    <n v="5"/>
    <n v="0"/>
    <x v="0"/>
    <n v="0"/>
    <n v="0"/>
    <n v="0"/>
    <n v="0"/>
    <n v="0"/>
    <n v="58"/>
    <s v="50-65"/>
    <n v="2503"/>
    <n v="0"/>
    <n v="0"/>
    <n v="0"/>
    <n v="1"/>
    <n v="0"/>
    <n v="0"/>
    <n v="0"/>
    <n v="0"/>
    <n v="1"/>
    <n v="485"/>
    <d v="2015-12-08T00:00:00"/>
    <n v="12"/>
    <s v="December"/>
    <n v="1"/>
    <s v="1135,56067,High income,405,Low spender,0.00722350045481299,0,1,51,517,12,54,16,6,120,2,7,4,7,5,0,0,0,0,0,0,0,58,50-65,2503,0,0,0,1,0,0,0,0,1,485"/>
    <m/>
    <m/>
    <m/>
    <m/>
  </r>
  <r>
    <n v="2095"/>
    <n v="75127"/>
    <s v="High income"/>
    <n v="977"/>
    <s v="High spender"/>
    <n v="1.3004645467009197E-2"/>
    <n v="0"/>
    <n v="0"/>
    <n v="92"/>
    <n v="203"/>
    <n v="35"/>
    <n v="305"/>
    <n v="46"/>
    <n v="17"/>
    <n v="227"/>
    <n v="1"/>
    <n v="2"/>
    <n v="11"/>
    <n v="5"/>
    <n v="1"/>
    <n v="0"/>
    <x v="0"/>
    <n v="0"/>
    <n v="0"/>
    <n v="0"/>
    <n v="0"/>
    <n v="0"/>
    <n v="68"/>
    <s v="66+"/>
    <n v="2197"/>
    <n v="0"/>
    <n v="0"/>
    <n v="1"/>
    <n v="0"/>
    <n v="0"/>
    <n v="0"/>
    <n v="1"/>
    <n v="0"/>
    <n v="0"/>
    <n v="379"/>
    <d v="2016-10-09T00:00:00"/>
    <n v="10"/>
    <s v="October"/>
    <n v="1"/>
    <s v="2095,75127,High income,977,High spender,0.0130046454670092,0,0,92,203,35,305,46,17,227,1,2,11,5,1,0,0,0,0,0,0,0,68,66+,2197,0,0,1,0,0,0,1,0,0,379"/>
    <m/>
    <m/>
    <m/>
    <m/>
  </r>
  <r>
    <n v="1306"/>
    <n v="47025"/>
    <s v="Low income"/>
    <n v="259"/>
    <s v="Low spender"/>
    <n v="5.5077086656034023E-3"/>
    <n v="0"/>
    <n v="1"/>
    <n v="98"/>
    <n v="508"/>
    <n v="11"/>
    <n v="59"/>
    <n v="23"/>
    <n v="5"/>
    <n v="29"/>
    <n v="5"/>
    <n v="11"/>
    <n v="1"/>
    <n v="6"/>
    <n v="9"/>
    <n v="0"/>
    <x v="0"/>
    <n v="0"/>
    <n v="0"/>
    <n v="0"/>
    <n v="0"/>
    <n v="0"/>
    <n v="42"/>
    <s v="36-50"/>
    <n v="2449"/>
    <n v="0"/>
    <n v="1"/>
    <n v="0"/>
    <n v="0"/>
    <n v="0"/>
    <n v="1"/>
    <n v="0"/>
    <n v="0"/>
    <n v="0"/>
    <n v="577"/>
    <d v="2016-01-31T00:00:00"/>
    <n v="1"/>
    <s v="January"/>
    <n v="1"/>
    <s v="1306,47025,Low income,259,Low spender,0.0055077086656034,0,1,98,508,11,59,23,5,29,5,11,1,6,9,0,0,0,0,0,0,0,42,36-50,2449,0,1,0,0,0,1,0,0,0,577"/>
    <m/>
    <m/>
    <m/>
    <m/>
  </r>
  <r>
    <n v="133"/>
    <n v="66653"/>
    <s v="High income"/>
    <n v="54"/>
    <s v="Low spender"/>
    <n v="8.1016608404722965E-4"/>
    <n v="1"/>
    <n v="1"/>
    <n v="18"/>
    <n v="452"/>
    <n v="18"/>
    <n v="102"/>
    <n v="16"/>
    <n v="18"/>
    <n v="6"/>
    <n v="4"/>
    <n v="4"/>
    <n v="2"/>
    <n v="12"/>
    <n v="3"/>
    <n v="0"/>
    <x v="0"/>
    <n v="0"/>
    <n v="0"/>
    <n v="0"/>
    <n v="0"/>
    <n v="0"/>
    <n v="45"/>
    <s v="36-50"/>
    <n v="2819"/>
    <n v="0"/>
    <n v="0"/>
    <n v="0"/>
    <n v="1"/>
    <n v="0"/>
    <n v="0"/>
    <n v="1"/>
    <n v="0"/>
    <n v="0"/>
    <n v="600"/>
    <d v="2015-01-26T00:00:00"/>
    <n v="1"/>
    <s v="January"/>
    <n v="1"/>
    <s v="133,66653,High income,54,Low spender,0.00081016608404723,1,1,18,452,18,102,16,18,6,4,4,2,12,3,0,0,0,0,0,0,0,45,36-50,2819,0,0,0,1,0,0,1,0,0,600"/>
    <m/>
    <m/>
    <m/>
    <m/>
  </r>
  <r>
    <n v="1484"/>
    <n v="45938"/>
    <s v="Low income"/>
    <n v="1259"/>
    <s v="High spender"/>
    <n v="2.7406504418999521E-2"/>
    <n v="0"/>
    <n v="0"/>
    <n v="46"/>
    <n v="273"/>
    <n v="11"/>
    <n v="178"/>
    <n v="62"/>
    <n v="83"/>
    <n v="29"/>
    <n v="2"/>
    <n v="8"/>
    <n v="4"/>
    <n v="6"/>
    <n v="6"/>
    <n v="0"/>
    <x v="0"/>
    <n v="0"/>
    <n v="0"/>
    <n v="0"/>
    <n v="0"/>
    <n v="0"/>
    <n v="59"/>
    <s v="50-65"/>
    <n v="2397"/>
    <n v="0"/>
    <n v="0"/>
    <n v="1"/>
    <n v="0"/>
    <n v="0"/>
    <n v="0"/>
    <n v="1"/>
    <n v="0"/>
    <n v="0"/>
    <n v="578"/>
    <d v="2016-03-23T00:00:00"/>
    <n v="3"/>
    <s v="March"/>
    <n v="1"/>
    <s v="1484,45938,Low income,1259,High spender,0.0274065044189995,0,0,46,273,11,178,62,83,29,2,8,4,6,6,0,0,0,0,0,0,0,59,50-65,2397,0,0,1,0,0,0,1,0,0,578"/>
    <m/>
    <m/>
    <m/>
    <m/>
  </r>
  <r>
    <n v="822"/>
    <n v="43185"/>
    <s v="Low income"/>
    <n v="358"/>
    <s v="Low spender"/>
    <n v="8.2899154799120061E-3"/>
    <n v="0"/>
    <n v="1"/>
    <n v="88"/>
    <n v="537"/>
    <n v="6"/>
    <n v="42"/>
    <n v="16"/>
    <n v="6"/>
    <n v="30"/>
    <n v="2"/>
    <n v="9"/>
    <n v="3"/>
    <n v="6"/>
    <n v="8"/>
    <n v="0"/>
    <x v="0"/>
    <n v="0"/>
    <n v="0"/>
    <n v="0"/>
    <n v="0"/>
    <n v="0"/>
    <n v="69"/>
    <s v="66+"/>
    <n v="2604"/>
    <n v="1"/>
    <n v="0"/>
    <n v="0"/>
    <n v="0"/>
    <n v="0"/>
    <n v="0"/>
    <n v="1"/>
    <n v="0"/>
    <n v="0"/>
    <n v="577"/>
    <d v="2015-08-29T00:00:00"/>
    <n v="8"/>
    <s v="August"/>
    <n v="1"/>
    <s v="822,43185,Low income,358,Low spender,0.00828991547991201,0,1,88,537,6,42,16,6,30,2,9,3,6,8,0,0,0,0,0,0,0,69,66+,2604,1,0,0,0,0,0,1,0,0,577"/>
    <m/>
    <m/>
    <m/>
    <m/>
  </r>
  <r>
    <n v="1223"/>
    <n v="57957"/>
    <s v="High income"/>
    <n v="595"/>
    <s v="High spender"/>
    <n v="1.026623186155253E-2"/>
    <n v="0"/>
    <n v="1"/>
    <n v="24"/>
    <n v="290"/>
    <n v="59"/>
    <n v="177"/>
    <n v="77"/>
    <n v="5"/>
    <n v="29"/>
    <n v="7"/>
    <n v="4"/>
    <n v="6"/>
    <n v="8"/>
    <n v="3"/>
    <n v="0"/>
    <x v="0"/>
    <n v="0"/>
    <n v="0"/>
    <n v="0"/>
    <n v="1"/>
    <n v="0"/>
    <n v="61"/>
    <s v="50-65"/>
    <n v="2473"/>
    <n v="0"/>
    <n v="0"/>
    <n v="0"/>
    <n v="1"/>
    <n v="0"/>
    <n v="0"/>
    <n v="1"/>
    <n v="0"/>
    <n v="0"/>
    <n v="579"/>
    <d v="2016-01-07T00:00:00"/>
    <n v="1"/>
    <s v="January"/>
    <n v="1"/>
    <s v="1223,57957,High income,595,High spender,0.0102662318615525,0,1,24,290,59,177,77,5,29,7,4,6,8,3,0,0,0,0,0,1,0,61,50-65,2473,0,0,0,1,0,0,1,0,0,579"/>
    <m/>
    <m/>
    <m/>
    <m/>
  </r>
  <r>
    <n v="995"/>
    <n v="54058"/>
    <s v="High income"/>
    <n v="1702"/>
    <s v="High spender"/>
    <n v="3.1484701616781977E-2"/>
    <n v="0"/>
    <n v="1"/>
    <n v="56"/>
    <n v="198"/>
    <n v="18"/>
    <n v="252"/>
    <n v="32"/>
    <n v="108"/>
    <n v="54"/>
    <n v="2"/>
    <n v="4"/>
    <n v="6"/>
    <n v="8"/>
    <n v="3"/>
    <n v="0"/>
    <x v="0"/>
    <n v="0"/>
    <n v="0"/>
    <n v="0"/>
    <n v="0"/>
    <n v="0"/>
    <n v="44"/>
    <s v="36-50"/>
    <n v="2549"/>
    <n v="0"/>
    <n v="0"/>
    <n v="0"/>
    <n v="1"/>
    <n v="0"/>
    <n v="0"/>
    <n v="1"/>
    <n v="0"/>
    <n v="0"/>
    <n v="554"/>
    <d v="2015-10-23T00:00:00"/>
    <n v="10"/>
    <s v="October"/>
    <n v="1"/>
    <s v="995,54058,High income,1702,High spender,0.031484701616782,0,1,56,198,18,252,32,108,54,2,4,6,8,3,0,0,0,0,0,0,0,44,36-50,2549,0,0,0,1,0,0,1,0,0,554"/>
    <m/>
    <m/>
    <m/>
    <m/>
  </r>
  <r>
    <n v="1609"/>
    <n v="77353"/>
    <s v="High income"/>
    <n v="19"/>
    <s v="Low spender"/>
    <n v="2.4562718963711813E-4"/>
    <n v="0"/>
    <n v="1"/>
    <n v="38"/>
    <n v="275"/>
    <n v="59"/>
    <n v="107"/>
    <n v="69"/>
    <n v="101"/>
    <n v="59"/>
    <n v="2"/>
    <n v="6"/>
    <n v="4"/>
    <n v="8"/>
    <n v="4"/>
    <n v="0"/>
    <x v="0"/>
    <n v="0"/>
    <n v="0"/>
    <n v="0"/>
    <n v="0"/>
    <n v="0"/>
    <n v="40"/>
    <s v="36-50"/>
    <n v="2354"/>
    <n v="0"/>
    <n v="1"/>
    <n v="0"/>
    <n v="0"/>
    <n v="0"/>
    <n v="0"/>
    <n v="1"/>
    <n v="0"/>
    <n v="0"/>
    <n v="552"/>
    <d v="2016-05-05T00:00:00"/>
    <n v="5"/>
    <s v="May"/>
    <n v="1"/>
    <s v="1609,77353,High income,19,Low spender,0.000245627189637118,0,1,38,275,59,107,69,101,59,2,6,4,8,4,0,0,0,0,0,0,0,40,36-50,2354,0,1,0,0,0,0,1,0,0,552"/>
    <m/>
    <m/>
    <m/>
    <m/>
  </r>
  <r>
    <n v="713"/>
    <n v="66476"/>
    <s v="High income"/>
    <n v="1220"/>
    <s v="High spender"/>
    <n v="1.8352488116011794E-2"/>
    <n v="0"/>
    <n v="1"/>
    <n v="99"/>
    <n v="372"/>
    <n v="18"/>
    <n v="126"/>
    <n v="47"/>
    <n v="48"/>
    <n v="78"/>
    <n v="2"/>
    <n v="5"/>
    <n v="2"/>
    <n v="11"/>
    <n v="4"/>
    <n v="0"/>
    <x v="0"/>
    <n v="0"/>
    <n v="0"/>
    <n v="0"/>
    <n v="0"/>
    <n v="0"/>
    <n v="44"/>
    <s v="36-50"/>
    <n v="2638"/>
    <n v="1"/>
    <n v="0"/>
    <n v="0"/>
    <n v="0"/>
    <n v="0"/>
    <n v="0"/>
    <n v="0"/>
    <n v="0"/>
    <n v="1"/>
    <n v="533"/>
    <d v="2015-07-26T00:00:00"/>
    <n v="7"/>
    <s v="July"/>
    <n v="1"/>
    <s v="713,66476,High income,1220,High spender,0.0183524881160118,0,1,99,372,18,126,47,48,78,2,5,2,11,4,0,0,0,0,0,0,0,44,36-50,2638,1,0,0,0,0,0,0,0,1,533"/>
    <m/>
    <m/>
    <m/>
    <m/>
  </r>
  <r>
    <n v="57"/>
    <n v="53700"/>
    <s v="High income"/>
    <n v="62"/>
    <s v="Low spender"/>
    <n v="1.1545623836126629E-3"/>
    <n v="0"/>
    <n v="1"/>
    <n v="94"/>
    <n v="263"/>
    <n v="5"/>
    <n v="233"/>
    <n v="69"/>
    <n v="41"/>
    <n v="83"/>
    <n v="4"/>
    <n v="5"/>
    <n v="5"/>
    <n v="8"/>
    <n v="5"/>
    <n v="0"/>
    <x v="0"/>
    <n v="0"/>
    <n v="0"/>
    <n v="0"/>
    <n v="0"/>
    <n v="0"/>
    <n v="68"/>
    <s v="66+"/>
    <n v="2840"/>
    <n v="0"/>
    <n v="0"/>
    <n v="1"/>
    <n v="0"/>
    <n v="0"/>
    <n v="0"/>
    <n v="1"/>
    <n v="0"/>
    <n v="0"/>
    <n v="528"/>
    <d v="2015-01-05T00:00:00"/>
    <n v="1"/>
    <s v="January"/>
    <n v="1"/>
    <s v="57,53700,High income,62,Low spender,0.00115456238361266,0,1,94,263,5,233,69,41,83,4,5,5,8,5,0,0,0,0,0,0,0,68,66+,2840,0,0,1,0,0,0,1,0,0,528"/>
    <m/>
    <m/>
    <m/>
    <m/>
  </r>
  <r>
    <n v="1038"/>
    <n v="56129"/>
    <s v="High income"/>
    <n v="32"/>
    <s v="Low spender"/>
    <n v="5.7011527018118976E-4"/>
    <n v="0"/>
    <n v="1"/>
    <n v="65"/>
    <n v="320"/>
    <n v="48"/>
    <n v="133"/>
    <n v="39"/>
    <n v="72"/>
    <n v="48"/>
    <n v="4"/>
    <n v="6"/>
    <n v="2"/>
    <n v="10"/>
    <n v="4"/>
    <n v="0"/>
    <x v="0"/>
    <n v="0"/>
    <n v="0"/>
    <n v="0"/>
    <n v="0"/>
    <n v="0"/>
    <n v="67"/>
    <s v="66+"/>
    <n v="2533"/>
    <n v="0"/>
    <n v="0"/>
    <n v="0"/>
    <n v="1"/>
    <n v="0"/>
    <n v="0"/>
    <n v="0"/>
    <n v="1"/>
    <n v="0"/>
    <n v="564"/>
    <d v="2015-11-08T00:00:00"/>
    <n v="11"/>
    <s v="November"/>
    <n v="1"/>
    <s v="1038,56129,High income,32,Low spender,0.00057011527018119,0,1,65,320,48,133,39,72,48,4,6,2,10,4,0,0,0,0,0,0,0,67,66+,2533,0,0,0,1,0,0,0,1,0,564"/>
    <m/>
    <m/>
    <m/>
    <m/>
  </r>
  <r>
    <n v="569"/>
    <n v="66033"/>
    <s v="High income"/>
    <n v="801"/>
    <s v="High spender"/>
    <n v="1.2130298487120076E-2"/>
    <n v="0"/>
    <n v="1"/>
    <n v="76"/>
    <n v="293"/>
    <n v="35"/>
    <n v="179"/>
    <n v="46"/>
    <n v="59"/>
    <n v="65"/>
    <n v="2"/>
    <n v="8"/>
    <n v="3"/>
    <n v="7"/>
    <n v="7"/>
    <n v="0"/>
    <x v="0"/>
    <n v="0"/>
    <n v="0"/>
    <n v="0"/>
    <n v="0"/>
    <n v="0"/>
    <n v="63"/>
    <s v="50-65"/>
    <n v="2684"/>
    <n v="0"/>
    <n v="0"/>
    <n v="0"/>
    <n v="0"/>
    <n v="1"/>
    <n v="0"/>
    <n v="1"/>
    <n v="0"/>
    <n v="0"/>
    <n v="547"/>
    <d v="2015-06-10T00:00:00"/>
    <n v="6"/>
    <s v="June"/>
    <n v="1"/>
    <s v="569,66033,High income,801,High spender,0.0121302984871201,0,1,76,293,35,179,46,59,65,2,8,3,7,7,0,0,0,0,0,0,0,63,50-65,2684,0,0,0,0,1,0,1,0,0,547"/>
    <m/>
    <m/>
    <m/>
    <m/>
  </r>
  <r>
    <n v="250"/>
    <n v="44010"/>
    <s v="Low income"/>
    <n v="221"/>
    <s v="Low spender"/>
    <n v="5.0215860031810949E-3"/>
    <n v="1"/>
    <n v="0"/>
    <n v="46"/>
    <n v="186"/>
    <n v="36"/>
    <n v="234"/>
    <n v="86"/>
    <n v="72"/>
    <n v="48"/>
    <n v="6"/>
    <n v="10"/>
    <n v="2"/>
    <n v="6"/>
    <n v="9"/>
    <n v="0"/>
    <x v="0"/>
    <n v="0"/>
    <n v="0"/>
    <n v="0"/>
    <n v="0"/>
    <n v="0"/>
    <n v="40"/>
    <s v="36-50"/>
    <n v="2783"/>
    <n v="0"/>
    <n v="0"/>
    <n v="0"/>
    <n v="1"/>
    <n v="0"/>
    <n v="0"/>
    <n v="1"/>
    <n v="0"/>
    <n v="0"/>
    <n v="566"/>
    <d v="2015-03-03T00:00:00"/>
    <n v="3"/>
    <s v="March"/>
    <n v="1"/>
    <s v="250,44010,Low income,221,Low spender,0.00502158600318109,1,0,46,186,36,234,86,72,48,6,10,2,6,9,0,0,0,0,0,0,0,40,36-50,2783,0,0,0,1,0,0,1,0,0,566"/>
    <m/>
    <m/>
    <m/>
    <m/>
  </r>
  <r>
    <n v="986"/>
    <n v="60689"/>
    <s v="High income"/>
    <n v="445"/>
    <s v="Low spender"/>
    <n v="7.3324655209346008E-3"/>
    <n v="0"/>
    <n v="1"/>
    <n v="23"/>
    <n v="240"/>
    <n v="90"/>
    <n v="216"/>
    <n v="63"/>
    <n v="6"/>
    <n v="24"/>
    <n v="4"/>
    <n v="4"/>
    <n v="4"/>
    <n v="10"/>
    <n v="3"/>
    <n v="0"/>
    <x v="0"/>
    <n v="0"/>
    <n v="0"/>
    <n v="0"/>
    <n v="0"/>
    <n v="0"/>
    <n v="69"/>
    <s v="66+"/>
    <n v="2552"/>
    <n v="0"/>
    <n v="0"/>
    <n v="1"/>
    <n v="0"/>
    <n v="0"/>
    <n v="0"/>
    <n v="1"/>
    <n v="0"/>
    <n v="0"/>
    <n v="591"/>
    <d v="2015-10-20T00:00:00"/>
    <n v="10"/>
    <s v="October"/>
    <n v="1"/>
    <s v="986,60689,High income,445,Low spender,0.0073324655209346,0,1,23,240,90,216,63,6,24,4,4,4,10,3,0,0,0,0,0,0,0,69,66+,2552,0,0,1,0,0,0,1,0,0,591"/>
    <m/>
    <m/>
    <m/>
    <m/>
  </r>
  <r>
    <n v="500"/>
    <n v="42564"/>
    <s v="Low income"/>
    <n v="55"/>
    <s v="Low spender"/>
    <n v="1.292171788365755E-3"/>
    <n v="0"/>
    <n v="1"/>
    <n v="28"/>
    <n v="324"/>
    <n v="48"/>
    <n v="186"/>
    <n v="39"/>
    <n v="18"/>
    <n v="198"/>
    <n v="6"/>
    <n v="6"/>
    <n v="8"/>
    <n v="4"/>
    <n v="7"/>
    <n v="0"/>
    <x v="0"/>
    <n v="1"/>
    <n v="0"/>
    <n v="0"/>
    <n v="0"/>
    <n v="1"/>
    <n v="52"/>
    <s v="50-65"/>
    <n v="2702"/>
    <n v="1"/>
    <n v="0"/>
    <n v="0"/>
    <n v="0"/>
    <n v="0"/>
    <n v="0"/>
    <n v="0"/>
    <n v="0"/>
    <n v="1"/>
    <n v="417"/>
    <d v="2015-05-23T00:00:00"/>
    <n v="5"/>
    <s v="May"/>
    <n v="1"/>
    <s v="500,42564,Low income,55,Low spender,0.00129217178836576,0,1,28,324,48,186,39,18,198,6,6,8,4,7,0,0,1,0,0,0,1,52,50-65,2702,1,0,0,0,0,0,0,0,1,417"/>
    <m/>
    <m/>
    <m/>
    <m/>
  </r>
  <r>
    <n v="51"/>
    <n v="33051"/>
    <s v="Low income"/>
    <n v="62"/>
    <s v="Low spender"/>
    <n v="1.87588877794923E-3"/>
    <n v="0"/>
    <n v="0"/>
    <n v="15"/>
    <n v="100"/>
    <n v="71"/>
    <n v="243"/>
    <n v="108"/>
    <n v="94"/>
    <n v="219"/>
    <n v="3"/>
    <n v="9"/>
    <n v="1"/>
    <n v="8"/>
    <n v="9"/>
    <n v="0"/>
    <x v="0"/>
    <n v="0"/>
    <n v="0"/>
    <n v="0"/>
    <n v="0"/>
    <n v="1"/>
    <n v="61"/>
    <s v="50-65"/>
    <n v="2841"/>
    <n v="0"/>
    <n v="0"/>
    <n v="0"/>
    <n v="0"/>
    <n v="1"/>
    <n v="0"/>
    <n v="0"/>
    <n v="1"/>
    <n v="0"/>
    <n v="397"/>
    <d v="2015-01-04T00:00:00"/>
    <n v="1"/>
    <s v="January"/>
    <n v="1"/>
    <s v="51,33051,Low income,62,Low spender,0.00187588877794923,0,0,15,100,71,243,108,94,219,3,9,1,8,9,0,0,0,0,0,0,1,61,50-65,2841,0,0,0,0,1,0,0,1,0,397"/>
    <m/>
    <m/>
    <m/>
    <m/>
  </r>
  <r>
    <n v="523"/>
    <n v="42000"/>
    <s v="Low income"/>
    <n v="59"/>
    <s v="Low spender"/>
    <n v="1.4047619047619047E-3"/>
    <n v="0"/>
    <n v="0"/>
    <n v="23"/>
    <n v="124"/>
    <n v="83"/>
    <n v="267"/>
    <n v="85"/>
    <n v="59"/>
    <n v="35"/>
    <n v="2"/>
    <n v="5"/>
    <n v="2"/>
    <n v="11"/>
    <n v="5"/>
    <n v="0"/>
    <x v="0"/>
    <n v="0"/>
    <n v="0"/>
    <n v="0"/>
    <n v="0"/>
    <n v="1"/>
    <n v="33"/>
    <s v="24-35"/>
    <n v="2694"/>
    <n v="0"/>
    <n v="0"/>
    <n v="1"/>
    <n v="0"/>
    <n v="0"/>
    <n v="0"/>
    <n v="0"/>
    <n v="0"/>
    <n v="1"/>
    <n v="583"/>
    <d v="2015-05-31T00:00:00"/>
    <n v="5"/>
    <s v="May"/>
    <n v="1"/>
    <s v="523,42000,Low income,59,Low spender,0.0014047619047619,0,0,23,124,83,267,85,59,35,2,5,2,11,5,0,0,0,0,0,0,1,33,24-35,2694,0,0,1,0,0,0,0,0,1,583"/>
    <m/>
    <m/>
    <m/>
    <m/>
  </r>
  <r>
    <n v="818"/>
    <n v="56320"/>
    <s v="High income"/>
    <n v="346"/>
    <s v="Low spender"/>
    <n v="6.1434659090909092E-3"/>
    <n v="0"/>
    <n v="1"/>
    <n v="11"/>
    <n v="201"/>
    <n v="53"/>
    <n v="172"/>
    <n v="116"/>
    <n v="77"/>
    <n v="83"/>
    <n v="3"/>
    <n v="5"/>
    <n v="4"/>
    <n v="9"/>
    <n v="4"/>
    <n v="0"/>
    <x v="0"/>
    <n v="0"/>
    <n v="0"/>
    <n v="0"/>
    <n v="0"/>
    <n v="0"/>
    <n v="53"/>
    <s v="50-65"/>
    <n v="2606"/>
    <n v="0"/>
    <n v="1"/>
    <n v="0"/>
    <n v="0"/>
    <n v="0"/>
    <n v="0"/>
    <n v="0"/>
    <n v="0"/>
    <n v="1"/>
    <n v="536"/>
    <d v="2015-08-27T00:00:00"/>
    <n v="8"/>
    <s v="August"/>
    <n v="1"/>
    <s v="818,56320,High income,346,Low spender,0.00614346590909091,0,1,11,201,53,172,116,77,83,3,5,4,9,4,0,0,0,0,0,0,0,53,50-65,2606,0,1,0,0,0,0,0,0,1,536"/>
    <m/>
    <m/>
    <m/>
    <m/>
  </r>
  <r>
    <n v="499"/>
    <n v="56046"/>
    <s v="High income"/>
    <n v="594"/>
    <s v="High spender"/>
    <n v="1.0598436998180066E-2"/>
    <n v="0"/>
    <n v="0"/>
    <n v="9"/>
    <n v="577"/>
    <n v="0"/>
    <n v="64"/>
    <n v="0"/>
    <n v="0"/>
    <n v="51"/>
    <n v="2"/>
    <n v="10"/>
    <n v="1"/>
    <n v="8"/>
    <n v="8"/>
    <n v="0"/>
    <x v="0"/>
    <n v="1"/>
    <n v="0"/>
    <n v="0"/>
    <n v="0"/>
    <n v="1"/>
    <n v="55"/>
    <s v="50-65"/>
    <n v="2702"/>
    <n v="0"/>
    <n v="0"/>
    <n v="0"/>
    <n v="1"/>
    <n v="0"/>
    <n v="0"/>
    <n v="1"/>
    <n v="0"/>
    <n v="0"/>
    <n v="590"/>
    <d v="2015-05-23T00:00:00"/>
    <n v="5"/>
    <s v="May"/>
    <n v="1"/>
    <s v="499,56046,High income,594,High spender,0.0105984369981801,0,0,9,577,0,64,0,0,51,2,10,1,8,8,0,0,1,0,0,0,1,55,50-65,2702,0,0,0,1,0,0,1,0,0,590"/>
    <m/>
    <m/>
    <m/>
    <m/>
  </r>
  <r>
    <n v="806"/>
    <n v="60631"/>
    <s v="High income"/>
    <n v="46"/>
    <s v="Low spender"/>
    <n v="7.5868779997031218E-4"/>
    <n v="1"/>
    <n v="1"/>
    <n v="88"/>
    <n v="565"/>
    <n v="6"/>
    <n v="65"/>
    <n v="0"/>
    <n v="6"/>
    <n v="19"/>
    <n v="5"/>
    <n v="9"/>
    <n v="2"/>
    <n v="8"/>
    <n v="7"/>
    <n v="0"/>
    <x v="0"/>
    <n v="0"/>
    <n v="1"/>
    <n v="0"/>
    <n v="0"/>
    <n v="0"/>
    <n v="45"/>
    <s v="36-50"/>
    <n v="2609"/>
    <n v="0"/>
    <n v="1"/>
    <n v="0"/>
    <n v="0"/>
    <n v="0"/>
    <n v="0"/>
    <n v="0"/>
    <n v="0"/>
    <n v="1"/>
    <n v="623"/>
    <d v="2015-08-24T00:00:00"/>
    <n v="8"/>
    <s v="August"/>
    <n v="1"/>
    <s v="806,60631,High income,46,Low spender,0.000758687799970312,1,1,88,565,6,65,0,6,19,5,9,2,8,7,0,0,0,1,0,0,0,45,36-50,2609,0,1,0,0,0,0,0,0,1,623"/>
    <m/>
    <m/>
    <m/>
    <m/>
  </r>
  <r>
    <n v="1057"/>
    <n v="60093"/>
    <s v="High income"/>
    <n v="1555"/>
    <s v="High spender"/>
    <n v="2.5876558001763934E-2"/>
    <n v="0"/>
    <n v="1"/>
    <n v="92"/>
    <n v="502"/>
    <n v="12"/>
    <n v="109"/>
    <n v="16"/>
    <n v="6"/>
    <n v="90"/>
    <n v="2"/>
    <n v="7"/>
    <n v="2"/>
    <n v="10"/>
    <n v="6"/>
    <n v="0"/>
    <x v="0"/>
    <n v="0"/>
    <n v="0"/>
    <n v="0"/>
    <n v="0"/>
    <n v="0"/>
    <n v="46"/>
    <s v="36-50"/>
    <n v="2527"/>
    <n v="0"/>
    <n v="1"/>
    <n v="0"/>
    <n v="0"/>
    <n v="0"/>
    <n v="0"/>
    <n v="1"/>
    <n v="0"/>
    <n v="0"/>
    <n v="555"/>
    <d v="2015-11-14T00:00:00"/>
    <n v="11"/>
    <s v="November"/>
    <n v="1"/>
    <s v="1057,60093,High income,1555,High spender,0.0258765580017639,0,1,92,502,12,109,16,6,90,2,7,2,10,6,0,0,0,0,0,0,0,46,36-50,2527,0,1,0,0,0,0,1,0,0,555"/>
    <m/>
    <m/>
    <m/>
    <m/>
  </r>
  <r>
    <n v="1888"/>
    <n v="55012"/>
    <s v="High income"/>
    <n v="119"/>
    <s v="Low spender"/>
    <n v="2.1631644004944375E-3"/>
    <n v="0"/>
    <n v="1"/>
    <n v="85"/>
    <n v="582"/>
    <n v="0"/>
    <n v="65"/>
    <n v="0"/>
    <n v="0"/>
    <n v="13"/>
    <n v="6"/>
    <n v="8"/>
    <n v="2"/>
    <n v="9"/>
    <n v="5"/>
    <n v="0"/>
    <x v="0"/>
    <n v="0"/>
    <n v="0"/>
    <n v="0"/>
    <n v="0"/>
    <n v="0"/>
    <n v="47"/>
    <s v="36-50"/>
    <n v="2259"/>
    <n v="0"/>
    <n v="0"/>
    <n v="0"/>
    <n v="1"/>
    <n v="0"/>
    <n v="0"/>
    <n v="0"/>
    <n v="0"/>
    <n v="1"/>
    <n v="634"/>
    <d v="2016-08-08T00:00:00"/>
    <n v="8"/>
    <s v="August"/>
    <n v="1"/>
    <s v="1888,55012,High income,119,Low spender,0.00216316440049444,0,1,85,582,0,65,0,0,13,6,8,2,9,5,0,0,0,0,0,0,0,47,36-50,2259,0,0,0,1,0,0,0,0,1,634"/>
    <m/>
    <m/>
    <m/>
    <m/>
  </r>
  <r>
    <n v="2050"/>
    <n v="77376"/>
    <s v="High income"/>
    <n v="44"/>
    <s v="Low spender"/>
    <n v="5.6865177832919774E-4"/>
    <n v="1"/>
    <n v="1"/>
    <n v="72"/>
    <n v="492"/>
    <n v="19"/>
    <n v="110"/>
    <n v="16"/>
    <n v="12"/>
    <n v="12"/>
    <n v="4"/>
    <n v="6"/>
    <n v="3"/>
    <n v="10"/>
    <n v="4"/>
    <n v="0"/>
    <x v="0"/>
    <n v="0"/>
    <n v="0"/>
    <n v="0"/>
    <n v="0"/>
    <n v="0"/>
    <n v="64"/>
    <s v="50-65"/>
    <n v="2209"/>
    <n v="0"/>
    <n v="0"/>
    <n v="0"/>
    <n v="1"/>
    <n v="0"/>
    <n v="0"/>
    <n v="0"/>
    <n v="0"/>
    <n v="1"/>
    <n v="637"/>
    <d v="2016-09-27T00:00:00"/>
    <n v="9"/>
    <s v="September"/>
    <n v="1"/>
    <s v="2050,77376,High income,44,Low spender,0.000568651778329198,1,1,72,492,19,110,16,12,12,4,6,3,10,4,0,0,0,0,0,0,0,64,50-65,2209,0,0,0,1,0,0,0,0,1,637"/>
    <m/>
    <m/>
    <m/>
    <m/>
  </r>
  <r>
    <n v="1743"/>
    <n v="65695"/>
    <s v="High income"/>
    <n v="806"/>
    <s v="High spender"/>
    <n v="1.226881802268057E-2"/>
    <n v="0"/>
    <n v="1"/>
    <n v="50"/>
    <n v="371"/>
    <n v="32"/>
    <n v="189"/>
    <n v="0"/>
    <n v="58"/>
    <n v="6"/>
    <n v="2"/>
    <n v="5"/>
    <n v="4"/>
    <n v="10"/>
    <n v="4"/>
    <n v="0"/>
    <x v="0"/>
    <n v="0"/>
    <n v="0"/>
    <n v="0"/>
    <n v="0"/>
    <n v="0"/>
    <n v="60"/>
    <s v="50-65"/>
    <n v="2308"/>
    <n v="0"/>
    <n v="1"/>
    <n v="0"/>
    <n v="0"/>
    <n v="0"/>
    <n v="0"/>
    <n v="0"/>
    <n v="0"/>
    <n v="1"/>
    <n v="644"/>
    <d v="2016-06-20T00:00:00"/>
    <n v="6"/>
    <s v="June"/>
    <n v="1"/>
    <s v="1743,65695,High income,806,High spender,0.0122688180226806,0,1,50,371,32,189,0,58,6,2,5,4,10,4,0,0,0,0,0,0,0,60,50-65,2308,0,1,0,0,0,0,0,0,1,644"/>
    <m/>
    <m/>
    <m/>
    <m/>
  </r>
  <r>
    <n v="327"/>
    <n v="54108"/>
    <s v="High income"/>
    <n v="38"/>
    <s v="Low spender"/>
    <n v="7.0229910549271827E-4"/>
    <n v="1"/>
    <n v="1"/>
    <n v="74"/>
    <n v="539"/>
    <n v="6"/>
    <n v="91"/>
    <n v="8"/>
    <n v="6"/>
    <n v="97"/>
    <n v="13"/>
    <n v="8"/>
    <n v="2"/>
    <n v="9"/>
    <n v="8"/>
    <n v="0"/>
    <x v="0"/>
    <n v="0"/>
    <n v="0"/>
    <n v="0"/>
    <n v="0"/>
    <n v="0"/>
    <n v="47"/>
    <s v="36-50"/>
    <n v="2760"/>
    <n v="0"/>
    <n v="1"/>
    <n v="0"/>
    <n v="0"/>
    <n v="0"/>
    <n v="0"/>
    <n v="0"/>
    <n v="1"/>
    <n v="0"/>
    <n v="553"/>
    <d v="2015-03-26T00:00:00"/>
    <n v="3"/>
    <s v="March"/>
    <n v="1"/>
    <s v="327,54108,High income,38,Low spender,0.000702299105492718,1,1,74,539,6,91,8,6,97,13,8,2,9,8,0,0,0,0,0,0,0,47,36-50,2760,0,1,0,0,0,0,0,1,0,553"/>
    <m/>
    <m/>
    <m/>
    <m/>
  </r>
  <r>
    <n v="1893"/>
    <n v="69401"/>
    <s v="High income"/>
    <n v="1553"/>
    <s v="High spender"/>
    <n v="2.2377199175804382E-2"/>
    <n v="0"/>
    <n v="1"/>
    <n v="41"/>
    <n v="399"/>
    <n v="27"/>
    <n v="159"/>
    <n v="58"/>
    <n v="8"/>
    <n v="39"/>
    <n v="4"/>
    <n v="4"/>
    <n v="4"/>
    <n v="5"/>
    <n v="2"/>
    <n v="0"/>
    <x v="0"/>
    <n v="0"/>
    <n v="0"/>
    <n v="0"/>
    <n v="0"/>
    <n v="0"/>
    <n v="47"/>
    <s v="36-50"/>
    <n v="2257"/>
    <n v="0"/>
    <n v="0"/>
    <n v="0"/>
    <n v="1"/>
    <n v="0"/>
    <n v="1"/>
    <n v="0"/>
    <n v="0"/>
    <n v="0"/>
    <n v="612"/>
    <d v="2016-08-10T00:00:00"/>
    <n v="8"/>
    <s v="August"/>
    <n v="1"/>
    <s v="1893,69401,High income,1553,High spender,0.0223771991758044,0,1,41,399,27,159,58,8,39,4,4,4,5,2,0,0,0,0,0,0,0,47,36-50,2257,0,0,0,1,0,1,0,0,0,612"/>
    <m/>
    <m/>
    <m/>
    <m/>
  </r>
  <r>
    <n v="830"/>
    <n v="59432"/>
    <s v="High income"/>
    <n v="847"/>
    <s v="High spender"/>
    <n v="1.4251581639520797E-2"/>
    <n v="0"/>
    <n v="1"/>
    <n v="88"/>
    <n v="317"/>
    <n v="25"/>
    <n v="265"/>
    <n v="25"/>
    <n v="19"/>
    <n v="12"/>
    <n v="3"/>
    <n v="5"/>
    <n v="3"/>
    <n v="11"/>
    <n v="5"/>
    <n v="0"/>
    <x v="0"/>
    <n v="0"/>
    <n v="0"/>
    <n v="0"/>
    <n v="0"/>
    <n v="0"/>
    <n v="58"/>
    <s v="50-65"/>
    <n v="2601"/>
    <n v="1"/>
    <n v="0"/>
    <n v="0"/>
    <n v="0"/>
    <n v="0"/>
    <n v="0"/>
    <n v="0"/>
    <n v="1"/>
    <n v="0"/>
    <n v="639"/>
    <d v="2015-09-01T00:00:00"/>
    <n v="9"/>
    <s v="September"/>
    <n v="1"/>
    <s v="830,59432,High income,847,High spender,0.0142515816395208,0,1,88,317,25,265,25,19,12,3,5,3,11,5,0,0,0,0,0,0,0,58,50-65,2601,1,0,0,0,0,0,0,1,0,639"/>
    <m/>
    <m/>
    <m/>
    <m/>
  </r>
  <r>
    <n v="1672"/>
    <n v="57642"/>
    <s v="High income"/>
    <n v="736"/>
    <s v="High spender"/>
    <n v="1.2768467436938344E-2"/>
    <n v="0"/>
    <n v="1"/>
    <n v="24"/>
    <n v="580"/>
    <n v="6"/>
    <n v="58"/>
    <n v="8"/>
    <n v="0"/>
    <n v="27"/>
    <n v="3"/>
    <n v="7"/>
    <n v="6"/>
    <n v="6"/>
    <n v="4"/>
    <n v="0"/>
    <x v="0"/>
    <n v="1"/>
    <n v="0"/>
    <n v="0"/>
    <n v="0"/>
    <n v="0"/>
    <n v="50"/>
    <s v="36-50"/>
    <n v="2330"/>
    <n v="0"/>
    <n v="0"/>
    <n v="1"/>
    <n v="0"/>
    <n v="0"/>
    <n v="0"/>
    <n v="0"/>
    <n v="0"/>
    <n v="1"/>
    <n v="625"/>
    <d v="2016-05-29T00:00:00"/>
    <n v="5"/>
    <s v="May"/>
    <n v="1"/>
    <s v="1672,57642,High income,736,High spender,0.0127684674369383,0,1,24,580,6,58,8,0,27,3,7,6,6,4,0,0,1,0,0,0,0,50,36-50,2330,0,0,1,0,0,0,0,0,1,625"/>
    <m/>
    <m/>
    <m/>
    <m/>
  </r>
  <r>
    <n v="166"/>
    <n v="54450"/>
    <s v="High income"/>
    <n v="151"/>
    <s v="Low spender"/>
    <n v="2.7731864095500458E-3"/>
    <n v="1"/>
    <n v="1"/>
    <n v="0"/>
    <n v="454"/>
    <n v="0"/>
    <n v="171"/>
    <n v="8"/>
    <n v="19"/>
    <n v="32"/>
    <n v="12"/>
    <n v="9"/>
    <n v="2"/>
    <n v="8"/>
    <n v="8"/>
    <n v="0"/>
    <x v="0"/>
    <n v="0"/>
    <n v="0"/>
    <n v="0"/>
    <n v="0"/>
    <n v="0"/>
    <n v="64"/>
    <s v="50-65"/>
    <n v="2812"/>
    <n v="0"/>
    <n v="0"/>
    <n v="0"/>
    <n v="1"/>
    <n v="0"/>
    <n v="0"/>
    <n v="1"/>
    <n v="0"/>
    <n v="0"/>
    <n v="620"/>
    <d v="2015-02-02T00:00:00"/>
    <n v="2"/>
    <s v="February"/>
    <n v="1"/>
    <s v="166,54450,High income,151,Low spender,0.00277318640955005,1,1,0,454,0,171,8,19,32,12,9,2,8,8,0,0,0,0,0,0,0,64,50-65,2812,0,0,0,1,0,0,1,0,0,620"/>
    <m/>
    <m/>
    <m/>
    <m/>
  </r>
  <r>
    <n v="838"/>
    <n v="89891"/>
    <s v="High income"/>
    <n v="387"/>
    <s v="Low spender"/>
    <n v="4.3052140926232883E-3"/>
    <n v="0"/>
    <n v="0"/>
    <n v="17"/>
    <n v="412"/>
    <n v="22"/>
    <n v="132"/>
    <n v="59"/>
    <n v="28"/>
    <n v="183"/>
    <n v="1"/>
    <n v="11"/>
    <n v="6"/>
    <n v="8"/>
    <n v="4"/>
    <n v="0"/>
    <x v="0"/>
    <n v="0"/>
    <n v="0"/>
    <n v="1"/>
    <n v="0"/>
    <n v="0"/>
    <n v="29"/>
    <s v="24-35"/>
    <n v="2599"/>
    <n v="0"/>
    <n v="0"/>
    <n v="0"/>
    <n v="1"/>
    <n v="0"/>
    <n v="0"/>
    <n v="1"/>
    <n v="0"/>
    <n v="0"/>
    <n v="470"/>
    <d v="2015-09-03T00:00:00"/>
    <n v="9"/>
    <s v="September"/>
    <n v="1"/>
    <s v="838,89891,High income,387,Low spender,0.00430521409262329,0,0,17,412,22,132,59,28,183,1,11,6,8,4,0,0,0,0,1,0,0,29,24-35,2599,0,0,0,1,0,0,1,0,0,470"/>
    <m/>
    <m/>
    <m/>
    <m/>
  </r>
  <r>
    <n v="1555"/>
    <n v="55614"/>
    <s v="High income"/>
    <n v="1484"/>
    <s v="High spender"/>
    <n v="2.6683928507210415E-2"/>
    <n v="0"/>
    <n v="0"/>
    <n v="85"/>
    <n v="504"/>
    <n v="13"/>
    <n v="131"/>
    <n v="8"/>
    <n v="0"/>
    <n v="26"/>
    <n v="1"/>
    <n v="9"/>
    <n v="4"/>
    <n v="6"/>
    <n v="7"/>
    <n v="0"/>
    <x v="0"/>
    <n v="0"/>
    <n v="1"/>
    <n v="0"/>
    <n v="0"/>
    <n v="0"/>
    <n v="76"/>
    <s v="66+"/>
    <n v="2373"/>
    <n v="1"/>
    <n v="0"/>
    <n v="0"/>
    <n v="0"/>
    <n v="0"/>
    <n v="0"/>
    <n v="0"/>
    <n v="0"/>
    <n v="1"/>
    <n v="630"/>
    <d v="2016-04-16T00:00:00"/>
    <n v="4"/>
    <s v="April"/>
    <n v="1"/>
    <s v="1555,55614,High income,1484,High spender,0.0266839285072104,0,0,85,504,13,131,8,0,26,1,9,4,6,7,0,0,0,1,0,0,0,76,66+,2373,1,0,0,0,0,0,0,0,1,630"/>
    <m/>
    <m/>
    <m/>
    <m/>
  </r>
  <r>
    <n v="675"/>
    <n v="50965"/>
    <s v="Low income"/>
    <n v="90"/>
    <s v="Low spender"/>
    <n v="1.765917786716374E-3"/>
    <n v="0"/>
    <n v="1"/>
    <n v="87"/>
    <n v="544"/>
    <n v="13"/>
    <n v="85"/>
    <n v="8"/>
    <n v="6"/>
    <n v="29"/>
    <n v="3"/>
    <n v="10"/>
    <n v="4"/>
    <n v="5"/>
    <n v="8"/>
    <n v="0"/>
    <x v="0"/>
    <n v="1"/>
    <n v="0"/>
    <n v="0"/>
    <n v="0"/>
    <n v="0"/>
    <n v="64"/>
    <s v="50-65"/>
    <n v="2653"/>
    <n v="0"/>
    <n v="1"/>
    <n v="0"/>
    <n v="0"/>
    <n v="0"/>
    <n v="0"/>
    <n v="0"/>
    <n v="1"/>
    <n v="0"/>
    <n v="627"/>
    <d v="2015-07-11T00:00:00"/>
    <n v="7"/>
    <s v="July"/>
    <n v="1"/>
    <s v="675,50965,Low income,90,Low spender,0.00176591778671637,0,1,87,544,13,85,8,6,29,3,10,4,5,8,0,0,1,0,0,0,0,64,50-65,2653,0,1,0,0,0,0,0,1,0,627"/>
    <m/>
    <m/>
    <m/>
    <m/>
  </r>
  <r>
    <n v="1626"/>
    <n v="65295"/>
    <s v="High income"/>
    <n v="150"/>
    <s v="Low spender"/>
    <n v="2.297266253158741E-3"/>
    <n v="0"/>
    <n v="0"/>
    <n v="19"/>
    <n v="365"/>
    <n v="32"/>
    <n v="117"/>
    <n v="34"/>
    <n v="110"/>
    <n v="6"/>
    <n v="1"/>
    <n v="3"/>
    <n v="3"/>
    <n v="13"/>
    <n v="2"/>
    <n v="0"/>
    <x v="0"/>
    <n v="0"/>
    <n v="0"/>
    <n v="0"/>
    <n v="0"/>
    <n v="0"/>
    <n v="40"/>
    <s v="36-50"/>
    <n v="2347"/>
    <n v="0"/>
    <n v="0"/>
    <n v="1"/>
    <n v="0"/>
    <n v="0"/>
    <n v="0"/>
    <n v="0"/>
    <n v="0"/>
    <n v="1"/>
    <n v="652"/>
    <d v="2016-05-12T00:00:00"/>
    <n v="5"/>
    <s v="May"/>
    <n v="1"/>
    <s v="1626,65295,High income,150,Low spender,0.00229726625315874,0,0,19,365,32,117,34,110,6,1,3,3,13,2,0,0,0,0,0,0,0,40,36-50,2347,0,0,1,0,0,0,0,0,1,652"/>
    <m/>
    <m/>
    <m/>
    <m/>
  </r>
  <r>
    <n v="1030"/>
    <n v="62694"/>
    <s v="High income"/>
    <n v="182"/>
    <s v="Low spender"/>
    <n v="2.9029891217660381E-3"/>
    <n v="1"/>
    <n v="1"/>
    <n v="29"/>
    <n v="379"/>
    <n v="6"/>
    <n v="157"/>
    <n v="25"/>
    <n v="91"/>
    <n v="91"/>
    <n v="5"/>
    <n v="9"/>
    <n v="3"/>
    <n v="7"/>
    <n v="7"/>
    <n v="0"/>
    <x v="0"/>
    <n v="0"/>
    <n v="0"/>
    <n v="0"/>
    <n v="0"/>
    <n v="0"/>
    <n v="55"/>
    <s v="50-65"/>
    <n v="2536"/>
    <n v="0"/>
    <n v="1"/>
    <n v="0"/>
    <n v="0"/>
    <n v="0"/>
    <n v="0"/>
    <n v="0"/>
    <n v="1"/>
    <n v="0"/>
    <n v="567"/>
    <d v="2015-11-05T00:00:00"/>
    <n v="11"/>
    <s v="November"/>
    <n v="1"/>
    <s v="1030,62694,High income,182,Low spender,0.00290298912176604,1,1,29,379,6,157,25,91,91,5,9,3,7,7,0,0,0,0,0,0,0,55,50-65,2536,0,1,0,0,0,0,0,1,0,567"/>
    <m/>
    <m/>
    <m/>
    <m/>
  </r>
  <r>
    <n v="501"/>
    <n v="60200"/>
    <s v="High income"/>
    <n v="1430"/>
    <s v="High spender"/>
    <n v="2.3754152823920266E-2"/>
    <n v="0"/>
    <n v="1"/>
    <n v="3"/>
    <n v="502"/>
    <n v="19"/>
    <n v="132"/>
    <n v="0"/>
    <n v="6"/>
    <n v="26"/>
    <n v="6"/>
    <n v="6"/>
    <n v="2"/>
    <n v="11"/>
    <n v="6"/>
    <n v="0"/>
    <x v="0"/>
    <n v="0"/>
    <n v="0"/>
    <n v="0"/>
    <n v="0"/>
    <n v="0"/>
    <n v="72"/>
    <s v="66+"/>
    <n v="2702"/>
    <n v="0"/>
    <n v="0"/>
    <n v="1"/>
    <n v="0"/>
    <n v="0"/>
    <n v="0"/>
    <n v="0"/>
    <n v="0"/>
    <n v="1"/>
    <n v="633"/>
    <d v="2015-05-23T00:00:00"/>
    <n v="5"/>
    <s v="May"/>
    <n v="1"/>
    <s v="501,60200,High income,1430,High spender,0.0237541528239203,0,1,3,502,19,132,0,6,26,6,6,2,11,6,0,0,0,0,0,0,0,72,66+,2702,0,0,1,0,0,0,0,0,1,633"/>
    <m/>
    <m/>
    <m/>
    <m/>
  </r>
  <r>
    <n v="390"/>
    <n v="57731"/>
    <s v="High income"/>
    <n v="11"/>
    <s v="Low spender"/>
    <n v="1.905388785920909E-4"/>
    <n v="0"/>
    <n v="1"/>
    <n v="0"/>
    <n v="266"/>
    <n v="21"/>
    <n v="300"/>
    <n v="65"/>
    <n v="8"/>
    <n v="44"/>
    <n v="4"/>
    <n v="8"/>
    <n v="8"/>
    <n v="6"/>
    <n v="6"/>
    <n v="0"/>
    <x v="0"/>
    <n v="0"/>
    <n v="0"/>
    <n v="0"/>
    <n v="0"/>
    <n v="0"/>
    <n v="51"/>
    <s v="50-65"/>
    <n v="2742"/>
    <n v="0"/>
    <n v="0"/>
    <n v="1"/>
    <n v="0"/>
    <n v="0"/>
    <n v="0"/>
    <n v="1"/>
    <n v="0"/>
    <n v="0"/>
    <n v="616"/>
    <d v="2015-04-13T00:00:00"/>
    <n v="4"/>
    <s v="April"/>
    <n v="1"/>
    <s v="390,57731,High income,11,Low spender,0.000190538878592091,0,1,0,266,21,300,65,8,44,4,8,8,6,6,0,0,0,0,0,0,0,51,50-65,2742,0,0,1,0,0,0,1,0,0,616"/>
    <m/>
    <m/>
    <m/>
    <m/>
  </r>
  <r>
    <n v="199"/>
    <n v="53378"/>
    <s v="High income"/>
    <n v="149"/>
    <s v="Low spender"/>
    <n v="2.7914121922889578E-3"/>
    <n v="1"/>
    <n v="1"/>
    <n v="41"/>
    <n v="489"/>
    <n v="6"/>
    <n v="152"/>
    <n v="8"/>
    <n v="6"/>
    <n v="132"/>
    <n v="10"/>
    <n v="9"/>
    <n v="4"/>
    <n v="6"/>
    <n v="8"/>
    <n v="0"/>
    <x v="0"/>
    <n v="0"/>
    <n v="0"/>
    <n v="0"/>
    <n v="0"/>
    <n v="1"/>
    <n v="57"/>
    <s v="50-65"/>
    <n v="2802"/>
    <n v="0"/>
    <n v="1"/>
    <n v="0"/>
    <n v="0"/>
    <n v="0"/>
    <n v="0"/>
    <n v="0"/>
    <n v="0"/>
    <n v="1"/>
    <n v="529"/>
    <d v="2015-02-12T00:00:00"/>
    <n v="2"/>
    <s v="February"/>
    <n v="1"/>
    <s v="199,53378,High income,149,Low spender,0.00279141219228896,1,1,41,489,6,152,8,6,132,10,9,4,6,8,0,0,0,0,0,0,1,57,50-65,2802,0,1,0,0,0,0,0,0,1,529"/>
    <m/>
    <m/>
    <m/>
    <m/>
  </r>
  <r>
    <n v="1193"/>
    <n v="64090"/>
    <s v="High income"/>
    <n v="385"/>
    <s v="Low spender"/>
    <n v="6.0071774067717272E-3"/>
    <n v="0"/>
    <n v="1"/>
    <n v="8"/>
    <n v="316"/>
    <n v="58"/>
    <n v="161"/>
    <n v="76"/>
    <n v="51"/>
    <n v="135"/>
    <n v="1"/>
    <n v="6"/>
    <n v="9"/>
    <n v="4"/>
    <n v="5"/>
    <n v="0"/>
    <x v="0"/>
    <n v="0"/>
    <n v="0"/>
    <n v="0"/>
    <n v="0"/>
    <n v="1"/>
    <n v="64"/>
    <s v="50-65"/>
    <n v="2485"/>
    <n v="0"/>
    <n v="0"/>
    <n v="0"/>
    <n v="1"/>
    <n v="0"/>
    <n v="0"/>
    <n v="1"/>
    <n v="0"/>
    <n v="0"/>
    <n v="527"/>
    <d v="2015-12-26T00:00:00"/>
    <n v="12"/>
    <s v="December"/>
    <n v="1"/>
    <s v="1193,64090,High income,385,Low spender,0.00600717740677173,0,1,8,316,58,161,76,51,135,1,6,9,4,5,0,0,0,0,0,0,1,64,50-65,2485,0,0,0,1,0,0,1,0,0,527"/>
    <m/>
    <m/>
    <m/>
    <m/>
  </r>
  <r>
    <n v="668"/>
    <n v="55357"/>
    <s v="High income"/>
    <n v="254"/>
    <s v="Low spender"/>
    <n v="4.5883989378037102E-3"/>
    <n v="2"/>
    <n v="0"/>
    <n v="66"/>
    <n v="374"/>
    <n v="64"/>
    <n v="116"/>
    <n v="84"/>
    <n v="25"/>
    <n v="64"/>
    <n v="3"/>
    <n v="6"/>
    <n v="2"/>
    <n v="11"/>
    <n v="5"/>
    <n v="0"/>
    <x v="0"/>
    <n v="0"/>
    <n v="0"/>
    <n v="0"/>
    <n v="0"/>
    <n v="0"/>
    <n v="35"/>
    <s v="24-35"/>
    <n v="2654"/>
    <n v="0"/>
    <n v="1"/>
    <n v="0"/>
    <n v="0"/>
    <n v="0"/>
    <n v="0"/>
    <n v="1"/>
    <n v="0"/>
    <n v="0"/>
    <n v="599"/>
    <d v="2015-07-10T00:00:00"/>
    <n v="7"/>
    <s v="July"/>
    <n v="1"/>
    <s v="668,55357,High income,254,Low spender,0.00458839893780371,2,0,66,374,64,116,84,25,64,3,6,2,11,5,0,0,0,0,0,0,0,35,24-35,2654,0,1,0,0,0,0,1,0,0,599"/>
    <m/>
    <m/>
    <m/>
    <m/>
  </r>
  <r>
    <n v="1090"/>
    <n v="44529"/>
    <s v="Low income"/>
    <n v="65"/>
    <s v="Low spender"/>
    <n v="1.4597228772260775E-3"/>
    <n v="0"/>
    <n v="1"/>
    <n v="98"/>
    <n v="538"/>
    <n v="13"/>
    <n v="91"/>
    <n v="17"/>
    <n v="6"/>
    <n v="26"/>
    <n v="6"/>
    <n v="6"/>
    <n v="2"/>
    <n v="11"/>
    <n v="5"/>
    <n v="0"/>
    <x v="0"/>
    <n v="0"/>
    <n v="1"/>
    <n v="0"/>
    <n v="0"/>
    <n v="0"/>
    <n v="54"/>
    <s v="50-65"/>
    <n v="2518"/>
    <n v="0"/>
    <n v="1"/>
    <n v="0"/>
    <n v="0"/>
    <n v="0"/>
    <n v="0"/>
    <n v="1"/>
    <n v="0"/>
    <n v="0"/>
    <n v="639"/>
    <d v="2015-11-23T00:00:00"/>
    <n v="11"/>
    <s v="November"/>
    <n v="1"/>
    <s v="1090,44529,Low income,65,Low spender,0.00145972287722608,0,1,98,538,13,91,17,6,26,6,6,2,11,5,0,0,0,1,0,0,0,54,50-65,2518,0,1,0,0,0,0,1,0,0,639"/>
    <m/>
    <m/>
    <m/>
    <m/>
  </r>
  <r>
    <n v="1987"/>
    <n v="66000"/>
    <s v="High income"/>
    <n v="700"/>
    <s v="High spender"/>
    <n v="1.0606060606060607E-2"/>
    <n v="0"/>
    <n v="0"/>
    <n v="36"/>
    <n v="244"/>
    <n v="51"/>
    <n v="270"/>
    <n v="101"/>
    <n v="0"/>
    <n v="45"/>
    <n v="1"/>
    <n v="1"/>
    <n v="3"/>
    <n v="5"/>
    <n v="1"/>
    <n v="0"/>
    <x v="0"/>
    <n v="0"/>
    <n v="0"/>
    <n v="0"/>
    <n v="0"/>
    <n v="0"/>
    <n v="73"/>
    <s v="66+"/>
    <n v="2229"/>
    <n v="0"/>
    <n v="0"/>
    <n v="0"/>
    <n v="1"/>
    <n v="0"/>
    <n v="0"/>
    <n v="0"/>
    <n v="1"/>
    <n v="0"/>
    <n v="621"/>
    <d v="2016-09-07T00:00:00"/>
    <n v="9"/>
    <s v="September"/>
    <n v="1"/>
    <s v="1987,66000,High income,700,High spender,0.0106060606060606,0,0,36,244,51,270,101,0,45,1,1,3,5,1,0,0,0,0,0,0,0,73,66+,2229,0,0,0,1,0,0,0,1,0,621"/>
    <m/>
    <m/>
    <m/>
    <m/>
  </r>
  <r>
    <n v="1078"/>
    <n v="72063"/>
    <s v="High income"/>
    <n v="15"/>
    <s v="Low spender"/>
    <n v="2.0815120103242997E-4"/>
    <n v="0"/>
    <n v="1"/>
    <n v="3"/>
    <n v="180"/>
    <n v="32"/>
    <n v="348"/>
    <n v="76"/>
    <n v="32"/>
    <n v="90"/>
    <n v="2"/>
    <n v="5"/>
    <n v="2"/>
    <n v="12"/>
    <n v="2"/>
    <n v="0"/>
    <x v="0"/>
    <n v="0"/>
    <n v="0"/>
    <n v="0"/>
    <n v="0"/>
    <n v="0"/>
    <n v="41"/>
    <s v="36-50"/>
    <n v="2520"/>
    <n v="0"/>
    <n v="1"/>
    <n v="0"/>
    <n v="0"/>
    <n v="0"/>
    <n v="0"/>
    <n v="1"/>
    <n v="0"/>
    <n v="0"/>
    <n v="578"/>
    <d v="2015-11-21T00:00:00"/>
    <n v="11"/>
    <s v="November"/>
    <n v="1"/>
    <s v="1078,72063,High income,15,Low spender,0.00020815120103243,0,1,3,180,32,348,76,32,90,2,5,2,12,2,0,0,0,0,0,0,0,41,36-50,2520,0,1,0,0,0,0,1,0,0,578"/>
    <m/>
    <m/>
    <m/>
    <m/>
  </r>
  <r>
    <n v="487"/>
    <n v="52531"/>
    <s v="High income"/>
    <n v="343"/>
    <s v="Low spender"/>
    <n v="6.5294778321372138E-3"/>
    <n v="0"/>
    <n v="0"/>
    <n v="68"/>
    <n v="283"/>
    <n v="112"/>
    <n v="151"/>
    <n v="51"/>
    <n v="72"/>
    <n v="125"/>
    <n v="2"/>
    <n v="7"/>
    <n v="2"/>
    <n v="10"/>
    <n v="6"/>
    <n v="0"/>
    <x v="0"/>
    <n v="0"/>
    <n v="0"/>
    <n v="0"/>
    <n v="0"/>
    <n v="0"/>
    <n v="49"/>
    <s v="36-50"/>
    <n v="2705"/>
    <n v="0"/>
    <n v="1"/>
    <n v="0"/>
    <n v="0"/>
    <n v="0"/>
    <n v="0"/>
    <n v="1"/>
    <n v="0"/>
    <n v="0"/>
    <n v="544"/>
    <d v="2015-05-20T00:00:00"/>
    <n v="5"/>
    <s v="May"/>
    <n v="1"/>
    <s v="487,52531,High income,343,Low spender,0.00652947783213721,0,0,68,283,112,151,51,72,125,2,7,2,10,6,0,0,0,0,0,0,0,49,36-50,2705,0,1,0,0,0,0,1,0,0,544"/>
    <m/>
    <m/>
    <m/>
    <m/>
  </r>
  <r>
    <n v="791"/>
    <n v="51250"/>
    <s v="Low income"/>
    <n v="766"/>
    <s v="High spender"/>
    <n v="1.4946341463414635E-2"/>
    <n v="1"/>
    <n v="0"/>
    <n v="28"/>
    <n v="342"/>
    <n v="32"/>
    <n v="230"/>
    <n v="34"/>
    <n v="32"/>
    <n v="40"/>
    <n v="5"/>
    <n v="10"/>
    <n v="5"/>
    <n v="4"/>
    <n v="9"/>
    <n v="0"/>
    <x v="0"/>
    <n v="1"/>
    <n v="0"/>
    <n v="0"/>
    <n v="0"/>
    <n v="0"/>
    <n v="30"/>
    <s v="24-35"/>
    <n v="2615"/>
    <n v="0"/>
    <n v="0"/>
    <n v="1"/>
    <n v="0"/>
    <n v="0"/>
    <n v="1"/>
    <n v="0"/>
    <n v="0"/>
    <n v="0"/>
    <n v="630"/>
    <d v="2015-08-18T00:00:00"/>
    <n v="8"/>
    <s v="August"/>
    <n v="1"/>
    <s v="791,51250,Low income,766,High spender,0.0149463414634146,1,0,28,342,32,230,34,32,40,5,10,5,4,9,0,0,1,0,0,0,0,30,24-35,2615,0,0,1,0,0,1,0,0,0,630"/>
    <m/>
    <m/>
    <m/>
    <m/>
  </r>
  <r>
    <n v="448"/>
    <n v="61250"/>
    <s v="High income"/>
    <n v="91"/>
    <s v="Low spender"/>
    <n v="1.4857142857142857E-3"/>
    <n v="0"/>
    <n v="1"/>
    <n v="49"/>
    <n v="382"/>
    <n v="138"/>
    <n v="65"/>
    <n v="60"/>
    <n v="26"/>
    <n v="59"/>
    <n v="6"/>
    <n v="5"/>
    <n v="2"/>
    <n v="12"/>
    <n v="5"/>
    <n v="0"/>
    <x v="0"/>
    <n v="0"/>
    <n v="0"/>
    <n v="0"/>
    <n v="0"/>
    <n v="0"/>
    <n v="61"/>
    <s v="50-65"/>
    <n v="2719"/>
    <n v="1"/>
    <n v="0"/>
    <n v="0"/>
    <n v="0"/>
    <n v="0"/>
    <n v="0"/>
    <n v="1"/>
    <n v="0"/>
    <n v="0"/>
    <n v="612"/>
    <d v="2015-05-06T00:00:00"/>
    <n v="5"/>
    <s v="May"/>
    <n v="1"/>
    <s v="448,61250,High income,91,Low spender,0.00148571428571429,0,1,49,382,138,65,60,26,59,6,5,2,12,5,0,0,0,0,0,0,0,61,50-65,2719,1,0,0,0,0,0,1,0,0,612"/>
    <m/>
    <m/>
    <m/>
    <m/>
  </r>
  <r>
    <n v="1118"/>
    <n v="55239"/>
    <s v="High income"/>
    <n v="88"/>
    <s v="Low spender"/>
    <n v="1.593077354767465E-3"/>
    <n v="0"/>
    <n v="1"/>
    <n v="59"/>
    <n v="371"/>
    <n v="17"/>
    <n v="238"/>
    <n v="23"/>
    <n v="24"/>
    <n v="106"/>
    <n v="3"/>
    <n v="7"/>
    <n v="5"/>
    <n v="11"/>
    <n v="5"/>
    <n v="0"/>
    <x v="0"/>
    <n v="0"/>
    <n v="0"/>
    <n v="0"/>
    <n v="0"/>
    <n v="0"/>
    <n v="49"/>
    <s v="36-50"/>
    <n v="2509"/>
    <n v="0"/>
    <n v="0"/>
    <n v="1"/>
    <n v="0"/>
    <n v="0"/>
    <n v="0"/>
    <n v="1"/>
    <n v="0"/>
    <n v="0"/>
    <n v="567"/>
    <d v="2015-12-02T00:00:00"/>
    <n v="12"/>
    <s v="December"/>
    <n v="1"/>
    <s v="1118,55239,High income,88,Low spender,0.00159307735476747,0,1,59,371,17,238,23,24,106,3,7,5,11,5,0,0,0,0,0,0,0,49,36-50,2509,0,0,1,0,0,0,1,0,0,567"/>
    <m/>
    <m/>
    <m/>
    <m/>
  </r>
  <r>
    <n v="584"/>
    <n v="58113"/>
    <s v="High income"/>
    <n v="1113"/>
    <s v="High spender"/>
    <n v="1.9152341128491044E-2"/>
    <n v="0"/>
    <n v="1"/>
    <n v="66"/>
    <n v="221"/>
    <n v="104"/>
    <n v="169"/>
    <n v="102"/>
    <n v="78"/>
    <n v="84"/>
    <n v="3"/>
    <n v="9"/>
    <n v="2"/>
    <n v="8"/>
    <n v="7"/>
    <n v="0"/>
    <x v="0"/>
    <n v="0"/>
    <n v="0"/>
    <n v="0"/>
    <n v="1"/>
    <n v="0"/>
    <n v="61"/>
    <s v="50-65"/>
    <n v="2679"/>
    <n v="0"/>
    <n v="1"/>
    <n v="0"/>
    <n v="0"/>
    <n v="0"/>
    <n v="0"/>
    <n v="1"/>
    <n v="0"/>
    <n v="0"/>
    <n v="590"/>
    <d v="2015-06-15T00:00:00"/>
    <n v="6"/>
    <s v="June"/>
    <n v="1"/>
    <s v="584,58113,High income,1113,High spender,0.019152341128491,0,1,66,221,104,169,102,78,84,3,9,2,8,7,0,0,0,0,0,1,0,61,50-65,2679,0,1,0,0,0,0,1,0,0,590"/>
    <m/>
    <m/>
    <m/>
    <m/>
  </r>
  <r>
    <n v="696"/>
    <n v="54880"/>
    <s v="High income"/>
    <n v="216"/>
    <s v="Low spender"/>
    <n v="3.9358600583090375E-3"/>
    <n v="1"/>
    <n v="0"/>
    <n v="57"/>
    <n v="308"/>
    <n v="85"/>
    <n v="137"/>
    <n v="102"/>
    <n v="45"/>
    <n v="118"/>
    <n v="2"/>
    <n v="6"/>
    <n v="2"/>
    <n v="11"/>
    <n v="5"/>
    <n v="0"/>
    <x v="0"/>
    <n v="0"/>
    <n v="0"/>
    <n v="0"/>
    <n v="0"/>
    <n v="0"/>
    <n v="42"/>
    <s v="36-50"/>
    <n v="2644"/>
    <n v="0"/>
    <n v="0"/>
    <n v="1"/>
    <n v="0"/>
    <n v="0"/>
    <n v="0"/>
    <n v="0"/>
    <n v="0"/>
    <n v="1"/>
    <n v="559"/>
    <d v="2015-07-20T00:00:00"/>
    <n v="7"/>
    <s v="July"/>
    <n v="1"/>
    <s v="696,54880,High income,216,Low spender,0.00393586005830904,1,0,57,308,85,137,102,45,118,2,6,2,11,5,0,0,0,0,0,0,0,42,36-50,2644,0,0,1,0,0,0,0,0,1,559"/>
    <m/>
    <m/>
    <m/>
    <m/>
  </r>
  <r>
    <n v="1635"/>
    <n v="71866"/>
    <s v="High income"/>
    <n v="571"/>
    <s v="High spender"/>
    <n v="7.9453427211755214E-3"/>
    <n v="0"/>
    <n v="1"/>
    <n v="85"/>
    <n v="184"/>
    <n v="178"/>
    <n v="178"/>
    <n v="103"/>
    <n v="39"/>
    <n v="33"/>
    <n v="1"/>
    <n v="6"/>
    <n v="3"/>
    <n v="10"/>
    <n v="3"/>
    <n v="0"/>
    <x v="0"/>
    <n v="0"/>
    <n v="0"/>
    <n v="0"/>
    <n v="0"/>
    <n v="0"/>
    <n v="64"/>
    <s v="50-65"/>
    <n v="2345"/>
    <n v="0"/>
    <n v="1"/>
    <n v="0"/>
    <n v="0"/>
    <n v="0"/>
    <n v="0"/>
    <n v="1"/>
    <n v="0"/>
    <n v="0"/>
    <n v="649"/>
    <d v="2016-05-14T00:00:00"/>
    <n v="5"/>
    <s v="May"/>
    <n v="1"/>
    <s v="1635,71866,High income,571,High spender,0.00794534272117552,0,1,85,184,178,178,103,39,33,1,6,3,10,3,0,0,0,0,0,0,0,64,50-65,2345,0,1,0,0,0,0,1,0,0,649"/>
    <m/>
    <m/>
    <m/>
    <m/>
  </r>
  <r>
    <n v="964"/>
    <n v="62335"/>
    <s v="High income"/>
    <n v="1096"/>
    <s v="High spender"/>
    <n v="1.7582417582417582E-2"/>
    <n v="0"/>
    <n v="1"/>
    <n v="87"/>
    <n v="243"/>
    <n v="131"/>
    <n v="217"/>
    <n v="85"/>
    <n v="6"/>
    <n v="26"/>
    <n v="2"/>
    <n v="3"/>
    <n v="3"/>
    <n v="13"/>
    <n v="2"/>
    <n v="0"/>
    <x v="0"/>
    <n v="0"/>
    <n v="0"/>
    <n v="0"/>
    <n v="0"/>
    <n v="0"/>
    <n v="68"/>
    <s v="66+"/>
    <n v="2561"/>
    <n v="1"/>
    <n v="0"/>
    <n v="0"/>
    <n v="0"/>
    <n v="0"/>
    <n v="0"/>
    <n v="1"/>
    <n v="0"/>
    <n v="0"/>
    <n v="656"/>
    <d v="2015-10-11T00:00:00"/>
    <n v="10"/>
    <s v="October"/>
    <n v="1"/>
    <s v="964,62335,High income,1096,High spender,0.0175824175824176,0,1,87,243,131,217,85,6,26,2,3,3,13,2,0,0,0,0,0,0,0,68,66+,2561,1,0,0,0,0,0,1,0,0,656"/>
    <m/>
    <m/>
    <m/>
    <m/>
  </r>
  <r>
    <n v="1659"/>
    <n v="64813"/>
    <s v="High income"/>
    <n v="147"/>
    <s v="Low spender"/>
    <n v="2.2680635057781618E-3"/>
    <n v="1"/>
    <n v="0"/>
    <n v="81"/>
    <n v="293"/>
    <n v="0"/>
    <n v="124"/>
    <n v="179"/>
    <n v="97"/>
    <n v="52"/>
    <n v="1"/>
    <n v="7"/>
    <n v="2"/>
    <n v="10"/>
    <n v="5"/>
    <n v="0"/>
    <x v="0"/>
    <n v="0"/>
    <n v="0"/>
    <n v="0"/>
    <n v="0"/>
    <n v="0"/>
    <n v="42"/>
    <s v="36-50"/>
    <n v="2337"/>
    <n v="0"/>
    <n v="1"/>
    <n v="0"/>
    <n v="0"/>
    <n v="0"/>
    <n v="0"/>
    <n v="1"/>
    <n v="0"/>
    <n v="0"/>
    <n v="641"/>
    <d v="2016-05-22T00:00:00"/>
    <n v="5"/>
    <s v="May"/>
    <n v="1"/>
    <s v="1659,64813,High income,147,Low spender,0.00226806350577816,1,0,81,293,0,124,179,97,52,1,7,2,10,5,0,0,0,0,0,0,0,42,36-50,2337,0,1,0,0,0,0,1,0,0,641"/>
    <m/>
    <m/>
    <m/>
    <m/>
  </r>
  <r>
    <n v="2130"/>
    <n v="73170"/>
    <s v="High income"/>
    <n v="907"/>
    <s v="High spender"/>
    <n v="1.2395790624572913E-2"/>
    <n v="0"/>
    <n v="0"/>
    <n v="1"/>
    <n v="184"/>
    <n v="174"/>
    <n v="256"/>
    <n v="50"/>
    <n v="30"/>
    <n v="32"/>
    <n v="1"/>
    <n v="5"/>
    <n v="4"/>
    <n v="6"/>
    <n v="2"/>
    <n v="0"/>
    <x v="0"/>
    <n v="0"/>
    <n v="0"/>
    <n v="0"/>
    <n v="0"/>
    <n v="0"/>
    <n v="45"/>
    <s v="36-50"/>
    <n v="2188"/>
    <n v="0"/>
    <n v="0"/>
    <n v="1"/>
    <n v="0"/>
    <n v="0"/>
    <n v="0"/>
    <n v="1"/>
    <n v="0"/>
    <n v="0"/>
    <n v="662"/>
    <d v="2016-10-18T00:00:00"/>
    <n v="10"/>
    <s v="October"/>
    <n v="1"/>
    <s v="2130,73170,High income,907,High spender,0.0123957906245729,0,0,1,184,174,256,50,30,32,1,5,4,6,2,0,0,0,0,0,0,0,45,36-50,2188,0,0,1,0,0,0,1,0,0,662"/>
    <m/>
    <m/>
    <m/>
    <m/>
  </r>
  <r>
    <n v="828"/>
    <n v="59821"/>
    <s v="High income"/>
    <n v="304"/>
    <s v="Low spender"/>
    <n v="5.0818274518981627E-3"/>
    <n v="0"/>
    <n v="1"/>
    <n v="11"/>
    <n v="629"/>
    <n v="0"/>
    <n v="70"/>
    <n v="0"/>
    <n v="0"/>
    <n v="35"/>
    <n v="6"/>
    <n v="11"/>
    <n v="2"/>
    <n v="7"/>
    <n v="8"/>
    <n v="0"/>
    <x v="0"/>
    <n v="0"/>
    <n v="0"/>
    <n v="0"/>
    <n v="0"/>
    <n v="0"/>
    <n v="65"/>
    <s v="50-65"/>
    <n v="2602"/>
    <n v="0"/>
    <n v="1"/>
    <n v="0"/>
    <n v="0"/>
    <n v="0"/>
    <n v="0"/>
    <n v="0"/>
    <n v="0"/>
    <n v="1"/>
    <n v="664"/>
    <d v="2015-08-31T00:00:00"/>
    <n v="8"/>
    <s v="August"/>
    <n v="1"/>
    <s v="828,59821,High income,304,Low spender,0.00508182745189816,0,1,11,629,0,70,0,0,35,6,11,2,7,8,0,0,0,0,0,0,0,65,50-65,2602,0,1,0,0,0,0,0,0,1,664"/>
    <m/>
    <m/>
    <m/>
    <m/>
  </r>
  <r>
    <n v="1970"/>
    <n v="77622"/>
    <s v="High income"/>
    <n v="292"/>
    <s v="Low spender"/>
    <n v="3.7618201025482467E-3"/>
    <n v="0"/>
    <n v="2"/>
    <n v="3"/>
    <n v="520"/>
    <n v="7"/>
    <n v="154"/>
    <n v="19"/>
    <n v="0"/>
    <n v="14"/>
    <n v="2"/>
    <n v="6"/>
    <n v="3"/>
    <n v="11"/>
    <n v="3"/>
    <n v="0"/>
    <x v="0"/>
    <n v="0"/>
    <n v="0"/>
    <n v="0"/>
    <n v="0"/>
    <n v="0"/>
    <n v="50"/>
    <s v="36-50"/>
    <n v="2235"/>
    <n v="0"/>
    <n v="0"/>
    <n v="0"/>
    <n v="1"/>
    <n v="0"/>
    <n v="0"/>
    <n v="0"/>
    <n v="0"/>
    <n v="1"/>
    <n v="686"/>
    <d v="2016-09-01T00:00:00"/>
    <n v="9"/>
    <s v="September"/>
    <n v="1"/>
    <s v="1970,77622,High income,292,Low spender,0.00376182010254825,0,2,3,520,7,154,19,0,14,2,6,3,11,3,0,0,0,0,0,0,0,50,36-50,2235,0,0,0,1,0,0,0,0,1,686"/>
    <m/>
    <m/>
    <m/>
    <m/>
  </r>
  <r>
    <n v="1405"/>
    <n v="58821"/>
    <s v="High income"/>
    <n v="254"/>
    <s v="Low spender"/>
    <n v="4.3181856819843253E-3"/>
    <n v="0"/>
    <n v="1"/>
    <n v="44"/>
    <n v="513"/>
    <n v="14"/>
    <n v="154"/>
    <n v="19"/>
    <n v="0"/>
    <n v="28"/>
    <n v="1"/>
    <n v="9"/>
    <n v="2"/>
    <n v="9"/>
    <n v="6"/>
    <n v="0"/>
    <x v="0"/>
    <n v="0"/>
    <n v="0"/>
    <n v="0"/>
    <n v="0"/>
    <n v="0"/>
    <n v="64"/>
    <s v="50-65"/>
    <n v="2419"/>
    <n v="0"/>
    <n v="0"/>
    <n v="0"/>
    <n v="1"/>
    <n v="0"/>
    <n v="1"/>
    <n v="0"/>
    <n v="0"/>
    <n v="0"/>
    <n v="672"/>
    <d v="2016-03-01T00:00:00"/>
    <n v="3"/>
    <s v="March"/>
    <n v="1"/>
    <s v="1405,58821,High income,254,Low spender,0.00431818568198433,0,1,44,513,14,154,19,0,28,1,9,2,9,6,0,0,0,0,0,0,0,64,50-65,2419,0,0,0,1,0,1,0,0,0,672"/>
    <m/>
    <m/>
    <m/>
    <m/>
  </r>
  <r>
    <n v="1320"/>
    <n v="78901"/>
    <s v="High income"/>
    <n v="40"/>
    <s v="Low spender"/>
    <n v="5.0696442377156183E-4"/>
    <n v="0"/>
    <n v="1"/>
    <n v="99"/>
    <n v="321"/>
    <n v="11"/>
    <n v="309"/>
    <n v="33"/>
    <n v="26"/>
    <n v="34"/>
    <n v="3"/>
    <n v="9"/>
    <n v="3"/>
    <n v="5"/>
    <n v="4"/>
    <n v="0"/>
    <x v="0"/>
    <n v="0"/>
    <n v="0"/>
    <n v="0"/>
    <n v="0"/>
    <n v="0"/>
    <n v="47"/>
    <s v="36-50"/>
    <n v="2444"/>
    <n v="1"/>
    <n v="0"/>
    <n v="0"/>
    <n v="0"/>
    <n v="0"/>
    <n v="0"/>
    <n v="1"/>
    <n v="0"/>
    <n v="0"/>
    <n v="666"/>
    <d v="2016-02-05T00:00:00"/>
    <n v="2"/>
    <s v="February"/>
    <n v="1"/>
    <s v="1320,78901,High income,40,Low spender,0.000506964423771562,0,1,99,321,11,309,33,26,34,3,9,3,5,4,0,0,0,0,0,0,0,47,36-50,2444,1,0,0,0,0,0,1,0,0,666"/>
    <m/>
    <m/>
    <m/>
    <m/>
  </r>
  <r>
    <n v="471"/>
    <n v="55284"/>
    <s v="High income"/>
    <n v="29"/>
    <s v="Low spender"/>
    <n v="5.245640691701035E-4"/>
    <n v="0"/>
    <n v="1"/>
    <n v="60"/>
    <n v="547"/>
    <n v="7"/>
    <n v="140"/>
    <n v="0"/>
    <n v="7"/>
    <n v="63"/>
    <n v="3"/>
    <n v="7"/>
    <n v="5"/>
    <n v="8"/>
    <n v="5"/>
    <n v="0"/>
    <x v="0"/>
    <n v="0"/>
    <n v="0"/>
    <n v="0"/>
    <n v="0"/>
    <n v="0"/>
    <n v="64"/>
    <s v="50-65"/>
    <n v="2711"/>
    <n v="0"/>
    <n v="0"/>
    <n v="1"/>
    <n v="0"/>
    <n v="0"/>
    <n v="0"/>
    <n v="0"/>
    <n v="1"/>
    <n v="0"/>
    <n v="638"/>
    <d v="2015-05-14T00:00:00"/>
    <n v="5"/>
    <s v="May"/>
    <n v="1"/>
    <s v="471,55284,High income,29,Low spender,0.000524564069170103,0,1,60,547,7,140,0,7,63,3,7,5,8,5,0,0,0,0,0,0,0,64,50-65,2711,0,0,1,0,0,0,0,1,0,638"/>
    <m/>
    <m/>
    <m/>
    <m/>
  </r>
  <r>
    <n v="1810"/>
    <n v="81361"/>
    <s v="High income"/>
    <n v="25"/>
    <s v="Low spender"/>
    <n v="3.0727252614889196E-4"/>
    <n v="0"/>
    <n v="0"/>
    <n v="18"/>
    <n v="163"/>
    <n v="23"/>
    <n v="424"/>
    <n v="27"/>
    <n v="65"/>
    <n v="76"/>
    <n v="1"/>
    <n v="3"/>
    <n v="10"/>
    <n v="13"/>
    <n v="1"/>
    <n v="0"/>
    <x v="0"/>
    <n v="0"/>
    <n v="0"/>
    <n v="0"/>
    <n v="0"/>
    <n v="0"/>
    <n v="33"/>
    <s v="24-35"/>
    <n v="2283"/>
    <n v="1"/>
    <n v="0"/>
    <n v="0"/>
    <n v="0"/>
    <n v="0"/>
    <n v="0"/>
    <n v="1"/>
    <n v="0"/>
    <n v="0"/>
    <n v="626"/>
    <d v="2016-07-15T00:00:00"/>
    <n v="7"/>
    <s v="July"/>
    <n v="1"/>
    <s v="1810,81361,High income,25,Low spender,0.000307272526148892,0,0,18,163,23,424,27,65,76,1,3,10,13,1,0,0,0,0,0,0,0,33,24-35,2283,1,0,0,0,0,0,1,0,0,626"/>
    <m/>
    <m/>
    <m/>
    <m/>
  </r>
  <r>
    <n v="1814"/>
    <n v="81361"/>
    <s v="High income"/>
    <n v="149"/>
    <s v="Low spender"/>
    <n v="1.8313442558473962E-3"/>
    <n v="0"/>
    <n v="0"/>
    <n v="18"/>
    <n v="163"/>
    <n v="23"/>
    <n v="424"/>
    <n v="27"/>
    <n v="65"/>
    <n v="76"/>
    <n v="1"/>
    <n v="3"/>
    <n v="10"/>
    <n v="13"/>
    <n v="1"/>
    <n v="0"/>
    <x v="0"/>
    <n v="0"/>
    <n v="0"/>
    <n v="0"/>
    <n v="0"/>
    <n v="1"/>
    <n v="33"/>
    <s v="24-35"/>
    <n v="2283"/>
    <n v="1"/>
    <n v="0"/>
    <n v="0"/>
    <n v="0"/>
    <n v="0"/>
    <n v="0"/>
    <n v="1"/>
    <n v="0"/>
    <n v="0"/>
    <n v="626"/>
    <d v="2016-07-15T00:00:00"/>
    <n v="7"/>
    <s v="July"/>
    <n v="1"/>
    <s v="1814,81361,High income,149,Low spender,0.0018313442558474,0,0,18,163,23,424,27,65,76,1,3,10,13,1,0,0,0,0,0,0,1,33,24-35,2283,1,0,0,0,0,0,1,0,0,626"/>
    <m/>
    <m/>
    <m/>
    <m/>
  </r>
  <r>
    <n v="1287"/>
    <n v="62513"/>
    <s v="High income"/>
    <n v="125"/>
    <s v="Low spender"/>
    <n v="1.9995840865100058E-3"/>
    <n v="0"/>
    <n v="1"/>
    <n v="16"/>
    <n v="520"/>
    <n v="42"/>
    <n v="98"/>
    <n v="0"/>
    <n v="42"/>
    <n v="14"/>
    <n v="2"/>
    <n v="6"/>
    <n v="4"/>
    <n v="10"/>
    <n v="6"/>
    <n v="0"/>
    <x v="0"/>
    <n v="0"/>
    <n v="0"/>
    <n v="0"/>
    <n v="0"/>
    <n v="0"/>
    <n v="53"/>
    <s v="50-65"/>
    <n v="2452"/>
    <n v="0"/>
    <n v="0"/>
    <n v="0"/>
    <n v="1"/>
    <n v="0"/>
    <n v="0"/>
    <n v="0"/>
    <n v="1"/>
    <n v="0"/>
    <n v="688"/>
    <d v="2016-01-28T00:00:00"/>
    <n v="1"/>
    <s v="January"/>
    <n v="1"/>
    <s v="1287,62513,High income,125,Low spender,0.00199958408651001,0,1,16,520,42,98,0,42,14,2,6,4,10,6,0,0,0,0,0,0,0,53,50-65,2452,0,0,0,1,0,0,0,1,0,688"/>
    <m/>
    <m/>
    <m/>
    <m/>
  </r>
  <r>
    <n v="1241"/>
    <n v="71367"/>
    <s v="High income"/>
    <n v="125"/>
    <s v="Low spender"/>
    <n v="1.751509801448849E-3"/>
    <n v="0"/>
    <n v="0"/>
    <n v="24"/>
    <n v="227"/>
    <n v="23"/>
    <n v="389"/>
    <n v="42"/>
    <n v="21"/>
    <n v="75"/>
    <n v="1"/>
    <n v="4"/>
    <n v="5"/>
    <n v="7"/>
    <n v="2"/>
    <n v="0"/>
    <x v="0"/>
    <n v="0"/>
    <n v="0"/>
    <n v="0"/>
    <n v="0"/>
    <n v="0"/>
    <n v="61"/>
    <s v="50-65"/>
    <n v="2469"/>
    <n v="0"/>
    <n v="0"/>
    <n v="0"/>
    <n v="1"/>
    <n v="0"/>
    <n v="0"/>
    <n v="1"/>
    <n v="0"/>
    <n v="0"/>
    <n v="627"/>
    <d v="2016-01-11T00:00:00"/>
    <n v="1"/>
    <s v="January"/>
    <n v="1"/>
    <s v="1241,71367,High income,125,Low spender,0.00175150980144885,0,0,24,227,23,389,42,21,75,1,4,5,7,2,0,0,0,0,0,0,0,61,50-65,2469,0,0,0,1,0,0,1,0,0,627"/>
    <m/>
    <m/>
    <m/>
    <m/>
  </r>
  <r>
    <n v="1856"/>
    <n v="65210"/>
    <s v="High income"/>
    <n v="148"/>
    <s v="Low spender"/>
    <n v="2.2695905535960741E-3"/>
    <n v="0"/>
    <n v="1"/>
    <n v="25"/>
    <n v="626"/>
    <n v="0"/>
    <n v="70"/>
    <n v="0"/>
    <n v="7"/>
    <n v="28"/>
    <n v="2"/>
    <n v="9"/>
    <n v="3"/>
    <n v="8"/>
    <n v="6"/>
    <n v="1"/>
    <x v="0"/>
    <n v="0"/>
    <n v="1"/>
    <n v="0"/>
    <n v="0"/>
    <n v="0"/>
    <n v="65"/>
    <s v="50-65"/>
    <n v="2270"/>
    <n v="0"/>
    <n v="1"/>
    <n v="0"/>
    <n v="0"/>
    <n v="0"/>
    <n v="0"/>
    <n v="1"/>
    <n v="0"/>
    <n v="0"/>
    <n v="675"/>
    <d v="2016-07-28T00:00:00"/>
    <n v="7"/>
    <s v="July"/>
    <n v="1"/>
    <s v="1856,65210,High income,148,Low spender,0.00226959055359607,0,1,25,626,0,70,0,7,28,2,9,3,8,6,1,0,0,1,0,0,0,65,50-65,2270,0,1,0,0,0,0,1,0,0,675"/>
    <m/>
    <m/>
    <m/>
    <m/>
  </r>
  <r>
    <n v="2135"/>
    <n v="61671"/>
    <s v="High income"/>
    <n v="56"/>
    <s v="Low spender"/>
    <n v="9.080442995897586E-4"/>
    <n v="0"/>
    <n v="1"/>
    <n v="23"/>
    <n v="641"/>
    <n v="7"/>
    <n v="56"/>
    <n v="0"/>
    <n v="0"/>
    <n v="28"/>
    <n v="8"/>
    <n v="10"/>
    <n v="4"/>
    <n v="6"/>
    <n v="8"/>
    <n v="1"/>
    <x v="0"/>
    <n v="0"/>
    <n v="1"/>
    <n v="0"/>
    <n v="0"/>
    <n v="0"/>
    <n v="52"/>
    <s v="50-65"/>
    <n v="2185"/>
    <n v="1"/>
    <n v="0"/>
    <n v="0"/>
    <n v="0"/>
    <n v="0"/>
    <n v="0"/>
    <n v="1"/>
    <n v="0"/>
    <n v="0"/>
    <n v="676"/>
    <d v="2016-10-21T00:00:00"/>
    <n v="10"/>
    <s v="October"/>
    <n v="1"/>
    <s v="2135,61671,High income,56,Low spender,0.000908044299589759,0,1,23,641,7,56,0,0,28,8,10,4,6,8,1,0,0,1,0,0,0,52,50-65,2185,1,0,0,0,0,0,1,0,0,676"/>
    <m/>
    <m/>
    <m/>
    <m/>
  </r>
  <r>
    <n v="332"/>
    <n v="82017"/>
    <s v="High income"/>
    <n v="34"/>
    <s v="Low spender"/>
    <n v="4.1454820342124192E-4"/>
    <n v="0"/>
    <n v="0"/>
    <n v="58"/>
    <n v="184"/>
    <n v="23"/>
    <n v="446"/>
    <n v="30"/>
    <n v="23"/>
    <n v="23"/>
    <n v="1"/>
    <n v="5"/>
    <n v="4"/>
    <n v="7"/>
    <n v="2"/>
    <n v="1"/>
    <x v="0"/>
    <n v="0"/>
    <n v="1"/>
    <n v="1"/>
    <n v="0"/>
    <n v="1"/>
    <n v="63"/>
    <s v="50-65"/>
    <n v="2758"/>
    <n v="0"/>
    <n v="1"/>
    <n v="0"/>
    <n v="0"/>
    <n v="0"/>
    <n v="0"/>
    <n v="0"/>
    <n v="0"/>
    <n v="1"/>
    <n v="683"/>
    <d v="2015-03-28T00:00:00"/>
    <n v="3"/>
    <s v="March"/>
    <n v="1"/>
    <s v="332,82017,High income,34,Low spender,0.000414548203421242,0,0,58,184,23,446,30,23,23,1,5,4,7,2,1,0,0,1,1,0,1,63,50-65,2758,0,1,0,0,0,0,0,0,1,683"/>
    <m/>
    <m/>
    <m/>
    <m/>
  </r>
  <r>
    <n v="498"/>
    <n v="86037"/>
    <s v="High income"/>
    <n v="774"/>
    <s v="High spender"/>
    <n v="8.9961295721608138E-3"/>
    <n v="0"/>
    <n v="0"/>
    <n v="95"/>
    <n v="490"/>
    <n v="44"/>
    <n v="125"/>
    <n v="29"/>
    <n v="20"/>
    <n v="22"/>
    <n v="1"/>
    <n v="6"/>
    <n v="7"/>
    <n v="11"/>
    <n v="3"/>
    <n v="0"/>
    <x v="0"/>
    <n v="0"/>
    <n v="1"/>
    <n v="1"/>
    <n v="0"/>
    <n v="1"/>
    <n v="29"/>
    <s v="24-35"/>
    <n v="2702"/>
    <n v="0"/>
    <n v="0"/>
    <n v="1"/>
    <n v="0"/>
    <n v="0"/>
    <n v="0"/>
    <n v="1"/>
    <n v="0"/>
    <n v="0"/>
    <n v="686"/>
    <d v="2015-05-23T00:00:00"/>
    <n v="5"/>
    <s v="May"/>
    <n v="1"/>
    <s v="498,86037,High income,774,High spender,0.00899612957216081,0,0,95,490,44,125,29,20,22,1,6,7,11,3,0,0,0,1,1,0,1,29,24-35,2702,0,0,1,0,0,0,1,0,0,686"/>
    <m/>
    <m/>
    <m/>
    <m/>
  </r>
  <r>
    <n v="1812"/>
    <n v="70777"/>
    <s v="High income"/>
    <n v="28"/>
    <s v="Low spender"/>
    <n v="3.9560874295321927E-4"/>
    <n v="0"/>
    <n v="1"/>
    <n v="80"/>
    <n v="554"/>
    <n v="35"/>
    <n v="113"/>
    <n v="0"/>
    <n v="7"/>
    <n v="78"/>
    <n v="3"/>
    <n v="5"/>
    <n v="3"/>
    <n v="12"/>
    <n v="3"/>
    <n v="0"/>
    <x v="0"/>
    <n v="0"/>
    <n v="0"/>
    <n v="0"/>
    <n v="0"/>
    <n v="0"/>
    <n v="52"/>
    <s v="50-65"/>
    <n v="2283"/>
    <n v="0"/>
    <n v="1"/>
    <n v="0"/>
    <n v="0"/>
    <n v="0"/>
    <n v="0"/>
    <n v="0"/>
    <n v="1"/>
    <n v="0"/>
    <n v="631"/>
    <d v="2016-07-15T00:00:00"/>
    <n v="7"/>
    <s v="July"/>
    <n v="1"/>
    <s v="1812,70777,High income,28,Low spender,0.000395608742953219,0,1,80,554,35,113,0,7,78,3,5,3,12,3,0,0,0,0,0,0,0,52,50-65,2283,0,1,0,0,0,0,0,1,0,631"/>
    <m/>
    <m/>
    <m/>
    <m/>
  </r>
  <r>
    <n v="406"/>
    <n v="59925"/>
    <s v="High income"/>
    <n v="37"/>
    <s v="Low spender"/>
    <n v="6.1743846474760118E-4"/>
    <n v="0"/>
    <n v="1"/>
    <n v="83"/>
    <n v="473"/>
    <n v="21"/>
    <n v="176"/>
    <n v="19"/>
    <n v="21"/>
    <n v="56"/>
    <n v="3"/>
    <n v="9"/>
    <n v="2"/>
    <n v="9"/>
    <n v="6"/>
    <n v="0"/>
    <x v="0"/>
    <n v="0"/>
    <n v="0"/>
    <n v="0"/>
    <n v="0"/>
    <n v="0"/>
    <n v="65"/>
    <s v="50-65"/>
    <n v="2735"/>
    <n v="0"/>
    <n v="0"/>
    <n v="0"/>
    <n v="1"/>
    <n v="0"/>
    <n v="0"/>
    <n v="1"/>
    <n v="0"/>
    <n v="0"/>
    <n v="654"/>
    <d v="2015-04-20T00:00:00"/>
    <n v="4"/>
    <s v="April"/>
    <n v="1"/>
    <s v="406,59925,High income,37,Low spender,0.000617438464747601,0,1,83,473,21,176,19,21,56,3,9,2,9,6,0,0,0,0,0,0,0,65,50-65,2735,0,0,0,1,0,0,1,0,0,654"/>
    <m/>
    <m/>
    <m/>
    <m/>
  </r>
  <r>
    <n v="1912"/>
    <n v="65685"/>
    <s v="High income"/>
    <n v="341"/>
    <s v="Low spender"/>
    <n v="5.1914440130927915E-3"/>
    <n v="0"/>
    <n v="1"/>
    <n v="54"/>
    <n v="642"/>
    <n v="14"/>
    <n v="49"/>
    <n v="0"/>
    <n v="7"/>
    <n v="57"/>
    <n v="1"/>
    <n v="9"/>
    <n v="2"/>
    <n v="9"/>
    <n v="5"/>
    <n v="0"/>
    <x v="0"/>
    <n v="0"/>
    <n v="0"/>
    <n v="0"/>
    <n v="0"/>
    <n v="0"/>
    <n v="48"/>
    <s v="36-50"/>
    <n v="2251"/>
    <n v="0"/>
    <n v="1"/>
    <n v="0"/>
    <n v="0"/>
    <n v="0"/>
    <n v="0"/>
    <n v="1"/>
    <n v="0"/>
    <n v="0"/>
    <n v="655"/>
    <d v="2016-08-16T00:00:00"/>
    <n v="8"/>
    <s v="August"/>
    <n v="1"/>
    <s v="1912,65685,High income,341,Low spender,0.00519144401309279,0,1,54,642,14,49,0,7,57,1,9,2,9,5,0,0,0,0,0,0,0,48,36-50,2251,0,1,0,0,0,0,1,0,0,655"/>
    <m/>
    <m/>
    <m/>
    <m/>
  </r>
  <r>
    <n v="1831"/>
    <n v="65814"/>
    <s v="High income"/>
    <n v="37"/>
    <s v="Low spender"/>
    <n v="5.6219041541313397E-4"/>
    <n v="0"/>
    <n v="1"/>
    <n v="90"/>
    <n v="561"/>
    <n v="14"/>
    <n v="113"/>
    <n v="10"/>
    <n v="14"/>
    <n v="35"/>
    <n v="3"/>
    <n v="8"/>
    <n v="2"/>
    <n v="10"/>
    <n v="5"/>
    <n v="0"/>
    <x v="0"/>
    <n v="0"/>
    <n v="0"/>
    <n v="0"/>
    <n v="0"/>
    <n v="0"/>
    <n v="54"/>
    <s v="50-65"/>
    <n v="2278"/>
    <n v="0"/>
    <n v="0"/>
    <n v="0"/>
    <n v="1"/>
    <n v="0"/>
    <n v="0"/>
    <n v="0"/>
    <n v="0"/>
    <n v="1"/>
    <n v="677"/>
    <d v="2016-07-20T00:00:00"/>
    <n v="7"/>
    <s v="July"/>
    <n v="1"/>
    <s v="1831,65814,High income,37,Low spender,0.000562190415413134,0,1,90,561,14,113,10,14,35,3,8,2,10,5,0,0,0,0,0,0,0,54,50-65,2278,0,0,0,1,0,0,0,0,1,677"/>
    <m/>
    <m/>
    <m/>
    <m/>
  </r>
  <r>
    <n v="376"/>
    <n v="58597"/>
    <s v="High income"/>
    <n v="152"/>
    <s v="Low spender"/>
    <n v="2.5939894533849855E-3"/>
    <n v="1"/>
    <n v="1"/>
    <n v="20"/>
    <n v="490"/>
    <n v="0"/>
    <n v="184"/>
    <n v="10"/>
    <n v="28"/>
    <n v="21"/>
    <n v="12"/>
    <n v="7"/>
    <n v="4"/>
    <n v="9"/>
    <n v="7"/>
    <n v="0"/>
    <x v="0"/>
    <n v="0"/>
    <n v="0"/>
    <n v="0"/>
    <n v="0"/>
    <n v="0"/>
    <n v="44"/>
    <s v="36-50"/>
    <n v="2745"/>
    <n v="0"/>
    <n v="1"/>
    <n v="0"/>
    <n v="0"/>
    <n v="0"/>
    <n v="0"/>
    <n v="1"/>
    <n v="0"/>
    <n v="0"/>
    <n v="691"/>
    <d v="2015-04-10T00:00:00"/>
    <n v="4"/>
    <s v="April"/>
    <n v="1"/>
    <s v="376,58597,High income,152,Low spender,0.00259398945338499,1,1,20,490,0,184,10,28,21,12,7,4,9,7,0,0,0,0,0,0,0,44,36-50,2745,0,1,0,0,0,0,1,0,0,691"/>
    <m/>
    <m/>
    <m/>
    <m/>
  </r>
  <r>
    <n v="246"/>
    <n v="44511"/>
    <s v="Low income"/>
    <n v="221"/>
    <s v="Low spender"/>
    <n v="4.9650648154388804E-3"/>
    <n v="1"/>
    <n v="0"/>
    <n v="39"/>
    <n v="513"/>
    <n v="7"/>
    <n v="133"/>
    <n v="46"/>
    <n v="14"/>
    <n v="14"/>
    <n v="6"/>
    <n v="8"/>
    <n v="4"/>
    <n v="8"/>
    <n v="8"/>
    <n v="0"/>
    <x v="0"/>
    <n v="0"/>
    <n v="0"/>
    <n v="0"/>
    <n v="0"/>
    <n v="0"/>
    <n v="50"/>
    <s v="36-50"/>
    <n v="2784"/>
    <n v="0"/>
    <n v="1"/>
    <n v="0"/>
    <n v="0"/>
    <n v="0"/>
    <n v="0"/>
    <n v="0"/>
    <n v="1"/>
    <n v="0"/>
    <n v="699"/>
    <d v="2015-03-02T00:00:00"/>
    <n v="3"/>
    <s v="March"/>
    <n v="1"/>
    <s v="246,44511,Low income,221,Low spender,0.00496506481543888,1,0,39,513,7,133,46,14,14,6,8,4,8,8,0,0,0,0,0,0,0,50,36-50,2784,0,1,0,0,0,0,0,1,0,699"/>
    <m/>
    <m/>
    <m/>
    <m/>
  </r>
  <r>
    <n v="887"/>
    <n v="59111"/>
    <s v="High income"/>
    <n v="147"/>
    <s v="Low spender"/>
    <n v="2.4868467797871802E-3"/>
    <n v="0"/>
    <n v="0"/>
    <n v="90"/>
    <n v="524"/>
    <n v="0"/>
    <n v="134"/>
    <n v="28"/>
    <n v="28"/>
    <n v="155"/>
    <n v="1"/>
    <n v="11"/>
    <n v="1"/>
    <n v="8"/>
    <n v="7"/>
    <n v="0"/>
    <x v="0"/>
    <n v="0"/>
    <n v="0"/>
    <n v="0"/>
    <n v="0"/>
    <n v="0"/>
    <n v="66"/>
    <s v="66+"/>
    <n v="2582"/>
    <n v="0"/>
    <n v="1"/>
    <n v="0"/>
    <n v="0"/>
    <n v="0"/>
    <n v="0"/>
    <n v="1"/>
    <n v="0"/>
    <n v="0"/>
    <n v="559"/>
    <d v="2015-09-20T00:00:00"/>
    <n v="9"/>
    <s v="September"/>
    <n v="1"/>
    <s v="887,59111,High income,147,Low spender,0.00248684677978718,0,0,90,524,0,134,28,28,155,1,11,1,8,7,0,0,0,0,0,0,0,66,66+,2582,0,1,0,0,0,0,1,0,0,559"/>
    <m/>
    <m/>
    <m/>
    <m/>
  </r>
  <r>
    <n v="1053"/>
    <n v="60585"/>
    <s v="High income"/>
    <n v="360"/>
    <s v="Low spender"/>
    <n v="5.9420648675414705E-3"/>
    <n v="1"/>
    <n v="1"/>
    <n v="17"/>
    <n v="267"/>
    <n v="42"/>
    <n v="309"/>
    <n v="55"/>
    <n v="42"/>
    <n v="21"/>
    <n v="10"/>
    <n v="7"/>
    <n v="4"/>
    <n v="9"/>
    <n v="5"/>
    <n v="0"/>
    <x v="0"/>
    <n v="0"/>
    <n v="0"/>
    <n v="0"/>
    <n v="0"/>
    <n v="1"/>
    <n v="49"/>
    <s v="36-50"/>
    <n v="2529"/>
    <n v="0"/>
    <n v="1"/>
    <n v="0"/>
    <n v="0"/>
    <n v="0"/>
    <n v="0"/>
    <n v="0"/>
    <n v="0"/>
    <n v="1"/>
    <n v="694"/>
    <d v="2015-11-12T00:00:00"/>
    <n v="11"/>
    <s v="November"/>
    <n v="1"/>
    <s v="1053,60585,High income,360,Low spender,0.00594206486754147,1,1,17,267,42,309,55,42,21,10,7,4,9,5,0,0,0,0,0,0,1,49,36-50,2529,0,1,0,0,0,0,0,0,1,694"/>
    <m/>
    <m/>
    <m/>
    <m/>
  </r>
  <r>
    <n v="662"/>
    <n v="61823"/>
    <s v="High income"/>
    <n v="123"/>
    <s v="Low spender"/>
    <n v="1.989550814421817E-3"/>
    <n v="0"/>
    <n v="1"/>
    <n v="26"/>
    <n v="523"/>
    <n v="7"/>
    <n v="134"/>
    <n v="37"/>
    <n v="14"/>
    <n v="169"/>
    <n v="4"/>
    <n v="8"/>
    <n v="2"/>
    <n v="10"/>
    <n v="7"/>
    <n v="0"/>
    <x v="0"/>
    <n v="0"/>
    <n v="0"/>
    <n v="0"/>
    <n v="0"/>
    <n v="0"/>
    <n v="68"/>
    <s v="66+"/>
    <n v="2655"/>
    <n v="0"/>
    <n v="0"/>
    <n v="1"/>
    <n v="0"/>
    <n v="0"/>
    <n v="0"/>
    <n v="1"/>
    <n v="0"/>
    <n v="0"/>
    <n v="546"/>
    <d v="2015-07-09T00:00:00"/>
    <n v="7"/>
    <s v="July"/>
    <n v="1"/>
    <s v="662,61823,High income,123,Low spender,0.00198955081442182,0,1,26,523,7,134,37,14,169,4,8,2,10,7,0,0,0,0,0,0,0,68,66+,2655,0,0,1,0,0,0,1,0,0,546"/>
    <m/>
    <m/>
    <m/>
    <m/>
  </r>
  <r>
    <n v="309"/>
    <n v="80910"/>
    <s v="High income"/>
    <n v="220"/>
    <s v="Low spender"/>
    <n v="2.7190705722407614E-3"/>
    <n v="0"/>
    <n v="0"/>
    <n v="71"/>
    <n v="160"/>
    <n v="80"/>
    <n v="369"/>
    <n v="67"/>
    <n v="39"/>
    <n v="41"/>
    <n v="1"/>
    <n v="3"/>
    <n v="3"/>
    <n v="8"/>
    <n v="1"/>
    <n v="0"/>
    <x v="0"/>
    <n v="0"/>
    <n v="0"/>
    <n v="0"/>
    <n v="0"/>
    <n v="0"/>
    <n v="34"/>
    <s v="24-35"/>
    <n v="2765"/>
    <n v="0"/>
    <n v="0"/>
    <n v="1"/>
    <n v="0"/>
    <n v="0"/>
    <n v="1"/>
    <n v="0"/>
    <n v="0"/>
    <n v="0"/>
    <n v="674"/>
    <d v="2015-03-21T00:00:00"/>
    <n v="3"/>
    <s v="March"/>
    <n v="1"/>
    <s v="309,80910,High income,220,Low spender,0.00271907057224076,0,0,71,160,80,369,67,39,41,1,3,3,8,1,0,0,0,0,0,0,0,34,24-35,2765,0,0,1,0,0,1,0,0,0,674"/>
    <m/>
    <m/>
    <m/>
    <m/>
  </r>
  <r>
    <n v="1622"/>
    <n v="67272"/>
    <s v="High income"/>
    <n v="118"/>
    <s v="Low spender"/>
    <n v="1.7540730170055893E-3"/>
    <n v="0"/>
    <n v="1"/>
    <n v="12"/>
    <n v="357"/>
    <n v="35"/>
    <n v="271"/>
    <n v="28"/>
    <n v="28"/>
    <n v="14"/>
    <n v="3"/>
    <n v="6"/>
    <n v="2"/>
    <n v="12"/>
    <n v="5"/>
    <n v="0"/>
    <x v="0"/>
    <n v="0"/>
    <n v="0"/>
    <n v="0"/>
    <n v="0"/>
    <n v="0"/>
    <n v="54"/>
    <s v="50-65"/>
    <n v="2349"/>
    <n v="1"/>
    <n v="0"/>
    <n v="0"/>
    <n v="0"/>
    <n v="0"/>
    <n v="0"/>
    <n v="1"/>
    <n v="0"/>
    <n v="0"/>
    <n v="705"/>
    <d v="2016-05-10T00:00:00"/>
    <n v="5"/>
    <s v="May"/>
    <n v="1"/>
    <s v="1622,67272,High income,118,Low spender,0.00175407301700559,0,1,12,357,35,271,28,28,14,3,6,2,12,5,0,0,0,0,0,0,0,54,50-65,2349,1,0,0,0,0,0,1,0,0,705"/>
    <m/>
    <m/>
    <m/>
    <m/>
  </r>
  <r>
    <n v="1200"/>
    <n v="63967"/>
    <s v="High income"/>
    <n v="21"/>
    <s v="Low spender"/>
    <n v="3.2829427673644222E-4"/>
    <n v="0"/>
    <n v="1"/>
    <n v="57"/>
    <n v="387"/>
    <n v="84"/>
    <n v="141"/>
    <n v="73"/>
    <n v="35"/>
    <n v="162"/>
    <n v="3"/>
    <n v="4"/>
    <n v="4"/>
    <n v="12"/>
    <n v="2"/>
    <n v="0"/>
    <x v="0"/>
    <n v="0"/>
    <n v="0"/>
    <n v="0"/>
    <n v="0"/>
    <n v="0"/>
    <n v="52"/>
    <s v="50-65"/>
    <n v="2483"/>
    <n v="0"/>
    <n v="1"/>
    <n v="0"/>
    <n v="0"/>
    <n v="0"/>
    <n v="0"/>
    <n v="1"/>
    <n v="0"/>
    <n v="0"/>
    <n v="558"/>
    <d v="2015-12-28T00:00:00"/>
    <n v="12"/>
    <s v="December"/>
    <n v="1"/>
    <s v="1200,63967,High income,21,Low spender,0.000328294276736442,0,1,57,387,84,141,73,35,162,3,4,4,12,2,0,0,0,0,0,0,0,52,50-65,2483,0,1,0,0,0,0,1,0,0,558"/>
    <m/>
    <m/>
    <m/>
    <m/>
  </r>
  <r>
    <n v="110"/>
    <n v="62807"/>
    <s v="High income"/>
    <n v="58"/>
    <s v="Low spender"/>
    <n v="9.2346394510166069E-4"/>
    <n v="0"/>
    <n v="1"/>
    <n v="83"/>
    <n v="526"/>
    <n v="28"/>
    <n v="135"/>
    <n v="10"/>
    <n v="21"/>
    <n v="99"/>
    <n v="3"/>
    <n v="5"/>
    <n v="3"/>
    <n v="12"/>
    <n v="5"/>
    <n v="0"/>
    <x v="0"/>
    <n v="0"/>
    <n v="0"/>
    <n v="0"/>
    <n v="0"/>
    <n v="0"/>
    <n v="60"/>
    <s v="50-65"/>
    <n v="2826"/>
    <n v="0"/>
    <n v="0"/>
    <n v="0"/>
    <n v="1"/>
    <n v="0"/>
    <n v="0"/>
    <n v="1"/>
    <n v="0"/>
    <n v="0"/>
    <n v="621"/>
    <d v="2015-01-19T00:00:00"/>
    <n v="1"/>
    <s v="January"/>
    <n v="1"/>
    <s v="110,62807,High income,58,Low spender,0.000923463945101661,0,1,83,526,28,135,10,21,99,3,5,3,12,5,0,0,0,0,0,0,0,60,50-65,2826,0,0,0,1,0,0,1,0,0,621"/>
    <m/>
    <m/>
    <m/>
    <m/>
  </r>
  <r>
    <n v="1354"/>
    <n v="58582"/>
    <s v="High income"/>
    <n v="121"/>
    <s v="Low spender"/>
    <n v="2.0654808644293469E-3"/>
    <n v="0"/>
    <n v="1"/>
    <n v="15"/>
    <n v="402"/>
    <n v="35"/>
    <n v="106"/>
    <n v="101"/>
    <n v="77"/>
    <n v="42"/>
    <n v="2"/>
    <n v="9"/>
    <n v="2"/>
    <n v="9"/>
    <n v="5"/>
    <n v="0"/>
    <x v="0"/>
    <n v="0"/>
    <n v="1"/>
    <n v="0"/>
    <n v="0"/>
    <n v="0"/>
    <n v="38"/>
    <s v="36-50"/>
    <n v="2433"/>
    <n v="0"/>
    <n v="0"/>
    <n v="0"/>
    <n v="1"/>
    <n v="0"/>
    <n v="1"/>
    <n v="0"/>
    <n v="0"/>
    <n v="0"/>
    <n v="679"/>
    <d v="2016-02-16T00:00:00"/>
    <n v="2"/>
    <s v="February"/>
    <n v="1"/>
    <s v="1354,58582,High income,121,Low spender,0.00206548086442935,0,1,15,402,35,106,101,77,42,2,9,2,9,5,0,0,0,1,0,0,0,38,36-50,2433,0,0,0,1,0,1,0,0,0,679"/>
    <m/>
    <m/>
    <m/>
    <m/>
  </r>
  <r>
    <n v="709"/>
    <n v="49505"/>
    <s v="Low income"/>
    <n v="730"/>
    <s v="High spender"/>
    <n v="1.4745985254014746E-2"/>
    <n v="1"/>
    <n v="1"/>
    <n v="4"/>
    <n v="604"/>
    <n v="0"/>
    <n v="100"/>
    <n v="19"/>
    <n v="0"/>
    <n v="28"/>
    <n v="9"/>
    <n v="10"/>
    <n v="2"/>
    <n v="8"/>
    <n v="8"/>
    <n v="0"/>
    <x v="0"/>
    <n v="0"/>
    <n v="0"/>
    <n v="0"/>
    <n v="0"/>
    <n v="0"/>
    <n v="49"/>
    <s v="36-50"/>
    <n v="2640"/>
    <n v="0"/>
    <n v="1"/>
    <n v="0"/>
    <n v="0"/>
    <n v="0"/>
    <n v="0"/>
    <n v="0"/>
    <n v="1"/>
    <n v="0"/>
    <n v="695"/>
    <d v="2015-07-24T00:00:00"/>
    <n v="7"/>
    <s v="July"/>
    <n v="1"/>
    <s v="709,49505,Low income,730,High spender,0.0147459852540147,1,1,4,604,0,100,19,0,28,9,10,2,8,8,0,0,0,0,0,0,0,49,36-50,2640,0,1,0,0,0,0,0,1,0,695"/>
    <m/>
    <m/>
    <m/>
    <m/>
  </r>
  <r>
    <n v="1863"/>
    <n v="58482"/>
    <s v="High income"/>
    <n v="181"/>
    <s v="Low spender"/>
    <n v="3.0949693922916453E-3"/>
    <n v="0"/>
    <n v="1"/>
    <n v="59"/>
    <n v="576"/>
    <n v="7"/>
    <n v="115"/>
    <n v="19"/>
    <n v="7"/>
    <n v="7"/>
    <n v="2"/>
    <n v="7"/>
    <n v="4"/>
    <n v="9"/>
    <n v="6"/>
    <n v="0"/>
    <x v="0"/>
    <n v="0"/>
    <n v="1"/>
    <n v="0"/>
    <n v="0"/>
    <n v="0"/>
    <n v="65"/>
    <s v="50-65"/>
    <n v="2268"/>
    <n v="0"/>
    <n v="1"/>
    <n v="0"/>
    <n v="0"/>
    <n v="0"/>
    <n v="0"/>
    <n v="0"/>
    <n v="0"/>
    <n v="1"/>
    <n v="717"/>
    <d v="2016-07-30T00:00:00"/>
    <n v="7"/>
    <s v="July"/>
    <n v="1"/>
    <s v="1863,58482,High income,181,Low spender,0.00309496939229165,0,1,59,576,7,115,19,7,7,2,7,4,9,6,0,0,0,1,0,0,0,65,50-65,2268,0,1,0,0,0,0,0,0,1,717"/>
    <m/>
    <m/>
    <m/>
    <m/>
  </r>
  <r>
    <n v="1699"/>
    <n v="70932"/>
    <s v="High income"/>
    <n v="403"/>
    <s v="Low spender"/>
    <n v="5.6814977725145209E-3"/>
    <n v="0"/>
    <n v="1"/>
    <n v="57"/>
    <n v="200"/>
    <n v="193"/>
    <n v="100"/>
    <n v="46"/>
    <n v="185"/>
    <n v="185"/>
    <n v="2"/>
    <n v="6"/>
    <n v="2"/>
    <n v="12"/>
    <n v="3"/>
    <n v="0"/>
    <x v="0"/>
    <n v="0"/>
    <n v="0"/>
    <n v="0"/>
    <n v="0"/>
    <n v="0"/>
    <n v="48"/>
    <s v="36-50"/>
    <n v="2320"/>
    <n v="0"/>
    <n v="1"/>
    <n v="0"/>
    <n v="0"/>
    <n v="0"/>
    <n v="1"/>
    <n v="0"/>
    <n v="0"/>
    <n v="0"/>
    <n v="539"/>
    <d v="2016-06-08T00:00:00"/>
    <n v="6"/>
    <s v="June"/>
    <n v="1"/>
    <s v="1699,70932,High income,403,Low spender,0.00568149777251452,0,1,57,200,193,100,46,185,185,2,6,2,12,3,0,0,0,0,0,0,0,48,36-50,2320,0,1,0,0,0,1,0,0,0,539"/>
    <m/>
    <m/>
    <m/>
    <m/>
  </r>
  <r>
    <n v="1052"/>
    <n v="57811"/>
    <s v="High income"/>
    <n v="216"/>
    <s v="Low spender"/>
    <n v="3.736313158395461E-3"/>
    <n v="0"/>
    <n v="1"/>
    <n v="49"/>
    <n v="545"/>
    <n v="7"/>
    <n v="114"/>
    <n v="37"/>
    <n v="21"/>
    <n v="78"/>
    <n v="5"/>
    <n v="7"/>
    <n v="2"/>
    <n v="11"/>
    <n v="5"/>
    <n v="0"/>
    <x v="0"/>
    <n v="0"/>
    <n v="1"/>
    <n v="0"/>
    <n v="0"/>
    <n v="0"/>
    <n v="54"/>
    <s v="50-65"/>
    <n v="2529"/>
    <n v="0"/>
    <n v="0"/>
    <n v="0"/>
    <n v="1"/>
    <n v="0"/>
    <n v="0"/>
    <n v="1"/>
    <n v="0"/>
    <n v="0"/>
    <n v="646"/>
    <d v="2015-11-12T00:00:00"/>
    <n v="11"/>
    <s v="November"/>
    <n v="1"/>
    <s v="1052,57811,High income,216,Low spender,0.00373631315839546,0,1,49,545,7,114,37,21,78,5,7,2,11,5,0,0,0,1,0,0,0,54,50-65,2529,0,0,0,1,0,0,1,0,0,646"/>
    <m/>
    <m/>
    <m/>
    <m/>
  </r>
  <r>
    <n v="514"/>
    <n v="50898"/>
    <s v="Low income"/>
    <n v="928"/>
    <s v="High spender"/>
    <n v="1.8232543518409368E-2"/>
    <n v="1"/>
    <n v="1"/>
    <n v="88"/>
    <n v="285"/>
    <n v="28"/>
    <n v="242"/>
    <n v="55"/>
    <n v="114"/>
    <n v="135"/>
    <n v="13"/>
    <n v="6"/>
    <n v="2"/>
    <n v="12"/>
    <n v="5"/>
    <n v="0"/>
    <x v="0"/>
    <n v="0"/>
    <n v="0"/>
    <n v="0"/>
    <n v="0"/>
    <n v="0"/>
    <n v="64"/>
    <s v="50-65"/>
    <n v="2696"/>
    <n v="0"/>
    <n v="0"/>
    <n v="0"/>
    <n v="1"/>
    <n v="0"/>
    <n v="0"/>
    <n v="0"/>
    <n v="1"/>
    <n v="0"/>
    <n v="589"/>
    <d v="2015-05-29T00:00:00"/>
    <n v="5"/>
    <s v="May"/>
    <n v="1"/>
    <s v="514,50898,Low income,928,High spender,0.0182325435184094,1,1,88,285,28,242,55,114,135,13,6,2,12,5,0,0,0,0,0,0,0,64,50-65,2696,0,0,0,1,0,0,0,1,0,589"/>
    <m/>
    <m/>
    <m/>
    <m/>
  </r>
  <r>
    <n v="1553"/>
    <n v="67225"/>
    <s v="High income"/>
    <n v="37"/>
    <s v="Low spender"/>
    <n v="5.5039047973224242E-4"/>
    <n v="0"/>
    <n v="1"/>
    <n v="4"/>
    <n v="315"/>
    <n v="35"/>
    <n v="322"/>
    <n v="46"/>
    <n v="7"/>
    <n v="143"/>
    <n v="3"/>
    <n v="7"/>
    <n v="2"/>
    <n v="11"/>
    <n v="5"/>
    <n v="0"/>
    <x v="0"/>
    <n v="0"/>
    <n v="0"/>
    <n v="0"/>
    <n v="0"/>
    <n v="0"/>
    <n v="65"/>
    <s v="50-65"/>
    <n v="2374"/>
    <n v="0"/>
    <n v="1"/>
    <n v="0"/>
    <n v="0"/>
    <n v="0"/>
    <n v="0"/>
    <n v="1"/>
    <n v="0"/>
    <n v="0"/>
    <n v="582"/>
    <d v="2016-04-15T00:00:00"/>
    <n v="4"/>
    <s v="April"/>
    <n v="1"/>
    <s v="1553,67225,High income,37,Low spender,0.000550390479732242,0,1,4,315,35,322,46,7,143,3,7,2,11,5,0,0,0,0,0,0,0,65,50-65,2374,0,1,0,0,0,0,1,0,0,582"/>
    <m/>
    <m/>
    <m/>
    <m/>
  </r>
  <r>
    <n v="803"/>
    <n v="65275"/>
    <s v="High income"/>
    <n v="120"/>
    <s v="Low spender"/>
    <n v="1.8383761011106857E-3"/>
    <n v="0"/>
    <n v="0"/>
    <n v="9"/>
    <n v="388"/>
    <n v="14"/>
    <n v="218"/>
    <n v="91"/>
    <n v="14"/>
    <n v="21"/>
    <n v="1"/>
    <n v="4"/>
    <n v="3"/>
    <n v="13"/>
    <n v="2"/>
    <n v="0"/>
    <x v="0"/>
    <n v="0"/>
    <n v="0"/>
    <n v="0"/>
    <n v="0"/>
    <n v="0"/>
    <n v="76"/>
    <s v="66+"/>
    <n v="2611"/>
    <n v="0"/>
    <n v="1"/>
    <n v="0"/>
    <n v="0"/>
    <n v="0"/>
    <n v="0"/>
    <n v="1"/>
    <n v="0"/>
    <n v="0"/>
    <n v="704"/>
    <d v="2015-08-22T00:00:00"/>
    <n v="8"/>
    <s v="August"/>
    <n v="1"/>
    <s v="803,65275,High income,120,Low spender,0.00183837610111069,0,0,9,388,14,218,91,14,21,1,4,3,13,2,0,0,0,0,0,0,0,76,66+,2611,0,1,0,0,0,0,1,0,0,704"/>
    <m/>
    <m/>
    <m/>
    <m/>
  </r>
  <r>
    <n v="692"/>
    <n v="86580"/>
    <s v="High income"/>
    <n v="39"/>
    <s v="Low spender"/>
    <n v="4.5045045045045046E-4"/>
    <n v="0"/>
    <n v="0"/>
    <n v="72"/>
    <n v="532"/>
    <n v="21"/>
    <n v="127"/>
    <n v="26"/>
    <n v="20"/>
    <n v="20"/>
    <n v="0"/>
    <n v="4"/>
    <n v="2"/>
    <n v="5"/>
    <n v="1"/>
    <n v="0"/>
    <x v="0"/>
    <n v="0"/>
    <n v="0"/>
    <n v="1"/>
    <n v="0"/>
    <n v="0"/>
    <n v="37"/>
    <s v="36-50"/>
    <n v="2646"/>
    <n v="0"/>
    <n v="1"/>
    <n v="0"/>
    <n v="0"/>
    <n v="0"/>
    <n v="0"/>
    <n v="0"/>
    <n v="0"/>
    <n v="1"/>
    <n v="706"/>
    <d v="2015-07-18T00:00:00"/>
    <n v="7"/>
    <s v="July"/>
    <n v="1"/>
    <s v="692,86580,High income,39,Low spender,0.00045045045045045,0,0,72,532,21,127,26,20,20,0,4,2,5,1,0,0,0,0,1,0,0,37,36-50,2646,0,1,0,0,0,0,0,0,1,706"/>
    <m/>
    <m/>
    <m/>
    <m/>
  </r>
  <r>
    <n v="2164"/>
    <n v="58684"/>
    <s v="High income"/>
    <n v="1114"/>
    <s v="High spender"/>
    <n v="1.8983027741803559E-2"/>
    <n v="0"/>
    <n v="0"/>
    <n v="71"/>
    <n v="479"/>
    <n v="35"/>
    <n v="179"/>
    <n v="28"/>
    <n v="7"/>
    <n v="85"/>
    <n v="1"/>
    <n v="5"/>
    <n v="3"/>
    <n v="12"/>
    <n v="2"/>
    <n v="0"/>
    <x v="0"/>
    <n v="0"/>
    <n v="1"/>
    <n v="0"/>
    <n v="0"/>
    <n v="0"/>
    <n v="39"/>
    <s v="36-50"/>
    <n v="2172"/>
    <n v="0"/>
    <n v="0"/>
    <n v="1"/>
    <n v="0"/>
    <n v="0"/>
    <n v="0"/>
    <n v="1"/>
    <n v="0"/>
    <n v="0"/>
    <n v="643"/>
    <d v="2016-11-03T00:00:00"/>
    <n v="11"/>
    <s v="November"/>
    <n v="1"/>
    <s v="2164,58684,High income,1114,High spender,0.0189830277418036,0,0,71,479,35,179,28,7,85,1,5,3,12,2,0,0,0,1,0,0,0,39,36-50,2172,0,0,1,0,0,0,1,0,0,643"/>
    <m/>
    <m/>
    <m/>
    <m/>
  </r>
  <r>
    <n v="240"/>
    <n v="83151"/>
    <s v="High income"/>
    <n v="908"/>
    <s v="High spender"/>
    <n v="1.0919892725282919E-2"/>
    <n v="0"/>
    <n v="0"/>
    <n v="93"/>
    <n v="407"/>
    <n v="28"/>
    <n v="100"/>
    <n v="120"/>
    <n v="74"/>
    <n v="18"/>
    <n v="1"/>
    <n v="5"/>
    <n v="9"/>
    <n v="4"/>
    <n v="3"/>
    <n v="0"/>
    <x v="0"/>
    <n v="0"/>
    <n v="0"/>
    <n v="0"/>
    <n v="0"/>
    <n v="0"/>
    <n v="60"/>
    <s v="50-65"/>
    <n v="2786"/>
    <n v="0"/>
    <n v="0"/>
    <n v="0"/>
    <n v="1"/>
    <n v="0"/>
    <n v="0"/>
    <n v="0"/>
    <n v="1"/>
    <n v="0"/>
    <n v="711"/>
    <d v="2015-02-28T00:00:00"/>
    <n v="2"/>
    <s v="February"/>
    <n v="1"/>
    <s v="240,83151,High income,908,High spender,0.0109198927252829,0,0,93,407,28,100,120,74,18,1,5,9,4,3,0,0,0,0,0,0,0,60,50-65,2786,0,0,0,1,0,0,0,1,0,711"/>
    <m/>
    <m/>
    <m/>
    <m/>
  </r>
  <r>
    <n v="1446"/>
    <n v="64474"/>
    <s v="High income"/>
    <n v="66"/>
    <s v="Low spender"/>
    <n v="1.0236684555014425E-3"/>
    <n v="0"/>
    <n v="1"/>
    <n v="59"/>
    <n v="381"/>
    <n v="35"/>
    <n v="172"/>
    <n v="56"/>
    <n v="86"/>
    <n v="93"/>
    <n v="2"/>
    <n v="8"/>
    <n v="2"/>
    <n v="10"/>
    <n v="5"/>
    <n v="0"/>
    <x v="0"/>
    <n v="0"/>
    <n v="0"/>
    <n v="0"/>
    <n v="0"/>
    <n v="0"/>
    <n v="48"/>
    <s v="36-50"/>
    <n v="2409"/>
    <n v="0"/>
    <n v="0"/>
    <n v="0"/>
    <n v="1"/>
    <n v="0"/>
    <n v="0"/>
    <n v="1"/>
    <n v="0"/>
    <n v="0"/>
    <n v="637"/>
    <d v="2016-03-11T00:00:00"/>
    <n v="3"/>
    <s v="March"/>
    <n v="1"/>
    <s v="1446,64474,High income,66,Low spender,0.00102366845550144,0,1,59,381,35,172,56,86,93,2,8,2,10,5,0,0,0,0,0,0,0,48,36-50,2409,0,0,0,1,0,0,1,0,0,637"/>
    <m/>
    <m/>
    <m/>
    <m/>
  </r>
  <r>
    <n v="2202"/>
    <n v="70421"/>
    <s v="High income"/>
    <n v="258"/>
    <s v="Low spender"/>
    <n v="3.6636798682211274E-3"/>
    <n v="0"/>
    <n v="1"/>
    <n v="98"/>
    <n v="479"/>
    <n v="28"/>
    <n v="136"/>
    <n v="75"/>
    <n v="14"/>
    <n v="35"/>
    <n v="3"/>
    <n v="10"/>
    <n v="3"/>
    <n v="7"/>
    <n v="6"/>
    <n v="0"/>
    <x v="0"/>
    <n v="0"/>
    <n v="0"/>
    <n v="0"/>
    <n v="0"/>
    <n v="0"/>
    <n v="66"/>
    <s v="66+"/>
    <n v="2160"/>
    <n v="0"/>
    <n v="1"/>
    <n v="0"/>
    <n v="0"/>
    <n v="0"/>
    <n v="0"/>
    <n v="0"/>
    <n v="0"/>
    <n v="1"/>
    <n v="697"/>
    <d v="2016-11-15T00:00:00"/>
    <n v="11"/>
    <s v="November"/>
    <n v="1"/>
    <s v="2202,70421,High income,258,Low spender,0.00366367986822113,0,1,98,479,28,136,75,14,35,3,10,3,7,6,0,0,0,0,0,0,0,66,66+,2160,0,1,0,0,0,0,0,0,1,697"/>
    <m/>
    <m/>
    <m/>
    <m/>
  </r>
  <r>
    <n v="979"/>
    <n v="69901"/>
    <s v="High income"/>
    <n v="257"/>
    <s v="Low spender"/>
    <n v="3.6766283744152444E-3"/>
    <n v="0"/>
    <n v="1"/>
    <n v="95"/>
    <n v="312"/>
    <n v="21"/>
    <n v="206"/>
    <n v="102"/>
    <n v="92"/>
    <n v="149"/>
    <n v="3"/>
    <n v="7"/>
    <n v="3"/>
    <n v="10"/>
    <n v="5"/>
    <n v="0"/>
    <x v="0"/>
    <n v="0"/>
    <n v="0"/>
    <n v="0"/>
    <n v="0"/>
    <n v="0"/>
    <n v="51"/>
    <s v="50-65"/>
    <n v="2555"/>
    <n v="1"/>
    <n v="0"/>
    <n v="0"/>
    <n v="0"/>
    <n v="0"/>
    <n v="0"/>
    <n v="1"/>
    <n v="0"/>
    <n v="0"/>
    <n v="584"/>
    <d v="2015-10-17T00:00:00"/>
    <n v="10"/>
    <s v="October"/>
    <n v="1"/>
    <s v="979,69901,High income,257,Low spender,0.00367662837441524,0,1,95,312,21,206,102,92,149,3,7,3,10,5,0,0,0,0,0,0,0,51,50-65,2555,1,0,0,0,0,0,1,0,0,584"/>
    <m/>
    <m/>
    <m/>
    <m/>
  </r>
  <r>
    <n v="1234"/>
    <n v="71613"/>
    <s v="High income"/>
    <n v="15"/>
    <s v="Low spender"/>
    <n v="2.0945917640651838E-4"/>
    <n v="0"/>
    <n v="0"/>
    <n v="26"/>
    <n v="426"/>
    <n v="49"/>
    <n v="127"/>
    <n v="111"/>
    <n v="21"/>
    <n v="42"/>
    <n v="1"/>
    <n v="8"/>
    <n v="2"/>
    <n v="10"/>
    <n v="4"/>
    <n v="0"/>
    <x v="0"/>
    <n v="0"/>
    <n v="0"/>
    <n v="0"/>
    <n v="0"/>
    <n v="0"/>
    <n v="55"/>
    <s v="50-65"/>
    <n v="2471"/>
    <n v="0"/>
    <n v="0"/>
    <n v="0"/>
    <n v="1"/>
    <n v="0"/>
    <n v="0"/>
    <n v="1"/>
    <n v="0"/>
    <n v="0"/>
    <n v="692"/>
    <d v="2016-01-09T00:00:00"/>
    <n v="1"/>
    <s v="January"/>
    <n v="1"/>
    <s v="1234,71613,High income,15,Low spender,0.000209459176406518,0,0,26,426,49,127,111,21,42,1,8,2,10,4,0,0,0,0,0,0,0,55,50-65,2471,0,0,0,1,0,0,1,0,0,692"/>
    <m/>
    <m/>
    <m/>
    <m/>
  </r>
  <r>
    <n v="1797"/>
    <n v="64449"/>
    <s v="High income"/>
    <n v="989"/>
    <s v="High spender"/>
    <n v="1.5345466958370184E-2"/>
    <n v="1"/>
    <n v="0"/>
    <n v="70"/>
    <n v="218"/>
    <n v="63"/>
    <n v="282"/>
    <n v="137"/>
    <n v="35"/>
    <n v="70"/>
    <n v="4"/>
    <n v="5"/>
    <n v="3"/>
    <n v="12"/>
    <n v="4"/>
    <n v="0"/>
    <x v="0"/>
    <n v="0"/>
    <n v="0"/>
    <n v="0"/>
    <n v="0"/>
    <n v="0"/>
    <n v="31"/>
    <s v="24-35"/>
    <n v="2290"/>
    <n v="0"/>
    <n v="0"/>
    <n v="1"/>
    <n v="0"/>
    <n v="0"/>
    <n v="0"/>
    <n v="1"/>
    <n v="0"/>
    <n v="0"/>
    <n v="665"/>
    <d v="2016-07-08T00:00:00"/>
    <n v="7"/>
    <s v="July"/>
    <n v="1"/>
    <s v="1797,64449,High income,989,High spender,0.0153454669583702,1,0,70,218,63,282,137,35,70,4,5,3,12,4,0,0,0,0,0,0,0,31,24-35,2290,0,0,1,0,0,0,1,0,0,665"/>
    <m/>
    <m/>
    <m/>
    <m/>
  </r>
  <r>
    <n v="1388"/>
    <n v="70566"/>
    <s v="High income"/>
    <n v="14"/>
    <s v="Low spender"/>
    <n v="1.9839582801915937E-4"/>
    <n v="0"/>
    <n v="1"/>
    <n v="4"/>
    <n v="381"/>
    <n v="28"/>
    <n v="215"/>
    <n v="84"/>
    <n v="28"/>
    <n v="21"/>
    <n v="2"/>
    <n v="6"/>
    <n v="5"/>
    <n v="9"/>
    <n v="3"/>
    <n v="0"/>
    <x v="0"/>
    <n v="0"/>
    <n v="0"/>
    <n v="0"/>
    <n v="0"/>
    <n v="0"/>
    <n v="52"/>
    <s v="50-65"/>
    <n v="2425"/>
    <n v="0"/>
    <n v="0"/>
    <n v="1"/>
    <n v="0"/>
    <n v="0"/>
    <n v="0"/>
    <n v="1"/>
    <n v="0"/>
    <n v="0"/>
    <n v="715"/>
    <d v="2016-02-24T00:00:00"/>
    <n v="2"/>
    <s v="February"/>
    <n v="1"/>
    <s v="1388,70566,High income,14,Low spender,0.000198395828019159,0,1,4,381,28,215,84,28,21,2,6,5,9,3,0,0,0,0,0,0,0,52,50-65,2425,0,0,1,0,0,0,1,0,0,715"/>
    <m/>
    <m/>
    <m/>
    <m/>
  </r>
  <r>
    <n v="2106"/>
    <n v="96547"/>
    <s v="High income"/>
    <n v="2068"/>
    <s v="High spender"/>
    <n v="2.1419619459952147E-2"/>
    <n v="0"/>
    <n v="0"/>
    <n v="4"/>
    <n v="448"/>
    <n v="21"/>
    <n v="125"/>
    <n v="52"/>
    <n v="101"/>
    <n v="62"/>
    <n v="0"/>
    <n v="7"/>
    <n v="6"/>
    <n v="8"/>
    <n v="2"/>
    <n v="1"/>
    <x v="0"/>
    <n v="1"/>
    <n v="0"/>
    <n v="1"/>
    <n v="0"/>
    <n v="1"/>
    <n v="40"/>
    <s v="36-50"/>
    <n v="2196"/>
    <n v="0"/>
    <n v="1"/>
    <n v="0"/>
    <n v="0"/>
    <n v="0"/>
    <n v="1"/>
    <n v="0"/>
    <n v="0"/>
    <n v="0"/>
    <n v="685"/>
    <d v="2016-10-10T00:00:00"/>
    <n v="10"/>
    <s v="October"/>
    <n v="1"/>
    <s v="2106,96547,High income,2068,High spender,0.0214196194599521,0,0,4,448,21,125,52,101,62,0,7,6,8,2,1,0,1,0,1,0,1,40,36-50,2196,0,1,0,0,0,1,0,0,0,685"/>
    <m/>
    <m/>
    <m/>
    <m/>
  </r>
  <r>
    <n v="588"/>
    <n v="77297"/>
    <s v="High income"/>
    <n v="35"/>
    <s v="Low spender"/>
    <n v="4.5279894433160409E-4"/>
    <n v="0"/>
    <n v="0"/>
    <n v="84"/>
    <n v="408"/>
    <n v="61"/>
    <n v="109"/>
    <n v="48"/>
    <n v="122"/>
    <n v="41"/>
    <n v="1"/>
    <n v="5"/>
    <n v="7"/>
    <n v="9"/>
    <n v="4"/>
    <n v="1"/>
    <x v="0"/>
    <n v="0"/>
    <n v="0"/>
    <n v="0"/>
    <n v="0"/>
    <n v="0"/>
    <n v="63"/>
    <s v="50-65"/>
    <n v="2678"/>
    <n v="1"/>
    <n v="0"/>
    <n v="0"/>
    <n v="0"/>
    <n v="0"/>
    <n v="1"/>
    <n v="0"/>
    <n v="0"/>
    <n v="0"/>
    <n v="707"/>
    <d v="2015-06-16T00:00:00"/>
    <n v="6"/>
    <s v="June"/>
    <n v="1"/>
    <s v="588,77297,High income,35,Low spender,0.000452798944331604,0,0,84,408,61,109,48,122,41,1,5,7,9,4,1,0,0,0,0,0,0,63,50-65,2678,1,0,0,0,0,1,0,0,0,707"/>
    <m/>
    <m/>
    <m/>
    <m/>
  </r>
  <r>
    <n v="1615"/>
    <n v="67087"/>
    <s v="High income"/>
    <n v="1387"/>
    <s v="High spender"/>
    <n v="2.0674646354733407E-2"/>
    <n v="0"/>
    <n v="1"/>
    <n v="40"/>
    <n v="329"/>
    <n v="35"/>
    <n v="222"/>
    <n v="130"/>
    <n v="35"/>
    <n v="43"/>
    <n v="2"/>
    <n v="7"/>
    <n v="5"/>
    <n v="8"/>
    <n v="4"/>
    <n v="0"/>
    <x v="0"/>
    <n v="0"/>
    <n v="0"/>
    <n v="0"/>
    <n v="0"/>
    <n v="0"/>
    <n v="67"/>
    <s v="66+"/>
    <n v="2353"/>
    <n v="0"/>
    <n v="1"/>
    <n v="0"/>
    <n v="0"/>
    <n v="0"/>
    <n v="0"/>
    <n v="0"/>
    <n v="1"/>
    <n v="0"/>
    <n v="708"/>
    <d v="2016-05-06T00:00:00"/>
    <n v="5"/>
    <s v="May"/>
    <n v="1"/>
    <s v="1615,67087,High income,1387,High spender,0.0206746463547334,0,1,40,329,35,222,130,35,43,2,7,5,8,4,0,0,0,0,0,0,0,67,66+,2353,0,1,0,0,0,0,0,1,0,708"/>
    <m/>
    <m/>
    <m/>
    <m/>
  </r>
  <r>
    <n v="2171"/>
    <n v="79865"/>
    <s v="High income"/>
    <n v="120"/>
    <s v="Low spender"/>
    <n v="1.5025355287046891E-3"/>
    <n v="0"/>
    <n v="1"/>
    <n v="12"/>
    <n v="71"/>
    <n v="99"/>
    <n v="278"/>
    <n v="185"/>
    <n v="121"/>
    <n v="38"/>
    <n v="1"/>
    <n v="5"/>
    <n v="10"/>
    <n v="5"/>
    <n v="1"/>
    <n v="0"/>
    <x v="0"/>
    <n v="0"/>
    <n v="0"/>
    <n v="0"/>
    <n v="0"/>
    <n v="0"/>
    <n v="66"/>
    <s v="66+"/>
    <n v="2170"/>
    <n v="1"/>
    <n v="0"/>
    <n v="0"/>
    <n v="0"/>
    <n v="0"/>
    <n v="0"/>
    <n v="1"/>
    <n v="0"/>
    <n v="0"/>
    <n v="716"/>
    <d v="2016-11-05T00:00:00"/>
    <n v="11"/>
    <s v="November"/>
    <n v="1"/>
    <s v="2171,79865,High income,120,Low spender,0.00150253552870469,0,1,12,71,99,278,185,121,38,1,5,10,5,1,0,0,0,0,0,0,0,66,66+,2170,1,0,0,0,0,0,1,0,0,716"/>
    <m/>
    <m/>
    <m/>
    <m/>
  </r>
  <r>
    <n v="1564"/>
    <n v="78497"/>
    <s v="High income"/>
    <n v="181"/>
    <s v="Low spender"/>
    <n v="2.3058206046090934E-3"/>
    <n v="0"/>
    <n v="0"/>
    <n v="44"/>
    <n v="207"/>
    <n v="26"/>
    <n v="447"/>
    <n v="75"/>
    <n v="0"/>
    <n v="223"/>
    <n v="1"/>
    <n v="5"/>
    <n v="7"/>
    <n v="12"/>
    <n v="2"/>
    <n v="1"/>
    <x v="0"/>
    <n v="0"/>
    <n v="0"/>
    <n v="0"/>
    <n v="0"/>
    <n v="0"/>
    <n v="69"/>
    <s v="66+"/>
    <n v="2369"/>
    <n v="0"/>
    <n v="1"/>
    <n v="0"/>
    <n v="0"/>
    <n v="0"/>
    <n v="1"/>
    <n v="0"/>
    <n v="0"/>
    <n v="0"/>
    <n v="532"/>
    <d v="2016-04-20T00:00:00"/>
    <n v="4"/>
    <s v="April"/>
    <n v="1"/>
    <s v="1564,78497,High income,181,Low spender,0.00230582060460909,0,0,44,207,26,447,75,0,223,1,5,7,12,2,1,0,0,0,0,0,0,69,66+,2369,0,1,0,0,0,1,0,0,0,532"/>
    <m/>
    <m/>
    <m/>
    <m/>
  </r>
  <r>
    <n v="1538"/>
    <n v="66375"/>
    <s v="High income"/>
    <n v="41"/>
    <s v="Low spender"/>
    <n v="6.1770244821092283E-4"/>
    <n v="0"/>
    <n v="1"/>
    <n v="96"/>
    <n v="712"/>
    <n v="0"/>
    <n v="45"/>
    <n v="0"/>
    <n v="0"/>
    <n v="191"/>
    <n v="3"/>
    <n v="2"/>
    <n v="4"/>
    <n v="5"/>
    <n v="7"/>
    <n v="0"/>
    <x v="0"/>
    <n v="1"/>
    <n v="0"/>
    <n v="0"/>
    <n v="0"/>
    <n v="0"/>
    <n v="72"/>
    <s v="66+"/>
    <n v="2379"/>
    <n v="0"/>
    <n v="0"/>
    <n v="0"/>
    <n v="1"/>
    <n v="0"/>
    <n v="0"/>
    <n v="0"/>
    <n v="0"/>
    <n v="1"/>
    <n v="566"/>
    <d v="2016-04-10T00:00:00"/>
    <n v="4"/>
    <s v="April"/>
    <n v="1"/>
    <s v="1538,66375,High income,41,Low spender,0.000617702448210923,0,1,96,712,0,45,0,0,191,3,2,4,5,7,0,0,1,0,0,0,0,72,66+,2379,0,0,0,1,0,0,0,0,1,566"/>
    <m/>
    <m/>
    <m/>
    <m/>
  </r>
  <r>
    <n v="2118"/>
    <n v="69719"/>
    <s v="High income"/>
    <n v="16"/>
    <s v="Low spender"/>
    <n v="2.2949267774925055E-4"/>
    <n v="0"/>
    <n v="0"/>
    <n v="99"/>
    <n v="273"/>
    <n v="86"/>
    <n v="208"/>
    <n v="177"/>
    <n v="14"/>
    <n v="43"/>
    <n v="1"/>
    <n v="2"/>
    <n v="3"/>
    <n v="5"/>
    <n v="1"/>
    <n v="0"/>
    <x v="0"/>
    <n v="0"/>
    <n v="0"/>
    <n v="0"/>
    <n v="0"/>
    <n v="0"/>
    <n v="46"/>
    <s v="36-50"/>
    <n v="2193"/>
    <n v="0"/>
    <n v="0"/>
    <n v="1"/>
    <n v="0"/>
    <n v="0"/>
    <n v="0"/>
    <n v="1"/>
    <n v="0"/>
    <n v="0"/>
    <n v="715"/>
    <d v="2016-10-13T00:00:00"/>
    <n v="10"/>
    <s v="October"/>
    <n v="1"/>
    <s v="2118,69719,High income,16,Low spender,0.000229492677749251,0,0,99,273,86,208,177,14,43,1,2,3,5,1,0,0,0,0,0,0,0,46,36-50,2193,0,0,1,0,0,0,1,0,0,715"/>
    <m/>
    <m/>
    <m/>
    <m/>
  </r>
  <r>
    <n v="1055"/>
    <n v="71499"/>
    <s v="High income"/>
    <n v="118"/>
    <s v="Low spender"/>
    <n v="1.6503727324857691E-3"/>
    <n v="0"/>
    <n v="1"/>
    <n v="12"/>
    <n v="465"/>
    <n v="25"/>
    <n v="132"/>
    <n v="136"/>
    <n v="0"/>
    <n v="37"/>
    <n v="2"/>
    <n v="8"/>
    <n v="3"/>
    <n v="13"/>
    <n v="4"/>
    <n v="0"/>
    <x v="0"/>
    <n v="0"/>
    <n v="0"/>
    <n v="0"/>
    <n v="0"/>
    <n v="0"/>
    <n v="49"/>
    <s v="36-50"/>
    <n v="2528"/>
    <n v="0"/>
    <n v="0"/>
    <n v="0"/>
    <n v="1"/>
    <n v="0"/>
    <n v="0"/>
    <n v="0"/>
    <n v="1"/>
    <n v="0"/>
    <n v="721"/>
    <d v="2015-11-13T00:00:00"/>
    <n v="11"/>
    <s v="November"/>
    <n v="1"/>
    <s v="1055,71499,High income,118,Low spender,0.00165037273248577,0,1,12,465,25,132,136,0,37,2,8,3,13,4,0,0,0,0,0,0,0,49,36-50,2528,0,0,0,1,0,0,0,1,0,721"/>
    <m/>
    <m/>
    <m/>
    <m/>
  </r>
  <r>
    <n v="1264"/>
    <n v="62061"/>
    <s v="High income"/>
    <n v="258"/>
    <s v="Low spender"/>
    <n v="4.1572001740223328E-3"/>
    <n v="0"/>
    <n v="1"/>
    <n v="12"/>
    <n v="641"/>
    <n v="7"/>
    <n v="84"/>
    <n v="0"/>
    <n v="30"/>
    <n v="38"/>
    <n v="3"/>
    <n v="10"/>
    <n v="4"/>
    <n v="7"/>
    <n v="6"/>
    <n v="0"/>
    <x v="0"/>
    <n v="0"/>
    <n v="1"/>
    <n v="0"/>
    <n v="0"/>
    <n v="0"/>
    <n v="44"/>
    <s v="36-50"/>
    <n v="2461"/>
    <n v="0"/>
    <n v="0"/>
    <n v="0"/>
    <n v="1"/>
    <n v="0"/>
    <n v="0"/>
    <n v="1"/>
    <n v="0"/>
    <n v="0"/>
    <n v="724"/>
    <d v="2016-01-19T00:00:00"/>
    <n v="1"/>
    <s v="January"/>
    <n v="1"/>
    <s v="1264,62061,High income,258,Low spender,0.00415720017402233,0,1,12,641,7,84,0,30,38,3,10,4,7,6,0,0,0,1,0,0,0,44,36-50,2461,0,0,0,1,0,0,1,0,0,724"/>
    <m/>
    <m/>
    <m/>
    <m/>
  </r>
  <r>
    <n v="1315"/>
    <n v="66313"/>
    <s v="High income"/>
    <n v="36"/>
    <s v="Low spender"/>
    <n v="5.4287997828480084E-4"/>
    <n v="0"/>
    <n v="1"/>
    <n v="86"/>
    <n v="625"/>
    <n v="7"/>
    <n v="99"/>
    <n v="10"/>
    <n v="22"/>
    <n v="7"/>
    <n v="2"/>
    <n v="6"/>
    <n v="3"/>
    <n v="12"/>
    <n v="4"/>
    <n v="0"/>
    <x v="0"/>
    <n v="0"/>
    <n v="0"/>
    <n v="0"/>
    <n v="0"/>
    <n v="0"/>
    <n v="57"/>
    <s v="50-65"/>
    <n v="2445"/>
    <n v="0"/>
    <n v="0"/>
    <n v="0"/>
    <n v="1"/>
    <n v="0"/>
    <n v="0"/>
    <n v="0"/>
    <n v="0"/>
    <n v="1"/>
    <n v="756"/>
    <d v="2016-02-04T00:00:00"/>
    <n v="2"/>
    <s v="February"/>
    <n v="1"/>
    <s v="1315,66313,High income,36,Low spender,0.000542879978284801,0,1,86,625,7,99,10,22,7,2,6,3,12,4,0,0,0,0,0,0,0,57,50-65,2445,0,0,0,1,0,0,0,0,1,756"/>
    <m/>
    <m/>
    <m/>
    <m/>
  </r>
  <r>
    <n v="114"/>
    <n v="51983"/>
    <s v="High income"/>
    <n v="261"/>
    <s v="Low spender"/>
    <n v="5.0208722082219189E-3"/>
    <n v="0"/>
    <n v="1"/>
    <n v="95"/>
    <n v="631"/>
    <n v="0"/>
    <n v="115"/>
    <n v="10"/>
    <n v="7"/>
    <n v="30"/>
    <n v="3"/>
    <n v="9"/>
    <n v="2"/>
    <n v="10"/>
    <n v="7"/>
    <n v="0"/>
    <x v="0"/>
    <n v="0"/>
    <n v="0"/>
    <n v="0"/>
    <n v="0"/>
    <n v="0"/>
    <n v="56"/>
    <s v="50-65"/>
    <n v="2826"/>
    <n v="1"/>
    <n v="0"/>
    <n v="0"/>
    <n v="0"/>
    <n v="0"/>
    <n v="0"/>
    <n v="1"/>
    <n v="0"/>
    <n v="0"/>
    <n v="733"/>
    <d v="2015-01-19T00:00:00"/>
    <n v="1"/>
    <s v="January"/>
    <n v="1"/>
    <s v="114,51983,High income,261,Low spender,0.00502087220822192,0,1,95,631,0,115,10,7,30,3,9,2,10,7,0,0,0,0,0,0,0,56,50-65,2826,1,0,0,0,0,0,1,0,0,733"/>
    <m/>
    <m/>
    <m/>
    <m/>
  </r>
  <r>
    <n v="1231"/>
    <n v="63246"/>
    <s v="High income"/>
    <n v="292"/>
    <s v="Low spender"/>
    <n v="4.6168927679220819E-3"/>
    <n v="0"/>
    <n v="2"/>
    <n v="60"/>
    <n v="593"/>
    <n v="30"/>
    <n v="91"/>
    <n v="29"/>
    <n v="22"/>
    <n v="7"/>
    <n v="1"/>
    <n v="6"/>
    <n v="3"/>
    <n v="12"/>
    <n v="4"/>
    <n v="0"/>
    <x v="0"/>
    <n v="0"/>
    <n v="0"/>
    <n v="0"/>
    <n v="0"/>
    <n v="0"/>
    <n v="53"/>
    <s v="50-65"/>
    <n v="2472"/>
    <n v="0"/>
    <n v="1"/>
    <n v="0"/>
    <n v="0"/>
    <n v="0"/>
    <n v="0"/>
    <n v="0"/>
    <n v="0"/>
    <n v="1"/>
    <n v="758"/>
    <d v="2016-01-08T00:00:00"/>
    <n v="1"/>
    <s v="January"/>
    <n v="1"/>
    <s v="1231,63246,High income,292,Low spender,0.00461689276792208,0,2,60,593,30,91,29,22,7,1,6,3,12,4,0,0,0,0,0,0,0,53,50-65,2472,0,1,0,0,0,0,0,0,1,758"/>
    <m/>
    <m/>
    <m/>
    <m/>
  </r>
  <r>
    <n v="1408"/>
    <n v="61284"/>
    <s v="High income"/>
    <n v="69"/>
    <s v="Low spender"/>
    <n v="1.1259056197376151E-3"/>
    <n v="0"/>
    <n v="0"/>
    <n v="76"/>
    <n v="618"/>
    <n v="15"/>
    <n v="106"/>
    <n v="20"/>
    <n v="7"/>
    <n v="45"/>
    <n v="1"/>
    <n v="11"/>
    <n v="2"/>
    <n v="8"/>
    <n v="6"/>
    <n v="0"/>
    <x v="0"/>
    <n v="0"/>
    <n v="1"/>
    <n v="0"/>
    <n v="0"/>
    <n v="0"/>
    <n v="65"/>
    <s v="50-65"/>
    <n v="2419"/>
    <n v="0"/>
    <n v="0"/>
    <n v="1"/>
    <n v="0"/>
    <n v="0"/>
    <n v="0"/>
    <n v="0"/>
    <n v="0"/>
    <n v="1"/>
    <n v="721"/>
    <d v="2016-03-01T00:00:00"/>
    <n v="3"/>
    <s v="March"/>
    <n v="1"/>
    <s v="1408,61284,High income,69,Low spender,0.00112590561973762,0,0,76,618,15,106,20,7,45,1,11,2,8,6,0,0,0,1,0,0,0,65,50-65,2419,0,0,1,0,0,0,0,0,1,721"/>
    <m/>
    <m/>
    <m/>
    <m/>
  </r>
  <r>
    <n v="2027"/>
    <n v="75774"/>
    <s v="High income"/>
    <n v="890"/>
    <s v="High spender"/>
    <n v="1.1745453585662629E-2"/>
    <n v="1"/>
    <n v="0"/>
    <n v="27"/>
    <n v="340"/>
    <n v="21"/>
    <n v="134"/>
    <n v="258"/>
    <n v="14"/>
    <n v="56"/>
    <n v="1"/>
    <n v="7"/>
    <n v="5"/>
    <n v="8"/>
    <n v="4"/>
    <n v="0"/>
    <x v="0"/>
    <n v="0"/>
    <n v="0"/>
    <n v="0"/>
    <n v="0"/>
    <n v="0"/>
    <n v="39"/>
    <s v="36-50"/>
    <n v="2217"/>
    <n v="0"/>
    <n v="0"/>
    <n v="0"/>
    <n v="1"/>
    <n v="0"/>
    <n v="1"/>
    <n v="0"/>
    <n v="0"/>
    <n v="0"/>
    <n v="711"/>
    <d v="2016-09-19T00:00:00"/>
    <n v="9"/>
    <s v="September"/>
    <n v="1"/>
    <s v="2027,75774,High income,890,High spender,0.0117454535856626,1,0,27,340,21,134,258,14,56,1,7,5,8,4,0,0,0,0,0,0,0,39,36-50,2217,0,0,0,1,0,1,0,0,0,711"/>
    <m/>
    <m/>
    <m/>
    <m/>
  </r>
  <r>
    <n v="1508"/>
    <n v="82623"/>
    <s v="High income"/>
    <n v="993"/>
    <s v="High spender"/>
    <n v="1.2018445227115936E-2"/>
    <n v="0"/>
    <n v="0"/>
    <n v="58"/>
    <n v="204"/>
    <n v="34"/>
    <n v="204"/>
    <n v="172"/>
    <n v="153"/>
    <n v="173"/>
    <n v="1"/>
    <n v="2"/>
    <n v="9"/>
    <n v="4"/>
    <n v="1"/>
    <n v="0"/>
    <x v="0"/>
    <n v="0"/>
    <n v="0"/>
    <n v="0"/>
    <n v="0"/>
    <n v="0"/>
    <n v="68"/>
    <s v="66+"/>
    <n v="2390"/>
    <n v="1"/>
    <n v="0"/>
    <n v="0"/>
    <n v="0"/>
    <n v="0"/>
    <n v="0"/>
    <n v="1"/>
    <n v="0"/>
    <n v="0"/>
    <n v="594"/>
    <d v="2016-03-30T00:00:00"/>
    <n v="3"/>
    <s v="March"/>
    <n v="1"/>
    <s v="1508,82623,High income,993,High spender,0.0120184452271159,0,0,58,204,34,204,172,153,173,1,2,9,4,1,0,0,0,0,0,0,0,68,66+,2390,1,0,0,0,0,0,1,0,0,594"/>
    <m/>
    <m/>
    <m/>
    <m/>
  </r>
  <r>
    <n v="1692"/>
    <n v="65333"/>
    <s v="High income"/>
    <n v="19"/>
    <s v="Low spender"/>
    <n v="2.9081781029495046E-4"/>
    <n v="0"/>
    <n v="1"/>
    <n v="58"/>
    <n v="654"/>
    <n v="7"/>
    <n v="92"/>
    <n v="0"/>
    <n v="15"/>
    <n v="30"/>
    <n v="7"/>
    <n v="9"/>
    <n v="4"/>
    <n v="8"/>
    <n v="6"/>
    <n v="0"/>
    <x v="0"/>
    <n v="0"/>
    <n v="1"/>
    <n v="1"/>
    <n v="0"/>
    <n v="0"/>
    <n v="47"/>
    <s v="36-50"/>
    <n v="2322"/>
    <n v="0"/>
    <n v="0"/>
    <n v="1"/>
    <n v="0"/>
    <n v="0"/>
    <n v="0"/>
    <n v="1"/>
    <n v="0"/>
    <n v="0"/>
    <n v="738"/>
    <d v="2016-06-06T00:00:00"/>
    <n v="6"/>
    <s v="June"/>
    <n v="1"/>
    <s v="1692,65333,High income,19,Low spender,0.00029081781029495,0,1,58,654,7,92,0,15,30,7,9,4,8,6,0,0,0,1,1,0,0,47,36-50,2322,0,0,1,0,0,0,1,0,0,738"/>
    <m/>
    <m/>
    <m/>
    <m/>
  </r>
  <r>
    <n v="1145"/>
    <n v="56534"/>
    <s v="High income"/>
    <n v="87"/>
    <s v="Low spender"/>
    <n v="1.538896946969965E-3"/>
    <n v="0"/>
    <n v="1"/>
    <n v="35"/>
    <n v="691"/>
    <n v="7"/>
    <n v="61"/>
    <n v="10"/>
    <n v="0"/>
    <n v="46"/>
    <n v="4"/>
    <n v="10"/>
    <n v="4"/>
    <n v="7"/>
    <n v="8"/>
    <n v="0"/>
    <x v="1"/>
    <n v="0"/>
    <n v="1"/>
    <n v="0"/>
    <n v="0"/>
    <n v="1"/>
    <n v="52"/>
    <s v="50-65"/>
    <n v="2500"/>
    <n v="0"/>
    <n v="0"/>
    <n v="0"/>
    <n v="1"/>
    <n v="0"/>
    <n v="0"/>
    <n v="1"/>
    <n v="0"/>
    <n v="0"/>
    <n v="723"/>
    <d v="2015-12-11T00:00:00"/>
    <n v="12"/>
    <s v="December"/>
    <n v="1"/>
    <s v="1145,56534,High income,87,Low spender,0.00153889694696997,0,1,35,691,7,61,10,0,46,4,10,4,7,8,0,1,0,1,0,0,1,52,50-65,2500,0,0,0,1,0,0,1,0,0,723"/>
    <m/>
    <m/>
    <m/>
    <m/>
  </r>
  <r>
    <n v="63"/>
    <n v="88097"/>
    <s v="High income"/>
    <n v="340"/>
    <s v="Low spender"/>
    <n v="3.8593822718140233E-3"/>
    <n v="1"/>
    <n v="0"/>
    <n v="24"/>
    <n v="163"/>
    <n v="0"/>
    <n v="480"/>
    <n v="0"/>
    <n v="126"/>
    <n v="75"/>
    <n v="1"/>
    <n v="6"/>
    <n v="5"/>
    <n v="8"/>
    <n v="9"/>
    <n v="1"/>
    <x v="0"/>
    <n v="0"/>
    <n v="1"/>
    <n v="1"/>
    <n v="0"/>
    <n v="1"/>
    <n v="42"/>
    <s v="36-50"/>
    <n v="2839"/>
    <n v="0"/>
    <n v="1"/>
    <n v="0"/>
    <n v="0"/>
    <n v="0"/>
    <n v="0"/>
    <n v="0"/>
    <n v="1"/>
    <n v="0"/>
    <n v="694"/>
    <d v="2015-01-06T00:00:00"/>
    <n v="1"/>
    <s v="January"/>
    <n v="1"/>
    <s v="63,88097,High income,340,Low spender,0.00385938227181402,1,0,24,163,0,480,0,126,75,1,6,5,8,9,1,0,0,1,1,0,1,42,36-50,2839,0,1,0,0,0,0,0,1,0,694"/>
    <m/>
    <m/>
    <m/>
    <m/>
  </r>
  <r>
    <n v="534"/>
    <n v="58308"/>
    <s v="High income"/>
    <n v="607"/>
    <s v="High spender"/>
    <n v="1.0410235302188379E-2"/>
    <n v="0"/>
    <n v="1"/>
    <n v="77"/>
    <n v="691"/>
    <n v="0"/>
    <n v="69"/>
    <n v="10"/>
    <n v="0"/>
    <n v="130"/>
    <n v="4"/>
    <n v="2"/>
    <n v="6"/>
    <n v="3"/>
    <n v="8"/>
    <n v="0"/>
    <x v="0"/>
    <n v="0"/>
    <n v="0"/>
    <n v="0"/>
    <n v="0"/>
    <n v="0"/>
    <n v="56"/>
    <s v="50-65"/>
    <n v="2692"/>
    <n v="0"/>
    <n v="0"/>
    <n v="1"/>
    <n v="0"/>
    <n v="0"/>
    <n v="0"/>
    <n v="0"/>
    <n v="1"/>
    <n v="0"/>
    <n v="640"/>
    <d v="2015-06-02T00:00:00"/>
    <n v="6"/>
    <s v="June"/>
    <n v="1"/>
    <s v="534,58308,High income,607,High spender,0.0104102353021884,0,1,77,691,0,69,10,0,130,4,2,6,3,8,0,0,0,0,0,0,0,56,50-65,2692,0,0,1,0,0,0,0,1,0,640"/>
    <m/>
    <m/>
    <m/>
    <m/>
  </r>
  <r>
    <n v="394"/>
    <n v="55424"/>
    <s v="High income"/>
    <n v="293"/>
    <s v="Low spender"/>
    <n v="5.2865184757505774E-3"/>
    <n v="0"/>
    <n v="1"/>
    <n v="6"/>
    <n v="462"/>
    <n v="61"/>
    <n v="184"/>
    <n v="10"/>
    <n v="53"/>
    <n v="107"/>
    <n v="4"/>
    <n v="7"/>
    <n v="5"/>
    <n v="9"/>
    <n v="6"/>
    <n v="0"/>
    <x v="0"/>
    <n v="1"/>
    <n v="0"/>
    <n v="0"/>
    <n v="0"/>
    <n v="1"/>
    <n v="44"/>
    <s v="36-50"/>
    <n v="2740"/>
    <n v="0"/>
    <n v="1"/>
    <n v="0"/>
    <n v="0"/>
    <n v="0"/>
    <n v="0"/>
    <n v="0"/>
    <n v="0"/>
    <n v="1"/>
    <n v="663"/>
    <d v="2015-04-15T00:00:00"/>
    <n v="4"/>
    <s v="April"/>
    <n v="1"/>
    <s v="394,55424,High income,293,Low spender,0.00528651847575058,0,1,6,462,61,184,10,53,107,4,7,5,9,6,0,0,1,0,0,0,1,44,36-50,2740,0,1,0,0,0,0,0,0,1,663"/>
    <m/>
    <m/>
    <m/>
    <m/>
  </r>
  <r>
    <n v="1430"/>
    <n v="68118"/>
    <s v="High income"/>
    <n v="6"/>
    <s v="Low spender"/>
    <n v="8.8082445168677882E-5"/>
    <n v="0"/>
    <n v="1"/>
    <n v="51"/>
    <n v="595"/>
    <n v="23"/>
    <n v="123"/>
    <n v="10"/>
    <n v="23"/>
    <n v="154"/>
    <n v="2"/>
    <n v="8"/>
    <n v="9"/>
    <n v="4"/>
    <n v="6"/>
    <n v="0"/>
    <x v="0"/>
    <n v="0"/>
    <n v="0"/>
    <n v="0"/>
    <n v="0"/>
    <n v="0"/>
    <n v="57"/>
    <s v="50-65"/>
    <n v="2413"/>
    <n v="1"/>
    <n v="0"/>
    <n v="0"/>
    <n v="0"/>
    <n v="0"/>
    <n v="0"/>
    <n v="1"/>
    <n v="0"/>
    <n v="0"/>
    <n v="620"/>
    <d v="2016-03-07T00:00:00"/>
    <n v="3"/>
    <s v="March"/>
    <n v="1"/>
    <s v="1430,68118,High income,6,Low spender,8.80824451686779E-05,0,1,51,595,23,123,10,23,154,2,8,9,4,6,0,0,0,0,0,0,0,57,50-65,2413,1,0,0,0,0,0,1,0,0,620"/>
    <m/>
    <m/>
    <m/>
    <m/>
  </r>
  <r>
    <n v="1163"/>
    <n v="63915"/>
    <s v="High income"/>
    <n v="437"/>
    <s v="Low spender"/>
    <n v="6.8372056637721976E-3"/>
    <n v="0"/>
    <n v="2"/>
    <n v="2"/>
    <n v="622"/>
    <n v="7"/>
    <n v="115"/>
    <n v="30"/>
    <n v="0"/>
    <n v="15"/>
    <n v="2"/>
    <n v="6"/>
    <n v="3"/>
    <n v="12"/>
    <n v="5"/>
    <n v="0"/>
    <x v="0"/>
    <n v="0"/>
    <n v="0"/>
    <n v="0"/>
    <n v="0"/>
    <n v="0"/>
    <n v="64"/>
    <s v="50-65"/>
    <n v="2493"/>
    <n v="0"/>
    <n v="1"/>
    <n v="0"/>
    <n v="0"/>
    <n v="0"/>
    <n v="0"/>
    <n v="0"/>
    <n v="1"/>
    <n v="0"/>
    <n v="759"/>
    <d v="2015-12-18T00:00:00"/>
    <n v="12"/>
    <s v="December"/>
    <n v="1"/>
    <s v="1163,63915,High income,437,Low spender,0.0068372056637722,0,2,2,622,7,115,30,0,15,2,6,3,12,5,0,0,0,0,0,0,0,64,50-65,2493,0,1,0,0,0,0,0,1,0,759"/>
    <m/>
    <m/>
    <m/>
    <m/>
  </r>
  <r>
    <n v="1150"/>
    <n v="59601"/>
    <s v="High income"/>
    <n v="44"/>
    <s v="Low spender"/>
    <n v="7.3824264693545406E-4"/>
    <n v="0"/>
    <n v="1"/>
    <n v="14"/>
    <n v="691"/>
    <n v="7"/>
    <n v="69"/>
    <n v="0"/>
    <n v="7"/>
    <n v="23"/>
    <n v="4"/>
    <n v="2"/>
    <n v="2"/>
    <n v="7"/>
    <n v="8"/>
    <n v="0"/>
    <x v="0"/>
    <n v="0"/>
    <n v="1"/>
    <n v="0"/>
    <n v="0"/>
    <n v="0"/>
    <n v="43"/>
    <s v="36-50"/>
    <n v="2498"/>
    <n v="1"/>
    <n v="0"/>
    <n v="0"/>
    <n v="0"/>
    <n v="0"/>
    <n v="1"/>
    <n v="0"/>
    <n v="0"/>
    <n v="0"/>
    <n v="751"/>
    <d v="2015-12-13T00:00:00"/>
    <n v="12"/>
    <s v="December"/>
    <n v="1"/>
    <s v="1150,59601,High income,44,Low spender,0.000738242646935454,0,1,14,691,7,69,0,7,23,4,2,2,7,8,0,0,0,1,0,0,0,43,36-50,2498,1,0,0,0,0,1,0,0,0,751"/>
    <m/>
    <m/>
    <m/>
    <m/>
  </r>
  <r>
    <n v="375"/>
    <n v="54356"/>
    <s v="High income"/>
    <n v="307"/>
    <s v="Low spender"/>
    <n v="5.6479505482375453E-3"/>
    <n v="0"/>
    <n v="1"/>
    <n v="62"/>
    <n v="710"/>
    <n v="15"/>
    <n v="30"/>
    <n v="20"/>
    <n v="0"/>
    <n v="0"/>
    <n v="3"/>
    <n v="11"/>
    <n v="2"/>
    <n v="8"/>
    <n v="8"/>
    <n v="0"/>
    <x v="0"/>
    <n v="0"/>
    <n v="0"/>
    <n v="0"/>
    <n v="0"/>
    <n v="1"/>
    <n v="71"/>
    <s v="66+"/>
    <n v="2746"/>
    <n v="0"/>
    <n v="0"/>
    <n v="0"/>
    <n v="0"/>
    <n v="1"/>
    <n v="0"/>
    <n v="0"/>
    <n v="0"/>
    <n v="1"/>
    <n v="775"/>
    <d v="2015-04-09T00:00:00"/>
    <n v="4"/>
    <s v="April"/>
    <n v="1"/>
    <s v="375,54356,High income,307,Low spender,0.00564795054823755,0,1,62,710,15,30,20,0,0,3,11,2,8,8,0,0,0,0,0,0,1,71,66+,2746,0,0,0,0,1,0,0,0,1,775"/>
    <m/>
    <m/>
    <m/>
    <m/>
  </r>
  <r>
    <n v="855"/>
    <n v="63841"/>
    <s v="High income"/>
    <n v="1145"/>
    <s v="High spender"/>
    <n v="1.793518271956893E-2"/>
    <n v="0"/>
    <n v="1"/>
    <n v="64"/>
    <n v="635"/>
    <n v="15"/>
    <n v="100"/>
    <n v="20"/>
    <n v="7"/>
    <n v="131"/>
    <n v="1"/>
    <n v="9"/>
    <n v="3"/>
    <n v="9"/>
    <n v="6"/>
    <n v="0"/>
    <x v="0"/>
    <n v="0"/>
    <n v="0"/>
    <n v="0"/>
    <n v="0"/>
    <n v="0"/>
    <n v="52"/>
    <s v="50-65"/>
    <n v="2593"/>
    <n v="1"/>
    <n v="0"/>
    <n v="0"/>
    <n v="0"/>
    <n v="0"/>
    <n v="0"/>
    <n v="0"/>
    <n v="1"/>
    <n v="0"/>
    <n v="646"/>
    <d v="2015-09-09T00:00:00"/>
    <n v="9"/>
    <s v="September"/>
    <n v="1"/>
    <s v="855,63841,High income,1145,High spender,0.0179351827195689,0,1,64,635,15,100,20,7,131,1,9,3,9,6,0,0,0,0,0,0,0,52,50-65,2593,1,0,0,0,0,0,0,1,0,646"/>
    <m/>
    <m/>
    <m/>
    <m/>
  </r>
  <r>
    <n v="740"/>
    <n v="65031"/>
    <s v="High income"/>
    <n v="969"/>
    <s v="High spender"/>
    <n v="1.4900585874429119E-2"/>
    <n v="0"/>
    <n v="1"/>
    <n v="29"/>
    <n v="258"/>
    <n v="107"/>
    <n v="291"/>
    <n v="84"/>
    <n v="37"/>
    <n v="86"/>
    <n v="4"/>
    <n v="10"/>
    <n v="3"/>
    <n v="13"/>
    <n v="7"/>
    <n v="0"/>
    <x v="0"/>
    <n v="0"/>
    <n v="0"/>
    <n v="0"/>
    <n v="0"/>
    <n v="0"/>
    <n v="61"/>
    <s v="50-65"/>
    <n v="2628"/>
    <n v="0"/>
    <n v="1"/>
    <n v="0"/>
    <n v="0"/>
    <n v="0"/>
    <n v="0"/>
    <n v="1"/>
    <n v="0"/>
    <n v="0"/>
    <n v="691"/>
    <d v="2015-08-05T00:00:00"/>
    <n v="8"/>
    <s v="August"/>
    <n v="1"/>
    <s v="740,65031,High income,969,High spender,0.0149005858744291,0,1,29,258,107,291,84,37,86,4,10,3,13,7,0,0,0,0,0,0,0,61,50-65,2628,0,1,0,0,0,0,1,0,0,691"/>
    <m/>
    <m/>
    <m/>
    <m/>
  </r>
  <r>
    <n v="570"/>
    <n v="58086"/>
    <s v="High income"/>
    <n v="1106"/>
    <s v="High spender"/>
    <n v="1.9040732706676309E-2"/>
    <n v="0"/>
    <n v="1"/>
    <n v="80"/>
    <n v="708"/>
    <n v="7"/>
    <n v="62"/>
    <n v="0"/>
    <n v="0"/>
    <n v="15"/>
    <n v="2"/>
    <n v="11"/>
    <n v="3"/>
    <n v="7"/>
    <n v="8"/>
    <n v="0"/>
    <x v="0"/>
    <n v="0"/>
    <n v="0"/>
    <n v="0"/>
    <n v="0"/>
    <n v="0"/>
    <n v="51"/>
    <s v="50-65"/>
    <n v="2684"/>
    <n v="1"/>
    <n v="0"/>
    <n v="0"/>
    <n v="0"/>
    <n v="0"/>
    <n v="0"/>
    <n v="0"/>
    <n v="0"/>
    <n v="1"/>
    <n v="762"/>
    <d v="2015-06-10T00:00:00"/>
    <n v="6"/>
    <s v="June"/>
    <n v="1"/>
    <s v="570,58086,High income,1106,High spender,0.0190407327066763,0,1,80,708,7,62,0,0,15,2,11,3,7,8,0,0,0,0,0,0,0,51,50-65,2684,1,0,0,0,0,0,0,0,1,762"/>
    <m/>
    <m/>
    <m/>
    <m/>
  </r>
  <r>
    <n v="400"/>
    <n v="55759"/>
    <s v="High income"/>
    <n v="118"/>
    <s v="Low spender"/>
    <n v="2.1162502914327734E-3"/>
    <n v="0"/>
    <n v="1"/>
    <n v="84"/>
    <n v="675"/>
    <n v="0"/>
    <n v="85"/>
    <n v="10"/>
    <n v="7"/>
    <n v="77"/>
    <n v="5"/>
    <n v="10"/>
    <n v="3"/>
    <n v="8"/>
    <n v="8"/>
    <n v="0"/>
    <x v="0"/>
    <n v="0"/>
    <n v="0"/>
    <n v="0"/>
    <n v="0"/>
    <n v="0"/>
    <n v="58"/>
    <s v="50-65"/>
    <n v="2737"/>
    <n v="0"/>
    <n v="1"/>
    <n v="0"/>
    <n v="0"/>
    <n v="0"/>
    <n v="0"/>
    <n v="1"/>
    <n v="0"/>
    <n v="0"/>
    <n v="700"/>
    <d v="2015-04-18T00:00:00"/>
    <n v="4"/>
    <s v="April"/>
    <n v="1"/>
    <s v="400,55759,High income,118,Low spender,0.00211625029143277,0,1,84,675,0,85,10,7,77,5,10,3,8,8,0,0,0,0,0,0,0,58,50-65,2737,0,1,0,0,0,0,1,0,0,700"/>
    <m/>
    <m/>
    <m/>
    <m/>
  </r>
  <r>
    <n v="1063"/>
    <n v="60894"/>
    <s v="High income"/>
    <n v="783"/>
    <s v="High spender"/>
    <n v="1.2858409695536506E-2"/>
    <n v="0"/>
    <n v="1"/>
    <n v="61"/>
    <n v="606"/>
    <n v="7"/>
    <n v="155"/>
    <n v="10"/>
    <n v="0"/>
    <n v="54"/>
    <n v="5"/>
    <n v="10"/>
    <n v="3"/>
    <n v="8"/>
    <n v="7"/>
    <n v="0"/>
    <x v="0"/>
    <n v="0"/>
    <n v="0"/>
    <n v="0"/>
    <n v="0"/>
    <n v="0"/>
    <n v="54"/>
    <s v="50-65"/>
    <n v="2525"/>
    <n v="0"/>
    <n v="0"/>
    <n v="0"/>
    <n v="1"/>
    <n v="0"/>
    <n v="0"/>
    <n v="1"/>
    <n v="0"/>
    <n v="0"/>
    <n v="724"/>
    <d v="2015-11-16T00:00:00"/>
    <n v="11"/>
    <s v="November"/>
    <n v="1"/>
    <s v="1063,60894,High income,783,High spender,0.0128584096955365,0,1,61,606,7,155,10,0,54,5,10,3,8,7,0,0,0,0,0,0,0,54,50-65,2525,0,0,0,1,0,0,1,0,0,724"/>
    <m/>
    <m/>
    <m/>
    <m/>
  </r>
  <r>
    <n v="1717"/>
    <n v="69245"/>
    <s v="High income"/>
    <n v="57"/>
    <s v="Low spender"/>
    <n v="8.2316412737381758E-4"/>
    <n v="0"/>
    <n v="1"/>
    <n v="8"/>
    <n v="428"/>
    <n v="30"/>
    <n v="214"/>
    <n v="80"/>
    <n v="30"/>
    <n v="61"/>
    <n v="2"/>
    <n v="6"/>
    <n v="5"/>
    <n v="10"/>
    <n v="3"/>
    <n v="0"/>
    <x v="0"/>
    <n v="0"/>
    <n v="0"/>
    <n v="0"/>
    <n v="0"/>
    <n v="0"/>
    <n v="64"/>
    <s v="50-65"/>
    <n v="2315"/>
    <n v="0"/>
    <n v="0"/>
    <n v="0"/>
    <n v="1"/>
    <n v="0"/>
    <n v="0"/>
    <n v="0"/>
    <n v="1"/>
    <n v="0"/>
    <n v="721"/>
    <d v="2016-06-13T00:00:00"/>
    <n v="6"/>
    <s v="June"/>
    <n v="1"/>
    <s v="1717,69245,High income,57,Low spender,0.000823164127373818,0,1,8,428,30,214,80,30,61,2,6,5,10,3,0,0,0,0,0,0,0,64,50-65,2315,0,0,0,1,0,0,0,1,0,721"/>
    <m/>
    <m/>
    <m/>
    <m/>
  </r>
  <r>
    <n v="211"/>
    <n v="69389"/>
    <s v="High income"/>
    <n v="18"/>
    <s v="Low spender"/>
    <n v="2.5940711063713267E-4"/>
    <n v="0"/>
    <n v="1"/>
    <n v="17"/>
    <n v="422"/>
    <n v="7"/>
    <n v="238"/>
    <n v="69"/>
    <n v="46"/>
    <n v="15"/>
    <n v="1"/>
    <n v="7"/>
    <n v="2"/>
    <n v="12"/>
    <n v="4"/>
    <n v="0"/>
    <x v="0"/>
    <n v="0"/>
    <n v="0"/>
    <n v="0"/>
    <n v="0"/>
    <n v="0"/>
    <n v="43"/>
    <s v="36-50"/>
    <n v="2798"/>
    <n v="0"/>
    <n v="1"/>
    <n v="0"/>
    <n v="0"/>
    <n v="0"/>
    <n v="0"/>
    <n v="0"/>
    <n v="0"/>
    <n v="1"/>
    <n v="767"/>
    <d v="2015-02-16T00:00:00"/>
    <n v="2"/>
    <s v="February"/>
    <n v="1"/>
    <s v="211,69389,High income,18,Low spender,0.000259407110637133,0,1,17,422,7,238,69,46,15,1,7,2,12,4,0,0,0,0,0,0,0,43,36-50,2798,0,1,0,0,0,0,0,0,1,767"/>
    <m/>
    <m/>
    <m/>
    <m/>
  </r>
  <r>
    <n v="1495"/>
    <n v="74805"/>
    <s v="High income"/>
    <n v="35"/>
    <s v="Low spender"/>
    <n v="4.6788316289018115E-4"/>
    <n v="0"/>
    <n v="1"/>
    <n v="14"/>
    <n v="209"/>
    <n v="162"/>
    <n v="209"/>
    <n v="41"/>
    <n v="162"/>
    <n v="37"/>
    <n v="5"/>
    <n v="4"/>
    <n v="7"/>
    <n v="10"/>
    <n v="2"/>
    <n v="0"/>
    <x v="0"/>
    <n v="0"/>
    <n v="0"/>
    <n v="0"/>
    <n v="0"/>
    <n v="0"/>
    <n v="65"/>
    <s v="50-65"/>
    <n v="2394"/>
    <n v="0"/>
    <n v="0"/>
    <n v="0"/>
    <n v="1"/>
    <n v="0"/>
    <n v="1"/>
    <n v="0"/>
    <n v="0"/>
    <n v="0"/>
    <n v="746"/>
    <d v="2016-03-26T00:00:00"/>
    <n v="3"/>
    <s v="March"/>
    <n v="1"/>
    <s v="1495,74805,High income,35,Low spender,0.000467883162890181,0,1,14,209,162,209,41,162,37,5,4,7,10,2,0,0,0,0,0,0,0,65,50-65,2394,0,0,0,1,0,1,0,0,0,746"/>
    <m/>
    <m/>
    <m/>
    <m/>
  </r>
  <r>
    <n v="1748"/>
    <n v="62670"/>
    <s v="High income"/>
    <n v="118"/>
    <s v="Low spender"/>
    <n v="1.8828785702888144E-3"/>
    <n v="0"/>
    <n v="1"/>
    <n v="57"/>
    <n v="539"/>
    <n v="30"/>
    <n v="92"/>
    <n v="80"/>
    <n v="46"/>
    <n v="38"/>
    <n v="1"/>
    <n v="5"/>
    <n v="3"/>
    <n v="13"/>
    <n v="3"/>
    <n v="0"/>
    <x v="0"/>
    <n v="0"/>
    <n v="0"/>
    <n v="0"/>
    <n v="0"/>
    <n v="0"/>
    <n v="66"/>
    <s v="66+"/>
    <n v="2306"/>
    <n v="0"/>
    <n v="1"/>
    <n v="0"/>
    <n v="0"/>
    <n v="0"/>
    <n v="0"/>
    <n v="0"/>
    <n v="0"/>
    <n v="1"/>
    <n v="749"/>
    <d v="2016-06-22T00:00:00"/>
    <n v="6"/>
    <s v="June"/>
    <n v="1"/>
    <s v="1748,62670,High income,118,Low spender,0.00188287857028881,0,1,57,539,30,92,80,46,38,1,5,3,13,3,0,0,0,0,0,0,0,66,66+,2306,0,1,0,0,0,0,0,0,1,749"/>
    <m/>
    <m/>
    <m/>
    <m/>
  </r>
  <r>
    <n v="533"/>
    <n v="68627"/>
    <s v="High income"/>
    <n v="32"/>
    <s v="Low spender"/>
    <n v="4.6628877846911565E-4"/>
    <n v="0"/>
    <n v="0"/>
    <n v="45"/>
    <n v="395"/>
    <n v="15"/>
    <n v="263"/>
    <n v="60"/>
    <n v="54"/>
    <n v="38"/>
    <n v="1"/>
    <n v="2"/>
    <n v="3"/>
    <n v="6"/>
    <n v="1"/>
    <n v="0"/>
    <x v="0"/>
    <n v="0"/>
    <n v="0"/>
    <n v="0"/>
    <n v="0"/>
    <n v="0"/>
    <n v="38"/>
    <s v="36-50"/>
    <n v="2692"/>
    <n v="0"/>
    <n v="0"/>
    <n v="1"/>
    <n v="0"/>
    <n v="0"/>
    <n v="0"/>
    <n v="1"/>
    <n v="0"/>
    <n v="0"/>
    <n v="749"/>
    <d v="2015-06-02T00:00:00"/>
    <n v="6"/>
    <s v="June"/>
    <n v="1"/>
    <s v="533,68627,High income,32,Low spender,0.000466288778469116,0,0,45,395,15,263,60,54,38,1,2,3,6,1,0,0,0,0,0,0,0,38,36-50,2692,0,0,1,0,0,0,1,0,0,749"/>
    <m/>
    <m/>
    <m/>
    <m/>
  </r>
  <r>
    <n v="1307"/>
    <n v="74716"/>
    <s v="High income"/>
    <n v="180"/>
    <s v="Low spender"/>
    <n v="2.4091225440334065E-3"/>
    <n v="0"/>
    <n v="1"/>
    <n v="92"/>
    <n v="133"/>
    <n v="27"/>
    <n v="421"/>
    <n v="13"/>
    <n v="195"/>
    <n v="71"/>
    <n v="2"/>
    <n v="7"/>
    <n v="3"/>
    <n v="5"/>
    <n v="4"/>
    <n v="0"/>
    <x v="0"/>
    <n v="0"/>
    <n v="0"/>
    <n v="0"/>
    <n v="0"/>
    <n v="0"/>
    <n v="48"/>
    <s v="36-50"/>
    <n v="2449"/>
    <n v="0"/>
    <n v="1"/>
    <n v="0"/>
    <n v="0"/>
    <n v="0"/>
    <n v="0"/>
    <n v="1"/>
    <n v="0"/>
    <n v="0"/>
    <n v="718"/>
    <d v="2016-01-31T00:00:00"/>
    <n v="1"/>
    <s v="January"/>
    <n v="1"/>
    <s v="1307,74716,High income,180,Low spender,0.00240912254403341,0,1,92,133,27,421,13,195,71,2,7,3,5,4,0,0,0,0,0,0,0,48,36-50,2449,0,1,0,0,0,0,1,0,0,718"/>
    <m/>
    <m/>
    <m/>
    <m/>
  </r>
  <r>
    <n v="325"/>
    <n v="65569"/>
    <s v="High income"/>
    <n v="1229"/>
    <s v="High spender"/>
    <n v="1.8743613597889248E-2"/>
    <n v="0"/>
    <n v="1"/>
    <n v="96"/>
    <n v="397"/>
    <n v="46"/>
    <n v="288"/>
    <n v="20"/>
    <n v="38"/>
    <n v="70"/>
    <n v="2"/>
    <n v="6"/>
    <n v="5"/>
    <n v="10"/>
    <n v="3"/>
    <n v="0"/>
    <x v="0"/>
    <n v="0"/>
    <n v="0"/>
    <n v="0"/>
    <n v="0"/>
    <n v="0"/>
    <n v="67"/>
    <s v="66+"/>
    <n v="2760"/>
    <n v="0"/>
    <n v="1"/>
    <n v="0"/>
    <n v="0"/>
    <n v="0"/>
    <n v="0"/>
    <n v="0"/>
    <n v="1"/>
    <n v="0"/>
    <n v="719"/>
    <d v="2015-03-26T00:00:00"/>
    <n v="3"/>
    <s v="March"/>
    <n v="1"/>
    <s v="325,65569,High income,1229,High spender,0.0187436135978892,0,1,96,397,46,288,20,38,70,2,6,5,10,3,0,0,0,0,0,0,0,67,66+,2760,0,1,0,0,0,0,0,1,0,719"/>
    <m/>
    <m/>
    <m/>
    <m/>
  </r>
  <r>
    <n v="2117"/>
    <n v="64722"/>
    <s v="High income"/>
    <n v="389"/>
    <s v="Low spender"/>
    <n v="6.0103210654800536E-3"/>
    <n v="1"/>
    <n v="0"/>
    <n v="47"/>
    <n v="303"/>
    <n v="0"/>
    <n v="280"/>
    <n v="60"/>
    <n v="147"/>
    <n v="15"/>
    <n v="4"/>
    <n v="8"/>
    <n v="2"/>
    <n v="11"/>
    <n v="6"/>
    <n v="0"/>
    <x v="0"/>
    <n v="0"/>
    <n v="0"/>
    <n v="0"/>
    <n v="0"/>
    <n v="0"/>
    <n v="49"/>
    <s v="36-50"/>
    <n v="2193"/>
    <n v="0"/>
    <n v="1"/>
    <n v="0"/>
    <n v="0"/>
    <n v="0"/>
    <n v="0"/>
    <n v="1"/>
    <n v="0"/>
    <n v="0"/>
    <n v="775"/>
    <d v="2016-10-13T00:00:00"/>
    <n v="10"/>
    <s v="October"/>
    <n v="1"/>
    <s v="2117,64722,High income,389,Low spender,0.00601032106548005,1,0,47,303,0,280,60,147,15,4,8,2,11,6,0,0,0,0,0,0,0,49,36-50,2193,0,1,0,0,0,0,1,0,0,775"/>
    <m/>
    <m/>
    <m/>
    <m/>
  </r>
  <r>
    <n v="1291"/>
    <n v="76532"/>
    <s v="High income"/>
    <n v="50"/>
    <s v="Low spender"/>
    <n v="6.5332148643704592E-4"/>
    <n v="1"/>
    <n v="1"/>
    <n v="38"/>
    <n v="355"/>
    <n v="30"/>
    <n v="177"/>
    <n v="90"/>
    <n v="138"/>
    <n v="30"/>
    <n v="4"/>
    <n v="9"/>
    <n v="5"/>
    <n v="7"/>
    <n v="5"/>
    <n v="0"/>
    <x v="0"/>
    <n v="0"/>
    <n v="0"/>
    <n v="0"/>
    <n v="0"/>
    <n v="0"/>
    <n v="45"/>
    <s v="36-50"/>
    <n v="2452"/>
    <n v="0"/>
    <n v="0"/>
    <n v="0"/>
    <n v="1"/>
    <n v="0"/>
    <n v="0"/>
    <n v="1"/>
    <n v="0"/>
    <n v="0"/>
    <n v="760"/>
    <d v="2016-01-28T00:00:00"/>
    <n v="1"/>
    <s v="January"/>
    <n v="1"/>
    <s v="1291,76532,High income,50,Low spender,0.000653321486437046,1,1,38,355,30,177,90,138,30,4,9,5,7,5,0,0,0,0,0,0,0,45,36-50,2452,0,0,0,1,0,0,1,0,0,760"/>
    <m/>
    <m/>
    <m/>
    <m/>
  </r>
  <r>
    <n v="606"/>
    <n v="52750"/>
    <s v="High income"/>
    <n v="491"/>
    <s v="Low spender"/>
    <n v="9.3080568720379144E-3"/>
    <n v="0"/>
    <n v="1"/>
    <n v="72"/>
    <n v="393"/>
    <n v="0"/>
    <n v="239"/>
    <n v="90"/>
    <n v="69"/>
    <n v="69"/>
    <n v="6"/>
    <n v="5"/>
    <n v="7"/>
    <n v="9"/>
    <n v="4"/>
    <n v="0"/>
    <x v="0"/>
    <n v="0"/>
    <n v="0"/>
    <n v="0"/>
    <n v="0"/>
    <n v="0"/>
    <n v="65"/>
    <s v="50-65"/>
    <n v="2669"/>
    <n v="0"/>
    <n v="1"/>
    <n v="0"/>
    <n v="0"/>
    <n v="0"/>
    <n v="0"/>
    <n v="0"/>
    <n v="1"/>
    <n v="0"/>
    <n v="722"/>
    <d v="2015-06-25T00:00:00"/>
    <n v="6"/>
    <s v="June"/>
    <n v="1"/>
    <s v="606,52750,High income,491,Low spender,0.00930805687203791,0,1,72,393,0,239,90,69,69,6,5,7,9,4,0,0,0,0,0,0,0,65,50-65,2669,0,1,0,0,0,0,0,1,0,722"/>
    <m/>
    <m/>
    <m/>
    <m/>
  </r>
  <r>
    <n v="562"/>
    <n v="60714"/>
    <s v="High income"/>
    <n v="1493"/>
    <s v="High spender"/>
    <n v="2.4590703956253911E-2"/>
    <n v="0"/>
    <n v="0"/>
    <n v="56"/>
    <n v="216"/>
    <n v="162"/>
    <n v="224"/>
    <n v="101"/>
    <n v="92"/>
    <n v="162"/>
    <n v="2"/>
    <n v="7"/>
    <n v="4"/>
    <n v="10"/>
    <n v="5"/>
    <n v="0"/>
    <x v="0"/>
    <n v="0"/>
    <n v="0"/>
    <n v="0"/>
    <n v="0"/>
    <n v="1"/>
    <n v="64"/>
    <s v="50-65"/>
    <n v="2687"/>
    <n v="0"/>
    <n v="0"/>
    <n v="1"/>
    <n v="0"/>
    <n v="0"/>
    <n v="0"/>
    <n v="1"/>
    <n v="0"/>
    <n v="0"/>
    <n v="633"/>
    <d v="2015-06-07T00:00:00"/>
    <n v="6"/>
    <s v="June"/>
    <n v="1"/>
    <s v="562,60714,High income,1493,High spender,0.0245907039562539,0,0,56,216,162,224,101,92,162,2,7,4,10,5,0,0,0,0,0,0,1,64,50-65,2687,0,0,1,0,0,0,1,0,0,633"/>
    <m/>
    <m/>
    <m/>
    <m/>
  </r>
  <r>
    <n v="502"/>
    <n v="73807"/>
    <s v="High income"/>
    <n v="767"/>
    <s v="High spender"/>
    <n v="1.0391968241494709E-2"/>
    <n v="0"/>
    <n v="1"/>
    <n v="88"/>
    <n v="366"/>
    <n v="124"/>
    <n v="156"/>
    <n v="71"/>
    <n v="78"/>
    <n v="54"/>
    <n v="2"/>
    <n v="5"/>
    <n v="5"/>
    <n v="11"/>
    <n v="2"/>
    <n v="0"/>
    <x v="0"/>
    <n v="0"/>
    <n v="0"/>
    <n v="0"/>
    <n v="0"/>
    <n v="0"/>
    <n v="42"/>
    <s v="36-50"/>
    <n v="2702"/>
    <n v="0"/>
    <n v="1"/>
    <n v="0"/>
    <n v="0"/>
    <n v="0"/>
    <n v="0"/>
    <n v="1"/>
    <n v="0"/>
    <n v="0"/>
    <n v="741"/>
    <d v="2015-05-23T00:00:00"/>
    <n v="5"/>
    <s v="May"/>
    <n v="1"/>
    <s v="502,73807,High income,767,High spender,0.0103919682414947,0,1,88,366,124,156,71,78,54,2,5,5,11,2,0,0,0,0,0,0,0,42,36-50,2702,0,1,0,0,0,0,1,0,0,741"/>
    <m/>
    <m/>
    <m/>
    <m/>
  </r>
  <r>
    <n v="1197"/>
    <n v="60554"/>
    <s v="High income"/>
    <n v="1313"/>
    <s v="High spender"/>
    <n v="2.1683125805066553E-2"/>
    <n v="1"/>
    <n v="0"/>
    <n v="8"/>
    <n v="588"/>
    <n v="7"/>
    <n v="76"/>
    <n v="110"/>
    <n v="15"/>
    <n v="15"/>
    <n v="2"/>
    <n v="8"/>
    <n v="4"/>
    <n v="9"/>
    <n v="6"/>
    <n v="0"/>
    <x v="0"/>
    <n v="0"/>
    <n v="0"/>
    <n v="0"/>
    <n v="0"/>
    <n v="0"/>
    <n v="45"/>
    <s v="36-50"/>
    <n v="2483"/>
    <n v="1"/>
    <n v="0"/>
    <n v="0"/>
    <n v="0"/>
    <n v="0"/>
    <n v="0"/>
    <n v="0"/>
    <n v="0"/>
    <n v="1"/>
    <n v="781"/>
    <d v="2015-12-28T00:00:00"/>
    <n v="12"/>
    <s v="December"/>
    <n v="1"/>
    <s v="1197,60554,High income,1313,High spender,0.0216831258050666,1,0,8,588,7,76,110,15,15,2,8,4,9,6,0,0,0,0,0,0,0,45,36-50,2483,1,0,0,0,0,0,0,0,1,781"/>
    <m/>
    <m/>
    <m/>
    <m/>
  </r>
  <r>
    <n v="2176"/>
    <n v="83891"/>
    <s v="High income"/>
    <n v="350"/>
    <s v="Low spender"/>
    <n v="4.1720804377108388E-3"/>
    <n v="0"/>
    <n v="1"/>
    <n v="24"/>
    <n v="217"/>
    <n v="38"/>
    <n v="350"/>
    <n v="111"/>
    <n v="85"/>
    <n v="15"/>
    <n v="1"/>
    <n v="4"/>
    <n v="7"/>
    <n v="10"/>
    <n v="1"/>
    <n v="0"/>
    <x v="0"/>
    <n v="0"/>
    <n v="0"/>
    <n v="0"/>
    <n v="0"/>
    <n v="0"/>
    <n v="46"/>
    <s v="36-50"/>
    <n v="2168"/>
    <n v="0"/>
    <n v="1"/>
    <n v="0"/>
    <n v="0"/>
    <n v="0"/>
    <n v="0"/>
    <n v="0"/>
    <n v="1"/>
    <n v="0"/>
    <n v="786"/>
    <d v="2016-11-07T00:00:00"/>
    <n v="11"/>
    <s v="November"/>
    <n v="1"/>
    <s v="2176,83891,High income,350,Low spender,0.00417208043771084,0,1,24,217,38,350,111,85,15,1,4,7,10,1,0,0,0,0,0,0,0,46,36-50,2168,0,1,0,0,0,0,0,1,0,786"/>
    <m/>
    <m/>
    <m/>
    <m/>
  </r>
  <r>
    <n v="1369"/>
    <n v="69755"/>
    <s v="High income"/>
    <n v="392"/>
    <s v="Low spender"/>
    <n v="5.6196688409433015E-3"/>
    <n v="0"/>
    <n v="0"/>
    <n v="23"/>
    <n v="217"/>
    <n v="77"/>
    <n v="373"/>
    <n v="111"/>
    <n v="23"/>
    <n v="93"/>
    <n v="1"/>
    <n v="3"/>
    <n v="6"/>
    <n v="12"/>
    <n v="1"/>
    <n v="0"/>
    <x v="0"/>
    <n v="0"/>
    <n v="0"/>
    <n v="0"/>
    <n v="0"/>
    <n v="0"/>
    <n v="75"/>
    <s v="66+"/>
    <n v="2429"/>
    <n v="0"/>
    <n v="1"/>
    <n v="0"/>
    <n v="0"/>
    <n v="0"/>
    <n v="0"/>
    <n v="1"/>
    <n v="0"/>
    <n v="0"/>
    <n v="708"/>
    <d v="2016-02-20T00:00:00"/>
    <n v="2"/>
    <s v="February"/>
    <n v="1"/>
    <s v="1369,69755,High income,392,Low spender,0.0056196688409433,0,0,23,217,77,373,111,23,93,1,3,6,12,1,0,0,0,0,0,0,0,75,66+,2429,0,1,0,0,0,0,1,0,0,708"/>
    <m/>
    <m/>
    <m/>
    <m/>
  </r>
  <r>
    <n v="819"/>
    <n v="75903"/>
    <s v="High income"/>
    <n v="44"/>
    <s v="Low spender"/>
    <n v="5.7968723238870665E-4"/>
    <n v="0"/>
    <n v="1"/>
    <n v="50"/>
    <n v="340"/>
    <n v="108"/>
    <n v="185"/>
    <n v="130"/>
    <n v="38"/>
    <n v="100"/>
    <n v="2"/>
    <n v="6"/>
    <n v="6"/>
    <n v="9"/>
    <n v="3"/>
    <n v="0"/>
    <x v="0"/>
    <n v="0"/>
    <n v="0"/>
    <n v="0"/>
    <n v="0"/>
    <n v="0"/>
    <n v="69"/>
    <s v="66+"/>
    <n v="2606"/>
    <n v="0"/>
    <n v="1"/>
    <n v="0"/>
    <n v="0"/>
    <n v="0"/>
    <n v="0"/>
    <n v="1"/>
    <n v="0"/>
    <n v="0"/>
    <n v="701"/>
    <d v="2015-08-27T00:00:00"/>
    <n v="8"/>
    <s v="August"/>
    <n v="1"/>
    <s v="819,75903,High income,44,Low spender,0.000579687232388707,0,1,50,340,108,185,130,38,100,2,6,6,9,3,0,0,0,0,0,0,0,69,66+,2606,0,1,0,0,0,0,1,0,0,701"/>
    <m/>
    <m/>
    <m/>
    <m/>
  </r>
  <r>
    <n v="2019"/>
    <n v="77882"/>
    <s v="High income"/>
    <n v="60"/>
    <s v="Low spender"/>
    <n v="7.703962404663465E-4"/>
    <n v="0"/>
    <n v="0"/>
    <n v="29"/>
    <n v="68"/>
    <n v="129"/>
    <n v="396"/>
    <n v="188"/>
    <n v="22"/>
    <n v="15"/>
    <n v="1"/>
    <n v="3"/>
    <n v="3"/>
    <n v="5"/>
    <n v="1"/>
    <n v="0"/>
    <x v="0"/>
    <n v="0"/>
    <n v="0"/>
    <n v="0"/>
    <n v="0"/>
    <n v="0"/>
    <n v="39"/>
    <s v="36-50"/>
    <n v="2219"/>
    <n v="0"/>
    <n v="0"/>
    <n v="0"/>
    <n v="1"/>
    <n v="0"/>
    <n v="0"/>
    <n v="0"/>
    <n v="1"/>
    <n v="0"/>
    <n v="788"/>
    <d v="2016-09-17T00:00:00"/>
    <n v="9"/>
    <s v="September"/>
    <n v="1"/>
    <s v="2019,77882,High income,60,Low spender,0.000770396240466347,0,0,29,68,129,396,188,22,15,1,3,3,5,1,0,0,0,0,0,0,0,39,36-50,2219,0,0,0,1,0,0,0,1,0,788"/>
    <m/>
    <m/>
    <m/>
    <m/>
  </r>
  <r>
    <n v="1336"/>
    <n v="70165"/>
    <s v="High income"/>
    <n v="116"/>
    <s v="Low spender"/>
    <n v="1.6532459203306492E-3"/>
    <n v="0"/>
    <n v="0"/>
    <n v="60"/>
    <n v="161"/>
    <n v="0"/>
    <n v="253"/>
    <n v="199"/>
    <n v="191"/>
    <n v="122"/>
    <n v="1"/>
    <n v="3"/>
    <n v="7"/>
    <n v="11"/>
    <n v="1"/>
    <n v="0"/>
    <x v="0"/>
    <n v="0"/>
    <n v="0"/>
    <n v="0"/>
    <n v="0"/>
    <n v="0"/>
    <n v="71"/>
    <s v="66+"/>
    <n v="2439"/>
    <n v="0"/>
    <n v="0"/>
    <n v="0"/>
    <n v="0"/>
    <n v="1"/>
    <n v="0"/>
    <n v="1"/>
    <n v="0"/>
    <n v="0"/>
    <n v="682"/>
    <d v="2016-02-10T00:00:00"/>
    <n v="2"/>
    <s v="February"/>
    <n v="1"/>
    <s v="1336,70165,High income,116,Low spender,0.00165324592033065,0,0,60,161,0,253,199,191,122,1,3,7,11,1,0,0,0,0,0,0,0,71,66+,2439,0,0,0,0,1,0,1,0,0,682"/>
    <m/>
    <m/>
    <m/>
    <m/>
  </r>
  <r>
    <n v="1687"/>
    <n v="62466"/>
    <s v="High income"/>
    <n v="221"/>
    <s v="Low spender"/>
    <n v="3.5379246309992637E-3"/>
    <n v="0"/>
    <n v="1"/>
    <n v="13"/>
    <n v="129"/>
    <n v="129"/>
    <n v="259"/>
    <n v="168"/>
    <n v="121"/>
    <n v="83"/>
    <n v="5"/>
    <n v="6"/>
    <n v="3"/>
    <n v="12"/>
    <n v="4"/>
    <n v="0"/>
    <x v="0"/>
    <n v="0"/>
    <n v="0"/>
    <n v="0"/>
    <n v="0"/>
    <n v="0"/>
    <n v="50"/>
    <s v="36-50"/>
    <n v="2324"/>
    <n v="0"/>
    <n v="1"/>
    <n v="0"/>
    <n v="0"/>
    <n v="0"/>
    <n v="1"/>
    <n v="0"/>
    <n v="0"/>
    <n v="0"/>
    <n v="723"/>
    <d v="2016-06-04T00:00:00"/>
    <n v="6"/>
    <s v="June"/>
    <n v="1"/>
    <s v="1687,62466,High income,221,Low spender,0.00353792463099926,0,1,13,129,129,259,168,121,83,5,6,3,12,4,0,0,0,0,0,0,0,50,36-50,2324,0,1,0,0,0,1,0,0,0,723"/>
    <m/>
    <m/>
    <m/>
    <m/>
  </r>
  <r>
    <n v="1384"/>
    <n v="55434"/>
    <s v="High income"/>
    <n v="30"/>
    <s v="Low spender"/>
    <n v="5.4118411083450585E-4"/>
    <n v="1"/>
    <n v="0"/>
    <n v="21"/>
    <n v="238"/>
    <n v="115"/>
    <n v="215"/>
    <n v="169"/>
    <n v="69"/>
    <n v="76"/>
    <n v="3"/>
    <n v="5"/>
    <n v="3"/>
    <n v="13"/>
    <n v="4"/>
    <n v="0"/>
    <x v="0"/>
    <n v="0"/>
    <n v="0"/>
    <n v="0"/>
    <n v="0"/>
    <n v="0"/>
    <n v="36"/>
    <s v="36-50"/>
    <n v="2426"/>
    <n v="0"/>
    <n v="1"/>
    <n v="0"/>
    <n v="0"/>
    <n v="0"/>
    <n v="0"/>
    <n v="1"/>
    <n v="0"/>
    <n v="0"/>
    <n v="730"/>
    <d v="2016-02-23T00:00:00"/>
    <n v="2"/>
    <s v="February"/>
    <n v="1"/>
    <s v="1384,55434,High income,30,Low spender,0.000541184110834506,1,0,21,238,115,215,169,69,76,3,5,3,13,4,0,0,0,0,0,0,0,36,36-50,2426,0,1,0,0,0,0,1,0,0,730"/>
    <m/>
    <m/>
    <m/>
    <m/>
  </r>
  <r>
    <n v="426"/>
    <n v="89058"/>
    <s v="High income"/>
    <n v="1037"/>
    <s v="High spender"/>
    <n v="1.1644097105257248E-2"/>
    <n v="0"/>
    <n v="0"/>
    <n v="18"/>
    <n v="454"/>
    <n v="194"/>
    <n v="106"/>
    <n v="31"/>
    <n v="22"/>
    <n v="43"/>
    <n v="1"/>
    <n v="5"/>
    <n v="4"/>
    <n v="4"/>
    <n v="2"/>
    <n v="0"/>
    <x v="0"/>
    <n v="0"/>
    <n v="0"/>
    <n v="0"/>
    <n v="0"/>
    <n v="0"/>
    <n v="60"/>
    <s v="50-65"/>
    <n v="2728"/>
    <n v="0"/>
    <n v="1"/>
    <n v="0"/>
    <n v="0"/>
    <n v="0"/>
    <n v="0"/>
    <n v="0"/>
    <n v="1"/>
    <n v="0"/>
    <n v="764"/>
    <d v="2015-04-27T00:00:00"/>
    <n v="4"/>
    <s v="April"/>
    <n v="1"/>
    <s v="426,89058,High income,1037,High spender,0.0116440971052572,0,0,18,454,194,106,31,22,43,1,5,4,4,2,0,0,0,0,0,0,0,60,50-65,2728,0,1,0,0,0,0,0,1,0,764"/>
    <m/>
    <m/>
    <m/>
    <m/>
  </r>
  <r>
    <n v="158"/>
    <n v="62204"/>
    <s v="High income"/>
    <n v="16"/>
    <s v="Low spender"/>
    <n v="2.5721818532570251E-4"/>
    <n v="0"/>
    <n v="2"/>
    <n v="38"/>
    <n v="317"/>
    <n v="46"/>
    <n v="247"/>
    <n v="151"/>
    <n v="46"/>
    <n v="139"/>
    <n v="1"/>
    <n v="4"/>
    <n v="5"/>
    <n v="12"/>
    <n v="3"/>
    <n v="0"/>
    <x v="0"/>
    <n v="0"/>
    <n v="0"/>
    <n v="0"/>
    <n v="0"/>
    <n v="0"/>
    <n v="60"/>
    <s v="50-65"/>
    <n v="2814"/>
    <n v="1"/>
    <n v="0"/>
    <n v="0"/>
    <n v="0"/>
    <n v="0"/>
    <n v="0"/>
    <n v="1"/>
    <n v="0"/>
    <n v="0"/>
    <n v="668"/>
    <d v="2015-01-31T00:00:00"/>
    <n v="1"/>
    <s v="January"/>
    <n v="1"/>
    <s v="158,62204,High income,16,Low spender,0.000257218185325703,0,2,38,317,46,247,151,46,139,1,4,5,12,3,0,0,0,0,0,0,0,60,50-65,2814,1,0,0,0,0,0,1,0,0,668"/>
    <m/>
    <m/>
    <m/>
    <m/>
  </r>
  <r>
    <n v="742"/>
    <n v="69627"/>
    <s v="High income"/>
    <n v="1003"/>
    <s v="High spender"/>
    <n v="1.4405331265170121E-2"/>
    <n v="0"/>
    <n v="1"/>
    <n v="35"/>
    <n v="231"/>
    <n v="161"/>
    <n v="215"/>
    <n v="171"/>
    <n v="30"/>
    <n v="53"/>
    <n v="2"/>
    <n v="8"/>
    <n v="2"/>
    <n v="11"/>
    <n v="5"/>
    <n v="0"/>
    <x v="0"/>
    <n v="0"/>
    <n v="0"/>
    <n v="0"/>
    <n v="0"/>
    <n v="0"/>
    <n v="58"/>
    <s v="50-65"/>
    <n v="2628"/>
    <n v="0"/>
    <n v="0"/>
    <n v="1"/>
    <n v="0"/>
    <n v="0"/>
    <n v="0"/>
    <n v="1"/>
    <n v="0"/>
    <n v="0"/>
    <n v="755"/>
    <d v="2015-08-05T00:00:00"/>
    <n v="8"/>
    <s v="August"/>
    <n v="1"/>
    <s v="742,69627,High income,1003,High spender,0.0144053312651701,0,1,35,231,161,215,171,30,53,2,8,2,11,5,0,0,0,0,0,0,0,58,50-65,2628,0,0,1,0,0,0,1,0,0,755"/>
    <m/>
    <m/>
    <m/>
    <m/>
  </r>
  <r>
    <n v="591"/>
    <n v="34445"/>
    <s v="Low income"/>
    <n v="115"/>
    <s v="Low spender"/>
    <n v="3.3386558281318043E-3"/>
    <n v="0"/>
    <n v="0"/>
    <n v="92"/>
    <n v="228"/>
    <n v="122"/>
    <n v="122"/>
    <n v="208"/>
    <n v="129"/>
    <n v="30"/>
    <n v="6"/>
    <n v="11"/>
    <n v="2"/>
    <n v="8"/>
    <n v="9"/>
    <n v="0"/>
    <x v="0"/>
    <n v="0"/>
    <n v="0"/>
    <n v="0"/>
    <n v="0"/>
    <n v="0"/>
    <n v="39"/>
    <s v="36-50"/>
    <n v="2677"/>
    <n v="0"/>
    <n v="1"/>
    <n v="0"/>
    <n v="0"/>
    <n v="0"/>
    <n v="0"/>
    <n v="0"/>
    <n v="0"/>
    <n v="0"/>
    <n v="779"/>
    <d v="2015-06-17T00:00:00"/>
    <n v="6"/>
    <s v="June"/>
    <n v="1"/>
    <s v="591,34445,Low income,115,Low spender,0.0033386558281318,0,0,92,228,122,122,208,129,30,6,11,2,8,9,0,0,0,0,0,0,0,39,36-50,2677,0,1,0,0,0,0,0,0,0,779"/>
    <m/>
    <m/>
    <m/>
    <m/>
  </r>
  <r>
    <n v="2201"/>
    <n v="79941"/>
    <s v="High income"/>
    <n v="1072"/>
    <s v="High spender"/>
    <n v="1.340988979372287E-2"/>
    <n v="0"/>
    <n v="0"/>
    <n v="72"/>
    <n v="123"/>
    <n v="164"/>
    <n v="266"/>
    <n v="227"/>
    <n v="30"/>
    <n v="174"/>
    <n v="1"/>
    <n v="2"/>
    <n v="4"/>
    <n v="9"/>
    <n v="1"/>
    <n v="0"/>
    <x v="0"/>
    <n v="0"/>
    <n v="0"/>
    <n v="0"/>
    <n v="0"/>
    <n v="0"/>
    <n v="44"/>
    <s v="36-50"/>
    <n v="2160"/>
    <n v="0"/>
    <n v="0"/>
    <n v="1"/>
    <n v="0"/>
    <n v="0"/>
    <n v="0"/>
    <n v="1"/>
    <n v="0"/>
    <n v="0"/>
    <n v="636"/>
    <d v="2016-11-15T00:00:00"/>
    <n v="11"/>
    <s v="November"/>
    <n v="1"/>
    <s v="2201,79941,High income,1072,High spender,0.0134098897937229,0,0,72,123,164,266,227,30,174,1,2,4,9,1,0,0,0,0,0,0,0,44,36-50,2160,0,0,1,0,0,0,1,0,0,636"/>
    <m/>
    <m/>
    <m/>
    <m/>
  </r>
  <r>
    <n v="1972"/>
    <n v="75315"/>
    <s v="High income"/>
    <n v="296"/>
    <s v="Low spender"/>
    <n v="3.9301599946889726E-3"/>
    <n v="0"/>
    <n v="1"/>
    <n v="14"/>
    <n v="459"/>
    <n v="15"/>
    <n v="171"/>
    <n v="142"/>
    <n v="23"/>
    <n v="31"/>
    <n v="2"/>
    <n v="5"/>
    <n v="4"/>
    <n v="12"/>
    <n v="2"/>
    <n v="0"/>
    <x v="0"/>
    <n v="0"/>
    <n v="0"/>
    <n v="0"/>
    <n v="0"/>
    <n v="0"/>
    <n v="66"/>
    <s v="66+"/>
    <n v="2234"/>
    <n v="0"/>
    <n v="0"/>
    <n v="0"/>
    <n v="1"/>
    <n v="0"/>
    <n v="0"/>
    <n v="1"/>
    <n v="0"/>
    <n v="0"/>
    <n v="779"/>
    <d v="2016-09-02T00:00:00"/>
    <n v="9"/>
    <s v="September"/>
    <n v="1"/>
    <s v="1972,75315,High income,296,Low spender,0.00393015999468897,0,1,14,459,15,171,142,23,31,2,5,4,12,2,0,0,0,0,0,0,0,66,66+,2234,0,0,0,1,0,0,1,0,0,779"/>
    <m/>
    <m/>
    <m/>
    <m/>
  </r>
  <r>
    <n v="576"/>
    <n v="64191"/>
    <s v="High income"/>
    <n v="1599"/>
    <s v="High spender"/>
    <n v="2.4910034116932281E-2"/>
    <n v="0"/>
    <n v="1"/>
    <n v="30"/>
    <n v="420"/>
    <n v="15"/>
    <n v="186"/>
    <n v="151"/>
    <n v="38"/>
    <n v="15"/>
    <n v="3"/>
    <n v="5"/>
    <n v="3"/>
    <n v="13"/>
    <n v="3"/>
    <n v="0"/>
    <x v="0"/>
    <n v="0"/>
    <n v="0"/>
    <n v="0"/>
    <n v="0"/>
    <n v="0"/>
    <n v="57"/>
    <s v="50-65"/>
    <n v="2682"/>
    <n v="0"/>
    <n v="0"/>
    <n v="1"/>
    <n v="0"/>
    <n v="0"/>
    <n v="0"/>
    <n v="0"/>
    <n v="1"/>
    <n v="0"/>
    <n v="795"/>
    <d v="2015-06-12T00:00:00"/>
    <n v="6"/>
    <s v="June"/>
    <n v="1"/>
    <s v="576,64191,High income,1599,High spender,0.0249100341169323,0,1,30,420,15,186,151,38,15,3,5,3,13,3,0,0,0,0,0,0,0,57,50-65,2682,0,0,1,0,0,0,0,1,0,795"/>
    <m/>
    <m/>
    <m/>
    <m/>
  </r>
  <r>
    <n v="1117"/>
    <n v="66825"/>
    <s v="High income"/>
    <n v="32"/>
    <s v="Low spender"/>
    <n v="4.7886270108492328E-4"/>
    <n v="0"/>
    <n v="0"/>
    <n v="73"/>
    <n v="243"/>
    <n v="101"/>
    <n v="405"/>
    <n v="29"/>
    <n v="40"/>
    <n v="40"/>
    <n v="1"/>
    <n v="4"/>
    <n v="5"/>
    <n v="6"/>
    <n v="2"/>
    <n v="0"/>
    <x v="0"/>
    <n v="0"/>
    <n v="0"/>
    <n v="0"/>
    <n v="0"/>
    <n v="0"/>
    <n v="53"/>
    <s v="50-65"/>
    <n v="2509"/>
    <n v="0"/>
    <n v="0"/>
    <n v="0"/>
    <n v="1"/>
    <n v="0"/>
    <n v="0"/>
    <n v="1"/>
    <n v="0"/>
    <n v="0"/>
    <n v="778"/>
    <d v="2015-12-02T00:00:00"/>
    <n v="12"/>
    <s v="December"/>
    <n v="1"/>
    <s v="1117,66825,High income,32,Low spender,0.000478862701084923,0,0,73,243,101,405,29,40,40,1,4,5,6,2,0,0,0,0,0,0,0,53,50-65,2509,0,0,0,1,0,0,1,0,0,778"/>
    <m/>
    <m/>
    <m/>
    <m/>
  </r>
  <r>
    <n v="1693"/>
    <n v="60934"/>
    <s v="High income"/>
    <n v="1323"/>
    <s v="High spender"/>
    <n v="2.1712016279909409E-2"/>
    <n v="0"/>
    <n v="1"/>
    <n v="41"/>
    <n v="224"/>
    <n v="155"/>
    <n v="155"/>
    <n v="192"/>
    <n v="93"/>
    <n v="54"/>
    <n v="2"/>
    <n v="6"/>
    <n v="4"/>
    <n v="11"/>
    <n v="4"/>
    <n v="0"/>
    <x v="0"/>
    <n v="0"/>
    <n v="0"/>
    <n v="0"/>
    <n v="0"/>
    <n v="0"/>
    <n v="45"/>
    <s v="36-50"/>
    <n v="2322"/>
    <n v="0"/>
    <n v="0"/>
    <n v="0"/>
    <n v="1"/>
    <n v="0"/>
    <n v="0"/>
    <n v="1"/>
    <n v="0"/>
    <n v="0"/>
    <n v="765"/>
    <d v="2016-06-06T00:00:00"/>
    <n v="6"/>
    <s v="June"/>
    <n v="1"/>
    <s v="1693,60934,High income,1323,High spender,0.0217120162799094,0,1,41,224,155,155,192,93,54,2,6,4,11,4,0,0,0,0,0,0,0,45,36-50,2322,0,0,0,1,0,0,1,0,0,765"/>
    <m/>
    <m/>
    <m/>
    <m/>
  </r>
  <r>
    <n v="958"/>
    <n v="69674"/>
    <s v="High income"/>
    <n v="303"/>
    <s v="Low spender"/>
    <n v="4.3488245256480176E-3"/>
    <n v="0"/>
    <n v="2"/>
    <n v="46"/>
    <n v="554"/>
    <n v="41"/>
    <n v="215"/>
    <n v="11"/>
    <n v="0"/>
    <n v="24"/>
    <n v="3"/>
    <n v="10"/>
    <n v="2"/>
    <n v="10"/>
    <n v="5"/>
    <n v="0"/>
    <x v="0"/>
    <n v="0"/>
    <n v="0"/>
    <n v="0"/>
    <n v="0"/>
    <n v="0"/>
    <n v="52"/>
    <s v="50-65"/>
    <n v="2562"/>
    <n v="1"/>
    <n v="0"/>
    <n v="0"/>
    <n v="0"/>
    <n v="0"/>
    <n v="0"/>
    <n v="0"/>
    <n v="0"/>
    <n v="1"/>
    <n v="797"/>
    <d v="2015-10-10T00:00:00"/>
    <n v="10"/>
    <s v="October"/>
    <n v="1"/>
    <s v="958,69674,High income,303,Low spender,0.00434882452564802,0,2,46,554,41,215,11,0,24,3,10,2,10,5,0,0,0,0,0,0,0,52,50-65,2562,1,0,0,0,0,0,0,0,1,797"/>
    <m/>
    <m/>
    <m/>
    <m/>
  </r>
  <r>
    <n v="1004"/>
    <n v="53977"/>
    <s v="High income"/>
    <n v="1336"/>
    <s v="High spender"/>
    <n v="2.4751282953850713E-2"/>
    <n v="0"/>
    <n v="1"/>
    <n v="21"/>
    <n v="620"/>
    <n v="16"/>
    <n v="165"/>
    <n v="0"/>
    <n v="24"/>
    <n v="82"/>
    <n v="5"/>
    <n v="5"/>
    <n v="5"/>
    <n v="12"/>
    <n v="5"/>
    <n v="0"/>
    <x v="0"/>
    <n v="0"/>
    <n v="0"/>
    <n v="0"/>
    <n v="0"/>
    <n v="0"/>
    <n v="62"/>
    <s v="50-65"/>
    <n v="2545"/>
    <n v="0"/>
    <n v="0"/>
    <n v="0"/>
    <n v="1"/>
    <n v="0"/>
    <n v="0"/>
    <n v="1"/>
    <n v="0"/>
    <n v="0"/>
    <n v="743"/>
    <d v="2015-10-27T00:00:00"/>
    <n v="10"/>
    <s v="October"/>
    <n v="1"/>
    <s v="1004,53977,High income,1336,High spender,0.0247512829538507,0,1,21,620,16,165,0,24,82,5,5,5,12,5,0,0,0,0,0,0,0,62,50-65,2545,0,0,0,1,0,0,1,0,0,743"/>
    <m/>
    <m/>
    <m/>
    <m/>
  </r>
  <r>
    <n v="2073"/>
    <n v="69661"/>
    <s v="High income"/>
    <n v="460"/>
    <s v="Low spender"/>
    <n v="6.6034079327026603E-3"/>
    <n v="0"/>
    <n v="0"/>
    <n v="80"/>
    <n v="656"/>
    <n v="16"/>
    <n v="106"/>
    <n v="32"/>
    <n v="16"/>
    <n v="8"/>
    <n v="1"/>
    <n v="7"/>
    <n v="3"/>
    <n v="12"/>
    <n v="3"/>
    <n v="0"/>
    <x v="0"/>
    <n v="0"/>
    <n v="0"/>
    <n v="0"/>
    <n v="0"/>
    <n v="0"/>
    <n v="40"/>
    <s v="36-50"/>
    <n v="2206"/>
    <n v="0"/>
    <n v="1"/>
    <n v="0"/>
    <n v="0"/>
    <n v="0"/>
    <n v="0"/>
    <n v="0"/>
    <n v="1"/>
    <n v="0"/>
    <n v="818"/>
    <d v="2016-09-30T00:00:00"/>
    <n v="9"/>
    <s v="September"/>
    <n v="1"/>
    <s v="2073,69661,High income,460,Low spender,0.00660340793270266,0,0,80,656,16,106,32,16,8,1,7,3,12,3,0,0,0,0,0,0,0,40,36-50,2206,0,1,0,0,0,0,0,1,0,818"/>
    <m/>
    <m/>
    <m/>
    <m/>
  </r>
  <r>
    <n v="1657"/>
    <n v="60597"/>
    <s v="High income"/>
    <n v="93"/>
    <s v="Low spender"/>
    <n v="1.5347294420515866E-3"/>
    <n v="0"/>
    <n v="1"/>
    <n v="2"/>
    <n v="522"/>
    <n v="0"/>
    <n v="257"/>
    <n v="32"/>
    <n v="16"/>
    <n v="66"/>
    <n v="4"/>
    <n v="2"/>
    <n v="2"/>
    <n v="8"/>
    <n v="7"/>
    <n v="1"/>
    <x v="0"/>
    <n v="0"/>
    <n v="0"/>
    <n v="0"/>
    <n v="0"/>
    <n v="1"/>
    <n v="56"/>
    <s v="50-65"/>
    <n v="2338"/>
    <n v="0"/>
    <n v="1"/>
    <n v="0"/>
    <n v="0"/>
    <n v="0"/>
    <n v="0"/>
    <n v="1"/>
    <n v="0"/>
    <n v="0"/>
    <n v="761"/>
    <d v="2016-05-21T00:00:00"/>
    <n v="5"/>
    <s v="May"/>
    <n v="1"/>
    <s v="1657,60597,High income,93,Low spender,0.00153472944205159,0,1,2,522,0,257,32,16,66,4,2,2,8,7,1,0,0,0,0,0,1,56,50-65,2338,0,1,0,0,0,0,1,0,0,761"/>
    <m/>
    <m/>
    <m/>
    <m/>
  </r>
  <r>
    <n v="1613"/>
    <n v="71113"/>
    <s v="High income"/>
    <n v="394"/>
    <s v="Low spender"/>
    <n v="5.5404778310576127E-3"/>
    <n v="0"/>
    <n v="1"/>
    <n v="95"/>
    <n v="495"/>
    <n v="33"/>
    <n v="255"/>
    <n v="11"/>
    <n v="33"/>
    <n v="8"/>
    <n v="4"/>
    <n v="6"/>
    <n v="7"/>
    <n v="9"/>
    <n v="4"/>
    <n v="0"/>
    <x v="0"/>
    <n v="0"/>
    <n v="0"/>
    <n v="0"/>
    <n v="0"/>
    <n v="0"/>
    <n v="63"/>
    <s v="50-65"/>
    <n v="2353"/>
    <n v="0"/>
    <n v="1"/>
    <n v="0"/>
    <n v="0"/>
    <n v="0"/>
    <n v="0"/>
    <n v="1"/>
    <n v="0"/>
    <n v="0"/>
    <n v="819"/>
    <d v="2016-05-06T00:00:00"/>
    <n v="5"/>
    <s v="May"/>
    <n v="1"/>
    <s v="1613,71113,High income,394,Low spender,0.00554047783105761,0,1,95,495,33,255,11,33,8,4,6,7,9,4,0,0,0,0,0,0,0,63,50-65,2353,0,1,0,0,0,0,1,0,0,819"/>
    <m/>
    <m/>
    <m/>
    <m/>
  </r>
  <r>
    <n v="1684"/>
    <n v="76630"/>
    <s v="High income"/>
    <n v="1556"/>
    <s v="High spender"/>
    <n v="2.0305363434686155E-2"/>
    <n v="0"/>
    <n v="0"/>
    <n v="93"/>
    <n v="255"/>
    <n v="31"/>
    <n v="446"/>
    <n v="40"/>
    <n v="56"/>
    <n v="175"/>
    <n v="1"/>
    <n v="3"/>
    <n v="10"/>
    <n v="11"/>
    <n v="1"/>
    <n v="0"/>
    <x v="0"/>
    <n v="0"/>
    <n v="0"/>
    <n v="0"/>
    <n v="0"/>
    <n v="0"/>
    <n v="37"/>
    <s v="36-50"/>
    <n v="2325"/>
    <n v="0"/>
    <n v="1"/>
    <n v="0"/>
    <n v="0"/>
    <n v="0"/>
    <n v="0"/>
    <n v="1"/>
    <n v="0"/>
    <n v="0"/>
    <n v="653"/>
    <d v="2016-06-03T00:00:00"/>
    <n v="6"/>
    <s v="June"/>
    <n v="1"/>
    <s v="1684,76630,High income,1556,High spender,0.0203053634346862,0,0,93,255,31,446,40,56,175,1,3,10,11,1,0,0,0,0,0,0,0,37,36-50,2325,0,1,0,0,0,0,1,0,0,653"/>
    <m/>
    <m/>
    <m/>
    <m/>
  </r>
  <r>
    <n v="270"/>
    <n v="59809"/>
    <s v="High income"/>
    <n v="92"/>
    <s v="Low spender"/>
    <n v="1.538230032269391E-3"/>
    <n v="0"/>
    <n v="2"/>
    <n v="36"/>
    <n v="598"/>
    <n v="16"/>
    <n v="141"/>
    <n v="32"/>
    <n v="41"/>
    <n v="49"/>
    <n v="3"/>
    <n v="3"/>
    <n v="3"/>
    <n v="6"/>
    <n v="8"/>
    <n v="0"/>
    <x v="0"/>
    <n v="0"/>
    <n v="0"/>
    <n v="0"/>
    <n v="0"/>
    <n v="0"/>
    <n v="44"/>
    <s v="36-50"/>
    <n v="2778"/>
    <n v="0"/>
    <n v="1"/>
    <n v="0"/>
    <n v="0"/>
    <n v="0"/>
    <n v="0"/>
    <n v="1"/>
    <n v="0"/>
    <n v="0"/>
    <n v="779"/>
    <d v="2015-03-08T00:00:00"/>
    <n v="3"/>
    <s v="March"/>
    <n v="1"/>
    <s v="270,59809,High income,92,Low spender,0.00153823003226939,0,2,36,598,16,141,32,41,49,3,3,3,6,8,0,0,0,0,0,0,0,44,36-50,2778,0,1,0,0,0,0,1,0,0,779"/>
    <m/>
    <m/>
    <m/>
    <m/>
  </r>
  <r>
    <n v="409"/>
    <n v="52852"/>
    <s v="High income"/>
    <n v="50"/>
    <s v="Low spender"/>
    <n v="9.4603799288579425E-4"/>
    <n v="0"/>
    <n v="1"/>
    <n v="93"/>
    <n v="714"/>
    <n v="8"/>
    <n v="99"/>
    <n v="11"/>
    <n v="0"/>
    <n v="47"/>
    <n v="4"/>
    <n v="10"/>
    <n v="7"/>
    <n v="5"/>
    <n v="8"/>
    <n v="0"/>
    <x v="0"/>
    <n v="1"/>
    <n v="0"/>
    <n v="0"/>
    <n v="0"/>
    <n v="0"/>
    <n v="63"/>
    <s v="50-65"/>
    <n v="2734"/>
    <n v="0"/>
    <n v="1"/>
    <n v="0"/>
    <n v="0"/>
    <n v="0"/>
    <n v="0"/>
    <n v="1"/>
    <n v="0"/>
    <n v="0"/>
    <n v="785"/>
    <d v="2015-04-21T00:00:00"/>
    <n v="4"/>
    <s v="April"/>
    <n v="1"/>
    <s v="409,52852,High income,50,Low spender,0.000946037992885794,0,1,93,714,8,99,11,0,47,4,10,7,5,8,0,0,1,0,0,0,0,63,50-65,2734,0,1,0,0,0,0,1,0,0,785"/>
    <m/>
    <m/>
    <m/>
    <m/>
  </r>
  <r>
    <n v="136"/>
    <n v="49912"/>
    <s v="Low income"/>
    <n v="53"/>
    <s v="Low spender"/>
    <n v="1.0618688892450713E-3"/>
    <n v="0"/>
    <n v="1"/>
    <n v="5"/>
    <n v="520"/>
    <n v="8"/>
    <n v="223"/>
    <n v="32"/>
    <n v="49"/>
    <n v="42"/>
    <n v="4"/>
    <n v="10"/>
    <n v="5"/>
    <n v="7"/>
    <n v="8"/>
    <n v="0"/>
    <x v="0"/>
    <n v="1"/>
    <n v="0"/>
    <n v="0"/>
    <n v="0"/>
    <n v="1"/>
    <n v="71"/>
    <s v="66+"/>
    <n v="2819"/>
    <n v="0"/>
    <n v="0"/>
    <n v="0"/>
    <n v="1"/>
    <n v="0"/>
    <n v="0"/>
    <n v="0"/>
    <n v="1"/>
    <n v="0"/>
    <n v="790"/>
    <d v="2015-01-26T00:00:00"/>
    <n v="1"/>
    <s v="January"/>
    <n v="1"/>
    <s v="136,49912,Low income,53,Low spender,0.00106186888924507,0,1,5,520,8,223,32,49,42,4,10,5,7,8,0,0,1,0,0,0,1,71,66+,2819,0,0,0,1,0,0,0,1,0,790"/>
    <m/>
    <m/>
    <m/>
    <m/>
  </r>
  <r>
    <n v="49"/>
    <n v="49269"/>
    <s v="Low income"/>
    <n v="90"/>
    <s v="Low spender"/>
    <n v="1.8267064482737625E-3"/>
    <n v="1"/>
    <n v="0"/>
    <n v="92"/>
    <n v="639"/>
    <n v="8"/>
    <n v="166"/>
    <n v="11"/>
    <n v="8"/>
    <n v="58"/>
    <n v="3"/>
    <n v="7"/>
    <n v="3"/>
    <n v="12"/>
    <n v="7"/>
    <n v="0"/>
    <x v="0"/>
    <n v="0"/>
    <n v="0"/>
    <n v="0"/>
    <n v="0"/>
    <n v="0"/>
    <n v="49"/>
    <s v="36-50"/>
    <n v="2842"/>
    <n v="0"/>
    <n v="0"/>
    <n v="0"/>
    <n v="1"/>
    <n v="0"/>
    <n v="0"/>
    <n v="0"/>
    <n v="0"/>
    <n v="1"/>
    <n v="774"/>
    <d v="2015-01-03T00:00:00"/>
    <n v="1"/>
    <s v="January"/>
    <n v="1"/>
    <s v="49,49269,Low income,90,Low spender,0.00182670644827376,1,0,92,639,8,166,11,8,58,3,7,3,12,7,0,0,0,0,0,0,0,49,36-50,2842,0,0,0,1,0,0,0,0,1,774"/>
    <m/>
    <m/>
    <m/>
    <m/>
  </r>
  <r>
    <n v="2110"/>
    <n v="76624"/>
    <s v="High income"/>
    <n v="757"/>
    <s v="High spender"/>
    <n v="9.8794111505533522E-3"/>
    <n v="0"/>
    <n v="1"/>
    <n v="68"/>
    <n v="411"/>
    <n v="106"/>
    <n v="147"/>
    <n v="54"/>
    <n v="115"/>
    <n v="66"/>
    <n v="1"/>
    <n v="5"/>
    <n v="10"/>
    <n v="7"/>
    <n v="1"/>
    <n v="0"/>
    <x v="0"/>
    <n v="1"/>
    <n v="0"/>
    <n v="0"/>
    <n v="0"/>
    <n v="0"/>
    <n v="58"/>
    <s v="50-65"/>
    <n v="2195"/>
    <n v="0"/>
    <n v="0"/>
    <n v="1"/>
    <n v="0"/>
    <n v="0"/>
    <n v="0"/>
    <n v="1"/>
    <n v="0"/>
    <n v="0"/>
    <n v="767"/>
    <d v="2016-10-11T00:00:00"/>
    <n v="10"/>
    <s v="October"/>
    <n v="1"/>
    <s v="2110,76624,High income,757,High spender,0.00987941115055335,0,1,68,411,106,147,54,115,66,1,5,10,7,1,0,0,1,0,0,0,0,58,50-65,2195,0,0,1,0,0,0,1,0,0,767"/>
    <m/>
    <m/>
    <m/>
    <m/>
  </r>
  <r>
    <n v="2104"/>
    <n v="76081"/>
    <s v="High income"/>
    <n v="91"/>
    <s v="Low spender"/>
    <n v="1.1960936370447287E-3"/>
    <n v="0"/>
    <n v="0"/>
    <n v="85"/>
    <n v="292"/>
    <n v="30"/>
    <n v="415"/>
    <n v="63"/>
    <n v="33"/>
    <n v="200"/>
    <n v="1"/>
    <n v="4"/>
    <n v="5"/>
    <n v="4"/>
    <n v="2"/>
    <n v="1"/>
    <x v="0"/>
    <n v="0"/>
    <n v="0"/>
    <n v="0"/>
    <n v="0"/>
    <n v="0"/>
    <n v="58"/>
    <s v="50-65"/>
    <n v="2196"/>
    <n v="0"/>
    <n v="0"/>
    <n v="0"/>
    <n v="1"/>
    <n v="0"/>
    <n v="0"/>
    <n v="1"/>
    <n v="0"/>
    <n v="0"/>
    <n v="633"/>
    <d v="2016-10-10T00:00:00"/>
    <n v="10"/>
    <s v="October"/>
    <n v="1"/>
    <s v="2104,76081,High income,91,Low spender,0.00119609363704473,0,0,85,292,30,415,63,33,200,1,4,5,4,2,1,0,0,0,0,0,0,58,50-65,2196,0,0,0,1,0,0,1,0,0,633"/>
    <m/>
    <m/>
    <m/>
    <m/>
  </r>
  <r>
    <n v="2132"/>
    <n v="79803"/>
    <s v="High income"/>
    <n v="1672"/>
    <s v="High spender"/>
    <n v="2.0951593298497551E-2"/>
    <n v="0"/>
    <n v="1"/>
    <n v="54"/>
    <n v="574"/>
    <n v="8"/>
    <n v="216"/>
    <n v="21"/>
    <n v="16"/>
    <n v="33"/>
    <n v="1"/>
    <n v="4"/>
    <n v="3"/>
    <n v="5"/>
    <n v="1"/>
    <n v="0"/>
    <x v="0"/>
    <n v="0"/>
    <n v="0"/>
    <n v="0"/>
    <n v="0"/>
    <n v="0"/>
    <n v="62"/>
    <s v="50-65"/>
    <n v="2186"/>
    <n v="1"/>
    <n v="0"/>
    <n v="0"/>
    <n v="0"/>
    <n v="0"/>
    <n v="0"/>
    <n v="1"/>
    <n v="0"/>
    <n v="0"/>
    <n v="802"/>
    <d v="2016-10-20T00:00:00"/>
    <n v="10"/>
    <s v="October"/>
    <n v="1"/>
    <s v="2132,79803,High income,1672,High spender,0.0209515932984976,0,1,54,574,8,216,21,16,33,1,4,3,5,1,0,0,0,0,0,0,0,62,50-65,2186,1,0,0,0,0,0,1,0,0,802"/>
    <m/>
    <m/>
    <m/>
    <m/>
  </r>
  <r>
    <n v="886"/>
    <n v="57959"/>
    <s v="High income"/>
    <n v="55"/>
    <s v="Low spender"/>
    <n v="9.4894666919719114E-4"/>
    <n v="0"/>
    <n v="1"/>
    <n v="71"/>
    <n v="430"/>
    <n v="16"/>
    <n v="322"/>
    <n v="43"/>
    <n v="24"/>
    <n v="33"/>
    <n v="5"/>
    <n v="4"/>
    <n v="7"/>
    <n v="11"/>
    <n v="3"/>
    <n v="0"/>
    <x v="0"/>
    <n v="0"/>
    <n v="0"/>
    <n v="0"/>
    <n v="0"/>
    <n v="0"/>
    <n v="65"/>
    <s v="50-65"/>
    <n v="2582"/>
    <n v="0"/>
    <n v="0"/>
    <n v="1"/>
    <n v="0"/>
    <n v="0"/>
    <n v="0"/>
    <n v="1"/>
    <n v="0"/>
    <n v="0"/>
    <n v="802"/>
    <d v="2015-09-20T00:00:00"/>
    <n v="9"/>
    <s v="September"/>
    <n v="1"/>
    <s v="886,57959,High income,55,Low spender,0.000948946669197191,0,1,71,430,16,322,43,24,33,5,4,7,11,3,0,0,0,0,0,0,0,65,50-65,2582,0,0,1,0,0,0,1,0,0,802"/>
    <m/>
    <m/>
    <m/>
    <m/>
  </r>
  <r>
    <n v="871"/>
    <n v="61314"/>
    <s v="High income"/>
    <n v="1332"/>
    <s v="High spender"/>
    <n v="2.1724239162344651E-2"/>
    <n v="0"/>
    <n v="1"/>
    <n v="1"/>
    <n v="378"/>
    <n v="0"/>
    <n v="189"/>
    <n v="97"/>
    <n v="172"/>
    <n v="172"/>
    <n v="2"/>
    <n v="5"/>
    <n v="5"/>
    <n v="12"/>
    <n v="3"/>
    <n v="0"/>
    <x v="0"/>
    <n v="0"/>
    <n v="0"/>
    <n v="0"/>
    <n v="0"/>
    <n v="0"/>
    <n v="52"/>
    <s v="50-65"/>
    <n v="2589"/>
    <n v="0"/>
    <n v="1"/>
    <n v="0"/>
    <n v="0"/>
    <n v="0"/>
    <n v="0"/>
    <n v="1"/>
    <n v="0"/>
    <n v="0"/>
    <n v="664"/>
    <d v="2015-09-13T00:00:00"/>
    <n v="9"/>
    <s v="September"/>
    <n v="1"/>
    <s v="871,61314,High income,1332,High spender,0.0217242391623447,0,1,1,378,0,189,97,172,172,2,5,5,12,3,0,0,0,0,0,0,0,52,50-65,2589,0,1,0,0,0,0,1,0,0,664"/>
    <m/>
    <m/>
    <m/>
    <m/>
  </r>
  <r>
    <n v="2127"/>
    <n v="64892"/>
    <s v="High income"/>
    <n v="1467"/>
    <s v="High spender"/>
    <n v="2.260679282500154E-2"/>
    <n v="0"/>
    <n v="1"/>
    <n v="77"/>
    <n v="527"/>
    <n v="24"/>
    <n v="230"/>
    <n v="32"/>
    <n v="24"/>
    <n v="65"/>
    <n v="2"/>
    <n v="6"/>
    <n v="4"/>
    <n v="12"/>
    <n v="4"/>
    <n v="0"/>
    <x v="0"/>
    <n v="0"/>
    <n v="0"/>
    <n v="0"/>
    <n v="0"/>
    <n v="0"/>
    <n v="44"/>
    <s v="36-50"/>
    <n v="2190"/>
    <n v="1"/>
    <n v="0"/>
    <n v="0"/>
    <n v="0"/>
    <n v="0"/>
    <n v="0"/>
    <n v="1"/>
    <n v="0"/>
    <n v="0"/>
    <n v="772"/>
    <d v="2016-10-16T00:00:00"/>
    <n v="10"/>
    <s v="October"/>
    <n v="1"/>
    <s v="2127,64892,High income,1467,High spender,0.0226067928250015,0,1,77,527,24,230,32,24,65,2,6,4,12,4,0,0,0,0,0,0,0,44,36-50,2190,1,0,0,0,0,0,1,0,0,772"/>
    <m/>
    <m/>
    <m/>
    <m/>
  </r>
  <r>
    <n v="278"/>
    <n v="55250"/>
    <s v="High income"/>
    <n v="90"/>
    <s v="Low spender"/>
    <n v="1.6289592760180996E-3"/>
    <n v="0"/>
    <n v="1"/>
    <n v="49"/>
    <n v="664"/>
    <n v="58"/>
    <n v="83"/>
    <n v="32"/>
    <n v="0"/>
    <n v="66"/>
    <n v="4"/>
    <n v="7"/>
    <n v="5"/>
    <n v="10"/>
    <n v="5"/>
    <n v="0"/>
    <x v="0"/>
    <n v="0"/>
    <n v="0"/>
    <n v="0"/>
    <n v="0"/>
    <n v="0"/>
    <n v="55"/>
    <s v="50-65"/>
    <n v="2775"/>
    <n v="0"/>
    <n v="0"/>
    <n v="1"/>
    <n v="0"/>
    <n v="0"/>
    <n v="0"/>
    <n v="0"/>
    <n v="1"/>
    <n v="0"/>
    <n v="771"/>
    <d v="2015-03-11T00:00:00"/>
    <n v="3"/>
    <s v="March"/>
    <n v="1"/>
    <s v="278,55250,High income,90,Low spender,0.0016289592760181,0,1,49,664,58,83,32,0,66,4,7,5,10,5,0,0,0,0,0,0,0,55,50-65,2775,0,0,1,0,0,0,0,1,0,771"/>
    <m/>
    <m/>
    <m/>
    <m/>
  </r>
  <r>
    <n v="1252"/>
    <n v="68352"/>
    <s v="High income"/>
    <n v="40"/>
    <s v="Low spender"/>
    <n v="5.8520599250936332E-4"/>
    <n v="0"/>
    <n v="1"/>
    <n v="47"/>
    <n v="614"/>
    <n v="16"/>
    <n v="132"/>
    <n v="43"/>
    <n v="33"/>
    <n v="33"/>
    <n v="3"/>
    <n v="8"/>
    <n v="5"/>
    <n v="9"/>
    <n v="6"/>
    <n v="0"/>
    <x v="0"/>
    <n v="0"/>
    <n v="0"/>
    <n v="0"/>
    <n v="0"/>
    <n v="0"/>
    <n v="46"/>
    <s v="36-50"/>
    <n v="2464"/>
    <n v="0"/>
    <n v="0"/>
    <n v="1"/>
    <n v="0"/>
    <n v="0"/>
    <n v="0"/>
    <n v="0"/>
    <n v="0"/>
    <n v="1"/>
    <n v="805"/>
    <d v="2016-01-16T00:00:00"/>
    <n v="1"/>
    <s v="January"/>
    <n v="1"/>
    <s v="1252,68352,High income,40,Low spender,0.000585205992509363,0,1,47,614,16,132,43,33,33,3,8,5,9,6,0,0,0,0,0,0,0,46,36-50,2464,0,0,1,0,0,0,0,0,1,805"/>
    <m/>
    <m/>
    <m/>
    <m/>
  </r>
  <r>
    <n v="947"/>
    <n v="62772"/>
    <s v="High income"/>
    <n v="450"/>
    <s v="Low spender"/>
    <n v="7.168801376409864E-3"/>
    <n v="0"/>
    <n v="1"/>
    <n v="74"/>
    <n v="581"/>
    <n v="49"/>
    <n v="157"/>
    <n v="43"/>
    <n v="8"/>
    <n v="108"/>
    <n v="1"/>
    <n v="5"/>
    <n v="6"/>
    <n v="11"/>
    <n v="2"/>
    <n v="0"/>
    <x v="0"/>
    <n v="0"/>
    <n v="1"/>
    <n v="0"/>
    <n v="0"/>
    <n v="0"/>
    <n v="51"/>
    <s v="50-65"/>
    <n v="2565"/>
    <n v="0"/>
    <n v="0"/>
    <n v="1"/>
    <n v="0"/>
    <n v="0"/>
    <n v="0"/>
    <n v="0"/>
    <n v="1"/>
    <n v="0"/>
    <n v="730"/>
    <d v="2015-10-07T00:00:00"/>
    <n v="10"/>
    <s v="October"/>
    <n v="1"/>
    <s v="947,62772,High income,450,Low spender,0.00716880137640986,0,1,74,581,49,157,43,8,108,1,5,6,11,2,0,0,0,1,0,0,0,51,50-65,2565,0,0,1,0,0,0,0,1,0,730"/>
    <m/>
    <m/>
    <m/>
    <m/>
  </r>
  <r>
    <n v="607"/>
    <n v="54233"/>
    <s v="High income"/>
    <n v="39"/>
    <s v="Low spender"/>
    <n v="7.1911935537403429E-4"/>
    <n v="0"/>
    <n v="1"/>
    <n v="46"/>
    <n v="652"/>
    <n v="8"/>
    <n v="158"/>
    <n v="21"/>
    <n v="0"/>
    <n v="142"/>
    <n v="4"/>
    <n v="11"/>
    <n v="6"/>
    <n v="5"/>
    <n v="8"/>
    <n v="0"/>
    <x v="0"/>
    <n v="0"/>
    <n v="0"/>
    <n v="0"/>
    <n v="0"/>
    <n v="0"/>
    <n v="43"/>
    <s v="36-50"/>
    <n v="2669"/>
    <n v="0"/>
    <n v="1"/>
    <n v="0"/>
    <n v="0"/>
    <n v="0"/>
    <n v="0"/>
    <n v="1"/>
    <n v="0"/>
    <n v="0"/>
    <n v="697"/>
    <d v="2015-06-25T00:00:00"/>
    <n v="6"/>
    <s v="June"/>
    <n v="1"/>
    <s v="607,54233,High income,39,Low spender,0.000719119355374034,0,1,46,652,8,158,21,0,142,4,11,6,5,8,0,0,0,0,0,0,0,43,36-50,2669,0,1,0,0,0,0,1,0,0,697"/>
    <m/>
    <m/>
    <m/>
    <m/>
  </r>
  <r>
    <n v="342"/>
    <n v="48240"/>
    <s v="Low income"/>
    <n v="954"/>
    <s v="High spender"/>
    <n v="1.9776119402985074E-2"/>
    <n v="0"/>
    <n v="0"/>
    <n v="73"/>
    <n v="389"/>
    <n v="91"/>
    <n v="248"/>
    <n v="64"/>
    <n v="49"/>
    <n v="41"/>
    <n v="3"/>
    <n v="6"/>
    <n v="3"/>
    <n v="13"/>
    <n v="5"/>
    <n v="0"/>
    <x v="0"/>
    <n v="0"/>
    <n v="0"/>
    <n v="0"/>
    <n v="0"/>
    <n v="1"/>
    <n v="51"/>
    <s v="50-65"/>
    <n v="2756"/>
    <n v="0"/>
    <n v="0"/>
    <n v="1"/>
    <n v="0"/>
    <n v="0"/>
    <n v="0"/>
    <n v="0"/>
    <n v="0"/>
    <n v="1"/>
    <n v="800"/>
    <d v="2015-03-30T00:00:00"/>
    <n v="3"/>
    <s v="March"/>
    <n v="1"/>
    <s v="342,48240,Low income,954,High spender,0.0197761194029851,0,0,73,389,91,248,64,49,41,3,6,3,13,5,0,0,0,0,0,0,1,51,50-65,2756,0,0,1,0,0,0,0,0,1,800"/>
    <m/>
    <m/>
    <m/>
    <m/>
  </r>
  <r>
    <n v="600"/>
    <n v="52413"/>
    <s v="High income"/>
    <n v="1871"/>
    <s v="High spender"/>
    <n v="3.5697250682082689E-2"/>
    <n v="0"/>
    <n v="2"/>
    <n v="56"/>
    <n v="295"/>
    <n v="106"/>
    <n v="271"/>
    <n v="75"/>
    <n v="98"/>
    <n v="65"/>
    <n v="4"/>
    <n v="6"/>
    <n v="4"/>
    <n v="12"/>
    <n v="6"/>
    <n v="0"/>
    <x v="0"/>
    <n v="0"/>
    <n v="0"/>
    <n v="0"/>
    <n v="0"/>
    <n v="0"/>
    <n v="51"/>
    <s v="50-65"/>
    <n v="2671"/>
    <n v="0"/>
    <n v="1"/>
    <n v="0"/>
    <n v="0"/>
    <n v="0"/>
    <n v="0"/>
    <n v="1"/>
    <n v="0"/>
    <n v="0"/>
    <n v="780"/>
    <d v="2015-06-23T00:00:00"/>
    <n v="6"/>
    <s v="June"/>
    <n v="1"/>
    <s v="600,52413,High income,1871,High spender,0.0356972506820827,0,2,56,295,106,271,75,98,65,4,6,4,12,6,0,0,0,0,0,0,0,51,50-65,2671,0,1,0,0,0,0,1,0,0,780"/>
    <m/>
    <m/>
    <m/>
    <m/>
  </r>
  <r>
    <n v="229"/>
    <n v="63381"/>
    <s v="High income"/>
    <n v="23"/>
    <s v="Low spender"/>
    <n v="3.628847761947587E-4"/>
    <n v="0"/>
    <n v="1"/>
    <n v="78"/>
    <n v="571"/>
    <n v="50"/>
    <n v="142"/>
    <n v="33"/>
    <n v="50"/>
    <n v="159"/>
    <n v="4"/>
    <n v="4"/>
    <n v="5"/>
    <n v="13"/>
    <n v="2"/>
    <n v="0"/>
    <x v="0"/>
    <n v="0"/>
    <n v="0"/>
    <n v="0"/>
    <n v="0"/>
    <n v="0"/>
    <n v="60"/>
    <s v="50-65"/>
    <n v="2791"/>
    <n v="0"/>
    <n v="0"/>
    <n v="0"/>
    <n v="1"/>
    <n v="0"/>
    <n v="0"/>
    <n v="1"/>
    <n v="0"/>
    <n v="0"/>
    <n v="687"/>
    <d v="2015-02-23T00:00:00"/>
    <n v="2"/>
    <s v="February"/>
    <n v="1"/>
    <s v="229,63381,High income,23,Low spender,0.000362884776194759,0,1,78,571,50,142,33,50,159,4,4,5,13,2,0,0,0,0,0,0,0,60,50-65,2791,0,0,0,1,0,0,1,0,0,687"/>
    <m/>
    <m/>
    <m/>
    <m/>
  </r>
  <r>
    <n v="1387"/>
    <n v="61346"/>
    <s v="High income"/>
    <n v="1096"/>
    <s v="High spender"/>
    <n v="1.7865875525706648E-2"/>
    <n v="1"/>
    <n v="0"/>
    <n v="34"/>
    <n v="562"/>
    <n v="58"/>
    <n v="168"/>
    <n v="43"/>
    <n v="16"/>
    <n v="142"/>
    <n v="1"/>
    <n v="5"/>
    <n v="7"/>
    <n v="10"/>
    <n v="3"/>
    <n v="0"/>
    <x v="0"/>
    <n v="0"/>
    <n v="0"/>
    <n v="0"/>
    <n v="0"/>
    <n v="0"/>
    <n v="42"/>
    <s v="36-50"/>
    <n v="2425"/>
    <n v="0"/>
    <n v="0"/>
    <n v="0"/>
    <n v="1"/>
    <n v="0"/>
    <n v="0"/>
    <n v="0"/>
    <n v="1"/>
    <n v="0"/>
    <n v="705"/>
    <d v="2016-02-24T00:00:00"/>
    <n v="2"/>
    <s v="February"/>
    <n v="1"/>
    <s v="1387,61346,High income,1096,High spender,0.0178658755257066,1,0,34,562,58,168,43,16,142,1,5,7,10,3,0,0,0,0,0,0,0,42,36-50,2425,0,0,0,1,0,0,0,1,0,705"/>
    <m/>
    <m/>
    <m/>
    <m/>
  </r>
  <r>
    <n v="1871"/>
    <n v="66294"/>
    <s v="High income"/>
    <n v="725"/>
    <s v="High spender"/>
    <n v="1.0936132983377077E-2"/>
    <n v="0"/>
    <n v="0"/>
    <n v="68"/>
    <n v="251"/>
    <n v="108"/>
    <n v="334"/>
    <n v="65"/>
    <n v="92"/>
    <n v="117"/>
    <n v="1"/>
    <n v="4"/>
    <n v="3"/>
    <n v="5"/>
    <n v="2"/>
    <n v="0"/>
    <x v="0"/>
    <n v="0"/>
    <n v="0"/>
    <n v="0"/>
    <n v="0"/>
    <n v="0"/>
    <n v="55"/>
    <s v="50-65"/>
    <n v="2263"/>
    <n v="0"/>
    <n v="0"/>
    <n v="1"/>
    <n v="0"/>
    <n v="0"/>
    <n v="0"/>
    <n v="1"/>
    <n v="0"/>
    <n v="0"/>
    <n v="733"/>
    <d v="2016-08-04T00:00:00"/>
    <n v="8"/>
    <s v="August"/>
    <n v="1"/>
    <s v="1871,66294,High income,725,High spender,0.0109361329833771,0,0,68,251,108,334,65,92,117,1,4,3,5,2,0,0,0,0,0,0,0,55,50-65,2263,0,0,1,0,0,0,1,0,0,733"/>
    <m/>
    <m/>
    <m/>
    <m/>
  </r>
  <r>
    <n v="643"/>
    <n v="74268"/>
    <s v="High income"/>
    <n v="448"/>
    <s v="Low spender"/>
    <n v="6.0322076802929933E-3"/>
    <n v="0"/>
    <n v="0"/>
    <n v="83"/>
    <n v="199"/>
    <n v="66"/>
    <n v="315"/>
    <n v="97"/>
    <n v="174"/>
    <n v="41"/>
    <n v="1"/>
    <n v="4"/>
    <n v="3"/>
    <n v="5"/>
    <n v="2"/>
    <n v="0"/>
    <x v="0"/>
    <n v="0"/>
    <n v="0"/>
    <n v="0"/>
    <n v="0"/>
    <n v="0"/>
    <n v="65"/>
    <s v="50-65"/>
    <n v="2659"/>
    <n v="0"/>
    <n v="1"/>
    <n v="0"/>
    <n v="0"/>
    <n v="0"/>
    <n v="0"/>
    <n v="1"/>
    <n v="0"/>
    <n v="0"/>
    <n v="810"/>
    <d v="2015-07-05T00:00:00"/>
    <n v="7"/>
    <s v="July"/>
    <n v="1"/>
    <s v="643,74268,High income,448,Low spender,0.00603220768029299,0,0,83,199,66,315,97,174,41,1,4,3,5,2,0,0,0,0,0,0,0,65,50-65,2659,0,1,0,0,0,0,1,0,0,810"/>
    <m/>
    <m/>
    <m/>
    <m/>
  </r>
  <r>
    <n v="101"/>
    <n v="79205"/>
    <s v="High income"/>
    <n v="656"/>
    <s v="High spender"/>
    <n v="8.2823054100119933E-3"/>
    <n v="0"/>
    <n v="0"/>
    <n v="73"/>
    <n v="504"/>
    <n v="23"/>
    <n v="117"/>
    <n v="179"/>
    <n v="28"/>
    <n v="44"/>
    <n v="1"/>
    <n v="6"/>
    <n v="5"/>
    <n v="4"/>
    <n v="4"/>
    <n v="1"/>
    <x v="0"/>
    <n v="0"/>
    <n v="0"/>
    <n v="0"/>
    <n v="0"/>
    <n v="1"/>
    <n v="45"/>
    <s v="36-50"/>
    <n v="2828"/>
    <n v="0"/>
    <n v="1"/>
    <n v="0"/>
    <n v="0"/>
    <n v="0"/>
    <n v="0"/>
    <n v="1"/>
    <n v="0"/>
    <n v="0"/>
    <n v="807"/>
    <d v="2015-01-17T00:00:00"/>
    <n v="1"/>
    <s v="January"/>
    <n v="1"/>
    <s v="101,79205,High income,656,High spender,0.00828230541001199,0,0,73,504,23,117,179,28,44,1,6,5,4,4,1,0,0,0,0,0,1,45,36-50,2828,0,1,0,0,0,0,1,0,0,807"/>
    <m/>
    <m/>
    <m/>
    <m/>
  </r>
  <r>
    <n v="780"/>
    <n v="60152"/>
    <s v="High income"/>
    <n v="1279"/>
    <s v="High spender"/>
    <n v="2.1262800904375583E-2"/>
    <n v="0"/>
    <n v="1"/>
    <n v="6"/>
    <n v="325"/>
    <n v="83"/>
    <n v="300"/>
    <n v="86"/>
    <n v="58"/>
    <n v="91"/>
    <n v="1"/>
    <n v="6"/>
    <n v="4"/>
    <n v="12"/>
    <n v="3"/>
    <n v="0"/>
    <x v="0"/>
    <n v="0"/>
    <n v="0"/>
    <n v="0"/>
    <n v="0"/>
    <n v="0"/>
    <n v="41"/>
    <s v="36-50"/>
    <n v="2617"/>
    <n v="0"/>
    <n v="0"/>
    <n v="1"/>
    <n v="0"/>
    <n v="0"/>
    <n v="0"/>
    <n v="1"/>
    <n v="0"/>
    <n v="0"/>
    <n v="761"/>
    <d v="2015-08-16T00:00:00"/>
    <n v="8"/>
    <s v="August"/>
    <n v="1"/>
    <s v="780,60152,High income,1279,High spender,0.0212628009043756,0,1,6,325,83,300,86,58,91,1,6,4,12,3,0,0,0,0,0,0,0,41,36-50,2617,0,0,1,0,0,0,1,0,0,761"/>
    <m/>
    <m/>
    <m/>
    <m/>
  </r>
  <r>
    <n v="702"/>
    <n v="70379"/>
    <s v="High income"/>
    <n v="90"/>
    <s v="Low spender"/>
    <n v="1.2787905483169697E-3"/>
    <n v="0"/>
    <n v="1"/>
    <n v="84"/>
    <n v="553"/>
    <n v="25"/>
    <n v="142"/>
    <n v="65"/>
    <n v="67"/>
    <n v="8"/>
    <n v="3"/>
    <n v="6"/>
    <n v="3"/>
    <n v="13"/>
    <n v="4"/>
    <n v="0"/>
    <x v="0"/>
    <n v="0"/>
    <n v="0"/>
    <n v="0"/>
    <n v="0"/>
    <n v="0"/>
    <n v="44"/>
    <s v="36-50"/>
    <n v="2642"/>
    <n v="0"/>
    <n v="0"/>
    <n v="1"/>
    <n v="0"/>
    <n v="0"/>
    <n v="0"/>
    <n v="0"/>
    <n v="1"/>
    <n v="0"/>
    <n v="844"/>
    <d v="2015-07-22T00:00:00"/>
    <n v="7"/>
    <s v="July"/>
    <n v="1"/>
    <s v="702,70379,High income,90,Low spender,0.00127879054831697,0,1,84,553,25,142,65,67,8,3,6,3,13,4,0,0,0,0,0,0,0,44,36-50,2642,0,0,1,0,0,0,0,1,0,844"/>
    <m/>
    <m/>
    <m/>
    <m/>
  </r>
  <r>
    <n v="665"/>
    <n v="62503"/>
    <s v="High income"/>
    <n v="900"/>
    <s v="High spender"/>
    <n v="1.4399308833176007E-2"/>
    <n v="0"/>
    <n v="1"/>
    <n v="40"/>
    <n v="478"/>
    <n v="0"/>
    <n v="193"/>
    <n v="110"/>
    <n v="75"/>
    <n v="117"/>
    <n v="4"/>
    <n v="8"/>
    <n v="3"/>
    <n v="11"/>
    <n v="5"/>
    <n v="0"/>
    <x v="0"/>
    <n v="0"/>
    <n v="0"/>
    <n v="0"/>
    <n v="0"/>
    <n v="0"/>
    <n v="64"/>
    <s v="50-65"/>
    <n v="2655"/>
    <n v="0"/>
    <n v="1"/>
    <n v="0"/>
    <n v="0"/>
    <n v="0"/>
    <n v="0"/>
    <n v="1"/>
    <n v="0"/>
    <n v="0"/>
    <n v="739"/>
    <d v="2015-07-09T00:00:00"/>
    <n v="7"/>
    <s v="July"/>
    <n v="1"/>
    <s v="665,62503,High income,900,High spender,0.014399308833176,0,1,40,478,0,193,110,75,117,4,8,3,11,5,0,0,0,0,0,0,0,64,50-65,2655,0,1,0,0,0,0,1,0,0,739"/>
    <m/>
    <m/>
    <m/>
    <m/>
  </r>
  <r>
    <n v="592"/>
    <n v="75278"/>
    <s v="High income"/>
    <n v="39"/>
    <s v="Low spender"/>
    <n v="5.1807965142538321E-4"/>
    <n v="0"/>
    <n v="0"/>
    <n v="17"/>
    <n v="304"/>
    <n v="98"/>
    <n v="230"/>
    <n v="150"/>
    <n v="74"/>
    <n v="74"/>
    <n v="1"/>
    <n v="6"/>
    <n v="3"/>
    <n v="13"/>
    <n v="3"/>
    <n v="0"/>
    <x v="0"/>
    <n v="0"/>
    <n v="0"/>
    <n v="0"/>
    <n v="0"/>
    <n v="0"/>
    <n v="68"/>
    <s v="66+"/>
    <n v="2675"/>
    <n v="0"/>
    <n v="0"/>
    <n v="0"/>
    <n v="1"/>
    <n v="0"/>
    <n v="0"/>
    <n v="1"/>
    <n v="0"/>
    <n v="0"/>
    <n v="782"/>
    <d v="2015-06-19T00:00:00"/>
    <n v="6"/>
    <s v="June"/>
    <n v="1"/>
    <s v="592,75278,High income,39,Low spender,0.000518079651425383,0,0,17,304,98,230,150,74,74,1,6,3,13,3,0,0,0,0,0,0,0,68,66+,2675,0,0,0,1,0,0,1,0,0,782"/>
    <m/>
    <m/>
    <m/>
    <m/>
  </r>
  <r>
    <n v="1245"/>
    <n v="61209"/>
    <s v="High income"/>
    <n v="145"/>
    <s v="Low spender"/>
    <n v="2.368932673299678E-3"/>
    <n v="0"/>
    <n v="0"/>
    <n v="73"/>
    <n v="466"/>
    <n v="0"/>
    <n v="224"/>
    <n v="119"/>
    <n v="49"/>
    <n v="99"/>
    <n v="1"/>
    <n v="5"/>
    <n v="3"/>
    <n v="4"/>
    <n v="2"/>
    <n v="0"/>
    <x v="0"/>
    <n v="0"/>
    <n v="0"/>
    <n v="0"/>
    <n v="0"/>
    <n v="0"/>
    <n v="50"/>
    <s v="36-50"/>
    <n v="2467"/>
    <n v="0"/>
    <n v="0"/>
    <n v="1"/>
    <n v="0"/>
    <n v="0"/>
    <n v="0"/>
    <n v="1"/>
    <n v="0"/>
    <n v="0"/>
    <n v="759"/>
    <d v="2016-01-13T00:00:00"/>
    <n v="1"/>
    <s v="January"/>
    <n v="1"/>
    <s v="1245,61209,High income,145,Low spender,0.00236893267329968,0,0,73,466,0,224,119,49,99,1,5,3,4,2,0,0,0,0,0,0,0,50,36-50,2467,0,0,1,0,0,0,1,0,0,759"/>
    <m/>
    <m/>
    <m/>
    <m/>
  </r>
  <r>
    <n v="597"/>
    <n v="48948"/>
    <s v="Low income"/>
    <n v="335"/>
    <s v="Low spender"/>
    <n v="6.843997711857481E-3"/>
    <n v="0"/>
    <n v="0"/>
    <n v="53"/>
    <n v="437"/>
    <n v="8"/>
    <n v="206"/>
    <n v="160"/>
    <n v="49"/>
    <n v="42"/>
    <n v="2"/>
    <n v="7"/>
    <n v="10"/>
    <n v="5"/>
    <n v="6"/>
    <n v="0"/>
    <x v="0"/>
    <n v="1"/>
    <n v="0"/>
    <n v="0"/>
    <n v="0"/>
    <n v="1"/>
    <n v="77"/>
    <s v="66+"/>
    <n v="2672"/>
    <n v="1"/>
    <n v="0"/>
    <n v="0"/>
    <n v="0"/>
    <n v="0"/>
    <n v="0"/>
    <n v="0"/>
    <n v="0"/>
    <n v="1"/>
    <n v="818"/>
    <d v="2015-06-22T00:00:00"/>
    <n v="6"/>
    <s v="June"/>
    <n v="1"/>
    <s v="597,48948,Low income,335,Low spender,0.00684399771185748,0,0,53,437,8,206,160,49,42,2,7,10,5,6,0,0,1,0,0,0,1,77,66+,2672,1,0,0,0,0,0,0,0,1,818"/>
    <m/>
    <m/>
    <m/>
    <m/>
  </r>
  <r>
    <n v="1719"/>
    <n v="82224"/>
    <s v="High income"/>
    <n v="42"/>
    <s v="Low spender"/>
    <n v="5.1079976649153532E-4"/>
    <n v="0"/>
    <n v="0"/>
    <n v="83"/>
    <n v="307"/>
    <n v="26"/>
    <n v="360"/>
    <n v="138"/>
    <n v="31"/>
    <n v="40"/>
    <n v="1"/>
    <n v="6"/>
    <n v="9"/>
    <n v="5"/>
    <n v="3"/>
    <n v="1"/>
    <x v="0"/>
    <n v="0"/>
    <n v="0"/>
    <n v="0"/>
    <n v="0"/>
    <n v="0"/>
    <n v="56"/>
    <s v="50-65"/>
    <n v="2314"/>
    <n v="0"/>
    <n v="1"/>
    <n v="0"/>
    <n v="0"/>
    <n v="0"/>
    <n v="0"/>
    <n v="1"/>
    <n v="0"/>
    <n v="0"/>
    <n v="822"/>
    <d v="2016-06-14T00:00:00"/>
    <n v="6"/>
    <s v="June"/>
    <n v="1"/>
    <s v="1719,82224,High income,42,Low spender,0.000510799766491535,0,0,83,307,26,360,138,31,40,1,6,9,5,3,1,0,0,0,0,0,0,56,50-65,2314,0,1,0,0,0,0,1,0,0,822"/>
    <m/>
    <m/>
    <m/>
    <m/>
  </r>
  <r>
    <n v="2007"/>
    <n v="72570"/>
    <s v="High income"/>
    <n v="180"/>
    <s v="Low spender"/>
    <n v="2.4803637866887144E-3"/>
    <n v="0"/>
    <n v="0"/>
    <n v="67"/>
    <n v="274"/>
    <n v="83"/>
    <n v="216"/>
    <n v="151"/>
    <n v="141"/>
    <n v="224"/>
    <n v="1"/>
    <n v="4"/>
    <n v="6"/>
    <n v="12"/>
    <n v="1"/>
    <n v="0"/>
    <x v="0"/>
    <n v="0"/>
    <n v="0"/>
    <n v="0"/>
    <n v="0"/>
    <n v="0"/>
    <n v="36"/>
    <s v="36-50"/>
    <n v="2224"/>
    <n v="0"/>
    <n v="1"/>
    <n v="0"/>
    <n v="0"/>
    <n v="0"/>
    <n v="0"/>
    <n v="1"/>
    <n v="0"/>
    <n v="0"/>
    <n v="641"/>
    <d v="2016-09-12T00:00:00"/>
    <n v="9"/>
    <s v="September"/>
    <n v="1"/>
    <s v="2007,72570,High income,180,Low spender,0.00248036378668871,0,0,67,274,83,216,151,141,224,1,4,6,12,1,0,0,0,0,0,0,0,36,36-50,2224,0,1,0,0,0,0,1,0,0,641"/>
    <m/>
    <m/>
    <m/>
    <m/>
  </r>
  <r>
    <n v="1033"/>
    <n v="72940"/>
    <s v="High income"/>
    <n v="755"/>
    <s v="High spender"/>
    <n v="1.035097340279682E-2"/>
    <n v="0"/>
    <n v="0"/>
    <n v="13"/>
    <n v="182"/>
    <n v="74"/>
    <n v="298"/>
    <n v="162"/>
    <n v="149"/>
    <n v="116"/>
    <n v="1"/>
    <n v="3"/>
    <n v="3"/>
    <n v="6"/>
    <n v="1"/>
    <n v="0"/>
    <x v="0"/>
    <n v="0"/>
    <n v="0"/>
    <n v="0"/>
    <n v="0"/>
    <n v="0"/>
    <n v="50"/>
    <s v="36-50"/>
    <n v="2534"/>
    <n v="0"/>
    <n v="1"/>
    <n v="0"/>
    <n v="0"/>
    <n v="0"/>
    <n v="0"/>
    <n v="1"/>
    <n v="0"/>
    <n v="0"/>
    <n v="749"/>
    <d v="2015-11-07T00:00:00"/>
    <n v="11"/>
    <s v="November"/>
    <n v="1"/>
    <s v="1033,72940,High income,755,High spender,0.0103509734027968,0,0,13,182,74,298,162,149,116,1,3,3,6,1,0,0,0,0,0,0,0,50,36-50,2534,0,1,0,0,0,0,1,0,0,749"/>
    <m/>
    <m/>
    <m/>
    <m/>
  </r>
  <r>
    <n v="1756"/>
    <n v="76234"/>
    <s v="High income"/>
    <n v="408"/>
    <s v="Low spender"/>
    <n v="5.3519427027310645E-3"/>
    <n v="0"/>
    <n v="1"/>
    <n v="21"/>
    <n v="519"/>
    <n v="50"/>
    <n v="167"/>
    <n v="130"/>
    <n v="0"/>
    <n v="41"/>
    <n v="1"/>
    <n v="8"/>
    <n v="3"/>
    <n v="11"/>
    <n v="3"/>
    <n v="0"/>
    <x v="0"/>
    <n v="0"/>
    <n v="1"/>
    <n v="0"/>
    <n v="0"/>
    <n v="0"/>
    <n v="48"/>
    <s v="36-50"/>
    <n v="2302"/>
    <n v="0"/>
    <n v="1"/>
    <n v="0"/>
    <n v="0"/>
    <n v="0"/>
    <n v="0"/>
    <n v="0"/>
    <n v="1"/>
    <n v="0"/>
    <n v="825"/>
    <d v="2016-06-26T00:00:00"/>
    <n v="6"/>
    <s v="June"/>
    <n v="1"/>
    <s v="1756,76234,High income,408,Low spender,0.00535194270273106,0,1,21,519,50,167,130,0,41,1,8,3,11,3,0,0,0,1,0,0,0,48,36-50,2302,0,1,0,0,0,0,0,1,0,825"/>
    <m/>
    <m/>
    <m/>
    <m/>
  </r>
  <r>
    <n v="802"/>
    <n v="69867"/>
    <s v="High income"/>
    <n v="54"/>
    <s v="Low spender"/>
    <n v="7.7289707587272958E-4"/>
    <n v="0"/>
    <n v="0"/>
    <n v="30"/>
    <n v="196"/>
    <n v="0"/>
    <n v="512"/>
    <n v="33"/>
    <n v="130"/>
    <n v="54"/>
    <n v="1"/>
    <n v="3"/>
    <n v="5"/>
    <n v="8"/>
    <n v="1"/>
    <n v="1"/>
    <x v="0"/>
    <n v="0"/>
    <n v="0"/>
    <n v="0"/>
    <n v="0"/>
    <n v="1"/>
    <n v="34"/>
    <s v="24-35"/>
    <n v="2612"/>
    <n v="0"/>
    <n v="0"/>
    <n v="1"/>
    <n v="0"/>
    <n v="0"/>
    <n v="0"/>
    <n v="0"/>
    <n v="0"/>
    <n v="1"/>
    <n v="817"/>
    <d v="2015-08-21T00:00:00"/>
    <n v="8"/>
    <s v="August"/>
    <n v="1"/>
    <s v="802,69867,High income,54,Low spender,0.00077289707587273,0,0,30,196,0,512,33,130,54,1,3,5,8,1,1,0,0,0,0,0,1,34,24-35,2612,0,0,1,0,0,0,0,0,1,817"/>
    <m/>
    <m/>
    <m/>
    <m/>
  </r>
  <r>
    <n v="610"/>
    <n v="81320"/>
    <s v="High income"/>
    <n v="47"/>
    <s v="Low spender"/>
    <n v="5.7796360059026071E-4"/>
    <n v="0"/>
    <n v="0"/>
    <n v="61"/>
    <n v="183"/>
    <n v="33"/>
    <n v="493"/>
    <n v="59"/>
    <n v="103"/>
    <n v="57"/>
    <n v="1"/>
    <n v="4"/>
    <n v="3"/>
    <n v="10"/>
    <n v="2"/>
    <n v="0"/>
    <x v="0"/>
    <n v="0"/>
    <n v="0"/>
    <n v="0"/>
    <n v="0"/>
    <n v="0"/>
    <n v="62"/>
    <s v="50-65"/>
    <n v="2667"/>
    <n v="0"/>
    <n v="1"/>
    <n v="0"/>
    <n v="0"/>
    <n v="0"/>
    <n v="0"/>
    <n v="1"/>
    <n v="0"/>
    <n v="0"/>
    <n v="814"/>
    <d v="2015-06-27T00:00:00"/>
    <n v="6"/>
    <s v="June"/>
    <n v="1"/>
    <s v="610,81320,High income,47,Low spender,0.000577963600590261,0,0,61,183,33,493,59,103,57,1,4,3,10,2,0,0,0,0,0,0,0,62,50-65,2667,0,1,0,0,0,0,1,0,0,814"/>
    <m/>
    <m/>
    <m/>
    <m/>
  </r>
  <r>
    <n v="1206"/>
    <n v="52845"/>
    <s v="High income"/>
    <n v="916"/>
    <s v="High spender"/>
    <n v="1.7333711798656448E-2"/>
    <n v="1"/>
    <n v="0"/>
    <n v="7"/>
    <n v="384"/>
    <n v="25"/>
    <n v="292"/>
    <n v="130"/>
    <n v="41"/>
    <n v="64"/>
    <n v="3"/>
    <n v="8"/>
    <n v="8"/>
    <n v="6"/>
    <n v="6"/>
    <n v="0"/>
    <x v="0"/>
    <n v="1"/>
    <n v="0"/>
    <n v="0"/>
    <n v="0"/>
    <n v="0"/>
    <n v="47"/>
    <s v="36-50"/>
    <n v="2479"/>
    <n v="0"/>
    <n v="1"/>
    <n v="0"/>
    <n v="0"/>
    <n v="0"/>
    <n v="0"/>
    <n v="1"/>
    <n v="0"/>
    <n v="0"/>
    <n v="808"/>
    <d v="2016-01-01T00:00:00"/>
    <n v="1"/>
    <s v="January"/>
    <n v="1"/>
    <s v="1206,52845,High income,916,High spender,0.0173337117986564,1,0,7,384,25,292,130,41,64,3,8,8,6,6,0,0,1,0,0,0,0,47,36-50,2479,0,1,0,0,0,0,1,0,0,808"/>
    <m/>
    <m/>
    <m/>
    <m/>
  </r>
  <r>
    <n v="989"/>
    <n v="72635"/>
    <s v="High income"/>
    <n v="21"/>
    <s v="Low spender"/>
    <n v="2.8911681696151993E-4"/>
    <n v="0"/>
    <n v="0"/>
    <n v="54"/>
    <n v="390"/>
    <n v="22"/>
    <n v="323"/>
    <n v="104"/>
    <n v="35"/>
    <n v="107"/>
    <n v="1"/>
    <n v="6"/>
    <n v="8"/>
    <n v="6"/>
    <n v="3"/>
    <n v="1"/>
    <x v="0"/>
    <n v="0"/>
    <n v="0"/>
    <n v="0"/>
    <n v="0"/>
    <n v="0"/>
    <n v="65"/>
    <s v="50-65"/>
    <n v="2550"/>
    <n v="0"/>
    <n v="1"/>
    <n v="0"/>
    <n v="0"/>
    <n v="0"/>
    <n v="1"/>
    <n v="0"/>
    <n v="0"/>
    <n v="0"/>
    <n v="767"/>
    <d v="2015-10-22T00:00:00"/>
    <n v="10"/>
    <s v="October"/>
    <n v="1"/>
    <s v="989,72635,High income,21,Low spender,0.00028911681696152,0,0,54,390,22,323,104,35,107,1,6,8,6,3,1,0,0,0,0,0,0,65,50-65,2550,0,1,0,0,0,1,0,0,0,767"/>
    <m/>
    <m/>
    <m/>
    <m/>
  </r>
  <r>
    <n v="1718"/>
    <n v="75012"/>
    <s v="High income"/>
    <n v="959"/>
    <s v="High spender"/>
    <n v="1.2784621127286301E-2"/>
    <n v="0"/>
    <n v="0"/>
    <n v="41"/>
    <n v="294"/>
    <n v="142"/>
    <n v="218"/>
    <n v="164"/>
    <n v="58"/>
    <n v="151"/>
    <n v="1"/>
    <n v="3"/>
    <n v="8"/>
    <n v="11"/>
    <n v="1"/>
    <n v="0"/>
    <x v="0"/>
    <n v="0"/>
    <n v="0"/>
    <n v="0"/>
    <n v="0"/>
    <n v="0"/>
    <n v="44"/>
    <s v="36-50"/>
    <n v="2314"/>
    <n v="1"/>
    <n v="0"/>
    <n v="0"/>
    <n v="0"/>
    <n v="0"/>
    <n v="0"/>
    <n v="0"/>
    <n v="1"/>
    <n v="0"/>
    <n v="725"/>
    <d v="2016-06-14T00:00:00"/>
    <n v="6"/>
    <s v="June"/>
    <n v="1"/>
    <s v="1718,75012,High income,959,High spender,0.0127846211272863,0,0,41,294,142,218,164,58,151,1,3,8,11,1,0,0,0,0,0,0,0,44,36-50,2314,1,0,0,0,0,0,0,1,0,725"/>
    <m/>
    <m/>
    <m/>
    <m/>
  </r>
  <r>
    <n v="168"/>
    <n v="78825"/>
    <s v="High income"/>
    <n v="124"/>
    <s v="Low spender"/>
    <n v="1.573104979384713E-3"/>
    <n v="0"/>
    <n v="0"/>
    <n v="35"/>
    <n v="483"/>
    <n v="74"/>
    <n v="114"/>
    <n v="169"/>
    <n v="37"/>
    <n v="18"/>
    <n v="1"/>
    <n v="5"/>
    <n v="10"/>
    <n v="13"/>
    <n v="3"/>
    <n v="0"/>
    <x v="0"/>
    <n v="0"/>
    <n v="0"/>
    <n v="0"/>
    <n v="0"/>
    <n v="1"/>
    <n v="56"/>
    <s v="50-65"/>
    <n v="2812"/>
    <n v="1"/>
    <n v="0"/>
    <n v="0"/>
    <n v="0"/>
    <n v="0"/>
    <n v="0"/>
    <n v="0"/>
    <n v="0"/>
    <n v="1"/>
    <n v="859"/>
    <d v="2015-02-02T00:00:00"/>
    <n v="2"/>
    <s v="February"/>
    <n v="1"/>
    <s v="168,78825,High income,124,Low spender,0.00157310497938471,0,0,35,483,74,114,169,37,18,1,5,10,13,3,0,0,0,0,0,0,1,56,50-65,2812,1,0,0,0,0,0,0,0,1,859"/>
    <m/>
    <m/>
    <m/>
    <m/>
  </r>
  <r>
    <n v="1653"/>
    <n v="67353"/>
    <s v="High income"/>
    <n v="22"/>
    <s v="Low spender"/>
    <n v="3.2663726931242854E-4"/>
    <n v="0"/>
    <n v="1"/>
    <n v="37"/>
    <n v="702"/>
    <n v="17"/>
    <n v="151"/>
    <n v="0"/>
    <n v="8"/>
    <n v="35"/>
    <n v="5"/>
    <n v="5"/>
    <n v="6"/>
    <n v="12"/>
    <n v="2"/>
    <n v="0"/>
    <x v="0"/>
    <n v="0"/>
    <n v="0"/>
    <n v="0"/>
    <n v="0"/>
    <n v="0"/>
    <n v="50"/>
    <s v="36-50"/>
    <n v="2339"/>
    <n v="0"/>
    <n v="1"/>
    <n v="0"/>
    <n v="0"/>
    <n v="0"/>
    <n v="0"/>
    <n v="0"/>
    <n v="0"/>
    <n v="1"/>
    <n v="843"/>
    <d v="2016-05-20T00:00:00"/>
    <n v="5"/>
    <s v="May"/>
    <n v="1"/>
    <s v="1653,67353,High income,22,Low spender,0.000326637269312429,0,1,37,702,17,151,0,8,35,5,5,6,12,2,0,0,0,0,0,0,0,50,36-50,2339,0,1,0,0,0,0,0,0,1,843"/>
    <m/>
    <m/>
    <m/>
    <m/>
  </r>
  <r>
    <n v="1867"/>
    <n v="57912"/>
    <s v="High income"/>
    <n v="19"/>
    <s v="Low spender"/>
    <n v="3.2808398950131233E-4"/>
    <n v="0"/>
    <n v="1"/>
    <n v="34"/>
    <n v="801"/>
    <n v="0"/>
    <n v="80"/>
    <n v="0"/>
    <n v="0"/>
    <n v="35"/>
    <n v="5"/>
    <n v="8"/>
    <n v="3"/>
    <n v="12"/>
    <n v="5"/>
    <n v="0"/>
    <x v="0"/>
    <n v="0"/>
    <n v="1"/>
    <n v="0"/>
    <n v="0"/>
    <n v="0"/>
    <n v="55"/>
    <s v="50-65"/>
    <n v="2263"/>
    <n v="1"/>
    <n v="0"/>
    <n v="0"/>
    <n v="0"/>
    <n v="0"/>
    <n v="0"/>
    <n v="0"/>
    <n v="0"/>
    <n v="1"/>
    <n v="846"/>
    <d v="2016-08-04T00:00:00"/>
    <n v="8"/>
    <s v="August"/>
    <n v="1"/>
    <s v="1867,57912,High income,19,Low spender,0.000328083989501312,0,1,34,801,0,80,0,0,35,5,8,3,12,5,0,0,0,1,0,0,0,55,50-65,2263,1,0,0,0,0,0,0,0,1,846"/>
    <m/>
    <m/>
    <m/>
    <m/>
  </r>
  <r>
    <n v="701"/>
    <n v="56242"/>
    <s v="High income"/>
    <n v="313"/>
    <s v="Low spender"/>
    <n v="5.5652359446676861E-3"/>
    <n v="0"/>
    <n v="1"/>
    <n v="72"/>
    <n v="689"/>
    <n v="8"/>
    <n v="167"/>
    <n v="11"/>
    <n v="8"/>
    <n v="88"/>
    <n v="5"/>
    <n v="8"/>
    <n v="4"/>
    <n v="11"/>
    <n v="6"/>
    <n v="0"/>
    <x v="0"/>
    <n v="0"/>
    <n v="0"/>
    <n v="0"/>
    <n v="0"/>
    <n v="0"/>
    <n v="51"/>
    <s v="50-65"/>
    <n v="2642"/>
    <n v="0"/>
    <n v="1"/>
    <n v="0"/>
    <n v="0"/>
    <n v="0"/>
    <n v="0"/>
    <n v="0"/>
    <n v="0"/>
    <n v="1"/>
    <n v="795"/>
    <d v="2015-07-22T00:00:00"/>
    <n v="7"/>
    <s v="July"/>
    <n v="1"/>
    <s v="701,56242,High income,313,Low spender,0.00556523594466769,0,1,72,689,8,167,11,8,88,5,8,4,11,6,0,0,0,0,0,0,0,51,50-65,2642,0,1,0,0,0,0,0,0,1,795"/>
    <m/>
    <m/>
    <m/>
    <m/>
  </r>
  <r>
    <n v="794"/>
    <n v="67605"/>
    <s v="High income"/>
    <n v="956"/>
    <s v="High spender"/>
    <n v="1.4140965904888692E-2"/>
    <n v="0"/>
    <n v="0"/>
    <n v="84"/>
    <n v="336"/>
    <n v="28"/>
    <n v="282"/>
    <n v="184"/>
    <n v="54"/>
    <n v="54"/>
    <n v="1"/>
    <n v="2"/>
    <n v="8"/>
    <n v="6"/>
    <n v="1"/>
    <n v="0"/>
    <x v="0"/>
    <n v="0"/>
    <n v="0"/>
    <n v="0"/>
    <n v="0"/>
    <n v="0"/>
    <n v="33"/>
    <s v="24-35"/>
    <n v="2614"/>
    <n v="0"/>
    <n v="0"/>
    <n v="0"/>
    <n v="1"/>
    <n v="0"/>
    <n v="0"/>
    <n v="1"/>
    <n v="0"/>
    <n v="0"/>
    <n v="830"/>
    <d v="2015-08-19T00:00:00"/>
    <n v="8"/>
    <s v="August"/>
    <n v="1"/>
    <s v="794,67605,High income,956,High spender,0.0141409659048887,0,0,84,336,28,282,184,54,54,1,2,8,6,1,0,0,0,0,0,0,0,33,24-35,2614,0,0,0,1,0,0,1,0,0,830"/>
    <m/>
    <m/>
    <m/>
    <m/>
  </r>
  <r>
    <n v="2140"/>
    <n v="63404"/>
    <s v="High income"/>
    <n v="1767"/>
    <s v="High spender"/>
    <n v="2.7868904170083905E-2"/>
    <n v="0"/>
    <n v="2"/>
    <n v="97"/>
    <n v="734"/>
    <n v="26"/>
    <n v="70"/>
    <n v="11"/>
    <n v="44"/>
    <n v="17"/>
    <n v="2"/>
    <n v="6"/>
    <n v="3"/>
    <n v="4"/>
    <n v="4"/>
    <n v="1"/>
    <x v="0"/>
    <n v="0"/>
    <n v="0"/>
    <n v="0"/>
    <n v="0"/>
    <n v="0"/>
    <n v="56"/>
    <s v="50-65"/>
    <n v="2182"/>
    <n v="0"/>
    <n v="0"/>
    <n v="0"/>
    <n v="1"/>
    <n v="0"/>
    <n v="0"/>
    <n v="1"/>
    <n v="0"/>
    <n v="0"/>
    <n v="868"/>
    <d v="2016-10-24T00:00:00"/>
    <n v="10"/>
    <s v="October"/>
    <n v="1"/>
    <s v="2140,63404,High income,1767,High spender,0.0278689041700839,0,2,97,734,26,70,11,44,17,2,6,3,4,4,1,0,0,0,0,0,0,56,50-65,2182,0,0,0,1,0,0,1,0,0,868"/>
    <m/>
    <m/>
    <m/>
    <m/>
  </r>
  <r>
    <n v="511"/>
    <n v="67046"/>
    <s v="High income"/>
    <n v="354"/>
    <s v="Low spender"/>
    <n v="5.2799570444172659E-3"/>
    <n v="0"/>
    <n v="1"/>
    <n v="92"/>
    <n v="544"/>
    <n v="35"/>
    <n v="133"/>
    <n v="23"/>
    <n v="151"/>
    <n v="107"/>
    <n v="2"/>
    <n v="4"/>
    <n v="5"/>
    <n v="4"/>
    <n v="2"/>
    <n v="0"/>
    <x v="0"/>
    <n v="0"/>
    <n v="0"/>
    <n v="0"/>
    <n v="0"/>
    <n v="0"/>
    <n v="69"/>
    <s v="66+"/>
    <n v="2698"/>
    <n v="0"/>
    <n v="0"/>
    <n v="0"/>
    <n v="0"/>
    <n v="1"/>
    <n v="0"/>
    <n v="1"/>
    <n v="0"/>
    <n v="0"/>
    <n v="779"/>
    <d v="2015-05-27T00:00:00"/>
    <n v="5"/>
    <s v="May"/>
    <n v="1"/>
    <s v="511,67046,High income,354,Low spender,0.00527995704441727,0,1,92,544,35,133,23,151,107,2,4,5,4,2,0,0,0,0,0,0,0,69,66+,2698,0,0,0,0,1,0,1,0,0,779"/>
    <m/>
    <m/>
    <m/>
    <m/>
  </r>
  <r>
    <n v="549"/>
    <n v="67381"/>
    <s v="High income"/>
    <n v="1046"/>
    <s v="High spender"/>
    <n v="1.5523663940873541E-2"/>
    <n v="0"/>
    <n v="1"/>
    <n v="67"/>
    <n v="815"/>
    <n v="8"/>
    <n v="53"/>
    <n v="11"/>
    <n v="0"/>
    <n v="70"/>
    <n v="4"/>
    <n v="2"/>
    <n v="2"/>
    <n v="9"/>
    <n v="7"/>
    <n v="0"/>
    <x v="0"/>
    <n v="0"/>
    <n v="1"/>
    <n v="0"/>
    <n v="0"/>
    <n v="0"/>
    <n v="69"/>
    <s v="66+"/>
    <n v="2689"/>
    <n v="0"/>
    <n v="1"/>
    <n v="0"/>
    <n v="0"/>
    <n v="0"/>
    <n v="0"/>
    <n v="0"/>
    <n v="1"/>
    <n v="0"/>
    <n v="817"/>
    <d v="2015-06-05T00:00:00"/>
    <n v="6"/>
    <s v="June"/>
    <n v="1"/>
    <s v="549,67381,High income,1046,High spender,0.0155236639408735,0,1,67,815,8,53,11,0,70,4,2,2,9,7,0,0,0,1,0,0,0,69,66+,2689,0,1,0,0,0,0,0,1,0,817"/>
    <m/>
    <m/>
    <m/>
    <m/>
  </r>
  <r>
    <n v="161"/>
    <n v="66731"/>
    <s v="High income"/>
    <n v="36"/>
    <s v="Low spender"/>
    <n v="5.3947940237670643E-4"/>
    <n v="0"/>
    <n v="1"/>
    <n v="33"/>
    <n v="371"/>
    <n v="159"/>
    <n v="194"/>
    <n v="58"/>
    <n v="106"/>
    <n v="141"/>
    <n v="4"/>
    <n v="4"/>
    <n v="3"/>
    <n v="6"/>
    <n v="3"/>
    <n v="0"/>
    <x v="0"/>
    <n v="0"/>
    <n v="0"/>
    <n v="0"/>
    <n v="0"/>
    <n v="0"/>
    <n v="50"/>
    <s v="36-50"/>
    <n v="2814"/>
    <n v="0"/>
    <n v="0"/>
    <n v="0"/>
    <n v="0"/>
    <n v="1"/>
    <n v="0"/>
    <n v="1"/>
    <n v="0"/>
    <n v="0"/>
    <n v="747"/>
    <d v="2015-01-31T00:00:00"/>
    <n v="1"/>
    <s v="January"/>
    <n v="1"/>
    <s v="161,66731,High income,36,Low spender,0.000539479402376706,0,1,33,371,159,194,58,106,141,4,4,3,6,3,0,0,0,0,0,0,0,50,36-50,2814,0,0,0,0,1,0,1,0,0,747"/>
    <m/>
    <m/>
    <m/>
    <m/>
  </r>
  <r>
    <n v="1836"/>
    <n v="67023"/>
    <s v="High income"/>
    <n v="121"/>
    <s v="Low spender"/>
    <n v="1.8053504021007714E-3"/>
    <n v="0"/>
    <n v="0"/>
    <n v="93"/>
    <n v="444"/>
    <n v="44"/>
    <n v="382"/>
    <n v="11"/>
    <n v="8"/>
    <n v="17"/>
    <n v="1"/>
    <n v="3"/>
    <n v="7"/>
    <n v="13"/>
    <n v="2"/>
    <n v="0"/>
    <x v="0"/>
    <n v="0"/>
    <n v="0"/>
    <n v="0"/>
    <n v="1"/>
    <n v="0"/>
    <n v="42"/>
    <s v="36-50"/>
    <n v="2276"/>
    <n v="0"/>
    <n v="1"/>
    <n v="0"/>
    <n v="0"/>
    <n v="0"/>
    <n v="0"/>
    <n v="1"/>
    <n v="0"/>
    <n v="0"/>
    <n v="872"/>
    <d v="2016-07-22T00:00:00"/>
    <n v="7"/>
    <s v="July"/>
    <n v="1"/>
    <s v="1836,67023,High income,121,Low spender,0.00180535040210077,0,0,93,444,44,382,11,8,17,1,3,7,13,2,0,0,0,0,0,1,0,42,36-50,2276,0,1,0,0,0,0,1,0,0,872"/>
    <m/>
    <m/>
    <m/>
    <m/>
  </r>
  <r>
    <n v="339"/>
    <n v="53858"/>
    <s v="High income"/>
    <n v="84"/>
    <s v="Low spender"/>
    <n v="1.5596568754873928E-3"/>
    <n v="0"/>
    <n v="1"/>
    <n v="50"/>
    <n v="407"/>
    <n v="53"/>
    <n v="221"/>
    <n v="58"/>
    <n v="150"/>
    <n v="26"/>
    <n v="4"/>
    <n v="4"/>
    <n v="3"/>
    <n v="6"/>
    <n v="4"/>
    <n v="0"/>
    <x v="0"/>
    <n v="0"/>
    <n v="0"/>
    <n v="0"/>
    <n v="0"/>
    <n v="0"/>
    <n v="44"/>
    <s v="36-50"/>
    <n v="2756"/>
    <n v="0"/>
    <n v="1"/>
    <n v="0"/>
    <n v="0"/>
    <n v="0"/>
    <n v="0"/>
    <n v="1"/>
    <n v="0"/>
    <n v="0"/>
    <n v="863"/>
    <d v="2015-03-30T00:00:00"/>
    <n v="3"/>
    <s v="March"/>
    <n v="1"/>
    <s v="339,53858,High income,84,Low spender,0.00155965687548739,0,1,50,407,53,221,58,150,26,4,4,3,6,4,0,0,0,0,0,0,0,44,36-50,2756,0,1,0,0,0,0,1,0,0,863"/>
    <m/>
    <m/>
    <m/>
    <m/>
  </r>
  <r>
    <n v="1478"/>
    <n v="77298"/>
    <s v="High income"/>
    <n v="10"/>
    <s v="Low spender"/>
    <n v="1.2936945328469041E-4"/>
    <n v="0"/>
    <n v="1"/>
    <n v="46"/>
    <n v="425"/>
    <n v="115"/>
    <n v="292"/>
    <n v="23"/>
    <n v="35"/>
    <n v="79"/>
    <n v="1"/>
    <n v="6"/>
    <n v="6"/>
    <n v="11"/>
    <n v="3"/>
    <n v="0"/>
    <x v="0"/>
    <n v="0"/>
    <n v="0"/>
    <n v="0"/>
    <n v="0"/>
    <n v="0"/>
    <n v="41"/>
    <s v="36-50"/>
    <n v="2398"/>
    <n v="0"/>
    <n v="0"/>
    <n v="0"/>
    <n v="1"/>
    <n v="0"/>
    <n v="0"/>
    <n v="1"/>
    <n v="0"/>
    <n v="0"/>
    <n v="811"/>
    <d v="2016-03-22T00:00:00"/>
    <n v="3"/>
    <s v="March"/>
    <n v="1"/>
    <s v="1478,77298,High income,10,Low spender,0.00012936945328469,0,1,46,425,115,292,23,35,79,1,6,6,11,3,0,0,0,0,0,0,0,41,36-50,2398,0,0,0,1,0,0,1,0,0,811"/>
    <m/>
    <m/>
    <m/>
    <m/>
  </r>
  <r>
    <n v="1305"/>
    <n v="53103"/>
    <s v="High income"/>
    <n v="125"/>
    <s v="Low spender"/>
    <n v="2.35391597461537E-3"/>
    <n v="0"/>
    <n v="1"/>
    <n v="70"/>
    <n v="729"/>
    <n v="17"/>
    <n v="133"/>
    <n v="11"/>
    <n v="0"/>
    <n v="195"/>
    <n v="5"/>
    <n v="10"/>
    <n v="6"/>
    <n v="7"/>
    <n v="7"/>
    <n v="0"/>
    <x v="0"/>
    <n v="1"/>
    <n v="0"/>
    <n v="0"/>
    <n v="0"/>
    <n v="0"/>
    <n v="66"/>
    <s v="66+"/>
    <n v="2449"/>
    <n v="0"/>
    <n v="0"/>
    <n v="0"/>
    <n v="1"/>
    <n v="0"/>
    <n v="0"/>
    <n v="1"/>
    <n v="0"/>
    <n v="0"/>
    <n v="695"/>
    <d v="2016-01-31T00:00:00"/>
    <n v="1"/>
    <s v="January"/>
    <n v="1"/>
    <s v="1305,53103,High income,125,Low spender,0.00235391597461537,0,1,70,729,17,133,11,0,195,5,10,6,7,7,0,0,1,0,0,0,0,66,66+,2449,0,0,0,1,0,0,1,0,0,695"/>
    <m/>
    <m/>
    <m/>
    <m/>
  </r>
  <r>
    <n v="1952"/>
    <n v="62568"/>
    <s v="High income"/>
    <n v="384"/>
    <s v="Low spender"/>
    <n v="6.1373225930187953E-3"/>
    <n v="0"/>
    <n v="1"/>
    <n v="99"/>
    <n v="362"/>
    <n v="17"/>
    <n v="398"/>
    <n v="80"/>
    <n v="35"/>
    <n v="61"/>
    <n v="3"/>
    <n v="5"/>
    <n v="3"/>
    <n v="5"/>
    <n v="4"/>
    <n v="1"/>
    <x v="0"/>
    <n v="0"/>
    <n v="0"/>
    <n v="0"/>
    <n v="0"/>
    <n v="0"/>
    <n v="58"/>
    <s v="50-65"/>
    <n v="2242"/>
    <n v="0"/>
    <n v="0"/>
    <n v="0"/>
    <n v="1"/>
    <n v="0"/>
    <n v="0"/>
    <n v="1"/>
    <n v="0"/>
    <n v="0"/>
    <n v="831"/>
    <d v="2016-08-25T00:00:00"/>
    <n v="8"/>
    <s v="August"/>
    <n v="1"/>
    <s v="1952,62568,High income,384,Low spender,0.0061373225930188,0,1,99,362,17,398,80,35,61,3,5,3,5,4,1,0,0,0,0,0,0,58,50-65,2242,0,0,0,1,0,0,1,0,0,831"/>
    <m/>
    <m/>
    <m/>
    <m/>
  </r>
  <r>
    <n v="1351"/>
    <n v="66835"/>
    <s v="High income"/>
    <n v="39"/>
    <s v="Low spender"/>
    <n v="5.8352659534674945E-4"/>
    <n v="0"/>
    <n v="0"/>
    <n v="21"/>
    <n v="620"/>
    <n v="26"/>
    <n v="195"/>
    <n v="34"/>
    <n v="17"/>
    <n v="141"/>
    <n v="1"/>
    <n v="6"/>
    <n v="4"/>
    <n v="13"/>
    <n v="2"/>
    <n v="0"/>
    <x v="0"/>
    <n v="0"/>
    <n v="0"/>
    <n v="0"/>
    <n v="0"/>
    <n v="0"/>
    <n v="74"/>
    <s v="66+"/>
    <n v="2433"/>
    <n v="0"/>
    <n v="1"/>
    <n v="0"/>
    <n v="0"/>
    <n v="0"/>
    <n v="0"/>
    <n v="0"/>
    <n v="1"/>
    <n v="0"/>
    <n v="751"/>
    <d v="2016-02-16T00:00:00"/>
    <n v="2"/>
    <s v="February"/>
    <n v="1"/>
    <s v="1351,66835,High income,39,Low spender,0.000583526595346749,0,0,21,620,26,195,34,17,141,1,6,4,13,2,0,0,0,0,0,0,0,74,66+,2433,0,1,0,0,0,0,0,1,0,751"/>
    <m/>
    <m/>
    <m/>
    <m/>
  </r>
  <r>
    <n v="1225"/>
    <n v="65073"/>
    <s v="High income"/>
    <n v="15"/>
    <s v="Low spender"/>
    <n v="2.3051034991471118E-4"/>
    <n v="0"/>
    <n v="0"/>
    <n v="65"/>
    <n v="629"/>
    <n v="17"/>
    <n v="177"/>
    <n v="69"/>
    <n v="0"/>
    <n v="8"/>
    <n v="1"/>
    <n v="5"/>
    <n v="3"/>
    <n v="5"/>
    <n v="2"/>
    <n v="0"/>
    <x v="0"/>
    <n v="0"/>
    <n v="0"/>
    <n v="0"/>
    <n v="1"/>
    <n v="0"/>
    <n v="77"/>
    <s v="66+"/>
    <n v="2472"/>
    <n v="0"/>
    <n v="1"/>
    <n v="0"/>
    <n v="0"/>
    <n v="0"/>
    <n v="0"/>
    <n v="0"/>
    <n v="1"/>
    <n v="0"/>
    <n v="884"/>
    <d v="2016-01-08T00:00:00"/>
    <n v="1"/>
    <s v="January"/>
    <n v="1"/>
    <s v="1225,65073,High income,15,Low spender,0.000230510349914711,0,0,65,629,17,177,69,0,8,1,5,3,5,2,0,0,0,0,0,1,0,77,66+,2472,0,1,0,0,0,0,0,1,0,884"/>
    <m/>
    <m/>
    <m/>
    <m/>
  </r>
  <r>
    <n v="509"/>
    <n v="59462"/>
    <s v="High income"/>
    <n v="1203"/>
    <s v="High spender"/>
    <n v="2.0231408294372876E-2"/>
    <n v="0"/>
    <n v="1"/>
    <n v="29"/>
    <n v="724"/>
    <n v="17"/>
    <n v="143"/>
    <n v="0"/>
    <n v="8"/>
    <n v="196"/>
    <n v="2"/>
    <n v="9"/>
    <n v="2"/>
    <n v="12"/>
    <n v="7"/>
    <n v="0"/>
    <x v="0"/>
    <n v="0"/>
    <n v="0"/>
    <n v="0"/>
    <n v="0"/>
    <n v="0"/>
    <n v="70"/>
    <s v="66+"/>
    <n v="2699"/>
    <n v="0"/>
    <n v="1"/>
    <n v="0"/>
    <n v="0"/>
    <n v="0"/>
    <n v="0"/>
    <n v="1"/>
    <n v="0"/>
    <n v="0"/>
    <n v="696"/>
    <d v="2015-05-26T00:00:00"/>
    <n v="5"/>
    <s v="May"/>
    <n v="1"/>
    <s v="509,59462,High income,1203,High spender,0.0202314082943729,0,1,29,724,17,143,0,8,196,2,9,2,12,7,0,0,0,0,0,0,0,70,66+,2699,0,1,0,0,0,0,1,0,0,696"/>
    <m/>
    <m/>
    <m/>
    <m/>
  </r>
  <r>
    <n v="978"/>
    <n v="77142"/>
    <s v="High income"/>
    <n v="48"/>
    <s v="Low spender"/>
    <n v="6.222291358792875E-4"/>
    <n v="0"/>
    <n v="0"/>
    <n v="54"/>
    <n v="476"/>
    <n v="75"/>
    <n v="162"/>
    <n v="29"/>
    <n v="151"/>
    <n v="97"/>
    <n v="1"/>
    <n v="4"/>
    <n v="4"/>
    <n v="8"/>
    <n v="2"/>
    <n v="0"/>
    <x v="0"/>
    <n v="0"/>
    <n v="0"/>
    <n v="0"/>
    <n v="0"/>
    <n v="0"/>
    <n v="72"/>
    <s v="66+"/>
    <n v="2555"/>
    <n v="0"/>
    <n v="1"/>
    <n v="0"/>
    <n v="0"/>
    <n v="0"/>
    <n v="0"/>
    <n v="1"/>
    <n v="0"/>
    <n v="0"/>
    <n v="796"/>
    <d v="2015-10-17T00:00:00"/>
    <n v="10"/>
    <s v="October"/>
    <n v="1"/>
    <s v="978,77142,High income,48,Low spender,0.000622229135879287,0,0,54,476,75,162,29,151,97,1,4,4,8,2,0,0,0,0,0,0,0,72,66+,2555,0,1,0,0,0,0,1,0,0,796"/>
    <m/>
    <m/>
    <m/>
    <m/>
  </r>
  <r>
    <n v="760"/>
    <n v="59666"/>
    <s v="High income"/>
    <n v="218"/>
    <s v="Low spender"/>
    <n v="3.6536721080682464E-3"/>
    <n v="1"/>
    <n v="1"/>
    <n v="87"/>
    <n v="623"/>
    <n v="53"/>
    <n v="178"/>
    <n v="23"/>
    <n v="17"/>
    <n v="133"/>
    <n v="7"/>
    <n v="3"/>
    <n v="2"/>
    <n v="8"/>
    <n v="8"/>
    <n v="0"/>
    <x v="0"/>
    <n v="0"/>
    <n v="1"/>
    <n v="0"/>
    <n v="0"/>
    <n v="0"/>
    <n v="48"/>
    <s v="36-50"/>
    <n v="2623"/>
    <n v="0"/>
    <n v="1"/>
    <n v="0"/>
    <n v="0"/>
    <n v="0"/>
    <n v="0"/>
    <n v="1"/>
    <n v="0"/>
    <n v="0"/>
    <n v="761"/>
    <d v="2015-08-10T00:00:00"/>
    <n v="8"/>
    <s v="August"/>
    <n v="1"/>
    <s v="760,59666,High income,218,Low spender,0.00365367210806825,1,1,87,623,53,178,23,17,133,7,3,2,8,8,0,0,0,1,0,0,0,48,36-50,2623,0,1,0,0,0,0,1,0,0,761"/>
    <m/>
    <m/>
    <m/>
    <m/>
  </r>
  <r>
    <n v="722"/>
    <n v="68117"/>
    <s v="High income"/>
    <n v="31"/>
    <s v="Low spender"/>
    <n v="4.5509931441490377E-4"/>
    <n v="0"/>
    <n v="1"/>
    <n v="80"/>
    <n v="618"/>
    <n v="44"/>
    <n v="215"/>
    <n v="0"/>
    <n v="17"/>
    <n v="36"/>
    <n v="2"/>
    <n v="11"/>
    <n v="8"/>
    <n v="4"/>
    <n v="6"/>
    <n v="0"/>
    <x v="0"/>
    <n v="1"/>
    <n v="0"/>
    <n v="0"/>
    <n v="0"/>
    <n v="1"/>
    <n v="73"/>
    <s v="66+"/>
    <n v="2635"/>
    <n v="0"/>
    <n v="0"/>
    <n v="0"/>
    <n v="0"/>
    <n v="1"/>
    <n v="0"/>
    <n v="0"/>
    <n v="0"/>
    <n v="1"/>
    <n v="858"/>
    <d v="2015-07-29T00:00:00"/>
    <n v="7"/>
    <s v="July"/>
    <n v="1"/>
    <s v="722,68117,High income,31,Low spender,0.000455099314414904,0,1,80,618,44,215,0,17,36,2,11,8,4,6,0,0,1,0,0,0,1,73,66+,2635,0,0,0,0,1,0,0,0,1,858"/>
    <m/>
    <m/>
    <m/>
    <m/>
  </r>
  <r>
    <n v="661"/>
    <n v="54693"/>
    <s v="High income"/>
    <n v="89"/>
    <s v="Low spender"/>
    <n v="1.6272649150713984E-3"/>
    <n v="0"/>
    <n v="1"/>
    <n v="72"/>
    <n v="686"/>
    <n v="17"/>
    <n v="142"/>
    <n v="23"/>
    <n v="26"/>
    <n v="35"/>
    <n v="8"/>
    <n v="6"/>
    <n v="4"/>
    <n v="13"/>
    <n v="6"/>
    <n v="0"/>
    <x v="0"/>
    <n v="0"/>
    <n v="0"/>
    <n v="0"/>
    <n v="0"/>
    <n v="0"/>
    <n v="58"/>
    <s v="50-65"/>
    <n v="2656"/>
    <n v="0"/>
    <n v="1"/>
    <n v="0"/>
    <n v="0"/>
    <n v="0"/>
    <n v="0"/>
    <n v="0"/>
    <n v="0"/>
    <n v="1"/>
    <n v="859"/>
    <d v="2015-07-08T00:00:00"/>
    <n v="7"/>
    <s v="July"/>
    <n v="1"/>
    <s v="661,54693,High income,89,Low spender,0.0016272649150714,0,1,72,686,17,142,23,26,35,8,6,4,13,6,0,0,0,0,0,0,0,58,50-65,2656,0,1,0,0,0,0,0,0,1,859"/>
    <m/>
    <m/>
    <m/>
    <m/>
  </r>
  <r>
    <n v="283"/>
    <n v="60161"/>
    <s v="High income"/>
    <n v="20"/>
    <s v="Low spender"/>
    <n v="3.324412825584681E-4"/>
    <n v="0"/>
    <n v="1"/>
    <n v="17"/>
    <n v="584"/>
    <n v="44"/>
    <n v="212"/>
    <n v="46"/>
    <n v="8"/>
    <n v="177"/>
    <n v="3"/>
    <n v="11"/>
    <n v="4"/>
    <n v="8"/>
    <n v="8"/>
    <n v="0"/>
    <x v="0"/>
    <n v="0"/>
    <n v="0"/>
    <n v="0"/>
    <n v="0"/>
    <n v="0"/>
    <n v="55"/>
    <s v="50-65"/>
    <n v="2773"/>
    <n v="1"/>
    <n v="0"/>
    <n v="0"/>
    <n v="0"/>
    <n v="0"/>
    <n v="1"/>
    <n v="0"/>
    <n v="0"/>
    <n v="0"/>
    <n v="717"/>
    <d v="2015-03-13T00:00:00"/>
    <n v="3"/>
    <s v="March"/>
    <n v="1"/>
    <s v="283,60161,High income,20,Low spender,0.000332441282558468,0,1,17,584,44,212,46,8,177,3,11,4,8,8,0,0,0,0,0,0,0,55,50-65,2773,1,0,0,0,0,1,0,0,0,717"/>
    <m/>
    <m/>
    <m/>
    <m/>
  </r>
  <r>
    <n v="2157"/>
    <n v="69283"/>
    <s v="High income"/>
    <n v="50"/>
    <s v="Low spender"/>
    <n v="7.2167775644819076E-4"/>
    <n v="0"/>
    <n v="1"/>
    <n v="41"/>
    <n v="674"/>
    <n v="62"/>
    <n v="134"/>
    <n v="0"/>
    <n v="26"/>
    <n v="8"/>
    <n v="4"/>
    <n v="7"/>
    <n v="3"/>
    <n v="13"/>
    <n v="5"/>
    <n v="0"/>
    <x v="0"/>
    <n v="0"/>
    <n v="0"/>
    <n v="0"/>
    <n v="0"/>
    <n v="0"/>
    <n v="45"/>
    <s v="36-50"/>
    <n v="2174"/>
    <n v="0"/>
    <n v="1"/>
    <n v="0"/>
    <n v="0"/>
    <n v="0"/>
    <n v="0"/>
    <n v="0"/>
    <n v="0"/>
    <n v="1"/>
    <n v="888"/>
    <d v="2016-11-01T00:00:00"/>
    <n v="11"/>
    <s v="November"/>
    <n v="1"/>
    <s v="2157,69283,High income,50,Low spender,0.000721677756448191,0,1,41,674,62,134,0,26,8,4,7,3,13,5,0,0,0,0,0,0,0,45,36-50,2174,0,1,0,0,0,0,0,0,1,888"/>
    <m/>
    <m/>
    <m/>
    <m/>
  </r>
  <r>
    <n v="2203"/>
    <n v="79734"/>
    <s v="High income"/>
    <n v="60"/>
    <s v="Low spender"/>
    <n v="7.5250206938069081E-4"/>
    <n v="0"/>
    <n v="0"/>
    <n v="72"/>
    <n v="572"/>
    <n v="8"/>
    <n v="232"/>
    <n v="23"/>
    <n v="62"/>
    <n v="17"/>
    <n v="1"/>
    <n v="4"/>
    <n v="3"/>
    <n v="6"/>
    <n v="1"/>
    <n v="1"/>
    <x v="0"/>
    <n v="0"/>
    <n v="0"/>
    <n v="0"/>
    <n v="0"/>
    <n v="0"/>
    <n v="51"/>
    <s v="50-65"/>
    <n v="2160"/>
    <n v="0"/>
    <n v="1"/>
    <n v="0"/>
    <n v="0"/>
    <n v="0"/>
    <n v="0"/>
    <n v="0"/>
    <n v="1"/>
    <n v="0"/>
    <n v="880"/>
    <d v="2016-11-15T00:00:00"/>
    <n v="11"/>
    <s v="November"/>
    <n v="1"/>
    <s v="2203,79734,High income,60,Low spender,0.000752502069380691,0,0,72,572,8,232,23,62,17,1,4,3,6,1,1,0,0,0,0,0,0,51,50-65,2160,0,1,0,0,0,0,0,1,0,880"/>
    <m/>
    <m/>
    <m/>
    <m/>
  </r>
  <r>
    <n v="2184"/>
    <n v="76320"/>
    <s v="High income"/>
    <n v="1095"/>
    <s v="High spender"/>
    <n v="1.434748427672956E-2"/>
    <n v="0"/>
    <n v="1"/>
    <n v="49"/>
    <n v="526"/>
    <n v="35"/>
    <n v="214"/>
    <n v="69"/>
    <n v="53"/>
    <n v="35"/>
    <n v="2"/>
    <n v="6"/>
    <n v="3"/>
    <n v="4"/>
    <n v="2"/>
    <n v="0"/>
    <x v="0"/>
    <n v="0"/>
    <n v="0"/>
    <n v="0"/>
    <n v="0"/>
    <n v="0"/>
    <n v="61"/>
    <s v="50-65"/>
    <n v="2166"/>
    <n v="0"/>
    <n v="0"/>
    <n v="0"/>
    <n v="0"/>
    <n v="1"/>
    <n v="0"/>
    <n v="1"/>
    <n v="0"/>
    <n v="0"/>
    <n v="862"/>
    <d v="2016-11-09T00:00:00"/>
    <n v="11"/>
    <s v="November"/>
    <n v="1"/>
    <s v="2184,76320,High income,1095,High spender,0.0143474842767296,0,1,49,526,35,214,69,53,35,2,6,3,4,2,0,0,0,0,0,0,0,61,50-65,2166,0,0,0,0,1,0,1,0,0,862"/>
    <m/>
    <m/>
    <m/>
    <m/>
  </r>
  <r>
    <n v="460"/>
    <n v="44953"/>
    <s v="Low income"/>
    <n v="39"/>
    <s v="Low spender"/>
    <n v="8.6757279825595618E-4"/>
    <n v="0"/>
    <n v="0"/>
    <n v="31"/>
    <n v="728"/>
    <n v="17"/>
    <n v="133"/>
    <n v="11"/>
    <n v="8"/>
    <n v="124"/>
    <n v="1"/>
    <n v="7"/>
    <n v="3"/>
    <n v="13"/>
    <n v="6"/>
    <n v="0"/>
    <x v="0"/>
    <n v="1"/>
    <n v="0"/>
    <n v="0"/>
    <n v="0"/>
    <n v="0"/>
    <n v="39"/>
    <s v="36-50"/>
    <n v="2714"/>
    <n v="0"/>
    <n v="0"/>
    <n v="0"/>
    <n v="1"/>
    <n v="0"/>
    <n v="0"/>
    <n v="0"/>
    <n v="0"/>
    <n v="1"/>
    <n v="773"/>
    <d v="2015-05-11T00:00:00"/>
    <n v="5"/>
    <s v="May"/>
    <n v="1"/>
    <s v="460,44953,Low income,39,Low spender,0.000867572798255956,0,0,31,728,17,133,11,8,124,1,7,3,13,6,0,0,1,0,0,0,0,39,36-50,2714,0,0,0,1,0,0,0,0,1,773"/>
    <m/>
    <m/>
    <m/>
    <m/>
  </r>
  <r>
    <n v="443"/>
    <n v="55260"/>
    <s v="High income"/>
    <n v="1302"/>
    <s v="High spender"/>
    <n v="2.3561346362649293E-2"/>
    <n v="0"/>
    <n v="1"/>
    <n v="81"/>
    <n v="825"/>
    <n v="8"/>
    <n v="53"/>
    <n v="11"/>
    <n v="0"/>
    <n v="242"/>
    <n v="2"/>
    <n v="8"/>
    <n v="10"/>
    <n v="5"/>
    <n v="6"/>
    <n v="0"/>
    <x v="0"/>
    <n v="0"/>
    <n v="0"/>
    <n v="0"/>
    <n v="0"/>
    <n v="0"/>
    <n v="48"/>
    <s v="36-50"/>
    <n v="2723"/>
    <n v="0"/>
    <n v="0"/>
    <n v="1"/>
    <n v="0"/>
    <n v="0"/>
    <n v="0"/>
    <n v="0"/>
    <n v="0"/>
    <n v="1"/>
    <n v="655"/>
    <d v="2015-05-02T00:00:00"/>
    <n v="5"/>
    <s v="May"/>
    <n v="1"/>
    <s v="443,55260,High income,1302,High spender,0.0235613463626493,0,1,81,825,8,53,11,0,242,2,8,10,5,6,0,0,0,0,0,0,0,48,36-50,2723,0,0,1,0,0,0,0,0,1,655"/>
    <m/>
    <m/>
    <m/>
    <m/>
  </r>
  <r>
    <n v="16"/>
    <n v="56937"/>
    <s v="High income"/>
    <n v="111"/>
    <s v="Low spender"/>
    <n v="1.9495231571737184E-3"/>
    <n v="1"/>
    <n v="0"/>
    <n v="81"/>
    <n v="746"/>
    <n v="8"/>
    <n v="125"/>
    <n v="11"/>
    <n v="8"/>
    <n v="8"/>
    <n v="7"/>
    <n v="8"/>
    <n v="6"/>
    <n v="9"/>
    <n v="6"/>
    <n v="0"/>
    <x v="0"/>
    <n v="0"/>
    <n v="1"/>
    <n v="0"/>
    <n v="0"/>
    <n v="1"/>
    <n v="39"/>
    <s v="36-50"/>
    <n v="2853"/>
    <n v="0"/>
    <n v="0"/>
    <n v="0"/>
    <n v="1"/>
    <n v="0"/>
    <n v="0"/>
    <n v="0"/>
    <n v="0"/>
    <n v="1"/>
    <n v="890"/>
    <d v="2014-12-23T00:00:00"/>
    <n v="12"/>
    <s v="December"/>
    <n v="1"/>
    <s v="16,56937,High income,111,Low spender,0.00194952315717372,1,0,81,746,8,125,11,8,8,7,8,6,9,6,0,0,0,1,0,0,1,39,36-50,2853,0,0,0,1,0,0,0,0,1,890"/>
    <m/>
    <m/>
    <m/>
    <m/>
  </r>
  <r>
    <n v="1558"/>
    <n v="71232"/>
    <s v="High income"/>
    <n v="377"/>
    <s v="Low spender"/>
    <n v="5.2925651392632528E-3"/>
    <n v="0"/>
    <n v="1"/>
    <n v="91"/>
    <n v="653"/>
    <n v="17"/>
    <n v="170"/>
    <n v="34"/>
    <n v="26"/>
    <n v="17"/>
    <n v="2"/>
    <n v="11"/>
    <n v="2"/>
    <n v="10"/>
    <n v="7"/>
    <n v="0"/>
    <x v="0"/>
    <n v="0"/>
    <n v="0"/>
    <n v="0"/>
    <n v="0"/>
    <n v="0"/>
    <n v="61"/>
    <s v="50-65"/>
    <n v="2372"/>
    <n v="0"/>
    <n v="0"/>
    <n v="0"/>
    <n v="1"/>
    <n v="0"/>
    <n v="0"/>
    <n v="1"/>
    <n v="0"/>
    <n v="0"/>
    <n v="883"/>
    <d v="2016-04-17T00:00:00"/>
    <n v="4"/>
    <s v="April"/>
    <n v="1"/>
    <s v="1558,71232,High income,377,Low spender,0.00529256513926325,0,1,91,653,17,170,34,26,17,2,11,2,10,7,0,0,0,0,0,0,0,61,50-65,2372,0,0,0,1,0,0,1,0,0,883"/>
    <m/>
    <m/>
    <m/>
    <m/>
  </r>
  <r>
    <n v="116"/>
    <n v="61064"/>
    <s v="High income"/>
    <n v="216"/>
    <s v="Low spender"/>
    <n v="3.5372723699724877E-3"/>
    <n v="0"/>
    <n v="1"/>
    <n v="80"/>
    <n v="387"/>
    <n v="126"/>
    <n v="342"/>
    <n v="0"/>
    <n v="45"/>
    <n v="180"/>
    <n v="5"/>
    <n v="8"/>
    <n v="4"/>
    <n v="11"/>
    <n v="6"/>
    <n v="0"/>
    <x v="0"/>
    <n v="0"/>
    <n v="0"/>
    <n v="0"/>
    <n v="0"/>
    <n v="0"/>
    <n v="44"/>
    <s v="36-50"/>
    <n v="2826"/>
    <n v="0"/>
    <n v="1"/>
    <n v="0"/>
    <n v="0"/>
    <n v="0"/>
    <n v="0"/>
    <n v="1"/>
    <n v="0"/>
    <n v="0"/>
    <n v="720"/>
    <d v="2015-01-19T00:00:00"/>
    <n v="1"/>
    <s v="January"/>
    <n v="1"/>
    <s v="116,61064,High income,216,Low spender,0.00353727236997249,0,1,80,387,126,342,0,45,180,5,8,4,11,6,0,0,0,0,0,0,0,44,36-50,2826,0,1,0,0,0,0,1,0,0,720"/>
    <m/>
    <m/>
    <m/>
    <m/>
  </r>
  <r>
    <n v="1138"/>
    <n v="70179"/>
    <s v="High income"/>
    <n v="557"/>
    <s v="Low spender"/>
    <n v="7.9368472050043454E-3"/>
    <n v="0"/>
    <n v="1"/>
    <n v="10"/>
    <n v="532"/>
    <n v="88"/>
    <n v="168"/>
    <n v="69"/>
    <n v="44"/>
    <n v="133"/>
    <n v="3"/>
    <n v="7"/>
    <n v="3"/>
    <n v="13"/>
    <n v="5"/>
    <n v="0"/>
    <x v="0"/>
    <n v="0"/>
    <n v="0"/>
    <n v="0"/>
    <n v="0"/>
    <n v="0"/>
    <n v="44"/>
    <s v="36-50"/>
    <n v="2502"/>
    <n v="1"/>
    <n v="0"/>
    <n v="0"/>
    <n v="0"/>
    <n v="0"/>
    <n v="0"/>
    <n v="0"/>
    <n v="0"/>
    <n v="1"/>
    <n v="768"/>
    <d v="2015-12-09T00:00:00"/>
    <n v="12"/>
    <s v="December"/>
    <n v="1"/>
    <s v="1138,70179,High income,557,Low spender,0.00793684720500435,0,1,10,532,88,168,69,44,133,3,7,3,13,5,0,0,0,0,0,0,0,44,36-50,2502,1,0,0,0,0,0,0,0,1,768"/>
    <m/>
    <m/>
    <m/>
    <m/>
  </r>
  <r>
    <n v="1883"/>
    <n v="63206"/>
    <s v="High income"/>
    <n v="72"/>
    <s v="Low spender"/>
    <n v="1.1391323608518178E-3"/>
    <n v="0"/>
    <n v="0"/>
    <n v="65"/>
    <n v="750"/>
    <n v="8"/>
    <n v="125"/>
    <n v="11"/>
    <n v="8"/>
    <n v="26"/>
    <n v="1"/>
    <n v="4"/>
    <n v="3"/>
    <n v="6"/>
    <n v="2"/>
    <n v="0"/>
    <x v="0"/>
    <n v="0"/>
    <n v="0"/>
    <n v="1"/>
    <n v="0"/>
    <n v="0"/>
    <n v="46"/>
    <s v="36-50"/>
    <n v="2260"/>
    <n v="0"/>
    <n v="1"/>
    <n v="0"/>
    <n v="0"/>
    <n v="0"/>
    <n v="0"/>
    <n v="0"/>
    <n v="1"/>
    <n v="0"/>
    <n v="876"/>
    <d v="2016-08-07T00:00:00"/>
    <n v="8"/>
    <s v="August"/>
    <n v="1"/>
    <s v="1883,63206,High income,72,Low spender,0.00113913236085182,0,0,65,750,8,125,11,8,26,1,4,3,6,2,0,0,0,0,1,0,0,46,36-50,2260,0,1,0,0,0,0,0,1,0,876"/>
    <m/>
    <m/>
    <m/>
    <m/>
  </r>
  <r>
    <n v="784"/>
    <n v="71391"/>
    <s v="High income"/>
    <n v="55"/>
    <s v="Low spender"/>
    <n v="7.704052331526383E-4"/>
    <n v="0"/>
    <n v="1"/>
    <n v="50"/>
    <n v="336"/>
    <n v="123"/>
    <n v="274"/>
    <n v="46"/>
    <n v="123"/>
    <n v="141"/>
    <n v="5"/>
    <n v="6"/>
    <n v="5"/>
    <n v="12"/>
    <n v="3"/>
    <n v="0"/>
    <x v="0"/>
    <n v="0"/>
    <n v="0"/>
    <n v="0"/>
    <n v="0"/>
    <n v="0"/>
    <n v="64"/>
    <s v="50-65"/>
    <n v="2616"/>
    <n v="0"/>
    <n v="1"/>
    <n v="0"/>
    <n v="0"/>
    <n v="0"/>
    <n v="0"/>
    <n v="1"/>
    <n v="0"/>
    <n v="0"/>
    <n v="761"/>
    <d v="2015-08-17T00:00:00"/>
    <n v="8"/>
    <s v="August"/>
    <n v="1"/>
    <s v="784,71391,High income,55,Low spender,0.000770405233152638,0,1,50,336,123,274,46,123,141,5,6,5,12,3,0,0,0,0,0,0,0,64,50-65,2616,0,1,0,0,0,0,1,0,0,761"/>
    <m/>
    <m/>
    <m/>
    <m/>
  </r>
  <r>
    <n v="497"/>
    <n v="56775"/>
    <s v="High income"/>
    <n v="8"/>
    <s v="Low spender"/>
    <n v="1.4090708938793484E-4"/>
    <n v="0"/>
    <n v="1"/>
    <n v="62"/>
    <n v="614"/>
    <n v="35"/>
    <n v="160"/>
    <n v="58"/>
    <n v="35"/>
    <n v="35"/>
    <n v="2"/>
    <n v="5"/>
    <n v="8"/>
    <n v="10"/>
    <n v="5"/>
    <n v="0"/>
    <x v="0"/>
    <n v="0"/>
    <n v="0"/>
    <n v="0"/>
    <n v="0"/>
    <n v="0"/>
    <n v="41"/>
    <s v="36-50"/>
    <n v="2702"/>
    <n v="0"/>
    <n v="1"/>
    <n v="0"/>
    <n v="0"/>
    <n v="0"/>
    <n v="0"/>
    <n v="1"/>
    <n v="0"/>
    <n v="0"/>
    <n v="867"/>
    <d v="2015-05-23T00:00:00"/>
    <n v="5"/>
    <s v="May"/>
    <n v="1"/>
    <s v="497,56775,High income,8,Low spender,0.000140907089387935,0,1,62,614,35,160,58,35,35,2,5,8,10,5,0,0,0,0,0,0,0,41,36-50,2702,0,1,0,0,0,0,1,0,0,867"/>
    <m/>
    <m/>
    <m/>
    <m/>
  </r>
  <r>
    <n v="334"/>
    <n v="69063"/>
    <s v="High income"/>
    <n v="53"/>
    <s v="Low spender"/>
    <n v="7.6741525853206492E-4"/>
    <n v="0"/>
    <n v="1"/>
    <n v="16"/>
    <n v="666"/>
    <n v="35"/>
    <n v="124"/>
    <n v="69"/>
    <n v="8"/>
    <n v="26"/>
    <n v="1"/>
    <n v="5"/>
    <n v="3"/>
    <n v="5"/>
    <n v="3"/>
    <n v="0"/>
    <x v="0"/>
    <n v="0"/>
    <n v="0"/>
    <n v="0"/>
    <n v="0"/>
    <n v="0"/>
    <n v="54"/>
    <s v="50-65"/>
    <n v="2758"/>
    <n v="0"/>
    <n v="1"/>
    <n v="0"/>
    <n v="0"/>
    <n v="0"/>
    <n v="0"/>
    <n v="0"/>
    <n v="0"/>
    <n v="1"/>
    <n v="876"/>
    <d v="2015-03-28T00:00:00"/>
    <n v="3"/>
    <s v="March"/>
    <n v="1"/>
    <s v="334,69063,High income,53,Low spender,0.000767415258532065,0,1,16,666,35,124,69,8,26,1,5,3,5,3,0,0,0,0,0,0,0,54,50-65,2758,0,1,0,0,0,0,0,0,1,876"/>
    <m/>
    <m/>
    <m/>
    <m/>
  </r>
  <r>
    <n v="42"/>
    <n v="64950"/>
    <s v="High income"/>
    <n v="70"/>
    <s v="Low spender"/>
    <n v="1.0777521170130869E-3"/>
    <n v="0"/>
    <n v="1"/>
    <n v="29"/>
    <n v="819"/>
    <n v="0"/>
    <n v="72"/>
    <n v="12"/>
    <n v="0"/>
    <n v="63"/>
    <n v="2"/>
    <n v="11"/>
    <n v="2"/>
    <n v="10"/>
    <n v="7"/>
    <n v="0"/>
    <x v="0"/>
    <n v="0"/>
    <n v="1"/>
    <n v="0"/>
    <n v="0"/>
    <n v="0"/>
    <n v="69"/>
    <s v="66+"/>
    <n v="2845"/>
    <n v="0"/>
    <n v="0"/>
    <n v="1"/>
    <n v="0"/>
    <n v="0"/>
    <n v="0"/>
    <n v="0"/>
    <n v="0"/>
    <n v="1"/>
    <n v="840"/>
    <d v="2014-12-31T00:00:00"/>
    <n v="12"/>
    <s v="December"/>
    <n v="1"/>
    <s v="42,64950,High income,70,Low spender,0.00107775211701309,0,1,29,819,0,72,12,0,63,2,11,2,10,7,0,0,0,1,0,0,0,69,66+,2845,0,0,1,0,0,0,0,0,1,840"/>
    <m/>
    <m/>
    <m/>
    <m/>
  </r>
  <r>
    <n v="1853"/>
    <n v="72298"/>
    <s v="High income"/>
    <n v="611"/>
    <s v="High spender"/>
    <n v="8.4511328114194022E-3"/>
    <n v="0"/>
    <n v="0"/>
    <n v="52"/>
    <n v="625"/>
    <n v="35"/>
    <n v="169"/>
    <n v="58"/>
    <n v="17"/>
    <n v="35"/>
    <n v="1"/>
    <n v="4"/>
    <n v="3"/>
    <n v="6"/>
    <n v="1"/>
    <n v="0"/>
    <x v="0"/>
    <n v="0"/>
    <n v="1"/>
    <n v="1"/>
    <n v="0"/>
    <n v="0"/>
    <n v="71"/>
    <s v="66+"/>
    <n v="2270"/>
    <n v="0"/>
    <n v="0"/>
    <n v="0"/>
    <n v="0"/>
    <n v="1"/>
    <n v="0"/>
    <n v="1"/>
    <n v="0"/>
    <n v="0"/>
    <n v="869"/>
    <d v="2016-07-28T00:00:00"/>
    <n v="7"/>
    <s v="July"/>
    <n v="1"/>
    <s v="1853,72298,High income,611,High spender,0.0084511328114194,0,0,52,625,35,169,58,17,35,1,4,3,6,1,0,0,0,1,1,0,0,71,66+,2270,0,0,0,0,1,0,1,0,0,869"/>
    <m/>
    <m/>
    <m/>
    <m/>
  </r>
  <r>
    <n v="1417"/>
    <n v="70886"/>
    <s v="High income"/>
    <n v="1233"/>
    <s v="High spender"/>
    <n v="1.7394125779420479E-2"/>
    <n v="1"/>
    <n v="0"/>
    <n v="65"/>
    <n v="407"/>
    <n v="70"/>
    <n v="239"/>
    <n v="103"/>
    <n v="88"/>
    <n v="53"/>
    <n v="1"/>
    <n v="5"/>
    <n v="4"/>
    <n v="4"/>
    <n v="2"/>
    <n v="0"/>
    <x v="0"/>
    <n v="0"/>
    <n v="0"/>
    <n v="0"/>
    <n v="0"/>
    <n v="0"/>
    <n v="49"/>
    <s v="36-50"/>
    <n v="2417"/>
    <n v="0"/>
    <n v="1"/>
    <n v="0"/>
    <n v="0"/>
    <n v="0"/>
    <n v="0"/>
    <n v="1"/>
    <n v="0"/>
    <n v="0"/>
    <n v="854"/>
    <d v="2016-03-03T00:00:00"/>
    <n v="3"/>
    <s v="March"/>
    <n v="1"/>
    <s v="1417,70886,High income,1233,High spender,0.0173941257794205,1,0,65,407,70,239,103,88,53,1,5,4,4,2,0,0,0,0,0,0,0,49,36-50,2417,0,1,0,0,0,0,1,0,0,854"/>
    <m/>
    <m/>
    <m/>
    <m/>
  </r>
  <r>
    <n v="1941"/>
    <n v="78075"/>
    <s v="High income"/>
    <n v="20"/>
    <s v="Low spender"/>
    <n v="2.5616394492475184E-4"/>
    <n v="0"/>
    <n v="0"/>
    <n v="72"/>
    <n v="572"/>
    <n v="8"/>
    <n v="259"/>
    <n v="34"/>
    <n v="35"/>
    <n v="80"/>
    <n v="1"/>
    <n v="3"/>
    <n v="5"/>
    <n v="5"/>
    <n v="1"/>
    <n v="0"/>
    <x v="0"/>
    <n v="0"/>
    <n v="0"/>
    <n v="0"/>
    <n v="0"/>
    <n v="0"/>
    <n v="48"/>
    <s v="36-50"/>
    <n v="2244"/>
    <n v="0"/>
    <n v="1"/>
    <n v="0"/>
    <n v="0"/>
    <n v="0"/>
    <n v="0"/>
    <n v="0"/>
    <n v="0"/>
    <n v="1"/>
    <n v="828"/>
    <d v="2016-08-23T00:00:00"/>
    <n v="8"/>
    <s v="August"/>
    <n v="1"/>
    <s v="1941,78075,High income,20,Low spender,0.000256163944924752,0,0,72,572,8,259,34,35,80,1,3,5,5,1,0,0,0,0,0,0,0,48,36-50,2244,0,1,0,0,0,0,0,0,1,828"/>
    <m/>
    <m/>
    <m/>
    <m/>
  </r>
  <r>
    <n v="1456"/>
    <n v="78931"/>
    <s v="High income"/>
    <n v="218"/>
    <s v="Low spender"/>
    <n v="2.7619059685041365E-3"/>
    <n v="0"/>
    <n v="0"/>
    <n v="19"/>
    <n v="331"/>
    <n v="197"/>
    <n v="170"/>
    <n v="58"/>
    <n v="152"/>
    <n v="35"/>
    <n v="1"/>
    <n v="2"/>
    <n v="8"/>
    <n v="13"/>
    <n v="1"/>
    <n v="0"/>
    <x v="0"/>
    <n v="0"/>
    <n v="0"/>
    <n v="0"/>
    <n v="0"/>
    <n v="0"/>
    <n v="49"/>
    <s v="36-50"/>
    <n v="2406"/>
    <n v="0"/>
    <n v="1"/>
    <n v="0"/>
    <n v="0"/>
    <n v="0"/>
    <n v="0"/>
    <n v="0"/>
    <n v="0"/>
    <n v="1"/>
    <n v="873"/>
    <d v="2016-03-14T00:00:00"/>
    <n v="3"/>
    <s v="March"/>
    <n v="1"/>
    <s v="1456,78931,High income,218,Low spender,0.00276190596850414,0,0,19,331,197,170,58,152,35,1,2,8,13,1,0,0,0,0,0,0,0,49,36-50,2406,0,1,0,0,0,0,0,0,1,873"/>
    <m/>
    <m/>
    <m/>
    <m/>
  </r>
  <r>
    <n v="2156"/>
    <n v="65488"/>
    <s v="High income"/>
    <n v="827"/>
    <s v="High spender"/>
    <n v="1.2628267774248718E-2"/>
    <n v="0"/>
    <n v="0"/>
    <n v="46"/>
    <n v="603"/>
    <n v="45"/>
    <n v="207"/>
    <n v="36"/>
    <n v="18"/>
    <n v="54"/>
    <n v="1"/>
    <n v="3"/>
    <n v="4"/>
    <n v="6"/>
    <n v="1"/>
    <n v="0"/>
    <x v="0"/>
    <n v="0"/>
    <n v="0"/>
    <n v="0"/>
    <n v="0"/>
    <n v="0"/>
    <n v="62"/>
    <s v="50-65"/>
    <n v="2175"/>
    <n v="0"/>
    <n v="0"/>
    <n v="0"/>
    <n v="1"/>
    <n v="0"/>
    <n v="0"/>
    <n v="0"/>
    <n v="0"/>
    <n v="1"/>
    <n v="855"/>
    <d v="2016-10-31T00:00:00"/>
    <n v="10"/>
    <s v="October"/>
    <n v="1"/>
    <s v="2156,65488,High income,827,High spender,0.0126282677742487,0,0,46,603,45,207,36,18,54,1,3,4,6,1,0,0,0,0,0,0,0,62,50-65,2175,0,0,0,1,0,0,0,0,1,855"/>
    <m/>
    <m/>
    <m/>
    <m/>
  </r>
  <r>
    <n v="716"/>
    <n v="74881"/>
    <s v="High income"/>
    <n v="276"/>
    <s v="Low spender"/>
    <n v="3.685848212497162E-3"/>
    <n v="1"/>
    <n v="1"/>
    <n v="48"/>
    <n v="505"/>
    <n v="72"/>
    <n v="270"/>
    <n v="36"/>
    <n v="27"/>
    <n v="54"/>
    <n v="4"/>
    <n v="9"/>
    <n v="2"/>
    <n v="12"/>
    <n v="5"/>
    <n v="0"/>
    <x v="0"/>
    <n v="0"/>
    <n v="0"/>
    <n v="0"/>
    <n v="0"/>
    <n v="0"/>
    <n v="59"/>
    <s v="50-65"/>
    <n v="2637"/>
    <n v="0"/>
    <n v="0"/>
    <n v="0"/>
    <n v="1"/>
    <n v="0"/>
    <n v="0"/>
    <n v="0"/>
    <n v="1"/>
    <n v="0"/>
    <n v="856"/>
    <d v="2015-07-27T00:00:00"/>
    <n v="7"/>
    <s v="July"/>
    <n v="1"/>
    <s v="716,74881,High income,276,Low spender,0.00368584821249716,1,1,48,505,72,270,36,27,54,4,9,2,12,5,0,0,0,0,0,0,0,59,50-65,2637,0,0,0,1,0,0,0,1,0,856"/>
    <m/>
    <m/>
    <m/>
    <m/>
  </r>
  <r>
    <n v="2"/>
    <n v="52203"/>
    <s v="High income"/>
    <n v="751"/>
    <s v="High spender"/>
    <n v="1.4386146390054212E-2"/>
    <n v="0"/>
    <n v="0"/>
    <n v="36"/>
    <n v="488"/>
    <n v="21"/>
    <n v="238"/>
    <n v="56"/>
    <n v="108"/>
    <n v="28"/>
    <n v="1"/>
    <n v="8"/>
    <n v="7"/>
    <n v="11"/>
    <n v="6"/>
    <n v="0"/>
    <x v="0"/>
    <n v="0"/>
    <n v="0"/>
    <n v="0"/>
    <n v="0"/>
    <n v="0"/>
    <n v="70"/>
    <s v="66+"/>
    <n v="2857"/>
    <n v="0"/>
    <n v="0"/>
    <n v="0"/>
    <n v="1"/>
    <n v="0"/>
    <n v="1"/>
    <n v="0"/>
    <n v="0"/>
    <n v="0"/>
    <n v="883"/>
    <d v="2014-12-19T00:00:00"/>
    <n v="12"/>
    <s v="December"/>
    <n v="1"/>
    <s v="2,52203,High income,751,High spender,0.0143861463900542,0,0,36,488,21,238,56,108,28,1,8,7,11,6,0,0,0,0,0,0,0,70,66+,2857,0,0,0,1,0,1,0,0,0,883"/>
    <m/>
    <m/>
    <m/>
    <m/>
  </r>
  <r>
    <n v="447"/>
    <n v="87000"/>
    <s v="High income"/>
    <n v="39"/>
    <s v="Low spender"/>
    <n v="4.4827586206896552E-4"/>
    <n v="0"/>
    <n v="0"/>
    <n v="61"/>
    <n v="196"/>
    <n v="25"/>
    <n v="607"/>
    <n v="67"/>
    <n v="17"/>
    <n v="49"/>
    <n v="1"/>
    <n v="4"/>
    <n v="6"/>
    <n v="7"/>
    <n v="2"/>
    <n v="0"/>
    <x v="0"/>
    <n v="0"/>
    <n v="0"/>
    <n v="0"/>
    <n v="0"/>
    <n v="0"/>
    <n v="28"/>
    <s v="24-35"/>
    <n v="2720"/>
    <n v="0"/>
    <n v="1"/>
    <n v="0"/>
    <n v="0"/>
    <n v="0"/>
    <n v="1"/>
    <n v="0"/>
    <n v="0"/>
    <n v="0"/>
    <n v="863"/>
    <d v="2015-05-05T00:00:00"/>
    <n v="5"/>
    <s v="May"/>
    <n v="1"/>
    <s v="447,87000,High income,39,Low spender,0.000448275862068966,0,0,61,196,25,607,67,17,49,1,4,6,7,2,0,0,0,0,0,0,0,28,24-35,2720,0,1,0,0,0,1,0,0,0,863"/>
    <m/>
    <m/>
    <m/>
    <m/>
  </r>
  <r>
    <n v="1632"/>
    <n v="58330"/>
    <s v="High income"/>
    <n v="1092"/>
    <s v="High spender"/>
    <n v="1.8721069775415738E-2"/>
    <n v="0"/>
    <n v="1"/>
    <n v="87"/>
    <n v="445"/>
    <n v="53"/>
    <n v="213"/>
    <n v="104"/>
    <n v="98"/>
    <n v="151"/>
    <n v="1"/>
    <n v="6"/>
    <n v="4"/>
    <n v="13"/>
    <n v="4"/>
    <n v="0"/>
    <x v="0"/>
    <n v="0"/>
    <n v="0"/>
    <n v="0"/>
    <n v="0"/>
    <n v="0"/>
    <n v="45"/>
    <s v="36-50"/>
    <n v="2345"/>
    <n v="0"/>
    <n v="0"/>
    <n v="0"/>
    <n v="0"/>
    <n v="1"/>
    <n v="0"/>
    <n v="1"/>
    <n v="0"/>
    <n v="0"/>
    <n v="762"/>
    <d v="2016-05-14T00:00:00"/>
    <n v="5"/>
    <s v="May"/>
    <n v="1"/>
    <s v="1632,58330,High income,1092,High spender,0.0187210697754157,0,1,87,445,53,213,104,98,151,1,6,4,13,4,0,0,0,0,0,0,0,45,36-50,2345,0,0,0,0,1,0,1,0,0,762"/>
    <m/>
    <m/>
    <m/>
    <m/>
  </r>
  <r>
    <n v="773"/>
    <n v="67131"/>
    <s v="High income"/>
    <n v="1089"/>
    <s v="High spender"/>
    <n v="1.6222013674755328E-2"/>
    <n v="0"/>
    <n v="1"/>
    <n v="72"/>
    <n v="465"/>
    <n v="71"/>
    <n v="250"/>
    <n v="93"/>
    <n v="35"/>
    <n v="62"/>
    <n v="3"/>
    <n v="9"/>
    <n v="2"/>
    <n v="12"/>
    <n v="6"/>
    <n v="0"/>
    <x v="0"/>
    <n v="0"/>
    <n v="0"/>
    <n v="0"/>
    <n v="0"/>
    <n v="0"/>
    <n v="64"/>
    <s v="50-65"/>
    <n v="2619"/>
    <n v="0"/>
    <n v="1"/>
    <n v="0"/>
    <n v="0"/>
    <n v="0"/>
    <n v="0"/>
    <n v="1"/>
    <n v="0"/>
    <n v="0"/>
    <n v="852"/>
    <d v="2015-08-14T00:00:00"/>
    <n v="8"/>
    <s v="August"/>
    <n v="1"/>
    <s v="773,67131,High income,1089,High spender,0.0162220136747553,0,1,72,465,71,250,93,35,62,3,9,2,12,6,0,0,0,0,0,0,0,64,50-65,2619,0,1,0,0,0,0,1,0,0,852"/>
    <m/>
    <m/>
    <m/>
    <m/>
  </r>
  <r>
    <n v="1850"/>
    <n v="71163"/>
    <s v="High income"/>
    <n v="152"/>
    <s v="Low spender"/>
    <n v="2.1359414302376234E-3"/>
    <n v="0"/>
    <n v="0"/>
    <n v="30"/>
    <n v="283"/>
    <n v="17"/>
    <n v="372"/>
    <n v="138"/>
    <n v="106"/>
    <n v="44"/>
    <n v="1"/>
    <n v="3"/>
    <n v="8"/>
    <n v="12"/>
    <n v="1"/>
    <n v="0"/>
    <x v="0"/>
    <n v="0"/>
    <n v="0"/>
    <n v="0"/>
    <n v="0"/>
    <n v="0"/>
    <n v="25"/>
    <s v="24-35"/>
    <n v="2271"/>
    <n v="0"/>
    <n v="0"/>
    <n v="1"/>
    <n v="0"/>
    <n v="0"/>
    <n v="0"/>
    <n v="1"/>
    <n v="0"/>
    <n v="0"/>
    <n v="872"/>
    <d v="2016-07-27T00:00:00"/>
    <n v="7"/>
    <s v="July"/>
    <n v="1"/>
    <s v="1850,71163,High income,152,Low spender,0.00213594143023762,0,0,30,283,17,372,138,106,44,1,3,8,12,1,0,0,0,0,0,0,0,25,24-35,2271,0,0,1,0,0,0,1,0,0,872"/>
    <m/>
    <m/>
    <m/>
    <m/>
  </r>
  <r>
    <n v="1569"/>
    <n v="65665"/>
    <s v="High income"/>
    <n v="70"/>
    <s v="Low spender"/>
    <n v="1.0660169039823347E-3"/>
    <n v="0"/>
    <n v="1"/>
    <n v="77"/>
    <n v="225"/>
    <n v="162"/>
    <n v="387"/>
    <n v="106"/>
    <n v="36"/>
    <n v="29"/>
    <n v="1"/>
    <n v="5"/>
    <n v="10"/>
    <n v="8"/>
    <n v="3"/>
    <n v="0"/>
    <x v="0"/>
    <n v="0"/>
    <n v="0"/>
    <n v="0"/>
    <n v="0"/>
    <n v="0"/>
    <n v="44"/>
    <s v="36-50"/>
    <n v="2368"/>
    <n v="0"/>
    <n v="1"/>
    <n v="0"/>
    <n v="0"/>
    <n v="0"/>
    <n v="0"/>
    <n v="1"/>
    <n v="0"/>
    <n v="0"/>
    <n v="887"/>
    <d v="2016-04-21T00:00:00"/>
    <n v="4"/>
    <s v="April"/>
    <n v="1"/>
    <s v="1569,65665,High income,70,Low spender,0.00106601690398233,0,1,77,225,162,387,106,36,29,1,5,10,8,3,0,0,0,0,0,0,0,44,36-50,2368,0,1,0,0,0,0,1,0,0,887"/>
    <m/>
    <m/>
    <m/>
    <m/>
  </r>
  <r>
    <n v="617"/>
    <n v="63855"/>
    <s v="High income"/>
    <n v="18"/>
    <s v="Low spender"/>
    <n v="2.8188865398167724E-4"/>
    <n v="0"/>
    <n v="0"/>
    <n v="28"/>
    <n v="359"/>
    <n v="35"/>
    <n v="314"/>
    <n v="93"/>
    <n v="116"/>
    <n v="89"/>
    <n v="1"/>
    <n v="7"/>
    <n v="3"/>
    <n v="13"/>
    <n v="4"/>
    <n v="0"/>
    <x v="0"/>
    <n v="0"/>
    <n v="0"/>
    <n v="0"/>
    <n v="0"/>
    <n v="0"/>
    <n v="42"/>
    <s v="36-50"/>
    <n v="2664"/>
    <n v="0"/>
    <n v="0"/>
    <n v="0"/>
    <n v="1"/>
    <n v="0"/>
    <n v="1"/>
    <n v="0"/>
    <n v="0"/>
    <n v="0"/>
    <n v="828"/>
    <d v="2015-06-30T00:00:00"/>
    <n v="6"/>
    <s v="June"/>
    <n v="1"/>
    <s v="617,63855,High income,18,Low spender,0.000281888653981677,0,0,28,359,35,314,93,116,89,1,7,3,13,4,0,0,0,0,0,0,0,42,36-50,2664,0,0,0,1,0,1,0,0,0,828"/>
    <m/>
    <m/>
    <m/>
    <m/>
  </r>
  <r>
    <n v="127"/>
    <n v="52513"/>
    <s v="High income"/>
    <n v="719"/>
    <s v="High spender"/>
    <n v="1.369184773294232E-2"/>
    <n v="0"/>
    <n v="0"/>
    <n v="84"/>
    <n v="367"/>
    <n v="17"/>
    <n v="241"/>
    <n v="104"/>
    <n v="188"/>
    <n v="232"/>
    <n v="2"/>
    <n v="9"/>
    <n v="5"/>
    <n v="9"/>
    <n v="7"/>
    <n v="0"/>
    <x v="0"/>
    <n v="0"/>
    <n v="0"/>
    <n v="0"/>
    <n v="0"/>
    <n v="0"/>
    <n v="42"/>
    <s v="36-50"/>
    <n v="2822"/>
    <n v="0"/>
    <n v="0"/>
    <n v="0"/>
    <n v="1"/>
    <n v="0"/>
    <n v="1"/>
    <n v="0"/>
    <n v="0"/>
    <n v="0"/>
    <n v="685"/>
    <d v="2015-01-23T00:00:00"/>
    <n v="1"/>
    <s v="January"/>
    <n v="1"/>
    <s v="127,52513,High income,719,High spender,0.0136918477329423,0,0,84,367,17,241,104,188,232,2,9,5,9,7,0,0,0,0,0,0,0,42,36-50,2822,0,0,0,1,0,1,0,0,0,685"/>
    <m/>
    <m/>
    <m/>
    <m/>
  </r>
  <r>
    <n v="1750"/>
    <n v="83715"/>
    <s v="High income"/>
    <n v="43"/>
    <s v="Low spender"/>
    <n v="5.1364749447530315E-4"/>
    <n v="0"/>
    <n v="0"/>
    <n v="2"/>
    <n v="318"/>
    <n v="8"/>
    <n v="407"/>
    <n v="150"/>
    <n v="35"/>
    <n v="8"/>
    <n v="1"/>
    <n v="2"/>
    <n v="8"/>
    <n v="13"/>
    <n v="0"/>
    <n v="0"/>
    <x v="0"/>
    <n v="0"/>
    <n v="0"/>
    <n v="0"/>
    <n v="0"/>
    <n v="0"/>
    <n v="58"/>
    <s v="50-65"/>
    <n v="2305"/>
    <n v="0"/>
    <n v="1"/>
    <n v="0"/>
    <n v="0"/>
    <n v="0"/>
    <n v="0"/>
    <n v="1"/>
    <n v="0"/>
    <n v="0"/>
    <n v="910"/>
    <d v="2016-06-23T00:00:00"/>
    <n v="6"/>
    <s v="June"/>
    <n v="1"/>
    <s v="1750,83715,High income,43,Low spender,0.000513647494475303,0,0,2,318,8,407,150,35,8,1,2,8,13,0,0,0,0,0,0,0,0,58,50-65,2305,0,1,0,0,0,0,1,0,0,910"/>
    <m/>
    <m/>
    <m/>
    <m/>
  </r>
  <r>
    <n v="728"/>
    <n v="57304"/>
    <s v="High income"/>
    <n v="393"/>
    <s v="Low spender"/>
    <n v="6.8581599888314949E-3"/>
    <n v="0"/>
    <n v="1"/>
    <n v="61"/>
    <n v="356"/>
    <n v="80"/>
    <n v="329"/>
    <n v="138"/>
    <n v="17"/>
    <n v="106"/>
    <n v="2"/>
    <n v="7"/>
    <n v="6"/>
    <n v="10"/>
    <n v="5"/>
    <n v="0"/>
    <x v="0"/>
    <n v="0"/>
    <n v="0"/>
    <n v="0"/>
    <n v="0"/>
    <n v="0"/>
    <n v="69"/>
    <s v="66+"/>
    <n v="2634"/>
    <n v="0"/>
    <n v="1"/>
    <n v="0"/>
    <n v="0"/>
    <n v="0"/>
    <n v="0"/>
    <n v="1"/>
    <n v="0"/>
    <n v="0"/>
    <n v="814"/>
    <d v="2015-07-30T00:00:00"/>
    <n v="7"/>
    <s v="July"/>
    <n v="1"/>
    <s v="728,57304,High income,393,Low spender,0.00685815998883149,0,1,61,356,80,329,138,17,106,2,7,6,10,5,0,0,0,0,0,0,0,69,66+,2634,0,1,0,0,0,0,1,0,0,814"/>
    <m/>
    <m/>
    <m/>
    <m/>
  </r>
  <r>
    <n v="505"/>
    <n v="58350"/>
    <s v="High income"/>
    <n v="50"/>
    <s v="Low spender"/>
    <n v="8.5689802913453304E-4"/>
    <n v="0"/>
    <n v="1"/>
    <n v="5"/>
    <n v="493"/>
    <n v="26"/>
    <n v="206"/>
    <n v="116"/>
    <n v="80"/>
    <n v="80"/>
    <n v="4"/>
    <n v="8"/>
    <n v="3"/>
    <n v="12"/>
    <n v="6"/>
    <n v="0"/>
    <x v="0"/>
    <n v="0"/>
    <n v="0"/>
    <n v="0"/>
    <n v="0"/>
    <n v="0"/>
    <n v="49"/>
    <s v="36-50"/>
    <n v="2700"/>
    <n v="0"/>
    <n v="0"/>
    <n v="1"/>
    <n v="0"/>
    <n v="0"/>
    <n v="0"/>
    <n v="1"/>
    <n v="0"/>
    <n v="0"/>
    <n v="841"/>
    <d v="2015-05-25T00:00:00"/>
    <n v="5"/>
    <s v="May"/>
    <n v="1"/>
    <s v="505,58350,High income,50,Low spender,0.000856898029134533,0,1,5,493,26,206,116,80,80,4,8,3,12,6,0,0,0,0,0,0,0,49,36-50,2700,0,0,1,0,0,0,1,0,0,841"/>
    <m/>
    <m/>
    <m/>
    <m/>
  </r>
  <r>
    <n v="1081"/>
    <n v="70053"/>
    <s v="High income"/>
    <n v="658"/>
    <s v="High spender"/>
    <n v="9.3928882417598104E-3"/>
    <n v="0"/>
    <n v="1"/>
    <n v="38"/>
    <n v="512"/>
    <n v="53"/>
    <n v="98"/>
    <n v="81"/>
    <n v="179"/>
    <n v="89"/>
    <n v="3"/>
    <n v="8"/>
    <n v="5"/>
    <n v="10"/>
    <n v="5"/>
    <n v="0"/>
    <x v="0"/>
    <n v="0"/>
    <n v="0"/>
    <n v="0"/>
    <n v="0"/>
    <n v="0"/>
    <n v="55"/>
    <s v="50-65"/>
    <n v="2520"/>
    <n v="0"/>
    <n v="1"/>
    <n v="0"/>
    <n v="0"/>
    <n v="0"/>
    <n v="0"/>
    <n v="0"/>
    <n v="1"/>
    <n v="0"/>
    <n v="834"/>
    <d v="2015-11-21T00:00:00"/>
    <n v="11"/>
    <s v="November"/>
    <n v="1"/>
    <s v="1081,70053,High income,658,High spender,0.00939288824175981,0,1,38,512,53,98,81,179,89,3,8,5,10,5,0,0,0,0,0,0,0,55,50-65,2520,0,1,0,0,0,0,0,1,0,834"/>
    <m/>
    <m/>
    <m/>
    <m/>
  </r>
  <r>
    <n v="924"/>
    <n v="62820"/>
    <s v="High income"/>
    <n v="32"/>
    <s v="Low spender"/>
    <n v="5.0939191340337473E-4"/>
    <n v="0"/>
    <n v="0"/>
    <n v="51"/>
    <n v="398"/>
    <n v="61"/>
    <n v="265"/>
    <n v="138"/>
    <n v="61"/>
    <n v="53"/>
    <n v="1"/>
    <n v="3"/>
    <n v="4"/>
    <n v="6"/>
    <n v="1"/>
    <n v="0"/>
    <x v="0"/>
    <n v="0"/>
    <n v="0"/>
    <n v="0"/>
    <n v="0"/>
    <n v="0"/>
    <n v="66"/>
    <s v="66+"/>
    <n v="2573"/>
    <n v="0"/>
    <n v="1"/>
    <n v="0"/>
    <n v="0"/>
    <n v="0"/>
    <n v="0"/>
    <n v="1"/>
    <n v="0"/>
    <n v="0"/>
    <n v="870"/>
    <d v="2015-09-29T00:00:00"/>
    <n v="9"/>
    <s v="September"/>
    <n v="1"/>
    <s v="924,62820,High income,32,Low spender,0.000509391913403375,0,0,51,398,61,265,138,61,53,1,3,4,6,1,0,0,0,0,0,0,0,66,66+,2573,0,1,0,0,0,0,1,0,0,870"/>
    <m/>
    <m/>
    <m/>
    <m/>
  </r>
  <r>
    <n v="1450"/>
    <n v="71796"/>
    <s v="High income"/>
    <n v="1238"/>
    <s v="High spender"/>
    <n v="1.7243300462421306E-2"/>
    <n v="0"/>
    <n v="0"/>
    <n v="54"/>
    <n v="354"/>
    <n v="21"/>
    <n v="311"/>
    <n v="167"/>
    <n v="75"/>
    <n v="32"/>
    <n v="1"/>
    <n v="9"/>
    <n v="3"/>
    <n v="4"/>
    <n v="4"/>
    <n v="0"/>
    <x v="0"/>
    <n v="0"/>
    <n v="0"/>
    <n v="0"/>
    <n v="0"/>
    <n v="0"/>
    <n v="49"/>
    <s v="36-50"/>
    <n v="2407"/>
    <n v="0"/>
    <n v="0"/>
    <n v="0"/>
    <n v="1"/>
    <n v="0"/>
    <n v="0"/>
    <n v="1"/>
    <n v="0"/>
    <n v="0"/>
    <n v="896"/>
    <d v="2016-03-13T00:00:00"/>
    <n v="3"/>
    <s v="March"/>
    <n v="1"/>
    <s v="1450,71796,High income,1238,High spender,0.0172433004624213,0,0,54,354,21,311,167,75,32,1,9,3,4,4,0,0,0,0,0,0,0,49,36-50,2407,0,0,0,1,0,0,1,0,0,896"/>
    <m/>
    <m/>
    <m/>
    <m/>
  </r>
  <r>
    <n v="119"/>
    <n v="94871"/>
    <s v="High income"/>
    <n v="126"/>
    <s v="Low spender"/>
    <n v="1.3281192355935954E-3"/>
    <n v="0"/>
    <n v="2"/>
    <n v="99"/>
    <n v="169"/>
    <n v="24"/>
    <n v="553"/>
    <n v="188"/>
    <n v="0"/>
    <n v="144"/>
    <n v="1"/>
    <n v="8"/>
    <n v="5"/>
    <n v="4"/>
    <n v="7"/>
    <n v="0"/>
    <x v="0"/>
    <n v="0"/>
    <n v="1"/>
    <n v="1"/>
    <n v="0"/>
    <n v="1"/>
    <n v="51"/>
    <s v="50-65"/>
    <n v="2825"/>
    <n v="0"/>
    <n v="1"/>
    <n v="0"/>
    <n v="0"/>
    <n v="0"/>
    <n v="0"/>
    <n v="0"/>
    <n v="0"/>
    <n v="1"/>
    <n v="790"/>
    <d v="2015-01-20T00:00:00"/>
    <n v="1"/>
    <s v="January"/>
    <n v="1"/>
    <s v="119,94871,High income,126,Low spender,0.0013281192355936,0,2,99,169,24,553,188,0,144,1,8,5,4,7,0,0,0,1,1,0,1,51,50-65,2825,0,1,0,0,0,0,0,0,1,790"/>
    <m/>
    <m/>
    <m/>
    <m/>
  </r>
  <r>
    <n v="231"/>
    <n v="70596"/>
    <s v="High income"/>
    <n v="1634"/>
    <s v="High spender"/>
    <n v="2.3145787296730693E-2"/>
    <n v="0"/>
    <n v="0"/>
    <n v="68"/>
    <n v="347"/>
    <n v="44"/>
    <n v="534"/>
    <n v="17"/>
    <n v="0"/>
    <n v="26"/>
    <n v="1"/>
    <n v="3"/>
    <n v="5"/>
    <n v="12"/>
    <n v="2"/>
    <n v="0"/>
    <x v="0"/>
    <n v="0"/>
    <n v="0"/>
    <n v="0"/>
    <n v="0"/>
    <n v="0"/>
    <n v="35"/>
    <s v="24-35"/>
    <n v="2791"/>
    <n v="0"/>
    <n v="0"/>
    <n v="1"/>
    <n v="0"/>
    <n v="0"/>
    <n v="0"/>
    <n v="1"/>
    <n v="0"/>
    <n v="0"/>
    <n v="916"/>
    <d v="2015-02-23T00:00:00"/>
    <n v="2"/>
    <s v="February"/>
    <n v="1"/>
    <s v="231,70596,High income,1634,High spender,0.0231457872967307,0,0,68,347,44,534,17,0,26,1,3,5,12,2,0,0,0,0,0,0,0,35,24-35,2791,0,0,1,0,0,0,1,0,0,916"/>
    <m/>
    <m/>
    <m/>
    <m/>
  </r>
  <r>
    <n v="237"/>
    <n v="61010"/>
    <s v="High income"/>
    <n v="13"/>
    <s v="Low spender"/>
    <n v="2.1307982297983936E-4"/>
    <n v="0"/>
    <n v="1"/>
    <n v="57"/>
    <n v="888"/>
    <n v="0"/>
    <n v="57"/>
    <n v="0"/>
    <n v="0"/>
    <n v="76"/>
    <n v="2"/>
    <n v="8"/>
    <n v="5"/>
    <n v="11"/>
    <n v="5"/>
    <n v="0"/>
    <x v="0"/>
    <n v="0"/>
    <n v="0"/>
    <n v="0"/>
    <n v="0"/>
    <n v="0"/>
    <n v="68"/>
    <s v="66+"/>
    <n v="2787"/>
    <n v="0"/>
    <n v="0"/>
    <n v="0"/>
    <n v="1"/>
    <n v="0"/>
    <n v="0"/>
    <n v="0"/>
    <n v="0"/>
    <n v="1"/>
    <n v="869"/>
    <d v="2015-02-27T00:00:00"/>
    <n v="2"/>
    <s v="February"/>
    <n v="1"/>
    <s v="237,61010,High income,13,Low spender,0.000213079822979839,0,1,57,888,0,57,0,0,76,2,8,5,11,5,0,0,0,0,0,0,0,68,66+,2787,0,0,0,1,0,0,0,0,1,869"/>
    <m/>
    <m/>
    <m/>
    <m/>
  </r>
  <r>
    <n v="577"/>
    <n v="75072"/>
    <s v="High income"/>
    <n v="913"/>
    <s v="High spender"/>
    <n v="1.2161658141517477E-2"/>
    <n v="0"/>
    <n v="1"/>
    <n v="83"/>
    <n v="583"/>
    <n v="34"/>
    <n v="309"/>
    <n v="0"/>
    <n v="22"/>
    <n v="125"/>
    <n v="2"/>
    <n v="5"/>
    <n v="4"/>
    <n v="8"/>
    <n v="3"/>
    <n v="0"/>
    <x v="0"/>
    <n v="0"/>
    <n v="0"/>
    <n v="0"/>
    <n v="0"/>
    <n v="0"/>
    <n v="58"/>
    <s v="50-65"/>
    <n v="2681"/>
    <n v="0"/>
    <n v="0"/>
    <n v="0"/>
    <n v="1"/>
    <n v="0"/>
    <n v="0"/>
    <n v="1"/>
    <n v="0"/>
    <n v="0"/>
    <n v="823"/>
    <d v="2015-06-13T00:00:00"/>
    <n v="6"/>
    <s v="June"/>
    <n v="1"/>
    <s v="577,75072,High income,913,High spender,0.0121616581415175,0,1,83,583,34,309,0,22,125,2,5,4,8,3,0,0,0,0,0,0,0,58,50-65,2681,0,0,0,1,0,0,1,0,0,823"/>
    <m/>
    <m/>
    <m/>
    <m/>
  </r>
  <r>
    <n v="217"/>
    <n v="67893"/>
    <s v="High income"/>
    <n v="90"/>
    <s v="Low spender"/>
    <n v="1.3256153064380716E-3"/>
    <n v="0"/>
    <n v="1"/>
    <n v="31"/>
    <n v="711"/>
    <n v="28"/>
    <n v="142"/>
    <n v="49"/>
    <n v="18"/>
    <n v="47"/>
    <n v="2"/>
    <n v="3"/>
    <n v="2"/>
    <n v="9"/>
    <n v="8"/>
    <n v="0"/>
    <x v="0"/>
    <n v="0"/>
    <n v="0"/>
    <n v="0"/>
    <n v="0"/>
    <n v="0"/>
    <n v="45"/>
    <s v="36-50"/>
    <n v="2795"/>
    <n v="1"/>
    <n v="0"/>
    <n v="0"/>
    <n v="0"/>
    <n v="0"/>
    <n v="1"/>
    <n v="0"/>
    <n v="0"/>
    <n v="0"/>
    <n v="901"/>
    <d v="2015-02-19T00:00:00"/>
    <n v="2"/>
    <s v="February"/>
    <n v="1"/>
    <s v="217,67893,High income,90,Low spender,0.00132561530643807,0,1,31,711,28,142,49,18,47,2,3,2,9,8,0,0,0,0,0,0,0,45,36-50,2795,1,0,0,0,0,1,0,0,0,901"/>
    <m/>
    <m/>
    <m/>
    <m/>
  </r>
  <r>
    <n v="78"/>
    <n v="80685"/>
    <s v="High income"/>
    <n v="682"/>
    <s v="High spender"/>
    <n v="8.4526244035446497E-3"/>
    <n v="0"/>
    <n v="0"/>
    <n v="55"/>
    <n v="241"/>
    <n v="45"/>
    <n v="604"/>
    <n v="34"/>
    <n v="26"/>
    <n v="54"/>
    <n v="1"/>
    <n v="6"/>
    <n v="4"/>
    <n v="10"/>
    <n v="2"/>
    <n v="0"/>
    <x v="0"/>
    <n v="0"/>
    <n v="0"/>
    <n v="0"/>
    <n v="0"/>
    <n v="0"/>
    <n v="26"/>
    <s v="24-35"/>
    <n v="2835"/>
    <n v="0"/>
    <n v="0"/>
    <n v="0"/>
    <n v="1"/>
    <n v="0"/>
    <n v="0"/>
    <n v="1"/>
    <n v="0"/>
    <n v="0"/>
    <n v="896"/>
    <d v="2015-01-10T00:00:00"/>
    <n v="1"/>
    <s v="January"/>
    <n v="1"/>
    <s v="78,80685,High income,682,High spender,0.00845262440354465,0,0,55,241,45,604,34,26,54,1,6,4,10,2,0,0,0,0,0,0,0,26,24-35,2835,0,0,0,1,0,0,1,0,0,896"/>
    <m/>
    <m/>
    <m/>
    <m/>
  </r>
  <r>
    <n v="53"/>
    <n v="61074"/>
    <s v="High income"/>
    <n v="37"/>
    <s v="Low spender"/>
    <n v="6.0582244490290467E-4"/>
    <n v="0"/>
    <n v="1"/>
    <n v="37"/>
    <n v="789"/>
    <n v="0"/>
    <n v="133"/>
    <n v="0"/>
    <n v="28"/>
    <n v="152"/>
    <n v="7"/>
    <n v="11"/>
    <n v="5"/>
    <n v="8"/>
    <n v="7"/>
    <n v="0"/>
    <x v="0"/>
    <n v="0"/>
    <n v="0"/>
    <n v="0"/>
    <n v="0"/>
    <n v="0"/>
    <n v="62"/>
    <s v="50-65"/>
    <n v="2840"/>
    <n v="0"/>
    <n v="1"/>
    <n v="0"/>
    <n v="0"/>
    <n v="0"/>
    <n v="0"/>
    <n v="1"/>
    <n v="0"/>
    <n v="0"/>
    <n v="798"/>
    <d v="2015-01-05T00:00:00"/>
    <n v="1"/>
    <s v="January"/>
    <n v="1"/>
    <s v="53,61074,High income,37,Low spender,0.000605822444902905,0,1,37,789,0,133,0,28,152,7,11,5,8,7,0,0,0,0,0,0,0,62,50-65,2840,0,1,0,0,0,0,1,0,0,798"/>
    <m/>
    <m/>
    <m/>
    <m/>
  </r>
  <r>
    <n v="1282"/>
    <n v="60491"/>
    <s v="High income"/>
    <n v="182"/>
    <s v="Low spender"/>
    <n v="3.0087120398075745E-3"/>
    <n v="0"/>
    <n v="1"/>
    <n v="81"/>
    <n v="637"/>
    <n v="47"/>
    <n v="237"/>
    <n v="12"/>
    <n v="19"/>
    <n v="76"/>
    <n v="4"/>
    <n v="6"/>
    <n v="11"/>
    <n v="7"/>
    <n v="5"/>
    <n v="0"/>
    <x v="0"/>
    <n v="0"/>
    <n v="0"/>
    <n v="0"/>
    <n v="0"/>
    <n v="0"/>
    <n v="49"/>
    <s v="36-50"/>
    <n v="2455"/>
    <n v="0"/>
    <n v="1"/>
    <n v="0"/>
    <n v="0"/>
    <n v="0"/>
    <n v="0"/>
    <n v="0"/>
    <n v="0"/>
    <n v="1"/>
    <n v="876"/>
    <d v="2016-01-25T00:00:00"/>
    <n v="1"/>
    <s v="January"/>
    <n v="1"/>
    <s v="1282,60491,High income,182,Low spender,0.00300871203980757,0,1,81,637,47,237,12,19,76,4,6,11,7,5,0,0,0,0,0,0,0,49,36-50,2455,0,1,0,0,0,0,0,0,1,876"/>
    <m/>
    <m/>
    <m/>
    <m/>
  </r>
  <r>
    <n v="991"/>
    <n v="84953"/>
    <s v="High income"/>
    <n v="973"/>
    <s v="High spender"/>
    <n v="1.1453391875507634E-2"/>
    <n v="0"/>
    <n v="0"/>
    <n v="73"/>
    <n v="167"/>
    <n v="48"/>
    <n v="602"/>
    <n v="63"/>
    <n v="72"/>
    <n v="72"/>
    <n v="1"/>
    <n v="3"/>
    <n v="10"/>
    <n v="4"/>
    <n v="2"/>
    <n v="1"/>
    <x v="0"/>
    <n v="0"/>
    <n v="1"/>
    <n v="1"/>
    <n v="0"/>
    <n v="1"/>
    <n v="67"/>
    <s v="66+"/>
    <n v="2550"/>
    <n v="0"/>
    <n v="0"/>
    <n v="0"/>
    <n v="0"/>
    <n v="1"/>
    <n v="0"/>
    <n v="0"/>
    <n v="1"/>
    <n v="0"/>
    <n v="880"/>
    <d v="2015-10-22T00:00:00"/>
    <n v="10"/>
    <s v="October"/>
    <n v="1"/>
    <s v="991,84953,High income,973,High spender,0.0114533918755076,0,0,73,167,48,602,63,72,72,1,3,10,4,2,1,0,0,1,1,0,1,67,66+,2550,0,0,0,0,1,0,0,1,0,880"/>
    <m/>
    <m/>
    <m/>
    <m/>
  </r>
  <r>
    <n v="407"/>
    <n v="52614"/>
    <s v="High income"/>
    <n v="123"/>
    <s v="Low spender"/>
    <n v="2.3377808187934768E-3"/>
    <n v="0"/>
    <n v="1"/>
    <n v="63"/>
    <n v="789"/>
    <n v="0"/>
    <n v="142"/>
    <n v="12"/>
    <n v="9"/>
    <n v="38"/>
    <n v="2"/>
    <n v="2"/>
    <n v="4"/>
    <n v="8"/>
    <n v="8"/>
    <n v="0"/>
    <x v="0"/>
    <n v="0"/>
    <n v="0"/>
    <n v="0"/>
    <n v="0"/>
    <n v="0"/>
    <n v="45"/>
    <s v="36-50"/>
    <n v="2734"/>
    <n v="0"/>
    <n v="0"/>
    <n v="1"/>
    <n v="0"/>
    <n v="0"/>
    <n v="0"/>
    <n v="0"/>
    <n v="0"/>
    <n v="1"/>
    <n v="914"/>
    <d v="2015-04-21T00:00:00"/>
    <n v="4"/>
    <s v="April"/>
    <n v="1"/>
    <s v="407,52614,High income,123,Low spender,0.00233778081879348,0,1,63,789,0,142,12,9,38,2,2,4,8,8,0,0,0,0,0,0,0,45,36-50,2734,0,0,1,0,0,0,0,0,1,914"/>
    <m/>
    <m/>
    <m/>
    <m/>
  </r>
  <r>
    <n v="777"/>
    <n v="75283"/>
    <s v="High income"/>
    <n v="41"/>
    <s v="Low spender"/>
    <n v="5.4461166531620682E-4"/>
    <n v="1"/>
    <n v="2"/>
    <n v="26"/>
    <n v="733"/>
    <n v="9"/>
    <n v="180"/>
    <n v="12"/>
    <n v="19"/>
    <n v="66"/>
    <n v="11"/>
    <n v="6"/>
    <n v="3"/>
    <n v="5"/>
    <n v="4"/>
    <n v="0"/>
    <x v="0"/>
    <n v="0"/>
    <n v="0"/>
    <n v="0"/>
    <n v="0"/>
    <n v="0"/>
    <n v="63"/>
    <s v="50-65"/>
    <n v="2618"/>
    <n v="0"/>
    <n v="1"/>
    <n v="0"/>
    <n v="0"/>
    <n v="0"/>
    <n v="0"/>
    <n v="0"/>
    <n v="0"/>
    <n v="1"/>
    <n v="887"/>
    <d v="2015-08-15T00:00:00"/>
    <n v="8"/>
    <s v="August"/>
    <n v="1"/>
    <s v="777,75283,High income,41,Low spender,0.000544611665316207,1,2,26,733,9,180,12,19,66,11,6,3,5,4,0,0,0,0,0,0,0,63,50-65,2618,0,1,0,0,0,0,0,0,1,887"/>
    <m/>
    <m/>
    <m/>
    <m/>
  </r>
  <r>
    <n v="466"/>
    <n v="58607"/>
    <s v="High income"/>
    <n v="1182"/>
    <s v="High spender"/>
    <n v="2.0168239288822155E-2"/>
    <n v="0"/>
    <n v="1"/>
    <n v="63"/>
    <n v="867"/>
    <n v="0"/>
    <n v="86"/>
    <n v="0"/>
    <n v="0"/>
    <n v="19"/>
    <n v="3"/>
    <n v="2"/>
    <n v="3"/>
    <n v="9"/>
    <n v="8"/>
    <n v="0"/>
    <x v="0"/>
    <n v="0"/>
    <n v="1"/>
    <n v="0"/>
    <n v="0"/>
    <n v="0"/>
    <n v="71"/>
    <s v="66+"/>
    <n v="2712"/>
    <n v="0"/>
    <n v="1"/>
    <n v="0"/>
    <n v="0"/>
    <n v="0"/>
    <n v="0"/>
    <n v="0"/>
    <n v="0"/>
    <n v="1"/>
    <n v="934"/>
    <d v="2015-05-13T00:00:00"/>
    <n v="5"/>
    <s v="May"/>
    <n v="1"/>
    <s v="466,58607,High income,1182,High spender,0.0201682392888222,0,1,63,867,0,86,0,0,19,3,2,3,9,8,0,0,0,1,0,0,0,71,66+,2712,0,1,0,0,0,0,0,0,1,934"/>
    <m/>
    <m/>
    <m/>
    <m/>
  </r>
  <r>
    <n v="338"/>
    <n v="52973"/>
    <s v="High income"/>
    <n v="31"/>
    <s v="Low spender"/>
    <n v="5.8520378305929434E-4"/>
    <n v="0"/>
    <n v="1"/>
    <n v="92"/>
    <n v="856"/>
    <n v="0"/>
    <n v="76"/>
    <n v="12"/>
    <n v="9"/>
    <n v="199"/>
    <n v="7"/>
    <n v="9"/>
    <n v="6"/>
    <n v="9"/>
    <n v="8"/>
    <n v="0"/>
    <x v="0"/>
    <n v="0"/>
    <n v="0"/>
    <n v="0"/>
    <n v="0"/>
    <n v="0"/>
    <n v="64"/>
    <s v="50-65"/>
    <n v="2757"/>
    <n v="0"/>
    <n v="1"/>
    <n v="0"/>
    <n v="0"/>
    <n v="0"/>
    <n v="0"/>
    <n v="0"/>
    <n v="1"/>
    <n v="0"/>
    <n v="754"/>
    <d v="2015-03-29T00:00:00"/>
    <n v="3"/>
    <s v="March"/>
    <n v="1"/>
    <s v="338,52973,High income,31,Low spender,0.000585203783059294,0,1,92,856,0,76,12,9,199,7,9,6,9,8,0,0,0,0,0,0,0,64,50-65,2757,0,1,0,0,0,0,0,1,0,754"/>
    <m/>
    <m/>
    <m/>
    <m/>
  </r>
  <r>
    <n v="2111"/>
    <n v="65106"/>
    <s v="High income"/>
    <n v="24"/>
    <s v="Low spender"/>
    <n v="3.6862961938991797E-4"/>
    <n v="0"/>
    <n v="1"/>
    <n v="55"/>
    <n v="790"/>
    <n v="19"/>
    <n v="133"/>
    <n v="12"/>
    <n v="0"/>
    <n v="19"/>
    <n v="3"/>
    <n v="8"/>
    <n v="3"/>
    <n v="13"/>
    <n v="6"/>
    <n v="0"/>
    <x v="0"/>
    <n v="0"/>
    <n v="1"/>
    <n v="0"/>
    <n v="0"/>
    <n v="0"/>
    <n v="45"/>
    <s v="36-50"/>
    <n v="2195"/>
    <n v="0"/>
    <n v="1"/>
    <n v="0"/>
    <n v="0"/>
    <n v="0"/>
    <n v="0"/>
    <n v="1"/>
    <n v="0"/>
    <n v="0"/>
    <n v="935"/>
    <d v="2016-10-11T00:00:00"/>
    <n v="10"/>
    <s v="October"/>
    <n v="1"/>
    <s v="2111,65106,High income,24,Low spender,0.000368629619389918,0,1,55,790,19,133,12,0,19,3,8,3,13,6,0,0,0,1,0,0,0,45,36-50,2195,0,1,0,0,0,0,1,0,0,935"/>
    <m/>
    <m/>
    <m/>
    <m/>
  </r>
  <r>
    <n v="1549"/>
    <n v="75236"/>
    <s v="High income"/>
    <n v="1342"/>
    <s v="High spender"/>
    <n v="1.7837205593067149E-2"/>
    <n v="0"/>
    <n v="1"/>
    <n v="27"/>
    <n v="438"/>
    <n v="66"/>
    <n v="400"/>
    <n v="12"/>
    <n v="38"/>
    <n v="114"/>
    <n v="1"/>
    <n v="8"/>
    <n v="3"/>
    <n v="13"/>
    <n v="4"/>
    <n v="0"/>
    <x v="0"/>
    <n v="0"/>
    <n v="0"/>
    <n v="0"/>
    <n v="0"/>
    <n v="0"/>
    <n v="56"/>
    <s v="50-65"/>
    <n v="2375"/>
    <n v="0"/>
    <n v="1"/>
    <n v="0"/>
    <n v="0"/>
    <n v="0"/>
    <n v="0"/>
    <n v="1"/>
    <n v="0"/>
    <n v="0"/>
    <n v="840"/>
    <d v="2016-04-14T00:00:00"/>
    <n v="4"/>
    <s v="April"/>
    <n v="1"/>
    <s v="1549,75236,High income,1342,High spender,0.0178372055930671,0,1,27,438,66,400,12,38,114,1,8,3,13,4,0,0,0,0,0,0,0,56,50-65,2375,0,1,0,0,0,0,1,0,0,840"/>
    <m/>
    <m/>
    <m/>
    <m/>
  </r>
  <r>
    <n v="1149"/>
    <n v="65196"/>
    <s v="High income"/>
    <n v="1900"/>
    <s v="High spender"/>
    <n v="2.9142892201975582E-2"/>
    <n v="0"/>
    <n v="2"/>
    <n v="34"/>
    <n v="743"/>
    <n v="19"/>
    <n v="181"/>
    <n v="12"/>
    <n v="0"/>
    <n v="200"/>
    <n v="2"/>
    <n v="7"/>
    <n v="6"/>
    <n v="11"/>
    <n v="5"/>
    <n v="0"/>
    <x v="0"/>
    <n v="1"/>
    <n v="0"/>
    <n v="0"/>
    <n v="0"/>
    <n v="0"/>
    <n v="62"/>
    <s v="50-65"/>
    <n v="2498"/>
    <n v="0"/>
    <n v="0"/>
    <n v="0"/>
    <n v="1"/>
    <n v="0"/>
    <n v="0"/>
    <n v="1"/>
    <n v="0"/>
    <n v="0"/>
    <n v="755"/>
    <d v="2015-12-13T00:00:00"/>
    <n v="12"/>
    <s v="December"/>
    <n v="1"/>
    <s v="1149,65196,High income,1900,High spender,0.0291428922019756,0,2,34,743,19,181,12,0,200,2,7,6,11,5,0,0,1,0,0,0,0,62,50-65,2498,0,0,0,1,0,0,1,0,0,755"/>
    <m/>
    <m/>
    <m/>
    <m/>
  </r>
  <r>
    <n v="1576"/>
    <n v="66476"/>
    <s v="High income"/>
    <n v="40"/>
    <s v="Low spender"/>
    <n v="6.0172092183645226E-4"/>
    <n v="0"/>
    <n v="1"/>
    <n v="80"/>
    <n v="742"/>
    <n v="28"/>
    <n v="152"/>
    <n v="25"/>
    <n v="9"/>
    <n v="57"/>
    <n v="2"/>
    <n v="6"/>
    <n v="8"/>
    <n v="10"/>
    <n v="4"/>
    <n v="0"/>
    <x v="0"/>
    <n v="0"/>
    <n v="0"/>
    <n v="0"/>
    <n v="0"/>
    <n v="0"/>
    <n v="51"/>
    <s v="50-65"/>
    <n v="2366"/>
    <n v="0"/>
    <n v="0"/>
    <n v="0"/>
    <n v="1"/>
    <n v="0"/>
    <n v="0"/>
    <n v="0"/>
    <n v="1"/>
    <n v="0"/>
    <n v="899"/>
    <d v="2016-04-23T00:00:00"/>
    <n v="4"/>
    <s v="April"/>
    <n v="1"/>
    <s v="1576,66476,High income,40,Low spender,0.000601720921836452,0,1,80,742,28,152,25,9,57,2,6,8,10,4,0,0,0,0,0,0,0,51,50-65,2366,0,0,0,1,0,0,0,1,0,899"/>
    <m/>
    <m/>
    <m/>
    <m/>
  </r>
  <r>
    <n v="645"/>
    <n v="55686"/>
    <s v="High income"/>
    <n v="69"/>
    <s v="Low spender"/>
    <n v="1.2390906152354273E-3"/>
    <n v="0"/>
    <n v="1"/>
    <n v="27"/>
    <n v="673"/>
    <n v="0"/>
    <n v="199"/>
    <n v="37"/>
    <n v="47"/>
    <n v="26"/>
    <n v="2"/>
    <n v="6"/>
    <n v="3"/>
    <n v="5"/>
    <n v="4"/>
    <n v="0"/>
    <x v="0"/>
    <n v="1"/>
    <n v="0"/>
    <n v="0"/>
    <n v="0"/>
    <n v="0"/>
    <n v="54"/>
    <s v="50-65"/>
    <n v="2659"/>
    <n v="1"/>
    <n v="0"/>
    <n v="0"/>
    <n v="0"/>
    <n v="0"/>
    <n v="0"/>
    <n v="1"/>
    <n v="0"/>
    <n v="0"/>
    <n v="930"/>
    <d v="2015-07-05T00:00:00"/>
    <n v="7"/>
    <s v="July"/>
    <n v="1"/>
    <s v="645,55686,High income,69,Low spender,0.00123909061523543,0,1,27,673,0,199,37,47,26,2,6,3,5,4,0,0,1,0,0,0,0,54,50-65,2659,1,0,0,0,0,0,1,0,0,930"/>
    <m/>
    <m/>
    <m/>
    <m/>
  </r>
  <r>
    <n v="457"/>
    <n v="74806"/>
    <s v="High income"/>
    <n v="46"/>
    <s v="Low spender"/>
    <n v="6.1492393658262707E-4"/>
    <n v="0"/>
    <n v="1"/>
    <n v="1"/>
    <n v="670"/>
    <n v="9"/>
    <n v="249"/>
    <n v="0"/>
    <n v="28"/>
    <n v="9"/>
    <n v="2"/>
    <n v="5"/>
    <n v="4"/>
    <n v="5"/>
    <n v="4"/>
    <n v="0"/>
    <x v="0"/>
    <n v="0"/>
    <n v="0"/>
    <n v="0"/>
    <n v="0"/>
    <n v="0"/>
    <n v="55"/>
    <s v="50-65"/>
    <n v="2716"/>
    <n v="0"/>
    <n v="1"/>
    <n v="0"/>
    <n v="0"/>
    <n v="0"/>
    <n v="0"/>
    <n v="0"/>
    <n v="1"/>
    <n v="0"/>
    <n v="947"/>
    <d v="2015-05-09T00:00:00"/>
    <n v="5"/>
    <s v="May"/>
    <n v="1"/>
    <s v="457,74806,High income,46,Low spender,0.000614923936582627,0,1,1,670,9,249,0,28,9,2,5,4,5,4,0,0,0,0,0,0,0,55,50-65,2716,0,1,0,0,0,0,0,1,0,947"/>
    <m/>
    <m/>
    <m/>
    <m/>
  </r>
  <r>
    <n v="1668"/>
    <n v="62450"/>
    <s v="High income"/>
    <n v="1886"/>
    <s v="High spender"/>
    <n v="3.0200160128102484E-2"/>
    <n v="0"/>
    <n v="1"/>
    <n v="61"/>
    <n v="515"/>
    <n v="47"/>
    <n v="267"/>
    <n v="62"/>
    <n v="66"/>
    <n v="38"/>
    <n v="2"/>
    <n v="5"/>
    <n v="5"/>
    <n v="4"/>
    <n v="3"/>
    <n v="0"/>
    <x v="0"/>
    <n v="0"/>
    <n v="1"/>
    <n v="0"/>
    <n v="0"/>
    <n v="0"/>
    <n v="61"/>
    <s v="50-65"/>
    <n v="2333"/>
    <n v="0"/>
    <n v="0"/>
    <n v="1"/>
    <n v="0"/>
    <n v="0"/>
    <n v="0"/>
    <n v="1"/>
    <n v="0"/>
    <n v="0"/>
    <n v="919"/>
    <d v="2016-05-26T00:00:00"/>
    <n v="5"/>
    <s v="May"/>
    <n v="1"/>
    <s v="1668,62450,High income,1886,High spender,0.0302001601281025,0,1,61,515,47,267,62,66,38,2,5,5,4,3,0,0,0,1,0,0,0,61,50-65,2333,0,0,1,0,0,0,1,0,0,919"/>
    <m/>
    <m/>
    <m/>
    <m/>
  </r>
  <r>
    <n v="1268"/>
    <n v="68148"/>
    <s v="High income"/>
    <n v="389"/>
    <s v="Low spender"/>
    <n v="5.7081645829664849E-3"/>
    <n v="0"/>
    <n v="0"/>
    <n v="86"/>
    <n v="389"/>
    <n v="66"/>
    <n v="408"/>
    <n v="37"/>
    <n v="57"/>
    <n v="85"/>
    <n v="1"/>
    <n v="4"/>
    <n v="4"/>
    <n v="6"/>
    <n v="2"/>
    <n v="0"/>
    <x v="0"/>
    <n v="0"/>
    <n v="0"/>
    <n v="0"/>
    <n v="0"/>
    <n v="0"/>
    <n v="63"/>
    <s v="50-65"/>
    <n v="2461"/>
    <n v="0"/>
    <n v="0"/>
    <n v="0"/>
    <n v="1"/>
    <n v="0"/>
    <n v="0"/>
    <n v="0"/>
    <n v="1"/>
    <n v="0"/>
    <n v="872"/>
    <d v="2016-01-19T00:00:00"/>
    <n v="1"/>
    <s v="January"/>
    <n v="1"/>
    <s v="1268,68148,High income,389,Low spender,0.00570816458296648,0,0,86,389,66,408,37,57,85,1,4,4,6,2,0,0,0,0,0,0,0,63,50-65,2461,0,0,0,1,0,0,0,1,0,872"/>
    <m/>
    <m/>
    <m/>
    <m/>
  </r>
  <r>
    <n v="1571"/>
    <n v="82460"/>
    <s v="High income"/>
    <n v="878"/>
    <s v="High spender"/>
    <n v="1.0647586708707251E-2"/>
    <n v="0"/>
    <n v="0"/>
    <n v="78"/>
    <n v="255"/>
    <n v="47"/>
    <n v="573"/>
    <n v="52"/>
    <n v="32"/>
    <n v="15"/>
    <n v="1"/>
    <n v="5"/>
    <n v="3"/>
    <n v="6"/>
    <n v="1"/>
    <n v="0"/>
    <x v="0"/>
    <n v="0"/>
    <n v="0"/>
    <n v="0"/>
    <n v="0"/>
    <n v="0"/>
    <n v="70"/>
    <s v="66+"/>
    <n v="2368"/>
    <n v="1"/>
    <n v="0"/>
    <n v="0"/>
    <n v="0"/>
    <n v="0"/>
    <n v="0"/>
    <n v="1"/>
    <n v="0"/>
    <n v="0"/>
    <n v="944"/>
    <d v="2016-04-21T00:00:00"/>
    <n v="4"/>
    <s v="April"/>
    <n v="1"/>
    <s v="1571,82460,High income,878,High spender,0.0106475867087073,0,0,78,255,47,573,52,32,15,1,5,3,6,1,0,0,0,0,0,0,0,70,66+,2368,1,0,0,0,0,0,1,0,0,944"/>
    <m/>
    <m/>
    <m/>
    <m/>
  </r>
  <r>
    <n v="527"/>
    <n v="67716"/>
    <s v="High income"/>
    <n v="1413"/>
    <s v="High spender"/>
    <n v="2.0866560340244551E-2"/>
    <n v="0"/>
    <n v="1"/>
    <n v="8"/>
    <n v="530"/>
    <n v="142"/>
    <n v="217"/>
    <n v="62"/>
    <n v="9"/>
    <n v="56"/>
    <n v="4"/>
    <n v="7"/>
    <n v="4"/>
    <n v="13"/>
    <n v="5"/>
    <n v="0"/>
    <x v="0"/>
    <n v="0"/>
    <n v="1"/>
    <n v="0"/>
    <n v="0"/>
    <n v="0"/>
    <n v="60"/>
    <s v="50-65"/>
    <n v="2694"/>
    <n v="0"/>
    <n v="1"/>
    <n v="0"/>
    <n v="0"/>
    <n v="0"/>
    <n v="0"/>
    <n v="1"/>
    <n v="0"/>
    <n v="0"/>
    <n v="904"/>
    <d v="2015-05-31T00:00:00"/>
    <n v="5"/>
    <s v="May"/>
    <n v="1"/>
    <s v="527,67716,High income,1413,High spender,0.0208665603402446,0,1,8,530,142,217,62,9,56,4,7,4,13,5,0,0,0,1,0,0,0,60,50-65,2694,0,1,0,0,0,0,1,0,0,904"/>
    <m/>
    <m/>
    <m/>
    <m/>
  </r>
  <r>
    <n v="1951"/>
    <n v="55956"/>
    <s v="High income"/>
    <n v="181"/>
    <s v="Low spender"/>
    <n v="3.2346843948816927E-3"/>
    <n v="0"/>
    <n v="0"/>
    <n v="22"/>
    <n v="760"/>
    <n v="38"/>
    <n v="104"/>
    <n v="50"/>
    <n v="9"/>
    <n v="38"/>
    <n v="2"/>
    <n v="7"/>
    <n v="3"/>
    <n v="4"/>
    <n v="4"/>
    <n v="0"/>
    <x v="0"/>
    <n v="0"/>
    <n v="1"/>
    <n v="0"/>
    <n v="0"/>
    <n v="0"/>
    <n v="76"/>
    <s v="66+"/>
    <n v="2242"/>
    <n v="0"/>
    <n v="1"/>
    <n v="0"/>
    <n v="0"/>
    <n v="0"/>
    <n v="0"/>
    <n v="1"/>
    <n v="0"/>
    <n v="0"/>
    <n v="923"/>
    <d v="2016-08-25T00:00:00"/>
    <n v="8"/>
    <s v="August"/>
    <n v="1"/>
    <s v="1951,55956,High income,181,Low spender,0.00323468439488169,0,0,22,760,38,104,50,9,38,2,7,3,4,4,0,0,0,1,0,0,0,76,66+,2242,0,1,0,0,0,0,1,0,0,923"/>
    <m/>
    <m/>
    <m/>
    <m/>
  </r>
  <r>
    <n v="1494"/>
    <n v="81698"/>
    <s v="High income"/>
    <n v="53"/>
    <s v="Low spender"/>
    <n v="6.4873069108178905E-4"/>
    <n v="0"/>
    <n v="0"/>
    <n v="4"/>
    <n v="179"/>
    <n v="28"/>
    <n v="520"/>
    <n v="111"/>
    <n v="123"/>
    <n v="47"/>
    <n v="1"/>
    <n v="3"/>
    <n v="8"/>
    <n v="13"/>
    <n v="1"/>
    <n v="0"/>
    <x v="0"/>
    <n v="0"/>
    <n v="0"/>
    <n v="0"/>
    <n v="0"/>
    <n v="1"/>
    <n v="71"/>
    <s v="66+"/>
    <n v="2394"/>
    <n v="0"/>
    <n v="1"/>
    <n v="0"/>
    <n v="0"/>
    <n v="0"/>
    <n v="0"/>
    <n v="0"/>
    <n v="1"/>
    <n v="0"/>
    <n v="914"/>
    <d v="2016-03-26T00:00:00"/>
    <n v="3"/>
    <s v="March"/>
    <n v="1"/>
    <s v="1494,81698,High income,53,Low spender,0.000648730691081789,0,0,4,179,28,520,111,123,47,1,3,8,13,1,0,0,0,0,0,0,1,71,66+,2394,0,1,0,0,0,0,0,1,0,914"/>
    <m/>
    <m/>
    <m/>
    <m/>
  </r>
  <r>
    <n v="1124"/>
    <n v="67433"/>
    <s v="High income"/>
    <n v="68"/>
    <s v="Low spender"/>
    <n v="1.0084083460620171E-3"/>
    <n v="0"/>
    <n v="2"/>
    <n v="51"/>
    <n v="615"/>
    <n v="28"/>
    <n v="259"/>
    <n v="12"/>
    <n v="48"/>
    <n v="30"/>
    <n v="4"/>
    <n v="6"/>
    <n v="5"/>
    <n v="13"/>
    <n v="4"/>
    <n v="0"/>
    <x v="0"/>
    <n v="0"/>
    <n v="1"/>
    <n v="0"/>
    <n v="0"/>
    <n v="0"/>
    <n v="68"/>
    <s v="66+"/>
    <n v="2507"/>
    <n v="0"/>
    <n v="1"/>
    <n v="0"/>
    <n v="0"/>
    <n v="0"/>
    <n v="0"/>
    <n v="1"/>
    <n v="0"/>
    <n v="0"/>
    <n v="932"/>
    <d v="2015-12-04T00:00:00"/>
    <n v="12"/>
    <s v="December"/>
    <n v="1"/>
    <s v="1124,67433,High income,68,Low spender,0.00100840834606202,0,2,51,615,28,259,12,48,30,4,6,5,13,4,0,0,0,1,0,0,0,68,66+,2507,0,1,0,0,0,0,1,0,0,932"/>
    <m/>
    <m/>
    <m/>
    <m/>
  </r>
  <r>
    <n v="366"/>
    <n v="65148"/>
    <s v="High income"/>
    <n v="485"/>
    <s v="Low spender"/>
    <n v="7.4445877079879659E-3"/>
    <n v="0"/>
    <n v="1"/>
    <n v="9"/>
    <n v="460"/>
    <n v="35"/>
    <n v="422"/>
    <n v="33"/>
    <n v="12"/>
    <n v="153"/>
    <n v="2"/>
    <n v="6"/>
    <n v="6"/>
    <n v="7"/>
    <n v="4"/>
    <n v="0"/>
    <x v="0"/>
    <n v="0"/>
    <n v="0"/>
    <n v="0"/>
    <n v="0"/>
    <n v="0"/>
    <n v="62"/>
    <s v="50-65"/>
    <n v="2749"/>
    <n v="0"/>
    <n v="1"/>
    <n v="0"/>
    <n v="0"/>
    <n v="0"/>
    <n v="0"/>
    <n v="1"/>
    <n v="0"/>
    <n v="0"/>
    <n v="809"/>
    <d v="2015-04-06T00:00:00"/>
    <n v="4"/>
    <s v="April"/>
    <n v="1"/>
    <s v="366,65148,High income,485,Low spender,0.00744458770798797,0,1,9,460,35,422,33,12,153,2,6,6,7,4,0,0,0,0,0,0,0,62,50-65,2749,0,1,0,0,0,0,1,0,0,809"/>
    <m/>
    <m/>
    <m/>
    <m/>
  </r>
  <r>
    <n v="134"/>
    <n v="65991"/>
    <s v="High income"/>
    <n v="693"/>
    <s v="High spender"/>
    <n v="1.050143201345638E-2"/>
    <n v="0"/>
    <n v="1"/>
    <n v="21"/>
    <n v="507"/>
    <n v="19"/>
    <n v="364"/>
    <n v="25"/>
    <n v="47"/>
    <n v="9"/>
    <n v="3"/>
    <n v="9"/>
    <n v="5"/>
    <n v="10"/>
    <n v="7"/>
    <n v="0"/>
    <x v="0"/>
    <n v="0"/>
    <n v="0"/>
    <n v="0"/>
    <n v="0"/>
    <n v="0"/>
    <n v="44"/>
    <s v="36-50"/>
    <n v="2819"/>
    <n v="0"/>
    <n v="1"/>
    <n v="0"/>
    <n v="0"/>
    <n v="0"/>
    <n v="0"/>
    <n v="1"/>
    <n v="0"/>
    <n v="0"/>
    <n v="953"/>
    <d v="2015-01-26T00:00:00"/>
    <n v="1"/>
    <s v="January"/>
    <n v="1"/>
    <s v="134,65991,High income,693,High spender,0.0105014320134564,0,1,21,507,19,364,25,47,9,3,9,5,10,7,0,0,0,0,0,0,0,44,36-50,2819,0,1,0,0,0,0,1,0,0,953"/>
    <m/>
    <m/>
    <m/>
    <m/>
  </r>
  <r>
    <n v="810"/>
    <n v="102692"/>
    <s v="High income"/>
    <n v="264"/>
    <s v="Low spender"/>
    <n v="2.5707942196081485E-3"/>
    <n v="0"/>
    <n v="0"/>
    <n v="5"/>
    <n v="168"/>
    <n v="148"/>
    <n v="444"/>
    <n v="32"/>
    <n v="172"/>
    <n v="148"/>
    <n v="1"/>
    <n v="6"/>
    <n v="9"/>
    <n v="13"/>
    <n v="2"/>
    <n v="1"/>
    <x v="1"/>
    <n v="0"/>
    <n v="1"/>
    <n v="1"/>
    <n v="0"/>
    <n v="1"/>
    <n v="46"/>
    <s v="36-50"/>
    <n v="2609"/>
    <n v="1"/>
    <n v="0"/>
    <n v="0"/>
    <n v="0"/>
    <n v="0"/>
    <n v="0"/>
    <n v="1"/>
    <n v="0"/>
    <n v="0"/>
    <n v="816"/>
    <d v="2015-08-24T00:00:00"/>
    <n v="8"/>
    <s v="August"/>
    <n v="1"/>
    <s v="810,102692,High income,264,Low spender,0.00257079421960815,0,0,5,168,148,444,32,172,148,1,6,9,13,2,1,1,0,1,1,0,1,46,36-50,2609,1,0,0,0,0,0,1,0,0,816"/>
    <m/>
    <m/>
    <m/>
    <m/>
  </r>
  <r>
    <n v="652"/>
    <n v="56796"/>
    <s v="High income"/>
    <n v="12"/>
    <s v="Low spender"/>
    <n v="2.1128248468201986E-4"/>
    <n v="0"/>
    <n v="1"/>
    <n v="24"/>
    <n v="656"/>
    <n v="38"/>
    <n v="161"/>
    <n v="62"/>
    <n v="47"/>
    <n v="37"/>
    <n v="3"/>
    <n v="8"/>
    <n v="9"/>
    <n v="7"/>
    <n v="7"/>
    <n v="0"/>
    <x v="0"/>
    <n v="0"/>
    <n v="0"/>
    <n v="0"/>
    <n v="0"/>
    <n v="0"/>
    <n v="51"/>
    <s v="50-65"/>
    <n v="2657"/>
    <n v="0"/>
    <n v="1"/>
    <n v="0"/>
    <n v="0"/>
    <n v="0"/>
    <n v="0"/>
    <n v="1"/>
    <n v="0"/>
    <n v="0"/>
    <n v="927"/>
    <d v="2015-07-07T00:00:00"/>
    <n v="7"/>
    <s v="July"/>
    <n v="1"/>
    <s v="652,56796,High income,12,Low spender,0.00021128248468202,0,1,24,656,38,161,62,47,37,3,8,9,7,7,0,0,0,0,0,0,0,51,50-65,2657,0,1,0,0,0,0,1,0,0,927"/>
    <m/>
    <m/>
    <m/>
    <m/>
  </r>
  <r>
    <n v="1161"/>
    <n v="71965"/>
    <s v="High income"/>
    <n v="1681"/>
    <s v="High spender"/>
    <n v="2.3358577086083514E-2"/>
    <n v="0"/>
    <n v="1"/>
    <n v="21"/>
    <n v="572"/>
    <n v="19"/>
    <n v="286"/>
    <n v="50"/>
    <n v="38"/>
    <n v="248"/>
    <n v="3"/>
    <n v="6"/>
    <n v="3"/>
    <n v="5"/>
    <n v="3"/>
    <n v="0"/>
    <x v="0"/>
    <n v="0"/>
    <n v="0"/>
    <n v="0"/>
    <n v="0"/>
    <n v="0"/>
    <n v="69"/>
    <s v="66+"/>
    <n v="2494"/>
    <n v="0"/>
    <n v="1"/>
    <n v="0"/>
    <n v="0"/>
    <n v="0"/>
    <n v="0"/>
    <n v="1"/>
    <n v="0"/>
    <n v="0"/>
    <n v="717"/>
    <d v="2015-12-17T00:00:00"/>
    <n v="12"/>
    <s v="December"/>
    <n v="1"/>
    <s v="1161,71965,High income,1681,High spender,0.0233585770860835,0,1,21,572,19,286,50,38,248,3,6,3,5,3,0,0,0,0,0,0,0,69,66+,2494,0,1,0,0,0,0,1,0,0,717"/>
    <m/>
    <m/>
    <m/>
    <m/>
  </r>
  <r>
    <n v="186"/>
    <n v="70647"/>
    <s v="High income"/>
    <n v="64"/>
    <s v="Low spender"/>
    <n v="9.0591249451498293E-4"/>
    <n v="0"/>
    <n v="1"/>
    <n v="65"/>
    <n v="561"/>
    <n v="85"/>
    <n v="171"/>
    <n v="25"/>
    <n v="123"/>
    <n v="114"/>
    <n v="2"/>
    <n v="4"/>
    <n v="7"/>
    <n v="13"/>
    <n v="2"/>
    <n v="0"/>
    <x v="0"/>
    <n v="0"/>
    <n v="0"/>
    <n v="0"/>
    <n v="0"/>
    <n v="0"/>
    <n v="53"/>
    <s v="50-65"/>
    <n v="2805"/>
    <n v="1"/>
    <n v="0"/>
    <n v="0"/>
    <n v="0"/>
    <n v="0"/>
    <n v="0"/>
    <n v="1"/>
    <n v="0"/>
    <n v="0"/>
    <n v="851"/>
    <d v="2015-02-09T00:00:00"/>
    <n v="2"/>
    <s v="February"/>
    <n v="1"/>
    <s v="186,70647,High income,64,Low spender,0.000905912494514983,0,1,65,561,85,171,25,123,114,2,4,7,13,2,0,0,0,0,0,0,0,53,50-65,2805,1,0,0,0,0,0,1,0,0,851"/>
    <m/>
    <m/>
    <m/>
    <m/>
  </r>
  <r>
    <n v="731"/>
    <n v="101970"/>
    <s v="High income"/>
    <n v="150"/>
    <s v="Low spender"/>
    <n v="1.4710208884966167E-3"/>
    <n v="0"/>
    <n v="0"/>
    <n v="69"/>
    <n v="722"/>
    <n v="27"/>
    <n v="102"/>
    <n v="44"/>
    <n v="72"/>
    <n v="168"/>
    <n v="0"/>
    <n v="6"/>
    <n v="8"/>
    <n v="13"/>
    <n v="2"/>
    <n v="1"/>
    <x v="0"/>
    <n v="0"/>
    <n v="1"/>
    <n v="1"/>
    <n v="0"/>
    <n v="1"/>
    <n v="37"/>
    <s v="36-50"/>
    <n v="2633"/>
    <n v="0"/>
    <n v="0"/>
    <n v="1"/>
    <n v="0"/>
    <n v="0"/>
    <n v="0"/>
    <n v="1"/>
    <n v="0"/>
    <n v="0"/>
    <n v="799"/>
    <d v="2015-07-31T00:00:00"/>
    <n v="7"/>
    <s v="July"/>
    <n v="1"/>
    <s v="731,101970,High income,150,Low spender,0.00147102088849662,0,0,69,722,27,102,44,72,168,0,6,8,13,2,1,0,0,1,1,0,1,37,36-50,2633,0,0,1,0,0,0,1,0,0,799"/>
    <m/>
    <m/>
    <m/>
    <m/>
  </r>
  <r>
    <n v="1492"/>
    <n v="63285"/>
    <s v="High income"/>
    <n v="63"/>
    <s v="Low spender"/>
    <n v="9.9549656316662706E-4"/>
    <n v="0"/>
    <n v="0"/>
    <n v="84"/>
    <n v="508"/>
    <n v="124"/>
    <n v="249"/>
    <n v="50"/>
    <n v="38"/>
    <n v="134"/>
    <n v="1"/>
    <n v="6"/>
    <n v="5"/>
    <n v="13"/>
    <n v="3"/>
    <n v="0"/>
    <x v="0"/>
    <n v="0"/>
    <n v="0"/>
    <n v="0"/>
    <n v="0"/>
    <n v="0"/>
    <n v="75"/>
    <s v="66+"/>
    <n v="2395"/>
    <n v="0"/>
    <n v="0"/>
    <n v="0"/>
    <n v="0"/>
    <n v="1"/>
    <n v="0"/>
    <n v="1"/>
    <n v="0"/>
    <n v="0"/>
    <n v="835"/>
    <d v="2016-03-25T00:00:00"/>
    <n v="3"/>
    <s v="March"/>
    <n v="1"/>
    <s v="1492,63285,High income,63,Low spender,0.000995496563166627,0,0,84,508,124,249,50,38,134,1,6,5,13,3,0,0,0,0,0,0,0,75,66+,2395,0,0,0,0,1,0,1,0,0,835"/>
    <m/>
    <m/>
    <m/>
    <m/>
  </r>
  <r>
    <n v="1955"/>
    <n v="78468"/>
    <s v="High income"/>
    <n v="116"/>
    <s v="Low spender"/>
    <n v="1.4783096294030689E-3"/>
    <n v="0"/>
    <n v="0"/>
    <n v="29"/>
    <n v="434"/>
    <n v="22"/>
    <n v="388"/>
    <n v="104"/>
    <n v="22"/>
    <n v="34"/>
    <n v="1"/>
    <n v="10"/>
    <n v="7"/>
    <n v="10"/>
    <n v="4"/>
    <n v="1"/>
    <x v="0"/>
    <n v="0"/>
    <n v="0"/>
    <n v="0"/>
    <n v="0"/>
    <n v="0"/>
    <n v="60"/>
    <s v="50-65"/>
    <n v="2240"/>
    <n v="0"/>
    <n v="0"/>
    <n v="0"/>
    <n v="1"/>
    <n v="0"/>
    <n v="0"/>
    <n v="1"/>
    <n v="0"/>
    <n v="0"/>
    <n v="936"/>
    <d v="2016-08-27T00:00:00"/>
    <n v="8"/>
    <s v="August"/>
    <n v="1"/>
    <s v="1955,78468,High income,116,Low spender,0.00147830962940307,0,0,29,434,22,388,104,22,34,1,10,7,10,4,1,0,0,0,0,0,0,60,50-65,2240,0,0,0,1,0,0,1,0,0,936"/>
    <m/>
    <m/>
    <m/>
    <m/>
  </r>
  <r>
    <n v="467"/>
    <n v="64961"/>
    <s v="High income"/>
    <n v="120"/>
    <s v="Low spender"/>
    <n v="1.8472622034759318E-3"/>
    <n v="0"/>
    <n v="1"/>
    <n v="97"/>
    <n v="382"/>
    <n v="114"/>
    <n v="276"/>
    <n v="75"/>
    <n v="124"/>
    <n v="38"/>
    <n v="2"/>
    <n v="6"/>
    <n v="4"/>
    <n v="4"/>
    <n v="3"/>
    <n v="0"/>
    <x v="0"/>
    <n v="0"/>
    <n v="0"/>
    <n v="0"/>
    <n v="0"/>
    <n v="0"/>
    <n v="62"/>
    <s v="50-65"/>
    <n v="2712"/>
    <n v="0"/>
    <n v="0"/>
    <n v="0"/>
    <n v="1"/>
    <n v="0"/>
    <n v="0"/>
    <n v="1"/>
    <n v="0"/>
    <n v="0"/>
    <n v="933"/>
    <d v="2015-05-13T00:00:00"/>
    <n v="5"/>
    <s v="May"/>
    <n v="1"/>
    <s v="467,64961,High income,120,Low spender,0.00184726220347593,0,1,97,382,114,276,75,124,38,2,6,4,4,3,0,0,0,0,0,0,0,62,50-65,2712,0,0,0,1,0,0,1,0,0,933"/>
    <m/>
    <m/>
    <m/>
    <m/>
  </r>
  <r>
    <n v="458"/>
    <n v="79244"/>
    <s v="High income"/>
    <n v="957"/>
    <s v="High spender"/>
    <n v="1.2076624097723487E-2"/>
    <n v="0"/>
    <n v="0"/>
    <n v="58"/>
    <n v="471"/>
    <n v="102"/>
    <n v="125"/>
    <n v="212"/>
    <n v="61"/>
    <n v="245"/>
    <n v="1"/>
    <n v="4"/>
    <n v="10"/>
    <n v="7"/>
    <n v="1"/>
    <n v="1"/>
    <x v="0"/>
    <n v="0"/>
    <n v="0"/>
    <n v="1"/>
    <n v="0"/>
    <n v="1"/>
    <n v="27"/>
    <s v="24-35"/>
    <n v="2716"/>
    <n v="0"/>
    <n v="0"/>
    <n v="1"/>
    <n v="0"/>
    <n v="0"/>
    <n v="0"/>
    <n v="1"/>
    <n v="0"/>
    <n v="0"/>
    <n v="726"/>
    <d v="2015-05-09T00:00:00"/>
    <n v="5"/>
    <s v="May"/>
    <n v="1"/>
    <s v="458,79244,High income,957,High spender,0.0120766240977235,0,0,58,471,102,125,212,61,245,1,4,10,7,1,1,0,0,0,1,0,1,27,24-35,2716,0,0,1,0,0,0,1,0,0,726"/>
    <m/>
    <m/>
    <m/>
    <m/>
  </r>
  <r>
    <n v="2162"/>
    <n v="84835"/>
    <s v="High income"/>
    <n v="67"/>
    <s v="Low spender"/>
    <n v="7.8976837390228093E-4"/>
    <n v="0"/>
    <n v="0"/>
    <n v="0"/>
    <n v="189"/>
    <n v="104"/>
    <n v="379"/>
    <n v="111"/>
    <n v="189"/>
    <n v="218"/>
    <n v="1"/>
    <n v="4"/>
    <n v="4"/>
    <n v="6"/>
    <n v="1"/>
    <n v="0"/>
    <x v="0"/>
    <n v="0"/>
    <n v="0"/>
    <n v="0"/>
    <n v="0"/>
    <n v="1"/>
    <n v="50"/>
    <s v="36-50"/>
    <n v="2172"/>
    <n v="1"/>
    <n v="0"/>
    <n v="0"/>
    <n v="0"/>
    <n v="0"/>
    <n v="0"/>
    <n v="1"/>
    <n v="0"/>
    <n v="0"/>
    <n v="754"/>
    <d v="2016-11-03T00:00:00"/>
    <n v="11"/>
    <s v="November"/>
    <n v="1"/>
    <s v="2162,84835,High income,67,Low spender,0.000789768373902281,0,0,0,189,104,379,111,189,218,1,4,4,6,1,0,0,0,0,0,0,1,50,36-50,2172,1,0,0,0,0,0,1,0,0,754"/>
    <m/>
    <m/>
    <m/>
    <m/>
  </r>
  <r>
    <n v="1638"/>
    <n v="73113"/>
    <s v="High income"/>
    <n v="987"/>
    <s v="High spender"/>
    <n v="1.349965122481638E-2"/>
    <n v="0"/>
    <n v="0"/>
    <n v="86"/>
    <n v="741"/>
    <n v="19"/>
    <n v="154"/>
    <n v="50"/>
    <n v="9"/>
    <n v="28"/>
    <n v="1"/>
    <n v="3"/>
    <n v="4"/>
    <n v="7"/>
    <n v="2"/>
    <n v="0"/>
    <x v="0"/>
    <n v="0"/>
    <n v="0"/>
    <n v="0"/>
    <n v="0"/>
    <n v="0"/>
    <n v="60"/>
    <s v="50-65"/>
    <n v="2344"/>
    <n v="0"/>
    <n v="0"/>
    <n v="0"/>
    <n v="1"/>
    <n v="0"/>
    <n v="0"/>
    <n v="0"/>
    <n v="1"/>
    <n v="0"/>
    <n v="945"/>
    <d v="2016-05-15T00:00:00"/>
    <n v="5"/>
    <s v="May"/>
    <n v="1"/>
    <s v="1638,73113,High income,987,High spender,0.0134996512248164,0,0,86,741,19,154,50,9,28,1,3,4,7,2,0,0,0,0,0,0,0,60,50-65,2344,0,0,0,1,0,0,0,1,0,945"/>
    <m/>
    <m/>
    <m/>
    <m/>
  </r>
  <r>
    <n v="2093"/>
    <n v="67911"/>
    <s v="High income"/>
    <n v="36"/>
    <s v="Low spender"/>
    <n v="5.3010557936122274E-4"/>
    <n v="0"/>
    <n v="1"/>
    <n v="63"/>
    <n v="529"/>
    <n v="0"/>
    <n v="356"/>
    <n v="63"/>
    <n v="28"/>
    <n v="0"/>
    <n v="3"/>
    <n v="6"/>
    <n v="7"/>
    <n v="11"/>
    <n v="3"/>
    <n v="0"/>
    <x v="0"/>
    <n v="0"/>
    <n v="0"/>
    <n v="0"/>
    <n v="0"/>
    <n v="0"/>
    <n v="71"/>
    <s v="66+"/>
    <n v="2197"/>
    <n v="0"/>
    <n v="0"/>
    <n v="0"/>
    <n v="1"/>
    <n v="0"/>
    <n v="0"/>
    <n v="0"/>
    <n v="0"/>
    <n v="1"/>
    <n v="976"/>
    <d v="2016-10-09T00:00:00"/>
    <n v="10"/>
    <s v="October"/>
    <n v="1"/>
    <s v="2093,67911,High income,36,Low spender,0.000530105579361223,0,1,63,529,0,356,63,28,0,3,6,7,11,3,0,0,0,0,0,0,0,71,66+,2197,0,0,0,1,0,0,0,0,1,976"/>
    <m/>
    <m/>
    <m/>
    <m/>
  </r>
  <r>
    <n v="1009"/>
    <n v="64831"/>
    <s v="High income"/>
    <n v="652"/>
    <s v="High spender"/>
    <n v="1.0056917215529608E-2"/>
    <n v="1"/>
    <n v="1"/>
    <n v="51"/>
    <n v="480"/>
    <n v="86"/>
    <n v="249"/>
    <n v="75"/>
    <n v="86"/>
    <n v="144"/>
    <n v="8"/>
    <n v="6"/>
    <n v="3"/>
    <n v="5"/>
    <n v="6"/>
    <n v="0"/>
    <x v="0"/>
    <n v="0"/>
    <n v="0"/>
    <n v="0"/>
    <n v="0"/>
    <n v="0"/>
    <n v="68"/>
    <s v="66+"/>
    <n v="2543"/>
    <n v="0"/>
    <n v="0"/>
    <n v="1"/>
    <n v="0"/>
    <n v="0"/>
    <n v="1"/>
    <n v="0"/>
    <n v="0"/>
    <n v="0"/>
    <n v="832"/>
    <d v="2015-10-29T00:00:00"/>
    <n v="10"/>
    <s v="October"/>
    <n v="1"/>
    <s v="1009,64831,High income,652,High spender,0.0100569172155296,1,1,51,480,86,249,75,86,144,8,6,3,5,6,0,0,0,0,0,0,0,68,66+,2543,0,0,1,0,0,1,0,0,0,832"/>
    <m/>
    <m/>
    <m/>
    <m/>
  </r>
  <r>
    <n v="1358"/>
    <n v="69476"/>
    <s v="High income"/>
    <n v="49"/>
    <s v="Low spender"/>
    <n v="7.0527952098566407E-4"/>
    <n v="0"/>
    <n v="0"/>
    <n v="3"/>
    <n v="260"/>
    <n v="86"/>
    <n v="559"/>
    <n v="63"/>
    <n v="9"/>
    <n v="67"/>
    <n v="1"/>
    <n v="4"/>
    <n v="6"/>
    <n v="4"/>
    <n v="2"/>
    <n v="0"/>
    <x v="0"/>
    <n v="0"/>
    <n v="0"/>
    <n v="0"/>
    <n v="0"/>
    <n v="0"/>
    <n v="51"/>
    <s v="50-65"/>
    <n v="2431"/>
    <n v="0"/>
    <n v="0"/>
    <n v="0"/>
    <n v="1"/>
    <n v="0"/>
    <n v="0"/>
    <n v="0"/>
    <n v="0"/>
    <n v="1"/>
    <n v="910"/>
    <d v="2016-02-18T00:00:00"/>
    <n v="2"/>
    <s v="February"/>
    <n v="1"/>
    <s v="1358,69476,High income,49,Low spender,0.000705279520985664,0,0,3,260,86,559,63,9,67,1,4,6,4,2,0,0,0,0,0,0,0,51,50-65,2431,0,0,0,1,0,0,0,0,1,910"/>
    <m/>
    <m/>
    <m/>
    <m/>
  </r>
  <r>
    <n v="671"/>
    <n v="69702"/>
    <s v="High income"/>
    <n v="23"/>
    <s v="Low spender"/>
    <n v="3.2997618432756591E-4"/>
    <n v="0"/>
    <n v="1"/>
    <n v="8"/>
    <n v="664"/>
    <n v="9"/>
    <n v="240"/>
    <n v="50"/>
    <n v="19"/>
    <n v="57"/>
    <n v="2"/>
    <n v="7"/>
    <n v="7"/>
    <n v="10"/>
    <n v="4"/>
    <n v="0"/>
    <x v="0"/>
    <n v="0"/>
    <n v="0"/>
    <n v="0"/>
    <n v="0"/>
    <n v="0"/>
    <n v="69"/>
    <s v="66+"/>
    <n v="2654"/>
    <n v="0"/>
    <n v="0"/>
    <n v="0"/>
    <n v="1"/>
    <n v="0"/>
    <n v="0"/>
    <n v="0"/>
    <n v="0"/>
    <n v="1"/>
    <n v="925"/>
    <d v="2015-07-10T00:00:00"/>
    <n v="7"/>
    <s v="July"/>
    <n v="1"/>
    <s v="671,69702,High income,23,Low spender,0.000329976184327566,0,1,8,664,9,240,50,19,57,2,7,7,10,4,0,0,0,0,0,0,0,69,66+,2654,0,0,0,1,0,0,0,0,1,925"/>
    <m/>
    <m/>
    <m/>
    <m/>
  </r>
  <r>
    <n v="187"/>
    <n v="71847"/>
    <s v="High income"/>
    <n v="1006"/>
    <s v="High spender"/>
    <n v="1.4001976422119226E-2"/>
    <n v="0"/>
    <n v="0"/>
    <n v="95"/>
    <n v="737"/>
    <n v="21"/>
    <n v="106"/>
    <n v="55"/>
    <n v="63"/>
    <n v="210"/>
    <n v="0"/>
    <n v="6"/>
    <n v="7"/>
    <n v="9"/>
    <n v="3"/>
    <n v="1"/>
    <x v="0"/>
    <n v="0"/>
    <n v="0"/>
    <n v="0"/>
    <n v="0"/>
    <n v="0"/>
    <n v="42"/>
    <s v="36-50"/>
    <n v="2805"/>
    <n v="1"/>
    <n v="0"/>
    <n v="0"/>
    <n v="0"/>
    <n v="0"/>
    <n v="0"/>
    <n v="1"/>
    <n v="0"/>
    <n v="0"/>
    <n v="772"/>
    <d v="2015-02-09T00:00:00"/>
    <n v="2"/>
    <s v="February"/>
    <n v="1"/>
    <s v="187,71847,High income,1006,High spender,0.0140019764221192,0,0,95,737,21,106,55,63,210,0,6,7,9,3,1,0,0,0,0,0,0,42,36-50,2805,1,0,0,0,0,0,1,0,0,772"/>
    <m/>
    <m/>
    <m/>
    <m/>
  </r>
  <r>
    <n v="1290"/>
    <n v="80336"/>
    <s v="High income"/>
    <n v="1006"/>
    <s v="High spender"/>
    <n v="1.2522405895239992E-2"/>
    <n v="0"/>
    <n v="0"/>
    <n v="12"/>
    <n v="209"/>
    <n v="19"/>
    <n v="456"/>
    <n v="160"/>
    <n v="142"/>
    <n v="66"/>
    <n v="1"/>
    <n v="2"/>
    <n v="9"/>
    <n v="13"/>
    <n v="1"/>
    <n v="0"/>
    <x v="0"/>
    <n v="0"/>
    <n v="0"/>
    <n v="0"/>
    <n v="0"/>
    <n v="0"/>
    <n v="50"/>
    <s v="36-50"/>
    <n v="2452"/>
    <n v="0"/>
    <n v="1"/>
    <n v="0"/>
    <n v="0"/>
    <n v="0"/>
    <n v="0"/>
    <n v="0"/>
    <n v="0"/>
    <n v="1"/>
    <n v="920"/>
    <d v="2016-01-28T00:00:00"/>
    <n v="1"/>
    <s v="January"/>
    <n v="1"/>
    <s v="1290,80336,High income,1006,High spender,0.01252240589524,0,0,12,209,19,456,160,142,66,1,2,9,13,1,0,0,0,0,0,0,0,50,36-50,2452,0,1,0,0,0,0,0,0,1,920"/>
    <m/>
    <m/>
    <m/>
    <m/>
  </r>
  <r>
    <n v="1670"/>
    <n v="77382"/>
    <s v="High income"/>
    <n v="539"/>
    <s v="Low spender"/>
    <n v="6.9654441601406008E-3"/>
    <n v="0"/>
    <n v="1"/>
    <n v="36"/>
    <n v="491"/>
    <n v="48"/>
    <n v="231"/>
    <n v="112"/>
    <n v="105"/>
    <n v="134"/>
    <n v="2"/>
    <n v="5"/>
    <n v="7"/>
    <n v="12"/>
    <n v="1"/>
    <n v="0"/>
    <x v="0"/>
    <n v="0"/>
    <n v="0"/>
    <n v="1"/>
    <n v="0"/>
    <n v="0"/>
    <n v="52"/>
    <s v="50-65"/>
    <n v="2332"/>
    <n v="0"/>
    <n v="0"/>
    <n v="0"/>
    <n v="1"/>
    <n v="0"/>
    <n v="0"/>
    <n v="1"/>
    <n v="0"/>
    <n v="0"/>
    <n v="853"/>
    <d v="2016-05-27T00:00:00"/>
    <n v="5"/>
    <s v="May"/>
    <n v="1"/>
    <s v="1670,77382,High income,539,Low spender,0.0069654441601406,0,1,36,491,48,231,112,105,134,2,5,7,12,1,0,0,0,0,1,0,0,52,50-65,2332,0,0,0,1,0,0,1,0,0,853"/>
    <m/>
    <m/>
    <m/>
    <m/>
  </r>
  <r>
    <n v="578"/>
    <n v="67309"/>
    <s v="High income"/>
    <n v="116"/>
    <s v="Low spender"/>
    <n v="1.7233950883239983E-3"/>
    <n v="1"/>
    <n v="1"/>
    <n v="76"/>
    <n v="515"/>
    <n v="47"/>
    <n v="181"/>
    <n v="149"/>
    <n v="95"/>
    <n v="95"/>
    <n v="15"/>
    <n v="9"/>
    <n v="6"/>
    <n v="9"/>
    <n v="7"/>
    <n v="0"/>
    <x v="0"/>
    <n v="0"/>
    <n v="0"/>
    <n v="0"/>
    <n v="0"/>
    <n v="0"/>
    <n v="53"/>
    <s v="50-65"/>
    <n v="2681"/>
    <n v="0"/>
    <n v="0"/>
    <n v="0"/>
    <n v="1"/>
    <n v="0"/>
    <n v="1"/>
    <n v="0"/>
    <n v="0"/>
    <n v="0"/>
    <n v="892"/>
    <d v="2015-06-13T00:00:00"/>
    <n v="6"/>
    <s v="June"/>
    <n v="1"/>
    <s v="578,67309,High income,116,Low spender,0.001723395088324,1,1,76,515,47,181,149,95,95,15,9,6,9,7,0,0,0,0,0,0,0,53,50-65,2681,0,0,0,1,0,1,0,0,0,892"/>
    <m/>
    <m/>
    <m/>
    <m/>
  </r>
  <r>
    <n v="1462"/>
    <n v="77044"/>
    <s v="High income"/>
    <n v="262"/>
    <s v="Low spender"/>
    <n v="3.4006541716421787E-3"/>
    <n v="0"/>
    <n v="1"/>
    <n v="12"/>
    <n v="625"/>
    <n v="38"/>
    <n v="242"/>
    <n v="50"/>
    <n v="34"/>
    <n v="76"/>
    <n v="2"/>
    <n v="7"/>
    <n v="11"/>
    <n v="11"/>
    <n v="4"/>
    <n v="0"/>
    <x v="0"/>
    <n v="1"/>
    <n v="0"/>
    <n v="0"/>
    <n v="0"/>
    <n v="0"/>
    <n v="48"/>
    <s v="36-50"/>
    <n v="2404"/>
    <n v="0"/>
    <n v="0"/>
    <n v="0"/>
    <n v="1"/>
    <n v="0"/>
    <n v="0"/>
    <n v="1"/>
    <n v="0"/>
    <n v="0"/>
    <n v="913"/>
    <d v="2016-03-16T00:00:00"/>
    <n v="3"/>
    <s v="March"/>
    <n v="1"/>
    <s v="1462,77044,High income,262,Low spender,0.00340065417164218,0,1,12,625,38,242,50,34,76,2,7,11,11,4,0,0,1,0,0,0,0,48,36-50,2404,0,0,0,1,0,0,1,0,0,913"/>
    <m/>
    <m/>
    <m/>
    <m/>
  </r>
  <r>
    <n v="333"/>
    <n v="46772"/>
    <s v="Low income"/>
    <n v="446"/>
    <s v="Low spender"/>
    <n v="9.5356196014709654E-3"/>
    <n v="0"/>
    <n v="1"/>
    <n v="88"/>
    <n v="350"/>
    <n v="104"/>
    <n v="189"/>
    <n v="197"/>
    <n v="151"/>
    <n v="57"/>
    <n v="6"/>
    <n v="11"/>
    <n v="8"/>
    <n v="5"/>
    <n v="8"/>
    <n v="0"/>
    <x v="0"/>
    <n v="1"/>
    <n v="0"/>
    <n v="0"/>
    <n v="0"/>
    <n v="0"/>
    <n v="45"/>
    <s v="36-50"/>
    <n v="2758"/>
    <n v="0"/>
    <n v="0"/>
    <n v="0"/>
    <n v="1"/>
    <n v="0"/>
    <n v="1"/>
    <n v="0"/>
    <n v="0"/>
    <n v="0"/>
    <n v="934"/>
    <d v="2015-03-28T00:00:00"/>
    <n v="3"/>
    <s v="March"/>
    <n v="1"/>
    <s v="333,46772,Low income,446,Low spender,0.00953561960147097,0,1,88,350,104,189,197,151,57,6,11,8,5,8,0,0,1,0,0,0,0,45,36-50,2758,0,0,0,1,0,1,0,0,0,934"/>
    <m/>
    <m/>
    <m/>
    <m/>
  </r>
  <r>
    <n v="1017"/>
    <n v="69932"/>
    <s v="High income"/>
    <n v="391"/>
    <s v="Low spender"/>
    <n v="5.5911456843791112E-3"/>
    <n v="0"/>
    <n v="1"/>
    <n v="97"/>
    <n v="412"/>
    <n v="172"/>
    <n v="153"/>
    <n v="150"/>
    <n v="105"/>
    <n v="57"/>
    <n v="2"/>
    <n v="7"/>
    <n v="6"/>
    <n v="11"/>
    <n v="4"/>
    <n v="0"/>
    <x v="0"/>
    <n v="0"/>
    <n v="0"/>
    <n v="0"/>
    <n v="0"/>
    <n v="0"/>
    <n v="56"/>
    <s v="50-65"/>
    <n v="2541"/>
    <n v="1"/>
    <n v="0"/>
    <n v="0"/>
    <n v="0"/>
    <n v="0"/>
    <n v="0"/>
    <n v="1"/>
    <n v="0"/>
    <n v="0"/>
    <n v="935"/>
    <d v="2015-10-31T00:00:00"/>
    <n v="10"/>
    <s v="October"/>
    <n v="1"/>
    <s v="1017,69932,High income,391,Low spender,0.00559114568437911,0,1,97,412,172,153,150,105,57,2,7,6,11,4,0,0,0,0,0,0,0,56,50-65,2541,1,0,0,0,0,0,1,0,0,935"/>
    <m/>
    <m/>
    <m/>
    <m/>
  </r>
  <r>
    <n v="1479"/>
    <n v="66951"/>
    <s v="High income"/>
    <n v="67"/>
    <s v="Low spender"/>
    <n v="1.0007318785380352E-3"/>
    <n v="0"/>
    <n v="0"/>
    <n v="46"/>
    <n v="277"/>
    <n v="162"/>
    <n v="305"/>
    <n v="173"/>
    <n v="76"/>
    <n v="124"/>
    <n v="1"/>
    <n v="3"/>
    <n v="4"/>
    <n v="7"/>
    <n v="1"/>
    <n v="0"/>
    <x v="0"/>
    <n v="0"/>
    <n v="0"/>
    <n v="0"/>
    <n v="0"/>
    <n v="0"/>
    <n v="32"/>
    <s v="24-35"/>
    <n v="2398"/>
    <n v="0"/>
    <n v="0"/>
    <n v="1"/>
    <n v="0"/>
    <n v="0"/>
    <n v="0"/>
    <n v="1"/>
    <n v="0"/>
    <n v="0"/>
    <n v="869"/>
    <d v="2016-03-22T00:00:00"/>
    <n v="3"/>
    <s v="March"/>
    <n v="1"/>
    <s v="1479,66951,High income,67,Low spender,0.00100073187853804,0,0,46,277,162,305,173,76,124,1,3,4,7,1,0,0,0,0,0,0,0,32,24-35,2398,0,0,1,0,0,0,1,0,0,869"/>
    <m/>
    <m/>
    <m/>
    <m/>
  </r>
  <r>
    <n v="2200"/>
    <n v="78416"/>
    <s v="High income"/>
    <n v="828"/>
    <s v="High spender"/>
    <n v="1.0559069577637217E-2"/>
    <n v="0"/>
    <n v="1"/>
    <n v="99"/>
    <n v="453"/>
    <n v="38"/>
    <n v="279"/>
    <n v="188"/>
    <n v="38"/>
    <n v="183"/>
    <n v="2"/>
    <n v="7"/>
    <n v="7"/>
    <n v="10"/>
    <n v="3"/>
    <n v="0"/>
    <x v="0"/>
    <n v="0"/>
    <n v="0"/>
    <n v="0"/>
    <n v="0"/>
    <n v="0"/>
    <n v="44"/>
    <s v="36-50"/>
    <n v="2161"/>
    <n v="0"/>
    <n v="0"/>
    <n v="0"/>
    <n v="1"/>
    <n v="0"/>
    <n v="0"/>
    <n v="1"/>
    <n v="0"/>
    <n v="0"/>
    <n v="813"/>
    <d v="2016-11-14T00:00:00"/>
    <n v="11"/>
    <s v="November"/>
    <n v="1"/>
    <s v="2200,78416,High income,828,High spender,0.0105590695776372,0,1,99,453,38,279,188,38,183,2,7,7,10,3,0,0,0,0,0,0,0,44,36-50,2161,0,0,0,1,0,0,1,0,0,813"/>
    <m/>
    <m/>
    <m/>
    <m/>
  </r>
  <r>
    <n v="1728"/>
    <n v="65492"/>
    <s v="High income"/>
    <n v="65"/>
    <s v="Low spender"/>
    <n v="9.9248763207720027E-4"/>
    <n v="0"/>
    <n v="0"/>
    <n v="73"/>
    <n v="247"/>
    <n v="161"/>
    <n v="295"/>
    <n v="210"/>
    <n v="85"/>
    <n v="47"/>
    <n v="2"/>
    <n v="4"/>
    <n v="7"/>
    <n v="13"/>
    <n v="2"/>
    <n v="0"/>
    <x v="0"/>
    <n v="0"/>
    <n v="0"/>
    <n v="0"/>
    <n v="0"/>
    <n v="0"/>
    <n v="61"/>
    <s v="50-65"/>
    <n v="2313"/>
    <n v="0"/>
    <n v="1"/>
    <n v="0"/>
    <n v="0"/>
    <n v="0"/>
    <n v="0"/>
    <n v="1"/>
    <n v="0"/>
    <n v="0"/>
    <n v="951"/>
    <d v="2016-06-15T00:00:00"/>
    <n v="6"/>
    <s v="June"/>
    <n v="1"/>
    <s v="1728,65492,High income,65,Low spender,0.0009924876320772,0,0,73,247,161,295,210,85,47,2,4,7,13,2,0,0,0,0,0,0,0,61,50-65,2313,0,1,0,0,0,0,1,0,0,951"/>
    <m/>
    <m/>
    <m/>
    <m/>
  </r>
  <r>
    <n v="1246"/>
    <n v="62000"/>
    <s v="High income"/>
    <n v="55"/>
    <s v="Low spender"/>
    <n v="8.8709677419354844E-4"/>
    <n v="0"/>
    <n v="1"/>
    <n v="25"/>
    <n v="899"/>
    <n v="0"/>
    <n v="101"/>
    <n v="0"/>
    <n v="0"/>
    <n v="20"/>
    <n v="1"/>
    <n v="6"/>
    <n v="6"/>
    <n v="13"/>
    <n v="4"/>
    <n v="1"/>
    <x v="0"/>
    <n v="0"/>
    <n v="0"/>
    <n v="0"/>
    <n v="0"/>
    <n v="0"/>
    <n v="68"/>
    <s v="66+"/>
    <n v="2467"/>
    <n v="0"/>
    <n v="0"/>
    <n v="1"/>
    <n v="0"/>
    <n v="0"/>
    <n v="0"/>
    <n v="0"/>
    <n v="0"/>
    <n v="1"/>
    <n v="980"/>
    <d v="2016-01-13T00:00:00"/>
    <n v="1"/>
    <s v="January"/>
    <n v="1"/>
    <s v="1246,62000,High income,55,Low spender,0.000887096774193548,0,1,25,899,0,101,0,0,20,1,6,6,13,4,1,0,0,0,0,0,0,68,66+,2467,0,0,1,0,0,0,0,0,1,980"/>
    <m/>
    <m/>
    <m/>
    <m/>
  </r>
  <r>
    <n v="1519"/>
    <n v="65104"/>
    <s v="High income"/>
    <n v="806"/>
    <s v="High spender"/>
    <n v="1.2380191693290734E-2"/>
    <n v="0"/>
    <n v="1"/>
    <n v="4"/>
    <n v="738"/>
    <n v="0"/>
    <n v="232"/>
    <n v="13"/>
    <n v="20"/>
    <n v="50"/>
    <n v="2"/>
    <n v="3"/>
    <n v="5"/>
    <n v="7"/>
    <n v="7"/>
    <n v="0"/>
    <x v="0"/>
    <n v="0"/>
    <n v="0"/>
    <n v="0"/>
    <n v="0"/>
    <n v="0"/>
    <n v="44"/>
    <s v="36-50"/>
    <n v="2386"/>
    <n v="0"/>
    <n v="0"/>
    <n v="0"/>
    <n v="1"/>
    <n v="0"/>
    <n v="0"/>
    <n v="0"/>
    <n v="1"/>
    <n v="0"/>
    <n v="953"/>
    <d v="2016-04-03T00:00:00"/>
    <n v="4"/>
    <s v="April"/>
    <n v="1"/>
    <s v="1519,65104,High income,806,High spender,0.0123801916932907,0,1,4,738,0,232,13,20,50,2,3,5,7,7,0,0,0,0,0,0,0,44,36-50,2386,0,0,0,1,0,0,0,1,0,953"/>
    <m/>
    <m/>
    <m/>
    <m/>
  </r>
  <r>
    <n v="1521"/>
    <n v="65104"/>
    <s v="High income"/>
    <n v="1780"/>
    <s v="High spender"/>
    <n v="2.7340869992627182E-2"/>
    <n v="0"/>
    <n v="1"/>
    <n v="4"/>
    <n v="738"/>
    <n v="0"/>
    <n v="232"/>
    <n v="13"/>
    <n v="20"/>
    <n v="50"/>
    <n v="2"/>
    <n v="3"/>
    <n v="5"/>
    <n v="7"/>
    <n v="7"/>
    <n v="0"/>
    <x v="0"/>
    <n v="0"/>
    <n v="0"/>
    <n v="0"/>
    <n v="0"/>
    <n v="1"/>
    <n v="44"/>
    <s v="36-50"/>
    <n v="2386"/>
    <n v="0"/>
    <n v="0"/>
    <n v="0"/>
    <n v="1"/>
    <n v="0"/>
    <n v="0"/>
    <n v="0"/>
    <n v="1"/>
    <n v="0"/>
    <n v="953"/>
    <d v="2016-04-03T00:00:00"/>
    <n v="4"/>
    <s v="April"/>
    <n v="1"/>
    <s v="1521,65104,High income,1780,High spender,0.0273408699926272,0,1,4,738,0,232,13,20,50,2,3,5,7,7,0,0,0,0,0,0,1,44,36-50,2386,0,0,0,1,0,0,0,1,0,953"/>
    <m/>
    <m/>
    <m/>
    <m/>
  </r>
  <r>
    <n v="1716"/>
    <n v="57072"/>
    <s v="High income"/>
    <n v="89"/>
    <s v="Low spender"/>
    <n v="1.5594336977852537E-3"/>
    <n v="0"/>
    <n v="1"/>
    <n v="79"/>
    <n v="944"/>
    <n v="0"/>
    <n v="60"/>
    <n v="0"/>
    <n v="0"/>
    <n v="30"/>
    <n v="2"/>
    <n v="7"/>
    <n v="5"/>
    <n v="13"/>
    <n v="5"/>
    <n v="0"/>
    <x v="0"/>
    <n v="1"/>
    <n v="0"/>
    <n v="0"/>
    <n v="0"/>
    <n v="0"/>
    <n v="59"/>
    <s v="50-65"/>
    <n v="2315"/>
    <n v="0"/>
    <n v="1"/>
    <n v="0"/>
    <n v="0"/>
    <n v="0"/>
    <n v="0"/>
    <n v="0"/>
    <n v="0"/>
    <n v="1"/>
    <n v="974"/>
    <d v="2016-06-13T00:00:00"/>
    <n v="6"/>
    <s v="June"/>
    <n v="1"/>
    <s v="1716,57072,High income,89,Low spender,0.00155943369778525,0,1,79,944,0,60,0,0,30,2,7,5,13,5,0,0,1,0,0,0,0,59,50-65,2315,0,1,0,0,0,0,0,0,1,974"/>
    <m/>
    <m/>
    <m/>
    <m/>
  </r>
  <r>
    <n v="1675"/>
    <n v="65487"/>
    <s v="High income"/>
    <n v="19"/>
    <s v="Low spender"/>
    <n v="2.901339197092553E-4"/>
    <n v="0"/>
    <n v="0"/>
    <n v="48"/>
    <n v="240"/>
    <n v="67"/>
    <n v="500"/>
    <n v="199"/>
    <n v="0"/>
    <n v="163"/>
    <n v="3"/>
    <n v="3"/>
    <n v="5"/>
    <n v="6"/>
    <n v="2"/>
    <n v="0"/>
    <x v="0"/>
    <n v="0"/>
    <n v="0"/>
    <n v="0"/>
    <n v="0"/>
    <n v="0"/>
    <n v="63"/>
    <s v="50-65"/>
    <n v="2329"/>
    <n v="0"/>
    <n v="0"/>
    <n v="1"/>
    <n v="0"/>
    <n v="0"/>
    <n v="0"/>
    <n v="0"/>
    <n v="1"/>
    <n v="0"/>
    <n v="843"/>
    <d v="2016-05-30T00:00:00"/>
    <n v="5"/>
    <s v="May"/>
    <n v="1"/>
    <s v="1675,65487,High income,19,Low spender,0.000290133919709255,0,0,48,240,67,500,199,0,163,3,3,5,6,2,0,0,0,0,0,0,0,63,50-65,2329,0,0,1,0,0,0,0,1,0,843"/>
    <m/>
    <m/>
    <m/>
    <m/>
  </r>
  <r>
    <n v="1676"/>
    <n v="65487"/>
    <s v="High income"/>
    <n v="768"/>
    <s v="High spender"/>
    <n v="1.1727518438774108E-2"/>
    <n v="0"/>
    <n v="0"/>
    <n v="48"/>
    <n v="240"/>
    <n v="67"/>
    <n v="500"/>
    <n v="199"/>
    <n v="0"/>
    <n v="163"/>
    <n v="3"/>
    <n v="3"/>
    <n v="5"/>
    <n v="6"/>
    <n v="2"/>
    <n v="0"/>
    <x v="0"/>
    <n v="0"/>
    <n v="0"/>
    <n v="0"/>
    <n v="0"/>
    <n v="0"/>
    <n v="63"/>
    <s v="50-65"/>
    <n v="2329"/>
    <n v="0"/>
    <n v="0"/>
    <n v="0"/>
    <n v="1"/>
    <n v="0"/>
    <n v="0"/>
    <n v="0"/>
    <n v="1"/>
    <n v="0"/>
    <n v="843"/>
    <d v="2016-05-30T00:00:00"/>
    <n v="5"/>
    <s v="May"/>
    <n v="1"/>
    <s v="1676,65487,High income,768,High spender,0.0117275184387741,0,0,48,240,67,500,199,0,163,3,3,5,6,2,0,0,0,0,0,0,0,63,50-65,2329,0,0,0,1,0,0,0,1,0,843"/>
    <m/>
    <m/>
    <m/>
    <m/>
  </r>
  <r>
    <n v="146"/>
    <n v="59184"/>
    <s v="High income"/>
    <n v="819"/>
    <s v="High spender"/>
    <n v="1.3838199513381996E-2"/>
    <n v="0"/>
    <n v="1"/>
    <n v="6"/>
    <n v="341"/>
    <n v="142"/>
    <n v="113"/>
    <n v="259"/>
    <n v="151"/>
    <n v="66"/>
    <n v="3"/>
    <n v="6"/>
    <n v="6"/>
    <n v="12"/>
    <n v="5"/>
    <n v="0"/>
    <x v="0"/>
    <n v="0"/>
    <n v="0"/>
    <n v="0"/>
    <n v="0"/>
    <n v="0"/>
    <n v="59"/>
    <s v="50-65"/>
    <n v="2817"/>
    <n v="0"/>
    <n v="0"/>
    <n v="0"/>
    <n v="0"/>
    <n v="1"/>
    <n v="1"/>
    <n v="0"/>
    <n v="0"/>
    <n v="0"/>
    <n v="940"/>
    <d v="2015-01-28T00:00:00"/>
    <n v="1"/>
    <s v="January"/>
    <n v="1"/>
    <s v="146,59184,High income,819,High spender,0.013838199513382,0,1,6,341,142,113,259,151,66,3,6,6,12,5,0,0,0,0,0,0,0,59,50-65,2817,0,0,0,0,1,1,0,0,0,940"/>
    <m/>
    <m/>
    <m/>
    <m/>
  </r>
  <r>
    <n v="797"/>
    <n v="60474"/>
    <s v="High income"/>
    <n v="36"/>
    <s v="Low spender"/>
    <n v="5.9529715249528718E-4"/>
    <n v="0"/>
    <n v="1"/>
    <n v="25"/>
    <n v="265"/>
    <n v="199"/>
    <n v="303"/>
    <n v="234"/>
    <n v="9"/>
    <n v="170"/>
    <n v="7"/>
    <n v="10"/>
    <n v="2"/>
    <n v="12"/>
    <n v="7"/>
    <n v="0"/>
    <x v="0"/>
    <n v="0"/>
    <n v="0"/>
    <n v="0"/>
    <n v="0"/>
    <n v="0"/>
    <n v="41"/>
    <s v="36-50"/>
    <n v="2613"/>
    <n v="0"/>
    <n v="0"/>
    <n v="1"/>
    <n v="0"/>
    <n v="0"/>
    <n v="0"/>
    <n v="1"/>
    <n v="0"/>
    <n v="0"/>
    <n v="840"/>
    <d v="2015-08-20T00:00:00"/>
    <n v="8"/>
    <s v="August"/>
    <n v="1"/>
    <s v="797,60474,High income,36,Low spender,0.000595297152495287,0,1,25,265,199,303,234,9,170,7,10,2,12,7,0,0,0,0,0,0,0,41,36-50,2613,0,0,1,0,0,0,1,0,0,840"/>
    <m/>
    <m/>
    <m/>
    <m/>
  </r>
  <r>
    <n v="793"/>
    <n v="58710"/>
    <s v="High income"/>
    <n v="89"/>
    <s v="Low spender"/>
    <n v="1.5159257366717765E-3"/>
    <n v="0"/>
    <n v="1"/>
    <n v="77"/>
    <n v="440"/>
    <n v="81"/>
    <n v="368"/>
    <n v="0"/>
    <n v="122"/>
    <n v="174"/>
    <n v="6"/>
    <n v="11"/>
    <n v="5"/>
    <n v="9"/>
    <n v="6"/>
    <n v="0"/>
    <x v="0"/>
    <n v="0"/>
    <n v="0"/>
    <n v="0"/>
    <n v="0"/>
    <n v="0"/>
    <n v="50"/>
    <s v="36-50"/>
    <n v="2614"/>
    <n v="1"/>
    <n v="0"/>
    <n v="0"/>
    <n v="0"/>
    <n v="0"/>
    <n v="0"/>
    <n v="1"/>
    <n v="0"/>
    <n v="0"/>
    <n v="837"/>
    <d v="2015-08-19T00:00:00"/>
    <n v="8"/>
    <s v="August"/>
    <n v="1"/>
    <s v="793,58710,High income,89,Low spender,0.00151592573667178,0,1,77,440,81,368,0,122,174,6,11,5,9,6,0,0,0,0,0,0,0,50,36-50,2614,1,0,0,0,0,0,1,0,0,837"/>
    <m/>
    <m/>
    <m/>
    <m/>
  </r>
  <r>
    <n v="432"/>
    <n v="51537"/>
    <s v="Low income"/>
    <n v="18"/>
    <s v="Low spender"/>
    <n v="3.4926363583444905E-4"/>
    <n v="0"/>
    <n v="1"/>
    <n v="27"/>
    <n v="787"/>
    <n v="20"/>
    <n v="204"/>
    <n v="0"/>
    <n v="0"/>
    <n v="92"/>
    <n v="3"/>
    <n v="2"/>
    <n v="2"/>
    <n v="11"/>
    <n v="8"/>
    <n v="0"/>
    <x v="0"/>
    <n v="0"/>
    <n v="0"/>
    <n v="0"/>
    <n v="0"/>
    <n v="0"/>
    <n v="68"/>
    <s v="66+"/>
    <n v="2726"/>
    <n v="1"/>
    <n v="0"/>
    <n v="0"/>
    <n v="0"/>
    <n v="0"/>
    <n v="0"/>
    <n v="1"/>
    <n v="0"/>
    <n v="0"/>
    <n v="919"/>
    <d v="2015-04-29T00:00:00"/>
    <n v="4"/>
    <s v="April"/>
    <n v="1"/>
    <s v="432,51537,Low income,18,Low spender,0.000349263635834449,0,1,27,787,20,204,0,0,92,3,2,2,11,8,0,0,0,0,0,0,0,68,66+,2726,1,0,0,0,0,0,1,0,0,919"/>
    <m/>
    <m/>
    <m/>
    <m/>
  </r>
  <r>
    <n v="421"/>
    <n v="56715"/>
    <s v="High income"/>
    <n v="407"/>
    <s v="Low spender"/>
    <n v="7.1762320373798816E-3"/>
    <n v="0"/>
    <n v="0"/>
    <n v="52"/>
    <n v="258"/>
    <n v="105"/>
    <n v="239"/>
    <n v="237"/>
    <n v="172"/>
    <n v="9"/>
    <n v="1"/>
    <n v="7"/>
    <n v="3"/>
    <n v="4"/>
    <n v="4"/>
    <n v="0"/>
    <x v="0"/>
    <n v="0"/>
    <n v="0"/>
    <n v="0"/>
    <n v="0"/>
    <n v="0"/>
    <n v="46"/>
    <s v="36-50"/>
    <n v="2730"/>
    <n v="0"/>
    <n v="0"/>
    <n v="0"/>
    <n v="1"/>
    <n v="0"/>
    <n v="0"/>
    <n v="1"/>
    <n v="0"/>
    <n v="0"/>
    <n v="1002"/>
    <d v="2015-04-25T00:00:00"/>
    <n v="4"/>
    <s v="April"/>
    <n v="1"/>
    <s v="421,56715,High income,407,Low spender,0.00717623203737988,0,0,52,258,105,239,237,172,9,1,7,3,4,4,0,0,0,0,0,0,0,46,36-50,2730,0,0,0,1,0,0,1,0,0,1002"/>
    <m/>
    <m/>
    <m/>
    <m/>
  </r>
  <r>
    <n v="1154"/>
    <n v="82504"/>
    <s v="High income"/>
    <n v="32"/>
    <s v="Low spender"/>
    <n v="3.8785998254630078E-4"/>
    <n v="0"/>
    <n v="0"/>
    <n v="2"/>
    <n v="362"/>
    <n v="50"/>
    <n v="431"/>
    <n v="134"/>
    <n v="35"/>
    <n v="54"/>
    <n v="1"/>
    <n v="3"/>
    <n v="6"/>
    <n v="7"/>
    <n v="1"/>
    <n v="0"/>
    <x v="0"/>
    <n v="0"/>
    <n v="0"/>
    <n v="0"/>
    <n v="0"/>
    <n v="0"/>
    <n v="60"/>
    <s v="50-65"/>
    <n v="2496"/>
    <n v="0"/>
    <n v="1"/>
    <n v="0"/>
    <n v="0"/>
    <n v="0"/>
    <n v="1"/>
    <n v="0"/>
    <n v="0"/>
    <n v="0"/>
    <n v="958"/>
    <d v="2015-12-15T00:00:00"/>
    <n v="12"/>
    <s v="December"/>
    <n v="1"/>
    <s v="1154,82504,High income,32,Low spender,0.000387859982546301,0,0,2,362,50,431,134,35,54,1,3,6,7,1,0,0,0,0,0,0,0,60,50-65,2496,0,1,0,0,0,1,0,0,0,958"/>
    <m/>
    <m/>
    <m/>
    <m/>
  </r>
  <r>
    <n v="1704"/>
    <n v="69805"/>
    <s v="High income"/>
    <n v="724"/>
    <s v="High spender"/>
    <n v="1.0371749874650813E-2"/>
    <n v="0"/>
    <n v="1"/>
    <n v="50"/>
    <n v="750"/>
    <n v="71"/>
    <n v="174"/>
    <n v="13"/>
    <n v="10"/>
    <n v="20"/>
    <n v="2"/>
    <n v="6"/>
    <n v="8"/>
    <n v="11"/>
    <n v="2"/>
    <n v="0"/>
    <x v="0"/>
    <n v="0"/>
    <n v="0"/>
    <n v="0"/>
    <n v="0"/>
    <n v="0"/>
    <n v="68"/>
    <s v="66+"/>
    <n v="2318"/>
    <n v="0"/>
    <n v="0"/>
    <n v="0"/>
    <n v="1"/>
    <n v="0"/>
    <n v="0"/>
    <n v="0"/>
    <n v="0"/>
    <n v="1"/>
    <n v="998"/>
    <d v="2016-06-10T00:00:00"/>
    <n v="6"/>
    <s v="June"/>
    <n v="1"/>
    <s v="1704,69805,High income,724,High spender,0.0103717498746508,0,1,50,750,71,174,13,10,20,2,6,8,11,2,0,0,0,0,0,0,0,68,66+,2318,0,0,0,1,0,0,0,0,1,998"/>
    <m/>
    <m/>
    <m/>
    <m/>
  </r>
  <r>
    <n v="1330"/>
    <n v="58512"/>
    <s v="High income"/>
    <n v="187"/>
    <s v="Low spender"/>
    <n v="3.1959256220946129E-3"/>
    <n v="0"/>
    <n v="1"/>
    <n v="25"/>
    <n v="895"/>
    <n v="10"/>
    <n v="101"/>
    <n v="13"/>
    <n v="0"/>
    <n v="152"/>
    <n v="5"/>
    <n v="3"/>
    <n v="4"/>
    <n v="8"/>
    <n v="8"/>
    <n v="0"/>
    <x v="0"/>
    <n v="0"/>
    <n v="0"/>
    <n v="0"/>
    <n v="0"/>
    <n v="0"/>
    <n v="56"/>
    <s v="50-65"/>
    <n v="2442"/>
    <n v="0"/>
    <n v="1"/>
    <n v="0"/>
    <n v="0"/>
    <n v="0"/>
    <n v="0"/>
    <n v="1"/>
    <n v="0"/>
    <n v="0"/>
    <n v="867"/>
    <d v="2016-02-07T00:00:00"/>
    <n v="2"/>
    <s v="February"/>
    <n v="1"/>
    <s v="1330,58512,High income,187,Low spender,0.00319592562209461,0,1,25,895,10,101,13,0,152,5,3,4,8,8,0,0,0,0,0,0,0,56,50-65,2442,0,1,0,0,0,0,1,0,0,867"/>
    <m/>
    <m/>
    <m/>
    <m/>
  </r>
  <r>
    <n v="207"/>
    <n v="75276"/>
    <s v="High income"/>
    <n v="58"/>
    <s v="Low spender"/>
    <n v="7.7049790105744196E-4"/>
    <n v="0"/>
    <n v="0"/>
    <n v="2"/>
    <n v="610"/>
    <n v="105"/>
    <n v="125"/>
    <n v="137"/>
    <n v="42"/>
    <n v="21"/>
    <n v="1"/>
    <n v="9"/>
    <n v="4"/>
    <n v="9"/>
    <n v="5"/>
    <n v="0"/>
    <x v="0"/>
    <n v="0"/>
    <n v="0"/>
    <n v="0"/>
    <n v="0"/>
    <n v="0"/>
    <n v="55"/>
    <s v="50-65"/>
    <n v="2799"/>
    <n v="0"/>
    <n v="0"/>
    <n v="0"/>
    <n v="1"/>
    <n v="0"/>
    <n v="0"/>
    <n v="1"/>
    <n v="0"/>
    <n v="0"/>
    <n v="998"/>
    <d v="2015-02-15T00:00:00"/>
    <n v="2"/>
    <s v="February"/>
    <n v="1"/>
    <s v="207,75276,High income,58,Low spender,0.000770497901057442,0,0,2,610,105,125,137,42,21,1,9,4,9,5,0,0,0,0,0,0,0,55,50-65,2799,0,0,0,1,0,0,1,0,0,998"/>
    <m/>
    <m/>
    <m/>
    <m/>
  </r>
  <r>
    <n v="367"/>
    <n v="46757"/>
    <s v="Low income"/>
    <n v="1312"/>
    <s v="High spender"/>
    <n v="2.8059969630215797E-2"/>
    <n v="0"/>
    <n v="1"/>
    <n v="71"/>
    <n v="777"/>
    <n v="30"/>
    <n v="163"/>
    <n v="0"/>
    <n v="51"/>
    <n v="122"/>
    <n v="6"/>
    <n v="4"/>
    <n v="4"/>
    <n v="7"/>
    <n v="9"/>
    <n v="0"/>
    <x v="0"/>
    <n v="0"/>
    <n v="0"/>
    <n v="0"/>
    <n v="0"/>
    <n v="0"/>
    <n v="57"/>
    <s v="50-65"/>
    <n v="2749"/>
    <n v="0"/>
    <n v="0"/>
    <n v="1"/>
    <n v="0"/>
    <n v="0"/>
    <n v="0"/>
    <n v="0"/>
    <n v="0"/>
    <n v="1"/>
    <n v="899"/>
    <d v="2015-04-06T00:00:00"/>
    <n v="4"/>
    <s v="April"/>
    <n v="1"/>
    <s v="367,46757,Low income,1312,High spender,0.0280599696302158,0,1,71,777,30,163,0,51,122,6,4,4,7,9,0,0,0,0,0,0,0,57,50-65,2749,0,0,1,0,0,0,0,0,1,899"/>
    <m/>
    <m/>
    <m/>
    <m/>
  </r>
  <r>
    <n v="1232"/>
    <n v="72117"/>
    <s v="High income"/>
    <n v="260"/>
    <s v="Low spender"/>
    <n v="3.605252575675638E-3"/>
    <n v="0"/>
    <n v="1"/>
    <n v="34"/>
    <n v="707"/>
    <n v="20"/>
    <n v="171"/>
    <n v="65"/>
    <n v="60"/>
    <n v="50"/>
    <n v="1"/>
    <n v="9"/>
    <n v="7"/>
    <n v="9"/>
    <n v="5"/>
    <n v="0"/>
    <x v="0"/>
    <n v="0"/>
    <n v="0"/>
    <n v="0"/>
    <n v="0"/>
    <n v="0"/>
    <n v="43"/>
    <s v="36-50"/>
    <n v="2472"/>
    <n v="0"/>
    <n v="1"/>
    <n v="0"/>
    <n v="0"/>
    <n v="0"/>
    <n v="0"/>
    <n v="1"/>
    <n v="0"/>
    <n v="0"/>
    <n v="973"/>
    <d v="2016-01-08T00:00:00"/>
    <n v="1"/>
    <s v="January"/>
    <n v="1"/>
    <s v="1232,72117,High income,260,Low spender,0.00360525257567564,0,1,34,707,20,171,65,60,50,1,9,7,9,5,0,0,0,0,0,0,0,43,36-50,2472,0,1,0,0,0,0,1,0,0,973"/>
    <m/>
    <m/>
    <m/>
    <m/>
  </r>
  <r>
    <n v="420"/>
    <n v="66565"/>
    <s v="High income"/>
    <n v="1018"/>
    <s v="High spender"/>
    <n v="1.5293322316532713E-2"/>
    <n v="0"/>
    <n v="1"/>
    <n v="80"/>
    <n v="747"/>
    <n v="10"/>
    <n v="161"/>
    <n v="65"/>
    <n v="40"/>
    <n v="42"/>
    <n v="4"/>
    <n v="4"/>
    <n v="2"/>
    <n v="9"/>
    <n v="8"/>
    <n v="0"/>
    <x v="0"/>
    <n v="0"/>
    <n v="0"/>
    <n v="0"/>
    <n v="0"/>
    <n v="0"/>
    <n v="58"/>
    <s v="50-65"/>
    <n v="2730"/>
    <n v="0"/>
    <n v="0"/>
    <n v="1"/>
    <n v="0"/>
    <n v="0"/>
    <n v="0"/>
    <n v="1"/>
    <n v="0"/>
    <n v="0"/>
    <n v="981"/>
    <d v="2015-04-25T00:00:00"/>
    <n v="4"/>
    <s v="April"/>
    <n v="1"/>
    <s v="420,66565,High income,1018,High spender,0.0152933223165327,0,1,80,747,10,161,65,40,42,4,4,2,9,8,0,0,0,0,0,0,0,58,50-65,2730,0,0,1,0,0,0,1,0,0,981"/>
    <m/>
    <m/>
    <m/>
    <m/>
  </r>
  <r>
    <n v="1263"/>
    <n v="73059"/>
    <s v="High income"/>
    <n v="54"/>
    <s v="Low spender"/>
    <n v="7.3912864944770669E-4"/>
    <n v="0"/>
    <n v="1"/>
    <n v="36"/>
    <n v="410"/>
    <n v="112"/>
    <n v="420"/>
    <n v="0"/>
    <n v="82"/>
    <n v="71"/>
    <n v="1"/>
    <n v="9"/>
    <n v="3"/>
    <n v="13"/>
    <n v="4"/>
    <n v="0"/>
    <x v="0"/>
    <n v="0"/>
    <n v="0"/>
    <n v="0"/>
    <n v="0"/>
    <n v="0"/>
    <n v="73"/>
    <s v="66+"/>
    <n v="2461"/>
    <n v="0"/>
    <n v="0"/>
    <n v="0"/>
    <n v="1"/>
    <n v="0"/>
    <n v="0"/>
    <n v="0"/>
    <n v="0"/>
    <n v="1"/>
    <n v="953"/>
    <d v="2016-01-19T00:00:00"/>
    <n v="1"/>
    <s v="January"/>
    <n v="1"/>
    <s v="1263,73059,High income,54,Low spender,0.000739128649447707,0,1,36,410,112,420,0,82,71,1,9,3,13,4,0,0,0,0,0,0,0,73,66+,2461,0,0,0,1,0,0,0,0,1,953"/>
    <m/>
    <m/>
    <m/>
    <m/>
  </r>
  <r>
    <n v="583"/>
    <n v="52278"/>
    <s v="High income"/>
    <n v="64"/>
    <s v="Low spender"/>
    <n v="1.224224339110142E-3"/>
    <n v="0"/>
    <n v="1"/>
    <n v="24"/>
    <n v="953"/>
    <n v="0"/>
    <n v="71"/>
    <n v="0"/>
    <n v="0"/>
    <n v="174"/>
    <n v="6"/>
    <n v="10"/>
    <n v="5"/>
    <n v="10"/>
    <n v="8"/>
    <n v="0"/>
    <x v="0"/>
    <n v="0"/>
    <n v="0"/>
    <n v="0"/>
    <n v="0"/>
    <n v="1"/>
    <n v="57"/>
    <s v="50-65"/>
    <n v="2679"/>
    <n v="0"/>
    <n v="0"/>
    <n v="0"/>
    <n v="0"/>
    <n v="1"/>
    <n v="0"/>
    <n v="0"/>
    <n v="0"/>
    <n v="1"/>
    <n v="850"/>
    <d v="2015-06-15T00:00:00"/>
    <n v="6"/>
    <s v="June"/>
    <n v="1"/>
    <s v="583,52278,High income,64,Low spender,0.00122422433911014,0,1,24,953,0,71,0,0,174,6,10,5,10,8,0,0,0,0,0,0,1,57,50-65,2679,0,0,0,0,1,0,0,0,1,850"/>
    <m/>
    <m/>
    <m/>
    <m/>
  </r>
  <r>
    <n v="586"/>
    <n v="52278"/>
    <s v="High income"/>
    <n v="354"/>
    <s v="Low spender"/>
    <n v="6.7714908757029726E-3"/>
    <n v="0"/>
    <n v="1"/>
    <n v="24"/>
    <n v="953"/>
    <n v="0"/>
    <n v="71"/>
    <n v="0"/>
    <n v="0"/>
    <n v="174"/>
    <n v="6"/>
    <n v="10"/>
    <n v="5"/>
    <n v="10"/>
    <n v="8"/>
    <n v="0"/>
    <x v="0"/>
    <n v="0"/>
    <n v="0"/>
    <n v="0"/>
    <n v="0"/>
    <n v="0"/>
    <n v="57"/>
    <s v="50-65"/>
    <n v="2679"/>
    <n v="0"/>
    <n v="0"/>
    <n v="0"/>
    <n v="0"/>
    <n v="1"/>
    <n v="0"/>
    <n v="0"/>
    <n v="0"/>
    <n v="1"/>
    <n v="850"/>
    <d v="2015-06-15T00:00:00"/>
    <n v="6"/>
    <s v="June"/>
    <n v="1"/>
    <s v="586,52278,High income,354,Low spender,0.00677149087570297,0,1,24,953,0,71,0,0,174,6,10,5,10,8,0,0,0,0,0,0,0,57,50-65,2679,0,0,0,0,1,0,0,0,1,850"/>
    <m/>
    <m/>
    <m/>
    <m/>
  </r>
  <r>
    <n v="951"/>
    <n v="60230"/>
    <s v="High income"/>
    <n v="1047"/>
    <s v="High spender"/>
    <n v="1.7383363772206541E-2"/>
    <n v="0"/>
    <n v="1"/>
    <n v="78"/>
    <n v="520"/>
    <n v="20"/>
    <n v="367"/>
    <n v="39"/>
    <n v="81"/>
    <n v="40"/>
    <n v="2"/>
    <n v="6"/>
    <n v="3"/>
    <n v="6"/>
    <n v="5"/>
    <n v="0"/>
    <x v="0"/>
    <n v="0"/>
    <n v="0"/>
    <n v="0"/>
    <n v="0"/>
    <n v="0"/>
    <n v="64"/>
    <s v="50-65"/>
    <n v="2564"/>
    <n v="0"/>
    <n v="0"/>
    <n v="1"/>
    <n v="0"/>
    <n v="0"/>
    <n v="0"/>
    <n v="1"/>
    <n v="0"/>
    <n v="0"/>
    <n v="987"/>
    <d v="2015-10-08T00:00:00"/>
    <n v="10"/>
    <s v="October"/>
    <n v="1"/>
    <s v="951,60230,High income,1047,High spender,0.0173833637722065,0,1,78,520,20,367,39,81,40,2,6,3,6,5,0,0,0,0,0,0,0,64,50-65,2564,0,0,1,0,0,0,1,0,0,987"/>
    <m/>
    <m/>
    <m/>
    <m/>
  </r>
  <r>
    <n v="881"/>
    <n v="55914"/>
    <s v="High income"/>
    <n v="26"/>
    <s v="Low spender"/>
    <n v="4.6499982115391495E-4"/>
    <n v="0"/>
    <n v="1"/>
    <n v="32"/>
    <n v="384"/>
    <n v="60"/>
    <n v="364"/>
    <n v="119"/>
    <n v="101"/>
    <n v="232"/>
    <n v="4"/>
    <n v="11"/>
    <n v="6"/>
    <n v="8"/>
    <n v="7"/>
    <n v="0"/>
    <x v="0"/>
    <n v="0"/>
    <n v="0"/>
    <n v="0"/>
    <n v="0"/>
    <n v="0"/>
    <n v="45"/>
    <s v="36-50"/>
    <n v="2585"/>
    <n v="0"/>
    <n v="0"/>
    <n v="0"/>
    <n v="1"/>
    <n v="0"/>
    <n v="0"/>
    <n v="1"/>
    <n v="0"/>
    <n v="0"/>
    <n v="796"/>
    <d v="2015-09-17T00:00:00"/>
    <n v="9"/>
    <s v="September"/>
    <n v="1"/>
    <s v="881,55914,High income,26,Low spender,0.000464999821153915,0,1,32,384,60,364,119,101,232,4,11,6,8,7,0,0,0,0,0,0,0,45,36-50,2585,0,0,0,1,0,0,1,0,0,796"/>
    <m/>
    <m/>
    <m/>
    <m/>
  </r>
  <r>
    <n v="314"/>
    <n v="63211"/>
    <s v="High income"/>
    <n v="1577"/>
    <s v="High spender"/>
    <n v="2.4948189397415006E-2"/>
    <n v="0"/>
    <n v="0"/>
    <n v="3"/>
    <n v="145"/>
    <n v="193"/>
    <n v="459"/>
    <n v="205"/>
    <n v="26"/>
    <n v="145"/>
    <n v="2"/>
    <n v="3"/>
    <n v="8"/>
    <n v="7"/>
    <n v="2"/>
    <n v="0"/>
    <x v="0"/>
    <n v="0"/>
    <n v="0"/>
    <n v="0"/>
    <n v="0"/>
    <n v="1"/>
    <n v="38"/>
    <s v="36-50"/>
    <n v="2763"/>
    <n v="0"/>
    <n v="1"/>
    <n v="0"/>
    <n v="0"/>
    <n v="0"/>
    <n v="0"/>
    <n v="1"/>
    <n v="0"/>
    <n v="0"/>
    <n v="883"/>
    <d v="2015-03-23T00:00:00"/>
    <n v="3"/>
    <s v="March"/>
    <n v="1"/>
    <s v="314,63211,High income,1577,High spender,0.024948189397415,0,0,3,145,193,459,205,26,145,2,3,8,7,2,0,0,0,0,0,0,1,38,36-50,2763,0,1,0,0,0,0,1,0,0,883"/>
    <m/>
    <m/>
    <m/>
    <m/>
  </r>
  <r>
    <n v="1468"/>
    <n v="69759"/>
    <s v="High income"/>
    <n v="14"/>
    <s v="Low spender"/>
    <n v="2.0069095027164954E-4"/>
    <n v="0"/>
    <n v="0"/>
    <n v="38"/>
    <n v="452"/>
    <n v="20"/>
    <n v="514"/>
    <n v="13"/>
    <n v="30"/>
    <n v="0"/>
    <n v="3"/>
    <n v="4"/>
    <n v="6"/>
    <n v="5"/>
    <n v="3"/>
    <n v="0"/>
    <x v="0"/>
    <n v="0"/>
    <n v="0"/>
    <n v="0"/>
    <n v="0"/>
    <n v="1"/>
    <n v="54"/>
    <s v="50-65"/>
    <n v="2403"/>
    <n v="0"/>
    <n v="0"/>
    <n v="1"/>
    <n v="0"/>
    <n v="0"/>
    <n v="0"/>
    <n v="0"/>
    <n v="0"/>
    <n v="1"/>
    <n v="1029"/>
    <d v="2016-03-17T00:00:00"/>
    <n v="3"/>
    <s v="March"/>
    <n v="1"/>
    <s v="1468,69759,High income,14,Low spender,0.00020069095027165,0,0,38,452,20,514,13,30,0,3,4,6,5,3,0,0,0,0,0,0,1,54,50-65,2403,0,0,1,0,0,0,0,0,1,1029"/>
    <m/>
    <m/>
    <m/>
    <m/>
  </r>
  <r>
    <n v="899"/>
    <n v="85710"/>
    <s v="High income"/>
    <n v="66"/>
    <s v="Low spender"/>
    <n v="7.7003850192509623E-4"/>
    <n v="0"/>
    <n v="0"/>
    <n v="5"/>
    <n v="600"/>
    <n v="20"/>
    <n v="350"/>
    <n v="29"/>
    <n v="30"/>
    <n v="33"/>
    <n v="1"/>
    <n v="6"/>
    <n v="9"/>
    <n v="10"/>
    <n v="2"/>
    <n v="0"/>
    <x v="0"/>
    <n v="0"/>
    <n v="0"/>
    <n v="1"/>
    <n v="0"/>
    <n v="0"/>
    <n v="31"/>
    <s v="24-35"/>
    <n v="2579"/>
    <n v="0"/>
    <n v="1"/>
    <n v="0"/>
    <n v="0"/>
    <n v="0"/>
    <n v="1"/>
    <n v="0"/>
    <n v="0"/>
    <n v="0"/>
    <n v="996"/>
    <d v="2015-09-23T00:00:00"/>
    <n v="9"/>
    <s v="September"/>
    <n v="1"/>
    <s v="899,85710,High income,66,Low spender,0.000770038501925096,0,0,5,600,20,350,29,30,33,1,6,9,10,2,0,0,0,0,1,0,0,31,24-35,2579,0,1,0,0,0,1,0,0,0,996"/>
    <m/>
    <m/>
    <m/>
    <m/>
  </r>
  <r>
    <n v="72"/>
    <n v="44802"/>
    <s v="Low income"/>
    <n v="1358"/>
    <s v="High spender"/>
    <n v="3.0311146823802509E-2"/>
    <n v="0"/>
    <n v="0"/>
    <n v="71"/>
    <n v="853"/>
    <n v="10"/>
    <n v="143"/>
    <n v="13"/>
    <n v="10"/>
    <n v="20"/>
    <n v="2"/>
    <n v="9"/>
    <n v="4"/>
    <n v="12"/>
    <n v="8"/>
    <n v="0"/>
    <x v="0"/>
    <n v="0"/>
    <n v="0"/>
    <n v="0"/>
    <n v="0"/>
    <n v="0"/>
    <n v="50"/>
    <s v="36-50"/>
    <n v="2836"/>
    <n v="0"/>
    <n v="0"/>
    <n v="1"/>
    <n v="0"/>
    <n v="0"/>
    <n v="0"/>
    <n v="0"/>
    <n v="1"/>
    <n v="0"/>
    <n v="1009"/>
    <d v="2015-01-09T00:00:00"/>
    <n v="1"/>
    <s v="January"/>
    <n v="1"/>
    <s v="72,44802,Low income,1358,High spender,0.0303111468238025,0,0,71,853,10,143,13,10,20,2,9,4,12,8,0,0,0,0,0,0,0,50,36-50,2836,0,0,1,0,0,0,0,1,0,1009"/>
    <m/>
    <m/>
    <m/>
    <m/>
  </r>
  <r>
    <n v="1093"/>
    <n v="57513"/>
    <s v="High income"/>
    <n v="40"/>
    <s v="Low spender"/>
    <n v="6.9549493158068613E-4"/>
    <n v="0"/>
    <n v="0"/>
    <n v="59"/>
    <n v="735"/>
    <n v="40"/>
    <n v="183"/>
    <n v="52"/>
    <n v="20"/>
    <n v="30"/>
    <n v="2"/>
    <n v="9"/>
    <n v="3"/>
    <n v="13"/>
    <n v="6"/>
    <n v="0"/>
    <x v="0"/>
    <n v="0"/>
    <n v="0"/>
    <n v="0"/>
    <n v="0"/>
    <n v="0"/>
    <n v="77"/>
    <s v="66+"/>
    <n v="2517"/>
    <n v="0"/>
    <n v="0"/>
    <n v="0"/>
    <n v="0"/>
    <n v="1"/>
    <n v="0"/>
    <n v="0"/>
    <n v="0"/>
    <n v="1"/>
    <n v="1000"/>
    <d v="2015-11-24T00:00:00"/>
    <n v="11"/>
    <s v="November"/>
    <n v="1"/>
    <s v="1093,57513,High income,40,Low spender,0.000695494931580686,0,0,59,735,40,183,52,20,30,2,9,3,13,6,0,0,0,0,0,0,0,77,66+,2517,0,0,0,0,1,0,0,0,1,1000"/>
    <m/>
    <m/>
    <m/>
    <m/>
  </r>
  <r>
    <n v="50"/>
    <n v="53374"/>
    <s v="High income"/>
    <n v="1691"/>
    <s v="High spender"/>
    <n v="3.1682092404541534E-2"/>
    <n v="0"/>
    <n v="1"/>
    <n v="34"/>
    <n v="896"/>
    <n v="10"/>
    <n v="101"/>
    <n v="13"/>
    <n v="10"/>
    <n v="34"/>
    <n v="6"/>
    <n v="4"/>
    <n v="2"/>
    <n v="9"/>
    <n v="9"/>
    <n v="0"/>
    <x v="0"/>
    <n v="1"/>
    <n v="0"/>
    <n v="0"/>
    <n v="0"/>
    <n v="1"/>
    <n v="51"/>
    <s v="50-65"/>
    <n v="2841"/>
    <n v="0"/>
    <n v="0"/>
    <n v="0"/>
    <n v="1"/>
    <n v="0"/>
    <n v="0"/>
    <n v="0"/>
    <n v="0"/>
    <n v="1"/>
    <n v="996"/>
    <d v="2015-01-04T00:00:00"/>
    <n v="1"/>
    <s v="January"/>
    <n v="1"/>
    <s v="50,53374,High income,1691,High spender,0.0316820924045415,0,1,34,896,10,101,13,10,34,6,4,2,9,9,0,0,1,0,0,0,1,51,50-65,2841,0,0,0,1,0,0,0,0,1,996"/>
    <m/>
    <m/>
    <m/>
    <m/>
  </r>
  <r>
    <n v="1785"/>
    <n v="76982"/>
    <s v="High income"/>
    <n v="1004"/>
    <s v="High spender"/>
    <n v="1.3042009820477514E-2"/>
    <n v="0"/>
    <n v="0"/>
    <n v="19"/>
    <n v="464"/>
    <n v="151"/>
    <n v="292"/>
    <n v="65"/>
    <n v="60"/>
    <n v="30"/>
    <n v="1"/>
    <n v="8"/>
    <n v="3"/>
    <n v="4"/>
    <n v="4"/>
    <n v="0"/>
    <x v="0"/>
    <n v="0"/>
    <n v="0"/>
    <n v="1"/>
    <n v="0"/>
    <n v="1"/>
    <n v="53"/>
    <s v="50-65"/>
    <n v="2293"/>
    <n v="1"/>
    <n v="0"/>
    <n v="0"/>
    <n v="0"/>
    <n v="0"/>
    <n v="0"/>
    <n v="1"/>
    <n v="0"/>
    <n v="0"/>
    <n v="1002"/>
    <d v="2016-07-05T00:00:00"/>
    <n v="7"/>
    <s v="July"/>
    <n v="1"/>
    <s v="1785,76982,High income,1004,High spender,0.0130420098204775,0,0,19,464,151,292,65,60,30,1,8,3,4,4,0,0,0,0,1,0,1,53,50-65,2293,1,0,0,0,0,0,1,0,0,1002"/>
    <m/>
    <m/>
    <m/>
    <m/>
  </r>
  <r>
    <n v="775"/>
    <n v="91172"/>
    <s v="High income"/>
    <n v="782"/>
    <s v="High spender"/>
    <n v="8.5771947527749741E-3"/>
    <n v="0"/>
    <n v="0"/>
    <n v="94"/>
    <n v="162"/>
    <n v="28"/>
    <n v="818"/>
    <n v="0"/>
    <n v="28"/>
    <n v="56"/>
    <n v="0"/>
    <n v="4"/>
    <n v="3"/>
    <n v="7"/>
    <n v="3"/>
    <n v="1"/>
    <x v="1"/>
    <n v="1"/>
    <n v="0"/>
    <n v="1"/>
    <n v="0"/>
    <n v="1"/>
    <n v="30"/>
    <s v="24-35"/>
    <n v="2618"/>
    <n v="0"/>
    <n v="0"/>
    <n v="1"/>
    <n v="0"/>
    <n v="0"/>
    <n v="0"/>
    <n v="0"/>
    <n v="1"/>
    <n v="0"/>
    <n v="980"/>
    <d v="2015-08-15T00:00:00"/>
    <n v="8"/>
    <s v="August"/>
    <n v="1"/>
    <s v="775,91172,High income,782,High spender,0.00857719475277497,0,0,94,162,28,818,0,28,56,0,4,3,7,3,1,1,1,0,1,0,1,30,24-35,2618,0,0,1,0,0,0,0,1,0,980"/>
    <m/>
    <m/>
    <m/>
    <m/>
  </r>
  <r>
    <n v="1517"/>
    <n v="72460"/>
    <s v="High income"/>
    <n v="876"/>
    <s v="High spender"/>
    <n v="1.2089428650289814E-2"/>
    <n v="0"/>
    <n v="0"/>
    <n v="56"/>
    <n v="377"/>
    <n v="10"/>
    <n v="540"/>
    <n v="80"/>
    <n v="30"/>
    <n v="10"/>
    <n v="1"/>
    <n v="3"/>
    <n v="5"/>
    <n v="7"/>
    <n v="1"/>
    <n v="0"/>
    <x v="0"/>
    <n v="0"/>
    <n v="0"/>
    <n v="0"/>
    <n v="0"/>
    <n v="0"/>
    <n v="51"/>
    <s v="50-65"/>
    <n v="2386"/>
    <n v="0"/>
    <n v="1"/>
    <n v="0"/>
    <n v="0"/>
    <n v="0"/>
    <n v="0"/>
    <n v="1"/>
    <n v="0"/>
    <n v="0"/>
    <n v="1027"/>
    <d v="2016-04-03T00:00:00"/>
    <n v="4"/>
    <s v="April"/>
    <n v="1"/>
    <s v="1517,72460,High income,876,High spender,0.0120894286502898,0,0,56,377,10,540,80,30,10,1,3,5,7,1,0,0,0,0,0,0,0,51,50-65,2386,0,1,0,0,0,0,1,0,0,1027"/>
    <m/>
    <m/>
    <m/>
    <m/>
  </r>
  <r>
    <n v="538"/>
    <n v="59235"/>
    <s v="High income"/>
    <n v="862"/>
    <s v="High spender"/>
    <n v="1.4552207309867476E-2"/>
    <n v="1"/>
    <n v="0"/>
    <n v="4"/>
    <n v="448"/>
    <n v="40"/>
    <n v="469"/>
    <n v="80"/>
    <n v="0"/>
    <n v="91"/>
    <n v="3"/>
    <n v="11"/>
    <n v="2"/>
    <n v="12"/>
    <n v="7"/>
    <n v="0"/>
    <x v="0"/>
    <n v="0"/>
    <n v="0"/>
    <n v="0"/>
    <n v="0"/>
    <n v="0"/>
    <n v="53"/>
    <s v="50-65"/>
    <n v="2692"/>
    <n v="0"/>
    <n v="0"/>
    <n v="1"/>
    <n v="0"/>
    <n v="0"/>
    <n v="0"/>
    <n v="0"/>
    <n v="1"/>
    <n v="0"/>
    <n v="946"/>
    <d v="2015-06-02T00:00:00"/>
    <n v="6"/>
    <s v="June"/>
    <n v="1"/>
    <s v="538,59235,High income,862,High spender,0.0145522073098675,1,0,4,448,40,469,80,0,91,3,11,2,12,7,0,0,0,0,0,0,0,53,50-65,2692,0,0,1,0,0,0,0,1,0,946"/>
    <m/>
    <m/>
    <m/>
    <m/>
  </r>
  <r>
    <n v="1158"/>
    <n v="59304"/>
    <s v="High income"/>
    <n v="297"/>
    <s v="Low spender"/>
    <n v="5.0080938891137192E-3"/>
    <n v="0"/>
    <n v="1"/>
    <n v="81"/>
    <n v="418"/>
    <n v="61"/>
    <n v="428"/>
    <n v="80"/>
    <n v="51"/>
    <n v="10"/>
    <n v="3"/>
    <n v="7"/>
    <n v="8"/>
    <n v="10"/>
    <n v="5"/>
    <n v="0"/>
    <x v="0"/>
    <n v="0"/>
    <n v="0"/>
    <n v="0"/>
    <n v="0"/>
    <n v="0"/>
    <n v="56"/>
    <s v="50-65"/>
    <n v="2494"/>
    <n v="0"/>
    <n v="1"/>
    <n v="0"/>
    <n v="0"/>
    <n v="0"/>
    <n v="0"/>
    <n v="0"/>
    <n v="0"/>
    <n v="1"/>
    <n v="1028"/>
    <d v="2015-12-17T00:00:00"/>
    <n v="12"/>
    <s v="December"/>
    <n v="1"/>
    <s v="1158,59304,High income,297,Low spender,0.00500809388911372,0,1,81,418,61,428,80,51,10,3,7,8,10,5,0,0,0,0,0,0,0,56,50-65,2494,0,1,0,0,0,0,0,0,1,1028"/>
    <m/>
    <m/>
    <m/>
    <m/>
  </r>
  <r>
    <n v="938"/>
    <n v="65846"/>
    <s v="High income"/>
    <n v="269"/>
    <s v="Low spender"/>
    <n v="4.0852899189016793E-3"/>
    <n v="0"/>
    <n v="0"/>
    <n v="68"/>
    <n v="562"/>
    <n v="81"/>
    <n v="276"/>
    <n v="80"/>
    <n v="40"/>
    <n v="81"/>
    <n v="1"/>
    <n v="6"/>
    <n v="3"/>
    <n v="6"/>
    <n v="4"/>
    <n v="0"/>
    <x v="0"/>
    <n v="0"/>
    <n v="0"/>
    <n v="0"/>
    <n v="0"/>
    <n v="0"/>
    <n v="75"/>
    <s v="66+"/>
    <n v="2567"/>
    <n v="0"/>
    <n v="1"/>
    <n v="0"/>
    <n v="0"/>
    <n v="0"/>
    <n v="0"/>
    <n v="0"/>
    <n v="0"/>
    <n v="1"/>
    <n v="958"/>
    <d v="2015-10-05T00:00:00"/>
    <n v="10"/>
    <s v="October"/>
    <n v="1"/>
    <s v="938,65846,High income,269,Low spender,0.00408528991890168,0,0,68,562,81,276,80,40,81,1,6,3,6,4,0,0,0,0,0,0,0,75,66+,2567,0,1,0,0,0,0,0,0,1,958"/>
    <m/>
    <m/>
    <m/>
    <m/>
  </r>
  <r>
    <n v="1141"/>
    <n v="59868"/>
    <s v="High income"/>
    <n v="1217"/>
    <s v="High spender"/>
    <n v="2.0328055054453131E-2"/>
    <n v="0"/>
    <n v="1"/>
    <n v="37"/>
    <n v="771"/>
    <n v="51"/>
    <n v="154"/>
    <n v="54"/>
    <n v="10"/>
    <n v="154"/>
    <n v="7"/>
    <n v="11"/>
    <n v="2"/>
    <n v="12"/>
    <n v="6"/>
    <n v="0"/>
    <x v="0"/>
    <n v="0"/>
    <n v="0"/>
    <n v="0"/>
    <n v="0"/>
    <n v="0"/>
    <n v="48"/>
    <s v="36-50"/>
    <n v="2501"/>
    <n v="0"/>
    <n v="0"/>
    <n v="0"/>
    <n v="1"/>
    <n v="0"/>
    <n v="0"/>
    <n v="1"/>
    <n v="0"/>
    <n v="0"/>
    <n v="886"/>
    <d v="2015-12-10T00:00:00"/>
    <n v="12"/>
    <s v="December"/>
    <n v="1"/>
    <s v="1141,59868,High income,1217,High spender,0.0203280550544531,0,1,37,771,51,154,54,10,154,7,11,2,12,6,0,0,0,0,0,0,0,48,36-50,2501,0,0,0,1,0,0,1,0,0,886"/>
    <m/>
    <m/>
    <m/>
    <m/>
  </r>
  <r>
    <n v="1769"/>
    <n v="77583"/>
    <s v="High income"/>
    <n v="19"/>
    <s v="Low spender"/>
    <n v="2.4489901138135932E-4"/>
    <n v="0"/>
    <n v="0"/>
    <n v="93"/>
    <n v="372"/>
    <n v="23"/>
    <n v="384"/>
    <n v="250"/>
    <n v="12"/>
    <n v="108"/>
    <n v="1"/>
    <n v="4"/>
    <n v="5"/>
    <n v="9"/>
    <n v="2"/>
    <n v="1"/>
    <x v="0"/>
    <n v="0"/>
    <n v="0"/>
    <n v="0"/>
    <n v="0"/>
    <n v="0"/>
    <n v="42"/>
    <s v="36-50"/>
    <n v="2298"/>
    <n v="0"/>
    <n v="1"/>
    <n v="0"/>
    <n v="0"/>
    <n v="0"/>
    <n v="0"/>
    <n v="1"/>
    <n v="0"/>
    <n v="0"/>
    <n v="933"/>
    <d v="2016-06-30T00:00:00"/>
    <n v="6"/>
    <s v="June"/>
    <n v="1"/>
    <s v="1769,77583,High income,19,Low spender,0.000244899011381359,0,0,93,372,23,384,250,12,108,1,4,5,9,2,1,0,0,0,0,0,0,42,36-50,2298,0,1,0,0,0,0,1,0,0,933"/>
    <m/>
    <m/>
    <m/>
    <m/>
  </r>
  <r>
    <n v="2102"/>
    <n v="78710"/>
    <s v="High income"/>
    <n v="1158"/>
    <s v="High spender"/>
    <n v="1.4712234785923008E-2"/>
    <n v="0"/>
    <n v="1"/>
    <n v="42"/>
    <n v="721"/>
    <n v="0"/>
    <n v="152"/>
    <n v="119"/>
    <n v="50"/>
    <n v="50"/>
    <n v="3"/>
    <n v="7"/>
    <n v="6"/>
    <n v="12"/>
    <n v="4"/>
    <n v="0"/>
    <x v="0"/>
    <n v="0"/>
    <n v="0"/>
    <n v="0"/>
    <n v="0"/>
    <n v="0"/>
    <n v="43"/>
    <s v="36-50"/>
    <n v="2196"/>
    <n v="0"/>
    <n v="1"/>
    <n v="0"/>
    <n v="0"/>
    <n v="0"/>
    <n v="0"/>
    <n v="0"/>
    <n v="1"/>
    <n v="0"/>
    <n v="992"/>
    <d v="2016-10-10T00:00:00"/>
    <n v="10"/>
    <s v="October"/>
    <n v="1"/>
    <s v="2102,78710,High income,1158,High spender,0.014712234785923,0,1,42,721,0,152,119,50,50,3,7,6,12,4,0,0,0,0,0,0,0,43,36-50,2196,0,1,0,0,0,0,0,1,0,992"/>
    <m/>
    <m/>
    <m/>
    <m/>
  </r>
  <r>
    <n v="2033"/>
    <n v="74293"/>
    <s v="High income"/>
    <n v="40"/>
    <s v="Low spender"/>
    <n v="5.3840873298964911E-4"/>
    <n v="0"/>
    <n v="0"/>
    <n v="66"/>
    <n v="375"/>
    <n v="152"/>
    <n v="335"/>
    <n v="93"/>
    <n v="91"/>
    <n v="81"/>
    <n v="1"/>
    <n v="5"/>
    <n v="4"/>
    <n v="6"/>
    <n v="2"/>
    <n v="0"/>
    <x v="0"/>
    <n v="0"/>
    <n v="0"/>
    <n v="0"/>
    <n v="0"/>
    <n v="0"/>
    <n v="27"/>
    <s v="24-35"/>
    <n v="2215"/>
    <n v="0"/>
    <n v="0"/>
    <n v="1"/>
    <n v="0"/>
    <n v="0"/>
    <n v="0"/>
    <n v="1"/>
    <n v="0"/>
    <n v="0"/>
    <n v="965"/>
    <d v="2016-09-21T00:00:00"/>
    <n v="9"/>
    <s v="September"/>
    <n v="1"/>
    <s v="2033,74293,High income,40,Low spender,0.000538408732989649,0,0,66,375,152,335,93,91,81,1,5,4,6,2,0,0,0,0,0,0,0,27,24-35,2215,0,0,1,0,0,0,1,0,0,965"/>
    <m/>
    <m/>
    <m/>
    <m/>
  </r>
  <r>
    <n v="1579"/>
    <n v="70666"/>
    <s v="High income"/>
    <n v="41"/>
    <s v="Low spender"/>
    <n v="5.8019415277502616E-4"/>
    <n v="0"/>
    <n v="0"/>
    <n v="29"/>
    <n v="398"/>
    <n v="40"/>
    <n v="367"/>
    <n v="119"/>
    <n v="122"/>
    <n v="30"/>
    <n v="1"/>
    <n v="7"/>
    <n v="4"/>
    <n v="4"/>
    <n v="4"/>
    <n v="0"/>
    <x v="0"/>
    <n v="0"/>
    <n v="0"/>
    <n v="0"/>
    <n v="0"/>
    <n v="0"/>
    <n v="72"/>
    <s v="66+"/>
    <n v="2364"/>
    <n v="0"/>
    <n v="0"/>
    <n v="0"/>
    <n v="1"/>
    <n v="0"/>
    <n v="0"/>
    <n v="1"/>
    <n v="0"/>
    <n v="0"/>
    <n v="1016"/>
    <d v="2016-04-25T00:00:00"/>
    <n v="4"/>
    <s v="April"/>
    <n v="1"/>
    <s v="1579,70666,High income,41,Low spender,0.000580194152775026,0,0,29,398,40,367,119,122,30,1,7,4,4,4,0,0,0,0,0,0,0,72,66+,2364,0,0,0,1,0,0,1,0,0,1016"/>
    <m/>
    <m/>
    <m/>
    <m/>
  </r>
  <r>
    <n v="843"/>
    <n v="72354"/>
    <s v="High income"/>
    <n v="546"/>
    <s v="Low spender"/>
    <n v="7.5462310307654037E-3"/>
    <n v="0"/>
    <n v="0"/>
    <n v="67"/>
    <n v="315"/>
    <n v="26"/>
    <n v="473"/>
    <n v="220"/>
    <n v="12"/>
    <n v="182"/>
    <n v="1"/>
    <n v="2"/>
    <n v="10"/>
    <n v="6"/>
    <n v="1"/>
    <n v="0"/>
    <x v="0"/>
    <n v="0"/>
    <n v="0"/>
    <n v="0"/>
    <n v="0"/>
    <n v="0"/>
    <n v="27"/>
    <s v="24-35"/>
    <n v="2597"/>
    <n v="0"/>
    <n v="0"/>
    <n v="1"/>
    <n v="0"/>
    <n v="0"/>
    <n v="0"/>
    <n v="1"/>
    <n v="0"/>
    <n v="0"/>
    <n v="864"/>
    <d v="2015-09-05T00:00:00"/>
    <n v="9"/>
    <s v="September"/>
    <n v="1"/>
    <s v="843,72354,High income,546,Low spender,0.0075462310307654,0,0,67,315,26,473,220,12,182,1,2,10,6,1,0,0,0,0,0,0,0,27,24-35,2597,0,0,1,0,0,0,1,0,0,864"/>
    <m/>
    <m/>
    <m/>
    <m/>
  </r>
  <r>
    <n v="1708"/>
    <n v="81657"/>
    <s v="High income"/>
    <n v="998"/>
    <s v="High spender"/>
    <n v="1.2221854831796417E-2"/>
    <n v="0"/>
    <n v="0"/>
    <n v="69"/>
    <n v="364"/>
    <n v="40"/>
    <n v="425"/>
    <n v="158"/>
    <n v="60"/>
    <n v="50"/>
    <n v="1"/>
    <n v="3"/>
    <n v="4"/>
    <n v="8"/>
    <n v="1"/>
    <n v="0"/>
    <x v="0"/>
    <n v="0"/>
    <n v="0"/>
    <n v="0"/>
    <n v="0"/>
    <n v="0"/>
    <n v="51"/>
    <s v="50-65"/>
    <n v="2317"/>
    <n v="0"/>
    <n v="0"/>
    <n v="1"/>
    <n v="0"/>
    <n v="0"/>
    <n v="0"/>
    <n v="1"/>
    <n v="0"/>
    <n v="0"/>
    <n v="997"/>
    <d v="2016-06-11T00:00:00"/>
    <n v="6"/>
    <s v="June"/>
    <n v="1"/>
    <s v="1708,81657,High income,998,High spender,0.0122218548317964,0,0,69,364,40,425,158,60,50,1,3,4,8,1,0,0,0,0,0,0,0,51,50-65,2317,0,0,1,0,0,0,1,0,0,997"/>
    <m/>
    <m/>
    <m/>
    <m/>
  </r>
  <r>
    <n v="990"/>
    <n v="84196"/>
    <s v="High income"/>
    <n v="63"/>
    <s v="Low spender"/>
    <n v="7.4825407382773533E-4"/>
    <n v="0"/>
    <n v="1"/>
    <n v="56"/>
    <n v="215"/>
    <n v="63"/>
    <n v="507"/>
    <n v="231"/>
    <n v="31"/>
    <n v="190"/>
    <n v="1"/>
    <n v="8"/>
    <n v="4"/>
    <n v="7"/>
    <n v="3"/>
    <n v="0"/>
    <x v="0"/>
    <n v="0"/>
    <n v="0"/>
    <n v="0"/>
    <n v="0"/>
    <n v="0"/>
    <n v="45"/>
    <s v="36-50"/>
    <n v="2550"/>
    <n v="0"/>
    <n v="0"/>
    <n v="1"/>
    <n v="0"/>
    <n v="0"/>
    <n v="0"/>
    <n v="1"/>
    <n v="0"/>
    <n v="0"/>
    <n v="857"/>
    <d v="2015-10-22T00:00:00"/>
    <n v="10"/>
    <s v="October"/>
    <n v="1"/>
    <s v="990,84196,High income,63,Low spender,0.000748254073827735,0,1,56,215,63,507,231,31,190,1,8,4,7,3,0,0,0,0,0,0,0,45,36-50,2550,0,0,1,0,0,0,1,0,0,857"/>
    <m/>
    <m/>
    <m/>
    <m/>
  </r>
  <r>
    <n v="227"/>
    <n v="75330"/>
    <s v="High income"/>
    <n v="42"/>
    <s v="Low spender"/>
    <n v="5.5754679410593391E-4"/>
    <n v="1"/>
    <n v="1"/>
    <n v="94"/>
    <n v="555"/>
    <n v="82"/>
    <n v="257"/>
    <n v="93"/>
    <n v="61"/>
    <n v="61"/>
    <n v="4"/>
    <n v="10"/>
    <n v="3"/>
    <n v="12"/>
    <n v="6"/>
    <n v="0"/>
    <x v="0"/>
    <n v="0"/>
    <n v="0"/>
    <n v="0"/>
    <n v="0"/>
    <n v="0"/>
    <n v="43"/>
    <s v="36-50"/>
    <n v="2792"/>
    <n v="0"/>
    <n v="1"/>
    <n v="0"/>
    <n v="0"/>
    <n v="0"/>
    <n v="0"/>
    <n v="1"/>
    <n v="0"/>
    <n v="0"/>
    <n v="987"/>
    <d v="2015-02-22T00:00:00"/>
    <n v="2"/>
    <s v="February"/>
    <n v="1"/>
    <s v="227,75330,High income,42,Low spender,0.000557546794105934,1,1,94,555,82,257,93,61,61,4,10,3,12,6,0,0,0,0,0,0,0,43,36-50,2792,0,1,0,0,0,0,1,0,0,987"/>
    <m/>
    <m/>
    <m/>
    <m/>
  </r>
  <r>
    <n v="2191"/>
    <n v="68695"/>
    <s v="High income"/>
    <n v="37"/>
    <s v="Low spender"/>
    <n v="5.3861270834849699E-4"/>
    <n v="0"/>
    <n v="0"/>
    <n v="3"/>
    <n v="458"/>
    <n v="81"/>
    <n v="356"/>
    <n v="106"/>
    <n v="50"/>
    <n v="40"/>
    <n v="1"/>
    <n v="4"/>
    <n v="4"/>
    <n v="7"/>
    <n v="2"/>
    <n v="0"/>
    <x v="0"/>
    <n v="0"/>
    <n v="0"/>
    <n v="0"/>
    <n v="0"/>
    <n v="0"/>
    <n v="51"/>
    <s v="50-65"/>
    <n v="2163"/>
    <n v="0"/>
    <n v="0"/>
    <n v="0"/>
    <n v="1"/>
    <n v="0"/>
    <n v="0"/>
    <n v="1"/>
    <n v="0"/>
    <n v="0"/>
    <n v="1011"/>
    <d v="2016-11-12T00:00:00"/>
    <n v="11"/>
    <s v="November"/>
    <n v="1"/>
    <s v="2191,68695,High income,37,Low spender,0.000538612708348497,0,0,3,458,81,356,106,50,40,1,4,4,7,2,0,0,0,0,0,0,0,51,50-65,2163,0,0,0,1,0,0,1,0,0,1011"/>
    <m/>
    <m/>
    <m/>
    <m/>
  </r>
  <r>
    <n v="143"/>
    <n v="47111"/>
    <s v="Low income"/>
    <n v="221"/>
    <s v="Low spender"/>
    <n v="4.6910487996433955E-3"/>
    <n v="0"/>
    <n v="1"/>
    <n v="35"/>
    <n v="595"/>
    <n v="71"/>
    <n v="153"/>
    <n v="120"/>
    <n v="112"/>
    <n v="41"/>
    <n v="6"/>
    <n v="3"/>
    <n v="2"/>
    <n v="10"/>
    <n v="9"/>
    <n v="0"/>
    <x v="0"/>
    <n v="0"/>
    <n v="0"/>
    <n v="0"/>
    <n v="0"/>
    <n v="0"/>
    <n v="49"/>
    <s v="36-50"/>
    <n v="2818"/>
    <n v="0"/>
    <n v="0"/>
    <n v="0"/>
    <n v="0"/>
    <n v="1"/>
    <n v="0"/>
    <n v="0"/>
    <n v="0"/>
    <n v="1"/>
    <n v="1010"/>
    <d v="2015-01-27T00:00:00"/>
    <n v="1"/>
    <s v="January"/>
    <n v="1"/>
    <s v="143,47111,Low income,221,Low spender,0.0046910487996434,0,1,35,595,71,153,120,112,41,6,3,2,10,9,0,0,0,0,0,0,0,49,36-50,2818,0,0,0,0,1,0,0,0,1,1010"/>
    <m/>
    <m/>
    <m/>
    <m/>
  </r>
  <r>
    <n v="945"/>
    <n v="57136"/>
    <s v="High income"/>
    <n v="121"/>
    <s v="Low spender"/>
    <n v="2.1177541304956593E-3"/>
    <n v="0"/>
    <n v="0"/>
    <n v="18"/>
    <n v="267"/>
    <n v="140"/>
    <n v="599"/>
    <n v="34"/>
    <n v="12"/>
    <n v="127"/>
    <n v="1"/>
    <n v="7"/>
    <n v="5"/>
    <n v="7"/>
    <n v="6"/>
    <n v="0"/>
    <x v="0"/>
    <n v="0"/>
    <n v="0"/>
    <n v="0"/>
    <n v="0"/>
    <n v="1"/>
    <n v="53"/>
    <s v="50-65"/>
    <n v="2566"/>
    <n v="1"/>
    <n v="0"/>
    <n v="0"/>
    <n v="0"/>
    <n v="0"/>
    <n v="0"/>
    <n v="1"/>
    <n v="0"/>
    <n v="0"/>
    <n v="925"/>
    <d v="2015-10-06T00:00:00"/>
    <n v="10"/>
    <s v="October"/>
    <n v="1"/>
    <s v="945,57136,High income,121,Low spender,0.00211775413049566,0,0,18,267,140,599,34,12,127,1,7,5,7,6,0,0,0,0,0,0,1,53,50-65,2566,1,0,0,0,0,0,1,0,0,925"/>
    <m/>
    <m/>
    <m/>
    <m/>
  </r>
  <r>
    <n v="801"/>
    <n v="70287"/>
    <s v="High income"/>
    <n v="43"/>
    <s v="Low spender"/>
    <n v="6.1177742683568798E-4"/>
    <n v="0"/>
    <n v="0"/>
    <n v="30"/>
    <n v="295"/>
    <n v="35"/>
    <n v="482"/>
    <n v="121"/>
    <n v="120"/>
    <n v="40"/>
    <n v="1"/>
    <n v="5"/>
    <n v="5"/>
    <n v="10"/>
    <n v="3"/>
    <n v="0"/>
    <x v="0"/>
    <n v="0"/>
    <n v="0"/>
    <n v="0"/>
    <n v="0"/>
    <n v="1"/>
    <n v="54"/>
    <s v="50-65"/>
    <n v="2612"/>
    <n v="1"/>
    <n v="0"/>
    <n v="0"/>
    <n v="0"/>
    <n v="0"/>
    <n v="0"/>
    <n v="1"/>
    <n v="0"/>
    <n v="0"/>
    <n v="1013"/>
    <d v="2015-08-21T00:00:00"/>
    <n v="8"/>
    <s v="August"/>
    <n v="1"/>
    <s v="801,70287,High income,43,Low spender,0.000611777426835688,0,0,30,295,35,482,121,120,40,1,5,5,10,3,0,0,0,0,0,0,1,54,50-65,2612,1,0,0,0,0,0,1,0,0,1013"/>
    <m/>
    <m/>
    <m/>
    <m/>
  </r>
  <r>
    <n v="1582"/>
    <n v="67786"/>
    <s v="High income"/>
    <n v="62"/>
    <s v="Low spender"/>
    <n v="9.1464314165166851E-4"/>
    <n v="0"/>
    <n v="0"/>
    <n v="0"/>
    <n v="431"/>
    <n v="82"/>
    <n v="441"/>
    <n v="80"/>
    <n v="20"/>
    <n v="102"/>
    <n v="1"/>
    <n v="3"/>
    <n v="6"/>
    <n v="6"/>
    <n v="1"/>
    <n v="0"/>
    <x v="0"/>
    <n v="0"/>
    <n v="0"/>
    <n v="0"/>
    <n v="0"/>
    <n v="1"/>
    <n v="61"/>
    <s v="50-65"/>
    <n v="2363"/>
    <n v="0"/>
    <n v="0"/>
    <n v="0"/>
    <n v="0"/>
    <n v="1"/>
    <n v="0"/>
    <n v="0"/>
    <n v="0"/>
    <n v="1"/>
    <n v="952"/>
    <d v="2016-04-26T00:00:00"/>
    <n v="4"/>
    <s v="April"/>
    <n v="1"/>
    <s v="1582,67786,High income,62,Low spender,0.000914643141651669,0,0,0,431,82,441,80,20,102,1,3,6,6,1,0,0,0,0,0,0,1,61,50-65,2363,0,0,0,0,1,0,0,0,1,952"/>
    <m/>
    <m/>
    <m/>
    <m/>
  </r>
  <r>
    <n v="1620"/>
    <n v="63998"/>
    <s v="High income"/>
    <n v="52"/>
    <s v="Low spender"/>
    <n v="8.1252539141848186E-4"/>
    <n v="0"/>
    <n v="0"/>
    <n v="42"/>
    <n v="176"/>
    <n v="29"/>
    <n v="818"/>
    <n v="0"/>
    <n v="33"/>
    <n v="112"/>
    <n v="1"/>
    <n v="7"/>
    <n v="6"/>
    <n v="11"/>
    <n v="4"/>
    <n v="0"/>
    <x v="0"/>
    <n v="0"/>
    <n v="0"/>
    <n v="0"/>
    <n v="0"/>
    <n v="1"/>
    <n v="68"/>
    <s v="66+"/>
    <n v="2350"/>
    <n v="1"/>
    <n v="0"/>
    <n v="0"/>
    <n v="0"/>
    <n v="0"/>
    <n v="1"/>
    <n v="0"/>
    <n v="0"/>
    <n v="0"/>
    <n v="944"/>
    <d v="2016-05-09T00:00:00"/>
    <n v="5"/>
    <s v="May"/>
    <n v="1"/>
    <s v="1620,63998,High income,52,Low spender,0.000812525391418482,0,0,42,176,29,818,0,33,112,1,7,6,11,4,0,0,0,0,0,0,1,68,66+,2350,1,0,0,0,0,1,0,0,0,944"/>
    <m/>
    <m/>
    <m/>
    <m/>
  </r>
  <r>
    <n v="852"/>
    <n v="85693"/>
    <s v="High income"/>
    <n v="61"/>
    <s v="Low spender"/>
    <n v="7.118434411212118E-4"/>
    <n v="0"/>
    <n v="1"/>
    <n v="59"/>
    <n v="386"/>
    <n v="172"/>
    <n v="183"/>
    <n v="185"/>
    <n v="132"/>
    <n v="111"/>
    <n v="2"/>
    <n v="9"/>
    <n v="5"/>
    <n v="11"/>
    <n v="5"/>
    <n v="0"/>
    <x v="0"/>
    <n v="0"/>
    <n v="0"/>
    <n v="0"/>
    <n v="0"/>
    <n v="0"/>
    <n v="41"/>
    <s v="36-50"/>
    <n v="2594"/>
    <n v="0"/>
    <n v="0"/>
    <n v="0"/>
    <n v="1"/>
    <n v="0"/>
    <n v="0"/>
    <n v="1"/>
    <n v="0"/>
    <n v="0"/>
    <n v="947"/>
    <d v="2015-09-08T00:00:00"/>
    <n v="9"/>
    <s v="September"/>
    <n v="1"/>
    <s v="852,85693,High income,61,Low spender,0.000711843441121212,0,1,59,386,172,183,185,132,111,2,9,5,11,5,0,0,0,0,0,0,0,41,36-50,2594,0,0,0,1,0,0,1,0,0,947"/>
    <m/>
    <m/>
    <m/>
    <m/>
  </r>
  <r>
    <n v="2046"/>
    <n v="87195"/>
    <s v="High income"/>
    <n v="87"/>
    <s v="Low spender"/>
    <n v="9.9776363323585073E-4"/>
    <n v="0"/>
    <n v="0"/>
    <n v="35"/>
    <n v="217"/>
    <n v="76"/>
    <n v="690"/>
    <n v="50"/>
    <n v="26"/>
    <n v="38"/>
    <n v="1"/>
    <n v="3"/>
    <n v="11"/>
    <n v="5"/>
    <n v="1"/>
    <n v="0"/>
    <x v="0"/>
    <n v="0"/>
    <n v="0"/>
    <n v="0"/>
    <n v="0"/>
    <n v="1"/>
    <n v="61"/>
    <s v="50-65"/>
    <n v="2211"/>
    <n v="0"/>
    <n v="1"/>
    <n v="0"/>
    <n v="0"/>
    <n v="0"/>
    <n v="0"/>
    <n v="1"/>
    <n v="0"/>
    <n v="0"/>
    <n v="1021"/>
    <d v="2016-09-25T00:00:00"/>
    <n v="9"/>
    <s v="September"/>
    <n v="1"/>
    <s v="2046,87195,High income,87,Low spender,0.000997763633235851,0,0,35,217,76,690,50,26,38,1,3,11,5,1,0,0,0,0,0,0,1,61,50-65,2211,0,1,0,0,0,0,1,0,0,1021"/>
    <m/>
    <m/>
    <m/>
    <m/>
  </r>
  <r>
    <n v="697"/>
    <n v="81698"/>
    <s v="High income"/>
    <n v="33"/>
    <s v="Low spender"/>
    <n v="4.0392665671130262E-4"/>
    <n v="0"/>
    <n v="0"/>
    <n v="1"/>
    <n v="709"/>
    <n v="45"/>
    <n v="115"/>
    <n v="30"/>
    <n v="160"/>
    <n v="45"/>
    <n v="1"/>
    <n v="8"/>
    <n v="2"/>
    <n v="5"/>
    <n v="5"/>
    <n v="1"/>
    <x v="0"/>
    <n v="0"/>
    <n v="0"/>
    <n v="0"/>
    <n v="0"/>
    <n v="1"/>
    <n v="37"/>
    <s v="36-50"/>
    <n v="2644"/>
    <n v="0"/>
    <n v="0"/>
    <n v="1"/>
    <n v="0"/>
    <n v="0"/>
    <n v="1"/>
    <n v="0"/>
    <n v="0"/>
    <n v="0"/>
    <n v="1014"/>
    <d v="2015-07-20T00:00:00"/>
    <n v="7"/>
    <s v="July"/>
    <n v="1"/>
    <s v="697,81698,High income,33,Low spender,0.000403926656711303,0,0,1,709,45,115,30,160,45,1,8,2,5,5,1,0,0,0,0,0,1,37,36-50,2644,0,0,1,0,0,1,0,0,0,1014"/>
    <m/>
    <m/>
    <m/>
    <m/>
  </r>
  <r>
    <n v="125"/>
    <n v="75154"/>
    <s v="High income"/>
    <n v="546"/>
    <s v="Low spender"/>
    <n v="7.2650823642121509E-3"/>
    <n v="0"/>
    <n v="1"/>
    <n v="79"/>
    <n v="543"/>
    <n v="10"/>
    <n v="205"/>
    <n v="160"/>
    <n v="143"/>
    <n v="82"/>
    <n v="1"/>
    <n v="6"/>
    <n v="3"/>
    <n v="6"/>
    <n v="3"/>
    <n v="0"/>
    <x v="0"/>
    <n v="0"/>
    <n v="0"/>
    <n v="0"/>
    <n v="0"/>
    <n v="1"/>
    <n v="62"/>
    <s v="50-65"/>
    <n v="2822"/>
    <n v="0"/>
    <n v="0"/>
    <n v="1"/>
    <n v="0"/>
    <n v="0"/>
    <n v="0"/>
    <n v="0"/>
    <n v="1"/>
    <n v="0"/>
    <n v="979"/>
    <d v="2015-01-23T00:00:00"/>
    <n v="1"/>
    <s v="January"/>
    <n v="1"/>
    <s v="125,75154,High income,546,Low spender,0.00726508236421215,0,1,79,543,10,205,160,143,82,1,6,3,6,3,0,0,0,0,0,0,1,62,50-65,2822,0,0,1,0,0,0,0,1,0,979"/>
    <m/>
    <m/>
    <m/>
    <m/>
  </r>
  <r>
    <n v="1062"/>
    <n v="65706"/>
    <s v="High income"/>
    <n v="20"/>
    <s v="Low spender"/>
    <n v="3.0438620521717954E-4"/>
    <n v="0"/>
    <n v="0"/>
    <n v="77"/>
    <n v="918"/>
    <n v="10"/>
    <n v="129"/>
    <n v="13"/>
    <n v="0"/>
    <n v="129"/>
    <n v="1"/>
    <n v="11"/>
    <n v="3"/>
    <n v="12"/>
    <n v="7"/>
    <n v="0"/>
    <x v="1"/>
    <n v="0"/>
    <n v="1"/>
    <n v="1"/>
    <n v="0"/>
    <n v="1"/>
    <n v="50"/>
    <s v="36-50"/>
    <n v="2525"/>
    <n v="1"/>
    <n v="0"/>
    <n v="0"/>
    <n v="0"/>
    <n v="0"/>
    <n v="1"/>
    <n v="0"/>
    <n v="0"/>
    <n v="0"/>
    <n v="941"/>
    <d v="2015-11-16T00:00:00"/>
    <n v="11"/>
    <s v="November"/>
    <n v="1"/>
    <s v="1062,65706,High income,20,Low spender,0.00030438620521718,0,0,77,918,10,129,13,0,129,1,11,3,12,7,0,1,0,1,1,0,1,50,36-50,2525,1,0,0,0,0,1,0,0,0,941"/>
    <m/>
    <m/>
    <m/>
    <m/>
  </r>
  <r>
    <n v="1522"/>
    <n v="63033"/>
    <s v="High income"/>
    <n v="650"/>
    <s v="High spender"/>
    <n v="1.0312058762870243E-2"/>
    <n v="0"/>
    <n v="0"/>
    <n v="82"/>
    <n v="194"/>
    <n v="61"/>
    <n v="480"/>
    <n v="225"/>
    <n v="112"/>
    <n v="30"/>
    <n v="1"/>
    <n v="3"/>
    <n v="4"/>
    <n v="8"/>
    <n v="2"/>
    <n v="0"/>
    <x v="0"/>
    <n v="0"/>
    <n v="0"/>
    <n v="0"/>
    <n v="0"/>
    <n v="0"/>
    <n v="61"/>
    <s v="50-65"/>
    <n v="2385"/>
    <n v="1"/>
    <n v="0"/>
    <n v="0"/>
    <n v="0"/>
    <n v="0"/>
    <n v="0"/>
    <n v="1"/>
    <n v="0"/>
    <n v="0"/>
    <n v="1042"/>
    <d v="2016-04-04T00:00:00"/>
    <n v="4"/>
    <s v="April"/>
    <n v="1"/>
    <s v="1522,63033,High income,650,High spender,0.0103120587628702,0,0,82,194,61,480,225,112,30,1,3,4,8,2,0,0,0,0,0,0,0,61,50-65,2385,1,0,0,0,0,0,1,0,0,1042"/>
    <m/>
    <m/>
    <m/>
    <m/>
  </r>
  <r>
    <n v="197"/>
    <n v="87305"/>
    <s v="High income"/>
    <n v="41"/>
    <s v="Low spender"/>
    <n v="4.6961800584158984E-4"/>
    <n v="0"/>
    <n v="0"/>
    <n v="19"/>
    <n v="345"/>
    <n v="25"/>
    <n v="501"/>
    <n v="63"/>
    <n v="138"/>
    <n v="80"/>
    <n v="1"/>
    <n v="5"/>
    <n v="3"/>
    <n v="8"/>
    <n v="2"/>
    <n v="0"/>
    <x v="0"/>
    <n v="0"/>
    <n v="0"/>
    <n v="1"/>
    <n v="0"/>
    <n v="1"/>
    <n v="60"/>
    <s v="50-65"/>
    <n v="2803"/>
    <n v="1"/>
    <n v="0"/>
    <n v="0"/>
    <n v="0"/>
    <n v="0"/>
    <n v="1"/>
    <n v="0"/>
    <n v="0"/>
    <n v="0"/>
    <n v="992"/>
    <d v="2015-02-11T00:00:00"/>
    <n v="2"/>
    <s v="February"/>
    <n v="1"/>
    <s v="197,87305,High income,41,Low spender,0.00046961800584159,0,0,19,345,25,501,63,138,80,1,5,3,8,2,0,0,0,0,1,0,1,60,50-65,2803,1,0,0,0,0,1,0,0,0,992"/>
    <m/>
    <m/>
    <m/>
    <m/>
  </r>
  <r>
    <n v="1130"/>
    <n v="81217"/>
    <s v="High income"/>
    <n v="52"/>
    <s v="Low spender"/>
    <n v="6.4026004407944151E-4"/>
    <n v="0"/>
    <n v="0"/>
    <n v="77"/>
    <n v="493"/>
    <n v="70"/>
    <n v="324"/>
    <n v="146"/>
    <n v="40"/>
    <n v="84"/>
    <n v="1"/>
    <n v="3"/>
    <n v="7"/>
    <n v="11"/>
    <n v="1"/>
    <n v="0"/>
    <x v="0"/>
    <n v="0"/>
    <n v="0"/>
    <n v="0"/>
    <n v="0"/>
    <n v="0"/>
    <n v="31"/>
    <s v="24-35"/>
    <n v="2504"/>
    <n v="0"/>
    <n v="0"/>
    <n v="1"/>
    <n v="0"/>
    <n v="0"/>
    <n v="0"/>
    <n v="1"/>
    <n v="0"/>
    <n v="0"/>
    <n v="989"/>
    <d v="2015-12-07T00:00:00"/>
    <n v="12"/>
    <s v="December"/>
    <n v="1"/>
    <s v="1130,81217,High income,52,Low spender,0.000640260044079442,0,0,77,493,70,324,146,40,84,1,3,7,11,1,0,0,0,0,0,0,0,31,24-35,2504,0,0,1,0,0,0,1,0,0,989"/>
    <m/>
    <m/>
    <m/>
    <m/>
  </r>
  <r>
    <n v="267"/>
    <n v="71969"/>
    <s v="High income"/>
    <n v="1153"/>
    <s v="High spender"/>
    <n v="1.6020786727618835E-2"/>
    <n v="0"/>
    <n v="1"/>
    <n v="59"/>
    <n v="1000"/>
    <n v="0"/>
    <n v="76"/>
    <n v="0"/>
    <n v="0"/>
    <n v="10"/>
    <n v="3"/>
    <n v="3"/>
    <n v="4"/>
    <n v="9"/>
    <n v="8"/>
    <n v="0"/>
    <x v="0"/>
    <n v="0"/>
    <n v="1"/>
    <n v="0"/>
    <n v="0"/>
    <n v="0"/>
    <n v="49"/>
    <s v="36-50"/>
    <n v="2780"/>
    <n v="0"/>
    <n v="1"/>
    <n v="0"/>
    <n v="0"/>
    <n v="0"/>
    <n v="0"/>
    <n v="0"/>
    <n v="0"/>
    <n v="1"/>
    <n v="1066"/>
    <d v="2015-03-06T00:00:00"/>
    <n v="3"/>
    <s v="March"/>
    <n v="1"/>
    <s v="267,71969,High income,1153,High spender,0.0160207867276188,0,1,59,1000,0,76,0,0,10,3,3,4,9,8,0,0,0,1,0,0,0,49,36-50,2780,0,1,0,0,0,0,0,0,1,1066"/>
    <m/>
    <m/>
    <m/>
    <m/>
  </r>
  <r>
    <n v="765"/>
    <n v="64108"/>
    <s v="High income"/>
    <n v="787"/>
    <s v="High spender"/>
    <n v="1.227615898171835E-2"/>
    <n v="0"/>
    <n v="1"/>
    <n v="8"/>
    <n v="948"/>
    <n v="10"/>
    <n v="86"/>
    <n v="13"/>
    <n v="21"/>
    <n v="21"/>
    <n v="4"/>
    <n v="6"/>
    <n v="9"/>
    <n v="11"/>
    <n v="5"/>
    <n v="0"/>
    <x v="0"/>
    <n v="0"/>
    <n v="0"/>
    <n v="0"/>
    <n v="0"/>
    <n v="0"/>
    <n v="67"/>
    <s v="66+"/>
    <n v="2622"/>
    <n v="0"/>
    <n v="0"/>
    <n v="1"/>
    <n v="0"/>
    <n v="0"/>
    <n v="0"/>
    <n v="0"/>
    <n v="0"/>
    <n v="1"/>
    <n v="1057"/>
    <d v="2015-08-11T00:00:00"/>
    <n v="8"/>
    <s v="August"/>
    <n v="1"/>
    <s v="765,64108,High income,787,High spender,0.0122761589817183,0,1,8,948,10,86,13,21,21,4,6,9,11,5,0,0,0,0,0,0,0,67,66+,2622,0,0,1,0,0,0,0,0,1,1057"/>
    <m/>
    <m/>
    <m/>
    <m/>
  </r>
  <r>
    <n v="264"/>
    <n v="63342"/>
    <s v="High income"/>
    <n v="25"/>
    <s v="Low spender"/>
    <n v="3.9468283287550125E-4"/>
    <n v="0"/>
    <n v="1"/>
    <n v="48"/>
    <n v="918"/>
    <n v="21"/>
    <n v="118"/>
    <n v="13"/>
    <n v="10"/>
    <n v="21"/>
    <n v="3"/>
    <n v="8"/>
    <n v="3"/>
    <n v="5"/>
    <n v="6"/>
    <n v="0"/>
    <x v="0"/>
    <n v="0"/>
    <n v="1"/>
    <n v="0"/>
    <n v="0"/>
    <n v="0"/>
    <n v="59"/>
    <s v="50-65"/>
    <n v="2780"/>
    <n v="0"/>
    <n v="0"/>
    <n v="0"/>
    <n v="1"/>
    <n v="0"/>
    <n v="0"/>
    <n v="0"/>
    <n v="0"/>
    <n v="1"/>
    <n v="1059"/>
    <d v="2015-03-06T00:00:00"/>
    <n v="3"/>
    <s v="March"/>
    <n v="1"/>
    <s v="264,63342,High income,25,Low spender,0.000394682832875501,0,1,48,918,21,118,13,10,21,3,8,3,5,6,0,0,0,1,0,0,0,59,50-65,2780,0,0,0,1,0,0,0,0,1,1059"/>
    <m/>
    <m/>
    <m/>
    <m/>
  </r>
  <r>
    <n v="266"/>
    <n v="63342"/>
    <s v="High income"/>
    <n v="918"/>
    <s v="High spender"/>
    <n v="1.4492753623188406E-2"/>
    <n v="0"/>
    <n v="1"/>
    <n v="48"/>
    <n v="918"/>
    <n v="21"/>
    <n v="118"/>
    <n v="13"/>
    <n v="10"/>
    <n v="21"/>
    <n v="3"/>
    <n v="8"/>
    <n v="3"/>
    <n v="5"/>
    <n v="6"/>
    <n v="0"/>
    <x v="0"/>
    <n v="0"/>
    <n v="1"/>
    <n v="0"/>
    <n v="0"/>
    <n v="1"/>
    <n v="59"/>
    <s v="50-65"/>
    <n v="2780"/>
    <n v="0"/>
    <n v="0"/>
    <n v="0"/>
    <n v="1"/>
    <n v="0"/>
    <n v="0"/>
    <n v="0"/>
    <n v="0"/>
    <n v="1"/>
    <n v="1059"/>
    <d v="2015-03-06T00:00:00"/>
    <n v="3"/>
    <s v="March"/>
    <n v="1"/>
    <s v="266,63342,High income,918,High spender,0.0144927536231884,0,1,48,918,21,118,13,10,21,3,8,3,5,6,0,0,0,1,0,0,1,59,50-65,2780,0,0,0,1,0,0,0,0,1,1059"/>
    <m/>
    <m/>
    <m/>
    <m/>
  </r>
  <r>
    <n v="1219"/>
    <n v="66636"/>
    <s v="High income"/>
    <n v="218"/>
    <s v="Low spender"/>
    <n v="3.2715048922504352E-3"/>
    <n v="0"/>
    <n v="0"/>
    <n v="64"/>
    <n v="291"/>
    <n v="10"/>
    <n v="689"/>
    <n v="84"/>
    <n v="10"/>
    <n v="0"/>
    <n v="1"/>
    <n v="3"/>
    <n v="4"/>
    <n v="9"/>
    <n v="1"/>
    <n v="0"/>
    <x v="0"/>
    <n v="0"/>
    <n v="0"/>
    <n v="0"/>
    <n v="0"/>
    <n v="0"/>
    <n v="63"/>
    <s v="50-65"/>
    <n v="2475"/>
    <n v="0"/>
    <n v="0"/>
    <n v="0"/>
    <n v="1"/>
    <n v="0"/>
    <n v="0"/>
    <n v="0"/>
    <n v="1"/>
    <n v="0"/>
    <n v="1084"/>
    <d v="2016-01-05T00:00:00"/>
    <n v="1"/>
    <s v="January"/>
    <n v="1"/>
    <s v="1219,66636,High income,218,Low spender,0.00327150489225044,0,0,64,291,10,689,84,10,0,1,3,4,9,1,0,0,0,0,0,0,0,63,50-65,2475,0,0,0,1,0,0,0,1,0,1084"/>
    <m/>
    <m/>
    <m/>
    <m/>
  </r>
  <r>
    <n v="763"/>
    <n v="62745"/>
    <s v="High income"/>
    <n v="64"/>
    <s v="Low spender"/>
    <n v="1.0200015937524903E-3"/>
    <n v="0"/>
    <n v="1"/>
    <n v="89"/>
    <n v="562"/>
    <n v="21"/>
    <n v="464"/>
    <n v="28"/>
    <n v="10"/>
    <n v="32"/>
    <n v="3"/>
    <n v="7"/>
    <n v="8"/>
    <n v="11"/>
    <n v="5"/>
    <n v="0"/>
    <x v="0"/>
    <n v="0"/>
    <n v="0"/>
    <n v="0"/>
    <n v="0"/>
    <n v="0"/>
    <n v="55"/>
    <s v="50-65"/>
    <n v="2622"/>
    <n v="0"/>
    <n v="1"/>
    <n v="0"/>
    <n v="0"/>
    <n v="0"/>
    <n v="0"/>
    <n v="0"/>
    <n v="0"/>
    <n v="1"/>
    <n v="1053"/>
    <d v="2015-08-11T00:00:00"/>
    <n v="8"/>
    <s v="August"/>
    <n v="1"/>
    <s v="763,62745,High income,64,Low spender,0.00102000159375249,0,1,89,562,21,464,28,10,32,3,7,8,11,5,0,0,0,0,0,0,0,55,50-65,2622,0,1,0,0,0,0,0,0,1,1053"/>
    <m/>
    <m/>
    <m/>
    <m/>
  </r>
  <r>
    <n v="120"/>
    <n v="63943"/>
    <s v="High income"/>
    <n v="1164"/>
    <s v="High spender"/>
    <n v="1.8203712681607056E-2"/>
    <n v="0"/>
    <n v="1"/>
    <n v="50"/>
    <n v="423"/>
    <n v="184"/>
    <n v="368"/>
    <n v="13"/>
    <n v="97"/>
    <n v="21"/>
    <n v="1"/>
    <n v="6"/>
    <n v="4"/>
    <n v="6"/>
    <n v="5"/>
    <n v="0"/>
    <x v="0"/>
    <n v="0"/>
    <n v="0"/>
    <n v="0"/>
    <n v="0"/>
    <n v="0"/>
    <n v="64"/>
    <s v="50-65"/>
    <n v="2824"/>
    <n v="0"/>
    <n v="1"/>
    <n v="0"/>
    <n v="0"/>
    <n v="0"/>
    <n v="0"/>
    <n v="1"/>
    <n v="0"/>
    <n v="0"/>
    <n v="1064"/>
    <d v="2015-01-21T00:00:00"/>
    <n v="1"/>
    <s v="January"/>
    <n v="1"/>
    <s v="120,63943,High income,1164,High spender,0.0182037126816071,0,1,50,423,184,368,13,97,21,1,6,4,6,5,0,0,0,0,0,0,0,64,50-65,2824,0,1,0,0,0,0,1,0,0,1064"/>
    <m/>
    <m/>
    <m/>
    <m/>
  </r>
  <r>
    <n v="909"/>
    <n v="83664"/>
    <s v="High income"/>
    <n v="1570"/>
    <s v="High spender"/>
    <n v="1.8765538343851598E-2"/>
    <n v="1"/>
    <n v="1"/>
    <n v="57"/>
    <n v="866"/>
    <n v="21"/>
    <n v="151"/>
    <n v="28"/>
    <n v="21"/>
    <n v="86"/>
    <n v="3"/>
    <n v="2"/>
    <n v="2"/>
    <n v="12"/>
    <n v="5"/>
    <n v="0"/>
    <x v="0"/>
    <n v="0"/>
    <n v="0"/>
    <n v="0"/>
    <n v="0"/>
    <n v="0"/>
    <n v="52"/>
    <s v="50-65"/>
    <n v="2576"/>
    <n v="1"/>
    <n v="0"/>
    <n v="0"/>
    <n v="0"/>
    <n v="0"/>
    <n v="0"/>
    <n v="0"/>
    <n v="0"/>
    <n v="1"/>
    <n v="1001"/>
    <d v="2015-09-26T00:00:00"/>
    <n v="9"/>
    <s v="September"/>
    <n v="1"/>
    <s v="909,83664,High income,1570,High spender,0.0187655383438516,1,1,57,866,21,151,28,21,86,3,2,2,12,5,0,0,0,0,0,0,0,52,50-65,2576,1,0,0,0,0,0,0,0,1,1001"/>
    <m/>
    <m/>
    <m/>
    <m/>
  </r>
  <r>
    <n v="1874"/>
    <n v="77972"/>
    <s v="High income"/>
    <n v="61"/>
    <s v="Low spender"/>
    <n v="7.8233211922228488E-4"/>
    <n v="0"/>
    <n v="0"/>
    <n v="18"/>
    <n v="613"/>
    <n v="22"/>
    <n v="319"/>
    <n v="33"/>
    <n v="102"/>
    <n v="12"/>
    <n v="1"/>
    <n v="4"/>
    <n v="6"/>
    <n v="9"/>
    <n v="1"/>
    <n v="0"/>
    <x v="0"/>
    <n v="0"/>
    <n v="0"/>
    <n v="0"/>
    <n v="0"/>
    <n v="0"/>
    <n v="66"/>
    <s v="66+"/>
    <n v="2262"/>
    <n v="0"/>
    <n v="0"/>
    <n v="0"/>
    <n v="1"/>
    <n v="0"/>
    <n v="0"/>
    <n v="1"/>
    <n v="0"/>
    <n v="0"/>
    <n v="1077"/>
    <d v="2016-08-05T00:00:00"/>
    <n v="8"/>
    <s v="August"/>
    <n v="1"/>
    <s v="1874,77972,High income,61,Low spender,0.000782332119222285,0,0,18,613,22,319,33,102,12,1,4,6,9,1,0,0,0,0,0,0,0,66,66+,2262,0,0,0,1,0,0,1,0,0,1077"/>
    <m/>
    <m/>
    <m/>
    <m/>
  </r>
  <r>
    <n v="1618"/>
    <n v="92533"/>
    <s v="High income"/>
    <n v="866"/>
    <s v="High spender"/>
    <n v="9.3588233387007884E-3"/>
    <n v="0"/>
    <n v="0"/>
    <n v="84"/>
    <n v="693"/>
    <n v="21"/>
    <n v="118"/>
    <n v="110"/>
    <n v="147"/>
    <n v="42"/>
    <n v="1"/>
    <n v="6"/>
    <n v="5"/>
    <n v="11"/>
    <n v="2"/>
    <n v="1"/>
    <x v="0"/>
    <n v="0"/>
    <n v="0"/>
    <n v="1"/>
    <n v="0"/>
    <n v="0"/>
    <n v="35"/>
    <s v="24-35"/>
    <n v="2351"/>
    <n v="0"/>
    <n v="1"/>
    <n v="0"/>
    <n v="0"/>
    <n v="0"/>
    <n v="0"/>
    <n v="1"/>
    <n v="0"/>
    <n v="0"/>
    <n v="1047"/>
    <d v="2016-05-08T00:00:00"/>
    <n v="5"/>
    <s v="May"/>
    <n v="1"/>
    <s v="1618,92533,High income,866,High spender,0.00935882333870079,0,0,84,693,21,118,110,147,42,1,6,5,11,2,1,0,0,0,1,0,0,35,24-35,2351,0,1,0,0,0,0,1,0,0,1047"/>
    <m/>
    <m/>
    <m/>
    <m/>
  </r>
  <r>
    <n v="974"/>
    <n v="82025"/>
    <s v="High income"/>
    <n v="492"/>
    <s v="Low spender"/>
    <n v="5.9981712892410851E-3"/>
    <n v="0"/>
    <n v="0"/>
    <n v="76"/>
    <n v="267"/>
    <n v="98"/>
    <n v="606"/>
    <n v="48"/>
    <n v="70"/>
    <n v="98"/>
    <n v="1"/>
    <n v="3"/>
    <n v="2"/>
    <n v="6"/>
    <n v="1"/>
    <n v="0"/>
    <x v="0"/>
    <n v="0"/>
    <n v="0"/>
    <n v="1"/>
    <n v="0"/>
    <n v="1"/>
    <n v="37"/>
    <s v="36-50"/>
    <n v="2556"/>
    <n v="1"/>
    <n v="0"/>
    <n v="0"/>
    <n v="0"/>
    <n v="0"/>
    <n v="0"/>
    <n v="1"/>
    <n v="0"/>
    <n v="0"/>
    <n v="991"/>
    <d v="2015-10-16T00:00:00"/>
    <n v="10"/>
    <s v="October"/>
    <n v="1"/>
    <s v="974,82025,High income,492,Low spender,0.00599817128924109,0,0,76,267,98,606,48,70,98,1,3,2,6,1,0,0,0,0,1,0,1,37,36-50,2556,1,0,0,0,0,0,1,0,0,991"/>
    <m/>
    <m/>
    <m/>
    <m/>
  </r>
  <r>
    <n v="1617"/>
    <n v="65777"/>
    <s v="High income"/>
    <n v="57"/>
    <s v="Low spender"/>
    <n v="8.6656430059139217E-4"/>
    <n v="0"/>
    <n v="0"/>
    <n v="87"/>
    <n v="565"/>
    <n v="32"/>
    <n v="435"/>
    <n v="28"/>
    <n v="32"/>
    <n v="54"/>
    <n v="1"/>
    <n v="2"/>
    <n v="8"/>
    <n v="6"/>
    <n v="1"/>
    <n v="0"/>
    <x v="0"/>
    <n v="0"/>
    <n v="0"/>
    <n v="0"/>
    <n v="0"/>
    <n v="0"/>
    <n v="53"/>
    <s v="50-65"/>
    <n v="2351"/>
    <n v="0"/>
    <n v="0"/>
    <n v="0"/>
    <n v="1"/>
    <n v="0"/>
    <n v="0"/>
    <n v="1"/>
    <n v="0"/>
    <n v="0"/>
    <n v="1038"/>
    <d v="2016-05-08T00:00:00"/>
    <n v="5"/>
    <s v="May"/>
    <n v="1"/>
    <s v="1617,65777,High income,57,Low spender,0.000866564300591392,0,0,87,565,32,435,28,32,54,1,2,8,6,1,0,0,0,0,0,0,0,53,50-65,2351,0,0,0,1,0,0,1,0,0,1038"/>
    <m/>
    <m/>
    <m/>
    <m/>
  </r>
  <r>
    <n v="365"/>
    <n v="69508"/>
    <s v="High income"/>
    <n v="60"/>
    <s v="Low spender"/>
    <n v="8.6320999021695345E-4"/>
    <n v="1"/>
    <n v="0"/>
    <n v="48"/>
    <n v="824"/>
    <n v="32"/>
    <n v="162"/>
    <n v="42"/>
    <n v="32"/>
    <n v="43"/>
    <n v="2"/>
    <n v="11"/>
    <n v="4"/>
    <n v="11"/>
    <n v="6"/>
    <n v="0"/>
    <x v="0"/>
    <n v="0"/>
    <n v="0"/>
    <n v="0"/>
    <n v="0"/>
    <n v="0"/>
    <n v="40"/>
    <s v="36-50"/>
    <n v="2751"/>
    <n v="0"/>
    <n v="0"/>
    <n v="0"/>
    <n v="1"/>
    <n v="0"/>
    <n v="0"/>
    <n v="1"/>
    <n v="0"/>
    <n v="0"/>
    <n v="1049"/>
    <d v="2015-04-04T00:00:00"/>
    <n v="4"/>
    <s v="April"/>
    <n v="1"/>
    <s v="365,69508,High income,60,Low spender,0.000863209990216953,1,0,48,824,32,162,42,32,43,2,11,4,11,6,0,0,0,0,0,0,0,40,36-50,2751,0,0,0,1,0,0,1,0,0,1049"/>
    <m/>
    <m/>
    <m/>
    <m/>
  </r>
  <r>
    <n v="1022"/>
    <n v="61223"/>
    <s v="High income"/>
    <n v="76"/>
    <s v="Low spender"/>
    <n v="1.2413635398461362E-3"/>
    <n v="0"/>
    <n v="1"/>
    <n v="46"/>
    <n v="709"/>
    <n v="43"/>
    <n v="182"/>
    <n v="42"/>
    <n v="118"/>
    <n v="247"/>
    <n v="2"/>
    <n v="9"/>
    <n v="3"/>
    <n v="4"/>
    <n v="5"/>
    <n v="0"/>
    <x v="0"/>
    <n v="0"/>
    <n v="0"/>
    <n v="0"/>
    <n v="0"/>
    <n v="0"/>
    <n v="53"/>
    <s v="50-65"/>
    <n v="2540"/>
    <n v="0"/>
    <n v="1"/>
    <n v="0"/>
    <n v="0"/>
    <n v="0"/>
    <n v="0"/>
    <n v="1"/>
    <n v="0"/>
    <n v="0"/>
    <n v="847"/>
    <d v="2015-11-01T00:00:00"/>
    <n v="11"/>
    <s v="November"/>
    <n v="1"/>
    <s v="1022,61223,High income,76,Low spender,0.00124136353984614,0,1,46,709,43,182,42,118,247,2,9,3,4,5,0,0,0,0,0,0,0,53,50-65,2540,0,1,0,0,0,0,1,0,0,847"/>
    <m/>
    <m/>
    <m/>
    <m/>
  </r>
  <r>
    <n v="1597"/>
    <n v="78093"/>
    <s v="High income"/>
    <n v="27"/>
    <s v="Low spender"/>
    <n v="3.4574161576581767E-4"/>
    <n v="0"/>
    <n v="0"/>
    <n v="53"/>
    <n v="368"/>
    <n v="32"/>
    <n v="639"/>
    <n v="13"/>
    <n v="43"/>
    <n v="10"/>
    <n v="1"/>
    <n v="4"/>
    <n v="7"/>
    <n v="5"/>
    <n v="1"/>
    <n v="0"/>
    <x v="0"/>
    <n v="0"/>
    <n v="0"/>
    <n v="0"/>
    <n v="0"/>
    <n v="0"/>
    <n v="73"/>
    <s v="66+"/>
    <n v="2359"/>
    <n v="0"/>
    <n v="0"/>
    <n v="0"/>
    <n v="1"/>
    <n v="0"/>
    <n v="0"/>
    <n v="0"/>
    <n v="1"/>
    <n v="0"/>
    <n v="1085"/>
    <d v="2016-04-30T00:00:00"/>
    <n v="4"/>
    <s v="April"/>
    <n v="1"/>
    <s v="1597,78093,High income,27,Low spender,0.000345741615765818,0,0,53,368,32,639,13,43,10,1,4,7,5,1,0,0,0,0,0,0,0,73,66+,2359,0,0,0,1,0,0,0,1,0,1085"/>
    <m/>
    <m/>
    <m/>
    <m/>
  </r>
  <r>
    <n v="1552"/>
    <n v="77437"/>
    <s v="High income"/>
    <n v="12"/>
    <s v="Low spender"/>
    <n v="1.5496468096646307E-4"/>
    <n v="0"/>
    <n v="0"/>
    <n v="70"/>
    <n v="560"/>
    <n v="21"/>
    <n v="442"/>
    <n v="29"/>
    <n v="44"/>
    <n v="29"/>
    <n v="1"/>
    <n v="4"/>
    <n v="5"/>
    <n v="13"/>
    <n v="1"/>
    <n v="0"/>
    <x v="0"/>
    <n v="0"/>
    <n v="0"/>
    <n v="1"/>
    <n v="0"/>
    <n v="0"/>
    <n v="57"/>
    <s v="50-65"/>
    <n v="2374"/>
    <n v="0"/>
    <n v="1"/>
    <n v="0"/>
    <n v="0"/>
    <n v="0"/>
    <n v="0"/>
    <n v="1"/>
    <n v="0"/>
    <n v="0"/>
    <n v="1067"/>
    <d v="2016-04-15T00:00:00"/>
    <n v="4"/>
    <s v="April"/>
    <n v="1"/>
    <s v="1552,77437,High income,12,Low spender,0.000154964680966463,0,0,70,560,21,442,29,44,29,1,4,5,13,1,0,0,0,0,1,0,0,57,50-65,2374,0,1,0,0,0,0,1,0,0,1067"/>
    <m/>
    <m/>
    <m/>
    <m/>
  </r>
  <r>
    <n v="1414"/>
    <n v="63693"/>
    <s v="High income"/>
    <n v="19"/>
    <s v="Low spender"/>
    <n v="2.9830593628813216E-4"/>
    <n v="0"/>
    <n v="1"/>
    <n v="63"/>
    <n v="587"/>
    <n v="43"/>
    <n v="337"/>
    <n v="42"/>
    <n v="87"/>
    <n v="54"/>
    <n v="3"/>
    <n v="11"/>
    <n v="6"/>
    <n v="9"/>
    <n v="6"/>
    <n v="0"/>
    <x v="0"/>
    <n v="0"/>
    <n v="0"/>
    <n v="0"/>
    <n v="0"/>
    <n v="0"/>
    <n v="42"/>
    <s v="36-50"/>
    <n v="2417"/>
    <n v="1"/>
    <n v="0"/>
    <n v="0"/>
    <n v="0"/>
    <n v="0"/>
    <n v="0"/>
    <n v="1"/>
    <n v="0"/>
    <n v="0"/>
    <n v="1042"/>
    <d v="2016-03-03T00:00:00"/>
    <n v="3"/>
    <s v="March"/>
    <n v="1"/>
    <s v="1414,63693,High income,19,Low spender,0.000298305936288132,0,1,63,587,43,337,42,87,54,3,11,6,9,6,0,0,0,0,0,0,0,42,36-50,2417,1,0,0,0,0,0,1,0,0,1042"/>
    <m/>
    <m/>
    <m/>
    <m/>
  </r>
  <r>
    <n v="1319"/>
    <n v="72906"/>
    <s v="High income"/>
    <n v="16"/>
    <s v="Low spender"/>
    <n v="2.1946067539022852E-4"/>
    <n v="0"/>
    <n v="0"/>
    <n v="79"/>
    <n v="400"/>
    <n v="32"/>
    <n v="519"/>
    <n v="71"/>
    <n v="75"/>
    <n v="54"/>
    <n v="1"/>
    <n v="3"/>
    <n v="4"/>
    <n v="9"/>
    <n v="1"/>
    <n v="0"/>
    <x v="0"/>
    <n v="0"/>
    <n v="0"/>
    <n v="0"/>
    <n v="0"/>
    <n v="0"/>
    <n v="65"/>
    <s v="50-65"/>
    <n v="2444"/>
    <n v="0"/>
    <n v="0"/>
    <n v="1"/>
    <n v="0"/>
    <n v="0"/>
    <n v="0"/>
    <n v="1"/>
    <n v="0"/>
    <n v="0"/>
    <n v="1043"/>
    <d v="2016-02-05T00:00:00"/>
    <n v="2"/>
    <s v="February"/>
    <n v="1"/>
    <s v="1319,72906,High income,16,Low spender,0.000219460675390229,0,0,79,400,32,519,71,75,54,1,3,4,9,1,0,0,0,0,0,0,0,65,50-65,2444,0,0,1,0,0,0,1,0,0,1043"/>
    <m/>
    <m/>
    <m/>
    <m/>
  </r>
  <r>
    <n v="2032"/>
    <n v="76842"/>
    <s v="High income"/>
    <n v="51"/>
    <s v="Low spender"/>
    <n v="6.6369953931443742E-4"/>
    <n v="0"/>
    <n v="0"/>
    <n v="37"/>
    <n v="605"/>
    <n v="10"/>
    <n v="345"/>
    <n v="84"/>
    <n v="54"/>
    <n v="32"/>
    <n v="1"/>
    <n v="1"/>
    <n v="8"/>
    <n v="7"/>
    <n v="0"/>
    <n v="0"/>
    <x v="0"/>
    <n v="0"/>
    <n v="0"/>
    <n v="0"/>
    <n v="0"/>
    <n v="0"/>
    <n v="70"/>
    <s v="66+"/>
    <n v="2216"/>
    <n v="0"/>
    <n v="0"/>
    <n v="0"/>
    <n v="0"/>
    <n v="1"/>
    <n v="0"/>
    <n v="0"/>
    <n v="0"/>
    <n v="1"/>
    <n v="1066"/>
    <d v="2016-09-20T00:00:00"/>
    <n v="9"/>
    <s v="September"/>
    <n v="1"/>
    <s v="2032,76842,High income,51,Low spender,0.000663699539314437,0,0,37,605,10,345,84,54,32,1,1,8,7,0,0,0,0,0,0,0,0,70,66+,2216,0,0,0,0,1,0,0,0,1,1066"/>
    <m/>
    <m/>
    <m/>
    <m/>
  </r>
  <r>
    <n v="558"/>
    <n v="86718"/>
    <s v="High income"/>
    <n v="48"/>
    <s v="Low spender"/>
    <n v="5.5351830069881689E-4"/>
    <n v="0"/>
    <n v="0"/>
    <n v="20"/>
    <n v="344"/>
    <n v="189"/>
    <n v="482"/>
    <n v="50"/>
    <n v="33"/>
    <n v="172"/>
    <n v="1"/>
    <n v="5"/>
    <n v="6"/>
    <n v="5"/>
    <n v="2"/>
    <n v="0"/>
    <x v="0"/>
    <n v="0"/>
    <n v="0"/>
    <n v="0"/>
    <n v="0"/>
    <n v="0"/>
    <n v="66"/>
    <s v="66+"/>
    <n v="2687"/>
    <n v="0"/>
    <n v="1"/>
    <n v="0"/>
    <n v="0"/>
    <n v="0"/>
    <n v="0"/>
    <n v="1"/>
    <n v="0"/>
    <n v="0"/>
    <n v="926"/>
    <d v="2015-06-07T00:00:00"/>
    <n v="6"/>
    <s v="June"/>
    <n v="1"/>
    <s v="558,86718,High income,48,Low spender,0.000553518300698817,0,0,20,344,189,482,50,33,172,1,5,6,5,2,0,0,0,0,0,0,0,66,66+,2687,0,1,0,0,0,0,1,0,0,926"/>
    <m/>
    <m/>
    <m/>
    <m/>
  </r>
  <r>
    <n v="1530"/>
    <n v="71604"/>
    <s v="High income"/>
    <n v="595"/>
    <s v="High spender"/>
    <n v="8.309591642924977E-3"/>
    <n v="0"/>
    <n v="0"/>
    <n v="3"/>
    <n v="345"/>
    <n v="53"/>
    <n v="528"/>
    <n v="98"/>
    <n v="75"/>
    <n v="97"/>
    <n v="1"/>
    <n v="8"/>
    <n v="3"/>
    <n v="5"/>
    <n v="4"/>
    <n v="0"/>
    <x v="0"/>
    <n v="1"/>
    <n v="0"/>
    <n v="0"/>
    <n v="0"/>
    <n v="1"/>
    <n v="75"/>
    <s v="66+"/>
    <n v="2383"/>
    <n v="0"/>
    <n v="0"/>
    <n v="0"/>
    <n v="1"/>
    <n v="0"/>
    <n v="0"/>
    <n v="0"/>
    <n v="0"/>
    <n v="1"/>
    <n v="1002"/>
    <d v="2016-04-06T00:00:00"/>
    <n v="4"/>
    <s v="April"/>
    <n v="1"/>
    <s v="1530,71604,High income,595,High spender,0.00830959164292498,0,0,3,345,53,528,98,75,97,1,8,3,5,4,0,0,1,0,0,0,1,75,66+,2383,0,0,0,1,0,0,0,0,1,1002"/>
    <m/>
    <m/>
    <m/>
    <m/>
  </r>
  <r>
    <n v="1953"/>
    <n v="79632"/>
    <s v="High income"/>
    <n v="1041"/>
    <s v="High spender"/>
    <n v="1.3072634116937914E-2"/>
    <n v="0"/>
    <n v="0"/>
    <n v="42"/>
    <n v="471"/>
    <n v="0"/>
    <n v="510"/>
    <n v="99"/>
    <n v="21"/>
    <n v="12"/>
    <n v="1"/>
    <n v="6"/>
    <n v="4"/>
    <n v="9"/>
    <n v="2"/>
    <n v="0"/>
    <x v="0"/>
    <n v="0"/>
    <n v="0"/>
    <n v="0"/>
    <n v="0"/>
    <n v="0"/>
    <n v="46"/>
    <s v="36-50"/>
    <n v="2241"/>
    <n v="0"/>
    <n v="0"/>
    <n v="0"/>
    <n v="1"/>
    <n v="0"/>
    <n v="0"/>
    <n v="0"/>
    <n v="0"/>
    <n v="1"/>
    <n v="1089"/>
    <d v="2016-08-26T00:00:00"/>
    <n v="8"/>
    <s v="August"/>
    <n v="1"/>
    <s v="1953,79632,High income,1041,High spender,0.0130726341169379,0,0,42,471,0,510,99,21,12,1,6,4,9,2,0,0,0,0,0,0,0,46,36-50,2241,0,0,0,1,0,0,0,0,1,1089"/>
    <m/>
    <m/>
    <m/>
    <m/>
  </r>
  <r>
    <n v="656"/>
    <n v="71322"/>
    <s v="High income"/>
    <n v="92"/>
    <s v="Low spender"/>
    <n v="1.2899245674546423E-3"/>
    <n v="0"/>
    <n v="1"/>
    <n v="57"/>
    <n v="753"/>
    <n v="43"/>
    <n v="226"/>
    <n v="69"/>
    <n v="10"/>
    <n v="204"/>
    <n v="2"/>
    <n v="8"/>
    <n v="5"/>
    <n v="13"/>
    <n v="4"/>
    <n v="0"/>
    <x v="0"/>
    <n v="0"/>
    <n v="0"/>
    <n v="0"/>
    <n v="0"/>
    <n v="0"/>
    <n v="55"/>
    <s v="50-65"/>
    <n v="2657"/>
    <n v="0"/>
    <n v="1"/>
    <n v="0"/>
    <n v="0"/>
    <n v="0"/>
    <n v="0"/>
    <n v="0"/>
    <n v="0"/>
    <n v="1"/>
    <n v="897"/>
    <d v="2015-07-07T00:00:00"/>
    <n v="7"/>
    <s v="July"/>
    <n v="1"/>
    <s v="656,71322,High income,92,Low spender,0.00128992456745464,0,1,57,753,43,226,69,10,204,2,8,5,13,4,0,0,0,0,0,0,0,55,50-65,2657,0,1,0,0,0,0,0,0,1,897"/>
    <m/>
    <m/>
    <m/>
    <m/>
  </r>
  <r>
    <n v="331"/>
    <n v="53653"/>
    <s v="High income"/>
    <n v="57"/>
    <s v="Low spender"/>
    <n v="1.0623823458147726E-3"/>
    <n v="0"/>
    <n v="0"/>
    <n v="29"/>
    <n v="815"/>
    <n v="10"/>
    <n v="239"/>
    <n v="28"/>
    <n v="10"/>
    <n v="108"/>
    <n v="2"/>
    <n v="10"/>
    <n v="4"/>
    <n v="12"/>
    <n v="6"/>
    <n v="0"/>
    <x v="0"/>
    <n v="0"/>
    <n v="0"/>
    <n v="0"/>
    <n v="0"/>
    <n v="0"/>
    <n v="67"/>
    <s v="66+"/>
    <n v="2758"/>
    <n v="0"/>
    <n v="0"/>
    <n v="0"/>
    <n v="0"/>
    <n v="1"/>
    <n v="0"/>
    <n v="1"/>
    <n v="0"/>
    <n v="0"/>
    <n v="994"/>
    <d v="2015-03-28T00:00:00"/>
    <n v="3"/>
    <s v="March"/>
    <n v="1"/>
    <s v="331,53653,High income,57,Low spender,0.00106238234581477,0,0,29,815,10,239,28,10,108,2,10,4,12,6,0,0,0,0,0,0,0,67,66+,2758,0,0,0,0,1,0,1,0,0,994"/>
    <m/>
    <m/>
    <m/>
    <m/>
  </r>
  <r>
    <n v="2149"/>
    <n v="77343"/>
    <s v="High income"/>
    <n v="63"/>
    <s v="Low spender"/>
    <n v="8.1455335324463751E-4"/>
    <n v="0"/>
    <n v="0"/>
    <n v="28"/>
    <n v="227"/>
    <n v="151"/>
    <n v="573"/>
    <n v="98"/>
    <n v="54"/>
    <n v="31"/>
    <n v="1"/>
    <n v="3"/>
    <n v="4"/>
    <n v="9"/>
    <n v="1"/>
    <n v="0"/>
    <x v="0"/>
    <n v="0"/>
    <n v="0"/>
    <n v="0"/>
    <n v="0"/>
    <n v="0"/>
    <n v="55"/>
    <s v="50-65"/>
    <n v="2179"/>
    <n v="0"/>
    <n v="1"/>
    <n v="0"/>
    <n v="0"/>
    <n v="0"/>
    <n v="0"/>
    <n v="1"/>
    <n v="0"/>
    <n v="0"/>
    <n v="1072"/>
    <d v="2016-10-27T00:00:00"/>
    <n v="10"/>
    <s v="October"/>
    <n v="1"/>
    <s v="2149,77343,High income,63,Low spender,0.000814553353244638,0,0,28,227,151,573,98,54,31,1,3,4,9,1,0,0,0,0,0,0,0,55,50-65,2179,0,1,0,0,0,0,1,0,0,1072"/>
    <m/>
    <m/>
    <m/>
    <m/>
  </r>
  <r>
    <n v="1493"/>
    <n v="73691"/>
    <s v="High income"/>
    <n v="1211"/>
    <s v="High spender"/>
    <n v="1.6433485771668182E-2"/>
    <n v="0"/>
    <n v="1"/>
    <n v="58"/>
    <n v="707"/>
    <n v="21"/>
    <n v="250"/>
    <n v="85"/>
    <n v="43"/>
    <n v="73"/>
    <n v="2"/>
    <n v="6"/>
    <n v="2"/>
    <n v="8"/>
    <n v="2"/>
    <n v="0"/>
    <x v="0"/>
    <n v="1"/>
    <n v="0"/>
    <n v="0"/>
    <n v="0"/>
    <n v="0"/>
    <n v="49"/>
    <s v="36-50"/>
    <n v="2394"/>
    <n v="0"/>
    <n v="1"/>
    <n v="0"/>
    <n v="0"/>
    <n v="0"/>
    <n v="0"/>
    <n v="1"/>
    <n v="0"/>
    <n v="0"/>
    <n v="1033"/>
    <d v="2016-03-26T00:00:00"/>
    <n v="3"/>
    <s v="March"/>
    <n v="1"/>
    <s v="1493,73691,High income,1211,High spender,0.0164334857716682,0,1,58,707,21,250,85,43,73,2,6,2,8,2,0,0,1,0,0,0,0,49,36-50,2394,0,1,0,0,0,0,1,0,0,1033"/>
    <m/>
    <m/>
    <m/>
    <m/>
  </r>
  <r>
    <n v="62"/>
    <n v="49118"/>
    <s v="Low income"/>
    <n v="56"/>
    <s v="Low spender"/>
    <n v="1.1401115680605889E-3"/>
    <n v="0"/>
    <n v="0"/>
    <n v="90"/>
    <n v="620"/>
    <n v="54"/>
    <n v="239"/>
    <n v="99"/>
    <n v="98"/>
    <n v="119"/>
    <n v="2"/>
    <n v="9"/>
    <n v="7"/>
    <n v="10"/>
    <n v="7"/>
    <n v="0"/>
    <x v="1"/>
    <n v="0"/>
    <n v="1"/>
    <n v="0"/>
    <n v="0"/>
    <n v="1"/>
    <n v="49"/>
    <s v="36-50"/>
    <n v="2839"/>
    <n v="1"/>
    <n v="0"/>
    <n v="0"/>
    <n v="0"/>
    <n v="0"/>
    <n v="1"/>
    <n v="0"/>
    <n v="0"/>
    <n v="0"/>
    <n v="991"/>
    <d v="2015-01-06T00:00:00"/>
    <n v="1"/>
    <s v="January"/>
    <n v="1"/>
    <s v="62,49118,Low income,56,Low spender,0.00114011156806059,0,0,90,620,54,239,99,98,119,2,9,7,10,7,0,1,0,1,0,0,1,49,36-50,2839,1,0,0,0,0,1,0,0,0,991"/>
    <m/>
    <m/>
    <m/>
    <m/>
  </r>
  <r>
    <n v="1005"/>
    <n v="85431"/>
    <s v="High income"/>
    <n v="2068"/>
    <s v="High spender"/>
    <n v="2.4206669710058408E-2"/>
    <n v="0"/>
    <n v="0"/>
    <n v="54"/>
    <n v="376"/>
    <n v="53"/>
    <n v="462"/>
    <n v="168"/>
    <n v="53"/>
    <n v="53"/>
    <n v="1"/>
    <n v="2"/>
    <n v="7"/>
    <n v="7"/>
    <n v="0"/>
    <n v="0"/>
    <x v="0"/>
    <n v="0"/>
    <n v="0"/>
    <n v="0"/>
    <n v="0"/>
    <n v="0"/>
    <n v="68"/>
    <s v="66+"/>
    <n v="2545"/>
    <n v="0"/>
    <n v="0"/>
    <n v="0"/>
    <n v="1"/>
    <n v="0"/>
    <n v="0"/>
    <n v="0"/>
    <n v="0"/>
    <n v="1"/>
    <n v="1059"/>
    <d v="2015-10-27T00:00:00"/>
    <n v="10"/>
    <s v="October"/>
    <n v="1"/>
    <s v="1005,85431,High income,2068,High spender,0.0242066697100584,0,0,54,376,53,462,168,53,53,1,2,7,7,0,0,0,0,0,0,0,0,68,66+,2545,0,0,0,1,0,0,0,0,1,1059"/>
    <m/>
    <m/>
    <m/>
    <m/>
  </r>
  <r>
    <n v="1411"/>
    <n v="77037"/>
    <s v="High income"/>
    <n v="65"/>
    <s v="Low spender"/>
    <n v="8.4375040564923349E-4"/>
    <n v="0"/>
    <n v="1"/>
    <n v="3"/>
    <n v="463"/>
    <n v="96"/>
    <n v="333"/>
    <n v="168"/>
    <n v="53"/>
    <n v="10"/>
    <n v="1"/>
    <n v="7"/>
    <n v="7"/>
    <n v="12"/>
    <n v="3"/>
    <n v="0"/>
    <x v="0"/>
    <n v="0"/>
    <n v="0"/>
    <n v="0"/>
    <n v="0"/>
    <n v="0"/>
    <n v="60"/>
    <s v="50-65"/>
    <n v="2418"/>
    <n v="0"/>
    <n v="1"/>
    <n v="0"/>
    <n v="0"/>
    <n v="0"/>
    <n v="0"/>
    <n v="0"/>
    <n v="0"/>
    <n v="1"/>
    <n v="1103"/>
    <d v="2016-03-02T00:00:00"/>
    <n v="3"/>
    <s v="March"/>
    <n v="1"/>
    <s v="1411,77037,High income,65,Low spender,0.000843750405649233,0,1,3,463,96,333,168,53,10,1,7,7,12,3,0,0,0,0,0,0,0,60,50-65,2418,0,1,0,0,0,0,0,0,1,1103"/>
    <m/>
    <m/>
    <m/>
    <m/>
  </r>
  <r>
    <n v="554"/>
    <n v="71855"/>
    <s v="High income"/>
    <n v="55"/>
    <s v="Low spender"/>
    <n v="7.6543038062765287E-4"/>
    <n v="0"/>
    <n v="1"/>
    <n v="59"/>
    <n v="548"/>
    <n v="31"/>
    <n v="422"/>
    <n v="0"/>
    <n v="112"/>
    <n v="28"/>
    <n v="4"/>
    <n v="5"/>
    <n v="5"/>
    <n v="11"/>
    <n v="3"/>
    <n v="0"/>
    <x v="0"/>
    <n v="0"/>
    <n v="0"/>
    <n v="0"/>
    <n v="0"/>
    <n v="0"/>
    <n v="43"/>
    <s v="36-50"/>
    <n v="2688"/>
    <n v="0"/>
    <n v="1"/>
    <n v="0"/>
    <n v="0"/>
    <n v="0"/>
    <n v="0"/>
    <n v="1"/>
    <n v="0"/>
    <n v="0"/>
    <n v="1085"/>
    <d v="2015-06-06T00:00:00"/>
    <n v="6"/>
    <s v="June"/>
    <n v="1"/>
    <s v="554,71855,High income,55,Low spender,0.000765430380627653,0,1,59,548,31,422,0,112,28,4,5,5,11,3,0,0,0,0,0,0,0,43,36-50,2688,0,1,0,0,0,0,1,0,0,1085"/>
    <m/>
    <m/>
    <m/>
    <m/>
  </r>
  <r>
    <n v="1455"/>
    <n v="70038"/>
    <s v="High income"/>
    <n v="2429"/>
    <s v="High spender"/>
    <n v="3.4681173077472233E-2"/>
    <n v="0"/>
    <n v="0"/>
    <n v="54"/>
    <n v="587"/>
    <n v="54"/>
    <n v="348"/>
    <n v="71"/>
    <n v="54"/>
    <n v="130"/>
    <n v="1"/>
    <n v="4"/>
    <n v="4"/>
    <n v="8"/>
    <n v="2"/>
    <n v="0"/>
    <x v="0"/>
    <n v="0"/>
    <n v="0"/>
    <n v="0"/>
    <n v="0"/>
    <n v="0"/>
    <n v="38"/>
    <s v="36-50"/>
    <n v="2406"/>
    <n v="0"/>
    <n v="0"/>
    <n v="0"/>
    <n v="1"/>
    <n v="0"/>
    <n v="0"/>
    <n v="0"/>
    <n v="0"/>
    <n v="1"/>
    <n v="984"/>
    <d v="2016-03-14T00:00:00"/>
    <n v="3"/>
    <s v="March"/>
    <n v="1"/>
    <s v="1455,70038,High income,2429,High spender,0.0346811730774722,0,0,54,587,54,348,71,54,130,1,4,4,8,2,0,0,0,0,0,0,0,38,36-50,2406,0,0,0,1,0,0,0,0,1,984"/>
    <m/>
    <m/>
    <m/>
    <m/>
  </r>
  <r>
    <n v="1324"/>
    <n v="72679"/>
    <s v="High income"/>
    <n v="28"/>
    <s v="Low spender"/>
    <n v="3.8525571347982224E-4"/>
    <n v="0"/>
    <n v="1"/>
    <n v="65"/>
    <n v="619"/>
    <n v="54"/>
    <n v="260"/>
    <n v="127"/>
    <n v="54"/>
    <n v="54"/>
    <n v="1"/>
    <n v="4"/>
    <n v="7"/>
    <n v="5"/>
    <n v="1"/>
    <n v="0"/>
    <x v="0"/>
    <n v="0"/>
    <n v="0"/>
    <n v="0"/>
    <n v="0"/>
    <n v="0"/>
    <n v="51"/>
    <s v="50-65"/>
    <n v="2443"/>
    <n v="0"/>
    <n v="0"/>
    <n v="1"/>
    <n v="0"/>
    <n v="0"/>
    <n v="0"/>
    <n v="1"/>
    <n v="0"/>
    <n v="0"/>
    <n v="1060"/>
    <d v="2016-02-06T00:00:00"/>
    <n v="2"/>
    <s v="February"/>
    <n v="1"/>
    <s v="1324,72679,High income,28,Low spender,0.000385255713479822,0,1,65,619,54,260,127,54,54,1,4,7,5,1,0,0,0,0,0,0,0,51,50-65,2443,0,0,1,0,0,0,1,0,0,1060"/>
    <m/>
    <m/>
    <m/>
    <m/>
  </r>
  <r>
    <n v="1819"/>
    <n v="77226"/>
    <s v="High income"/>
    <n v="1352"/>
    <s v="High spender"/>
    <n v="1.7507057208712092E-2"/>
    <n v="0"/>
    <n v="1"/>
    <n v="29"/>
    <n v="631"/>
    <n v="43"/>
    <n v="239"/>
    <n v="128"/>
    <n v="76"/>
    <n v="21"/>
    <n v="2"/>
    <n v="6"/>
    <n v="8"/>
    <n v="12"/>
    <n v="3"/>
    <n v="0"/>
    <x v="0"/>
    <n v="0"/>
    <n v="0"/>
    <n v="0"/>
    <n v="0"/>
    <n v="0"/>
    <n v="57"/>
    <s v="50-65"/>
    <n v="2280"/>
    <n v="0"/>
    <n v="0"/>
    <n v="0"/>
    <n v="1"/>
    <n v="0"/>
    <n v="0"/>
    <n v="1"/>
    <n v="0"/>
    <n v="0"/>
    <n v="1096"/>
    <d v="2016-07-18T00:00:00"/>
    <n v="7"/>
    <s v="July"/>
    <n v="1"/>
    <s v="1819,77226,High income,1352,High spender,0.0175070572087121,0,1,29,631,43,239,128,76,21,2,6,8,12,3,0,0,0,0,0,0,0,57,50-65,2280,0,0,0,1,0,0,1,0,0,1096"/>
    <m/>
    <m/>
    <m/>
    <m/>
  </r>
  <r>
    <n v="910"/>
    <n v="71853"/>
    <s v="High income"/>
    <n v="41"/>
    <s v="Low spender"/>
    <n v="5.7060943871515451E-4"/>
    <n v="0"/>
    <n v="0"/>
    <n v="29"/>
    <n v="358"/>
    <n v="108"/>
    <n v="413"/>
    <n v="141"/>
    <n v="97"/>
    <n v="32"/>
    <n v="1"/>
    <n v="2"/>
    <n v="8"/>
    <n v="6"/>
    <n v="1"/>
    <n v="0"/>
    <x v="0"/>
    <n v="0"/>
    <n v="0"/>
    <n v="0"/>
    <n v="0"/>
    <n v="0"/>
    <n v="38"/>
    <s v="36-50"/>
    <n v="2576"/>
    <n v="0"/>
    <n v="0"/>
    <n v="0"/>
    <n v="1"/>
    <n v="0"/>
    <n v="0"/>
    <n v="1"/>
    <n v="0"/>
    <n v="0"/>
    <n v="1085"/>
    <d v="2015-09-26T00:00:00"/>
    <n v="9"/>
    <s v="September"/>
    <n v="1"/>
    <s v="910,71853,High income,41,Low spender,0.000570609438715155,0,0,29,358,108,413,141,97,32,1,2,8,6,1,0,0,0,0,0,0,0,38,36-50,2576,0,0,0,1,0,0,1,0,0,1085"/>
    <m/>
    <m/>
    <m/>
    <m/>
  </r>
  <r>
    <n v="1440"/>
    <n v="70515"/>
    <s v="High income"/>
    <n v="258"/>
    <s v="Low spender"/>
    <n v="3.6587960008508829E-3"/>
    <n v="0"/>
    <n v="0"/>
    <n v="12"/>
    <n v="420"/>
    <n v="0"/>
    <n v="452"/>
    <n v="182"/>
    <n v="64"/>
    <n v="140"/>
    <n v="1"/>
    <n v="6"/>
    <n v="6"/>
    <n v="4"/>
    <n v="2"/>
    <n v="0"/>
    <x v="0"/>
    <n v="0"/>
    <n v="0"/>
    <n v="0"/>
    <n v="0"/>
    <n v="1"/>
    <n v="27"/>
    <s v="24-35"/>
    <n v="2410"/>
    <n v="0"/>
    <n v="0"/>
    <n v="1"/>
    <n v="0"/>
    <n v="0"/>
    <n v="0"/>
    <n v="1"/>
    <n v="0"/>
    <n v="0"/>
    <n v="978"/>
    <d v="2016-03-10T00:00:00"/>
    <n v="3"/>
    <s v="March"/>
    <n v="1"/>
    <s v="1440,70515,High income,258,Low spender,0.00365879600085088,0,0,12,420,0,452,182,64,140,1,6,6,4,2,0,0,0,0,0,0,1,27,24-35,2410,0,0,1,0,0,0,1,0,0,978"/>
    <m/>
    <m/>
    <m/>
    <m/>
  </r>
  <r>
    <n v="96"/>
    <n v="75702"/>
    <s v="High income"/>
    <n v="52"/>
    <s v="Low spender"/>
    <n v="6.8690391271036431E-4"/>
    <n v="1"/>
    <n v="1"/>
    <n v="77"/>
    <n v="650"/>
    <n v="28"/>
    <n v="353"/>
    <n v="45"/>
    <n v="42"/>
    <n v="30"/>
    <n v="5"/>
    <n v="4"/>
    <n v="6"/>
    <n v="11"/>
    <n v="8"/>
    <n v="0"/>
    <x v="0"/>
    <n v="0"/>
    <n v="0"/>
    <n v="0"/>
    <n v="0"/>
    <n v="0"/>
    <n v="53"/>
    <s v="50-65"/>
    <n v="2828"/>
    <n v="0"/>
    <n v="0"/>
    <n v="0"/>
    <n v="1"/>
    <n v="0"/>
    <n v="0"/>
    <n v="1"/>
    <n v="0"/>
    <n v="0"/>
    <n v="1088"/>
    <d v="2015-01-17T00:00:00"/>
    <n v="1"/>
    <s v="January"/>
    <n v="1"/>
    <s v="96,75702,High income,52,Low spender,0.000686903912710364,1,1,77,650,28,353,45,42,30,5,4,6,11,8,0,0,0,0,0,0,0,53,50-65,2828,0,0,0,1,0,0,1,0,0,1088"/>
    <m/>
    <m/>
    <m/>
    <m/>
  </r>
  <r>
    <n v="39"/>
    <n v="61014"/>
    <s v="High income"/>
    <n v="52"/>
    <s v="Low spender"/>
    <n v="8.5226341495394503E-4"/>
    <n v="0"/>
    <n v="1"/>
    <n v="17"/>
    <n v="269"/>
    <n v="129"/>
    <n v="495"/>
    <n v="182"/>
    <n v="43"/>
    <n v="29"/>
    <n v="4"/>
    <n v="9"/>
    <n v="3"/>
    <n v="4"/>
    <n v="7"/>
    <n v="0"/>
    <x v="0"/>
    <n v="0"/>
    <n v="0"/>
    <n v="0"/>
    <n v="0"/>
    <n v="0"/>
    <n v="40"/>
    <s v="36-50"/>
    <n v="2846"/>
    <n v="0"/>
    <n v="1"/>
    <n v="0"/>
    <n v="0"/>
    <n v="0"/>
    <n v="0"/>
    <n v="1"/>
    <n v="0"/>
    <n v="0"/>
    <n v="1089"/>
    <d v="2014-12-30T00:00:00"/>
    <n v="12"/>
    <s v="December"/>
    <n v="1"/>
    <s v="39,61014,High income,52,Low spender,0.000852263414953945,0,1,17,269,129,495,182,43,29,4,9,3,4,7,0,0,0,0,0,0,0,40,36-50,2846,0,1,0,0,0,0,1,0,0,1089"/>
    <m/>
    <m/>
    <m/>
    <m/>
  </r>
  <r>
    <n v="94"/>
    <n v="60839"/>
    <s v="High income"/>
    <n v="17"/>
    <s v="Low spender"/>
    <n v="2.7942602606880455E-4"/>
    <n v="1"/>
    <n v="1"/>
    <n v="72"/>
    <n v="600"/>
    <n v="21"/>
    <n v="128"/>
    <n v="223"/>
    <n v="150"/>
    <n v="128"/>
    <n v="13"/>
    <n v="2"/>
    <n v="2"/>
    <n v="12"/>
    <n v="8"/>
    <n v="0"/>
    <x v="0"/>
    <n v="0"/>
    <n v="0"/>
    <n v="0"/>
    <n v="0"/>
    <n v="0"/>
    <n v="41"/>
    <s v="36-50"/>
    <n v="2829"/>
    <n v="0"/>
    <n v="0"/>
    <n v="0"/>
    <n v="1"/>
    <n v="0"/>
    <n v="1"/>
    <n v="0"/>
    <n v="0"/>
    <n v="0"/>
    <n v="994"/>
    <d v="2015-01-16T00:00:00"/>
    <n v="1"/>
    <s v="January"/>
    <n v="1"/>
    <s v="94,60839,High income,17,Low spender,0.000279426026068805,1,1,72,600,21,128,223,150,128,13,2,2,12,8,0,0,0,0,0,0,0,41,36-50,2829,0,0,0,1,0,1,0,0,0,994"/>
    <m/>
    <m/>
    <m/>
    <m/>
  </r>
  <r>
    <n v="7"/>
    <n v="75484"/>
    <s v="High income"/>
    <n v="550"/>
    <s v="Low spender"/>
    <n v="7.2863123310900326E-3"/>
    <n v="0"/>
    <n v="1"/>
    <n v="50"/>
    <n v="378"/>
    <n v="97"/>
    <n v="259"/>
    <n v="197"/>
    <n v="194"/>
    <n v="34"/>
    <n v="2"/>
    <n v="7"/>
    <n v="3"/>
    <n v="6"/>
    <n v="4"/>
    <n v="0"/>
    <x v="0"/>
    <n v="0"/>
    <n v="0"/>
    <n v="0"/>
    <n v="0"/>
    <n v="0"/>
    <n v="44"/>
    <s v="36-50"/>
    <n v="2855"/>
    <n v="0"/>
    <n v="0"/>
    <n v="0"/>
    <n v="1"/>
    <n v="0"/>
    <n v="1"/>
    <n v="0"/>
    <n v="0"/>
    <n v="0"/>
    <n v="1091"/>
    <d v="2014-12-21T00:00:00"/>
    <n v="12"/>
    <s v="December"/>
    <n v="1"/>
    <s v="7,75484,High income,550,Low spender,0.00728631233109003,0,1,50,378,97,259,197,194,34,2,7,3,6,4,0,0,0,0,0,0,0,44,36-50,2855,0,0,0,1,0,1,0,0,0,1091"/>
    <m/>
    <m/>
    <m/>
    <m/>
  </r>
  <r>
    <n v="1937"/>
    <n v="75433"/>
    <s v="High income"/>
    <n v="39"/>
    <s v="Low spender"/>
    <n v="5.170150994922647E-4"/>
    <n v="1"/>
    <n v="0"/>
    <n v="28"/>
    <n v="800"/>
    <n v="0"/>
    <n v="297"/>
    <n v="0"/>
    <n v="34"/>
    <n v="57"/>
    <n v="2"/>
    <n v="2"/>
    <n v="5"/>
    <n v="10"/>
    <n v="6"/>
    <n v="1"/>
    <x v="0"/>
    <n v="0"/>
    <n v="1"/>
    <n v="0"/>
    <n v="0"/>
    <n v="0"/>
    <n v="31"/>
    <s v="24-35"/>
    <n v="2244"/>
    <n v="0"/>
    <n v="1"/>
    <n v="0"/>
    <n v="0"/>
    <n v="0"/>
    <n v="0"/>
    <n v="1"/>
    <n v="0"/>
    <n v="0"/>
    <n v="1074"/>
    <d v="2016-08-23T00:00:00"/>
    <n v="8"/>
    <s v="August"/>
    <n v="1"/>
    <s v="1937,75433,High income,39,Low spender,0.000517015099492265,1,0,28,800,0,297,0,34,57,2,2,5,10,6,1,0,0,1,0,0,0,31,24-35,2244,0,1,0,0,0,0,1,0,0,1074"/>
    <m/>
    <m/>
    <m/>
    <m/>
  </r>
  <r>
    <n v="660"/>
    <n v="71107"/>
    <s v="High income"/>
    <n v="39"/>
    <s v="Low spender"/>
    <n v="5.4846920837610922E-4"/>
    <n v="0"/>
    <n v="1"/>
    <n v="61"/>
    <n v="533"/>
    <n v="10"/>
    <n v="217"/>
    <n v="198"/>
    <n v="174"/>
    <n v="195"/>
    <n v="2"/>
    <n v="7"/>
    <n v="6"/>
    <n v="13"/>
    <n v="4"/>
    <n v="0"/>
    <x v="0"/>
    <n v="0"/>
    <n v="0"/>
    <n v="0"/>
    <n v="0"/>
    <n v="0"/>
    <n v="69"/>
    <s v="66+"/>
    <n v="2656"/>
    <n v="0"/>
    <n v="1"/>
    <n v="0"/>
    <n v="0"/>
    <n v="0"/>
    <n v="0"/>
    <n v="1"/>
    <n v="0"/>
    <n v="0"/>
    <n v="937"/>
    <d v="2015-07-08T00:00:00"/>
    <n v="7"/>
    <s v="July"/>
    <n v="1"/>
    <s v="660,71107,High income,39,Low spender,0.000548469208376109,0,1,61,533,10,217,198,174,195,2,7,6,13,4,0,0,0,0,0,0,0,69,66+,2656,0,1,0,0,0,0,1,0,0,937"/>
    <m/>
    <m/>
    <m/>
    <m/>
  </r>
  <r>
    <n v="804"/>
    <n v="66334"/>
    <s v="High income"/>
    <n v="1970"/>
    <s v="High spender"/>
    <n v="2.969819398800012E-2"/>
    <n v="0"/>
    <n v="1"/>
    <n v="82"/>
    <n v="909"/>
    <n v="11"/>
    <n v="218"/>
    <n v="0"/>
    <n v="0"/>
    <n v="23"/>
    <n v="2"/>
    <n v="9"/>
    <n v="3"/>
    <n v="5"/>
    <n v="5"/>
    <n v="0"/>
    <x v="0"/>
    <n v="0"/>
    <n v="0"/>
    <n v="0"/>
    <n v="0"/>
    <n v="1"/>
    <n v="64"/>
    <s v="50-65"/>
    <n v="2611"/>
    <n v="0"/>
    <n v="1"/>
    <n v="0"/>
    <n v="0"/>
    <n v="0"/>
    <n v="0"/>
    <n v="0"/>
    <n v="0"/>
    <n v="1"/>
    <n v="1115"/>
    <d v="2015-08-22T00:00:00"/>
    <n v="8"/>
    <s v="August"/>
    <n v="1"/>
    <s v="804,66334,High income,1970,High spender,0.0296981939880001,0,1,82,909,11,218,0,0,23,2,9,3,5,5,0,0,0,0,0,0,1,64,50-65,2611,0,1,0,0,0,0,0,0,1,1115"/>
    <m/>
    <m/>
    <m/>
    <m/>
  </r>
  <r>
    <n v="687"/>
    <n v="76773"/>
    <s v="High income"/>
    <n v="8"/>
    <s v="Low spender"/>
    <n v="1.0420330063954775E-4"/>
    <n v="0"/>
    <n v="0"/>
    <n v="79"/>
    <n v="516"/>
    <n v="56"/>
    <n v="449"/>
    <n v="86"/>
    <n v="33"/>
    <n v="16"/>
    <n v="1"/>
    <n v="2"/>
    <n v="2"/>
    <n v="11"/>
    <n v="1"/>
    <n v="0"/>
    <x v="0"/>
    <n v="0"/>
    <n v="0"/>
    <n v="0"/>
    <n v="0"/>
    <n v="0"/>
    <n v="66"/>
    <s v="66+"/>
    <n v="2648"/>
    <n v="1"/>
    <n v="0"/>
    <n v="0"/>
    <n v="0"/>
    <n v="0"/>
    <n v="0"/>
    <n v="1"/>
    <n v="0"/>
    <n v="0"/>
    <n v="1124"/>
    <d v="2015-07-16T00:00:00"/>
    <n v="7"/>
    <s v="July"/>
    <n v="1"/>
    <s v="687,76773,High income,8,Low spender,0.000104203300639548,0,0,79,516,56,449,86,33,16,1,2,2,11,1,0,0,0,0,0,0,0,66,66+,2648,1,0,0,0,0,0,1,0,0,1124"/>
    <m/>
    <m/>
    <m/>
    <m/>
  </r>
  <r>
    <n v="214"/>
    <n v="61618"/>
    <s v="High income"/>
    <n v="150"/>
    <s v="Low spender"/>
    <n v="2.4343535979746179E-3"/>
    <n v="0"/>
    <n v="0"/>
    <n v="27"/>
    <n v="605"/>
    <n v="91"/>
    <n v="399"/>
    <n v="0"/>
    <n v="45"/>
    <n v="205"/>
    <n v="2"/>
    <n v="3"/>
    <n v="6"/>
    <n v="8"/>
    <n v="3"/>
    <n v="0"/>
    <x v="0"/>
    <n v="0"/>
    <n v="0"/>
    <n v="0"/>
    <n v="0"/>
    <n v="0"/>
    <n v="29"/>
    <s v="24-35"/>
    <n v="2797"/>
    <n v="0"/>
    <n v="0"/>
    <n v="1"/>
    <n v="0"/>
    <n v="0"/>
    <n v="1"/>
    <n v="0"/>
    <n v="0"/>
    <n v="0"/>
    <n v="935"/>
    <d v="2015-02-17T00:00:00"/>
    <n v="2"/>
    <s v="February"/>
    <n v="1"/>
    <s v="214,61618,High income,150,Low spender,0.00243435359797462,0,0,27,605,91,399,0,45,205,2,3,6,8,3,0,0,0,0,0,0,0,29,24-35,2797,0,0,1,0,0,1,0,0,0,935"/>
    <m/>
    <m/>
    <m/>
    <m/>
  </r>
  <r>
    <n v="1685"/>
    <n v="65169"/>
    <s v="High income"/>
    <n v="119"/>
    <s v="Low spender"/>
    <n v="1.8260215746750755E-3"/>
    <n v="0"/>
    <n v="0"/>
    <n v="23"/>
    <n v="1074"/>
    <n v="0"/>
    <n v="69"/>
    <n v="0"/>
    <n v="0"/>
    <n v="46"/>
    <n v="1"/>
    <n v="10"/>
    <n v="4"/>
    <n v="13"/>
    <n v="6"/>
    <n v="1"/>
    <x v="1"/>
    <n v="1"/>
    <n v="0"/>
    <n v="1"/>
    <n v="0"/>
    <n v="1"/>
    <n v="38"/>
    <s v="36-50"/>
    <n v="2325"/>
    <n v="0"/>
    <n v="1"/>
    <n v="0"/>
    <n v="0"/>
    <n v="0"/>
    <n v="0"/>
    <n v="1"/>
    <n v="0"/>
    <n v="0"/>
    <n v="1097"/>
    <d v="2016-06-03T00:00:00"/>
    <n v="6"/>
    <s v="June"/>
    <n v="1"/>
    <s v="1685,65169,High income,119,Low spender,0.00182602157467508,0,0,23,1074,0,69,0,0,46,1,10,4,13,6,1,1,1,0,1,0,1,38,36-50,2325,0,1,0,0,0,0,1,0,0,1097"/>
    <m/>
    <m/>
    <m/>
    <m/>
  </r>
  <r>
    <n v="894"/>
    <n v="70951"/>
    <s v="High income"/>
    <n v="735"/>
    <s v="High spender"/>
    <n v="1.0359262025905203E-2"/>
    <n v="0"/>
    <n v="0"/>
    <n v="66"/>
    <n v="239"/>
    <n v="10"/>
    <n v="554"/>
    <n v="254"/>
    <n v="87"/>
    <n v="54"/>
    <n v="1"/>
    <n v="3"/>
    <n v="4"/>
    <n v="9"/>
    <n v="1"/>
    <n v="0"/>
    <x v="0"/>
    <n v="0"/>
    <n v="0"/>
    <n v="0"/>
    <n v="0"/>
    <n v="0"/>
    <n v="35"/>
    <s v="24-35"/>
    <n v="2580"/>
    <n v="0"/>
    <n v="1"/>
    <n v="0"/>
    <n v="0"/>
    <n v="0"/>
    <n v="0"/>
    <n v="1"/>
    <n v="0"/>
    <n v="0"/>
    <n v="1090"/>
    <d v="2015-09-22T00:00:00"/>
    <n v="9"/>
    <s v="September"/>
    <n v="1"/>
    <s v="894,70951,High income,735,High spender,0.0103592620259052,0,0,66,239,10,554,254,87,54,1,3,4,9,1,0,0,0,0,0,0,0,35,24-35,2580,0,1,0,0,0,0,1,0,0,1090"/>
    <m/>
    <m/>
    <m/>
    <m/>
  </r>
  <r>
    <n v="218"/>
    <n v="62845"/>
    <s v="High income"/>
    <n v="27"/>
    <s v="Low spender"/>
    <n v="4.2962845095075182E-4"/>
    <n v="1"/>
    <n v="1"/>
    <n v="3"/>
    <n v="1099"/>
    <n v="0"/>
    <n v="45"/>
    <n v="0"/>
    <n v="0"/>
    <n v="34"/>
    <n v="11"/>
    <n v="3"/>
    <n v="4"/>
    <n v="10"/>
    <n v="8"/>
    <n v="0"/>
    <x v="0"/>
    <n v="0"/>
    <n v="1"/>
    <n v="0"/>
    <n v="0"/>
    <n v="1"/>
    <n v="71"/>
    <s v="66+"/>
    <n v="2795"/>
    <n v="0"/>
    <n v="1"/>
    <n v="0"/>
    <n v="0"/>
    <n v="0"/>
    <n v="0"/>
    <n v="0"/>
    <n v="1"/>
    <n v="0"/>
    <n v="1110"/>
    <d v="2015-02-19T00:00:00"/>
    <n v="2"/>
    <s v="February"/>
    <n v="1"/>
    <s v="218,62845,High income,27,Low spender,0.000429628450950752,1,1,3,1099,0,45,0,0,34,11,3,4,10,8,0,0,0,1,0,0,1,71,66+,2795,0,1,0,0,0,0,0,1,0,1110"/>
    <m/>
    <m/>
    <m/>
    <m/>
  </r>
  <r>
    <n v="219"/>
    <n v="62845"/>
    <s v="High income"/>
    <n v="16"/>
    <s v="Low spender"/>
    <n v="2.5459463760044555E-4"/>
    <n v="1"/>
    <n v="1"/>
    <n v="3"/>
    <n v="1099"/>
    <n v="0"/>
    <n v="45"/>
    <n v="0"/>
    <n v="0"/>
    <n v="34"/>
    <n v="11"/>
    <n v="3"/>
    <n v="4"/>
    <n v="10"/>
    <n v="8"/>
    <n v="0"/>
    <x v="0"/>
    <n v="0"/>
    <n v="1"/>
    <n v="0"/>
    <n v="0"/>
    <n v="0"/>
    <n v="71"/>
    <s v="66+"/>
    <n v="2795"/>
    <n v="0"/>
    <n v="1"/>
    <n v="0"/>
    <n v="0"/>
    <n v="0"/>
    <n v="0"/>
    <n v="0"/>
    <n v="1"/>
    <n v="0"/>
    <n v="1110"/>
    <d v="2015-02-19T00:00:00"/>
    <n v="2"/>
    <s v="February"/>
    <n v="1"/>
    <s v="219,62845,High income,16,Low spender,0.000254594637600446,1,1,3,1099,0,45,0,0,34,11,3,4,10,8,0,0,0,1,0,0,0,71,66+,2795,0,1,0,0,0,0,0,1,0,1110"/>
    <m/>
    <m/>
    <m/>
    <m/>
  </r>
  <r>
    <n v="1491"/>
    <n v="82716"/>
    <s v="High income"/>
    <n v="52"/>
    <s v="Low spender"/>
    <n v="6.2865709173557716E-4"/>
    <n v="0"/>
    <n v="0"/>
    <n v="8"/>
    <n v="606"/>
    <n v="148"/>
    <n v="228"/>
    <n v="15"/>
    <n v="148"/>
    <n v="22"/>
    <n v="1"/>
    <n v="6"/>
    <n v="8"/>
    <n v="13"/>
    <n v="2"/>
    <n v="0"/>
    <x v="0"/>
    <n v="0"/>
    <n v="0"/>
    <n v="0"/>
    <n v="0"/>
    <n v="0"/>
    <n v="76"/>
    <s v="66+"/>
    <n v="2395"/>
    <n v="0"/>
    <n v="0"/>
    <n v="1"/>
    <n v="0"/>
    <n v="0"/>
    <n v="0"/>
    <n v="0"/>
    <n v="0"/>
    <n v="1"/>
    <n v="1123"/>
    <d v="2016-03-25T00:00:00"/>
    <n v="3"/>
    <s v="March"/>
    <n v="1"/>
    <s v="1491,82716,High income,52,Low spender,0.000628657091735577,0,0,8,606,148,228,15,148,22,1,6,8,13,2,0,0,0,0,0,0,0,76,66+,2395,0,0,1,0,0,0,0,0,1,1123"/>
    <m/>
    <m/>
    <m/>
    <m/>
  </r>
  <r>
    <n v="1838"/>
    <n v="77457"/>
    <s v="High income"/>
    <n v="1228"/>
    <s v="High spender"/>
    <n v="1.5853957679744891E-2"/>
    <n v="0"/>
    <n v="0"/>
    <n v="85"/>
    <n v="675"/>
    <n v="11"/>
    <n v="400"/>
    <n v="15"/>
    <n v="45"/>
    <n v="11"/>
    <n v="1"/>
    <n v="2"/>
    <n v="5"/>
    <n v="10"/>
    <n v="1"/>
    <n v="0"/>
    <x v="0"/>
    <n v="0"/>
    <n v="0"/>
    <n v="1"/>
    <n v="0"/>
    <n v="0"/>
    <n v="73"/>
    <s v="66+"/>
    <n v="2275"/>
    <n v="0"/>
    <n v="0"/>
    <n v="1"/>
    <n v="0"/>
    <n v="0"/>
    <n v="0"/>
    <n v="1"/>
    <n v="0"/>
    <n v="0"/>
    <n v="1135"/>
    <d v="2016-07-23T00:00:00"/>
    <n v="7"/>
    <s v="July"/>
    <n v="1"/>
    <s v="1838,77457,High income,1228,High spender,0.0158539576797449,0,0,85,675,11,400,15,45,11,1,2,5,10,1,0,0,0,0,1,0,0,73,66+,2275,0,0,1,0,0,0,1,0,0,1135"/>
    <m/>
    <m/>
    <m/>
    <m/>
  </r>
  <r>
    <n v="384"/>
    <n v="55212"/>
    <s v="High income"/>
    <n v="50"/>
    <s v="Low spender"/>
    <n v="9.0560023183365937E-4"/>
    <n v="0"/>
    <n v="1"/>
    <n v="65"/>
    <n v="1103"/>
    <n v="0"/>
    <n v="45"/>
    <n v="0"/>
    <n v="0"/>
    <n v="34"/>
    <n v="3"/>
    <n v="4"/>
    <n v="2"/>
    <n v="11"/>
    <n v="8"/>
    <n v="0"/>
    <x v="1"/>
    <n v="0"/>
    <n v="1"/>
    <n v="0"/>
    <n v="0"/>
    <n v="0"/>
    <n v="51"/>
    <s v="50-65"/>
    <n v="2742"/>
    <n v="0"/>
    <n v="1"/>
    <n v="0"/>
    <n v="0"/>
    <n v="0"/>
    <n v="0"/>
    <n v="0"/>
    <n v="0"/>
    <n v="1"/>
    <n v="1114"/>
    <d v="2015-04-13T00:00:00"/>
    <n v="4"/>
    <s v="April"/>
    <n v="1"/>
    <s v="384,55212,High income,50,Low spender,0.000905600231833659,0,1,65,1103,0,45,0,0,34,3,4,2,11,8,0,1,0,1,0,0,0,51,50-65,2742,0,1,0,0,0,0,0,0,1,1114"/>
    <m/>
    <m/>
    <m/>
    <m/>
  </r>
  <r>
    <n v="1870"/>
    <n v="71691"/>
    <s v="High income"/>
    <n v="181"/>
    <s v="Low spender"/>
    <n v="2.5247241634235819E-3"/>
    <n v="0"/>
    <n v="0"/>
    <n v="0"/>
    <n v="336"/>
    <n v="130"/>
    <n v="411"/>
    <n v="240"/>
    <n v="32"/>
    <n v="43"/>
    <n v="1"/>
    <n v="4"/>
    <n v="7"/>
    <n v="5"/>
    <n v="2"/>
    <n v="0"/>
    <x v="0"/>
    <n v="0"/>
    <n v="0"/>
    <n v="0"/>
    <n v="0"/>
    <n v="1"/>
    <n v="62"/>
    <s v="50-65"/>
    <n v="2263"/>
    <n v="0"/>
    <n v="0"/>
    <n v="1"/>
    <n v="0"/>
    <n v="0"/>
    <n v="0"/>
    <n v="0"/>
    <n v="0"/>
    <n v="1"/>
    <n v="1106"/>
    <d v="2016-08-04T00:00:00"/>
    <n v="8"/>
    <s v="August"/>
    <n v="1"/>
    <s v="1870,71691,High income,181,Low spender,0.00252472416342358,0,0,0,336,130,411,240,32,43,1,4,7,5,2,0,0,0,0,0,0,1,62,50-65,2263,0,0,1,0,0,0,0,0,1,1106"/>
    <m/>
    <m/>
    <m/>
    <m/>
  </r>
  <r>
    <n v="1738"/>
    <n v="63564"/>
    <s v="High income"/>
    <n v="43"/>
    <s v="Low spender"/>
    <n v="6.7648354414448432E-4"/>
    <n v="0"/>
    <n v="0"/>
    <n v="0"/>
    <n v="769"/>
    <n v="80"/>
    <n v="252"/>
    <n v="15"/>
    <n v="34"/>
    <n v="65"/>
    <n v="1"/>
    <n v="10"/>
    <n v="10"/>
    <n v="7"/>
    <n v="6"/>
    <n v="0"/>
    <x v="0"/>
    <n v="1"/>
    <n v="0"/>
    <n v="0"/>
    <n v="0"/>
    <n v="1"/>
    <n v="66"/>
    <s v="66+"/>
    <n v="2310"/>
    <n v="0"/>
    <n v="1"/>
    <n v="0"/>
    <n v="0"/>
    <n v="0"/>
    <n v="1"/>
    <n v="0"/>
    <n v="0"/>
    <n v="0"/>
    <n v="1085"/>
    <d v="2016-06-18T00:00:00"/>
    <n v="6"/>
    <s v="June"/>
    <n v="1"/>
    <s v="1738,63564,High income,43,Low spender,0.000676483544144484,0,0,0,769,80,252,15,34,65,1,10,10,7,6,0,0,1,0,0,0,1,66,66+,2310,0,1,0,0,0,1,0,0,0,1085"/>
    <m/>
    <m/>
    <m/>
    <m/>
  </r>
  <r>
    <n v="795"/>
    <n v="70091"/>
    <s v="High income"/>
    <n v="51"/>
    <s v="Low spender"/>
    <n v="7.2762551540140675E-4"/>
    <n v="1"/>
    <n v="0"/>
    <n v="11"/>
    <n v="964"/>
    <n v="34"/>
    <n v="137"/>
    <n v="15"/>
    <n v="0"/>
    <n v="11"/>
    <n v="2"/>
    <n v="5"/>
    <n v="2"/>
    <n v="10"/>
    <n v="8"/>
    <n v="0"/>
    <x v="0"/>
    <n v="0"/>
    <n v="1"/>
    <n v="0"/>
    <n v="0"/>
    <n v="0"/>
    <n v="51"/>
    <s v="50-65"/>
    <n v="2614"/>
    <n v="0"/>
    <n v="1"/>
    <n v="0"/>
    <n v="0"/>
    <n v="0"/>
    <n v="0"/>
    <n v="0"/>
    <n v="1"/>
    <n v="0"/>
    <n v="1139"/>
    <d v="2015-08-19T00:00:00"/>
    <n v="8"/>
    <s v="August"/>
    <n v="1"/>
    <s v="795,70091,High income,51,Low spender,0.000727625515401407,1,0,11,964,34,137,15,0,11,2,5,2,10,8,0,0,0,1,0,0,0,51,50-65,2614,0,1,0,0,0,0,0,1,0,1139"/>
    <m/>
    <m/>
    <m/>
    <m/>
  </r>
  <r>
    <n v="779"/>
    <n v="80950"/>
    <s v="High income"/>
    <n v="83"/>
    <s v="Low spender"/>
    <n v="1.02532427424336E-3"/>
    <n v="0"/>
    <n v="0"/>
    <n v="44"/>
    <n v="525"/>
    <n v="147"/>
    <n v="112"/>
    <n v="219"/>
    <n v="147"/>
    <n v="63"/>
    <n v="1"/>
    <n v="6"/>
    <n v="7"/>
    <n v="9"/>
    <n v="2"/>
    <n v="1"/>
    <x v="0"/>
    <n v="0"/>
    <n v="0"/>
    <n v="0"/>
    <n v="0"/>
    <n v="0"/>
    <n v="59"/>
    <s v="50-65"/>
    <n v="2617"/>
    <n v="0"/>
    <n v="1"/>
    <n v="0"/>
    <n v="0"/>
    <n v="0"/>
    <n v="0"/>
    <n v="0"/>
    <n v="1"/>
    <n v="0"/>
    <n v="1087"/>
    <d v="2015-08-16T00:00:00"/>
    <n v="8"/>
    <s v="August"/>
    <n v="1"/>
    <s v="779,80950,High income,83,Low spender,0.00102532427424336,0,0,44,525,147,112,219,147,63,1,6,7,9,2,1,0,0,0,0,0,0,59,50-65,2617,0,1,0,0,0,0,0,1,0,1087"/>
    <m/>
    <m/>
    <m/>
    <m/>
  </r>
  <r>
    <n v="1746"/>
    <n v="84219"/>
    <s v="High income"/>
    <n v="47"/>
    <s v="Low spender"/>
    <n v="5.5806884432254005E-4"/>
    <n v="0"/>
    <n v="0"/>
    <n v="27"/>
    <n v="434"/>
    <n v="137"/>
    <n v="400"/>
    <n v="45"/>
    <n v="137"/>
    <n v="45"/>
    <n v="1"/>
    <n v="3"/>
    <n v="4"/>
    <n v="10"/>
    <n v="1"/>
    <n v="0"/>
    <x v="0"/>
    <n v="0"/>
    <n v="0"/>
    <n v="0"/>
    <n v="0"/>
    <n v="0"/>
    <n v="32"/>
    <s v="24-35"/>
    <n v="2306"/>
    <n v="0"/>
    <n v="1"/>
    <n v="0"/>
    <n v="0"/>
    <n v="0"/>
    <n v="0"/>
    <n v="1"/>
    <n v="0"/>
    <n v="0"/>
    <n v="1108"/>
    <d v="2016-06-22T00:00:00"/>
    <n v="6"/>
    <s v="June"/>
    <n v="1"/>
    <s v="1746,84219,High income,47,Low spender,0.00055806884432254,0,0,27,434,137,400,45,137,45,1,3,4,10,1,0,0,0,0,0,0,0,32,24-35,2306,0,1,0,0,0,0,1,0,0,1108"/>
    <m/>
    <m/>
    <m/>
    <m/>
  </r>
  <r>
    <n v="139"/>
    <n v="63887"/>
    <s v="High income"/>
    <n v="39"/>
    <s v="Low spender"/>
    <n v="6.1045283077934478E-4"/>
    <n v="0"/>
    <n v="1"/>
    <n v="38"/>
    <n v="897"/>
    <n v="23"/>
    <n v="207"/>
    <n v="15"/>
    <n v="11"/>
    <n v="92"/>
    <n v="5"/>
    <n v="9"/>
    <n v="6"/>
    <n v="12"/>
    <n v="6"/>
    <n v="0"/>
    <x v="0"/>
    <n v="0"/>
    <n v="0"/>
    <n v="0"/>
    <n v="0"/>
    <n v="0"/>
    <n v="58"/>
    <s v="50-65"/>
    <n v="2818"/>
    <n v="1"/>
    <n v="0"/>
    <n v="0"/>
    <n v="0"/>
    <n v="0"/>
    <n v="0"/>
    <n v="1"/>
    <n v="0"/>
    <n v="0"/>
    <n v="1061"/>
    <d v="2015-01-27T00:00:00"/>
    <n v="1"/>
    <s v="January"/>
    <n v="1"/>
    <s v="139,63887,High income,39,Low spender,0.000610452830779345,0,1,38,897,23,207,15,11,92,5,9,6,12,6,0,0,0,0,0,0,0,58,50-65,2818,1,0,0,0,0,0,1,0,0,1061"/>
    <m/>
    <m/>
    <m/>
    <m/>
  </r>
  <r>
    <n v="1088"/>
    <n v="62187"/>
    <s v="High income"/>
    <n v="46"/>
    <s v="Low spender"/>
    <n v="7.397044398346921E-4"/>
    <n v="0"/>
    <n v="0"/>
    <n v="49"/>
    <n v="792"/>
    <n v="0"/>
    <n v="275"/>
    <n v="45"/>
    <n v="45"/>
    <n v="126"/>
    <n v="1"/>
    <n v="4"/>
    <n v="8"/>
    <n v="5"/>
    <n v="3"/>
    <n v="0"/>
    <x v="0"/>
    <n v="0"/>
    <n v="0"/>
    <n v="0"/>
    <n v="0"/>
    <n v="0"/>
    <n v="63"/>
    <s v="50-65"/>
    <n v="2518"/>
    <n v="0"/>
    <n v="1"/>
    <n v="0"/>
    <n v="0"/>
    <n v="0"/>
    <n v="0"/>
    <n v="1"/>
    <n v="0"/>
    <n v="0"/>
    <n v="1031"/>
    <d v="2015-11-23T00:00:00"/>
    <n v="11"/>
    <s v="November"/>
    <n v="1"/>
    <s v="1088,62187,High income,46,Low spender,0.000739704439834692,0,0,49,792,0,275,45,45,126,1,4,8,5,3,0,0,0,0,0,0,0,63,50-65,2518,0,1,0,0,0,0,1,0,0,1031"/>
    <m/>
    <m/>
    <m/>
    <m/>
  </r>
  <r>
    <n v="1940"/>
    <n v="86424"/>
    <s v="High income"/>
    <n v="702"/>
    <s v="High spender"/>
    <n v="8.1227436823104685E-3"/>
    <n v="0"/>
    <n v="0"/>
    <n v="12"/>
    <n v="387"/>
    <n v="68"/>
    <n v="569"/>
    <n v="89"/>
    <n v="45"/>
    <n v="68"/>
    <n v="1"/>
    <n v="6"/>
    <n v="9"/>
    <n v="12"/>
    <n v="1"/>
    <n v="0"/>
    <x v="0"/>
    <n v="0"/>
    <n v="0"/>
    <n v="0"/>
    <n v="0"/>
    <n v="0"/>
    <n v="64"/>
    <s v="50-65"/>
    <n v="2244"/>
    <n v="0"/>
    <n v="0"/>
    <n v="1"/>
    <n v="0"/>
    <n v="0"/>
    <n v="0"/>
    <n v="0"/>
    <n v="1"/>
    <n v="0"/>
    <n v="1090"/>
    <d v="2016-08-23T00:00:00"/>
    <n v="8"/>
    <s v="August"/>
    <n v="1"/>
    <s v="1940,86424,High income,702,High spender,0.00812274368231047,0,0,12,387,68,569,89,45,68,1,6,9,12,1,0,0,0,0,0,0,0,64,50-65,2244,0,0,1,0,0,0,0,1,0,1090"/>
    <m/>
    <m/>
    <m/>
    <m/>
  </r>
  <r>
    <n v="1724"/>
    <n v="74250"/>
    <s v="High income"/>
    <n v="69"/>
    <s v="Low spender"/>
    <n v="9.2929292929292925E-4"/>
    <n v="0"/>
    <n v="0"/>
    <n v="90"/>
    <n v="680"/>
    <n v="11"/>
    <n v="392"/>
    <n v="75"/>
    <n v="0"/>
    <n v="0"/>
    <n v="1"/>
    <n v="2"/>
    <n v="11"/>
    <n v="4"/>
    <n v="1"/>
    <n v="0"/>
    <x v="0"/>
    <n v="0"/>
    <n v="0"/>
    <n v="0"/>
    <n v="0"/>
    <n v="0"/>
    <n v="62"/>
    <s v="50-65"/>
    <n v="2313"/>
    <n v="0"/>
    <n v="0"/>
    <n v="0"/>
    <n v="1"/>
    <n v="0"/>
    <n v="0"/>
    <n v="0"/>
    <n v="0"/>
    <n v="1"/>
    <n v="1158"/>
    <d v="2016-06-15T00:00:00"/>
    <n v="6"/>
    <s v="June"/>
    <n v="1"/>
    <s v="1724,74250,High income,69,Low spender,0.000929292929292929,0,0,90,680,11,392,75,0,0,1,2,11,4,1,0,0,0,0,0,0,0,62,50-65,2313,0,0,0,1,0,0,0,0,1,1158"/>
    <m/>
    <m/>
    <m/>
    <m/>
  </r>
  <r>
    <n v="611"/>
    <n v="70792"/>
    <s v="High income"/>
    <n v="709"/>
    <s v="High spender"/>
    <n v="1.0015255961125551E-2"/>
    <n v="0"/>
    <n v="0"/>
    <n v="82"/>
    <n v="344"/>
    <n v="45"/>
    <n v="654"/>
    <n v="104"/>
    <n v="11"/>
    <n v="114"/>
    <n v="2"/>
    <n v="3"/>
    <n v="4"/>
    <n v="10"/>
    <n v="3"/>
    <n v="0"/>
    <x v="0"/>
    <n v="0"/>
    <n v="0"/>
    <n v="0"/>
    <n v="0"/>
    <n v="0"/>
    <n v="69"/>
    <s v="66+"/>
    <n v="2667"/>
    <n v="0"/>
    <n v="0"/>
    <n v="0"/>
    <n v="0"/>
    <n v="1"/>
    <n v="0"/>
    <n v="1"/>
    <n v="0"/>
    <n v="0"/>
    <n v="1044"/>
    <d v="2015-06-27T00:00:00"/>
    <n v="6"/>
    <s v="June"/>
    <n v="1"/>
    <s v="611,70792,High income,709,High spender,0.0100152559611256,0,0,82,344,45,654,104,11,114,2,3,4,10,3,0,0,0,0,0,0,0,69,66+,2667,0,0,0,0,1,0,1,0,0,1044"/>
    <m/>
    <m/>
    <m/>
    <m/>
  </r>
  <r>
    <n v="41"/>
    <n v="67445"/>
    <s v="High income"/>
    <n v="46"/>
    <s v="Low spender"/>
    <n v="6.8203721550893321E-4"/>
    <n v="0"/>
    <n v="1"/>
    <n v="63"/>
    <n v="757"/>
    <n v="80"/>
    <n v="217"/>
    <n v="29"/>
    <n v="80"/>
    <n v="11"/>
    <n v="5"/>
    <n v="9"/>
    <n v="6"/>
    <n v="12"/>
    <n v="6"/>
    <n v="0"/>
    <x v="0"/>
    <n v="0"/>
    <n v="0"/>
    <n v="0"/>
    <n v="0"/>
    <n v="0"/>
    <n v="46"/>
    <s v="36-50"/>
    <n v="2845"/>
    <n v="0"/>
    <n v="1"/>
    <n v="0"/>
    <n v="0"/>
    <n v="0"/>
    <n v="0"/>
    <n v="1"/>
    <n v="0"/>
    <n v="0"/>
    <n v="1152"/>
    <d v="2014-12-31T00:00:00"/>
    <n v="12"/>
    <s v="December"/>
    <n v="1"/>
    <s v="41,67445,High income,46,Low spender,0.000682037215508933,0,1,63,757,80,217,29,80,11,5,9,6,12,6,0,0,0,0,0,0,0,46,36-50,2845,0,1,0,0,0,0,1,0,0,1152"/>
    <m/>
    <m/>
    <m/>
    <m/>
  </r>
  <r>
    <n v="1753"/>
    <n v="77027"/>
    <s v="High income"/>
    <n v="47"/>
    <s v="Low spender"/>
    <n v="6.1017565269321145E-4"/>
    <n v="0"/>
    <n v="1"/>
    <n v="23"/>
    <n v="820"/>
    <n v="57"/>
    <n v="242"/>
    <n v="45"/>
    <n v="0"/>
    <n v="11"/>
    <n v="2"/>
    <n v="8"/>
    <n v="3"/>
    <n v="6"/>
    <n v="4"/>
    <n v="0"/>
    <x v="0"/>
    <n v="0"/>
    <n v="0"/>
    <n v="0"/>
    <n v="0"/>
    <n v="0"/>
    <n v="68"/>
    <s v="66+"/>
    <n v="2303"/>
    <n v="0"/>
    <n v="1"/>
    <n v="0"/>
    <n v="0"/>
    <n v="0"/>
    <n v="0"/>
    <n v="0"/>
    <n v="1"/>
    <n v="0"/>
    <n v="1153"/>
    <d v="2016-06-25T00:00:00"/>
    <n v="6"/>
    <s v="June"/>
    <n v="1"/>
    <s v="1753,77027,High income,47,Low spender,0.000610175652693211,0,1,23,820,57,242,45,0,11,2,8,3,6,4,0,0,0,0,0,0,0,68,66+,2303,0,1,0,0,0,0,0,1,0,1153"/>
    <m/>
    <m/>
    <m/>
    <m/>
  </r>
  <r>
    <n v="783"/>
    <n v="67432"/>
    <s v="High income"/>
    <n v="37"/>
    <s v="Low spender"/>
    <n v="5.4870091351287217E-4"/>
    <n v="0"/>
    <n v="1"/>
    <n v="69"/>
    <n v="432"/>
    <n v="79"/>
    <n v="341"/>
    <n v="177"/>
    <n v="136"/>
    <n v="170"/>
    <n v="2"/>
    <n v="8"/>
    <n v="5"/>
    <n v="4"/>
    <n v="4"/>
    <n v="0"/>
    <x v="0"/>
    <n v="0"/>
    <n v="0"/>
    <n v="0"/>
    <n v="0"/>
    <n v="0"/>
    <n v="47"/>
    <s v="36-50"/>
    <n v="2616"/>
    <n v="0"/>
    <n v="1"/>
    <n v="0"/>
    <n v="0"/>
    <n v="0"/>
    <n v="0"/>
    <n v="1"/>
    <n v="0"/>
    <n v="0"/>
    <n v="995"/>
    <d v="2015-08-17T00:00:00"/>
    <n v="8"/>
    <s v="August"/>
    <n v="1"/>
    <s v="783,67432,High income,37,Low spender,0.000548700913512872,0,1,69,432,79,341,177,136,170,2,8,5,4,4,0,0,0,0,0,0,0,47,36-50,2616,0,1,0,0,0,0,1,0,0,995"/>
    <m/>
    <m/>
    <m/>
    <m/>
  </r>
  <r>
    <n v="290"/>
    <n v="72099"/>
    <s v="High income"/>
    <n v="38"/>
    <s v="Low spender"/>
    <n v="5.2705307979306233E-4"/>
    <n v="0"/>
    <n v="0"/>
    <n v="18"/>
    <n v="546"/>
    <n v="91"/>
    <n v="410"/>
    <n v="119"/>
    <n v="0"/>
    <n v="22"/>
    <n v="1"/>
    <n v="3"/>
    <n v="4"/>
    <n v="10"/>
    <n v="1"/>
    <n v="0"/>
    <x v="0"/>
    <n v="0"/>
    <n v="0"/>
    <n v="0"/>
    <n v="0"/>
    <n v="0"/>
    <n v="46"/>
    <s v="36-50"/>
    <n v="2769"/>
    <n v="0"/>
    <n v="1"/>
    <n v="0"/>
    <n v="0"/>
    <n v="0"/>
    <n v="0"/>
    <n v="1"/>
    <n v="0"/>
    <n v="0"/>
    <n v="1144"/>
    <d v="2015-03-17T00:00:00"/>
    <n v="3"/>
    <s v="March"/>
    <n v="1"/>
    <s v="290,72099,High income,38,Low spender,0.000527053079793062,0,0,18,546,91,410,119,0,22,1,3,4,10,1,0,0,0,0,0,0,0,46,36-50,2769,0,1,0,0,0,0,1,0,0,1144"/>
    <m/>
    <m/>
    <m/>
    <m/>
  </r>
  <r>
    <n v="518"/>
    <n v="80982"/>
    <s v="High income"/>
    <n v="37"/>
    <s v="Low spender"/>
    <n v="4.5689165493566474E-4"/>
    <n v="1"/>
    <n v="1"/>
    <n v="48"/>
    <n v="505"/>
    <n v="137"/>
    <n v="401"/>
    <n v="104"/>
    <n v="22"/>
    <n v="22"/>
    <n v="3"/>
    <n v="11"/>
    <n v="5"/>
    <n v="11"/>
    <n v="5"/>
    <n v="0"/>
    <x v="0"/>
    <n v="0"/>
    <n v="0"/>
    <n v="0"/>
    <n v="1"/>
    <n v="0"/>
    <n v="61"/>
    <s v="50-65"/>
    <n v="2696"/>
    <n v="0"/>
    <n v="0"/>
    <n v="1"/>
    <n v="0"/>
    <n v="0"/>
    <n v="0"/>
    <n v="1"/>
    <n v="0"/>
    <n v="0"/>
    <n v="1147"/>
    <d v="2015-05-29T00:00:00"/>
    <n v="5"/>
    <s v="May"/>
    <n v="1"/>
    <s v="518,80982,High income,37,Low spender,0.000456891654935665,1,1,48,505,137,401,104,22,22,3,11,5,11,5,0,0,0,0,0,1,0,61,50-65,2696,0,0,1,0,0,0,1,0,0,1147"/>
    <m/>
    <m/>
    <m/>
    <m/>
  </r>
  <r>
    <n v="2040"/>
    <n v="81168"/>
    <s v="High income"/>
    <n v="1117"/>
    <s v="High spender"/>
    <n v="1.3761580918588607E-2"/>
    <n v="0"/>
    <n v="0"/>
    <n v="84"/>
    <n v="410"/>
    <n v="0"/>
    <n v="592"/>
    <n v="147"/>
    <n v="22"/>
    <n v="22"/>
    <n v="1"/>
    <n v="6"/>
    <n v="4"/>
    <n v="7"/>
    <n v="3"/>
    <n v="1"/>
    <x v="0"/>
    <n v="0"/>
    <n v="0"/>
    <n v="0"/>
    <n v="0"/>
    <n v="0"/>
    <n v="55"/>
    <s v="50-65"/>
    <n v="2212"/>
    <n v="0"/>
    <n v="1"/>
    <n v="0"/>
    <n v="0"/>
    <n v="0"/>
    <n v="0"/>
    <n v="1"/>
    <n v="0"/>
    <n v="0"/>
    <n v="1149"/>
    <d v="2016-09-24T00:00:00"/>
    <n v="9"/>
    <s v="September"/>
    <n v="1"/>
    <s v="2040,81168,High income,1117,High spender,0.0137615809185886,0,0,84,410,0,592,147,22,22,1,6,4,7,3,1,0,0,0,0,0,0,55,50-65,2212,0,1,0,0,0,0,1,0,0,1149"/>
    <m/>
    <m/>
    <m/>
    <m/>
  </r>
  <r>
    <n v="1224"/>
    <n v="80317"/>
    <s v="High income"/>
    <n v="56"/>
    <s v="Low spender"/>
    <n v="6.972371976044922E-4"/>
    <n v="0"/>
    <n v="0"/>
    <n v="64"/>
    <n v="536"/>
    <n v="11"/>
    <n v="387"/>
    <n v="149"/>
    <n v="91"/>
    <n v="57"/>
    <n v="1"/>
    <n v="3"/>
    <n v="4"/>
    <n v="10"/>
    <n v="1"/>
    <n v="0"/>
    <x v="0"/>
    <n v="0"/>
    <n v="0"/>
    <n v="0"/>
    <n v="0"/>
    <n v="0"/>
    <n v="65"/>
    <s v="50-65"/>
    <n v="2472"/>
    <n v="0"/>
    <n v="0"/>
    <n v="1"/>
    <n v="0"/>
    <n v="0"/>
    <n v="0"/>
    <n v="1"/>
    <n v="0"/>
    <n v="0"/>
    <n v="1117"/>
    <d v="2016-01-08T00:00:00"/>
    <n v="1"/>
    <s v="January"/>
    <n v="1"/>
    <s v="1224,80317,High income,56,Low spender,0.000697237197604492,0,0,64,536,11,387,149,91,57,1,3,4,10,1,0,0,0,0,0,0,0,65,50-65,2472,0,0,1,0,0,0,1,0,0,1117"/>
    <m/>
    <m/>
    <m/>
    <m/>
  </r>
  <r>
    <n v="672"/>
    <n v="68657"/>
    <s v="High income"/>
    <n v="395"/>
    <s v="Low spender"/>
    <n v="5.7532371061945614E-3"/>
    <n v="0"/>
    <n v="0"/>
    <n v="4"/>
    <n v="482"/>
    <n v="34"/>
    <n v="471"/>
    <n v="119"/>
    <n v="68"/>
    <n v="22"/>
    <n v="1"/>
    <n v="3"/>
    <n v="5"/>
    <n v="9"/>
    <n v="7"/>
    <n v="0"/>
    <x v="0"/>
    <n v="0"/>
    <n v="0"/>
    <n v="0"/>
    <n v="0"/>
    <n v="0"/>
    <n v="74"/>
    <s v="66+"/>
    <n v="2653"/>
    <n v="0"/>
    <n v="1"/>
    <n v="0"/>
    <n v="0"/>
    <n v="0"/>
    <n v="0"/>
    <n v="0"/>
    <n v="1"/>
    <n v="0"/>
    <n v="1152"/>
    <d v="2015-07-11T00:00:00"/>
    <n v="7"/>
    <s v="July"/>
    <n v="1"/>
    <s v="672,68657,High income,395,Low spender,0.00575323710619456,0,0,4,482,34,471,119,68,22,1,3,5,9,7,0,0,0,0,0,0,0,74,66+,2653,0,1,0,0,0,0,0,1,0,1152"/>
    <m/>
    <m/>
    <m/>
    <m/>
  </r>
  <r>
    <n v="1942"/>
    <n v="82032"/>
    <s v="High income"/>
    <n v="90"/>
    <s v="Low spender"/>
    <n v="1.0971328262141603E-3"/>
    <n v="0"/>
    <n v="0"/>
    <n v="54"/>
    <n v="332"/>
    <n v="194"/>
    <n v="377"/>
    <n v="149"/>
    <n v="125"/>
    <n v="57"/>
    <n v="0"/>
    <n v="4"/>
    <n v="6"/>
    <n v="7"/>
    <n v="1"/>
    <n v="0"/>
    <x v="0"/>
    <n v="0"/>
    <n v="0"/>
    <n v="0"/>
    <n v="0"/>
    <n v="0"/>
    <n v="72"/>
    <s v="66+"/>
    <n v="2244"/>
    <n v="0"/>
    <n v="0"/>
    <n v="0"/>
    <n v="0"/>
    <n v="1"/>
    <n v="0"/>
    <n v="0"/>
    <n v="0"/>
    <n v="1"/>
    <n v="1120"/>
    <d v="2016-08-23T00:00:00"/>
    <n v="8"/>
    <s v="August"/>
    <n v="1"/>
    <s v="1942,82032,High income,90,Low spender,0.00109713282621416,0,0,54,332,194,377,149,125,57,0,4,6,7,1,0,0,0,0,0,0,0,72,66+,2244,0,0,0,0,1,0,0,0,1,1120"/>
    <m/>
    <m/>
    <m/>
    <m/>
  </r>
  <r>
    <n v="1301"/>
    <n v="65308"/>
    <s v="High income"/>
    <n v="1902"/>
    <s v="High spender"/>
    <n v="2.9123537698291173E-2"/>
    <n v="0"/>
    <n v="0"/>
    <n v="60"/>
    <n v="713"/>
    <n v="0"/>
    <n v="264"/>
    <n v="120"/>
    <n v="80"/>
    <n v="34"/>
    <n v="1"/>
    <n v="7"/>
    <n v="8"/>
    <n v="12"/>
    <n v="4"/>
    <n v="1"/>
    <x v="0"/>
    <n v="0"/>
    <n v="0"/>
    <n v="1"/>
    <n v="0"/>
    <n v="0"/>
    <n v="47"/>
    <s v="36-50"/>
    <n v="2450"/>
    <n v="0"/>
    <n v="1"/>
    <n v="0"/>
    <n v="0"/>
    <n v="0"/>
    <n v="0"/>
    <n v="1"/>
    <n v="0"/>
    <n v="0"/>
    <n v="1143"/>
    <d v="2016-01-30T00:00:00"/>
    <n v="1"/>
    <s v="January"/>
    <n v="1"/>
    <s v="1301,65308,High income,1902,High spender,0.0291235376982912,0,0,60,713,0,264,120,80,34,1,7,8,12,4,1,0,0,0,1,0,0,47,36-50,2450,0,1,0,0,0,0,1,0,0,1143"/>
    <m/>
    <m/>
    <m/>
    <m/>
  </r>
  <r>
    <n v="1132"/>
    <n v="72282"/>
    <s v="High income"/>
    <n v="1476"/>
    <s v="High spender"/>
    <n v="2.0420021582136631E-2"/>
    <n v="0"/>
    <n v="0"/>
    <n v="70"/>
    <n v="503"/>
    <n v="27"/>
    <n v="419"/>
    <n v="90"/>
    <n v="139"/>
    <n v="153"/>
    <n v="1"/>
    <n v="5"/>
    <n v="7"/>
    <n v="9"/>
    <n v="7"/>
    <n v="0"/>
    <x v="0"/>
    <n v="0"/>
    <n v="0"/>
    <n v="0"/>
    <n v="0"/>
    <n v="1"/>
    <n v="69"/>
    <s v="66+"/>
    <n v="2504"/>
    <n v="0"/>
    <n v="0"/>
    <n v="1"/>
    <n v="0"/>
    <n v="0"/>
    <n v="0"/>
    <n v="1"/>
    <n v="0"/>
    <n v="0"/>
    <n v="1025"/>
    <d v="2015-12-07T00:00:00"/>
    <n v="12"/>
    <s v="December"/>
    <n v="1"/>
    <s v="1132,72282,High income,1476,High spender,0.0204200215821366,0,0,70,503,27,419,90,139,153,1,5,7,9,7,0,0,0,0,0,0,1,69,66+,2504,0,0,1,0,0,0,1,0,0,1025"/>
    <m/>
    <m/>
    <m/>
    <m/>
  </r>
  <r>
    <n v="323"/>
    <n v="68316"/>
    <s v="High income"/>
    <n v="21"/>
    <s v="Low spender"/>
    <n v="3.0739504654839277E-4"/>
    <n v="0"/>
    <n v="1"/>
    <n v="54"/>
    <n v="806"/>
    <n v="80"/>
    <n v="161"/>
    <n v="120"/>
    <n v="11"/>
    <n v="33"/>
    <n v="5"/>
    <n v="10"/>
    <n v="7"/>
    <n v="10"/>
    <n v="6"/>
    <n v="0"/>
    <x v="0"/>
    <n v="0"/>
    <n v="0"/>
    <n v="0"/>
    <n v="0"/>
    <n v="0"/>
    <n v="56"/>
    <s v="50-65"/>
    <n v="2761"/>
    <n v="0"/>
    <n v="0"/>
    <n v="0"/>
    <n v="1"/>
    <n v="0"/>
    <n v="1"/>
    <n v="0"/>
    <n v="0"/>
    <n v="0"/>
    <n v="1145"/>
    <d v="2015-03-25T00:00:00"/>
    <n v="3"/>
    <s v="March"/>
    <n v="1"/>
    <s v="323,68316,High income,21,Low spender,0.000307395046548393,0,1,54,806,80,161,120,11,33,5,10,7,10,6,0,0,0,0,0,0,0,56,50-65,2761,0,0,0,1,0,1,0,0,0,1145"/>
    <m/>
    <m/>
    <m/>
    <m/>
  </r>
  <r>
    <n v="939"/>
    <n v="66973"/>
    <s v="High income"/>
    <n v="257"/>
    <s v="Low spender"/>
    <n v="3.8373672972690487E-3"/>
    <n v="0"/>
    <n v="0"/>
    <n v="98"/>
    <n v="466"/>
    <n v="22"/>
    <n v="432"/>
    <n v="147"/>
    <n v="113"/>
    <n v="102"/>
    <n v="1"/>
    <n v="8"/>
    <n v="7"/>
    <n v="12"/>
    <n v="3"/>
    <n v="0"/>
    <x v="0"/>
    <n v="0"/>
    <n v="0"/>
    <n v="0"/>
    <n v="0"/>
    <n v="0"/>
    <n v="31"/>
    <s v="24-35"/>
    <n v="2567"/>
    <n v="0"/>
    <n v="0"/>
    <n v="0"/>
    <n v="1"/>
    <n v="0"/>
    <n v="0"/>
    <n v="0"/>
    <n v="0"/>
    <n v="1"/>
    <n v="1078"/>
    <d v="2015-10-05T00:00:00"/>
    <n v="10"/>
    <s v="October"/>
    <n v="1"/>
    <s v="939,66973,High income,257,Low spender,0.00383736729726905,0,0,98,466,22,432,147,113,102,1,8,7,12,3,0,0,0,0,0,0,0,31,24-35,2567,0,0,0,1,0,0,0,0,1,1078"/>
    <m/>
    <m/>
    <m/>
    <m/>
  </r>
  <r>
    <n v="1956"/>
    <n v="85072"/>
    <s v="High income"/>
    <n v="34"/>
    <s v="Low spender"/>
    <n v="3.9966146323114539E-4"/>
    <n v="0"/>
    <n v="0"/>
    <n v="94"/>
    <n v="494"/>
    <n v="92"/>
    <n v="391"/>
    <n v="194"/>
    <n v="11"/>
    <n v="241"/>
    <n v="1"/>
    <n v="3"/>
    <n v="4"/>
    <n v="10"/>
    <n v="0"/>
    <n v="0"/>
    <x v="0"/>
    <n v="0"/>
    <n v="0"/>
    <n v="0"/>
    <n v="0"/>
    <n v="0"/>
    <n v="43"/>
    <s v="36-50"/>
    <n v="2240"/>
    <n v="0"/>
    <n v="0"/>
    <n v="1"/>
    <n v="0"/>
    <n v="0"/>
    <n v="0"/>
    <n v="1"/>
    <n v="0"/>
    <n v="0"/>
    <n v="941"/>
    <d v="2016-08-27T00:00:00"/>
    <n v="8"/>
    <s v="August"/>
    <n v="1"/>
    <s v="1956,85072,High income,34,Low spender,0.000399661463231145,0,0,94,494,92,391,194,11,241,1,3,4,10,0,0,0,0,0,0,0,0,43,36-50,2240,0,0,1,0,0,0,1,0,0,941"/>
    <m/>
    <m/>
    <m/>
    <m/>
  </r>
  <r>
    <n v="1642"/>
    <n v="81044"/>
    <s v="High income"/>
    <n v="180"/>
    <s v="Low spender"/>
    <n v="2.2210157445338337E-3"/>
    <n v="0"/>
    <n v="0"/>
    <n v="0"/>
    <n v="450"/>
    <n v="26"/>
    <n v="535"/>
    <n v="73"/>
    <n v="98"/>
    <n v="26"/>
    <n v="1"/>
    <n v="5"/>
    <n v="6"/>
    <n v="10"/>
    <n v="1"/>
    <n v="0"/>
    <x v="0"/>
    <n v="0"/>
    <n v="0"/>
    <n v="0"/>
    <n v="0"/>
    <n v="0"/>
    <n v="73"/>
    <s v="66+"/>
    <n v="2343"/>
    <n v="0"/>
    <n v="1"/>
    <n v="0"/>
    <n v="0"/>
    <n v="0"/>
    <n v="1"/>
    <n v="0"/>
    <n v="0"/>
    <n v="0"/>
    <n v="1156"/>
    <d v="2016-05-16T00:00:00"/>
    <n v="5"/>
    <s v="May"/>
    <n v="1"/>
    <s v="1642,81044,High income,180,Low spender,0.00222101574453383,0,0,0,450,26,535,73,98,26,1,5,6,10,1,0,0,0,0,0,0,0,73,66+,2343,0,1,0,0,0,1,0,0,0,1156"/>
    <m/>
    <m/>
    <m/>
    <m/>
  </r>
  <r>
    <n v="313"/>
    <n v="102160"/>
    <s v="High income"/>
    <n v="39"/>
    <s v="Low spender"/>
    <n v="3.8175411119812058E-4"/>
    <n v="0"/>
    <n v="0"/>
    <n v="54"/>
    <n v="763"/>
    <n v="29"/>
    <n v="138"/>
    <n v="76"/>
    <n v="176"/>
    <n v="58"/>
    <n v="0"/>
    <n v="7"/>
    <n v="9"/>
    <n v="10"/>
    <n v="4"/>
    <n v="1"/>
    <x v="0"/>
    <n v="0"/>
    <n v="1"/>
    <n v="1"/>
    <n v="0"/>
    <n v="1"/>
    <n v="43"/>
    <s v="36-50"/>
    <n v="2763"/>
    <n v="0"/>
    <n v="0"/>
    <n v="0"/>
    <n v="1"/>
    <n v="0"/>
    <n v="0"/>
    <n v="0"/>
    <n v="0"/>
    <n v="1"/>
    <n v="1124"/>
    <d v="2015-03-23T00:00:00"/>
    <n v="3"/>
    <s v="March"/>
    <n v="1"/>
    <s v="313,102160,High income,39,Low spender,0.000381754111198121,0,0,54,763,29,138,76,176,58,0,7,9,10,4,1,0,0,1,1,0,1,43,36-50,2763,0,0,0,1,0,0,0,0,1,1124"/>
    <m/>
    <m/>
    <m/>
    <m/>
  </r>
  <r>
    <n v="1209"/>
    <n v="80763"/>
    <s v="High income"/>
    <n v="38"/>
    <s v="Low spender"/>
    <n v="4.7051248715377091E-4"/>
    <n v="0"/>
    <n v="0"/>
    <n v="17"/>
    <n v="674"/>
    <n v="168"/>
    <n v="108"/>
    <n v="192"/>
    <n v="42"/>
    <n v="231"/>
    <n v="1"/>
    <n v="5"/>
    <n v="11"/>
    <n v="6"/>
    <n v="3"/>
    <n v="1"/>
    <x v="0"/>
    <n v="0"/>
    <n v="0"/>
    <n v="1"/>
    <n v="0"/>
    <n v="1"/>
    <n v="70"/>
    <s v="66+"/>
    <n v="2477"/>
    <n v="0"/>
    <n v="1"/>
    <n v="0"/>
    <n v="0"/>
    <n v="0"/>
    <n v="0"/>
    <n v="1"/>
    <n v="0"/>
    <n v="0"/>
    <n v="953"/>
    <d v="2016-01-03T00:00:00"/>
    <n v="1"/>
    <s v="January"/>
    <n v="1"/>
    <s v="1209,80763,High income,38,Low spender,0.000470512487153771,0,0,17,674,168,108,192,42,231,1,5,11,6,3,1,0,0,0,1,0,1,70,66+,2477,0,1,0,0,0,0,1,0,0,953"/>
    <m/>
    <m/>
    <m/>
    <m/>
  </r>
  <r>
    <n v="550"/>
    <n v="70321"/>
    <s v="High income"/>
    <n v="712"/>
    <s v="High spender"/>
    <n v="1.012499822243711E-2"/>
    <n v="0"/>
    <n v="0"/>
    <n v="6"/>
    <n v="303"/>
    <n v="23"/>
    <n v="751"/>
    <n v="82"/>
    <n v="26"/>
    <n v="191"/>
    <n v="1"/>
    <n v="6"/>
    <n v="5"/>
    <n v="13"/>
    <n v="4"/>
    <n v="0"/>
    <x v="0"/>
    <n v="0"/>
    <n v="0"/>
    <n v="0"/>
    <n v="0"/>
    <n v="1"/>
    <n v="73"/>
    <s v="66+"/>
    <n v="2688"/>
    <n v="0"/>
    <n v="0"/>
    <n v="0"/>
    <n v="1"/>
    <n v="0"/>
    <n v="0"/>
    <n v="1"/>
    <n v="0"/>
    <n v="0"/>
    <n v="994"/>
    <d v="2015-06-06T00:00:00"/>
    <n v="6"/>
    <s v="June"/>
    <n v="1"/>
    <s v="550,70321,High income,712,High spender,0.0101249982224371,0,0,6,303,23,751,82,26,191,1,6,5,13,4,0,0,0,0,0,0,1,73,66+,2688,0,0,0,1,0,0,1,0,0,994"/>
    <m/>
    <m/>
    <m/>
    <m/>
  </r>
  <r>
    <n v="644"/>
    <n v="72071"/>
    <s v="High income"/>
    <n v="475"/>
    <s v="Low spender"/>
    <n v="6.5907230370051756E-3"/>
    <n v="0"/>
    <n v="1"/>
    <n v="4"/>
    <n v="531"/>
    <n v="69"/>
    <n v="300"/>
    <n v="150"/>
    <n v="138"/>
    <n v="150"/>
    <n v="3"/>
    <n v="5"/>
    <n v="4"/>
    <n v="8"/>
    <n v="2"/>
    <n v="0"/>
    <x v="0"/>
    <n v="0"/>
    <n v="0"/>
    <n v="0"/>
    <n v="0"/>
    <n v="0"/>
    <n v="66"/>
    <s v="66+"/>
    <n v="2659"/>
    <n v="1"/>
    <n v="0"/>
    <n v="0"/>
    <n v="0"/>
    <n v="0"/>
    <n v="0"/>
    <n v="1"/>
    <n v="0"/>
    <n v="0"/>
    <n v="1038"/>
    <d v="2015-07-05T00:00:00"/>
    <n v="7"/>
    <s v="July"/>
    <n v="1"/>
    <s v="644,72071,High income,475,Low spender,0.00659072303700518,0,1,4,531,69,300,150,138,150,3,5,4,8,2,0,0,0,0,0,0,0,66,66+,2659,1,0,0,0,0,0,1,0,0,1038"/>
    <m/>
    <m/>
    <m/>
    <m/>
  </r>
  <r>
    <n v="928"/>
    <n v="79689"/>
    <s v="High income"/>
    <n v="1288"/>
    <s v="High spender"/>
    <n v="1.6162833013339355E-2"/>
    <n v="0"/>
    <n v="0"/>
    <n v="65"/>
    <n v="311"/>
    <n v="26"/>
    <n v="640"/>
    <n v="180"/>
    <n v="37"/>
    <n v="121"/>
    <n v="1"/>
    <n v="4"/>
    <n v="9"/>
    <n v="13"/>
    <n v="2"/>
    <n v="0"/>
    <x v="0"/>
    <n v="0"/>
    <n v="0"/>
    <n v="0"/>
    <n v="0"/>
    <n v="0"/>
    <n v="44"/>
    <s v="36-50"/>
    <n v="2572"/>
    <n v="0"/>
    <n v="0"/>
    <n v="1"/>
    <n v="0"/>
    <n v="0"/>
    <n v="1"/>
    <n v="0"/>
    <n v="0"/>
    <n v="0"/>
    <n v="1073"/>
    <d v="2015-09-30T00:00:00"/>
    <n v="9"/>
    <s v="September"/>
    <n v="1"/>
    <s v="928,79689,High income,1288,High spender,0.0161628330133394,0,0,65,311,26,640,180,37,121,1,4,9,13,2,0,0,0,0,0,0,0,44,36-50,2572,0,0,1,0,0,1,0,0,0,1073"/>
    <m/>
    <m/>
    <m/>
    <m/>
  </r>
  <r>
    <n v="398"/>
    <n v="72228"/>
    <s v="High income"/>
    <n v="224"/>
    <s v="Low spender"/>
    <n v="3.1012903583097968E-3"/>
    <n v="0"/>
    <n v="0"/>
    <n v="87"/>
    <n v="631"/>
    <n v="28"/>
    <n v="491"/>
    <n v="30"/>
    <n v="14"/>
    <n v="56"/>
    <n v="1"/>
    <n v="6"/>
    <n v="7"/>
    <n v="8"/>
    <n v="3"/>
    <n v="0"/>
    <x v="0"/>
    <n v="0"/>
    <n v="0"/>
    <n v="0"/>
    <n v="0"/>
    <n v="0"/>
    <n v="68"/>
    <s v="66+"/>
    <n v="2738"/>
    <n v="0"/>
    <n v="0"/>
    <n v="1"/>
    <n v="0"/>
    <n v="0"/>
    <n v="0"/>
    <n v="1"/>
    <n v="0"/>
    <n v="0"/>
    <n v="1138"/>
    <d v="2015-04-17T00:00:00"/>
    <n v="4"/>
    <s v="April"/>
    <n v="1"/>
    <s v="398,72228,High income,224,Low spender,0.0031012903583098,0,0,87,631,28,491,30,14,56,1,6,7,8,3,0,0,0,0,0,0,0,68,66+,2738,0,0,1,0,0,0,1,0,0,1138"/>
    <m/>
    <m/>
    <m/>
    <m/>
  </r>
  <r>
    <n v="1588"/>
    <n v="75922"/>
    <s v="High income"/>
    <n v="41"/>
    <s v="Low spender"/>
    <n v="5.4002792339506332E-4"/>
    <n v="0"/>
    <n v="0"/>
    <n v="60"/>
    <n v="265"/>
    <n v="138"/>
    <n v="553"/>
    <n v="224"/>
    <n v="23"/>
    <n v="92"/>
    <n v="1"/>
    <n v="4"/>
    <n v="4"/>
    <n v="9"/>
    <n v="1"/>
    <n v="0"/>
    <x v="0"/>
    <n v="0"/>
    <n v="0"/>
    <n v="0"/>
    <n v="0"/>
    <n v="0"/>
    <n v="52"/>
    <s v="50-65"/>
    <n v="2361"/>
    <n v="0"/>
    <n v="0"/>
    <n v="1"/>
    <n v="0"/>
    <n v="0"/>
    <n v="0"/>
    <n v="1"/>
    <n v="0"/>
    <n v="0"/>
    <n v="1111"/>
    <d v="2016-04-28T00:00:00"/>
    <n v="4"/>
    <s v="April"/>
    <n v="1"/>
    <s v="1588,75922,High income,41,Low spender,0.000540027923395063,0,0,60,265,138,553,224,23,92,1,4,4,9,1,0,0,0,0,0,0,0,52,50-65,2361,0,0,1,0,0,0,1,0,0,1111"/>
    <m/>
    <m/>
    <m/>
    <m/>
  </r>
  <r>
    <n v="878"/>
    <n v="75032"/>
    <s v="High income"/>
    <n v="889"/>
    <s v="High spender"/>
    <n v="1.184827806802431E-2"/>
    <n v="0"/>
    <n v="1"/>
    <n v="74"/>
    <n v="952"/>
    <n v="12"/>
    <n v="180"/>
    <n v="47"/>
    <n v="12"/>
    <n v="12"/>
    <n v="2"/>
    <n v="5"/>
    <n v="4"/>
    <n v="9"/>
    <n v="3"/>
    <n v="0"/>
    <x v="0"/>
    <n v="0"/>
    <n v="0"/>
    <n v="0"/>
    <n v="0"/>
    <n v="0"/>
    <n v="61"/>
    <s v="50-65"/>
    <n v="2586"/>
    <n v="0"/>
    <n v="1"/>
    <n v="0"/>
    <n v="0"/>
    <n v="0"/>
    <n v="0"/>
    <n v="0"/>
    <n v="0"/>
    <n v="1"/>
    <n v="1191"/>
    <d v="2015-09-16T00:00:00"/>
    <n v="9"/>
    <s v="September"/>
    <n v="1"/>
    <s v="878,75032,High income,889,High spender,0.0118482780680243,0,1,74,952,12,180,47,12,12,2,5,4,9,3,0,0,0,0,0,0,0,61,50-65,2586,0,1,0,0,0,0,0,0,1,1191"/>
    <m/>
    <m/>
    <m/>
    <m/>
  </r>
  <r>
    <n v="1205"/>
    <n v="74290"/>
    <s v="High income"/>
    <n v="300"/>
    <s v="Low spender"/>
    <n v="4.0382285637367071E-3"/>
    <n v="0"/>
    <n v="1"/>
    <n v="70"/>
    <n v="1121"/>
    <n v="0"/>
    <n v="72"/>
    <n v="0"/>
    <n v="12"/>
    <n v="12"/>
    <n v="4"/>
    <n v="10"/>
    <n v="8"/>
    <n v="10"/>
    <n v="6"/>
    <n v="1"/>
    <x v="0"/>
    <n v="0"/>
    <n v="1"/>
    <n v="0"/>
    <n v="0"/>
    <n v="0"/>
    <n v="49"/>
    <s v="36-50"/>
    <n v="2480"/>
    <n v="1"/>
    <n v="0"/>
    <n v="0"/>
    <n v="0"/>
    <n v="0"/>
    <n v="0"/>
    <n v="0"/>
    <n v="1"/>
    <n v="0"/>
    <n v="1193"/>
    <d v="2015-12-31T00:00:00"/>
    <n v="12"/>
    <s v="December"/>
    <n v="1"/>
    <s v="1205,74290,High income,300,Low spender,0.00403822856373671,0,1,70,1121,0,72,0,12,12,4,10,8,10,6,1,0,0,1,0,0,0,49,36-50,2480,1,0,0,0,0,0,0,1,0,1193"/>
    <m/>
    <m/>
    <m/>
    <m/>
  </r>
  <r>
    <n v="305"/>
    <n v="81300"/>
    <s v="High income"/>
    <n v="1146"/>
    <s v="High spender"/>
    <n v="1.4095940959409595E-2"/>
    <n v="0"/>
    <n v="1"/>
    <n v="17"/>
    <n v="1004"/>
    <n v="12"/>
    <n v="145"/>
    <n v="32"/>
    <n v="12"/>
    <n v="36"/>
    <n v="3"/>
    <n v="10"/>
    <n v="3"/>
    <n v="5"/>
    <n v="5"/>
    <n v="1"/>
    <x v="0"/>
    <n v="0"/>
    <n v="0"/>
    <n v="0"/>
    <n v="0"/>
    <n v="1"/>
    <n v="57"/>
    <s v="50-65"/>
    <n v="2766"/>
    <n v="0"/>
    <n v="1"/>
    <n v="0"/>
    <n v="0"/>
    <n v="0"/>
    <n v="0"/>
    <n v="0"/>
    <n v="0"/>
    <n v="1"/>
    <n v="1169"/>
    <d v="2015-03-20T00:00:00"/>
    <n v="3"/>
    <s v="March"/>
    <n v="1"/>
    <s v="305,81300,High income,1146,High spender,0.0140959409594096,0,1,17,1004,12,145,32,12,36,3,10,3,5,5,1,0,0,0,0,0,1,57,50-65,2766,0,1,0,0,0,0,0,0,1,1169"/>
    <m/>
    <m/>
    <m/>
    <m/>
  </r>
  <r>
    <n v="707"/>
    <n v="64504"/>
    <s v="High income"/>
    <n v="1588"/>
    <s v="High spender"/>
    <n v="2.4618628302120797E-2"/>
    <n v="1"/>
    <n v="2"/>
    <n v="81"/>
    <n v="986"/>
    <n v="36"/>
    <n v="168"/>
    <n v="16"/>
    <n v="0"/>
    <n v="108"/>
    <n v="7"/>
    <n v="11"/>
    <n v="3"/>
    <n v="4"/>
    <n v="7"/>
    <n v="0"/>
    <x v="0"/>
    <n v="0"/>
    <n v="0"/>
    <n v="0"/>
    <n v="0"/>
    <n v="1"/>
    <n v="67"/>
    <s v="66+"/>
    <n v="2641"/>
    <n v="0"/>
    <n v="0"/>
    <n v="0"/>
    <n v="1"/>
    <n v="0"/>
    <n v="0"/>
    <n v="0"/>
    <n v="0"/>
    <n v="1"/>
    <n v="1098"/>
    <d v="2015-07-23T00:00:00"/>
    <n v="7"/>
    <s v="July"/>
    <n v="1"/>
    <s v="707,64504,High income,1588,High spender,0.0246186283021208,1,2,81,986,36,168,16,0,108,7,11,3,4,7,0,0,0,0,0,0,1,67,66+,2641,0,0,0,1,0,0,0,0,1,1098"/>
    <m/>
    <m/>
    <m/>
    <m/>
  </r>
  <r>
    <n v="595"/>
    <n v="61996"/>
    <s v="High income"/>
    <n v="547"/>
    <s v="Low spender"/>
    <n v="8.8231498806374611E-3"/>
    <n v="0"/>
    <n v="1"/>
    <n v="27"/>
    <n v="1050"/>
    <n v="12"/>
    <n v="144"/>
    <n v="0"/>
    <n v="0"/>
    <n v="24"/>
    <n v="3"/>
    <n v="6"/>
    <n v="4"/>
    <n v="8"/>
    <n v="5"/>
    <n v="1"/>
    <x v="1"/>
    <n v="0"/>
    <n v="1"/>
    <n v="0"/>
    <n v="0"/>
    <n v="1"/>
    <n v="43"/>
    <s v="36-50"/>
    <n v="2673"/>
    <n v="0"/>
    <n v="1"/>
    <n v="0"/>
    <n v="0"/>
    <n v="0"/>
    <n v="0"/>
    <n v="0"/>
    <n v="0"/>
    <n v="1"/>
    <n v="1182"/>
    <d v="2015-06-21T00:00:00"/>
    <n v="6"/>
    <s v="June"/>
    <n v="1"/>
    <s v="595,61996,High income,547,Low spender,0.00882314988063746,0,1,27,1050,12,144,0,0,24,3,6,4,8,5,1,1,0,1,0,0,1,43,36-50,2673,0,1,0,0,0,0,0,0,1,1182"/>
    <m/>
    <m/>
    <m/>
    <m/>
  </r>
  <r>
    <n v="449"/>
    <n v="83837"/>
    <s v="High income"/>
    <n v="537"/>
    <s v="Low spender"/>
    <n v="6.4052864487040327E-3"/>
    <n v="0"/>
    <n v="0"/>
    <n v="79"/>
    <n v="847"/>
    <n v="66"/>
    <n v="119"/>
    <n v="86"/>
    <n v="89"/>
    <n v="111"/>
    <n v="1"/>
    <n v="9"/>
    <n v="10"/>
    <n v="5"/>
    <n v="4"/>
    <n v="1"/>
    <x v="0"/>
    <n v="0"/>
    <n v="1"/>
    <n v="0"/>
    <n v="0"/>
    <n v="1"/>
    <n v="72"/>
    <s v="66+"/>
    <n v="2719"/>
    <n v="0"/>
    <n v="1"/>
    <n v="0"/>
    <n v="0"/>
    <n v="0"/>
    <n v="0"/>
    <n v="0"/>
    <n v="0"/>
    <n v="1"/>
    <n v="1096"/>
    <d v="2015-05-06T00:00:00"/>
    <n v="5"/>
    <s v="May"/>
    <n v="1"/>
    <s v="449,83837,High income,537,Low spender,0.00640528644870403,0,0,79,847,66,119,86,89,111,1,9,10,5,4,1,0,0,1,0,0,1,72,66+,2719,0,1,0,0,0,0,0,0,1,1096"/>
    <m/>
    <m/>
    <m/>
    <m/>
  </r>
  <r>
    <n v="564"/>
    <n v="54959"/>
    <s v="High income"/>
    <n v="44"/>
    <s v="Low spender"/>
    <n v="8.0059680852999512E-4"/>
    <n v="0"/>
    <n v="1"/>
    <n v="55"/>
    <n v="1148"/>
    <n v="0"/>
    <n v="60"/>
    <n v="0"/>
    <n v="0"/>
    <n v="24"/>
    <n v="3"/>
    <n v="9"/>
    <n v="5"/>
    <n v="4"/>
    <n v="7"/>
    <n v="0"/>
    <x v="0"/>
    <n v="0"/>
    <n v="1"/>
    <n v="0"/>
    <n v="0"/>
    <n v="1"/>
    <n v="59"/>
    <s v="50-65"/>
    <n v="2685"/>
    <n v="1"/>
    <n v="0"/>
    <n v="0"/>
    <n v="0"/>
    <n v="0"/>
    <n v="0"/>
    <n v="0"/>
    <n v="0"/>
    <n v="1"/>
    <n v="1184"/>
    <d v="2015-06-09T00:00:00"/>
    <n v="6"/>
    <s v="June"/>
    <n v="1"/>
    <s v="564,54959,High income,44,Low spender,0.000800596808529995,0,1,55,1148,0,60,0,0,24,3,9,5,4,7,0,0,0,1,0,0,1,59,50-65,2685,1,0,0,0,0,0,0,0,1,1184"/>
    <m/>
    <m/>
    <m/>
    <m/>
  </r>
  <r>
    <n v="184"/>
    <n v="58656"/>
    <s v="High income"/>
    <n v="447"/>
    <s v="Low spender"/>
    <n v="7.6207037643207859E-3"/>
    <n v="0"/>
    <n v="1"/>
    <n v="25"/>
    <n v="962"/>
    <n v="12"/>
    <n v="194"/>
    <n v="16"/>
    <n v="24"/>
    <n v="12"/>
    <n v="4"/>
    <n v="7"/>
    <n v="8"/>
    <n v="13"/>
    <n v="6"/>
    <n v="0"/>
    <x v="0"/>
    <n v="0"/>
    <n v="0"/>
    <n v="1"/>
    <n v="0"/>
    <n v="0"/>
    <n v="64"/>
    <s v="50-65"/>
    <n v="2806"/>
    <n v="0"/>
    <n v="0"/>
    <n v="0"/>
    <n v="1"/>
    <n v="0"/>
    <n v="0"/>
    <n v="0"/>
    <n v="1"/>
    <n v="0"/>
    <n v="1196"/>
    <d v="2015-02-08T00:00:00"/>
    <n v="2"/>
    <s v="February"/>
    <n v="1"/>
    <s v="184,58656,High income,447,Low spender,0.00762070376432079,0,1,25,962,12,194,16,24,12,4,7,8,13,6,0,0,0,0,1,0,0,64,50-65,2806,0,0,0,1,0,0,0,1,0,1196"/>
    <m/>
    <m/>
    <m/>
    <m/>
  </r>
  <r>
    <n v="1774"/>
    <n v="71022"/>
    <s v="High income"/>
    <n v="55"/>
    <s v="Low spender"/>
    <n v="7.7440792993720251E-4"/>
    <n v="0"/>
    <n v="1"/>
    <n v="30"/>
    <n v="909"/>
    <n v="12"/>
    <n v="278"/>
    <n v="0"/>
    <n v="12"/>
    <n v="242"/>
    <n v="3"/>
    <n v="5"/>
    <n v="2"/>
    <n v="11"/>
    <n v="8"/>
    <n v="0"/>
    <x v="0"/>
    <n v="1"/>
    <n v="0"/>
    <n v="0"/>
    <n v="0"/>
    <n v="0"/>
    <n v="42"/>
    <s v="36-50"/>
    <n v="2297"/>
    <n v="1"/>
    <n v="0"/>
    <n v="0"/>
    <n v="0"/>
    <n v="0"/>
    <n v="0"/>
    <n v="1"/>
    <n v="0"/>
    <n v="0"/>
    <n v="969"/>
    <d v="2016-07-01T00:00:00"/>
    <n v="7"/>
    <s v="July"/>
    <n v="1"/>
    <s v="1774,71022,High income,55,Low spender,0.000774407929937203,0,1,30,909,12,278,0,12,242,3,5,2,11,8,0,0,1,0,0,0,0,42,36-50,2297,1,0,0,0,0,0,1,0,0,969"/>
    <m/>
    <m/>
    <m/>
    <m/>
  </r>
  <r>
    <n v="997"/>
    <n v="84574"/>
    <s v="High income"/>
    <n v="21"/>
    <s v="Low spender"/>
    <n v="2.4830326104949513E-4"/>
    <n v="0"/>
    <n v="0"/>
    <n v="72"/>
    <n v="387"/>
    <n v="20"/>
    <n v="713"/>
    <n v="38"/>
    <n v="54"/>
    <n v="163"/>
    <n v="1"/>
    <n v="9"/>
    <n v="11"/>
    <n v="11"/>
    <n v="5"/>
    <n v="0"/>
    <x v="0"/>
    <n v="0"/>
    <n v="0"/>
    <n v="0"/>
    <n v="0"/>
    <n v="0"/>
    <n v="68"/>
    <s v="66+"/>
    <n v="2549"/>
    <n v="0"/>
    <n v="0"/>
    <n v="1"/>
    <n v="0"/>
    <n v="0"/>
    <n v="0"/>
    <n v="1"/>
    <n v="0"/>
    <n v="0"/>
    <n v="1049"/>
    <d v="2015-10-23T00:00:00"/>
    <n v="10"/>
    <s v="October"/>
    <n v="1"/>
    <s v="997,84574,High income,21,Low spender,0.000248303261049495,0,0,72,387,20,713,38,54,163,1,9,11,11,5,0,0,0,0,0,0,0,68,66+,2549,0,0,1,0,0,0,1,0,0,1049"/>
    <m/>
    <m/>
    <m/>
    <m/>
  </r>
  <r>
    <n v="216"/>
    <n v="51563"/>
    <s v="Low income"/>
    <n v="37"/>
    <s v="Low spender"/>
    <n v="7.1756879933285492E-4"/>
    <n v="0"/>
    <n v="0"/>
    <n v="60"/>
    <n v="1166"/>
    <n v="0"/>
    <n v="48"/>
    <n v="0"/>
    <n v="0"/>
    <n v="36"/>
    <n v="1"/>
    <n v="4"/>
    <n v="4"/>
    <n v="10"/>
    <n v="8"/>
    <n v="0"/>
    <x v="0"/>
    <n v="0"/>
    <n v="1"/>
    <n v="1"/>
    <n v="0"/>
    <n v="0"/>
    <n v="33"/>
    <s v="24-35"/>
    <n v="2795"/>
    <n v="0"/>
    <n v="1"/>
    <n v="0"/>
    <n v="0"/>
    <n v="0"/>
    <n v="0"/>
    <n v="0"/>
    <n v="0"/>
    <n v="1"/>
    <n v="1178"/>
    <d v="2015-02-19T00:00:00"/>
    <n v="2"/>
    <s v="February"/>
    <n v="1"/>
    <s v="216,51563,Low income,37,Low spender,0.000717568799332855,0,0,60,1166,0,48,0,0,36,1,4,4,10,8,0,0,0,1,1,0,0,33,24-35,2795,0,1,0,0,0,0,0,0,1,1178"/>
    <m/>
    <m/>
    <m/>
    <m/>
  </r>
  <r>
    <n v="38"/>
    <n v="62220"/>
    <s v="High income"/>
    <n v="35"/>
    <s v="Low spender"/>
    <n v="5.6252009000321436E-4"/>
    <n v="0"/>
    <n v="1"/>
    <n v="55"/>
    <n v="799"/>
    <n v="12"/>
    <n v="375"/>
    <n v="16"/>
    <n v="12"/>
    <n v="12"/>
    <n v="5"/>
    <n v="7"/>
    <n v="6"/>
    <n v="5"/>
    <n v="6"/>
    <n v="0"/>
    <x v="0"/>
    <n v="0"/>
    <n v="0"/>
    <n v="0"/>
    <n v="0"/>
    <n v="1"/>
    <n v="48"/>
    <s v="36-50"/>
    <n v="2846"/>
    <n v="0"/>
    <n v="0"/>
    <n v="0"/>
    <n v="1"/>
    <n v="0"/>
    <n v="0"/>
    <n v="0"/>
    <n v="0"/>
    <n v="1"/>
    <n v="1202"/>
    <d v="2014-12-30T00:00:00"/>
    <n v="12"/>
    <s v="December"/>
    <n v="1"/>
    <s v="38,62220,High income,35,Low spender,0.000562520090003214,0,1,55,799,12,375,16,12,12,5,7,6,5,6,0,0,0,0,0,0,1,48,36-50,2846,0,0,0,1,0,0,0,0,1,1202"/>
    <m/>
    <m/>
    <m/>
    <m/>
  </r>
  <r>
    <n v="1722"/>
    <n v="56981"/>
    <s v="High income"/>
    <n v="560"/>
    <s v="Low spender"/>
    <n v="9.8278373492918687E-3"/>
    <n v="0"/>
    <n v="0"/>
    <n v="91"/>
    <n v="908"/>
    <n v="48"/>
    <n v="217"/>
    <n v="32"/>
    <n v="12"/>
    <n v="24"/>
    <n v="1"/>
    <n v="2"/>
    <n v="3"/>
    <n v="13"/>
    <n v="6"/>
    <n v="0"/>
    <x v="0"/>
    <n v="0"/>
    <n v="1"/>
    <n v="0"/>
    <n v="0"/>
    <n v="0"/>
    <n v="39"/>
    <s v="36-50"/>
    <n v="2314"/>
    <n v="1"/>
    <n v="0"/>
    <n v="0"/>
    <n v="0"/>
    <n v="0"/>
    <n v="0"/>
    <n v="1"/>
    <n v="0"/>
    <n v="0"/>
    <n v="1193"/>
    <d v="2016-06-14T00:00:00"/>
    <n v="6"/>
    <s v="June"/>
    <n v="1"/>
    <s v="1722,56981,High income,560,Low spender,0.00982783734929187,0,0,91,908,48,217,32,12,24,1,2,3,13,6,0,0,0,1,0,0,0,39,36-50,2314,1,0,0,0,0,0,1,0,0,1193"/>
    <m/>
    <m/>
    <m/>
    <m/>
  </r>
  <r>
    <n v="1366"/>
    <n v="66426"/>
    <s v="High income"/>
    <n v="63"/>
    <s v="Low spender"/>
    <n v="9.4842380995393367E-4"/>
    <n v="0"/>
    <n v="1"/>
    <n v="14"/>
    <n v="1043"/>
    <n v="24"/>
    <n v="97"/>
    <n v="32"/>
    <n v="24"/>
    <n v="157"/>
    <n v="2"/>
    <n v="3"/>
    <n v="5"/>
    <n v="10"/>
    <n v="6"/>
    <n v="0"/>
    <x v="0"/>
    <n v="0"/>
    <n v="0"/>
    <n v="0"/>
    <n v="0"/>
    <n v="0"/>
    <n v="59"/>
    <s v="50-65"/>
    <n v="2429"/>
    <n v="0"/>
    <n v="0"/>
    <n v="0"/>
    <n v="1"/>
    <n v="0"/>
    <n v="0"/>
    <n v="0"/>
    <n v="0"/>
    <n v="1"/>
    <n v="1063"/>
    <d v="2016-02-20T00:00:00"/>
    <n v="2"/>
    <s v="February"/>
    <n v="1"/>
    <s v="1366,66426,High income,63,Low spender,0.000948423809953934,0,1,14,1043,24,97,32,24,157,2,3,5,10,6,0,0,0,0,0,0,0,59,50-65,2429,0,0,0,1,0,0,0,0,1,1063"/>
    <m/>
    <m/>
    <m/>
    <m/>
  </r>
  <r>
    <n v="2063"/>
    <n v="79593"/>
    <s v="High income"/>
    <n v="916"/>
    <s v="High spender"/>
    <n v="1.1508549746837033E-2"/>
    <n v="0"/>
    <n v="0"/>
    <n v="70"/>
    <n v="350"/>
    <n v="60"/>
    <n v="568"/>
    <n v="110"/>
    <n v="133"/>
    <n v="145"/>
    <n v="1"/>
    <n v="5"/>
    <n v="6"/>
    <n v="7"/>
    <n v="2"/>
    <n v="0"/>
    <x v="0"/>
    <n v="0"/>
    <n v="0"/>
    <n v="1"/>
    <n v="0"/>
    <n v="0"/>
    <n v="47"/>
    <s v="36-50"/>
    <n v="2207"/>
    <n v="0"/>
    <n v="1"/>
    <n v="0"/>
    <n v="0"/>
    <n v="0"/>
    <n v="0"/>
    <n v="1"/>
    <n v="0"/>
    <n v="0"/>
    <n v="1076"/>
    <d v="2016-09-29T00:00:00"/>
    <n v="9"/>
    <s v="September"/>
    <n v="1"/>
    <s v="2063,79593,High income,916,High spender,0.011508549746837,0,0,70,350,60,568,110,133,145,1,5,6,7,2,0,0,0,0,1,0,0,47,36-50,2207,0,1,0,0,0,0,1,0,0,1076"/>
    <m/>
    <m/>
    <m/>
    <m/>
  </r>
  <r>
    <n v="689"/>
    <n v="66303"/>
    <s v="High income"/>
    <n v="390"/>
    <s v="Low spender"/>
    <n v="5.8820867834034661E-3"/>
    <n v="0"/>
    <n v="1"/>
    <n v="56"/>
    <n v="1090"/>
    <n v="12"/>
    <n v="96"/>
    <n v="16"/>
    <n v="12"/>
    <n v="60"/>
    <n v="4"/>
    <n v="3"/>
    <n v="4"/>
    <n v="11"/>
    <n v="8"/>
    <n v="0"/>
    <x v="0"/>
    <n v="0"/>
    <n v="1"/>
    <n v="0"/>
    <n v="0"/>
    <n v="0"/>
    <n v="49"/>
    <s v="36-50"/>
    <n v="2647"/>
    <n v="0"/>
    <n v="1"/>
    <n v="0"/>
    <n v="0"/>
    <n v="0"/>
    <n v="0"/>
    <n v="1"/>
    <n v="0"/>
    <n v="0"/>
    <n v="1166"/>
    <d v="2015-07-17T00:00:00"/>
    <n v="7"/>
    <s v="July"/>
    <n v="1"/>
    <s v="689,66303,High income,390,Low spender,0.00588208678340347,0,1,56,1090,12,96,16,12,60,4,3,4,11,8,0,0,0,1,0,0,0,49,36-50,2647,0,1,0,0,0,0,1,0,0,1166"/>
    <m/>
    <m/>
    <m/>
    <m/>
  </r>
  <r>
    <n v="2071"/>
    <n v="80872"/>
    <s v="High income"/>
    <n v="44"/>
    <s v="Low spender"/>
    <n v="5.4406964091403701E-4"/>
    <n v="0"/>
    <n v="0"/>
    <n v="60"/>
    <n v="483"/>
    <n v="72"/>
    <n v="567"/>
    <n v="94"/>
    <n v="12"/>
    <n v="108"/>
    <n v="1"/>
    <n v="4"/>
    <n v="4"/>
    <n v="10"/>
    <n v="1"/>
    <n v="0"/>
    <x v="0"/>
    <n v="0"/>
    <n v="0"/>
    <n v="0"/>
    <n v="0"/>
    <n v="0"/>
    <n v="69"/>
    <s v="66+"/>
    <n v="2207"/>
    <n v="0"/>
    <n v="0"/>
    <n v="1"/>
    <n v="0"/>
    <n v="0"/>
    <n v="0"/>
    <n v="1"/>
    <n v="0"/>
    <n v="0"/>
    <n v="1120"/>
    <d v="2016-09-29T00:00:00"/>
    <n v="9"/>
    <s v="September"/>
    <n v="1"/>
    <s v="2071,80872,High income,44,Low spender,0.000544069640914037,0,0,60,483,72,567,94,12,108,1,4,4,10,1,0,0,0,0,0,0,0,69,66+,2207,0,0,1,0,0,0,1,0,0,1120"/>
    <m/>
    <m/>
    <m/>
    <m/>
  </r>
  <r>
    <n v="1801"/>
    <n v="78128"/>
    <s v="High income"/>
    <n v="904"/>
    <s v="High spender"/>
    <n v="1.1570755682981774E-2"/>
    <n v="0"/>
    <n v="1"/>
    <n v="89"/>
    <n v="934"/>
    <n v="24"/>
    <n v="230"/>
    <n v="16"/>
    <n v="24"/>
    <n v="36"/>
    <n v="2"/>
    <n v="8"/>
    <n v="4"/>
    <n v="6"/>
    <n v="3"/>
    <n v="0"/>
    <x v="0"/>
    <n v="0"/>
    <n v="1"/>
    <n v="1"/>
    <n v="0"/>
    <n v="0"/>
    <n v="46"/>
    <s v="36-50"/>
    <n v="2289"/>
    <n v="0"/>
    <n v="1"/>
    <n v="0"/>
    <n v="0"/>
    <n v="0"/>
    <n v="0"/>
    <n v="0"/>
    <n v="0"/>
    <n v="1"/>
    <n v="1192"/>
    <d v="2016-07-09T00:00:00"/>
    <n v="7"/>
    <s v="July"/>
    <n v="1"/>
    <s v="1801,78128,High income,904,High spender,0.0115707556829818,0,1,89,934,24,230,16,24,36,2,8,4,6,3,0,0,0,1,1,0,0,46,36-50,2289,0,1,0,0,0,0,0,0,1,1192"/>
    <m/>
    <m/>
    <m/>
    <m/>
  </r>
  <r>
    <n v="361"/>
    <n v="64849"/>
    <s v="High income"/>
    <n v="15"/>
    <s v="Low spender"/>
    <n v="2.3130657373282549E-4"/>
    <n v="0"/>
    <n v="0"/>
    <n v="42"/>
    <n v="652"/>
    <n v="48"/>
    <n v="350"/>
    <n v="94"/>
    <n v="84"/>
    <n v="108"/>
    <n v="1"/>
    <n v="9"/>
    <n v="3"/>
    <n v="6"/>
    <n v="5"/>
    <n v="0"/>
    <x v="0"/>
    <n v="0"/>
    <n v="0"/>
    <n v="0"/>
    <n v="0"/>
    <n v="1"/>
    <n v="63"/>
    <s v="50-65"/>
    <n v="2752"/>
    <n v="0"/>
    <n v="0"/>
    <n v="1"/>
    <n v="0"/>
    <n v="0"/>
    <n v="0"/>
    <n v="1"/>
    <n v="0"/>
    <n v="0"/>
    <n v="1120"/>
    <d v="2015-04-03T00:00:00"/>
    <n v="4"/>
    <s v="April"/>
    <n v="1"/>
    <s v="361,64849,High income,15,Low spender,0.000231306573732825,0,0,42,652,48,350,94,84,108,1,9,3,6,5,0,0,0,0,0,0,1,63,50-65,2752,0,0,1,0,0,0,1,0,0,1120"/>
    <m/>
    <m/>
    <m/>
    <m/>
  </r>
  <r>
    <n v="1502"/>
    <n v="75114"/>
    <s v="High income"/>
    <n v="187"/>
    <s v="Low spender"/>
    <n v="2.4895492185211809E-3"/>
    <n v="0"/>
    <n v="0"/>
    <n v="40"/>
    <n v="571"/>
    <n v="12"/>
    <n v="523"/>
    <n v="63"/>
    <n v="60"/>
    <n v="24"/>
    <n v="1"/>
    <n v="3"/>
    <n v="10"/>
    <n v="5"/>
    <n v="2"/>
    <n v="0"/>
    <x v="0"/>
    <n v="0"/>
    <n v="0"/>
    <n v="0"/>
    <n v="0"/>
    <n v="0"/>
    <n v="28"/>
    <s v="24-35"/>
    <n v="2393"/>
    <n v="0"/>
    <n v="0"/>
    <n v="0"/>
    <n v="1"/>
    <n v="0"/>
    <n v="0"/>
    <n v="1"/>
    <n v="0"/>
    <n v="0"/>
    <n v="1205"/>
    <d v="2016-03-27T00:00:00"/>
    <n v="3"/>
    <s v="March"/>
    <n v="1"/>
    <s v="1502,75114,High income,187,Low spender,0.00248954921852118,0,0,40,571,12,523,63,60,24,1,3,10,5,2,0,0,0,0,0,0,0,28,24-35,2393,0,0,0,1,0,0,1,0,0,1205"/>
    <m/>
    <m/>
    <m/>
    <m/>
  </r>
  <r>
    <n v="1939"/>
    <n v="71466"/>
    <s v="High income"/>
    <n v="703"/>
    <s v="High spender"/>
    <n v="9.8368454929616874E-3"/>
    <n v="0"/>
    <n v="0"/>
    <n v="86"/>
    <n v="412"/>
    <n v="12"/>
    <n v="546"/>
    <n v="78"/>
    <n v="182"/>
    <n v="0"/>
    <n v="1"/>
    <n v="4"/>
    <n v="4"/>
    <n v="10"/>
    <n v="1"/>
    <n v="0"/>
    <x v="0"/>
    <n v="0"/>
    <n v="0"/>
    <n v="0"/>
    <n v="0"/>
    <n v="0"/>
    <n v="46"/>
    <s v="36-50"/>
    <n v="2244"/>
    <n v="0"/>
    <n v="0"/>
    <n v="1"/>
    <n v="0"/>
    <n v="0"/>
    <n v="0"/>
    <n v="0"/>
    <n v="0"/>
    <n v="1"/>
    <n v="1230"/>
    <d v="2016-08-23T00:00:00"/>
    <n v="8"/>
    <s v="August"/>
    <n v="1"/>
    <s v="1939,71466,High income,703,High spender,0.00983684549296169,0,0,86,412,12,546,78,182,0,1,4,4,10,1,0,0,0,0,0,0,0,46,36-50,2244,0,0,1,0,0,0,0,0,1,1230"/>
    <m/>
    <m/>
    <m/>
    <m/>
  </r>
  <r>
    <n v="1923"/>
    <n v="75865"/>
    <s v="High income"/>
    <n v="31"/>
    <s v="Low spender"/>
    <n v="4.0862057602319908E-4"/>
    <n v="0"/>
    <n v="0"/>
    <n v="73"/>
    <n v="483"/>
    <n v="0"/>
    <n v="591"/>
    <n v="156"/>
    <n v="0"/>
    <n v="12"/>
    <n v="1"/>
    <n v="3"/>
    <n v="5"/>
    <n v="10"/>
    <n v="1"/>
    <n v="0"/>
    <x v="0"/>
    <n v="0"/>
    <n v="0"/>
    <n v="0"/>
    <n v="0"/>
    <n v="0"/>
    <n v="77"/>
    <s v="66+"/>
    <n v="2249"/>
    <n v="0"/>
    <n v="1"/>
    <n v="0"/>
    <n v="0"/>
    <n v="0"/>
    <n v="0"/>
    <n v="0"/>
    <n v="0"/>
    <n v="1"/>
    <n v="1218"/>
    <d v="2016-08-18T00:00:00"/>
    <n v="8"/>
    <s v="August"/>
    <n v="1"/>
    <s v="1923,75865,High income,31,Low spender,0.000408620576023199,0,0,73,483,0,591,156,0,12,1,3,5,10,1,0,0,0,0,0,0,0,77,66+,2249,0,1,0,0,0,0,0,0,1,1218"/>
    <m/>
    <m/>
    <m/>
    <m/>
  </r>
  <r>
    <n v="1326"/>
    <n v="71434"/>
    <s v="High income"/>
    <n v="224"/>
    <s v="Low spender"/>
    <n v="3.1357616821121597E-3"/>
    <n v="0"/>
    <n v="1"/>
    <n v="4"/>
    <n v="711"/>
    <n v="36"/>
    <n v="217"/>
    <n v="172"/>
    <n v="96"/>
    <n v="168"/>
    <n v="3"/>
    <n v="7"/>
    <n v="4"/>
    <n v="7"/>
    <n v="4"/>
    <n v="1"/>
    <x v="0"/>
    <n v="0"/>
    <n v="1"/>
    <n v="0"/>
    <n v="0"/>
    <n v="0"/>
    <n v="58"/>
    <s v="50-65"/>
    <n v="2443"/>
    <n v="0"/>
    <n v="1"/>
    <n v="0"/>
    <n v="0"/>
    <n v="0"/>
    <n v="0"/>
    <n v="1"/>
    <n v="0"/>
    <n v="0"/>
    <n v="1064"/>
    <d v="2016-02-06T00:00:00"/>
    <n v="2"/>
    <s v="February"/>
    <n v="1"/>
    <s v="1326,71434,High income,224,Low spender,0.00313576168211216,0,1,4,711,36,217,172,96,168,3,7,4,7,4,1,0,0,1,0,0,0,58,50-65,2443,0,1,0,0,0,0,1,0,0,1064"/>
    <m/>
    <m/>
    <m/>
    <m/>
  </r>
  <r>
    <n v="1610"/>
    <n v="68092"/>
    <s v="High income"/>
    <n v="591"/>
    <s v="High spender"/>
    <n v="8.6794337073371319E-3"/>
    <n v="0"/>
    <n v="0"/>
    <n v="7"/>
    <n v="852"/>
    <n v="60"/>
    <n v="207"/>
    <n v="78"/>
    <n v="36"/>
    <n v="48"/>
    <n v="2"/>
    <n v="2"/>
    <n v="6"/>
    <n v="10"/>
    <n v="5"/>
    <n v="0"/>
    <x v="0"/>
    <n v="0"/>
    <n v="0"/>
    <n v="0"/>
    <n v="0"/>
    <n v="0"/>
    <n v="42"/>
    <s v="36-50"/>
    <n v="2354"/>
    <n v="0"/>
    <n v="0"/>
    <n v="1"/>
    <n v="0"/>
    <n v="0"/>
    <n v="0"/>
    <n v="0"/>
    <n v="1"/>
    <n v="0"/>
    <n v="1185"/>
    <d v="2016-05-05T00:00:00"/>
    <n v="5"/>
    <s v="May"/>
    <n v="1"/>
    <s v="1610,68092,High income,591,High spender,0.00867943370733713,0,0,7,852,60,207,78,36,48,2,2,6,10,5,0,0,0,0,0,0,0,42,36-50,2354,0,0,1,0,0,0,0,1,0,1185"/>
    <m/>
    <m/>
    <m/>
    <m/>
  </r>
  <r>
    <n v="311"/>
    <n v="71626"/>
    <s v="High income"/>
    <n v="16"/>
    <s v="Low spender"/>
    <n v="2.2338257057493089E-4"/>
    <n v="0"/>
    <n v="0"/>
    <n v="94"/>
    <n v="546"/>
    <n v="72"/>
    <n v="376"/>
    <n v="94"/>
    <n v="145"/>
    <n v="72"/>
    <n v="1"/>
    <n v="5"/>
    <n v="5"/>
    <n v="8"/>
    <n v="3"/>
    <n v="0"/>
    <x v="0"/>
    <n v="0"/>
    <n v="1"/>
    <n v="0"/>
    <n v="0"/>
    <n v="0"/>
    <n v="41"/>
    <s v="36-50"/>
    <n v="2764"/>
    <n v="0"/>
    <n v="1"/>
    <n v="0"/>
    <n v="0"/>
    <n v="0"/>
    <n v="0"/>
    <n v="1"/>
    <n v="0"/>
    <n v="0"/>
    <n v="1161"/>
    <d v="2015-03-22T00:00:00"/>
    <n v="3"/>
    <s v="March"/>
    <n v="1"/>
    <s v="311,71626,High income,16,Low spender,0.000223382570574931,0,0,94,546,72,376,94,145,72,1,5,5,8,3,0,0,0,1,0,0,0,41,36-50,2764,0,1,0,0,0,0,1,0,0,1161"/>
    <m/>
    <m/>
    <m/>
    <m/>
  </r>
  <r>
    <n v="1095"/>
    <n v="61787"/>
    <s v="High income"/>
    <n v="117"/>
    <s v="Low spender"/>
    <n v="1.8936022140579733E-3"/>
    <n v="0"/>
    <n v="0"/>
    <n v="71"/>
    <n v="621"/>
    <n v="73"/>
    <n v="414"/>
    <n v="78"/>
    <n v="48"/>
    <n v="85"/>
    <n v="1"/>
    <n v="8"/>
    <n v="4"/>
    <n v="6"/>
    <n v="5"/>
    <n v="0"/>
    <x v="0"/>
    <n v="0"/>
    <n v="0"/>
    <n v="0"/>
    <n v="0"/>
    <n v="0"/>
    <n v="33"/>
    <s v="24-35"/>
    <n v="2517"/>
    <n v="1"/>
    <n v="0"/>
    <n v="0"/>
    <n v="0"/>
    <n v="0"/>
    <n v="0"/>
    <n v="0"/>
    <n v="1"/>
    <n v="0"/>
    <n v="1149"/>
    <d v="2015-11-24T00:00:00"/>
    <n v="11"/>
    <s v="November"/>
    <n v="1"/>
    <s v="1095,61787,High income,117,Low spender,0.00189360221405797,0,0,71,621,73,414,78,48,85,1,8,4,6,5,0,0,0,0,0,0,0,33,24-35,2517,1,0,0,0,0,0,0,1,0,1149"/>
    <m/>
    <m/>
    <m/>
    <m/>
  </r>
  <r>
    <n v="613"/>
    <n v="64325"/>
    <s v="High income"/>
    <n v="1349"/>
    <s v="High spender"/>
    <n v="2.0971628449280993E-2"/>
    <n v="0"/>
    <n v="1"/>
    <n v="41"/>
    <n v="731"/>
    <n v="60"/>
    <n v="353"/>
    <n v="78"/>
    <n v="12"/>
    <n v="73"/>
    <n v="5"/>
    <n v="10"/>
    <n v="3"/>
    <n v="5"/>
    <n v="7"/>
    <n v="0"/>
    <x v="0"/>
    <n v="0"/>
    <n v="0"/>
    <n v="0"/>
    <n v="0"/>
    <n v="0"/>
    <n v="59"/>
    <s v="50-65"/>
    <n v="2666"/>
    <n v="1"/>
    <n v="0"/>
    <n v="0"/>
    <n v="0"/>
    <n v="0"/>
    <n v="0"/>
    <n v="0"/>
    <n v="0"/>
    <n v="1"/>
    <n v="1161"/>
    <d v="2015-06-28T00:00:00"/>
    <n v="6"/>
    <s v="June"/>
    <n v="1"/>
    <s v="613,64325,High income,1349,High spender,0.020971628449281,0,1,41,731,60,353,78,12,73,5,10,3,5,7,0,0,0,0,0,0,0,59,50-65,2666,1,0,0,0,0,0,0,0,1,1161"/>
    <m/>
    <m/>
    <m/>
    <m/>
  </r>
  <r>
    <n v="1989"/>
    <n v="92556"/>
    <s v="High income"/>
    <n v="724"/>
    <s v="High spender"/>
    <n v="7.8222913695492457E-3"/>
    <n v="0"/>
    <n v="0"/>
    <n v="32"/>
    <n v="493"/>
    <n v="183"/>
    <n v="352"/>
    <n v="184"/>
    <n v="23"/>
    <n v="28"/>
    <n v="0"/>
    <n v="3"/>
    <n v="5"/>
    <n v="13"/>
    <n v="0"/>
    <n v="0"/>
    <x v="0"/>
    <n v="0"/>
    <n v="0"/>
    <n v="0"/>
    <n v="0"/>
    <n v="0"/>
    <n v="60"/>
    <s v="50-65"/>
    <n v="2229"/>
    <n v="0"/>
    <n v="0"/>
    <n v="0"/>
    <n v="1"/>
    <n v="0"/>
    <n v="1"/>
    <n v="0"/>
    <n v="0"/>
    <n v="0"/>
    <n v="1207"/>
    <d v="2016-09-07T00:00:00"/>
    <n v="9"/>
    <s v="September"/>
    <n v="1"/>
    <s v="1989,92556,High income,724,High spender,0.00782229136954925,0,0,32,493,183,352,184,23,28,0,3,5,13,0,0,0,0,0,0,0,0,60,50-65,2229,0,0,0,1,0,1,0,0,0,1207"/>
    <m/>
    <m/>
    <m/>
    <m/>
  </r>
  <r>
    <n v="1880"/>
    <n v="88194"/>
    <s v="High income"/>
    <n v="36"/>
    <s v="Low spender"/>
    <n v="4.0819103340363291E-4"/>
    <n v="0"/>
    <n v="1"/>
    <n v="19"/>
    <n v="688"/>
    <n v="14"/>
    <n v="309"/>
    <n v="201"/>
    <n v="24"/>
    <n v="38"/>
    <n v="1"/>
    <n v="11"/>
    <n v="10"/>
    <n v="10"/>
    <n v="5"/>
    <n v="1"/>
    <x v="0"/>
    <n v="1"/>
    <n v="0"/>
    <n v="0"/>
    <n v="0"/>
    <n v="1"/>
    <n v="41"/>
    <s v="36-50"/>
    <n v="2261"/>
    <n v="0"/>
    <n v="0"/>
    <n v="1"/>
    <n v="0"/>
    <n v="0"/>
    <n v="1"/>
    <n v="0"/>
    <n v="0"/>
    <n v="0"/>
    <n v="1198"/>
    <d v="2016-08-06T00:00:00"/>
    <n v="8"/>
    <s v="August"/>
    <n v="1"/>
    <s v="1880,88194,High income,36,Low spender,0.000408191033403633,0,1,19,688,14,309,201,24,38,1,11,10,10,5,1,0,1,0,0,0,1,41,36-50,2261,0,0,1,0,0,1,0,0,0,1198"/>
    <m/>
    <m/>
    <m/>
    <m/>
  </r>
  <r>
    <n v="1545"/>
    <n v="78499"/>
    <s v="High income"/>
    <n v="44"/>
    <s v="Low spender"/>
    <n v="5.6051669448018446E-4"/>
    <n v="0"/>
    <n v="0"/>
    <n v="12"/>
    <n v="912"/>
    <n v="72"/>
    <n v="170"/>
    <n v="47"/>
    <n v="36"/>
    <n v="97"/>
    <n v="1"/>
    <n v="11"/>
    <n v="3"/>
    <n v="4"/>
    <n v="4"/>
    <n v="0"/>
    <x v="0"/>
    <n v="0"/>
    <n v="0"/>
    <n v="1"/>
    <n v="0"/>
    <n v="1"/>
    <n v="63"/>
    <s v="50-65"/>
    <n v="2377"/>
    <n v="0"/>
    <n v="0"/>
    <n v="1"/>
    <n v="0"/>
    <n v="0"/>
    <n v="0"/>
    <n v="1"/>
    <n v="0"/>
    <n v="0"/>
    <n v="1140"/>
    <d v="2016-04-12T00:00:00"/>
    <n v="4"/>
    <s v="April"/>
    <n v="1"/>
    <s v="1545,78499,High income,44,Low spender,0.000560516694480184,0,0,12,912,72,170,47,36,97,1,11,3,4,4,0,0,0,0,1,0,1,63,50-65,2377,0,0,1,0,0,0,1,0,0,1140"/>
    <m/>
    <m/>
    <m/>
    <m/>
  </r>
  <r>
    <n v="1628"/>
    <n v="90000"/>
    <s v="High income"/>
    <n v="38"/>
    <s v="Low spender"/>
    <n v="4.2222222222222222E-4"/>
    <n v="0"/>
    <n v="0"/>
    <n v="91"/>
    <n v="675"/>
    <n v="144"/>
    <n v="133"/>
    <n v="94"/>
    <n v="192"/>
    <n v="241"/>
    <n v="1"/>
    <n v="4"/>
    <n v="8"/>
    <n v="5"/>
    <n v="1"/>
    <n v="1"/>
    <x v="0"/>
    <n v="1"/>
    <n v="0"/>
    <n v="1"/>
    <n v="0"/>
    <n v="0"/>
    <n v="36"/>
    <s v="36-50"/>
    <n v="2347"/>
    <n v="0"/>
    <n v="1"/>
    <n v="0"/>
    <n v="0"/>
    <n v="0"/>
    <n v="0"/>
    <n v="1"/>
    <n v="0"/>
    <n v="0"/>
    <n v="997"/>
    <d v="2016-05-12T00:00:00"/>
    <n v="5"/>
    <s v="May"/>
    <n v="1"/>
    <s v="1628,90000,High income,38,Low spender,0.000422222222222222,0,0,91,675,144,133,94,192,241,1,4,8,5,1,1,0,1,0,1,0,0,36,36-50,2347,0,1,0,0,0,0,1,0,0,997"/>
    <m/>
    <m/>
    <m/>
    <m/>
  </r>
  <r>
    <n v="152"/>
    <n v="66991"/>
    <s v="High income"/>
    <n v="881"/>
    <s v="High spender"/>
    <n v="1.3151020286307116E-2"/>
    <n v="0"/>
    <n v="0"/>
    <n v="1"/>
    <n v="496"/>
    <n v="36"/>
    <n v="460"/>
    <n v="189"/>
    <n v="60"/>
    <n v="12"/>
    <n v="3"/>
    <n v="4"/>
    <n v="8"/>
    <n v="6"/>
    <n v="3"/>
    <n v="0"/>
    <x v="0"/>
    <n v="0"/>
    <n v="0"/>
    <n v="0"/>
    <n v="0"/>
    <n v="0"/>
    <n v="66"/>
    <s v="66+"/>
    <n v="2815"/>
    <n v="0"/>
    <n v="1"/>
    <n v="0"/>
    <n v="0"/>
    <n v="0"/>
    <n v="0"/>
    <n v="0"/>
    <n v="1"/>
    <n v="0"/>
    <n v="1229"/>
    <d v="2015-01-30T00:00:00"/>
    <n v="1"/>
    <s v="January"/>
    <n v="1"/>
    <s v="152,66991,High income,881,High spender,0.0131510202863071,0,0,1,496,36,460,189,60,12,3,4,8,6,3,0,0,0,0,0,0,0,66,66+,2815,0,1,0,0,0,0,0,1,0,1229"/>
    <m/>
    <m/>
    <m/>
    <m/>
  </r>
  <r>
    <n v="34"/>
    <n v="62882"/>
    <s v="High income"/>
    <n v="22"/>
    <s v="Low spender"/>
    <n v="3.4986164562195859E-4"/>
    <n v="0"/>
    <n v="1"/>
    <n v="26"/>
    <n v="509"/>
    <n v="133"/>
    <n v="497"/>
    <n v="78"/>
    <n v="24"/>
    <n v="97"/>
    <n v="2"/>
    <n v="7"/>
    <n v="5"/>
    <n v="6"/>
    <n v="4"/>
    <n v="0"/>
    <x v="0"/>
    <n v="0"/>
    <n v="0"/>
    <n v="0"/>
    <n v="0"/>
    <n v="0"/>
    <n v="51"/>
    <s v="50-65"/>
    <n v="2848"/>
    <n v="0"/>
    <n v="0"/>
    <n v="0"/>
    <n v="1"/>
    <n v="0"/>
    <n v="0"/>
    <n v="1"/>
    <n v="0"/>
    <n v="0"/>
    <n v="1144"/>
    <d v="2014-12-28T00:00:00"/>
    <n v="12"/>
    <s v="December"/>
    <n v="1"/>
    <s v="34,62882,High income,22,Low spender,0.000349861645621959,0,1,26,509,133,497,78,24,97,2,7,5,6,4,0,0,0,0,0,0,0,51,50-65,2848,0,0,0,1,0,0,1,0,0,1144"/>
    <m/>
    <m/>
    <m/>
    <m/>
  </r>
  <r>
    <n v="128"/>
    <n v="67430"/>
    <s v="High income"/>
    <n v="1869"/>
    <s v="High spender"/>
    <n v="2.7717633100993622E-2"/>
    <n v="0"/>
    <n v="0"/>
    <n v="6"/>
    <n v="595"/>
    <n v="97"/>
    <n v="291"/>
    <n v="127"/>
    <n v="133"/>
    <n v="121"/>
    <n v="1"/>
    <n v="11"/>
    <n v="5"/>
    <n v="12"/>
    <n v="6"/>
    <n v="0"/>
    <x v="0"/>
    <n v="0"/>
    <n v="0"/>
    <n v="0"/>
    <n v="0"/>
    <n v="0"/>
    <n v="33"/>
    <s v="24-35"/>
    <n v="2821"/>
    <n v="0"/>
    <n v="0"/>
    <n v="0"/>
    <n v="1"/>
    <n v="0"/>
    <n v="0"/>
    <n v="1"/>
    <n v="0"/>
    <n v="0"/>
    <n v="1122"/>
    <d v="2015-01-24T00:00:00"/>
    <n v="1"/>
    <s v="January"/>
    <n v="1"/>
    <s v="128,67430,High income,1869,High spender,0.0277176331009936,0,0,6,595,97,291,127,133,121,1,11,5,12,6,0,0,0,0,0,0,0,33,24-35,2821,0,0,0,1,0,0,1,0,0,1122"/>
    <m/>
    <m/>
    <m/>
    <m/>
  </r>
  <r>
    <n v="1051"/>
    <n v="70617"/>
    <s v="High income"/>
    <n v="43"/>
    <s v="Low spender"/>
    <n v="6.08918532364728E-4"/>
    <n v="0"/>
    <n v="0"/>
    <n v="45"/>
    <n v="353"/>
    <n v="61"/>
    <n v="753"/>
    <n v="40"/>
    <n v="46"/>
    <n v="27"/>
    <n v="1"/>
    <n v="3"/>
    <n v="3"/>
    <n v="7"/>
    <n v="2"/>
    <n v="0"/>
    <x v="0"/>
    <n v="0"/>
    <n v="0"/>
    <n v="0"/>
    <n v="0"/>
    <n v="0"/>
    <n v="50"/>
    <s v="36-50"/>
    <n v="2530"/>
    <n v="0"/>
    <n v="1"/>
    <n v="0"/>
    <n v="0"/>
    <n v="0"/>
    <n v="0"/>
    <n v="1"/>
    <n v="0"/>
    <n v="0"/>
    <n v="1226"/>
    <d v="2015-11-11T00:00:00"/>
    <n v="11"/>
    <s v="November"/>
    <n v="1"/>
    <s v="1051,70617,High income,43,Low spender,0.000608918532364728,0,0,45,353,61,753,40,46,27,1,3,3,7,2,0,0,0,0,0,0,0,50,36-50,2530,0,1,0,0,0,0,1,0,0,1226"/>
    <m/>
    <m/>
    <m/>
    <m/>
  </r>
  <r>
    <n v="2194"/>
    <n v="80124"/>
    <s v="High income"/>
    <n v="850"/>
    <s v="High spender"/>
    <n v="1.0608556737057561E-2"/>
    <n v="0"/>
    <n v="0"/>
    <n v="47"/>
    <n v="483"/>
    <n v="84"/>
    <n v="398"/>
    <n v="205"/>
    <n v="84"/>
    <n v="241"/>
    <n v="1"/>
    <n v="3"/>
    <n v="7"/>
    <n v="8"/>
    <n v="1"/>
    <n v="0"/>
    <x v="0"/>
    <n v="1"/>
    <n v="0"/>
    <n v="0"/>
    <n v="0"/>
    <n v="0"/>
    <n v="57"/>
    <s v="50-65"/>
    <n v="2162"/>
    <n v="0"/>
    <n v="1"/>
    <n v="0"/>
    <n v="0"/>
    <n v="0"/>
    <n v="0"/>
    <n v="1"/>
    <n v="0"/>
    <n v="0"/>
    <n v="1013"/>
    <d v="2016-11-13T00:00:00"/>
    <n v="11"/>
    <s v="November"/>
    <n v="1"/>
    <s v="2194,80124,High income,850,High spender,0.0106085567370576,0,0,47,483,84,398,205,84,241,1,3,7,8,1,0,0,1,0,0,0,0,57,50-65,2162,0,1,0,0,0,0,1,0,0,1013"/>
    <m/>
    <m/>
    <m/>
    <m/>
  </r>
  <r>
    <n v="885"/>
    <n v="87171"/>
    <s v="High income"/>
    <n v="42"/>
    <s v="Low spender"/>
    <n v="4.8181161165984101E-4"/>
    <n v="0"/>
    <n v="0"/>
    <n v="27"/>
    <n v="1001"/>
    <n v="44"/>
    <n v="107"/>
    <n v="58"/>
    <n v="44"/>
    <n v="44"/>
    <n v="1"/>
    <n v="6"/>
    <n v="7"/>
    <n v="11"/>
    <n v="2"/>
    <n v="0"/>
    <x v="0"/>
    <n v="1"/>
    <n v="0"/>
    <n v="1"/>
    <n v="0"/>
    <n v="0"/>
    <n v="39"/>
    <s v="36-50"/>
    <n v="2583"/>
    <n v="0"/>
    <n v="1"/>
    <n v="0"/>
    <n v="0"/>
    <n v="0"/>
    <n v="0"/>
    <n v="0"/>
    <n v="0"/>
    <n v="1"/>
    <n v="1210"/>
    <d v="2015-09-19T00:00:00"/>
    <n v="9"/>
    <s v="September"/>
    <n v="1"/>
    <s v="885,87171,High income,42,Low spender,0.000481811611659841,0,0,27,1001,44,107,58,44,44,1,6,7,11,2,0,0,1,0,1,0,0,39,36-50,2583,0,1,0,0,0,0,0,0,1,1210"/>
    <m/>
    <m/>
    <m/>
    <m/>
  </r>
  <r>
    <n v="412"/>
    <n v="63972"/>
    <s v="High income"/>
    <n v="1089"/>
    <s v="High spender"/>
    <n v="1.7023072594259989E-2"/>
    <n v="0"/>
    <n v="1"/>
    <n v="93"/>
    <n v="928"/>
    <n v="63"/>
    <n v="254"/>
    <n v="0"/>
    <n v="12"/>
    <n v="12"/>
    <n v="4"/>
    <n v="5"/>
    <n v="4"/>
    <n v="10"/>
    <n v="4"/>
    <n v="0"/>
    <x v="0"/>
    <n v="0"/>
    <n v="1"/>
    <n v="0"/>
    <n v="0"/>
    <n v="0"/>
    <n v="56"/>
    <s v="50-65"/>
    <n v="2733"/>
    <n v="0"/>
    <n v="0"/>
    <n v="1"/>
    <n v="0"/>
    <n v="0"/>
    <n v="0"/>
    <n v="0"/>
    <n v="1"/>
    <n v="0"/>
    <n v="1245"/>
    <d v="2015-04-22T00:00:00"/>
    <n v="4"/>
    <s v="April"/>
    <n v="1"/>
    <s v="412,63972,High income,1089,High spender,0.01702307259426,0,1,93,928,63,254,0,12,12,4,5,4,10,4,0,0,0,1,0,0,0,56,50-65,2733,0,0,1,0,0,0,0,1,0,1245"/>
    <m/>
    <m/>
    <m/>
    <m/>
  </r>
  <r>
    <n v="200"/>
    <n v="66664"/>
    <s v="High income"/>
    <n v="68"/>
    <s v="Low spender"/>
    <n v="1.0200408016320653E-3"/>
    <n v="0"/>
    <n v="0"/>
    <n v="78"/>
    <n v="398"/>
    <n v="96"/>
    <n v="447"/>
    <n v="220"/>
    <n v="96"/>
    <n v="32"/>
    <n v="1"/>
    <n v="5"/>
    <n v="7"/>
    <n v="6"/>
    <n v="3"/>
    <n v="0"/>
    <x v="0"/>
    <n v="0"/>
    <n v="0"/>
    <n v="0"/>
    <n v="0"/>
    <n v="0"/>
    <n v="38"/>
    <s v="36-50"/>
    <n v="2801"/>
    <n v="0"/>
    <n v="0"/>
    <n v="0"/>
    <n v="1"/>
    <n v="0"/>
    <n v="1"/>
    <n v="0"/>
    <n v="0"/>
    <n v="0"/>
    <n v="1225"/>
    <d v="2015-02-13T00:00:00"/>
    <n v="2"/>
    <s v="February"/>
    <n v="1"/>
    <s v="200,66664,High income,68,Low spender,0.00102004080163207,0,0,78,398,96,447,220,96,32,1,5,7,6,3,0,0,0,0,0,0,0,38,36-50,2801,0,0,0,1,0,1,0,0,0,1225"/>
    <m/>
    <m/>
    <m/>
    <m/>
  </r>
  <r>
    <n v="1361"/>
    <n v="80144"/>
    <s v="High income"/>
    <n v="24"/>
    <s v="Low spender"/>
    <n v="2.9946097025354361E-4"/>
    <n v="0"/>
    <n v="0"/>
    <n v="47"/>
    <n v="240"/>
    <n v="132"/>
    <n v="445"/>
    <n v="250"/>
    <n v="192"/>
    <n v="108"/>
    <n v="1"/>
    <n v="3"/>
    <n v="7"/>
    <n v="8"/>
    <n v="1"/>
    <n v="0"/>
    <x v="0"/>
    <n v="0"/>
    <n v="0"/>
    <n v="0"/>
    <n v="0"/>
    <n v="0"/>
    <n v="45"/>
    <s v="36-50"/>
    <n v="2431"/>
    <n v="0"/>
    <n v="0"/>
    <n v="0"/>
    <n v="1"/>
    <n v="0"/>
    <n v="0"/>
    <n v="1"/>
    <n v="0"/>
    <n v="0"/>
    <n v="1151"/>
    <d v="2016-02-18T00:00:00"/>
    <n v="2"/>
    <s v="February"/>
    <n v="1"/>
    <s v="1361,80144,High income,24,Low spender,0.000299460970253544,0,0,47,240,132,445,250,192,108,1,3,7,8,1,0,0,0,0,0,0,0,45,36-50,2431,0,0,0,1,0,0,1,0,0,1151"/>
    <m/>
    <m/>
    <m/>
    <m/>
  </r>
  <r>
    <n v="851"/>
    <n v="86111"/>
    <s v="High income"/>
    <n v="386"/>
    <s v="Low spender"/>
    <n v="4.4825864291437797E-3"/>
    <n v="0"/>
    <n v="0"/>
    <n v="73"/>
    <n v="399"/>
    <n v="28"/>
    <n v="756"/>
    <n v="36"/>
    <n v="40"/>
    <n v="126"/>
    <n v="1"/>
    <n v="5"/>
    <n v="7"/>
    <n v="10"/>
    <n v="2"/>
    <n v="0"/>
    <x v="0"/>
    <n v="0"/>
    <n v="0"/>
    <n v="0"/>
    <n v="0"/>
    <n v="0"/>
    <n v="58"/>
    <s v="50-65"/>
    <n v="2595"/>
    <n v="0"/>
    <n v="1"/>
    <n v="0"/>
    <n v="0"/>
    <n v="0"/>
    <n v="0"/>
    <n v="1"/>
    <n v="0"/>
    <n v="0"/>
    <n v="1133"/>
    <d v="2015-09-07T00:00:00"/>
    <n v="9"/>
    <s v="September"/>
    <n v="1"/>
    <s v="851,86111,High income,386,Low spender,0.00448258642914378,0,0,73,399,28,756,36,40,126,1,5,7,10,2,0,0,0,0,0,0,0,58,50-65,2595,0,1,0,0,0,0,1,0,0,1133"/>
    <m/>
    <m/>
    <m/>
    <m/>
  </r>
  <r>
    <n v="650"/>
    <n v="78394"/>
    <s v="High income"/>
    <n v="40"/>
    <s v="Low spender"/>
    <n v="5.1024313085185091E-4"/>
    <n v="0"/>
    <n v="0"/>
    <n v="13"/>
    <n v="298"/>
    <n v="27"/>
    <n v="697"/>
    <n v="216"/>
    <n v="24"/>
    <n v="166"/>
    <n v="1"/>
    <n v="4"/>
    <n v="6"/>
    <n v="5"/>
    <n v="2"/>
    <n v="0"/>
    <x v="0"/>
    <n v="0"/>
    <n v="0"/>
    <n v="0"/>
    <n v="0"/>
    <n v="1"/>
    <n v="34"/>
    <s v="24-35"/>
    <n v="2658"/>
    <n v="0"/>
    <n v="0"/>
    <n v="0"/>
    <n v="1"/>
    <n v="0"/>
    <n v="0"/>
    <n v="1"/>
    <n v="0"/>
    <n v="0"/>
    <n v="1096"/>
    <d v="2015-07-06T00:00:00"/>
    <n v="7"/>
    <s v="July"/>
    <n v="1"/>
    <s v="650,78394,High income,40,Low spender,0.000510243130851851,0,0,13,298,27,697,216,24,166,1,4,6,5,2,0,0,0,0,0,0,1,34,24-35,2658,0,0,0,1,0,0,1,0,0,1096"/>
    <m/>
    <m/>
    <m/>
    <m/>
  </r>
  <r>
    <n v="461"/>
    <n v="60000"/>
    <s v="High income"/>
    <n v="19"/>
    <s v="Low spender"/>
    <n v="3.1666666666666665E-4"/>
    <n v="0"/>
    <n v="1"/>
    <n v="57"/>
    <n v="1048"/>
    <n v="0"/>
    <n v="217"/>
    <n v="0"/>
    <n v="0"/>
    <n v="12"/>
    <n v="5"/>
    <n v="11"/>
    <n v="3"/>
    <n v="5"/>
    <n v="6"/>
    <n v="0"/>
    <x v="0"/>
    <n v="0"/>
    <n v="0"/>
    <n v="0"/>
    <n v="0"/>
    <n v="0"/>
    <n v="44"/>
    <s v="36-50"/>
    <n v="2713"/>
    <n v="0"/>
    <n v="0"/>
    <n v="1"/>
    <n v="0"/>
    <n v="0"/>
    <n v="0"/>
    <n v="0"/>
    <n v="0"/>
    <n v="1"/>
    <n v="1253"/>
    <d v="2015-05-12T00:00:00"/>
    <n v="5"/>
    <s v="May"/>
    <n v="1"/>
    <s v="461,60000,High income,19,Low spender,0.000316666666666667,0,1,57,1048,0,217,0,0,12,5,11,3,5,6,0,0,0,0,0,0,0,44,36-50,2713,0,0,1,0,0,0,0,0,1,1253"/>
    <m/>
    <m/>
    <m/>
    <m/>
  </r>
  <r>
    <n v="392"/>
    <n v="82800"/>
    <s v="High income"/>
    <n v="41"/>
    <s v="Low spender"/>
    <n v="4.951690821256039E-4"/>
    <n v="0"/>
    <n v="0"/>
    <n v="23"/>
    <n v="1006"/>
    <n v="22"/>
    <n v="115"/>
    <n v="59"/>
    <n v="68"/>
    <n v="45"/>
    <n v="1"/>
    <n v="7"/>
    <n v="6"/>
    <n v="12"/>
    <n v="3"/>
    <n v="1"/>
    <x v="0"/>
    <n v="0"/>
    <n v="0"/>
    <n v="1"/>
    <n v="0"/>
    <n v="1"/>
    <n v="74"/>
    <s v="66+"/>
    <n v="2741"/>
    <n v="0"/>
    <n v="0"/>
    <n v="1"/>
    <n v="0"/>
    <n v="0"/>
    <n v="0"/>
    <n v="0"/>
    <n v="0"/>
    <n v="1"/>
    <n v="1225"/>
    <d v="2015-04-14T00:00:00"/>
    <n v="4"/>
    <s v="April"/>
    <n v="1"/>
    <s v="392,82800,High income,41,Low spender,0.000495169082125604,0,0,23,1006,22,115,59,68,45,1,7,6,12,3,1,0,0,0,1,0,1,74,66+,2741,0,0,1,0,0,0,0,0,1,1225"/>
    <m/>
    <m/>
    <m/>
    <m/>
  </r>
  <r>
    <n v="353"/>
    <n v="63810"/>
    <s v="High income"/>
    <n v="17"/>
    <s v="Low spender"/>
    <n v="2.6641592226923677E-4"/>
    <n v="0"/>
    <n v="1"/>
    <n v="45"/>
    <n v="977"/>
    <n v="12"/>
    <n v="253"/>
    <n v="16"/>
    <n v="12"/>
    <n v="101"/>
    <n v="4"/>
    <n v="4"/>
    <n v="3"/>
    <n v="12"/>
    <n v="8"/>
    <n v="0"/>
    <x v="0"/>
    <n v="0"/>
    <n v="1"/>
    <n v="0"/>
    <n v="0"/>
    <n v="0"/>
    <n v="54"/>
    <s v="50-65"/>
    <n v="2754"/>
    <n v="0"/>
    <n v="0"/>
    <n v="1"/>
    <n v="0"/>
    <n v="0"/>
    <n v="0"/>
    <n v="1"/>
    <n v="0"/>
    <n v="0"/>
    <n v="1169"/>
    <d v="2015-04-01T00:00:00"/>
    <n v="4"/>
    <s v="April"/>
    <n v="1"/>
    <s v="353,63810,High income,17,Low spender,0.000266415922269237,0,1,45,977,12,253,16,12,101,4,4,3,12,8,0,0,0,1,0,0,0,54,50-65,2754,0,0,1,0,0,0,1,0,0,1169"/>
    <m/>
    <m/>
    <m/>
    <m/>
  </r>
  <r>
    <n v="121"/>
    <n v="65220"/>
    <s v="High income"/>
    <n v="54"/>
    <s v="Low spender"/>
    <n v="8.2796688132474698E-4"/>
    <n v="0"/>
    <n v="0"/>
    <n v="3"/>
    <n v="890"/>
    <n v="63"/>
    <n v="292"/>
    <n v="0"/>
    <n v="25"/>
    <n v="12"/>
    <n v="4"/>
    <n v="8"/>
    <n v="4"/>
    <n v="7"/>
    <n v="6"/>
    <n v="0"/>
    <x v="0"/>
    <n v="0"/>
    <n v="0"/>
    <n v="0"/>
    <n v="0"/>
    <n v="1"/>
    <n v="55"/>
    <s v="50-65"/>
    <n v="2823"/>
    <n v="0"/>
    <n v="0"/>
    <n v="0"/>
    <n v="1"/>
    <n v="0"/>
    <n v="0"/>
    <n v="0"/>
    <n v="0"/>
    <n v="1"/>
    <n v="1258"/>
    <d v="2015-01-22T00:00:00"/>
    <n v="1"/>
    <s v="January"/>
    <n v="1"/>
    <s v="121,65220,High income,54,Low spender,0.000827966881324747,0,0,3,890,63,292,0,25,12,4,8,4,7,6,0,0,0,0,0,0,1,55,50-65,2823,0,0,0,1,0,0,0,0,1,1258"/>
    <m/>
    <m/>
    <m/>
    <m/>
  </r>
  <r>
    <n v="985"/>
    <n v="70638"/>
    <s v="High income"/>
    <n v="902"/>
    <s v="High spender"/>
    <n v="1.2769330955010051E-2"/>
    <n v="0"/>
    <n v="0"/>
    <n v="69"/>
    <n v="1016"/>
    <n v="12"/>
    <n v="215"/>
    <n v="16"/>
    <n v="12"/>
    <n v="63"/>
    <n v="1"/>
    <n v="4"/>
    <n v="5"/>
    <n v="10"/>
    <n v="3"/>
    <n v="0"/>
    <x v="0"/>
    <n v="0"/>
    <n v="1"/>
    <n v="0"/>
    <n v="0"/>
    <n v="0"/>
    <n v="65"/>
    <s v="50-65"/>
    <n v="2552"/>
    <n v="1"/>
    <n v="0"/>
    <n v="0"/>
    <n v="0"/>
    <n v="0"/>
    <n v="0"/>
    <n v="0"/>
    <n v="1"/>
    <n v="0"/>
    <n v="1208"/>
    <d v="2015-10-20T00:00:00"/>
    <n v="10"/>
    <s v="October"/>
    <n v="1"/>
    <s v="985,70638,High income,902,High spender,0.0127693309550101,0,0,69,1016,12,215,16,12,63,1,4,5,10,3,0,0,0,1,0,0,0,65,50-65,2552,1,0,0,0,0,0,0,1,0,1208"/>
    <m/>
    <m/>
    <m/>
    <m/>
  </r>
  <r>
    <n v="543"/>
    <n v="68487"/>
    <s v="High income"/>
    <n v="185"/>
    <s v="Low spender"/>
    <n v="2.7012425715829281E-3"/>
    <n v="0"/>
    <n v="0"/>
    <n v="48"/>
    <n v="758"/>
    <n v="12"/>
    <n v="385"/>
    <n v="33"/>
    <n v="89"/>
    <n v="89"/>
    <n v="1"/>
    <n v="9"/>
    <n v="7"/>
    <n v="13"/>
    <n v="4"/>
    <n v="0"/>
    <x v="0"/>
    <n v="0"/>
    <n v="0"/>
    <n v="0"/>
    <n v="0"/>
    <n v="0"/>
    <n v="32"/>
    <s v="24-35"/>
    <n v="2691"/>
    <n v="0"/>
    <n v="1"/>
    <n v="0"/>
    <n v="0"/>
    <n v="0"/>
    <n v="0"/>
    <n v="1"/>
    <n v="0"/>
    <n v="0"/>
    <n v="1188"/>
    <d v="2015-06-03T00:00:00"/>
    <n v="6"/>
    <s v="June"/>
    <n v="1"/>
    <s v="543,68487,High income,185,Low spender,0.00270124257158293,0,0,48,758,12,385,33,89,89,1,9,7,13,4,0,0,0,0,0,0,0,32,24-35,2691,0,1,0,0,0,0,1,0,0,1188"/>
    <m/>
    <m/>
    <m/>
    <m/>
  </r>
  <r>
    <n v="1556"/>
    <n v="77863"/>
    <s v="High income"/>
    <n v="39"/>
    <s v="Low spender"/>
    <n v="5.008797503307091E-4"/>
    <n v="0"/>
    <n v="0"/>
    <n v="20"/>
    <n v="881"/>
    <n v="38"/>
    <n v="319"/>
    <n v="16"/>
    <n v="25"/>
    <n v="12"/>
    <n v="1"/>
    <n v="4"/>
    <n v="5"/>
    <n v="10"/>
    <n v="2"/>
    <n v="0"/>
    <x v="0"/>
    <n v="0"/>
    <n v="0"/>
    <n v="0"/>
    <n v="0"/>
    <n v="0"/>
    <n v="62"/>
    <s v="50-65"/>
    <n v="2373"/>
    <n v="0"/>
    <n v="0"/>
    <n v="0"/>
    <n v="1"/>
    <n v="0"/>
    <n v="0"/>
    <n v="0"/>
    <n v="0"/>
    <n v="1"/>
    <n v="1267"/>
    <d v="2016-04-16T00:00:00"/>
    <n v="4"/>
    <s v="April"/>
    <n v="1"/>
    <s v="1556,77863,High income,39,Low spender,0.000500879750330709,0,0,20,881,38,319,16,25,12,1,4,5,10,2,0,0,0,0,0,0,0,62,50-65,2373,0,0,0,1,0,0,0,0,1,1267"/>
    <m/>
    <m/>
    <m/>
    <m/>
  </r>
  <r>
    <n v="884"/>
    <n v="74165"/>
    <s v="High income"/>
    <n v="41"/>
    <s v="Low spender"/>
    <n v="5.5282141171711721E-4"/>
    <n v="0"/>
    <n v="0"/>
    <n v="9"/>
    <n v="1001"/>
    <n v="12"/>
    <n v="240"/>
    <n v="16"/>
    <n v="12"/>
    <n v="12"/>
    <n v="1"/>
    <n v="5"/>
    <n v="4"/>
    <n v="10"/>
    <n v="2"/>
    <n v="0"/>
    <x v="0"/>
    <n v="0"/>
    <n v="0"/>
    <n v="0"/>
    <n v="0"/>
    <n v="0"/>
    <n v="45"/>
    <s v="36-50"/>
    <n v="2583"/>
    <n v="1"/>
    <n v="0"/>
    <n v="0"/>
    <n v="0"/>
    <n v="0"/>
    <n v="0"/>
    <n v="0"/>
    <n v="0"/>
    <n v="1"/>
    <n v="1269"/>
    <d v="2015-09-19T00:00:00"/>
    <n v="9"/>
    <s v="September"/>
    <n v="1"/>
    <s v="884,74165,High income,41,Low spender,0.000552821411717117,0,0,9,1001,12,240,16,12,12,1,5,4,10,2,0,0,0,0,0,0,0,45,36-50,2583,1,0,0,0,0,0,0,0,1,1269"/>
    <m/>
    <m/>
    <m/>
    <m/>
  </r>
  <r>
    <n v="336"/>
    <n v="72550"/>
    <s v="High income"/>
    <n v="590"/>
    <s v="High spender"/>
    <n v="8.1323225361819435E-3"/>
    <n v="1"/>
    <n v="1"/>
    <n v="39"/>
    <n v="826"/>
    <n v="50"/>
    <n v="317"/>
    <n v="50"/>
    <n v="38"/>
    <n v="38"/>
    <n v="9"/>
    <n v="5"/>
    <n v="2"/>
    <n v="12"/>
    <n v="8"/>
    <n v="0"/>
    <x v="0"/>
    <n v="0"/>
    <n v="0"/>
    <n v="0"/>
    <n v="0"/>
    <n v="0"/>
    <n v="66"/>
    <s v="66+"/>
    <n v="2757"/>
    <n v="0"/>
    <n v="1"/>
    <n v="0"/>
    <n v="0"/>
    <n v="0"/>
    <n v="0"/>
    <n v="0"/>
    <n v="0"/>
    <n v="1"/>
    <n v="1243"/>
    <d v="2015-03-29T00:00:00"/>
    <n v="3"/>
    <s v="March"/>
    <n v="1"/>
    <s v="336,72550,High income,590,High spender,0.00813232253618194,1,1,39,826,50,317,50,38,38,9,5,2,12,8,0,0,0,0,0,0,0,66,66+,2757,0,1,0,0,0,0,0,0,1,1243"/>
    <m/>
    <m/>
    <m/>
    <m/>
  </r>
  <r>
    <n v="1211"/>
    <n v="82122"/>
    <s v="High income"/>
    <n v="647"/>
    <s v="High spender"/>
    <n v="7.8785221986800123E-3"/>
    <n v="0"/>
    <n v="0"/>
    <n v="89"/>
    <n v="734"/>
    <n v="22"/>
    <n v="350"/>
    <n v="151"/>
    <n v="25"/>
    <n v="100"/>
    <n v="1"/>
    <n v="3"/>
    <n v="9"/>
    <n v="13"/>
    <n v="1"/>
    <n v="0"/>
    <x v="0"/>
    <n v="0"/>
    <n v="0"/>
    <n v="1"/>
    <n v="0"/>
    <n v="0"/>
    <n v="58"/>
    <s v="50-65"/>
    <n v="2477"/>
    <n v="0"/>
    <n v="0"/>
    <n v="0"/>
    <n v="1"/>
    <n v="0"/>
    <n v="1"/>
    <n v="0"/>
    <n v="0"/>
    <n v="0"/>
    <n v="1182"/>
    <d v="2016-01-03T00:00:00"/>
    <n v="1"/>
    <s v="January"/>
    <n v="1"/>
    <s v="1211,82122,High income,647,High spender,0.00787852219868001,0,0,89,734,22,350,151,25,100,1,3,9,13,1,0,0,0,0,1,0,0,58,50-65,2477,0,0,0,1,0,1,0,0,0,1182"/>
    <m/>
    <m/>
    <m/>
    <m/>
  </r>
  <r>
    <n v="486"/>
    <n v="62859"/>
    <s v="High income"/>
    <n v="595"/>
    <s v="High spender"/>
    <n v="9.4656294245851827E-3"/>
    <n v="0"/>
    <n v="1"/>
    <n v="37"/>
    <n v="1063"/>
    <n v="89"/>
    <n v="102"/>
    <n v="16"/>
    <n v="12"/>
    <n v="25"/>
    <n v="4"/>
    <n v="9"/>
    <n v="4"/>
    <n v="6"/>
    <n v="6"/>
    <n v="0"/>
    <x v="0"/>
    <n v="0"/>
    <n v="0"/>
    <n v="0"/>
    <n v="0"/>
    <n v="0"/>
    <n v="61"/>
    <s v="50-65"/>
    <n v="2705"/>
    <n v="1"/>
    <n v="0"/>
    <n v="0"/>
    <n v="0"/>
    <n v="0"/>
    <n v="0"/>
    <n v="0"/>
    <n v="0"/>
    <n v="1"/>
    <n v="1257"/>
    <d v="2015-05-20T00:00:00"/>
    <n v="5"/>
    <s v="May"/>
    <n v="1"/>
    <s v="486,62859,High income,595,High spender,0.00946562942458518,0,1,37,1063,89,102,16,12,25,4,9,4,6,6,0,0,0,0,0,0,0,61,50-65,2705,1,0,0,0,0,0,0,0,1,1257"/>
    <m/>
    <m/>
    <m/>
    <m/>
  </r>
  <r>
    <n v="1294"/>
    <n v="82733"/>
    <s v="High income"/>
    <n v="28"/>
    <s v="Low spender"/>
    <n v="3.3843810813097557E-4"/>
    <n v="0"/>
    <n v="0"/>
    <n v="28"/>
    <n v="712"/>
    <n v="50"/>
    <n v="420"/>
    <n v="65"/>
    <n v="38"/>
    <n v="38"/>
    <n v="1"/>
    <n v="8"/>
    <n v="4"/>
    <n v="7"/>
    <n v="4"/>
    <n v="0"/>
    <x v="0"/>
    <n v="0"/>
    <n v="0"/>
    <n v="0"/>
    <n v="0"/>
    <n v="1"/>
    <n v="36"/>
    <s v="36-50"/>
    <n v="2451"/>
    <n v="0"/>
    <n v="0"/>
    <n v="1"/>
    <n v="0"/>
    <n v="0"/>
    <n v="0"/>
    <n v="0"/>
    <n v="0"/>
    <n v="1"/>
    <n v="1247"/>
    <d v="2016-01-29T00:00:00"/>
    <n v="1"/>
    <s v="January"/>
    <n v="1"/>
    <s v="1294,82733,High income,28,Low spender,0.000338438108130976,0,0,28,712,50,420,65,38,38,1,8,4,7,4,0,0,0,0,0,0,1,36,36-50,2451,0,0,1,0,0,0,0,0,1,1247"/>
    <m/>
    <m/>
    <m/>
    <m/>
  </r>
  <r>
    <n v="1949"/>
    <n v="70924"/>
    <s v="High income"/>
    <n v="63"/>
    <s v="Low spender"/>
    <n v="8.8827477299644689E-4"/>
    <n v="0"/>
    <n v="0"/>
    <n v="41"/>
    <n v="635"/>
    <n v="114"/>
    <n v="254"/>
    <n v="132"/>
    <n v="152"/>
    <n v="76"/>
    <n v="1"/>
    <n v="6"/>
    <n v="6"/>
    <n v="7"/>
    <n v="3"/>
    <n v="0"/>
    <x v="0"/>
    <n v="0"/>
    <n v="0"/>
    <n v="1"/>
    <n v="0"/>
    <n v="0"/>
    <n v="55"/>
    <s v="50-65"/>
    <n v="2242"/>
    <n v="0"/>
    <n v="1"/>
    <n v="0"/>
    <n v="0"/>
    <n v="0"/>
    <n v="1"/>
    <n v="0"/>
    <n v="0"/>
    <n v="0"/>
    <n v="1211"/>
    <d v="2016-08-25T00:00:00"/>
    <n v="8"/>
    <s v="August"/>
    <n v="1"/>
    <s v="1949,70924,High income,63,Low spender,0.000888274772996447,0,0,41,635,114,254,132,152,76,1,6,6,7,3,0,0,0,0,1,0,0,55,50-65,2242,0,1,0,0,0,1,0,0,0,1211"/>
    <m/>
    <m/>
    <m/>
    <m/>
  </r>
  <r>
    <n v="415"/>
    <n v="70713"/>
    <s v="High income"/>
    <n v="260"/>
    <s v="Low spender"/>
    <n v="3.676834528304555E-3"/>
    <n v="0"/>
    <n v="1"/>
    <n v="23"/>
    <n v="736"/>
    <n v="114"/>
    <n v="279"/>
    <n v="82"/>
    <n v="76"/>
    <n v="190"/>
    <n v="6"/>
    <n v="5"/>
    <n v="6"/>
    <n v="8"/>
    <n v="3"/>
    <n v="0"/>
    <x v="0"/>
    <n v="0"/>
    <n v="0"/>
    <n v="0"/>
    <n v="0"/>
    <n v="0"/>
    <n v="54"/>
    <s v="50-65"/>
    <n v="2732"/>
    <n v="0"/>
    <n v="0"/>
    <n v="0"/>
    <n v="1"/>
    <n v="0"/>
    <n v="0"/>
    <n v="1"/>
    <n v="0"/>
    <n v="0"/>
    <n v="1097"/>
    <d v="2015-04-23T00:00:00"/>
    <n v="4"/>
    <s v="April"/>
    <n v="1"/>
    <s v="415,70713,High income,260,Low spender,0.00367683452830455,0,1,23,736,114,279,82,76,190,6,5,6,8,3,0,0,0,0,0,0,0,54,50-65,2732,0,0,0,1,0,0,1,0,0,1097"/>
    <m/>
    <m/>
    <m/>
    <m/>
  </r>
  <r>
    <n v="1833"/>
    <n v="66582"/>
    <s v="High income"/>
    <n v="651"/>
    <s v="High spender"/>
    <n v="9.7774173199963958E-3"/>
    <n v="0"/>
    <n v="0"/>
    <n v="83"/>
    <n v="789"/>
    <n v="25"/>
    <n v="420"/>
    <n v="16"/>
    <n v="38"/>
    <n v="0"/>
    <n v="1"/>
    <n v="2"/>
    <n v="8"/>
    <n v="9"/>
    <n v="1"/>
    <n v="0"/>
    <x v="0"/>
    <n v="0"/>
    <n v="0"/>
    <n v="0"/>
    <n v="0"/>
    <n v="0"/>
    <n v="51"/>
    <s v="50-65"/>
    <n v="2277"/>
    <n v="0"/>
    <n v="0"/>
    <n v="1"/>
    <n v="0"/>
    <n v="0"/>
    <n v="0"/>
    <n v="0"/>
    <n v="0"/>
    <n v="1"/>
    <n v="1288"/>
    <d v="2016-07-21T00:00:00"/>
    <n v="7"/>
    <s v="July"/>
    <n v="1"/>
    <s v="1833,66582,High income,651,High spender,0.0097774173199964,0,0,83,789,25,420,16,38,0,1,2,8,9,1,0,0,0,0,0,0,0,51,50-65,2277,0,0,1,0,0,0,0,0,1,1288"/>
    <m/>
    <m/>
    <m/>
    <m/>
  </r>
  <r>
    <n v="203"/>
    <n v="83273"/>
    <s v="High income"/>
    <n v="27"/>
    <s v="Low spender"/>
    <n v="3.2423474595607221E-4"/>
    <n v="1"/>
    <n v="2"/>
    <n v="98"/>
    <n v="433"/>
    <n v="89"/>
    <n v="650"/>
    <n v="16"/>
    <n v="102"/>
    <n v="102"/>
    <n v="10"/>
    <n v="4"/>
    <n v="6"/>
    <n v="9"/>
    <n v="7"/>
    <n v="0"/>
    <x v="0"/>
    <n v="0"/>
    <n v="0"/>
    <n v="0"/>
    <n v="0"/>
    <n v="0"/>
    <n v="50"/>
    <s v="36-50"/>
    <n v="2801"/>
    <n v="0"/>
    <n v="0"/>
    <n v="1"/>
    <n v="0"/>
    <n v="0"/>
    <n v="0"/>
    <n v="1"/>
    <n v="0"/>
    <n v="0"/>
    <n v="1188"/>
    <d v="2015-02-13T00:00:00"/>
    <n v="2"/>
    <s v="February"/>
    <n v="1"/>
    <s v="203,83273,High income,27,Low spender,0.000324234745956072,1,2,98,433,89,650,16,102,102,10,4,6,9,7,0,0,0,0,0,0,0,50,36-50,2801,0,0,1,0,0,0,1,0,0,1188"/>
    <m/>
    <m/>
    <m/>
    <m/>
  </r>
  <r>
    <n v="82"/>
    <n v="64355"/>
    <s v="High income"/>
    <n v="62"/>
    <s v="Low spender"/>
    <n v="9.634061067516122E-4"/>
    <n v="1"/>
    <n v="0"/>
    <n v="66"/>
    <n v="1047"/>
    <n v="0"/>
    <n v="140"/>
    <n v="67"/>
    <n v="38"/>
    <n v="153"/>
    <n v="2"/>
    <n v="4"/>
    <n v="3"/>
    <n v="12"/>
    <n v="8"/>
    <n v="0"/>
    <x v="0"/>
    <n v="0"/>
    <n v="0"/>
    <n v="0"/>
    <n v="0"/>
    <n v="0"/>
    <n v="35"/>
    <s v="24-35"/>
    <n v="2833"/>
    <n v="0"/>
    <n v="1"/>
    <n v="0"/>
    <n v="0"/>
    <n v="0"/>
    <n v="0"/>
    <n v="0"/>
    <n v="0"/>
    <n v="1"/>
    <n v="1139"/>
    <d v="2015-01-12T00:00:00"/>
    <n v="1"/>
    <s v="January"/>
    <n v="1"/>
    <s v="82,64355,High income,62,Low spender,0.000963406106751612,1,0,66,1047,0,140,67,38,153,2,4,3,12,8,0,0,0,0,0,0,0,35,24-35,2833,0,1,0,0,0,0,0,0,1,1139"/>
    <m/>
    <m/>
    <m/>
    <m/>
  </r>
  <r>
    <n v="880"/>
    <n v="80011"/>
    <s v="High income"/>
    <n v="39"/>
    <s v="Low spender"/>
    <n v="4.8743297796552973E-4"/>
    <n v="0"/>
    <n v="1"/>
    <n v="3"/>
    <n v="421"/>
    <n v="76"/>
    <n v="536"/>
    <n v="82"/>
    <n v="178"/>
    <n v="102"/>
    <n v="2"/>
    <n v="8"/>
    <n v="6"/>
    <n v="5"/>
    <n v="4"/>
    <n v="0"/>
    <x v="0"/>
    <n v="0"/>
    <n v="0"/>
    <n v="0"/>
    <n v="0"/>
    <n v="0"/>
    <n v="40"/>
    <s v="36-50"/>
    <n v="2585"/>
    <n v="0"/>
    <n v="1"/>
    <n v="0"/>
    <n v="0"/>
    <n v="0"/>
    <n v="0"/>
    <n v="1"/>
    <n v="0"/>
    <n v="0"/>
    <n v="1191"/>
    <d v="2015-09-17T00:00:00"/>
    <n v="9"/>
    <s v="September"/>
    <n v="1"/>
    <s v="880,80011,High income,39,Low spender,0.00048743297796553,0,1,3,421,76,536,82,178,102,2,8,6,5,4,0,0,0,0,0,0,0,40,36-50,2585,0,1,0,0,0,0,1,0,0,1191"/>
    <m/>
    <m/>
    <m/>
    <m/>
  </r>
  <r>
    <n v="289"/>
    <n v="81795"/>
    <s v="High income"/>
    <n v="14"/>
    <s v="Low spender"/>
    <n v="1.7115960633290543E-4"/>
    <n v="0"/>
    <n v="0"/>
    <n v="74"/>
    <n v="324"/>
    <n v="132"/>
    <n v="693"/>
    <n v="27"/>
    <n v="118"/>
    <n v="88"/>
    <n v="1"/>
    <n v="4"/>
    <n v="11"/>
    <n v="7"/>
    <n v="2"/>
    <n v="0"/>
    <x v="0"/>
    <n v="0"/>
    <n v="0"/>
    <n v="0"/>
    <n v="0"/>
    <n v="0"/>
    <n v="68"/>
    <s v="66+"/>
    <n v="2770"/>
    <n v="0"/>
    <n v="1"/>
    <n v="0"/>
    <n v="0"/>
    <n v="0"/>
    <n v="0"/>
    <n v="1"/>
    <n v="0"/>
    <n v="0"/>
    <n v="1206"/>
    <d v="2015-03-16T00:00:00"/>
    <n v="3"/>
    <s v="March"/>
    <n v="1"/>
    <s v="289,81795,High income,14,Low spender,0.000171159606332905,0,0,74,324,132,693,27,118,88,1,4,11,7,2,0,0,0,0,0,0,0,68,66+,2770,0,1,0,0,0,0,1,0,0,1206"/>
    <m/>
    <m/>
    <m/>
    <m/>
  </r>
  <r>
    <n v="176"/>
    <n v="83257"/>
    <s v="High income"/>
    <n v="51"/>
    <s v="Low spender"/>
    <n v="6.1256110597307132E-4"/>
    <n v="0"/>
    <n v="0"/>
    <n v="56"/>
    <n v="536"/>
    <n v="27"/>
    <n v="590"/>
    <n v="38"/>
    <n v="107"/>
    <n v="67"/>
    <n v="1"/>
    <n v="5"/>
    <n v="10"/>
    <n v="12"/>
    <n v="6"/>
    <n v="0"/>
    <x v="0"/>
    <n v="1"/>
    <n v="0"/>
    <n v="1"/>
    <n v="1"/>
    <n v="1"/>
    <n v="25"/>
    <s v="24-35"/>
    <n v="2808"/>
    <n v="0"/>
    <n v="0"/>
    <n v="1"/>
    <n v="0"/>
    <n v="0"/>
    <n v="1"/>
    <n v="0"/>
    <n v="0"/>
    <n v="0"/>
    <n v="1231"/>
    <d v="2015-02-06T00:00:00"/>
    <n v="2"/>
    <s v="February"/>
    <n v="1"/>
    <s v="176,83257,High income,51,Low spender,0.000612561105973071,0,0,56,536,27,590,38,107,67,1,5,10,12,6,0,0,1,0,1,1,1,25,24-35,2808,0,0,1,0,0,1,0,0,0,1231"/>
    <m/>
    <m/>
    <m/>
    <m/>
  </r>
  <r>
    <n v="774"/>
    <n v="61456"/>
    <s v="High income"/>
    <n v="40"/>
    <s v="Low spender"/>
    <n v="6.5087216870606608E-4"/>
    <n v="0"/>
    <n v="1"/>
    <n v="47"/>
    <n v="563"/>
    <n v="76"/>
    <n v="384"/>
    <n v="84"/>
    <n v="192"/>
    <n v="89"/>
    <n v="4"/>
    <n v="6"/>
    <n v="10"/>
    <n v="13"/>
    <n v="4"/>
    <n v="0"/>
    <x v="0"/>
    <n v="0"/>
    <n v="0"/>
    <n v="0"/>
    <n v="0"/>
    <n v="0"/>
    <n v="45"/>
    <s v="36-50"/>
    <n v="2618"/>
    <n v="0"/>
    <n v="1"/>
    <n v="0"/>
    <n v="0"/>
    <n v="0"/>
    <n v="0"/>
    <n v="1"/>
    <n v="0"/>
    <n v="0"/>
    <n v="1210"/>
    <d v="2015-08-15T00:00:00"/>
    <n v="8"/>
    <s v="August"/>
    <n v="1"/>
    <s v="774,61456,High income,40,Low spender,0.000650872168706066,0,1,47,563,76,384,84,192,89,4,6,10,13,4,0,0,0,0,0,0,0,45,36-50,2618,0,1,0,0,0,0,1,0,0,1210"/>
    <m/>
    <m/>
    <m/>
    <m/>
  </r>
  <r>
    <n v="405"/>
    <n v="76068"/>
    <s v="High income"/>
    <n v="9"/>
    <s v="Low spender"/>
    <n v="1.183151916706105E-4"/>
    <n v="0"/>
    <n v="1"/>
    <n v="67"/>
    <n v="1115"/>
    <n v="12"/>
    <n v="128"/>
    <n v="33"/>
    <n v="12"/>
    <n v="76"/>
    <n v="1"/>
    <n v="2"/>
    <n v="3"/>
    <n v="4"/>
    <n v="6"/>
    <n v="0"/>
    <x v="1"/>
    <n v="0"/>
    <n v="1"/>
    <n v="0"/>
    <n v="0"/>
    <n v="0"/>
    <n v="45"/>
    <s v="36-50"/>
    <n v="2736"/>
    <n v="0"/>
    <n v="1"/>
    <n v="0"/>
    <n v="0"/>
    <n v="0"/>
    <n v="0"/>
    <n v="1"/>
    <n v="0"/>
    <n v="0"/>
    <n v="1224"/>
    <d v="2015-04-19T00:00:00"/>
    <n v="4"/>
    <s v="April"/>
    <n v="1"/>
    <s v="405,76068,High income,9,Low spender,0.000118315191670611,0,1,67,1115,12,128,33,12,76,1,2,3,4,6,0,1,0,1,0,0,0,45,36-50,2736,0,1,0,0,0,0,1,0,0,1224"/>
    <m/>
    <m/>
    <m/>
    <m/>
  </r>
  <r>
    <n v="891"/>
    <n v="85696"/>
    <s v="High income"/>
    <n v="116"/>
    <s v="Low spender"/>
    <n v="1.3536221060492905E-3"/>
    <n v="0"/>
    <n v="0"/>
    <n v="88"/>
    <n v="714"/>
    <n v="76"/>
    <n v="395"/>
    <n v="116"/>
    <n v="0"/>
    <n v="12"/>
    <n v="1"/>
    <n v="4"/>
    <n v="6"/>
    <n v="9"/>
    <n v="1"/>
    <n v="0"/>
    <x v="0"/>
    <n v="0"/>
    <n v="0"/>
    <n v="0"/>
    <n v="0"/>
    <n v="1"/>
    <n v="58"/>
    <s v="50-65"/>
    <n v="2581"/>
    <n v="1"/>
    <n v="0"/>
    <n v="0"/>
    <n v="0"/>
    <n v="0"/>
    <n v="0"/>
    <n v="0"/>
    <n v="0"/>
    <n v="1"/>
    <n v="1289"/>
    <d v="2015-09-21T00:00:00"/>
    <n v="9"/>
    <s v="September"/>
    <n v="1"/>
    <s v="891,85696,High income,116,Low spender,0.00135362210604929,0,0,88,714,76,395,116,0,12,1,4,6,9,1,0,0,0,0,0,0,1,58,50-65,2581,1,0,0,0,0,0,0,0,1,1289"/>
    <m/>
    <m/>
    <m/>
    <m/>
  </r>
  <r>
    <n v="1599"/>
    <n v="78939"/>
    <s v="High income"/>
    <n v="52"/>
    <s v="Low spender"/>
    <n v="6.5873649273489655E-4"/>
    <n v="0"/>
    <n v="0"/>
    <n v="57"/>
    <n v="794"/>
    <n v="115"/>
    <n v="243"/>
    <n v="150"/>
    <n v="0"/>
    <n v="205"/>
    <n v="1"/>
    <n v="8"/>
    <n v="5"/>
    <n v="6"/>
    <n v="3"/>
    <n v="0"/>
    <x v="0"/>
    <n v="0"/>
    <n v="0"/>
    <n v="0"/>
    <n v="0"/>
    <n v="0"/>
    <n v="69"/>
    <s v="66+"/>
    <n v="2358"/>
    <n v="0"/>
    <n v="1"/>
    <n v="0"/>
    <n v="0"/>
    <n v="0"/>
    <n v="0"/>
    <n v="0"/>
    <n v="0"/>
    <n v="1"/>
    <n v="1097"/>
    <d v="2016-05-01T00:00:00"/>
    <n v="5"/>
    <s v="May"/>
    <n v="1"/>
    <s v="1599,78939,High income,52,Low spender,0.000658736492734897,0,0,57,794,115,243,150,0,205,1,8,5,6,3,0,0,0,0,0,0,0,69,66+,2358,0,1,0,0,0,0,0,0,1,1097"/>
    <m/>
    <m/>
    <m/>
    <m/>
  </r>
  <r>
    <n v="451"/>
    <n v="78041"/>
    <s v="High income"/>
    <n v="33"/>
    <s v="Low spender"/>
    <n v="4.2285465332325315E-4"/>
    <n v="0"/>
    <n v="0"/>
    <n v="93"/>
    <n v="482"/>
    <n v="35"/>
    <n v="553"/>
    <n v="72"/>
    <n v="160"/>
    <n v="17"/>
    <n v="1"/>
    <n v="4"/>
    <n v="4"/>
    <n v="9"/>
    <n v="2"/>
    <n v="0"/>
    <x v="0"/>
    <n v="0"/>
    <n v="0"/>
    <n v="0"/>
    <n v="0"/>
    <n v="0"/>
    <n v="49"/>
    <s v="36-50"/>
    <n v="2719"/>
    <n v="0"/>
    <n v="1"/>
    <n v="0"/>
    <n v="0"/>
    <n v="0"/>
    <n v="1"/>
    <n v="0"/>
    <n v="0"/>
    <n v="0"/>
    <n v="1285"/>
    <d v="2015-05-06T00:00:00"/>
    <n v="5"/>
    <s v="May"/>
    <n v="1"/>
    <s v="451,78041,High income,33,Low spender,0.000422854653323253,0,0,93,482,35,553,72,160,17,1,4,4,9,2,0,0,0,0,0,0,0,49,36-50,2719,0,1,0,0,0,1,0,0,0,1285"/>
    <m/>
    <m/>
    <m/>
    <m/>
  </r>
  <r>
    <n v="77"/>
    <n v="79456"/>
    <s v="High income"/>
    <n v="32"/>
    <s v="Low spender"/>
    <n v="4.0273862263391061E-4"/>
    <n v="0"/>
    <n v="0"/>
    <n v="12"/>
    <n v="565"/>
    <n v="42"/>
    <n v="548"/>
    <n v="64"/>
    <n v="83"/>
    <n v="99"/>
    <n v="1"/>
    <n v="5"/>
    <n v="6"/>
    <n v="4"/>
    <n v="3"/>
    <n v="0"/>
    <x v="0"/>
    <n v="0"/>
    <n v="0"/>
    <n v="0"/>
    <n v="0"/>
    <n v="1"/>
    <n v="64"/>
    <s v="50-65"/>
    <n v="2835"/>
    <n v="0"/>
    <n v="1"/>
    <n v="0"/>
    <n v="0"/>
    <n v="0"/>
    <n v="0"/>
    <n v="1"/>
    <n v="0"/>
    <n v="0"/>
    <n v="1203"/>
    <d v="2015-01-10T00:00:00"/>
    <n v="1"/>
    <s v="January"/>
    <n v="1"/>
    <s v="77,79456,High income,32,Low spender,0.000402738622633911,0,0,12,565,42,548,64,83,99,1,5,6,4,3,0,0,0,0,0,0,1,64,50-65,2835,0,1,0,0,0,0,1,0,0,1203"/>
    <m/>
    <m/>
    <m/>
    <m/>
  </r>
  <r>
    <n v="256"/>
    <n v="64590"/>
    <s v="High income"/>
    <n v="34"/>
    <s v="Low spender"/>
    <n v="5.2639727511998762E-4"/>
    <n v="0"/>
    <n v="0"/>
    <n v="98"/>
    <n v="920"/>
    <n v="138"/>
    <n v="168"/>
    <n v="36"/>
    <n v="46"/>
    <n v="30"/>
    <n v="1"/>
    <n v="9"/>
    <n v="4"/>
    <n v="10"/>
    <n v="6"/>
    <n v="0"/>
    <x v="0"/>
    <n v="0"/>
    <n v="0"/>
    <n v="0"/>
    <n v="0"/>
    <n v="0"/>
    <n v="52"/>
    <s v="50-65"/>
    <n v="2782"/>
    <n v="0"/>
    <n v="1"/>
    <n v="0"/>
    <n v="0"/>
    <n v="0"/>
    <n v="0"/>
    <n v="1"/>
    <n v="0"/>
    <n v="0"/>
    <n v="1278"/>
    <d v="2015-03-04T00:00:00"/>
    <n v="3"/>
    <s v="March"/>
    <n v="1"/>
    <s v="256,64590,High income,34,Low spender,0.000526397275119988,0,0,98,920,138,168,36,46,30,1,9,4,10,6,0,0,0,0,0,0,0,52,50-65,2782,0,1,0,0,0,0,1,0,0,1278"/>
    <m/>
    <m/>
    <m/>
    <m/>
  </r>
  <r>
    <n v="1702"/>
    <n v="72905"/>
    <s v="High income"/>
    <n v="19"/>
    <s v="Low spender"/>
    <n v="2.6061312667169606E-4"/>
    <n v="0"/>
    <n v="0"/>
    <n v="52"/>
    <n v="407"/>
    <n v="114"/>
    <n v="445"/>
    <n v="181"/>
    <n v="165"/>
    <n v="203"/>
    <n v="1"/>
    <n v="3"/>
    <n v="7"/>
    <n v="9"/>
    <n v="1"/>
    <n v="1"/>
    <x v="0"/>
    <n v="0"/>
    <n v="0"/>
    <n v="0"/>
    <n v="0"/>
    <n v="0"/>
    <n v="62"/>
    <s v="50-65"/>
    <n v="2318"/>
    <n v="0"/>
    <n v="1"/>
    <n v="0"/>
    <n v="0"/>
    <n v="0"/>
    <n v="0"/>
    <n v="1"/>
    <n v="0"/>
    <n v="0"/>
    <n v="1109"/>
    <d v="2016-06-10T00:00:00"/>
    <n v="6"/>
    <s v="June"/>
    <n v="1"/>
    <s v="1702,72905,High income,19,Low spender,0.000260613126671696,0,0,52,407,114,445,181,165,203,1,3,7,9,1,1,0,0,0,0,0,0,62,50-65,2318,0,1,0,0,0,0,1,0,0,1109"/>
    <m/>
    <m/>
    <m/>
    <m/>
  </r>
  <r>
    <n v="1509"/>
    <n v="69882"/>
    <s v="High income"/>
    <n v="71"/>
    <s v="Low spender"/>
    <n v="1.0159983972983029E-3"/>
    <n v="0"/>
    <n v="0"/>
    <n v="94"/>
    <n v="292"/>
    <n v="127"/>
    <n v="635"/>
    <n v="132"/>
    <n v="127"/>
    <n v="165"/>
    <n v="1"/>
    <n v="3"/>
    <n v="7"/>
    <n v="9"/>
    <n v="1"/>
    <n v="0"/>
    <x v="0"/>
    <n v="0"/>
    <n v="0"/>
    <n v="0"/>
    <n v="0"/>
    <n v="0"/>
    <n v="55"/>
    <s v="50-65"/>
    <n v="2390"/>
    <n v="0"/>
    <n v="0"/>
    <n v="1"/>
    <n v="0"/>
    <n v="0"/>
    <n v="0"/>
    <n v="0"/>
    <n v="1"/>
    <n v="0"/>
    <n v="1148"/>
    <d v="2016-03-30T00:00:00"/>
    <n v="3"/>
    <s v="March"/>
    <n v="1"/>
    <s v="1509,69882,High income,71,Low spender,0.0010159983972983,0,0,94,292,127,635,132,127,165,1,3,7,9,1,0,0,0,0,0,0,0,55,50-65,2390,0,0,1,0,0,0,0,1,0,1148"/>
    <m/>
    <m/>
    <m/>
    <m/>
  </r>
  <r>
    <n v="519"/>
    <n v="75027"/>
    <s v="High income"/>
    <n v="67"/>
    <s v="Low spender"/>
    <n v="8.9301184906766902E-4"/>
    <n v="0"/>
    <n v="1"/>
    <n v="74"/>
    <n v="925"/>
    <n v="64"/>
    <n v="179"/>
    <n v="133"/>
    <n v="12"/>
    <n v="77"/>
    <n v="2"/>
    <n v="9"/>
    <n v="4"/>
    <n v="6"/>
    <n v="5"/>
    <n v="0"/>
    <x v="0"/>
    <n v="0"/>
    <n v="0"/>
    <n v="0"/>
    <n v="0"/>
    <n v="0"/>
    <n v="67"/>
    <s v="66+"/>
    <n v="2695"/>
    <n v="0"/>
    <n v="1"/>
    <n v="0"/>
    <n v="0"/>
    <n v="0"/>
    <n v="0"/>
    <n v="1"/>
    <n v="0"/>
    <n v="0"/>
    <n v="1236"/>
    <d v="2015-05-30T00:00:00"/>
    <n v="5"/>
    <s v="May"/>
    <n v="1"/>
    <s v="519,75027,High income,67,Low spender,0.000893011849067669,0,1,74,925,64,179,133,12,77,2,9,4,6,5,0,0,0,0,0,0,0,67,66+,2695,0,1,0,0,0,0,1,0,0,1236"/>
    <m/>
    <m/>
    <m/>
    <m/>
  </r>
  <r>
    <n v="940"/>
    <n v="79530"/>
    <s v="High income"/>
    <n v="20"/>
    <s v="Low spender"/>
    <n v="2.5147742990066639E-4"/>
    <n v="0"/>
    <n v="0"/>
    <n v="64"/>
    <n v="333"/>
    <n v="0"/>
    <n v="815"/>
    <n v="129"/>
    <n v="42"/>
    <n v="29"/>
    <n v="1"/>
    <n v="4"/>
    <n v="10"/>
    <n v="11"/>
    <n v="2"/>
    <n v="0"/>
    <x v="0"/>
    <n v="0"/>
    <n v="0"/>
    <n v="0"/>
    <n v="0"/>
    <n v="0"/>
    <n v="60"/>
    <s v="50-65"/>
    <n v="2567"/>
    <n v="0"/>
    <n v="1"/>
    <n v="0"/>
    <n v="0"/>
    <n v="0"/>
    <n v="0"/>
    <n v="1"/>
    <n v="0"/>
    <n v="0"/>
    <n v="1290"/>
    <d v="2015-10-05T00:00:00"/>
    <n v="10"/>
    <s v="October"/>
    <n v="1"/>
    <s v="940,79530,High income,20,Low spender,0.000251477429900666,0,0,64,333,0,815,129,42,29,1,4,10,11,2,0,0,0,0,0,0,0,60,50-65,2567,0,1,0,0,0,0,1,0,0,1290"/>
    <m/>
    <m/>
    <m/>
    <m/>
  </r>
  <r>
    <n v="2077"/>
    <n v="77845"/>
    <s v="High income"/>
    <n v="18"/>
    <s v="Low spender"/>
    <n v="2.3122872374590532E-4"/>
    <n v="0"/>
    <n v="0"/>
    <n v="40"/>
    <n v="760"/>
    <n v="40"/>
    <n v="480"/>
    <n v="0"/>
    <n v="40"/>
    <n v="26"/>
    <n v="1"/>
    <n v="3"/>
    <n v="5"/>
    <n v="12"/>
    <n v="1"/>
    <n v="1"/>
    <x v="0"/>
    <n v="0"/>
    <n v="0"/>
    <n v="1"/>
    <n v="0"/>
    <n v="0"/>
    <n v="31"/>
    <s v="24-35"/>
    <n v="2203"/>
    <n v="0"/>
    <n v="0"/>
    <n v="0"/>
    <n v="1"/>
    <n v="0"/>
    <n v="0"/>
    <n v="0"/>
    <n v="0"/>
    <n v="1"/>
    <n v="1294"/>
    <d v="2016-10-03T00:00:00"/>
    <n v="10"/>
    <s v="October"/>
    <n v="1"/>
    <s v="2077,77845,High income,18,Low spender,0.000231228723745905,0,0,40,760,40,480,0,40,26,1,3,5,12,1,1,0,0,0,1,0,0,31,24-35,2203,0,0,0,1,0,0,0,0,1,1294"/>
    <m/>
    <m/>
    <m/>
    <m/>
  </r>
  <r>
    <n v="404"/>
    <n v="65819"/>
    <s v="High income"/>
    <n v="712"/>
    <s v="High spender"/>
    <n v="1.0817545085765509E-2"/>
    <n v="0"/>
    <n v="0"/>
    <n v="99"/>
    <n v="267"/>
    <n v="38"/>
    <n v="701"/>
    <n v="149"/>
    <n v="165"/>
    <n v="63"/>
    <n v="1"/>
    <n v="5"/>
    <n v="4"/>
    <n v="10"/>
    <n v="3"/>
    <n v="0"/>
    <x v="0"/>
    <n v="0"/>
    <n v="0"/>
    <n v="0"/>
    <n v="0"/>
    <n v="0"/>
    <n v="42"/>
    <s v="36-50"/>
    <n v="2736"/>
    <n v="0"/>
    <n v="1"/>
    <n v="0"/>
    <n v="0"/>
    <n v="0"/>
    <n v="0"/>
    <n v="1"/>
    <n v="0"/>
    <n v="0"/>
    <n v="1257"/>
    <d v="2015-04-19T00:00:00"/>
    <n v="4"/>
    <s v="April"/>
    <n v="1"/>
    <s v="404,65819,High income,712,High spender,0.0108175450857655,0,0,99,267,38,701,149,165,63,1,5,4,10,3,0,0,0,0,0,0,0,42,36-50,2736,0,1,0,0,0,0,1,0,0,1257"/>
    <m/>
    <m/>
    <m/>
    <m/>
  </r>
  <r>
    <n v="2074"/>
    <n v="76140"/>
    <s v="High income"/>
    <n v="150"/>
    <s v="Low spender"/>
    <n v="1.9700551615445231E-3"/>
    <n v="0"/>
    <n v="0"/>
    <n v="57"/>
    <n v="586"/>
    <n v="66"/>
    <n v="653"/>
    <n v="17"/>
    <n v="0"/>
    <n v="26"/>
    <n v="1"/>
    <n v="5"/>
    <n v="9"/>
    <n v="6"/>
    <n v="2"/>
    <n v="0"/>
    <x v="0"/>
    <n v="0"/>
    <n v="0"/>
    <n v="0"/>
    <n v="0"/>
    <n v="0"/>
    <n v="72"/>
    <s v="66+"/>
    <n v="2206"/>
    <n v="0"/>
    <n v="0"/>
    <n v="0"/>
    <n v="1"/>
    <n v="0"/>
    <n v="0"/>
    <n v="0"/>
    <n v="0"/>
    <n v="1"/>
    <n v="1296"/>
    <d v="2016-09-30T00:00:00"/>
    <n v="9"/>
    <s v="September"/>
    <n v="1"/>
    <s v="2074,76140,High income,150,Low spender,0.00197005516154452,0,0,57,586,66,653,17,0,26,1,5,9,6,2,0,0,0,0,0,0,0,72,66+,2206,0,0,0,1,0,0,0,0,1,1296"/>
    <m/>
    <m/>
    <m/>
    <m/>
  </r>
  <r>
    <n v="1526"/>
    <n v="76045"/>
    <s v="High income"/>
    <n v="46"/>
    <s v="Low spender"/>
    <n v="6.0490499046617139E-4"/>
    <n v="0"/>
    <n v="0"/>
    <n v="78"/>
    <n v="760"/>
    <n v="53"/>
    <n v="400"/>
    <n v="17"/>
    <n v="93"/>
    <n v="0"/>
    <n v="1"/>
    <n v="4"/>
    <n v="5"/>
    <n v="11"/>
    <n v="2"/>
    <n v="1"/>
    <x v="0"/>
    <n v="0"/>
    <n v="0"/>
    <n v="0"/>
    <n v="0"/>
    <n v="0"/>
    <n v="60"/>
    <s v="50-65"/>
    <n v="2385"/>
    <n v="0"/>
    <n v="0"/>
    <n v="1"/>
    <n v="0"/>
    <n v="0"/>
    <n v="0"/>
    <n v="0"/>
    <n v="0"/>
    <n v="1"/>
    <n v="1323"/>
    <d v="2016-04-04T00:00:00"/>
    <n v="4"/>
    <s v="April"/>
    <n v="1"/>
    <s v="1526,76045,High income,46,Low spender,0.000604904990466171,0,0,78,760,53,400,17,93,0,1,4,5,11,2,1,0,0,0,0,0,0,60,50-65,2385,0,0,1,0,0,0,0,0,1,1323"/>
    <m/>
    <m/>
    <m/>
    <m/>
  </r>
  <r>
    <n v="2179"/>
    <n v="85485"/>
    <s v="High income"/>
    <n v="50"/>
    <s v="Low spender"/>
    <n v="5.8489793531028833E-4"/>
    <n v="0"/>
    <n v="0"/>
    <n v="73"/>
    <n v="630"/>
    <n v="26"/>
    <n v="611"/>
    <n v="44"/>
    <n v="18"/>
    <n v="54"/>
    <n v="1"/>
    <n v="6"/>
    <n v="6"/>
    <n v="6"/>
    <n v="2"/>
    <n v="0"/>
    <x v="0"/>
    <n v="0"/>
    <n v="0"/>
    <n v="0"/>
    <n v="0"/>
    <n v="0"/>
    <n v="62"/>
    <s v="50-65"/>
    <n v="2167"/>
    <n v="0"/>
    <n v="0"/>
    <n v="1"/>
    <n v="0"/>
    <n v="0"/>
    <n v="1"/>
    <n v="0"/>
    <n v="0"/>
    <n v="0"/>
    <n v="1275"/>
    <d v="2016-11-08T00:00:00"/>
    <n v="11"/>
    <s v="November"/>
    <n v="1"/>
    <s v="2179,85485,High income,50,Low spender,0.000584897935310288,0,0,73,630,26,611,44,18,54,1,6,6,6,2,0,0,0,0,0,0,0,62,50-65,2167,0,0,1,0,0,1,0,0,0,1275"/>
    <m/>
    <m/>
    <m/>
    <m/>
  </r>
  <r>
    <n v="1160"/>
    <n v="90842"/>
    <s v="High income"/>
    <n v="13"/>
    <s v="Low spender"/>
    <n v="1.4310561194161292E-4"/>
    <n v="0"/>
    <n v="0"/>
    <n v="57"/>
    <n v="774"/>
    <n v="70"/>
    <n v="118"/>
    <n v="182"/>
    <n v="187"/>
    <n v="93"/>
    <n v="1"/>
    <n v="4"/>
    <n v="9"/>
    <n v="13"/>
    <n v="1"/>
    <n v="0"/>
    <x v="0"/>
    <n v="0"/>
    <n v="0"/>
    <n v="0"/>
    <n v="0"/>
    <n v="0"/>
    <n v="72"/>
    <s v="66+"/>
    <n v="2494"/>
    <n v="0"/>
    <n v="0"/>
    <n v="1"/>
    <n v="0"/>
    <n v="0"/>
    <n v="0"/>
    <n v="1"/>
    <n v="0"/>
    <n v="0"/>
    <n v="1238"/>
    <d v="2015-12-17T00:00:00"/>
    <n v="12"/>
    <s v="December"/>
    <n v="1"/>
    <s v="1160,90842,High income,13,Low spender,0.000143105611941613,0,0,57,774,70,118,182,187,93,1,4,9,13,1,0,0,0,0,0,0,0,72,66+,2494,0,0,1,0,0,0,1,0,0,1238"/>
    <m/>
    <m/>
    <m/>
    <m/>
  </r>
  <r>
    <n v="1543"/>
    <n v="80395"/>
    <s v="High income"/>
    <n v="70"/>
    <s v="Low spender"/>
    <n v="8.7070091423595991E-4"/>
    <n v="0"/>
    <n v="0"/>
    <n v="62"/>
    <n v="445"/>
    <n v="25"/>
    <n v="706"/>
    <n v="80"/>
    <n v="76"/>
    <n v="48"/>
    <n v="1"/>
    <n v="6"/>
    <n v="5"/>
    <n v="12"/>
    <n v="2"/>
    <n v="1"/>
    <x v="0"/>
    <n v="0"/>
    <n v="0"/>
    <n v="0"/>
    <n v="0"/>
    <n v="0"/>
    <n v="65"/>
    <s v="50-65"/>
    <n v="2377"/>
    <n v="0"/>
    <n v="1"/>
    <n v="0"/>
    <n v="0"/>
    <n v="0"/>
    <n v="0"/>
    <n v="1"/>
    <n v="0"/>
    <n v="0"/>
    <n v="1284"/>
    <d v="2016-04-12T00:00:00"/>
    <n v="4"/>
    <s v="April"/>
    <n v="1"/>
    <s v="1543,80395,High income,70,Low spender,0.00087070091423596,0,0,62,445,25,706,80,76,48,1,6,5,12,2,1,0,0,0,0,0,0,65,50-65,2377,0,1,0,0,0,0,1,0,0,1284"/>
    <m/>
    <m/>
    <m/>
    <m/>
  </r>
  <r>
    <n v="81"/>
    <n v="55951"/>
    <s v="High income"/>
    <n v="48"/>
    <s v="Low spender"/>
    <n v="8.5789351396757876E-4"/>
    <n v="0"/>
    <n v="1"/>
    <n v="62"/>
    <n v="1241"/>
    <n v="0"/>
    <n v="80"/>
    <n v="0"/>
    <n v="13"/>
    <n v="40"/>
    <n v="3"/>
    <n v="3"/>
    <n v="6"/>
    <n v="11"/>
    <n v="8"/>
    <n v="0"/>
    <x v="1"/>
    <n v="0"/>
    <n v="1"/>
    <n v="0"/>
    <n v="0"/>
    <n v="0"/>
    <n v="68"/>
    <s v="66+"/>
    <n v="2834"/>
    <n v="0"/>
    <n v="0"/>
    <n v="0"/>
    <n v="1"/>
    <n v="0"/>
    <n v="0"/>
    <n v="0"/>
    <n v="1"/>
    <n v="0"/>
    <n v="1294"/>
    <d v="2015-01-11T00:00:00"/>
    <n v="1"/>
    <s v="January"/>
    <n v="1"/>
    <s v="81,55951,High income,48,Low spender,0.000857893513967579,0,1,62,1241,0,80,0,13,40,3,3,6,11,8,0,1,0,1,0,0,0,68,66+,2834,0,0,0,1,0,0,0,1,0,1294"/>
    <m/>
    <m/>
    <m/>
    <m/>
  </r>
  <r>
    <n v="1528"/>
    <n v="68397"/>
    <s v="High income"/>
    <n v="39"/>
    <s v="Low spender"/>
    <n v="5.7020044738804337E-4"/>
    <n v="0"/>
    <n v="1"/>
    <n v="6"/>
    <n v="760"/>
    <n v="80"/>
    <n v="466"/>
    <n v="17"/>
    <n v="13"/>
    <n v="80"/>
    <n v="1"/>
    <n v="6"/>
    <n v="9"/>
    <n v="5"/>
    <n v="3"/>
    <n v="0"/>
    <x v="0"/>
    <n v="0"/>
    <n v="0"/>
    <n v="0"/>
    <n v="0"/>
    <n v="0"/>
    <n v="44"/>
    <s v="36-50"/>
    <n v="2383"/>
    <n v="0"/>
    <n v="1"/>
    <n v="0"/>
    <n v="0"/>
    <n v="0"/>
    <n v="0"/>
    <n v="0"/>
    <n v="0"/>
    <n v="1"/>
    <n v="1256"/>
    <d v="2016-04-06T00:00:00"/>
    <n v="4"/>
    <s v="April"/>
    <n v="1"/>
    <s v="1528,68397,High income,39,Low spender,0.000570200447388043,0,1,6,760,80,466,17,13,80,1,6,9,5,3,0,0,0,0,0,0,0,44,36-50,2383,0,1,0,0,0,0,0,0,1,1256"/>
    <m/>
    <m/>
    <m/>
    <m/>
  </r>
  <r>
    <n v="669"/>
    <n v="69372"/>
    <s v="High income"/>
    <n v="19"/>
    <s v="Low spender"/>
    <n v="2.7388571758058005E-4"/>
    <n v="0"/>
    <n v="0"/>
    <n v="10"/>
    <n v="997"/>
    <n v="26"/>
    <n v="269"/>
    <n v="34"/>
    <n v="13"/>
    <n v="42"/>
    <n v="1"/>
    <n v="10"/>
    <n v="4"/>
    <n v="6"/>
    <n v="4"/>
    <n v="0"/>
    <x v="0"/>
    <n v="0"/>
    <n v="1"/>
    <n v="1"/>
    <n v="0"/>
    <n v="1"/>
    <n v="71"/>
    <s v="66+"/>
    <n v="2654"/>
    <n v="0"/>
    <n v="0"/>
    <n v="0"/>
    <n v="1"/>
    <n v="0"/>
    <n v="0"/>
    <n v="1"/>
    <n v="0"/>
    <n v="0"/>
    <n v="1297"/>
    <d v="2015-07-10T00:00:00"/>
    <n v="7"/>
    <s v="July"/>
    <n v="1"/>
    <s v="669,69372,High income,19,Low spender,0.00027388571758058,0,0,10,997,26,269,34,13,42,1,10,4,6,4,0,0,0,1,1,0,1,71,66+,2654,0,0,0,1,0,0,1,0,0,1297"/>
    <m/>
    <m/>
    <m/>
    <m/>
  </r>
  <r>
    <n v="1646"/>
    <n v="81246"/>
    <s v="High income"/>
    <n v="1230"/>
    <s v="High spender"/>
    <n v="1.5139206853260468E-2"/>
    <n v="0"/>
    <n v="0"/>
    <n v="87"/>
    <n v="398"/>
    <n v="190"/>
    <n v="537"/>
    <n v="61"/>
    <n v="156"/>
    <n v="37"/>
    <n v="1"/>
    <n v="4"/>
    <n v="5"/>
    <n v="7"/>
    <n v="1"/>
    <n v="1"/>
    <x v="0"/>
    <n v="1"/>
    <n v="0"/>
    <n v="0"/>
    <n v="0"/>
    <n v="0"/>
    <n v="56"/>
    <s v="50-65"/>
    <n v="2341"/>
    <n v="0"/>
    <n v="0"/>
    <n v="1"/>
    <n v="0"/>
    <n v="0"/>
    <n v="0"/>
    <n v="1"/>
    <n v="0"/>
    <n v="0"/>
    <n v="1305"/>
    <d v="2016-05-18T00:00:00"/>
    <n v="5"/>
    <s v="May"/>
    <n v="1"/>
    <s v="1646,81246,High income,1230,High spender,0.0151392068532605,0,0,87,398,190,537,61,156,37,1,4,5,7,1,1,0,1,0,0,0,0,56,50-65,2341,0,0,1,0,0,0,1,0,0,1305"/>
    <m/>
    <m/>
    <m/>
    <m/>
  </r>
  <r>
    <n v="302"/>
    <n v="72159"/>
    <s v="High income"/>
    <n v="36"/>
    <s v="Low spender"/>
    <n v="4.9889826632852456E-4"/>
    <n v="0"/>
    <n v="0"/>
    <n v="62"/>
    <n v="322"/>
    <n v="53"/>
    <n v="899"/>
    <n v="34"/>
    <n v="40"/>
    <n v="53"/>
    <n v="1"/>
    <n v="4"/>
    <n v="6"/>
    <n v="10"/>
    <n v="2"/>
    <n v="0"/>
    <x v="0"/>
    <n v="0"/>
    <n v="0"/>
    <n v="0"/>
    <n v="0"/>
    <n v="0"/>
    <n v="42"/>
    <s v="36-50"/>
    <n v="2767"/>
    <n v="0"/>
    <n v="1"/>
    <n v="0"/>
    <n v="0"/>
    <n v="0"/>
    <n v="0"/>
    <n v="0"/>
    <n v="0"/>
    <n v="1"/>
    <n v="1295"/>
    <d v="2015-03-19T00:00:00"/>
    <n v="3"/>
    <s v="March"/>
    <n v="1"/>
    <s v="302,72159,High income,36,Low spender,0.000498898266328525,0,0,62,322,53,899,34,40,53,1,4,6,10,2,0,0,0,0,0,0,0,42,36-50,2767,0,1,0,0,0,0,0,0,1,1295"/>
    <m/>
    <m/>
    <m/>
    <m/>
  </r>
  <r>
    <n v="1862"/>
    <n v="82427"/>
    <s v="High income"/>
    <n v="39"/>
    <s v="Low spender"/>
    <n v="4.7314593519113884E-4"/>
    <n v="0"/>
    <n v="0"/>
    <n v="35"/>
    <n v="482"/>
    <n v="147"/>
    <n v="509"/>
    <n v="104"/>
    <n v="107"/>
    <n v="107"/>
    <n v="1"/>
    <n v="3"/>
    <n v="5"/>
    <n v="12"/>
    <n v="1"/>
    <n v="0"/>
    <x v="0"/>
    <n v="0"/>
    <n v="0"/>
    <n v="1"/>
    <n v="0"/>
    <n v="0"/>
    <n v="54"/>
    <s v="50-65"/>
    <n v="2268"/>
    <n v="0"/>
    <n v="0"/>
    <n v="0"/>
    <n v="1"/>
    <n v="0"/>
    <n v="0"/>
    <n v="1"/>
    <n v="0"/>
    <n v="0"/>
    <n v="1242"/>
    <d v="2016-07-30T00:00:00"/>
    <n v="7"/>
    <s v="July"/>
    <n v="1"/>
    <s v="1862,82427,High income,39,Low spender,0.000473145935191139,0,0,35,482,147,509,104,107,107,1,3,5,12,1,0,0,0,0,1,0,0,54,50-65,2268,0,0,0,1,0,0,1,0,0,1242"/>
    <m/>
    <m/>
    <m/>
    <m/>
  </r>
  <r>
    <n v="521"/>
    <n v="71952"/>
    <s v="High income"/>
    <n v="1606"/>
    <s v="High spender"/>
    <n v="2.2320435846119636E-2"/>
    <n v="1"/>
    <n v="0"/>
    <n v="93"/>
    <n v="656"/>
    <n v="80"/>
    <n v="455"/>
    <n v="52"/>
    <n v="107"/>
    <n v="93"/>
    <n v="2"/>
    <n v="8"/>
    <n v="4"/>
    <n v="8"/>
    <n v="4"/>
    <n v="0"/>
    <x v="0"/>
    <n v="1"/>
    <n v="0"/>
    <n v="1"/>
    <n v="0"/>
    <n v="0"/>
    <n v="34"/>
    <s v="24-35"/>
    <n v="2694"/>
    <n v="0"/>
    <n v="1"/>
    <n v="0"/>
    <n v="0"/>
    <n v="0"/>
    <n v="0"/>
    <n v="1"/>
    <n v="0"/>
    <n v="0"/>
    <n v="1257"/>
    <d v="2015-05-31T00:00:00"/>
    <n v="5"/>
    <s v="May"/>
    <n v="1"/>
    <s v="521,71952,High income,1606,High spender,0.0223204358461196,1,0,93,656,80,455,52,107,93,2,8,4,8,4,0,0,1,0,1,0,0,34,24-35,2694,0,1,0,0,0,0,1,0,0,1257"/>
    <m/>
    <m/>
    <m/>
    <m/>
  </r>
  <r>
    <n v="1782"/>
    <n v="80134"/>
    <s v="High income"/>
    <n v="1475"/>
    <s v="High spender"/>
    <n v="1.8406668829710236E-2"/>
    <n v="0"/>
    <n v="0"/>
    <n v="11"/>
    <n v="966"/>
    <n v="26"/>
    <n v="282"/>
    <n v="52"/>
    <n v="26"/>
    <n v="26"/>
    <n v="1"/>
    <n v="2"/>
    <n v="7"/>
    <n v="11"/>
    <n v="5"/>
    <n v="1"/>
    <x v="1"/>
    <n v="0"/>
    <n v="1"/>
    <n v="1"/>
    <n v="0"/>
    <n v="0"/>
    <n v="26"/>
    <s v="24-35"/>
    <n v="2294"/>
    <n v="0"/>
    <n v="0"/>
    <n v="0"/>
    <n v="1"/>
    <n v="0"/>
    <n v="0"/>
    <n v="1"/>
    <n v="0"/>
    <n v="0"/>
    <n v="1326"/>
    <d v="2016-07-04T00:00:00"/>
    <n v="7"/>
    <s v="July"/>
    <n v="1"/>
    <s v="1782,80134,High income,1475,High spender,0.0184066688297102,0,0,11,966,26,282,52,26,26,1,2,7,11,5,1,1,0,1,1,0,0,26,24-35,2294,0,0,0,1,0,0,1,0,0,1326"/>
    <m/>
    <m/>
    <m/>
    <m/>
  </r>
  <r>
    <n v="3"/>
    <n v="73803"/>
    <s v="High income"/>
    <n v="393"/>
    <s v="Low spender"/>
    <n v="5.3249867891549127E-3"/>
    <n v="0"/>
    <n v="1"/>
    <n v="61"/>
    <n v="833"/>
    <n v="80"/>
    <n v="363"/>
    <n v="52"/>
    <n v="26"/>
    <n v="174"/>
    <n v="2"/>
    <n v="9"/>
    <n v="5"/>
    <n v="6"/>
    <n v="6"/>
    <n v="0"/>
    <x v="0"/>
    <n v="1"/>
    <n v="0"/>
    <n v="0"/>
    <n v="0"/>
    <n v="1"/>
    <n v="63"/>
    <s v="50-65"/>
    <n v="2856"/>
    <n v="0"/>
    <n v="1"/>
    <n v="0"/>
    <n v="0"/>
    <n v="0"/>
    <n v="0"/>
    <n v="1"/>
    <n v="0"/>
    <n v="0"/>
    <n v="1180"/>
    <d v="2014-12-20T00:00:00"/>
    <n v="12"/>
    <s v="December"/>
    <n v="1"/>
    <s v="3,73803,High income,393,Low spender,0.00532498678915491,0,1,61,833,80,363,52,26,174,2,9,5,6,6,0,0,1,0,0,0,1,63,50-65,2856,0,1,0,0,0,0,1,0,0,1180"/>
    <m/>
    <m/>
    <m/>
    <m/>
  </r>
  <r>
    <n v="2125"/>
    <n v="79410"/>
    <s v="High income"/>
    <n v="152"/>
    <s v="Low spender"/>
    <n v="1.9141166099987407E-3"/>
    <n v="0"/>
    <n v="0"/>
    <n v="19"/>
    <n v="658"/>
    <n v="80"/>
    <n v="483"/>
    <n v="123"/>
    <n v="13"/>
    <n v="13"/>
    <n v="1"/>
    <n v="3"/>
    <n v="2"/>
    <n v="5"/>
    <n v="1"/>
    <n v="0"/>
    <x v="0"/>
    <n v="0"/>
    <n v="0"/>
    <n v="0"/>
    <n v="0"/>
    <n v="0"/>
    <n v="59"/>
    <s v="50-65"/>
    <n v="2190"/>
    <n v="0"/>
    <n v="1"/>
    <n v="0"/>
    <n v="0"/>
    <n v="0"/>
    <n v="0"/>
    <n v="1"/>
    <n v="0"/>
    <n v="0"/>
    <n v="1344"/>
    <d v="2016-10-16T00:00:00"/>
    <n v="10"/>
    <s v="October"/>
    <n v="1"/>
    <s v="2125,79410,High income,152,Low spender,0.00191411660999874,0,0,19,658,80,483,123,13,13,1,3,2,5,1,0,0,0,0,0,0,0,59,50-65,2190,0,1,0,0,0,0,1,0,0,1344"/>
    <m/>
    <m/>
    <m/>
    <m/>
  </r>
  <r>
    <n v="70"/>
    <n v="49667"/>
    <s v="Low income"/>
    <n v="45"/>
    <s v="Low spender"/>
    <n v="9.0603418769001555E-4"/>
    <n v="0"/>
    <n v="0"/>
    <n v="35"/>
    <n v="1181"/>
    <n v="26"/>
    <n v="120"/>
    <n v="17"/>
    <n v="13"/>
    <n v="39"/>
    <n v="2"/>
    <n v="5"/>
    <n v="10"/>
    <n v="5"/>
    <n v="8"/>
    <n v="0"/>
    <x v="0"/>
    <n v="1"/>
    <n v="0"/>
    <n v="0"/>
    <n v="0"/>
    <n v="1"/>
    <n v="65"/>
    <s v="50-65"/>
    <n v="2837"/>
    <n v="0"/>
    <n v="0"/>
    <n v="1"/>
    <n v="0"/>
    <n v="0"/>
    <n v="0"/>
    <n v="0"/>
    <n v="0"/>
    <n v="1"/>
    <n v="1318"/>
    <d v="2015-01-08T00:00:00"/>
    <n v="1"/>
    <s v="January"/>
    <n v="1"/>
    <s v="70,49667,Low income,45,Low spender,0.000906034187690016,0,0,35,1181,26,120,17,13,39,2,5,10,5,8,0,0,1,0,0,0,1,65,50-65,2837,0,0,1,0,0,0,0,0,1,1318"/>
    <m/>
    <m/>
    <m/>
    <m/>
  </r>
  <r>
    <n v="1713"/>
    <n v="85738"/>
    <s v="High income"/>
    <n v="1607"/>
    <s v="High spender"/>
    <n v="1.8743147729128273E-2"/>
    <n v="0"/>
    <n v="0"/>
    <n v="41"/>
    <n v="913"/>
    <n v="26"/>
    <n v="376"/>
    <n v="17"/>
    <n v="26"/>
    <n v="13"/>
    <n v="1"/>
    <n v="3"/>
    <n v="6"/>
    <n v="11"/>
    <n v="1"/>
    <n v="0"/>
    <x v="0"/>
    <n v="0"/>
    <n v="1"/>
    <n v="1"/>
    <n v="0"/>
    <n v="0"/>
    <n v="42"/>
    <s v="36-50"/>
    <n v="2316"/>
    <n v="0"/>
    <n v="0"/>
    <n v="0"/>
    <n v="1"/>
    <n v="0"/>
    <n v="0"/>
    <n v="0"/>
    <n v="1"/>
    <n v="0"/>
    <n v="1345"/>
    <d v="2016-06-12T00:00:00"/>
    <n v="6"/>
    <s v="June"/>
    <n v="1"/>
    <s v="1713,85738,High income,1607,High spender,0.0187431477291283,0,0,41,913,26,376,17,26,13,1,3,6,11,1,0,0,0,1,1,0,0,42,36-50,2316,0,0,0,1,0,0,0,1,0,1345"/>
    <m/>
    <m/>
    <m/>
    <m/>
  </r>
  <r>
    <n v="1084"/>
    <n v="75777"/>
    <s v="High income"/>
    <n v="53"/>
    <s v="Low spender"/>
    <n v="6.9942066854058614E-4"/>
    <n v="0"/>
    <n v="0"/>
    <n v="12"/>
    <n v="712"/>
    <n v="26"/>
    <n v="538"/>
    <n v="69"/>
    <n v="13"/>
    <n v="80"/>
    <n v="1"/>
    <n v="3"/>
    <n v="6"/>
    <n v="11"/>
    <n v="1"/>
    <n v="0"/>
    <x v="0"/>
    <n v="0"/>
    <n v="1"/>
    <n v="1"/>
    <n v="0"/>
    <n v="1"/>
    <n v="38"/>
    <s v="36-50"/>
    <n v="2519"/>
    <n v="0"/>
    <n v="0"/>
    <n v="1"/>
    <n v="0"/>
    <n v="0"/>
    <n v="0"/>
    <n v="0"/>
    <n v="1"/>
    <n v="0"/>
    <n v="1278"/>
    <d v="2015-11-22T00:00:00"/>
    <n v="11"/>
    <s v="November"/>
    <n v="1"/>
    <s v="1084,75777,High income,53,Low spender,0.000699420668540586,0,0,12,712,26,538,69,13,80,1,3,6,11,1,0,0,0,1,1,0,1,38,36-50,2519,0,0,1,0,0,0,0,1,0,1278"/>
    <m/>
    <m/>
    <m/>
    <m/>
  </r>
  <r>
    <n v="2024"/>
    <n v="75507"/>
    <s v="High income"/>
    <n v="224"/>
    <s v="Low spender"/>
    <n v="2.9666123670653052E-3"/>
    <n v="0"/>
    <n v="0"/>
    <n v="56"/>
    <n v="709"/>
    <n v="93"/>
    <n v="374"/>
    <n v="104"/>
    <n v="80"/>
    <n v="80"/>
    <n v="1"/>
    <n v="8"/>
    <n v="6"/>
    <n v="6"/>
    <n v="3"/>
    <n v="0"/>
    <x v="0"/>
    <n v="0"/>
    <n v="0"/>
    <n v="0"/>
    <n v="0"/>
    <n v="0"/>
    <n v="41"/>
    <s v="36-50"/>
    <n v="2217"/>
    <n v="0"/>
    <n v="0"/>
    <n v="0"/>
    <n v="1"/>
    <n v="0"/>
    <n v="0"/>
    <n v="1"/>
    <n v="0"/>
    <n v="0"/>
    <n v="1280"/>
    <d v="2016-09-19T00:00:00"/>
    <n v="9"/>
    <s v="September"/>
    <n v="1"/>
    <s v="2024,75507,High income,224,Low spender,0.00296661236706531,0,0,56,709,93,374,104,80,80,1,8,6,6,3,0,0,0,0,0,0,0,41,36-50,2217,0,0,0,1,0,0,1,0,0,1280"/>
    <m/>
    <m/>
    <m/>
    <m/>
  </r>
  <r>
    <n v="683"/>
    <n v="91065"/>
    <s v="High income"/>
    <n v="1675"/>
    <s v="High spender"/>
    <n v="1.8393455224290343E-2"/>
    <n v="0"/>
    <n v="0"/>
    <n v="33"/>
    <n v="822"/>
    <n v="114"/>
    <n v="108"/>
    <n v="179"/>
    <n v="137"/>
    <n v="114"/>
    <n v="1"/>
    <n v="7"/>
    <n v="9"/>
    <n v="9"/>
    <n v="3"/>
    <n v="1"/>
    <x v="0"/>
    <n v="0"/>
    <n v="0"/>
    <n v="1"/>
    <n v="0"/>
    <n v="1"/>
    <n v="39"/>
    <s v="36-50"/>
    <n v="2651"/>
    <n v="0"/>
    <n v="0"/>
    <n v="1"/>
    <n v="0"/>
    <n v="0"/>
    <n v="0"/>
    <n v="1"/>
    <n v="0"/>
    <n v="0"/>
    <n v="1246"/>
    <d v="2015-07-13T00:00:00"/>
    <n v="7"/>
    <s v="July"/>
    <n v="1"/>
    <s v="683,91065,High income,1675,High spender,0.0183934552242903,0,0,33,822,114,108,179,137,114,1,7,9,9,3,1,0,0,0,1,0,1,39,36-50,2651,0,0,1,0,0,0,1,0,0,1246"/>
    <m/>
    <m/>
    <m/>
    <m/>
  </r>
  <r>
    <n v="1099"/>
    <n v="69520"/>
    <s v="High income"/>
    <n v="71"/>
    <s v="Low spender"/>
    <n v="1.0212888377445339E-3"/>
    <n v="0"/>
    <n v="0"/>
    <n v="95"/>
    <n v="627"/>
    <n v="120"/>
    <n v="414"/>
    <n v="121"/>
    <n v="80"/>
    <n v="93"/>
    <n v="1"/>
    <n v="9"/>
    <n v="6"/>
    <n v="5"/>
    <n v="5"/>
    <n v="0"/>
    <x v="0"/>
    <n v="0"/>
    <n v="0"/>
    <n v="0"/>
    <n v="0"/>
    <n v="0"/>
    <n v="37"/>
    <s v="36-50"/>
    <n v="2516"/>
    <n v="0"/>
    <n v="1"/>
    <n v="0"/>
    <n v="0"/>
    <n v="0"/>
    <n v="0"/>
    <n v="1"/>
    <n v="0"/>
    <n v="0"/>
    <n v="1269"/>
    <d v="2015-11-25T00:00:00"/>
    <n v="11"/>
    <s v="November"/>
    <n v="1"/>
    <s v="1099,69520,High income,71,Low spender,0.00102128883774453,0,0,95,627,120,414,121,80,93,1,9,6,5,5,0,0,0,0,0,0,0,37,36-50,2516,0,1,0,0,0,0,1,0,0,1269"/>
    <m/>
    <m/>
    <m/>
    <m/>
  </r>
  <r>
    <n v="429"/>
    <n v="76618"/>
    <s v="High income"/>
    <n v="157"/>
    <s v="Low spender"/>
    <n v="2.0491268370356835E-3"/>
    <n v="0"/>
    <n v="0"/>
    <n v="64"/>
    <n v="749"/>
    <n v="40"/>
    <n v="294"/>
    <n v="121"/>
    <n v="160"/>
    <n v="147"/>
    <n v="1"/>
    <n v="3"/>
    <n v="2"/>
    <n v="5"/>
    <n v="1"/>
    <n v="0"/>
    <x v="0"/>
    <n v="0"/>
    <n v="0"/>
    <n v="0"/>
    <n v="0"/>
    <n v="0"/>
    <n v="45"/>
    <s v="36-50"/>
    <n v="2728"/>
    <n v="0"/>
    <n v="1"/>
    <n v="0"/>
    <n v="0"/>
    <n v="0"/>
    <n v="0"/>
    <n v="0"/>
    <n v="0"/>
    <n v="1"/>
    <n v="1217"/>
    <d v="2015-04-27T00:00:00"/>
    <n v="4"/>
    <s v="April"/>
    <n v="1"/>
    <s v="429,76618,High income,157,Low spender,0.00204912683703568,0,0,64,749,40,294,121,160,147,1,3,2,5,1,0,0,0,0,0,0,0,45,36-50,2728,0,1,0,0,0,0,0,0,1,1217"/>
    <m/>
    <m/>
    <m/>
    <m/>
  </r>
  <r>
    <n v="998"/>
    <n v="82584"/>
    <s v="High income"/>
    <n v="1131"/>
    <s v="High spender"/>
    <n v="1.3695146759662888E-2"/>
    <n v="0"/>
    <n v="0"/>
    <n v="26"/>
    <n v="1076"/>
    <n v="68"/>
    <n v="103"/>
    <n v="29"/>
    <n v="91"/>
    <n v="68"/>
    <n v="1"/>
    <n v="3"/>
    <n v="4"/>
    <n v="8"/>
    <n v="1"/>
    <n v="0"/>
    <x v="0"/>
    <n v="0"/>
    <n v="1"/>
    <n v="1"/>
    <n v="0"/>
    <n v="1"/>
    <n v="46"/>
    <s v="36-50"/>
    <n v="2549"/>
    <n v="0"/>
    <n v="1"/>
    <n v="0"/>
    <n v="0"/>
    <n v="0"/>
    <n v="0"/>
    <n v="0"/>
    <n v="1"/>
    <n v="0"/>
    <n v="1299"/>
    <d v="2015-10-23T00:00:00"/>
    <n v="10"/>
    <s v="October"/>
    <n v="1"/>
    <s v="998,82584,High income,1131,High spender,0.0136951467596629,0,0,26,1076,68,103,29,91,68,1,3,4,8,1,0,0,0,1,1,0,1,46,36-50,2549,0,1,0,0,0,0,0,1,0,1299"/>
    <m/>
    <m/>
    <m/>
    <m/>
  </r>
  <r>
    <n v="382"/>
    <n v="69016"/>
    <s v="High income"/>
    <n v="41"/>
    <s v="Low spender"/>
    <n v="5.9406514431436185E-4"/>
    <n v="0"/>
    <n v="1"/>
    <n v="61"/>
    <n v="726"/>
    <n v="53"/>
    <n v="363"/>
    <n v="123"/>
    <n v="107"/>
    <n v="161"/>
    <n v="4"/>
    <n v="8"/>
    <n v="9"/>
    <n v="13"/>
    <n v="5"/>
    <n v="0"/>
    <x v="0"/>
    <n v="0"/>
    <n v="0"/>
    <n v="0"/>
    <n v="0"/>
    <n v="0"/>
    <n v="50"/>
    <s v="36-50"/>
    <n v="2743"/>
    <n v="0"/>
    <n v="1"/>
    <n v="0"/>
    <n v="0"/>
    <n v="0"/>
    <n v="0"/>
    <n v="1"/>
    <n v="0"/>
    <n v="0"/>
    <n v="1211"/>
    <d v="2015-04-12T00:00:00"/>
    <n v="4"/>
    <s v="April"/>
    <n v="1"/>
    <s v="382,69016,High income,41,Low spender,0.000594065144314362,0,1,61,726,53,363,123,107,161,4,8,9,13,5,0,0,0,0,0,0,0,50,36-50,2743,0,1,0,0,0,0,1,0,0,1211"/>
    <m/>
    <m/>
    <m/>
    <m/>
  </r>
  <r>
    <n v="212"/>
    <n v="76445"/>
    <s v="High income"/>
    <n v="1230"/>
    <s v="High spender"/>
    <n v="1.6089999345934986E-2"/>
    <n v="1"/>
    <n v="0"/>
    <n v="2"/>
    <n v="739"/>
    <n v="107"/>
    <n v="309"/>
    <n v="140"/>
    <n v="80"/>
    <n v="35"/>
    <n v="1"/>
    <n v="2"/>
    <n v="5"/>
    <n v="13"/>
    <n v="6"/>
    <n v="0"/>
    <x v="0"/>
    <n v="0"/>
    <n v="0"/>
    <n v="0"/>
    <n v="0"/>
    <n v="0"/>
    <n v="49"/>
    <s v="36-50"/>
    <n v="2798"/>
    <n v="0"/>
    <n v="1"/>
    <n v="0"/>
    <n v="0"/>
    <n v="0"/>
    <n v="0"/>
    <n v="1"/>
    <n v="0"/>
    <n v="0"/>
    <n v="1340"/>
    <d v="2015-02-16T00:00:00"/>
    <n v="2"/>
    <s v="February"/>
    <n v="1"/>
    <s v="212,76445,High income,1230,High spender,0.016089999345935,1,0,2,739,107,309,140,80,35,1,2,5,13,6,0,0,0,0,0,0,0,49,36-50,2798,0,1,0,0,0,0,1,0,0,1340"/>
    <m/>
    <m/>
    <m/>
    <m/>
  </r>
  <r>
    <n v="2142"/>
    <n v="82582"/>
    <s v="High income"/>
    <n v="1158"/>
    <s v="High spender"/>
    <n v="1.4022426194570245E-2"/>
    <n v="0"/>
    <n v="0"/>
    <n v="54"/>
    <n v="510"/>
    <n v="120"/>
    <n v="550"/>
    <n v="156"/>
    <n v="40"/>
    <n v="241"/>
    <n v="1"/>
    <n v="4"/>
    <n v="9"/>
    <n v="7"/>
    <n v="1"/>
    <n v="1"/>
    <x v="0"/>
    <n v="1"/>
    <n v="0"/>
    <n v="0"/>
    <n v="0"/>
    <n v="1"/>
    <n v="43"/>
    <s v="36-50"/>
    <n v="2181"/>
    <n v="1"/>
    <n v="0"/>
    <n v="0"/>
    <n v="0"/>
    <n v="0"/>
    <n v="0"/>
    <n v="1"/>
    <n v="0"/>
    <n v="0"/>
    <n v="1135"/>
    <d v="2016-10-25T00:00:00"/>
    <n v="10"/>
    <s v="October"/>
    <n v="1"/>
    <s v="2142,82582,High income,1158,High spender,0.0140224261945702,0,0,54,510,120,550,156,40,241,1,4,9,7,1,1,0,1,0,0,0,1,43,36-50,2181,1,0,0,0,0,0,1,0,0,1135"/>
    <m/>
    <m/>
    <m/>
    <m/>
  </r>
  <r>
    <n v="691"/>
    <n v="72643"/>
    <s v="High income"/>
    <n v="908"/>
    <s v="High spender"/>
    <n v="1.2499483776826397E-2"/>
    <n v="0"/>
    <n v="0"/>
    <n v="60"/>
    <n v="526"/>
    <n v="80"/>
    <n v="553"/>
    <n v="123"/>
    <n v="94"/>
    <n v="53"/>
    <n v="1"/>
    <n v="3"/>
    <n v="10"/>
    <n v="7"/>
    <n v="2"/>
    <n v="1"/>
    <x v="0"/>
    <n v="0"/>
    <n v="0"/>
    <n v="0"/>
    <n v="0"/>
    <n v="1"/>
    <n v="71"/>
    <s v="66+"/>
    <n v="2646"/>
    <n v="0"/>
    <n v="0"/>
    <n v="0"/>
    <n v="0"/>
    <n v="1"/>
    <n v="0"/>
    <n v="1"/>
    <n v="0"/>
    <n v="0"/>
    <n v="1323"/>
    <d v="2015-07-18T00:00:00"/>
    <n v="7"/>
    <s v="July"/>
    <n v="1"/>
    <s v="691,72643,High income,908,High spender,0.0124994837768264,0,0,60,526,80,553,123,94,53,1,3,10,7,2,1,0,0,0,0,0,1,71,66+,2646,0,0,0,0,1,0,1,0,0,1323"/>
    <m/>
    <m/>
    <m/>
    <m/>
  </r>
  <r>
    <n v="927"/>
    <n v="83844"/>
    <s v="High income"/>
    <n v="1177"/>
    <s v="High spender"/>
    <n v="1.4037975287438576E-2"/>
    <n v="0"/>
    <n v="0"/>
    <n v="57"/>
    <n v="901"/>
    <n v="31"/>
    <n v="345"/>
    <n v="75"/>
    <n v="31"/>
    <n v="191"/>
    <n v="1"/>
    <n v="4"/>
    <n v="4"/>
    <n v="11"/>
    <n v="1"/>
    <n v="0"/>
    <x v="0"/>
    <n v="0"/>
    <n v="0"/>
    <n v="1"/>
    <n v="0"/>
    <n v="0"/>
    <n v="68"/>
    <s v="66+"/>
    <n v="2572"/>
    <n v="0"/>
    <n v="0"/>
    <n v="0"/>
    <n v="1"/>
    <n v="0"/>
    <n v="0"/>
    <n v="1"/>
    <n v="0"/>
    <n v="0"/>
    <n v="1192"/>
    <d v="2015-09-30T00:00:00"/>
    <n v="9"/>
    <s v="September"/>
    <n v="1"/>
    <s v="927,83844,High income,1177,High spender,0.0140379752874386,0,0,57,901,31,345,75,31,191,1,4,4,11,1,0,0,0,0,1,0,0,68,66+,2572,0,0,0,1,0,0,1,0,0,1192"/>
    <m/>
    <m/>
    <m/>
    <m/>
  </r>
  <r>
    <n v="351"/>
    <n v="67384"/>
    <s v="High income"/>
    <n v="88"/>
    <s v="Low spender"/>
    <n v="1.3059479995251098E-3"/>
    <n v="0"/>
    <n v="1"/>
    <n v="32"/>
    <n v="957"/>
    <n v="40"/>
    <n v="175"/>
    <n v="158"/>
    <n v="53"/>
    <n v="107"/>
    <n v="2"/>
    <n v="7"/>
    <n v="8"/>
    <n v="5"/>
    <n v="5"/>
    <n v="0"/>
    <x v="0"/>
    <n v="0"/>
    <n v="1"/>
    <n v="0"/>
    <n v="0"/>
    <n v="0"/>
    <n v="50"/>
    <s v="36-50"/>
    <n v="2755"/>
    <n v="0"/>
    <n v="0"/>
    <n v="1"/>
    <n v="0"/>
    <n v="0"/>
    <n v="0"/>
    <n v="1"/>
    <n v="0"/>
    <n v="0"/>
    <n v="1276"/>
    <d v="2015-03-31T00:00:00"/>
    <n v="3"/>
    <s v="March"/>
    <n v="1"/>
    <s v="351,67384,High income,88,Low spender,0.00130594799952511,0,1,32,957,40,175,158,53,107,2,7,8,5,5,0,0,0,1,0,0,0,50,36-50,2755,0,0,1,0,0,0,1,0,0,1276"/>
    <m/>
    <m/>
    <m/>
    <m/>
  </r>
  <r>
    <n v="815"/>
    <n v="72504"/>
    <s v="High income"/>
    <n v="70"/>
    <s v="Low spender"/>
    <n v="9.6546397440141238E-4"/>
    <n v="0"/>
    <n v="1"/>
    <n v="43"/>
    <n v="604"/>
    <n v="26"/>
    <n v="470"/>
    <n v="123"/>
    <n v="161"/>
    <n v="94"/>
    <n v="2"/>
    <n v="5"/>
    <n v="9"/>
    <n v="6"/>
    <n v="2"/>
    <n v="0"/>
    <x v="0"/>
    <n v="0"/>
    <n v="0"/>
    <n v="0"/>
    <n v="0"/>
    <n v="0"/>
    <n v="48"/>
    <s v="36-50"/>
    <n v="2608"/>
    <n v="0"/>
    <n v="0"/>
    <n v="1"/>
    <n v="0"/>
    <n v="0"/>
    <n v="0"/>
    <n v="1"/>
    <n v="0"/>
    <n v="0"/>
    <n v="1290"/>
    <d v="2015-08-25T00:00:00"/>
    <n v="8"/>
    <s v="August"/>
    <n v="1"/>
    <s v="815,72504,High income,70,Low spender,0.000965463974401412,0,1,43,604,26,470,123,161,94,2,5,9,6,2,0,0,0,0,0,0,0,48,36-50,2608,0,0,1,0,0,0,1,0,0,1290"/>
    <m/>
    <m/>
    <m/>
    <m/>
  </r>
  <r>
    <n v="397"/>
    <n v="63684"/>
    <s v="High income"/>
    <n v="44"/>
    <s v="Low spender"/>
    <n v="6.9091137491363605E-4"/>
    <n v="0"/>
    <n v="1"/>
    <n v="61"/>
    <n v="575"/>
    <n v="80"/>
    <n v="428"/>
    <n v="208"/>
    <n v="93"/>
    <n v="80"/>
    <n v="3"/>
    <n v="8"/>
    <n v="4"/>
    <n v="8"/>
    <n v="5"/>
    <n v="0"/>
    <x v="0"/>
    <n v="0"/>
    <n v="0"/>
    <n v="0"/>
    <n v="0"/>
    <n v="0"/>
    <n v="50"/>
    <s v="36-50"/>
    <n v="2739"/>
    <n v="0"/>
    <n v="1"/>
    <n v="0"/>
    <n v="0"/>
    <n v="0"/>
    <n v="0"/>
    <n v="1"/>
    <n v="0"/>
    <n v="0"/>
    <n v="1304"/>
    <d v="2015-04-16T00:00:00"/>
    <n v="4"/>
    <s v="April"/>
    <n v="1"/>
    <s v="397,63684,High income,44,Low spender,0.000690911374913636,0,1,61,575,80,428,208,93,80,3,8,4,8,5,0,0,0,0,0,0,0,50,36-50,2739,0,1,0,0,0,0,1,0,0,1304"/>
    <m/>
    <m/>
    <m/>
    <m/>
  </r>
  <r>
    <n v="1467"/>
    <n v="78285"/>
    <s v="High income"/>
    <n v="83"/>
    <s v="Low spender"/>
    <n v="1.0602286517212749E-3"/>
    <n v="0"/>
    <n v="0"/>
    <n v="13"/>
    <n v="647"/>
    <n v="107"/>
    <n v="391"/>
    <n v="175"/>
    <n v="67"/>
    <n v="40"/>
    <n v="1"/>
    <n v="6"/>
    <n v="4"/>
    <n v="10"/>
    <n v="3"/>
    <n v="0"/>
    <x v="0"/>
    <n v="0"/>
    <n v="0"/>
    <n v="0"/>
    <n v="0"/>
    <n v="0"/>
    <n v="32"/>
    <s v="24-35"/>
    <n v="2403"/>
    <n v="0"/>
    <n v="1"/>
    <n v="0"/>
    <n v="0"/>
    <n v="0"/>
    <n v="0"/>
    <n v="0"/>
    <n v="1"/>
    <n v="0"/>
    <n v="1347"/>
    <d v="2016-03-17T00:00:00"/>
    <n v="3"/>
    <s v="March"/>
    <n v="1"/>
    <s v="1467,78285,High income,83,Low spender,0.00106022865172127,0,0,13,647,107,391,175,67,40,1,6,4,10,3,0,0,0,0,0,0,0,32,24-35,2403,0,1,0,0,0,0,0,1,0,1347"/>
    <m/>
    <m/>
    <m/>
    <m/>
  </r>
  <r>
    <n v="1303"/>
    <n v="72258"/>
    <s v="High income"/>
    <n v="384"/>
    <s v="Low spender"/>
    <n v="5.3142904591879101E-3"/>
    <n v="0"/>
    <n v="1"/>
    <n v="28"/>
    <n v="522"/>
    <n v="0"/>
    <n v="522"/>
    <n v="227"/>
    <n v="120"/>
    <n v="134"/>
    <n v="2"/>
    <n v="6"/>
    <n v="9"/>
    <n v="5"/>
    <n v="2"/>
    <n v="0"/>
    <x v="0"/>
    <n v="0"/>
    <n v="0"/>
    <n v="0"/>
    <n v="0"/>
    <n v="0"/>
    <n v="49"/>
    <s v="36-50"/>
    <n v="2449"/>
    <n v="0"/>
    <n v="0"/>
    <n v="1"/>
    <n v="0"/>
    <n v="0"/>
    <n v="0"/>
    <n v="1"/>
    <n v="0"/>
    <n v="0"/>
    <n v="1257"/>
    <d v="2016-01-31T00:00:00"/>
    <n v="1"/>
    <s v="January"/>
    <n v="1"/>
    <s v="1303,72258,High income,384,Low spender,0.00531429045918791,0,1,28,522,0,522,227,120,134,2,6,9,5,2,0,0,0,0,0,0,0,49,36-50,2449,0,0,1,0,0,0,1,0,0,1257"/>
    <m/>
    <m/>
    <m/>
    <m/>
  </r>
  <r>
    <n v="1755"/>
    <n v="73356"/>
    <s v="High income"/>
    <n v="1287"/>
    <s v="High spender"/>
    <n v="1.7544577130705053E-2"/>
    <n v="0"/>
    <n v="0"/>
    <n v="56"/>
    <n v="1050"/>
    <n v="14"/>
    <n v="322"/>
    <n v="0"/>
    <n v="14"/>
    <n v="112"/>
    <n v="1"/>
    <n v="5"/>
    <n v="11"/>
    <n v="5"/>
    <n v="2"/>
    <n v="1"/>
    <x v="0"/>
    <n v="1"/>
    <n v="0"/>
    <n v="1"/>
    <n v="0"/>
    <n v="1"/>
    <n v="36"/>
    <s v="36-50"/>
    <n v="2302"/>
    <n v="0"/>
    <n v="1"/>
    <n v="0"/>
    <n v="0"/>
    <n v="0"/>
    <n v="0"/>
    <n v="0"/>
    <n v="0"/>
    <n v="1"/>
    <n v="1288"/>
    <d v="2016-06-26T00:00:00"/>
    <n v="6"/>
    <s v="June"/>
    <n v="1"/>
    <s v="1755,73356,High income,1287,High spender,0.0175445771307051,0,0,56,1050,14,322,0,14,112,1,5,11,5,2,1,0,1,0,1,0,1,36,36-50,2302,0,1,0,0,0,0,0,0,1,1288"/>
    <m/>
    <m/>
    <m/>
    <m/>
  </r>
  <r>
    <n v="1706"/>
    <n v="80589"/>
    <s v="High income"/>
    <n v="961"/>
    <s v="High spender"/>
    <n v="1.1924704364119172E-2"/>
    <n v="0"/>
    <n v="0"/>
    <n v="25"/>
    <n v="507"/>
    <n v="93"/>
    <n v="520"/>
    <n v="242"/>
    <n v="40"/>
    <n v="26"/>
    <n v="1"/>
    <n v="5"/>
    <n v="10"/>
    <n v="5"/>
    <n v="1"/>
    <n v="1"/>
    <x v="0"/>
    <n v="0"/>
    <n v="0"/>
    <n v="0"/>
    <n v="0"/>
    <n v="1"/>
    <n v="76"/>
    <s v="66+"/>
    <n v="2317"/>
    <n v="0"/>
    <n v="1"/>
    <n v="0"/>
    <n v="0"/>
    <n v="0"/>
    <n v="0"/>
    <n v="1"/>
    <n v="0"/>
    <n v="0"/>
    <n v="1376"/>
    <d v="2016-06-11T00:00:00"/>
    <n v="6"/>
    <s v="June"/>
    <n v="1"/>
    <s v="1706,80589,High income,961,High spender,0.0119247043641192,0,0,25,507,93,520,242,40,26,1,5,10,5,1,1,0,0,0,0,0,1,76,66+,2317,0,1,0,0,0,0,1,0,0,1376"/>
    <m/>
    <m/>
    <m/>
    <m/>
  </r>
  <r>
    <n v="248"/>
    <n v="80617"/>
    <s v="High income"/>
    <n v="892"/>
    <s v="High spender"/>
    <n v="1.1064663780592184E-2"/>
    <n v="0"/>
    <n v="0"/>
    <n v="42"/>
    <n v="594"/>
    <n v="51"/>
    <n v="631"/>
    <n v="72"/>
    <n v="55"/>
    <n v="32"/>
    <n v="1"/>
    <n v="4"/>
    <n v="6"/>
    <n v="8"/>
    <n v="2"/>
    <n v="0"/>
    <x v="0"/>
    <n v="0"/>
    <n v="0"/>
    <n v="0"/>
    <n v="0"/>
    <n v="0"/>
    <n v="25"/>
    <s v="24-35"/>
    <n v="2784"/>
    <n v="0"/>
    <n v="0"/>
    <n v="1"/>
    <n v="0"/>
    <n v="0"/>
    <n v="1"/>
    <n v="0"/>
    <n v="0"/>
    <n v="0"/>
    <n v="1371"/>
    <d v="2015-03-02T00:00:00"/>
    <n v="3"/>
    <s v="March"/>
    <n v="1"/>
    <s v="248,80617,High income,892,High spender,0.0110646637805922,0,0,42,594,51,631,72,55,32,1,4,6,8,2,0,0,0,0,0,0,0,25,24-35,2784,0,0,1,0,0,1,0,0,0,1371"/>
    <m/>
    <m/>
    <m/>
    <m/>
  </r>
  <r>
    <n v="1256"/>
    <n v="71819"/>
    <s v="High income"/>
    <n v="1101"/>
    <s v="High spender"/>
    <n v="1.5330205098929253E-2"/>
    <n v="0"/>
    <n v="1"/>
    <n v="70"/>
    <n v="1224"/>
    <n v="28"/>
    <n v="140"/>
    <n v="0"/>
    <n v="14"/>
    <n v="168"/>
    <n v="3"/>
    <n v="3"/>
    <n v="3"/>
    <n v="5"/>
    <n v="6"/>
    <n v="0"/>
    <x v="0"/>
    <n v="0"/>
    <n v="1"/>
    <n v="1"/>
    <n v="0"/>
    <n v="0"/>
    <n v="49"/>
    <s v="36-50"/>
    <n v="2464"/>
    <n v="0"/>
    <n v="0"/>
    <n v="0"/>
    <n v="1"/>
    <n v="0"/>
    <n v="0"/>
    <n v="1"/>
    <n v="0"/>
    <n v="0"/>
    <n v="1238"/>
    <d v="2016-01-16T00:00:00"/>
    <n v="1"/>
    <s v="January"/>
    <n v="1"/>
    <s v="1256,71819,High income,1101,High spender,0.0153302050989293,0,1,70,1224,28,140,0,14,168,3,3,3,5,6,0,0,0,1,1,0,0,49,36-50,2464,0,0,0,1,0,0,1,0,0,1238"/>
    <m/>
    <m/>
    <m/>
    <m/>
  </r>
  <r>
    <n v="210"/>
    <n v="63120"/>
    <s v="High income"/>
    <n v="38"/>
    <s v="Low spender"/>
    <n v="6.0202788339670473E-4"/>
    <n v="0"/>
    <n v="1"/>
    <n v="53"/>
    <n v="965"/>
    <n v="69"/>
    <n v="279"/>
    <n v="54"/>
    <n v="41"/>
    <n v="69"/>
    <n v="5"/>
    <n v="8"/>
    <n v="4"/>
    <n v="9"/>
    <n v="7"/>
    <n v="0"/>
    <x v="0"/>
    <n v="0"/>
    <n v="0"/>
    <n v="0"/>
    <n v="0"/>
    <n v="1"/>
    <n v="70"/>
    <s v="66+"/>
    <n v="2798"/>
    <n v="1"/>
    <n v="0"/>
    <n v="0"/>
    <n v="0"/>
    <n v="0"/>
    <n v="0"/>
    <n v="0"/>
    <n v="1"/>
    <n v="0"/>
    <n v="1339"/>
    <d v="2015-02-16T00:00:00"/>
    <n v="2"/>
    <s v="February"/>
    <n v="1"/>
    <s v="210,63120,High income,38,Low spender,0.000602027883396705,0,1,53,965,69,279,54,41,69,5,8,4,9,7,0,0,0,0,0,0,1,70,66+,2798,1,0,0,0,0,0,0,1,0,1339"/>
    <m/>
    <m/>
    <m/>
    <m/>
  </r>
  <r>
    <n v="1539"/>
    <n v="86429"/>
    <s v="High income"/>
    <n v="970"/>
    <s v="High spender"/>
    <n v="1.1223084844207384E-2"/>
    <n v="0"/>
    <n v="0"/>
    <n v="10"/>
    <n v="464"/>
    <n v="28"/>
    <n v="873"/>
    <n v="29"/>
    <n v="18"/>
    <n v="37"/>
    <n v="0"/>
    <n v="7"/>
    <n v="4"/>
    <n v="7"/>
    <n v="2"/>
    <n v="1"/>
    <x v="0"/>
    <n v="0"/>
    <n v="0"/>
    <n v="0"/>
    <n v="0"/>
    <n v="1"/>
    <n v="59"/>
    <s v="50-65"/>
    <n v="2379"/>
    <n v="0"/>
    <n v="0"/>
    <n v="1"/>
    <n v="0"/>
    <n v="0"/>
    <n v="0"/>
    <n v="1"/>
    <n v="0"/>
    <n v="0"/>
    <n v="1375"/>
    <d v="2016-04-10T00:00:00"/>
    <n v="4"/>
    <s v="April"/>
    <n v="1"/>
    <s v="1539,86429,High income,970,High spender,0.0112230848442074,0,0,10,464,28,873,29,18,37,0,7,4,7,2,1,0,0,0,0,0,1,59,50-65,2379,0,0,1,0,0,0,1,0,0,1375"/>
    <m/>
    <m/>
    <m/>
    <m/>
  </r>
  <r>
    <n v="423"/>
    <n v="75693"/>
    <s v="High income"/>
    <n v="1182"/>
    <s v="High spender"/>
    <n v="1.5615710831913123E-2"/>
    <n v="0"/>
    <n v="0"/>
    <n v="10"/>
    <n v="797"/>
    <n v="153"/>
    <n v="293"/>
    <n v="72"/>
    <n v="97"/>
    <n v="30"/>
    <n v="1"/>
    <n v="11"/>
    <n v="4"/>
    <n v="6"/>
    <n v="4"/>
    <n v="1"/>
    <x v="0"/>
    <n v="0"/>
    <n v="1"/>
    <n v="1"/>
    <n v="0"/>
    <n v="1"/>
    <n v="52"/>
    <s v="50-65"/>
    <n v="2729"/>
    <n v="1"/>
    <n v="0"/>
    <n v="0"/>
    <n v="0"/>
    <n v="0"/>
    <n v="0"/>
    <n v="1"/>
    <n v="0"/>
    <n v="0"/>
    <n v="1382"/>
    <d v="2015-04-26T00:00:00"/>
    <n v="4"/>
    <s v="April"/>
    <n v="1"/>
    <s v="423,75693,High income,1182,High spender,0.0156157108319131,0,0,10,797,153,293,72,97,30,1,11,4,6,4,1,0,0,1,1,0,1,52,50-65,2729,1,0,0,0,0,0,1,0,0,1382"/>
    <m/>
    <m/>
    <m/>
    <m/>
  </r>
  <r>
    <n v="1654"/>
    <n v="83443"/>
    <s v="High income"/>
    <n v="37"/>
    <s v="Low spender"/>
    <n v="4.4341646393346356E-4"/>
    <n v="0"/>
    <n v="0"/>
    <n v="89"/>
    <n v="518"/>
    <n v="42"/>
    <n v="742"/>
    <n v="55"/>
    <n v="56"/>
    <n v="84"/>
    <n v="1"/>
    <n v="6"/>
    <n v="10"/>
    <n v="5"/>
    <n v="2"/>
    <n v="0"/>
    <x v="0"/>
    <n v="0"/>
    <n v="0"/>
    <n v="0"/>
    <n v="0"/>
    <n v="0"/>
    <n v="48"/>
    <s v="36-50"/>
    <n v="2339"/>
    <n v="0"/>
    <n v="0"/>
    <n v="0"/>
    <n v="1"/>
    <n v="0"/>
    <n v="0"/>
    <n v="0"/>
    <n v="0"/>
    <n v="1"/>
    <n v="1329"/>
    <d v="2016-05-20T00:00:00"/>
    <n v="5"/>
    <s v="May"/>
    <n v="1"/>
    <s v="1654,83443,High income,37,Low spender,0.000443416463933464,0,0,89,518,42,742,55,56,84,1,6,10,5,2,0,0,0,0,0,0,0,48,36-50,2339,0,0,0,1,0,0,0,0,1,1329"/>
    <m/>
    <m/>
    <m/>
    <m/>
  </r>
  <r>
    <n v="824"/>
    <n v="72217"/>
    <s v="High income"/>
    <n v="96"/>
    <s v="Low spender"/>
    <n v="1.3293268897904926E-3"/>
    <n v="0"/>
    <n v="0"/>
    <n v="93"/>
    <n v="816"/>
    <n v="42"/>
    <n v="450"/>
    <n v="55"/>
    <n v="56"/>
    <n v="154"/>
    <n v="1"/>
    <n v="3"/>
    <n v="10"/>
    <n v="8"/>
    <n v="2"/>
    <n v="0"/>
    <x v="0"/>
    <n v="0"/>
    <n v="0"/>
    <n v="0"/>
    <n v="0"/>
    <n v="0"/>
    <n v="58"/>
    <s v="50-65"/>
    <n v="2604"/>
    <n v="0"/>
    <n v="0"/>
    <n v="1"/>
    <n v="0"/>
    <n v="0"/>
    <n v="0"/>
    <n v="0"/>
    <n v="1"/>
    <n v="0"/>
    <n v="1265"/>
    <d v="2015-08-29T00:00:00"/>
    <n v="8"/>
    <s v="August"/>
    <n v="1"/>
    <s v="824,72217,High income,96,Low spender,0.00132932688979049,0,0,93,816,42,450,55,56,154,1,3,10,8,2,0,0,0,0,0,0,0,58,50-65,2604,0,0,1,0,0,0,0,1,0,1265"/>
    <m/>
    <m/>
    <m/>
    <m/>
  </r>
  <r>
    <n v="369"/>
    <n v="67369"/>
    <s v="High income"/>
    <n v="497"/>
    <s v="Low spender"/>
    <n v="7.377280351496979E-3"/>
    <n v="0"/>
    <n v="1"/>
    <n v="81"/>
    <n v="1298"/>
    <n v="0"/>
    <n v="70"/>
    <n v="37"/>
    <n v="14"/>
    <n v="42"/>
    <n v="4"/>
    <n v="7"/>
    <n v="4"/>
    <n v="10"/>
    <n v="4"/>
    <n v="0"/>
    <x v="0"/>
    <n v="0"/>
    <n v="1"/>
    <n v="1"/>
    <n v="0"/>
    <n v="1"/>
    <n v="51"/>
    <s v="50-65"/>
    <n v="2748"/>
    <n v="0"/>
    <n v="0"/>
    <n v="0"/>
    <n v="0"/>
    <n v="1"/>
    <n v="0"/>
    <n v="0"/>
    <n v="1"/>
    <n v="0"/>
    <n v="1377"/>
    <d v="2015-04-07T00:00:00"/>
    <n v="4"/>
    <s v="April"/>
    <n v="1"/>
    <s v="369,67369,High income,497,Low spender,0.00737728035149698,0,1,81,1298,0,70,37,14,42,4,7,4,10,4,0,0,0,1,1,0,1,51,50-65,2748,0,0,0,0,1,0,0,1,0,1377"/>
    <m/>
    <m/>
    <m/>
    <m/>
  </r>
  <r>
    <n v="99"/>
    <n v="68142"/>
    <s v="High income"/>
    <n v="8"/>
    <s v="Low spender"/>
    <n v="1.1740189604062105E-4"/>
    <n v="0"/>
    <n v="1"/>
    <n v="96"/>
    <n v="897"/>
    <n v="126"/>
    <n v="196"/>
    <n v="91"/>
    <n v="112"/>
    <n v="37"/>
    <n v="3"/>
    <n v="10"/>
    <n v="4"/>
    <n v="7"/>
    <n v="6"/>
    <n v="0"/>
    <x v="0"/>
    <n v="0"/>
    <n v="0"/>
    <n v="0"/>
    <n v="0"/>
    <n v="0"/>
    <n v="56"/>
    <s v="50-65"/>
    <n v="2828"/>
    <n v="0"/>
    <n v="0"/>
    <n v="0"/>
    <n v="1"/>
    <n v="0"/>
    <n v="0"/>
    <n v="1"/>
    <n v="0"/>
    <n v="0"/>
    <n v="1385"/>
    <d v="2015-01-17T00:00:00"/>
    <n v="1"/>
    <s v="January"/>
    <n v="1"/>
    <s v="99,68142,High income,8,Low spender,0.000117401896040621,0,1,96,897,126,196,91,112,37,3,10,4,7,6,0,0,0,0,0,0,0,56,50-65,2828,0,0,0,1,0,0,1,0,0,1385"/>
    <m/>
    <m/>
    <m/>
    <m/>
  </r>
  <r>
    <n v="1066"/>
    <n v="78420"/>
    <s v="High income"/>
    <n v="61"/>
    <s v="Low spender"/>
    <n v="7.7786279010456515E-4"/>
    <n v="0"/>
    <n v="0"/>
    <n v="75"/>
    <n v="604"/>
    <n v="28"/>
    <n v="674"/>
    <n v="91"/>
    <n v="28"/>
    <n v="28"/>
    <n v="1"/>
    <n v="3"/>
    <n v="10"/>
    <n v="8"/>
    <n v="1"/>
    <n v="0"/>
    <x v="0"/>
    <n v="0"/>
    <n v="0"/>
    <n v="0"/>
    <n v="0"/>
    <n v="0"/>
    <n v="54"/>
    <s v="50-65"/>
    <n v="2524"/>
    <n v="0"/>
    <n v="0"/>
    <n v="1"/>
    <n v="0"/>
    <n v="0"/>
    <n v="0"/>
    <n v="0"/>
    <n v="0"/>
    <n v="1"/>
    <n v="1397"/>
    <d v="2015-11-17T00:00:00"/>
    <n v="11"/>
    <s v="November"/>
    <n v="1"/>
    <s v="1066,78420,High income,61,Low spender,0.000777862790104565,0,0,75,604,28,674,91,28,28,1,3,10,8,1,0,0,0,0,0,0,0,54,50-65,2524,0,0,1,0,0,0,0,0,1,1397"/>
    <m/>
    <m/>
    <m/>
    <m/>
  </r>
  <r>
    <n v="923"/>
    <n v="80995"/>
    <s v="High income"/>
    <n v="221"/>
    <s v="Low spender"/>
    <n v="2.7285634915735538E-3"/>
    <n v="0"/>
    <n v="1"/>
    <n v="83"/>
    <n v="860"/>
    <n v="28"/>
    <n v="409"/>
    <n v="73"/>
    <n v="56"/>
    <n v="56"/>
    <n v="1"/>
    <n v="8"/>
    <n v="9"/>
    <n v="4"/>
    <n v="4"/>
    <n v="0"/>
    <x v="0"/>
    <n v="0"/>
    <n v="0"/>
    <n v="0"/>
    <n v="0"/>
    <n v="0"/>
    <n v="62"/>
    <s v="50-65"/>
    <n v="2573"/>
    <n v="0"/>
    <n v="0"/>
    <n v="0"/>
    <n v="0"/>
    <n v="1"/>
    <n v="0"/>
    <n v="0"/>
    <n v="0"/>
    <n v="1"/>
    <n v="1370"/>
    <d v="2015-09-29T00:00:00"/>
    <n v="9"/>
    <s v="September"/>
    <n v="1"/>
    <s v="923,80995,High income,221,Low spender,0.00272856349157355,0,1,83,860,28,409,73,56,56,1,8,9,4,4,0,0,0,0,0,0,0,62,50-65,2573,0,0,0,0,1,0,0,0,1,1370"/>
    <m/>
    <m/>
    <m/>
    <m/>
  </r>
  <r>
    <n v="553"/>
    <n v="67419"/>
    <s v="High income"/>
    <n v="58"/>
    <s v="Low spender"/>
    <n v="8.6029160919028763E-4"/>
    <n v="0"/>
    <n v="1"/>
    <n v="29"/>
    <n v="846"/>
    <n v="84"/>
    <n v="352"/>
    <n v="91"/>
    <n v="56"/>
    <n v="42"/>
    <n v="4"/>
    <n v="9"/>
    <n v="4"/>
    <n v="8"/>
    <n v="5"/>
    <n v="0"/>
    <x v="0"/>
    <n v="0"/>
    <n v="0"/>
    <n v="0"/>
    <n v="0"/>
    <n v="0"/>
    <n v="50"/>
    <s v="36-50"/>
    <n v="2688"/>
    <n v="0"/>
    <n v="0"/>
    <n v="0"/>
    <n v="1"/>
    <n v="0"/>
    <n v="0"/>
    <n v="1"/>
    <n v="0"/>
    <n v="0"/>
    <n v="1387"/>
    <d v="2015-06-06T00:00:00"/>
    <n v="6"/>
    <s v="June"/>
    <n v="1"/>
    <s v="553,67419,High income,58,Low spender,0.000860291609190288,0,1,29,846,84,352,91,56,42,4,9,4,8,5,0,0,0,0,0,0,0,50,36-50,2688,0,0,0,1,0,0,1,0,0,1387"/>
    <m/>
    <m/>
    <m/>
    <m/>
  </r>
  <r>
    <n v="362"/>
    <n v="71706"/>
    <s v="High income"/>
    <n v="40"/>
    <s v="Low spender"/>
    <n v="5.5783337517083644E-4"/>
    <n v="0"/>
    <n v="1"/>
    <n v="16"/>
    <n v="931"/>
    <n v="56"/>
    <n v="253"/>
    <n v="91"/>
    <n v="98"/>
    <n v="14"/>
    <n v="4"/>
    <n v="9"/>
    <n v="5"/>
    <n v="7"/>
    <n v="5"/>
    <n v="0"/>
    <x v="0"/>
    <n v="0"/>
    <n v="0"/>
    <n v="0"/>
    <n v="0"/>
    <n v="0"/>
    <n v="61"/>
    <s v="50-65"/>
    <n v="2752"/>
    <n v="0"/>
    <n v="0"/>
    <n v="0"/>
    <n v="1"/>
    <n v="0"/>
    <n v="0"/>
    <n v="1"/>
    <n v="0"/>
    <n v="0"/>
    <n v="1415"/>
    <d v="2015-04-03T00:00:00"/>
    <n v="4"/>
    <s v="April"/>
    <n v="1"/>
    <s v="362,71706,High income,40,Low spender,0.000557833375170836,0,1,16,931,56,253,91,98,14,4,9,5,7,5,0,0,0,0,0,0,0,61,50-65,2752,0,0,0,1,0,0,1,0,0,1415"/>
    <m/>
    <m/>
    <m/>
    <m/>
  </r>
  <r>
    <n v="1398"/>
    <n v="89694"/>
    <s v="High income"/>
    <n v="38"/>
    <s v="Low spender"/>
    <n v="4.2366267531830448E-4"/>
    <n v="1"/>
    <n v="1"/>
    <n v="22"/>
    <n v="1126"/>
    <n v="28"/>
    <n v="211"/>
    <n v="37"/>
    <n v="28"/>
    <n v="42"/>
    <n v="3"/>
    <n v="4"/>
    <n v="3"/>
    <n v="4"/>
    <n v="5"/>
    <n v="1"/>
    <x v="0"/>
    <n v="0"/>
    <n v="1"/>
    <n v="1"/>
    <n v="0"/>
    <n v="0"/>
    <n v="47"/>
    <s v="36-50"/>
    <n v="2422"/>
    <n v="1"/>
    <n v="0"/>
    <n v="0"/>
    <n v="0"/>
    <n v="0"/>
    <n v="0"/>
    <n v="1"/>
    <n v="0"/>
    <n v="0"/>
    <n v="1388"/>
    <d v="2016-02-27T00:00:00"/>
    <n v="2"/>
    <s v="February"/>
    <n v="1"/>
    <s v="1398,89694,High income,38,Low spender,0.000423662675318304,1,1,22,1126,28,211,37,28,42,3,4,3,4,5,1,0,0,1,1,0,0,47,36-50,2422,1,0,0,0,0,0,1,0,0,1388"/>
    <m/>
    <m/>
    <m/>
    <m/>
  </r>
  <r>
    <n v="571"/>
    <n v="63207"/>
    <s v="High income"/>
    <n v="392"/>
    <s v="Low spender"/>
    <n v="6.2018447323872357E-3"/>
    <n v="0"/>
    <n v="0"/>
    <n v="68"/>
    <n v="438"/>
    <n v="169"/>
    <n v="565"/>
    <n v="91"/>
    <n v="169"/>
    <n v="70"/>
    <n v="1"/>
    <n v="2"/>
    <n v="3"/>
    <n v="6"/>
    <n v="7"/>
    <n v="1"/>
    <x v="0"/>
    <n v="0"/>
    <n v="0"/>
    <n v="0"/>
    <n v="0"/>
    <n v="0"/>
    <n v="28"/>
    <s v="24-35"/>
    <n v="2684"/>
    <n v="0"/>
    <n v="0"/>
    <n v="0"/>
    <n v="1"/>
    <n v="0"/>
    <n v="0"/>
    <n v="1"/>
    <n v="0"/>
    <n v="0"/>
    <n v="1362"/>
    <d v="2015-06-10T00:00:00"/>
    <n v="6"/>
    <s v="June"/>
    <n v="1"/>
    <s v="571,63207,High income,392,Low spender,0.00620184473238724,0,0,68,438,169,565,91,169,70,1,2,3,6,7,1,0,0,0,0,0,0,28,24-35,2684,0,0,0,1,0,0,1,0,0,1362"/>
    <m/>
    <m/>
    <m/>
    <m/>
  </r>
  <r>
    <n v="1065"/>
    <n v="74538"/>
    <s v="High income"/>
    <n v="700"/>
    <s v="High spender"/>
    <n v="9.3911830207410989E-3"/>
    <n v="0"/>
    <n v="0"/>
    <n v="21"/>
    <n v="380"/>
    <n v="98"/>
    <n v="733"/>
    <n v="110"/>
    <n v="112"/>
    <n v="28"/>
    <n v="1"/>
    <n v="8"/>
    <n v="8"/>
    <n v="5"/>
    <n v="3"/>
    <n v="0"/>
    <x v="0"/>
    <n v="0"/>
    <n v="0"/>
    <n v="1"/>
    <n v="0"/>
    <n v="1"/>
    <n v="49"/>
    <s v="36-50"/>
    <n v="2524"/>
    <n v="0"/>
    <n v="0"/>
    <n v="0"/>
    <n v="1"/>
    <n v="0"/>
    <n v="0"/>
    <n v="1"/>
    <n v="0"/>
    <n v="0"/>
    <n v="1405"/>
    <d v="2015-11-17T00:00:00"/>
    <n v="11"/>
    <s v="November"/>
    <n v="1"/>
    <s v="1065,74538,High income,700,High spender,0.0093911830207411,0,0,21,380,98,733,110,112,28,1,8,8,5,3,0,0,0,0,1,0,1,49,36-50,2524,0,0,0,1,0,0,1,0,0,1405"/>
    <m/>
    <m/>
    <m/>
    <m/>
  </r>
  <r>
    <n v="2009"/>
    <n v="79529"/>
    <s v="High income"/>
    <n v="24"/>
    <s v="Low spender"/>
    <n v="3.0177671038237626E-4"/>
    <n v="0"/>
    <n v="0"/>
    <n v="1"/>
    <n v="423"/>
    <n v="42"/>
    <n v="706"/>
    <n v="73"/>
    <n v="197"/>
    <n v="197"/>
    <n v="1"/>
    <n v="4"/>
    <n v="8"/>
    <n v="9"/>
    <n v="2"/>
    <n v="0"/>
    <x v="0"/>
    <n v="0"/>
    <n v="0"/>
    <n v="0"/>
    <n v="0"/>
    <n v="0"/>
    <n v="34"/>
    <s v="24-35"/>
    <n v="2222"/>
    <n v="0"/>
    <n v="1"/>
    <n v="0"/>
    <n v="0"/>
    <n v="0"/>
    <n v="0"/>
    <n v="1"/>
    <n v="0"/>
    <n v="0"/>
    <n v="1244"/>
    <d v="2016-09-14T00:00:00"/>
    <n v="9"/>
    <s v="September"/>
    <n v="1"/>
    <s v="2009,79529,High income,24,Low spender,0.000301776710382376,0,0,1,423,42,706,73,197,197,1,4,8,9,2,0,0,0,0,0,0,0,34,24-35,2222,0,1,0,0,0,0,1,0,0,1244"/>
    <m/>
    <m/>
    <m/>
    <m/>
  </r>
  <r>
    <n v="1557"/>
    <n v="73687"/>
    <s v="High income"/>
    <n v="810"/>
    <s v="High spender"/>
    <n v="1.099244100044784E-2"/>
    <n v="0"/>
    <n v="0"/>
    <n v="8"/>
    <n v="559"/>
    <n v="153"/>
    <n v="503"/>
    <n v="218"/>
    <n v="13"/>
    <n v="181"/>
    <n v="1"/>
    <n v="3"/>
    <n v="9"/>
    <n v="9"/>
    <n v="2"/>
    <n v="1"/>
    <x v="0"/>
    <n v="0"/>
    <n v="0"/>
    <n v="0"/>
    <n v="0"/>
    <n v="1"/>
    <n v="30"/>
    <s v="24-35"/>
    <n v="2372"/>
    <n v="0"/>
    <n v="1"/>
    <n v="0"/>
    <n v="0"/>
    <n v="0"/>
    <n v="0"/>
    <n v="1"/>
    <n v="0"/>
    <n v="0"/>
    <n v="1265"/>
    <d v="2016-04-17T00:00:00"/>
    <n v="4"/>
    <s v="April"/>
    <n v="1"/>
    <s v="1557,73687,High income,810,High spender,0.0109924410004478,0,0,8,559,153,503,218,13,181,1,3,9,9,2,1,0,0,0,0,0,1,30,24-35,2372,0,1,0,0,0,0,1,0,0,1265"/>
    <m/>
    <m/>
    <m/>
    <m/>
  </r>
  <r>
    <n v="196"/>
    <n v="81702"/>
    <s v="High income"/>
    <n v="15"/>
    <s v="Low spender"/>
    <n v="1.835940368656826E-4"/>
    <n v="0"/>
    <n v="0"/>
    <n v="98"/>
    <n v="563"/>
    <n v="50"/>
    <n v="774"/>
    <n v="28"/>
    <n v="31"/>
    <n v="187"/>
    <n v="1"/>
    <n v="7"/>
    <n v="7"/>
    <n v="12"/>
    <n v="3"/>
    <n v="0"/>
    <x v="0"/>
    <n v="0"/>
    <n v="0"/>
    <n v="0"/>
    <n v="0"/>
    <n v="0"/>
    <n v="40"/>
    <s v="36-50"/>
    <n v="2803"/>
    <n v="1"/>
    <n v="0"/>
    <n v="0"/>
    <n v="0"/>
    <n v="0"/>
    <n v="0"/>
    <n v="1"/>
    <n v="0"/>
    <n v="0"/>
    <n v="1259"/>
    <d v="2015-02-11T00:00:00"/>
    <n v="2"/>
    <s v="February"/>
    <n v="1"/>
    <s v="196,81702,High income,15,Low spender,0.000183594036865683,0,0,98,563,50,774,28,31,187,1,7,7,12,3,0,0,0,0,0,0,0,40,36-50,2803,1,0,0,0,0,0,1,0,0,1259"/>
    <m/>
    <m/>
    <m/>
    <m/>
  </r>
  <r>
    <n v="2066"/>
    <n v="79946"/>
    <s v="High income"/>
    <n v="52"/>
    <s v="Low spender"/>
    <n v="6.5043904635629049E-4"/>
    <n v="0"/>
    <n v="0"/>
    <n v="19"/>
    <n v="395"/>
    <n v="183"/>
    <n v="565"/>
    <n v="166"/>
    <n v="141"/>
    <n v="28"/>
    <n v="1"/>
    <n v="5"/>
    <n v="11"/>
    <n v="5"/>
    <n v="3"/>
    <n v="0"/>
    <x v="0"/>
    <n v="0"/>
    <n v="0"/>
    <n v="0"/>
    <n v="0"/>
    <n v="0"/>
    <n v="54"/>
    <s v="50-65"/>
    <n v="2207"/>
    <n v="0"/>
    <n v="0"/>
    <n v="0"/>
    <n v="0"/>
    <n v="1"/>
    <n v="0"/>
    <n v="1"/>
    <n v="0"/>
    <n v="0"/>
    <n v="1422"/>
    <d v="2016-09-29T00:00:00"/>
    <n v="9"/>
    <s v="September"/>
    <n v="1"/>
    <s v="2066,79946,High income,52,Low spender,0.00065043904635629,0,0,19,395,183,565,166,141,28,1,5,11,5,3,0,0,0,0,0,0,0,54,50-65,2207,0,0,0,0,1,0,1,0,0,1422"/>
    <m/>
    <m/>
    <m/>
    <m/>
  </r>
  <r>
    <n v="340"/>
    <n v="69109"/>
    <s v="High income"/>
    <n v="67"/>
    <s v="Low spender"/>
    <n v="9.6948299063797771E-4"/>
    <n v="0"/>
    <n v="0"/>
    <n v="10"/>
    <n v="823"/>
    <n v="25"/>
    <n v="459"/>
    <n v="124"/>
    <n v="29"/>
    <n v="95"/>
    <n v="1"/>
    <n v="6"/>
    <n v="6"/>
    <n v="7"/>
    <n v="4"/>
    <n v="0"/>
    <x v="0"/>
    <n v="0"/>
    <n v="0"/>
    <n v="1"/>
    <n v="0"/>
    <n v="1"/>
    <n v="38"/>
    <s v="36-50"/>
    <n v="2756"/>
    <n v="0"/>
    <n v="1"/>
    <n v="0"/>
    <n v="0"/>
    <n v="0"/>
    <n v="0"/>
    <n v="1"/>
    <n v="0"/>
    <n v="0"/>
    <n v="1365"/>
    <d v="2015-03-30T00:00:00"/>
    <n v="3"/>
    <s v="March"/>
    <n v="1"/>
    <s v="340,69109,High income,67,Low spender,0.000969482990637978,0,0,10,823,25,459,124,29,95,1,6,6,7,4,0,0,0,0,1,0,1,38,36-50,2756,0,1,0,0,0,0,1,0,0,1365"/>
    <m/>
    <m/>
    <m/>
    <m/>
  </r>
  <r>
    <n v="296"/>
    <n v="65176"/>
    <s v="High income"/>
    <n v="40"/>
    <s v="Low spender"/>
    <n v="6.1372284276420773E-4"/>
    <n v="0"/>
    <n v="1"/>
    <n v="57"/>
    <n v="960"/>
    <n v="28"/>
    <n v="183"/>
    <n v="220"/>
    <n v="70"/>
    <n v="70"/>
    <n v="4"/>
    <n v="9"/>
    <n v="6"/>
    <n v="6"/>
    <n v="6"/>
    <n v="0"/>
    <x v="0"/>
    <n v="0"/>
    <n v="0"/>
    <n v="0"/>
    <n v="0"/>
    <n v="0"/>
    <n v="51"/>
    <s v="50-65"/>
    <n v="2767"/>
    <n v="0"/>
    <n v="0"/>
    <n v="0"/>
    <n v="1"/>
    <n v="0"/>
    <n v="0"/>
    <n v="0"/>
    <n v="1"/>
    <n v="0"/>
    <n v="1391"/>
    <d v="2015-03-19T00:00:00"/>
    <n v="3"/>
    <s v="March"/>
    <n v="1"/>
    <s v="296,65176,High income,40,Low spender,0.000613722842764208,0,1,57,960,28,183,220,70,70,4,9,6,6,6,0,0,0,0,0,0,0,51,50-65,2767,0,0,0,1,0,0,0,1,0,1391"/>
    <m/>
    <m/>
    <m/>
    <m/>
  </r>
  <r>
    <n v="1514"/>
    <n v="73892"/>
    <s v="High income"/>
    <n v="34"/>
    <s v="Low spender"/>
    <n v="4.6013100200292318E-4"/>
    <n v="0"/>
    <n v="0"/>
    <n v="40"/>
    <n v="703"/>
    <n v="102"/>
    <n v="601"/>
    <n v="0"/>
    <n v="58"/>
    <n v="43"/>
    <n v="1"/>
    <n v="3"/>
    <n v="11"/>
    <n v="8"/>
    <n v="1"/>
    <n v="0"/>
    <x v="0"/>
    <n v="0"/>
    <n v="0"/>
    <n v="0"/>
    <n v="0"/>
    <n v="1"/>
    <n v="67"/>
    <s v="66+"/>
    <n v="2387"/>
    <n v="0"/>
    <n v="0"/>
    <n v="1"/>
    <n v="0"/>
    <n v="0"/>
    <n v="0"/>
    <n v="1"/>
    <n v="0"/>
    <n v="0"/>
    <n v="1421"/>
    <d v="2016-04-02T00:00:00"/>
    <n v="4"/>
    <s v="April"/>
    <n v="1"/>
    <s v="1514,73892,High income,34,Low spender,0.000460131002002923,0,0,40,703,102,601,0,58,43,1,3,11,8,1,0,0,0,0,0,0,1,67,66+,2387,0,0,1,0,0,0,1,0,0,1421"/>
    <m/>
    <m/>
    <m/>
    <m/>
  </r>
  <r>
    <n v="969"/>
    <n v="69930"/>
    <s v="High income"/>
    <n v="119"/>
    <s v="Low spender"/>
    <n v="1.7017017017017016E-3"/>
    <n v="0"/>
    <n v="0"/>
    <n v="21"/>
    <n v="252"/>
    <n v="98"/>
    <n v="827"/>
    <n v="219"/>
    <n v="70"/>
    <n v="196"/>
    <n v="1"/>
    <n v="4"/>
    <n v="5"/>
    <n v="12"/>
    <n v="3"/>
    <n v="0"/>
    <x v="0"/>
    <n v="0"/>
    <n v="0"/>
    <n v="0"/>
    <n v="0"/>
    <n v="0"/>
    <n v="49"/>
    <s v="36-50"/>
    <n v="2558"/>
    <n v="0"/>
    <n v="0"/>
    <n v="0"/>
    <n v="1"/>
    <n v="0"/>
    <n v="0"/>
    <n v="1"/>
    <n v="0"/>
    <n v="0"/>
    <n v="1270"/>
    <d v="2015-10-14T00:00:00"/>
    <n v="10"/>
    <s v="October"/>
    <n v="1"/>
    <s v="969,69930,High income,119,Low spender,0.0017017017017017,0,0,21,252,98,827,219,70,196,1,4,5,12,3,0,0,0,0,0,0,0,49,36-50,2558,0,0,0,1,0,0,1,0,0,1270"/>
    <m/>
    <m/>
    <m/>
    <m/>
  </r>
  <r>
    <n v="438"/>
    <n v="57036"/>
    <s v="High income"/>
    <n v="54"/>
    <s v="Low spender"/>
    <n v="9.4677046076162427E-4"/>
    <n v="0"/>
    <n v="1"/>
    <n v="33"/>
    <n v="1171"/>
    <n v="43"/>
    <n v="219"/>
    <n v="19"/>
    <n v="14"/>
    <n v="47"/>
    <n v="4"/>
    <n v="6"/>
    <n v="3"/>
    <n v="13"/>
    <n v="9"/>
    <n v="0"/>
    <x v="0"/>
    <n v="1"/>
    <n v="0"/>
    <n v="0"/>
    <n v="0"/>
    <n v="0"/>
    <n v="45"/>
    <s v="36-50"/>
    <n v="2724"/>
    <n v="0"/>
    <n v="1"/>
    <n v="0"/>
    <n v="0"/>
    <n v="0"/>
    <n v="1"/>
    <n v="0"/>
    <n v="0"/>
    <n v="0"/>
    <n v="1419"/>
    <d v="2015-05-01T00:00:00"/>
    <n v="5"/>
    <s v="May"/>
    <n v="1"/>
    <s v="438,57036,High income,54,Low spender,0.000946770460761624,0,1,33,1171,43,219,19,14,47,4,6,3,13,9,0,0,1,0,0,0,0,45,36-50,2724,0,1,0,0,0,1,0,0,0,1419"/>
    <m/>
    <m/>
    <m/>
    <m/>
  </r>
  <r>
    <n v="1544"/>
    <n v="91820"/>
    <s v="High income"/>
    <n v="41"/>
    <s v="Low spender"/>
    <n v="4.465258113700719E-4"/>
    <n v="0"/>
    <n v="0"/>
    <n v="72"/>
    <n v="410"/>
    <n v="73"/>
    <n v="747"/>
    <n v="76"/>
    <n v="161"/>
    <n v="30"/>
    <n v="0"/>
    <n v="5"/>
    <n v="5"/>
    <n v="12"/>
    <n v="1"/>
    <n v="0"/>
    <x v="0"/>
    <n v="0"/>
    <n v="0"/>
    <n v="0"/>
    <n v="0"/>
    <n v="0"/>
    <n v="34"/>
    <s v="24-35"/>
    <n v="2377"/>
    <n v="0"/>
    <n v="0"/>
    <n v="0"/>
    <n v="1"/>
    <n v="0"/>
    <n v="0"/>
    <n v="0"/>
    <n v="0"/>
    <n v="1"/>
    <n v="1437"/>
    <d v="2016-04-12T00:00:00"/>
    <n v="4"/>
    <s v="April"/>
    <n v="1"/>
    <s v="1544,91820,High income,41,Low spender,0.000446525811370072,0,0,72,410,73,747,76,161,30,0,5,5,12,1,0,0,0,0,0,0,0,34,24-35,2377,0,0,0,1,0,0,0,0,1,1437"/>
    <m/>
    <m/>
    <m/>
    <m/>
  </r>
  <r>
    <n v="1255"/>
    <n v="77520"/>
    <s v="High income"/>
    <n v="51"/>
    <s v="Low spender"/>
    <n v="6.5789473684210525E-4"/>
    <n v="0"/>
    <n v="1"/>
    <n v="30"/>
    <n v="940"/>
    <n v="44"/>
    <n v="396"/>
    <n v="0"/>
    <n v="88"/>
    <n v="58"/>
    <n v="1"/>
    <n v="8"/>
    <n v="7"/>
    <n v="7"/>
    <n v="4"/>
    <n v="1"/>
    <x v="0"/>
    <n v="1"/>
    <n v="0"/>
    <n v="1"/>
    <n v="0"/>
    <n v="1"/>
    <n v="61"/>
    <s v="50-65"/>
    <n v="2464"/>
    <n v="0"/>
    <n v="1"/>
    <n v="0"/>
    <n v="0"/>
    <n v="0"/>
    <n v="0"/>
    <n v="0"/>
    <n v="1"/>
    <n v="0"/>
    <n v="1410"/>
    <d v="2016-01-16T00:00:00"/>
    <n v="1"/>
    <s v="January"/>
    <n v="1"/>
    <s v="1255,77520,High income,51,Low spender,0.000657894736842105,0,1,30,940,44,396,0,88,58,1,8,7,7,4,1,0,1,0,1,0,1,61,50-65,2464,0,1,0,0,0,0,0,1,0,1410"/>
    <m/>
    <m/>
    <m/>
    <m/>
  </r>
  <r>
    <n v="790"/>
    <n v="76542"/>
    <s v="High income"/>
    <n v="145"/>
    <s v="Low spender"/>
    <n v="1.8943847822110737E-3"/>
    <n v="0"/>
    <n v="0"/>
    <n v="91"/>
    <n v="794"/>
    <n v="73"/>
    <n v="573"/>
    <n v="0"/>
    <n v="29"/>
    <n v="14"/>
    <n v="1"/>
    <n v="4"/>
    <n v="8"/>
    <n v="10"/>
    <n v="2"/>
    <n v="0"/>
    <x v="0"/>
    <n v="0"/>
    <n v="0"/>
    <n v="0"/>
    <n v="0"/>
    <n v="0"/>
    <n v="64"/>
    <s v="50-65"/>
    <n v="2615"/>
    <n v="0"/>
    <n v="0"/>
    <n v="0"/>
    <n v="1"/>
    <n v="0"/>
    <n v="0"/>
    <n v="0"/>
    <n v="0"/>
    <n v="1"/>
    <n v="1455"/>
    <d v="2015-08-18T00:00:00"/>
    <n v="8"/>
    <s v="August"/>
    <n v="1"/>
    <s v="790,76542,High income,145,Low spender,0.00189438478221107,0,0,91,794,73,573,0,29,14,1,4,8,10,2,0,0,0,0,0,0,0,64,50-65,2615,0,0,0,1,0,0,0,0,1,1455"/>
    <m/>
    <m/>
    <m/>
    <m/>
  </r>
  <r>
    <n v="789"/>
    <n v="66465"/>
    <s v="High income"/>
    <n v="35"/>
    <s v="Low spender"/>
    <n v="5.2659294365455498E-4"/>
    <n v="0"/>
    <n v="1"/>
    <n v="1"/>
    <n v="1200"/>
    <n v="0"/>
    <n v="204"/>
    <n v="38"/>
    <n v="29"/>
    <n v="14"/>
    <n v="3"/>
    <n v="11"/>
    <n v="9"/>
    <n v="12"/>
    <n v="6"/>
    <n v="1"/>
    <x v="0"/>
    <n v="0"/>
    <n v="0"/>
    <n v="0"/>
    <n v="0"/>
    <n v="0"/>
    <n v="65"/>
    <s v="50-65"/>
    <n v="2615"/>
    <n v="0"/>
    <n v="1"/>
    <n v="0"/>
    <n v="0"/>
    <n v="0"/>
    <n v="0"/>
    <n v="0"/>
    <n v="0"/>
    <n v="1"/>
    <n v="1457"/>
    <d v="2015-08-18T00:00:00"/>
    <n v="8"/>
    <s v="August"/>
    <n v="1"/>
    <s v="789,66465,High income,35,Low spender,0.000526592943654555,0,1,1,1200,0,204,38,29,14,3,11,9,12,6,1,0,0,0,0,0,0,65,50-65,2615,0,1,0,0,0,0,0,0,1,1457"/>
    <m/>
    <m/>
    <m/>
    <m/>
  </r>
  <r>
    <n v="640"/>
    <n v="72828"/>
    <s v="High income"/>
    <n v="395"/>
    <s v="Low spender"/>
    <n v="5.4237381227000602E-3"/>
    <n v="0"/>
    <n v="1"/>
    <n v="17"/>
    <n v="1205"/>
    <n v="0"/>
    <n v="235"/>
    <n v="19"/>
    <n v="14"/>
    <n v="205"/>
    <n v="6"/>
    <n v="6"/>
    <n v="3"/>
    <n v="13"/>
    <n v="7"/>
    <n v="0"/>
    <x v="0"/>
    <n v="0"/>
    <n v="0"/>
    <n v="0"/>
    <n v="0"/>
    <n v="0"/>
    <n v="58"/>
    <s v="50-65"/>
    <n v="2659"/>
    <n v="0"/>
    <n v="1"/>
    <n v="0"/>
    <n v="0"/>
    <n v="0"/>
    <n v="0"/>
    <n v="0"/>
    <n v="1"/>
    <n v="0"/>
    <n v="1268"/>
    <d v="2015-07-05T00:00:00"/>
    <n v="7"/>
    <s v="July"/>
    <n v="1"/>
    <s v="640,72828,High income,395,Low spender,0.00542373812270006,0,1,17,1205,0,235,19,14,205,6,6,3,13,7,0,0,0,0,0,0,0,58,50-65,2659,0,1,0,0,0,0,0,1,0,1268"/>
    <m/>
    <m/>
    <m/>
    <m/>
  </r>
  <r>
    <n v="1927"/>
    <n v="79823"/>
    <s v="High income"/>
    <n v="39"/>
    <s v="Low spender"/>
    <n v="4.8858098543026448E-4"/>
    <n v="0"/>
    <n v="1"/>
    <n v="6"/>
    <n v="835"/>
    <n v="73"/>
    <n v="380"/>
    <n v="114"/>
    <n v="73"/>
    <n v="43"/>
    <n v="1"/>
    <n v="6"/>
    <n v="9"/>
    <n v="7"/>
    <n v="2"/>
    <n v="0"/>
    <x v="0"/>
    <n v="0"/>
    <n v="1"/>
    <n v="0"/>
    <n v="0"/>
    <n v="0"/>
    <n v="61"/>
    <s v="50-65"/>
    <n v="2249"/>
    <n v="0"/>
    <n v="1"/>
    <n v="0"/>
    <n v="0"/>
    <n v="0"/>
    <n v="0"/>
    <n v="1"/>
    <n v="0"/>
    <n v="0"/>
    <n v="1432"/>
    <d v="2016-08-18T00:00:00"/>
    <n v="8"/>
    <s v="August"/>
    <n v="1"/>
    <s v="1927,79823,High income,39,Low spender,0.000488580985430264,0,1,6,835,73,380,114,73,43,1,6,9,7,2,0,0,0,1,0,0,0,61,50-65,2249,0,1,0,0,0,0,1,0,0,1432"/>
    <m/>
    <m/>
    <m/>
    <m/>
  </r>
  <r>
    <n v="1824"/>
    <n v="73454"/>
    <s v="High income"/>
    <n v="67"/>
    <s v="Low spender"/>
    <n v="9.121354861546002E-4"/>
    <n v="0"/>
    <n v="0"/>
    <n v="95"/>
    <n v="982"/>
    <n v="73"/>
    <n v="351"/>
    <n v="56"/>
    <n v="14"/>
    <n v="175"/>
    <n v="1"/>
    <n v="2"/>
    <n v="4"/>
    <n v="6"/>
    <n v="5"/>
    <n v="0"/>
    <x v="0"/>
    <n v="1"/>
    <n v="0"/>
    <n v="0"/>
    <n v="0"/>
    <n v="0"/>
    <n v="33"/>
    <s v="24-35"/>
    <n v="2279"/>
    <n v="0"/>
    <n v="0"/>
    <n v="1"/>
    <n v="0"/>
    <n v="0"/>
    <n v="0"/>
    <n v="0"/>
    <n v="1"/>
    <n v="0"/>
    <n v="1301"/>
    <d v="2016-07-19T00:00:00"/>
    <n v="7"/>
    <s v="July"/>
    <n v="1"/>
    <s v="1824,73454,High income,67,Low spender,0.0009121354861546,0,0,95,982,73,351,56,14,175,1,2,4,6,5,0,0,1,0,0,0,0,33,24-35,2279,0,0,1,0,0,0,0,1,0,1301"/>
    <m/>
    <m/>
    <m/>
    <m/>
  </r>
  <r>
    <n v="69"/>
    <n v="82014"/>
    <s v="High income"/>
    <n v="666"/>
    <s v="High spender"/>
    <n v="8.1205647816226505E-3"/>
    <n v="0"/>
    <n v="0"/>
    <n v="48"/>
    <n v="980"/>
    <n v="37"/>
    <n v="265"/>
    <n v="35"/>
    <n v="163"/>
    <n v="31"/>
    <n v="1"/>
    <n v="3"/>
    <n v="6"/>
    <n v="12"/>
    <n v="6"/>
    <n v="0"/>
    <x v="0"/>
    <n v="0"/>
    <n v="0"/>
    <n v="0"/>
    <n v="0"/>
    <n v="1"/>
    <n v="59"/>
    <s v="50-65"/>
    <n v="2837"/>
    <n v="0"/>
    <n v="0"/>
    <n v="1"/>
    <n v="0"/>
    <n v="0"/>
    <n v="0"/>
    <n v="1"/>
    <n v="0"/>
    <n v="0"/>
    <n v="1449"/>
    <d v="2015-01-08T00:00:00"/>
    <n v="1"/>
    <s v="January"/>
    <n v="1"/>
    <s v="69,82014,High income,666,High spender,0.00812056478162265,0,0,48,980,37,265,35,163,31,1,3,6,12,6,0,0,0,0,0,0,1,59,50-65,2837,0,0,1,0,0,0,1,0,0,1449"/>
    <m/>
    <m/>
    <m/>
    <m/>
  </r>
  <r>
    <n v="741"/>
    <n v="62981"/>
    <s v="High income"/>
    <n v="115"/>
    <s v="Low spender"/>
    <n v="1.8259475079785968E-3"/>
    <n v="0"/>
    <n v="0"/>
    <n v="21"/>
    <n v="796"/>
    <n v="14"/>
    <n v="590"/>
    <n v="38"/>
    <n v="44"/>
    <n v="0"/>
    <n v="1"/>
    <n v="4"/>
    <n v="5"/>
    <n v="13"/>
    <n v="3"/>
    <n v="0"/>
    <x v="0"/>
    <n v="0"/>
    <n v="1"/>
    <n v="0"/>
    <n v="0"/>
    <n v="0"/>
    <n v="53"/>
    <s v="50-65"/>
    <n v="2628"/>
    <n v="0"/>
    <n v="0"/>
    <n v="0"/>
    <n v="1"/>
    <n v="0"/>
    <n v="0"/>
    <n v="0"/>
    <n v="0"/>
    <n v="1"/>
    <n v="1482"/>
    <d v="2015-08-05T00:00:00"/>
    <n v="8"/>
    <s v="August"/>
    <n v="1"/>
    <s v="741,62981,High income,115,Low spender,0.0018259475079786,0,0,21,796,14,590,38,44,0,1,4,5,13,3,0,0,0,1,0,0,0,53,50-65,2628,0,0,0,1,0,0,0,0,1,1482"/>
    <m/>
    <m/>
    <m/>
    <m/>
  </r>
  <r>
    <n v="1394"/>
    <n v="70440"/>
    <s v="High income"/>
    <n v="1235"/>
    <s v="High spender"/>
    <n v="1.7532651902328222E-2"/>
    <n v="0"/>
    <n v="0"/>
    <n v="49"/>
    <n v="690"/>
    <n v="117"/>
    <n v="499"/>
    <n v="76"/>
    <n v="102"/>
    <n v="88"/>
    <n v="1"/>
    <n v="5"/>
    <n v="10"/>
    <n v="7"/>
    <n v="3"/>
    <n v="1"/>
    <x v="0"/>
    <n v="0"/>
    <n v="0"/>
    <n v="0"/>
    <n v="0"/>
    <n v="0"/>
    <n v="42"/>
    <s v="36-50"/>
    <n v="2423"/>
    <n v="0"/>
    <n v="0"/>
    <n v="0"/>
    <n v="1"/>
    <n v="0"/>
    <n v="0"/>
    <n v="1"/>
    <n v="0"/>
    <n v="0"/>
    <n v="1396"/>
    <d v="2016-02-26T00:00:00"/>
    <n v="2"/>
    <s v="February"/>
    <n v="1"/>
    <s v="1394,70440,High income,1235,High spender,0.0175326519023282,0,0,49,690,117,499,76,102,88,1,5,10,7,3,1,0,0,0,0,0,0,42,36-50,2423,0,0,0,1,0,0,1,0,0,1396"/>
    <m/>
    <m/>
    <m/>
    <m/>
  </r>
  <r>
    <n v="193"/>
    <n v="57333"/>
    <s v="High income"/>
    <n v="29"/>
    <s v="Low spender"/>
    <n v="5.0581689428426911E-4"/>
    <n v="0"/>
    <n v="1"/>
    <n v="55"/>
    <n v="941"/>
    <n v="14"/>
    <n v="397"/>
    <n v="76"/>
    <n v="58"/>
    <n v="176"/>
    <n v="11"/>
    <n v="8"/>
    <n v="5"/>
    <n v="9"/>
    <n v="6"/>
    <n v="0"/>
    <x v="0"/>
    <n v="0"/>
    <n v="0"/>
    <n v="0"/>
    <n v="0"/>
    <n v="1"/>
    <n v="66"/>
    <s v="66+"/>
    <n v="2804"/>
    <n v="1"/>
    <n v="0"/>
    <n v="0"/>
    <n v="0"/>
    <n v="0"/>
    <n v="0"/>
    <n v="0"/>
    <n v="0"/>
    <n v="1"/>
    <n v="1310"/>
    <d v="2015-02-10T00:00:00"/>
    <n v="2"/>
    <s v="February"/>
    <n v="1"/>
    <s v="193,57333,High income,29,Low spender,0.000505816894284269,0,1,55,941,14,397,76,58,176,11,8,5,9,6,0,0,0,0,0,0,1,66,66+,2804,1,0,0,0,0,0,0,0,1,1310"/>
    <m/>
    <m/>
    <m/>
    <m/>
  </r>
  <r>
    <n v="2105"/>
    <n v="81051"/>
    <s v="High income"/>
    <n v="121"/>
    <s v="Low spender"/>
    <n v="1.4928871944824864E-3"/>
    <n v="0"/>
    <n v="0"/>
    <n v="43"/>
    <n v="1142"/>
    <n v="29"/>
    <n v="249"/>
    <n v="38"/>
    <n v="29"/>
    <n v="14"/>
    <n v="1"/>
    <n v="5"/>
    <n v="5"/>
    <n v="12"/>
    <n v="2"/>
    <n v="0"/>
    <x v="0"/>
    <n v="0"/>
    <n v="1"/>
    <n v="1"/>
    <n v="0"/>
    <n v="0"/>
    <n v="55"/>
    <s v="50-65"/>
    <n v="2196"/>
    <n v="0"/>
    <n v="1"/>
    <n v="0"/>
    <n v="0"/>
    <n v="0"/>
    <n v="0"/>
    <n v="0"/>
    <n v="0"/>
    <n v="1"/>
    <n v="1473"/>
    <d v="2016-10-10T00:00:00"/>
    <n v="10"/>
    <s v="October"/>
    <n v="1"/>
    <s v="2105,81051,High income,121,Low spender,0.00149288719448249,0,0,43,1142,29,249,38,29,14,1,5,5,12,2,0,0,0,1,1,0,0,55,50-65,2196,0,1,0,0,0,0,0,0,1,1473"/>
    <m/>
    <m/>
    <m/>
    <m/>
  </r>
  <r>
    <n v="817"/>
    <n v="74854"/>
    <s v="High income"/>
    <n v="147"/>
    <s v="Low spender"/>
    <n v="1.9638229085953991E-3"/>
    <n v="1"/>
    <n v="2"/>
    <n v="90"/>
    <n v="856"/>
    <n v="59"/>
    <n v="487"/>
    <n v="58"/>
    <n v="29"/>
    <n v="73"/>
    <n v="7"/>
    <n v="2"/>
    <n v="5"/>
    <n v="5"/>
    <n v="5"/>
    <n v="0"/>
    <x v="0"/>
    <n v="0"/>
    <n v="0"/>
    <n v="0"/>
    <n v="0"/>
    <n v="0"/>
    <n v="50"/>
    <s v="36-50"/>
    <n v="2606"/>
    <n v="0"/>
    <n v="0"/>
    <n v="0"/>
    <n v="1"/>
    <n v="0"/>
    <n v="0"/>
    <n v="1"/>
    <n v="0"/>
    <n v="0"/>
    <n v="1416"/>
    <d v="2015-08-27T00:00:00"/>
    <n v="8"/>
    <s v="August"/>
    <n v="1"/>
    <s v="817,74854,High income,147,Low spender,0.0019638229085954,1,2,90,856,59,487,58,29,73,7,2,5,5,5,0,0,0,0,0,0,0,50,36-50,2606,0,0,0,1,0,0,1,0,0,1416"/>
    <m/>
    <m/>
    <m/>
    <m/>
  </r>
  <r>
    <n v="192"/>
    <n v="69267"/>
    <s v="High income"/>
    <n v="123"/>
    <s v="Low spender"/>
    <n v="1.775737364112781E-3"/>
    <n v="0"/>
    <n v="0"/>
    <n v="31"/>
    <n v="778"/>
    <n v="44"/>
    <n v="499"/>
    <n v="95"/>
    <n v="73"/>
    <n v="146"/>
    <n v="2"/>
    <n v="3"/>
    <n v="4"/>
    <n v="5"/>
    <n v="7"/>
    <n v="0"/>
    <x v="0"/>
    <n v="0"/>
    <n v="0"/>
    <n v="0"/>
    <n v="0"/>
    <n v="1"/>
    <n v="67"/>
    <s v="66+"/>
    <n v="2804"/>
    <n v="0"/>
    <n v="0"/>
    <n v="1"/>
    <n v="0"/>
    <n v="0"/>
    <n v="0"/>
    <n v="1"/>
    <n v="0"/>
    <n v="0"/>
    <n v="1343"/>
    <d v="2015-02-10T00:00:00"/>
    <n v="2"/>
    <s v="February"/>
    <n v="1"/>
    <s v="192,69267,High income,123,Low spender,0.00177573736411278,0,0,31,778,44,499,95,73,146,2,3,4,5,7,0,0,0,0,0,0,1,67,66+,2804,0,0,1,0,0,0,1,0,0,1343"/>
    <m/>
    <m/>
    <m/>
    <m/>
  </r>
  <r>
    <n v="666"/>
    <n v="70044"/>
    <s v="High income"/>
    <n v="27"/>
    <s v="Low spender"/>
    <n v="3.8547198903546341E-4"/>
    <n v="0"/>
    <n v="1"/>
    <n v="46"/>
    <n v="1073"/>
    <n v="0"/>
    <n v="250"/>
    <n v="153"/>
    <n v="14"/>
    <n v="14"/>
    <n v="4"/>
    <n v="7"/>
    <n v="10"/>
    <n v="5"/>
    <n v="5"/>
    <n v="0"/>
    <x v="0"/>
    <n v="0"/>
    <n v="0"/>
    <n v="0"/>
    <n v="0"/>
    <n v="0"/>
    <n v="66"/>
    <s v="66+"/>
    <n v="2655"/>
    <n v="1"/>
    <n v="0"/>
    <n v="0"/>
    <n v="0"/>
    <n v="0"/>
    <n v="0"/>
    <n v="1"/>
    <n v="0"/>
    <n v="0"/>
    <n v="1476"/>
    <d v="2015-07-09T00:00:00"/>
    <n v="7"/>
    <s v="July"/>
    <n v="1"/>
    <s v="666,70044,High income,27,Low spender,0.000385471989035463,0,1,46,1073,0,250,153,14,14,4,7,10,5,5,0,0,0,0,0,0,0,66,66+,2655,1,0,0,0,0,0,1,0,0,1476"/>
    <m/>
    <m/>
    <m/>
    <m/>
  </r>
  <r>
    <n v="1251"/>
    <n v="69969"/>
    <s v="High income"/>
    <n v="486"/>
    <s v="Low spender"/>
    <n v="6.9459331989881233E-3"/>
    <n v="0"/>
    <n v="0"/>
    <n v="64"/>
    <n v="882"/>
    <n v="29"/>
    <n v="514"/>
    <n v="38"/>
    <n v="29"/>
    <n v="44"/>
    <n v="1"/>
    <n v="4"/>
    <n v="2"/>
    <n v="6"/>
    <n v="3"/>
    <n v="1"/>
    <x v="0"/>
    <n v="0"/>
    <n v="0"/>
    <n v="1"/>
    <n v="0"/>
    <n v="1"/>
    <n v="55"/>
    <s v="50-65"/>
    <n v="2465"/>
    <n v="0"/>
    <n v="1"/>
    <n v="0"/>
    <n v="0"/>
    <n v="0"/>
    <n v="0"/>
    <n v="0"/>
    <n v="0"/>
    <n v="1"/>
    <n v="1448"/>
    <d v="2016-01-15T00:00:00"/>
    <n v="1"/>
    <s v="January"/>
    <n v="1"/>
    <s v="1251,69969,High income,486,Low spender,0.00694593319898812,0,0,64,882,29,514,38,29,44,1,4,2,6,3,1,0,0,0,1,0,1,55,50-65,2465,0,1,0,0,0,0,0,0,1,1448"/>
    <m/>
    <m/>
    <m/>
    <m/>
  </r>
  <r>
    <n v="993"/>
    <n v="74859"/>
    <s v="High income"/>
    <n v="90"/>
    <s v="Low spender"/>
    <n v="1.202260249268625E-3"/>
    <n v="0"/>
    <n v="0"/>
    <n v="63"/>
    <n v="570"/>
    <n v="73"/>
    <n v="614"/>
    <n v="133"/>
    <n v="102"/>
    <n v="73"/>
    <n v="1"/>
    <n v="6"/>
    <n v="5"/>
    <n v="11"/>
    <n v="3"/>
    <n v="1"/>
    <x v="0"/>
    <n v="0"/>
    <n v="0"/>
    <n v="0"/>
    <n v="0"/>
    <n v="0"/>
    <n v="71"/>
    <s v="66+"/>
    <n v="2550"/>
    <n v="0"/>
    <n v="0"/>
    <n v="0"/>
    <n v="0"/>
    <n v="1"/>
    <n v="1"/>
    <n v="0"/>
    <n v="0"/>
    <n v="0"/>
    <n v="1419"/>
    <d v="2015-10-22T00:00:00"/>
    <n v="10"/>
    <s v="October"/>
    <n v="1"/>
    <s v="993,74859,High income,90,Low spender,0.00120226024926862,0,0,63,570,73,614,133,102,73,1,6,5,11,3,1,0,0,0,0,0,0,71,66+,2550,0,0,0,0,1,1,0,0,0,1419"/>
    <m/>
    <m/>
    <m/>
    <m/>
  </r>
  <r>
    <n v="1507"/>
    <n v="75437"/>
    <s v="High income"/>
    <n v="63"/>
    <s v="Low spender"/>
    <n v="8.3513395283481577E-4"/>
    <n v="0"/>
    <n v="0"/>
    <n v="25"/>
    <n v="795"/>
    <n v="0"/>
    <n v="545"/>
    <n v="95"/>
    <n v="58"/>
    <n v="0"/>
    <n v="1"/>
    <n v="8"/>
    <n v="4"/>
    <n v="10"/>
    <n v="6"/>
    <n v="1"/>
    <x v="0"/>
    <n v="0"/>
    <n v="0"/>
    <n v="0"/>
    <n v="0"/>
    <n v="0"/>
    <n v="42"/>
    <s v="36-50"/>
    <n v="2391"/>
    <n v="0"/>
    <n v="0"/>
    <n v="0"/>
    <n v="1"/>
    <n v="0"/>
    <n v="0"/>
    <n v="1"/>
    <n v="0"/>
    <n v="0"/>
    <n v="1493"/>
    <d v="2016-03-29T00:00:00"/>
    <n v="3"/>
    <s v="March"/>
    <n v="1"/>
    <s v="1507,75437,High income,63,Low spender,0.000835133952834816,0,0,25,795,0,545,95,58,0,1,8,4,10,6,1,0,0,0,0,0,0,42,36-50,2391,0,0,0,1,0,0,1,0,0,1493"/>
    <m/>
    <m/>
    <m/>
    <m/>
  </r>
  <r>
    <n v="609"/>
    <n v="70893"/>
    <s v="High income"/>
    <n v="32"/>
    <s v="Low spender"/>
    <n v="4.5138448083731819E-4"/>
    <n v="0"/>
    <n v="0"/>
    <n v="42"/>
    <n v="768"/>
    <n v="44"/>
    <n v="561"/>
    <n v="77"/>
    <n v="44"/>
    <n v="14"/>
    <n v="1"/>
    <n v="6"/>
    <n v="6"/>
    <n v="10"/>
    <n v="3"/>
    <n v="0"/>
    <x v="0"/>
    <n v="0"/>
    <n v="0"/>
    <n v="0"/>
    <n v="0"/>
    <n v="0"/>
    <n v="44"/>
    <s v="36-50"/>
    <n v="2667"/>
    <n v="0"/>
    <n v="0"/>
    <n v="1"/>
    <n v="0"/>
    <n v="0"/>
    <n v="0"/>
    <n v="0"/>
    <n v="1"/>
    <n v="0"/>
    <n v="1480"/>
    <d v="2015-06-27T00:00:00"/>
    <n v="6"/>
    <s v="June"/>
    <n v="1"/>
    <s v="609,70893,High income,32,Low spender,0.000451384480837318,0,0,42,768,44,561,77,44,14,1,6,6,10,3,0,0,0,0,0,0,0,44,36-50,2667,0,0,1,0,0,0,0,1,0,1480"/>
    <m/>
    <m/>
    <m/>
    <m/>
  </r>
  <r>
    <n v="814"/>
    <n v="48192"/>
    <s v="Low income"/>
    <n v="446"/>
    <s v="Low spender"/>
    <n v="9.2546480743691904E-3"/>
    <n v="0"/>
    <n v="0"/>
    <n v="76"/>
    <n v="1039"/>
    <n v="43"/>
    <n v="204"/>
    <n v="153"/>
    <n v="58"/>
    <n v="29"/>
    <n v="3"/>
    <n v="2"/>
    <n v="8"/>
    <n v="12"/>
    <n v="8"/>
    <n v="1"/>
    <x v="1"/>
    <n v="0"/>
    <n v="1"/>
    <n v="0"/>
    <n v="0"/>
    <n v="1"/>
    <n v="62"/>
    <s v="50-65"/>
    <n v="2608"/>
    <n v="0"/>
    <n v="1"/>
    <n v="0"/>
    <n v="0"/>
    <n v="0"/>
    <n v="0"/>
    <n v="1"/>
    <n v="0"/>
    <n v="0"/>
    <n v="1468"/>
    <d v="2015-08-25T00:00:00"/>
    <n v="8"/>
    <s v="August"/>
    <n v="1"/>
    <s v="814,48192,Low income,446,Low spender,0.00925464807436919,0,0,76,1039,43,204,153,58,29,3,2,8,12,8,1,1,0,1,0,0,1,62,50-65,2608,0,1,0,0,0,0,1,0,0,1468"/>
    <m/>
    <m/>
    <m/>
    <m/>
  </r>
  <r>
    <n v="386"/>
    <n v="64857"/>
    <s v="High income"/>
    <n v="1762"/>
    <s v="High spender"/>
    <n v="2.7167460721279121E-2"/>
    <n v="0"/>
    <n v="0"/>
    <n v="78"/>
    <n v="556"/>
    <n v="14"/>
    <n v="717"/>
    <n v="210"/>
    <n v="0"/>
    <n v="43"/>
    <n v="1"/>
    <n v="7"/>
    <n v="5"/>
    <n v="10"/>
    <n v="4"/>
    <n v="0"/>
    <x v="0"/>
    <n v="0"/>
    <n v="0"/>
    <n v="0"/>
    <n v="0"/>
    <n v="0"/>
    <n v="64"/>
    <s v="50-65"/>
    <n v="2742"/>
    <n v="0"/>
    <n v="0"/>
    <n v="1"/>
    <n v="0"/>
    <n v="0"/>
    <n v="0"/>
    <n v="0"/>
    <n v="1"/>
    <n v="0"/>
    <n v="1454"/>
    <d v="2015-04-13T00:00:00"/>
    <n v="4"/>
    <s v="April"/>
    <n v="1"/>
    <s v="386,64857,High income,1762,High spender,0.0271674607212791,0,0,78,556,14,717,210,0,43,1,7,5,10,4,0,0,0,0,0,0,0,64,50-65,2742,0,0,1,0,0,0,0,1,0,1454"/>
    <m/>
    <m/>
    <m/>
    <m/>
  </r>
  <r>
    <n v="35"/>
    <n v="68655"/>
    <s v="High income"/>
    <n v="548"/>
    <s v="Low spender"/>
    <n v="7.9819386789017552E-3"/>
    <n v="0"/>
    <n v="0"/>
    <n v="95"/>
    <n v="456"/>
    <n v="19"/>
    <n v="832"/>
    <n v="75"/>
    <n v="118"/>
    <n v="38"/>
    <n v="1"/>
    <n v="4"/>
    <n v="5"/>
    <n v="11"/>
    <n v="3"/>
    <n v="0"/>
    <x v="0"/>
    <n v="0"/>
    <n v="0"/>
    <n v="0"/>
    <n v="0"/>
    <n v="0"/>
    <n v="32"/>
    <s v="24-35"/>
    <n v="2847"/>
    <n v="0"/>
    <n v="0"/>
    <n v="1"/>
    <n v="0"/>
    <n v="0"/>
    <n v="0"/>
    <n v="1"/>
    <n v="0"/>
    <n v="0"/>
    <n v="1462"/>
    <d v="2014-12-29T00:00:00"/>
    <n v="12"/>
    <s v="December"/>
    <n v="1"/>
    <s v="35,68655,High income,548,Low spender,0.00798193867890176,0,0,95,456,19,832,75,118,38,1,4,5,11,3,0,0,0,0,0,0,0,32,24-35,2847,0,0,1,0,0,0,1,0,0,1462"/>
    <m/>
    <m/>
    <m/>
    <m/>
  </r>
  <r>
    <n v="681"/>
    <n v="77766"/>
    <s v="High income"/>
    <n v="62"/>
    <s v="Low spender"/>
    <n v="7.9726358562868095E-4"/>
    <n v="0"/>
    <n v="1"/>
    <n v="97"/>
    <n v="1004"/>
    <n v="59"/>
    <n v="265"/>
    <n v="115"/>
    <n v="59"/>
    <n v="27"/>
    <n v="2"/>
    <n v="11"/>
    <n v="10"/>
    <n v="11"/>
    <n v="6"/>
    <n v="0"/>
    <x v="0"/>
    <n v="1"/>
    <n v="0"/>
    <n v="0"/>
    <n v="0"/>
    <n v="1"/>
    <n v="53"/>
    <s v="50-65"/>
    <n v="2651"/>
    <n v="0"/>
    <n v="1"/>
    <n v="0"/>
    <n v="0"/>
    <n v="0"/>
    <n v="0"/>
    <n v="0"/>
    <n v="0"/>
    <n v="1"/>
    <n v="1475"/>
    <d v="2015-07-13T00:00:00"/>
    <n v="7"/>
    <s v="July"/>
    <n v="1"/>
    <s v="681,77766,High income,62,Low spender,0.000797263585628681,0,1,97,1004,59,265,115,59,27,2,11,10,11,6,0,0,1,0,0,0,1,53,50-65,2651,0,1,0,0,0,0,0,0,1,1475"/>
    <m/>
    <m/>
    <m/>
    <m/>
  </r>
  <r>
    <n v="2022"/>
    <n v="83528"/>
    <s v="High income"/>
    <n v="152"/>
    <s v="Low spender"/>
    <n v="1.8197490661814003E-3"/>
    <n v="0"/>
    <n v="0"/>
    <n v="7"/>
    <n v="530"/>
    <n v="117"/>
    <n v="678"/>
    <n v="134"/>
    <n v="44"/>
    <n v="147"/>
    <n v="1"/>
    <n v="4"/>
    <n v="10"/>
    <n v="8"/>
    <n v="1"/>
    <n v="1"/>
    <x v="0"/>
    <n v="1"/>
    <n v="0"/>
    <n v="0"/>
    <n v="0"/>
    <n v="1"/>
    <n v="28"/>
    <s v="24-35"/>
    <n v="2218"/>
    <n v="0"/>
    <n v="0"/>
    <n v="1"/>
    <n v="0"/>
    <n v="0"/>
    <n v="0"/>
    <n v="1"/>
    <n v="0"/>
    <n v="0"/>
    <n v="1356"/>
    <d v="2016-09-18T00:00:00"/>
    <n v="9"/>
    <s v="September"/>
    <n v="1"/>
    <s v="2022,83528,High income,152,Low spender,0.0018197490661814,0,0,7,530,117,678,134,44,147,1,4,10,8,1,1,0,1,0,0,0,1,28,24-35,2218,0,0,1,0,0,0,1,0,0,1356"/>
    <m/>
    <m/>
    <m/>
    <m/>
  </r>
  <r>
    <n v="863"/>
    <n v="81843"/>
    <s v="High income"/>
    <n v="30"/>
    <s v="Low spender"/>
    <n v="3.6655547817162129E-4"/>
    <n v="0"/>
    <n v="0"/>
    <n v="13"/>
    <n v="779"/>
    <n v="86"/>
    <n v="537"/>
    <n v="34"/>
    <n v="69"/>
    <n v="138"/>
    <n v="1"/>
    <n v="5"/>
    <n v="9"/>
    <n v="12"/>
    <n v="3"/>
    <n v="0"/>
    <x v="0"/>
    <n v="0"/>
    <n v="0"/>
    <n v="0"/>
    <n v="0"/>
    <n v="0"/>
    <n v="60"/>
    <s v="50-65"/>
    <n v="2592"/>
    <n v="0"/>
    <n v="1"/>
    <n v="0"/>
    <n v="0"/>
    <n v="0"/>
    <n v="0"/>
    <n v="0"/>
    <n v="1"/>
    <n v="0"/>
    <n v="1367"/>
    <d v="2015-09-10T00:00:00"/>
    <n v="9"/>
    <s v="September"/>
    <n v="1"/>
    <s v="863,81843,High income,30,Low spender,0.000366555478171621,0,0,13,779,86,537,34,69,138,1,5,9,12,3,0,0,0,0,0,0,0,60,50-65,2592,0,1,0,0,0,0,0,1,0,1367"/>
    <m/>
    <m/>
    <m/>
    <m/>
  </r>
  <r>
    <n v="589"/>
    <n v="70116"/>
    <s v="High income"/>
    <n v="865"/>
    <s v="High spender"/>
    <n v="1.2336699184209024E-2"/>
    <n v="0"/>
    <n v="0"/>
    <n v="73"/>
    <n v="707"/>
    <n v="44"/>
    <n v="603"/>
    <n v="95"/>
    <n v="58"/>
    <n v="29"/>
    <n v="1"/>
    <n v="2"/>
    <n v="8"/>
    <n v="12"/>
    <n v="1"/>
    <n v="0"/>
    <x v="0"/>
    <n v="0"/>
    <n v="0"/>
    <n v="0"/>
    <n v="0"/>
    <n v="0"/>
    <n v="48"/>
    <s v="36-50"/>
    <n v="2678"/>
    <n v="0"/>
    <n v="1"/>
    <n v="0"/>
    <n v="0"/>
    <n v="0"/>
    <n v="0"/>
    <n v="0"/>
    <n v="0"/>
    <n v="1"/>
    <n v="1478"/>
    <d v="2015-06-16T00:00:00"/>
    <n v="6"/>
    <s v="June"/>
    <n v="1"/>
    <s v="589,70116,High income,865,High spender,0.012336699184209,0,0,73,707,44,603,95,58,29,1,2,8,12,1,0,0,0,0,0,0,0,48,36-50,2678,0,1,0,0,0,0,0,0,1,1478"/>
    <m/>
    <m/>
    <m/>
    <m/>
  </r>
  <r>
    <n v="847"/>
    <n v="83917"/>
    <s v="High income"/>
    <n v="121"/>
    <s v="Low spender"/>
    <n v="1.4419009259148921E-3"/>
    <n v="0"/>
    <n v="0"/>
    <n v="12"/>
    <n v="514"/>
    <n v="22"/>
    <n v="732"/>
    <n v="42"/>
    <n v="198"/>
    <n v="79"/>
    <n v="1"/>
    <n v="6"/>
    <n v="7"/>
    <n v="7"/>
    <n v="3"/>
    <n v="0"/>
    <x v="0"/>
    <n v="0"/>
    <n v="0"/>
    <n v="0"/>
    <n v="0"/>
    <n v="1"/>
    <n v="47"/>
    <s v="36-50"/>
    <n v="2596"/>
    <n v="0"/>
    <n v="0"/>
    <n v="1"/>
    <n v="0"/>
    <n v="0"/>
    <n v="0"/>
    <n v="1"/>
    <n v="0"/>
    <n v="0"/>
    <n v="1429"/>
    <d v="2015-09-06T00:00:00"/>
    <n v="9"/>
    <s v="September"/>
    <n v="1"/>
    <s v="847,83917,High income,121,Low spender,0.00144190092591489,0,0,12,514,22,732,42,198,79,1,6,7,7,3,0,0,0,0,0,0,1,47,36-50,2596,0,0,1,0,0,0,1,0,0,1429"/>
    <m/>
    <m/>
    <m/>
    <m/>
  </r>
  <r>
    <n v="573"/>
    <n v="105471"/>
    <s v="High income"/>
    <n v="1441"/>
    <s v="High spender"/>
    <n v="1.3662523347650064E-2"/>
    <n v="0"/>
    <n v="0"/>
    <n v="36"/>
    <n v="1009"/>
    <n v="181"/>
    <n v="104"/>
    <n v="202"/>
    <n v="21"/>
    <n v="207"/>
    <n v="0"/>
    <n v="9"/>
    <n v="8"/>
    <n v="13"/>
    <n v="3"/>
    <n v="1"/>
    <x v="0"/>
    <n v="0"/>
    <n v="0"/>
    <n v="1"/>
    <n v="0"/>
    <n v="1"/>
    <n v="50"/>
    <s v="36-50"/>
    <n v="2683"/>
    <n v="0"/>
    <n v="0"/>
    <n v="0"/>
    <n v="1"/>
    <n v="0"/>
    <n v="0"/>
    <n v="1"/>
    <n v="0"/>
    <n v="0"/>
    <n v="1310"/>
    <d v="2015-06-11T00:00:00"/>
    <n v="6"/>
    <s v="June"/>
    <n v="1"/>
    <s v="573,105471,High income,1441,High spender,0.0136625233476501,0,0,36,1009,181,104,202,21,207,0,9,8,13,3,1,0,0,0,1,0,1,50,36-50,2683,0,0,0,1,0,0,1,0,0,1310"/>
    <m/>
    <m/>
    <m/>
    <m/>
  </r>
  <r>
    <n v="56"/>
    <n v="76467"/>
    <s v="High income"/>
    <n v="24"/>
    <s v="Low spender"/>
    <n v="3.1386088116442388E-4"/>
    <n v="1"/>
    <n v="0"/>
    <n v="44"/>
    <n v="676"/>
    <n v="161"/>
    <n v="426"/>
    <n v="210"/>
    <n v="44"/>
    <n v="58"/>
    <n v="2"/>
    <n v="2"/>
    <n v="5"/>
    <n v="5"/>
    <n v="6"/>
    <n v="0"/>
    <x v="0"/>
    <n v="0"/>
    <n v="0"/>
    <n v="0"/>
    <n v="0"/>
    <n v="1"/>
    <n v="50"/>
    <s v="36-50"/>
    <n v="2840"/>
    <n v="0"/>
    <n v="0"/>
    <n v="1"/>
    <n v="0"/>
    <n v="0"/>
    <n v="0"/>
    <n v="1"/>
    <n v="0"/>
    <n v="0"/>
    <n v="1459"/>
    <d v="2015-01-05T00:00:00"/>
    <n v="1"/>
    <s v="January"/>
    <n v="1"/>
    <s v="56,76467,High income,24,Low spender,0.000313860881164424,1,0,44,676,161,426,210,44,58,2,2,5,5,6,0,0,0,0,0,0,1,50,36-50,2840,0,0,1,0,0,0,1,0,0,1459"/>
    <m/>
    <m/>
    <m/>
    <m/>
  </r>
  <r>
    <n v="867"/>
    <n v="96843"/>
    <s v="High income"/>
    <n v="34"/>
    <s v="Low spender"/>
    <n v="3.5108371281352291E-4"/>
    <n v="0"/>
    <n v="0"/>
    <n v="60"/>
    <n v="448"/>
    <n v="71"/>
    <n v="951"/>
    <n v="40"/>
    <n v="17"/>
    <n v="17"/>
    <n v="1"/>
    <n v="6"/>
    <n v="11"/>
    <n v="10"/>
    <n v="2"/>
    <n v="0"/>
    <x v="0"/>
    <n v="0"/>
    <n v="0"/>
    <n v="1"/>
    <n v="0"/>
    <n v="1"/>
    <n v="30"/>
    <s v="24-35"/>
    <n v="2591"/>
    <n v="0"/>
    <n v="0"/>
    <n v="1"/>
    <n v="0"/>
    <n v="0"/>
    <n v="0"/>
    <n v="1"/>
    <n v="0"/>
    <n v="0"/>
    <n v="1510"/>
    <d v="2015-09-11T00:00:00"/>
    <n v="9"/>
    <s v="September"/>
    <n v="1"/>
    <s v="867,96843,High income,34,Low spender,0.000351083712813523,0,0,60,448,71,951,40,17,17,1,6,11,10,2,0,0,0,0,1,0,1,30,24-35,2591,0,0,1,0,0,0,1,0,0,1510"/>
    <m/>
    <m/>
    <m/>
    <m/>
  </r>
  <r>
    <n v="124"/>
    <n v="58138"/>
    <s v="High income"/>
    <n v="605"/>
    <s v="High spender"/>
    <n v="1.0406274725652757E-2"/>
    <n v="0"/>
    <n v="0"/>
    <n v="58"/>
    <n v="635"/>
    <n v="88"/>
    <n v="546"/>
    <n v="172"/>
    <n v="88"/>
    <n v="88"/>
    <n v="3"/>
    <n v="8"/>
    <n v="10"/>
    <n v="4"/>
    <n v="7"/>
    <n v="0"/>
    <x v="0"/>
    <n v="0"/>
    <n v="0"/>
    <n v="0"/>
    <n v="0"/>
    <n v="1"/>
    <n v="63"/>
    <s v="50-65"/>
    <n v="2822"/>
    <n v="0"/>
    <n v="0"/>
    <n v="1"/>
    <n v="0"/>
    <n v="0"/>
    <n v="0"/>
    <n v="1"/>
    <n v="0"/>
    <n v="0"/>
    <n v="1441"/>
    <d v="2015-01-23T00:00:00"/>
    <n v="1"/>
    <s v="January"/>
    <n v="1"/>
    <s v="124,58138,High income,605,High spender,0.0104062747256528,0,0,58,635,88,546,172,88,88,3,8,10,4,7,0,0,0,0,0,0,1,63,50-65,2822,0,0,1,0,0,0,1,0,0,1441"/>
    <m/>
    <m/>
    <m/>
    <m/>
  </r>
  <r>
    <n v="1026"/>
    <n v="81741"/>
    <s v="High income"/>
    <n v="1798"/>
    <s v="High spender"/>
    <n v="2.1996305403653001E-2"/>
    <n v="0"/>
    <n v="0"/>
    <n v="75"/>
    <n v="249"/>
    <n v="153"/>
    <n v="940"/>
    <n v="58"/>
    <n v="134"/>
    <n v="38"/>
    <n v="0"/>
    <n v="6"/>
    <n v="6"/>
    <n v="7"/>
    <n v="2"/>
    <n v="0"/>
    <x v="0"/>
    <n v="0"/>
    <n v="0"/>
    <n v="0"/>
    <n v="0"/>
    <n v="0"/>
    <n v="40"/>
    <s v="36-50"/>
    <n v="2537"/>
    <n v="0"/>
    <n v="0"/>
    <n v="1"/>
    <n v="0"/>
    <n v="0"/>
    <n v="0"/>
    <n v="1"/>
    <n v="0"/>
    <n v="0"/>
    <n v="1496"/>
    <d v="2015-11-04T00:00:00"/>
    <n v="11"/>
    <s v="November"/>
    <n v="1"/>
    <s v="1026,81741,High income,1798,High spender,0.021996305403653,0,0,75,249,153,940,58,134,38,0,6,6,7,2,0,0,0,0,0,0,0,40,36-50,2537,0,0,1,0,0,0,1,0,0,1496"/>
    <m/>
    <m/>
    <m/>
    <m/>
  </r>
  <r>
    <n v="1340"/>
    <n v="64140"/>
    <s v="High income"/>
    <n v="30"/>
    <s v="Low spender"/>
    <n v="4.6772684752104771E-4"/>
    <n v="0"/>
    <n v="2"/>
    <n v="71"/>
    <n v="1459"/>
    <n v="0"/>
    <n v="61"/>
    <n v="0"/>
    <n v="15"/>
    <n v="215"/>
    <n v="5"/>
    <n v="2"/>
    <n v="5"/>
    <n v="6"/>
    <n v="5"/>
    <n v="0"/>
    <x v="1"/>
    <n v="1"/>
    <n v="0"/>
    <n v="1"/>
    <n v="0"/>
    <n v="1"/>
    <n v="56"/>
    <s v="50-65"/>
    <n v="2438"/>
    <n v="1"/>
    <n v="0"/>
    <n v="0"/>
    <n v="0"/>
    <n v="0"/>
    <n v="0"/>
    <n v="0"/>
    <n v="0"/>
    <n v="1"/>
    <n v="1320"/>
    <d v="2016-02-11T00:00:00"/>
    <n v="2"/>
    <s v="February"/>
    <n v="1"/>
    <s v="1340,64140,High income,30,Low spender,0.000467726847521048,0,2,71,1459,0,61,0,15,215,5,2,5,6,5,0,1,1,0,1,0,1,56,50-65,2438,1,0,0,0,0,0,0,0,1,1320"/>
    <m/>
    <m/>
    <m/>
    <m/>
  </r>
  <r>
    <n v="2061"/>
    <n v="84117"/>
    <s v="High income"/>
    <n v="30"/>
    <s v="Low spender"/>
    <n v="3.566461000748957E-4"/>
    <n v="0"/>
    <n v="0"/>
    <n v="60"/>
    <n v="611"/>
    <n v="76"/>
    <n v="749"/>
    <n v="59"/>
    <n v="45"/>
    <n v="26"/>
    <n v="1"/>
    <n v="7"/>
    <n v="10"/>
    <n v="6"/>
    <n v="2"/>
    <n v="0"/>
    <x v="0"/>
    <n v="0"/>
    <n v="0"/>
    <n v="1"/>
    <n v="0"/>
    <n v="0"/>
    <n v="64"/>
    <s v="50-65"/>
    <n v="2208"/>
    <n v="0"/>
    <n v="1"/>
    <n v="0"/>
    <n v="0"/>
    <n v="0"/>
    <n v="0"/>
    <n v="0"/>
    <n v="0"/>
    <n v="1"/>
    <n v="1514"/>
    <d v="2016-09-28T00:00:00"/>
    <n v="9"/>
    <s v="September"/>
    <n v="1"/>
    <s v="2061,84117,High income,30,Low spender,0.000356646100074896,0,0,60,611,76,749,59,45,26,1,7,10,6,2,0,0,0,0,1,0,0,64,50-65,2208,0,1,0,0,0,0,0,0,1,1514"/>
    <m/>
    <m/>
    <m/>
    <m/>
  </r>
  <r>
    <n v="965"/>
    <n v="80739"/>
    <s v="High income"/>
    <n v="220"/>
    <s v="Low spender"/>
    <n v="2.7248293885235139E-3"/>
    <n v="0"/>
    <n v="0"/>
    <n v="92"/>
    <n v="674"/>
    <n v="92"/>
    <n v="736"/>
    <n v="39"/>
    <n v="0"/>
    <n v="92"/>
    <n v="1"/>
    <n v="3"/>
    <n v="11"/>
    <n v="9"/>
    <n v="1"/>
    <n v="0"/>
    <x v="0"/>
    <n v="0"/>
    <n v="0"/>
    <n v="0"/>
    <n v="0"/>
    <n v="0"/>
    <n v="62"/>
    <s v="50-65"/>
    <n v="2561"/>
    <n v="0"/>
    <n v="1"/>
    <n v="0"/>
    <n v="0"/>
    <n v="0"/>
    <n v="0"/>
    <n v="0"/>
    <n v="1"/>
    <n v="0"/>
    <n v="1449"/>
    <d v="2015-10-11T00:00:00"/>
    <n v="10"/>
    <s v="October"/>
    <n v="1"/>
    <s v="965,80739,High income,220,Low spender,0.00272482938852351,0,0,92,674,92,736,39,0,92,1,3,11,9,1,0,0,0,0,0,0,0,62,50-65,2561,0,1,0,0,0,0,0,1,0,1449"/>
    <m/>
    <m/>
    <m/>
    <m/>
  </r>
  <r>
    <n v="842"/>
    <n v="78353"/>
    <s v="High income"/>
    <n v="149"/>
    <s v="Low spender"/>
    <n v="1.9016502239863184E-3"/>
    <n v="0"/>
    <n v="1"/>
    <n v="51"/>
    <n v="752"/>
    <n v="122"/>
    <n v="476"/>
    <n v="39"/>
    <n v="153"/>
    <n v="34"/>
    <n v="1"/>
    <n v="10"/>
    <n v="2"/>
    <n v="11"/>
    <n v="8"/>
    <n v="0"/>
    <x v="0"/>
    <n v="0"/>
    <n v="0"/>
    <n v="0"/>
    <n v="0"/>
    <n v="0"/>
    <n v="61"/>
    <s v="50-65"/>
    <n v="2598"/>
    <n v="1"/>
    <n v="0"/>
    <n v="0"/>
    <n v="0"/>
    <n v="0"/>
    <n v="1"/>
    <n v="0"/>
    <n v="0"/>
    <n v="0"/>
    <n v="1508"/>
    <d v="2015-09-04T00:00:00"/>
    <n v="9"/>
    <s v="September"/>
    <n v="1"/>
    <s v="842,78353,High income,149,Low spender,0.00190165022398632,0,1,51,752,122,476,39,153,34,1,10,2,11,8,0,0,0,0,0,0,0,61,50-65,2598,1,0,0,0,0,1,0,0,0,1508"/>
    <m/>
    <m/>
    <m/>
    <m/>
  </r>
  <r>
    <n v="531"/>
    <n v="64260"/>
    <s v="High income"/>
    <n v="56"/>
    <s v="Low spender"/>
    <n v="8.7145969498910673E-4"/>
    <n v="0"/>
    <n v="0"/>
    <n v="1"/>
    <n v="539"/>
    <n v="169"/>
    <n v="816"/>
    <n v="20"/>
    <n v="0"/>
    <n v="30"/>
    <n v="1"/>
    <n v="4"/>
    <n v="5"/>
    <n v="4"/>
    <n v="3"/>
    <n v="0"/>
    <x v="0"/>
    <n v="0"/>
    <n v="0"/>
    <n v="0"/>
    <n v="0"/>
    <n v="1"/>
    <n v="59"/>
    <s v="50-65"/>
    <n v="2693"/>
    <n v="0"/>
    <n v="0"/>
    <n v="0"/>
    <n v="1"/>
    <n v="0"/>
    <n v="0"/>
    <n v="1"/>
    <n v="0"/>
    <n v="0"/>
    <n v="1514"/>
    <d v="2015-06-01T00:00:00"/>
    <n v="6"/>
    <s v="June"/>
    <n v="1"/>
    <s v="531,64260,High income,56,Low spender,0.000871459694989107,0,0,1,539,169,816,20,0,30,1,4,5,4,3,0,0,0,0,0,0,1,59,50-65,2693,0,0,0,1,0,0,1,0,0,1514"/>
    <m/>
    <m/>
    <m/>
    <m/>
  </r>
  <r>
    <n v="243"/>
    <n v="60896"/>
    <s v="High income"/>
    <n v="803"/>
    <s v="High spender"/>
    <n v="1.3186416184971099E-2"/>
    <n v="0"/>
    <n v="1"/>
    <n v="90"/>
    <n v="1013"/>
    <n v="30"/>
    <n v="399"/>
    <n v="60"/>
    <n v="46"/>
    <n v="153"/>
    <n v="3"/>
    <n v="9"/>
    <n v="10"/>
    <n v="4"/>
    <n v="6"/>
    <n v="0"/>
    <x v="0"/>
    <n v="0"/>
    <n v="0"/>
    <n v="0"/>
    <n v="0"/>
    <n v="1"/>
    <n v="56"/>
    <s v="50-65"/>
    <n v="2785"/>
    <n v="0"/>
    <n v="1"/>
    <n v="0"/>
    <n v="0"/>
    <n v="0"/>
    <n v="0"/>
    <n v="0"/>
    <n v="0"/>
    <n v="1"/>
    <n v="1395"/>
    <d v="2015-03-01T00:00:00"/>
    <n v="3"/>
    <s v="March"/>
    <n v="1"/>
    <s v="243,60896,High income,803,High spender,0.0131864161849711,0,1,90,1013,30,399,60,46,153,3,9,10,4,6,0,0,0,0,0,0,1,56,50-65,2785,0,1,0,0,0,0,0,0,1,1395"/>
    <m/>
    <m/>
    <m/>
    <m/>
  </r>
  <r>
    <n v="1329"/>
    <n v="80067"/>
    <s v="High income"/>
    <n v="12"/>
    <s v="Low spender"/>
    <n v="1.4987448012289707E-4"/>
    <n v="0"/>
    <n v="0"/>
    <n v="82"/>
    <n v="519"/>
    <n v="17"/>
    <n v="813"/>
    <n v="27"/>
    <n v="173"/>
    <n v="51"/>
    <n v="1"/>
    <n v="4"/>
    <n v="6"/>
    <n v="6"/>
    <n v="2"/>
    <n v="0"/>
    <x v="0"/>
    <n v="0"/>
    <n v="0"/>
    <n v="1"/>
    <n v="0"/>
    <n v="0"/>
    <n v="66"/>
    <s v="66+"/>
    <n v="2442"/>
    <n v="0"/>
    <n v="1"/>
    <n v="0"/>
    <n v="0"/>
    <n v="0"/>
    <n v="0"/>
    <n v="1"/>
    <n v="0"/>
    <n v="0"/>
    <n v="1498"/>
    <d v="2016-02-07T00:00:00"/>
    <n v="2"/>
    <s v="February"/>
    <n v="1"/>
    <s v="1329,80067,High income,12,Low spender,0.000149874480122897,0,0,82,519,17,813,27,173,51,1,4,6,6,2,0,0,0,0,1,0,0,66,66+,2442,0,1,0,0,0,0,1,0,0,1498"/>
    <m/>
    <m/>
    <m/>
    <m/>
  </r>
  <r>
    <n v="255"/>
    <n v="80573"/>
    <s v="High income"/>
    <n v="29"/>
    <s v="Low spender"/>
    <n v="3.5992205825772903E-4"/>
    <n v="0"/>
    <n v="0"/>
    <n v="85"/>
    <n v="829"/>
    <n v="138"/>
    <n v="430"/>
    <n v="60"/>
    <n v="92"/>
    <n v="15"/>
    <n v="1"/>
    <n v="4"/>
    <n v="6"/>
    <n v="13"/>
    <n v="2"/>
    <n v="0"/>
    <x v="0"/>
    <n v="0"/>
    <n v="0"/>
    <n v="0"/>
    <n v="0"/>
    <n v="0"/>
    <n v="49"/>
    <s v="36-50"/>
    <n v="2782"/>
    <n v="0"/>
    <n v="0"/>
    <n v="0"/>
    <n v="1"/>
    <n v="0"/>
    <n v="0"/>
    <n v="0"/>
    <n v="1"/>
    <n v="0"/>
    <n v="1534"/>
    <d v="2015-03-04T00:00:00"/>
    <n v="3"/>
    <s v="March"/>
    <n v="1"/>
    <s v="255,80573,High income,29,Low spender,0.000359922058257729,0,0,85,829,138,430,60,92,15,1,4,6,13,2,0,0,0,0,0,0,0,49,36-50,2782,0,0,0,1,0,0,0,1,0,1534"/>
    <m/>
    <m/>
    <m/>
    <m/>
  </r>
  <r>
    <n v="1278"/>
    <n v="86610"/>
    <s v="High income"/>
    <n v="29"/>
    <s v="Low spender"/>
    <n v="3.3483431474425589E-4"/>
    <n v="0"/>
    <n v="0"/>
    <n v="66"/>
    <n v="446"/>
    <n v="107"/>
    <n v="768"/>
    <n v="33"/>
    <n v="196"/>
    <n v="53"/>
    <n v="1"/>
    <n v="5"/>
    <n v="6"/>
    <n v="6"/>
    <n v="2"/>
    <n v="0"/>
    <x v="0"/>
    <n v="0"/>
    <n v="0"/>
    <n v="0"/>
    <n v="0"/>
    <n v="0"/>
    <n v="69"/>
    <s v="66+"/>
    <n v="2456"/>
    <n v="0"/>
    <n v="0"/>
    <n v="0"/>
    <n v="1"/>
    <n v="0"/>
    <n v="0"/>
    <n v="1"/>
    <n v="0"/>
    <n v="0"/>
    <n v="1497"/>
    <d v="2016-01-24T00:00:00"/>
    <n v="1"/>
    <s v="January"/>
    <n v="1"/>
    <s v="1278,86610,High income,29,Low spender,0.000334834314744256,0,0,66,446,107,768,33,196,53,1,5,6,6,2,0,0,0,0,0,0,0,69,66+,2456,0,0,0,1,0,0,1,0,0,1497"/>
    <m/>
    <m/>
    <m/>
    <m/>
  </r>
  <r>
    <n v="1120"/>
    <n v="70300"/>
    <s v="High income"/>
    <n v="45"/>
    <s v="Low spender"/>
    <n v="6.4011379800853489E-4"/>
    <n v="1"/>
    <n v="0"/>
    <n v="89"/>
    <n v="1045"/>
    <n v="61"/>
    <n v="338"/>
    <n v="60"/>
    <n v="46"/>
    <n v="46"/>
    <n v="3"/>
    <n v="5"/>
    <n v="5"/>
    <n v="13"/>
    <n v="8"/>
    <n v="0"/>
    <x v="0"/>
    <n v="0"/>
    <n v="0"/>
    <n v="0"/>
    <n v="0"/>
    <n v="0"/>
    <n v="45"/>
    <s v="36-50"/>
    <n v="2508"/>
    <n v="1"/>
    <n v="0"/>
    <n v="0"/>
    <n v="0"/>
    <n v="0"/>
    <n v="0"/>
    <n v="1"/>
    <n v="0"/>
    <n v="0"/>
    <n v="1504"/>
    <d v="2015-12-03T00:00:00"/>
    <n v="12"/>
    <s v="December"/>
    <n v="1"/>
    <s v="1120,70300,High income,45,Low spender,0.000640113798008535,1,0,89,1045,61,338,60,46,46,3,5,5,13,8,0,0,0,0,0,0,0,45,36-50,2508,1,0,0,0,0,0,1,0,0,1504"/>
    <m/>
    <m/>
    <m/>
    <m/>
  </r>
  <r>
    <n v="548"/>
    <n v="62847"/>
    <s v="High income"/>
    <n v="1360"/>
    <s v="High spender"/>
    <n v="2.1639855522141073E-2"/>
    <n v="0"/>
    <n v="0"/>
    <n v="45"/>
    <n v="521"/>
    <n v="168"/>
    <n v="706"/>
    <n v="80"/>
    <n v="76"/>
    <n v="61"/>
    <n v="1"/>
    <n v="3"/>
    <n v="6"/>
    <n v="4"/>
    <n v="2"/>
    <n v="0"/>
    <x v="0"/>
    <n v="0"/>
    <n v="0"/>
    <n v="0"/>
    <n v="0"/>
    <n v="0"/>
    <n v="75"/>
    <s v="66+"/>
    <n v="2689"/>
    <n v="0"/>
    <n v="0"/>
    <n v="0"/>
    <n v="1"/>
    <n v="0"/>
    <n v="0"/>
    <n v="0"/>
    <n v="1"/>
    <n v="0"/>
    <n v="1490"/>
    <d v="2015-06-05T00:00:00"/>
    <n v="6"/>
    <s v="June"/>
    <n v="1"/>
    <s v="548,62847,High income,1360,High spender,0.0216398555221411,0,0,45,521,168,706,80,76,61,1,3,6,4,2,0,0,0,0,0,0,0,75,66+,2689,0,0,0,1,0,0,0,1,0,1490"/>
    <m/>
    <m/>
    <m/>
    <m/>
  </r>
  <r>
    <n v="395"/>
    <n v="73538"/>
    <s v="High income"/>
    <n v="28"/>
    <s v="Low spender"/>
    <n v="3.8075552775435832E-4"/>
    <n v="0"/>
    <n v="1"/>
    <n v="92"/>
    <n v="811"/>
    <n v="76"/>
    <n v="428"/>
    <n v="99"/>
    <n v="137"/>
    <n v="107"/>
    <n v="3"/>
    <n v="10"/>
    <n v="4"/>
    <n v="9"/>
    <n v="7"/>
    <n v="0"/>
    <x v="0"/>
    <n v="0"/>
    <n v="0"/>
    <n v="0"/>
    <n v="0"/>
    <n v="0"/>
    <n v="55"/>
    <s v="50-65"/>
    <n v="2740"/>
    <n v="0"/>
    <n v="1"/>
    <n v="0"/>
    <n v="0"/>
    <n v="0"/>
    <n v="0"/>
    <n v="1"/>
    <n v="0"/>
    <n v="0"/>
    <n v="1444"/>
    <d v="2015-04-15T00:00:00"/>
    <n v="4"/>
    <s v="April"/>
    <n v="1"/>
    <s v="395,73538,High income,28,Low spender,0.000380755527754358,0,1,92,811,76,428,99,137,107,3,10,4,9,7,0,0,0,0,0,0,0,55,50-65,2740,0,1,0,0,0,0,1,0,0,1444"/>
    <m/>
    <m/>
    <m/>
    <m/>
  </r>
  <r>
    <n v="700"/>
    <n v="83003"/>
    <s v="High income"/>
    <n v="767"/>
    <s v="High spender"/>
    <n v="9.2406298567521659E-3"/>
    <n v="0"/>
    <n v="0"/>
    <n v="18"/>
    <n v="856"/>
    <n v="61"/>
    <n v="570"/>
    <n v="40"/>
    <n v="25"/>
    <n v="122"/>
    <n v="1"/>
    <n v="7"/>
    <n v="6"/>
    <n v="8"/>
    <n v="3"/>
    <n v="0"/>
    <x v="0"/>
    <n v="0"/>
    <n v="0"/>
    <n v="1"/>
    <n v="0"/>
    <n v="1"/>
    <n v="55"/>
    <s v="50-65"/>
    <n v="2642"/>
    <n v="0"/>
    <n v="0"/>
    <n v="0"/>
    <n v="1"/>
    <n v="0"/>
    <n v="0"/>
    <n v="1"/>
    <n v="0"/>
    <n v="0"/>
    <n v="1430"/>
    <d v="2015-07-22T00:00:00"/>
    <n v="7"/>
    <s v="July"/>
    <n v="1"/>
    <s v="700,83003,High income,767,High spender,0.00924062985675217,0,0,18,856,61,570,40,25,122,1,7,6,8,3,0,0,0,0,1,0,1,55,50-65,2642,0,0,0,1,0,0,1,0,0,1430"/>
    <m/>
    <m/>
    <m/>
    <m/>
  </r>
  <r>
    <n v="1386"/>
    <n v="68682"/>
    <s v="High income"/>
    <n v="1916"/>
    <s v="High spender"/>
    <n v="2.7896683264902012E-2"/>
    <n v="0"/>
    <n v="0"/>
    <n v="56"/>
    <n v="919"/>
    <n v="0"/>
    <n v="505"/>
    <n v="99"/>
    <n v="30"/>
    <n v="45"/>
    <n v="1"/>
    <n v="4"/>
    <n v="9"/>
    <n v="10"/>
    <n v="2"/>
    <n v="0"/>
    <x v="0"/>
    <n v="0"/>
    <n v="0"/>
    <n v="0"/>
    <n v="0"/>
    <n v="0"/>
    <n v="29"/>
    <s v="24-35"/>
    <n v="2425"/>
    <n v="0"/>
    <n v="0"/>
    <n v="0"/>
    <n v="1"/>
    <n v="0"/>
    <n v="0"/>
    <n v="0"/>
    <n v="0"/>
    <n v="1"/>
    <n v="1508"/>
    <d v="2016-02-24T00:00:00"/>
    <n v="2"/>
    <s v="February"/>
    <n v="1"/>
    <s v="1386,68682,High income,1916,High spender,0.027896683264902,0,0,56,919,0,505,99,30,45,1,4,9,10,2,0,0,0,0,0,0,0,29,24-35,2425,0,0,0,1,0,0,0,0,1,1508"/>
    <m/>
    <m/>
    <m/>
    <m/>
  </r>
  <r>
    <n v="1669"/>
    <n v="85620"/>
    <s v="High income"/>
    <n v="308"/>
    <s v="Low spender"/>
    <n v="3.5972903527213269E-3"/>
    <n v="0"/>
    <n v="0"/>
    <n v="68"/>
    <n v="416"/>
    <n v="46"/>
    <n v="925"/>
    <n v="60"/>
    <n v="107"/>
    <n v="46"/>
    <n v="1"/>
    <n v="3"/>
    <n v="6"/>
    <n v="4"/>
    <n v="1"/>
    <n v="0"/>
    <x v="0"/>
    <n v="0"/>
    <n v="0"/>
    <n v="0"/>
    <n v="0"/>
    <n v="1"/>
    <n v="56"/>
    <s v="50-65"/>
    <n v="2332"/>
    <n v="0"/>
    <n v="0"/>
    <n v="0"/>
    <n v="0"/>
    <n v="1"/>
    <n v="0"/>
    <n v="1"/>
    <n v="0"/>
    <n v="0"/>
    <n v="1508"/>
    <d v="2016-05-27T00:00:00"/>
    <n v="5"/>
    <s v="May"/>
    <n v="1"/>
    <s v="1669,85620,High income,308,Low spender,0.00359729035272133,0,0,68,416,46,925,60,107,46,1,3,6,4,1,0,0,0,0,0,0,1,56,50-65,2332,0,0,0,0,1,0,1,0,0,1508"/>
    <m/>
    <m/>
    <m/>
    <m/>
  </r>
  <r>
    <n v="1379"/>
    <n v="84906"/>
    <s v="High income"/>
    <n v="20"/>
    <s v="Low spender"/>
    <n v="2.355546133371022E-4"/>
    <n v="0"/>
    <n v="0"/>
    <n v="98"/>
    <n v="997"/>
    <n v="15"/>
    <n v="414"/>
    <n v="99"/>
    <n v="30"/>
    <n v="76"/>
    <n v="1"/>
    <n v="5"/>
    <n v="6"/>
    <n v="12"/>
    <n v="2"/>
    <n v="0"/>
    <x v="1"/>
    <n v="0"/>
    <n v="1"/>
    <n v="1"/>
    <n v="0"/>
    <n v="0"/>
    <n v="48"/>
    <s v="36-50"/>
    <n v="2427"/>
    <n v="0"/>
    <n v="0"/>
    <n v="0"/>
    <n v="1"/>
    <n v="0"/>
    <n v="0"/>
    <n v="1"/>
    <n v="0"/>
    <n v="0"/>
    <n v="1479"/>
    <d v="2016-02-22T00:00:00"/>
    <n v="2"/>
    <s v="February"/>
    <n v="1"/>
    <s v="1379,84906,High income,20,Low spender,0.000235554613337102,0,0,98,997,15,414,99,30,76,1,5,6,12,2,0,1,0,1,1,0,0,48,36-50,2427,0,0,0,1,0,0,1,0,0,1479"/>
    <m/>
    <m/>
    <m/>
    <m/>
  </r>
  <r>
    <n v="1532"/>
    <n v="69084"/>
    <s v="High income"/>
    <n v="1098"/>
    <s v="High spender"/>
    <n v="1.5893694632621157E-2"/>
    <n v="1"/>
    <n v="0"/>
    <n v="43"/>
    <n v="1181"/>
    <n v="107"/>
    <n v="199"/>
    <n v="39"/>
    <n v="30"/>
    <n v="30"/>
    <n v="2"/>
    <n v="7"/>
    <n v="3"/>
    <n v="13"/>
    <n v="8"/>
    <n v="0"/>
    <x v="0"/>
    <n v="0"/>
    <n v="0"/>
    <n v="0"/>
    <n v="0"/>
    <n v="0"/>
    <n v="50"/>
    <s v="36-50"/>
    <n v="2381"/>
    <n v="0"/>
    <n v="1"/>
    <n v="0"/>
    <n v="0"/>
    <n v="0"/>
    <n v="0"/>
    <n v="0"/>
    <n v="0"/>
    <n v="1"/>
    <n v="1526"/>
    <d v="2016-04-08T00:00:00"/>
    <n v="4"/>
    <s v="April"/>
    <n v="1"/>
    <s v="1532,69084,High income,1098,High spender,0.0158936946326212,1,0,43,1181,107,199,39,30,30,2,7,3,13,8,0,0,0,0,0,0,0,50,36-50,2381,0,1,0,0,0,0,0,0,1,1526"/>
    <m/>
    <m/>
    <m/>
    <m/>
  </r>
  <r>
    <n v="507"/>
    <n v="81975"/>
    <s v="High income"/>
    <n v="1046"/>
    <s v="High spender"/>
    <n v="1.275998780115889E-2"/>
    <n v="0"/>
    <n v="1"/>
    <n v="2"/>
    <n v="983"/>
    <n v="76"/>
    <n v="184"/>
    <n v="180"/>
    <n v="138"/>
    <n v="27"/>
    <n v="1"/>
    <n v="6"/>
    <n v="3"/>
    <n v="4"/>
    <n v="7"/>
    <n v="0"/>
    <x v="0"/>
    <n v="0"/>
    <n v="0"/>
    <n v="1"/>
    <n v="0"/>
    <n v="0"/>
    <n v="58"/>
    <s v="50-65"/>
    <n v="2699"/>
    <n v="1"/>
    <n v="0"/>
    <n v="0"/>
    <n v="0"/>
    <n v="0"/>
    <n v="1"/>
    <n v="0"/>
    <n v="0"/>
    <n v="0"/>
    <n v="1534"/>
    <d v="2015-05-26T00:00:00"/>
    <n v="5"/>
    <s v="May"/>
    <n v="1"/>
    <s v="507,81975,High income,1046,High spender,0.0127599878011589,0,1,2,983,76,184,180,138,27,1,6,3,4,7,0,0,0,0,1,0,0,58,50-65,2699,1,0,0,0,0,1,0,0,0,1534"/>
    <m/>
    <m/>
    <m/>
    <m/>
  </r>
  <r>
    <n v="699"/>
    <n v="73926"/>
    <s v="High income"/>
    <n v="31"/>
    <s v="Low spender"/>
    <n v="4.1933825717609504E-4"/>
    <n v="0"/>
    <n v="0"/>
    <n v="54"/>
    <n v="627"/>
    <n v="91"/>
    <n v="597"/>
    <n v="159"/>
    <n v="91"/>
    <n v="15"/>
    <n v="1"/>
    <n v="6"/>
    <n v="5"/>
    <n v="12"/>
    <n v="3"/>
    <n v="0"/>
    <x v="0"/>
    <n v="0"/>
    <n v="0"/>
    <n v="0"/>
    <n v="0"/>
    <n v="0"/>
    <n v="47"/>
    <s v="36-50"/>
    <n v="2643"/>
    <n v="0"/>
    <n v="0"/>
    <n v="0"/>
    <n v="1"/>
    <n v="0"/>
    <n v="0"/>
    <n v="1"/>
    <n v="0"/>
    <n v="0"/>
    <n v="1550"/>
    <d v="2015-07-21T00:00:00"/>
    <n v="7"/>
    <s v="July"/>
    <n v="1"/>
    <s v="699,73926,High income,31,Low spender,0.000419338257176095,0,0,54,627,91,597,159,91,15,1,6,5,12,3,0,0,0,0,0,0,0,47,36-50,2643,0,0,0,1,0,0,1,0,0,1550"/>
    <m/>
    <m/>
    <m/>
    <m/>
  </r>
  <r>
    <n v="751"/>
    <n v="74068"/>
    <s v="High income"/>
    <n v="50"/>
    <s v="Low spender"/>
    <n v="6.7505535453907218E-4"/>
    <n v="0"/>
    <n v="0"/>
    <n v="14"/>
    <n v="783"/>
    <n v="30"/>
    <n v="537"/>
    <n v="140"/>
    <n v="76"/>
    <n v="15"/>
    <n v="1"/>
    <n v="4"/>
    <n v="10"/>
    <n v="9"/>
    <n v="2"/>
    <n v="0"/>
    <x v="0"/>
    <n v="0"/>
    <n v="0"/>
    <n v="0"/>
    <n v="0"/>
    <n v="0"/>
    <n v="44"/>
    <s v="36-50"/>
    <n v="2626"/>
    <n v="0"/>
    <n v="1"/>
    <n v="0"/>
    <n v="0"/>
    <n v="0"/>
    <n v="0"/>
    <n v="1"/>
    <n v="0"/>
    <n v="0"/>
    <n v="1551"/>
    <d v="2015-08-07T00:00:00"/>
    <n v="8"/>
    <s v="August"/>
    <n v="1"/>
    <s v="751,74068,High income,50,Low spender,0.000675055354539072,0,0,14,783,30,537,140,76,15,1,4,10,9,2,0,0,0,0,0,0,0,44,36-50,2626,0,1,0,0,0,0,1,0,0,1551"/>
    <m/>
    <m/>
    <m/>
    <m/>
  </r>
  <r>
    <n v="1754"/>
    <n v="88325"/>
    <s v="High income"/>
    <n v="184"/>
    <s v="Low spender"/>
    <n v="2.0832153976790262E-3"/>
    <n v="0"/>
    <n v="0"/>
    <n v="42"/>
    <n v="519"/>
    <n v="71"/>
    <n v="860"/>
    <n v="93"/>
    <n v="27"/>
    <n v="53"/>
    <n v="1"/>
    <n v="6"/>
    <n v="2"/>
    <n v="9"/>
    <n v="2"/>
    <n v="0"/>
    <x v="0"/>
    <n v="0"/>
    <n v="0"/>
    <n v="0"/>
    <n v="0"/>
    <n v="0"/>
    <n v="39"/>
    <s v="36-50"/>
    <n v="2303"/>
    <n v="0"/>
    <n v="0"/>
    <n v="0"/>
    <n v="1"/>
    <n v="0"/>
    <n v="0"/>
    <n v="1"/>
    <n v="0"/>
    <n v="0"/>
    <n v="1517"/>
    <d v="2016-06-25T00:00:00"/>
    <n v="6"/>
    <s v="June"/>
    <n v="1"/>
    <s v="1754,88325,High income,184,Low spender,0.00208321539767903,0,0,42,519,71,860,93,27,53,1,6,2,9,2,0,0,0,0,0,0,0,39,36-50,2303,0,0,0,1,0,0,1,0,0,1517"/>
    <m/>
    <m/>
    <m/>
    <m/>
  </r>
  <r>
    <n v="2011"/>
    <n v="90369"/>
    <s v="High income"/>
    <n v="45"/>
    <s v="Low spender"/>
    <n v="4.9795837068021109E-4"/>
    <n v="0"/>
    <n v="0"/>
    <n v="2"/>
    <n v="292"/>
    <n v="51"/>
    <n v="981"/>
    <n v="224"/>
    <n v="23"/>
    <n v="17"/>
    <n v="1"/>
    <n v="4"/>
    <n v="6"/>
    <n v="6"/>
    <n v="1"/>
    <n v="0"/>
    <x v="0"/>
    <n v="0"/>
    <n v="0"/>
    <n v="0"/>
    <n v="0"/>
    <n v="1"/>
    <n v="64"/>
    <s v="50-65"/>
    <n v="2221"/>
    <n v="0"/>
    <n v="1"/>
    <n v="0"/>
    <n v="0"/>
    <n v="0"/>
    <n v="0"/>
    <n v="1"/>
    <n v="0"/>
    <n v="0"/>
    <n v="1554"/>
    <d v="2016-09-15T00:00:00"/>
    <n v="9"/>
    <s v="September"/>
    <n v="1"/>
    <s v="2011,90369,High income,45,Low spender,0.000497958370680211,0,0,2,292,51,981,224,23,17,1,4,6,6,1,0,0,0,0,0,0,1,64,50-65,2221,0,1,0,0,0,0,1,0,0,1554"/>
    <m/>
    <m/>
    <m/>
    <m/>
  </r>
  <r>
    <n v="350"/>
    <n v="80398"/>
    <s v="High income"/>
    <n v="1171"/>
    <s v="High spender"/>
    <n v="1.45650389313167E-2"/>
    <n v="0"/>
    <n v="0"/>
    <n v="92"/>
    <n v="342"/>
    <n v="51"/>
    <n v="936"/>
    <n v="207"/>
    <n v="35"/>
    <n v="26"/>
    <n v="1"/>
    <n v="5"/>
    <n v="8"/>
    <n v="12"/>
    <n v="3"/>
    <n v="0"/>
    <x v="0"/>
    <n v="0"/>
    <n v="0"/>
    <n v="1"/>
    <n v="0"/>
    <n v="0"/>
    <n v="54"/>
    <s v="50-65"/>
    <n v="2755"/>
    <n v="0"/>
    <n v="1"/>
    <n v="0"/>
    <n v="0"/>
    <n v="0"/>
    <n v="0"/>
    <n v="1"/>
    <n v="0"/>
    <n v="0"/>
    <n v="1545"/>
    <d v="2015-03-31T00:00:00"/>
    <n v="3"/>
    <s v="March"/>
    <n v="1"/>
    <s v="350,80398,High income,1171,High spender,0.0145650389313167,0,0,92,342,51,936,207,35,26,1,5,8,12,3,0,0,0,0,1,0,0,54,50-65,2755,0,1,0,0,0,0,1,0,0,1545"/>
    <m/>
    <m/>
    <m/>
    <m/>
  </r>
  <r>
    <n v="1710"/>
    <n v="78331"/>
    <s v="High income"/>
    <n v="90"/>
    <s v="Low spender"/>
    <n v="1.1489703948628256E-3"/>
    <n v="0"/>
    <n v="1"/>
    <n v="97"/>
    <n v="756"/>
    <n v="138"/>
    <n v="354"/>
    <n v="160"/>
    <n v="169"/>
    <n v="61"/>
    <n v="2"/>
    <n v="10"/>
    <n v="6"/>
    <n v="7"/>
    <n v="4"/>
    <n v="0"/>
    <x v="0"/>
    <n v="0"/>
    <n v="0"/>
    <n v="0"/>
    <n v="0"/>
    <n v="0"/>
    <n v="62"/>
    <s v="50-65"/>
    <n v="2316"/>
    <n v="1"/>
    <n v="0"/>
    <n v="0"/>
    <n v="0"/>
    <n v="0"/>
    <n v="0"/>
    <n v="1"/>
    <n v="0"/>
    <n v="0"/>
    <n v="1516"/>
    <d v="2016-06-12T00:00:00"/>
    <n v="6"/>
    <s v="June"/>
    <n v="1"/>
    <s v="1710,78331,High income,90,Low spender,0.00114897039486283,0,1,97,756,138,354,160,169,61,2,10,6,7,4,0,0,0,0,0,0,0,62,50-65,2316,1,0,0,0,0,0,1,0,0,1516"/>
    <m/>
    <m/>
    <m/>
    <m/>
  </r>
  <r>
    <n v="235"/>
    <n v="71128"/>
    <s v="High income"/>
    <n v="536"/>
    <s v="Low spender"/>
    <n v="7.5357102688111575E-3"/>
    <n v="1"/>
    <n v="0"/>
    <n v="80"/>
    <n v="958"/>
    <n v="159"/>
    <n v="447"/>
    <n v="20"/>
    <n v="0"/>
    <n v="31"/>
    <n v="3"/>
    <n v="2"/>
    <n v="10"/>
    <n v="12"/>
    <n v="7"/>
    <n v="0"/>
    <x v="0"/>
    <n v="0"/>
    <n v="0"/>
    <n v="0"/>
    <n v="0"/>
    <n v="0"/>
    <n v="47"/>
    <s v="36-50"/>
    <n v="2790"/>
    <n v="1"/>
    <n v="0"/>
    <n v="0"/>
    <n v="0"/>
    <n v="0"/>
    <n v="0"/>
    <n v="1"/>
    <n v="0"/>
    <n v="0"/>
    <n v="1553"/>
    <d v="2015-02-24T00:00:00"/>
    <n v="2"/>
    <s v="February"/>
    <n v="1"/>
    <s v="235,71128,High income,536,Low spender,0.00753571026881116,1,0,80,958,159,447,20,0,31,3,2,10,12,7,0,0,0,0,0,0,0,47,36-50,2790,1,0,0,0,0,0,1,0,0,1553"/>
    <m/>
    <m/>
    <m/>
    <m/>
  </r>
  <r>
    <n v="616"/>
    <n v="61416"/>
    <s v="High income"/>
    <n v="122"/>
    <s v="Low spender"/>
    <n v="1.9864530415526897E-3"/>
    <n v="0"/>
    <n v="0"/>
    <n v="25"/>
    <n v="848"/>
    <n v="154"/>
    <n v="323"/>
    <n v="201"/>
    <n v="61"/>
    <n v="78"/>
    <n v="1"/>
    <n v="10"/>
    <n v="3"/>
    <n v="10"/>
    <n v="6"/>
    <n v="0"/>
    <x v="0"/>
    <n v="1"/>
    <n v="0"/>
    <n v="0"/>
    <n v="0"/>
    <n v="0"/>
    <n v="38"/>
    <s v="36-50"/>
    <n v="2665"/>
    <n v="0"/>
    <n v="0"/>
    <n v="0"/>
    <n v="1"/>
    <n v="0"/>
    <n v="0"/>
    <n v="1"/>
    <n v="0"/>
    <n v="0"/>
    <n v="1509"/>
    <d v="2015-06-29T00:00:00"/>
    <n v="6"/>
    <s v="June"/>
    <n v="1"/>
    <s v="616,61416,High income,122,Low spender,0.00198645304155269,0,0,25,848,154,323,201,61,78,1,10,3,10,6,0,0,1,0,0,0,0,38,36-50,2665,0,0,0,1,0,0,1,0,0,1509"/>
    <m/>
    <m/>
    <m/>
    <m/>
  </r>
  <r>
    <n v="1839"/>
    <n v="73705"/>
    <s v="High income"/>
    <n v="59"/>
    <s v="Low spender"/>
    <n v="8.0048843362051419E-4"/>
    <n v="0"/>
    <n v="2"/>
    <n v="86"/>
    <n v="612"/>
    <n v="91"/>
    <n v="520"/>
    <n v="258"/>
    <n v="107"/>
    <n v="107"/>
    <n v="2"/>
    <n v="9"/>
    <n v="6"/>
    <n v="8"/>
    <n v="5"/>
    <n v="0"/>
    <x v="0"/>
    <n v="0"/>
    <n v="0"/>
    <n v="0"/>
    <n v="0"/>
    <n v="0"/>
    <n v="69"/>
    <s v="66+"/>
    <n v="2275"/>
    <n v="0"/>
    <n v="0"/>
    <n v="0"/>
    <n v="0"/>
    <n v="1"/>
    <n v="0"/>
    <n v="0"/>
    <n v="1"/>
    <n v="0"/>
    <n v="1481"/>
    <d v="2016-07-23T00:00:00"/>
    <n v="7"/>
    <s v="July"/>
    <n v="1"/>
    <s v="1839,73705,High income,59,Low spender,0.000800488433620514,0,2,86,612,91,520,258,107,107,2,9,6,8,5,0,0,0,0,0,0,0,69,66+,2275,0,0,0,0,1,0,0,1,0,1481"/>
    <m/>
    <m/>
    <m/>
    <m/>
  </r>
  <r>
    <n v="1524"/>
    <n v="83790"/>
    <s v="High income"/>
    <n v="28"/>
    <s v="Low spender"/>
    <n v="3.3416875522138681E-4"/>
    <n v="0"/>
    <n v="0"/>
    <n v="81"/>
    <n v="1076"/>
    <n v="16"/>
    <n v="417"/>
    <n v="42"/>
    <n v="48"/>
    <n v="16"/>
    <n v="1"/>
    <n v="8"/>
    <n v="10"/>
    <n v="6"/>
    <n v="3"/>
    <n v="0"/>
    <x v="0"/>
    <n v="0"/>
    <n v="1"/>
    <n v="1"/>
    <n v="0"/>
    <n v="0"/>
    <n v="72"/>
    <s v="66+"/>
    <n v="2385"/>
    <n v="0"/>
    <n v="1"/>
    <n v="0"/>
    <n v="0"/>
    <n v="0"/>
    <n v="0"/>
    <n v="0"/>
    <n v="1"/>
    <n v="0"/>
    <n v="1583"/>
    <d v="2016-04-04T00:00:00"/>
    <n v="4"/>
    <s v="April"/>
    <n v="1"/>
    <s v="1524,83790,High income,28,Low spender,0.000334168755221387,0,0,81,1076,16,417,42,48,16,1,8,10,6,3,0,0,0,1,1,0,0,72,66+,2385,0,1,0,0,0,0,0,1,0,1583"/>
    <m/>
    <m/>
    <m/>
    <m/>
  </r>
  <r>
    <n v="2182"/>
    <n v="79419"/>
    <s v="High income"/>
    <n v="16"/>
    <s v="Low spender"/>
    <n v="2.0146312595222806E-4"/>
    <n v="0"/>
    <n v="0"/>
    <n v="96"/>
    <n v="751"/>
    <n v="127"/>
    <n v="687"/>
    <n v="20"/>
    <n v="15"/>
    <n v="31"/>
    <n v="1"/>
    <n v="4"/>
    <n v="6"/>
    <n v="4"/>
    <n v="2"/>
    <n v="0"/>
    <x v="0"/>
    <n v="0"/>
    <n v="0"/>
    <n v="0"/>
    <n v="0"/>
    <n v="0"/>
    <n v="50"/>
    <s v="36-50"/>
    <n v="2166"/>
    <n v="0"/>
    <n v="0"/>
    <n v="0"/>
    <n v="1"/>
    <n v="0"/>
    <n v="0"/>
    <n v="0"/>
    <n v="1"/>
    <n v="0"/>
    <n v="1569"/>
    <d v="2016-11-09T00:00:00"/>
    <n v="11"/>
    <s v="November"/>
    <n v="1"/>
    <s v="2182,79419,High income,16,Low spender,0.000201463125952228,0,0,96,751,127,687,20,15,31,1,4,6,4,2,0,0,0,0,0,0,0,50,36-50,2166,0,0,0,1,0,0,0,1,0,1569"/>
    <m/>
    <m/>
    <m/>
    <m/>
  </r>
  <r>
    <n v="906"/>
    <n v="93404"/>
    <s v="High income"/>
    <n v="25"/>
    <s v="Low spender"/>
    <n v="2.6765449017172714E-4"/>
    <n v="1"/>
    <n v="2"/>
    <n v="97"/>
    <n v="1279"/>
    <n v="15"/>
    <n v="287"/>
    <n v="20"/>
    <n v="0"/>
    <n v="15"/>
    <n v="3"/>
    <n v="3"/>
    <n v="4"/>
    <n v="7"/>
    <n v="5"/>
    <n v="0"/>
    <x v="0"/>
    <n v="0"/>
    <n v="1"/>
    <n v="1"/>
    <n v="0"/>
    <n v="0"/>
    <n v="66"/>
    <s v="66+"/>
    <n v="2577"/>
    <n v="0"/>
    <n v="1"/>
    <n v="0"/>
    <n v="0"/>
    <n v="0"/>
    <n v="0"/>
    <n v="1"/>
    <n v="0"/>
    <n v="0"/>
    <n v="1586"/>
    <d v="2015-09-25T00:00:00"/>
    <n v="9"/>
    <s v="September"/>
    <n v="1"/>
    <s v="906,93404,High income,25,Low spender,0.000267654490171727,1,2,97,1279,15,287,20,0,15,3,3,4,7,5,0,0,0,1,1,0,0,66,66+,2577,0,1,0,0,0,0,1,0,0,1586"/>
    <m/>
    <m/>
    <m/>
    <m/>
  </r>
  <r>
    <n v="2015"/>
    <n v="90247"/>
    <s v="High income"/>
    <n v="29"/>
    <s v="Low spender"/>
    <n v="3.2134032156193559E-4"/>
    <n v="0"/>
    <n v="0"/>
    <n v="27"/>
    <n v="1184"/>
    <n v="32"/>
    <n v="352"/>
    <n v="21"/>
    <n v="16"/>
    <n v="16"/>
    <n v="1"/>
    <n v="3"/>
    <n v="4"/>
    <n v="7"/>
    <n v="1"/>
    <n v="1"/>
    <x v="0"/>
    <n v="0"/>
    <n v="1"/>
    <n v="1"/>
    <n v="0"/>
    <n v="1"/>
    <n v="32"/>
    <s v="24-35"/>
    <n v="2220"/>
    <n v="0"/>
    <n v="0"/>
    <n v="1"/>
    <n v="0"/>
    <n v="0"/>
    <n v="0"/>
    <n v="0"/>
    <n v="1"/>
    <n v="0"/>
    <n v="1589"/>
    <d v="2016-09-16T00:00:00"/>
    <n v="9"/>
    <s v="September"/>
    <n v="1"/>
    <s v="2015,90247,High income,29,Low spender,0.000321340321561936,0,0,27,1184,32,352,21,16,16,1,3,4,7,1,1,0,0,1,1,0,1,32,24-35,2220,0,0,1,0,0,0,0,1,0,1589"/>
    <m/>
    <m/>
    <m/>
    <m/>
  </r>
  <r>
    <n v="1926"/>
    <n v="90933"/>
    <s v="High income"/>
    <n v="649"/>
    <s v="High spender"/>
    <n v="7.1371229366676567E-3"/>
    <n v="0"/>
    <n v="0"/>
    <n v="90"/>
    <n v="1020"/>
    <n v="31"/>
    <n v="430"/>
    <n v="62"/>
    <n v="63"/>
    <n v="79"/>
    <n v="1"/>
    <n v="4"/>
    <n v="6"/>
    <n v="4"/>
    <n v="1"/>
    <n v="0"/>
    <x v="0"/>
    <n v="0"/>
    <n v="0"/>
    <n v="1"/>
    <n v="0"/>
    <n v="0"/>
    <n v="66"/>
    <s v="66+"/>
    <n v="2249"/>
    <n v="0"/>
    <n v="0"/>
    <n v="1"/>
    <n v="0"/>
    <n v="0"/>
    <n v="0"/>
    <n v="0"/>
    <n v="0"/>
    <n v="1"/>
    <n v="1527"/>
    <d v="2016-08-18T00:00:00"/>
    <n v="8"/>
    <s v="August"/>
    <n v="1"/>
    <s v="1926,90933,High income,649,High spender,0.00713712293666766,0,0,90,1020,31,430,62,63,79,1,4,6,4,1,0,0,0,0,1,0,0,66,66+,2249,0,0,1,0,0,0,0,0,1,1527"/>
    <m/>
    <m/>
    <m/>
    <m/>
  </r>
  <r>
    <n v="1104"/>
    <n v="71670"/>
    <s v="High income"/>
    <n v="48"/>
    <s v="Low spender"/>
    <n v="6.6973629133528672E-4"/>
    <n v="0"/>
    <n v="0"/>
    <n v="8"/>
    <n v="1462"/>
    <n v="16"/>
    <n v="128"/>
    <n v="0"/>
    <n v="0"/>
    <n v="160"/>
    <n v="1"/>
    <n v="5"/>
    <n v="3"/>
    <n v="6"/>
    <n v="6"/>
    <n v="0"/>
    <x v="1"/>
    <n v="0"/>
    <n v="1"/>
    <n v="1"/>
    <n v="0"/>
    <n v="1"/>
    <n v="58"/>
    <s v="50-65"/>
    <n v="2514"/>
    <n v="0"/>
    <n v="0"/>
    <n v="0"/>
    <n v="0"/>
    <n v="1"/>
    <n v="0"/>
    <n v="0"/>
    <n v="0"/>
    <n v="1"/>
    <n v="1446"/>
    <d v="2015-11-27T00:00:00"/>
    <n v="11"/>
    <s v="November"/>
    <n v="1"/>
    <s v="1104,71670,High income,48,Low spender,0.000669736291335287,0,0,8,1462,16,128,0,0,160,1,5,3,6,6,0,1,0,1,1,0,1,58,50-65,2514,0,0,0,0,1,0,0,0,1,1446"/>
    <m/>
    <m/>
    <m/>
    <m/>
  </r>
  <r>
    <n v="778"/>
    <n v="76995"/>
    <s v="High income"/>
    <n v="30"/>
    <s v="Low spender"/>
    <n v="3.8963569062926162E-4"/>
    <n v="0"/>
    <n v="1"/>
    <n v="91"/>
    <n v="1012"/>
    <n v="80"/>
    <n v="498"/>
    <n v="0"/>
    <n v="16"/>
    <n v="176"/>
    <n v="2"/>
    <n v="11"/>
    <n v="4"/>
    <n v="9"/>
    <n v="5"/>
    <n v="1"/>
    <x v="0"/>
    <n v="0"/>
    <n v="0"/>
    <n v="0"/>
    <n v="0"/>
    <n v="0"/>
    <n v="71"/>
    <s v="66+"/>
    <n v="2617"/>
    <n v="0"/>
    <n v="1"/>
    <n v="0"/>
    <n v="0"/>
    <n v="0"/>
    <n v="0"/>
    <n v="0"/>
    <n v="1"/>
    <n v="0"/>
    <n v="1430"/>
    <d v="2015-08-16T00:00:00"/>
    <n v="8"/>
    <s v="August"/>
    <n v="1"/>
    <s v="778,76995,High income,30,Low spender,0.000389635690629262,0,1,91,1012,80,498,0,16,176,2,11,4,9,5,1,0,0,0,0,0,0,71,66+,2617,0,1,0,0,0,0,0,1,0,1430"/>
    <m/>
    <m/>
    <m/>
    <m/>
  </r>
  <r>
    <n v="1931"/>
    <n v="82571"/>
    <s v="High income"/>
    <n v="40"/>
    <s v="Low spender"/>
    <n v="4.8443158009470639E-4"/>
    <n v="0"/>
    <n v="0"/>
    <n v="28"/>
    <n v="861"/>
    <n v="31"/>
    <n v="558"/>
    <n v="62"/>
    <n v="95"/>
    <n v="79"/>
    <n v="0"/>
    <n v="6"/>
    <n v="5"/>
    <n v="13"/>
    <n v="2"/>
    <n v="0"/>
    <x v="0"/>
    <n v="0"/>
    <n v="0"/>
    <n v="1"/>
    <n v="0"/>
    <n v="0"/>
    <n v="58"/>
    <s v="50-65"/>
    <n v="2247"/>
    <n v="0"/>
    <n v="0"/>
    <n v="0"/>
    <n v="0"/>
    <n v="1"/>
    <n v="0"/>
    <n v="0"/>
    <n v="0"/>
    <n v="1"/>
    <n v="1528"/>
    <d v="2016-08-20T00:00:00"/>
    <n v="8"/>
    <s v="August"/>
    <n v="1"/>
    <s v="1931,82571,High income,40,Low spender,0.000484431580094706,0,0,28,861,31,558,62,95,79,0,6,5,13,2,0,0,0,0,1,0,0,58,50-65,2247,0,0,0,0,1,0,0,0,1,1528"/>
    <m/>
    <m/>
    <m/>
    <m/>
  </r>
  <r>
    <n v="1807"/>
    <n v="74004"/>
    <s v="High income"/>
    <n v="11"/>
    <s v="Low spender"/>
    <n v="1.4864061402086374E-4"/>
    <n v="0"/>
    <n v="0"/>
    <n v="5"/>
    <n v="784"/>
    <n v="48"/>
    <n v="560"/>
    <n v="42"/>
    <n v="176"/>
    <n v="48"/>
    <n v="1"/>
    <n v="4"/>
    <n v="6"/>
    <n v="4"/>
    <n v="3"/>
    <n v="1"/>
    <x v="0"/>
    <n v="0"/>
    <n v="0"/>
    <n v="1"/>
    <n v="0"/>
    <n v="1"/>
    <n v="33"/>
    <s v="24-35"/>
    <n v="2284"/>
    <n v="0"/>
    <n v="0"/>
    <n v="1"/>
    <n v="0"/>
    <n v="0"/>
    <n v="0"/>
    <n v="0"/>
    <n v="0"/>
    <n v="1"/>
    <n v="1562"/>
    <d v="2016-07-14T00:00:00"/>
    <n v="7"/>
    <s v="July"/>
    <n v="1"/>
    <s v="1807,74004,High income,11,Low spender,0.000148640614020864,0,0,5,784,48,560,42,176,48,1,4,6,4,3,1,0,0,0,1,0,1,33,24-35,2284,0,0,1,0,0,0,0,0,1,1562"/>
    <m/>
    <m/>
    <m/>
    <m/>
  </r>
  <r>
    <n v="948"/>
    <n v="80134"/>
    <s v="High income"/>
    <n v="184"/>
    <s v="Low spender"/>
    <n v="2.2961539421469039E-3"/>
    <n v="1"/>
    <n v="0"/>
    <n v="40"/>
    <n v="1218"/>
    <n v="16"/>
    <n v="272"/>
    <n v="104"/>
    <n v="0"/>
    <n v="80"/>
    <n v="2"/>
    <n v="5"/>
    <n v="3"/>
    <n v="6"/>
    <n v="6"/>
    <n v="1"/>
    <x v="0"/>
    <n v="0"/>
    <n v="1"/>
    <n v="1"/>
    <n v="0"/>
    <n v="1"/>
    <n v="48"/>
    <s v="36-50"/>
    <n v="2564"/>
    <n v="0"/>
    <n v="1"/>
    <n v="0"/>
    <n v="0"/>
    <n v="0"/>
    <n v="0"/>
    <n v="1"/>
    <n v="0"/>
    <n v="0"/>
    <n v="1530"/>
    <d v="2015-10-08T00:00:00"/>
    <n v="10"/>
    <s v="October"/>
    <n v="1"/>
    <s v="948,80134,High income,184,Low spender,0.0022961539421469,1,0,40,1218,16,272,104,0,80,2,5,3,6,6,1,0,0,1,1,0,1,48,36-50,2564,0,1,0,0,0,0,1,0,0,1530"/>
    <m/>
    <m/>
    <m/>
    <m/>
  </r>
  <r>
    <n v="148"/>
    <n v="64497"/>
    <s v="High income"/>
    <n v="16"/>
    <s v="Low spender"/>
    <n v="2.4807355380870427E-4"/>
    <n v="0"/>
    <n v="1"/>
    <n v="17"/>
    <n v="1170"/>
    <n v="48"/>
    <n v="320"/>
    <n v="42"/>
    <n v="32"/>
    <n v="192"/>
    <n v="5"/>
    <n v="11"/>
    <n v="4"/>
    <n v="9"/>
    <n v="8"/>
    <n v="0"/>
    <x v="0"/>
    <n v="1"/>
    <n v="0"/>
    <n v="0"/>
    <n v="0"/>
    <n v="1"/>
    <n v="66"/>
    <s v="66+"/>
    <n v="2816"/>
    <n v="1"/>
    <n v="0"/>
    <n v="0"/>
    <n v="0"/>
    <n v="0"/>
    <n v="0"/>
    <n v="1"/>
    <n v="0"/>
    <n v="0"/>
    <n v="1420"/>
    <d v="2015-01-29T00:00:00"/>
    <n v="1"/>
    <s v="January"/>
    <n v="1"/>
    <s v="148,64497,High income,16,Low spender,0.000248073553808704,0,1,17,1170,48,320,42,32,192,5,11,4,9,8,0,0,1,0,0,0,1,66,66+,2816,1,0,0,0,0,0,1,0,0,1420"/>
    <m/>
    <m/>
    <m/>
    <m/>
  </r>
  <r>
    <n v="22"/>
    <n v="68281"/>
    <s v="High income"/>
    <n v="40"/>
    <s v="Low spender"/>
    <n v="5.8581450183799297E-4"/>
    <n v="0"/>
    <n v="0"/>
    <n v="31"/>
    <n v="995"/>
    <n v="112"/>
    <n v="417"/>
    <n v="42"/>
    <n v="48"/>
    <n v="41"/>
    <n v="1"/>
    <n v="2"/>
    <n v="9"/>
    <n v="13"/>
    <n v="5"/>
    <n v="0"/>
    <x v="0"/>
    <n v="0"/>
    <n v="0"/>
    <n v="0"/>
    <n v="0"/>
    <n v="1"/>
    <n v="62"/>
    <s v="50-65"/>
    <n v="2850"/>
    <n v="0"/>
    <n v="0"/>
    <n v="1"/>
    <n v="0"/>
    <n v="0"/>
    <n v="0"/>
    <n v="1"/>
    <n v="0"/>
    <n v="0"/>
    <n v="1573"/>
    <d v="2014-12-26T00:00:00"/>
    <n v="12"/>
    <s v="December"/>
    <n v="1"/>
    <s v="22,68281,High income,40,Low spender,0.000585814501837993,0,0,31,995,112,417,42,48,41,1,2,9,13,5,0,0,0,0,0,0,1,62,50-65,2850,0,0,1,0,0,0,1,0,0,1573"/>
    <m/>
    <m/>
    <m/>
    <m/>
  </r>
  <r>
    <n v="441"/>
    <n v="68462"/>
    <s v="High income"/>
    <n v="26"/>
    <s v="Low spender"/>
    <n v="3.7977272063334402E-4"/>
    <n v="0"/>
    <n v="0"/>
    <n v="6"/>
    <n v="561"/>
    <n v="64"/>
    <n v="785"/>
    <n v="84"/>
    <n v="128"/>
    <n v="48"/>
    <n v="1"/>
    <n v="3"/>
    <n v="3"/>
    <n v="8"/>
    <n v="1"/>
    <n v="0"/>
    <x v="0"/>
    <n v="0"/>
    <n v="0"/>
    <n v="0"/>
    <n v="0"/>
    <n v="0"/>
    <n v="51"/>
    <s v="50-65"/>
    <n v="2723"/>
    <n v="0"/>
    <n v="1"/>
    <n v="0"/>
    <n v="0"/>
    <n v="0"/>
    <n v="0"/>
    <n v="0"/>
    <n v="0"/>
    <n v="1"/>
    <n v="1574"/>
    <d v="2015-05-02T00:00:00"/>
    <n v="5"/>
    <s v="May"/>
    <n v="1"/>
    <s v="441,68462,High income,26,Low spender,0.000379772720633344,0,0,6,561,64,785,84,128,48,1,3,3,8,1,0,0,0,0,0,0,0,51,50-65,2723,0,1,0,0,0,0,0,0,1,1574"/>
    <m/>
    <m/>
    <m/>
    <m/>
  </r>
  <r>
    <n v="30"/>
    <n v="86358"/>
    <s v="High income"/>
    <n v="18"/>
    <s v="Low spender"/>
    <n v="2.0843465573542694E-4"/>
    <n v="1"/>
    <n v="1"/>
    <n v="78"/>
    <n v="957"/>
    <n v="47"/>
    <n v="494"/>
    <n v="82"/>
    <n v="47"/>
    <n v="95"/>
    <n v="4"/>
    <n v="5"/>
    <n v="3"/>
    <n v="6"/>
    <n v="8"/>
    <n v="0"/>
    <x v="0"/>
    <n v="0"/>
    <n v="0"/>
    <n v="0"/>
    <n v="0"/>
    <n v="0"/>
    <n v="54"/>
    <s v="50-65"/>
    <n v="2849"/>
    <n v="0"/>
    <n v="0"/>
    <n v="1"/>
    <n v="0"/>
    <n v="0"/>
    <n v="0"/>
    <n v="1"/>
    <n v="0"/>
    <n v="0"/>
    <n v="1532"/>
    <d v="2014-12-27T00:00:00"/>
    <n v="12"/>
    <s v="December"/>
    <n v="1"/>
    <s v="30,86358,High income,18,Low spender,0.000208434655735427,1,1,78,957,47,494,82,47,95,4,5,3,6,8,0,0,0,0,0,0,0,54,50-65,2849,0,0,1,0,0,0,1,0,0,1532"/>
    <m/>
    <m/>
    <m/>
    <m/>
  </r>
  <r>
    <n v="686"/>
    <n v="89616"/>
    <s v="High income"/>
    <n v="1540"/>
    <s v="High spender"/>
    <n v="1.7184431351544367E-2"/>
    <n v="0"/>
    <n v="0"/>
    <n v="36"/>
    <n v="671"/>
    <n v="47"/>
    <n v="655"/>
    <n v="145"/>
    <n v="111"/>
    <n v="15"/>
    <n v="1"/>
    <n v="7"/>
    <n v="5"/>
    <n v="12"/>
    <n v="2"/>
    <n v="0"/>
    <x v="0"/>
    <n v="0"/>
    <n v="0"/>
    <n v="0"/>
    <n v="0"/>
    <n v="1"/>
    <n v="37"/>
    <s v="36-50"/>
    <n v="2648"/>
    <n v="0"/>
    <n v="0"/>
    <n v="1"/>
    <n v="0"/>
    <n v="0"/>
    <n v="0"/>
    <n v="0"/>
    <n v="1"/>
    <n v="0"/>
    <n v="1614"/>
    <d v="2015-07-16T00:00:00"/>
    <n v="7"/>
    <s v="July"/>
    <n v="1"/>
    <s v="686,89616,High income,1540,High spender,0.0171844313515444,0,0,36,671,47,655,145,111,15,1,7,5,12,2,0,0,0,0,0,0,1,37,36-50,2648,0,0,1,0,0,0,0,1,0,1614"/>
    <m/>
    <m/>
    <m/>
    <m/>
  </r>
  <r>
    <n v="1630"/>
    <n v="75794"/>
    <s v="High income"/>
    <n v="493"/>
    <s v="Low spender"/>
    <n v="6.5044726495500967E-3"/>
    <n v="0"/>
    <n v="0"/>
    <n v="33"/>
    <n v="754"/>
    <n v="160"/>
    <n v="625"/>
    <n v="63"/>
    <n v="32"/>
    <n v="48"/>
    <n v="1"/>
    <n v="7"/>
    <n v="5"/>
    <n v="12"/>
    <n v="3"/>
    <n v="1"/>
    <x v="0"/>
    <n v="0"/>
    <n v="0"/>
    <n v="0"/>
    <n v="0"/>
    <n v="0"/>
    <n v="33"/>
    <s v="24-35"/>
    <n v="2346"/>
    <n v="0"/>
    <n v="1"/>
    <n v="0"/>
    <n v="0"/>
    <n v="0"/>
    <n v="0"/>
    <n v="1"/>
    <n v="0"/>
    <n v="0"/>
    <n v="1586"/>
    <d v="2016-05-13T00:00:00"/>
    <n v="5"/>
    <s v="May"/>
    <n v="1"/>
    <s v="1630,75794,High income,493,Low spender,0.0065044726495501,0,0,33,754,160,625,63,32,48,1,7,5,12,3,1,0,0,0,0,0,0,33,24-35,2346,0,1,0,0,0,0,1,0,0,1586"/>
    <m/>
    <m/>
    <m/>
    <m/>
  </r>
  <r>
    <n v="944"/>
    <n v="74637"/>
    <s v="High income"/>
    <n v="1221"/>
    <s v="High spender"/>
    <n v="1.635917842357008E-2"/>
    <n v="0"/>
    <n v="0"/>
    <n v="73"/>
    <n v="960"/>
    <n v="64"/>
    <n v="464"/>
    <n v="146"/>
    <n v="0"/>
    <n v="16"/>
    <n v="1"/>
    <n v="6"/>
    <n v="9"/>
    <n v="9"/>
    <n v="3"/>
    <n v="1"/>
    <x v="0"/>
    <n v="0"/>
    <n v="0"/>
    <n v="0"/>
    <n v="0"/>
    <n v="0"/>
    <n v="66"/>
    <s v="66+"/>
    <n v="2566"/>
    <n v="0"/>
    <n v="0"/>
    <n v="1"/>
    <n v="0"/>
    <n v="0"/>
    <n v="0"/>
    <n v="0"/>
    <n v="0"/>
    <n v="1"/>
    <n v="1618"/>
    <d v="2015-10-06T00:00:00"/>
    <n v="10"/>
    <s v="October"/>
    <n v="1"/>
    <s v="944,74637,High income,1221,High spender,0.0163591784235701,0,0,73,960,64,464,146,0,16,1,6,9,9,3,1,0,0,0,0,0,0,66,66+,2566,0,0,1,0,0,0,0,0,1,1618"/>
    <m/>
    <m/>
    <m/>
    <m/>
  </r>
  <r>
    <n v="1800"/>
    <n v="78569"/>
    <s v="High income"/>
    <n v="69"/>
    <s v="Low spender"/>
    <n v="8.7820896282248722E-4"/>
    <n v="0"/>
    <n v="0"/>
    <n v="14"/>
    <n v="558"/>
    <n v="79"/>
    <n v="622"/>
    <n v="207"/>
    <n v="175"/>
    <n v="95"/>
    <n v="1"/>
    <n v="4"/>
    <n v="6"/>
    <n v="4"/>
    <n v="1"/>
    <n v="0"/>
    <x v="0"/>
    <n v="0"/>
    <n v="0"/>
    <n v="1"/>
    <n v="0"/>
    <n v="1"/>
    <n v="74"/>
    <s v="66+"/>
    <n v="2289"/>
    <n v="0"/>
    <n v="1"/>
    <n v="0"/>
    <n v="0"/>
    <n v="0"/>
    <n v="0"/>
    <n v="1"/>
    <n v="0"/>
    <n v="0"/>
    <n v="1546"/>
    <d v="2016-07-09T00:00:00"/>
    <n v="7"/>
    <s v="July"/>
    <n v="1"/>
    <s v="1800,78569,High income,69,Low spender,0.000878208962822487,0,0,14,558,79,622,207,175,95,1,4,6,4,1,0,0,0,0,1,0,1,74,66+,2289,0,1,0,0,0,0,1,0,0,1546"/>
    <m/>
    <m/>
    <m/>
    <m/>
  </r>
  <r>
    <n v="195"/>
    <n v="79800"/>
    <s v="High income"/>
    <n v="16"/>
    <s v="Low spender"/>
    <n v="2.0050125313283209E-4"/>
    <n v="0"/>
    <n v="0"/>
    <n v="65"/>
    <n v="1060"/>
    <n v="21"/>
    <n v="530"/>
    <n v="32"/>
    <n v="0"/>
    <n v="224"/>
    <n v="1"/>
    <n v="5"/>
    <n v="11"/>
    <n v="5"/>
    <n v="3"/>
    <n v="1"/>
    <x v="0"/>
    <n v="1"/>
    <n v="0"/>
    <n v="1"/>
    <n v="0"/>
    <n v="1"/>
    <n v="65"/>
    <s v="50-65"/>
    <n v="2803"/>
    <n v="0"/>
    <n v="0"/>
    <n v="0"/>
    <n v="0"/>
    <n v="1"/>
    <n v="0"/>
    <n v="1"/>
    <n v="0"/>
    <n v="0"/>
    <n v="1419"/>
    <d v="2015-02-11T00:00:00"/>
    <n v="2"/>
    <s v="February"/>
    <n v="1"/>
    <s v="195,79800,High income,16,Low spender,0.000200501253132832,0,0,65,1060,21,530,32,0,224,1,5,11,5,3,1,0,1,0,1,0,1,65,50-65,2803,0,0,0,0,1,0,1,0,0,1419"/>
    <m/>
    <m/>
    <m/>
    <m/>
  </r>
  <r>
    <n v="1321"/>
    <n v="80812"/>
    <s v="High income"/>
    <n v="1450"/>
    <s v="High spender"/>
    <n v="1.7942879770331138E-2"/>
    <n v="0"/>
    <n v="0"/>
    <n v="95"/>
    <n v="769"/>
    <n v="22"/>
    <n v="500"/>
    <n v="210"/>
    <n v="143"/>
    <n v="33"/>
    <n v="1"/>
    <n v="4"/>
    <n v="8"/>
    <n v="5"/>
    <n v="2"/>
    <n v="1"/>
    <x v="0"/>
    <n v="1"/>
    <n v="0"/>
    <n v="1"/>
    <n v="0"/>
    <n v="0"/>
    <n v="67"/>
    <s v="66+"/>
    <n v="2444"/>
    <n v="0"/>
    <n v="0"/>
    <n v="0"/>
    <n v="1"/>
    <n v="0"/>
    <n v="0"/>
    <n v="1"/>
    <n v="0"/>
    <n v="0"/>
    <n v="1611"/>
    <d v="2016-02-05T00:00:00"/>
    <n v="2"/>
    <s v="February"/>
    <n v="1"/>
    <s v="1321,80812,High income,1450,High spender,0.0179428797703311,0,0,95,769,22,500,210,143,33,1,4,8,5,2,1,0,1,0,1,0,0,67,66+,2444,0,0,0,1,0,0,1,0,0,1611"/>
    <m/>
    <m/>
    <m/>
    <m/>
  </r>
  <r>
    <n v="1216"/>
    <n v="64509"/>
    <s v="High income"/>
    <n v="491"/>
    <s v="Low spender"/>
    <n v="7.6113410531863769E-3"/>
    <n v="0"/>
    <n v="0"/>
    <n v="19"/>
    <n v="836"/>
    <n v="185"/>
    <n v="575"/>
    <n v="24"/>
    <n v="25"/>
    <n v="77"/>
    <n v="1"/>
    <n v="6"/>
    <n v="3"/>
    <n v="9"/>
    <n v="4"/>
    <n v="0"/>
    <x v="0"/>
    <n v="1"/>
    <n v="0"/>
    <n v="0"/>
    <n v="0"/>
    <n v="1"/>
    <n v="30"/>
    <s v="24-35"/>
    <n v="2475"/>
    <n v="0"/>
    <n v="0"/>
    <n v="1"/>
    <n v="0"/>
    <n v="0"/>
    <n v="0"/>
    <n v="1"/>
    <n v="0"/>
    <n v="0"/>
    <n v="1568"/>
    <d v="2016-01-05T00:00:00"/>
    <n v="1"/>
    <s v="January"/>
    <n v="1"/>
    <s v="1216,64509,High income,491,Low spender,0.00761134105318638,0,0,19,836,185,575,24,25,77,1,6,3,9,4,0,0,1,0,0,0,1,30,24-35,2475,0,0,1,0,0,0,1,0,0,1568"/>
    <m/>
    <m/>
    <m/>
    <m/>
  </r>
  <r>
    <n v="276"/>
    <n v="91249"/>
    <s v="High income"/>
    <n v="577"/>
    <s v="High spender"/>
    <n v="6.3233569682955432E-3"/>
    <n v="0"/>
    <n v="0"/>
    <n v="84"/>
    <n v="1324"/>
    <n v="27"/>
    <n v="119"/>
    <n v="71"/>
    <n v="108"/>
    <n v="27"/>
    <n v="0"/>
    <n v="7"/>
    <n v="9"/>
    <n v="6"/>
    <n v="4"/>
    <n v="1"/>
    <x v="1"/>
    <n v="0"/>
    <n v="1"/>
    <n v="1"/>
    <n v="0"/>
    <n v="1"/>
    <n v="64"/>
    <s v="50-65"/>
    <n v="2776"/>
    <n v="0"/>
    <n v="0"/>
    <n v="1"/>
    <n v="0"/>
    <n v="0"/>
    <n v="0"/>
    <n v="1"/>
    <n v="0"/>
    <n v="0"/>
    <n v="1622"/>
    <d v="2015-03-10T00:00:00"/>
    <n v="3"/>
    <s v="March"/>
    <n v="1"/>
    <s v="276,91249,High income,577,High spender,0.00632335696829554,0,0,84,1324,27,119,71,108,27,0,7,9,6,4,1,1,0,1,1,0,1,64,50-65,2776,0,0,1,0,0,0,1,0,0,1622"/>
    <m/>
    <m/>
    <m/>
    <m/>
  </r>
  <r>
    <n v="175"/>
    <n v="69209"/>
    <s v="High income"/>
    <n v="1228"/>
    <s v="High spender"/>
    <n v="1.7743357077836697E-2"/>
    <n v="0"/>
    <n v="0"/>
    <n v="4"/>
    <n v="496"/>
    <n v="32"/>
    <n v="849"/>
    <n v="229"/>
    <n v="48"/>
    <n v="128"/>
    <n v="2"/>
    <n v="5"/>
    <n v="3"/>
    <n v="6"/>
    <n v="4"/>
    <n v="1"/>
    <x v="0"/>
    <n v="0"/>
    <n v="0"/>
    <n v="0"/>
    <n v="0"/>
    <n v="0"/>
    <n v="48"/>
    <s v="36-50"/>
    <n v="2809"/>
    <n v="0"/>
    <n v="1"/>
    <n v="0"/>
    <n v="0"/>
    <n v="0"/>
    <n v="0"/>
    <n v="1"/>
    <n v="0"/>
    <n v="0"/>
    <n v="1526"/>
    <d v="2015-02-05T00:00:00"/>
    <n v="2"/>
    <s v="February"/>
    <n v="1"/>
    <s v="175,69209,High income,1228,High spender,0.0177433570778367,0,0,4,496,32,849,229,48,128,2,5,3,6,4,1,0,0,0,0,0,0,48,36-50,2809,0,1,0,0,0,0,1,0,0,1526"/>
    <m/>
    <m/>
    <m/>
    <m/>
  </r>
  <r>
    <n v="807"/>
    <n v="79908"/>
    <s v="High income"/>
    <n v="63"/>
    <s v="Low spender"/>
    <n v="7.8840666766781802E-4"/>
    <n v="0"/>
    <n v="0"/>
    <n v="30"/>
    <n v="557"/>
    <n v="129"/>
    <n v="761"/>
    <n v="29"/>
    <n v="185"/>
    <n v="111"/>
    <n v="1"/>
    <n v="5"/>
    <n v="6"/>
    <n v="7"/>
    <n v="2"/>
    <n v="0"/>
    <x v="0"/>
    <n v="0"/>
    <n v="0"/>
    <n v="1"/>
    <n v="0"/>
    <n v="0"/>
    <n v="38"/>
    <s v="36-50"/>
    <n v="2609"/>
    <n v="0"/>
    <n v="1"/>
    <n v="0"/>
    <n v="0"/>
    <n v="0"/>
    <n v="0"/>
    <n v="1"/>
    <n v="0"/>
    <n v="0"/>
    <n v="1550"/>
    <d v="2015-08-24T00:00:00"/>
    <n v="8"/>
    <s v="August"/>
    <n v="1"/>
    <s v="807,79908,High income,63,Low spender,0.000788406667667818,0,0,30,557,129,761,29,185,111,1,5,6,7,2,0,0,0,0,1,0,0,38,36-50,2609,0,1,0,0,0,0,1,0,0,1550"/>
    <m/>
    <m/>
    <m/>
    <m/>
  </r>
  <r>
    <n v="215"/>
    <n v="70503"/>
    <s v="High income"/>
    <n v="826"/>
    <s v="High spender"/>
    <n v="1.1715813511481781E-2"/>
    <n v="0"/>
    <n v="0"/>
    <n v="73"/>
    <n v="1379"/>
    <n v="33"/>
    <n v="216"/>
    <n v="0"/>
    <n v="33"/>
    <n v="66"/>
    <n v="1"/>
    <n v="2"/>
    <n v="4"/>
    <n v="9"/>
    <n v="6"/>
    <n v="0"/>
    <x v="0"/>
    <n v="0"/>
    <n v="1"/>
    <n v="1"/>
    <n v="0"/>
    <n v="0"/>
    <n v="67"/>
    <s v="66+"/>
    <n v="2796"/>
    <n v="0"/>
    <n v="1"/>
    <n v="0"/>
    <n v="0"/>
    <n v="0"/>
    <n v="0"/>
    <n v="1"/>
    <n v="0"/>
    <n v="0"/>
    <n v="1595"/>
    <d v="2015-02-18T00:00:00"/>
    <n v="2"/>
    <s v="February"/>
    <n v="1"/>
    <s v="215,70503,High income,826,High spender,0.0117158135114818,0,0,73,1379,33,216,0,33,66,1,2,4,9,6,0,0,0,1,1,0,0,67,66+,2796,0,1,0,0,0,0,1,0,0,1595"/>
    <m/>
    <m/>
    <m/>
    <m/>
  </r>
  <r>
    <n v="37"/>
    <n v="79143"/>
    <s v="High income"/>
    <n v="1322"/>
    <s v="High spender"/>
    <n v="1.6703940967615582E-2"/>
    <n v="0"/>
    <n v="0"/>
    <n v="2"/>
    <n v="650"/>
    <n v="37"/>
    <n v="780"/>
    <n v="27"/>
    <n v="167"/>
    <n v="32"/>
    <n v="1"/>
    <n v="6"/>
    <n v="9"/>
    <n v="13"/>
    <n v="3"/>
    <n v="0"/>
    <x v="0"/>
    <n v="0"/>
    <n v="0"/>
    <n v="0"/>
    <n v="0"/>
    <n v="0"/>
    <n v="56"/>
    <s v="50-65"/>
    <n v="2846"/>
    <n v="0"/>
    <n v="1"/>
    <n v="0"/>
    <n v="0"/>
    <n v="0"/>
    <n v="0"/>
    <n v="0"/>
    <n v="1"/>
    <n v="0"/>
    <n v="1629"/>
    <d v="2014-12-30T00:00:00"/>
    <n v="12"/>
    <s v="December"/>
    <n v="1"/>
    <s v="37,79143,High income,1322,High spender,0.0167039409676156,0,0,2,650,37,780,27,167,32,1,6,9,13,3,0,0,0,0,0,0,0,56,50-65,2846,0,1,0,0,0,0,0,1,0,1629"/>
    <m/>
    <m/>
    <m/>
    <m/>
  </r>
  <r>
    <n v="303"/>
    <n v="77610"/>
    <s v="High income"/>
    <n v="221"/>
    <s v="Low spender"/>
    <n v="2.8475711892797322E-3"/>
    <n v="0"/>
    <n v="1"/>
    <n v="70"/>
    <n v="1245"/>
    <n v="33"/>
    <n v="332"/>
    <n v="21"/>
    <n v="33"/>
    <n v="16"/>
    <n v="2"/>
    <n v="4"/>
    <n v="7"/>
    <n v="4"/>
    <n v="7"/>
    <n v="0"/>
    <x v="0"/>
    <n v="0"/>
    <n v="0"/>
    <n v="0"/>
    <n v="0"/>
    <n v="0"/>
    <n v="68"/>
    <s v="66+"/>
    <n v="2767"/>
    <n v="0"/>
    <n v="1"/>
    <n v="0"/>
    <n v="0"/>
    <n v="0"/>
    <n v="0"/>
    <n v="0"/>
    <n v="0"/>
    <n v="1"/>
    <n v="1648"/>
    <d v="2015-03-19T00:00:00"/>
    <n v="3"/>
    <s v="March"/>
    <n v="1"/>
    <s v="303,77610,High income,221,Low spender,0.00284757118927973,0,1,70,1245,33,332,21,33,16,2,4,7,4,7,0,0,0,0,0,0,0,68,66+,2767,0,1,0,0,0,0,0,0,1,1648"/>
    <m/>
    <m/>
    <m/>
    <m/>
  </r>
  <r>
    <n v="1499"/>
    <n v="86979"/>
    <s v="High income"/>
    <n v="20"/>
    <s v="Low spender"/>
    <n v="2.299405603651456E-4"/>
    <n v="0"/>
    <n v="0"/>
    <n v="67"/>
    <n v="584"/>
    <n v="100"/>
    <n v="835"/>
    <n v="65"/>
    <n v="83"/>
    <n v="35"/>
    <n v="1"/>
    <n v="5"/>
    <n v="5"/>
    <n v="5"/>
    <n v="2"/>
    <n v="0"/>
    <x v="0"/>
    <n v="1"/>
    <n v="0"/>
    <n v="0"/>
    <n v="0"/>
    <n v="1"/>
    <n v="49"/>
    <s v="36-50"/>
    <n v="2393"/>
    <n v="1"/>
    <n v="0"/>
    <n v="0"/>
    <n v="0"/>
    <n v="0"/>
    <n v="0"/>
    <n v="0"/>
    <n v="0"/>
    <n v="1"/>
    <n v="1632"/>
    <d v="2016-03-27T00:00:00"/>
    <n v="3"/>
    <s v="March"/>
    <n v="1"/>
    <s v="1499,86979,High income,20,Low spender,0.000229940560365146,0,0,67,584,100,835,65,83,35,1,5,5,5,2,0,0,1,0,0,0,1,49,36-50,2393,1,0,0,0,0,0,0,0,1,1632"/>
    <m/>
    <m/>
    <m/>
    <m/>
  </r>
  <r>
    <n v="29"/>
    <n v="78789"/>
    <s v="High income"/>
    <n v="1320"/>
    <s v="High spender"/>
    <n v="1.6753607737120663E-2"/>
    <n v="0"/>
    <n v="0"/>
    <n v="12"/>
    <n v="667"/>
    <n v="50"/>
    <n v="850"/>
    <n v="21"/>
    <n v="83"/>
    <n v="83"/>
    <n v="1"/>
    <n v="4"/>
    <n v="6"/>
    <n v="5"/>
    <n v="2"/>
    <n v="0"/>
    <x v="0"/>
    <n v="0"/>
    <n v="0"/>
    <n v="0"/>
    <n v="0"/>
    <n v="1"/>
    <n v="40"/>
    <s v="36-50"/>
    <n v="2849"/>
    <n v="1"/>
    <n v="0"/>
    <n v="0"/>
    <n v="0"/>
    <n v="0"/>
    <n v="0"/>
    <n v="0"/>
    <n v="1"/>
    <n v="0"/>
    <n v="1588"/>
    <d v="2014-12-27T00:00:00"/>
    <n v="12"/>
    <s v="December"/>
    <n v="1"/>
    <s v="29,78789,High income,1320,High spender,0.0167536077371207,0,0,12,667,50,850,21,83,83,1,4,6,5,2,0,0,0,0,0,0,1,40,36-50,2849,1,0,0,0,0,0,0,1,0,1588"/>
    <m/>
    <m/>
    <m/>
    <m/>
  </r>
  <r>
    <n v="1540"/>
    <n v="84618"/>
    <s v="High income"/>
    <n v="20"/>
    <s v="Low spender"/>
    <n v="2.3635633080432061E-4"/>
    <n v="0"/>
    <n v="0"/>
    <n v="96"/>
    <n v="684"/>
    <n v="100"/>
    <n v="801"/>
    <n v="21"/>
    <n v="66"/>
    <n v="0"/>
    <n v="1"/>
    <n v="6"/>
    <n v="9"/>
    <n v="10"/>
    <n v="2"/>
    <n v="0"/>
    <x v="0"/>
    <n v="0"/>
    <n v="0"/>
    <n v="1"/>
    <n v="0"/>
    <n v="0"/>
    <n v="55"/>
    <s v="50-65"/>
    <n v="2378"/>
    <n v="0"/>
    <n v="1"/>
    <n v="0"/>
    <n v="0"/>
    <n v="0"/>
    <n v="0"/>
    <n v="0"/>
    <n v="0"/>
    <n v="1"/>
    <n v="1672"/>
    <d v="2016-04-11T00:00:00"/>
    <n v="4"/>
    <s v="April"/>
    <n v="1"/>
    <s v="1540,84618,High income,20,Low spender,0.000236356330804321,0,0,96,684,100,801,21,66,0,1,6,9,10,2,0,0,0,0,1,0,0,55,50-65,2378,0,1,0,0,0,0,0,0,1,1672"/>
    <m/>
    <m/>
    <m/>
    <m/>
  </r>
  <r>
    <n v="913"/>
    <n v="84865"/>
    <s v="High income"/>
    <n v="443"/>
    <s v="Low spender"/>
    <n v="5.2200553820774169E-3"/>
    <n v="0"/>
    <n v="0"/>
    <n v="1"/>
    <n v="1248"/>
    <n v="16"/>
    <n v="349"/>
    <n v="43"/>
    <n v="16"/>
    <n v="16"/>
    <n v="1"/>
    <n v="2"/>
    <n v="4"/>
    <n v="9"/>
    <n v="4"/>
    <n v="1"/>
    <x v="1"/>
    <n v="0"/>
    <n v="1"/>
    <n v="1"/>
    <n v="0"/>
    <n v="1"/>
    <n v="59"/>
    <s v="50-65"/>
    <n v="2575"/>
    <n v="0"/>
    <n v="0"/>
    <n v="1"/>
    <n v="0"/>
    <n v="0"/>
    <n v="0"/>
    <n v="0"/>
    <n v="0"/>
    <n v="1"/>
    <n v="1656"/>
    <d v="2015-09-27T00:00:00"/>
    <n v="9"/>
    <s v="September"/>
    <n v="1"/>
    <s v="913,84865,High income,443,Low spender,0.00522005538207742,0,0,1,1248,16,349,43,16,16,1,2,4,9,4,1,1,0,1,1,0,1,59,50-65,2575,0,0,1,0,0,0,0,0,1,1656"/>
    <m/>
    <m/>
    <m/>
    <m/>
  </r>
  <r>
    <n v="324"/>
    <n v="70356"/>
    <s v="High income"/>
    <n v="16"/>
    <s v="Low spender"/>
    <n v="2.2741486156120302E-4"/>
    <n v="0"/>
    <n v="0"/>
    <n v="20"/>
    <n v="1349"/>
    <n v="16"/>
    <n v="249"/>
    <n v="43"/>
    <n v="16"/>
    <n v="33"/>
    <n v="2"/>
    <n v="10"/>
    <n v="6"/>
    <n v="9"/>
    <n v="6"/>
    <n v="0"/>
    <x v="0"/>
    <n v="0"/>
    <n v="0"/>
    <n v="0"/>
    <n v="0"/>
    <n v="0"/>
    <n v="75"/>
    <s v="66+"/>
    <n v="2760"/>
    <n v="0"/>
    <n v="1"/>
    <n v="0"/>
    <n v="0"/>
    <n v="0"/>
    <n v="0"/>
    <n v="0"/>
    <n v="0"/>
    <n v="1"/>
    <n v="1640"/>
    <d v="2015-03-26T00:00:00"/>
    <n v="3"/>
    <s v="March"/>
    <n v="1"/>
    <s v="324,70356,High income,16,Low spender,0.000227414861561203,0,0,20,1349,16,249,43,16,33,2,10,6,9,6,0,0,0,0,0,0,0,75,66+,2760,0,1,0,0,0,0,0,0,1,1640"/>
    <m/>
    <m/>
    <m/>
    <m/>
  </r>
  <r>
    <n v="1934"/>
    <n v="94472"/>
    <s v="High income"/>
    <n v="1728"/>
    <s v="High spender"/>
    <n v="1.8291133880938268E-2"/>
    <n v="0"/>
    <n v="1"/>
    <n v="75"/>
    <n v="1017"/>
    <n v="33"/>
    <n v="417"/>
    <n v="108"/>
    <n v="100"/>
    <n v="16"/>
    <n v="1"/>
    <n v="5"/>
    <n v="5"/>
    <n v="5"/>
    <n v="5"/>
    <n v="0"/>
    <x v="0"/>
    <n v="0"/>
    <n v="1"/>
    <n v="1"/>
    <n v="0"/>
    <n v="0"/>
    <n v="62"/>
    <s v="50-65"/>
    <n v="2246"/>
    <n v="0"/>
    <n v="0"/>
    <n v="1"/>
    <n v="0"/>
    <n v="0"/>
    <n v="0"/>
    <n v="1"/>
    <n v="0"/>
    <n v="0"/>
    <n v="1659"/>
    <d v="2016-08-21T00:00:00"/>
    <n v="8"/>
    <s v="August"/>
    <n v="1"/>
    <s v="1934,94472,High income,1728,High spender,0.0182911338809383,0,1,75,1017,33,417,108,100,16,1,5,5,5,5,0,0,0,1,1,0,0,62,50-65,2246,0,0,1,0,0,0,1,0,0,1659"/>
    <m/>
    <m/>
    <m/>
    <m/>
  </r>
  <r>
    <n v="2014"/>
    <n v="72025"/>
    <s v="High income"/>
    <n v="7"/>
    <s v="Low spender"/>
    <n v="9.71884762235335E-5"/>
    <n v="0"/>
    <n v="0"/>
    <n v="46"/>
    <n v="967"/>
    <n v="0"/>
    <n v="617"/>
    <n v="43"/>
    <n v="50"/>
    <n v="0"/>
    <n v="1"/>
    <n v="4"/>
    <n v="8"/>
    <n v="13"/>
    <n v="2"/>
    <n v="1"/>
    <x v="0"/>
    <n v="0"/>
    <n v="1"/>
    <n v="1"/>
    <n v="0"/>
    <n v="1"/>
    <n v="71"/>
    <s v="66+"/>
    <n v="2220"/>
    <n v="0"/>
    <n v="1"/>
    <n v="0"/>
    <n v="0"/>
    <n v="0"/>
    <n v="0"/>
    <n v="1"/>
    <n v="0"/>
    <n v="0"/>
    <n v="1677"/>
    <d v="2016-09-16T00:00:00"/>
    <n v="9"/>
    <s v="September"/>
    <n v="1"/>
    <s v="2014,72025,High income,7,Low spender,9.71884762235335E-05,0,0,46,967,0,617,43,50,0,1,4,8,13,2,1,0,0,1,1,0,1,71,66+,2220,0,1,0,0,0,0,1,0,0,1677"/>
    <m/>
    <m/>
    <m/>
    <m/>
  </r>
  <r>
    <n v="11"/>
    <n v="64176"/>
    <s v="High income"/>
    <n v="294"/>
    <s v="Low spender"/>
    <n v="4.5811518324607326E-3"/>
    <n v="0"/>
    <n v="1"/>
    <n v="52"/>
    <n v="1215"/>
    <n v="33"/>
    <n v="249"/>
    <n v="64"/>
    <n v="116"/>
    <n v="149"/>
    <n v="8"/>
    <n v="8"/>
    <n v="9"/>
    <n v="8"/>
    <n v="6"/>
    <n v="0"/>
    <x v="0"/>
    <n v="0"/>
    <n v="0"/>
    <n v="0"/>
    <n v="0"/>
    <n v="0"/>
    <n v="55"/>
    <s v="50-65"/>
    <n v="2854"/>
    <n v="1"/>
    <n v="0"/>
    <n v="0"/>
    <n v="0"/>
    <n v="0"/>
    <n v="1"/>
    <n v="0"/>
    <n v="0"/>
    <n v="0"/>
    <n v="1528"/>
    <d v="2014-12-22T00:00:00"/>
    <n v="12"/>
    <s v="December"/>
    <n v="1"/>
    <s v="11,64176,High income,294,Low spender,0.00458115183246073,0,1,52,1215,33,249,64,116,149,8,8,9,8,6,0,0,0,0,0,0,0,55,50-65,2854,1,0,0,0,0,1,0,0,0,1528"/>
    <m/>
    <m/>
    <m/>
    <m/>
  </r>
  <r>
    <n v="87"/>
    <n v="74214"/>
    <s v="High income"/>
    <n v="33"/>
    <s v="Low spender"/>
    <n v="4.4466003718974856E-4"/>
    <n v="0"/>
    <n v="0"/>
    <n v="3"/>
    <n v="863"/>
    <n v="83"/>
    <n v="547"/>
    <n v="86"/>
    <n v="99"/>
    <n v="33"/>
    <n v="1"/>
    <n v="8"/>
    <n v="2"/>
    <n v="5"/>
    <n v="5"/>
    <n v="0"/>
    <x v="0"/>
    <n v="0"/>
    <n v="0"/>
    <n v="0"/>
    <n v="0"/>
    <n v="0"/>
    <n v="30"/>
    <s v="24-35"/>
    <n v="2831"/>
    <n v="0"/>
    <n v="1"/>
    <n v="0"/>
    <n v="0"/>
    <n v="0"/>
    <n v="0"/>
    <n v="0"/>
    <n v="0"/>
    <n v="1"/>
    <n v="1645"/>
    <d v="2015-01-14T00:00:00"/>
    <n v="1"/>
    <s v="January"/>
    <n v="1"/>
    <s v="87,74214,High income,33,Low spender,0.000444660037189749,0,0,3,863,83,547,86,99,33,1,8,2,5,5,0,0,0,0,0,0,0,30,24-35,2831,0,1,0,0,0,0,0,0,1,1645"/>
    <m/>
    <m/>
    <m/>
    <m/>
  </r>
  <r>
    <n v="1662"/>
    <n v="90300"/>
    <s v="High income"/>
    <n v="29"/>
    <s v="Low spender"/>
    <n v="3.211517165005537E-4"/>
    <n v="0"/>
    <n v="0"/>
    <n v="7"/>
    <n v="594"/>
    <n v="134"/>
    <n v="786"/>
    <n v="33"/>
    <n v="134"/>
    <n v="57"/>
    <n v="0"/>
    <n v="5"/>
    <n v="6"/>
    <n v="8"/>
    <n v="1"/>
    <n v="0"/>
    <x v="0"/>
    <n v="0"/>
    <n v="0"/>
    <n v="1"/>
    <n v="0"/>
    <n v="0"/>
    <n v="41"/>
    <s v="36-50"/>
    <n v="2336"/>
    <n v="0"/>
    <n v="0"/>
    <n v="0"/>
    <n v="1"/>
    <n v="0"/>
    <n v="0"/>
    <n v="1"/>
    <n v="0"/>
    <n v="0"/>
    <n v="1624"/>
    <d v="2016-05-23T00:00:00"/>
    <n v="5"/>
    <s v="May"/>
    <n v="1"/>
    <s v="1662,90300,High income,29,Low spender,0.000321151716500554,0,0,7,594,134,786,33,134,57,0,5,6,8,1,0,0,0,0,1,0,0,41,36-50,2336,0,0,0,1,0,0,1,0,0,1624"/>
    <m/>
    <m/>
    <m/>
    <m/>
  </r>
  <r>
    <n v="680"/>
    <n v="76005"/>
    <s v="High income"/>
    <n v="28"/>
    <s v="Low spender"/>
    <n v="3.6839681599894745E-4"/>
    <n v="0"/>
    <n v="0"/>
    <n v="72"/>
    <n v="983"/>
    <n v="20"/>
    <n v="389"/>
    <n v="240"/>
    <n v="50"/>
    <n v="40"/>
    <n v="1"/>
    <n v="3"/>
    <n v="5"/>
    <n v="13"/>
    <n v="6"/>
    <n v="1"/>
    <x v="0"/>
    <n v="0"/>
    <n v="0"/>
    <n v="0"/>
    <n v="0"/>
    <n v="0"/>
    <n v="65"/>
    <s v="50-65"/>
    <n v="2651"/>
    <n v="0"/>
    <n v="0"/>
    <n v="0"/>
    <n v="1"/>
    <n v="0"/>
    <n v="0"/>
    <n v="1"/>
    <n v="0"/>
    <n v="0"/>
    <n v="1642"/>
    <d v="2015-07-13T00:00:00"/>
    <n v="7"/>
    <s v="July"/>
    <n v="1"/>
    <s v="680,76005,High income,28,Low spender,0.000368396815998947,0,0,72,983,20,389,240,50,40,1,3,5,13,6,1,0,0,0,0,0,0,65,50-65,2651,0,0,0,1,0,0,1,0,0,1642"/>
    <m/>
    <m/>
    <m/>
    <m/>
  </r>
  <r>
    <n v="76"/>
    <n v="77870"/>
    <s v="High income"/>
    <n v="24"/>
    <s v="Low spender"/>
    <n v="3.0820598433286249E-4"/>
    <n v="0"/>
    <n v="1"/>
    <n v="93"/>
    <n v="1017"/>
    <n v="50"/>
    <n v="500"/>
    <n v="65"/>
    <n v="50"/>
    <n v="133"/>
    <n v="3"/>
    <n v="5"/>
    <n v="5"/>
    <n v="5"/>
    <n v="8"/>
    <n v="1"/>
    <x v="0"/>
    <n v="0"/>
    <n v="1"/>
    <n v="0"/>
    <n v="0"/>
    <n v="1"/>
    <n v="53"/>
    <s v="50-65"/>
    <n v="2835"/>
    <n v="0"/>
    <n v="1"/>
    <n v="0"/>
    <n v="0"/>
    <n v="0"/>
    <n v="0"/>
    <n v="1"/>
    <n v="0"/>
    <n v="0"/>
    <n v="1549"/>
    <d v="2015-01-10T00:00:00"/>
    <n v="1"/>
    <s v="January"/>
    <n v="1"/>
    <s v="76,77870,High income,24,Low spender,0.000308205984332862,0,1,93,1017,50,500,65,50,133,3,5,5,5,8,1,0,0,1,0,0,1,53,50-65,2835,0,1,0,0,0,0,1,0,0,1549"/>
    <m/>
    <m/>
    <m/>
    <m/>
  </r>
  <r>
    <n v="1244"/>
    <n v="74485"/>
    <s v="High income"/>
    <n v="22"/>
    <s v="Low spender"/>
    <n v="2.9536148217761967E-4"/>
    <n v="0"/>
    <n v="0"/>
    <n v="58"/>
    <n v="499"/>
    <n v="149"/>
    <n v="815"/>
    <n v="173"/>
    <n v="49"/>
    <n v="49"/>
    <n v="1"/>
    <n v="6"/>
    <n v="7"/>
    <n v="12"/>
    <n v="3"/>
    <n v="0"/>
    <x v="0"/>
    <n v="0"/>
    <n v="0"/>
    <n v="0"/>
    <n v="0"/>
    <n v="0"/>
    <n v="73"/>
    <s v="66+"/>
    <n v="2468"/>
    <n v="0"/>
    <n v="0"/>
    <n v="0"/>
    <n v="1"/>
    <n v="0"/>
    <n v="0"/>
    <n v="1"/>
    <n v="0"/>
    <n v="0"/>
    <n v="1636"/>
    <d v="2016-01-12T00:00:00"/>
    <n v="1"/>
    <s v="January"/>
    <n v="1"/>
    <s v="1244,74485,High income,22,Low spender,0.00029536148217762,0,0,58,499,149,815,173,49,49,1,6,7,12,3,0,0,0,0,0,0,0,73,66+,2468,0,0,0,1,0,0,1,0,0,1636"/>
    <m/>
    <m/>
    <m/>
    <m/>
  </r>
  <r>
    <n v="1715"/>
    <n v="90765"/>
    <s v="High income"/>
    <n v="26"/>
    <s v="Low spender"/>
    <n v="2.8645402963697463E-4"/>
    <n v="0"/>
    <n v="0"/>
    <n v="25"/>
    <n v="547"/>
    <n v="99"/>
    <n v="812"/>
    <n v="151"/>
    <n v="82"/>
    <n v="33"/>
    <n v="0"/>
    <n v="4"/>
    <n v="6"/>
    <n v="5"/>
    <n v="1"/>
    <n v="1"/>
    <x v="0"/>
    <n v="0"/>
    <n v="0"/>
    <n v="1"/>
    <n v="0"/>
    <n v="0"/>
    <n v="50"/>
    <s v="36-50"/>
    <n v="2315"/>
    <n v="0"/>
    <n v="1"/>
    <n v="0"/>
    <n v="0"/>
    <n v="0"/>
    <n v="0"/>
    <n v="1"/>
    <n v="0"/>
    <n v="0"/>
    <n v="1658"/>
    <d v="2016-06-13T00:00:00"/>
    <n v="6"/>
    <s v="June"/>
    <n v="1"/>
    <s v="1715,90765,High income,26,Low spender,0.000286454029636975,0,0,25,547,99,812,151,82,33,0,4,6,5,1,1,0,0,0,1,0,0,50,36-50,2315,0,1,0,0,0,0,1,0,0,1658"/>
    <m/>
    <m/>
    <m/>
    <m/>
  </r>
  <r>
    <n v="1221"/>
    <n v="92955"/>
    <s v="High income"/>
    <n v="36"/>
    <s v="Low spender"/>
    <n v="3.8728416975956106E-4"/>
    <n v="0"/>
    <n v="0"/>
    <n v="35"/>
    <n v="693"/>
    <n v="21"/>
    <n v="925"/>
    <n v="31"/>
    <n v="24"/>
    <n v="84"/>
    <n v="1"/>
    <n v="6"/>
    <n v="7"/>
    <n v="9"/>
    <n v="2"/>
    <n v="1"/>
    <x v="0"/>
    <n v="0"/>
    <n v="0"/>
    <n v="1"/>
    <n v="0"/>
    <n v="1"/>
    <n v="47"/>
    <s v="36-50"/>
    <n v="2473"/>
    <n v="0"/>
    <n v="1"/>
    <n v="0"/>
    <n v="0"/>
    <n v="0"/>
    <n v="0"/>
    <n v="1"/>
    <n v="0"/>
    <n v="0"/>
    <n v="1610"/>
    <d v="2016-01-07T00:00:00"/>
    <n v="1"/>
    <s v="January"/>
    <n v="1"/>
    <s v="1221,92955,High income,36,Low spender,0.000387284169759561,0,0,35,693,21,925,31,24,84,1,6,7,9,2,1,0,0,0,1,0,1,47,36-50,2473,0,1,0,0,0,0,1,0,0,1610"/>
    <m/>
    <m/>
    <m/>
    <m/>
  </r>
  <r>
    <n v="632"/>
    <n v="72190"/>
    <s v="High income"/>
    <n v="976"/>
    <s v="High spender"/>
    <n v="1.3519878099459759E-2"/>
    <n v="0"/>
    <n v="0"/>
    <n v="79"/>
    <n v="597"/>
    <n v="166"/>
    <n v="597"/>
    <n v="172"/>
    <n v="166"/>
    <n v="249"/>
    <n v="1"/>
    <n v="5"/>
    <n v="6"/>
    <n v="4"/>
    <n v="3"/>
    <n v="0"/>
    <x v="0"/>
    <n v="0"/>
    <n v="0"/>
    <n v="0"/>
    <n v="0"/>
    <n v="0"/>
    <n v="55"/>
    <s v="50-65"/>
    <n v="2660"/>
    <n v="0"/>
    <n v="1"/>
    <n v="0"/>
    <n v="0"/>
    <n v="0"/>
    <n v="0"/>
    <n v="1"/>
    <n v="0"/>
    <n v="0"/>
    <n v="1449"/>
    <d v="2015-07-04T00:00:00"/>
    <n v="7"/>
    <s v="July"/>
    <n v="1"/>
    <s v="632,72190,High income,976,High spender,0.0135198780994598,0,0,79,597,166,597,172,166,249,1,5,6,4,3,0,0,0,0,0,0,0,55,50-65,2660,0,1,0,0,0,0,1,0,0,1449"/>
    <m/>
    <m/>
    <m/>
    <m/>
  </r>
  <r>
    <n v="368"/>
    <n v="72025"/>
    <s v="High income"/>
    <n v="10"/>
    <s v="Low spender"/>
    <n v="1.3884068031933357E-4"/>
    <n v="0"/>
    <n v="0"/>
    <n v="27"/>
    <n v="833"/>
    <n v="33"/>
    <n v="549"/>
    <n v="151"/>
    <n v="133"/>
    <n v="233"/>
    <n v="1"/>
    <n v="4"/>
    <n v="3"/>
    <n v="8"/>
    <n v="3"/>
    <n v="0"/>
    <x v="0"/>
    <n v="0"/>
    <n v="0"/>
    <n v="0"/>
    <n v="0"/>
    <n v="0"/>
    <n v="58"/>
    <s v="50-65"/>
    <n v="2748"/>
    <n v="0"/>
    <n v="0"/>
    <n v="0"/>
    <n v="1"/>
    <n v="0"/>
    <n v="0"/>
    <n v="1"/>
    <n v="0"/>
    <n v="0"/>
    <n v="1466"/>
    <d v="2015-04-07T00:00:00"/>
    <n v="4"/>
    <s v="April"/>
    <n v="1"/>
    <s v="368,72025,High income,10,Low spender,0.000138840680319334,0,0,27,833,33,549,151,133,233,1,4,3,8,3,0,0,0,0,0,0,0,58,50-65,2748,0,0,0,1,0,0,1,0,0,1466"/>
    <m/>
    <m/>
    <m/>
    <m/>
  </r>
  <r>
    <n v="1364"/>
    <n v="77598"/>
    <s v="High income"/>
    <n v="606"/>
    <s v="High spender"/>
    <n v="7.8094796257635506E-3"/>
    <n v="0"/>
    <n v="0"/>
    <n v="53"/>
    <n v="1193"/>
    <n v="33"/>
    <n v="281"/>
    <n v="129"/>
    <n v="66"/>
    <n v="33"/>
    <n v="1"/>
    <n v="7"/>
    <n v="5"/>
    <n v="13"/>
    <n v="3"/>
    <n v="0"/>
    <x v="0"/>
    <n v="0"/>
    <n v="0"/>
    <n v="1"/>
    <n v="0"/>
    <n v="0"/>
    <n v="77"/>
    <s v="66+"/>
    <n v="2430"/>
    <n v="0"/>
    <n v="0"/>
    <n v="1"/>
    <n v="0"/>
    <n v="0"/>
    <n v="0"/>
    <n v="0"/>
    <n v="1"/>
    <n v="0"/>
    <n v="1669"/>
    <d v="2016-02-19T00:00:00"/>
    <n v="2"/>
    <s v="February"/>
    <n v="1"/>
    <s v="1364,77598,High income,606,High spender,0.00780947962576355,0,0,53,1193,33,281,129,66,33,1,7,5,13,3,0,0,0,0,1,0,0,77,66+,2430,0,0,1,0,0,0,0,1,0,1669"/>
    <m/>
    <m/>
    <m/>
    <m/>
  </r>
  <r>
    <n v="856"/>
    <n v="79607"/>
    <s v="High income"/>
    <n v="14"/>
    <s v="Low spender"/>
    <n v="1.7586393156380719E-4"/>
    <n v="0"/>
    <n v="0"/>
    <n v="37"/>
    <n v="450"/>
    <n v="133"/>
    <n v="951"/>
    <n v="173"/>
    <n v="0"/>
    <n v="216"/>
    <n v="1"/>
    <n v="3"/>
    <n v="6"/>
    <n v="6"/>
    <n v="1"/>
    <n v="0"/>
    <x v="0"/>
    <n v="0"/>
    <n v="0"/>
    <n v="0"/>
    <n v="0"/>
    <n v="1"/>
    <n v="36"/>
    <s v="36-50"/>
    <n v="2593"/>
    <n v="0"/>
    <n v="0"/>
    <n v="1"/>
    <n v="0"/>
    <n v="0"/>
    <n v="0"/>
    <n v="1"/>
    <n v="0"/>
    <n v="0"/>
    <n v="1491"/>
    <d v="2015-09-09T00:00:00"/>
    <n v="9"/>
    <s v="September"/>
    <n v="1"/>
    <s v="856,79607,High income,14,Low spender,0.000175863931563807,0,0,37,450,133,951,173,0,216,1,3,6,6,1,0,0,0,0,0,0,1,36,36-50,2593,0,0,1,0,0,0,1,0,0,1491"/>
    <m/>
    <m/>
    <m/>
    <m/>
  </r>
  <r>
    <n v="694"/>
    <n v="80952"/>
    <s v="High income"/>
    <n v="43"/>
    <s v="Low spender"/>
    <n v="5.3117897025397763E-4"/>
    <n v="0"/>
    <n v="0"/>
    <n v="20"/>
    <n v="778"/>
    <n v="178"/>
    <n v="689"/>
    <n v="41"/>
    <n v="27"/>
    <n v="44"/>
    <n v="1"/>
    <n v="8"/>
    <n v="5"/>
    <n v="11"/>
    <n v="8"/>
    <n v="1"/>
    <x v="0"/>
    <n v="0"/>
    <n v="1"/>
    <n v="1"/>
    <n v="0"/>
    <n v="1"/>
    <n v="51"/>
    <s v="50-65"/>
    <n v="2645"/>
    <n v="0"/>
    <n v="1"/>
    <n v="0"/>
    <n v="0"/>
    <n v="0"/>
    <n v="0"/>
    <n v="1"/>
    <n v="0"/>
    <n v="0"/>
    <n v="1669"/>
    <d v="2015-07-19T00:00:00"/>
    <n v="7"/>
    <s v="July"/>
    <n v="1"/>
    <s v="694,80952,High income,43,Low spender,0.000531178970253978,0,0,20,778,178,689,41,27,44,1,8,5,11,8,1,0,0,1,1,0,1,51,50-65,2645,0,1,0,0,0,0,1,0,0,1669"/>
    <m/>
    <m/>
    <m/>
    <m/>
  </r>
  <r>
    <n v="462"/>
    <n v="78579"/>
    <s v="High income"/>
    <n v="494"/>
    <s v="Low spender"/>
    <n v="6.2866669211875947E-3"/>
    <n v="0"/>
    <n v="0"/>
    <n v="35"/>
    <n v="816"/>
    <n v="66"/>
    <n v="549"/>
    <n v="216"/>
    <n v="66"/>
    <n v="99"/>
    <n v="1"/>
    <n v="5"/>
    <n v="6"/>
    <n v="4"/>
    <n v="3"/>
    <n v="0"/>
    <x v="0"/>
    <n v="0"/>
    <n v="0"/>
    <n v="0"/>
    <n v="0"/>
    <n v="1"/>
    <n v="50"/>
    <s v="36-50"/>
    <n v="2713"/>
    <n v="1"/>
    <n v="0"/>
    <n v="0"/>
    <n v="0"/>
    <n v="0"/>
    <n v="0"/>
    <n v="0"/>
    <n v="1"/>
    <n v="0"/>
    <n v="1614"/>
    <d v="2015-05-12T00:00:00"/>
    <n v="5"/>
    <s v="May"/>
    <n v="1"/>
    <s v="462,78579,High income,494,Low spender,0.00628666692118759,0,0,35,816,66,549,216,66,99,1,5,6,4,3,0,0,0,0,0,0,1,50,36-50,2713,1,0,0,0,0,0,0,1,0,1614"/>
    <m/>
    <m/>
    <m/>
    <m/>
  </r>
  <r>
    <n v="306"/>
    <n v="82497"/>
    <s v="High income"/>
    <n v="1042"/>
    <s v="High spender"/>
    <n v="1.2630762330751421E-2"/>
    <n v="0"/>
    <n v="0"/>
    <n v="32"/>
    <n v="777"/>
    <n v="129"/>
    <n v="573"/>
    <n v="216"/>
    <n v="21"/>
    <n v="203"/>
    <n v="1"/>
    <n v="2"/>
    <n v="7"/>
    <n v="9"/>
    <n v="4"/>
    <n v="0"/>
    <x v="0"/>
    <n v="0"/>
    <n v="0"/>
    <n v="1"/>
    <n v="0"/>
    <n v="0"/>
    <n v="40"/>
    <s v="36-50"/>
    <n v="2765"/>
    <n v="0"/>
    <n v="1"/>
    <n v="0"/>
    <n v="0"/>
    <n v="0"/>
    <n v="0"/>
    <n v="1"/>
    <n v="0"/>
    <n v="0"/>
    <n v="1513"/>
    <d v="2015-03-21T00:00:00"/>
    <n v="3"/>
    <s v="March"/>
    <n v="1"/>
    <s v="306,82497,High income,1042,High spender,0.0126307623307514,0,0,32,777,129,573,216,21,203,1,2,7,9,4,0,0,0,0,1,0,0,40,36-50,2765,0,1,0,0,0,0,1,0,0,1513"/>
    <m/>
    <m/>
    <m/>
    <m/>
  </r>
  <r>
    <n v="190"/>
    <n v="83145"/>
    <s v="High income"/>
    <n v="15"/>
    <s v="Low spender"/>
    <n v="1.8040772145047808E-4"/>
    <n v="0"/>
    <n v="0"/>
    <n v="14"/>
    <n v="777"/>
    <n v="35"/>
    <n v="731"/>
    <n v="39"/>
    <n v="137"/>
    <n v="114"/>
    <n v="1"/>
    <n v="5"/>
    <n v="9"/>
    <n v="11"/>
    <n v="2"/>
    <n v="0"/>
    <x v="0"/>
    <n v="0"/>
    <n v="0"/>
    <n v="1"/>
    <n v="0"/>
    <n v="1"/>
    <n v="46"/>
    <s v="36-50"/>
    <n v="2804"/>
    <n v="0"/>
    <n v="0"/>
    <n v="0"/>
    <n v="1"/>
    <n v="0"/>
    <n v="0"/>
    <n v="1"/>
    <n v="0"/>
    <n v="0"/>
    <n v="1605"/>
    <d v="2015-02-10T00:00:00"/>
    <n v="2"/>
    <s v="February"/>
    <n v="1"/>
    <s v="190,83145,High income,15,Low spender,0.000180407721450478,0,0,14,777,35,731,39,137,114,1,5,9,11,2,0,0,0,0,1,0,1,46,36-50,2804,0,0,0,1,0,0,1,0,0,1605"/>
    <m/>
    <m/>
    <m/>
    <m/>
  </r>
  <r>
    <n v="866"/>
    <n v="75261"/>
    <s v="High income"/>
    <n v="833"/>
    <s v="High spender"/>
    <n v="1.1068149506384449E-2"/>
    <n v="0"/>
    <n v="0"/>
    <n v="17"/>
    <n v="1239"/>
    <n v="17"/>
    <n v="413"/>
    <n v="23"/>
    <n v="34"/>
    <n v="17"/>
    <n v="1"/>
    <n v="5"/>
    <n v="6"/>
    <n v="5"/>
    <n v="2"/>
    <n v="0"/>
    <x v="0"/>
    <n v="0"/>
    <n v="1"/>
    <n v="1"/>
    <n v="0"/>
    <n v="1"/>
    <n v="65"/>
    <s v="50-65"/>
    <n v="2591"/>
    <n v="0"/>
    <n v="0"/>
    <n v="0"/>
    <n v="1"/>
    <n v="0"/>
    <n v="0"/>
    <n v="0"/>
    <n v="0"/>
    <n v="1"/>
    <n v="1709"/>
    <d v="2015-09-11T00:00:00"/>
    <n v="9"/>
    <s v="September"/>
    <n v="1"/>
    <s v="866,75261,High income,833,High spender,0.0110681495063844,0,0,17,1239,17,413,23,34,17,1,5,6,5,2,0,0,0,1,1,0,1,65,50-65,2591,0,0,0,1,0,0,0,0,1,1709"/>
    <m/>
    <m/>
    <m/>
    <m/>
  </r>
  <r>
    <n v="1352"/>
    <n v="70123"/>
    <s v="High income"/>
    <n v="1487"/>
    <s v="High spender"/>
    <n v="2.1205595881522467E-2"/>
    <n v="0"/>
    <n v="0"/>
    <n v="27"/>
    <n v="1308"/>
    <n v="0"/>
    <n v="396"/>
    <n v="23"/>
    <n v="0"/>
    <n v="0"/>
    <n v="1"/>
    <n v="5"/>
    <n v="7"/>
    <n v="4"/>
    <n v="3"/>
    <n v="0"/>
    <x v="1"/>
    <n v="0"/>
    <n v="1"/>
    <n v="0"/>
    <n v="0"/>
    <n v="0"/>
    <n v="37"/>
    <s v="36-50"/>
    <n v="2433"/>
    <n v="0"/>
    <n v="0"/>
    <n v="0"/>
    <n v="1"/>
    <n v="0"/>
    <n v="0"/>
    <n v="0"/>
    <n v="0"/>
    <n v="1"/>
    <n v="1727"/>
    <d v="2016-02-16T00:00:00"/>
    <n v="2"/>
    <s v="February"/>
    <n v="1"/>
    <s v="1352,70123,High income,1487,High spender,0.0212055958815225,0,0,27,1308,0,396,23,0,0,1,5,7,4,3,0,1,0,1,0,0,0,37,36-50,2433,0,0,0,1,0,0,0,0,1,1727"/>
    <m/>
    <m/>
    <m/>
    <m/>
  </r>
  <r>
    <n v="2081"/>
    <n v="83033"/>
    <s v="High income"/>
    <n v="20"/>
    <s v="Low spender"/>
    <n v="2.4086808859128298E-4"/>
    <n v="1"/>
    <n v="0"/>
    <n v="82"/>
    <n v="812"/>
    <n v="99"/>
    <n v="431"/>
    <n v="237"/>
    <n v="149"/>
    <n v="33"/>
    <n v="1"/>
    <n v="11"/>
    <n v="4"/>
    <n v="10"/>
    <n v="5"/>
    <n v="1"/>
    <x v="0"/>
    <n v="0"/>
    <n v="0"/>
    <n v="0"/>
    <n v="0"/>
    <n v="0"/>
    <n v="34"/>
    <s v="24-35"/>
    <n v="2201"/>
    <n v="0"/>
    <n v="0"/>
    <n v="0"/>
    <n v="1"/>
    <n v="0"/>
    <n v="0"/>
    <n v="1"/>
    <n v="0"/>
    <n v="0"/>
    <n v="1695"/>
    <d v="2016-10-05T00:00:00"/>
    <n v="10"/>
    <s v="October"/>
    <n v="1"/>
    <s v="2081,83033,High income,20,Low spender,0.000240868088591283,1,0,82,812,99,431,237,149,33,1,11,4,10,5,1,0,0,0,0,0,0,34,24-35,2201,0,0,0,1,0,0,1,0,0,1695"/>
    <m/>
    <m/>
    <m/>
    <m/>
  </r>
  <r>
    <n v="959"/>
    <n v="90687"/>
    <s v="High income"/>
    <n v="43"/>
    <s v="Low spender"/>
    <n v="4.74158368895211E-4"/>
    <n v="0"/>
    <n v="0"/>
    <n v="98"/>
    <n v="982"/>
    <n v="17"/>
    <n v="672"/>
    <n v="23"/>
    <n v="34"/>
    <n v="51"/>
    <n v="1"/>
    <n v="6"/>
    <n v="2"/>
    <n v="8"/>
    <n v="2"/>
    <n v="0"/>
    <x v="0"/>
    <n v="0"/>
    <n v="0"/>
    <n v="1"/>
    <n v="0"/>
    <n v="1"/>
    <n v="37"/>
    <s v="36-50"/>
    <n v="2562"/>
    <n v="1"/>
    <n v="0"/>
    <n v="0"/>
    <n v="0"/>
    <n v="0"/>
    <n v="0"/>
    <n v="0"/>
    <n v="0"/>
    <n v="1"/>
    <n v="1677"/>
    <d v="2015-10-10T00:00:00"/>
    <n v="10"/>
    <s v="October"/>
    <n v="1"/>
    <s v="959,90687,High income,43,Low spender,0.000474158368895211,0,0,98,982,17,672,23,34,51,1,6,2,8,2,0,0,0,0,1,0,1,37,36-50,2562,1,0,0,0,0,0,0,0,1,1677"/>
    <m/>
    <m/>
    <m/>
    <m/>
  </r>
  <r>
    <n v="510"/>
    <n v="2447"/>
    <s v="Low income"/>
    <n v="297"/>
    <s v="Low spender"/>
    <n v="0.12137310993052718"/>
    <n v="1"/>
    <n v="0"/>
    <n v="42"/>
    <n v="1"/>
    <n v="1"/>
    <n v="1725"/>
    <n v="1"/>
    <n v="1"/>
    <n v="1"/>
    <n v="15"/>
    <n v="0"/>
    <n v="28"/>
    <n v="0"/>
    <n v="1"/>
    <n v="0"/>
    <x v="0"/>
    <n v="0"/>
    <n v="0"/>
    <n v="0"/>
    <n v="0"/>
    <n v="0"/>
    <n v="41"/>
    <s v="36-50"/>
    <n v="2698"/>
    <n v="0"/>
    <n v="1"/>
    <n v="0"/>
    <n v="0"/>
    <n v="0"/>
    <n v="0"/>
    <n v="1"/>
    <n v="0"/>
    <n v="0"/>
    <n v="1728"/>
    <d v="2015-05-27T00:00:00"/>
    <n v="5"/>
    <s v="May"/>
    <n v="1"/>
    <s v="510,2447,Low income,297,Low spender,0.121373109930527,1,0,42,1,1,1725,1,1,1,15,0,28,0,1,0,0,0,0,0,0,0,41,36-50,2698,0,1,0,0,0,0,1,0,0,1728"/>
    <m/>
    <m/>
    <m/>
    <m/>
  </r>
  <r>
    <n v="347"/>
    <n v="68126"/>
    <s v="High income"/>
    <n v="833"/>
    <s v="High spender"/>
    <n v="1.222734345183924E-2"/>
    <n v="0"/>
    <n v="0"/>
    <n v="40"/>
    <n v="1332"/>
    <n v="17"/>
    <n v="311"/>
    <n v="23"/>
    <n v="51"/>
    <n v="86"/>
    <n v="1"/>
    <n v="7"/>
    <n v="4"/>
    <n v="5"/>
    <n v="9"/>
    <n v="0"/>
    <x v="0"/>
    <n v="0"/>
    <n v="1"/>
    <n v="0"/>
    <n v="0"/>
    <n v="1"/>
    <n v="29"/>
    <s v="24-35"/>
    <n v="2755"/>
    <n v="0"/>
    <n v="0"/>
    <n v="1"/>
    <n v="0"/>
    <n v="0"/>
    <n v="0"/>
    <n v="0"/>
    <n v="0"/>
    <n v="1"/>
    <n v="1648"/>
    <d v="2015-03-31T00:00:00"/>
    <n v="3"/>
    <s v="March"/>
    <n v="1"/>
    <s v="347,68126,High income,833,High spender,0.0122273434518392,0,0,40,1332,17,311,23,51,86,1,7,4,5,9,0,0,0,1,0,0,1,29,24-35,2755,0,0,1,0,0,0,0,0,1,1648"/>
    <m/>
    <m/>
    <m/>
    <m/>
  </r>
  <r>
    <n v="28"/>
    <n v="79930"/>
    <s v="High income"/>
    <n v="954"/>
    <s v="High spender"/>
    <n v="1.193544351307394E-2"/>
    <n v="0"/>
    <n v="0"/>
    <n v="72"/>
    <n v="792"/>
    <n v="86"/>
    <n v="740"/>
    <n v="67"/>
    <n v="51"/>
    <n v="17"/>
    <n v="1"/>
    <n v="3"/>
    <n v="5"/>
    <n v="8"/>
    <n v="2"/>
    <n v="0"/>
    <x v="0"/>
    <n v="0"/>
    <n v="0"/>
    <n v="0"/>
    <n v="0"/>
    <n v="0"/>
    <n v="48"/>
    <s v="36-50"/>
    <n v="2849"/>
    <n v="0"/>
    <n v="1"/>
    <n v="0"/>
    <n v="0"/>
    <n v="0"/>
    <n v="0"/>
    <n v="0"/>
    <n v="0"/>
    <n v="1"/>
    <n v="1719"/>
    <d v="2014-12-27T00:00:00"/>
    <n v="12"/>
    <s v="December"/>
    <n v="1"/>
    <s v="28,79930,High income,954,High spender,0.0119354435130739,0,0,72,792,86,740,67,51,17,1,3,5,8,2,0,0,0,0,0,0,0,48,36-50,2849,0,1,0,0,0,0,0,0,1,1719"/>
    <m/>
    <m/>
    <m/>
    <m/>
  </r>
  <r>
    <n v="1886"/>
    <n v="85683"/>
    <s v="High income"/>
    <n v="352"/>
    <s v="Low spender"/>
    <n v="4.1081661473104346E-3"/>
    <n v="0"/>
    <n v="0"/>
    <n v="6"/>
    <n v="1296"/>
    <n v="17"/>
    <n v="311"/>
    <n v="45"/>
    <n v="69"/>
    <n v="51"/>
    <n v="1"/>
    <n v="2"/>
    <n v="4"/>
    <n v="10"/>
    <n v="1"/>
    <n v="1"/>
    <x v="1"/>
    <n v="0"/>
    <n v="1"/>
    <n v="1"/>
    <n v="0"/>
    <n v="1"/>
    <n v="66"/>
    <s v="66+"/>
    <n v="2259"/>
    <n v="1"/>
    <n v="0"/>
    <n v="0"/>
    <n v="0"/>
    <n v="0"/>
    <n v="0"/>
    <n v="1"/>
    <n v="0"/>
    <n v="0"/>
    <n v="1687"/>
    <d v="2016-08-08T00:00:00"/>
    <n v="8"/>
    <s v="August"/>
    <n v="1"/>
    <s v="1886,85683,High income,352,Low spender,0.00410816614731043,0,0,6,1296,17,311,45,69,51,1,2,4,10,1,1,1,0,1,1,0,1,66,66+,2259,1,0,0,0,0,0,1,0,0,1687"/>
    <m/>
    <m/>
    <m/>
    <m/>
  </r>
  <r>
    <n v="2185"/>
    <n v="72066"/>
    <s v="High income"/>
    <n v="265"/>
    <s v="Low spender"/>
    <n v="3.6771848028196376E-3"/>
    <n v="0"/>
    <n v="0"/>
    <n v="55"/>
    <n v="1003"/>
    <n v="34"/>
    <n v="536"/>
    <n v="134"/>
    <n v="51"/>
    <n v="34"/>
    <n v="1"/>
    <n v="4"/>
    <n v="6"/>
    <n v="6"/>
    <n v="2"/>
    <n v="1"/>
    <x v="0"/>
    <n v="0"/>
    <n v="0"/>
    <n v="1"/>
    <n v="0"/>
    <n v="1"/>
    <n v="39"/>
    <s v="36-50"/>
    <n v="2165"/>
    <n v="0"/>
    <n v="0"/>
    <n v="1"/>
    <n v="0"/>
    <n v="0"/>
    <n v="0"/>
    <n v="1"/>
    <n v="0"/>
    <n v="0"/>
    <n v="1724"/>
    <d v="2016-11-10T00:00:00"/>
    <n v="11"/>
    <s v="November"/>
    <n v="1"/>
    <s v="2185,72066,High income,265,Low spender,0.00367718480281964,0,0,55,1003,34,536,134,51,34,1,4,6,6,2,1,0,0,0,1,0,1,39,36-50,2165,0,0,1,0,0,0,1,0,0,1724"/>
    <m/>
    <m/>
    <m/>
    <m/>
  </r>
  <r>
    <n v="328"/>
    <n v="63159"/>
    <s v="High income"/>
    <n v="44"/>
    <s v="Low spender"/>
    <n v="6.9665447521335044E-4"/>
    <n v="0"/>
    <n v="0"/>
    <n v="74"/>
    <n v="965"/>
    <n v="34"/>
    <n v="586"/>
    <n v="89"/>
    <n v="86"/>
    <n v="37"/>
    <n v="1"/>
    <n v="3"/>
    <n v="5"/>
    <n v="8"/>
    <n v="3"/>
    <n v="0"/>
    <x v="0"/>
    <n v="1"/>
    <n v="0"/>
    <n v="0"/>
    <n v="0"/>
    <n v="0"/>
    <n v="46"/>
    <s v="36-50"/>
    <n v="2760"/>
    <n v="0"/>
    <n v="0"/>
    <n v="1"/>
    <n v="0"/>
    <n v="0"/>
    <n v="0"/>
    <n v="0"/>
    <n v="0"/>
    <n v="1"/>
    <n v="1723"/>
    <d v="2015-03-26T00:00:00"/>
    <n v="3"/>
    <s v="March"/>
    <n v="1"/>
    <s v="328,63159,High income,44,Low spender,0.00069665447521335,0,0,74,965,34,586,89,86,37,1,3,5,8,3,0,0,1,0,0,0,0,46,36-50,2760,0,0,1,0,0,0,0,0,1,1723"/>
    <m/>
    <m/>
    <m/>
    <m/>
  </r>
  <r>
    <n v="2001"/>
    <n v="92910"/>
    <s v="High income"/>
    <n v="26"/>
    <s v="Low spender"/>
    <n v="2.798407060596276E-4"/>
    <n v="0"/>
    <n v="0"/>
    <n v="42"/>
    <n v="551"/>
    <n v="137"/>
    <n v="792"/>
    <n v="179"/>
    <n v="103"/>
    <n v="33"/>
    <n v="1"/>
    <n v="6"/>
    <n v="7"/>
    <n v="13"/>
    <n v="1"/>
    <n v="1"/>
    <x v="0"/>
    <n v="0"/>
    <n v="1"/>
    <n v="1"/>
    <n v="0"/>
    <n v="0"/>
    <n v="34"/>
    <s v="24-35"/>
    <n v="2225"/>
    <n v="0"/>
    <n v="1"/>
    <n v="0"/>
    <n v="0"/>
    <n v="0"/>
    <n v="0"/>
    <n v="1"/>
    <n v="0"/>
    <n v="0"/>
    <n v="1729"/>
    <d v="2016-09-11T00:00:00"/>
    <n v="9"/>
    <s v="September"/>
    <n v="1"/>
    <s v="2001,92910,High income,26,Low spender,0.000279840706059628,0,0,42,551,137,792,179,103,33,1,6,7,13,1,1,0,0,1,1,0,0,34,24-35,2225,0,1,0,0,0,0,1,0,0,1729"/>
    <m/>
    <m/>
    <m/>
    <m/>
  </r>
  <r>
    <n v="1577"/>
    <n v="73450"/>
    <s v="High income"/>
    <n v="790"/>
    <s v="High spender"/>
    <n v="1.0755616065350578E-2"/>
    <n v="0"/>
    <n v="0"/>
    <n v="85"/>
    <n v="1142"/>
    <n v="51"/>
    <n v="415"/>
    <n v="90"/>
    <n v="69"/>
    <n v="37"/>
    <n v="1"/>
    <n v="7"/>
    <n v="8"/>
    <n v="11"/>
    <n v="3"/>
    <n v="1"/>
    <x v="0"/>
    <n v="1"/>
    <n v="0"/>
    <n v="0"/>
    <n v="0"/>
    <n v="0"/>
    <n v="38"/>
    <s v="36-50"/>
    <n v="2365"/>
    <n v="0"/>
    <n v="0"/>
    <n v="0"/>
    <n v="1"/>
    <n v="0"/>
    <n v="0"/>
    <n v="0"/>
    <n v="1"/>
    <n v="0"/>
    <n v="1730"/>
    <d v="2016-04-24T00:00:00"/>
    <n v="4"/>
    <s v="April"/>
    <n v="1"/>
    <s v="1577,73450,High income,790,High spender,0.0107556160653506,0,0,85,1142,51,415,90,69,37,1,7,8,11,3,1,0,1,0,0,0,0,38,36-50,2365,0,0,0,1,0,0,0,1,0,1730"/>
    <m/>
    <m/>
    <m/>
    <m/>
  </r>
  <r>
    <n v="374"/>
    <n v="82384"/>
    <s v="High income"/>
    <n v="758"/>
    <s v="High spender"/>
    <n v="9.2008156923674492E-3"/>
    <n v="0"/>
    <n v="0"/>
    <n v="55"/>
    <n v="984"/>
    <n v="51"/>
    <n v="432"/>
    <n v="180"/>
    <n v="120"/>
    <n v="190"/>
    <n v="1"/>
    <n v="3"/>
    <n v="10"/>
    <n v="13"/>
    <n v="1"/>
    <n v="0"/>
    <x v="0"/>
    <n v="0"/>
    <n v="0"/>
    <n v="1"/>
    <n v="0"/>
    <n v="1"/>
    <n v="65"/>
    <s v="50-65"/>
    <n v="2746"/>
    <n v="0"/>
    <n v="0"/>
    <n v="0"/>
    <n v="1"/>
    <n v="0"/>
    <n v="0"/>
    <n v="0"/>
    <n v="1"/>
    <n v="0"/>
    <n v="1577"/>
    <d v="2015-04-09T00:00:00"/>
    <n v="4"/>
    <s v="April"/>
    <n v="1"/>
    <s v="374,82384,High income,758,High spender,0.00920081569236745,0,0,55,984,51,432,180,120,190,1,3,10,13,1,0,0,0,0,1,0,1,65,50-65,2746,0,0,0,1,0,0,0,1,0,1577"/>
    <m/>
    <m/>
    <m/>
    <m/>
  </r>
  <r>
    <n v="40"/>
    <n v="61839"/>
    <s v="High income"/>
    <n v="46"/>
    <s v="Low spender"/>
    <n v="7.4386713886058964E-4"/>
    <n v="0"/>
    <n v="0"/>
    <n v="20"/>
    <n v="1000"/>
    <n v="155"/>
    <n v="379"/>
    <n v="224"/>
    <n v="17"/>
    <n v="120"/>
    <n v="1"/>
    <n v="4"/>
    <n v="8"/>
    <n v="4"/>
    <n v="8"/>
    <n v="0"/>
    <x v="0"/>
    <n v="0"/>
    <n v="0"/>
    <n v="0"/>
    <n v="0"/>
    <n v="0"/>
    <n v="56"/>
    <s v="50-65"/>
    <n v="2845"/>
    <n v="0"/>
    <n v="0"/>
    <n v="1"/>
    <n v="0"/>
    <n v="0"/>
    <n v="0"/>
    <n v="1"/>
    <n v="0"/>
    <n v="0"/>
    <n v="1655"/>
    <d v="2014-12-31T00:00:00"/>
    <n v="12"/>
    <s v="December"/>
    <n v="1"/>
    <s v="40,61839,High income,46,Low spender,0.00074386713886059,0,0,20,1000,155,379,224,17,120,1,4,8,4,8,0,0,0,0,0,0,0,56,50-65,2845,0,0,1,0,0,0,1,0,0,1655"/>
    <m/>
    <m/>
    <m/>
    <m/>
  </r>
  <r>
    <n v="1689"/>
    <n v="92344"/>
    <s v="High income"/>
    <n v="19"/>
    <s v="Low spender"/>
    <n v="2.0575240405440527E-4"/>
    <n v="0"/>
    <n v="0"/>
    <n v="9"/>
    <n v="992"/>
    <n v="24"/>
    <n v="694"/>
    <n v="51"/>
    <n v="19"/>
    <n v="119"/>
    <n v="0"/>
    <n v="5"/>
    <n v="10"/>
    <n v="5"/>
    <n v="1"/>
    <n v="0"/>
    <x v="0"/>
    <n v="1"/>
    <n v="0"/>
    <n v="1"/>
    <n v="0"/>
    <n v="0"/>
    <n v="72"/>
    <s v="66+"/>
    <n v="2324"/>
    <n v="0"/>
    <n v="1"/>
    <n v="0"/>
    <n v="0"/>
    <n v="0"/>
    <n v="0"/>
    <n v="1"/>
    <n v="0"/>
    <n v="0"/>
    <n v="1661"/>
    <d v="2016-06-04T00:00:00"/>
    <n v="6"/>
    <s v="June"/>
    <n v="1"/>
    <s v="1689,92344,High income,19,Low spender,0.000205752404054405,0,0,9,992,24,694,51,19,119,0,5,10,5,1,0,0,1,0,1,0,0,72,66+,2324,0,1,0,0,0,0,1,0,0,1661"/>
    <m/>
    <m/>
    <m/>
    <m/>
  </r>
  <r>
    <n v="153"/>
    <n v="74985"/>
    <s v="High income"/>
    <n v="18"/>
    <s v="Low spender"/>
    <n v="2.4004800960192039E-4"/>
    <n v="0"/>
    <n v="0"/>
    <n v="8"/>
    <n v="587"/>
    <n v="51"/>
    <n v="898"/>
    <n v="247"/>
    <n v="0"/>
    <n v="86"/>
    <n v="1"/>
    <n v="3"/>
    <n v="6"/>
    <n v="7"/>
    <n v="2"/>
    <n v="0"/>
    <x v="0"/>
    <n v="0"/>
    <n v="0"/>
    <n v="0"/>
    <n v="0"/>
    <n v="0"/>
    <n v="43"/>
    <s v="36-50"/>
    <n v="2815"/>
    <n v="0"/>
    <n v="1"/>
    <n v="0"/>
    <n v="0"/>
    <n v="0"/>
    <n v="0"/>
    <n v="1"/>
    <n v="0"/>
    <n v="0"/>
    <n v="1697"/>
    <d v="2015-01-30T00:00:00"/>
    <n v="1"/>
    <s v="January"/>
    <n v="1"/>
    <s v="153,74985,High income,18,Low spender,0.00024004800960192,0,0,8,587,51,898,247,0,86,1,3,6,7,2,0,0,0,0,0,0,0,43,36-50,2815,0,1,0,0,0,0,1,0,0,1697"/>
    <m/>
    <m/>
    <m/>
    <m/>
  </r>
  <r>
    <n v="952"/>
    <n v="71964"/>
    <s v="High income"/>
    <n v="274"/>
    <s v="Low spender"/>
    <n v="3.8074592851981546E-3"/>
    <n v="0"/>
    <n v="0"/>
    <n v="81"/>
    <n v="587"/>
    <n v="51"/>
    <n v="932"/>
    <n v="180"/>
    <n v="34"/>
    <n v="86"/>
    <n v="1"/>
    <n v="5"/>
    <n v="6"/>
    <n v="5"/>
    <n v="3"/>
    <n v="0"/>
    <x v="0"/>
    <n v="0"/>
    <n v="0"/>
    <n v="0"/>
    <n v="0"/>
    <n v="0"/>
    <n v="62"/>
    <s v="50-65"/>
    <n v="2564"/>
    <n v="1"/>
    <n v="0"/>
    <n v="0"/>
    <n v="0"/>
    <n v="0"/>
    <n v="0"/>
    <n v="1"/>
    <n v="0"/>
    <n v="0"/>
    <n v="1698"/>
    <d v="2015-10-08T00:00:00"/>
    <n v="10"/>
    <s v="October"/>
    <n v="1"/>
    <s v="952,71964,High income,274,Low spender,0.00380745928519815,0,0,81,587,51,932,180,34,86,1,5,6,5,3,0,0,0,0,0,0,0,62,50-65,2564,1,0,0,0,0,0,1,0,0,1698"/>
    <m/>
    <m/>
    <m/>
    <m/>
  </r>
  <r>
    <n v="465"/>
    <n v="81380"/>
    <s v="High income"/>
    <n v="490"/>
    <s v="Low spender"/>
    <n v="6.0211354141066599E-3"/>
    <n v="0"/>
    <n v="0"/>
    <n v="51"/>
    <n v="741"/>
    <n v="68"/>
    <n v="689"/>
    <n v="224"/>
    <n v="68"/>
    <n v="103"/>
    <n v="1"/>
    <n v="4"/>
    <n v="2"/>
    <n v="10"/>
    <n v="2"/>
    <n v="0"/>
    <x v="0"/>
    <n v="0"/>
    <n v="0"/>
    <n v="0"/>
    <n v="0"/>
    <n v="0"/>
    <n v="53"/>
    <s v="50-65"/>
    <n v="2713"/>
    <n v="1"/>
    <n v="0"/>
    <n v="0"/>
    <n v="0"/>
    <n v="0"/>
    <n v="0"/>
    <n v="0"/>
    <n v="1"/>
    <n v="0"/>
    <n v="1687"/>
    <d v="2015-05-12T00:00:00"/>
    <n v="5"/>
    <s v="May"/>
    <n v="1"/>
    <s v="465,81380,High income,490,Low spender,0.00602113541410666,0,0,51,741,68,689,224,68,103,1,4,2,10,2,0,0,0,0,0,0,0,53,50-65,2713,1,0,0,0,0,0,0,1,0,1687"/>
    <m/>
    <m/>
    <m/>
    <m/>
  </r>
  <r>
    <n v="329"/>
    <n v="82347"/>
    <s v="High income"/>
    <n v="1920"/>
    <s v="High spender"/>
    <n v="2.3315967794819484E-2"/>
    <n v="0"/>
    <n v="0"/>
    <n v="38"/>
    <n v="556"/>
    <n v="54"/>
    <n v="845"/>
    <n v="202"/>
    <n v="133"/>
    <n v="63"/>
    <n v="1"/>
    <n v="7"/>
    <n v="7"/>
    <n v="10"/>
    <n v="3"/>
    <n v="1"/>
    <x v="0"/>
    <n v="1"/>
    <n v="0"/>
    <n v="0"/>
    <n v="0"/>
    <n v="1"/>
    <n v="63"/>
    <s v="50-65"/>
    <n v="2759"/>
    <n v="0"/>
    <n v="1"/>
    <n v="0"/>
    <n v="0"/>
    <n v="0"/>
    <n v="1"/>
    <n v="0"/>
    <n v="0"/>
    <n v="0"/>
    <n v="1727"/>
    <d v="2015-03-27T00:00:00"/>
    <n v="3"/>
    <s v="March"/>
    <n v="1"/>
    <s v="329,82347,High income,1920,High spender,0.0233159677948195,0,0,38,556,54,845,202,133,63,1,7,7,10,3,1,0,1,0,0,0,1,63,50-65,2759,0,1,0,0,0,1,0,0,0,1727"/>
    <m/>
    <m/>
    <m/>
    <m/>
  </r>
  <r>
    <n v="330"/>
    <n v="82347"/>
    <s v="High income"/>
    <n v="1357"/>
    <s v="High spender"/>
    <n v="1.6479045988317727E-2"/>
    <n v="0"/>
    <n v="0"/>
    <n v="38"/>
    <n v="556"/>
    <n v="54"/>
    <n v="845"/>
    <n v="202"/>
    <n v="133"/>
    <n v="63"/>
    <n v="1"/>
    <n v="7"/>
    <n v="7"/>
    <n v="10"/>
    <n v="3"/>
    <n v="1"/>
    <x v="0"/>
    <n v="1"/>
    <n v="0"/>
    <n v="0"/>
    <n v="0"/>
    <n v="0"/>
    <n v="63"/>
    <s v="50-65"/>
    <n v="2759"/>
    <n v="0"/>
    <n v="1"/>
    <n v="0"/>
    <n v="0"/>
    <n v="0"/>
    <n v="1"/>
    <n v="0"/>
    <n v="0"/>
    <n v="0"/>
    <n v="1727"/>
    <d v="2015-03-27T00:00:00"/>
    <n v="3"/>
    <s v="March"/>
    <n v="1"/>
    <s v="330,82347,High income,1357,High spender,0.0164790459883177,0,0,38,556,54,845,202,133,63,1,7,7,10,3,1,0,1,0,0,0,0,63,50-65,2759,0,1,0,0,0,1,0,0,0,1727"/>
    <m/>
    <m/>
    <m/>
    <m/>
  </r>
  <r>
    <n v="897"/>
    <n v="76412"/>
    <s v="High income"/>
    <n v="305"/>
    <s v="Low spender"/>
    <n v="3.9915196565984403E-3"/>
    <n v="0"/>
    <n v="0"/>
    <n v="15"/>
    <n v="840"/>
    <n v="53"/>
    <n v="804"/>
    <n v="23"/>
    <n v="71"/>
    <n v="17"/>
    <n v="1"/>
    <n v="5"/>
    <n v="4"/>
    <n v="8"/>
    <n v="3"/>
    <n v="1"/>
    <x v="0"/>
    <n v="0"/>
    <n v="0"/>
    <n v="1"/>
    <n v="0"/>
    <n v="1"/>
    <n v="40"/>
    <s v="36-50"/>
    <n v="2579"/>
    <n v="0"/>
    <n v="0"/>
    <n v="1"/>
    <n v="0"/>
    <n v="0"/>
    <n v="0"/>
    <n v="0"/>
    <n v="0"/>
    <n v="1"/>
    <n v="1774"/>
    <d v="2015-09-23T00:00:00"/>
    <n v="9"/>
    <s v="September"/>
    <n v="1"/>
    <s v="897,76412,High income,305,Low spender,0.00399151965659844,0,0,15,840,53,804,23,71,17,1,5,4,8,3,1,0,0,0,1,0,1,40,36-50,2579,0,0,1,0,0,0,0,0,1,1774"/>
    <m/>
    <m/>
    <m/>
    <m/>
  </r>
  <r>
    <n v="284"/>
    <n v="78427"/>
    <s v="High income"/>
    <n v="837"/>
    <s v="High spender"/>
    <n v="1.0672344983232815E-2"/>
    <n v="0"/>
    <n v="0"/>
    <n v="36"/>
    <n v="972"/>
    <n v="19"/>
    <n v="595"/>
    <n v="180"/>
    <n v="26"/>
    <n v="138"/>
    <n v="3"/>
    <n v="3"/>
    <n v="7"/>
    <n v="10"/>
    <n v="3"/>
    <n v="1"/>
    <x v="0"/>
    <n v="0"/>
    <n v="0"/>
    <n v="0"/>
    <n v="0"/>
    <n v="1"/>
    <n v="72"/>
    <s v="66+"/>
    <n v="2772"/>
    <n v="0"/>
    <n v="0"/>
    <n v="0"/>
    <n v="0"/>
    <n v="1"/>
    <n v="0"/>
    <n v="0"/>
    <n v="1"/>
    <n v="0"/>
    <n v="1654"/>
    <d v="2015-03-14T00:00:00"/>
    <n v="3"/>
    <s v="March"/>
    <n v="1"/>
    <s v="284,78427,High income,837,High spender,0.0106723449832328,0,0,36,972,19,595,180,26,138,3,3,7,10,3,1,0,0,0,0,0,1,72,66+,2772,0,0,0,0,1,0,0,1,0,1654"/>
    <m/>
    <m/>
    <m/>
    <m/>
  </r>
  <r>
    <n v="960"/>
    <n v="67536"/>
    <s v="High income"/>
    <n v="44"/>
    <s v="Low spender"/>
    <n v="6.5150438284766645E-4"/>
    <n v="0"/>
    <n v="1"/>
    <n v="45"/>
    <n v="1253"/>
    <n v="0"/>
    <n v="447"/>
    <n v="23"/>
    <n v="71"/>
    <n v="35"/>
    <n v="3"/>
    <n v="11"/>
    <n v="5"/>
    <n v="11"/>
    <n v="8"/>
    <n v="1"/>
    <x v="0"/>
    <n v="0"/>
    <n v="0"/>
    <n v="0"/>
    <n v="0"/>
    <n v="0"/>
    <n v="50"/>
    <s v="36-50"/>
    <n v="2562"/>
    <n v="0"/>
    <n v="1"/>
    <n v="0"/>
    <n v="0"/>
    <n v="0"/>
    <n v="0"/>
    <n v="0"/>
    <n v="0"/>
    <n v="1"/>
    <n v="1759"/>
    <d v="2015-10-10T00:00:00"/>
    <n v="10"/>
    <s v="October"/>
    <n v="1"/>
    <s v="960,67536,High income,44,Low spender,0.000651504382847666,0,1,45,1253,0,447,23,71,35,3,11,5,11,8,1,0,0,0,0,0,0,50,36-50,2562,0,1,0,0,0,0,0,0,1,1759"/>
    <m/>
    <m/>
    <m/>
    <m/>
  </r>
  <r>
    <n v="260"/>
    <n v="70643"/>
    <s v="High income"/>
    <n v="262"/>
    <s v="Low spender"/>
    <n v="3.7087892643290913E-3"/>
    <n v="0"/>
    <n v="0"/>
    <n v="66"/>
    <n v="1218"/>
    <n v="107"/>
    <n v="304"/>
    <n v="23"/>
    <n v="143"/>
    <n v="33"/>
    <n v="1"/>
    <n v="5"/>
    <n v="8"/>
    <n v="4"/>
    <n v="6"/>
    <n v="0"/>
    <x v="0"/>
    <n v="0"/>
    <n v="0"/>
    <n v="0"/>
    <n v="0"/>
    <n v="1"/>
    <n v="36"/>
    <s v="36-50"/>
    <n v="2781"/>
    <n v="0"/>
    <n v="1"/>
    <n v="0"/>
    <n v="0"/>
    <n v="0"/>
    <n v="0"/>
    <n v="0"/>
    <n v="0"/>
    <n v="1"/>
    <n v="1762"/>
    <d v="2015-03-05T00:00:00"/>
    <n v="3"/>
    <s v="March"/>
    <n v="1"/>
    <s v="260,70643,High income,262,Low spender,0.00370878926432909,0,0,66,1218,107,304,23,143,33,1,5,8,4,6,0,0,0,0,0,0,1,36,36-50,2781,0,1,0,0,0,0,0,0,1,1762"/>
    <m/>
    <m/>
    <m/>
    <m/>
  </r>
  <r>
    <n v="2013"/>
    <n v="81574"/>
    <s v="High income"/>
    <n v="694"/>
    <s v="High spender"/>
    <n v="8.5076127197391323E-3"/>
    <n v="0"/>
    <n v="0"/>
    <n v="89"/>
    <n v="1252"/>
    <n v="0"/>
    <n v="465"/>
    <n v="46"/>
    <n v="35"/>
    <n v="0"/>
    <n v="1"/>
    <n v="4"/>
    <n v="5"/>
    <n v="8"/>
    <n v="1"/>
    <n v="0"/>
    <x v="0"/>
    <n v="0"/>
    <n v="1"/>
    <n v="1"/>
    <n v="0"/>
    <n v="0"/>
    <n v="73"/>
    <s v="66+"/>
    <n v="2221"/>
    <n v="0"/>
    <n v="0"/>
    <n v="0"/>
    <n v="1"/>
    <n v="0"/>
    <n v="0"/>
    <n v="0"/>
    <n v="0"/>
    <n v="1"/>
    <n v="1798"/>
    <d v="2016-09-15T00:00:00"/>
    <n v="9"/>
    <s v="September"/>
    <n v="1"/>
    <s v="2013,81574,High income,694,High spender,0.00850761271973913,0,0,89,1252,0,465,46,35,0,1,4,5,8,1,0,0,0,1,1,0,0,73,66+,2221,0,0,0,1,0,0,0,0,1,1798"/>
    <m/>
    <m/>
    <m/>
    <m/>
  </r>
  <r>
    <n v="857"/>
    <n v="78642"/>
    <s v="High income"/>
    <n v="306"/>
    <s v="Low spender"/>
    <n v="3.8910505836575876E-3"/>
    <n v="0"/>
    <n v="1"/>
    <n v="83"/>
    <n v="1396"/>
    <n v="0"/>
    <n v="322"/>
    <n v="46"/>
    <n v="35"/>
    <n v="17"/>
    <n v="1"/>
    <n v="4"/>
    <n v="9"/>
    <n v="4"/>
    <n v="6"/>
    <n v="0"/>
    <x v="0"/>
    <n v="0"/>
    <n v="0"/>
    <n v="0"/>
    <n v="0"/>
    <n v="0"/>
    <n v="49"/>
    <s v="36-50"/>
    <n v="2593"/>
    <n v="0"/>
    <n v="0"/>
    <n v="0"/>
    <n v="1"/>
    <n v="0"/>
    <n v="0"/>
    <n v="0"/>
    <n v="0"/>
    <n v="1"/>
    <n v="1782"/>
    <d v="2015-09-09T00:00:00"/>
    <n v="9"/>
    <s v="September"/>
    <n v="1"/>
    <s v="857,78642,High income,306,Low spender,0.00389105058365759,0,1,83,1396,0,322,46,35,17,1,4,9,4,6,0,0,0,0,0,0,0,49,36-50,2593,0,0,0,1,0,0,0,0,1,1782"/>
    <m/>
    <m/>
    <m/>
    <m/>
  </r>
  <r>
    <n v="532"/>
    <n v="76998"/>
    <s v="High income"/>
    <n v="835"/>
    <s v="High spender"/>
    <n v="1.0844437517857606E-2"/>
    <n v="0"/>
    <n v="1"/>
    <n v="85"/>
    <n v="1449"/>
    <n v="89"/>
    <n v="161"/>
    <n v="69"/>
    <n v="35"/>
    <n v="107"/>
    <n v="2"/>
    <n v="11"/>
    <n v="8"/>
    <n v="8"/>
    <n v="6"/>
    <n v="0"/>
    <x v="0"/>
    <n v="0"/>
    <n v="0"/>
    <n v="1"/>
    <n v="0"/>
    <n v="0"/>
    <n v="65"/>
    <s v="50-65"/>
    <n v="2693"/>
    <n v="0"/>
    <n v="1"/>
    <n v="0"/>
    <n v="0"/>
    <n v="0"/>
    <n v="0"/>
    <n v="1"/>
    <n v="0"/>
    <n v="0"/>
    <n v="1696"/>
    <d v="2015-06-01T00:00:00"/>
    <n v="6"/>
    <s v="June"/>
    <n v="1"/>
    <s v="532,76998,High income,835,High spender,0.0108444375178576,0,1,85,1449,89,161,69,35,107,2,11,8,8,6,0,0,0,0,1,0,0,65,50-65,2693,0,1,0,0,0,0,1,0,0,1696"/>
    <m/>
    <m/>
    <m/>
    <m/>
  </r>
  <r>
    <n v="788"/>
    <n v="82333"/>
    <s v="High income"/>
    <n v="67"/>
    <s v="Low spender"/>
    <n v="8.137684767954526E-4"/>
    <n v="0"/>
    <n v="0"/>
    <n v="60"/>
    <n v="1311"/>
    <n v="0"/>
    <n v="359"/>
    <n v="46"/>
    <n v="89"/>
    <n v="17"/>
    <n v="1"/>
    <n v="4"/>
    <n v="3"/>
    <n v="10"/>
    <n v="2"/>
    <n v="0"/>
    <x v="0"/>
    <n v="0"/>
    <n v="0"/>
    <n v="1"/>
    <n v="0"/>
    <n v="1"/>
    <n v="34"/>
    <s v="24-35"/>
    <n v="2615"/>
    <n v="0"/>
    <n v="1"/>
    <n v="0"/>
    <n v="0"/>
    <n v="0"/>
    <n v="0"/>
    <n v="0"/>
    <n v="0"/>
    <n v="1"/>
    <n v="1788"/>
    <d v="2015-08-18T00:00:00"/>
    <n v="8"/>
    <s v="August"/>
    <n v="1"/>
    <s v="788,82333,High income,67,Low spender,0.000813768476795453,0,0,60,1311,0,359,46,89,17,1,4,3,10,2,0,0,0,0,1,0,1,34,24-35,2615,0,1,0,0,0,0,0,0,1,1788"/>
    <m/>
    <m/>
    <m/>
    <m/>
  </r>
  <r>
    <n v="185"/>
    <n v="70971"/>
    <s v="High income"/>
    <n v="313"/>
    <s v="Low spender"/>
    <n v="4.4102520747911116E-3"/>
    <n v="0"/>
    <n v="1"/>
    <n v="28"/>
    <n v="1001"/>
    <n v="17"/>
    <n v="572"/>
    <n v="93"/>
    <n v="125"/>
    <n v="17"/>
    <n v="7"/>
    <n v="11"/>
    <n v="11"/>
    <n v="5"/>
    <n v="7"/>
    <n v="0"/>
    <x v="0"/>
    <n v="0"/>
    <n v="0"/>
    <n v="0"/>
    <n v="0"/>
    <n v="1"/>
    <n v="60"/>
    <s v="50-65"/>
    <n v="2805"/>
    <n v="0"/>
    <n v="0"/>
    <n v="0"/>
    <n v="1"/>
    <n v="0"/>
    <n v="0"/>
    <n v="1"/>
    <n v="0"/>
    <n v="0"/>
    <n v="1791"/>
    <d v="2015-02-09T00:00:00"/>
    <n v="2"/>
    <s v="February"/>
    <n v="1"/>
    <s v="185,70971,High income,313,Low spender,0.00441025207479111,0,1,28,1001,17,572,93,125,17,7,11,11,5,7,0,0,0,0,0,0,1,60,50-65,2805,0,0,0,1,0,0,1,0,0,1791"/>
    <m/>
    <m/>
    <m/>
    <m/>
  </r>
  <r>
    <n v="157"/>
    <n v="80427"/>
    <s v="High income"/>
    <n v="704"/>
    <s v="High spender"/>
    <n v="8.7532793713553901E-3"/>
    <n v="0"/>
    <n v="1"/>
    <n v="56"/>
    <n v="1149"/>
    <n v="71"/>
    <n v="449"/>
    <n v="69"/>
    <n v="71"/>
    <n v="26"/>
    <n v="1"/>
    <n v="11"/>
    <n v="8"/>
    <n v="8"/>
    <n v="5"/>
    <n v="0"/>
    <x v="0"/>
    <n v="0"/>
    <n v="0"/>
    <n v="0"/>
    <n v="0"/>
    <n v="0"/>
    <n v="45"/>
    <s v="36-50"/>
    <n v="2814"/>
    <n v="0"/>
    <n v="1"/>
    <n v="0"/>
    <n v="0"/>
    <n v="0"/>
    <n v="0"/>
    <n v="0"/>
    <n v="0"/>
    <n v="1"/>
    <n v="1783"/>
    <d v="2015-01-31T00:00:00"/>
    <n v="1"/>
    <s v="January"/>
    <n v="1"/>
    <s v="157,80427,High income,704,High spender,0.00875327937135539,0,1,56,1149,71,449,69,71,26,1,11,8,8,5,0,0,0,0,0,0,0,45,36-50,2814,0,1,0,0,0,0,0,0,1,1783"/>
    <m/>
    <m/>
    <m/>
    <m/>
  </r>
  <r>
    <n v="1390"/>
    <n v="83829"/>
    <s v="High income"/>
    <n v="9"/>
    <s v="Low spender"/>
    <n v="1.0736141430769781E-4"/>
    <n v="0"/>
    <n v="0"/>
    <n v="78"/>
    <n v="897"/>
    <n v="161"/>
    <n v="430"/>
    <n v="186"/>
    <n v="161"/>
    <n v="27"/>
    <n v="0"/>
    <n v="4"/>
    <n v="7"/>
    <n v="6"/>
    <n v="1"/>
    <n v="1"/>
    <x v="0"/>
    <n v="1"/>
    <n v="0"/>
    <n v="1"/>
    <n v="0"/>
    <n v="1"/>
    <n v="45"/>
    <s v="36-50"/>
    <n v="2423"/>
    <n v="1"/>
    <n v="0"/>
    <n v="0"/>
    <n v="0"/>
    <n v="0"/>
    <n v="0"/>
    <n v="1"/>
    <n v="0"/>
    <n v="0"/>
    <n v="1808"/>
    <d v="2016-02-26T00:00:00"/>
    <n v="2"/>
    <s v="February"/>
    <n v="1"/>
    <s v="1390,83829,High income,9,Low spender,0.000107361414307698,0,0,78,897,161,430,186,161,27,0,4,7,6,1,1,0,1,0,1,0,1,45,36-50,2423,1,0,0,0,0,0,1,0,0,1808"/>
    <m/>
    <m/>
    <m/>
    <m/>
  </r>
  <r>
    <n v="988"/>
    <n v="87188"/>
    <s v="High income"/>
    <n v="16"/>
    <s v="Low spender"/>
    <n v="1.8351149240721201E-4"/>
    <n v="0"/>
    <n v="0"/>
    <n v="73"/>
    <n v="910"/>
    <n v="111"/>
    <n v="724"/>
    <n v="49"/>
    <n v="74"/>
    <n v="55"/>
    <n v="1"/>
    <n v="10"/>
    <n v="2"/>
    <n v="6"/>
    <n v="3"/>
    <n v="0"/>
    <x v="0"/>
    <n v="0"/>
    <n v="0"/>
    <n v="0"/>
    <n v="0"/>
    <n v="1"/>
    <n v="37"/>
    <s v="36-50"/>
    <n v="2550"/>
    <n v="0"/>
    <n v="0"/>
    <n v="1"/>
    <n v="0"/>
    <n v="0"/>
    <n v="0"/>
    <n v="0"/>
    <n v="0"/>
    <n v="1"/>
    <n v="1813"/>
    <d v="2015-10-22T00:00:00"/>
    <n v="10"/>
    <s v="October"/>
    <n v="1"/>
    <s v="988,87188,High income,16,Low spender,0.000183511492407212,0,0,73,910,111,724,49,74,55,1,10,2,6,3,0,0,0,0,0,0,1,37,36-50,2550,0,0,1,0,0,0,0,0,1,1813"/>
    <m/>
    <m/>
    <m/>
    <m/>
  </r>
  <r>
    <n v="213"/>
    <n v="81929"/>
    <s v="High income"/>
    <n v="9"/>
    <s v="Low spender"/>
    <n v="1.098512126353306E-4"/>
    <n v="1"/>
    <n v="0"/>
    <n v="60"/>
    <n v="1486"/>
    <n v="55"/>
    <n v="278"/>
    <n v="49"/>
    <n v="0"/>
    <n v="185"/>
    <n v="2"/>
    <n v="4"/>
    <n v="4"/>
    <n v="10"/>
    <n v="6"/>
    <n v="0"/>
    <x v="0"/>
    <n v="1"/>
    <n v="0"/>
    <n v="1"/>
    <n v="0"/>
    <n v="1"/>
    <n v="44"/>
    <s v="36-50"/>
    <n v="2797"/>
    <n v="0"/>
    <n v="1"/>
    <n v="0"/>
    <n v="0"/>
    <n v="0"/>
    <n v="0"/>
    <n v="0"/>
    <n v="1"/>
    <n v="0"/>
    <n v="1683"/>
    <d v="2015-02-17T00:00:00"/>
    <n v="2"/>
    <s v="February"/>
    <n v="1"/>
    <s v="213,81929,High income,9,Low spender,0.000109851212635331,1,0,60,1486,55,278,49,0,185,2,4,4,10,6,0,0,1,0,1,0,1,44,36-50,2797,0,1,0,0,0,0,0,1,0,1683"/>
    <m/>
    <m/>
    <m/>
    <m/>
  </r>
  <r>
    <n v="1869"/>
    <n v="89120"/>
    <s v="High income"/>
    <n v="11"/>
    <s v="Low spender"/>
    <n v="1.2342908438061042E-4"/>
    <n v="0"/>
    <n v="0"/>
    <n v="78"/>
    <n v="1168"/>
    <n v="92"/>
    <n v="408"/>
    <n v="72"/>
    <n v="129"/>
    <n v="55"/>
    <n v="1"/>
    <n v="5"/>
    <n v="6"/>
    <n v="7"/>
    <n v="1"/>
    <n v="0"/>
    <x v="0"/>
    <n v="0"/>
    <n v="0"/>
    <n v="1"/>
    <n v="0"/>
    <n v="0"/>
    <n v="61"/>
    <s v="50-65"/>
    <n v="2263"/>
    <n v="0"/>
    <n v="0"/>
    <n v="0"/>
    <n v="1"/>
    <n v="0"/>
    <n v="0"/>
    <n v="0"/>
    <n v="1"/>
    <n v="0"/>
    <n v="1814"/>
    <d v="2016-08-04T00:00:00"/>
    <n v="8"/>
    <s v="August"/>
    <n v="1"/>
    <s v="1869,89120,High income,11,Low spender,0.00012342908438061,0,0,78,1168,92,408,72,129,55,1,5,6,7,1,0,0,0,0,1,0,0,61,50-65,2263,0,0,0,1,0,0,0,1,0,1814"/>
    <m/>
    <m/>
    <m/>
    <m/>
  </r>
  <r>
    <n v="1550"/>
    <n v="82170"/>
    <s v="High income"/>
    <n v="885"/>
    <s v="High spender"/>
    <n v="1.077035414384812E-2"/>
    <n v="0"/>
    <n v="0"/>
    <n v="13"/>
    <n v="1023"/>
    <n v="93"/>
    <n v="651"/>
    <n v="49"/>
    <n v="55"/>
    <n v="37"/>
    <n v="1"/>
    <n v="5"/>
    <n v="6"/>
    <n v="7"/>
    <n v="2"/>
    <n v="0"/>
    <x v="0"/>
    <n v="0"/>
    <n v="0"/>
    <n v="0"/>
    <n v="0"/>
    <n v="0"/>
    <n v="42"/>
    <s v="36-50"/>
    <n v="2375"/>
    <n v="0"/>
    <n v="1"/>
    <n v="0"/>
    <n v="0"/>
    <n v="0"/>
    <n v="0"/>
    <n v="0"/>
    <n v="0"/>
    <n v="1"/>
    <n v="1834"/>
    <d v="2016-04-14T00:00:00"/>
    <n v="4"/>
    <s v="April"/>
    <n v="1"/>
    <s v="1550,82170,High income,885,High spender,0.0107703541438481,0,0,13,1023,93,651,49,55,37,1,5,6,7,2,0,0,0,0,0,0,0,42,36-50,2375,0,1,0,0,0,0,0,0,1,1834"/>
    <m/>
    <m/>
    <m/>
    <m/>
  </r>
  <r>
    <n v="358"/>
    <n v="85606"/>
    <s v="High income"/>
    <n v="225"/>
    <s v="Low spender"/>
    <n v="2.6283204448286335E-3"/>
    <n v="0"/>
    <n v="1"/>
    <n v="89"/>
    <n v="717"/>
    <n v="42"/>
    <n v="864"/>
    <n v="219"/>
    <n v="30"/>
    <n v="84"/>
    <n v="2"/>
    <n v="6"/>
    <n v="7"/>
    <n v="9"/>
    <n v="3"/>
    <n v="1"/>
    <x v="0"/>
    <n v="0"/>
    <n v="0"/>
    <n v="0"/>
    <n v="0"/>
    <n v="0"/>
    <n v="44"/>
    <s v="36-50"/>
    <n v="2753"/>
    <n v="0"/>
    <n v="0"/>
    <n v="0"/>
    <n v="1"/>
    <n v="0"/>
    <n v="0"/>
    <n v="1"/>
    <n v="0"/>
    <n v="0"/>
    <n v="1788"/>
    <d v="2015-04-02T00:00:00"/>
    <n v="4"/>
    <s v="April"/>
    <n v="1"/>
    <s v="358,85606,High income,225,Low spender,0.00262832044482863,0,1,89,717,42,864,219,30,84,2,6,7,9,3,1,0,0,0,0,0,0,44,36-50,2753,0,0,0,1,0,0,1,0,0,1788"/>
    <m/>
    <m/>
    <m/>
    <m/>
  </r>
  <r>
    <n v="90"/>
    <n v="75251"/>
    <s v="High income"/>
    <n v="18"/>
    <s v="Low spender"/>
    <n v="2.3919947907669002E-4"/>
    <n v="0"/>
    <n v="0"/>
    <n v="34"/>
    <n v="721"/>
    <n v="111"/>
    <n v="925"/>
    <n v="97"/>
    <n v="18"/>
    <n v="18"/>
    <n v="1"/>
    <n v="7"/>
    <n v="6"/>
    <n v="5"/>
    <n v="5"/>
    <n v="0"/>
    <x v="0"/>
    <n v="0"/>
    <n v="0"/>
    <n v="0"/>
    <n v="0"/>
    <n v="1"/>
    <n v="48"/>
    <s v="36-50"/>
    <n v="2830"/>
    <n v="0"/>
    <n v="1"/>
    <n v="0"/>
    <n v="0"/>
    <n v="0"/>
    <n v="0"/>
    <n v="0"/>
    <n v="1"/>
    <n v="0"/>
    <n v="1854"/>
    <d v="2015-01-15T00:00:00"/>
    <n v="1"/>
    <s v="January"/>
    <n v="1"/>
    <s v="90,75251,High income,18,Low spender,0.00023919947907669,0,0,34,721,111,925,97,18,18,1,7,6,5,5,0,0,0,0,0,0,1,48,36-50,2830,0,1,0,0,0,0,0,1,0,1854"/>
    <m/>
    <m/>
    <m/>
    <m/>
  </r>
  <r>
    <n v="1683"/>
    <n v="81205"/>
    <s v="High income"/>
    <n v="41"/>
    <s v="Low spender"/>
    <n v="5.0489501877963182E-4"/>
    <n v="0"/>
    <n v="0"/>
    <n v="43"/>
    <n v="724"/>
    <n v="74"/>
    <n v="929"/>
    <n v="97"/>
    <n v="55"/>
    <n v="130"/>
    <n v="1"/>
    <n v="5"/>
    <n v="6"/>
    <n v="7"/>
    <n v="2"/>
    <n v="0"/>
    <x v="1"/>
    <n v="1"/>
    <n v="0"/>
    <n v="1"/>
    <n v="0"/>
    <n v="1"/>
    <n v="50"/>
    <s v="36-50"/>
    <n v="2326"/>
    <n v="0"/>
    <n v="0"/>
    <n v="0"/>
    <n v="1"/>
    <n v="0"/>
    <n v="0"/>
    <n v="1"/>
    <n v="0"/>
    <n v="0"/>
    <n v="1749"/>
    <d v="2016-06-02T00:00:00"/>
    <n v="6"/>
    <s v="June"/>
    <n v="1"/>
    <s v="1683,81205,High income,41,Low spender,0.000504895018779632,0,0,43,724,74,929,97,55,130,1,5,6,7,2,0,1,1,0,1,0,1,50,36-50,2326,0,0,0,1,0,0,1,0,0,1749"/>
    <m/>
    <m/>
    <m/>
    <m/>
  </r>
  <r>
    <n v="1604"/>
    <n v="90273"/>
    <s v="High income"/>
    <n v="86"/>
    <s v="Low spender"/>
    <n v="9.5266580262093868E-4"/>
    <n v="0"/>
    <n v="0"/>
    <n v="32"/>
    <n v="704"/>
    <n v="129"/>
    <n v="853"/>
    <n v="120"/>
    <n v="74"/>
    <n v="111"/>
    <n v="1"/>
    <n v="5"/>
    <n v="6"/>
    <n v="7"/>
    <n v="2"/>
    <n v="1"/>
    <x v="0"/>
    <n v="0"/>
    <n v="1"/>
    <n v="1"/>
    <n v="0"/>
    <n v="1"/>
    <n v="29"/>
    <s v="24-35"/>
    <n v="2356"/>
    <n v="0"/>
    <n v="0"/>
    <n v="1"/>
    <n v="0"/>
    <n v="0"/>
    <n v="0"/>
    <n v="1"/>
    <n v="0"/>
    <n v="0"/>
    <n v="1769"/>
    <d v="2016-05-03T00:00:00"/>
    <n v="5"/>
    <s v="May"/>
    <n v="1"/>
    <s v="1604,90273,High income,86,Low spender,0.000952665802620939,0,0,32,704,129,853,120,74,111,1,5,6,7,2,1,0,0,1,1,0,1,29,24-35,2356,0,0,1,0,0,0,1,0,0,1769"/>
    <m/>
    <m/>
    <m/>
    <m/>
  </r>
  <r>
    <n v="1396"/>
    <n v="95169"/>
    <s v="High income"/>
    <n v="61"/>
    <s v="Low spender"/>
    <n v="6.4096502012209861E-4"/>
    <n v="0"/>
    <n v="0"/>
    <n v="1"/>
    <n v="1285"/>
    <n v="21"/>
    <n v="449"/>
    <n v="106"/>
    <n v="20"/>
    <n v="20"/>
    <n v="1"/>
    <n v="4"/>
    <n v="3"/>
    <n v="4"/>
    <n v="1"/>
    <n v="1"/>
    <x v="0"/>
    <n v="0"/>
    <n v="0"/>
    <n v="1"/>
    <n v="0"/>
    <n v="1"/>
    <n v="33"/>
    <s v="24-35"/>
    <n v="2422"/>
    <n v="0"/>
    <n v="0"/>
    <n v="1"/>
    <n v="0"/>
    <n v="0"/>
    <n v="0"/>
    <n v="0"/>
    <n v="0"/>
    <n v="1"/>
    <n v="1861"/>
    <d v="2016-02-27T00:00:00"/>
    <n v="2"/>
    <s v="February"/>
    <n v="1"/>
    <s v="1396,95169,High income,61,Low spender,0.000640965020122099,0,0,1,1285,21,449,106,20,20,1,4,3,4,1,1,0,0,0,1,0,1,33,24-35,2422,0,0,1,0,0,0,0,0,1,1861"/>
    <m/>
    <m/>
    <m/>
    <m/>
  </r>
  <r>
    <n v="257"/>
    <n v="75702"/>
    <s v="High income"/>
    <n v="407"/>
    <s v="Low spender"/>
    <n v="5.3763440860215058E-3"/>
    <n v="0"/>
    <n v="1"/>
    <n v="87"/>
    <n v="1073"/>
    <n v="0"/>
    <n v="629"/>
    <n v="145"/>
    <n v="37"/>
    <n v="37"/>
    <n v="1"/>
    <n v="10"/>
    <n v="5"/>
    <n v="13"/>
    <n v="6"/>
    <n v="0"/>
    <x v="0"/>
    <n v="0"/>
    <n v="0"/>
    <n v="1"/>
    <n v="0"/>
    <n v="0"/>
    <n v="46"/>
    <s v="36-50"/>
    <n v="2782"/>
    <n v="0"/>
    <n v="0"/>
    <n v="0"/>
    <n v="1"/>
    <n v="0"/>
    <n v="0"/>
    <n v="1"/>
    <n v="0"/>
    <n v="0"/>
    <n v="1847"/>
    <d v="2015-03-04T00:00:00"/>
    <n v="3"/>
    <s v="March"/>
    <n v="1"/>
    <s v="257,75702,High income,407,Low spender,0.00537634408602151,0,1,87,1073,0,629,145,37,37,1,10,5,13,6,0,0,0,0,1,0,0,46,36-50,2782,0,0,0,1,0,0,1,0,0,1847"/>
    <m/>
    <m/>
    <m/>
    <m/>
  </r>
  <r>
    <n v="1651"/>
    <n v="74116"/>
    <s v="High income"/>
    <n v="39"/>
    <s v="Low spender"/>
    <n v="5.2620216957202225E-4"/>
    <n v="0"/>
    <n v="0"/>
    <n v="53"/>
    <n v="871"/>
    <n v="111"/>
    <n v="704"/>
    <n v="145"/>
    <n v="55"/>
    <n v="166"/>
    <n v="1"/>
    <n v="4"/>
    <n v="4"/>
    <n v="10"/>
    <n v="2"/>
    <n v="0"/>
    <x v="0"/>
    <n v="0"/>
    <n v="1"/>
    <n v="0"/>
    <n v="0"/>
    <n v="0"/>
    <n v="38"/>
    <s v="36-50"/>
    <n v="2340"/>
    <n v="0"/>
    <n v="0"/>
    <n v="1"/>
    <n v="0"/>
    <n v="0"/>
    <n v="1"/>
    <n v="0"/>
    <n v="0"/>
    <n v="0"/>
    <n v="1720"/>
    <d v="2016-05-19T00:00:00"/>
    <n v="5"/>
    <s v="May"/>
    <n v="1"/>
    <s v="1651,74116,High income,39,Low spender,0.000526202169572022,0,0,53,871,111,704,145,55,166,1,4,4,10,2,0,0,0,1,0,0,0,38,36-50,2340,0,0,1,0,0,1,0,0,0,1720"/>
    <m/>
    <m/>
    <m/>
    <m/>
  </r>
  <r>
    <n v="1076"/>
    <n v="82072"/>
    <s v="High income"/>
    <n v="1103"/>
    <s v="High spender"/>
    <n v="1.3439419046690711E-2"/>
    <n v="0"/>
    <n v="0"/>
    <n v="67"/>
    <n v="889"/>
    <n v="55"/>
    <n v="685"/>
    <n v="168"/>
    <n v="92"/>
    <n v="129"/>
    <n v="1"/>
    <n v="3"/>
    <n v="2"/>
    <n v="13"/>
    <n v="1"/>
    <n v="0"/>
    <x v="0"/>
    <n v="0"/>
    <n v="0"/>
    <n v="0"/>
    <n v="0"/>
    <n v="0"/>
    <n v="50"/>
    <s v="36-50"/>
    <n v="2521"/>
    <n v="0"/>
    <n v="0"/>
    <n v="0"/>
    <n v="1"/>
    <n v="0"/>
    <n v="0"/>
    <n v="0"/>
    <n v="0"/>
    <n v="1"/>
    <n v="1760"/>
    <d v="2015-11-20T00:00:00"/>
    <n v="11"/>
    <s v="November"/>
    <n v="1"/>
    <s v="1076,82072,High income,1103,High spender,0.0134394190466907,0,0,67,889,55,685,168,92,129,1,3,2,13,1,0,0,0,0,0,0,0,50,36-50,2521,0,0,0,1,0,0,0,0,1,1760"/>
    <m/>
    <m/>
    <m/>
    <m/>
  </r>
  <r>
    <n v="33"/>
    <n v="78687"/>
    <s v="High income"/>
    <n v="151"/>
    <s v="Low spender"/>
    <n v="1.9189955138714145E-3"/>
    <n v="0"/>
    <n v="0"/>
    <n v="13"/>
    <n v="817"/>
    <n v="185"/>
    <n v="687"/>
    <n v="145"/>
    <n v="55"/>
    <n v="241"/>
    <n v="1"/>
    <n v="4"/>
    <n v="6"/>
    <n v="8"/>
    <n v="2"/>
    <n v="0"/>
    <x v="0"/>
    <n v="0"/>
    <n v="0"/>
    <n v="1"/>
    <n v="0"/>
    <n v="1"/>
    <n v="37"/>
    <s v="36-50"/>
    <n v="2848"/>
    <n v="0"/>
    <n v="0"/>
    <n v="0"/>
    <n v="1"/>
    <n v="0"/>
    <n v="0"/>
    <n v="1"/>
    <n v="0"/>
    <n v="0"/>
    <n v="1648"/>
    <d v="2014-12-28T00:00:00"/>
    <n v="12"/>
    <s v="December"/>
    <n v="1"/>
    <s v="33,78687,High income,151,Low spender,0.00191899551387141,0,0,13,817,185,687,145,55,241,1,4,6,8,2,0,0,0,0,1,0,1,37,36-50,2848,0,0,0,1,0,0,1,0,0,1648"/>
    <m/>
    <m/>
    <m/>
    <m/>
  </r>
  <r>
    <n v="4"/>
    <n v="82576"/>
    <s v="High income"/>
    <n v="39"/>
    <s v="Low spender"/>
    <n v="4.7229219143576825E-4"/>
    <n v="0"/>
    <n v="0"/>
    <n v="66"/>
    <n v="1206"/>
    <n v="55"/>
    <n v="445"/>
    <n v="168"/>
    <n v="18"/>
    <n v="18"/>
    <n v="1"/>
    <n v="2"/>
    <n v="4"/>
    <n v="12"/>
    <n v="1"/>
    <n v="0"/>
    <x v="0"/>
    <n v="0"/>
    <n v="0"/>
    <n v="1"/>
    <n v="0"/>
    <n v="0"/>
    <n v="61"/>
    <s v="50-65"/>
    <n v="2856"/>
    <n v="0"/>
    <n v="0"/>
    <n v="0"/>
    <n v="1"/>
    <n v="0"/>
    <n v="0"/>
    <n v="0"/>
    <n v="1"/>
    <n v="0"/>
    <n v="1874"/>
    <d v="2014-12-20T00:00:00"/>
    <n v="12"/>
    <s v="December"/>
    <n v="1"/>
    <s v="4,82576,High income,39,Low spender,0.000472292191435768,0,0,66,1206,55,445,168,18,18,1,2,4,12,1,0,0,0,0,1,0,0,61,50-65,2856,0,0,0,1,0,0,0,1,0,1874"/>
    <m/>
    <m/>
    <m/>
    <m/>
  </r>
  <r>
    <n v="1647"/>
    <n v="80695"/>
    <s v="High income"/>
    <n v="436"/>
    <s v="Low spender"/>
    <n v="5.4030609083586343E-3"/>
    <n v="0"/>
    <n v="0"/>
    <n v="85"/>
    <n v="557"/>
    <n v="129"/>
    <n v="984"/>
    <n v="193"/>
    <n v="37"/>
    <n v="18"/>
    <n v="1"/>
    <n v="5"/>
    <n v="8"/>
    <n v="5"/>
    <n v="2"/>
    <n v="0"/>
    <x v="0"/>
    <n v="0"/>
    <n v="0"/>
    <n v="0"/>
    <n v="0"/>
    <n v="0"/>
    <n v="57"/>
    <s v="50-65"/>
    <n v="2341"/>
    <n v="0"/>
    <n v="0"/>
    <n v="1"/>
    <n v="0"/>
    <n v="0"/>
    <n v="0"/>
    <n v="1"/>
    <n v="0"/>
    <n v="0"/>
    <n v="1882"/>
    <d v="2016-05-18T00:00:00"/>
    <n v="5"/>
    <s v="May"/>
    <n v="1"/>
    <s v="1647,80695,High income,436,Low spender,0.00540306090835863,0,0,85,557,129,984,193,37,18,1,5,8,5,2,0,0,0,0,0,0,0,57,50-65,2341,0,0,1,0,0,0,1,0,0,1882"/>
    <m/>
    <m/>
    <m/>
    <m/>
  </r>
  <r>
    <n v="1823"/>
    <n v="80184"/>
    <s v="High income"/>
    <n v="41"/>
    <s v="Low spender"/>
    <n v="5.1132395490372147E-4"/>
    <n v="0"/>
    <n v="0"/>
    <n v="19"/>
    <n v="1035"/>
    <n v="134"/>
    <n v="670"/>
    <n v="25"/>
    <n v="38"/>
    <n v="0"/>
    <n v="1"/>
    <n v="6"/>
    <n v="3"/>
    <n v="10"/>
    <n v="3"/>
    <n v="1"/>
    <x v="0"/>
    <n v="0"/>
    <n v="0"/>
    <n v="1"/>
    <n v="0"/>
    <n v="0"/>
    <n v="76"/>
    <s v="66+"/>
    <n v="2279"/>
    <n v="0"/>
    <n v="1"/>
    <n v="0"/>
    <n v="0"/>
    <n v="0"/>
    <n v="0"/>
    <n v="0"/>
    <n v="1"/>
    <n v="0"/>
    <n v="1902"/>
    <d v="2016-07-19T00:00:00"/>
    <n v="7"/>
    <s v="July"/>
    <n v="1"/>
    <s v="1823,80184,High income,41,Low spender,0.000511323954903721,0,0,19,1035,134,670,25,38,0,1,6,3,10,3,1,0,0,0,1,0,0,76,66+,2279,0,1,0,0,0,0,0,1,0,1902"/>
    <m/>
    <m/>
    <m/>
    <m/>
  </r>
  <r>
    <n v="1608"/>
    <n v="72968"/>
    <s v="High income"/>
    <n v="16"/>
    <s v="Low spender"/>
    <n v="2.1927420239008881E-4"/>
    <n v="0"/>
    <n v="0"/>
    <n v="8"/>
    <n v="1092"/>
    <n v="37"/>
    <n v="592"/>
    <n v="145"/>
    <n v="37"/>
    <n v="55"/>
    <n v="1"/>
    <n v="5"/>
    <n v="5"/>
    <n v="8"/>
    <n v="3"/>
    <n v="1"/>
    <x v="0"/>
    <n v="0"/>
    <n v="0"/>
    <n v="0"/>
    <n v="0"/>
    <n v="1"/>
    <n v="57"/>
    <s v="50-65"/>
    <n v="2354"/>
    <n v="1"/>
    <n v="0"/>
    <n v="0"/>
    <n v="0"/>
    <n v="0"/>
    <n v="0"/>
    <n v="0"/>
    <n v="0"/>
    <n v="1"/>
    <n v="1848"/>
    <d v="2016-05-05T00:00:00"/>
    <n v="5"/>
    <s v="May"/>
    <n v="1"/>
    <s v="1608,72968,High income,16,Low spender,0.000219274202390089,0,0,8,1092,37,592,145,37,55,1,5,5,8,3,1,0,0,0,0,0,1,57,50-65,2354,1,0,0,0,0,0,0,0,1,1848"/>
    <m/>
    <m/>
    <m/>
    <m/>
  </r>
  <r>
    <n v="529"/>
    <n v="79174"/>
    <s v="High income"/>
    <n v="909"/>
    <s v="High spender"/>
    <n v="1.1481041756132064E-2"/>
    <n v="0"/>
    <n v="0"/>
    <n v="2"/>
    <n v="1074"/>
    <n v="37"/>
    <n v="518"/>
    <n v="193"/>
    <n v="92"/>
    <n v="129"/>
    <n v="1"/>
    <n v="5"/>
    <n v="6"/>
    <n v="7"/>
    <n v="2"/>
    <n v="1"/>
    <x v="0"/>
    <n v="0"/>
    <n v="0"/>
    <n v="1"/>
    <n v="0"/>
    <n v="1"/>
    <n v="45"/>
    <s v="36-50"/>
    <n v="2693"/>
    <n v="0"/>
    <n v="1"/>
    <n v="0"/>
    <n v="0"/>
    <n v="0"/>
    <n v="0"/>
    <n v="0"/>
    <n v="0"/>
    <n v="1"/>
    <n v="1785"/>
    <d v="2015-06-01T00:00:00"/>
    <n v="6"/>
    <s v="June"/>
    <n v="1"/>
    <s v="529,79174,High income,909,High spender,0.0114810417561321,0,0,2,1074,37,518,193,92,129,1,5,6,7,2,1,0,0,0,1,0,1,45,36-50,2693,0,1,0,0,0,0,0,0,1,1785"/>
    <m/>
    <m/>
    <m/>
    <m/>
  </r>
  <r>
    <n v="2029"/>
    <n v="88420"/>
    <s v="High income"/>
    <n v="896"/>
    <s v="High spender"/>
    <n v="1.0133453969690115E-2"/>
    <n v="0"/>
    <n v="0"/>
    <n v="87"/>
    <n v="957"/>
    <n v="153"/>
    <n v="612"/>
    <n v="99"/>
    <n v="95"/>
    <n v="153"/>
    <n v="1"/>
    <n v="4"/>
    <n v="7"/>
    <n v="8"/>
    <n v="1"/>
    <n v="1"/>
    <x v="0"/>
    <n v="1"/>
    <n v="0"/>
    <n v="1"/>
    <n v="0"/>
    <n v="0"/>
    <n v="31"/>
    <s v="24-35"/>
    <n v="2217"/>
    <n v="0"/>
    <n v="0"/>
    <n v="0"/>
    <n v="1"/>
    <n v="0"/>
    <n v="0"/>
    <n v="0"/>
    <n v="1"/>
    <n v="0"/>
    <n v="1763"/>
    <d v="2016-09-19T00:00:00"/>
    <n v="9"/>
    <s v="September"/>
    <n v="1"/>
    <s v="2029,88420,High income,896,High spender,0.0101334539696901,0,0,87,957,153,612,99,95,153,1,4,7,8,1,1,0,1,0,1,0,0,31,24-35,2217,0,0,0,1,0,0,0,1,0,1763"/>
    <m/>
    <m/>
    <m/>
    <m/>
  </r>
  <r>
    <n v="1188"/>
    <n v="84169"/>
    <s v="High income"/>
    <n v="33"/>
    <s v="Low spender"/>
    <n v="3.920683386995212E-4"/>
    <n v="0"/>
    <n v="0"/>
    <n v="9"/>
    <n v="1478"/>
    <n v="19"/>
    <n v="403"/>
    <n v="0"/>
    <n v="19"/>
    <n v="0"/>
    <n v="1"/>
    <n v="7"/>
    <n v="6"/>
    <n v="6"/>
    <n v="3"/>
    <n v="0"/>
    <x v="0"/>
    <n v="0"/>
    <n v="1"/>
    <n v="1"/>
    <n v="0"/>
    <n v="1"/>
    <n v="38"/>
    <s v="36-50"/>
    <n v="2485"/>
    <n v="0"/>
    <n v="1"/>
    <n v="0"/>
    <n v="0"/>
    <n v="0"/>
    <n v="0"/>
    <n v="0"/>
    <n v="0"/>
    <n v="1"/>
    <n v="1919"/>
    <d v="2015-12-26T00:00:00"/>
    <n v="12"/>
    <s v="December"/>
    <n v="1"/>
    <s v="1188,84169,High income,33,Low spender,0.000392068338699521,0,0,9,1478,19,403,0,19,0,1,7,6,6,3,0,0,0,1,1,0,1,38,36-50,2485,0,1,0,0,0,0,0,0,1,1919"/>
    <m/>
    <m/>
    <m/>
    <m/>
  </r>
  <r>
    <n v="2124"/>
    <n v="85844"/>
    <s v="High income"/>
    <n v="18"/>
    <s v="Low spender"/>
    <n v="2.096826802106146E-4"/>
    <n v="0"/>
    <n v="0"/>
    <n v="62"/>
    <n v="938"/>
    <n v="19"/>
    <n v="843"/>
    <n v="25"/>
    <n v="95"/>
    <n v="38"/>
    <n v="1"/>
    <n v="6"/>
    <n v="6"/>
    <n v="7"/>
    <n v="2"/>
    <n v="0"/>
    <x v="0"/>
    <n v="0"/>
    <n v="0"/>
    <n v="1"/>
    <n v="0"/>
    <n v="0"/>
    <n v="47"/>
    <s v="36-50"/>
    <n v="2190"/>
    <n v="0"/>
    <n v="1"/>
    <n v="0"/>
    <n v="0"/>
    <n v="0"/>
    <n v="0"/>
    <n v="0"/>
    <n v="0"/>
    <n v="1"/>
    <n v="1882"/>
    <d v="2016-10-16T00:00:00"/>
    <n v="10"/>
    <s v="October"/>
    <n v="1"/>
    <s v="2124,85844,High income,18,Low spender,0.000209682680210615,0,0,62,938,19,843,25,95,38,1,6,6,7,2,0,0,0,0,1,0,0,47,36-50,2190,0,1,0,0,0,0,0,0,1,1882"/>
    <m/>
    <m/>
    <m/>
    <m/>
  </r>
  <r>
    <n v="1185"/>
    <n v="96876"/>
    <s v="High income"/>
    <n v="8"/>
    <s v="Low spender"/>
    <n v="8.2579792724720254E-5"/>
    <n v="0"/>
    <n v="0"/>
    <n v="79"/>
    <n v="908"/>
    <n v="43"/>
    <n v="735"/>
    <n v="40"/>
    <n v="194"/>
    <n v="21"/>
    <n v="1"/>
    <n v="7"/>
    <n v="7"/>
    <n v="9"/>
    <n v="2"/>
    <n v="1"/>
    <x v="0"/>
    <n v="0"/>
    <n v="1"/>
    <n v="1"/>
    <n v="0"/>
    <n v="1"/>
    <n v="43"/>
    <s v="36-50"/>
    <n v="2486"/>
    <n v="0"/>
    <n v="0"/>
    <n v="0"/>
    <n v="1"/>
    <n v="0"/>
    <n v="0"/>
    <n v="1"/>
    <n v="0"/>
    <n v="0"/>
    <n v="1899"/>
    <d v="2015-12-25T00:00:00"/>
    <n v="12"/>
    <s v="December"/>
    <n v="1"/>
    <s v="1185,96876,High income,8,Low spender,8.25797927247203E-05,0,0,79,908,43,735,40,194,21,1,7,7,9,2,1,0,0,1,1,0,1,43,36-50,2486,0,0,0,1,0,0,1,0,0,1899"/>
    <m/>
    <m/>
    <m/>
    <m/>
  </r>
  <r>
    <n v="956"/>
    <n v="87771"/>
    <s v="High income"/>
    <n v="16"/>
    <s v="Low spender"/>
    <n v="1.8229255676704151E-4"/>
    <n v="0"/>
    <n v="1"/>
    <n v="61"/>
    <n v="1492"/>
    <n v="38"/>
    <n v="287"/>
    <n v="50"/>
    <n v="57"/>
    <n v="33"/>
    <n v="1"/>
    <n v="5"/>
    <n v="10"/>
    <n v="4"/>
    <n v="6"/>
    <n v="1"/>
    <x v="1"/>
    <n v="0"/>
    <n v="1"/>
    <n v="1"/>
    <n v="0"/>
    <n v="1"/>
    <n v="61"/>
    <s v="50-65"/>
    <n v="2562"/>
    <n v="0"/>
    <n v="0"/>
    <n v="0"/>
    <n v="1"/>
    <n v="0"/>
    <n v="0"/>
    <n v="1"/>
    <n v="0"/>
    <n v="0"/>
    <n v="1891"/>
    <d v="2015-10-10T00:00:00"/>
    <n v="10"/>
    <s v="October"/>
    <n v="1"/>
    <s v="956,87771,High income,16,Low spender,0.000182292556767042,0,1,61,1492,38,287,50,57,33,1,5,10,4,6,1,1,0,1,1,0,1,61,50-65,2562,0,0,0,1,0,0,1,0,0,1891"/>
    <m/>
    <m/>
    <m/>
    <m/>
  </r>
  <r>
    <n v="725"/>
    <n v="72309"/>
    <s v="High income"/>
    <n v="89"/>
    <s v="Low spender"/>
    <n v="1.2308288041599248E-3"/>
    <n v="0"/>
    <n v="0"/>
    <n v="64"/>
    <n v="960"/>
    <n v="0"/>
    <n v="883"/>
    <n v="50"/>
    <n v="38"/>
    <n v="0"/>
    <n v="1"/>
    <n v="5"/>
    <n v="6"/>
    <n v="8"/>
    <n v="3"/>
    <n v="1"/>
    <x v="0"/>
    <n v="0"/>
    <n v="0"/>
    <n v="0"/>
    <n v="0"/>
    <n v="1"/>
    <n v="44"/>
    <s v="36-50"/>
    <n v="2634"/>
    <n v="0"/>
    <n v="0"/>
    <n v="1"/>
    <n v="0"/>
    <n v="0"/>
    <n v="0"/>
    <n v="0"/>
    <n v="1"/>
    <n v="0"/>
    <n v="1931"/>
    <d v="2015-07-30T00:00:00"/>
    <n v="7"/>
    <s v="July"/>
    <n v="1"/>
    <s v="725,72309,High income,89,Low spender,0.00123082880415992,0,0,64,960,0,883,50,38,0,1,5,6,8,3,1,0,0,0,0,0,1,44,36-50,2634,0,0,1,0,0,0,0,1,0,1931"/>
    <m/>
    <m/>
    <m/>
    <m/>
  </r>
  <r>
    <n v="557"/>
    <n v="91700"/>
    <s v="High income"/>
    <n v="728"/>
    <s v="High spender"/>
    <n v="7.9389312977099242E-3"/>
    <n v="0"/>
    <n v="0"/>
    <n v="58"/>
    <n v="576"/>
    <n v="172"/>
    <n v="961"/>
    <n v="125"/>
    <n v="115"/>
    <n v="19"/>
    <n v="1"/>
    <n v="8"/>
    <n v="6"/>
    <n v="5"/>
    <n v="3"/>
    <n v="0"/>
    <x v="0"/>
    <n v="0"/>
    <n v="0"/>
    <n v="0"/>
    <n v="0"/>
    <n v="1"/>
    <n v="49"/>
    <s v="36-50"/>
    <n v="2687"/>
    <n v="0"/>
    <n v="0"/>
    <n v="1"/>
    <n v="0"/>
    <n v="0"/>
    <n v="0"/>
    <n v="1"/>
    <n v="0"/>
    <n v="0"/>
    <n v="1930"/>
    <d v="2015-06-07T00:00:00"/>
    <n v="6"/>
    <s v="June"/>
    <n v="1"/>
    <s v="557,91700,High income,728,High spender,0.00793893129770992,0,0,58,576,172,961,125,115,19,1,8,6,5,3,0,0,0,0,0,0,1,49,36-50,2687,0,0,1,0,0,0,1,0,0,1930"/>
    <m/>
    <m/>
    <m/>
    <m/>
  </r>
  <r>
    <n v="601"/>
    <n v="75345"/>
    <s v="High income"/>
    <n v="19"/>
    <s v="Low spender"/>
    <n v="2.5217333598778952E-4"/>
    <n v="0"/>
    <n v="0"/>
    <n v="16"/>
    <n v="918"/>
    <n v="57"/>
    <n v="842"/>
    <n v="99"/>
    <n v="38"/>
    <n v="133"/>
    <n v="1"/>
    <n v="5"/>
    <n v="8"/>
    <n v="6"/>
    <n v="3"/>
    <n v="1"/>
    <x v="0"/>
    <n v="0"/>
    <n v="0"/>
    <n v="0"/>
    <n v="0"/>
    <n v="1"/>
    <n v="50"/>
    <s v="36-50"/>
    <n v="2671"/>
    <n v="0"/>
    <n v="0"/>
    <n v="1"/>
    <n v="0"/>
    <n v="0"/>
    <n v="0"/>
    <n v="0"/>
    <n v="1"/>
    <n v="0"/>
    <n v="1821"/>
    <d v="2015-06-23T00:00:00"/>
    <n v="6"/>
    <s v="June"/>
    <n v="1"/>
    <s v="601,75345,High income,19,Low spender,0.00025217333598779,0,0,16,918,57,842,99,38,133,1,5,8,6,3,1,0,0,0,0,0,1,50,36-50,2671,0,0,1,0,0,0,0,1,0,1821"/>
    <m/>
    <m/>
    <m/>
    <m/>
  </r>
  <r>
    <n v="108"/>
    <n v="67546"/>
    <s v="High income"/>
    <n v="15"/>
    <s v="Low spender"/>
    <n v="2.2207088502650046E-4"/>
    <n v="0"/>
    <n v="0"/>
    <n v="90"/>
    <n v="864"/>
    <n v="134"/>
    <n v="768"/>
    <n v="150"/>
    <n v="38"/>
    <n v="172"/>
    <n v="1"/>
    <n v="4"/>
    <n v="10"/>
    <n v="5"/>
    <n v="3"/>
    <n v="0"/>
    <x v="0"/>
    <n v="0"/>
    <n v="0"/>
    <n v="0"/>
    <n v="0"/>
    <n v="0"/>
    <n v="32"/>
    <s v="24-35"/>
    <n v="2826"/>
    <n v="0"/>
    <n v="1"/>
    <n v="0"/>
    <n v="0"/>
    <n v="0"/>
    <n v="0"/>
    <n v="0"/>
    <n v="0"/>
    <n v="1"/>
    <n v="1782"/>
    <d v="2015-01-19T00:00:00"/>
    <n v="1"/>
    <s v="January"/>
    <n v="1"/>
    <s v="108,67546,High income,15,Low spender,0.0002220708850265,0,0,90,864,134,768,150,38,172,1,4,10,5,3,0,0,0,0,0,0,0,32,24-35,2826,0,1,0,0,0,0,0,0,1,1782"/>
    <m/>
    <m/>
    <m/>
    <m/>
  </r>
  <r>
    <n v="198"/>
    <n v="78952"/>
    <s v="High income"/>
    <n v="268"/>
    <s v="Low spender"/>
    <n v="3.394467524571892E-3"/>
    <n v="0"/>
    <n v="1"/>
    <n v="11"/>
    <n v="1170"/>
    <n v="19"/>
    <n v="594"/>
    <n v="99"/>
    <n v="76"/>
    <n v="134"/>
    <n v="2"/>
    <n v="2"/>
    <n v="5"/>
    <n v="12"/>
    <n v="6"/>
    <n v="0"/>
    <x v="0"/>
    <n v="0"/>
    <n v="0"/>
    <n v="0"/>
    <n v="0"/>
    <n v="0"/>
    <n v="62"/>
    <s v="50-65"/>
    <n v="2802"/>
    <n v="0"/>
    <n v="0"/>
    <n v="0"/>
    <n v="1"/>
    <n v="0"/>
    <n v="0"/>
    <n v="0"/>
    <n v="0"/>
    <n v="1"/>
    <n v="1824"/>
    <d v="2015-02-12T00:00:00"/>
    <n v="2"/>
    <s v="February"/>
    <n v="1"/>
    <s v="198,78952,High income,268,Low spender,0.00339446752457189,0,1,11,1170,19,594,99,76,134,2,2,5,12,6,0,0,0,0,0,0,0,62,50-65,2802,0,0,0,1,0,0,0,0,1,1824"/>
    <m/>
    <m/>
    <m/>
    <m/>
  </r>
  <r>
    <n v="104"/>
    <n v="68743"/>
    <s v="High income"/>
    <n v="44"/>
    <s v="Low spender"/>
    <n v="6.400651702718822E-4"/>
    <n v="0"/>
    <n v="0"/>
    <n v="81"/>
    <n v="1132"/>
    <n v="134"/>
    <n v="384"/>
    <n v="175"/>
    <n v="134"/>
    <n v="115"/>
    <n v="1"/>
    <n v="11"/>
    <n v="5"/>
    <n v="13"/>
    <n v="7"/>
    <n v="0"/>
    <x v="0"/>
    <n v="0"/>
    <n v="0"/>
    <n v="0"/>
    <n v="0"/>
    <n v="0"/>
    <n v="53"/>
    <s v="50-65"/>
    <n v="2827"/>
    <n v="1"/>
    <n v="0"/>
    <n v="0"/>
    <n v="0"/>
    <n v="0"/>
    <n v="0"/>
    <n v="1"/>
    <n v="0"/>
    <n v="0"/>
    <n v="1844"/>
    <d v="2015-01-18T00:00:00"/>
    <n v="1"/>
    <s v="January"/>
    <n v="1"/>
    <s v="104,68743,High income,44,Low spender,0.000640065170271882,0,0,81,1132,134,384,175,134,115,1,11,5,13,7,0,0,0,0,0,0,0,53,50-65,2827,1,0,0,0,0,0,1,0,0,1844"/>
    <m/>
    <m/>
    <m/>
    <m/>
  </r>
  <r>
    <n v="413"/>
    <n v="95529"/>
    <s v="High income"/>
    <n v="484"/>
    <s v="Low spender"/>
    <n v="5.0665243015210037E-3"/>
    <n v="0"/>
    <n v="0"/>
    <n v="29"/>
    <n v="770"/>
    <n v="29"/>
    <n v="890"/>
    <n v="250"/>
    <n v="27"/>
    <n v="24"/>
    <n v="1"/>
    <n v="7"/>
    <n v="3"/>
    <n v="7"/>
    <n v="3"/>
    <n v="0"/>
    <x v="0"/>
    <n v="0"/>
    <n v="0"/>
    <n v="1"/>
    <n v="0"/>
    <n v="1"/>
    <n v="26"/>
    <s v="24-35"/>
    <n v="2732"/>
    <n v="0"/>
    <n v="0"/>
    <n v="1"/>
    <n v="0"/>
    <n v="0"/>
    <n v="0"/>
    <n v="1"/>
    <n v="0"/>
    <n v="0"/>
    <n v="1942"/>
    <d v="2015-04-23T00:00:00"/>
    <n v="4"/>
    <s v="April"/>
    <n v="1"/>
    <s v="413,95529,High income,484,Low spender,0.005066524301521,0,0,29,770,29,890,250,27,24,1,7,3,7,3,0,0,0,0,1,0,1,26,24-35,2732,0,0,1,0,0,0,1,0,0,1942"/>
    <m/>
    <m/>
    <m/>
    <m/>
  </r>
  <r>
    <n v="1792"/>
    <n v="98777"/>
    <s v="High income"/>
    <n v="33"/>
    <s v="Low spender"/>
    <n v="3.3408587019245371E-4"/>
    <n v="0"/>
    <n v="0"/>
    <n v="23"/>
    <n v="1000"/>
    <n v="19"/>
    <n v="711"/>
    <n v="125"/>
    <n v="115"/>
    <n v="38"/>
    <n v="0"/>
    <n v="4"/>
    <n v="6"/>
    <n v="9"/>
    <n v="1"/>
    <n v="0"/>
    <x v="0"/>
    <n v="0"/>
    <n v="1"/>
    <n v="0"/>
    <n v="0"/>
    <n v="0"/>
    <n v="60"/>
    <s v="50-65"/>
    <n v="2291"/>
    <n v="0"/>
    <n v="0"/>
    <n v="1"/>
    <n v="0"/>
    <n v="0"/>
    <n v="0"/>
    <n v="0"/>
    <n v="1"/>
    <n v="0"/>
    <n v="1932"/>
    <d v="2016-07-07T00:00:00"/>
    <n v="7"/>
    <s v="July"/>
    <n v="1"/>
    <s v="1792,98777,High income,33,Low spender,0.000334085870192454,0,0,23,1000,19,711,125,115,38,0,4,6,9,1,0,0,0,1,0,0,0,60,50-65,2291,0,0,1,0,0,0,0,1,0,1932"/>
    <m/>
    <m/>
    <m/>
    <m/>
  </r>
  <r>
    <n v="1472"/>
    <n v="72903"/>
    <s v="High income"/>
    <n v="754"/>
    <s v="High spender"/>
    <n v="1.0342509910428926E-2"/>
    <n v="0"/>
    <n v="0"/>
    <n v="74"/>
    <n v="1067"/>
    <n v="138"/>
    <n v="750"/>
    <n v="0"/>
    <n v="19"/>
    <n v="39"/>
    <n v="1"/>
    <n v="7"/>
    <n v="5"/>
    <n v="8"/>
    <n v="4"/>
    <n v="1"/>
    <x v="0"/>
    <n v="0"/>
    <n v="1"/>
    <n v="1"/>
    <n v="0"/>
    <n v="1"/>
    <n v="35"/>
    <s v="24-35"/>
    <n v="2402"/>
    <n v="0"/>
    <n v="0"/>
    <n v="1"/>
    <n v="0"/>
    <n v="0"/>
    <n v="0"/>
    <n v="1"/>
    <n v="0"/>
    <n v="0"/>
    <n v="1935"/>
    <d v="2016-03-18T00:00:00"/>
    <n v="3"/>
    <s v="March"/>
    <n v="1"/>
    <s v="1472,72903,High income,754,High spender,0.0103425099104289,0,0,74,1067,138,750,0,19,39,1,7,5,8,4,1,0,0,1,1,0,1,35,24-35,2402,0,0,1,0,0,0,1,0,0,1935"/>
    <m/>
    <m/>
    <m/>
    <m/>
  </r>
  <r>
    <n v="173"/>
    <n v="82332"/>
    <s v="High income"/>
    <n v="52"/>
    <s v="Low spender"/>
    <n v="6.31589175533207E-4"/>
    <n v="0"/>
    <n v="0"/>
    <n v="89"/>
    <n v="830"/>
    <n v="59"/>
    <n v="968"/>
    <n v="51"/>
    <n v="79"/>
    <n v="19"/>
    <n v="1"/>
    <n v="5"/>
    <n v="3"/>
    <n v="12"/>
    <n v="2"/>
    <n v="0"/>
    <x v="0"/>
    <n v="0"/>
    <n v="0"/>
    <n v="1"/>
    <n v="0"/>
    <n v="1"/>
    <n v="59"/>
    <s v="50-65"/>
    <n v="2809"/>
    <n v="0"/>
    <n v="0"/>
    <n v="1"/>
    <n v="0"/>
    <n v="0"/>
    <n v="0"/>
    <n v="1"/>
    <n v="0"/>
    <n v="0"/>
    <n v="1968"/>
    <d v="2015-02-05T00:00:00"/>
    <n v="2"/>
    <s v="February"/>
    <n v="1"/>
    <s v="173,82332,High income,52,Low spender,0.000631589175533207,0,0,89,830,59,968,51,79,19,1,5,3,12,2,0,0,0,0,1,0,1,59,50-65,2809,0,0,1,0,0,0,1,0,0,1968"/>
    <m/>
    <m/>
    <m/>
    <m/>
  </r>
  <r>
    <n v="732"/>
    <n v="74918"/>
    <s v="High income"/>
    <n v="78"/>
    <s v="Low spender"/>
    <n v="1.0411383112202675E-3"/>
    <n v="0"/>
    <n v="0"/>
    <n v="78"/>
    <n v="972"/>
    <n v="59"/>
    <n v="913"/>
    <n v="25"/>
    <n v="19"/>
    <n v="59"/>
    <n v="1"/>
    <n v="5"/>
    <n v="9"/>
    <n v="6"/>
    <n v="3"/>
    <n v="0"/>
    <x v="0"/>
    <n v="0"/>
    <n v="0"/>
    <n v="1"/>
    <n v="0"/>
    <n v="0"/>
    <n v="51"/>
    <s v="50-65"/>
    <n v="2633"/>
    <n v="0"/>
    <n v="0"/>
    <n v="0"/>
    <n v="1"/>
    <n v="0"/>
    <n v="0"/>
    <n v="1"/>
    <n v="0"/>
    <n v="0"/>
    <n v="1929"/>
    <d v="2015-07-31T00:00:00"/>
    <n v="7"/>
    <s v="July"/>
    <n v="1"/>
    <s v="732,74918,High income,78,Low spender,0.00104113831122027,0,0,78,972,59,913,25,19,59,1,5,9,6,3,0,0,0,0,1,0,0,51,50-65,2633,0,0,0,1,0,0,1,0,0,1929"/>
    <m/>
    <m/>
    <m/>
    <m/>
  </r>
  <r>
    <n v="171"/>
    <n v="89572"/>
    <s v="High income"/>
    <n v="61"/>
    <s v="Low spender"/>
    <n v="6.8101638905014963E-4"/>
    <n v="0"/>
    <n v="0"/>
    <n v="44"/>
    <n v="606"/>
    <n v="24"/>
    <n v="974"/>
    <n v="197"/>
    <n v="194"/>
    <n v="64"/>
    <n v="1"/>
    <n v="7"/>
    <n v="7"/>
    <n v="9"/>
    <n v="4"/>
    <n v="1"/>
    <x v="0"/>
    <n v="0"/>
    <n v="1"/>
    <n v="0"/>
    <n v="0"/>
    <n v="1"/>
    <n v="54"/>
    <s v="50-65"/>
    <n v="2811"/>
    <n v="0"/>
    <n v="0"/>
    <n v="1"/>
    <n v="0"/>
    <n v="0"/>
    <n v="1"/>
    <n v="0"/>
    <n v="0"/>
    <n v="0"/>
    <n v="1931"/>
    <d v="2015-02-03T00:00:00"/>
    <n v="2"/>
    <s v="February"/>
    <n v="1"/>
    <s v="171,89572,High income,61,Low spender,0.00068101638905015,0,0,44,606,24,974,197,194,64,1,7,7,9,4,1,0,0,1,0,0,1,54,50-65,2811,0,0,1,0,0,1,0,0,0,1931"/>
    <m/>
    <m/>
    <m/>
    <m/>
  </r>
  <r>
    <n v="1079"/>
    <n v="88347"/>
    <s v="High income"/>
    <n v="37"/>
    <s v="Low spender"/>
    <n v="4.1880312857256046E-4"/>
    <n v="0"/>
    <n v="0"/>
    <n v="32"/>
    <n v="1050"/>
    <n v="178"/>
    <n v="555"/>
    <n v="77"/>
    <n v="138"/>
    <n v="118"/>
    <n v="1"/>
    <n v="4"/>
    <n v="7"/>
    <n v="9"/>
    <n v="1"/>
    <n v="1"/>
    <x v="0"/>
    <n v="0"/>
    <n v="0"/>
    <n v="0"/>
    <n v="0"/>
    <n v="0"/>
    <n v="59"/>
    <s v="50-65"/>
    <n v="2520"/>
    <n v="0"/>
    <n v="0"/>
    <n v="0"/>
    <n v="1"/>
    <n v="0"/>
    <n v="0"/>
    <n v="1"/>
    <n v="0"/>
    <n v="0"/>
    <n v="1880"/>
    <d v="2015-11-21T00:00:00"/>
    <n v="11"/>
    <s v="November"/>
    <n v="1"/>
    <s v="1079,88347,High income,37,Low spender,0.00041880312857256,0,0,32,1050,178,555,77,138,118,1,4,7,9,1,1,0,0,0,0,0,0,59,50-65,2520,0,0,0,1,0,0,1,0,0,1880"/>
    <m/>
    <m/>
    <m/>
    <m/>
  </r>
  <r>
    <n v="883"/>
    <n v="92491"/>
    <s v="High income"/>
    <n v="801"/>
    <s v="High spender"/>
    <n v="8.6603020834459567E-3"/>
    <n v="0"/>
    <n v="0"/>
    <n v="71"/>
    <n v="979"/>
    <n v="44"/>
    <n v="935"/>
    <n v="29"/>
    <n v="25"/>
    <n v="22"/>
    <n v="1"/>
    <n v="7"/>
    <n v="5"/>
    <n v="12"/>
    <n v="3"/>
    <n v="1"/>
    <x v="0"/>
    <n v="0"/>
    <n v="1"/>
    <n v="1"/>
    <n v="0"/>
    <n v="1"/>
    <n v="37"/>
    <s v="36-50"/>
    <n v="2583"/>
    <n v="0"/>
    <n v="1"/>
    <n v="0"/>
    <n v="0"/>
    <n v="0"/>
    <n v="0"/>
    <n v="0"/>
    <n v="0"/>
    <n v="1"/>
    <n v="1990"/>
    <d v="2015-09-19T00:00:00"/>
    <n v="9"/>
    <s v="September"/>
    <n v="1"/>
    <s v="883,92491,High income,801,High spender,0.00866030208344596,0,0,71,979,44,935,29,25,22,1,7,5,12,3,1,0,0,1,1,0,1,37,36-50,2583,0,1,0,0,0,0,0,0,1,1990"/>
    <m/>
    <m/>
    <m/>
    <m/>
  </r>
  <r>
    <n v="84"/>
    <n v="77568"/>
    <s v="High income"/>
    <n v="64"/>
    <s v="Low spender"/>
    <n v="8.2508250825082509E-4"/>
    <n v="0"/>
    <n v="1"/>
    <n v="30"/>
    <n v="1230"/>
    <n v="0"/>
    <n v="396"/>
    <n v="232"/>
    <n v="178"/>
    <n v="158"/>
    <n v="1"/>
    <n v="10"/>
    <n v="2"/>
    <n v="8"/>
    <n v="5"/>
    <n v="1"/>
    <x v="0"/>
    <n v="0"/>
    <n v="1"/>
    <n v="1"/>
    <n v="0"/>
    <n v="0"/>
    <n v="41"/>
    <s v="36-50"/>
    <n v="2832"/>
    <n v="0"/>
    <n v="0"/>
    <n v="0"/>
    <n v="1"/>
    <n v="0"/>
    <n v="0"/>
    <n v="1"/>
    <n v="0"/>
    <n v="0"/>
    <n v="1878"/>
    <d v="2015-01-13T00:00:00"/>
    <n v="1"/>
    <s v="January"/>
    <n v="1"/>
    <s v="84,77568,High income,64,Low spender,0.000825082508250825,0,1,30,1230,0,396,232,178,158,1,10,2,8,5,1,0,0,1,1,0,0,41,36-50,2832,0,0,0,1,0,0,1,0,0,1878"/>
    <m/>
    <m/>
    <m/>
    <m/>
  </r>
  <r>
    <n v="528"/>
    <n v="80141"/>
    <s v="High income"/>
    <n v="119"/>
    <s v="Low spender"/>
    <n v="1.484882893899502E-3"/>
    <n v="0"/>
    <n v="0"/>
    <n v="20"/>
    <n v="1184"/>
    <n v="102"/>
    <n v="673"/>
    <n v="52"/>
    <n v="40"/>
    <n v="40"/>
    <n v="1"/>
    <n v="7"/>
    <n v="4"/>
    <n v="10"/>
    <n v="6"/>
    <n v="0"/>
    <x v="0"/>
    <n v="0"/>
    <n v="0"/>
    <n v="1"/>
    <n v="0"/>
    <n v="1"/>
    <n v="34"/>
    <s v="24-35"/>
    <n v="2693"/>
    <n v="0"/>
    <n v="1"/>
    <n v="0"/>
    <n v="0"/>
    <n v="0"/>
    <n v="0"/>
    <n v="0"/>
    <n v="1"/>
    <n v="0"/>
    <n v="2011"/>
    <d v="2015-06-01T00:00:00"/>
    <n v="6"/>
    <s v="June"/>
    <n v="1"/>
    <s v="528,80141,High income,119,Low spender,0.0014848828938995,0,0,20,1184,102,673,52,40,40,1,7,4,10,6,0,0,0,0,1,0,1,34,24-35,2693,0,1,0,0,0,0,0,1,0,2011"/>
    <m/>
    <m/>
    <m/>
    <m/>
  </r>
  <r>
    <n v="2166"/>
    <n v="83512"/>
    <s v="High income"/>
    <n v="1329"/>
    <s v="High spender"/>
    <n v="1.5913880639908038E-2"/>
    <n v="0"/>
    <n v="0"/>
    <n v="31"/>
    <n v="1060"/>
    <n v="61"/>
    <n v="835"/>
    <n v="80"/>
    <n v="20"/>
    <n v="101"/>
    <n v="1"/>
    <n v="4"/>
    <n v="7"/>
    <n v="10"/>
    <n v="1"/>
    <n v="1"/>
    <x v="1"/>
    <n v="1"/>
    <n v="0"/>
    <n v="1"/>
    <n v="0"/>
    <n v="1"/>
    <n v="34"/>
    <s v="24-35"/>
    <n v="2171"/>
    <n v="0"/>
    <n v="1"/>
    <n v="0"/>
    <n v="0"/>
    <n v="0"/>
    <n v="0"/>
    <n v="1"/>
    <n v="0"/>
    <n v="0"/>
    <n v="1955"/>
    <d v="2016-11-04T00:00:00"/>
    <n v="11"/>
    <s v="November"/>
    <n v="1"/>
    <s v="2166,83512,High income,1329,High spender,0.015913880639908,0,0,31,1060,61,835,80,20,101,1,4,7,10,1,1,1,1,0,1,0,1,34,24-35,2171,0,1,0,0,0,0,1,0,0,1955"/>
    <m/>
    <m/>
    <m/>
    <m/>
  </r>
  <r>
    <n v="275"/>
    <n v="92859"/>
    <s v="High income"/>
    <n v="5"/>
    <s v="Low spender"/>
    <n v="5.3845076944614956E-5"/>
    <n v="0"/>
    <n v="0"/>
    <n v="46"/>
    <n v="962"/>
    <n v="61"/>
    <n v="921"/>
    <n v="52"/>
    <n v="61"/>
    <n v="20"/>
    <n v="1"/>
    <n v="5"/>
    <n v="4"/>
    <n v="12"/>
    <n v="2"/>
    <n v="0"/>
    <x v="0"/>
    <n v="0"/>
    <n v="0"/>
    <n v="0"/>
    <n v="0"/>
    <n v="0"/>
    <n v="28"/>
    <s v="24-35"/>
    <n v="2777"/>
    <n v="0"/>
    <n v="0"/>
    <n v="1"/>
    <n v="0"/>
    <n v="0"/>
    <n v="0"/>
    <n v="0"/>
    <n v="1"/>
    <n v="0"/>
    <n v="2037"/>
    <d v="2015-03-09T00:00:00"/>
    <n v="3"/>
    <s v="March"/>
    <n v="1"/>
    <s v="275,92859,High income,5,Low spender,0.000053845076944615,0,0,46,962,61,921,52,61,20,1,5,4,12,2,0,0,0,0,0,0,0,28,24-35,2777,0,0,1,0,0,0,0,1,0,2037"/>
    <m/>
    <m/>
    <m/>
    <m/>
  </r>
  <r>
    <n v="836"/>
    <n v="81169"/>
    <s v="High income"/>
    <n v="88"/>
    <s v="Low spender"/>
    <n v="1.0841577449518904E-3"/>
    <n v="0"/>
    <n v="0"/>
    <n v="47"/>
    <n v="1288"/>
    <n v="20"/>
    <n v="613"/>
    <n v="80"/>
    <n v="61"/>
    <n v="27"/>
    <n v="1"/>
    <n v="5"/>
    <n v="7"/>
    <n v="9"/>
    <n v="2"/>
    <n v="0"/>
    <x v="0"/>
    <n v="0"/>
    <n v="0"/>
    <n v="0"/>
    <n v="0"/>
    <n v="0"/>
    <n v="45"/>
    <s v="36-50"/>
    <n v="2600"/>
    <n v="0"/>
    <n v="0"/>
    <n v="1"/>
    <n v="0"/>
    <n v="0"/>
    <n v="0"/>
    <n v="0"/>
    <n v="1"/>
    <n v="0"/>
    <n v="2035"/>
    <d v="2015-09-02T00:00:00"/>
    <n v="9"/>
    <s v="September"/>
    <n v="1"/>
    <s v="836,81169,High income,88,Low spender,0.00108415774495189,0,0,47,1288,20,613,80,61,27,1,5,7,9,2,0,0,0,0,0,0,0,45,36-50,2600,0,0,1,0,0,0,0,1,0,2035"/>
    <m/>
    <m/>
    <m/>
    <m/>
  </r>
  <r>
    <n v="439"/>
    <n v="92163"/>
    <s v="High income"/>
    <n v="1600"/>
    <s v="High spender"/>
    <n v="1.7360545989171361E-2"/>
    <n v="0"/>
    <n v="0"/>
    <n v="25"/>
    <n v="817"/>
    <n v="183"/>
    <n v="797"/>
    <n v="106"/>
    <n v="163"/>
    <n v="20"/>
    <n v="0"/>
    <n v="5"/>
    <n v="11"/>
    <n v="5"/>
    <n v="2"/>
    <n v="1"/>
    <x v="0"/>
    <n v="0"/>
    <n v="0"/>
    <n v="1"/>
    <n v="0"/>
    <n v="1"/>
    <n v="45"/>
    <s v="36-50"/>
    <n v="2723"/>
    <n v="0"/>
    <n v="1"/>
    <n v="0"/>
    <n v="0"/>
    <n v="0"/>
    <n v="0"/>
    <n v="0"/>
    <n v="1"/>
    <n v="0"/>
    <n v="2046"/>
    <d v="2015-05-02T00:00:00"/>
    <n v="5"/>
    <s v="May"/>
    <n v="1"/>
    <s v="439,92163,High income,1600,High spender,0.0173605459891714,0,0,25,817,183,797,106,163,20,0,5,11,5,2,1,0,0,0,1,0,1,45,36-50,2723,0,1,0,0,0,0,0,1,0,2046"/>
    <m/>
    <m/>
    <m/>
    <m/>
  </r>
  <r>
    <n v="1776"/>
    <n v="94642"/>
    <s v="High income"/>
    <n v="47"/>
    <s v="Low spender"/>
    <n v="4.9660827116924835E-4"/>
    <n v="0"/>
    <n v="0"/>
    <n v="35"/>
    <n v="879"/>
    <n v="143"/>
    <n v="797"/>
    <n v="106"/>
    <n v="143"/>
    <n v="143"/>
    <n v="0"/>
    <n v="5"/>
    <n v="7"/>
    <n v="9"/>
    <n v="1"/>
    <n v="1"/>
    <x v="0"/>
    <n v="0"/>
    <n v="0"/>
    <n v="1"/>
    <n v="0"/>
    <n v="0"/>
    <n v="69"/>
    <s v="66+"/>
    <n v="2296"/>
    <n v="0"/>
    <n v="1"/>
    <n v="0"/>
    <n v="0"/>
    <n v="0"/>
    <n v="0"/>
    <n v="1"/>
    <n v="0"/>
    <n v="0"/>
    <n v="1925"/>
    <d v="2016-07-02T00:00:00"/>
    <n v="7"/>
    <s v="July"/>
    <n v="1"/>
    <s v="1776,94642,High income,47,Low spender,0.000496608271169248,0,0,35,879,143,797,106,143,143,0,5,7,9,1,1,0,0,0,1,0,0,69,66+,2296,0,1,0,0,0,0,1,0,0,1925"/>
    <m/>
    <m/>
    <m/>
    <m/>
  </r>
  <r>
    <n v="1464"/>
    <n v="73455"/>
    <s v="High income"/>
    <n v="897"/>
    <s v="High spender"/>
    <n v="1.2211558096793956E-2"/>
    <n v="0"/>
    <n v="0"/>
    <n v="98"/>
    <n v="901"/>
    <n v="61"/>
    <n v="757"/>
    <n v="186"/>
    <n v="163"/>
    <n v="20"/>
    <n v="1"/>
    <n v="6"/>
    <n v="5"/>
    <n v="10"/>
    <n v="3"/>
    <n v="0"/>
    <x v="0"/>
    <n v="0"/>
    <n v="1"/>
    <n v="0"/>
    <n v="0"/>
    <n v="0"/>
    <n v="52"/>
    <s v="50-65"/>
    <n v="2403"/>
    <n v="0"/>
    <n v="0"/>
    <n v="0"/>
    <n v="0"/>
    <n v="1"/>
    <n v="0"/>
    <n v="1"/>
    <n v="0"/>
    <n v="0"/>
    <n v="2048"/>
    <d v="2016-03-17T00:00:00"/>
    <n v="3"/>
    <s v="March"/>
    <n v="1"/>
    <s v="1464,73455,High income,897,High spender,0.012211558096794,0,0,98,901,61,757,186,163,20,1,6,5,10,3,0,0,0,1,0,0,0,52,50-65,2403,0,0,0,0,1,0,1,0,0,2048"/>
    <m/>
    <m/>
    <m/>
    <m/>
  </r>
  <r>
    <n v="1852"/>
    <n v="82326"/>
    <s v="High income"/>
    <n v="14"/>
    <s v="Low spender"/>
    <n v="1.7005563248548454E-4"/>
    <n v="0"/>
    <n v="0"/>
    <n v="30"/>
    <n v="938"/>
    <n v="142"/>
    <n v="754"/>
    <n v="159"/>
    <n v="81"/>
    <n v="183"/>
    <n v="1"/>
    <n v="5"/>
    <n v="10"/>
    <n v="6"/>
    <n v="2"/>
    <n v="1"/>
    <x v="0"/>
    <n v="0"/>
    <n v="1"/>
    <n v="1"/>
    <n v="0"/>
    <n v="1"/>
    <n v="43"/>
    <s v="36-50"/>
    <n v="2270"/>
    <n v="0"/>
    <n v="0"/>
    <n v="0"/>
    <n v="1"/>
    <n v="0"/>
    <n v="1"/>
    <n v="0"/>
    <n v="0"/>
    <n v="0"/>
    <n v="1891"/>
    <d v="2016-07-28T00:00:00"/>
    <n v="7"/>
    <s v="July"/>
    <n v="1"/>
    <s v="1852,82326,High income,14,Low spender,0.000170055632485485,0,0,30,938,142,754,159,81,183,1,5,10,6,2,1,0,0,1,1,0,1,43,36-50,2270,0,0,0,1,0,1,0,0,0,1891"/>
    <m/>
    <m/>
    <m/>
    <m/>
  </r>
  <r>
    <n v="155"/>
    <n v="86857"/>
    <s v="High income"/>
    <n v="8"/>
    <s v="Low spender"/>
    <n v="9.2105414647063565E-5"/>
    <n v="0"/>
    <n v="0"/>
    <n v="96"/>
    <n v="899"/>
    <n v="102"/>
    <n v="838"/>
    <n v="133"/>
    <n v="102"/>
    <n v="40"/>
    <n v="1"/>
    <n v="5"/>
    <n v="6"/>
    <n v="10"/>
    <n v="2"/>
    <n v="0"/>
    <x v="0"/>
    <n v="0"/>
    <n v="0"/>
    <n v="0"/>
    <n v="0"/>
    <n v="1"/>
    <n v="48"/>
    <s v="36-50"/>
    <n v="2814"/>
    <n v="0"/>
    <n v="0"/>
    <n v="1"/>
    <n v="0"/>
    <n v="0"/>
    <n v="0"/>
    <n v="0"/>
    <n v="0"/>
    <n v="1"/>
    <n v="2034"/>
    <d v="2015-01-31T00:00:00"/>
    <n v="1"/>
    <s v="January"/>
    <n v="1"/>
    <s v="155,86857,High income,8,Low spender,9.21054146470636E-05,0,0,96,899,102,838,133,102,40,1,5,6,10,2,0,0,0,0,0,0,1,48,36-50,2814,0,0,1,0,0,0,0,0,1,2034"/>
    <m/>
    <m/>
    <m/>
    <m/>
  </r>
  <r>
    <n v="209"/>
    <n v="78618"/>
    <s v="High income"/>
    <n v="9"/>
    <s v="Low spender"/>
    <n v="1.1447760054949248E-4"/>
    <n v="0"/>
    <n v="0"/>
    <n v="87"/>
    <n v="736"/>
    <n v="163"/>
    <n v="818"/>
    <n v="212"/>
    <n v="163"/>
    <n v="61"/>
    <n v="1"/>
    <n v="4"/>
    <n v="7"/>
    <n v="10"/>
    <n v="2"/>
    <n v="0"/>
    <x v="0"/>
    <n v="0"/>
    <n v="1"/>
    <n v="0"/>
    <n v="0"/>
    <n v="0"/>
    <n v="63"/>
    <s v="50-65"/>
    <n v="2798"/>
    <n v="0"/>
    <n v="1"/>
    <n v="0"/>
    <n v="0"/>
    <n v="0"/>
    <n v="0"/>
    <n v="1"/>
    <n v="0"/>
    <n v="0"/>
    <n v="2031"/>
    <d v="2015-02-16T00:00:00"/>
    <n v="2"/>
    <s v="February"/>
    <n v="1"/>
    <s v="209,78618,High income,9,Low spender,0.000114477600549492,0,0,87,736,163,818,212,163,61,1,4,7,10,2,0,0,0,1,0,0,0,63,50-65,2798,0,1,0,0,0,0,1,0,0,2031"/>
    <m/>
    <m/>
    <m/>
    <m/>
  </r>
  <r>
    <n v="45"/>
    <n v="72335"/>
    <s v="High income"/>
    <n v="64"/>
    <s v="Low spender"/>
    <n v="8.8477224027096147E-4"/>
    <n v="0"/>
    <n v="0"/>
    <n v="2"/>
    <n v="1285"/>
    <n v="105"/>
    <n v="653"/>
    <n v="28"/>
    <n v="21"/>
    <n v="0"/>
    <n v="1"/>
    <n v="10"/>
    <n v="4"/>
    <n v="8"/>
    <n v="8"/>
    <n v="0"/>
    <x v="0"/>
    <n v="0"/>
    <n v="0"/>
    <n v="0"/>
    <n v="0"/>
    <n v="1"/>
    <n v="44"/>
    <s v="36-50"/>
    <n v="2844"/>
    <n v="0"/>
    <n v="0"/>
    <n v="0"/>
    <n v="1"/>
    <n v="0"/>
    <n v="0"/>
    <n v="0"/>
    <n v="0"/>
    <n v="1"/>
    <n v="2092"/>
    <d v="2015-01-01T00:00:00"/>
    <n v="1"/>
    <s v="January"/>
    <n v="1"/>
    <s v="45,72335,High income,64,Low spender,0.000884772240270961,0,0,2,1285,105,653,28,21,0,1,10,4,8,8,0,0,0,0,0,0,1,44,36-50,2844,0,0,0,1,0,0,0,0,1,2092"/>
    <m/>
    <m/>
    <m/>
    <m/>
  </r>
  <r>
    <n v="829"/>
    <n v="93027"/>
    <s v="High income"/>
    <n v="548"/>
    <s v="Low spender"/>
    <n v="5.8907628967934042E-3"/>
    <n v="0"/>
    <n v="0"/>
    <n v="77"/>
    <n v="1285"/>
    <n v="42"/>
    <n v="716"/>
    <n v="55"/>
    <n v="0"/>
    <n v="21"/>
    <n v="0"/>
    <n v="7"/>
    <n v="10"/>
    <n v="5"/>
    <n v="2"/>
    <n v="0"/>
    <x v="0"/>
    <n v="0"/>
    <n v="0"/>
    <n v="1"/>
    <n v="0"/>
    <n v="0"/>
    <n v="79"/>
    <s v="66+"/>
    <n v="2601"/>
    <n v="0"/>
    <n v="1"/>
    <n v="0"/>
    <n v="0"/>
    <n v="0"/>
    <n v="0"/>
    <n v="0"/>
    <n v="0"/>
    <n v="1"/>
    <n v="2077"/>
    <d v="2015-09-01T00:00:00"/>
    <n v="9"/>
    <s v="September"/>
    <n v="1"/>
    <s v="829,93027,High income,548,Low spender,0.0058907628967934,0,0,77,1285,42,716,55,0,21,0,7,10,5,2,0,0,0,0,1,0,0,79,66+,2601,0,1,0,0,0,0,0,0,1,2077"/>
    <m/>
    <m/>
    <m/>
    <m/>
  </r>
  <r>
    <n v="720"/>
    <n v="77632"/>
    <s v="High income"/>
    <n v="216"/>
    <s v="Low spender"/>
    <n v="2.7823577906018137E-3"/>
    <n v="0"/>
    <n v="0"/>
    <n v="73"/>
    <n v="1200"/>
    <n v="105"/>
    <n v="758"/>
    <n v="0"/>
    <n v="42"/>
    <n v="147"/>
    <n v="1"/>
    <n v="4"/>
    <n v="2"/>
    <n v="6"/>
    <n v="2"/>
    <n v="0"/>
    <x v="0"/>
    <n v="0"/>
    <n v="1"/>
    <n v="1"/>
    <n v="0"/>
    <n v="1"/>
    <n v="73"/>
    <s v="66+"/>
    <n v="2635"/>
    <n v="0"/>
    <n v="0"/>
    <n v="0"/>
    <n v="1"/>
    <n v="0"/>
    <n v="0"/>
    <n v="0"/>
    <n v="1"/>
    <n v="0"/>
    <n v="1958"/>
    <d v="2015-07-29T00:00:00"/>
    <n v="7"/>
    <s v="July"/>
    <n v="1"/>
    <s v="720,77632,High income,216,Low spender,0.00278235779060181,0,0,73,1200,105,758,0,42,147,1,4,2,6,2,0,0,0,1,1,0,1,73,66+,2635,0,0,0,1,0,0,0,1,0,1958"/>
    <m/>
    <m/>
    <m/>
    <m/>
  </r>
  <r>
    <n v="705"/>
    <n v="94384"/>
    <s v="High income"/>
    <n v="1051"/>
    <s v="High spender"/>
    <n v="1.1135361925750127E-2"/>
    <n v="0"/>
    <n v="0"/>
    <n v="62"/>
    <n v="1111"/>
    <n v="24"/>
    <n v="790"/>
    <n v="160"/>
    <n v="45"/>
    <n v="172"/>
    <n v="0"/>
    <n v="5"/>
    <n v="8"/>
    <n v="5"/>
    <n v="2"/>
    <n v="1"/>
    <x v="0"/>
    <n v="0"/>
    <n v="1"/>
    <n v="1"/>
    <n v="0"/>
    <n v="1"/>
    <n v="67"/>
    <s v="66+"/>
    <n v="2641"/>
    <n v="0"/>
    <n v="0"/>
    <n v="0"/>
    <n v="1"/>
    <n v="0"/>
    <n v="0"/>
    <n v="1"/>
    <n v="0"/>
    <n v="0"/>
    <n v="1958"/>
    <d v="2015-07-23T00:00:00"/>
    <n v="7"/>
    <s v="July"/>
    <n v="1"/>
    <s v="705,94384,High income,1051,High spender,0.0111353619257501,0,0,62,1111,24,790,160,45,172,0,5,8,5,2,1,0,0,1,1,0,1,67,66+,2641,0,0,0,1,0,0,1,0,0,1958"/>
    <m/>
    <m/>
    <m/>
    <m/>
  </r>
  <r>
    <n v="619"/>
    <n v="83151"/>
    <s v="High income"/>
    <n v="48"/>
    <s v="Low spender"/>
    <n v="5.772630515568063E-4"/>
    <n v="0"/>
    <n v="0"/>
    <n v="80"/>
    <n v="968"/>
    <n v="147"/>
    <n v="842"/>
    <n v="137"/>
    <n v="42"/>
    <n v="210"/>
    <n v="1"/>
    <n v="5"/>
    <n v="7"/>
    <n v="10"/>
    <n v="2"/>
    <n v="1"/>
    <x v="0"/>
    <n v="1"/>
    <n v="0"/>
    <n v="1"/>
    <n v="0"/>
    <n v="1"/>
    <n v="48"/>
    <s v="36-50"/>
    <n v="2663"/>
    <n v="0"/>
    <n v="1"/>
    <n v="0"/>
    <n v="0"/>
    <n v="0"/>
    <n v="0"/>
    <n v="0"/>
    <n v="1"/>
    <n v="0"/>
    <n v="1926"/>
    <d v="2015-07-01T00:00:00"/>
    <n v="7"/>
    <s v="July"/>
    <n v="1"/>
    <s v="619,83151,High income,48,Low spender,0.000577263051556806,0,0,80,968,147,842,137,42,210,1,5,7,10,2,1,0,1,0,1,0,1,48,36-50,2663,0,1,0,0,0,0,0,1,0,1926"/>
    <m/>
    <m/>
    <m/>
    <m/>
  </r>
  <r>
    <n v="1215"/>
    <n v="76653"/>
    <s v="High income"/>
    <n v="1254"/>
    <s v="High spender"/>
    <n v="1.6359437986771554E-2"/>
    <n v="0"/>
    <n v="0"/>
    <n v="91"/>
    <n v="736"/>
    <n v="63"/>
    <n v="946"/>
    <n v="219"/>
    <n v="189"/>
    <n v="126"/>
    <n v="1"/>
    <n v="4"/>
    <n v="7"/>
    <n v="11"/>
    <n v="2"/>
    <n v="1"/>
    <x v="0"/>
    <n v="0"/>
    <n v="0"/>
    <n v="1"/>
    <n v="0"/>
    <n v="0"/>
    <n v="51"/>
    <s v="50-65"/>
    <n v="2476"/>
    <n v="0"/>
    <n v="0"/>
    <n v="0"/>
    <n v="1"/>
    <n v="0"/>
    <n v="0"/>
    <n v="1"/>
    <n v="0"/>
    <n v="0"/>
    <n v="2027"/>
    <d v="2016-01-04T00:00:00"/>
    <n v="1"/>
    <s v="January"/>
    <n v="1"/>
    <s v="1215,76653,High income,1254,High spender,0.0163594379867716,0,0,91,736,63,946,219,189,126,1,4,7,11,2,1,0,0,0,1,0,0,51,50-65,2476,0,0,0,1,0,0,1,0,0,2027"/>
    <m/>
    <m/>
    <m/>
    <m/>
  </r>
  <r>
    <n v="1350"/>
    <n v="82657"/>
    <s v="High income"/>
    <n v="39"/>
    <s v="Low spender"/>
    <n v="4.7182936714373859E-4"/>
    <n v="0"/>
    <n v="0"/>
    <n v="71"/>
    <n v="966"/>
    <n v="168"/>
    <n v="672"/>
    <n v="246"/>
    <n v="105"/>
    <n v="126"/>
    <n v="1"/>
    <n v="7"/>
    <n v="5"/>
    <n v="10"/>
    <n v="4"/>
    <n v="1"/>
    <x v="0"/>
    <n v="0"/>
    <n v="1"/>
    <n v="0"/>
    <n v="0"/>
    <n v="0"/>
    <n v="74"/>
    <s v="66+"/>
    <n v="2434"/>
    <n v="0"/>
    <n v="0"/>
    <n v="0"/>
    <n v="1"/>
    <n v="0"/>
    <n v="0"/>
    <n v="1"/>
    <n v="0"/>
    <n v="0"/>
    <n v="2031"/>
    <d v="2016-02-15T00:00:00"/>
    <n v="2"/>
    <s v="February"/>
    <n v="1"/>
    <s v="1350,82657,High income,39,Low spender,0.000471829367143739,0,0,71,966,168,672,246,105,126,1,7,5,10,4,1,0,0,1,0,0,0,74,66+,2434,0,0,0,1,0,0,1,0,0,2031"/>
    <m/>
    <m/>
    <m/>
    <m/>
  </r>
  <r>
    <n v="244"/>
    <n v="75825"/>
    <s v="High income"/>
    <n v="58"/>
    <s v="Low spender"/>
    <n v="7.6491922189251562E-4"/>
    <n v="0"/>
    <n v="0"/>
    <n v="40"/>
    <n v="1032"/>
    <n v="105"/>
    <n v="779"/>
    <n v="137"/>
    <n v="105"/>
    <n v="51"/>
    <n v="0"/>
    <n v="5"/>
    <n v="8"/>
    <n v="9"/>
    <n v="4"/>
    <n v="0"/>
    <x v="0"/>
    <n v="1"/>
    <n v="0"/>
    <n v="0"/>
    <n v="0"/>
    <n v="1"/>
    <n v="44"/>
    <s v="36-50"/>
    <n v="2784"/>
    <n v="0"/>
    <n v="0"/>
    <n v="1"/>
    <n v="0"/>
    <n v="0"/>
    <n v="0"/>
    <n v="1"/>
    <n v="0"/>
    <n v="0"/>
    <n v="2107"/>
    <d v="2015-03-02T00:00:00"/>
    <n v="3"/>
    <s v="March"/>
    <n v="1"/>
    <s v="244,75825,High income,58,Low spender,0.000764919221892516,0,0,40,1032,105,779,137,105,51,0,5,8,9,4,0,0,1,0,0,0,1,44,36-50,2784,0,0,1,0,0,0,1,0,0,2107"/>
    <m/>
    <m/>
    <m/>
    <m/>
  </r>
  <r>
    <n v="1426"/>
    <n v="91712"/>
    <s v="High income"/>
    <n v="39"/>
    <s v="Low spender"/>
    <n v="4.2524424284717376E-4"/>
    <n v="0"/>
    <n v="0"/>
    <n v="47"/>
    <n v="1276"/>
    <n v="24"/>
    <n v="746"/>
    <n v="94"/>
    <n v="29"/>
    <n v="48"/>
    <n v="0"/>
    <n v="9"/>
    <n v="7"/>
    <n v="11"/>
    <n v="3"/>
    <n v="0"/>
    <x v="0"/>
    <n v="0"/>
    <n v="0"/>
    <n v="1"/>
    <n v="0"/>
    <n v="1"/>
    <n v="73"/>
    <s v="66+"/>
    <n v="2414"/>
    <n v="0"/>
    <n v="0"/>
    <n v="1"/>
    <n v="0"/>
    <n v="0"/>
    <n v="0"/>
    <n v="0"/>
    <n v="1"/>
    <n v="0"/>
    <n v="2121"/>
    <d v="2016-03-06T00:00:00"/>
    <n v="3"/>
    <s v="March"/>
    <n v="1"/>
    <s v="1426,91712,High income,39,Low spender,0.000425244242847174,0,0,47,1276,24,746,94,29,48,0,9,7,11,3,0,0,0,0,1,0,1,73,66+,2414,0,0,1,0,0,0,0,1,0,2121"/>
    <m/>
    <m/>
    <m/>
    <m/>
  </r>
  <r>
    <n v="703"/>
    <n v="80360"/>
    <s v="High income"/>
    <n v="256"/>
    <s v="Low spender"/>
    <n v="3.1856645097063214E-3"/>
    <n v="0"/>
    <n v="0"/>
    <n v="56"/>
    <n v="1493"/>
    <n v="86"/>
    <n v="454"/>
    <n v="112"/>
    <n v="43"/>
    <n v="43"/>
    <n v="2"/>
    <n v="4"/>
    <n v="4"/>
    <n v="5"/>
    <n v="2"/>
    <n v="1"/>
    <x v="0"/>
    <n v="0"/>
    <n v="1"/>
    <n v="1"/>
    <n v="0"/>
    <n v="0"/>
    <n v="71"/>
    <s v="66+"/>
    <n v="2642"/>
    <n v="0"/>
    <n v="1"/>
    <n v="0"/>
    <n v="0"/>
    <n v="0"/>
    <n v="0"/>
    <n v="0"/>
    <n v="0"/>
    <n v="1"/>
    <n v="2145"/>
    <d v="2015-07-22T00:00:00"/>
    <n v="7"/>
    <s v="July"/>
    <n v="1"/>
    <s v="703,80360,High income,256,Low spender,0.00318566450970632,0,0,56,1493,86,454,112,43,43,2,4,4,5,2,1,0,0,1,1,0,0,71,66+,2642,0,1,0,0,0,0,0,0,1,2145"/>
    <m/>
    <m/>
    <m/>
    <m/>
  </r>
  <r>
    <n v="205"/>
    <n v="90226"/>
    <s v="High income"/>
    <n v="996"/>
    <s v="High spender"/>
    <n v="1.1038946645091216E-2"/>
    <n v="0"/>
    <n v="0"/>
    <n v="26"/>
    <n v="1083"/>
    <n v="108"/>
    <n v="649"/>
    <n v="253"/>
    <n v="151"/>
    <n v="108"/>
    <n v="1"/>
    <n v="4"/>
    <n v="7"/>
    <n v="12"/>
    <n v="2"/>
    <n v="1"/>
    <x v="0"/>
    <n v="0"/>
    <n v="0"/>
    <n v="0"/>
    <n v="0"/>
    <n v="0"/>
    <n v="64"/>
    <s v="50-65"/>
    <n v="2800"/>
    <n v="0"/>
    <n v="1"/>
    <n v="0"/>
    <n v="0"/>
    <n v="0"/>
    <n v="0"/>
    <n v="0"/>
    <n v="1"/>
    <n v="0"/>
    <n v="2136"/>
    <d v="2015-02-14T00:00:00"/>
    <n v="2"/>
    <s v="February"/>
    <n v="1"/>
    <s v="205,90226,High income,996,High spender,0.0110389466450912,0,0,26,1083,108,649,253,151,108,1,4,7,12,2,1,0,0,0,0,0,0,64,50-65,2800,0,1,0,0,0,0,0,1,0,2136"/>
    <m/>
    <m/>
    <m/>
    <m/>
  </r>
  <r>
    <n v="653"/>
    <n v="69098"/>
    <s v="High income"/>
    <n v="810"/>
    <s v="High spender"/>
    <n v="1.1722481113780428E-2"/>
    <n v="0"/>
    <n v="0"/>
    <n v="82"/>
    <n v="1315"/>
    <n v="22"/>
    <n v="780"/>
    <n v="145"/>
    <n v="0"/>
    <n v="178"/>
    <n v="1"/>
    <n v="7"/>
    <n v="8"/>
    <n v="9"/>
    <n v="5"/>
    <n v="0"/>
    <x v="0"/>
    <n v="0"/>
    <n v="0"/>
    <n v="0"/>
    <n v="0"/>
    <n v="0"/>
    <n v="71"/>
    <s v="66+"/>
    <n v="2657"/>
    <n v="0"/>
    <n v="1"/>
    <n v="0"/>
    <n v="0"/>
    <n v="0"/>
    <n v="0"/>
    <n v="0"/>
    <n v="0"/>
    <n v="1"/>
    <n v="2084"/>
    <d v="2015-07-07T00:00:00"/>
    <n v="7"/>
    <s v="July"/>
    <n v="1"/>
    <s v="653,69098,High income,810,High spender,0.0117224811137804,0,0,82,1315,22,780,145,0,178,1,7,8,9,5,0,0,0,0,0,0,0,71,66+,2657,0,1,0,0,0,0,0,0,1,2084"/>
    <m/>
    <m/>
    <m/>
    <m/>
  </r>
  <r>
    <n v="1775"/>
    <n v="93790"/>
    <s v="High income"/>
    <n v="732"/>
    <s v="High spender"/>
    <n v="7.8046700074634826E-3"/>
    <n v="0"/>
    <n v="0"/>
    <n v="16"/>
    <n v="1302"/>
    <n v="68"/>
    <n v="731"/>
    <n v="89"/>
    <n v="114"/>
    <n v="45"/>
    <n v="0"/>
    <n v="6"/>
    <n v="7"/>
    <n v="12"/>
    <n v="2"/>
    <n v="1"/>
    <x v="0"/>
    <n v="0"/>
    <n v="1"/>
    <n v="1"/>
    <n v="0"/>
    <n v="1"/>
    <n v="50"/>
    <s v="36-50"/>
    <n v="2296"/>
    <n v="0"/>
    <n v="0"/>
    <n v="1"/>
    <n v="0"/>
    <n v="0"/>
    <n v="0"/>
    <n v="1"/>
    <n v="0"/>
    <n v="0"/>
    <n v="2259"/>
    <d v="2016-07-02T00:00:00"/>
    <n v="7"/>
    <s v="July"/>
    <n v="1"/>
    <s v="1775,93790,High income,732,High spender,0.00780467000746348,0,0,16,1302,68,731,89,114,45,0,6,7,12,2,1,0,0,1,1,0,1,50,36-50,2296,0,0,1,0,0,0,1,0,0,2259"/>
    <m/>
    <m/>
    <m/>
    <m/>
  </r>
  <r>
    <n v="1453"/>
    <n v="75759"/>
    <s v="High income"/>
    <n v="897"/>
    <s v="High spender"/>
    <n v="1.1840177404664792E-2"/>
    <n v="0"/>
    <n v="0"/>
    <n v="46"/>
    <n v="1394"/>
    <n v="22"/>
    <n v="708"/>
    <n v="89"/>
    <n v="91"/>
    <n v="182"/>
    <n v="1"/>
    <n v="9"/>
    <n v="7"/>
    <n v="9"/>
    <n v="5"/>
    <n v="1"/>
    <x v="0"/>
    <n v="1"/>
    <n v="0"/>
    <n v="1"/>
    <n v="0"/>
    <n v="1"/>
    <n v="51"/>
    <s v="50-65"/>
    <n v="2406"/>
    <n v="0"/>
    <n v="1"/>
    <n v="0"/>
    <n v="0"/>
    <n v="0"/>
    <n v="0"/>
    <n v="1"/>
    <n v="0"/>
    <n v="0"/>
    <n v="2122"/>
    <d v="2016-03-14T00:00:00"/>
    <n v="3"/>
    <s v="March"/>
    <n v="1"/>
    <s v="1453,75759,High income,897,High spender,0.0118401774046648,0,0,46,1394,22,708,89,91,182,1,9,7,9,5,1,0,1,0,1,0,1,51,50-65,2406,0,1,0,0,0,0,1,0,0,2122"/>
    <m/>
    <m/>
    <m/>
    <m/>
  </r>
  <r>
    <n v="1778"/>
    <n v="90638"/>
    <s v="High income"/>
    <n v="496"/>
    <s v="Low spender"/>
    <n v="5.4723184536287208E-3"/>
    <n v="0"/>
    <n v="0"/>
    <n v="29"/>
    <n v="1156"/>
    <n v="120"/>
    <n v="915"/>
    <n v="94"/>
    <n v="144"/>
    <n v="96"/>
    <n v="1"/>
    <n v="3"/>
    <n v="4"/>
    <n v="10"/>
    <n v="1"/>
    <n v="0"/>
    <x v="0"/>
    <n v="0"/>
    <n v="0"/>
    <n v="1"/>
    <n v="0"/>
    <n v="1"/>
    <n v="29"/>
    <s v="24-35"/>
    <n v="2295"/>
    <n v="0"/>
    <n v="0"/>
    <n v="1"/>
    <n v="0"/>
    <n v="0"/>
    <n v="0"/>
    <n v="0"/>
    <n v="1"/>
    <n v="0"/>
    <n v="2333"/>
    <d v="2016-07-03T00:00:00"/>
    <n v="7"/>
    <s v="July"/>
    <n v="1"/>
    <s v="1778,90638,High income,496,Low spender,0.00547231845362872,0,0,29,1156,120,915,94,144,96,1,3,4,10,1,0,0,0,0,1,0,1,29,24-35,2295,0,0,1,0,0,0,0,1,0,2333"/>
    <m/>
    <m/>
    <m/>
    <m/>
  </r>
  <r>
    <n v="1779"/>
    <n v="90638"/>
    <s v="High income"/>
    <n v="40"/>
    <s v="Low spender"/>
    <n v="4.4131600432489686E-4"/>
    <n v="0"/>
    <n v="0"/>
    <n v="29"/>
    <n v="1156"/>
    <n v="120"/>
    <n v="915"/>
    <n v="94"/>
    <n v="144"/>
    <n v="96"/>
    <n v="1"/>
    <n v="3"/>
    <n v="4"/>
    <n v="10"/>
    <n v="1"/>
    <n v="0"/>
    <x v="0"/>
    <n v="0"/>
    <n v="0"/>
    <n v="1"/>
    <n v="0"/>
    <n v="0"/>
    <n v="29"/>
    <s v="24-35"/>
    <n v="2295"/>
    <n v="0"/>
    <n v="0"/>
    <n v="1"/>
    <n v="0"/>
    <n v="0"/>
    <n v="0"/>
    <n v="0"/>
    <n v="1"/>
    <n v="0"/>
    <n v="2333"/>
    <d v="2016-07-03T00:00:00"/>
    <n v="7"/>
    <s v="July"/>
    <n v="1"/>
    <s v="1779,90638,High income,40,Low spender,0.000441316004324897,0,0,29,1156,120,915,94,144,96,1,3,4,10,1,0,0,0,0,1,0,0,29,24-35,2295,0,0,1,0,0,0,0,1,0,2333"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n v="1153"/>
    <n v="87679"/>
    <x v="0"/>
    <n v="2491"/>
    <x v="0"/>
    <n v="2.8410451761539252E-2"/>
    <n v="0"/>
    <n v="0"/>
    <n v="62"/>
    <n v="1259"/>
    <n v="172"/>
    <n v="815"/>
    <n v="97"/>
    <n v="148"/>
    <n v="33"/>
    <n v="2524"/>
    <n v="0.49881141045958793"/>
    <n v="6.8145800316957217E-2"/>
    <n v="0.32290015847860537"/>
    <n v="3.8431061806656099E-2"/>
    <n v="5.8637083993660855E-2"/>
    <n v="1.3074484944532488E-2"/>
    <n v="1"/>
    <n v="7"/>
    <n v="11"/>
    <n v="10"/>
    <n v="29"/>
    <n v="3.4482758620689655E-2"/>
    <n v="0.2413793103448276"/>
    <n v="0.37931034482758619"/>
    <n v="0.34482758620689657"/>
    <n v="4"/>
    <n v="1"/>
    <n v="0"/>
    <x v="0"/>
    <x v="0"/>
    <x v="0"/>
    <n v="0"/>
    <x v="0"/>
    <x v="0"/>
    <x v="0"/>
    <n v="2496"/>
    <n v="0"/>
    <n v="0"/>
    <n v="0"/>
    <n v="1"/>
    <n v="0"/>
    <n v="0"/>
    <n v="1"/>
    <n v="0"/>
    <n v="0"/>
    <n v="2458"/>
    <d v="2015-12-15T00:00:00"/>
    <n v="12"/>
    <s v="December"/>
    <n v="1"/>
    <s v="1153,87679,High income,2491,High spender,0.0284104517615393,0,0,62,1259,172,815,97,148,33,2524,0.498811410459588,0.0681458003169572,0.322900158478605,0.0384310618066561,0.0586370839936609,0.0130744849445325,1,7,11,10,29,0.0344827586206897,0.241379310344828,0.379310344827586,0.344827586206897,4,1,0,1,0,1,0,1,32,24-35,2496,0,0,0,1,0,0,1,0,0,2458"/>
  </r>
  <r>
    <n v="834"/>
    <n v="3502"/>
    <x v="1"/>
    <n v="911"/>
    <x v="0"/>
    <n v="0.26013706453455171"/>
    <n v="1"/>
    <n v="0"/>
    <n v="56"/>
    <n v="2"/>
    <n v="1"/>
    <n v="1"/>
    <n v="0"/>
    <n v="0"/>
    <n v="1"/>
    <n v="5"/>
    <n v="0.4"/>
    <n v="0.2"/>
    <n v="0.2"/>
    <n v="0"/>
    <n v="0"/>
    <n v="0.2"/>
    <n v="0"/>
    <n v="0"/>
    <n v="0"/>
    <n v="0"/>
    <n v="0"/>
    <n v="0"/>
    <n v="0"/>
    <n v="0"/>
    <n v="0"/>
    <n v="14"/>
    <n v="0"/>
    <n v="0"/>
    <x v="1"/>
    <x v="0"/>
    <x v="1"/>
    <n v="0"/>
    <x v="1"/>
    <x v="1"/>
    <x v="1"/>
    <n v="2601"/>
    <n v="0"/>
    <n v="0"/>
    <n v="1"/>
    <n v="0"/>
    <n v="0"/>
    <n v="0"/>
    <n v="1"/>
    <n v="0"/>
    <n v="0"/>
    <n v="3"/>
    <d v="2015-09-01T00:00:00"/>
    <n v="9"/>
    <s v="September"/>
    <n v="1"/>
    <s v="834,3502,Low income,911,High spender,0.260137064534552,1,0,56,2,1,1,0,0,1,5,0.4,0.2,0.2,0,0,0.2,0,0,0,0,0,0,0,0,0,14,0,0,0,0,0,0,0,47,36-50,2601,0,0,1,0,0,0,1,0,0,3"/>
  </r>
  <r>
    <n v="2180"/>
    <n v="4861"/>
    <x v="1"/>
    <n v="2429"/>
    <x v="0"/>
    <n v="0.49969142151820611"/>
    <n v="0"/>
    <n v="0"/>
    <n v="20"/>
    <n v="2"/>
    <n v="1"/>
    <n v="1"/>
    <n v="1"/>
    <n v="0"/>
    <n v="1"/>
    <n v="6"/>
    <n v="0.33333333333333331"/>
    <n v="0.16666666666666666"/>
    <n v="0.16666666666666666"/>
    <n v="0.16666666666666666"/>
    <n v="0"/>
    <n v="0.16666666666666666"/>
    <n v="0"/>
    <n v="0"/>
    <n v="0"/>
    <n v="0"/>
    <n v="0"/>
    <n v="0"/>
    <n v="0"/>
    <n v="0"/>
    <n v="0"/>
    <n v="14"/>
    <n v="0"/>
    <n v="0"/>
    <x v="1"/>
    <x v="0"/>
    <x v="1"/>
    <n v="0"/>
    <x v="1"/>
    <x v="2"/>
    <x v="2"/>
    <n v="2166"/>
    <n v="1"/>
    <n v="0"/>
    <n v="0"/>
    <n v="0"/>
    <n v="0"/>
    <n v="0"/>
    <n v="1"/>
    <n v="0"/>
    <n v="0"/>
    <n v="4"/>
    <d v="2016-11-09T00:00:00"/>
    <n v="11"/>
    <s v="November"/>
    <n v="1"/>
    <s v="2180,4861,Low income,2429,High spender,0.499691421518206,0,0,20,2,1,1,1,0,1,6,0.333333333333333,0.166666666666667,0.166666666666667,0.166666666666667,0,0.166666666666667,0,0,0,0,0,0,0,0,0,14,0,0,0,0,0,0,0,55,50-65,2166,1,0,0,0,0,0,1,0,0,4"/>
  </r>
  <r>
    <n v="1486"/>
    <n v="33590"/>
    <x v="1"/>
    <n v="1892"/>
    <x v="0"/>
    <n v="5.6326287585590946E-2"/>
    <n v="2"/>
    <n v="1"/>
    <n v="65"/>
    <n v="4"/>
    <n v="0"/>
    <n v="2"/>
    <n v="0"/>
    <n v="0"/>
    <n v="2"/>
    <n v="8"/>
    <n v="0.5"/>
    <n v="0"/>
    <n v="0.25"/>
    <n v="0"/>
    <n v="0"/>
    <n v="0.25"/>
    <n v="1"/>
    <n v="1"/>
    <n v="0"/>
    <n v="2"/>
    <n v="4"/>
    <n v="0.25"/>
    <n v="0.25"/>
    <n v="0"/>
    <n v="0.5"/>
    <n v="7"/>
    <n v="0"/>
    <n v="0"/>
    <x v="1"/>
    <x v="0"/>
    <x v="1"/>
    <n v="0"/>
    <x v="1"/>
    <x v="3"/>
    <x v="1"/>
    <n v="2397"/>
    <n v="0"/>
    <n v="0"/>
    <n v="0"/>
    <n v="1"/>
    <n v="0"/>
    <n v="0"/>
    <n v="1"/>
    <n v="0"/>
    <n v="0"/>
    <n v="4"/>
    <d v="2016-03-23T00:00:00"/>
    <n v="3"/>
    <s v="March"/>
    <n v="1"/>
    <s v="1486,33590,Low income,1892,High spender,0.0563262875855909,2,1,65,4,0,2,0,0,2,8,0.5,0,0.25,0,0,0.25,1,1,0,2,4,0.25,0.25,0,0.5,7,0,0,0,0,0,0,0,46,36-50,2397,0,0,0,1,0,0,1,0,0,4"/>
  </r>
  <r>
    <n v="2082"/>
    <n v="1730"/>
    <x v="1"/>
    <n v="66"/>
    <x v="1"/>
    <n v="3.8150289017341042E-2"/>
    <n v="0"/>
    <n v="0"/>
    <n v="65"/>
    <n v="1"/>
    <n v="1"/>
    <n v="3"/>
    <n v="1"/>
    <n v="1"/>
    <n v="1"/>
    <n v="8"/>
    <n v="0.125"/>
    <n v="0.125"/>
    <n v="0.375"/>
    <n v="0.125"/>
    <n v="0.125"/>
    <n v="0.125"/>
    <n v="15"/>
    <n v="0"/>
    <n v="0"/>
    <n v="0"/>
    <n v="15"/>
    <n v="1"/>
    <n v="0"/>
    <n v="0"/>
    <n v="0"/>
    <n v="20"/>
    <n v="0"/>
    <n v="0"/>
    <x v="1"/>
    <x v="0"/>
    <x v="1"/>
    <n v="0"/>
    <x v="1"/>
    <x v="4"/>
    <x v="1"/>
    <n v="2201"/>
    <n v="1"/>
    <n v="0"/>
    <n v="0"/>
    <n v="0"/>
    <n v="0"/>
    <n v="0"/>
    <n v="1"/>
    <n v="0"/>
    <n v="0"/>
    <n v="6"/>
    <d v="2016-10-05T00:00:00"/>
    <n v="10"/>
    <s v="October"/>
    <n v="1"/>
    <s v="2082,1730,Low income,66,Low spender,0.038150289017341,0,0,65,1,1,3,1,1,1,8,0.125,0.125,0.375,0.125,0.125,0.125,15,0,0,0,15,1,0,0,0,20,0,0,0,0,0,0,0,49,36-50,2201,1,0,0,0,0,0,1,0,0,6"/>
  </r>
  <r>
    <n v="2186"/>
    <n v="4023"/>
    <x v="1"/>
    <n v="2304"/>
    <x v="0"/>
    <n v="0.57270693512304249"/>
    <n v="1"/>
    <n v="1"/>
    <n v="29"/>
    <n v="5"/>
    <n v="0"/>
    <n v="1"/>
    <n v="1"/>
    <n v="1"/>
    <n v="1"/>
    <n v="9"/>
    <n v="0.55555555555555558"/>
    <n v="0"/>
    <n v="0.1111111111111111"/>
    <n v="0.1111111111111111"/>
    <n v="0.1111111111111111"/>
    <n v="0.1111111111111111"/>
    <n v="15"/>
    <n v="0"/>
    <n v="0"/>
    <n v="0"/>
    <n v="15"/>
    <n v="1"/>
    <n v="0"/>
    <n v="0"/>
    <n v="0"/>
    <n v="19"/>
    <n v="0"/>
    <n v="0"/>
    <x v="1"/>
    <x v="0"/>
    <x v="1"/>
    <n v="0"/>
    <x v="1"/>
    <x v="5"/>
    <x v="2"/>
    <n v="2165"/>
    <n v="0"/>
    <n v="1"/>
    <n v="0"/>
    <n v="0"/>
    <n v="0"/>
    <n v="0"/>
    <n v="0"/>
    <n v="0"/>
    <n v="1"/>
    <n v="7"/>
    <d v="2016-11-10T00:00:00"/>
    <n v="11"/>
    <s v="November"/>
    <n v="1"/>
    <s v="2186,4023,Low income,2304,High spender,0.572706935123042,1,1,29,5,0,1,1,1,1,9,0.555555555555556,0,0.111111111111111,0.111111111111111,0.111111111111111,0.111111111111111,15,0,0,0,15,1,0,0,0,19,0,0,0,0,0,0,0,57,50-65,2165,0,1,0,0,0,0,0,0,1,7"/>
  </r>
  <r>
    <n v="2161"/>
    <n v="32583"/>
    <x v="1"/>
    <n v="1125"/>
    <x v="0"/>
    <n v="3.4527207439462297E-2"/>
    <n v="1"/>
    <n v="1"/>
    <n v="10"/>
    <n v="5"/>
    <n v="0"/>
    <n v="3"/>
    <n v="0"/>
    <n v="0"/>
    <n v="1"/>
    <n v="9"/>
    <n v="0.55555555555555558"/>
    <n v="0"/>
    <n v="0.33333333333333331"/>
    <n v="0"/>
    <n v="0"/>
    <n v="0.1111111111111111"/>
    <n v="1"/>
    <n v="1"/>
    <n v="0"/>
    <n v="2"/>
    <n v="4"/>
    <n v="0.25"/>
    <n v="0.25"/>
    <n v="0"/>
    <n v="0.5"/>
    <n v="7"/>
    <n v="0"/>
    <n v="0"/>
    <x v="1"/>
    <x v="0"/>
    <x v="1"/>
    <n v="0"/>
    <x v="1"/>
    <x v="6"/>
    <x v="2"/>
    <n v="2173"/>
    <n v="0"/>
    <n v="0"/>
    <n v="0"/>
    <n v="1"/>
    <n v="0"/>
    <n v="0"/>
    <n v="0"/>
    <n v="0"/>
    <n v="1"/>
    <n v="7"/>
    <d v="2016-11-02T00:00:00"/>
    <n v="11"/>
    <s v="November"/>
    <n v="1"/>
    <s v="2161,32583,Low income,1125,High spender,0.0345272074394623,1,1,10,5,0,3,0,0,1,9,0.555555555555556,0,0.333333333333333,0,0,0.111111111111111,1,1,0,2,4,0.25,0.25,0,0.5,7,0,0,0,0,0,0,0,59,50-65,2173,0,0,0,1,0,0,0,0,1,7"/>
  </r>
  <r>
    <n v="1960"/>
    <n v="34578"/>
    <x v="1"/>
    <n v="523"/>
    <x v="1"/>
    <n v="1.5125224130950314E-2"/>
    <n v="2"/>
    <n v="1"/>
    <n v="1"/>
    <n v="7"/>
    <n v="0"/>
    <n v="1"/>
    <n v="0"/>
    <n v="0"/>
    <n v="0"/>
    <n v="8"/>
    <n v="0.875"/>
    <n v="0"/>
    <n v="0.125"/>
    <n v="0"/>
    <n v="0"/>
    <n v="0"/>
    <n v="1"/>
    <n v="1"/>
    <n v="0"/>
    <n v="2"/>
    <n v="4"/>
    <n v="0.25"/>
    <n v="0.25"/>
    <n v="0"/>
    <n v="0.5"/>
    <n v="6"/>
    <n v="0"/>
    <n v="0"/>
    <x v="1"/>
    <x v="0"/>
    <x v="1"/>
    <n v="0"/>
    <x v="1"/>
    <x v="7"/>
    <x v="1"/>
    <n v="2238"/>
    <n v="0"/>
    <n v="0"/>
    <n v="0"/>
    <n v="1"/>
    <n v="0"/>
    <n v="0"/>
    <n v="0"/>
    <n v="0"/>
    <n v="1"/>
    <n v="8"/>
    <d v="2016-08-29T00:00:00"/>
    <n v="8"/>
    <s v="August"/>
    <n v="1"/>
    <s v="1960,34578,Low income,523,Low spender,0.0151252241309503,2,1,1,7,0,1,0,0,0,8,0.875,0,0.125,0,0,0,1,1,0,2,4,0.25,0.25,0,0.5,6,0,0,0,0,0,0,0,48,36-50,2238,0,0,0,1,0,0,0,0,1,8"/>
  </r>
  <r>
    <n v="1794"/>
    <n v="14421"/>
    <x v="1"/>
    <n v="17"/>
    <x v="1"/>
    <n v="1.1788364191110186E-3"/>
    <n v="0"/>
    <n v="0"/>
    <n v="81"/>
    <n v="0"/>
    <n v="0"/>
    <n v="2"/>
    <n v="3"/>
    <n v="3"/>
    <n v="8"/>
    <n v="16"/>
    <n v="0"/>
    <n v="0"/>
    <n v="0.125"/>
    <n v="0.1875"/>
    <n v="0.1875"/>
    <n v="0.5"/>
    <n v="1"/>
    <n v="1"/>
    <n v="0"/>
    <n v="2"/>
    <n v="4"/>
    <n v="0.25"/>
    <n v="0.25"/>
    <n v="0"/>
    <n v="0.5"/>
    <n v="5"/>
    <n v="0"/>
    <n v="0"/>
    <x v="0"/>
    <x v="0"/>
    <x v="1"/>
    <n v="0"/>
    <x v="1"/>
    <x v="8"/>
    <x v="0"/>
    <n v="2291"/>
    <n v="0"/>
    <n v="1"/>
    <n v="0"/>
    <n v="0"/>
    <n v="0"/>
    <n v="0"/>
    <n v="0"/>
    <n v="0"/>
    <n v="0"/>
    <n v="0"/>
    <d v="2016-07-07T00:00:00"/>
    <n v="7"/>
    <s v="July"/>
    <n v="1"/>
    <s v="1794,14421,Low income,17,Low spender,0.00117883641911102,0,0,81,0,0,2,3,3,8,16,0,0,0.125,0.1875,0.1875,0.5,1,1,0,2,4,0.25,0.25,0,0.5,5,0,0,1,0,0,0,0,24,24-35,2291,0,1,0,0,0,0,0,0,0,0"/>
  </r>
  <r>
    <n v="1606"/>
    <n v="11448"/>
    <x v="1"/>
    <n v="348"/>
    <x v="1"/>
    <n v="3.0398322851153039E-2"/>
    <n v="0"/>
    <n v="0"/>
    <n v="16"/>
    <n v="0"/>
    <n v="0"/>
    <n v="0"/>
    <n v="6"/>
    <n v="2"/>
    <n v="6"/>
    <n v="14"/>
    <n v="0"/>
    <n v="0"/>
    <n v="0"/>
    <n v="0.42857142857142855"/>
    <n v="0.14285714285714285"/>
    <n v="0.42857142857142855"/>
    <n v="1"/>
    <n v="1"/>
    <n v="0"/>
    <n v="2"/>
    <n v="4"/>
    <n v="0.25"/>
    <n v="0.25"/>
    <n v="0"/>
    <n v="0.5"/>
    <n v="6"/>
    <n v="0"/>
    <n v="0"/>
    <x v="1"/>
    <x v="0"/>
    <x v="1"/>
    <n v="0"/>
    <x v="1"/>
    <x v="9"/>
    <x v="1"/>
    <n v="2355"/>
    <n v="1"/>
    <n v="0"/>
    <n v="0"/>
    <n v="0"/>
    <n v="0"/>
    <n v="1"/>
    <n v="0"/>
    <n v="0"/>
    <n v="0"/>
    <n v="2"/>
    <d v="2016-05-04T00:00:00"/>
    <n v="5"/>
    <s v="May"/>
    <n v="1"/>
    <s v="1606,11448,Low income,348,Low spender,0.030398322851153,0,0,16,0,0,0,6,2,6,14,0,0,0,0.428571428571429,0.142857142857143,0.428571428571429,1,1,0,2,4,0.25,0.25,0,0.5,6,0,0,0,0,0,0,0,45,36-50,2355,1,0,0,0,0,1,0,0,0,2"/>
  </r>
  <r>
    <n v="1201"/>
    <n v="25176"/>
    <x v="1"/>
    <n v="1677"/>
    <x v="0"/>
    <n v="6.6611058150619643E-2"/>
    <n v="1"/>
    <n v="1"/>
    <n v="79"/>
    <n v="4"/>
    <n v="0"/>
    <n v="4"/>
    <n v="0"/>
    <n v="0"/>
    <n v="5"/>
    <n v="13"/>
    <n v="0.30769230769230771"/>
    <n v="0"/>
    <n v="0.30769230769230771"/>
    <n v="0"/>
    <n v="0"/>
    <n v="0.38461538461538464"/>
    <n v="1"/>
    <n v="1"/>
    <n v="0"/>
    <n v="2"/>
    <n v="4"/>
    <n v="0.25"/>
    <n v="0.25"/>
    <n v="0"/>
    <n v="0.5"/>
    <n v="7"/>
    <n v="0"/>
    <n v="0"/>
    <x v="1"/>
    <x v="0"/>
    <x v="1"/>
    <n v="0"/>
    <x v="1"/>
    <x v="10"/>
    <x v="1"/>
    <n v="2482"/>
    <n v="0"/>
    <n v="0"/>
    <n v="0"/>
    <n v="1"/>
    <n v="0"/>
    <n v="1"/>
    <n v="0"/>
    <n v="0"/>
    <n v="0"/>
    <n v="3"/>
    <d v="2015-12-29T00:00:00"/>
    <n v="12"/>
    <s v="December"/>
    <n v="1"/>
    <s v="1201,25176,Low income,1677,High spender,0.0666110581506196,1,1,79,4,0,4,0,0,5,13,0.307692307692308,0,0.307692307692308,0,0,0.384615384615385,1,1,0,2,4,0.25,0.25,0,0.5,7,0,0,0,0,0,0,0,44,36-50,2482,0,0,0,1,0,1,0,0,0,3"/>
  </r>
  <r>
    <n v="1071"/>
    <n v="30523"/>
    <x v="1"/>
    <n v="2304"/>
    <x v="0"/>
    <n v="7.5484061199751012E-2"/>
    <n v="2"/>
    <n v="1"/>
    <n v="0"/>
    <n v="5"/>
    <n v="0"/>
    <n v="3"/>
    <n v="0"/>
    <n v="0"/>
    <n v="5"/>
    <n v="13"/>
    <n v="0.38461538461538464"/>
    <n v="0"/>
    <n v="0.23076923076923078"/>
    <n v="0"/>
    <n v="0"/>
    <n v="0.38461538461538464"/>
    <n v="1"/>
    <n v="1"/>
    <n v="0"/>
    <n v="2"/>
    <n v="4"/>
    <n v="0.25"/>
    <n v="0.25"/>
    <n v="0"/>
    <n v="0.5"/>
    <n v="7"/>
    <n v="0"/>
    <n v="0"/>
    <x v="1"/>
    <x v="0"/>
    <x v="1"/>
    <n v="0"/>
    <x v="1"/>
    <x v="11"/>
    <x v="2"/>
    <n v="2522"/>
    <n v="0"/>
    <n v="0"/>
    <n v="1"/>
    <n v="0"/>
    <n v="0"/>
    <n v="0"/>
    <n v="0"/>
    <n v="1"/>
    <n v="0"/>
    <n v="3"/>
    <d v="2015-11-19T00:00:00"/>
    <n v="11"/>
    <s v="November"/>
    <n v="1"/>
    <s v="1071,30523,Low income,2304,High spender,0.075484061199751,2,1,0,5,0,3,0,0,5,13,0.384615384615385,0,0.230769230769231,0,0,0.384615384615385,1,1,0,2,4,0.25,0.25,0,0.5,7,0,0,0,0,0,0,0,62,50-65,2522,0,0,1,0,0,0,0,1,0,3"/>
  </r>
  <r>
    <n v="2187"/>
    <n v="38285"/>
    <x v="1"/>
    <n v="395"/>
    <x v="1"/>
    <n v="1.0317356667101998E-2"/>
    <n v="2"/>
    <n v="1"/>
    <n v="96"/>
    <n v="2"/>
    <n v="0"/>
    <n v="5"/>
    <n v="2"/>
    <n v="0"/>
    <n v="1"/>
    <n v="10"/>
    <n v="0.2"/>
    <n v="0"/>
    <n v="0.5"/>
    <n v="0.2"/>
    <n v="0"/>
    <n v="0.1"/>
    <n v="1"/>
    <n v="0"/>
    <n v="0"/>
    <n v="3"/>
    <n v="4"/>
    <n v="0.25"/>
    <n v="0"/>
    <n v="0"/>
    <n v="0.75"/>
    <n v="2"/>
    <n v="0"/>
    <n v="0"/>
    <x v="1"/>
    <x v="0"/>
    <x v="1"/>
    <n v="0"/>
    <x v="1"/>
    <x v="12"/>
    <x v="2"/>
    <n v="2164"/>
    <n v="0"/>
    <n v="0"/>
    <n v="0"/>
    <n v="1"/>
    <n v="0"/>
    <n v="0"/>
    <n v="1"/>
    <n v="0"/>
    <n v="0"/>
    <n v="8"/>
    <d v="2016-11-11T00:00:00"/>
    <n v="11"/>
    <s v="November"/>
    <n v="1"/>
    <s v="2187,38285,Low income,395,Low spender,0.010317356667102,2,1,96,2,0,5,2,0,1,10,0.2,0,0.5,0.2,0,0.1,1,0,0,3,4,0.25,0,0,0.75,2,0,0,0,0,0,0,0,61,50-65,2164,0,0,0,1,0,0,1,0,0,8"/>
  </r>
  <r>
    <n v="2138"/>
    <n v="18492"/>
    <x v="1"/>
    <n v="503"/>
    <x v="1"/>
    <n v="2.7200951762924509E-2"/>
    <n v="1"/>
    <n v="0"/>
    <n v="75"/>
    <n v="2"/>
    <n v="2"/>
    <n v="2"/>
    <n v="2"/>
    <n v="1"/>
    <n v="1"/>
    <n v="10"/>
    <n v="0.2"/>
    <n v="0.2"/>
    <n v="0.2"/>
    <n v="0.2"/>
    <n v="0.1"/>
    <n v="0.1"/>
    <n v="1"/>
    <n v="1"/>
    <n v="0"/>
    <n v="2"/>
    <n v="4"/>
    <n v="0.25"/>
    <n v="0.25"/>
    <n v="0"/>
    <n v="0.5"/>
    <n v="8"/>
    <n v="0"/>
    <n v="0"/>
    <x v="1"/>
    <x v="0"/>
    <x v="1"/>
    <n v="0"/>
    <x v="1"/>
    <x v="13"/>
    <x v="1"/>
    <n v="2183"/>
    <n v="0"/>
    <n v="0"/>
    <n v="0"/>
    <n v="1"/>
    <n v="0"/>
    <n v="0"/>
    <n v="0"/>
    <n v="1"/>
    <n v="0"/>
    <n v="8"/>
    <d v="2016-10-23T00:00:00"/>
    <n v="10"/>
    <s v="October"/>
    <n v="1"/>
    <s v="2138,18492,Low income,503,Low spender,0.0272009517629245,1,0,75,2,2,2,2,1,1,10,0.2,0.2,0.2,0.2,0.1,0.1,1,1,0,2,4,0.25,0.25,0,0.5,8,0,0,0,0,0,0,0,38,36-50,2183,0,0,0,1,0,0,0,1,0,8"/>
  </r>
  <r>
    <n v="2136"/>
    <n v="23536"/>
    <x v="1"/>
    <n v="16"/>
    <x v="1"/>
    <n v="6.7980965329707678E-4"/>
    <n v="1"/>
    <n v="0"/>
    <n v="53"/>
    <n v="6"/>
    <n v="0"/>
    <n v="3"/>
    <n v="0"/>
    <n v="0"/>
    <n v="1"/>
    <n v="10"/>
    <n v="0.6"/>
    <n v="0"/>
    <n v="0.3"/>
    <n v="0"/>
    <n v="0"/>
    <n v="0.1"/>
    <n v="1"/>
    <n v="0"/>
    <n v="0"/>
    <n v="3"/>
    <n v="4"/>
    <n v="0.25"/>
    <n v="0"/>
    <n v="0"/>
    <n v="0.75"/>
    <n v="3"/>
    <n v="0"/>
    <n v="0"/>
    <x v="1"/>
    <x v="0"/>
    <x v="1"/>
    <n v="0"/>
    <x v="1"/>
    <x v="14"/>
    <x v="1"/>
    <n v="2184"/>
    <n v="0"/>
    <n v="1"/>
    <n v="0"/>
    <n v="0"/>
    <n v="0"/>
    <n v="0"/>
    <n v="0"/>
    <n v="0"/>
    <n v="1"/>
    <n v="8"/>
    <d v="2016-10-22T00:00:00"/>
    <n v="10"/>
    <s v="October"/>
    <n v="1"/>
    <s v="2136,23536,Low income,16,Low spender,0.000679809653297077,1,0,53,6,0,3,0,0,1,10,0.6,0,0.3,0,0,0.1,1,0,0,3,4,0.25,0,0,0.75,3,0,0,0,0,0,0,0,37,36-50,2184,0,1,0,0,0,0,0,0,1,8"/>
  </r>
  <r>
    <n v="1900"/>
    <n v="20427"/>
    <x v="1"/>
    <n v="2169"/>
    <x v="0"/>
    <n v="0.10618299309737113"/>
    <n v="1"/>
    <n v="0"/>
    <n v="63"/>
    <n v="5"/>
    <n v="0"/>
    <n v="4"/>
    <n v="0"/>
    <n v="0"/>
    <n v="1"/>
    <n v="10"/>
    <n v="0.5"/>
    <n v="0"/>
    <n v="0.4"/>
    <n v="0"/>
    <n v="0"/>
    <n v="0.1"/>
    <n v="1"/>
    <n v="1"/>
    <n v="0"/>
    <n v="2"/>
    <n v="4"/>
    <n v="0.25"/>
    <n v="0.25"/>
    <n v="0"/>
    <n v="0.5"/>
    <n v="8"/>
    <n v="0"/>
    <n v="0"/>
    <x v="1"/>
    <x v="0"/>
    <x v="1"/>
    <n v="0"/>
    <x v="1"/>
    <x v="1"/>
    <x v="1"/>
    <n v="2256"/>
    <n v="0"/>
    <n v="0"/>
    <n v="0"/>
    <n v="1"/>
    <n v="0"/>
    <n v="0"/>
    <n v="0"/>
    <n v="0"/>
    <n v="1"/>
    <n v="8"/>
    <d v="2016-08-11T00:00:00"/>
    <n v="8"/>
    <s v="August"/>
    <n v="1"/>
    <s v="1900,20427,Low income,2169,High spender,0.106182993097371,1,0,63,5,0,4,0,0,1,10,0.5,0,0.4,0,0,0.1,1,1,0,2,4,0.25,0.25,0,0.5,8,0,0,0,0,0,0,0,47,36-50,2256,0,0,0,1,0,0,0,0,1,8"/>
  </r>
  <r>
    <n v="1275"/>
    <n v="26326"/>
    <x v="1"/>
    <n v="306"/>
    <x v="1"/>
    <n v="1.1623490085846691E-2"/>
    <n v="0"/>
    <n v="0"/>
    <n v="12"/>
    <n v="1"/>
    <n v="0"/>
    <n v="5"/>
    <n v="0"/>
    <n v="3"/>
    <n v="9"/>
    <n v="18"/>
    <n v="5.5555555555555552E-2"/>
    <n v="0"/>
    <n v="0.27777777777777779"/>
    <n v="0"/>
    <n v="0.16666666666666666"/>
    <n v="0.5"/>
    <n v="1"/>
    <n v="0"/>
    <n v="0"/>
    <n v="3"/>
    <n v="4"/>
    <n v="0.25"/>
    <n v="0"/>
    <n v="0"/>
    <n v="0.75"/>
    <n v="3"/>
    <n v="0"/>
    <n v="0"/>
    <x v="1"/>
    <x v="0"/>
    <x v="1"/>
    <n v="1"/>
    <x v="1"/>
    <x v="10"/>
    <x v="1"/>
    <n v="2457"/>
    <n v="0"/>
    <n v="0"/>
    <n v="0"/>
    <n v="1"/>
    <n v="0"/>
    <n v="1"/>
    <n v="0"/>
    <n v="0"/>
    <n v="0"/>
    <n v="0"/>
    <d v="2016-01-23T00:00:00"/>
    <n v="1"/>
    <s v="January"/>
    <n v="1"/>
    <s v="1275,26326,Low income,306,Low spender,0.0116234900858467,0,0,12,1,0,5,0,3,9,18,0.0555555555555556,0,0.277777777777778,0,0.166666666666667,0.5,1,0,0,3,4,0.25,0,0,0.75,3,0,0,0,0,0,1,0,44,36-50,2457,0,0,0,1,0,1,0,0,0,0"/>
  </r>
  <r>
    <n v="545"/>
    <n v="17688"/>
    <x v="1"/>
    <n v="73"/>
    <x v="1"/>
    <n v="4.1270918136589781E-3"/>
    <n v="1"/>
    <n v="0"/>
    <n v="82"/>
    <n v="2"/>
    <n v="2"/>
    <n v="1"/>
    <n v="3"/>
    <n v="1"/>
    <n v="2"/>
    <n v="11"/>
    <n v="0.18181818181818182"/>
    <n v="0.18181818181818182"/>
    <n v="9.0909090909090912E-2"/>
    <n v="0.27272727272727271"/>
    <n v="9.0909090909090912E-2"/>
    <n v="0.18181818181818182"/>
    <n v="1"/>
    <n v="1"/>
    <n v="0"/>
    <n v="2"/>
    <n v="4"/>
    <n v="0.25"/>
    <n v="0.25"/>
    <n v="0"/>
    <n v="0.5"/>
    <n v="8"/>
    <n v="0"/>
    <n v="0"/>
    <x v="1"/>
    <x v="0"/>
    <x v="1"/>
    <n v="1"/>
    <x v="1"/>
    <x v="15"/>
    <x v="1"/>
    <n v="2691"/>
    <n v="0"/>
    <n v="1"/>
    <n v="0"/>
    <n v="0"/>
    <n v="0"/>
    <n v="0"/>
    <n v="1"/>
    <n v="0"/>
    <n v="0"/>
    <n v="7"/>
    <d v="2015-06-03T00:00:00"/>
    <n v="6"/>
    <s v="June"/>
    <n v="1"/>
    <s v="545,17688,Low income,73,Low spender,0.00412709181365898,1,0,82,2,2,1,3,1,2,11,0.181818181818182,0.181818181818182,0.0909090909090909,0.272727272727273,0.0909090909090909,0.181818181818182,1,1,0,2,4,0.25,0.25,0,0.5,8,0,0,0,0,0,1,0,41,36-50,2691,0,1,0,0,0,0,1,0,0,7"/>
  </r>
  <r>
    <n v="2094"/>
    <n v="26751"/>
    <x v="1"/>
    <n v="40"/>
    <x v="1"/>
    <n v="1.4952712048147733E-3"/>
    <n v="2"/>
    <n v="0"/>
    <n v="26"/>
    <n v="1"/>
    <n v="1"/>
    <n v="5"/>
    <n v="0"/>
    <n v="3"/>
    <n v="1"/>
    <n v="11"/>
    <n v="9.0909090909090912E-2"/>
    <n v="9.0909090909090912E-2"/>
    <n v="0.45454545454545453"/>
    <n v="0"/>
    <n v="0.27272727272727271"/>
    <n v="9.0909090909090912E-2"/>
    <n v="1"/>
    <n v="1"/>
    <n v="0"/>
    <n v="2"/>
    <n v="4"/>
    <n v="0.25"/>
    <n v="0.25"/>
    <n v="0"/>
    <n v="0.5"/>
    <n v="8"/>
    <n v="0"/>
    <n v="0"/>
    <x v="1"/>
    <x v="0"/>
    <x v="1"/>
    <n v="0"/>
    <x v="1"/>
    <x v="3"/>
    <x v="1"/>
    <n v="2197"/>
    <n v="0"/>
    <n v="1"/>
    <n v="0"/>
    <n v="0"/>
    <n v="0"/>
    <n v="0"/>
    <n v="1"/>
    <n v="0"/>
    <n v="0"/>
    <n v="9"/>
    <d v="2016-10-09T00:00:00"/>
    <n v="10"/>
    <s v="October"/>
    <n v="1"/>
    <s v="2094,26751,Low income,40,Low spender,0.00149527120481477,2,0,26,1,1,5,0,3,1,11,0.0909090909090909,0.0909090909090909,0.454545454545455,0,0.272727272727273,0.0909090909090909,1,1,0,2,4,0.25,0.25,0,0.5,8,0,0,0,0,0,0,0,46,36-50,2197,0,1,0,0,0,0,1,0,0,9"/>
  </r>
  <r>
    <n v="1583"/>
    <n v="42997"/>
    <x v="1"/>
    <n v="182"/>
    <x v="1"/>
    <n v="4.232853454892202E-3"/>
    <n v="1"/>
    <n v="1"/>
    <n v="91"/>
    <n v="4"/>
    <n v="0"/>
    <n v="5"/>
    <n v="0"/>
    <n v="1"/>
    <n v="5"/>
    <n v="15"/>
    <n v="0.26666666666666666"/>
    <n v="0"/>
    <n v="0.33333333333333331"/>
    <n v="0"/>
    <n v="6.6666666666666666E-2"/>
    <n v="0.33333333333333331"/>
    <n v="1"/>
    <n v="1"/>
    <n v="0"/>
    <n v="2"/>
    <n v="4"/>
    <n v="0.25"/>
    <n v="0.25"/>
    <n v="0"/>
    <n v="0.5"/>
    <n v="7"/>
    <n v="0"/>
    <n v="0"/>
    <x v="1"/>
    <x v="0"/>
    <x v="1"/>
    <n v="0"/>
    <x v="1"/>
    <x v="16"/>
    <x v="1"/>
    <n v="2363"/>
    <n v="0"/>
    <n v="0"/>
    <n v="1"/>
    <n v="0"/>
    <n v="0"/>
    <n v="0"/>
    <n v="0"/>
    <n v="0"/>
    <n v="1"/>
    <n v="5"/>
    <d v="2016-04-26T00:00:00"/>
    <n v="4"/>
    <s v="April"/>
    <n v="1"/>
    <s v="1583,42997,Low income,182,Low spender,0.0042328534548922,1,1,91,4,0,5,0,1,5,15,0.266666666666667,0,0.333333333333333,0,0.0666666666666667,0.333333333333333,1,1,0,2,4,0.25,0.25,0,0.5,7,0,0,0,0,0,0,0,43,36-50,2363,0,0,1,0,0,0,0,0,1,5"/>
  </r>
  <r>
    <n v="1343"/>
    <n v="19485"/>
    <x v="1"/>
    <n v="2158"/>
    <x v="0"/>
    <n v="0.11075186040544008"/>
    <n v="2"/>
    <n v="0"/>
    <n v="80"/>
    <n v="6"/>
    <n v="0"/>
    <n v="4"/>
    <n v="0"/>
    <n v="0"/>
    <n v="0"/>
    <n v="10"/>
    <n v="0.6"/>
    <n v="0"/>
    <n v="0.4"/>
    <n v="0"/>
    <n v="0"/>
    <n v="0"/>
    <n v="1"/>
    <n v="1"/>
    <n v="0"/>
    <n v="2"/>
    <n v="4"/>
    <n v="0.25"/>
    <n v="0.25"/>
    <n v="0"/>
    <n v="0.5"/>
    <n v="7"/>
    <n v="0"/>
    <n v="0"/>
    <x v="1"/>
    <x v="0"/>
    <x v="1"/>
    <n v="0"/>
    <x v="1"/>
    <x v="17"/>
    <x v="0"/>
    <n v="2437"/>
    <n v="0"/>
    <n v="0"/>
    <n v="1"/>
    <n v="0"/>
    <n v="0"/>
    <n v="0"/>
    <n v="0"/>
    <n v="1"/>
    <n v="0"/>
    <n v="10"/>
    <d v="2016-02-12T00:00:00"/>
    <n v="2"/>
    <s v="February"/>
    <n v="1"/>
    <s v="1343,19485,Low income,2158,High spender,0.11075186040544,2,0,80,6,0,4,0,0,0,10,0.6,0,0.4,0,0,0,1,1,0,2,4,0.25,0.25,0,0.5,7,0,0,0,0,0,0,0,34,24-35,2437,0,0,1,0,0,0,0,1,0,10"/>
  </r>
  <r>
    <n v="1285"/>
    <n v="29298"/>
    <x v="1"/>
    <n v="2136"/>
    <x v="0"/>
    <n v="7.2906000409584268E-2"/>
    <n v="1"/>
    <n v="1"/>
    <n v="60"/>
    <n v="6"/>
    <n v="0"/>
    <n v="2"/>
    <n v="2"/>
    <n v="0"/>
    <n v="1"/>
    <n v="11"/>
    <n v="0.54545454545454541"/>
    <n v="0"/>
    <n v="0.18181818181818182"/>
    <n v="0.18181818181818182"/>
    <n v="0"/>
    <n v="9.0909090909090912E-2"/>
    <n v="1"/>
    <n v="1"/>
    <n v="0"/>
    <n v="2"/>
    <n v="4"/>
    <n v="0.25"/>
    <n v="0.25"/>
    <n v="0"/>
    <n v="0.5"/>
    <n v="5"/>
    <n v="0"/>
    <n v="0"/>
    <x v="1"/>
    <x v="0"/>
    <x v="1"/>
    <n v="0"/>
    <x v="1"/>
    <x v="18"/>
    <x v="3"/>
    <n v="2454"/>
    <n v="0"/>
    <n v="0"/>
    <n v="0"/>
    <n v="1"/>
    <n v="0"/>
    <n v="0"/>
    <n v="0"/>
    <n v="1"/>
    <n v="0"/>
    <n v="9"/>
    <d v="2016-01-26T00:00:00"/>
    <n v="1"/>
    <s v="January"/>
    <n v="1"/>
    <s v="1285,29298,Low income,2136,High spender,0.0729060004095843,1,1,60,6,0,2,2,0,1,11,0.545454545454545,0,0.181818181818182,0.181818181818182,0,0.0909090909090909,1,1,0,2,4,0.25,0.25,0,0.5,5,0,0,0,0,0,0,0,69,66+,2454,0,0,0,1,0,0,0,1,0,9"/>
  </r>
  <r>
    <n v="520"/>
    <n v="7500"/>
    <x v="1"/>
    <n v="437"/>
    <x v="1"/>
    <n v="5.8266666666666668E-2"/>
    <n v="0"/>
    <n v="0"/>
    <n v="94"/>
    <n v="0"/>
    <n v="2"/>
    <n v="3"/>
    <n v="4"/>
    <n v="1"/>
    <n v="5"/>
    <n v="15"/>
    <n v="0"/>
    <n v="0.13333333333333333"/>
    <n v="0.2"/>
    <n v="0.26666666666666666"/>
    <n v="6.6666666666666666E-2"/>
    <n v="0.33333333333333331"/>
    <n v="1"/>
    <n v="0"/>
    <n v="0"/>
    <n v="3"/>
    <n v="4"/>
    <n v="0.25"/>
    <n v="0"/>
    <n v="0"/>
    <n v="0.75"/>
    <n v="6"/>
    <n v="0"/>
    <n v="0"/>
    <x v="1"/>
    <x v="0"/>
    <x v="1"/>
    <n v="0"/>
    <x v="1"/>
    <x v="19"/>
    <x v="0"/>
    <n v="2695"/>
    <n v="0"/>
    <n v="1"/>
    <n v="0"/>
    <n v="0"/>
    <n v="0"/>
    <n v="0"/>
    <n v="1"/>
    <n v="0"/>
    <n v="0"/>
    <n v="5"/>
    <d v="2015-05-30T00:00:00"/>
    <n v="5"/>
    <s v="May"/>
    <n v="1"/>
    <s v="520,7500,Low income,437,Low spender,0.0582666666666667,0,0,94,0,2,3,4,1,5,15,0,0.133333333333333,0.2,0.266666666666667,0.0666666666666667,0.333333333333333,1,0,0,3,4,0.25,0,0,0.75,6,0,0,0,0,0,0,0,33,24-35,2695,0,1,0,0,0,0,1,0,0,5"/>
  </r>
  <r>
    <n v="2139"/>
    <n v="28764"/>
    <x v="1"/>
    <n v="117"/>
    <x v="1"/>
    <n v="4.067584480600751E-3"/>
    <n v="1"/>
    <n v="1"/>
    <n v="16"/>
    <n v="8"/>
    <n v="0"/>
    <n v="3"/>
    <n v="0"/>
    <n v="0"/>
    <n v="1"/>
    <n v="12"/>
    <n v="0.66666666666666663"/>
    <n v="0"/>
    <n v="0.25"/>
    <n v="0"/>
    <n v="0"/>
    <n v="8.3333333333333329E-2"/>
    <n v="1"/>
    <n v="1"/>
    <n v="0"/>
    <n v="2"/>
    <n v="4"/>
    <n v="0.25"/>
    <n v="0.25"/>
    <n v="0"/>
    <n v="0.5"/>
    <n v="8"/>
    <n v="0"/>
    <n v="0"/>
    <x v="0"/>
    <x v="0"/>
    <x v="1"/>
    <n v="0"/>
    <x v="1"/>
    <x v="20"/>
    <x v="2"/>
    <n v="2183"/>
    <n v="0"/>
    <n v="0"/>
    <n v="0"/>
    <n v="1"/>
    <n v="0"/>
    <n v="0"/>
    <n v="0"/>
    <n v="0"/>
    <n v="1"/>
    <n v="10"/>
    <d v="2016-10-23T00:00:00"/>
    <n v="10"/>
    <s v="October"/>
    <n v="1"/>
    <s v="2139,28764,Low income,117,Low spender,0.00406758448060075,1,1,16,8,0,3,0,0,1,12,0.666666666666667,0,0.25,0,0,0.0833333333333333,1,1,0,2,4,0.25,0.25,0,0.5,8,0,0,1,0,0,0,0,54,50-65,2183,0,0,0,1,0,0,0,0,1,10"/>
  </r>
  <r>
    <n v="2054"/>
    <n v="32474"/>
    <x v="1"/>
    <n v="36"/>
    <x v="1"/>
    <n v="1.1085791710291309E-3"/>
    <n v="1"/>
    <n v="1"/>
    <n v="0"/>
    <n v="10"/>
    <n v="0"/>
    <n v="1"/>
    <n v="0"/>
    <n v="0"/>
    <n v="0"/>
    <n v="11"/>
    <n v="0.90909090909090906"/>
    <n v="0"/>
    <n v="9.0909090909090912E-2"/>
    <n v="0"/>
    <n v="0"/>
    <n v="0"/>
    <n v="1"/>
    <n v="1"/>
    <n v="0"/>
    <n v="2"/>
    <n v="4"/>
    <n v="0.25"/>
    <n v="0.25"/>
    <n v="0"/>
    <n v="0.5"/>
    <n v="7"/>
    <n v="0"/>
    <n v="0"/>
    <x v="1"/>
    <x v="0"/>
    <x v="1"/>
    <n v="0"/>
    <x v="1"/>
    <x v="21"/>
    <x v="2"/>
    <n v="2208"/>
    <n v="0"/>
    <n v="0"/>
    <n v="0"/>
    <n v="1"/>
    <n v="0"/>
    <n v="0"/>
    <n v="1"/>
    <n v="0"/>
    <n v="0"/>
    <n v="11"/>
    <d v="2016-09-28T00:00:00"/>
    <n v="9"/>
    <s v="September"/>
    <n v="1"/>
    <s v="2054,32474,Low income,36,Low spender,0.00110857917102913,1,1,0,10,0,1,0,0,0,11,0.909090909090909,0,0.0909090909090909,0,0,0,1,1,0,2,4,0.25,0.25,0,0.5,7,0,0,0,0,0,0,0,53,50-65,2208,0,0,0,1,0,0,1,0,0,11"/>
  </r>
  <r>
    <n v="1399"/>
    <n v="25930"/>
    <x v="1"/>
    <n v="268"/>
    <x v="1"/>
    <n v="1.0335518704203624E-2"/>
    <n v="1"/>
    <n v="1"/>
    <n v="87"/>
    <n v="6"/>
    <n v="1"/>
    <n v="2"/>
    <n v="2"/>
    <n v="0"/>
    <n v="4"/>
    <n v="15"/>
    <n v="0.4"/>
    <n v="6.6666666666666666E-2"/>
    <n v="0.13333333333333333"/>
    <n v="0.13333333333333333"/>
    <n v="0"/>
    <n v="0.26666666666666666"/>
    <n v="1"/>
    <n v="1"/>
    <n v="0"/>
    <n v="2"/>
    <n v="4"/>
    <n v="0.25"/>
    <n v="0.25"/>
    <n v="0"/>
    <n v="0.5"/>
    <n v="7"/>
    <n v="0"/>
    <n v="0"/>
    <x v="1"/>
    <x v="0"/>
    <x v="1"/>
    <n v="0"/>
    <x v="1"/>
    <x v="21"/>
    <x v="2"/>
    <n v="2421"/>
    <n v="0"/>
    <n v="0"/>
    <n v="1"/>
    <n v="0"/>
    <n v="0"/>
    <n v="0"/>
    <n v="1"/>
    <n v="0"/>
    <n v="0"/>
    <n v="7"/>
    <d v="2016-02-28T00:00:00"/>
    <n v="2"/>
    <s v="February"/>
    <n v="1"/>
    <s v="1399,25930,Low income,268,Low spender,0.0103355187042036,1,1,87,6,1,2,2,0,4,15,0.4,0.0666666666666667,0.133333333333333,0.133333333333333,0,0.266666666666667,1,1,0,2,4,0.25,0.25,0,0.5,7,0,0,0,0,0,0,0,53,50-65,2421,0,0,1,0,0,0,1,0,0,7"/>
  </r>
  <r>
    <n v="1349"/>
    <n v="35946"/>
    <x v="1"/>
    <n v="20"/>
    <x v="1"/>
    <n v="5.5639014076670561E-4"/>
    <n v="1"/>
    <n v="1"/>
    <n v="24"/>
    <n v="8"/>
    <n v="0"/>
    <n v="3"/>
    <n v="0"/>
    <n v="0"/>
    <n v="0"/>
    <n v="11"/>
    <n v="0.72727272727272729"/>
    <n v="0"/>
    <n v="0.27272727272727271"/>
    <n v="0"/>
    <n v="0"/>
    <n v="0"/>
    <n v="1"/>
    <n v="0"/>
    <n v="0"/>
    <n v="3"/>
    <n v="4"/>
    <n v="0.25"/>
    <n v="0"/>
    <n v="0"/>
    <n v="0.75"/>
    <n v="5"/>
    <n v="0"/>
    <n v="0"/>
    <x v="1"/>
    <x v="0"/>
    <x v="1"/>
    <n v="0"/>
    <x v="1"/>
    <x v="22"/>
    <x v="3"/>
    <n v="2434"/>
    <n v="1"/>
    <n v="0"/>
    <n v="0"/>
    <n v="0"/>
    <n v="0"/>
    <n v="0"/>
    <n v="0"/>
    <n v="0"/>
    <n v="1"/>
    <n v="11"/>
    <d v="2016-02-15T00:00:00"/>
    <n v="2"/>
    <s v="February"/>
    <n v="1"/>
    <s v="1349,35946,Low income,20,Low spender,0.000556390140766706,1,1,24,8,0,3,0,0,0,11,0.727272727272727,0,0.272727272727273,0,0,0,1,0,0,3,4,0.25,0,0,0.75,5,0,0,0,0,0,0,0,71,66+,2434,1,0,0,0,0,0,0,0,1,11"/>
  </r>
  <r>
    <n v="946"/>
    <n v="22280"/>
    <x v="1"/>
    <n v="1736"/>
    <x v="0"/>
    <n v="7.7917414721723519E-2"/>
    <n v="1"/>
    <n v="0"/>
    <n v="85"/>
    <n v="2"/>
    <n v="1"/>
    <n v="4"/>
    <n v="3"/>
    <n v="1"/>
    <n v="2"/>
    <n v="13"/>
    <n v="0.15384615384615385"/>
    <n v="7.6923076923076927E-2"/>
    <n v="0.30769230769230771"/>
    <n v="0.23076923076923078"/>
    <n v="7.6923076923076927E-2"/>
    <n v="0.15384615384615385"/>
    <n v="1"/>
    <n v="1"/>
    <n v="0"/>
    <n v="2"/>
    <n v="4"/>
    <n v="0.25"/>
    <n v="0.25"/>
    <n v="0"/>
    <n v="0.5"/>
    <n v="8"/>
    <n v="0"/>
    <n v="0"/>
    <x v="1"/>
    <x v="0"/>
    <x v="1"/>
    <n v="0"/>
    <x v="1"/>
    <x v="9"/>
    <x v="1"/>
    <n v="2565"/>
    <n v="0"/>
    <n v="0"/>
    <n v="0"/>
    <n v="1"/>
    <n v="0"/>
    <n v="0"/>
    <n v="1"/>
    <n v="0"/>
    <n v="0"/>
    <n v="9"/>
    <d v="2015-10-07T00:00:00"/>
    <n v="10"/>
    <s v="October"/>
    <n v="1"/>
    <s v="946,22280,Low income,1736,High spender,0.0779174147217235,1,0,85,2,1,4,3,1,2,13,0.153846153846154,0.0769230769230769,0.307692307692308,0.230769230769231,0.0769230769230769,0.153846153846154,1,1,0,2,4,0.25,0.25,0,0.5,8,0,0,0,0,0,0,0,45,36-50,2565,0,0,0,1,0,0,1,0,0,9"/>
  </r>
  <r>
    <n v="868"/>
    <n v="27590"/>
    <x v="1"/>
    <n v="2130"/>
    <x v="0"/>
    <n v="7.7201884740848131E-2"/>
    <n v="1"/>
    <n v="0"/>
    <n v="38"/>
    <n v="6"/>
    <n v="0"/>
    <n v="5"/>
    <n v="0"/>
    <n v="0"/>
    <n v="1"/>
    <n v="12"/>
    <n v="0.5"/>
    <n v="0"/>
    <n v="0.41666666666666669"/>
    <n v="0"/>
    <n v="0"/>
    <n v="8.3333333333333329E-2"/>
    <n v="1"/>
    <n v="1"/>
    <n v="0"/>
    <n v="2"/>
    <n v="4"/>
    <n v="0.25"/>
    <n v="0.25"/>
    <n v="0"/>
    <n v="0.5"/>
    <n v="7"/>
    <n v="0"/>
    <n v="0"/>
    <x v="1"/>
    <x v="0"/>
    <x v="1"/>
    <n v="0"/>
    <x v="1"/>
    <x v="13"/>
    <x v="1"/>
    <n v="2591"/>
    <n v="0"/>
    <n v="0"/>
    <n v="0"/>
    <n v="1"/>
    <n v="0"/>
    <n v="0"/>
    <n v="0"/>
    <n v="1"/>
    <n v="0"/>
    <n v="10"/>
    <d v="2015-09-11T00:00:00"/>
    <n v="9"/>
    <s v="September"/>
    <n v="1"/>
    <s v="868,27590,Low income,2130,High spender,0.0772018847408481,1,0,38,6,0,5,0,0,1,12,0.5,0,0.416666666666667,0,0,0.0833333333333333,1,1,0,2,4,0.25,0.25,0,0.5,7,0,0,0,0,0,0,0,38,36-50,2591,0,0,0,1,0,0,0,1,0,10"/>
  </r>
  <r>
    <n v="459"/>
    <n v="36807"/>
    <x v="1"/>
    <n v="1627"/>
    <x v="0"/>
    <n v="4.4203548238106884E-2"/>
    <n v="1"/>
    <n v="1"/>
    <n v="88"/>
    <n v="4"/>
    <n v="2"/>
    <n v="5"/>
    <n v="0"/>
    <n v="0"/>
    <n v="5"/>
    <n v="16"/>
    <n v="0.25"/>
    <n v="0.125"/>
    <n v="0.3125"/>
    <n v="0"/>
    <n v="0"/>
    <n v="0.3125"/>
    <n v="1"/>
    <n v="1"/>
    <n v="0"/>
    <n v="2"/>
    <n v="4"/>
    <n v="0.25"/>
    <n v="0.25"/>
    <n v="0"/>
    <n v="0.5"/>
    <n v="6"/>
    <n v="0"/>
    <n v="0"/>
    <x v="1"/>
    <x v="0"/>
    <x v="1"/>
    <n v="0"/>
    <x v="1"/>
    <x v="23"/>
    <x v="3"/>
    <n v="2715"/>
    <n v="0"/>
    <n v="0"/>
    <n v="0"/>
    <n v="1"/>
    <n v="0"/>
    <n v="0"/>
    <n v="1"/>
    <n v="0"/>
    <n v="0"/>
    <n v="6"/>
    <d v="2015-05-10T00:00:00"/>
    <n v="5"/>
    <s v="May"/>
    <n v="1"/>
    <s v="459,36807,Low income,1627,High spender,0.0442035482381069,1,1,88,4,2,5,0,0,5,16,0.25,0.125,0.3125,0,0,0.3125,1,1,0,2,4,0.25,0.25,0,0.5,6,0,0,0,0,0,0,0,66,66+,2715,0,0,0,1,0,0,1,0,0,6"/>
  </r>
  <r>
    <n v="2020"/>
    <n v="26868"/>
    <x v="1"/>
    <n v="148"/>
    <x v="1"/>
    <n v="5.5084114932261426E-3"/>
    <n v="1"/>
    <n v="0"/>
    <n v="52"/>
    <n v="0"/>
    <n v="0"/>
    <n v="1"/>
    <n v="8"/>
    <n v="3"/>
    <n v="2"/>
    <n v="14"/>
    <n v="0"/>
    <n v="0"/>
    <n v="7.1428571428571425E-2"/>
    <n v="0.5714285714285714"/>
    <n v="0.21428571428571427"/>
    <n v="0.14285714285714285"/>
    <n v="1"/>
    <n v="1"/>
    <n v="0"/>
    <n v="2"/>
    <n v="4"/>
    <n v="0.25"/>
    <n v="0.25"/>
    <n v="0"/>
    <n v="0.5"/>
    <n v="7"/>
    <n v="0"/>
    <n v="0"/>
    <x v="1"/>
    <x v="0"/>
    <x v="1"/>
    <n v="0"/>
    <x v="1"/>
    <x v="24"/>
    <x v="0"/>
    <n v="2219"/>
    <n v="0"/>
    <n v="0"/>
    <n v="1"/>
    <n v="0"/>
    <n v="0"/>
    <n v="0"/>
    <n v="0"/>
    <n v="0"/>
    <n v="0"/>
    <n v="10"/>
    <d v="2016-09-17T00:00:00"/>
    <n v="9"/>
    <s v="September"/>
    <n v="1"/>
    <s v="2020,26868,Low income,148,Low spender,0.00550841149322614,1,0,52,0,0,1,8,3,2,14,0,0,0.0714285714285714,0.571428571428571,0.214285714285714,0.142857142857143,1,1,0,2,4,0.25,0.25,0,0.5,7,0,0,0,0,0,0,0,29,24-35,2219,0,0,1,0,0,0,0,0,0,10"/>
  </r>
  <r>
    <n v="1763"/>
    <n v="41145"/>
    <x v="1"/>
    <n v="2105"/>
    <x v="0"/>
    <n v="5.1160529833515614E-2"/>
    <n v="1"/>
    <n v="1"/>
    <n v="20"/>
    <n v="9"/>
    <n v="0"/>
    <n v="3"/>
    <n v="0"/>
    <n v="0"/>
    <n v="1"/>
    <n v="13"/>
    <n v="0.69230769230769229"/>
    <n v="0"/>
    <n v="0.23076923076923078"/>
    <n v="0"/>
    <n v="0"/>
    <n v="7.6923076923076927E-2"/>
    <n v="1"/>
    <n v="0"/>
    <n v="0"/>
    <n v="3"/>
    <n v="4"/>
    <n v="0.25"/>
    <n v="0"/>
    <n v="0"/>
    <n v="0.75"/>
    <n v="3"/>
    <n v="0"/>
    <n v="0"/>
    <x v="1"/>
    <x v="0"/>
    <x v="1"/>
    <n v="0"/>
    <x v="1"/>
    <x v="25"/>
    <x v="3"/>
    <n v="2300"/>
    <n v="0"/>
    <n v="1"/>
    <n v="0"/>
    <n v="0"/>
    <n v="0"/>
    <n v="0"/>
    <n v="0"/>
    <n v="0"/>
    <n v="1"/>
    <n v="11"/>
    <d v="2016-06-28T00:00:00"/>
    <n v="6"/>
    <s v="June"/>
    <n v="1"/>
    <s v="1763,41145,Low income,2105,High spender,0.0511605298335156,1,1,20,9,0,3,0,0,1,13,0.692307692307692,0,0.230769230769231,0,0,0.0769230769230769,1,0,0,3,4,0.25,0,0,0.75,3,0,0,0,0,0,0,0,70,66+,2300,0,1,0,0,0,0,0,0,1,11"/>
  </r>
  <r>
    <n v="1661"/>
    <n v="33181"/>
    <x v="1"/>
    <n v="2092"/>
    <x v="0"/>
    <n v="6.3048129953889268E-2"/>
    <n v="1"/>
    <n v="0"/>
    <n v="90"/>
    <n v="9"/>
    <n v="0"/>
    <n v="3"/>
    <n v="0"/>
    <n v="0"/>
    <n v="4"/>
    <n v="16"/>
    <n v="0.5625"/>
    <n v="0"/>
    <n v="0.1875"/>
    <n v="0"/>
    <n v="0"/>
    <n v="0.25"/>
    <n v="1"/>
    <n v="1"/>
    <n v="0"/>
    <n v="2"/>
    <n v="4"/>
    <n v="0.25"/>
    <n v="0.25"/>
    <n v="0"/>
    <n v="0.5"/>
    <n v="6"/>
    <n v="0"/>
    <n v="0"/>
    <x v="0"/>
    <x v="0"/>
    <x v="1"/>
    <n v="0"/>
    <x v="1"/>
    <x v="10"/>
    <x v="1"/>
    <n v="2336"/>
    <n v="0"/>
    <n v="1"/>
    <n v="0"/>
    <n v="0"/>
    <n v="0"/>
    <n v="0"/>
    <n v="0"/>
    <n v="1"/>
    <n v="0"/>
    <n v="8"/>
    <d v="2016-05-23T00:00:00"/>
    <n v="5"/>
    <s v="May"/>
    <n v="1"/>
    <s v="1661,33181,Low income,2092,High spender,0.0630481299538893,1,0,90,9,0,3,0,0,4,16,0.5625,0,0.1875,0,0,0.25,1,1,0,2,4,0.25,0.25,0,0.5,6,0,0,1,0,0,0,0,44,36-50,2336,0,1,0,0,0,0,0,1,0,8"/>
  </r>
  <r>
    <n v="1111"/>
    <n v="25252"/>
    <x v="1"/>
    <n v="1241"/>
    <x v="0"/>
    <n v="4.9144622208141926E-2"/>
    <n v="1"/>
    <n v="0"/>
    <n v="26"/>
    <n v="1"/>
    <n v="3"/>
    <n v="4"/>
    <n v="2"/>
    <n v="2"/>
    <n v="6"/>
    <n v="18"/>
    <n v="5.5555555555555552E-2"/>
    <n v="0.16666666666666666"/>
    <n v="0.22222222222222221"/>
    <n v="0.1111111111111111"/>
    <n v="0.1111111111111111"/>
    <n v="0.33333333333333331"/>
    <n v="1"/>
    <n v="1"/>
    <n v="0"/>
    <n v="2"/>
    <n v="4"/>
    <n v="0.25"/>
    <n v="0.25"/>
    <n v="0"/>
    <n v="0.5"/>
    <n v="8"/>
    <n v="0"/>
    <n v="0"/>
    <x v="1"/>
    <x v="0"/>
    <x v="1"/>
    <n v="0"/>
    <x v="1"/>
    <x v="17"/>
    <x v="0"/>
    <n v="2511"/>
    <n v="0"/>
    <n v="1"/>
    <n v="0"/>
    <n v="0"/>
    <n v="0"/>
    <n v="0"/>
    <n v="1"/>
    <n v="0"/>
    <n v="0"/>
    <n v="6"/>
    <d v="2015-11-30T00:00:00"/>
    <n v="11"/>
    <s v="November"/>
    <n v="1"/>
    <s v="1111,25252,Low income,1241,High spender,0.0491446222081419,1,0,26,1,3,4,2,2,6,18,0.0555555555555556,0.166666666666667,0.222222222222222,0.111111111111111,0.111111111111111,0.333333333333333,1,1,0,2,4,0.25,0.25,0,0.5,8,0,0,0,0,0,0,0,34,24-35,2511,0,1,0,0,0,0,1,0,0,6"/>
  </r>
  <r>
    <n v="1049"/>
    <n v="26304"/>
    <x v="1"/>
    <n v="1500"/>
    <x v="0"/>
    <n v="5.7025547445255474E-2"/>
    <n v="1"/>
    <n v="0"/>
    <n v="5"/>
    <n v="4"/>
    <n v="1"/>
    <n v="5"/>
    <n v="2"/>
    <n v="0"/>
    <n v="4"/>
    <n v="16"/>
    <n v="0.25"/>
    <n v="6.25E-2"/>
    <n v="0.3125"/>
    <n v="0.125"/>
    <n v="0"/>
    <n v="0.25"/>
    <n v="1"/>
    <n v="1"/>
    <n v="0"/>
    <n v="2"/>
    <n v="4"/>
    <n v="0.25"/>
    <n v="0.25"/>
    <n v="0"/>
    <n v="0.5"/>
    <n v="7"/>
    <n v="0"/>
    <n v="0"/>
    <x v="1"/>
    <x v="0"/>
    <x v="1"/>
    <n v="0"/>
    <x v="1"/>
    <x v="26"/>
    <x v="2"/>
    <n v="2530"/>
    <n v="0"/>
    <n v="1"/>
    <n v="0"/>
    <n v="0"/>
    <n v="0"/>
    <n v="0"/>
    <n v="1"/>
    <n v="0"/>
    <n v="0"/>
    <n v="8"/>
    <d v="2015-11-11T00:00:00"/>
    <n v="11"/>
    <s v="November"/>
    <n v="1"/>
    <s v="1049,26304,Low income,1500,High spender,0.0570255474452555,1,0,5,4,1,5,2,0,4,16,0.25,0.0625,0.3125,0.125,0,0.25,1,1,0,2,4,0.25,0.25,0,0.5,7,0,0,0,0,0,0,0,51,50-65,2530,0,1,0,0,0,0,1,0,0,8"/>
  </r>
  <r>
    <n v="748"/>
    <n v="17487"/>
    <x v="1"/>
    <n v="1661"/>
    <x v="0"/>
    <n v="9.4984845885514951E-2"/>
    <n v="1"/>
    <n v="0"/>
    <n v="37"/>
    <n v="0"/>
    <n v="0"/>
    <n v="1"/>
    <n v="7"/>
    <n v="4"/>
    <n v="6"/>
    <n v="18"/>
    <n v="0"/>
    <n v="0"/>
    <n v="5.5555555555555552E-2"/>
    <n v="0.3888888888888889"/>
    <n v="0.22222222222222221"/>
    <n v="0.33333333333333331"/>
    <n v="1"/>
    <n v="1"/>
    <n v="0"/>
    <n v="2"/>
    <n v="4"/>
    <n v="0.25"/>
    <n v="0.25"/>
    <n v="0"/>
    <n v="0.5"/>
    <n v="7"/>
    <n v="0"/>
    <n v="0"/>
    <x v="1"/>
    <x v="0"/>
    <x v="1"/>
    <n v="0"/>
    <x v="1"/>
    <x v="27"/>
    <x v="0"/>
    <n v="2627"/>
    <n v="0"/>
    <n v="1"/>
    <n v="0"/>
    <n v="0"/>
    <n v="0"/>
    <n v="0"/>
    <n v="0"/>
    <n v="0"/>
    <n v="0"/>
    <n v="6"/>
    <d v="2015-08-06T00:00:00"/>
    <n v="8"/>
    <s v="August"/>
    <n v="1"/>
    <s v="748,17487,Low income,1661,High spender,0.094984845885515,1,0,37,0,0,1,7,4,6,18,0,0,0.0555555555555556,0.388888888888889,0.222222222222222,0.333333333333333,1,1,0,2,4,0.25,0.25,0,0.5,7,0,0,0,0,0,0,0,31,24-35,2627,0,1,0,0,0,0,0,0,0,6"/>
  </r>
  <r>
    <n v="455"/>
    <n v="40246"/>
    <x v="1"/>
    <n v="2074"/>
    <x v="0"/>
    <n v="5.1533071609600953E-2"/>
    <n v="1"/>
    <n v="0"/>
    <n v="68"/>
    <n v="2"/>
    <n v="1"/>
    <n v="6"/>
    <n v="2"/>
    <n v="1"/>
    <n v="1"/>
    <n v="13"/>
    <n v="0.15384615384615385"/>
    <n v="7.6923076923076927E-2"/>
    <n v="0.46153846153846156"/>
    <n v="0.15384615384615385"/>
    <n v="7.6923076923076927E-2"/>
    <n v="7.6923076923076927E-2"/>
    <n v="1"/>
    <n v="1"/>
    <n v="0"/>
    <n v="2"/>
    <n v="4"/>
    <n v="0.25"/>
    <n v="0.25"/>
    <n v="0"/>
    <n v="0.5"/>
    <n v="6"/>
    <n v="0"/>
    <n v="0"/>
    <x v="1"/>
    <x v="0"/>
    <x v="1"/>
    <n v="0"/>
    <x v="1"/>
    <x v="16"/>
    <x v="1"/>
    <n v="2716"/>
    <n v="1"/>
    <n v="0"/>
    <n v="0"/>
    <n v="0"/>
    <n v="0"/>
    <n v="0"/>
    <n v="1"/>
    <n v="0"/>
    <n v="0"/>
    <n v="11"/>
    <d v="2015-05-09T00:00:00"/>
    <n v="5"/>
    <s v="May"/>
    <n v="1"/>
    <s v="455,40246,Low income,2074,High spender,0.051533071609601,1,0,68,2,1,6,2,1,1,13,0.153846153846154,0.0769230769230769,0.461538461538462,0.153846153846154,0.0769230769230769,0.0769230769230769,1,1,0,2,4,0.25,0.25,0,0.5,6,0,0,0,0,0,0,0,43,36-50,2716,1,0,0,0,0,0,1,0,0,11"/>
  </r>
  <r>
    <n v="307"/>
    <n v="31880"/>
    <x v="1"/>
    <n v="1118"/>
    <x v="0"/>
    <n v="3.5069008782936013E-2"/>
    <n v="1"/>
    <n v="0"/>
    <n v="13"/>
    <n v="4"/>
    <n v="1"/>
    <n v="5"/>
    <n v="2"/>
    <n v="0"/>
    <n v="3"/>
    <n v="15"/>
    <n v="0.26666666666666666"/>
    <n v="6.6666666666666666E-2"/>
    <n v="0.33333333333333331"/>
    <n v="0.13333333333333333"/>
    <n v="0"/>
    <n v="0.2"/>
    <n v="1"/>
    <n v="1"/>
    <n v="0"/>
    <n v="2"/>
    <n v="4"/>
    <n v="0.25"/>
    <n v="0.25"/>
    <n v="0"/>
    <n v="0.5"/>
    <n v="8"/>
    <n v="0"/>
    <n v="0"/>
    <x v="1"/>
    <x v="0"/>
    <x v="1"/>
    <n v="0"/>
    <x v="1"/>
    <x v="28"/>
    <x v="1"/>
    <n v="2765"/>
    <n v="0"/>
    <n v="0"/>
    <n v="0"/>
    <n v="0"/>
    <n v="1"/>
    <n v="0"/>
    <n v="1"/>
    <n v="0"/>
    <n v="0"/>
    <n v="9"/>
    <d v="2015-03-21T00:00:00"/>
    <n v="3"/>
    <s v="March"/>
    <n v="1"/>
    <s v="307,31880,Low income,1118,High spender,0.035069008782936,1,0,13,4,1,5,2,0,3,15,0.266666666666667,0.0666666666666667,0.333333333333333,0.133333333333333,0,0.2,1,1,0,2,4,0.25,0.25,0,0.5,8,0,0,0,0,0,0,0,50,36-50,2765,0,0,0,0,1,0,1,0,0,9"/>
  </r>
  <r>
    <n v="1917"/>
    <n v="36143"/>
    <x v="1"/>
    <n v="1775"/>
    <x v="0"/>
    <n v="4.911047782419832E-2"/>
    <n v="1"/>
    <n v="0"/>
    <n v="33"/>
    <n v="12"/>
    <n v="0"/>
    <n v="1"/>
    <n v="0"/>
    <n v="0"/>
    <n v="6"/>
    <n v="19"/>
    <n v="0.63157894736842102"/>
    <n v="0"/>
    <n v="5.2631578947368418E-2"/>
    <n v="0"/>
    <n v="0"/>
    <n v="0.31578947368421051"/>
    <n v="1"/>
    <n v="0"/>
    <n v="1"/>
    <n v="2"/>
    <n v="4"/>
    <n v="0.25"/>
    <n v="0"/>
    <n v="0.25"/>
    <n v="0.5"/>
    <n v="3"/>
    <n v="0"/>
    <n v="0"/>
    <x v="1"/>
    <x v="0"/>
    <x v="1"/>
    <n v="0"/>
    <x v="1"/>
    <x v="29"/>
    <x v="1"/>
    <n v="2250"/>
    <n v="0"/>
    <n v="0"/>
    <n v="1"/>
    <n v="0"/>
    <n v="0"/>
    <n v="0"/>
    <n v="0"/>
    <n v="1"/>
    <n v="0"/>
    <n v="7"/>
    <d v="2016-08-17T00:00:00"/>
    <n v="8"/>
    <s v="August"/>
    <n v="1"/>
    <s v="1917,36143,Low income,1775,High spender,0.0491104778241983,1,0,33,12,0,1,0,0,6,19,0.631578947368421,0,0.0526315789473684,0,0,0.315789473684211,1,0,1,2,4,0.25,0,0.25,0.5,3,0,0,0,0,0,0,0,39,36-50,2250,0,0,1,0,0,0,0,1,0,7"/>
  </r>
  <r>
    <n v="1631"/>
    <n v="28420"/>
    <x v="1"/>
    <n v="1163"/>
    <x v="0"/>
    <n v="4.0921885995777618E-2"/>
    <n v="1"/>
    <n v="0"/>
    <n v="36"/>
    <n v="4"/>
    <n v="2"/>
    <n v="5"/>
    <n v="2"/>
    <n v="0"/>
    <n v="0"/>
    <n v="13"/>
    <n v="0.30769230769230771"/>
    <n v="0.15384615384615385"/>
    <n v="0.38461538461538464"/>
    <n v="0.15384615384615385"/>
    <n v="0"/>
    <n v="0"/>
    <n v="1"/>
    <n v="1"/>
    <n v="0"/>
    <n v="2"/>
    <n v="4"/>
    <n v="0.25"/>
    <n v="0.25"/>
    <n v="0"/>
    <n v="0.5"/>
    <n v="6"/>
    <n v="0"/>
    <n v="0"/>
    <x v="1"/>
    <x v="0"/>
    <x v="1"/>
    <n v="0"/>
    <x v="1"/>
    <x v="21"/>
    <x v="2"/>
    <n v="2346"/>
    <n v="1"/>
    <n v="0"/>
    <n v="0"/>
    <n v="0"/>
    <n v="0"/>
    <n v="0"/>
    <n v="0"/>
    <n v="0"/>
    <n v="1"/>
    <n v="13"/>
    <d v="2016-05-13T00:00:00"/>
    <n v="5"/>
    <s v="May"/>
    <n v="1"/>
    <s v="1631,28420,Low income,1163,High spender,0.0409218859957776,1,0,36,4,2,5,2,0,0,13,0.307692307692308,0.153846153846154,0.384615384615385,0.153846153846154,0,0,1,1,0,2,4,0.25,0.25,0,0.5,6,0,0,0,0,0,0,0,53,50-65,2346,1,0,0,0,0,0,0,0,1,13"/>
  </r>
  <r>
    <n v="1186"/>
    <n v="18100"/>
    <x v="1"/>
    <n v="903"/>
    <x v="0"/>
    <n v="4.988950276243094E-2"/>
    <n v="0"/>
    <n v="0"/>
    <n v="14"/>
    <n v="3"/>
    <n v="1"/>
    <n v="2"/>
    <n v="4"/>
    <n v="3"/>
    <n v="1"/>
    <n v="14"/>
    <n v="0.21428571428571427"/>
    <n v="7.1428571428571425E-2"/>
    <n v="0.14285714285714285"/>
    <n v="0.2857142857142857"/>
    <n v="0.21428571428571427"/>
    <n v="7.1428571428571425E-2"/>
    <n v="1"/>
    <n v="0"/>
    <n v="0"/>
    <n v="3"/>
    <n v="4"/>
    <n v="0.25"/>
    <n v="0"/>
    <n v="0"/>
    <n v="0.75"/>
    <n v="5"/>
    <n v="0"/>
    <n v="0"/>
    <x v="1"/>
    <x v="0"/>
    <x v="1"/>
    <n v="0"/>
    <x v="1"/>
    <x v="30"/>
    <x v="3"/>
    <n v="2486"/>
    <n v="0"/>
    <n v="1"/>
    <n v="0"/>
    <n v="0"/>
    <n v="0"/>
    <n v="0"/>
    <n v="1"/>
    <n v="0"/>
    <n v="0"/>
    <n v="12"/>
    <d v="2015-12-25T00:00:00"/>
    <n v="12"/>
    <s v="December"/>
    <n v="1"/>
    <s v="1186,18100,Low income,903,High spender,0.0498895027624309,0,0,14,3,1,2,4,3,1,14,0.214285714285714,0.0714285714285714,0.142857142857143,0.285714285714286,0.214285714285714,0.0714285714285714,1,0,0,3,4,0.25,0,0,0.75,5,0,0,0,0,0,0,0,74,66+,2486,0,1,0,0,0,0,1,0,0,12"/>
  </r>
  <r>
    <n v="916"/>
    <n v="36736"/>
    <x v="1"/>
    <n v="2074"/>
    <x v="0"/>
    <n v="5.6456881533101043E-2"/>
    <n v="1"/>
    <n v="1"/>
    <n v="52"/>
    <n v="10"/>
    <n v="0"/>
    <n v="3"/>
    <n v="0"/>
    <n v="0"/>
    <n v="4"/>
    <n v="17"/>
    <n v="0.58823529411764708"/>
    <n v="0"/>
    <n v="0.17647058823529413"/>
    <n v="0"/>
    <n v="0"/>
    <n v="0.23529411764705882"/>
    <n v="1"/>
    <n v="1"/>
    <n v="0"/>
    <n v="2"/>
    <n v="4"/>
    <n v="0.25"/>
    <n v="0.25"/>
    <n v="0"/>
    <n v="0.5"/>
    <n v="6"/>
    <n v="0"/>
    <n v="0"/>
    <x v="1"/>
    <x v="0"/>
    <x v="1"/>
    <n v="0"/>
    <x v="1"/>
    <x v="5"/>
    <x v="2"/>
    <n v="2574"/>
    <n v="0"/>
    <n v="0"/>
    <n v="1"/>
    <n v="0"/>
    <n v="0"/>
    <n v="0"/>
    <n v="0"/>
    <n v="0"/>
    <n v="1"/>
    <n v="9"/>
    <d v="2015-09-28T00:00:00"/>
    <n v="9"/>
    <s v="September"/>
    <n v="1"/>
    <s v="916,36736,Low income,2074,High spender,0.056456881533101,1,1,52,10,0,3,0,0,4,17,0.588235294117647,0,0.176470588235294,0,0,0.235294117647059,1,1,0,2,4,0.25,0.25,0,0.5,6,0,0,0,0,0,0,0,57,50-65,2574,0,0,1,0,0,0,0,0,1,9"/>
  </r>
  <r>
    <n v="536"/>
    <n v="16581"/>
    <x v="1"/>
    <n v="2066"/>
    <x v="0"/>
    <n v="0.12460044629395091"/>
    <n v="0"/>
    <n v="0"/>
    <n v="51"/>
    <n v="1"/>
    <n v="3"/>
    <n v="4"/>
    <n v="2"/>
    <n v="3"/>
    <n v="11"/>
    <n v="24"/>
    <n v="4.1666666666666664E-2"/>
    <n v="0.125"/>
    <n v="0.16666666666666666"/>
    <n v="8.3333333333333329E-2"/>
    <n v="0.125"/>
    <n v="0.45833333333333331"/>
    <n v="1"/>
    <n v="0"/>
    <n v="0"/>
    <n v="3"/>
    <n v="4"/>
    <n v="0.25"/>
    <n v="0"/>
    <n v="0"/>
    <n v="0.75"/>
    <n v="4"/>
    <n v="0"/>
    <n v="0"/>
    <x v="1"/>
    <x v="0"/>
    <x v="1"/>
    <n v="0"/>
    <x v="1"/>
    <x v="31"/>
    <x v="0"/>
    <n v="2692"/>
    <n v="0"/>
    <n v="0"/>
    <n v="1"/>
    <n v="0"/>
    <n v="0"/>
    <n v="0"/>
    <n v="0"/>
    <n v="0"/>
    <n v="0"/>
    <n v="2"/>
    <d v="2015-06-02T00:00:00"/>
    <n v="6"/>
    <s v="June"/>
    <n v="1"/>
    <s v="536,16581,Low income,2066,High spender,0.124600446293951,0,0,51,1,3,4,2,3,11,24,0.0416666666666667,0.125,0.166666666666667,0.0833333333333333,0.125,0.458333333333333,1,0,0,3,4,0.25,0,0,0.75,4,0,0,0,0,0,0,0,35,24-35,2692,0,0,1,0,0,0,0,0,0,2"/>
  </r>
  <r>
    <n v="100"/>
    <n v="7500"/>
    <x v="1"/>
    <n v="351"/>
    <x v="1"/>
    <n v="4.6800000000000001E-2"/>
    <n v="0"/>
    <n v="1"/>
    <n v="61"/>
    <n v="5"/>
    <n v="2"/>
    <n v="3"/>
    <n v="3"/>
    <n v="0"/>
    <n v="5"/>
    <n v="18"/>
    <n v="0.27777777777777779"/>
    <n v="0.1111111111111111"/>
    <n v="0.16666666666666666"/>
    <n v="0.16666666666666666"/>
    <n v="0"/>
    <n v="0.27777777777777779"/>
    <n v="1"/>
    <n v="1"/>
    <n v="0"/>
    <n v="2"/>
    <n v="4"/>
    <n v="0.25"/>
    <n v="0.25"/>
    <n v="0"/>
    <n v="0.5"/>
    <n v="8"/>
    <n v="0"/>
    <n v="0"/>
    <x v="1"/>
    <x v="0"/>
    <x v="1"/>
    <n v="0"/>
    <x v="1"/>
    <x v="15"/>
    <x v="1"/>
    <n v="2828"/>
    <n v="0"/>
    <n v="1"/>
    <n v="0"/>
    <n v="0"/>
    <n v="0"/>
    <n v="0"/>
    <n v="1"/>
    <n v="0"/>
    <n v="0"/>
    <n v="8"/>
    <d v="2015-01-17T00:00:00"/>
    <n v="1"/>
    <s v="January"/>
    <n v="1"/>
    <s v="100,7500,Low income,351,Low spender,0.0468,0,1,61,5,2,3,3,0,5,18,0.277777777777778,0.111111111111111,0.166666666666667,0.166666666666667,0,0.277777777777778,1,1,0,2,4,0.25,0.25,0,0.5,8,0,0,0,0,0,0,0,41,36-50,2828,0,1,0,0,0,0,1,0,0,8"/>
  </r>
  <r>
    <n v="2098"/>
    <n v="39996"/>
    <x v="1"/>
    <n v="56"/>
    <x v="1"/>
    <n v="1.4001400140014001E-3"/>
    <n v="1"/>
    <n v="1"/>
    <n v="85"/>
    <n v="11"/>
    <n v="0"/>
    <n v="3"/>
    <n v="0"/>
    <n v="0"/>
    <n v="1"/>
    <n v="15"/>
    <n v="0.73333333333333328"/>
    <n v="0"/>
    <n v="0.2"/>
    <n v="0"/>
    <n v="0"/>
    <n v="6.6666666666666666E-2"/>
    <n v="1"/>
    <n v="1"/>
    <n v="0"/>
    <n v="2"/>
    <n v="4"/>
    <n v="0.25"/>
    <n v="0.25"/>
    <n v="0"/>
    <n v="0.5"/>
    <n v="6"/>
    <n v="0"/>
    <n v="0"/>
    <x v="1"/>
    <x v="0"/>
    <x v="1"/>
    <n v="0"/>
    <x v="1"/>
    <x v="3"/>
    <x v="1"/>
    <n v="2197"/>
    <n v="1"/>
    <n v="0"/>
    <n v="0"/>
    <n v="0"/>
    <n v="0"/>
    <n v="0"/>
    <n v="1"/>
    <n v="0"/>
    <n v="0"/>
    <n v="13"/>
    <d v="2016-10-09T00:00:00"/>
    <n v="10"/>
    <s v="October"/>
    <n v="1"/>
    <s v="2098,39996,Low income,56,Low spender,0.0014001400140014,1,1,85,11,0,3,0,0,1,15,0.733333333333333,0,0.2,0,0,0.0666666666666667,1,1,0,2,4,0.25,0.25,0,0.5,6,0,0,0,0,0,0,0,46,36-50,2197,1,0,0,0,0,0,1,0,0,13"/>
  </r>
  <r>
    <n v="1897"/>
    <n v="34242"/>
    <x v="1"/>
    <n v="832"/>
    <x v="0"/>
    <n v="2.4297646165527716E-2"/>
    <n v="0"/>
    <n v="1"/>
    <n v="25"/>
    <n v="8"/>
    <n v="2"/>
    <n v="4"/>
    <n v="0"/>
    <n v="0"/>
    <n v="1"/>
    <n v="15"/>
    <n v="0.53333333333333333"/>
    <n v="0.13333333333333333"/>
    <n v="0.26666666666666666"/>
    <n v="0"/>
    <n v="0"/>
    <n v="6.6666666666666666E-2"/>
    <n v="1"/>
    <n v="0"/>
    <n v="0"/>
    <n v="3"/>
    <n v="4"/>
    <n v="0.25"/>
    <n v="0"/>
    <n v="0"/>
    <n v="0.75"/>
    <n v="5"/>
    <n v="0"/>
    <n v="0"/>
    <x v="1"/>
    <x v="0"/>
    <x v="1"/>
    <n v="0"/>
    <x v="1"/>
    <x v="12"/>
    <x v="2"/>
    <n v="2257"/>
    <n v="0"/>
    <n v="1"/>
    <n v="0"/>
    <n v="0"/>
    <n v="0"/>
    <n v="0"/>
    <n v="0"/>
    <n v="1"/>
    <n v="0"/>
    <n v="13"/>
    <d v="2016-08-10T00:00:00"/>
    <n v="8"/>
    <s v="August"/>
    <n v="1"/>
    <s v="1897,34242,Low income,832,High spender,0.0242976461655277,0,1,25,8,2,4,0,0,1,15,0.533333333333333,0.133333333333333,0.266666666666667,0,0,0.0666666666666667,1,0,0,3,4,0.25,0,0,0.75,5,0,0,0,0,0,0,0,61,50-65,2257,0,1,0,0,0,0,0,1,0,13"/>
  </r>
  <r>
    <n v="1711"/>
    <n v="34633"/>
    <x v="1"/>
    <n v="2056"/>
    <x v="0"/>
    <n v="5.9365345191002804E-2"/>
    <n v="2"/>
    <n v="1"/>
    <n v="31"/>
    <n v="8"/>
    <n v="1"/>
    <n v="5"/>
    <n v="0"/>
    <n v="0"/>
    <n v="1"/>
    <n v="15"/>
    <n v="0.53333333333333333"/>
    <n v="6.6666666666666666E-2"/>
    <n v="0.33333333333333331"/>
    <n v="0"/>
    <n v="0"/>
    <n v="6.6666666666666666E-2"/>
    <n v="1"/>
    <n v="1"/>
    <n v="0"/>
    <n v="2"/>
    <n v="4"/>
    <n v="0.25"/>
    <n v="0.25"/>
    <n v="0"/>
    <n v="0.5"/>
    <n v="6"/>
    <n v="0"/>
    <n v="0"/>
    <x v="1"/>
    <x v="0"/>
    <x v="1"/>
    <n v="0"/>
    <x v="1"/>
    <x v="32"/>
    <x v="2"/>
    <n v="2316"/>
    <n v="0"/>
    <n v="0"/>
    <n v="0"/>
    <n v="1"/>
    <n v="0"/>
    <n v="0"/>
    <n v="1"/>
    <n v="0"/>
    <n v="0"/>
    <n v="13"/>
    <d v="2016-06-12T00:00:00"/>
    <n v="6"/>
    <s v="June"/>
    <n v="1"/>
    <s v="1711,34633,Low income,2056,High spender,0.0593653451910028,2,1,31,8,1,5,0,0,1,15,0.533333333333333,0.0666666666666667,0.333333333333333,0,0,0.0666666666666667,1,1,0,2,4,0.25,0.25,0,0.5,6,0,0,0,0,0,0,0,64,50-65,2316,0,0,0,1,0,0,1,0,0,13"/>
  </r>
  <r>
    <n v="1463"/>
    <n v="28359"/>
    <x v="1"/>
    <n v="2051"/>
    <x v="0"/>
    <n v="7.2322719418879369E-2"/>
    <n v="1"/>
    <n v="0"/>
    <n v="35"/>
    <n v="6"/>
    <n v="0"/>
    <n v="5"/>
    <n v="2"/>
    <n v="1"/>
    <n v="2"/>
    <n v="16"/>
    <n v="0.375"/>
    <n v="0"/>
    <n v="0.3125"/>
    <n v="0.125"/>
    <n v="6.25E-2"/>
    <n v="0.125"/>
    <n v="1"/>
    <n v="1"/>
    <n v="0"/>
    <n v="2"/>
    <n v="4"/>
    <n v="0.25"/>
    <n v="0.25"/>
    <n v="0"/>
    <n v="0.5"/>
    <n v="7"/>
    <n v="0"/>
    <n v="0"/>
    <x v="1"/>
    <x v="0"/>
    <x v="1"/>
    <n v="0"/>
    <x v="1"/>
    <x v="14"/>
    <x v="1"/>
    <n v="2404"/>
    <n v="0"/>
    <n v="0"/>
    <n v="0"/>
    <n v="1"/>
    <n v="0"/>
    <n v="0"/>
    <n v="1"/>
    <n v="0"/>
    <n v="0"/>
    <n v="12"/>
    <d v="2016-03-16T00:00:00"/>
    <n v="3"/>
    <s v="March"/>
    <n v="1"/>
    <s v="1463,28359,Low income,2051,High spender,0.0723227194188794,1,0,35,6,0,5,2,1,2,16,0.375,0,0.3125,0.125,0.0625,0.125,1,1,0,2,4,0.25,0.25,0,0.5,7,0,0,0,0,0,0,0,37,36-50,2404,0,0,0,1,0,0,1,0,0,12"/>
  </r>
  <r>
    <n v="1400"/>
    <n v="37406"/>
    <x v="1"/>
    <n v="259"/>
    <x v="1"/>
    <n v="6.9240228840293004E-3"/>
    <n v="1"/>
    <n v="0"/>
    <n v="18"/>
    <n v="2"/>
    <n v="0"/>
    <n v="8"/>
    <n v="2"/>
    <n v="2"/>
    <n v="3"/>
    <n v="17"/>
    <n v="0.11764705882352941"/>
    <n v="0"/>
    <n v="0.47058823529411764"/>
    <n v="0.11764705882352941"/>
    <n v="0.11764705882352941"/>
    <n v="0.17647058823529413"/>
    <n v="1"/>
    <n v="1"/>
    <n v="0"/>
    <n v="2"/>
    <n v="4"/>
    <n v="0.25"/>
    <n v="0.25"/>
    <n v="0"/>
    <n v="0.5"/>
    <n v="8"/>
    <n v="0"/>
    <n v="0"/>
    <x v="1"/>
    <x v="0"/>
    <x v="1"/>
    <n v="0"/>
    <x v="0"/>
    <x v="33"/>
    <x v="1"/>
    <n v="2421"/>
    <n v="0"/>
    <n v="1"/>
    <n v="0"/>
    <n v="0"/>
    <n v="0"/>
    <n v="0"/>
    <n v="1"/>
    <n v="0"/>
    <n v="0"/>
    <n v="11"/>
    <d v="2016-02-28T00:00:00"/>
    <n v="2"/>
    <s v="February"/>
    <n v="1"/>
    <s v="1400,37406,Low income,259,Low spender,0.0069240228840293,1,0,18,2,0,8,2,2,3,17,0.117647058823529,0,0.470588235294118,0.117647058823529,0.117647058823529,0.176470588235294,1,1,0,2,4,0.25,0.25,0,0.5,8,0,0,0,0,0,0,1,40,36-50,2421,0,1,0,0,0,0,1,0,0,11"/>
  </r>
  <r>
    <n v="1277"/>
    <n v="15759"/>
    <x v="1"/>
    <n v="950"/>
    <x v="0"/>
    <n v="6.0283012881528014E-2"/>
    <n v="0"/>
    <n v="0"/>
    <n v="12"/>
    <n v="1"/>
    <n v="2"/>
    <n v="5"/>
    <n v="6"/>
    <n v="0"/>
    <n v="3"/>
    <n v="17"/>
    <n v="5.8823529411764705E-2"/>
    <n v="0.11764705882352941"/>
    <n v="0.29411764705882354"/>
    <n v="0.35294117647058826"/>
    <n v="0"/>
    <n v="0.17647058823529413"/>
    <n v="1"/>
    <n v="1"/>
    <n v="0"/>
    <n v="2"/>
    <n v="4"/>
    <n v="0.25"/>
    <n v="0.25"/>
    <n v="0"/>
    <n v="0.5"/>
    <n v="7"/>
    <n v="0"/>
    <n v="0"/>
    <x v="1"/>
    <x v="0"/>
    <x v="1"/>
    <n v="0"/>
    <x v="1"/>
    <x v="32"/>
    <x v="2"/>
    <n v="2456"/>
    <n v="0"/>
    <n v="1"/>
    <n v="0"/>
    <n v="0"/>
    <n v="0"/>
    <n v="0"/>
    <n v="1"/>
    <n v="0"/>
    <n v="0"/>
    <n v="11"/>
    <d v="2016-01-24T00:00:00"/>
    <n v="1"/>
    <s v="January"/>
    <n v="1"/>
    <s v="1277,15759,Low income,950,High spender,0.060283012881528,0,0,12,1,2,5,6,0,3,17,0.0588235294117647,0.117647058823529,0.294117647058824,0.352941176470588,0,0.176470588235294,1,1,0,2,4,0.25,0.25,0,0.5,7,0,0,0,0,0,0,0,64,50-65,2456,0,1,0,0,0,0,1,0,0,11"/>
  </r>
  <r>
    <n v="1034"/>
    <n v="22775"/>
    <x v="1"/>
    <n v="75"/>
    <x v="1"/>
    <n v="3.2930845225027441E-3"/>
    <n v="1"/>
    <n v="0"/>
    <n v="40"/>
    <n v="5"/>
    <n v="1"/>
    <n v="8"/>
    <n v="0"/>
    <n v="0"/>
    <n v="1"/>
    <n v="15"/>
    <n v="0.33333333333333331"/>
    <n v="6.6666666666666666E-2"/>
    <n v="0.53333333333333333"/>
    <n v="0"/>
    <n v="0"/>
    <n v="6.6666666666666666E-2"/>
    <n v="1"/>
    <n v="1"/>
    <n v="0"/>
    <n v="2"/>
    <n v="4"/>
    <n v="0.25"/>
    <n v="0.25"/>
    <n v="0"/>
    <n v="0.5"/>
    <n v="8"/>
    <n v="0"/>
    <n v="0"/>
    <x v="1"/>
    <x v="0"/>
    <x v="1"/>
    <n v="0"/>
    <x v="1"/>
    <x v="34"/>
    <x v="1"/>
    <n v="2534"/>
    <n v="0"/>
    <n v="0"/>
    <n v="0"/>
    <n v="1"/>
    <n v="0"/>
    <n v="0"/>
    <n v="1"/>
    <n v="0"/>
    <n v="0"/>
    <n v="13"/>
    <d v="2015-11-07T00:00:00"/>
    <n v="11"/>
    <s v="November"/>
    <n v="1"/>
    <s v="1034,22775,Low income,75,Low spender,0.00329308452250274,1,0,40,5,1,8,0,0,1,15,0.333333333333333,0.0666666666666667,0.533333333333333,0,0,0.0666666666666667,1,1,0,2,4,0.25,0.25,0,0.5,8,0,0,0,0,0,0,0,42,36-50,2534,0,0,0,1,0,0,1,0,0,13"/>
  </r>
  <r>
    <n v="670"/>
    <n v="18169"/>
    <x v="1"/>
    <n v="300"/>
    <x v="1"/>
    <n v="1.6511640706698222E-2"/>
    <n v="1"/>
    <n v="0"/>
    <n v="40"/>
    <n v="9"/>
    <n v="0"/>
    <n v="5"/>
    <n v="0"/>
    <n v="0"/>
    <n v="7"/>
    <n v="21"/>
    <n v="0.42857142857142855"/>
    <n v="0"/>
    <n v="0.23809523809523808"/>
    <n v="0"/>
    <n v="0"/>
    <n v="0.33333333333333331"/>
    <n v="1"/>
    <n v="1"/>
    <n v="0"/>
    <n v="2"/>
    <n v="4"/>
    <n v="0.25"/>
    <n v="0.25"/>
    <n v="0"/>
    <n v="0.5"/>
    <n v="8"/>
    <n v="0"/>
    <n v="0"/>
    <x v="1"/>
    <x v="0"/>
    <x v="1"/>
    <n v="0"/>
    <x v="1"/>
    <x v="31"/>
    <x v="0"/>
    <n v="2654"/>
    <n v="0"/>
    <n v="1"/>
    <n v="0"/>
    <n v="0"/>
    <n v="0"/>
    <n v="0"/>
    <n v="0"/>
    <n v="0"/>
    <n v="1"/>
    <n v="7"/>
    <d v="2015-07-10T00:00:00"/>
    <n v="7"/>
    <s v="July"/>
    <n v="1"/>
    <s v="670,18169,Low income,300,Low spender,0.0165116407066982,1,0,40,9,0,5,0,0,7,21,0.428571428571429,0,0.238095238095238,0,0,0.333333333333333,1,1,0,2,4,0.25,0.25,0,0.5,8,0,0,0,0,0,0,0,35,24-35,2654,0,1,0,0,0,0,0,0,1,7"/>
  </r>
  <r>
    <n v="2103"/>
    <n v="18988"/>
    <x v="1"/>
    <n v="2012"/>
    <x v="0"/>
    <n v="0.10596165999578681"/>
    <n v="1"/>
    <n v="0"/>
    <n v="43"/>
    <n v="6"/>
    <n v="0"/>
    <n v="6"/>
    <n v="2"/>
    <n v="1"/>
    <n v="1"/>
    <n v="16"/>
    <n v="0.375"/>
    <n v="0"/>
    <n v="0.375"/>
    <n v="0.125"/>
    <n v="6.25E-2"/>
    <n v="6.25E-2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35"/>
    <x v="1"/>
    <n v="2196"/>
    <n v="0"/>
    <n v="1"/>
    <n v="0"/>
    <n v="0"/>
    <n v="0"/>
    <n v="0"/>
    <n v="0"/>
    <n v="0"/>
    <n v="1"/>
    <n v="14"/>
    <d v="2016-10-10T00:00:00"/>
    <n v="10"/>
    <s v="October"/>
    <n v="1"/>
    <s v="2103,18988,Low income,2012,High spender,0.105961659995787,1,0,43,6,0,6,2,1,1,16,0.375,0,0.375,0.125,0.0625,0.0625,2,1,0,3,6,0.333333333333333,0.166666666666667,0,0.5,7,0,0,0,0,0,0,0,36,36-50,2196,0,1,0,0,0,0,0,0,1,14"/>
  </r>
  <r>
    <n v="1973"/>
    <n v="15033"/>
    <x v="1"/>
    <n v="611"/>
    <x v="0"/>
    <n v="4.0643916716556906E-2"/>
    <n v="0"/>
    <n v="0"/>
    <n v="37"/>
    <n v="0"/>
    <n v="4"/>
    <n v="5"/>
    <n v="6"/>
    <n v="0"/>
    <n v="4"/>
    <n v="19"/>
    <n v="0"/>
    <n v="0.21052631578947367"/>
    <n v="0.26315789473684209"/>
    <n v="0.31578947368421051"/>
    <n v="0"/>
    <n v="0.21052631578947367"/>
    <n v="1"/>
    <n v="1"/>
    <n v="0"/>
    <n v="3"/>
    <n v="5"/>
    <n v="0.2"/>
    <n v="0.2"/>
    <n v="0"/>
    <n v="0.6"/>
    <n v="3"/>
    <n v="0"/>
    <n v="0"/>
    <x v="1"/>
    <x v="0"/>
    <x v="1"/>
    <n v="0"/>
    <x v="1"/>
    <x v="18"/>
    <x v="3"/>
    <n v="2233"/>
    <n v="0"/>
    <n v="0"/>
    <n v="1"/>
    <n v="0"/>
    <n v="0"/>
    <n v="0"/>
    <n v="1"/>
    <n v="0"/>
    <n v="0"/>
    <n v="11"/>
    <d v="2016-09-03T00:00:00"/>
    <n v="9"/>
    <s v="September"/>
    <n v="1"/>
    <s v="1973,15033,Low income,611,High spender,0.0406439167165569,0,0,37,0,4,5,6,0,4,19,0,0.210526315789474,0.263157894736842,0.315789473684211,0,0.210526315789474,1,1,0,3,5,0.2,0.2,0,0.6,3,0,0,0,0,0,0,0,69,66+,2233,0,0,1,0,0,0,1,0,0,11"/>
  </r>
  <r>
    <n v="1854"/>
    <n v="46102"/>
    <x v="1"/>
    <n v="1995"/>
    <x v="0"/>
    <n v="4.3273610689341026E-2"/>
    <n v="2"/>
    <n v="1"/>
    <n v="3"/>
    <n v="14"/>
    <n v="0"/>
    <n v="1"/>
    <n v="0"/>
    <n v="0"/>
    <n v="1"/>
    <n v="16"/>
    <n v="0.875"/>
    <n v="0"/>
    <n v="6.25E-2"/>
    <n v="0"/>
    <n v="0"/>
    <n v="6.25E-2"/>
    <n v="1"/>
    <n v="1"/>
    <n v="0"/>
    <n v="2"/>
    <n v="4"/>
    <n v="0.25"/>
    <n v="0.25"/>
    <n v="0"/>
    <n v="0.5"/>
    <n v="7"/>
    <n v="0"/>
    <n v="0"/>
    <x v="1"/>
    <x v="0"/>
    <x v="1"/>
    <n v="0"/>
    <x v="1"/>
    <x v="36"/>
    <x v="2"/>
    <n v="2270"/>
    <n v="1"/>
    <n v="0"/>
    <n v="0"/>
    <n v="0"/>
    <n v="0"/>
    <n v="0"/>
    <n v="1"/>
    <n v="0"/>
    <n v="0"/>
    <n v="14"/>
    <d v="2016-07-28T00:00:00"/>
    <n v="7"/>
    <s v="July"/>
    <n v="1"/>
    <s v="1854,46102,Low income,1995,High spender,0.043273610689341,2,1,3,14,0,1,0,0,1,16,0.875,0,0.0625,0,0,0.0625,1,1,0,2,4,0.25,0.25,0,0.5,7,0,0,0,0,0,0,0,58,50-65,2270,1,0,0,0,0,0,1,0,0,14"/>
  </r>
  <r>
    <n v="1587"/>
    <n v="40737"/>
    <x v="1"/>
    <n v="19"/>
    <x v="1"/>
    <n v="4.6640646095686967E-4"/>
    <n v="2"/>
    <n v="1"/>
    <n v="24"/>
    <n v="11"/>
    <n v="0"/>
    <n v="4"/>
    <n v="0"/>
    <n v="0"/>
    <n v="2"/>
    <n v="17"/>
    <n v="0.6470588235294118"/>
    <n v="0"/>
    <n v="0.23529411764705882"/>
    <n v="0"/>
    <n v="0"/>
    <n v="0.11764705882352941"/>
    <n v="1"/>
    <n v="1"/>
    <n v="0"/>
    <n v="2"/>
    <n v="4"/>
    <n v="0.25"/>
    <n v="0.25"/>
    <n v="0"/>
    <n v="0.5"/>
    <n v="8"/>
    <n v="0"/>
    <n v="0"/>
    <x v="1"/>
    <x v="0"/>
    <x v="1"/>
    <n v="0"/>
    <x v="1"/>
    <x v="37"/>
    <x v="2"/>
    <n v="2362"/>
    <n v="0"/>
    <n v="0"/>
    <n v="1"/>
    <n v="0"/>
    <n v="0"/>
    <n v="0"/>
    <n v="0"/>
    <n v="0"/>
    <n v="1"/>
    <n v="13"/>
    <d v="2016-04-27T00:00:00"/>
    <n v="4"/>
    <s v="April"/>
    <n v="1"/>
    <s v="1587,40737,Low income,19,Low spender,0.00046640646095687,2,1,24,11,0,4,0,0,2,17,0.647058823529412,0,0.235294117647059,0,0,0.117647058823529,1,1,0,2,4,0.25,0.25,0,0.5,8,0,0,0,0,0,0,0,63,50-65,2362,0,0,1,0,0,0,0,0,1,13"/>
  </r>
  <r>
    <n v="1461"/>
    <n v="29938"/>
    <x v="1"/>
    <n v="84"/>
    <x v="1"/>
    <n v="2.8057986505444586E-3"/>
    <n v="1"/>
    <n v="0"/>
    <n v="52"/>
    <n v="3"/>
    <n v="3"/>
    <n v="7"/>
    <n v="0"/>
    <n v="2"/>
    <n v="11"/>
    <n v="26"/>
    <n v="0.11538461538461539"/>
    <n v="0.11538461538461539"/>
    <n v="0.26923076923076922"/>
    <n v="0"/>
    <n v="7.6923076923076927E-2"/>
    <n v="0.42307692307692307"/>
    <n v="2"/>
    <n v="1"/>
    <n v="0"/>
    <n v="3"/>
    <n v="6"/>
    <n v="0.33333333333333331"/>
    <n v="0.16666666666666666"/>
    <n v="0"/>
    <n v="0.5"/>
    <n v="6"/>
    <n v="0"/>
    <n v="0"/>
    <x v="1"/>
    <x v="0"/>
    <x v="1"/>
    <n v="0"/>
    <x v="1"/>
    <x v="31"/>
    <x v="0"/>
    <n v="2404"/>
    <n v="0"/>
    <n v="0"/>
    <n v="1"/>
    <n v="0"/>
    <n v="0"/>
    <n v="0"/>
    <n v="1"/>
    <n v="0"/>
    <n v="0"/>
    <n v="4"/>
    <d v="2016-03-16T00:00:00"/>
    <n v="3"/>
    <s v="March"/>
    <n v="1"/>
    <s v="1461,29938,Low income,84,Low spender,0.00280579865054446,1,0,52,3,3,7,0,2,11,26,0.115384615384615,0.115384615384615,0.269230769230769,0,0.0769230769230769,0.423076923076923,2,1,0,3,6,0.333333333333333,0.166666666666667,0,0.5,6,0,0,0,0,0,0,0,35,24-35,2404,0,0,1,0,0,0,1,0,0,4"/>
  </r>
  <r>
    <n v="1406"/>
    <n v="24163"/>
    <x v="1"/>
    <n v="1987"/>
    <x v="0"/>
    <n v="8.2233166411455533E-2"/>
    <n v="1"/>
    <n v="1"/>
    <n v="3"/>
    <n v="4"/>
    <n v="1"/>
    <n v="7"/>
    <n v="2"/>
    <n v="1"/>
    <n v="2"/>
    <n v="17"/>
    <n v="0.23529411764705882"/>
    <n v="5.8823529411764705E-2"/>
    <n v="0.41176470588235292"/>
    <n v="0.11764705882352941"/>
    <n v="5.8823529411764705E-2"/>
    <n v="0.11764705882352941"/>
    <n v="2"/>
    <n v="1"/>
    <n v="0"/>
    <n v="3"/>
    <n v="6"/>
    <n v="0.33333333333333331"/>
    <n v="0.16666666666666666"/>
    <n v="0"/>
    <n v="0.5"/>
    <n v="4"/>
    <n v="0"/>
    <n v="0"/>
    <x v="1"/>
    <x v="0"/>
    <x v="1"/>
    <n v="0"/>
    <x v="1"/>
    <x v="28"/>
    <x v="1"/>
    <n v="2419"/>
    <n v="0"/>
    <n v="0"/>
    <n v="1"/>
    <n v="0"/>
    <n v="0"/>
    <n v="0"/>
    <n v="1"/>
    <n v="0"/>
    <n v="0"/>
    <n v="13"/>
    <d v="2016-03-01T00:00:00"/>
    <n v="3"/>
    <s v="March"/>
    <n v="1"/>
    <s v="1406,24163,Low income,1987,High spender,0.0822331664114555,1,1,3,4,1,7,2,1,2,17,0.235294117647059,0.0588235294117647,0.411764705882353,0.117647058823529,0.0588235294117647,0.117647058823529,2,1,0,3,6,0.333333333333333,0.166666666666667,0,0.5,4,0,0,0,0,0,0,0,50,36-50,2419,0,0,1,0,0,0,1,0,0,13"/>
  </r>
  <r>
    <n v="1217"/>
    <n v="40479"/>
    <x v="1"/>
    <n v="1974"/>
    <x v="0"/>
    <n v="4.8766026828726008E-2"/>
    <n v="1"/>
    <n v="0"/>
    <n v="95"/>
    <n v="5"/>
    <n v="0"/>
    <n v="8"/>
    <n v="2"/>
    <n v="0"/>
    <n v="0"/>
    <n v="15"/>
    <n v="0.33333333333333331"/>
    <n v="0"/>
    <n v="0.53333333333333333"/>
    <n v="0.13333333333333333"/>
    <n v="0"/>
    <n v="0"/>
    <n v="1"/>
    <n v="0"/>
    <n v="0"/>
    <n v="3"/>
    <n v="4"/>
    <n v="0.25"/>
    <n v="0"/>
    <n v="0"/>
    <n v="0.75"/>
    <n v="4"/>
    <n v="0"/>
    <n v="0"/>
    <x v="1"/>
    <x v="0"/>
    <x v="1"/>
    <n v="0"/>
    <x v="1"/>
    <x v="13"/>
    <x v="1"/>
    <n v="2475"/>
    <n v="0"/>
    <n v="0"/>
    <n v="0"/>
    <n v="1"/>
    <n v="0"/>
    <n v="0"/>
    <n v="1"/>
    <n v="0"/>
    <n v="0"/>
    <n v="15"/>
    <d v="2016-01-05T00:00:00"/>
    <n v="1"/>
    <s v="January"/>
    <n v="1"/>
    <s v="1217,40479,Low income,1974,High spender,0.048766026828726,1,0,95,5,0,8,2,0,0,15,0.333333333333333,0,0.533333333333333,0.133333333333333,0,0,1,0,0,3,4,0.25,0,0,0.75,4,0,0,0,0,0,0,0,38,36-50,2475,0,0,0,1,0,0,1,0,0,15"/>
  </r>
  <r>
    <n v="1212"/>
    <n v="27190"/>
    <x v="1"/>
    <n v="1966"/>
    <x v="0"/>
    <n v="7.2305994851048175E-2"/>
    <n v="1"/>
    <n v="0"/>
    <n v="13"/>
    <n v="1"/>
    <n v="6"/>
    <n v="7"/>
    <n v="0"/>
    <n v="1"/>
    <n v="3"/>
    <n v="18"/>
    <n v="5.5555555555555552E-2"/>
    <n v="0.33333333333333331"/>
    <n v="0.3888888888888889"/>
    <n v="0"/>
    <n v="5.5555555555555552E-2"/>
    <n v="0.16666666666666666"/>
    <n v="1"/>
    <n v="1"/>
    <n v="0"/>
    <n v="2"/>
    <n v="4"/>
    <n v="0.25"/>
    <n v="0.25"/>
    <n v="0"/>
    <n v="0.5"/>
    <n v="8"/>
    <n v="0"/>
    <n v="0"/>
    <x v="0"/>
    <x v="0"/>
    <x v="1"/>
    <n v="0"/>
    <x v="0"/>
    <x v="1"/>
    <x v="1"/>
    <n v="2477"/>
    <n v="0"/>
    <n v="0"/>
    <n v="0"/>
    <n v="1"/>
    <n v="0"/>
    <n v="0"/>
    <n v="0"/>
    <n v="0"/>
    <n v="0"/>
    <n v="12"/>
    <d v="2016-01-03T00:00:00"/>
    <n v="1"/>
    <s v="January"/>
    <n v="1"/>
    <s v="1212,27190,Low income,1966,High spender,0.0723059948510482,1,0,13,1,6,7,0,1,3,18,0.0555555555555556,0.333333333333333,0.388888888888889,0,0.0555555555555556,0.166666666666667,1,1,0,2,4,0.25,0.25,0,0.5,8,0,0,1,0,0,0,1,47,36-50,2477,0,0,0,1,0,0,0,0,0,12"/>
  </r>
  <r>
    <n v="1144"/>
    <n v="36627"/>
    <x v="1"/>
    <n v="1954"/>
    <x v="0"/>
    <n v="5.3348622600813606E-2"/>
    <n v="2"/>
    <n v="0"/>
    <n v="78"/>
    <n v="9"/>
    <n v="1"/>
    <n v="5"/>
    <n v="0"/>
    <n v="0"/>
    <n v="1"/>
    <n v="16"/>
    <n v="0.5625"/>
    <n v="6.25E-2"/>
    <n v="0.3125"/>
    <n v="0"/>
    <n v="0"/>
    <n v="6.25E-2"/>
    <n v="1"/>
    <n v="0"/>
    <n v="0"/>
    <n v="3"/>
    <n v="4"/>
    <n v="0.25"/>
    <n v="0"/>
    <n v="0"/>
    <n v="0.75"/>
    <n v="5"/>
    <n v="0"/>
    <n v="0"/>
    <x v="1"/>
    <x v="0"/>
    <x v="1"/>
    <n v="0"/>
    <x v="1"/>
    <x v="9"/>
    <x v="1"/>
    <n v="2500"/>
    <n v="1"/>
    <n v="0"/>
    <n v="0"/>
    <n v="0"/>
    <n v="0"/>
    <n v="0"/>
    <n v="1"/>
    <n v="0"/>
    <n v="0"/>
    <n v="14"/>
    <d v="2015-12-11T00:00:00"/>
    <n v="12"/>
    <s v="December"/>
    <n v="1"/>
    <s v="1144,36627,Low income,1954,High spender,0.0533486226008136,2,0,78,9,1,5,0,0,1,16,0.5625,0.0625,0.3125,0,0,0.0625,1,0,0,3,4,0.25,0,0,0.75,5,0,0,0,0,0,0,0,45,36-50,2500,1,0,0,0,0,0,1,0,0,14"/>
  </r>
  <r>
    <n v="1114"/>
    <n v="23295"/>
    <x v="1"/>
    <n v="1949"/>
    <x v="0"/>
    <n v="8.3666022751663446E-2"/>
    <n v="0"/>
    <n v="0"/>
    <n v="72"/>
    <n v="0"/>
    <n v="0"/>
    <n v="1"/>
    <n v="2"/>
    <n v="12"/>
    <n v="5"/>
    <n v="20"/>
    <n v="0"/>
    <n v="0"/>
    <n v="0.05"/>
    <n v="0.1"/>
    <n v="0.6"/>
    <n v="0.25"/>
    <n v="1"/>
    <n v="1"/>
    <n v="0"/>
    <n v="2"/>
    <n v="4"/>
    <n v="0.25"/>
    <n v="0.25"/>
    <n v="0"/>
    <n v="0.5"/>
    <n v="8"/>
    <n v="0"/>
    <n v="0"/>
    <x v="1"/>
    <x v="0"/>
    <x v="1"/>
    <n v="0"/>
    <x v="1"/>
    <x v="12"/>
    <x v="2"/>
    <n v="2510"/>
    <n v="1"/>
    <n v="0"/>
    <n v="0"/>
    <n v="0"/>
    <n v="0"/>
    <n v="0"/>
    <n v="1"/>
    <n v="0"/>
    <n v="0"/>
    <n v="10"/>
    <d v="2015-12-01T00:00:00"/>
    <n v="12"/>
    <s v="December"/>
    <n v="1"/>
    <s v="1114,23295,Low income,1949,High spender,0.0836660227516634,0,0,72,0,0,1,2,12,5,20,0,0,0.05,0.1,0.6,0.25,1,1,0,2,4,0.25,0.25,0,0.5,8,0,0,0,0,0,0,0,61,50-65,2510,1,0,0,0,0,0,1,0,0,10"/>
  </r>
  <r>
    <n v="1024"/>
    <n v="31859"/>
    <x v="1"/>
    <n v="306"/>
    <x v="1"/>
    <n v="9.6048212436046325E-3"/>
    <n v="1"/>
    <n v="0"/>
    <n v="77"/>
    <n v="3"/>
    <n v="1"/>
    <n v="3"/>
    <n v="8"/>
    <n v="0"/>
    <n v="5"/>
    <n v="20"/>
    <n v="0.15"/>
    <n v="0.05"/>
    <n v="0.15"/>
    <n v="0.4"/>
    <n v="0"/>
    <n v="0.25"/>
    <n v="1"/>
    <n v="1"/>
    <n v="0"/>
    <n v="2"/>
    <n v="4"/>
    <n v="0.25"/>
    <n v="0.25"/>
    <n v="0"/>
    <n v="0.5"/>
    <n v="7"/>
    <n v="0"/>
    <n v="0"/>
    <x v="1"/>
    <x v="0"/>
    <x v="1"/>
    <n v="0"/>
    <x v="1"/>
    <x v="10"/>
    <x v="1"/>
    <n v="2539"/>
    <n v="1"/>
    <n v="0"/>
    <n v="0"/>
    <n v="0"/>
    <n v="0"/>
    <n v="0"/>
    <n v="1"/>
    <n v="0"/>
    <n v="0"/>
    <n v="10"/>
    <d v="2015-11-02T00:00:00"/>
    <n v="11"/>
    <s v="November"/>
    <n v="1"/>
    <s v="1024,31859,Low income,306,Low spender,0.00960482124360463,1,0,77,3,1,3,8,0,5,20,0.15,0.05,0.15,0.4,0,0.25,1,1,0,2,4,0.25,0.25,0,0.5,7,0,0,0,0,0,0,0,44,36-50,2539,1,0,0,0,0,0,1,0,0,10"/>
  </r>
  <r>
    <n v="2155"/>
    <n v="33279"/>
    <x v="1"/>
    <n v="1931"/>
    <x v="0"/>
    <n v="5.8024580065506773E-2"/>
    <n v="0"/>
    <n v="0"/>
    <n v="29"/>
    <n v="10"/>
    <n v="3"/>
    <n v="3"/>
    <n v="0"/>
    <n v="0"/>
    <n v="0"/>
    <n v="16"/>
    <n v="0.625"/>
    <n v="0.1875"/>
    <n v="0.1875"/>
    <n v="0"/>
    <n v="0"/>
    <n v="0"/>
    <n v="1"/>
    <n v="0"/>
    <n v="0"/>
    <n v="3"/>
    <n v="4"/>
    <n v="0.25"/>
    <n v="0"/>
    <n v="0"/>
    <n v="0.75"/>
    <n v="3"/>
    <n v="0"/>
    <n v="0"/>
    <x v="1"/>
    <x v="0"/>
    <x v="1"/>
    <n v="0"/>
    <x v="1"/>
    <x v="20"/>
    <x v="2"/>
    <n v="2176"/>
    <n v="0"/>
    <n v="0"/>
    <n v="1"/>
    <n v="0"/>
    <n v="0"/>
    <n v="0"/>
    <n v="1"/>
    <n v="0"/>
    <n v="0"/>
    <n v="16"/>
    <d v="2016-10-30T00:00:00"/>
    <n v="10"/>
    <s v="October"/>
    <n v="1"/>
    <s v="2155,33279,Low income,1931,High spender,0.0580245800655068,0,0,29,10,3,3,0,0,0,16,0.625,0.1875,0.1875,0,0,0,1,0,0,3,4,0.25,0,0,0.75,3,0,0,0,0,0,0,0,54,50-65,2176,0,0,1,0,0,0,1,0,0,16"/>
  </r>
  <r>
    <n v="2137"/>
    <n v="31686"/>
    <x v="1"/>
    <n v="1924"/>
    <x v="0"/>
    <n v="6.0720823076437544E-2"/>
    <n v="1"/>
    <n v="1"/>
    <n v="31"/>
    <n v="11"/>
    <n v="0"/>
    <n v="5"/>
    <n v="0"/>
    <n v="0"/>
    <n v="1"/>
    <n v="17"/>
    <n v="0.6470588235294118"/>
    <n v="0"/>
    <n v="0.29411764705882354"/>
    <n v="0"/>
    <n v="0"/>
    <n v="5.8823529411764705E-2"/>
    <n v="2"/>
    <n v="1"/>
    <n v="0"/>
    <n v="3"/>
    <n v="6"/>
    <n v="0.33333333333333331"/>
    <n v="0.16666666666666666"/>
    <n v="0"/>
    <n v="0.5"/>
    <n v="6"/>
    <n v="0"/>
    <n v="0"/>
    <x v="1"/>
    <x v="0"/>
    <x v="1"/>
    <n v="0"/>
    <x v="1"/>
    <x v="38"/>
    <x v="2"/>
    <n v="2183"/>
    <n v="0"/>
    <n v="1"/>
    <n v="0"/>
    <n v="0"/>
    <n v="0"/>
    <n v="0"/>
    <n v="0"/>
    <n v="0"/>
    <n v="1"/>
    <n v="15"/>
    <d v="2016-10-23T00:00:00"/>
    <n v="10"/>
    <s v="October"/>
    <n v="1"/>
    <s v="2137,31686,Low income,1924,High spender,0.0607208230764375,1,1,31,11,0,5,0,0,1,17,0.647058823529412,0,0.294117647058824,0,0,0.0588235294117647,2,1,0,3,6,0.333333333333333,0.166666666666667,0,0.5,6,0,0,0,0,0,0,0,56,50-65,2183,0,1,0,0,0,0,0,0,1,15"/>
  </r>
  <r>
    <n v="2080"/>
    <n v="20518"/>
    <x v="1"/>
    <n v="551"/>
    <x v="1"/>
    <n v="2.6854469246515255E-2"/>
    <n v="1"/>
    <n v="0"/>
    <n v="58"/>
    <n v="4"/>
    <n v="1"/>
    <n v="6"/>
    <n v="4"/>
    <n v="1"/>
    <n v="9"/>
    <n v="25"/>
    <n v="0.16"/>
    <n v="0.04"/>
    <n v="0.24"/>
    <n v="0.16"/>
    <n v="0.04"/>
    <n v="0.36"/>
    <n v="1"/>
    <n v="1"/>
    <n v="1"/>
    <n v="2"/>
    <n v="5"/>
    <n v="0.2"/>
    <n v="0.2"/>
    <n v="0.2"/>
    <n v="0.4"/>
    <n v="5"/>
    <n v="0"/>
    <n v="0"/>
    <x v="1"/>
    <x v="0"/>
    <x v="1"/>
    <n v="0"/>
    <x v="1"/>
    <x v="0"/>
    <x v="0"/>
    <n v="2201"/>
    <n v="0"/>
    <n v="0"/>
    <n v="1"/>
    <n v="0"/>
    <n v="0"/>
    <n v="0"/>
    <n v="1"/>
    <n v="0"/>
    <n v="0"/>
    <n v="7"/>
    <d v="2016-10-05T00:00:00"/>
    <n v="10"/>
    <s v="October"/>
    <n v="1"/>
    <s v="2080,20518,Low income,551,Low spender,0.0268544692465153,1,0,58,4,1,6,4,1,9,25,0.16,0.04,0.24,0.16,0.04,0.36,1,1,1,2,5,0.2,0.2,0.2,0.4,5,0,0,0,0,0,0,0,32,24-35,2201,0,0,1,0,0,0,1,0,0,7"/>
  </r>
  <r>
    <n v="2065"/>
    <n v="52195"/>
    <x v="0"/>
    <n v="1029"/>
    <x v="0"/>
    <n v="1.9714532043299166E-2"/>
    <n v="2"/>
    <n v="1"/>
    <n v="2"/>
    <n v="12"/>
    <n v="0"/>
    <n v="4"/>
    <n v="0"/>
    <n v="0"/>
    <n v="1"/>
    <n v="17"/>
    <n v="0.70588235294117652"/>
    <n v="0"/>
    <n v="0.23529411764705882"/>
    <n v="0"/>
    <n v="0"/>
    <n v="5.8823529411764705E-2"/>
    <n v="1"/>
    <n v="1"/>
    <n v="0"/>
    <n v="2"/>
    <n v="4"/>
    <n v="0.25"/>
    <n v="0.25"/>
    <n v="0"/>
    <n v="0.5"/>
    <n v="8"/>
    <n v="0"/>
    <n v="0"/>
    <x v="1"/>
    <x v="0"/>
    <x v="1"/>
    <n v="0"/>
    <x v="1"/>
    <x v="34"/>
    <x v="1"/>
    <n v="2207"/>
    <n v="0"/>
    <n v="0"/>
    <n v="1"/>
    <n v="0"/>
    <n v="0"/>
    <n v="1"/>
    <n v="0"/>
    <n v="0"/>
    <n v="0"/>
    <n v="15"/>
    <d v="2016-09-29T00:00:00"/>
    <n v="9"/>
    <s v="September"/>
    <n v="1"/>
    <s v="2065,52195,High income,1029,High spender,0.0197145320432992,2,1,2,12,0,4,0,0,1,17,0.705882352941177,0,0.235294117647059,0,0,0.0588235294117647,1,1,0,2,4,0.25,0.25,0,0.5,8,0,0,0,0,0,0,0,42,36-50,2207,0,0,1,0,0,1,0,0,0,15"/>
  </r>
  <r>
    <n v="2056"/>
    <n v="20587"/>
    <x v="1"/>
    <n v="179"/>
    <x v="1"/>
    <n v="8.6948074027298778E-3"/>
    <n v="1"/>
    <n v="0"/>
    <n v="39"/>
    <n v="2"/>
    <n v="3"/>
    <n v="6"/>
    <n v="4"/>
    <n v="1"/>
    <n v="9"/>
    <n v="25"/>
    <n v="0.08"/>
    <n v="0.12"/>
    <n v="0.24"/>
    <n v="0.16"/>
    <n v="0.04"/>
    <n v="0.36"/>
    <n v="1"/>
    <n v="1"/>
    <n v="1"/>
    <n v="2"/>
    <n v="5"/>
    <n v="0.2"/>
    <n v="0.2"/>
    <n v="0.2"/>
    <n v="0.4"/>
    <n v="7"/>
    <n v="0"/>
    <n v="0"/>
    <x v="1"/>
    <x v="0"/>
    <x v="1"/>
    <n v="0"/>
    <x v="1"/>
    <x v="28"/>
    <x v="1"/>
    <n v="2208"/>
    <n v="0"/>
    <n v="0"/>
    <n v="1"/>
    <n v="0"/>
    <n v="0"/>
    <n v="0"/>
    <n v="1"/>
    <n v="0"/>
    <n v="0"/>
    <n v="7"/>
    <d v="2016-09-28T00:00:00"/>
    <n v="9"/>
    <s v="September"/>
    <n v="1"/>
    <s v="2056,20587,Low income,179,Low spender,0.00869480740272988,1,0,39,2,3,6,4,1,9,25,0.08,0.12,0.24,0.16,0.04,0.36,1,1,1,2,5,0.2,0.2,0.2,0.4,7,0,0,0,0,0,0,0,50,36-50,2208,0,0,1,0,0,0,1,0,0,7"/>
  </r>
  <r>
    <n v="2047"/>
    <n v="26954"/>
    <x v="1"/>
    <n v="363"/>
    <x v="1"/>
    <n v="1.3467388884766639E-2"/>
    <n v="1"/>
    <n v="0"/>
    <n v="17"/>
    <n v="4"/>
    <n v="1"/>
    <n v="11"/>
    <n v="0"/>
    <n v="0"/>
    <n v="1"/>
    <n v="17"/>
    <n v="0.23529411764705882"/>
    <n v="5.8823529411764705E-2"/>
    <n v="0.6470588235294118"/>
    <n v="0"/>
    <n v="0"/>
    <n v="5.8823529411764705E-2"/>
    <n v="1"/>
    <n v="1"/>
    <n v="0"/>
    <n v="2"/>
    <n v="4"/>
    <n v="0.25"/>
    <n v="0.25"/>
    <n v="0"/>
    <n v="0.5"/>
    <n v="7"/>
    <n v="0"/>
    <n v="0"/>
    <x v="1"/>
    <x v="0"/>
    <x v="1"/>
    <n v="0"/>
    <x v="1"/>
    <x v="4"/>
    <x v="1"/>
    <n v="2211"/>
    <n v="0"/>
    <n v="0"/>
    <n v="1"/>
    <n v="0"/>
    <n v="0"/>
    <n v="0"/>
    <n v="1"/>
    <n v="0"/>
    <n v="0"/>
    <n v="15"/>
    <d v="2016-09-25T00:00:00"/>
    <n v="9"/>
    <s v="September"/>
    <n v="1"/>
    <s v="2047,26954,Low income,363,Low spender,0.0134673888847666,1,0,17,4,1,11,0,0,1,17,0.235294117647059,0.0588235294117647,0.647058823529412,0,0,0.0588235294117647,1,1,0,2,4,0.25,0.25,0,0.5,7,0,0,0,0,0,0,0,49,36-50,2211,0,0,1,0,0,0,1,0,0,15"/>
  </r>
  <r>
    <n v="1860"/>
    <n v="30772"/>
    <x v="1"/>
    <n v="1920"/>
    <x v="0"/>
    <n v="6.2394384505394515E-2"/>
    <n v="1"/>
    <n v="1"/>
    <n v="89"/>
    <n v="7"/>
    <n v="2"/>
    <n v="4"/>
    <n v="2"/>
    <n v="1"/>
    <n v="4"/>
    <n v="20"/>
    <n v="0.35"/>
    <n v="0.1"/>
    <n v="0.2"/>
    <n v="0.1"/>
    <n v="0.05"/>
    <n v="0.2"/>
    <n v="1"/>
    <n v="1"/>
    <n v="0"/>
    <n v="2"/>
    <n v="4"/>
    <n v="0.25"/>
    <n v="0.25"/>
    <n v="0"/>
    <n v="0.5"/>
    <n v="6"/>
    <n v="0"/>
    <n v="0"/>
    <x v="1"/>
    <x v="0"/>
    <x v="1"/>
    <n v="0"/>
    <x v="1"/>
    <x v="10"/>
    <x v="1"/>
    <n v="2268"/>
    <n v="0"/>
    <n v="1"/>
    <n v="0"/>
    <n v="0"/>
    <n v="0"/>
    <n v="0"/>
    <n v="1"/>
    <n v="0"/>
    <n v="0"/>
    <n v="12"/>
    <d v="2016-07-30T00:00:00"/>
    <n v="7"/>
    <s v="July"/>
    <n v="1"/>
    <s v="1860,30772,Low income,1920,High spender,0.0623943845053945,1,1,89,7,2,4,2,1,4,20,0.35,0.1,0.2,0.1,0.05,0.2,1,1,0,2,4,0.25,0.25,0,0.5,6,0,0,0,0,0,0,0,44,36-50,2268,0,1,0,0,0,0,1,0,0,12"/>
  </r>
  <r>
    <n v="1799"/>
    <n v="43142"/>
    <x v="1"/>
    <n v="1919"/>
    <x v="0"/>
    <n v="4.448101617912939E-2"/>
    <n v="1"/>
    <n v="1"/>
    <n v="84"/>
    <n v="5"/>
    <n v="1"/>
    <n v="7"/>
    <n v="2"/>
    <n v="1"/>
    <n v="4"/>
    <n v="20"/>
    <n v="0.25"/>
    <n v="0.05"/>
    <n v="0.35"/>
    <n v="0.1"/>
    <n v="0.05"/>
    <n v="0.2"/>
    <n v="1"/>
    <n v="1"/>
    <n v="0"/>
    <n v="2"/>
    <n v="4"/>
    <n v="0.25"/>
    <n v="0.25"/>
    <n v="0"/>
    <n v="0.5"/>
    <n v="7"/>
    <n v="0"/>
    <n v="0"/>
    <x v="1"/>
    <x v="0"/>
    <x v="1"/>
    <n v="0"/>
    <x v="1"/>
    <x v="26"/>
    <x v="2"/>
    <n v="2290"/>
    <n v="0"/>
    <n v="1"/>
    <n v="0"/>
    <n v="0"/>
    <n v="0"/>
    <n v="0"/>
    <n v="0"/>
    <n v="1"/>
    <n v="0"/>
    <n v="12"/>
    <d v="2016-07-08T00:00:00"/>
    <n v="7"/>
    <s v="July"/>
    <n v="1"/>
    <s v="1799,43142,Low income,1919,High spender,0.0444810161791294,1,1,84,5,1,7,2,1,4,20,0.25,0.05,0.35,0.1,0.05,0.2,1,1,0,2,4,0.25,0.25,0,0.5,7,0,0,0,0,0,0,0,51,50-65,2290,0,1,0,0,0,0,0,1,0,12"/>
  </r>
  <r>
    <n v="1765"/>
    <n v="54466"/>
    <x v="0"/>
    <n v="950"/>
    <x v="0"/>
    <n v="1.7442073954393567E-2"/>
    <n v="1"/>
    <n v="1"/>
    <n v="78"/>
    <n v="12"/>
    <n v="0"/>
    <n v="4"/>
    <n v="0"/>
    <n v="0"/>
    <n v="0"/>
    <n v="16"/>
    <n v="0.75"/>
    <n v="0"/>
    <n v="0.25"/>
    <n v="0"/>
    <n v="0"/>
    <n v="0"/>
    <n v="1"/>
    <n v="1"/>
    <n v="0"/>
    <n v="2"/>
    <n v="4"/>
    <n v="0.25"/>
    <n v="0.25"/>
    <n v="0"/>
    <n v="0.5"/>
    <n v="5"/>
    <n v="0"/>
    <n v="0"/>
    <x v="1"/>
    <x v="0"/>
    <x v="1"/>
    <n v="0"/>
    <x v="1"/>
    <x v="1"/>
    <x v="1"/>
    <n v="2299"/>
    <n v="0"/>
    <n v="0"/>
    <n v="1"/>
    <n v="0"/>
    <n v="0"/>
    <n v="0"/>
    <n v="0"/>
    <n v="0"/>
    <n v="1"/>
    <n v="16"/>
    <d v="2016-06-29T00:00:00"/>
    <n v="6"/>
    <s v="June"/>
    <n v="1"/>
    <s v="1765,54466,High income,950,High spender,0.0174420739543936,1,1,78,12,0,4,0,0,0,16,0.75,0,0.25,0,0,0,1,1,0,2,4,0.25,0.25,0,0.5,5,0,0,0,0,0,0,0,47,36-50,2299,0,0,1,0,0,0,0,0,1,16"/>
  </r>
  <r>
    <n v="1518"/>
    <n v="19986"/>
    <x v="1"/>
    <n v="93"/>
    <x v="1"/>
    <n v="4.6532572800960671E-3"/>
    <n v="1"/>
    <n v="0"/>
    <n v="74"/>
    <n v="3"/>
    <n v="6"/>
    <n v="5"/>
    <n v="0"/>
    <n v="2"/>
    <n v="6"/>
    <n v="22"/>
    <n v="0.13636363636363635"/>
    <n v="0.27272727272727271"/>
    <n v="0.22727272727272727"/>
    <n v="0"/>
    <n v="9.0909090909090912E-2"/>
    <n v="0.27272727272727271"/>
    <n v="1"/>
    <n v="0"/>
    <n v="0"/>
    <n v="3"/>
    <n v="4"/>
    <n v="0.25"/>
    <n v="0"/>
    <n v="0"/>
    <n v="0.75"/>
    <n v="7"/>
    <n v="0"/>
    <n v="0"/>
    <x v="1"/>
    <x v="0"/>
    <x v="1"/>
    <n v="0"/>
    <x v="1"/>
    <x v="31"/>
    <x v="0"/>
    <n v="2386"/>
    <n v="0"/>
    <n v="1"/>
    <n v="0"/>
    <n v="0"/>
    <n v="0"/>
    <n v="0"/>
    <n v="1"/>
    <n v="0"/>
    <n v="0"/>
    <n v="10"/>
    <d v="2016-04-03T00:00:00"/>
    <n v="4"/>
    <s v="April"/>
    <n v="1"/>
    <s v="1518,19986,Low income,93,Low spender,0.00465325728009607,1,0,74,3,6,5,0,2,6,22,0.136363636363636,0.272727272727273,0.227272727272727,0,0.0909090909090909,0.272727272727273,1,0,0,3,4,0.25,0,0,0.75,7,0,0,0,0,0,0,0,35,24-35,2386,0,1,0,0,0,0,1,0,0,10"/>
  </r>
  <r>
    <n v="1471"/>
    <n v="15253"/>
    <x v="1"/>
    <n v="59"/>
    <x v="1"/>
    <n v="3.868091522979086E-3"/>
    <n v="1"/>
    <n v="0"/>
    <n v="13"/>
    <n v="1"/>
    <n v="3"/>
    <n v="3"/>
    <n v="8"/>
    <n v="1"/>
    <n v="13"/>
    <n v="29"/>
    <n v="3.4482758620689655E-2"/>
    <n v="0.10344827586206896"/>
    <n v="0.10344827586206896"/>
    <n v="0.27586206896551724"/>
    <n v="3.4482758620689655E-2"/>
    <n v="0.44827586206896552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39"/>
    <x v="0"/>
    <n v="2403"/>
    <n v="0"/>
    <n v="0"/>
    <n v="1"/>
    <n v="0"/>
    <n v="0"/>
    <n v="0"/>
    <n v="0"/>
    <n v="0"/>
    <n v="0"/>
    <n v="3"/>
    <d v="2016-03-17T00:00:00"/>
    <n v="3"/>
    <s v="March"/>
    <n v="1"/>
    <s v="1471,15253,Low income,59,Low spender,0.00386809152297909,1,0,13,1,3,3,8,1,13,29,0.0344827586206897,0.103448275862069,0.103448275862069,0.275862068965517,0.0344827586206897,0.448275862068966,2,1,0,3,6,0.333333333333333,0.166666666666667,0,0.5,7,0,0,0,0,0,0,0,28,24-35,2403,0,0,1,0,0,0,0,0,0,3"/>
  </r>
  <r>
    <n v="1337"/>
    <n v="26228"/>
    <x v="1"/>
    <n v="1334"/>
    <x v="0"/>
    <n v="5.0861674546286414E-2"/>
    <n v="1"/>
    <n v="0"/>
    <n v="50"/>
    <n v="2"/>
    <n v="6"/>
    <n v="4"/>
    <n v="3"/>
    <n v="1"/>
    <n v="9"/>
    <n v="25"/>
    <n v="0.08"/>
    <n v="0.24"/>
    <n v="0.16"/>
    <n v="0.12"/>
    <n v="0.04"/>
    <n v="0.36"/>
    <n v="1"/>
    <n v="1"/>
    <n v="0"/>
    <n v="2"/>
    <n v="4"/>
    <n v="0.25"/>
    <n v="0.25"/>
    <n v="0"/>
    <n v="0.5"/>
    <n v="8"/>
    <n v="0"/>
    <n v="0"/>
    <x v="1"/>
    <x v="0"/>
    <x v="1"/>
    <n v="0"/>
    <x v="1"/>
    <x v="1"/>
    <x v="1"/>
    <n v="2439"/>
    <n v="0"/>
    <n v="1"/>
    <n v="0"/>
    <n v="0"/>
    <n v="0"/>
    <n v="0"/>
    <n v="1"/>
    <n v="0"/>
    <n v="0"/>
    <n v="7"/>
    <d v="2016-02-10T00:00:00"/>
    <n v="2"/>
    <s v="February"/>
    <n v="1"/>
    <s v="1337,26228,Low income,1334,High spender,0.0508616745462864,1,0,50,2,6,4,3,1,9,25,0.08,0.24,0.16,0.12,0.04,0.36,1,1,0,2,4,0.25,0.25,0,0.5,8,0,0,0,0,0,0,0,47,36-50,2439,0,1,0,0,0,0,1,0,0,7"/>
  </r>
  <r>
    <n v="1112"/>
    <n v="46779"/>
    <x v="1"/>
    <n v="1292"/>
    <x v="0"/>
    <n v="2.7619230851450436E-2"/>
    <n v="1"/>
    <n v="1"/>
    <n v="55"/>
    <n v="12"/>
    <n v="1"/>
    <n v="3"/>
    <n v="0"/>
    <n v="0"/>
    <n v="7"/>
    <n v="23"/>
    <n v="0.52173913043478259"/>
    <n v="4.3478260869565216E-2"/>
    <n v="0.13043478260869565"/>
    <n v="0"/>
    <n v="0"/>
    <n v="0.30434782608695654"/>
    <n v="1"/>
    <n v="0"/>
    <n v="1"/>
    <n v="2"/>
    <n v="4"/>
    <n v="0.25"/>
    <n v="0"/>
    <n v="0.25"/>
    <n v="0.5"/>
    <n v="4"/>
    <n v="0"/>
    <n v="0"/>
    <x v="1"/>
    <x v="0"/>
    <x v="1"/>
    <n v="0"/>
    <x v="1"/>
    <x v="40"/>
    <x v="2"/>
    <n v="2511"/>
    <n v="0"/>
    <n v="0"/>
    <n v="0"/>
    <n v="0"/>
    <n v="1"/>
    <n v="1"/>
    <n v="0"/>
    <n v="0"/>
    <n v="0"/>
    <n v="9"/>
    <d v="2015-11-30T00:00:00"/>
    <n v="11"/>
    <s v="November"/>
    <n v="1"/>
    <s v="1112,46779,Low income,1292,High spender,0.0276192308514504,1,1,55,12,1,3,0,0,7,23,0.521739130434783,0.0434782608695652,0.130434782608696,0,0,0.304347826086957,1,0,1,2,4,0.25,0,0.25,0.5,4,0,0,0,0,0,0,0,60,50-65,2511,0,0,0,0,1,1,0,0,0,9"/>
  </r>
  <r>
    <n v="833"/>
    <n v="34596"/>
    <x v="1"/>
    <n v="1914"/>
    <x v="0"/>
    <n v="5.5324314949705168E-2"/>
    <n v="1"/>
    <n v="0"/>
    <n v="48"/>
    <n v="14"/>
    <n v="0"/>
    <n v="2"/>
    <n v="0"/>
    <n v="0"/>
    <n v="7"/>
    <n v="23"/>
    <n v="0.60869565217391308"/>
    <n v="0"/>
    <n v="8.6956521739130432E-2"/>
    <n v="0"/>
    <n v="0"/>
    <n v="0.30434782608695654"/>
    <n v="1"/>
    <n v="1"/>
    <n v="0"/>
    <n v="2"/>
    <n v="4"/>
    <n v="0.25"/>
    <n v="0.25"/>
    <n v="0"/>
    <n v="0.5"/>
    <n v="8"/>
    <n v="0"/>
    <n v="0"/>
    <x v="1"/>
    <x v="0"/>
    <x v="1"/>
    <n v="0"/>
    <x v="1"/>
    <x v="3"/>
    <x v="1"/>
    <n v="2601"/>
    <n v="0"/>
    <n v="1"/>
    <n v="0"/>
    <n v="0"/>
    <n v="0"/>
    <n v="0"/>
    <n v="0"/>
    <n v="0"/>
    <n v="1"/>
    <n v="9"/>
    <d v="2015-09-01T00:00:00"/>
    <n v="9"/>
    <s v="September"/>
    <n v="1"/>
    <s v="833,34596,Low income,1914,High spender,0.0553243149497052,1,0,48,14,0,2,0,0,7,23,0.608695652173913,0,0.0869565217391304,0,0,0.304347826086957,1,1,0,2,4,0.25,0.25,0,0.5,8,0,0,0,0,0,0,0,46,36-50,2601,0,1,0,0,0,0,0,0,1,9"/>
  </r>
  <r>
    <n v="835"/>
    <n v="34596"/>
    <x v="1"/>
    <n v="2036"/>
    <x v="0"/>
    <n v="5.8850734188923573E-2"/>
    <n v="1"/>
    <n v="0"/>
    <n v="48"/>
    <n v="14"/>
    <n v="0"/>
    <n v="2"/>
    <n v="0"/>
    <n v="0"/>
    <n v="7"/>
    <n v="23"/>
    <n v="0.60869565217391308"/>
    <n v="0"/>
    <n v="8.6956521739130432E-2"/>
    <n v="0"/>
    <n v="0"/>
    <n v="0.30434782608695654"/>
    <n v="1"/>
    <n v="1"/>
    <n v="0"/>
    <n v="2"/>
    <n v="4"/>
    <n v="0.25"/>
    <n v="0.25"/>
    <n v="0"/>
    <n v="0.5"/>
    <n v="8"/>
    <n v="0"/>
    <n v="0"/>
    <x v="1"/>
    <x v="0"/>
    <x v="1"/>
    <n v="0"/>
    <x v="0"/>
    <x v="3"/>
    <x v="1"/>
    <n v="2601"/>
    <n v="0"/>
    <n v="1"/>
    <n v="0"/>
    <n v="0"/>
    <n v="0"/>
    <n v="0"/>
    <n v="0"/>
    <n v="0"/>
    <n v="1"/>
    <n v="9"/>
    <d v="2015-09-01T00:00:00"/>
    <n v="9"/>
    <s v="September"/>
    <n v="1"/>
    <s v="835,34596,Low income,2036,High spender,0.0588507341889236,1,0,48,14,0,2,0,0,7,23,0.608695652173913,0,0.0869565217391304,0,0,0.304347826086957,1,1,0,2,4,0.25,0.25,0,0.5,8,0,0,0,0,0,0,1,46,36-50,2601,0,1,0,0,0,0,0,0,1,9"/>
  </r>
  <r>
    <n v="711"/>
    <n v="41452"/>
    <x v="1"/>
    <n v="254"/>
    <x v="1"/>
    <n v="6.1275692367075175E-3"/>
    <n v="1"/>
    <n v="1"/>
    <n v="86"/>
    <n v="13"/>
    <n v="0"/>
    <n v="3"/>
    <n v="0"/>
    <n v="0"/>
    <n v="0"/>
    <n v="16"/>
    <n v="0.8125"/>
    <n v="0"/>
    <n v="0.1875"/>
    <n v="0"/>
    <n v="0"/>
    <n v="0"/>
    <n v="1"/>
    <n v="1"/>
    <n v="0"/>
    <n v="2"/>
    <n v="4"/>
    <n v="0.25"/>
    <n v="0.25"/>
    <n v="0"/>
    <n v="0.5"/>
    <n v="7"/>
    <n v="0"/>
    <n v="0"/>
    <x v="1"/>
    <x v="0"/>
    <x v="1"/>
    <n v="0"/>
    <x v="1"/>
    <x v="41"/>
    <x v="3"/>
    <n v="2639"/>
    <n v="0"/>
    <n v="0"/>
    <n v="0"/>
    <n v="1"/>
    <n v="0"/>
    <n v="0"/>
    <n v="1"/>
    <n v="0"/>
    <n v="0"/>
    <n v="16"/>
    <d v="2015-07-25T00:00:00"/>
    <n v="7"/>
    <s v="July"/>
    <n v="1"/>
    <s v="711,41452,Low income,254,Low spender,0.00612756923670752,1,1,86,13,0,3,0,0,0,16,0.8125,0,0.1875,0,0,0,1,1,0,2,4,0.25,0.25,0,0.5,7,0,0,0,0,0,0,0,67,66+,2639,0,0,0,1,0,0,1,0,0,16"/>
  </r>
  <r>
    <n v="515"/>
    <n v="33581"/>
    <x v="1"/>
    <n v="1678"/>
    <x v="0"/>
    <n v="4.9968732318870793E-2"/>
    <n v="2"/>
    <n v="0"/>
    <n v="38"/>
    <n v="11"/>
    <n v="0"/>
    <n v="5"/>
    <n v="0"/>
    <n v="0"/>
    <n v="1"/>
    <n v="17"/>
    <n v="0.6470588235294118"/>
    <n v="0"/>
    <n v="0.29411764705882354"/>
    <n v="0"/>
    <n v="0"/>
    <n v="5.8823529411764705E-2"/>
    <n v="1"/>
    <n v="1"/>
    <n v="0"/>
    <n v="2"/>
    <n v="4"/>
    <n v="0.25"/>
    <n v="0.25"/>
    <n v="0"/>
    <n v="0.5"/>
    <n v="8"/>
    <n v="0"/>
    <n v="0"/>
    <x v="1"/>
    <x v="0"/>
    <x v="1"/>
    <n v="0"/>
    <x v="1"/>
    <x v="26"/>
    <x v="2"/>
    <n v="2696"/>
    <n v="0"/>
    <n v="1"/>
    <n v="0"/>
    <n v="0"/>
    <n v="0"/>
    <n v="0"/>
    <n v="0"/>
    <n v="0"/>
    <n v="1"/>
    <n v="15"/>
    <d v="2015-05-29T00:00:00"/>
    <n v="5"/>
    <s v="May"/>
    <n v="1"/>
    <s v="515,33581,Low income,1678,High spender,0.0499687323188708,2,0,38,11,0,5,0,0,1,17,0.647058823529412,0,0.294117647058824,0,0,0.0588235294117647,1,1,0,2,4,0.25,0.25,0,0.5,8,0,0,0,0,0,0,0,51,50-65,2696,0,1,0,0,0,0,0,0,1,15"/>
  </r>
  <r>
    <n v="427"/>
    <n v="38200"/>
    <x v="1"/>
    <n v="1903"/>
    <x v="0"/>
    <n v="4.9816753926701568E-2"/>
    <n v="1"/>
    <n v="1"/>
    <n v="19"/>
    <n v="12"/>
    <n v="0"/>
    <n v="4"/>
    <n v="0"/>
    <n v="0"/>
    <n v="1"/>
    <n v="17"/>
    <n v="0.70588235294117652"/>
    <n v="0"/>
    <n v="0.23529411764705882"/>
    <n v="0"/>
    <n v="0"/>
    <n v="5.8823529411764705E-2"/>
    <n v="1"/>
    <n v="1"/>
    <n v="0"/>
    <n v="2"/>
    <n v="4"/>
    <n v="0.25"/>
    <n v="0.25"/>
    <n v="0"/>
    <n v="0.5"/>
    <n v="7"/>
    <n v="0"/>
    <n v="0"/>
    <x v="1"/>
    <x v="0"/>
    <x v="1"/>
    <n v="0"/>
    <x v="1"/>
    <x v="28"/>
    <x v="1"/>
    <n v="2728"/>
    <n v="0"/>
    <n v="0"/>
    <n v="0"/>
    <n v="1"/>
    <n v="0"/>
    <n v="0"/>
    <n v="1"/>
    <n v="0"/>
    <n v="0"/>
    <n v="15"/>
    <d v="2015-04-27T00:00:00"/>
    <n v="4"/>
    <s v="April"/>
    <n v="1"/>
    <s v="427,38200,Low income,1903,High spender,0.0498167539267016,1,1,19,12,0,4,0,0,1,17,0.705882352941177,0,0.235294117647059,0,0,0.0588235294117647,1,1,0,2,4,0.25,0.25,0,0.5,7,0,0,0,0,0,0,0,50,36-50,2728,0,0,0,1,0,0,1,0,0,15"/>
  </r>
  <r>
    <n v="403"/>
    <n v="24884"/>
    <x v="1"/>
    <n v="127"/>
    <x v="1"/>
    <n v="5.1036810802121847E-3"/>
    <n v="1"/>
    <n v="0"/>
    <n v="32"/>
    <n v="3"/>
    <n v="6"/>
    <n v="7"/>
    <n v="0"/>
    <n v="0"/>
    <n v="3"/>
    <n v="19"/>
    <n v="0.15789473684210525"/>
    <n v="0.31578947368421051"/>
    <n v="0.36842105263157893"/>
    <n v="0"/>
    <n v="0"/>
    <n v="0.15789473684210525"/>
    <n v="1"/>
    <n v="0"/>
    <n v="0"/>
    <n v="3"/>
    <n v="4"/>
    <n v="0.25"/>
    <n v="0"/>
    <n v="0"/>
    <n v="0.75"/>
    <n v="7"/>
    <n v="0"/>
    <n v="0"/>
    <x v="1"/>
    <x v="0"/>
    <x v="1"/>
    <n v="0"/>
    <x v="1"/>
    <x v="7"/>
    <x v="1"/>
    <n v="2736"/>
    <n v="0"/>
    <n v="1"/>
    <n v="0"/>
    <n v="0"/>
    <n v="0"/>
    <n v="1"/>
    <n v="0"/>
    <n v="0"/>
    <n v="0"/>
    <n v="13"/>
    <d v="2015-04-19T00:00:00"/>
    <n v="4"/>
    <s v="April"/>
    <n v="1"/>
    <s v="403,24884,Low income,127,Low spender,0.00510368108021218,1,0,32,3,6,7,0,0,3,19,0.157894736842105,0.315789473684211,0.368421052631579,0,0,0.157894736842105,1,0,0,3,4,0.25,0,0,0.75,7,0,0,0,0,0,0,0,48,36-50,2736,0,1,0,0,0,1,0,0,0,13"/>
  </r>
  <r>
    <n v="318"/>
    <n v="33444"/>
    <x v="1"/>
    <n v="1889"/>
    <x v="0"/>
    <n v="5.6482478172467411E-2"/>
    <n v="1"/>
    <n v="1"/>
    <n v="24"/>
    <n v="8"/>
    <n v="0"/>
    <n v="8"/>
    <n v="0"/>
    <n v="0"/>
    <n v="2"/>
    <n v="18"/>
    <n v="0.44444444444444442"/>
    <n v="0"/>
    <n v="0.44444444444444442"/>
    <n v="0"/>
    <n v="0"/>
    <n v="0.1111111111111111"/>
    <n v="1"/>
    <n v="1"/>
    <n v="0"/>
    <n v="2"/>
    <n v="4"/>
    <n v="0.25"/>
    <n v="0.25"/>
    <n v="0"/>
    <n v="0.5"/>
    <n v="8"/>
    <n v="0"/>
    <n v="0"/>
    <x v="1"/>
    <x v="0"/>
    <x v="1"/>
    <n v="0"/>
    <x v="1"/>
    <x v="42"/>
    <x v="3"/>
    <n v="2762"/>
    <n v="0"/>
    <n v="1"/>
    <n v="0"/>
    <n v="0"/>
    <n v="0"/>
    <n v="0"/>
    <n v="0"/>
    <n v="1"/>
    <n v="0"/>
    <n v="14"/>
    <d v="2015-03-24T00:00:00"/>
    <n v="3"/>
    <s v="March"/>
    <n v="1"/>
    <s v="318,33444,Low income,1889,High spender,0.0564824781724674,1,1,24,8,0,8,0,0,2,18,0.444444444444444,0,0.444444444444444,0,0,0.111111111111111,1,1,0,2,4,0.25,0.25,0,0.5,8,0,0,0,0,0,0,0,68,66+,2762,0,1,0,0,0,0,0,1,0,14"/>
  </r>
  <r>
    <n v="202"/>
    <n v="30261"/>
    <x v="1"/>
    <n v="42"/>
    <x v="1"/>
    <n v="1.3879250520471894E-3"/>
    <n v="1"/>
    <n v="2"/>
    <n v="75"/>
    <n v="8"/>
    <n v="0"/>
    <n v="5"/>
    <n v="0"/>
    <n v="3"/>
    <n v="6"/>
    <n v="22"/>
    <n v="0.36363636363636365"/>
    <n v="0"/>
    <n v="0.22727272727272727"/>
    <n v="0"/>
    <n v="0.13636363636363635"/>
    <n v="0.27272727272727271"/>
    <n v="1"/>
    <n v="0"/>
    <n v="0"/>
    <n v="3"/>
    <n v="4"/>
    <n v="0.25"/>
    <n v="0"/>
    <n v="0"/>
    <n v="0.75"/>
    <n v="8"/>
    <n v="0"/>
    <n v="0"/>
    <x v="1"/>
    <x v="0"/>
    <x v="1"/>
    <n v="0"/>
    <x v="1"/>
    <x v="7"/>
    <x v="1"/>
    <n v="2801"/>
    <n v="0"/>
    <n v="0"/>
    <n v="0"/>
    <n v="1"/>
    <n v="0"/>
    <n v="0"/>
    <n v="1"/>
    <n v="0"/>
    <n v="0"/>
    <n v="10"/>
    <d v="2015-02-13T00:00:00"/>
    <n v="2"/>
    <s v="February"/>
    <n v="1"/>
    <s v="202,30261,Low income,42,Low spender,0.00138792505204719,1,2,75,8,0,5,0,3,6,22,0.363636363636364,0,0.227272727272727,0,0.136363636363636,0.272727272727273,1,0,0,3,4,0.25,0,0,0.75,8,0,0,0,0,0,0,0,48,36-50,2801,0,0,0,1,0,0,1,0,0,10"/>
  </r>
  <r>
    <n v="15"/>
    <n v="22304"/>
    <x v="1"/>
    <n v="19"/>
    <x v="1"/>
    <n v="8.5186513629842181E-4"/>
    <n v="0"/>
    <n v="0"/>
    <n v="91"/>
    <n v="3"/>
    <n v="2"/>
    <n v="7"/>
    <n v="0"/>
    <n v="4"/>
    <n v="2"/>
    <n v="18"/>
    <n v="0.16666666666666666"/>
    <n v="0.1111111111111111"/>
    <n v="0.3888888888888889"/>
    <n v="0"/>
    <n v="0.22222222222222221"/>
    <n v="0.1111111111111111"/>
    <n v="1"/>
    <n v="1"/>
    <n v="0"/>
    <n v="2"/>
    <n v="4"/>
    <n v="0.25"/>
    <n v="0.25"/>
    <n v="0"/>
    <n v="0.5"/>
    <n v="8"/>
    <n v="0"/>
    <n v="0"/>
    <x v="1"/>
    <x v="0"/>
    <x v="1"/>
    <n v="0"/>
    <x v="1"/>
    <x v="32"/>
    <x v="2"/>
    <n v="2853"/>
    <n v="1"/>
    <n v="0"/>
    <n v="0"/>
    <n v="0"/>
    <n v="0"/>
    <n v="0"/>
    <n v="1"/>
    <n v="0"/>
    <n v="0"/>
    <n v="14"/>
    <d v="2014-12-23T00:00:00"/>
    <n v="12"/>
    <s v="December"/>
    <n v="1"/>
    <s v="15,22304,Low income,19,Low spender,0.000851865136298422,0,0,91,3,2,7,0,4,2,18,0.166666666666667,0.111111111111111,0.388888888888889,0,0.222222222222222,0.111111111111111,1,1,0,2,4,0.25,0.25,0,0.5,8,0,0,0,0,0,0,0,64,50-65,2853,1,0,0,0,0,0,1,0,0,14"/>
  </r>
  <r>
    <n v="1881"/>
    <n v="39356"/>
    <x v="1"/>
    <n v="459"/>
    <x v="1"/>
    <n v="1.166277060676898E-2"/>
    <n v="1"/>
    <n v="1"/>
    <n v="21"/>
    <n v="15"/>
    <n v="0"/>
    <n v="2"/>
    <n v="0"/>
    <n v="0"/>
    <n v="6"/>
    <n v="23"/>
    <n v="0.65217391304347827"/>
    <n v="0"/>
    <n v="8.6956521739130432E-2"/>
    <n v="0"/>
    <n v="0"/>
    <n v="0.2608695652173913"/>
    <n v="1"/>
    <n v="1"/>
    <n v="0"/>
    <n v="2"/>
    <n v="4"/>
    <n v="0.25"/>
    <n v="0.25"/>
    <n v="0"/>
    <n v="0.5"/>
    <n v="6"/>
    <n v="0"/>
    <n v="0"/>
    <x v="0"/>
    <x v="0"/>
    <x v="1"/>
    <n v="0"/>
    <x v="1"/>
    <x v="10"/>
    <x v="1"/>
    <n v="2261"/>
    <n v="0"/>
    <n v="1"/>
    <n v="0"/>
    <n v="0"/>
    <n v="0"/>
    <n v="0"/>
    <n v="1"/>
    <n v="0"/>
    <n v="0"/>
    <n v="11"/>
    <d v="2016-08-06T00:00:00"/>
    <n v="8"/>
    <s v="August"/>
    <n v="1"/>
    <s v="1881,39356,Low income,459,Low spender,0.011662770606769,1,1,21,15,0,2,0,0,6,23,0.652173913043478,0,0.0869565217391304,0,0,0.260869565217391,1,1,0,2,4,0.25,0.25,0,0.5,6,0,0,1,0,0,0,0,44,36-50,2261,0,1,0,0,0,0,1,0,0,11"/>
  </r>
  <r>
    <n v="1788"/>
    <n v="34320"/>
    <x v="1"/>
    <n v="1122"/>
    <x v="0"/>
    <n v="3.2692307692307694E-2"/>
    <n v="1"/>
    <n v="0"/>
    <n v="66"/>
    <n v="4"/>
    <n v="1"/>
    <n v="9"/>
    <n v="3"/>
    <n v="0"/>
    <n v="0"/>
    <n v="17"/>
    <n v="0.23529411764705882"/>
    <n v="5.8823529411764705E-2"/>
    <n v="0.52941176470588236"/>
    <n v="0.17647058823529413"/>
    <n v="0"/>
    <n v="0"/>
    <n v="1"/>
    <n v="1"/>
    <n v="0"/>
    <n v="2"/>
    <n v="4"/>
    <n v="0.25"/>
    <n v="0.25"/>
    <n v="0"/>
    <n v="0.5"/>
    <n v="8"/>
    <n v="0"/>
    <n v="0"/>
    <x v="1"/>
    <x v="0"/>
    <x v="1"/>
    <n v="0"/>
    <x v="1"/>
    <x v="17"/>
    <x v="0"/>
    <n v="2292"/>
    <n v="0"/>
    <n v="0"/>
    <n v="0"/>
    <n v="1"/>
    <n v="0"/>
    <n v="0"/>
    <n v="0"/>
    <n v="0"/>
    <n v="1"/>
    <n v="17"/>
    <d v="2016-07-06T00:00:00"/>
    <n v="7"/>
    <s v="July"/>
    <n v="1"/>
    <s v="1788,34320,Low income,1122,High spender,0.0326923076923077,1,0,66,4,1,9,3,0,0,17,0.235294117647059,0.0588235294117647,0.529411764705882,0.176470588235294,0,0,1,1,0,2,4,0.25,0.25,0,0.5,8,0,0,0,0,0,0,0,34,24-35,2292,0,0,0,1,0,0,0,0,1,17"/>
  </r>
  <r>
    <n v="1310"/>
    <n v="33697"/>
    <x v="1"/>
    <n v="148"/>
    <x v="1"/>
    <n v="4.3920823812208798E-3"/>
    <n v="1"/>
    <n v="0"/>
    <n v="34"/>
    <n v="4"/>
    <n v="3"/>
    <n v="7"/>
    <n v="0"/>
    <n v="3"/>
    <n v="11"/>
    <n v="28"/>
    <n v="0.14285714285714285"/>
    <n v="0.10714285714285714"/>
    <n v="0.25"/>
    <n v="0"/>
    <n v="0.10714285714285714"/>
    <n v="0.39285714285714285"/>
    <n v="1"/>
    <n v="1"/>
    <n v="0"/>
    <n v="2"/>
    <n v="4"/>
    <n v="0.25"/>
    <n v="0.25"/>
    <n v="0"/>
    <n v="0.5"/>
    <n v="7"/>
    <n v="0"/>
    <n v="0"/>
    <x v="0"/>
    <x v="0"/>
    <x v="1"/>
    <n v="0"/>
    <x v="1"/>
    <x v="28"/>
    <x v="1"/>
    <n v="2446"/>
    <n v="0"/>
    <n v="0"/>
    <n v="1"/>
    <n v="0"/>
    <n v="0"/>
    <n v="0"/>
    <n v="1"/>
    <n v="0"/>
    <n v="0"/>
    <n v="6"/>
    <d v="2016-02-03T00:00:00"/>
    <n v="2"/>
    <s v="February"/>
    <n v="1"/>
    <s v="1310,33697,Low income,148,Low spender,0.00439208238122088,1,0,34,4,3,7,0,3,11,28,0.142857142857143,0.107142857142857,0.25,0,0.107142857142857,0.392857142857143,1,1,0,2,4,0.25,0.25,0,0.5,7,0,0,1,0,0,0,0,50,36-50,2446,0,0,1,0,0,0,1,0,0,6"/>
  </r>
  <r>
    <n v="1089"/>
    <n v="47691"/>
    <x v="1"/>
    <n v="1118"/>
    <x v="0"/>
    <n v="2.3442578264242731E-2"/>
    <n v="0"/>
    <n v="1"/>
    <n v="43"/>
    <n v="14"/>
    <n v="0"/>
    <n v="3"/>
    <n v="0"/>
    <n v="0"/>
    <n v="4"/>
    <n v="21"/>
    <n v="0.66666666666666663"/>
    <n v="0"/>
    <n v="0.14285714285714285"/>
    <n v="0"/>
    <n v="0"/>
    <n v="0.19047619047619047"/>
    <n v="1"/>
    <n v="1"/>
    <n v="0"/>
    <n v="2"/>
    <n v="4"/>
    <n v="0.25"/>
    <n v="0.25"/>
    <n v="0"/>
    <n v="0.5"/>
    <n v="6"/>
    <n v="0"/>
    <n v="0"/>
    <x v="1"/>
    <x v="0"/>
    <x v="1"/>
    <n v="0"/>
    <x v="1"/>
    <x v="15"/>
    <x v="1"/>
    <n v="2518"/>
    <n v="0"/>
    <n v="0"/>
    <n v="1"/>
    <n v="0"/>
    <n v="0"/>
    <n v="0"/>
    <n v="1"/>
    <n v="0"/>
    <n v="0"/>
    <n v="13"/>
    <d v="2015-11-23T00:00:00"/>
    <n v="11"/>
    <s v="November"/>
    <n v="1"/>
    <s v="1089,47691,Low income,1118,High spender,0.0234425782642427,0,1,43,14,0,3,0,0,4,21,0.666666666666667,0,0.142857142857143,0,0,0.19047619047619,1,1,0,2,4,0.25,0.25,0,0.5,6,0,0,0,0,0,0,0,41,36-50,2518,0,0,1,0,0,0,1,0,0,13"/>
  </r>
  <r>
    <n v="970"/>
    <n v="51411"/>
    <x v="1"/>
    <n v="269"/>
    <x v="1"/>
    <n v="5.2323432728404425E-3"/>
    <n v="1"/>
    <n v="2"/>
    <n v="81"/>
    <n v="14"/>
    <n v="0"/>
    <n v="3"/>
    <n v="0"/>
    <n v="0"/>
    <n v="1"/>
    <n v="18"/>
    <n v="0.77777777777777779"/>
    <n v="0"/>
    <n v="0.16666666666666666"/>
    <n v="0"/>
    <n v="0"/>
    <n v="5.5555555555555552E-2"/>
    <n v="1"/>
    <n v="0"/>
    <n v="0"/>
    <n v="3"/>
    <n v="4"/>
    <n v="0.25"/>
    <n v="0"/>
    <n v="0"/>
    <n v="0.75"/>
    <n v="5"/>
    <n v="0"/>
    <n v="0"/>
    <x v="1"/>
    <x v="0"/>
    <x v="1"/>
    <n v="0"/>
    <x v="1"/>
    <x v="41"/>
    <x v="3"/>
    <n v="2558"/>
    <n v="0"/>
    <n v="0"/>
    <n v="1"/>
    <n v="0"/>
    <n v="0"/>
    <n v="0"/>
    <n v="0"/>
    <n v="0"/>
    <n v="1"/>
    <n v="16"/>
    <d v="2015-10-14T00:00:00"/>
    <n v="10"/>
    <s v="October"/>
    <n v="1"/>
    <s v="970,51411,Low income,269,Low spender,0.00523234327284044,1,2,81,14,0,3,0,0,1,18,0.777777777777778,0,0.166666666666667,0,0,0.0555555555555556,1,0,0,3,4,0.25,0,0,0.75,5,0,0,0,0,0,0,0,67,66+,2558,0,0,1,0,0,0,0,0,1,16"/>
  </r>
  <r>
    <n v="937"/>
    <n v="45068"/>
    <x v="1"/>
    <n v="255"/>
    <x v="1"/>
    <n v="5.6581166237685276E-3"/>
    <n v="0"/>
    <n v="1"/>
    <n v="25"/>
    <n v="14"/>
    <n v="0"/>
    <n v="3"/>
    <n v="0"/>
    <n v="0"/>
    <n v="3"/>
    <n v="20"/>
    <n v="0.7"/>
    <n v="0"/>
    <n v="0.15"/>
    <n v="0"/>
    <n v="0"/>
    <n v="0.15"/>
    <n v="1"/>
    <n v="1"/>
    <n v="0"/>
    <n v="2"/>
    <n v="4"/>
    <n v="0.25"/>
    <n v="0.25"/>
    <n v="0"/>
    <n v="0.5"/>
    <n v="7"/>
    <n v="0"/>
    <n v="0"/>
    <x v="1"/>
    <x v="0"/>
    <x v="1"/>
    <n v="0"/>
    <x v="1"/>
    <x v="3"/>
    <x v="1"/>
    <n v="2568"/>
    <n v="0"/>
    <n v="0"/>
    <n v="0"/>
    <n v="1"/>
    <n v="0"/>
    <n v="0"/>
    <n v="0"/>
    <n v="0"/>
    <n v="1"/>
    <n v="14"/>
    <d v="2015-10-04T00:00:00"/>
    <n v="10"/>
    <s v="October"/>
    <n v="1"/>
    <s v="937,45068,Low income,255,Low spender,0.00565811662376853,0,1,25,14,0,3,0,0,3,20,0.7,0,0.15,0,0,0.15,1,1,0,2,4,0.25,0.25,0,0.5,7,0,0,0,0,0,0,0,46,36-50,2568,0,0,0,1,0,0,0,0,1,14"/>
  </r>
  <r>
    <n v="917"/>
    <n v="39228"/>
    <x v="1"/>
    <n v="1422"/>
    <x v="0"/>
    <n v="3.6249617620067301E-2"/>
    <n v="0"/>
    <n v="0"/>
    <n v="1"/>
    <n v="7"/>
    <n v="1"/>
    <n v="6"/>
    <n v="0"/>
    <n v="3"/>
    <n v="3"/>
    <n v="20"/>
    <n v="0.35"/>
    <n v="0.05"/>
    <n v="0.3"/>
    <n v="0"/>
    <n v="0.15"/>
    <n v="0.15"/>
    <n v="1"/>
    <n v="0"/>
    <n v="0"/>
    <n v="3"/>
    <n v="4"/>
    <n v="0.25"/>
    <n v="0"/>
    <n v="0"/>
    <n v="0.75"/>
    <n v="4"/>
    <n v="0"/>
    <n v="0"/>
    <x v="1"/>
    <x v="0"/>
    <x v="1"/>
    <n v="0"/>
    <x v="1"/>
    <x v="40"/>
    <x v="2"/>
    <n v="2574"/>
    <n v="1"/>
    <n v="0"/>
    <n v="0"/>
    <n v="0"/>
    <n v="0"/>
    <n v="0"/>
    <n v="0"/>
    <n v="1"/>
    <n v="0"/>
    <n v="14"/>
    <d v="2015-09-28T00:00:00"/>
    <n v="9"/>
    <s v="September"/>
    <n v="1"/>
    <s v="917,39228,Low income,1422,High spender,0.0362496176200673,0,0,1,7,1,6,0,3,3,20,0.35,0.05,0.3,0,0.15,0.15,1,0,0,3,4,0.25,0,0,0.75,4,0,0,0,0,0,0,0,60,50-65,2574,1,0,0,0,0,0,0,1,0,14"/>
  </r>
  <r>
    <n v="861"/>
    <n v="41014"/>
    <x v="1"/>
    <n v="13"/>
    <x v="1"/>
    <n v="3.1696493880138487E-4"/>
    <n v="1"/>
    <n v="0"/>
    <n v="65"/>
    <n v="7"/>
    <n v="2"/>
    <n v="6"/>
    <n v="2"/>
    <n v="0"/>
    <n v="3"/>
    <n v="20"/>
    <n v="0.35"/>
    <n v="0.1"/>
    <n v="0.3"/>
    <n v="0.1"/>
    <n v="0"/>
    <n v="0.15"/>
    <n v="1"/>
    <n v="1"/>
    <n v="0"/>
    <n v="2"/>
    <n v="4"/>
    <n v="0.25"/>
    <n v="0.25"/>
    <n v="0"/>
    <n v="0.5"/>
    <n v="7"/>
    <n v="0"/>
    <n v="0"/>
    <x v="1"/>
    <x v="0"/>
    <x v="1"/>
    <n v="0"/>
    <x v="1"/>
    <x v="34"/>
    <x v="1"/>
    <n v="2592"/>
    <n v="0"/>
    <n v="1"/>
    <n v="0"/>
    <n v="0"/>
    <n v="0"/>
    <n v="0"/>
    <n v="0"/>
    <n v="0"/>
    <n v="1"/>
    <n v="14"/>
    <d v="2015-09-10T00:00:00"/>
    <n v="9"/>
    <s v="September"/>
    <n v="1"/>
    <s v="861,41014,Low income,13,Low spender,0.000316964938801385,1,0,65,7,2,6,2,0,3,20,0.35,0.1,0.3,0.1,0,0.15,1,1,0,2,4,0.25,0.25,0,0.5,7,0,0,0,0,0,0,0,42,36-50,2592,0,1,0,0,0,0,0,0,1,14"/>
  </r>
  <r>
    <n v="811"/>
    <n v="40521"/>
    <x v="1"/>
    <n v="1881"/>
    <x v="0"/>
    <n v="4.6420374620567112E-2"/>
    <n v="1"/>
    <n v="1"/>
    <n v="82"/>
    <n v="12"/>
    <n v="0"/>
    <n v="5"/>
    <n v="0"/>
    <n v="0"/>
    <n v="4"/>
    <n v="21"/>
    <n v="0.5714285714285714"/>
    <n v="0"/>
    <n v="0.23809523809523808"/>
    <n v="0"/>
    <n v="0"/>
    <n v="0.19047619047619047"/>
    <n v="1"/>
    <n v="0"/>
    <n v="1"/>
    <n v="2"/>
    <n v="4"/>
    <n v="0.25"/>
    <n v="0"/>
    <n v="0.25"/>
    <n v="0.5"/>
    <n v="5"/>
    <n v="0"/>
    <n v="0"/>
    <x v="1"/>
    <x v="0"/>
    <x v="1"/>
    <n v="0"/>
    <x v="1"/>
    <x v="43"/>
    <x v="2"/>
    <n v="2609"/>
    <n v="0"/>
    <n v="0"/>
    <n v="0"/>
    <n v="1"/>
    <n v="0"/>
    <n v="0"/>
    <n v="1"/>
    <n v="0"/>
    <n v="0"/>
    <n v="13"/>
    <d v="2015-08-24T00:00:00"/>
    <n v="8"/>
    <s v="August"/>
    <n v="1"/>
    <s v="811,40521,Low income,1881,High spender,0.0464203746205671,1,1,82,12,0,5,0,0,4,21,0.571428571428571,0,0.238095238095238,0,0,0.19047619047619,1,0,1,2,4,0.25,0,0.25,0.5,5,0,0,0,0,0,0,0,52,50-65,2609,0,0,0,1,0,0,1,0,0,13"/>
  </r>
  <r>
    <n v="785"/>
    <n v="37284"/>
    <x v="1"/>
    <n v="91"/>
    <x v="1"/>
    <n v="2.4407252440725243E-3"/>
    <n v="1"/>
    <n v="1"/>
    <n v="46"/>
    <n v="11"/>
    <n v="1"/>
    <n v="2"/>
    <n v="2"/>
    <n v="1"/>
    <n v="6"/>
    <n v="23"/>
    <n v="0.47826086956521741"/>
    <n v="4.3478260869565216E-2"/>
    <n v="8.6956521739130432E-2"/>
    <n v="8.6956521739130432E-2"/>
    <n v="4.3478260869565216E-2"/>
    <n v="0.2608695652173913"/>
    <n v="1"/>
    <n v="0"/>
    <n v="0"/>
    <n v="3"/>
    <n v="4"/>
    <n v="0.25"/>
    <n v="0"/>
    <n v="0"/>
    <n v="0.75"/>
    <n v="6"/>
    <n v="0"/>
    <n v="0"/>
    <x v="1"/>
    <x v="0"/>
    <x v="1"/>
    <n v="0"/>
    <x v="1"/>
    <x v="9"/>
    <x v="1"/>
    <n v="2616"/>
    <n v="0"/>
    <n v="1"/>
    <n v="0"/>
    <n v="0"/>
    <n v="0"/>
    <n v="1"/>
    <n v="0"/>
    <n v="0"/>
    <n v="0"/>
    <n v="11"/>
    <d v="2015-08-17T00:00:00"/>
    <n v="8"/>
    <s v="August"/>
    <n v="1"/>
    <s v="785,37284,Low income,91,Low spender,0.00244072524407252,1,1,46,11,1,2,2,1,6,23,0.478260869565217,0.0434782608695652,0.0869565217391304,0.0869565217391304,0.0434782608695652,0.260869565217391,1,0,0,3,4,0.25,0,0,0.75,6,0,0,0,0,0,0,0,45,36-50,2616,0,1,0,0,0,1,0,0,0,11"/>
  </r>
  <r>
    <n v="730"/>
    <n v="29672"/>
    <x v="1"/>
    <n v="1959"/>
    <x v="0"/>
    <n v="6.6021838770558103E-2"/>
    <n v="1"/>
    <n v="1"/>
    <n v="6"/>
    <n v="9"/>
    <n v="1"/>
    <n v="3"/>
    <n v="0"/>
    <n v="4"/>
    <n v="8"/>
    <n v="25"/>
    <n v="0.36"/>
    <n v="0.04"/>
    <n v="0.12"/>
    <n v="0"/>
    <n v="0.16"/>
    <n v="0.32"/>
    <n v="1"/>
    <n v="0"/>
    <n v="0"/>
    <n v="3"/>
    <n v="4"/>
    <n v="0.25"/>
    <n v="0"/>
    <n v="0"/>
    <n v="0.75"/>
    <n v="6"/>
    <n v="0"/>
    <n v="0"/>
    <x v="1"/>
    <x v="0"/>
    <x v="1"/>
    <n v="0"/>
    <x v="1"/>
    <x v="2"/>
    <x v="2"/>
    <n v="2633"/>
    <n v="0"/>
    <n v="0"/>
    <n v="0"/>
    <n v="1"/>
    <n v="0"/>
    <n v="0"/>
    <n v="1"/>
    <n v="0"/>
    <n v="0"/>
    <n v="9"/>
    <d v="2015-07-31T00:00:00"/>
    <n v="7"/>
    <s v="July"/>
    <n v="1"/>
    <s v="730,29672,Low income,1959,High spender,0.0660218387705581,1,1,6,9,1,3,0,4,8,25,0.36,0.04,0.12,0,0.16,0.32,1,0,0,3,4,0.25,0,0,0.75,6,0,0,0,0,0,0,0,55,50-65,2633,0,0,0,1,0,0,1,0,0,9"/>
  </r>
  <r>
    <n v="337"/>
    <n v="18227"/>
    <x v="1"/>
    <n v="1880"/>
    <x v="0"/>
    <n v="0.10314368793548033"/>
    <n v="1"/>
    <n v="0"/>
    <n v="21"/>
    <n v="1"/>
    <n v="2"/>
    <n v="7"/>
    <n v="4"/>
    <n v="3"/>
    <n v="11"/>
    <n v="28"/>
    <n v="3.5714285714285712E-2"/>
    <n v="7.1428571428571425E-2"/>
    <n v="0.25"/>
    <n v="0.14285714285714285"/>
    <n v="0.10714285714285714"/>
    <n v="0.39285714285714285"/>
    <n v="1"/>
    <n v="0"/>
    <n v="1"/>
    <n v="2"/>
    <n v="4"/>
    <n v="0.25"/>
    <n v="0"/>
    <n v="0.25"/>
    <n v="0.5"/>
    <n v="8"/>
    <n v="0"/>
    <n v="0"/>
    <x v="1"/>
    <x v="0"/>
    <x v="1"/>
    <n v="0"/>
    <x v="1"/>
    <x v="19"/>
    <x v="0"/>
    <n v="2757"/>
    <n v="0"/>
    <n v="0"/>
    <n v="0"/>
    <n v="1"/>
    <n v="0"/>
    <n v="0"/>
    <n v="1"/>
    <n v="0"/>
    <n v="0"/>
    <n v="6"/>
    <d v="2015-03-29T00:00:00"/>
    <n v="3"/>
    <s v="March"/>
    <n v="1"/>
    <s v="337,18227,Low income,1880,High spender,0.10314368793548,1,0,21,1,2,7,4,3,11,28,0.0357142857142857,0.0714285714285714,0.25,0.142857142857143,0.107142857142857,0.392857142857143,1,0,1,2,4,0.25,0,0.25,0.5,8,0,0,0,0,0,0,0,33,24-35,2757,0,0,0,1,0,0,1,0,0,6"/>
  </r>
  <r>
    <n v="312"/>
    <n v="24645"/>
    <x v="1"/>
    <n v="116"/>
    <x v="1"/>
    <n v="4.7068370866301477E-3"/>
    <n v="1"/>
    <n v="0"/>
    <n v="16"/>
    <n v="5"/>
    <n v="3"/>
    <n v="4"/>
    <n v="4"/>
    <n v="1"/>
    <n v="0"/>
    <n v="17"/>
    <n v="0.29411764705882354"/>
    <n v="0.17647058823529413"/>
    <n v="0.23529411764705882"/>
    <n v="0.23529411764705882"/>
    <n v="5.8823529411764705E-2"/>
    <n v="0"/>
    <n v="1"/>
    <n v="1"/>
    <n v="0"/>
    <n v="2"/>
    <n v="4"/>
    <n v="0.25"/>
    <n v="0.25"/>
    <n v="0"/>
    <n v="0.5"/>
    <n v="8"/>
    <n v="0"/>
    <n v="0"/>
    <x v="1"/>
    <x v="0"/>
    <x v="1"/>
    <n v="0"/>
    <x v="1"/>
    <x v="0"/>
    <x v="0"/>
    <n v="2764"/>
    <n v="0"/>
    <n v="1"/>
    <n v="0"/>
    <n v="0"/>
    <n v="0"/>
    <n v="0"/>
    <n v="1"/>
    <n v="0"/>
    <n v="0"/>
    <n v="17"/>
    <d v="2015-03-22T00:00:00"/>
    <n v="3"/>
    <s v="March"/>
    <n v="1"/>
    <s v="312,24645,Low income,116,Low spender,0.00470683708663015,1,0,16,5,3,4,4,1,0,17,0.294117647058824,0.176470588235294,0.235294117647059,0.235294117647059,0.0588235294117647,0,1,1,0,2,4,0.25,0.25,0,0.5,8,0,0,0,0,0,0,0,32,24-35,2764,0,1,0,0,0,0,1,0,0,17"/>
  </r>
  <r>
    <n v="9"/>
    <n v="27469"/>
    <x v="1"/>
    <n v="289"/>
    <x v="1"/>
    <n v="1.0520950890094288E-2"/>
    <n v="0"/>
    <n v="0"/>
    <n v="2"/>
    <n v="9"/>
    <n v="1"/>
    <n v="2"/>
    <n v="3"/>
    <n v="2"/>
    <n v="0"/>
    <n v="17"/>
    <n v="0.52941176470588236"/>
    <n v="5.8823529411764705E-2"/>
    <n v="0.11764705882352941"/>
    <n v="0.17647058823529413"/>
    <n v="0.11764705882352941"/>
    <n v="0"/>
    <n v="1"/>
    <n v="0"/>
    <n v="0"/>
    <n v="3"/>
    <n v="4"/>
    <n v="0.25"/>
    <n v="0"/>
    <n v="0"/>
    <n v="0.75"/>
    <n v="6"/>
    <n v="0"/>
    <n v="0"/>
    <x v="1"/>
    <x v="0"/>
    <x v="1"/>
    <n v="0"/>
    <x v="1"/>
    <x v="44"/>
    <x v="3"/>
    <n v="2855"/>
    <n v="0"/>
    <n v="1"/>
    <n v="0"/>
    <n v="0"/>
    <n v="0"/>
    <n v="0"/>
    <n v="1"/>
    <n v="0"/>
    <n v="0"/>
    <n v="17"/>
    <d v="2014-12-21T00:00:00"/>
    <n v="12"/>
    <s v="December"/>
    <n v="1"/>
    <s v="9,27469,Low income,289,Low spender,0.0105209508900943,0,0,2,9,1,2,3,2,0,17,0.529411764705882,0.0588235294117647,0.117647058823529,0.176470588235294,0.117647058823529,0,1,0,0,3,4,0.25,0,0,0.75,6,0,0,0,0,0,0,0,73,66+,2855,0,1,0,0,0,0,1,0,0,17"/>
  </r>
  <r>
    <n v="2059"/>
    <n v="34738"/>
    <x v="1"/>
    <n v="1954"/>
    <x v="0"/>
    <n v="5.6249640163509702E-2"/>
    <n v="1"/>
    <n v="0"/>
    <n v="51"/>
    <n v="3"/>
    <n v="2"/>
    <n v="10"/>
    <n v="3"/>
    <n v="0"/>
    <n v="2"/>
    <n v="20"/>
    <n v="0.15"/>
    <n v="0.1"/>
    <n v="0.5"/>
    <n v="0.15"/>
    <n v="0"/>
    <n v="0.1"/>
    <n v="1"/>
    <n v="1"/>
    <n v="0"/>
    <n v="3"/>
    <n v="5"/>
    <n v="0.2"/>
    <n v="0.2"/>
    <n v="0"/>
    <n v="0.6"/>
    <n v="6"/>
    <n v="0"/>
    <n v="0"/>
    <x v="1"/>
    <x v="0"/>
    <x v="1"/>
    <n v="0"/>
    <x v="1"/>
    <x v="35"/>
    <x v="1"/>
    <n v="2208"/>
    <n v="0"/>
    <n v="0"/>
    <n v="1"/>
    <n v="0"/>
    <n v="0"/>
    <n v="0"/>
    <n v="1"/>
    <n v="0"/>
    <n v="0"/>
    <n v="16"/>
    <d v="2016-09-28T00:00:00"/>
    <n v="9"/>
    <s v="September"/>
    <n v="1"/>
    <s v="2059,34738,Low income,1954,High spender,0.0562496401635097,1,0,51,3,2,10,3,0,2,20,0.15,0.1,0.5,0.15,0,0.1,1,1,0,3,5,0.2,0.2,0,0.6,6,0,0,0,0,0,0,0,36,36-50,2208,0,0,1,0,0,0,1,0,0,16"/>
  </r>
  <r>
    <n v="1911"/>
    <n v="45160"/>
    <x v="1"/>
    <n v="720"/>
    <x v="0"/>
    <n v="1.5943312666076175E-2"/>
    <n v="1"/>
    <n v="1"/>
    <n v="9"/>
    <n v="8"/>
    <n v="2"/>
    <n v="5"/>
    <n v="3"/>
    <n v="0"/>
    <n v="3"/>
    <n v="21"/>
    <n v="0.38095238095238093"/>
    <n v="9.5238095238095233E-2"/>
    <n v="0.23809523809523808"/>
    <n v="0.14285714285714285"/>
    <n v="0"/>
    <n v="0.14285714285714285"/>
    <n v="1"/>
    <n v="1"/>
    <n v="0"/>
    <n v="2"/>
    <n v="4"/>
    <n v="0.25"/>
    <n v="0.25"/>
    <n v="0"/>
    <n v="0.5"/>
    <n v="7"/>
    <n v="0"/>
    <n v="0"/>
    <x v="1"/>
    <x v="0"/>
    <x v="1"/>
    <n v="0"/>
    <x v="1"/>
    <x v="11"/>
    <x v="2"/>
    <n v="2251"/>
    <n v="0"/>
    <n v="0"/>
    <n v="1"/>
    <n v="0"/>
    <n v="0"/>
    <n v="0"/>
    <n v="1"/>
    <n v="0"/>
    <n v="0"/>
    <n v="15"/>
    <d v="2016-08-16T00:00:00"/>
    <n v="8"/>
    <s v="August"/>
    <n v="1"/>
    <s v="1911,45160,Low income,720,High spender,0.0159433126660762,1,1,9,8,2,5,3,0,3,21,0.380952380952381,0.0952380952380952,0.238095238095238,0.142857142857143,0,0.142857142857143,1,1,0,2,4,0.25,0.25,0,0.5,7,0,0,0,0,0,0,0,62,50-65,2251,0,0,1,0,0,0,1,0,0,15"/>
  </r>
  <r>
    <n v="1696"/>
    <n v="25707"/>
    <x v="1"/>
    <n v="352"/>
    <x v="1"/>
    <n v="1.3692768506632435E-2"/>
    <n v="1"/>
    <n v="0"/>
    <n v="18"/>
    <n v="1"/>
    <n v="6"/>
    <n v="2"/>
    <n v="3"/>
    <n v="6"/>
    <n v="3"/>
    <n v="21"/>
    <n v="4.7619047619047616E-2"/>
    <n v="0.2857142857142857"/>
    <n v="9.5238095238095233E-2"/>
    <n v="0.14285714285714285"/>
    <n v="0.2857142857142857"/>
    <n v="0.14285714285714285"/>
    <n v="1"/>
    <n v="1"/>
    <n v="0"/>
    <n v="3"/>
    <n v="5"/>
    <n v="0.2"/>
    <n v="0.2"/>
    <n v="0"/>
    <n v="0.6"/>
    <n v="7"/>
    <n v="0"/>
    <n v="0"/>
    <x v="1"/>
    <x v="0"/>
    <x v="1"/>
    <n v="0"/>
    <x v="1"/>
    <x v="35"/>
    <x v="1"/>
    <n v="2321"/>
    <n v="0"/>
    <n v="0"/>
    <n v="1"/>
    <n v="0"/>
    <n v="0"/>
    <n v="0"/>
    <n v="0"/>
    <n v="0"/>
    <n v="0"/>
    <n v="15"/>
    <d v="2016-06-07T00:00:00"/>
    <n v="6"/>
    <s v="June"/>
    <n v="1"/>
    <s v="1696,25707,Low income,352,Low spender,0.0136927685066324,1,0,18,1,6,2,3,6,3,21,0.0476190476190476,0.285714285714286,0.0952380952380952,0.142857142857143,0.285714285714286,0.142857142857143,1,1,0,3,5,0.2,0.2,0,0.6,7,0,0,0,0,0,0,0,36,36-50,2321,0,0,1,0,0,0,0,0,0,15"/>
  </r>
  <r>
    <n v="1621"/>
    <n v="9255"/>
    <x v="1"/>
    <n v="546"/>
    <x v="1"/>
    <n v="5.8995137763371154E-2"/>
    <n v="1"/>
    <n v="0"/>
    <n v="91"/>
    <n v="9"/>
    <n v="0"/>
    <n v="7"/>
    <n v="2"/>
    <n v="0"/>
    <n v="4"/>
    <n v="22"/>
    <n v="0.40909090909090912"/>
    <n v="0"/>
    <n v="0.31818181818181818"/>
    <n v="9.0909090909090912E-2"/>
    <n v="0"/>
    <n v="0.18181818181818182"/>
    <n v="1"/>
    <n v="1"/>
    <n v="1"/>
    <n v="2"/>
    <n v="5"/>
    <n v="0.2"/>
    <n v="0.2"/>
    <n v="0.2"/>
    <n v="0.4"/>
    <n v="8"/>
    <n v="0"/>
    <n v="0"/>
    <x v="1"/>
    <x v="0"/>
    <x v="1"/>
    <n v="0"/>
    <x v="1"/>
    <x v="27"/>
    <x v="0"/>
    <n v="2350"/>
    <n v="0"/>
    <n v="0"/>
    <n v="1"/>
    <n v="0"/>
    <n v="0"/>
    <n v="0"/>
    <n v="1"/>
    <n v="0"/>
    <n v="0"/>
    <n v="14"/>
    <d v="2016-05-09T00:00:00"/>
    <n v="5"/>
    <s v="May"/>
    <n v="1"/>
    <s v="1621,9255,Low income,546,Low spender,0.0589951377633712,1,0,91,9,0,7,2,0,4,22,0.409090909090909,0,0.318181818181818,0.0909090909090909,0,0.181818181818182,1,1,1,2,5,0.2,0.2,0.2,0.4,8,0,0,0,0,0,0,0,31,24-35,2350,0,0,1,0,0,0,1,0,0,14"/>
  </r>
  <r>
    <n v="1497"/>
    <n v="34109"/>
    <x v="1"/>
    <n v="763"/>
    <x v="0"/>
    <n v="2.2369462605177519E-2"/>
    <n v="0"/>
    <n v="1"/>
    <n v="39"/>
    <n v="9"/>
    <n v="1"/>
    <n v="5"/>
    <n v="2"/>
    <n v="1"/>
    <n v="4"/>
    <n v="22"/>
    <n v="0.40909090909090912"/>
    <n v="4.5454545454545456E-2"/>
    <n v="0.22727272727272727"/>
    <n v="9.0909090909090912E-2"/>
    <n v="4.5454545454545456E-2"/>
    <n v="0.18181818181818182"/>
    <n v="1"/>
    <n v="0"/>
    <n v="0"/>
    <n v="3"/>
    <n v="4"/>
    <n v="0.25"/>
    <n v="0"/>
    <n v="0"/>
    <n v="0.75"/>
    <n v="4"/>
    <n v="0"/>
    <n v="0"/>
    <x v="1"/>
    <x v="0"/>
    <x v="1"/>
    <n v="0"/>
    <x v="1"/>
    <x v="4"/>
    <x v="1"/>
    <n v="2394"/>
    <n v="0"/>
    <n v="1"/>
    <n v="0"/>
    <n v="0"/>
    <n v="0"/>
    <n v="0"/>
    <n v="0"/>
    <n v="1"/>
    <n v="0"/>
    <n v="14"/>
    <d v="2016-03-26T00:00:00"/>
    <n v="3"/>
    <s v="March"/>
    <n v="1"/>
    <s v="1497,34109,Low income,763,High spender,0.0223694626051775,0,1,39,9,1,5,2,1,4,22,0.409090909090909,0.0454545454545455,0.227272727272727,0.0909090909090909,0.0454545454545455,0.181818181818182,1,0,0,3,4,0.25,0,0,0.75,4,0,0,0,0,0,0,0,49,36-50,2394,0,1,0,0,0,0,0,1,0,14"/>
  </r>
  <r>
    <n v="1318"/>
    <n v="43269"/>
    <x v="1"/>
    <n v="31"/>
    <x v="1"/>
    <n v="7.1644826550186047E-4"/>
    <n v="1"/>
    <n v="0"/>
    <n v="61"/>
    <n v="10"/>
    <n v="1"/>
    <n v="7"/>
    <n v="0"/>
    <n v="0"/>
    <n v="1"/>
    <n v="19"/>
    <n v="0.52631578947368418"/>
    <n v="5.2631578947368418E-2"/>
    <n v="0.36842105263157893"/>
    <n v="0"/>
    <n v="0"/>
    <n v="5.2631578947368418E-2"/>
    <n v="1"/>
    <n v="1"/>
    <n v="0"/>
    <n v="2"/>
    <n v="4"/>
    <n v="0.25"/>
    <n v="0.25"/>
    <n v="0"/>
    <n v="0.5"/>
    <n v="8"/>
    <n v="0"/>
    <n v="0"/>
    <x v="1"/>
    <x v="0"/>
    <x v="1"/>
    <n v="0"/>
    <x v="1"/>
    <x v="7"/>
    <x v="1"/>
    <n v="2445"/>
    <n v="0"/>
    <n v="1"/>
    <n v="0"/>
    <n v="0"/>
    <n v="0"/>
    <n v="0"/>
    <n v="0"/>
    <n v="0"/>
    <n v="1"/>
    <n v="17"/>
    <d v="2016-02-04T00:00:00"/>
    <n v="2"/>
    <s v="February"/>
    <n v="1"/>
    <s v="1318,43269,Low income,31,Low spender,0.00071644826550186,1,0,61,10,1,7,0,0,1,19,0.526315789473684,0.0526315789473684,0.368421052631579,0,0,0.0526315789473684,1,1,0,2,4,0.25,0.25,0,0.5,8,0,0,0,0,0,0,0,48,36-50,2445,0,1,0,0,0,0,0,0,1,17"/>
  </r>
  <r>
    <n v="1302"/>
    <n v="60199"/>
    <x v="0"/>
    <n v="900"/>
    <x v="0"/>
    <n v="1.4950414458711939E-2"/>
    <n v="1"/>
    <n v="2"/>
    <n v="49"/>
    <n v="8"/>
    <n v="1"/>
    <n v="7"/>
    <n v="2"/>
    <n v="0"/>
    <n v="0"/>
    <n v="18"/>
    <n v="0.44444444444444442"/>
    <n v="5.5555555555555552E-2"/>
    <n v="0.3888888888888889"/>
    <n v="0.1111111111111111"/>
    <n v="0"/>
    <n v="0"/>
    <n v="1"/>
    <n v="0"/>
    <n v="0"/>
    <n v="3"/>
    <n v="4"/>
    <n v="0.25"/>
    <n v="0"/>
    <n v="0"/>
    <n v="0.75"/>
    <n v="4"/>
    <n v="0"/>
    <n v="0"/>
    <x v="1"/>
    <x v="0"/>
    <x v="1"/>
    <n v="0"/>
    <x v="1"/>
    <x v="34"/>
    <x v="1"/>
    <n v="2449"/>
    <n v="0"/>
    <n v="0"/>
    <n v="1"/>
    <n v="0"/>
    <n v="0"/>
    <n v="0"/>
    <n v="1"/>
    <n v="0"/>
    <n v="0"/>
    <n v="18"/>
    <d v="2016-01-31T00:00:00"/>
    <n v="1"/>
    <s v="January"/>
    <n v="1"/>
    <s v="1302,60199,High income,900,High spender,0.0149504144587119,1,2,49,8,1,7,2,0,0,18,0.444444444444444,0.0555555555555556,0.388888888888889,0.111111111111111,0,0,1,0,0,3,4,0.25,0,0,0.75,4,0,0,0,0,0,0,0,42,36-50,2449,0,0,1,0,0,0,1,0,0,18"/>
  </r>
  <r>
    <n v="1258"/>
    <n v="29548"/>
    <x v="1"/>
    <n v="1879"/>
    <x v="0"/>
    <n v="6.359144442940301E-2"/>
    <n v="1"/>
    <n v="0"/>
    <n v="52"/>
    <n v="7"/>
    <n v="1"/>
    <n v="6"/>
    <n v="3"/>
    <n v="1"/>
    <n v="11"/>
    <n v="29"/>
    <n v="0.2413793103448276"/>
    <n v="3.4482758620689655E-2"/>
    <n v="0.20689655172413793"/>
    <n v="0.10344827586206896"/>
    <n v="3.4482758620689655E-2"/>
    <n v="0.37931034482758619"/>
    <n v="1"/>
    <n v="1"/>
    <n v="1"/>
    <n v="2"/>
    <n v="5"/>
    <n v="0.2"/>
    <n v="0.2"/>
    <n v="0.2"/>
    <n v="0.4"/>
    <n v="4"/>
    <n v="0"/>
    <n v="0"/>
    <x v="0"/>
    <x v="0"/>
    <x v="1"/>
    <n v="0"/>
    <x v="1"/>
    <x v="28"/>
    <x v="1"/>
    <n v="2463"/>
    <n v="0"/>
    <n v="0"/>
    <n v="1"/>
    <n v="0"/>
    <n v="0"/>
    <n v="0"/>
    <n v="0"/>
    <n v="1"/>
    <n v="0"/>
    <n v="7"/>
    <d v="2016-01-17T00:00:00"/>
    <n v="1"/>
    <s v="January"/>
    <n v="1"/>
    <s v="1258,29548,Low income,1879,High spender,0.063591444429403,1,0,52,7,1,6,3,1,11,29,0.241379310344828,0.0344827586206897,0.206896551724138,0.103448275862069,0.0344827586206897,0.379310344827586,1,1,1,2,5,0.2,0.2,0.2,0.4,4,0,0,1,0,0,0,0,50,36-50,2463,0,0,1,0,0,0,0,1,0,7"/>
  </r>
  <r>
    <n v="1253"/>
    <n v="38547"/>
    <x v="1"/>
    <n v="1872"/>
    <x v="0"/>
    <n v="4.8564090590707445E-2"/>
    <n v="1"/>
    <n v="0"/>
    <n v="49"/>
    <n v="6"/>
    <n v="1"/>
    <n v="10"/>
    <n v="0"/>
    <n v="1"/>
    <n v="4"/>
    <n v="22"/>
    <n v="0.27272727272727271"/>
    <n v="4.5454545454545456E-2"/>
    <n v="0.45454545454545453"/>
    <n v="0"/>
    <n v="4.5454545454545456E-2"/>
    <n v="0.18181818181818182"/>
    <n v="1"/>
    <n v="1"/>
    <n v="0"/>
    <n v="2"/>
    <n v="4"/>
    <n v="0.25"/>
    <n v="0.25"/>
    <n v="0"/>
    <n v="0.5"/>
    <n v="8"/>
    <n v="0"/>
    <n v="0"/>
    <x v="1"/>
    <x v="0"/>
    <x v="1"/>
    <n v="1"/>
    <x v="1"/>
    <x v="29"/>
    <x v="1"/>
    <n v="2464"/>
    <n v="0"/>
    <n v="0"/>
    <n v="0"/>
    <n v="1"/>
    <n v="0"/>
    <n v="0"/>
    <n v="1"/>
    <n v="0"/>
    <n v="0"/>
    <n v="14"/>
    <d v="2016-01-16T00:00:00"/>
    <n v="1"/>
    <s v="January"/>
    <n v="1"/>
    <s v="1253,38547,Low income,1872,High spender,0.0485640905907074,1,0,49,6,1,10,0,1,4,22,0.272727272727273,0.0454545454545455,0.454545454545455,0,0.0454545454545455,0.181818181818182,1,1,0,2,4,0.25,0.25,0,0.5,8,0,0,0,0,0,1,0,39,36-50,2464,0,0,0,1,0,0,1,0,0,14"/>
  </r>
  <r>
    <n v="1092"/>
    <n v="27889"/>
    <x v="1"/>
    <n v="1085"/>
    <x v="0"/>
    <n v="3.8904227473197321E-2"/>
    <n v="1"/>
    <n v="0"/>
    <n v="42"/>
    <n v="14"/>
    <n v="0"/>
    <n v="4"/>
    <n v="0"/>
    <n v="0"/>
    <n v="8"/>
    <n v="26"/>
    <n v="0.53846153846153844"/>
    <n v="0"/>
    <n v="0.15384615384615385"/>
    <n v="0"/>
    <n v="0"/>
    <n v="0.30769230769230771"/>
    <n v="1"/>
    <n v="1"/>
    <n v="1"/>
    <n v="2"/>
    <n v="5"/>
    <n v="0.2"/>
    <n v="0.2"/>
    <n v="0.2"/>
    <n v="0.4"/>
    <n v="6"/>
    <n v="0"/>
    <n v="0"/>
    <x v="1"/>
    <x v="0"/>
    <x v="1"/>
    <n v="0"/>
    <x v="1"/>
    <x v="16"/>
    <x v="1"/>
    <n v="2518"/>
    <n v="0"/>
    <n v="1"/>
    <n v="0"/>
    <n v="0"/>
    <n v="0"/>
    <n v="0"/>
    <n v="0"/>
    <n v="1"/>
    <n v="0"/>
    <n v="10"/>
    <d v="2015-11-23T00:00:00"/>
    <n v="11"/>
    <s v="November"/>
    <n v="1"/>
    <s v="1092,27889,Low income,1085,High spender,0.0389042274731973,1,0,42,14,0,4,0,0,8,26,0.538461538461538,0,0.153846153846154,0,0,0.307692307692308,1,1,1,2,5,0.2,0.2,0.2,0.4,6,0,0,0,0,0,0,0,43,36-50,2518,0,1,0,0,0,0,0,1,0,10"/>
  </r>
  <r>
    <n v="422"/>
    <n v="31385"/>
    <x v="1"/>
    <n v="1868"/>
    <x v="0"/>
    <n v="5.9518878445117093E-2"/>
    <n v="1"/>
    <n v="0"/>
    <n v="56"/>
    <n v="3"/>
    <n v="2"/>
    <n v="12"/>
    <n v="0"/>
    <n v="1"/>
    <n v="9"/>
    <n v="27"/>
    <n v="0.1111111111111111"/>
    <n v="7.407407407407407E-2"/>
    <n v="0.44444444444444442"/>
    <n v="0"/>
    <n v="3.7037037037037035E-2"/>
    <n v="0.33333333333333331"/>
    <n v="1"/>
    <n v="1"/>
    <n v="0"/>
    <n v="2"/>
    <n v="4"/>
    <n v="0.25"/>
    <n v="0.25"/>
    <n v="0"/>
    <n v="0.5"/>
    <n v="8"/>
    <n v="0"/>
    <n v="0"/>
    <x v="0"/>
    <x v="0"/>
    <x v="1"/>
    <n v="0"/>
    <x v="0"/>
    <x v="35"/>
    <x v="1"/>
    <n v="2730"/>
    <n v="0"/>
    <n v="0"/>
    <n v="1"/>
    <n v="0"/>
    <n v="0"/>
    <n v="0"/>
    <n v="0"/>
    <n v="1"/>
    <n v="0"/>
    <n v="9"/>
    <d v="2015-04-25T00:00:00"/>
    <n v="4"/>
    <s v="April"/>
    <n v="1"/>
    <s v="422,31385,Low income,1868,High spender,0.0595188784451171,1,0,56,3,2,12,0,1,9,27,0.111111111111111,0.0740740740740741,0.444444444444444,0,0.037037037037037,0.333333333333333,1,1,0,2,4,0.25,0.25,0,0.5,8,0,0,1,0,0,0,1,36,36-50,2730,0,0,1,0,0,0,0,1,0,9"/>
  </r>
  <r>
    <n v="254"/>
    <n v="26576"/>
    <x v="1"/>
    <n v="1868"/>
    <x v="0"/>
    <n v="7.0288982540638173E-2"/>
    <n v="1"/>
    <n v="0"/>
    <n v="40"/>
    <n v="10"/>
    <n v="0"/>
    <n v="8"/>
    <n v="0"/>
    <n v="0"/>
    <n v="9"/>
    <n v="27"/>
    <n v="0.37037037037037035"/>
    <n v="0"/>
    <n v="0.29629629629629628"/>
    <n v="0"/>
    <n v="0"/>
    <n v="0.33333333333333331"/>
    <n v="1"/>
    <n v="1"/>
    <n v="0"/>
    <n v="2"/>
    <n v="4"/>
    <n v="0.25"/>
    <n v="0.25"/>
    <n v="0"/>
    <n v="0.5"/>
    <n v="9"/>
    <n v="0"/>
    <n v="0"/>
    <x v="0"/>
    <x v="0"/>
    <x v="1"/>
    <n v="0"/>
    <x v="0"/>
    <x v="17"/>
    <x v="0"/>
    <n v="2783"/>
    <n v="0"/>
    <n v="0"/>
    <n v="1"/>
    <n v="0"/>
    <n v="0"/>
    <n v="0"/>
    <n v="1"/>
    <n v="0"/>
    <n v="0"/>
    <n v="9"/>
    <d v="2015-03-03T00:00:00"/>
    <n v="3"/>
    <s v="March"/>
    <n v="1"/>
    <s v="254,26576,Low income,1868,High spender,0.0702889825406382,1,0,40,10,0,8,0,0,9,27,0.37037037037037,0,0.296296296296296,0,0,0.333333333333333,1,1,0,2,4,0.25,0.25,0,0.5,9,0,0,1,0,0,0,1,34,24-35,2783,0,0,1,0,0,0,1,0,0,9"/>
  </r>
  <r>
    <n v="241"/>
    <n v="15287"/>
    <x v="1"/>
    <n v="1835"/>
    <x v="0"/>
    <n v="0.12003663243278603"/>
    <n v="1"/>
    <n v="0"/>
    <n v="60"/>
    <n v="1"/>
    <n v="2"/>
    <n v="8"/>
    <n v="4"/>
    <n v="3"/>
    <n v="13"/>
    <n v="31"/>
    <n v="3.2258064516129031E-2"/>
    <n v="6.4516129032258063E-2"/>
    <n v="0.25806451612903225"/>
    <n v="0.12903225806451613"/>
    <n v="9.6774193548387094E-2"/>
    <n v="0.41935483870967744"/>
    <n v="2"/>
    <n v="1"/>
    <n v="1"/>
    <n v="2"/>
    <n v="6"/>
    <n v="0.33333333333333331"/>
    <n v="0.16666666666666666"/>
    <n v="0.16666666666666666"/>
    <n v="0.33333333333333331"/>
    <n v="7"/>
    <n v="0"/>
    <n v="0"/>
    <x v="0"/>
    <x v="0"/>
    <x v="1"/>
    <n v="0"/>
    <x v="0"/>
    <x v="15"/>
    <x v="1"/>
    <n v="2786"/>
    <n v="1"/>
    <n v="0"/>
    <n v="0"/>
    <n v="0"/>
    <n v="0"/>
    <n v="0"/>
    <n v="1"/>
    <n v="0"/>
    <n v="0"/>
    <n v="5"/>
    <d v="2015-02-28T00:00:00"/>
    <n v="2"/>
    <s v="February"/>
    <n v="1"/>
    <s v="241,15287,Low income,1835,High spender,0.120036632432786,1,0,60,1,2,8,4,3,13,31,0.032258064516129,0.0645161290322581,0.258064516129032,0.129032258064516,0.0967741935483871,0.419354838709677,2,1,1,2,6,0.333333333333333,0.166666666666667,0.166666666666667,0.333333333333333,7,0,0,1,0,0,0,1,41,36-50,2786,1,0,0,0,0,0,1,0,0,5"/>
  </r>
  <r>
    <n v="182"/>
    <n v="42033"/>
    <x v="1"/>
    <n v="1808"/>
    <x v="0"/>
    <n v="4.3013822472818979E-2"/>
    <n v="1"/>
    <n v="1"/>
    <n v="95"/>
    <n v="11"/>
    <n v="1"/>
    <n v="4"/>
    <n v="2"/>
    <n v="0"/>
    <n v="7"/>
    <n v="25"/>
    <n v="0.44"/>
    <n v="0.04"/>
    <n v="0.16"/>
    <n v="0.08"/>
    <n v="0"/>
    <n v="0.28000000000000003"/>
    <n v="1"/>
    <n v="1"/>
    <n v="0"/>
    <n v="2"/>
    <n v="4"/>
    <n v="0.25"/>
    <n v="0.25"/>
    <n v="0"/>
    <n v="0.5"/>
    <n v="7"/>
    <n v="0"/>
    <n v="0"/>
    <x v="1"/>
    <x v="0"/>
    <x v="1"/>
    <n v="0"/>
    <x v="1"/>
    <x v="4"/>
    <x v="1"/>
    <n v="2807"/>
    <n v="0"/>
    <n v="0"/>
    <n v="0"/>
    <n v="1"/>
    <n v="0"/>
    <n v="1"/>
    <n v="0"/>
    <n v="0"/>
    <n v="0"/>
    <n v="11"/>
    <d v="2015-02-07T00:00:00"/>
    <n v="2"/>
    <s v="February"/>
    <n v="1"/>
    <s v="182,42033,Low income,1808,High spender,0.043013822472819,1,1,95,11,1,4,2,0,7,25,0.44,0.04,0.16,0.08,0,0.28,1,1,0,2,4,0.25,0.25,0,0.5,7,0,0,0,0,0,0,0,49,36-50,2807,0,0,0,1,0,1,0,0,0,11"/>
  </r>
  <r>
    <n v="2165"/>
    <n v="36802"/>
    <x v="1"/>
    <n v="1805"/>
    <x v="0"/>
    <n v="4.9046247486549642E-2"/>
    <n v="1"/>
    <n v="0"/>
    <n v="23"/>
    <n v="16"/>
    <n v="1"/>
    <n v="2"/>
    <n v="0"/>
    <n v="0"/>
    <n v="1"/>
    <n v="20"/>
    <n v="0.8"/>
    <n v="0.05"/>
    <n v="0.1"/>
    <n v="0"/>
    <n v="0"/>
    <n v="0.05"/>
    <n v="1"/>
    <n v="1"/>
    <n v="0"/>
    <n v="3"/>
    <n v="5"/>
    <n v="0.2"/>
    <n v="0.2"/>
    <n v="0"/>
    <n v="0.6"/>
    <n v="5"/>
    <n v="0"/>
    <n v="0"/>
    <x v="1"/>
    <x v="0"/>
    <x v="1"/>
    <n v="0"/>
    <x v="1"/>
    <x v="33"/>
    <x v="1"/>
    <n v="2172"/>
    <n v="0"/>
    <n v="0"/>
    <n v="1"/>
    <n v="0"/>
    <n v="0"/>
    <n v="0"/>
    <n v="0"/>
    <n v="0"/>
    <n v="1"/>
    <n v="18"/>
    <d v="2016-11-03T00:00:00"/>
    <n v="11"/>
    <s v="November"/>
    <n v="1"/>
    <s v="2165,36802,Low income,1805,High spender,0.0490462474865496,1,0,23,16,1,2,0,0,1,20,0.8,0.05,0.1,0,0,0.05,1,1,0,3,5,0.2,0.2,0,0.6,5,0,0,0,0,0,0,0,40,36-50,2172,0,0,1,0,0,0,0,0,1,18"/>
  </r>
  <r>
    <n v="1922"/>
    <n v="22263"/>
    <x v="1"/>
    <n v="58"/>
    <x v="1"/>
    <n v="2.6052194223599692E-3"/>
    <n v="1"/>
    <n v="1"/>
    <n v="31"/>
    <n v="17"/>
    <n v="0"/>
    <n v="2"/>
    <n v="0"/>
    <n v="0"/>
    <n v="2"/>
    <n v="21"/>
    <n v="0.80952380952380953"/>
    <n v="0"/>
    <n v="9.5238095238095233E-2"/>
    <n v="0"/>
    <n v="0"/>
    <n v="9.5238095238095233E-2"/>
    <n v="2"/>
    <n v="1"/>
    <n v="0"/>
    <n v="3"/>
    <n v="6"/>
    <n v="0.33333333333333331"/>
    <n v="0.16666666666666666"/>
    <n v="0"/>
    <n v="0.5"/>
    <n v="6"/>
    <n v="0"/>
    <n v="0"/>
    <x v="1"/>
    <x v="0"/>
    <x v="1"/>
    <n v="1"/>
    <x v="1"/>
    <x v="18"/>
    <x v="3"/>
    <n v="2250"/>
    <n v="1"/>
    <n v="0"/>
    <n v="0"/>
    <n v="0"/>
    <n v="0"/>
    <n v="0"/>
    <n v="1"/>
    <n v="0"/>
    <n v="0"/>
    <n v="17"/>
    <d v="2016-08-17T00:00:00"/>
    <n v="8"/>
    <s v="August"/>
    <n v="1"/>
    <s v="1922,22263,Low income,58,Low spender,0.00260521942235997,1,1,31,17,0,2,0,0,2,21,0.80952380952381,0,0.0952380952380952,0,0,0.0952380952380952,2,1,0,3,6,0.333333333333333,0.166666666666667,0,0.5,6,0,0,0,0,0,1,0,69,66+,2250,1,0,0,0,0,0,1,0,0,17"/>
  </r>
  <r>
    <n v="1906"/>
    <n v="34824"/>
    <x v="1"/>
    <n v="917"/>
    <x v="0"/>
    <n v="2.6332414426832068E-2"/>
    <n v="0"/>
    <n v="0"/>
    <n v="65"/>
    <n v="4"/>
    <n v="2"/>
    <n v="11"/>
    <n v="2"/>
    <n v="0"/>
    <n v="4"/>
    <n v="23"/>
    <n v="0.17391304347826086"/>
    <n v="8.6956521739130432E-2"/>
    <n v="0.47826086956521741"/>
    <n v="8.6956521739130432E-2"/>
    <n v="0"/>
    <n v="0.17391304347826086"/>
    <n v="1"/>
    <n v="1"/>
    <n v="0"/>
    <n v="2"/>
    <n v="4"/>
    <n v="0.25"/>
    <n v="0.25"/>
    <n v="0"/>
    <n v="0.5"/>
    <n v="6"/>
    <n v="0"/>
    <n v="0"/>
    <x v="1"/>
    <x v="0"/>
    <x v="1"/>
    <n v="0"/>
    <x v="1"/>
    <x v="45"/>
    <x v="0"/>
    <n v="2254"/>
    <n v="0"/>
    <n v="0"/>
    <n v="1"/>
    <n v="0"/>
    <n v="0"/>
    <n v="0"/>
    <n v="1"/>
    <n v="0"/>
    <n v="0"/>
    <n v="15"/>
    <d v="2016-08-13T00:00:00"/>
    <n v="8"/>
    <s v="August"/>
    <n v="1"/>
    <s v="1906,34824,Low income,917,High spender,0.0263324144268321,0,0,65,4,2,11,2,0,4,23,0.173913043478261,0.0869565217391304,0.478260869565217,0.0869565217391304,0,0.173913043478261,1,1,0,2,4,0.25,0.25,0,0.5,6,0,0,0,0,0,0,0,25,24-35,2254,0,0,1,0,0,0,1,0,0,15"/>
  </r>
  <r>
    <n v="1879"/>
    <n v="30467"/>
    <x v="1"/>
    <n v="1243"/>
    <x v="0"/>
    <n v="4.0798240719466965E-2"/>
    <n v="1"/>
    <n v="0"/>
    <n v="8"/>
    <n v="1"/>
    <n v="3"/>
    <n v="8"/>
    <n v="2"/>
    <n v="5"/>
    <n v="5"/>
    <n v="24"/>
    <n v="4.1666666666666664E-2"/>
    <n v="0.125"/>
    <n v="0.33333333333333331"/>
    <n v="8.3333333333333329E-2"/>
    <n v="0.20833333333333334"/>
    <n v="0.20833333333333334"/>
    <n v="1"/>
    <n v="1"/>
    <n v="0"/>
    <n v="2"/>
    <n v="4"/>
    <n v="0.25"/>
    <n v="0.25"/>
    <n v="0"/>
    <n v="0.5"/>
    <n v="7"/>
    <n v="0"/>
    <n v="0"/>
    <x v="1"/>
    <x v="0"/>
    <x v="1"/>
    <n v="0"/>
    <x v="1"/>
    <x v="7"/>
    <x v="1"/>
    <n v="2261"/>
    <n v="0"/>
    <n v="1"/>
    <n v="0"/>
    <n v="0"/>
    <n v="0"/>
    <n v="0"/>
    <n v="1"/>
    <n v="0"/>
    <n v="0"/>
    <n v="14"/>
    <d v="2016-08-06T00:00:00"/>
    <n v="8"/>
    <s v="August"/>
    <n v="1"/>
    <s v="1879,30467,Low income,1243,High spender,0.040798240719467,1,0,8,1,3,8,2,5,5,24,0.0416666666666667,0.125,0.333333333333333,0.0833333333333333,0.208333333333333,0.208333333333333,1,1,0,2,4,0.25,0.25,0,0.5,7,0,0,0,0,0,0,0,48,36-50,2261,0,1,0,0,0,0,1,0,0,14"/>
  </r>
  <r>
    <n v="1764"/>
    <n v="47025"/>
    <x v="1"/>
    <n v="95"/>
    <x v="1"/>
    <n v="2.0202020202020202E-3"/>
    <n v="1"/>
    <n v="1"/>
    <n v="6"/>
    <n v="16"/>
    <n v="0"/>
    <n v="3"/>
    <n v="0"/>
    <n v="0"/>
    <n v="1"/>
    <n v="20"/>
    <n v="0.8"/>
    <n v="0"/>
    <n v="0.15"/>
    <n v="0"/>
    <n v="0"/>
    <n v="0.05"/>
    <n v="1"/>
    <n v="1"/>
    <n v="0"/>
    <n v="2"/>
    <n v="4"/>
    <n v="0.25"/>
    <n v="0.25"/>
    <n v="0"/>
    <n v="0.5"/>
    <n v="7"/>
    <n v="0"/>
    <n v="0"/>
    <x v="1"/>
    <x v="0"/>
    <x v="1"/>
    <n v="0"/>
    <x v="1"/>
    <x v="2"/>
    <x v="2"/>
    <n v="2299"/>
    <n v="1"/>
    <n v="0"/>
    <n v="0"/>
    <n v="0"/>
    <n v="0"/>
    <n v="0"/>
    <n v="0"/>
    <n v="0"/>
    <n v="1"/>
    <n v="18"/>
    <d v="2016-06-29T00:00:00"/>
    <n v="6"/>
    <s v="June"/>
    <n v="1"/>
    <s v="1764,47025,Low income,95,Low spender,0.00202020202020202,1,1,6,16,0,3,0,0,1,20,0.8,0,0.15,0,0,0.05,1,1,0,2,4,0.25,0.25,0,0.5,7,0,0,0,0,0,0,0,55,50-65,2299,1,0,0,0,0,0,0,0,1,18"/>
  </r>
  <r>
    <n v="1723"/>
    <n v="14045"/>
    <x v="1"/>
    <n v="1795"/>
    <x v="0"/>
    <n v="0.12780348878604486"/>
    <n v="1"/>
    <n v="0"/>
    <n v="24"/>
    <n v="11"/>
    <n v="0"/>
    <n v="5"/>
    <n v="2"/>
    <n v="1"/>
    <n v="1"/>
    <n v="20"/>
    <n v="0.55000000000000004"/>
    <n v="0"/>
    <n v="0.25"/>
    <n v="0.1"/>
    <n v="0.05"/>
    <n v="0.05"/>
    <n v="1"/>
    <n v="1"/>
    <n v="0"/>
    <n v="3"/>
    <n v="5"/>
    <n v="0.2"/>
    <n v="0.2"/>
    <n v="0"/>
    <n v="0.6"/>
    <n v="7"/>
    <n v="0"/>
    <n v="0"/>
    <x v="1"/>
    <x v="0"/>
    <x v="1"/>
    <n v="0"/>
    <x v="1"/>
    <x v="26"/>
    <x v="2"/>
    <n v="2313"/>
    <n v="0"/>
    <n v="1"/>
    <n v="0"/>
    <n v="0"/>
    <n v="0"/>
    <n v="0"/>
    <n v="1"/>
    <n v="0"/>
    <n v="0"/>
    <n v="18"/>
    <d v="2016-06-15T00:00:00"/>
    <n v="6"/>
    <s v="June"/>
    <n v="1"/>
    <s v="1723,14045,Low income,1795,High spender,0.127803488786045,1,0,24,11,0,5,2,1,1,20,0.55,0,0.25,0.1,0.05,0.05,1,1,0,3,5,0.2,0.2,0,0.6,7,0,0,0,0,0,0,0,51,50-65,2313,0,1,0,0,0,0,1,0,0,18"/>
  </r>
  <r>
    <n v="1691"/>
    <n v="29478"/>
    <x v="1"/>
    <n v="1792"/>
    <x v="0"/>
    <n v="6.0791098446298937E-2"/>
    <n v="1"/>
    <n v="0"/>
    <n v="59"/>
    <n v="8"/>
    <n v="0"/>
    <n v="7"/>
    <n v="3"/>
    <n v="1"/>
    <n v="1"/>
    <n v="20"/>
    <n v="0.4"/>
    <n v="0"/>
    <n v="0.35"/>
    <n v="0.15"/>
    <n v="0.05"/>
    <n v="0.05"/>
    <n v="1"/>
    <n v="1"/>
    <n v="0"/>
    <n v="3"/>
    <n v="5"/>
    <n v="0.2"/>
    <n v="0.2"/>
    <n v="0"/>
    <n v="0.6"/>
    <n v="6"/>
    <n v="0"/>
    <n v="0"/>
    <x v="1"/>
    <x v="0"/>
    <x v="1"/>
    <n v="0"/>
    <x v="1"/>
    <x v="10"/>
    <x v="1"/>
    <n v="2322"/>
    <n v="0"/>
    <n v="0"/>
    <n v="0"/>
    <n v="1"/>
    <n v="0"/>
    <n v="0"/>
    <n v="1"/>
    <n v="0"/>
    <n v="0"/>
    <n v="18"/>
    <d v="2016-06-06T00:00:00"/>
    <n v="6"/>
    <s v="June"/>
    <n v="1"/>
    <s v="1691,29478,Low income,1792,High spender,0.0607910984462989,1,0,59,8,0,7,3,1,1,20,0.4,0,0.35,0.15,0.05,0.05,1,1,0,3,5,0.2,0.2,0,0.6,6,0,0,0,0,0,0,0,44,36-50,2322,0,0,0,1,0,0,1,0,0,18"/>
  </r>
  <r>
    <n v="1574"/>
    <n v="48686"/>
    <x v="1"/>
    <n v="35"/>
    <x v="1"/>
    <n v="7.1889249476235473E-4"/>
    <n v="1"/>
    <n v="2"/>
    <n v="8"/>
    <n v="10"/>
    <n v="0"/>
    <n v="7"/>
    <n v="2"/>
    <n v="0"/>
    <n v="1"/>
    <n v="20"/>
    <n v="0.5"/>
    <n v="0"/>
    <n v="0.35"/>
    <n v="0.1"/>
    <n v="0"/>
    <n v="0.05"/>
    <n v="1"/>
    <n v="1"/>
    <n v="0"/>
    <n v="2"/>
    <n v="4"/>
    <n v="0.25"/>
    <n v="0.25"/>
    <n v="0"/>
    <n v="0.5"/>
    <n v="8"/>
    <n v="0"/>
    <n v="0"/>
    <x v="1"/>
    <x v="0"/>
    <x v="1"/>
    <n v="0"/>
    <x v="1"/>
    <x v="41"/>
    <x v="3"/>
    <n v="2366"/>
    <n v="0"/>
    <n v="1"/>
    <n v="0"/>
    <n v="0"/>
    <n v="0"/>
    <n v="0"/>
    <n v="1"/>
    <n v="0"/>
    <n v="0"/>
    <n v="18"/>
    <d v="2016-04-23T00:00:00"/>
    <n v="4"/>
    <s v="April"/>
    <n v="1"/>
    <s v="1574,48686,Low income,35,Low spender,0.000718892494762355,1,2,8,10,0,7,2,0,1,20,0.5,0,0.35,0.1,0,0.05,1,1,0,2,4,0.25,0.25,0,0.5,8,0,0,0,0,0,0,0,67,66+,2366,0,1,0,0,0,0,1,0,0,18"/>
  </r>
  <r>
    <n v="1480"/>
    <n v="13084"/>
    <x v="1"/>
    <n v="606"/>
    <x v="0"/>
    <n v="4.6316111280953837E-2"/>
    <n v="0"/>
    <n v="0"/>
    <n v="29"/>
    <n v="2"/>
    <n v="0"/>
    <n v="7"/>
    <n v="3"/>
    <n v="7"/>
    <n v="10"/>
    <n v="29"/>
    <n v="6.8965517241379309E-2"/>
    <n v="0"/>
    <n v="0.2413793103448276"/>
    <n v="0.10344827586206896"/>
    <n v="0.2413793103448276"/>
    <n v="0.34482758620689657"/>
    <n v="1"/>
    <n v="1"/>
    <n v="0"/>
    <n v="3"/>
    <n v="5"/>
    <n v="0.2"/>
    <n v="0.2"/>
    <n v="0"/>
    <n v="0.6"/>
    <n v="6"/>
    <n v="0"/>
    <n v="0"/>
    <x v="1"/>
    <x v="0"/>
    <x v="1"/>
    <n v="0"/>
    <x v="1"/>
    <x v="42"/>
    <x v="3"/>
    <n v="2398"/>
    <n v="0"/>
    <n v="0"/>
    <n v="0"/>
    <n v="1"/>
    <n v="0"/>
    <n v="0"/>
    <n v="0"/>
    <n v="0"/>
    <n v="0"/>
    <n v="9"/>
    <d v="2016-03-22T00:00:00"/>
    <n v="3"/>
    <s v="March"/>
    <n v="1"/>
    <s v="1480,13084,Low income,606,High spender,0.0463161112809538,0,0,29,2,0,7,3,7,10,29,0.0689655172413793,0,0.241379310344828,0.103448275862069,0.241379310344828,0.344827586206897,1,1,0,3,5,0.2,0.2,0,0.6,6,0,0,0,0,0,0,0,68,66+,2398,0,0,0,1,0,0,0,0,0,9"/>
  </r>
  <r>
    <n v="1365"/>
    <n v="7500"/>
    <x v="1"/>
    <n v="962"/>
    <x v="0"/>
    <n v="0.12826666666666667"/>
    <n v="1"/>
    <n v="0"/>
    <n v="19"/>
    <n v="3"/>
    <n v="1"/>
    <n v="10"/>
    <n v="3"/>
    <n v="2"/>
    <n v="12"/>
    <n v="31"/>
    <n v="9.6774193548387094E-2"/>
    <n v="3.2258064516129031E-2"/>
    <n v="0.32258064516129031"/>
    <n v="9.6774193548387094E-2"/>
    <n v="6.4516129032258063E-2"/>
    <n v="0.38709677419354838"/>
    <n v="3"/>
    <n v="2"/>
    <n v="0"/>
    <n v="3"/>
    <n v="8"/>
    <n v="0.375"/>
    <n v="0.25"/>
    <n v="0"/>
    <n v="0.375"/>
    <n v="5"/>
    <n v="0"/>
    <n v="0"/>
    <x v="1"/>
    <x v="0"/>
    <x v="1"/>
    <n v="0"/>
    <x v="1"/>
    <x v="9"/>
    <x v="1"/>
    <n v="2429"/>
    <n v="0"/>
    <n v="1"/>
    <n v="0"/>
    <n v="0"/>
    <n v="0"/>
    <n v="0"/>
    <n v="0"/>
    <n v="1"/>
    <n v="0"/>
    <n v="7"/>
    <d v="2016-02-20T00:00:00"/>
    <n v="2"/>
    <s v="February"/>
    <n v="1"/>
    <s v="1365,7500,Low income,962,High spender,0.128266666666667,1,0,19,3,1,10,3,2,12,31,0.0967741935483871,0.032258064516129,0.32258064516129,0.0967741935483871,0.0645161290322581,0.387096774193548,3,2,0,3,8,0.375,0.25,0,0.375,5,0,0,0,0,0,0,0,45,36-50,2429,0,1,0,0,0,0,0,1,0,7"/>
  </r>
  <r>
    <n v="1335"/>
    <n v="36408"/>
    <x v="1"/>
    <n v="63"/>
    <x v="1"/>
    <n v="1.7303889255108767E-3"/>
    <n v="1"/>
    <n v="1"/>
    <n v="11"/>
    <n v="9"/>
    <n v="1"/>
    <n v="4"/>
    <n v="3"/>
    <n v="2"/>
    <n v="3"/>
    <n v="22"/>
    <n v="0.40909090909090912"/>
    <n v="4.5454545454545456E-2"/>
    <n v="0.18181818181818182"/>
    <n v="0.13636363636363635"/>
    <n v="9.0909090909090912E-2"/>
    <n v="0.13636363636363635"/>
    <n v="1"/>
    <n v="1"/>
    <n v="0"/>
    <n v="2"/>
    <n v="4"/>
    <n v="0.25"/>
    <n v="0.25"/>
    <n v="0"/>
    <n v="0.5"/>
    <n v="6"/>
    <n v="0"/>
    <n v="0"/>
    <x v="1"/>
    <x v="0"/>
    <x v="1"/>
    <n v="0"/>
    <x v="1"/>
    <x v="22"/>
    <x v="3"/>
    <n v="2440"/>
    <n v="0"/>
    <n v="1"/>
    <n v="0"/>
    <n v="0"/>
    <n v="0"/>
    <n v="0"/>
    <n v="0"/>
    <n v="1"/>
    <n v="0"/>
    <n v="16"/>
    <d v="2016-02-09T00:00:00"/>
    <n v="2"/>
    <s v="February"/>
    <n v="1"/>
    <s v="1335,36408,Low income,63,Low spender,0.00173038892551088,1,1,11,9,1,4,3,2,3,22,0.409090909090909,0.0454545454545455,0.181818181818182,0.136363636363636,0.0909090909090909,0.136363636363636,1,1,0,2,4,0.25,0.25,0,0.5,6,0,0,0,0,0,0,0,71,66+,2440,0,1,0,0,0,0,0,1,0,16"/>
  </r>
  <r>
    <n v="1280"/>
    <n v="22701"/>
    <x v="1"/>
    <n v="1791"/>
    <x v="0"/>
    <n v="7.8895202854499802E-2"/>
    <n v="1"/>
    <n v="0"/>
    <n v="2"/>
    <n v="2"/>
    <n v="4"/>
    <n v="9"/>
    <n v="0"/>
    <n v="4"/>
    <n v="5"/>
    <n v="24"/>
    <n v="8.3333333333333329E-2"/>
    <n v="0.16666666666666666"/>
    <n v="0.375"/>
    <n v="0"/>
    <n v="0.16666666666666666"/>
    <n v="0.20833333333333334"/>
    <n v="1"/>
    <n v="1"/>
    <n v="0"/>
    <n v="3"/>
    <n v="5"/>
    <n v="0.2"/>
    <n v="0.2"/>
    <n v="0"/>
    <n v="0.6"/>
    <n v="5"/>
    <n v="0"/>
    <n v="0"/>
    <x v="1"/>
    <x v="0"/>
    <x v="1"/>
    <n v="0"/>
    <x v="1"/>
    <x v="16"/>
    <x v="1"/>
    <n v="2456"/>
    <n v="0"/>
    <n v="1"/>
    <n v="0"/>
    <n v="0"/>
    <n v="0"/>
    <n v="0"/>
    <n v="0"/>
    <n v="1"/>
    <n v="0"/>
    <n v="14"/>
    <d v="2016-01-24T00:00:00"/>
    <n v="1"/>
    <s v="January"/>
    <n v="1"/>
    <s v="1280,22701,Low income,1791,High spender,0.0788952028544998,1,0,2,2,4,9,0,4,5,24,0.0833333333333333,0.166666666666667,0.375,0,0.166666666666667,0.208333333333333,1,1,0,3,5,0.2,0.2,0,0.6,5,0,0,0,0,0,0,0,43,36-50,2456,0,1,0,0,0,0,0,1,0,14"/>
  </r>
  <r>
    <n v="1176"/>
    <n v="22327"/>
    <x v="1"/>
    <n v="1790"/>
    <x v="0"/>
    <n v="8.0171989071527741E-2"/>
    <n v="1"/>
    <n v="0"/>
    <n v="94"/>
    <n v="5"/>
    <n v="4"/>
    <n v="8"/>
    <n v="2"/>
    <n v="0"/>
    <n v="5"/>
    <n v="24"/>
    <n v="0.20833333333333334"/>
    <n v="0.16666666666666666"/>
    <n v="0.33333333333333331"/>
    <n v="8.3333333333333329E-2"/>
    <n v="0"/>
    <n v="0.20833333333333334"/>
    <n v="1"/>
    <n v="1"/>
    <n v="0"/>
    <n v="3"/>
    <n v="5"/>
    <n v="0.2"/>
    <n v="0.2"/>
    <n v="0"/>
    <n v="0.6"/>
    <n v="5"/>
    <n v="0"/>
    <n v="0"/>
    <x v="1"/>
    <x v="0"/>
    <x v="1"/>
    <n v="0"/>
    <x v="1"/>
    <x v="31"/>
    <x v="0"/>
    <n v="2490"/>
    <n v="0"/>
    <n v="0"/>
    <n v="1"/>
    <n v="0"/>
    <n v="0"/>
    <n v="0"/>
    <n v="1"/>
    <n v="0"/>
    <n v="0"/>
    <n v="14"/>
    <d v="2015-12-21T00:00:00"/>
    <n v="12"/>
    <s v="December"/>
    <n v="1"/>
    <s v="1176,22327,Low income,1790,High spender,0.0801719890715277,1,0,94,5,4,8,2,0,5,24,0.208333333333333,0.166666666666667,0.333333333333333,0.0833333333333333,0,0.208333333333333,1,1,0,3,5,0.2,0.2,0,0.6,5,0,0,0,0,0,0,0,35,24-35,2490,0,0,1,0,0,0,1,0,0,14"/>
  </r>
  <r>
    <n v="955"/>
    <n v="25721"/>
    <x v="1"/>
    <n v="1153"/>
    <x v="0"/>
    <n v="4.4827184013063258E-2"/>
    <n v="1"/>
    <n v="0"/>
    <n v="75"/>
    <n v="1"/>
    <n v="3"/>
    <n v="6"/>
    <n v="3"/>
    <n v="6"/>
    <n v="15"/>
    <n v="34"/>
    <n v="2.9411764705882353E-2"/>
    <n v="8.8235294117647065E-2"/>
    <n v="0.17647058823529413"/>
    <n v="8.8235294117647065E-2"/>
    <n v="0.17647058823529413"/>
    <n v="0.44117647058823528"/>
    <n v="1"/>
    <n v="1"/>
    <n v="1"/>
    <n v="2"/>
    <n v="5"/>
    <n v="0.2"/>
    <n v="0.2"/>
    <n v="0.2"/>
    <n v="0.4"/>
    <n v="7"/>
    <n v="0"/>
    <n v="0"/>
    <x v="1"/>
    <x v="0"/>
    <x v="1"/>
    <n v="0"/>
    <x v="0"/>
    <x v="4"/>
    <x v="1"/>
    <n v="2563"/>
    <n v="0"/>
    <n v="1"/>
    <n v="0"/>
    <n v="0"/>
    <n v="0"/>
    <n v="0"/>
    <n v="1"/>
    <n v="0"/>
    <n v="0"/>
    <n v="4"/>
    <d v="2015-10-09T00:00:00"/>
    <n v="10"/>
    <s v="October"/>
    <n v="1"/>
    <s v="955,25721,Low income,1153,High spender,0.0448271840130633,1,0,75,1,3,6,3,6,15,34,0.0294117647058824,0.0882352941176471,0.176470588235294,0.0882352941176471,0.176470588235294,0.441176470588235,1,1,1,2,5,0.2,0.2,0.2,0.4,7,0,0,0,0,0,0,1,49,36-50,2563,0,1,0,0,0,0,1,0,0,4"/>
  </r>
  <r>
    <n v="933"/>
    <n v="38590"/>
    <x v="1"/>
    <n v="343"/>
    <x v="1"/>
    <n v="8.8883130344648877E-3"/>
    <n v="1"/>
    <n v="0"/>
    <n v="65"/>
    <n v="3"/>
    <n v="1"/>
    <n v="8"/>
    <n v="4"/>
    <n v="3"/>
    <n v="3"/>
    <n v="22"/>
    <n v="0.13636363636363635"/>
    <n v="4.5454545454545456E-2"/>
    <n v="0.36363636363636365"/>
    <n v="0.18181818181818182"/>
    <n v="0.13636363636363635"/>
    <n v="0.13636363636363635"/>
    <n v="1"/>
    <n v="1"/>
    <n v="0"/>
    <n v="2"/>
    <n v="4"/>
    <n v="0.25"/>
    <n v="0.25"/>
    <n v="0"/>
    <n v="0.5"/>
    <n v="8"/>
    <n v="0"/>
    <n v="0"/>
    <x v="1"/>
    <x v="0"/>
    <x v="1"/>
    <n v="0"/>
    <x v="1"/>
    <x v="4"/>
    <x v="1"/>
    <n v="2569"/>
    <n v="0"/>
    <n v="0"/>
    <n v="0"/>
    <n v="1"/>
    <n v="0"/>
    <n v="0"/>
    <n v="1"/>
    <n v="0"/>
    <n v="0"/>
    <n v="16"/>
    <d v="2015-10-03T00:00:00"/>
    <n v="10"/>
    <s v="October"/>
    <n v="1"/>
    <s v="933,38590,Low income,343,Low spender,0.00888831303446489,1,0,65,3,1,8,4,3,3,22,0.136363636363636,0.0454545454545455,0.363636363636364,0.181818181818182,0.136363636363636,0.136363636363636,1,1,0,2,4,0.25,0.25,0,0.5,8,0,0,0,0,0,0,0,49,36-50,2569,0,0,0,1,0,0,1,0,0,16"/>
  </r>
  <r>
    <n v="841"/>
    <n v="24072"/>
    <x v="1"/>
    <n v="297"/>
    <x v="1"/>
    <n v="1.2337986041874378E-2"/>
    <n v="1"/>
    <n v="0"/>
    <n v="79"/>
    <n v="9"/>
    <n v="1"/>
    <n v="6"/>
    <n v="3"/>
    <n v="0"/>
    <n v="4"/>
    <n v="23"/>
    <n v="0.39130434782608697"/>
    <n v="4.3478260869565216E-2"/>
    <n v="0.2608695652173913"/>
    <n v="0.13043478260869565"/>
    <n v="0"/>
    <n v="0.17391304347826086"/>
    <n v="1"/>
    <n v="1"/>
    <n v="0"/>
    <n v="2"/>
    <n v="4"/>
    <n v="0.25"/>
    <n v="0.25"/>
    <n v="0"/>
    <n v="0.5"/>
    <n v="8"/>
    <n v="0"/>
    <n v="0"/>
    <x v="1"/>
    <x v="0"/>
    <x v="1"/>
    <n v="0"/>
    <x v="1"/>
    <x v="14"/>
    <x v="1"/>
    <n v="2598"/>
    <n v="0"/>
    <n v="0"/>
    <n v="1"/>
    <n v="0"/>
    <n v="0"/>
    <n v="0"/>
    <n v="1"/>
    <n v="0"/>
    <n v="0"/>
    <n v="15"/>
    <d v="2015-09-04T00:00:00"/>
    <n v="9"/>
    <s v="September"/>
    <n v="1"/>
    <s v="841,24072,Low income,297,Low spender,0.0123379860418744,1,0,79,9,1,6,3,0,4,23,0.391304347826087,0.0434782608695652,0.260869565217391,0.130434782608696,0,0.173913043478261,1,1,0,2,4,0.25,0.25,0,0.5,8,0,0,0,0,0,0,0,37,36-50,2598,0,0,1,0,0,0,1,0,0,15"/>
  </r>
  <r>
    <n v="755"/>
    <n v="24367"/>
    <x v="1"/>
    <n v="437"/>
    <x v="1"/>
    <n v="1.7934091188903024E-2"/>
    <n v="1"/>
    <n v="0"/>
    <n v="58"/>
    <n v="2"/>
    <n v="4"/>
    <n v="2"/>
    <n v="0"/>
    <n v="11"/>
    <n v="5"/>
    <n v="24"/>
    <n v="8.3333333333333329E-2"/>
    <n v="0.16666666666666666"/>
    <n v="8.3333333333333329E-2"/>
    <n v="0"/>
    <n v="0.45833333333333331"/>
    <n v="0.20833333333333334"/>
    <n v="1"/>
    <n v="1"/>
    <n v="0"/>
    <n v="2"/>
    <n v="4"/>
    <n v="0.25"/>
    <n v="0.25"/>
    <n v="0"/>
    <n v="0.5"/>
    <n v="9"/>
    <n v="0"/>
    <n v="0"/>
    <x v="1"/>
    <x v="0"/>
    <x v="1"/>
    <n v="0"/>
    <x v="1"/>
    <x v="13"/>
    <x v="1"/>
    <n v="2625"/>
    <n v="0"/>
    <n v="0"/>
    <n v="1"/>
    <n v="0"/>
    <n v="0"/>
    <n v="0"/>
    <n v="0"/>
    <n v="0"/>
    <n v="0"/>
    <n v="14"/>
    <d v="2015-08-08T00:00:00"/>
    <n v="8"/>
    <s v="August"/>
    <n v="1"/>
    <s v="755,24367,Low income,437,Low spender,0.017934091188903,1,0,58,2,4,2,0,11,5,24,0.0833333333333333,0.166666666666667,0.0833333333333333,0,0.458333333333333,0.208333333333333,1,1,0,2,4,0.25,0.25,0,0.5,9,0,0,0,0,0,0,0,38,36-50,2625,0,0,1,0,0,0,0,0,0,14"/>
  </r>
  <r>
    <n v="476"/>
    <n v="34230"/>
    <x v="1"/>
    <n v="1051"/>
    <x v="0"/>
    <n v="3.0704060765410459E-2"/>
    <n v="1"/>
    <n v="1"/>
    <n v="72"/>
    <n v="15"/>
    <n v="0"/>
    <n v="4"/>
    <n v="0"/>
    <n v="0"/>
    <n v="2"/>
    <n v="21"/>
    <n v="0.7142857142857143"/>
    <n v="0"/>
    <n v="0.19047619047619047"/>
    <n v="0"/>
    <n v="0"/>
    <n v="9.5238095238095233E-2"/>
    <n v="1"/>
    <n v="1"/>
    <n v="0"/>
    <n v="2"/>
    <n v="4"/>
    <n v="0.25"/>
    <n v="0.25"/>
    <n v="0"/>
    <n v="0.5"/>
    <n v="7"/>
    <n v="0"/>
    <n v="0"/>
    <x v="1"/>
    <x v="0"/>
    <x v="1"/>
    <n v="0"/>
    <x v="1"/>
    <x v="2"/>
    <x v="2"/>
    <n v="2709"/>
    <n v="0"/>
    <n v="0"/>
    <n v="0"/>
    <n v="1"/>
    <n v="0"/>
    <n v="0"/>
    <n v="0"/>
    <n v="0"/>
    <n v="1"/>
    <n v="17"/>
    <d v="2015-05-16T00:00:00"/>
    <n v="5"/>
    <s v="May"/>
    <n v="1"/>
    <s v="476,34230,Low income,1051,High spender,0.0307040607654105,1,1,72,15,0,4,0,0,2,21,0.714285714285714,0,0.19047619047619,0,0,0.0952380952380952,1,1,0,2,4,0.25,0.25,0,0.5,7,0,0,0,0,0,0,0,55,50-65,2709,0,0,0,1,0,0,0,0,1,17"/>
  </r>
  <r>
    <n v="469"/>
    <n v="21994"/>
    <x v="1"/>
    <n v="1767"/>
    <x v="0"/>
    <n v="8.0340092752568884E-2"/>
    <n v="0"/>
    <n v="1"/>
    <n v="4"/>
    <n v="9"/>
    <n v="0"/>
    <n v="6"/>
    <n v="3"/>
    <n v="1"/>
    <n v="3"/>
    <n v="22"/>
    <n v="0.40909090909090912"/>
    <n v="0"/>
    <n v="0.27272727272727271"/>
    <n v="0.13636363636363635"/>
    <n v="4.5454545454545456E-2"/>
    <n v="0.13636363636363635"/>
    <n v="1"/>
    <n v="0"/>
    <n v="0"/>
    <n v="3"/>
    <n v="4"/>
    <n v="0.25"/>
    <n v="0"/>
    <n v="0"/>
    <n v="0.75"/>
    <n v="5"/>
    <n v="0"/>
    <n v="0"/>
    <x v="1"/>
    <x v="0"/>
    <x v="1"/>
    <n v="0"/>
    <x v="1"/>
    <x v="37"/>
    <x v="2"/>
    <n v="2711"/>
    <n v="0"/>
    <n v="0"/>
    <n v="0"/>
    <n v="1"/>
    <n v="0"/>
    <n v="0"/>
    <n v="1"/>
    <n v="0"/>
    <n v="0"/>
    <n v="16"/>
    <d v="2015-05-14T00:00:00"/>
    <n v="5"/>
    <s v="May"/>
    <n v="1"/>
    <s v="469,21994,Low income,1767,High spender,0.0803400927525689,0,1,4,9,0,6,3,1,3,22,0.409090909090909,0,0.272727272727273,0.136363636363636,0.0454545454545455,0.136363636363636,1,0,0,3,4,0.25,0,0,0.75,5,0,0,0,0,0,0,0,63,50-65,2711,0,0,0,1,0,0,1,0,0,16"/>
  </r>
  <r>
    <n v="273"/>
    <n v="25818"/>
    <x v="1"/>
    <n v="44"/>
    <x v="1"/>
    <n v="1.7042373537841816E-3"/>
    <n v="1"/>
    <n v="0"/>
    <n v="51"/>
    <n v="5"/>
    <n v="2"/>
    <n v="8"/>
    <n v="2"/>
    <n v="2"/>
    <n v="9"/>
    <n v="28"/>
    <n v="0.17857142857142858"/>
    <n v="7.1428571428571425E-2"/>
    <n v="0.2857142857142857"/>
    <n v="7.1428571428571425E-2"/>
    <n v="7.1428571428571425E-2"/>
    <n v="0.32142857142857145"/>
    <n v="1"/>
    <n v="0"/>
    <n v="1"/>
    <n v="2"/>
    <n v="4"/>
    <n v="0.25"/>
    <n v="0"/>
    <n v="0.25"/>
    <n v="0.5"/>
    <n v="7"/>
    <n v="0"/>
    <n v="0"/>
    <x v="1"/>
    <x v="0"/>
    <x v="1"/>
    <n v="0"/>
    <x v="1"/>
    <x v="4"/>
    <x v="1"/>
    <n v="2778"/>
    <n v="1"/>
    <n v="0"/>
    <n v="0"/>
    <n v="0"/>
    <n v="0"/>
    <n v="0"/>
    <n v="1"/>
    <n v="0"/>
    <n v="0"/>
    <n v="10"/>
    <d v="2015-03-08T00:00:00"/>
    <n v="3"/>
    <s v="March"/>
    <n v="1"/>
    <s v="273,25818,Low income,44,Low spender,0.00170423735378418,1,0,51,5,2,8,2,2,9,28,0.178571428571429,0.0714285714285714,0.285714285714286,0.0714285714285714,0.0714285714285714,0.321428571428571,1,0,1,2,4,0.25,0,0.25,0.5,7,0,0,0,0,0,0,0,49,36-50,2778,1,0,0,0,0,0,1,0,0,10"/>
  </r>
  <r>
    <n v="92"/>
    <n v="24336"/>
    <x v="1"/>
    <n v="1006"/>
    <x v="0"/>
    <n v="4.1337935568704798E-2"/>
    <n v="1"/>
    <n v="0"/>
    <n v="82"/>
    <n v="1"/>
    <n v="6"/>
    <n v="2"/>
    <n v="8"/>
    <n v="2"/>
    <n v="12"/>
    <n v="31"/>
    <n v="3.2258064516129031E-2"/>
    <n v="0.19354838709677419"/>
    <n v="6.4516129032258063E-2"/>
    <n v="0.25806451612903225"/>
    <n v="6.4516129032258063E-2"/>
    <n v="0.38709677419354838"/>
    <n v="1"/>
    <n v="1"/>
    <n v="0"/>
    <n v="2"/>
    <n v="4"/>
    <n v="0.25"/>
    <n v="0.25"/>
    <n v="0"/>
    <n v="0.5"/>
    <n v="7"/>
    <n v="0"/>
    <n v="0"/>
    <x v="1"/>
    <x v="0"/>
    <x v="1"/>
    <n v="0"/>
    <x v="1"/>
    <x v="29"/>
    <x v="1"/>
    <n v="2830"/>
    <n v="0"/>
    <n v="0"/>
    <n v="1"/>
    <n v="0"/>
    <n v="0"/>
    <n v="1"/>
    <n v="0"/>
    <n v="0"/>
    <n v="0"/>
    <n v="7"/>
    <d v="2015-01-15T00:00:00"/>
    <n v="1"/>
    <s v="January"/>
    <n v="1"/>
    <s v="92,24336,Low income,1006,High spender,0.0413379355687048,1,0,82,1,6,2,8,2,12,31,0.032258064516129,0.193548387096774,0.0645161290322581,0.258064516129032,0.0645161290322581,0.387096774193548,1,1,0,2,4,0.25,0.25,0,0.5,7,0,0,0,0,0,0,0,39,36-50,2830,0,0,1,0,0,1,0,0,0,7"/>
  </r>
  <r>
    <n v="60"/>
    <n v="26816"/>
    <x v="1"/>
    <n v="1758"/>
    <x v="0"/>
    <n v="6.5557875894988071E-2"/>
    <n v="0"/>
    <n v="0"/>
    <n v="50"/>
    <n v="5"/>
    <n v="1"/>
    <n v="6"/>
    <n v="3"/>
    <n v="4"/>
    <n v="3"/>
    <n v="22"/>
    <n v="0.22727272727272727"/>
    <n v="4.5454545454545456E-2"/>
    <n v="0.27272727272727271"/>
    <n v="0.13636363636363635"/>
    <n v="0.18181818181818182"/>
    <n v="0.13636363636363635"/>
    <n v="1"/>
    <n v="0"/>
    <n v="0"/>
    <n v="3"/>
    <n v="4"/>
    <n v="0.25"/>
    <n v="0"/>
    <n v="0"/>
    <n v="0.75"/>
    <n v="4"/>
    <n v="0"/>
    <n v="0"/>
    <x v="1"/>
    <x v="0"/>
    <x v="1"/>
    <n v="0"/>
    <x v="1"/>
    <x v="17"/>
    <x v="0"/>
    <n v="2840"/>
    <n v="0"/>
    <n v="0"/>
    <n v="1"/>
    <n v="0"/>
    <n v="0"/>
    <n v="0"/>
    <n v="1"/>
    <n v="0"/>
    <n v="0"/>
    <n v="16"/>
    <d v="2015-01-05T00:00:00"/>
    <n v="1"/>
    <s v="January"/>
    <n v="1"/>
    <s v="60,26816,Low income,1758,High spender,0.0655578758949881,0,0,50,5,1,6,3,4,3,22,0.227272727272727,0.0454545454545455,0.272727272727273,0.136363636363636,0.181818181818182,0.136363636363636,1,0,0,3,4,0.25,0,0,0.75,4,0,0,0,0,0,0,0,34,24-35,2840,0,0,1,0,0,0,1,0,0,16"/>
  </r>
  <r>
    <n v="2078"/>
    <n v="34587"/>
    <x v="1"/>
    <n v="535"/>
    <x v="1"/>
    <n v="1.5468239511955358E-2"/>
    <n v="1"/>
    <n v="1"/>
    <n v="68"/>
    <n v="7"/>
    <n v="2"/>
    <n v="9"/>
    <n v="2"/>
    <n v="0"/>
    <n v="2"/>
    <n v="22"/>
    <n v="0.31818181818181818"/>
    <n v="9.0909090909090912E-2"/>
    <n v="0.40909090909090912"/>
    <n v="9.0909090909090912E-2"/>
    <n v="0"/>
    <n v="9.0909090909090912E-2"/>
    <n v="2"/>
    <n v="1"/>
    <n v="0"/>
    <n v="3"/>
    <n v="6"/>
    <n v="0.33333333333333331"/>
    <n v="0.16666666666666666"/>
    <n v="0"/>
    <n v="0.5"/>
    <n v="4"/>
    <n v="0"/>
    <n v="0"/>
    <x v="1"/>
    <x v="0"/>
    <x v="1"/>
    <n v="0"/>
    <x v="1"/>
    <x v="41"/>
    <x v="3"/>
    <n v="2203"/>
    <n v="0"/>
    <n v="0"/>
    <n v="0"/>
    <n v="1"/>
    <n v="0"/>
    <n v="0"/>
    <n v="1"/>
    <n v="0"/>
    <n v="0"/>
    <n v="18"/>
    <d v="2016-10-03T00:00:00"/>
    <n v="10"/>
    <s v="October"/>
    <n v="1"/>
    <s v="2078,34587,Low income,535,Low spender,0.0154682395119554,1,1,68,7,2,9,2,0,2,22,0.318181818181818,0.0909090909090909,0.409090909090909,0.0909090909090909,0,0.0909090909090909,2,1,0,3,6,0.333333333333333,0.166666666666667,0,0.5,4,0,0,0,0,0,0,0,67,66+,2203,0,0,0,1,0,0,1,0,0,18"/>
  </r>
  <r>
    <n v="2076"/>
    <n v="29791"/>
    <x v="1"/>
    <n v="91"/>
    <x v="1"/>
    <n v="3.054613809539794E-3"/>
    <n v="1"/>
    <n v="0"/>
    <n v="21"/>
    <n v="14"/>
    <n v="0"/>
    <n v="6"/>
    <n v="0"/>
    <n v="0"/>
    <n v="0"/>
    <n v="20"/>
    <n v="0.7"/>
    <n v="0"/>
    <n v="0.3"/>
    <n v="0"/>
    <n v="0"/>
    <n v="0"/>
    <n v="2"/>
    <n v="2"/>
    <n v="0"/>
    <n v="3"/>
    <n v="7"/>
    <n v="0.2857142857142857"/>
    <n v="0.2857142857142857"/>
    <n v="0"/>
    <n v="0.42857142857142855"/>
    <n v="5"/>
    <n v="0"/>
    <n v="0"/>
    <x v="1"/>
    <x v="0"/>
    <x v="1"/>
    <n v="0"/>
    <x v="1"/>
    <x v="7"/>
    <x v="1"/>
    <n v="2204"/>
    <n v="0"/>
    <n v="1"/>
    <n v="0"/>
    <n v="0"/>
    <n v="0"/>
    <n v="0"/>
    <n v="0"/>
    <n v="0"/>
    <n v="1"/>
    <n v="20"/>
    <d v="2016-10-02T00:00:00"/>
    <n v="10"/>
    <s v="October"/>
    <n v="1"/>
    <s v="2076,29791,Low income,91,Low spender,0.00305461380953979,1,0,21,14,0,6,0,0,0,20,0.7,0,0.3,0,0,0,2,2,0,3,7,0.285714285714286,0.285714285714286,0,0.428571428571429,5,0,0,0,0,0,0,0,48,36-50,2204,0,1,0,0,0,0,0,0,1,20"/>
  </r>
  <r>
    <n v="2031"/>
    <n v="43776"/>
    <x v="1"/>
    <n v="1738"/>
    <x v="0"/>
    <n v="3.9702119883040933E-2"/>
    <n v="1"/>
    <n v="0"/>
    <n v="77"/>
    <n v="8"/>
    <n v="0"/>
    <n v="9"/>
    <n v="2"/>
    <n v="1"/>
    <n v="3"/>
    <n v="23"/>
    <n v="0.34782608695652173"/>
    <n v="0"/>
    <n v="0.39130434782608697"/>
    <n v="8.6956521739130432E-2"/>
    <n v="4.3478260869565216E-2"/>
    <n v="0.13043478260869565"/>
    <n v="1"/>
    <n v="1"/>
    <n v="0"/>
    <n v="2"/>
    <n v="4"/>
    <n v="0.25"/>
    <n v="0.25"/>
    <n v="0"/>
    <n v="0.5"/>
    <n v="6"/>
    <n v="0"/>
    <n v="0"/>
    <x v="1"/>
    <x v="0"/>
    <x v="1"/>
    <n v="0"/>
    <x v="1"/>
    <x v="14"/>
    <x v="1"/>
    <n v="2216"/>
    <n v="0"/>
    <n v="0"/>
    <n v="0"/>
    <n v="1"/>
    <n v="0"/>
    <n v="0"/>
    <n v="1"/>
    <n v="0"/>
    <n v="0"/>
    <n v="17"/>
    <d v="2016-09-20T00:00:00"/>
    <n v="9"/>
    <s v="September"/>
    <n v="1"/>
    <s v="2031,43776,Low income,1738,High spender,0.0397021198830409,1,0,77,8,0,9,2,1,3,23,0.347826086956522,0,0.391304347826087,0.0869565217391304,0.0434782608695652,0.130434782608696,1,1,0,2,4,0.25,0.25,0,0.5,6,0,0,0,0,0,0,0,37,36-50,2216,0,0,0,1,0,0,1,0,0,17"/>
  </r>
  <r>
    <n v="1910"/>
    <n v="27159"/>
    <x v="1"/>
    <n v="1241"/>
    <x v="0"/>
    <n v="4.5693876799587613E-2"/>
    <n v="1"/>
    <n v="1"/>
    <n v="33"/>
    <n v="17"/>
    <n v="0"/>
    <n v="3"/>
    <n v="0"/>
    <n v="0"/>
    <n v="1"/>
    <n v="21"/>
    <n v="0.80952380952380953"/>
    <n v="0"/>
    <n v="0.14285714285714285"/>
    <n v="0"/>
    <n v="0"/>
    <n v="4.7619047619047616E-2"/>
    <n v="2"/>
    <n v="1"/>
    <n v="0"/>
    <n v="3"/>
    <n v="6"/>
    <n v="0.33333333333333331"/>
    <n v="0.16666666666666666"/>
    <n v="0"/>
    <n v="0.5"/>
    <n v="6"/>
    <n v="0"/>
    <n v="0"/>
    <x v="1"/>
    <x v="0"/>
    <x v="1"/>
    <n v="0"/>
    <x v="1"/>
    <x v="1"/>
    <x v="1"/>
    <n v="2251"/>
    <n v="0"/>
    <n v="1"/>
    <n v="0"/>
    <n v="0"/>
    <n v="0"/>
    <n v="0"/>
    <n v="0"/>
    <n v="1"/>
    <n v="0"/>
    <n v="19"/>
    <d v="2016-08-16T00:00:00"/>
    <n v="8"/>
    <s v="August"/>
    <n v="1"/>
    <s v="1910,27159,Low income,1241,High spender,0.0456938767995876,1,1,33,17,0,3,0,0,1,21,0.80952380952381,0,0.142857142857143,0,0,0.0476190476190476,2,1,0,3,6,0.333333333333333,0.166666666666667,0,0.5,6,0,0,0,0,0,0,0,47,36-50,2251,0,1,0,0,0,0,0,1,0,19"/>
  </r>
  <r>
    <n v="1742"/>
    <n v="19346"/>
    <x v="1"/>
    <n v="1783"/>
    <x v="0"/>
    <n v="9.2163754781350152E-2"/>
    <n v="1"/>
    <n v="0"/>
    <n v="26"/>
    <n v="2"/>
    <n v="0"/>
    <n v="9"/>
    <n v="3"/>
    <n v="6"/>
    <n v="2"/>
    <n v="22"/>
    <n v="9.0909090909090912E-2"/>
    <n v="0"/>
    <n v="0.40909090909090912"/>
    <n v="0.13636363636363635"/>
    <n v="0.27272727272727271"/>
    <n v="9.0909090909090912E-2"/>
    <n v="1"/>
    <n v="1"/>
    <n v="0"/>
    <n v="3"/>
    <n v="5"/>
    <n v="0.2"/>
    <n v="0.2"/>
    <n v="0"/>
    <n v="0.6"/>
    <n v="8"/>
    <n v="0"/>
    <n v="0"/>
    <x v="1"/>
    <x v="0"/>
    <x v="1"/>
    <n v="0"/>
    <x v="1"/>
    <x v="3"/>
    <x v="1"/>
    <n v="2309"/>
    <n v="1"/>
    <n v="0"/>
    <n v="0"/>
    <n v="0"/>
    <n v="0"/>
    <n v="0"/>
    <n v="1"/>
    <n v="0"/>
    <n v="0"/>
    <n v="18"/>
    <d v="2016-06-19T00:00:00"/>
    <n v="6"/>
    <s v="June"/>
    <n v="1"/>
    <s v="1742,19346,Low income,1783,High spender,0.0921637547813502,1,0,26,2,0,9,3,6,2,22,0.0909090909090909,0,0.409090909090909,0.136363636363636,0.272727272727273,0.0909090909090909,1,1,0,3,5,0.2,0.2,0,0.6,8,0,0,0,0,0,0,0,46,36-50,2309,1,0,0,0,0,0,1,0,0,18"/>
  </r>
  <r>
    <n v="1611"/>
    <n v="37368"/>
    <x v="1"/>
    <n v="351"/>
    <x v="1"/>
    <n v="9.3930635838150294E-3"/>
    <n v="1"/>
    <n v="0"/>
    <n v="4"/>
    <n v="3"/>
    <n v="2"/>
    <n v="11"/>
    <n v="2"/>
    <n v="2"/>
    <n v="10"/>
    <n v="30"/>
    <n v="0.1"/>
    <n v="6.6666666666666666E-2"/>
    <n v="0.36666666666666664"/>
    <n v="6.6666666666666666E-2"/>
    <n v="6.6666666666666666E-2"/>
    <n v="0.33333333333333331"/>
    <n v="1"/>
    <n v="1"/>
    <n v="0"/>
    <n v="2"/>
    <n v="4"/>
    <n v="0.25"/>
    <n v="0.25"/>
    <n v="0"/>
    <n v="0.5"/>
    <n v="6"/>
    <n v="0"/>
    <n v="0"/>
    <x v="0"/>
    <x v="0"/>
    <x v="1"/>
    <n v="0"/>
    <x v="1"/>
    <x v="9"/>
    <x v="1"/>
    <n v="2354"/>
    <n v="0"/>
    <n v="1"/>
    <n v="0"/>
    <n v="0"/>
    <n v="0"/>
    <n v="0"/>
    <n v="0"/>
    <n v="1"/>
    <n v="0"/>
    <n v="10"/>
    <d v="2016-05-05T00:00:00"/>
    <n v="5"/>
    <s v="May"/>
    <n v="1"/>
    <s v="1611,37368,Low income,351,Low spender,0.00939306358381503,1,0,4,3,2,11,2,2,10,30,0.1,0.0666666666666667,0.366666666666667,0.0666666666666667,0.0666666666666667,0.333333333333333,1,1,0,2,4,0.25,0.25,0,0.5,6,0,0,1,0,0,0,0,45,36-50,2354,0,1,0,0,0,0,0,1,0,10"/>
  </r>
  <r>
    <n v="1593"/>
    <n v="24594"/>
    <x v="1"/>
    <n v="1734"/>
    <x v="0"/>
    <n v="7.050500121980971E-2"/>
    <n v="1"/>
    <n v="0"/>
    <n v="94"/>
    <n v="1"/>
    <n v="3"/>
    <n v="6"/>
    <n v="10"/>
    <n v="0"/>
    <n v="9"/>
    <n v="29"/>
    <n v="3.4482758620689655E-2"/>
    <n v="0.10344827586206896"/>
    <n v="0.20689655172413793"/>
    <n v="0.34482758620689657"/>
    <n v="0"/>
    <n v="0.31034482758620691"/>
    <n v="1"/>
    <n v="1"/>
    <n v="0"/>
    <n v="3"/>
    <n v="5"/>
    <n v="0.2"/>
    <n v="0.2"/>
    <n v="0"/>
    <n v="0.6"/>
    <n v="5"/>
    <n v="0"/>
    <n v="0"/>
    <x v="1"/>
    <x v="0"/>
    <x v="1"/>
    <n v="0"/>
    <x v="1"/>
    <x v="15"/>
    <x v="1"/>
    <n v="2360"/>
    <n v="0"/>
    <n v="0"/>
    <n v="0"/>
    <n v="1"/>
    <n v="0"/>
    <n v="0"/>
    <n v="0"/>
    <n v="0"/>
    <n v="0"/>
    <n v="11"/>
    <d v="2016-04-29T00:00:00"/>
    <n v="4"/>
    <s v="April"/>
    <n v="1"/>
    <s v="1593,24594,Low income,1734,High spender,0.0705050012198097,1,0,94,1,3,6,10,0,9,29,0.0344827586206897,0.103448275862069,0.206896551724138,0.344827586206897,0,0.310344827586207,1,1,0,3,5,0.2,0.2,0,0.6,5,0,0,0,0,0,0,0,41,36-50,2360,0,0,0,1,0,0,0,0,0,11"/>
  </r>
  <r>
    <n v="1311"/>
    <n v="37054"/>
    <x v="1"/>
    <n v="1809"/>
    <x v="0"/>
    <n v="4.8820640146812762E-2"/>
    <n v="1"/>
    <n v="1"/>
    <n v="89"/>
    <n v="12"/>
    <n v="1"/>
    <n v="6"/>
    <n v="0"/>
    <n v="1"/>
    <n v="5"/>
    <n v="25"/>
    <n v="0.48"/>
    <n v="0.04"/>
    <n v="0.24"/>
    <n v="0"/>
    <n v="0.04"/>
    <n v="0.2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21"/>
    <x v="2"/>
    <n v="2446"/>
    <n v="0"/>
    <n v="1"/>
    <n v="0"/>
    <n v="0"/>
    <n v="0"/>
    <n v="0"/>
    <n v="0"/>
    <n v="1"/>
    <n v="0"/>
    <n v="15"/>
    <d v="2016-02-03T00:00:00"/>
    <n v="2"/>
    <s v="February"/>
    <n v="1"/>
    <s v="1311,37054,Low income,1809,High spender,0.0488206401468128,1,1,89,12,1,6,0,1,5,25,0.48,0.04,0.24,0,0.04,0.2,2,1,0,3,6,0.333333333333333,0.166666666666667,0,0.5,7,0,0,0,0,0,0,0,53,50-65,2446,0,1,0,0,0,0,0,1,0,15"/>
  </r>
  <r>
    <n v="1227"/>
    <n v="26907"/>
    <x v="1"/>
    <n v="807"/>
    <x v="0"/>
    <n v="2.9992195339502731E-2"/>
    <n v="1"/>
    <n v="1"/>
    <n v="10"/>
    <n v="9"/>
    <n v="1"/>
    <n v="7"/>
    <n v="0"/>
    <n v="3"/>
    <n v="2"/>
    <n v="22"/>
    <n v="0.40909090909090912"/>
    <n v="4.5454545454545456E-2"/>
    <n v="0.31818181818181818"/>
    <n v="0"/>
    <n v="0.13636363636363635"/>
    <n v="9.0909090909090912E-2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10"/>
    <x v="1"/>
    <n v="2472"/>
    <n v="0"/>
    <n v="0"/>
    <n v="0"/>
    <n v="1"/>
    <n v="0"/>
    <n v="1"/>
    <n v="0"/>
    <n v="0"/>
    <n v="0"/>
    <n v="18"/>
    <d v="2016-01-08T00:00:00"/>
    <n v="1"/>
    <s v="January"/>
    <n v="1"/>
    <s v="1227,26907,Low income,807,High spender,0.0299921953395027,1,1,10,9,1,7,0,3,2,22,0.409090909090909,0.0454545454545455,0.318181818181818,0,0.136363636363636,0.0909090909090909,2,1,0,3,6,0.333333333333333,0.166666666666667,0,0.5,7,0,0,0,0,0,0,0,44,36-50,2472,0,0,0,1,0,1,0,0,0,18"/>
  </r>
  <r>
    <n v="1171"/>
    <n v="32173"/>
    <x v="1"/>
    <n v="225"/>
    <x v="1"/>
    <n v="6.9934417057781369E-3"/>
    <n v="0"/>
    <n v="1"/>
    <n v="0"/>
    <n v="18"/>
    <n v="0"/>
    <n v="2"/>
    <n v="0"/>
    <n v="0"/>
    <n v="2"/>
    <n v="22"/>
    <n v="0.81818181818181823"/>
    <n v="0"/>
    <n v="9.0909090909090912E-2"/>
    <n v="0"/>
    <n v="0"/>
    <n v="9.0909090909090912E-2"/>
    <n v="1"/>
    <n v="1"/>
    <n v="0"/>
    <n v="3"/>
    <n v="5"/>
    <n v="0.2"/>
    <n v="0.2"/>
    <n v="0"/>
    <n v="0.6"/>
    <n v="4"/>
    <n v="0"/>
    <n v="0"/>
    <x v="1"/>
    <x v="0"/>
    <x v="1"/>
    <n v="0"/>
    <x v="1"/>
    <x v="11"/>
    <x v="2"/>
    <n v="2491"/>
    <n v="1"/>
    <n v="0"/>
    <n v="0"/>
    <n v="0"/>
    <n v="0"/>
    <n v="0"/>
    <n v="0"/>
    <n v="0"/>
    <n v="1"/>
    <n v="18"/>
    <d v="2015-12-20T00:00:00"/>
    <n v="12"/>
    <s v="December"/>
    <n v="1"/>
    <s v="1171,32173,Low income,225,Low spender,0.00699344170577814,0,1,0,18,0,2,0,0,2,22,0.818181818181818,0,0.0909090909090909,0,0,0.0909090909090909,1,1,0,3,5,0.2,0.2,0,0.6,4,0,0,0,0,0,0,0,62,50-65,2491,1,0,0,0,0,0,0,0,1,18"/>
  </r>
  <r>
    <n v="844"/>
    <n v="13672"/>
    <x v="1"/>
    <n v="263"/>
    <x v="1"/>
    <n v="1.9236395552954946E-2"/>
    <n v="1"/>
    <n v="1"/>
    <n v="86"/>
    <n v="6"/>
    <n v="2"/>
    <n v="9"/>
    <n v="2"/>
    <n v="1"/>
    <n v="5"/>
    <n v="25"/>
    <n v="0.24"/>
    <n v="0.08"/>
    <n v="0.36"/>
    <n v="0.08"/>
    <n v="0.04"/>
    <n v="0.2"/>
    <n v="2"/>
    <n v="1"/>
    <n v="0"/>
    <n v="3"/>
    <n v="6"/>
    <n v="0.33333333333333331"/>
    <n v="0.16666666666666666"/>
    <n v="0"/>
    <n v="0.5"/>
    <n v="8"/>
    <n v="0"/>
    <n v="0"/>
    <x v="1"/>
    <x v="0"/>
    <x v="1"/>
    <n v="0"/>
    <x v="1"/>
    <x v="40"/>
    <x v="2"/>
    <n v="2597"/>
    <n v="0"/>
    <n v="0"/>
    <n v="0"/>
    <n v="1"/>
    <n v="0"/>
    <n v="0"/>
    <n v="1"/>
    <n v="0"/>
    <n v="0"/>
    <n v="15"/>
    <d v="2015-09-05T00:00:00"/>
    <n v="9"/>
    <s v="September"/>
    <n v="1"/>
    <s v="844,13672,Low income,263,Low spender,0.0192363955529549,1,1,86,6,2,9,2,1,5,25,0.24,0.08,0.36,0.08,0.04,0.2,2,1,0,3,6,0.333333333333333,0.166666666666667,0,0.5,8,0,0,0,0,0,0,0,60,50-65,2597,0,0,0,1,0,0,1,0,0,15"/>
  </r>
  <r>
    <n v="585"/>
    <n v="20491"/>
    <x v="1"/>
    <n v="888"/>
    <x v="0"/>
    <n v="4.3336098775071982E-2"/>
    <n v="0"/>
    <n v="0"/>
    <n v="16"/>
    <n v="5"/>
    <n v="4"/>
    <n v="5"/>
    <n v="4"/>
    <n v="2"/>
    <n v="10"/>
    <n v="30"/>
    <n v="0.16666666666666666"/>
    <n v="0.13333333333333333"/>
    <n v="0.16666666666666666"/>
    <n v="0.13333333333333333"/>
    <n v="6.6666666666666666E-2"/>
    <n v="0.33333333333333331"/>
    <n v="1"/>
    <n v="0"/>
    <n v="1"/>
    <n v="2"/>
    <n v="4"/>
    <n v="0.25"/>
    <n v="0"/>
    <n v="0.25"/>
    <n v="0.5"/>
    <n v="7"/>
    <n v="0"/>
    <n v="0"/>
    <x v="1"/>
    <x v="0"/>
    <x v="1"/>
    <n v="0"/>
    <x v="1"/>
    <x v="17"/>
    <x v="0"/>
    <n v="2679"/>
    <n v="0"/>
    <n v="0"/>
    <n v="0"/>
    <n v="1"/>
    <n v="0"/>
    <n v="1"/>
    <n v="0"/>
    <n v="0"/>
    <n v="0"/>
    <n v="10"/>
    <d v="2015-06-15T00:00:00"/>
    <n v="6"/>
    <s v="June"/>
    <n v="1"/>
    <s v="585,20491,Low income,888,High spender,0.043336098775072,0,0,16,5,4,5,4,2,10,30,0.166666666666667,0.133333333333333,0.166666666666667,0.133333333333333,0.0666666666666667,0.333333333333333,1,0,1,2,4,0.25,0,0.25,0.5,7,0,0,0,0,0,0,0,34,24-35,2679,0,0,0,1,0,1,0,0,0,10"/>
  </r>
  <r>
    <n v="383"/>
    <n v="37717"/>
    <x v="1"/>
    <n v="24"/>
    <x v="1"/>
    <n v="6.363178407614603E-4"/>
    <n v="1"/>
    <n v="0"/>
    <n v="31"/>
    <n v="9"/>
    <n v="0"/>
    <n v="6"/>
    <n v="4"/>
    <n v="1"/>
    <n v="5"/>
    <n v="25"/>
    <n v="0.36"/>
    <n v="0"/>
    <n v="0.24"/>
    <n v="0.16"/>
    <n v="0.04"/>
    <n v="0.2"/>
    <n v="1"/>
    <n v="1"/>
    <n v="0"/>
    <n v="2"/>
    <n v="4"/>
    <n v="0.25"/>
    <n v="0.25"/>
    <n v="0"/>
    <n v="0.5"/>
    <n v="9"/>
    <n v="0"/>
    <n v="0"/>
    <x v="1"/>
    <x v="0"/>
    <x v="1"/>
    <n v="0"/>
    <x v="1"/>
    <x v="34"/>
    <x v="1"/>
    <n v="2742"/>
    <n v="0"/>
    <n v="1"/>
    <n v="0"/>
    <n v="0"/>
    <n v="0"/>
    <n v="0"/>
    <n v="0"/>
    <n v="0"/>
    <n v="1"/>
    <n v="15"/>
    <d v="2015-04-13T00:00:00"/>
    <n v="4"/>
    <s v="April"/>
    <n v="1"/>
    <s v="383,37717,Low income,24,Low spender,0.00063631784076146,1,0,31,9,0,6,4,1,5,25,0.36,0,0.24,0.16,0.04,0.2,1,1,0,2,4,0.25,0.25,0,0.5,9,0,0,0,0,0,0,0,42,36-50,2742,0,1,0,0,0,0,0,0,1,15"/>
  </r>
  <r>
    <n v="377"/>
    <n v="28389"/>
    <x v="1"/>
    <n v="1728"/>
    <x v="0"/>
    <n v="6.0868646306668078E-2"/>
    <n v="0"/>
    <n v="0"/>
    <n v="49"/>
    <n v="1"/>
    <n v="5"/>
    <n v="3"/>
    <n v="7"/>
    <n v="4"/>
    <n v="8"/>
    <n v="28"/>
    <n v="3.5714285714285712E-2"/>
    <n v="0.17857142857142858"/>
    <n v="0.10714285714285714"/>
    <n v="0.25"/>
    <n v="0.14285714285714285"/>
    <n v="0.2857142857142857"/>
    <n v="1"/>
    <n v="1"/>
    <n v="0"/>
    <n v="2"/>
    <n v="4"/>
    <n v="0.25"/>
    <n v="0.25"/>
    <n v="0"/>
    <n v="0.5"/>
    <n v="7"/>
    <n v="0"/>
    <n v="0"/>
    <x v="1"/>
    <x v="0"/>
    <x v="1"/>
    <n v="0"/>
    <x v="1"/>
    <x v="44"/>
    <x v="3"/>
    <n v="2745"/>
    <n v="0"/>
    <n v="0"/>
    <n v="0"/>
    <n v="1"/>
    <n v="0"/>
    <n v="0"/>
    <n v="0"/>
    <n v="0"/>
    <n v="0"/>
    <n v="12"/>
    <d v="2015-04-10T00:00:00"/>
    <n v="4"/>
    <s v="April"/>
    <n v="1"/>
    <s v="377,28389,Low income,1728,High spender,0.0608686463066681,0,0,49,1,5,3,7,4,8,28,0.0357142857142857,0.178571428571429,0.107142857142857,0.25,0.142857142857143,0.285714285714286,1,1,0,2,4,0.25,0.25,0,0.5,7,0,0,0,0,0,0,0,73,66+,2745,0,0,0,1,0,0,0,0,0,12"/>
  </r>
  <r>
    <n v="352"/>
    <n v="18890"/>
    <x v="1"/>
    <n v="118"/>
    <x v="1"/>
    <n v="6.2466913710958177E-3"/>
    <n v="0"/>
    <n v="0"/>
    <n v="5"/>
    <n v="6"/>
    <n v="4"/>
    <n v="1"/>
    <n v="7"/>
    <n v="2"/>
    <n v="15"/>
    <n v="35"/>
    <n v="0.17142857142857143"/>
    <n v="0.11428571428571428"/>
    <n v="2.8571428571428571E-2"/>
    <n v="0.2"/>
    <n v="5.7142857142857141E-2"/>
    <n v="0.42857142857142855"/>
    <n v="1"/>
    <n v="0"/>
    <n v="1"/>
    <n v="2"/>
    <n v="4"/>
    <n v="0.25"/>
    <n v="0"/>
    <n v="0.25"/>
    <n v="0.5"/>
    <n v="6"/>
    <n v="0"/>
    <n v="0"/>
    <x v="0"/>
    <x v="0"/>
    <x v="1"/>
    <n v="0"/>
    <x v="0"/>
    <x v="35"/>
    <x v="1"/>
    <n v="2755"/>
    <n v="0"/>
    <n v="0"/>
    <n v="1"/>
    <n v="0"/>
    <n v="0"/>
    <n v="0"/>
    <n v="0"/>
    <n v="1"/>
    <n v="0"/>
    <n v="5"/>
    <d v="2015-03-31T00:00:00"/>
    <n v="3"/>
    <s v="March"/>
    <n v="1"/>
    <s v="352,18890,Low income,118,Low spender,0.00624669137109582,0,0,5,6,4,1,7,2,15,35,0.171428571428571,0.114285714285714,0.0285714285714286,0.2,0.0571428571428571,0.428571428571429,1,0,1,2,4,0.25,0,0.25,0.5,6,0,0,1,0,0,0,1,36,36-50,2755,0,0,1,0,0,0,0,1,0,5"/>
  </r>
  <r>
    <n v="27"/>
    <n v="9548"/>
    <x v="1"/>
    <n v="652"/>
    <x v="0"/>
    <n v="6.82865521575199E-2"/>
    <n v="1"/>
    <n v="0"/>
    <n v="31"/>
    <n v="0"/>
    <n v="1"/>
    <n v="3"/>
    <n v="10"/>
    <n v="6"/>
    <n v="9"/>
    <n v="29"/>
    <n v="0"/>
    <n v="3.4482758620689655E-2"/>
    <n v="0.10344827586206896"/>
    <n v="0.34482758620689657"/>
    <n v="0.20689655172413793"/>
    <n v="0.31034482758620691"/>
    <n v="2"/>
    <n v="1"/>
    <n v="0"/>
    <n v="3"/>
    <n v="6"/>
    <n v="0.33333333333333331"/>
    <n v="0.16666666666666666"/>
    <n v="0"/>
    <n v="0.5"/>
    <n v="8"/>
    <n v="0"/>
    <n v="0"/>
    <x v="1"/>
    <x v="0"/>
    <x v="1"/>
    <n v="0"/>
    <x v="1"/>
    <x v="10"/>
    <x v="1"/>
    <n v="2849"/>
    <n v="1"/>
    <n v="0"/>
    <n v="0"/>
    <n v="0"/>
    <n v="0"/>
    <n v="0"/>
    <n v="0"/>
    <n v="0"/>
    <n v="0"/>
    <n v="11"/>
    <d v="2014-12-27T00:00:00"/>
    <n v="12"/>
    <s v="December"/>
    <n v="1"/>
    <s v="27,9548,Low income,652,High spender,0.0682865521575199,1,0,31,0,1,3,10,6,9,29,0,0.0344827586206897,0.103448275862069,0.344827586206897,0.206896551724138,0.310344827586207,2,1,0,3,6,0.333333333333333,0.166666666666667,0,0.5,8,0,0,0,0,0,0,0,44,36-50,2849,1,0,0,0,0,0,0,0,0,11"/>
  </r>
  <r>
    <n v="1845"/>
    <n v="46344"/>
    <x v="1"/>
    <n v="1726"/>
    <x v="0"/>
    <n v="3.7243224581391336E-2"/>
    <n v="1"/>
    <n v="1"/>
    <n v="38"/>
    <n v="11"/>
    <n v="1"/>
    <n v="6"/>
    <n v="2"/>
    <n v="1"/>
    <n v="6"/>
    <n v="27"/>
    <n v="0.40740740740740738"/>
    <n v="3.7037037037037035E-2"/>
    <n v="0.22222222222222221"/>
    <n v="7.407407407407407E-2"/>
    <n v="3.7037037037037035E-2"/>
    <n v="0.22222222222222221"/>
    <n v="2"/>
    <n v="1"/>
    <n v="1"/>
    <n v="2"/>
    <n v="6"/>
    <n v="0.33333333333333331"/>
    <n v="0.16666666666666666"/>
    <n v="0.16666666666666666"/>
    <n v="0.33333333333333331"/>
    <n v="5"/>
    <n v="0"/>
    <n v="0"/>
    <x v="1"/>
    <x v="0"/>
    <x v="1"/>
    <n v="0"/>
    <x v="1"/>
    <x v="23"/>
    <x v="3"/>
    <n v="2272"/>
    <n v="0"/>
    <n v="0"/>
    <n v="1"/>
    <n v="0"/>
    <n v="0"/>
    <n v="0"/>
    <n v="1"/>
    <n v="0"/>
    <n v="0"/>
    <n v="15"/>
    <d v="2016-07-26T00:00:00"/>
    <n v="7"/>
    <s v="July"/>
    <n v="1"/>
    <s v="1845,46344,Low income,1726,High spender,0.0372432245813913,1,1,38,11,1,6,2,1,6,27,0.407407407407407,0.037037037037037,0.222222222222222,0.0740740740740741,0.037037037037037,0.222222222222222,2,1,1,2,6,0.333333333333333,0.166666666666667,0.166666666666667,0.333333333333333,5,0,0,0,0,0,0,0,66,66+,2272,0,0,1,0,0,0,1,0,0,15"/>
  </r>
  <r>
    <n v="1825"/>
    <n v="16529"/>
    <x v="1"/>
    <n v="1719"/>
    <x v="0"/>
    <n v="0.10399903200435598"/>
    <n v="1"/>
    <n v="0"/>
    <n v="23"/>
    <n v="3"/>
    <n v="0"/>
    <n v="5"/>
    <n v="13"/>
    <n v="0"/>
    <n v="1"/>
    <n v="22"/>
    <n v="0.13636363636363635"/>
    <n v="0"/>
    <n v="0.22727272727272727"/>
    <n v="0.59090909090909094"/>
    <n v="0"/>
    <n v="4.5454545454545456E-2"/>
    <n v="1"/>
    <n v="1"/>
    <n v="0"/>
    <n v="3"/>
    <n v="5"/>
    <n v="0.2"/>
    <n v="0.2"/>
    <n v="0"/>
    <n v="0.6"/>
    <n v="6"/>
    <n v="0"/>
    <n v="0"/>
    <x v="1"/>
    <x v="0"/>
    <x v="1"/>
    <n v="0"/>
    <x v="1"/>
    <x v="35"/>
    <x v="1"/>
    <n v="2279"/>
    <n v="0"/>
    <n v="0"/>
    <n v="0"/>
    <n v="1"/>
    <n v="0"/>
    <n v="0"/>
    <n v="1"/>
    <n v="0"/>
    <n v="0"/>
    <n v="20"/>
    <d v="2016-07-19T00:00:00"/>
    <n v="7"/>
    <s v="July"/>
    <n v="1"/>
    <s v="1825,16529,Low income,1719,High spender,0.103999032004356,1,0,23,3,0,5,13,0,1,22,0.136363636363636,0,0.227272727272727,0.590909090909091,0,0.0454545454545455,1,1,0,3,5,0.2,0.2,0,0.6,6,0,0,0,0,0,0,0,36,36-50,2279,0,0,0,1,0,0,1,0,0,20"/>
  </r>
  <r>
    <n v="1570"/>
    <n v="45684"/>
    <x v="1"/>
    <n v="121"/>
    <x v="1"/>
    <n v="2.648629717187637E-3"/>
    <n v="1"/>
    <n v="0"/>
    <n v="37"/>
    <n v="5"/>
    <n v="1"/>
    <n v="5"/>
    <n v="10"/>
    <n v="0"/>
    <n v="7"/>
    <n v="28"/>
    <n v="0.17857142857142858"/>
    <n v="3.5714285714285712E-2"/>
    <n v="0.17857142857142858"/>
    <n v="0.35714285714285715"/>
    <n v="0"/>
    <n v="0.25"/>
    <n v="1"/>
    <n v="1"/>
    <n v="0"/>
    <n v="2"/>
    <n v="4"/>
    <n v="0.25"/>
    <n v="0.25"/>
    <n v="0"/>
    <n v="0.5"/>
    <n v="7"/>
    <n v="0"/>
    <n v="0"/>
    <x v="1"/>
    <x v="0"/>
    <x v="1"/>
    <n v="0"/>
    <x v="1"/>
    <x v="4"/>
    <x v="1"/>
    <n v="2368"/>
    <n v="0"/>
    <n v="0"/>
    <n v="0"/>
    <n v="0"/>
    <n v="1"/>
    <n v="0"/>
    <n v="1"/>
    <n v="0"/>
    <n v="0"/>
    <n v="14"/>
    <d v="2016-04-21T00:00:00"/>
    <n v="4"/>
    <s v="April"/>
    <n v="1"/>
    <s v="1570,45684,Low income,121,Low spender,0.00264862971718764,1,0,37,5,1,5,10,0,7,28,0.178571428571429,0.0357142857142857,0.178571428571429,0.357142857142857,0,0.25,1,1,0,2,4,0.25,0.25,0,0.5,7,0,0,0,0,0,0,0,49,36-50,2368,0,0,0,0,1,0,1,0,0,14"/>
  </r>
  <r>
    <n v="1443"/>
    <n v="22390"/>
    <x v="1"/>
    <n v="1713"/>
    <x v="0"/>
    <n v="7.650736936132202E-2"/>
    <n v="0"/>
    <n v="0"/>
    <n v="49"/>
    <n v="0"/>
    <n v="1"/>
    <n v="4"/>
    <n v="15"/>
    <n v="1"/>
    <n v="5"/>
    <n v="26"/>
    <n v="0"/>
    <n v="3.8461538461538464E-2"/>
    <n v="0.15384615384615385"/>
    <n v="0.57692307692307687"/>
    <n v="3.8461538461538464E-2"/>
    <n v="0.19230769230769232"/>
    <n v="1"/>
    <n v="1"/>
    <n v="0"/>
    <n v="2"/>
    <n v="4"/>
    <n v="0.25"/>
    <n v="0.25"/>
    <n v="0"/>
    <n v="0.5"/>
    <n v="7"/>
    <n v="0"/>
    <n v="0"/>
    <x v="1"/>
    <x v="0"/>
    <x v="1"/>
    <n v="0"/>
    <x v="1"/>
    <x v="26"/>
    <x v="2"/>
    <n v="2410"/>
    <n v="0"/>
    <n v="0"/>
    <n v="0"/>
    <n v="1"/>
    <n v="0"/>
    <n v="0"/>
    <n v="0"/>
    <n v="0"/>
    <n v="0"/>
    <n v="16"/>
    <d v="2016-03-10T00:00:00"/>
    <n v="3"/>
    <s v="March"/>
    <n v="1"/>
    <s v="1443,22390,Low income,1713,High spender,0.076507369361322,0,0,49,0,1,4,15,1,5,26,0,0.0384615384615385,0.153846153846154,0.576923076923077,0.0384615384615385,0.192307692307692,1,1,0,2,4,0.25,0.25,0,0.5,7,0,0,0,0,0,0,0,51,50-65,2410,0,0,0,1,0,0,0,0,0,16"/>
  </r>
  <r>
    <n v="1072"/>
    <n v="34421"/>
    <x v="1"/>
    <n v="154"/>
    <x v="1"/>
    <n v="4.474012957206357E-3"/>
    <n v="1"/>
    <n v="0"/>
    <n v="81"/>
    <n v="3"/>
    <n v="3"/>
    <n v="7"/>
    <n v="6"/>
    <n v="2"/>
    <n v="9"/>
    <n v="30"/>
    <n v="0.1"/>
    <n v="0.1"/>
    <n v="0.23333333333333334"/>
    <n v="0.2"/>
    <n v="6.6666666666666666E-2"/>
    <n v="0.3"/>
    <n v="1"/>
    <n v="1"/>
    <n v="0"/>
    <n v="2"/>
    <n v="4"/>
    <n v="0.25"/>
    <n v="0.25"/>
    <n v="0"/>
    <n v="0.5"/>
    <n v="7"/>
    <n v="0"/>
    <n v="0"/>
    <x v="1"/>
    <x v="0"/>
    <x v="1"/>
    <n v="0"/>
    <x v="1"/>
    <x v="3"/>
    <x v="1"/>
    <n v="2522"/>
    <n v="0"/>
    <n v="1"/>
    <n v="0"/>
    <n v="0"/>
    <n v="0"/>
    <n v="0"/>
    <n v="1"/>
    <n v="0"/>
    <n v="0"/>
    <n v="12"/>
    <d v="2015-11-19T00:00:00"/>
    <n v="11"/>
    <s v="November"/>
    <n v="1"/>
    <s v="1072,34421,Low income,154,Low spender,0.00447401295720636,1,0,81,3,3,7,6,2,9,30,0.1,0.1,0.233333333333333,0.2,0.0666666666666667,0.3,1,1,0,2,4,0.25,0.25,0,0.5,7,0,0,0,0,0,0,0,46,36-50,2522,0,1,0,0,0,0,1,0,0,12"/>
  </r>
  <r>
    <n v="2021"/>
    <n v="30396"/>
    <x v="1"/>
    <n v="1713"/>
    <x v="0"/>
    <n v="5.6356099486774579E-2"/>
    <n v="1"/>
    <n v="0"/>
    <n v="22"/>
    <n v="15"/>
    <n v="0"/>
    <n v="6"/>
    <n v="0"/>
    <n v="1"/>
    <n v="12"/>
    <n v="34"/>
    <n v="0.44117647058823528"/>
    <n v="0"/>
    <n v="0.17647058823529413"/>
    <n v="0"/>
    <n v="2.9411764705882353E-2"/>
    <n v="0.35294117647058826"/>
    <n v="2"/>
    <n v="1"/>
    <n v="1"/>
    <n v="2"/>
    <n v="6"/>
    <n v="0.33333333333333331"/>
    <n v="0.16666666666666666"/>
    <n v="0.16666666666666666"/>
    <n v="0.33333333333333331"/>
    <n v="7"/>
    <n v="0"/>
    <n v="0"/>
    <x v="0"/>
    <x v="0"/>
    <x v="1"/>
    <n v="0"/>
    <x v="0"/>
    <x v="26"/>
    <x v="2"/>
    <n v="2219"/>
    <n v="0"/>
    <n v="1"/>
    <n v="0"/>
    <n v="0"/>
    <n v="0"/>
    <n v="0"/>
    <n v="0"/>
    <n v="0"/>
    <n v="1"/>
    <n v="10"/>
    <d v="2016-09-17T00:00:00"/>
    <n v="9"/>
    <s v="September"/>
    <n v="1"/>
    <s v="2021,30396,Low income,1713,High spender,0.0563560994867746,1,0,22,15,0,6,0,1,12,34,0.441176470588235,0,0.176470588235294,0,0.0294117647058824,0.352941176470588,2,1,1,2,6,0.333333333333333,0.166666666666667,0.166666666666667,0.333333333333333,7,0,0,1,0,0,0,1,51,50-65,2219,0,1,0,0,0,0,0,0,1,10"/>
  </r>
  <r>
    <n v="1868"/>
    <n v="20130"/>
    <x v="1"/>
    <n v="1707"/>
    <x v="0"/>
    <n v="8.479880774962742E-2"/>
    <n v="0"/>
    <n v="0"/>
    <n v="99"/>
    <n v="0"/>
    <n v="6"/>
    <n v="3"/>
    <n v="7"/>
    <n v="6"/>
    <n v="12"/>
    <n v="34"/>
    <n v="0"/>
    <n v="0.17647058823529413"/>
    <n v="8.8235294117647065E-2"/>
    <n v="0.20588235294117646"/>
    <n v="0.17647058823529413"/>
    <n v="0.35294117647058826"/>
    <n v="1"/>
    <n v="1"/>
    <n v="0"/>
    <n v="3"/>
    <n v="5"/>
    <n v="0.2"/>
    <n v="0.2"/>
    <n v="0"/>
    <n v="0.6"/>
    <n v="8"/>
    <n v="0"/>
    <n v="0"/>
    <x v="1"/>
    <x v="0"/>
    <x v="1"/>
    <n v="0"/>
    <x v="1"/>
    <x v="3"/>
    <x v="1"/>
    <n v="2263"/>
    <n v="0"/>
    <n v="1"/>
    <n v="0"/>
    <n v="0"/>
    <n v="0"/>
    <n v="1"/>
    <n v="0"/>
    <n v="0"/>
    <n v="0"/>
    <n v="10"/>
    <d v="2016-08-04T00:00:00"/>
    <n v="8"/>
    <s v="August"/>
    <n v="1"/>
    <s v="1868,20130,Low income,1707,High spender,0.0847988077496274,0,0,99,0,6,3,7,6,12,34,0,0.176470588235294,0.0882352941176471,0.205882352941176,0.176470588235294,0.352941176470588,1,1,0,3,5,0.2,0.2,0,0.6,8,0,0,0,0,0,0,0,46,36-50,2263,0,1,0,0,0,1,0,0,0,10"/>
  </r>
  <r>
    <n v="1573"/>
    <n v="23661"/>
    <x v="1"/>
    <n v="1654"/>
    <x v="0"/>
    <n v="6.9904061535860693E-2"/>
    <n v="1"/>
    <n v="0"/>
    <n v="46"/>
    <n v="18"/>
    <n v="0"/>
    <n v="4"/>
    <n v="0"/>
    <n v="0"/>
    <n v="1"/>
    <n v="23"/>
    <n v="0.78260869565217395"/>
    <n v="0"/>
    <n v="0.17391304347826086"/>
    <n v="0"/>
    <n v="0"/>
    <n v="4.3478260869565216E-2"/>
    <n v="1"/>
    <n v="1"/>
    <n v="0"/>
    <n v="3"/>
    <n v="5"/>
    <n v="0.2"/>
    <n v="0.2"/>
    <n v="0"/>
    <n v="0.6"/>
    <n v="7"/>
    <n v="0"/>
    <n v="0"/>
    <x v="1"/>
    <x v="0"/>
    <x v="1"/>
    <n v="0"/>
    <x v="1"/>
    <x v="13"/>
    <x v="1"/>
    <n v="2366"/>
    <n v="0"/>
    <n v="0"/>
    <n v="0"/>
    <n v="1"/>
    <n v="0"/>
    <n v="0"/>
    <n v="0"/>
    <n v="1"/>
    <n v="0"/>
    <n v="21"/>
    <d v="2016-04-23T00:00:00"/>
    <n v="4"/>
    <s v="April"/>
    <n v="1"/>
    <s v="1573,23661,Low income,1654,High spender,0.0699040615358607,1,0,46,18,0,4,0,0,1,23,0.782608695652174,0,0.173913043478261,0,0,0.0434782608695652,1,1,0,3,5,0.2,0.2,0,0.6,7,0,0,0,0,0,0,0,38,36-50,2366,0,0,0,1,0,0,0,1,0,21"/>
  </r>
  <r>
    <n v="1123"/>
    <n v="30833"/>
    <x v="1"/>
    <n v="1694"/>
    <x v="0"/>
    <n v="5.4941134498751334E-2"/>
    <n v="1"/>
    <n v="1"/>
    <n v="33"/>
    <n v="11"/>
    <n v="0"/>
    <n v="7"/>
    <n v="3"/>
    <n v="1"/>
    <n v="6"/>
    <n v="28"/>
    <n v="0.39285714285714285"/>
    <n v="0"/>
    <n v="0.25"/>
    <n v="0.10714285714285714"/>
    <n v="3.5714285714285712E-2"/>
    <n v="0.21428571428571427"/>
    <n v="2"/>
    <n v="1"/>
    <n v="0"/>
    <n v="3"/>
    <n v="6"/>
    <n v="0.33333333333333331"/>
    <n v="0.16666666666666666"/>
    <n v="0"/>
    <n v="0.5"/>
    <n v="5"/>
    <n v="0"/>
    <n v="0"/>
    <x v="1"/>
    <x v="0"/>
    <x v="1"/>
    <n v="0"/>
    <x v="1"/>
    <x v="18"/>
    <x v="3"/>
    <n v="2507"/>
    <n v="0"/>
    <n v="1"/>
    <n v="0"/>
    <n v="0"/>
    <n v="0"/>
    <n v="0"/>
    <n v="1"/>
    <n v="0"/>
    <n v="0"/>
    <n v="16"/>
    <d v="2015-12-04T00:00:00"/>
    <n v="12"/>
    <s v="December"/>
    <n v="1"/>
    <s v="1123,30833,Low income,1694,High spender,0.0549411344987513,1,1,33,11,0,7,3,1,6,28,0.392857142857143,0,0.25,0.107142857142857,0.0357142857142857,0.214285714285714,2,1,0,3,6,0.333333333333333,0.166666666666667,0,0.5,5,0,0,0,0,0,0,0,69,66+,2507,0,1,0,0,0,0,1,0,0,16"/>
  </r>
  <r>
    <n v="718"/>
    <n v="24206"/>
    <x v="1"/>
    <n v="176"/>
    <x v="1"/>
    <n v="7.2709245641576466E-3"/>
    <n v="1"/>
    <n v="0"/>
    <n v="66"/>
    <n v="7"/>
    <n v="2"/>
    <n v="8"/>
    <n v="3"/>
    <n v="2"/>
    <n v="3"/>
    <n v="25"/>
    <n v="0.28000000000000003"/>
    <n v="0.08"/>
    <n v="0.32"/>
    <n v="0.12"/>
    <n v="0.08"/>
    <n v="0.12"/>
    <n v="1"/>
    <n v="1"/>
    <n v="0"/>
    <n v="3"/>
    <n v="5"/>
    <n v="0.2"/>
    <n v="0.2"/>
    <n v="0"/>
    <n v="0.6"/>
    <n v="6"/>
    <n v="0"/>
    <n v="0"/>
    <x v="1"/>
    <x v="0"/>
    <x v="1"/>
    <n v="0"/>
    <x v="1"/>
    <x v="28"/>
    <x v="1"/>
    <n v="2637"/>
    <n v="0"/>
    <n v="0"/>
    <n v="1"/>
    <n v="0"/>
    <n v="0"/>
    <n v="0"/>
    <n v="1"/>
    <n v="0"/>
    <n v="0"/>
    <n v="19"/>
    <d v="2015-07-27T00:00:00"/>
    <n v="7"/>
    <s v="July"/>
    <n v="1"/>
    <s v="718,24206,Low income,176,Low spender,0.00727092456415765,1,0,66,7,2,8,3,2,3,25,0.28,0.08,0.32,0.12,0.08,0.12,1,1,0,3,5,0.2,0.2,0,0.6,6,0,0,0,0,0,0,0,50,36-50,2637,0,0,1,0,0,0,1,0,0,19"/>
  </r>
  <r>
    <n v="470"/>
    <n v="23442"/>
    <x v="1"/>
    <n v="484"/>
    <x v="1"/>
    <n v="2.0646702499786708E-2"/>
    <n v="1"/>
    <n v="0"/>
    <n v="71"/>
    <n v="2"/>
    <n v="0"/>
    <n v="6"/>
    <n v="8"/>
    <n v="6"/>
    <n v="5"/>
    <n v="27"/>
    <n v="7.407407407407407E-2"/>
    <n v="0"/>
    <n v="0.22222222222222221"/>
    <n v="0.29629629629629628"/>
    <n v="0.22222222222222221"/>
    <n v="0.18518518518518517"/>
    <n v="1"/>
    <n v="1"/>
    <n v="0"/>
    <n v="3"/>
    <n v="5"/>
    <n v="0.2"/>
    <n v="0.2"/>
    <n v="0"/>
    <n v="0.6"/>
    <n v="7"/>
    <n v="0"/>
    <n v="0"/>
    <x v="1"/>
    <x v="0"/>
    <x v="1"/>
    <n v="0"/>
    <x v="1"/>
    <x v="19"/>
    <x v="0"/>
    <n v="2711"/>
    <n v="0"/>
    <n v="0"/>
    <n v="1"/>
    <n v="0"/>
    <n v="0"/>
    <n v="0"/>
    <n v="1"/>
    <n v="0"/>
    <n v="0"/>
    <n v="17"/>
    <d v="2015-05-14T00:00:00"/>
    <n v="5"/>
    <s v="May"/>
    <n v="1"/>
    <s v="470,23442,Low income,484,Low spender,0.0206467024997867,1,0,71,2,0,6,8,6,5,27,0.0740740740740741,0,0.222222222222222,0.296296296296296,0.222222222222222,0.185185185185185,1,1,0,3,5,0.2,0.2,0,0.6,7,0,0,0,0,0,0,0,33,24-35,2711,0,0,1,0,0,0,1,0,0,17"/>
  </r>
  <r>
    <n v="436"/>
    <n v="18978"/>
    <x v="1"/>
    <n v="1682"/>
    <x v="0"/>
    <n v="8.8628938771208768E-2"/>
    <n v="1"/>
    <n v="0"/>
    <n v="41"/>
    <n v="2"/>
    <n v="8"/>
    <n v="1"/>
    <n v="4"/>
    <n v="7"/>
    <n v="15"/>
    <n v="37"/>
    <n v="5.4054054054054057E-2"/>
    <n v="0.21621621621621623"/>
    <n v="2.7027027027027029E-2"/>
    <n v="0.10810810810810811"/>
    <n v="0.1891891891891892"/>
    <n v="0.40540540540540543"/>
    <n v="1"/>
    <n v="1"/>
    <n v="0"/>
    <n v="3"/>
    <n v="5"/>
    <n v="0.2"/>
    <n v="0.2"/>
    <n v="0"/>
    <n v="0.6"/>
    <n v="8"/>
    <n v="0"/>
    <n v="0"/>
    <x v="1"/>
    <x v="0"/>
    <x v="1"/>
    <n v="0"/>
    <x v="1"/>
    <x v="1"/>
    <x v="1"/>
    <n v="2724"/>
    <n v="0"/>
    <n v="1"/>
    <n v="0"/>
    <n v="0"/>
    <n v="0"/>
    <n v="0"/>
    <n v="0"/>
    <n v="0"/>
    <n v="0"/>
    <n v="7"/>
    <d v="2015-05-01T00:00:00"/>
    <n v="5"/>
    <s v="May"/>
    <n v="1"/>
    <s v="436,18978,Low income,1682,High spender,0.0886289387712088,1,0,41,2,8,1,4,7,15,37,0.0540540540540541,0.216216216216216,0.027027027027027,0.108108108108108,0.189189189189189,0.405405405405405,1,1,0,3,5,0.2,0.2,0,0.6,8,0,0,0,0,0,0,0,47,36-50,2724,0,1,0,0,0,0,0,0,0,7"/>
  </r>
  <r>
    <n v="1674"/>
    <n v="44689"/>
    <x v="1"/>
    <n v="1677"/>
    <x v="0"/>
    <n v="3.7526013112846562E-2"/>
    <n v="1"/>
    <n v="1"/>
    <n v="82"/>
    <n v="18"/>
    <n v="0"/>
    <n v="5"/>
    <n v="0"/>
    <n v="0"/>
    <n v="11"/>
    <n v="34"/>
    <n v="0.52941176470588236"/>
    <n v="0"/>
    <n v="0.14705882352941177"/>
    <n v="0"/>
    <n v="0"/>
    <n v="0.3235294117647059"/>
    <n v="2"/>
    <n v="1"/>
    <n v="1"/>
    <n v="2"/>
    <n v="6"/>
    <n v="0.33333333333333331"/>
    <n v="0.16666666666666666"/>
    <n v="0.16666666666666666"/>
    <n v="0.33333333333333331"/>
    <n v="7"/>
    <n v="0"/>
    <n v="0"/>
    <x v="0"/>
    <x v="0"/>
    <x v="1"/>
    <n v="0"/>
    <x v="1"/>
    <x v="18"/>
    <x v="3"/>
    <n v="2329"/>
    <n v="0"/>
    <n v="1"/>
    <n v="0"/>
    <n v="0"/>
    <n v="0"/>
    <n v="0"/>
    <n v="1"/>
    <n v="0"/>
    <n v="0"/>
    <n v="12"/>
    <d v="2016-05-30T00:00:00"/>
    <n v="5"/>
    <s v="May"/>
    <n v="1"/>
    <s v="1674,44689,Low income,1677,High spender,0.0375260131128466,1,1,82,18,0,5,0,0,11,34,0.529411764705882,0,0.147058823529412,0,0,0.323529411764706,2,1,1,2,6,0.333333333333333,0.166666666666667,0.166666666666667,0.333333333333333,7,0,0,1,0,0,0,0,69,66+,2329,0,1,0,0,0,0,1,0,0,12"/>
  </r>
  <r>
    <n v="1551"/>
    <n v="37971"/>
    <x v="1"/>
    <n v="18"/>
    <x v="1"/>
    <n v="4.7404598246029864E-4"/>
    <n v="1"/>
    <n v="0"/>
    <n v="97"/>
    <n v="5"/>
    <n v="4"/>
    <n v="10"/>
    <n v="2"/>
    <n v="2"/>
    <n v="7"/>
    <n v="30"/>
    <n v="0.16666666666666666"/>
    <n v="0.13333333333333333"/>
    <n v="0.33333333333333331"/>
    <n v="6.6666666666666666E-2"/>
    <n v="6.6666666666666666E-2"/>
    <n v="0.23333333333333334"/>
    <n v="1"/>
    <n v="1"/>
    <n v="0"/>
    <n v="3"/>
    <n v="5"/>
    <n v="0.2"/>
    <n v="0.2"/>
    <n v="0"/>
    <n v="0.6"/>
    <n v="8"/>
    <n v="0"/>
    <n v="0"/>
    <x v="1"/>
    <x v="0"/>
    <x v="1"/>
    <n v="0"/>
    <x v="1"/>
    <x v="1"/>
    <x v="1"/>
    <n v="2375"/>
    <n v="0"/>
    <n v="1"/>
    <n v="0"/>
    <n v="0"/>
    <n v="0"/>
    <n v="0"/>
    <n v="1"/>
    <n v="0"/>
    <n v="0"/>
    <n v="16"/>
    <d v="2016-04-14T00:00:00"/>
    <n v="4"/>
    <s v="April"/>
    <n v="1"/>
    <s v="1551,37971,Low income,18,Low spender,0.000474045982460299,1,0,97,5,4,10,2,2,7,30,0.166666666666667,0.133333333333333,0.333333333333333,0.0666666666666667,0.0666666666666667,0.233333333333333,1,1,0,3,5,0.2,0.2,0,0.6,8,0,0,0,0,0,0,0,47,36-50,2375,0,1,0,0,0,0,1,0,0,16"/>
  </r>
  <r>
    <n v="1276"/>
    <n v="19510"/>
    <x v="1"/>
    <n v="37"/>
    <x v="1"/>
    <n v="1.8964633521271143E-3"/>
    <n v="2"/>
    <n v="0"/>
    <n v="63"/>
    <n v="9"/>
    <n v="0"/>
    <n v="7"/>
    <n v="3"/>
    <n v="4"/>
    <n v="7"/>
    <n v="30"/>
    <n v="0.3"/>
    <n v="0"/>
    <n v="0.23333333333333334"/>
    <n v="0.1"/>
    <n v="0.13333333333333333"/>
    <n v="0.23333333333333334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31"/>
    <x v="0"/>
    <n v="2457"/>
    <n v="0"/>
    <n v="1"/>
    <n v="0"/>
    <n v="0"/>
    <n v="0"/>
    <n v="0"/>
    <n v="0"/>
    <n v="1"/>
    <n v="0"/>
    <n v="16"/>
    <d v="2016-01-23T00:00:00"/>
    <n v="1"/>
    <s v="January"/>
    <n v="1"/>
    <s v="1276,19510,Low income,37,Low spender,0.00189646335212711,2,0,63,9,0,7,3,4,7,30,0.3,0,0.233333333333333,0.1,0.133333333333333,0.233333333333333,2,1,0,3,6,0.333333333333333,0.166666666666667,0,0.5,7,0,0,0,0,0,0,0,35,24-35,2457,0,1,0,0,0,0,0,1,0,16"/>
  </r>
  <r>
    <n v="1025"/>
    <n v="28520"/>
    <x v="1"/>
    <n v="1208"/>
    <x v="0"/>
    <n v="4.2356241234221596E-2"/>
    <n v="1"/>
    <n v="1"/>
    <n v="55"/>
    <n v="11"/>
    <n v="0"/>
    <n v="10"/>
    <n v="0"/>
    <n v="2"/>
    <n v="20"/>
    <n v="43"/>
    <n v="0.2558139534883721"/>
    <n v="0"/>
    <n v="0.23255813953488372"/>
    <n v="0"/>
    <n v="4.6511627906976744E-2"/>
    <n v="0.46511627906976744"/>
    <n v="1"/>
    <n v="1"/>
    <n v="1"/>
    <n v="2"/>
    <n v="5"/>
    <n v="0.2"/>
    <n v="0.2"/>
    <n v="0.2"/>
    <n v="0.4"/>
    <n v="6"/>
    <n v="0"/>
    <n v="0"/>
    <x v="1"/>
    <x v="0"/>
    <x v="1"/>
    <n v="0"/>
    <x v="1"/>
    <x v="40"/>
    <x v="2"/>
    <n v="2539"/>
    <n v="0"/>
    <n v="1"/>
    <n v="0"/>
    <n v="0"/>
    <n v="0"/>
    <n v="0"/>
    <n v="0"/>
    <n v="1"/>
    <n v="0"/>
    <n v="3"/>
    <d v="2015-11-02T00:00:00"/>
    <n v="11"/>
    <s v="November"/>
    <n v="1"/>
    <s v="1025,28520,Low income,1208,High spender,0.0423562412342216,1,1,55,11,0,10,0,2,20,43,0.255813953488372,0,0.232558139534884,0,0.0465116279069767,0.465116279069767,1,1,1,2,5,0.2,0.2,0.2,0.4,6,0,0,0,0,0,0,0,60,50-65,2539,0,1,0,0,0,0,0,1,0,3"/>
  </r>
  <r>
    <n v="2010"/>
    <n v="27938"/>
    <x v="1"/>
    <n v="1672"/>
    <x v="0"/>
    <n v="5.9846803636623952E-2"/>
    <n v="1"/>
    <n v="0"/>
    <n v="31"/>
    <n v="13"/>
    <n v="0"/>
    <n v="8"/>
    <n v="2"/>
    <n v="1"/>
    <n v="5"/>
    <n v="29"/>
    <n v="0.44827586206896552"/>
    <n v="0"/>
    <n v="0.27586206896551724"/>
    <n v="6.8965517241379309E-2"/>
    <n v="3.4482758620689655E-2"/>
    <n v="0.17241379310344829"/>
    <n v="1"/>
    <n v="1"/>
    <n v="0"/>
    <n v="4"/>
    <n v="6"/>
    <n v="0.16666666666666666"/>
    <n v="0.16666666666666666"/>
    <n v="0"/>
    <n v="0.66666666666666663"/>
    <n v="3"/>
    <n v="0"/>
    <n v="0"/>
    <x v="1"/>
    <x v="0"/>
    <x v="1"/>
    <n v="0"/>
    <x v="1"/>
    <x v="0"/>
    <x v="0"/>
    <n v="2221"/>
    <n v="0"/>
    <n v="0"/>
    <n v="1"/>
    <n v="0"/>
    <n v="0"/>
    <n v="0"/>
    <n v="1"/>
    <n v="0"/>
    <n v="0"/>
    <n v="19"/>
    <d v="2016-09-15T00:00:00"/>
    <n v="9"/>
    <s v="September"/>
    <n v="1"/>
    <s v="2010,27938,Low income,1672,High spender,0.059846803636624,1,0,31,13,0,8,2,1,5,29,0.448275862068966,0,0.275862068965517,0.0689655172413793,0.0344827586206897,0.172413793103448,1,1,0,4,6,0.166666666666667,0.166666666666667,0,0.666666666666667,3,0,0,0,0,0,0,0,32,24-35,2221,0,0,1,0,0,0,1,0,0,19"/>
  </r>
  <r>
    <n v="1971"/>
    <n v="36283"/>
    <x v="1"/>
    <n v="965"/>
    <x v="0"/>
    <n v="2.659647768927597E-2"/>
    <n v="1"/>
    <n v="1"/>
    <n v="42"/>
    <n v="6"/>
    <n v="5"/>
    <n v="5"/>
    <n v="8"/>
    <n v="0"/>
    <n v="5"/>
    <n v="29"/>
    <n v="0.20689655172413793"/>
    <n v="0.17241379310344829"/>
    <n v="0.17241379310344829"/>
    <n v="0.27586206896551724"/>
    <n v="0"/>
    <n v="0.17241379310344829"/>
    <n v="2"/>
    <n v="1"/>
    <n v="0"/>
    <n v="3"/>
    <n v="6"/>
    <n v="0.33333333333333331"/>
    <n v="0.16666666666666666"/>
    <n v="0"/>
    <n v="0.5"/>
    <n v="4"/>
    <n v="0"/>
    <n v="0"/>
    <x v="1"/>
    <x v="0"/>
    <x v="1"/>
    <n v="0"/>
    <x v="1"/>
    <x v="10"/>
    <x v="1"/>
    <n v="2235"/>
    <n v="0"/>
    <n v="0"/>
    <n v="0"/>
    <n v="1"/>
    <n v="0"/>
    <n v="0"/>
    <n v="1"/>
    <n v="0"/>
    <n v="0"/>
    <n v="19"/>
    <d v="2016-09-01T00:00:00"/>
    <n v="9"/>
    <s v="September"/>
    <n v="1"/>
    <s v="1971,36283,Low income,965,High spender,0.026596477689276,1,1,42,6,5,5,8,0,5,29,0.206896551724138,0.172413793103448,0.172413793103448,0.275862068965517,0,0.172413793103448,2,1,0,3,6,0.333333333333333,0.166666666666667,0,0.5,4,0,0,0,0,0,0,0,44,36-50,2235,0,0,0,1,0,0,1,0,0,19"/>
  </r>
  <r>
    <n v="1876"/>
    <n v="42664"/>
    <x v="1"/>
    <n v="982"/>
    <x v="0"/>
    <n v="2.3017063566472904E-2"/>
    <n v="0"/>
    <n v="1"/>
    <n v="44"/>
    <n v="21"/>
    <n v="0"/>
    <n v="3"/>
    <n v="0"/>
    <n v="0"/>
    <n v="0"/>
    <n v="24"/>
    <n v="0.875"/>
    <n v="0"/>
    <n v="0.125"/>
    <n v="0"/>
    <n v="0"/>
    <n v="0"/>
    <n v="1"/>
    <n v="1"/>
    <n v="0"/>
    <n v="3"/>
    <n v="5"/>
    <n v="0.2"/>
    <n v="0.2"/>
    <n v="0"/>
    <n v="0.6"/>
    <n v="6"/>
    <n v="0"/>
    <n v="0"/>
    <x v="1"/>
    <x v="0"/>
    <x v="1"/>
    <n v="0"/>
    <x v="1"/>
    <x v="21"/>
    <x v="2"/>
    <n v="2262"/>
    <n v="0"/>
    <n v="1"/>
    <n v="0"/>
    <n v="0"/>
    <n v="0"/>
    <n v="0"/>
    <n v="1"/>
    <n v="0"/>
    <n v="0"/>
    <n v="24"/>
    <d v="2016-08-05T00:00:00"/>
    <n v="8"/>
    <s v="August"/>
    <n v="1"/>
    <s v="1876,42664,Low income,982,High spender,0.0230170635664729,0,1,44,21,0,3,0,0,0,24,0.875,0,0.125,0,0,0,1,1,0,3,5,0.2,0.2,0,0.6,6,0,0,0,0,0,0,0,53,50-65,2262,0,1,0,0,0,0,1,0,0,24"/>
  </r>
  <r>
    <n v="1645"/>
    <n v="31353"/>
    <x v="1"/>
    <n v="433"/>
    <x v="1"/>
    <n v="1.3810480655758619E-2"/>
    <n v="1"/>
    <n v="1"/>
    <n v="24"/>
    <n v="10"/>
    <n v="0"/>
    <n v="10"/>
    <n v="3"/>
    <n v="1"/>
    <n v="7"/>
    <n v="31"/>
    <n v="0.32258064516129031"/>
    <n v="0"/>
    <n v="0.32258064516129031"/>
    <n v="9.6774193548387094E-2"/>
    <n v="3.2258064516129031E-2"/>
    <n v="0.22580645161290322"/>
    <n v="2"/>
    <n v="1"/>
    <n v="1"/>
    <n v="2"/>
    <n v="6"/>
    <n v="0.33333333333333331"/>
    <n v="0.16666666666666666"/>
    <n v="0.16666666666666666"/>
    <n v="0.33333333333333331"/>
    <n v="8"/>
    <n v="0"/>
    <n v="0"/>
    <x v="1"/>
    <x v="0"/>
    <x v="1"/>
    <n v="0"/>
    <x v="1"/>
    <x v="16"/>
    <x v="1"/>
    <n v="2341"/>
    <n v="0"/>
    <n v="1"/>
    <n v="0"/>
    <n v="0"/>
    <n v="0"/>
    <n v="0"/>
    <n v="1"/>
    <n v="0"/>
    <n v="0"/>
    <n v="17"/>
    <d v="2016-05-18T00:00:00"/>
    <n v="5"/>
    <s v="May"/>
    <n v="1"/>
    <s v="1645,31353,Low income,433,Low spender,0.0138104806557586,1,1,24,10,0,10,3,1,7,31,0.32258064516129,0,0.32258064516129,0.0967741935483871,0.032258064516129,0.225806451612903,2,1,1,2,6,0.333333333333333,0.166666666666667,0.166666666666667,0.333333333333333,8,0,0,0,0,0,0,0,43,36-50,2341,0,1,0,0,0,0,1,0,0,17"/>
  </r>
  <r>
    <n v="1649"/>
    <n v="31353"/>
    <x v="1"/>
    <n v="185"/>
    <x v="1"/>
    <n v="5.9005517813287408E-3"/>
    <n v="1"/>
    <n v="1"/>
    <n v="24"/>
    <n v="10"/>
    <n v="0"/>
    <n v="10"/>
    <n v="3"/>
    <n v="1"/>
    <n v="7"/>
    <n v="31"/>
    <n v="0.32258064516129031"/>
    <n v="0"/>
    <n v="0.32258064516129031"/>
    <n v="9.6774193548387094E-2"/>
    <n v="3.2258064516129031E-2"/>
    <n v="0.22580645161290322"/>
    <n v="2"/>
    <n v="1"/>
    <n v="1"/>
    <n v="2"/>
    <n v="6"/>
    <n v="0.33333333333333331"/>
    <n v="0.16666666666666666"/>
    <n v="0.16666666666666666"/>
    <n v="0.33333333333333331"/>
    <n v="8"/>
    <n v="0"/>
    <n v="0"/>
    <x v="1"/>
    <x v="0"/>
    <x v="1"/>
    <n v="0"/>
    <x v="0"/>
    <x v="16"/>
    <x v="1"/>
    <n v="2341"/>
    <n v="0"/>
    <n v="1"/>
    <n v="0"/>
    <n v="0"/>
    <n v="0"/>
    <n v="0"/>
    <n v="1"/>
    <n v="0"/>
    <n v="0"/>
    <n v="17"/>
    <d v="2016-05-18T00:00:00"/>
    <n v="5"/>
    <s v="May"/>
    <n v="1"/>
    <s v="1649,31353,Low income,185,Low spender,0.00590055178132874,1,1,24,10,0,10,3,1,7,31,0.32258064516129,0,0.32258064516129,0.0967741935483871,0.032258064516129,0.225806451612903,2,1,1,2,6,0.333333333333333,0.166666666666667,0.166666666666667,0.333333333333333,8,0,0,0,0,0,0,1,43,36-50,2341,0,1,0,0,0,0,1,0,0,17"/>
  </r>
  <r>
    <n v="1142"/>
    <n v="25358"/>
    <x v="1"/>
    <n v="1671"/>
    <x v="0"/>
    <n v="6.5896364066566765E-2"/>
    <n v="0"/>
    <n v="1"/>
    <n v="57"/>
    <n v="19"/>
    <n v="0"/>
    <n v="5"/>
    <n v="0"/>
    <n v="0"/>
    <n v="8"/>
    <n v="32"/>
    <n v="0.59375"/>
    <n v="0"/>
    <n v="0.15625"/>
    <n v="0"/>
    <n v="0"/>
    <n v="0.25"/>
    <n v="2"/>
    <n v="1"/>
    <n v="0"/>
    <n v="3"/>
    <n v="6"/>
    <n v="0.33333333333333331"/>
    <n v="0.16666666666666666"/>
    <n v="0"/>
    <n v="0.5"/>
    <n v="6"/>
    <n v="0"/>
    <n v="0"/>
    <x v="1"/>
    <x v="0"/>
    <x v="1"/>
    <n v="0"/>
    <x v="1"/>
    <x v="44"/>
    <x v="3"/>
    <n v="2501"/>
    <n v="0"/>
    <n v="0"/>
    <n v="0"/>
    <n v="0"/>
    <n v="1"/>
    <n v="0"/>
    <n v="0"/>
    <n v="0"/>
    <n v="1"/>
    <n v="16"/>
    <d v="2015-12-10T00:00:00"/>
    <n v="12"/>
    <s v="December"/>
    <n v="1"/>
    <s v="1142,25358,Low income,1671,High spender,0.0658963640665668,0,1,57,19,0,5,0,0,8,32,0.59375,0,0.15625,0,0,0.25,2,1,0,3,6,0.333333333333333,0.166666666666667,0,0.5,6,0,0,0,0,0,0,0,73,66+,2501,0,0,0,0,1,0,0,0,1,16"/>
  </r>
  <r>
    <n v="1059"/>
    <n v="30560"/>
    <x v="1"/>
    <n v="1667"/>
    <x v="0"/>
    <n v="5.4548429319371726E-2"/>
    <n v="1"/>
    <n v="0"/>
    <n v="6"/>
    <n v="9"/>
    <n v="1"/>
    <n v="5"/>
    <n v="4"/>
    <n v="5"/>
    <n v="7"/>
    <n v="31"/>
    <n v="0.29032258064516131"/>
    <n v="3.2258064516129031E-2"/>
    <n v="0.16129032258064516"/>
    <n v="0.12903225806451613"/>
    <n v="0.16129032258064516"/>
    <n v="0.22580645161290322"/>
    <n v="1"/>
    <n v="1"/>
    <n v="0"/>
    <n v="3"/>
    <n v="5"/>
    <n v="0.2"/>
    <n v="0.2"/>
    <n v="0"/>
    <n v="0.6"/>
    <n v="7"/>
    <n v="0"/>
    <n v="0"/>
    <x v="1"/>
    <x v="0"/>
    <x v="1"/>
    <n v="0"/>
    <x v="1"/>
    <x v="10"/>
    <x v="1"/>
    <n v="2526"/>
    <n v="0"/>
    <n v="0"/>
    <n v="0"/>
    <n v="1"/>
    <n v="0"/>
    <n v="0"/>
    <n v="0"/>
    <n v="1"/>
    <n v="0"/>
    <n v="17"/>
    <d v="2015-11-15T00:00:00"/>
    <n v="11"/>
    <s v="November"/>
    <n v="1"/>
    <s v="1059,30560,Low income,1667,High spender,0.0545484293193717,1,0,6,9,1,5,4,5,7,31,0.290322580645161,0.032258064516129,0.161290322580645,0.129032258064516,0.161290322580645,0.225806451612903,1,1,0,3,5,0.2,0.2,0,0.6,7,0,0,0,0,0,0,0,44,36-50,2526,0,0,0,1,0,0,0,1,0,17"/>
  </r>
  <r>
    <n v="712"/>
    <n v="35388"/>
    <x v="1"/>
    <n v="1649"/>
    <x v="0"/>
    <n v="4.65977167401379E-2"/>
    <n v="1"/>
    <n v="0"/>
    <n v="20"/>
    <n v="6"/>
    <n v="4"/>
    <n v="7"/>
    <n v="4"/>
    <n v="3"/>
    <n v="8"/>
    <n v="32"/>
    <n v="0.1875"/>
    <n v="0.125"/>
    <n v="0.21875"/>
    <n v="0.125"/>
    <n v="9.375E-2"/>
    <n v="0.25"/>
    <n v="1"/>
    <n v="1"/>
    <n v="0"/>
    <n v="3"/>
    <n v="5"/>
    <n v="0.2"/>
    <n v="0.2"/>
    <n v="0"/>
    <n v="0.6"/>
    <n v="7"/>
    <n v="0"/>
    <n v="0"/>
    <x v="1"/>
    <x v="0"/>
    <x v="1"/>
    <n v="0"/>
    <x v="1"/>
    <x v="0"/>
    <x v="0"/>
    <n v="2638"/>
    <n v="1"/>
    <n v="0"/>
    <n v="0"/>
    <n v="0"/>
    <n v="0"/>
    <n v="1"/>
    <n v="0"/>
    <n v="0"/>
    <n v="0"/>
    <n v="16"/>
    <d v="2015-07-26T00:00:00"/>
    <n v="7"/>
    <s v="July"/>
    <n v="1"/>
    <s v="712,35388,Low income,1649,High spender,0.0465977167401379,1,0,20,6,4,7,4,3,8,32,0.1875,0.125,0.21875,0.125,0.09375,0.25,1,1,0,3,5,0.2,0.2,0,0.6,7,0,0,0,0,0,0,0,32,24-35,2638,1,0,0,0,0,1,0,0,0,16"/>
  </r>
  <r>
    <n v="621"/>
    <n v="26887"/>
    <x v="1"/>
    <n v="31"/>
    <x v="1"/>
    <n v="1.1529735559936028E-3"/>
    <n v="0"/>
    <n v="1"/>
    <n v="27"/>
    <n v="6"/>
    <n v="7"/>
    <n v="4"/>
    <n v="3"/>
    <n v="4"/>
    <n v="6"/>
    <n v="30"/>
    <n v="0.2"/>
    <n v="0.23333333333333334"/>
    <n v="0.13333333333333333"/>
    <n v="0.1"/>
    <n v="0.13333333333333333"/>
    <n v="0.2"/>
    <n v="1"/>
    <n v="1"/>
    <n v="0"/>
    <n v="3"/>
    <n v="5"/>
    <n v="0.2"/>
    <n v="0.2"/>
    <n v="0"/>
    <n v="0.6"/>
    <n v="6"/>
    <n v="0"/>
    <n v="0"/>
    <x v="1"/>
    <x v="0"/>
    <x v="1"/>
    <n v="0"/>
    <x v="1"/>
    <x v="12"/>
    <x v="2"/>
    <n v="2663"/>
    <n v="0"/>
    <n v="1"/>
    <n v="0"/>
    <n v="0"/>
    <n v="0"/>
    <n v="1"/>
    <n v="0"/>
    <n v="0"/>
    <n v="0"/>
    <n v="18"/>
    <d v="2015-07-01T00:00:00"/>
    <n v="7"/>
    <s v="July"/>
    <n v="1"/>
    <s v="621,26887,Low income,31,Low spender,0.0011529735559936,0,1,27,6,7,4,3,4,6,30,0.2,0.233333333333333,0.133333333333333,0.1,0.133333333333333,0.2,1,1,0,3,5,0.2,0.2,0,0.6,6,0,0,0,0,0,0,0,61,50-65,2663,0,1,0,0,0,1,0,0,0,18"/>
  </r>
  <r>
    <n v="490"/>
    <n v="14661"/>
    <x v="1"/>
    <n v="1645"/>
    <x v="0"/>
    <n v="0.11220244185253393"/>
    <n v="0"/>
    <n v="0"/>
    <n v="88"/>
    <n v="4"/>
    <n v="1"/>
    <n v="11"/>
    <n v="6"/>
    <n v="2"/>
    <n v="2"/>
    <n v="26"/>
    <n v="0.15384615384615385"/>
    <n v="3.8461538461538464E-2"/>
    <n v="0.42307692307692307"/>
    <n v="0.23076923076923078"/>
    <n v="7.6923076923076927E-2"/>
    <n v="7.6923076923076927E-2"/>
    <n v="1"/>
    <n v="1"/>
    <n v="0"/>
    <n v="3"/>
    <n v="5"/>
    <n v="0.2"/>
    <n v="0.2"/>
    <n v="0"/>
    <n v="0.6"/>
    <n v="6"/>
    <n v="0"/>
    <n v="0"/>
    <x v="1"/>
    <x v="0"/>
    <x v="1"/>
    <n v="0"/>
    <x v="1"/>
    <x v="32"/>
    <x v="2"/>
    <n v="2703"/>
    <n v="0"/>
    <n v="0"/>
    <n v="0"/>
    <n v="1"/>
    <n v="0"/>
    <n v="0"/>
    <n v="0"/>
    <n v="1"/>
    <n v="0"/>
    <n v="22"/>
    <d v="2015-05-22T00:00:00"/>
    <n v="5"/>
    <s v="May"/>
    <n v="1"/>
    <s v="490,14661,Low income,1645,High spender,0.112202441852534,0,0,88,4,1,11,6,2,2,26,0.153846153846154,0.0384615384615385,0.423076923076923,0.230769230769231,0.0769230769230769,0.0769230769230769,1,1,0,3,5,0.2,0.2,0,0.6,6,0,0,0,0,0,0,0,64,50-65,2703,0,0,0,1,0,0,0,1,0,22"/>
  </r>
  <r>
    <n v="162"/>
    <n v="16860"/>
    <x v="1"/>
    <n v="1446"/>
    <x v="0"/>
    <n v="8.5765124555160138E-2"/>
    <n v="1"/>
    <n v="1"/>
    <n v="19"/>
    <n v="10"/>
    <n v="4"/>
    <n v="4"/>
    <n v="3"/>
    <n v="3"/>
    <n v="14"/>
    <n v="38"/>
    <n v="0.26315789473684209"/>
    <n v="0.10526315789473684"/>
    <n v="0.10526315789473684"/>
    <n v="7.8947368421052627E-2"/>
    <n v="7.8947368421052627E-2"/>
    <n v="0.36842105263157893"/>
    <n v="3"/>
    <n v="1"/>
    <n v="1"/>
    <n v="3"/>
    <n v="8"/>
    <n v="0.375"/>
    <n v="0.125"/>
    <n v="0.125"/>
    <n v="0.375"/>
    <n v="7"/>
    <n v="0"/>
    <n v="0"/>
    <x v="1"/>
    <x v="0"/>
    <x v="1"/>
    <n v="0"/>
    <x v="1"/>
    <x v="6"/>
    <x v="2"/>
    <n v="2814"/>
    <n v="0"/>
    <n v="1"/>
    <n v="0"/>
    <n v="0"/>
    <n v="0"/>
    <n v="0"/>
    <n v="1"/>
    <n v="0"/>
    <n v="0"/>
    <n v="10"/>
    <d v="2015-01-31T00:00:00"/>
    <n v="1"/>
    <s v="January"/>
    <n v="1"/>
    <s v="162,16860,Low income,1446,High spender,0.0857651245551601,1,1,19,10,4,4,3,3,14,38,0.263157894736842,0.105263157894737,0.105263157894737,0.0789473684210526,0.0789473684210526,0.368421052631579,3,1,1,3,8,0.375,0.125,0.125,0.375,7,0,0,0,0,0,0,0,59,50-65,2814,0,1,0,0,0,0,1,0,0,10"/>
  </r>
  <r>
    <n v="2048"/>
    <n v="22108"/>
    <x v="1"/>
    <n v="1643"/>
    <x v="0"/>
    <n v="7.4316989325131172E-2"/>
    <n v="1"/>
    <n v="1"/>
    <n v="46"/>
    <n v="5"/>
    <n v="3"/>
    <n v="9"/>
    <n v="6"/>
    <n v="2"/>
    <n v="6"/>
    <n v="31"/>
    <n v="0.16129032258064516"/>
    <n v="9.6774193548387094E-2"/>
    <n v="0.29032258064516131"/>
    <n v="0.19354838709677419"/>
    <n v="6.4516129032258063E-2"/>
    <n v="0.19354838709677419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6"/>
    <x v="1"/>
    <n v="2211"/>
    <n v="0"/>
    <n v="1"/>
    <n v="0"/>
    <n v="0"/>
    <n v="0"/>
    <n v="0"/>
    <n v="1"/>
    <n v="0"/>
    <n v="0"/>
    <n v="19"/>
    <d v="2016-09-25T00:00:00"/>
    <n v="9"/>
    <s v="September"/>
    <n v="1"/>
    <s v="2048,22108,Low income,1643,High spender,0.0743169893251312,1,1,46,5,3,9,6,2,6,31,0.161290322580645,0.0967741935483871,0.290322580645161,0.193548387096774,0.0645161290322581,0.193548387096774,2,2,0,3,7,0.285714285714286,0.285714285714286,0,0.428571428571429,7,0,0,0,0,0,0,0,43,36-50,2211,0,1,0,0,0,0,1,0,0,19"/>
  </r>
  <r>
    <n v="1749"/>
    <n v="25008"/>
    <x v="1"/>
    <n v="1958"/>
    <x v="0"/>
    <n v="7.8294945617402426E-2"/>
    <n v="1"/>
    <n v="0"/>
    <n v="72"/>
    <n v="2"/>
    <n v="8"/>
    <n v="8"/>
    <n v="6"/>
    <n v="1"/>
    <n v="9"/>
    <n v="34"/>
    <n v="5.8823529411764705E-2"/>
    <n v="0.23529411764705882"/>
    <n v="0.23529411764705882"/>
    <n v="0.17647058823529413"/>
    <n v="2.9411764705882353E-2"/>
    <n v="0.26470588235294118"/>
    <n v="2"/>
    <n v="1"/>
    <n v="0"/>
    <n v="3"/>
    <n v="6"/>
    <n v="0.33333333333333331"/>
    <n v="0.16666666666666666"/>
    <n v="0"/>
    <n v="0.5"/>
    <n v="8"/>
    <n v="0"/>
    <n v="0"/>
    <x v="1"/>
    <x v="0"/>
    <x v="1"/>
    <n v="0"/>
    <x v="1"/>
    <x v="0"/>
    <x v="0"/>
    <n v="2306"/>
    <n v="0"/>
    <n v="0"/>
    <n v="1"/>
    <n v="0"/>
    <n v="0"/>
    <n v="0"/>
    <n v="1"/>
    <n v="0"/>
    <n v="0"/>
    <n v="16"/>
    <d v="2016-06-22T00:00:00"/>
    <n v="6"/>
    <s v="June"/>
    <n v="1"/>
    <s v="1749,25008,Low income,1958,High spender,0.0782949456174024,1,0,72,2,8,8,6,1,9,34,0.0588235294117647,0.235294117647059,0.235294117647059,0.176470588235294,0.0294117647058824,0.264705882352941,2,1,0,3,6,0.333333333333333,0.166666666666667,0,0.5,8,0,0,0,0,0,0,0,32,24-35,2306,0,0,1,0,0,0,1,0,0,16"/>
  </r>
  <r>
    <n v="1423"/>
    <n v="19414"/>
    <x v="1"/>
    <n v="1641"/>
    <x v="0"/>
    <n v="8.4526630266817754E-2"/>
    <n v="1"/>
    <n v="0"/>
    <n v="32"/>
    <n v="2"/>
    <n v="3"/>
    <n v="12"/>
    <n v="3"/>
    <n v="5"/>
    <n v="7"/>
    <n v="32"/>
    <n v="6.25E-2"/>
    <n v="9.375E-2"/>
    <n v="0.375"/>
    <n v="9.375E-2"/>
    <n v="0.15625"/>
    <n v="0.21875"/>
    <n v="1"/>
    <n v="1"/>
    <n v="0"/>
    <n v="3"/>
    <n v="5"/>
    <n v="0.2"/>
    <n v="0.2"/>
    <n v="0"/>
    <n v="0.6"/>
    <n v="8"/>
    <n v="0"/>
    <n v="0"/>
    <x v="1"/>
    <x v="0"/>
    <x v="1"/>
    <n v="0"/>
    <x v="1"/>
    <x v="29"/>
    <x v="1"/>
    <n v="2415"/>
    <n v="0"/>
    <n v="0"/>
    <n v="0"/>
    <n v="1"/>
    <n v="0"/>
    <n v="1"/>
    <n v="0"/>
    <n v="0"/>
    <n v="0"/>
    <n v="18"/>
    <d v="2016-03-05T00:00:00"/>
    <n v="3"/>
    <s v="March"/>
    <n v="1"/>
    <s v="1423,19414,Low income,1641,High spender,0.0845266302668178,1,0,32,2,3,12,3,5,7,32,0.0625,0.09375,0.375,0.09375,0.15625,0.21875,1,1,0,3,5,0.2,0.2,0,0.6,8,0,0,0,0,0,0,0,39,36-50,2415,0,0,0,1,0,1,0,0,0,18"/>
  </r>
  <r>
    <n v="1167"/>
    <n v="22804"/>
    <x v="1"/>
    <n v="1257"/>
    <x v="0"/>
    <n v="5.5121908437116299E-2"/>
    <n v="1"/>
    <n v="0"/>
    <n v="75"/>
    <n v="14"/>
    <n v="1"/>
    <n v="7"/>
    <n v="2"/>
    <n v="1"/>
    <n v="1"/>
    <n v="26"/>
    <n v="0.53846153846153844"/>
    <n v="3.8461538461538464E-2"/>
    <n v="0.26923076923076922"/>
    <n v="7.6923076923076927E-2"/>
    <n v="3.8461538461538464E-2"/>
    <n v="3.8461538461538464E-2"/>
    <n v="1"/>
    <n v="2"/>
    <n v="0"/>
    <n v="2"/>
    <n v="5"/>
    <n v="0.2"/>
    <n v="0.4"/>
    <n v="0"/>
    <n v="0.4"/>
    <n v="9"/>
    <n v="0"/>
    <n v="0"/>
    <x v="1"/>
    <x v="0"/>
    <x v="1"/>
    <n v="0"/>
    <x v="1"/>
    <x v="4"/>
    <x v="1"/>
    <n v="2492"/>
    <n v="0"/>
    <n v="0"/>
    <n v="1"/>
    <n v="0"/>
    <n v="0"/>
    <n v="0"/>
    <n v="1"/>
    <n v="0"/>
    <n v="0"/>
    <n v="24"/>
    <d v="2015-12-19T00:00:00"/>
    <n v="12"/>
    <s v="December"/>
    <n v="1"/>
    <s v="1167,22804,Low income,1257,High spender,0.0551219084371163,1,0,75,14,1,7,2,1,1,26,0.538461538461538,0.0384615384615385,0.269230769230769,0.0769230769230769,0.0384615384615385,0.0384615384615385,1,2,0,2,5,0.2,0.4,0,0.4,9,0,0,0,0,0,0,0,49,36-50,2492,0,0,1,0,0,0,1,0,0,24"/>
  </r>
  <r>
    <n v="1068"/>
    <n v="22010"/>
    <x v="1"/>
    <n v="16"/>
    <x v="1"/>
    <n v="7.2694229895502041E-4"/>
    <n v="1"/>
    <n v="0"/>
    <n v="51"/>
    <n v="11"/>
    <n v="2"/>
    <n v="9"/>
    <n v="3"/>
    <n v="0"/>
    <n v="8"/>
    <n v="33"/>
    <n v="0.33333333333333331"/>
    <n v="6.0606060606060608E-2"/>
    <n v="0.27272727272727271"/>
    <n v="9.0909090909090912E-2"/>
    <n v="0"/>
    <n v="0.24242424242424243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14"/>
    <x v="1"/>
    <n v="2523"/>
    <n v="0"/>
    <n v="0"/>
    <n v="0"/>
    <n v="1"/>
    <n v="0"/>
    <n v="0"/>
    <n v="1"/>
    <n v="0"/>
    <n v="0"/>
    <n v="17"/>
    <d v="2015-11-18T00:00:00"/>
    <n v="11"/>
    <s v="November"/>
    <n v="1"/>
    <s v="1068,22010,Low income,16,Low spender,0.00072694229895502,1,0,51,11,2,9,3,0,8,33,0.333333333333333,0.0606060606060606,0.272727272727273,0.0909090909090909,0,0.242424242424242,2,2,0,3,7,0.285714285714286,0.285714285714286,0,0.428571428571429,8,0,0,0,0,0,0,0,37,36-50,2523,0,0,0,1,0,0,1,0,0,17"/>
  </r>
  <r>
    <n v="463"/>
    <n v="25443"/>
    <x v="1"/>
    <n v="1290"/>
    <x v="0"/>
    <n v="5.0701568211295837E-2"/>
    <n v="1"/>
    <n v="0"/>
    <n v="82"/>
    <n v="1"/>
    <n v="4"/>
    <n v="3"/>
    <n v="8"/>
    <n v="9"/>
    <n v="7"/>
    <n v="32"/>
    <n v="3.125E-2"/>
    <n v="0.125"/>
    <n v="9.375E-2"/>
    <n v="0.25"/>
    <n v="0.28125"/>
    <n v="0.21875"/>
    <n v="1"/>
    <n v="1"/>
    <n v="0"/>
    <n v="3"/>
    <n v="5"/>
    <n v="0.2"/>
    <n v="0.2"/>
    <n v="0"/>
    <n v="0.6"/>
    <n v="8"/>
    <n v="0"/>
    <n v="0"/>
    <x v="1"/>
    <x v="0"/>
    <x v="1"/>
    <n v="0"/>
    <x v="1"/>
    <x v="27"/>
    <x v="0"/>
    <n v="2713"/>
    <n v="0"/>
    <n v="1"/>
    <n v="0"/>
    <n v="0"/>
    <n v="0"/>
    <n v="0"/>
    <n v="0"/>
    <n v="0"/>
    <n v="0"/>
    <n v="18"/>
    <d v="2015-05-12T00:00:00"/>
    <n v="5"/>
    <s v="May"/>
    <n v="1"/>
    <s v="463,25443,Low income,1290,High spender,0.0507015682112958,1,0,82,1,4,3,8,9,7,32,0.03125,0.125,0.09375,0.25,0.28125,0.21875,1,1,0,3,5,0.2,0.2,0,0.6,8,0,0,0,0,0,0,0,31,24-35,2713,0,1,0,0,0,0,0,0,0,18"/>
  </r>
  <r>
    <n v="2116"/>
    <n v="30843"/>
    <x v="1"/>
    <n v="498"/>
    <x v="1"/>
    <n v="1.6146289271471648E-2"/>
    <n v="1"/>
    <n v="1"/>
    <n v="43"/>
    <n v="24"/>
    <n v="0"/>
    <n v="2"/>
    <n v="0"/>
    <n v="0"/>
    <n v="9"/>
    <n v="35"/>
    <n v="0.68571428571428572"/>
    <n v="0"/>
    <n v="5.7142857142857141E-2"/>
    <n v="0"/>
    <n v="0"/>
    <n v="0.25714285714285712"/>
    <n v="2"/>
    <n v="1"/>
    <n v="1"/>
    <n v="2"/>
    <n v="6"/>
    <n v="0.33333333333333331"/>
    <n v="0.16666666666666666"/>
    <n v="0.16666666666666666"/>
    <n v="0.33333333333333331"/>
    <n v="5"/>
    <n v="0"/>
    <n v="0"/>
    <x v="0"/>
    <x v="0"/>
    <x v="1"/>
    <n v="0"/>
    <x v="1"/>
    <x v="20"/>
    <x v="2"/>
    <n v="2193"/>
    <n v="0"/>
    <n v="0"/>
    <n v="0"/>
    <n v="1"/>
    <n v="0"/>
    <n v="0"/>
    <n v="0"/>
    <n v="0"/>
    <n v="1"/>
    <n v="17"/>
    <d v="2016-10-13T00:00:00"/>
    <n v="10"/>
    <s v="October"/>
    <n v="1"/>
    <s v="2116,30843,Low income,498,Low spender,0.0161462892714716,1,1,43,24,0,2,0,0,9,35,0.685714285714286,0,0.0571428571428571,0,0,0.257142857142857,2,1,1,2,6,0.333333333333333,0.166666666666667,0.166666666666667,0.333333333333333,5,0,0,1,0,0,0,0,54,50-65,2193,0,0,0,1,0,0,0,0,1,17"/>
  </r>
  <r>
    <n v="2090"/>
    <n v="10979"/>
    <x v="1"/>
    <n v="2244"/>
    <x v="0"/>
    <n v="0.20439019947171874"/>
    <n v="0"/>
    <n v="0"/>
    <n v="34"/>
    <n v="8"/>
    <n v="4"/>
    <n v="10"/>
    <n v="2"/>
    <n v="2"/>
    <n v="4"/>
    <n v="30"/>
    <n v="0.26666666666666666"/>
    <n v="0.13333333333333333"/>
    <n v="0.33333333333333331"/>
    <n v="6.6666666666666666E-2"/>
    <n v="6.6666666666666666E-2"/>
    <n v="0.13333333333333333"/>
    <n v="2"/>
    <n v="3"/>
    <n v="0"/>
    <n v="3"/>
    <n v="8"/>
    <n v="0.25"/>
    <n v="0.375"/>
    <n v="0"/>
    <n v="0.375"/>
    <n v="5"/>
    <n v="0"/>
    <n v="0"/>
    <x v="1"/>
    <x v="0"/>
    <x v="1"/>
    <n v="0"/>
    <x v="1"/>
    <x v="27"/>
    <x v="0"/>
    <n v="2197"/>
    <n v="1"/>
    <n v="0"/>
    <n v="0"/>
    <n v="0"/>
    <n v="0"/>
    <n v="0"/>
    <n v="0"/>
    <n v="1"/>
    <n v="0"/>
    <n v="22"/>
    <d v="2016-10-09T00:00:00"/>
    <n v="10"/>
    <s v="October"/>
    <n v="1"/>
    <s v="2090,10979,Low income,2244,High spender,0.204390199471719,0,0,34,8,4,10,2,2,4,30,0.266666666666667,0.133333333333333,0.333333333333333,0.0666666666666667,0.0666666666666667,0.133333333333333,2,3,0,3,8,0.25,0.375,0,0.375,5,0,0,0,0,0,0,0,31,24-35,2197,1,0,0,0,0,0,0,1,0,22"/>
  </r>
  <r>
    <n v="2058"/>
    <n v="21282"/>
    <x v="1"/>
    <n v="1019"/>
    <x v="0"/>
    <n v="4.7880838267080159E-2"/>
    <n v="1"/>
    <n v="0"/>
    <n v="76"/>
    <n v="1"/>
    <n v="5"/>
    <n v="8"/>
    <n v="4"/>
    <n v="8"/>
    <n v="20"/>
    <n v="46"/>
    <n v="2.1739130434782608E-2"/>
    <n v="0.10869565217391304"/>
    <n v="0.17391304347826086"/>
    <n v="8.6956521739130432E-2"/>
    <n v="0.17391304347826086"/>
    <n v="0.43478260869565216"/>
    <n v="2"/>
    <n v="2"/>
    <n v="1"/>
    <n v="2"/>
    <n v="7"/>
    <n v="0.2857142857142857"/>
    <n v="0.2857142857142857"/>
    <n v="0.14285714285714285"/>
    <n v="0.2857142857142857"/>
    <n v="6"/>
    <n v="0"/>
    <n v="0"/>
    <x v="1"/>
    <x v="0"/>
    <x v="1"/>
    <n v="0"/>
    <x v="1"/>
    <x v="34"/>
    <x v="1"/>
    <n v="2208"/>
    <n v="1"/>
    <n v="0"/>
    <n v="0"/>
    <n v="0"/>
    <n v="0"/>
    <n v="1"/>
    <n v="0"/>
    <n v="0"/>
    <n v="0"/>
    <n v="6"/>
    <d v="2016-09-28T00:00:00"/>
    <n v="9"/>
    <s v="September"/>
    <n v="1"/>
    <s v="2058,21282,Low income,1019,High spender,0.0478808382670802,1,0,76,1,5,8,4,8,20,46,0.0217391304347826,0.108695652173913,0.173913043478261,0.0869565217391304,0.173913043478261,0.434782608695652,2,2,1,2,7,0.285714285714286,0.285714285714286,0.142857142857143,0.285714285714286,6,0,0,0,0,0,0,0,42,36-50,2208,1,0,0,0,0,1,0,0,0,6"/>
  </r>
  <r>
    <n v="1709"/>
    <n v="34176"/>
    <x v="1"/>
    <n v="1629"/>
    <x v="0"/>
    <n v="4.7665028089887637E-2"/>
    <n v="0"/>
    <n v="1"/>
    <n v="9"/>
    <n v="11"/>
    <n v="2"/>
    <n v="7"/>
    <n v="4"/>
    <n v="2"/>
    <n v="2"/>
    <n v="28"/>
    <n v="0.39285714285714285"/>
    <n v="7.1428571428571425E-2"/>
    <n v="0.25"/>
    <n v="0.14285714285714285"/>
    <n v="7.1428571428571425E-2"/>
    <n v="7.1428571428571425E-2"/>
    <n v="1"/>
    <n v="1"/>
    <n v="0"/>
    <n v="3"/>
    <n v="5"/>
    <n v="0.2"/>
    <n v="0.2"/>
    <n v="0"/>
    <n v="0.6"/>
    <n v="3"/>
    <n v="0"/>
    <n v="0"/>
    <x v="1"/>
    <x v="0"/>
    <x v="1"/>
    <n v="0"/>
    <x v="1"/>
    <x v="9"/>
    <x v="1"/>
    <n v="2317"/>
    <n v="0"/>
    <n v="0"/>
    <n v="0"/>
    <n v="1"/>
    <n v="0"/>
    <n v="0"/>
    <n v="0"/>
    <n v="1"/>
    <n v="0"/>
    <n v="24"/>
    <d v="2016-06-11T00:00:00"/>
    <n v="6"/>
    <s v="June"/>
    <n v="1"/>
    <s v="1709,34176,Low income,1629,High spender,0.0476650280898876,0,1,9,11,2,7,4,2,2,28,0.392857142857143,0.0714285714285714,0.25,0.142857142857143,0.0714285714285714,0.0714285714285714,1,1,0,3,5,0.2,0.2,0,0.6,3,0,0,0,0,0,0,0,45,36-50,2317,0,0,0,1,0,0,0,1,0,24"/>
  </r>
  <r>
    <n v="1139"/>
    <n v="21840"/>
    <x v="1"/>
    <n v="2092"/>
    <x v="0"/>
    <n v="9.5787545787545794E-2"/>
    <n v="1"/>
    <n v="0"/>
    <n v="80"/>
    <n v="17"/>
    <n v="0"/>
    <n v="9"/>
    <n v="0"/>
    <n v="0"/>
    <n v="1"/>
    <n v="27"/>
    <n v="0.62962962962962965"/>
    <n v="0"/>
    <n v="0.33333333333333331"/>
    <n v="0"/>
    <n v="0"/>
    <n v="3.7037037037037035E-2"/>
    <n v="1"/>
    <n v="1"/>
    <n v="0"/>
    <n v="3"/>
    <n v="5"/>
    <n v="0.2"/>
    <n v="0.2"/>
    <n v="0"/>
    <n v="0.6"/>
    <n v="9"/>
    <n v="0"/>
    <n v="0"/>
    <x v="1"/>
    <x v="0"/>
    <x v="1"/>
    <n v="0"/>
    <x v="1"/>
    <x v="14"/>
    <x v="1"/>
    <n v="2502"/>
    <n v="0"/>
    <n v="0"/>
    <n v="0"/>
    <n v="1"/>
    <n v="0"/>
    <n v="0"/>
    <n v="0"/>
    <n v="0"/>
    <n v="1"/>
    <n v="25"/>
    <d v="2015-12-09T00:00:00"/>
    <n v="12"/>
    <s v="December"/>
    <n v="1"/>
    <s v="1139,21840,Low income,2092,High spender,0.0957875457875458,1,0,80,17,0,9,0,0,1,27,0.62962962962963,0,0.333333333333333,0,0,0.037037037037037,1,1,0,3,5,0.2,0.2,0,0.6,9,0,0,0,0,0,0,0,37,36-50,2502,0,0,0,1,0,0,0,0,1,25"/>
  </r>
  <r>
    <n v="1060"/>
    <n v="15862"/>
    <x v="1"/>
    <n v="1614"/>
    <x v="0"/>
    <n v="0.10175261631572312"/>
    <n v="1"/>
    <n v="0"/>
    <n v="26"/>
    <n v="1"/>
    <n v="1"/>
    <n v="4"/>
    <n v="11"/>
    <n v="9"/>
    <n v="10"/>
    <n v="36"/>
    <n v="2.7777777777777776E-2"/>
    <n v="2.7777777777777776E-2"/>
    <n v="0.1111111111111111"/>
    <n v="0.30555555555555558"/>
    <n v="0.25"/>
    <n v="0.27777777777777779"/>
    <n v="1"/>
    <n v="1"/>
    <n v="0"/>
    <n v="3"/>
    <n v="5"/>
    <n v="0.2"/>
    <n v="0.2"/>
    <n v="0"/>
    <n v="0.6"/>
    <n v="8"/>
    <n v="0"/>
    <n v="0"/>
    <x v="1"/>
    <x v="0"/>
    <x v="1"/>
    <n v="0"/>
    <x v="1"/>
    <x v="15"/>
    <x v="1"/>
    <n v="2526"/>
    <n v="0"/>
    <n v="0"/>
    <n v="1"/>
    <n v="0"/>
    <n v="0"/>
    <n v="0"/>
    <n v="0"/>
    <n v="0"/>
    <n v="0"/>
    <n v="16"/>
    <d v="2015-11-15T00:00:00"/>
    <n v="11"/>
    <s v="November"/>
    <n v="1"/>
    <s v="1060,15862,Low income,1614,High spender,0.101752616315723,1,0,26,1,1,4,11,9,10,36,0.0277777777777778,0.0277777777777778,0.111111111111111,0.305555555555556,0.25,0.277777777777778,1,1,0,3,5,0.2,0.2,0,0.6,8,0,0,0,0,0,0,0,41,36-50,2526,0,0,1,0,0,0,0,0,0,16"/>
  </r>
  <r>
    <n v="1994"/>
    <n v="35684"/>
    <x v="1"/>
    <n v="782"/>
    <x v="0"/>
    <n v="2.1914583566864702E-2"/>
    <n v="1"/>
    <n v="0"/>
    <n v="66"/>
    <n v="10"/>
    <n v="4"/>
    <n v="7"/>
    <n v="0"/>
    <n v="6"/>
    <n v="3"/>
    <n v="30"/>
    <n v="0.33333333333333331"/>
    <n v="0.13333333333333333"/>
    <n v="0.23333333333333334"/>
    <n v="0"/>
    <n v="0.2"/>
    <n v="0.1"/>
    <n v="1"/>
    <n v="1"/>
    <n v="0"/>
    <n v="3"/>
    <n v="5"/>
    <n v="0.2"/>
    <n v="0.2"/>
    <n v="0"/>
    <n v="0.6"/>
    <n v="6"/>
    <n v="0"/>
    <n v="0"/>
    <x v="1"/>
    <x v="0"/>
    <x v="1"/>
    <n v="0"/>
    <x v="1"/>
    <x v="35"/>
    <x v="1"/>
    <n v="2227"/>
    <n v="0"/>
    <n v="1"/>
    <n v="0"/>
    <n v="0"/>
    <n v="0"/>
    <n v="1"/>
    <n v="0"/>
    <n v="0"/>
    <n v="0"/>
    <n v="24"/>
    <d v="2016-09-09T00:00:00"/>
    <n v="9"/>
    <s v="September"/>
    <n v="1"/>
    <s v="1994,35684,Low income,782,High spender,0.0219145835668647,1,0,66,10,4,7,0,6,3,30,0.333333333333333,0.133333333333333,0.233333333333333,0,0.2,0.1,1,1,0,3,5,0.2,0.2,0,0.6,6,0,0,0,0,0,0,0,36,36-50,2227,0,1,0,0,0,1,0,0,0,24"/>
  </r>
  <r>
    <n v="1894"/>
    <n v="35924"/>
    <x v="1"/>
    <n v="1375"/>
    <x v="0"/>
    <n v="3.8275247745239951E-2"/>
    <n v="1"/>
    <n v="1"/>
    <n v="56"/>
    <n v="8"/>
    <n v="0"/>
    <n v="14"/>
    <n v="2"/>
    <n v="3"/>
    <n v="7"/>
    <n v="34"/>
    <n v="0.23529411764705882"/>
    <n v="0"/>
    <n v="0.41176470588235292"/>
    <n v="5.8823529411764705E-2"/>
    <n v="8.8235294117647065E-2"/>
    <n v="0.20588235294117646"/>
    <n v="1"/>
    <n v="1"/>
    <n v="0"/>
    <n v="3"/>
    <n v="5"/>
    <n v="0.2"/>
    <n v="0.2"/>
    <n v="0"/>
    <n v="0.6"/>
    <n v="5"/>
    <n v="0"/>
    <n v="0"/>
    <x v="1"/>
    <x v="0"/>
    <x v="1"/>
    <n v="0"/>
    <x v="1"/>
    <x v="26"/>
    <x v="2"/>
    <n v="2257"/>
    <n v="0"/>
    <n v="0"/>
    <n v="0"/>
    <n v="1"/>
    <n v="0"/>
    <n v="0"/>
    <n v="0"/>
    <n v="1"/>
    <n v="0"/>
    <n v="20"/>
    <d v="2016-08-10T00:00:00"/>
    <n v="8"/>
    <s v="August"/>
    <n v="1"/>
    <s v="1894,35924,Low income,1375,High spender,0.03827524774524,1,1,56,8,0,14,2,3,7,34,0.235294117647059,0,0.411764705882353,0.0588235294117647,0.0882352941176471,0.205882352941176,1,1,0,3,5,0.2,0.2,0,0.6,5,0,0,0,0,0,0,0,51,50-65,2257,0,0,0,1,0,0,0,1,0,20"/>
  </r>
  <r>
    <n v="1798"/>
    <n v="23148"/>
    <x v="1"/>
    <n v="1612"/>
    <x v="0"/>
    <n v="6.9638845688612408E-2"/>
    <n v="0"/>
    <n v="0"/>
    <n v="83"/>
    <n v="4"/>
    <n v="6"/>
    <n v="8"/>
    <n v="6"/>
    <n v="3"/>
    <n v="10"/>
    <n v="37"/>
    <n v="0.10810810810810811"/>
    <n v="0.16216216216216217"/>
    <n v="0.21621621621621623"/>
    <n v="0.16216216216216217"/>
    <n v="8.1081081081081086E-2"/>
    <n v="0.27027027027027029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31"/>
    <x v="0"/>
    <n v="2290"/>
    <n v="0"/>
    <n v="1"/>
    <n v="0"/>
    <n v="0"/>
    <n v="0"/>
    <n v="1"/>
    <n v="0"/>
    <n v="0"/>
    <n v="0"/>
    <n v="17"/>
    <d v="2016-07-08T00:00:00"/>
    <n v="7"/>
    <s v="July"/>
    <n v="1"/>
    <s v="1798,23148,Low income,1612,High spender,0.0696388456886124,0,0,83,4,6,8,6,3,10,37,0.108108108108108,0.162162162162162,0.216216216216216,0.162162162162162,0.0810810810810811,0.27027027027027,1,2,0,3,6,0.166666666666667,0.333333333333333,0,0.5,7,0,0,0,0,0,0,0,35,24-35,2290,0,1,0,0,0,1,0,0,0,17"/>
  </r>
  <r>
    <n v="1762"/>
    <n v="23830"/>
    <x v="1"/>
    <n v="1140"/>
    <x v="0"/>
    <n v="4.7838858581619806E-2"/>
    <n v="0"/>
    <n v="0"/>
    <n v="3"/>
    <n v="1"/>
    <n v="8"/>
    <n v="6"/>
    <n v="4"/>
    <n v="8"/>
    <n v="16"/>
    <n v="43"/>
    <n v="2.3255813953488372E-2"/>
    <n v="0.18604651162790697"/>
    <n v="0.13953488372093023"/>
    <n v="9.3023255813953487E-2"/>
    <n v="0.18604651162790697"/>
    <n v="0.37209302325581395"/>
    <n v="1"/>
    <n v="1"/>
    <n v="0"/>
    <n v="3"/>
    <n v="5"/>
    <n v="0.2"/>
    <n v="0.2"/>
    <n v="0"/>
    <n v="0.6"/>
    <n v="7"/>
    <n v="0"/>
    <n v="0"/>
    <x v="1"/>
    <x v="0"/>
    <x v="1"/>
    <n v="0"/>
    <x v="1"/>
    <x v="19"/>
    <x v="0"/>
    <n v="2301"/>
    <n v="0"/>
    <n v="0"/>
    <n v="1"/>
    <n v="0"/>
    <n v="0"/>
    <n v="1"/>
    <n v="0"/>
    <n v="0"/>
    <n v="0"/>
    <n v="11"/>
    <d v="2016-06-27T00:00:00"/>
    <n v="6"/>
    <s v="June"/>
    <n v="1"/>
    <s v="1762,23830,Low income,1140,High spender,0.0478388585816198,0,0,3,1,8,6,4,8,16,43,0.0232558139534884,0.186046511627907,0.13953488372093,0.0930232558139535,0.186046511627907,0.372093023255814,1,1,0,3,5,0.2,0.2,0,0.6,7,0,0,0,0,0,0,0,33,24-35,2301,0,0,1,0,0,1,0,0,0,11"/>
  </r>
  <r>
    <n v="1166"/>
    <n v="5305"/>
    <x v="1"/>
    <n v="1661"/>
    <x v="0"/>
    <n v="0.31310084825636192"/>
    <n v="0"/>
    <n v="1"/>
    <n v="12"/>
    <n v="12"/>
    <n v="4"/>
    <n v="7"/>
    <n v="1"/>
    <n v="3"/>
    <n v="5"/>
    <n v="32"/>
    <n v="0.375"/>
    <n v="0.125"/>
    <n v="0.21875"/>
    <n v="3.125E-2"/>
    <n v="9.375E-2"/>
    <n v="0.15625"/>
    <n v="0"/>
    <n v="1"/>
    <n v="0"/>
    <n v="0"/>
    <n v="1"/>
    <n v="0"/>
    <n v="1"/>
    <n v="0"/>
    <n v="0"/>
    <n v="13"/>
    <n v="0"/>
    <n v="0"/>
    <x v="1"/>
    <x v="0"/>
    <x v="1"/>
    <n v="0"/>
    <x v="1"/>
    <x v="10"/>
    <x v="1"/>
    <n v="2493"/>
    <n v="0"/>
    <n v="1"/>
    <n v="0"/>
    <n v="0"/>
    <n v="0"/>
    <n v="0"/>
    <n v="1"/>
    <n v="0"/>
    <n v="0"/>
    <n v="22"/>
    <d v="2015-12-18T00:00:00"/>
    <n v="12"/>
    <s v="December"/>
    <n v="1"/>
    <s v="1166,5305,Low income,1661,High spender,0.313100848256362,0,1,12,12,4,7,1,3,5,32,0.375,0.125,0.21875,0.03125,0.09375,0.15625,0,1,0,0,1,0,1,0,0,13,0,0,0,0,0,0,0,44,36-50,2493,0,1,0,0,0,0,1,0,0,22"/>
  </r>
  <r>
    <n v="809"/>
    <n v="27100"/>
    <x v="1"/>
    <n v="1214"/>
    <x v="0"/>
    <n v="4.4797047970479703E-2"/>
    <n v="1"/>
    <n v="0"/>
    <n v="64"/>
    <n v="12"/>
    <n v="0"/>
    <n v="13"/>
    <n v="2"/>
    <n v="0"/>
    <n v="10"/>
    <n v="37"/>
    <n v="0.32432432432432434"/>
    <n v="0"/>
    <n v="0.35135135135135137"/>
    <n v="5.4054054054054057E-2"/>
    <n v="0"/>
    <n v="0.27027027027027029"/>
    <n v="1"/>
    <n v="1"/>
    <n v="0"/>
    <n v="3"/>
    <n v="5"/>
    <n v="0.2"/>
    <n v="0.2"/>
    <n v="0"/>
    <n v="0.6"/>
    <n v="7"/>
    <n v="0"/>
    <n v="0"/>
    <x v="1"/>
    <x v="0"/>
    <x v="1"/>
    <n v="0"/>
    <x v="1"/>
    <x v="14"/>
    <x v="1"/>
    <n v="2609"/>
    <n v="0"/>
    <n v="1"/>
    <n v="0"/>
    <n v="0"/>
    <n v="0"/>
    <n v="0"/>
    <n v="0"/>
    <n v="1"/>
    <n v="0"/>
    <n v="17"/>
    <d v="2015-08-24T00:00:00"/>
    <n v="8"/>
    <s v="August"/>
    <n v="1"/>
    <s v="809,27100,Low income,1214,High spender,0.0447970479704797,1,0,64,12,0,13,2,0,10,37,0.324324324324324,0,0.351351351351351,0.0540540540540541,0,0.27027027027027,1,1,0,3,5,0.2,0.2,0,0.6,7,0,0,0,0,0,0,0,37,36-50,2609,0,1,0,0,0,0,0,1,0,17"/>
  </r>
  <r>
    <n v="727"/>
    <n v="26150"/>
    <x v="1"/>
    <n v="948"/>
    <x v="0"/>
    <n v="3.6252390057361375E-2"/>
    <n v="2"/>
    <n v="1"/>
    <n v="61"/>
    <n v="5"/>
    <n v="1"/>
    <n v="13"/>
    <n v="3"/>
    <n v="5"/>
    <n v="1"/>
    <n v="28"/>
    <n v="0.17857142857142858"/>
    <n v="3.5714285714285712E-2"/>
    <n v="0.4642857142857143"/>
    <n v="0.10714285714285714"/>
    <n v="0.17857142857142858"/>
    <n v="3.5714285714285712E-2"/>
    <n v="1"/>
    <n v="1"/>
    <n v="0"/>
    <n v="3"/>
    <n v="5"/>
    <n v="0.2"/>
    <n v="0.2"/>
    <n v="0"/>
    <n v="0.6"/>
    <n v="7"/>
    <n v="0"/>
    <n v="0"/>
    <x v="1"/>
    <x v="0"/>
    <x v="1"/>
    <n v="0"/>
    <x v="1"/>
    <x v="32"/>
    <x v="2"/>
    <n v="2634"/>
    <n v="1"/>
    <n v="0"/>
    <n v="0"/>
    <n v="0"/>
    <n v="0"/>
    <n v="0"/>
    <n v="1"/>
    <n v="0"/>
    <n v="0"/>
    <n v="26"/>
    <d v="2015-07-30T00:00:00"/>
    <n v="7"/>
    <s v="July"/>
    <n v="1"/>
    <s v="727,26150,Low income,948,High spender,0.0362523900573614,2,1,61,5,1,13,3,5,1,28,0.178571428571429,0.0357142857142857,0.464285714285714,0.107142857142857,0.178571428571429,0.0357142857142857,1,1,0,3,5,0.2,0.2,0,0.6,7,0,0,0,0,0,0,0,64,50-65,2634,1,0,0,0,0,0,1,0,0,26"/>
  </r>
  <r>
    <n v="614"/>
    <n v="7500"/>
    <x v="1"/>
    <n v="1610"/>
    <x v="0"/>
    <n v="0.21466666666666667"/>
    <n v="1"/>
    <n v="0"/>
    <n v="96"/>
    <n v="1"/>
    <n v="11"/>
    <n v="5"/>
    <n v="4"/>
    <n v="6"/>
    <n v="9"/>
    <n v="36"/>
    <n v="2.7777777777777776E-2"/>
    <n v="0.30555555555555558"/>
    <n v="0.1388888888888889"/>
    <n v="0.1111111111111111"/>
    <n v="0.16666666666666666"/>
    <n v="0.25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17"/>
    <x v="0"/>
    <n v="2666"/>
    <n v="0"/>
    <n v="1"/>
    <n v="0"/>
    <n v="0"/>
    <n v="0"/>
    <n v="1"/>
    <n v="0"/>
    <n v="0"/>
    <n v="0"/>
    <n v="18"/>
    <d v="2015-06-28T00:00:00"/>
    <n v="6"/>
    <s v="June"/>
    <n v="1"/>
    <s v="614,7500,Low income,1610,High spender,0.214666666666667,1,0,96,1,11,5,4,6,9,36,0.0277777777777778,0.305555555555556,0.138888888888889,0.111111111111111,0.166666666666667,0.25,2,2,0,3,7,0.285714285714286,0.285714285714286,0,0.428571428571429,8,0,0,0,0,0,0,0,34,24-35,2666,0,1,0,0,0,1,0,0,0,18"/>
  </r>
  <r>
    <n v="2087"/>
    <n v="30298"/>
    <x v="1"/>
    <n v="1144"/>
    <x v="0"/>
    <n v="3.7758267872466826E-2"/>
    <n v="0"/>
    <n v="0"/>
    <n v="48"/>
    <n v="6"/>
    <n v="3"/>
    <n v="12"/>
    <n v="6"/>
    <n v="1"/>
    <n v="0"/>
    <n v="28"/>
    <n v="0.21428571428571427"/>
    <n v="0.10714285714285714"/>
    <n v="0.42857142857142855"/>
    <n v="0.21428571428571427"/>
    <n v="3.5714285714285712E-2"/>
    <n v="0"/>
    <n v="1"/>
    <n v="1"/>
    <n v="1"/>
    <n v="3"/>
    <n v="6"/>
    <n v="0.16666666666666666"/>
    <n v="0.16666666666666666"/>
    <n v="0.16666666666666666"/>
    <n v="0.5"/>
    <n v="3"/>
    <n v="0"/>
    <n v="0"/>
    <x v="1"/>
    <x v="0"/>
    <x v="1"/>
    <n v="0"/>
    <x v="1"/>
    <x v="31"/>
    <x v="0"/>
    <n v="2200"/>
    <n v="0"/>
    <n v="0"/>
    <n v="1"/>
    <n v="0"/>
    <n v="0"/>
    <n v="0"/>
    <n v="0"/>
    <n v="0"/>
    <n v="1"/>
    <n v="28"/>
    <d v="2016-10-06T00:00:00"/>
    <n v="10"/>
    <s v="October"/>
    <n v="1"/>
    <s v="2087,30298,Low income,1144,High spender,0.0377582678724668,0,0,48,6,3,12,6,1,0,28,0.214285714285714,0.107142857142857,0.428571428571429,0.214285714285714,0.0357142857142857,0,1,1,1,3,6,0.166666666666667,0.166666666666667,0.166666666666667,0.5,3,0,0,0,0,0,0,0,35,24-35,2200,0,0,1,0,0,0,0,0,1,28"/>
  </r>
  <r>
    <n v="2025"/>
    <n v="37395"/>
    <x v="1"/>
    <n v="347"/>
    <x v="1"/>
    <n v="9.2793154164995326E-3"/>
    <n v="1"/>
    <n v="0"/>
    <n v="47"/>
    <n v="18"/>
    <n v="0"/>
    <n v="9"/>
    <n v="0"/>
    <n v="1"/>
    <n v="11"/>
    <n v="39"/>
    <n v="0.46153846153846156"/>
    <n v="0"/>
    <n v="0.23076923076923078"/>
    <n v="0"/>
    <n v="2.564102564102564E-2"/>
    <n v="0.28205128205128205"/>
    <n v="1"/>
    <n v="1"/>
    <n v="0"/>
    <n v="3"/>
    <n v="5"/>
    <n v="0.2"/>
    <n v="0.2"/>
    <n v="0"/>
    <n v="0.6"/>
    <n v="6"/>
    <n v="0"/>
    <n v="0"/>
    <x v="1"/>
    <x v="0"/>
    <x v="1"/>
    <n v="0"/>
    <x v="1"/>
    <x v="10"/>
    <x v="1"/>
    <n v="2217"/>
    <n v="0"/>
    <n v="0"/>
    <n v="0"/>
    <n v="1"/>
    <n v="0"/>
    <n v="0"/>
    <n v="0"/>
    <n v="0"/>
    <n v="1"/>
    <n v="17"/>
    <d v="2016-09-19T00:00:00"/>
    <n v="9"/>
    <s v="September"/>
    <n v="1"/>
    <s v="2025,37395,Low income,347,Low spender,0.00927931541649953,1,0,47,18,0,9,0,1,11,39,0.461538461538462,0,0.230769230769231,0,0.0256410256410256,0.282051282051282,1,1,0,3,5,0.2,0.2,0,0.6,6,0,0,0,0,0,0,0,44,36-50,2217,0,0,0,1,0,0,0,0,1,17"/>
  </r>
  <r>
    <n v="1890"/>
    <n v="42394"/>
    <x v="1"/>
    <n v="1610"/>
    <x v="0"/>
    <n v="3.7977072227201959E-2"/>
    <n v="1"/>
    <n v="0"/>
    <n v="69"/>
    <n v="15"/>
    <n v="2"/>
    <n v="10"/>
    <n v="0"/>
    <n v="1"/>
    <n v="4"/>
    <n v="32"/>
    <n v="0.46875"/>
    <n v="6.25E-2"/>
    <n v="0.3125"/>
    <n v="0"/>
    <n v="3.125E-2"/>
    <n v="0.125"/>
    <n v="1"/>
    <n v="1"/>
    <n v="0"/>
    <n v="3"/>
    <n v="5"/>
    <n v="0.2"/>
    <n v="0.2"/>
    <n v="0"/>
    <n v="0.6"/>
    <n v="7"/>
    <n v="0"/>
    <n v="0"/>
    <x v="1"/>
    <x v="0"/>
    <x v="1"/>
    <n v="0"/>
    <x v="1"/>
    <x v="7"/>
    <x v="1"/>
    <n v="2257"/>
    <n v="0"/>
    <n v="0"/>
    <n v="1"/>
    <n v="0"/>
    <n v="0"/>
    <n v="0"/>
    <n v="0"/>
    <n v="1"/>
    <n v="0"/>
    <n v="24"/>
    <d v="2016-08-10T00:00:00"/>
    <n v="8"/>
    <s v="August"/>
    <n v="1"/>
    <s v="1890,42394,Low income,1610,High spender,0.037977072227202,1,0,69,15,2,10,0,1,4,32,0.46875,0.0625,0.3125,0,0.03125,0.125,1,1,0,3,5,0.2,0.2,0,0.6,7,0,0,0,0,0,0,0,48,36-50,2257,0,0,1,0,0,0,0,1,0,24"/>
  </r>
  <r>
    <n v="1780"/>
    <n v="31163"/>
    <x v="1"/>
    <n v="39"/>
    <x v="1"/>
    <n v="1.2514841318229952E-3"/>
    <n v="1"/>
    <n v="0"/>
    <n v="54"/>
    <n v="2"/>
    <n v="3"/>
    <n v="10"/>
    <n v="11"/>
    <n v="2"/>
    <n v="10"/>
    <n v="38"/>
    <n v="5.2631578947368418E-2"/>
    <n v="7.8947368421052627E-2"/>
    <n v="0.26315789473684209"/>
    <n v="0.28947368421052633"/>
    <n v="5.2631578947368418E-2"/>
    <n v="0.26315789473684209"/>
    <n v="1"/>
    <n v="1"/>
    <n v="0"/>
    <n v="3"/>
    <n v="5"/>
    <n v="0.2"/>
    <n v="0.2"/>
    <n v="0"/>
    <n v="0.6"/>
    <n v="6"/>
    <n v="0"/>
    <n v="0"/>
    <x v="1"/>
    <x v="0"/>
    <x v="1"/>
    <n v="0"/>
    <x v="1"/>
    <x v="1"/>
    <x v="1"/>
    <n v="2295"/>
    <n v="1"/>
    <n v="0"/>
    <n v="0"/>
    <n v="0"/>
    <n v="0"/>
    <n v="1"/>
    <n v="0"/>
    <n v="0"/>
    <n v="0"/>
    <n v="18"/>
    <d v="2016-07-03T00:00:00"/>
    <n v="7"/>
    <s v="July"/>
    <n v="1"/>
    <s v="1780,31163,Low income,39,Low spender,0.001251484131823,1,0,54,2,3,10,11,2,10,38,0.0526315789473684,0.0789473684210526,0.263157894736842,0.289473684210526,0.0526315789473684,0.263157894736842,1,1,0,3,5,0.2,0.2,0,0.6,6,0,0,0,0,0,0,0,47,36-50,2295,1,0,0,0,0,1,0,0,0,18"/>
  </r>
  <r>
    <n v="1432"/>
    <n v="42169"/>
    <x v="1"/>
    <n v="275"/>
    <x v="1"/>
    <n v="6.5213782636533947E-3"/>
    <n v="1"/>
    <n v="1"/>
    <n v="20"/>
    <n v="19"/>
    <n v="0"/>
    <n v="9"/>
    <n v="0"/>
    <n v="0"/>
    <n v="2"/>
    <n v="30"/>
    <n v="0.6333333333333333"/>
    <n v="0"/>
    <n v="0.3"/>
    <n v="0"/>
    <n v="0"/>
    <n v="6.6666666666666666E-2"/>
    <n v="2"/>
    <n v="1"/>
    <n v="0"/>
    <n v="3"/>
    <n v="6"/>
    <n v="0.33333333333333331"/>
    <n v="0.16666666666666666"/>
    <n v="0"/>
    <n v="0.5"/>
    <n v="8"/>
    <n v="0"/>
    <n v="0"/>
    <x v="1"/>
    <x v="0"/>
    <x v="1"/>
    <n v="0"/>
    <x v="1"/>
    <x v="26"/>
    <x v="2"/>
    <n v="2412"/>
    <n v="0"/>
    <n v="1"/>
    <n v="0"/>
    <n v="0"/>
    <n v="0"/>
    <n v="0"/>
    <n v="0"/>
    <n v="1"/>
    <n v="0"/>
    <n v="26"/>
    <d v="2016-03-08T00:00:00"/>
    <n v="3"/>
    <s v="March"/>
    <n v="1"/>
    <s v="1432,42169,Low income,275,Low spender,0.00652137826365339,1,1,20,19,0,9,0,0,2,30,0.633333333333333,0,0.3,0,0,0.0666666666666667,2,1,0,3,6,0.333333333333333,0.166666666666667,0,0.5,8,0,0,0,0,0,0,0,51,50-65,2412,0,1,0,0,0,0,0,1,0,26"/>
  </r>
  <r>
    <n v="1312"/>
    <n v="25293"/>
    <x v="1"/>
    <n v="489"/>
    <x v="1"/>
    <n v="1.933341240659471E-2"/>
    <n v="1"/>
    <n v="0"/>
    <n v="51"/>
    <n v="15"/>
    <n v="0"/>
    <n v="11"/>
    <n v="0"/>
    <n v="2"/>
    <n v="9"/>
    <n v="37"/>
    <n v="0.40540540540540543"/>
    <n v="0"/>
    <n v="0.29729729729729731"/>
    <n v="0"/>
    <n v="5.4054054054054057E-2"/>
    <n v="0.24324324324324326"/>
    <n v="1"/>
    <n v="1"/>
    <n v="1"/>
    <n v="2"/>
    <n v="5"/>
    <n v="0.2"/>
    <n v="0.2"/>
    <n v="0.2"/>
    <n v="0.4"/>
    <n v="8"/>
    <n v="0"/>
    <n v="0"/>
    <x v="1"/>
    <x v="0"/>
    <x v="1"/>
    <n v="0"/>
    <x v="1"/>
    <x v="26"/>
    <x v="2"/>
    <n v="2446"/>
    <n v="0"/>
    <n v="1"/>
    <n v="0"/>
    <n v="0"/>
    <n v="0"/>
    <n v="0"/>
    <n v="1"/>
    <n v="0"/>
    <n v="0"/>
    <n v="19"/>
    <d v="2016-02-03T00:00:00"/>
    <n v="2"/>
    <s v="February"/>
    <n v="1"/>
    <s v="1312,25293,Low income,489,Low spender,0.0193334124065947,1,0,51,15,0,11,0,2,9,37,0.405405405405405,0,0.297297297297297,0,0.0540540540540541,0.243243243243243,1,1,1,2,5,0.2,0.2,0.2,0.4,8,0,0,0,0,0,0,0,51,50-65,2446,0,1,0,0,0,0,1,0,0,19"/>
  </r>
  <r>
    <n v="934"/>
    <n v="10245"/>
    <x v="1"/>
    <n v="1606"/>
    <x v="0"/>
    <n v="0.15675939482674475"/>
    <n v="1"/>
    <n v="0"/>
    <n v="32"/>
    <n v="4"/>
    <n v="7"/>
    <n v="7"/>
    <n v="6"/>
    <n v="4"/>
    <n v="13"/>
    <n v="41"/>
    <n v="9.7560975609756101E-2"/>
    <n v="0.17073170731707318"/>
    <n v="0.17073170731707318"/>
    <n v="0.14634146341463414"/>
    <n v="9.7560975609756101E-2"/>
    <n v="0.31707317073170732"/>
    <n v="3"/>
    <n v="1"/>
    <n v="2"/>
    <n v="2"/>
    <n v="8"/>
    <n v="0.375"/>
    <n v="0.125"/>
    <n v="0.25"/>
    <n v="0.25"/>
    <n v="5"/>
    <n v="0"/>
    <n v="0"/>
    <x v="1"/>
    <x v="0"/>
    <x v="1"/>
    <n v="0"/>
    <x v="1"/>
    <x v="4"/>
    <x v="1"/>
    <n v="2569"/>
    <n v="0"/>
    <n v="0"/>
    <n v="1"/>
    <n v="0"/>
    <n v="0"/>
    <n v="0"/>
    <n v="1"/>
    <n v="0"/>
    <n v="0"/>
    <n v="15"/>
    <d v="2015-10-03T00:00:00"/>
    <n v="10"/>
    <s v="October"/>
    <n v="1"/>
    <s v="934,10245,Low income,1606,High spender,0.156759394826745,1,0,32,4,7,7,6,4,13,41,0.0975609756097561,0.170731707317073,0.170731707317073,0.146341463414634,0.0975609756097561,0.317073170731707,3,1,2,2,8,0.375,0.125,0.25,0.25,5,0,0,0,0,0,0,0,49,36-50,2569,0,0,1,0,0,0,1,0,0,15"/>
  </r>
  <r>
    <n v="430"/>
    <n v="14918"/>
    <x v="1"/>
    <n v="1048"/>
    <x v="0"/>
    <n v="7.0250703847700768E-2"/>
    <n v="0"/>
    <n v="1"/>
    <n v="52"/>
    <n v="3"/>
    <n v="3"/>
    <n v="3"/>
    <n v="15"/>
    <n v="4"/>
    <n v="15"/>
    <n v="43"/>
    <n v="6.9767441860465115E-2"/>
    <n v="6.9767441860465115E-2"/>
    <n v="6.9767441860465115E-2"/>
    <n v="0.34883720930232559"/>
    <n v="9.3023255813953487E-2"/>
    <n v="0.34883720930232559"/>
    <n v="1"/>
    <n v="1"/>
    <n v="0"/>
    <n v="3"/>
    <n v="5"/>
    <n v="0.2"/>
    <n v="0.2"/>
    <n v="0"/>
    <n v="0.6"/>
    <n v="6"/>
    <n v="0"/>
    <n v="0"/>
    <x v="1"/>
    <x v="0"/>
    <x v="1"/>
    <n v="0"/>
    <x v="1"/>
    <x v="5"/>
    <x v="2"/>
    <n v="2728"/>
    <n v="0"/>
    <n v="0"/>
    <n v="0"/>
    <n v="1"/>
    <n v="0"/>
    <n v="0"/>
    <n v="0"/>
    <n v="0"/>
    <n v="0"/>
    <n v="13"/>
    <d v="2015-04-27T00:00:00"/>
    <n v="4"/>
    <s v="April"/>
    <n v="1"/>
    <s v="430,14918,Low income,1048,High spender,0.0702507038477008,0,1,52,3,3,3,15,4,15,43,0.0697674418604651,0.0697674418604651,0.0697674418604651,0.348837209302326,0.0930232558139535,0.348837209302326,1,1,0,3,5,0.2,0.2,0,0.6,6,0,0,0,0,0,0,0,57,50-65,2728,0,0,0,1,0,0,0,0,0,13"/>
  </r>
  <r>
    <n v="118"/>
    <n v="15345"/>
    <x v="1"/>
    <n v="254"/>
    <x v="1"/>
    <n v="1.6552623004235909E-2"/>
    <n v="1"/>
    <n v="0"/>
    <n v="51"/>
    <n v="5"/>
    <n v="2"/>
    <n v="16"/>
    <n v="3"/>
    <n v="2"/>
    <n v="19"/>
    <n v="47"/>
    <n v="0.10638297872340426"/>
    <n v="4.2553191489361701E-2"/>
    <n v="0.34042553191489361"/>
    <n v="6.3829787234042548E-2"/>
    <n v="4.2553191489361701E-2"/>
    <n v="0.40425531914893614"/>
    <n v="2"/>
    <n v="1"/>
    <n v="1"/>
    <n v="2"/>
    <n v="6"/>
    <n v="0.33333333333333331"/>
    <n v="0.16666666666666666"/>
    <n v="0.16666666666666666"/>
    <n v="0.33333333333333331"/>
    <n v="8"/>
    <n v="0"/>
    <n v="0"/>
    <x v="1"/>
    <x v="0"/>
    <x v="1"/>
    <n v="0"/>
    <x v="0"/>
    <x v="35"/>
    <x v="1"/>
    <n v="2826"/>
    <n v="0"/>
    <n v="0"/>
    <n v="0"/>
    <n v="1"/>
    <n v="0"/>
    <n v="0"/>
    <n v="1"/>
    <n v="0"/>
    <n v="0"/>
    <n v="9"/>
    <d v="2015-01-19T00:00:00"/>
    <n v="1"/>
    <s v="January"/>
    <n v="1"/>
    <s v="118,15345,Low income,254,Low spender,0.0165526230042359,1,0,51,5,2,16,3,2,19,47,0.106382978723404,0.0425531914893617,0.340425531914894,0.0638297872340425,0.0425531914893617,0.404255319148936,2,1,1,2,6,0.333333333333333,0.166666666666667,0.166666666666667,0.333333333333333,8,0,0,0,0,0,0,1,36,36-50,2826,0,0,0,1,0,0,1,0,0,9"/>
  </r>
  <r>
    <n v="2085"/>
    <n v="35860"/>
    <x v="1"/>
    <n v="846"/>
    <x v="0"/>
    <n v="2.3591745677635247E-2"/>
    <n v="1"/>
    <n v="1"/>
    <n v="37"/>
    <n v="15"/>
    <n v="0"/>
    <n v="8"/>
    <n v="4"/>
    <n v="2"/>
    <n v="20"/>
    <n v="49"/>
    <n v="0.30612244897959184"/>
    <n v="0"/>
    <n v="0.16326530612244897"/>
    <n v="8.1632653061224483E-2"/>
    <n v="4.0816326530612242E-2"/>
    <n v="0.40816326530612246"/>
    <n v="2"/>
    <n v="1"/>
    <n v="1"/>
    <n v="2"/>
    <n v="6"/>
    <n v="0.33333333333333331"/>
    <n v="0.16666666666666666"/>
    <n v="0.16666666666666666"/>
    <n v="0.33333333333333331"/>
    <n v="5"/>
    <n v="0"/>
    <n v="0"/>
    <x v="0"/>
    <x v="0"/>
    <x v="1"/>
    <n v="0"/>
    <x v="1"/>
    <x v="1"/>
    <x v="1"/>
    <n v="2200"/>
    <n v="1"/>
    <n v="0"/>
    <n v="0"/>
    <n v="0"/>
    <n v="0"/>
    <n v="0"/>
    <n v="0"/>
    <n v="0"/>
    <n v="1"/>
    <n v="9"/>
    <d v="2016-10-06T00:00:00"/>
    <n v="10"/>
    <s v="October"/>
    <n v="1"/>
    <s v="2085,35860,Low income,846,High spender,0.0235917456776352,1,1,37,15,0,8,4,2,20,49,0.306122448979592,0,0.163265306122449,0.0816326530612245,0.0408163265306122,0.408163265306122,2,1,1,2,6,0.333333333333333,0.166666666666667,0.166666666666667,0.333333333333333,5,0,0,1,0,0,0,0,47,36-50,2200,1,0,0,0,0,0,0,0,1,9"/>
  </r>
  <r>
    <n v="2088"/>
    <n v="35860"/>
    <x v="1"/>
    <n v="942"/>
    <x v="0"/>
    <n v="2.626882320133854E-2"/>
    <n v="1"/>
    <n v="1"/>
    <n v="37"/>
    <n v="15"/>
    <n v="0"/>
    <n v="8"/>
    <n v="4"/>
    <n v="2"/>
    <n v="20"/>
    <n v="49"/>
    <n v="0.30612244897959184"/>
    <n v="0"/>
    <n v="0.16326530612244897"/>
    <n v="8.1632653061224483E-2"/>
    <n v="4.0816326530612242E-2"/>
    <n v="0.40816326530612246"/>
    <n v="2"/>
    <n v="1"/>
    <n v="1"/>
    <n v="2"/>
    <n v="6"/>
    <n v="0.33333333333333331"/>
    <n v="0.16666666666666666"/>
    <n v="0.16666666666666666"/>
    <n v="0.33333333333333331"/>
    <n v="5"/>
    <n v="0"/>
    <n v="0"/>
    <x v="0"/>
    <x v="0"/>
    <x v="1"/>
    <n v="0"/>
    <x v="0"/>
    <x v="1"/>
    <x v="1"/>
    <n v="2200"/>
    <n v="0"/>
    <n v="0"/>
    <n v="1"/>
    <n v="0"/>
    <n v="0"/>
    <n v="0"/>
    <n v="0"/>
    <n v="0"/>
    <n v="1"/>
    <n v="9"/>
    <d v="2016-10-06T00:00:00"/>
    <n v="10"/>
    <s v="October"/>
    <n v="1"/>
    <s v="2088,35860,Low income,942,High spender,0.0262688232013385,1,1,37,15,0,8,4,2,20,49,0.306122448979592,0,0.163265306122449,0.0816326530612245,0.0408163265306122,0.408163265306122,2,1,1,2,6,0.333333333333333,0.166666666666667,0.166666666666667,0.333333333333333,5,0,0,1,0,0,0,1,47,36-50,2200,0,0,1,0,0,0,0,0,1,9"/>
  </r>
  <r>
    <n v="2089"/>
    <n v="35860"/>
    <x v="1"/>
    <n v="264"/>
    <x v="1"/>
    <n v="7.3619631901840491E-3"/>
    <n v="1"/>
    <n v="1"/>
    <n v="37"/>
    <n v="15"/>
    <n v="0"/>
    <n v="8"/>
    <n v="4"/>
    <n v="2"/>
    <n v="20"/>
    <n v="49"/>
    <n v="0.30612244897959184"/>
    <n v="0"/>
    <n v="0.16326530612244897"/>
    <n v="8.1632653061224483E-2"/>
    <n v="4.0816326530612242E-2"/>
    <n v="0.40816326530612246"/>
    <n v="2"/>
    <n v="1"/>
    <n v="1"/>
    <n v="2"/>
    <n v="6"/>
    <n v="0.33333333333333331"/>
    <n v="0.16666666666666666"/>
    <n v="0.16666666666666666"/>
    <n v="0.33333333333333331"/>
    <n v="5"/>
    <n v="0"/>
    <n v="0"/>
    <x v="0"/>
    <x v="0"/>
    <x v="1"/>
    <n v="0"/>
    <x v="0"/>
    <x v="1"/>
    <x v="1"/>
    <n v="2200"/>
    <n v="1"/>
    <n v="0"/>
    <n v="0"/>
    <n v="0"/>
    <n v="0"/>
    <n v="0"/>
    <n v="0"/>
    <n v="0"/>
    <n v="1"/>
    <n v="9"/>
    <d v="2016-10-06T00:00:00"/>
    <n v="10"/>
    <s v="October"/>
    <n v="1"/>
    <s v="2089,35860,Low income,264,Low spender,0.00736196319018405,1,1,37,15,0,8,4,2,20,49,0.306122448979592,0,0.163265306122449,0.0816326530612245,0.0408163265306122,0.408163265306122,2,1,1,2,6,0.333333333333333,0.166666666666667,0.166666666666667,0.333333333333333,5,0,0,1,0,0,0,1,47,36-50,2200,1,0,0,0,0,0,0,0,1,9"/>
  </r>
  <r>
    <n v="2049"/>
    <n v="41644"/>
    <x v="1"/>
    <n v="41"/>
    <x v="1"/>
    <n v="9.8453558735952357E-4"/>
    <n v="1"/>
    <n v="1"/>
    <n v="67"/>
    <n v="20"/>
    <n v="3"/>
    <n v="4"/>
    <n v="2"/>
    <n v="0"/>
    <n v="2"/>
    <n v="31"/>
    <n v="0.64516129032258063"/>
    <n v="9.6774193548387094E-2"/>
    <n v="0.12903225806451613"/>
    <n v="6.4516129032258063E-2"/>
    <n v="0"/>
    <n v="6.4516129032258063E-2"/>
    <n v="2"/>
    <n v="1"/>
    <n v="0"/>
    <n v="3"/>
    <n v="6"/>
    <n v="0.33333333333333331"/>
    <n v="0.16666666666666666"/>
    <n v="0"/>
    <n v="0.5"/>
    <n v="3"/>
    <n v="0"/>
    <n v="0"/>
    <x v="1"/>
    <x v="0"/>
    <x v="1"/>
    <n v="0"/>
    <x v="1"/>
    <x v="7"/>
    <x v="1"/>
    <n v="2210"/>
    <n v="0"/>
    <n v="0"/>
    <n v="1"/>
    <n v="0"/>
    <n v="0"/>
    <n v="0"/>
    <n v="0"/>
    <n v="0"/>
    <n v="1"/>
    <n v="27"/>
    <d v="2016-09-26T00:00:00"/>
    <n v="9"/>
    <s v="September"/>
    <n v="1"/>
    <s v="2049,41644,Low income,41,Low spender,0.000984535587359524,1,1,67,20,3,4,2,0,2,31,0.645161290322581,0.0967741935483871,0.129032258064516,0.0645161290322581,0,0.0645161290322581,2,1,0,3,6,0.333333333333333,0.166666666666667,0,0.5,3,0,0,0,0,0,0,0,48,36-50,2210,0,0,1,0,0,0,0,0,1,27"/>
  </r>
  <r>
    <n v="1990"/>
    <n v="33456"/>
    <x v="1"/>
    <n v="1584"/>
    <x v="0"/>
    <n v="4.7345767575322814E-2"/>
    <n v="1"/>
    <n v="1"/>
    <n v="58"/>
    <n v="7"/>
    <n v="3"/>
    <n v="10"/>
    <n v="8"/>
    <n v="1"/>
    <n v="7"/>
    <n v="36"/>
    <n v="0.19444444444444445"/>
    <n v="8.3333333333333329E-2"/>
    <n v="0.27777777777777779"/>
    <n v="0.22222222222222221"/>
    <n v="2.7777777777777776E-2"/>
    <n v="0.19444444444444445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2"/>
    <x v="2"/>
    <n v="2228"/>
    <n v="0"/>
    <n v="0"/>
    <n v="0"/>
    <n v="1"/>
    <n v="0"/>
    <n v="0"/>
    <n v="1"/>
    <n v="0"/>
    <n v="0"/>
    <n v="22"/>
    <d v="2016-09-08T00:00:00"/>
    <n v="9"/>
    <s v="September"/>
    <n v="1"/>
    <s v="1990,33456,Low income,1584,High spender,0.0473457675753228,1,1,58,7,3,10,8,1,7,36,0.194444444444444,0.0833333333333333,0.277777777777778,0.222222222222222,0.0277777777777778,0.194444444444444,2,1,0,3,6,0.333333333333333,0.166666666666667,0,0.5,7,0,0,0,0,0,0,0,55,50-65,2228,0,0,0,1,0,0,1,0,0,22"/>
  </r>
  <r>
    <n v="1422"/>
    <n v="40049"/>
    <x v="1"/>
    <n v="1605"/>
    <x v="0"/>
    <n v="4.0075907013907966E-2"/>
    <n v="0"/>
    <n v="1"/>
    <n v="23"/>
    <n v="13"/>
    <n v="6"/>
    <n v="7"/>
    <n v="0"/>
    <n v="3"/>
    <n v="3"/>
    <n v="32"/>
    <n v="0.40625"/>
    <n v="0.1875"/>
    <n v="0.21875"/>
    <n v="0"/>
    <n v="9.375E-2"/>
    <n v="9.375E-2"/>
    <n v="1"/>
    <n v="1"/>
    <n v="0"/>
    <n v="3"/>
    <n v="5"/>
    <n v="0.2"/>
    <n v="0.2"/>
    <n v="0"/>
    <n v="0.6"/>
    <n v="6"/>
    <n v="0"/>
    <n v="0"/>
    <x v="1"/>
    <x v="0"/>
    <x v="1"/>
    <n v="0"/>
    <x v="1"/>
    <x v="42"/>
    <x v="3"/>
    <n v="2415"/>
    <n v="0"/>
    <n v="0"/>
    <n v="0"/>
    <n v="0"/>
    <n v="1"/>
    <n v="0"/>
    <n v="1"/>
    <n v="0"/>
    <n v="0"/>
    <n v="26"/>
    <d v="2016-03-05T00:00:00"/>
    <n v="3"/>
    <s v="March"/>
    <n v="1"/>
    <s v="1422,40049,Low income,1605,High spender,0.040075907013908,0,1,23,13,6,7,0,3,3,32,0.40625,0.1875,0.21875,0,0.09375,0.09375,1,1,0,3,5,0.2,0.2,0,0.6,6,0,0,0,0,0,0,0,68,66+,2415,0,0,0,0,1,0,1,0,0,26"/>
  </r>
  <r>
    <n v="2052"/>
    <n v="27922"/>
    <x v="1"/>
    <n v="945"/>
    <x v="0"/>
    <n v="3.3844280495666498E-2"/>
    <n v="1"/>
    <n v="0"/>
    <n v="80"/>
    <n v="11"/>
    <n v="0"/>
    <n v="13"/>
    <n v="2"/>
    <n v="4"/>
    <n v="11"/>
    <n v="41"/>
    <n v="0.26829268292682928"/>
    <n v="0"/>
    <n v="0.31707317073170732"/>
    <n v="4.878048780487805E-2"/>
    <n v="9.7560975609756101E-2"/>
    <n v="0.26829268292682928"/>
    <n v="1"/>
    <n v="2"/>
    <n v="0"/>
    <n v="3"/>
    <n v="6"/>
    <n v="0.16666666666666666"/>
    <n v="0.33333333333333331"/>
    <n v="0"/>
    <n v="0.5"/>
    <n v="4"/>
    <n v="0"/>
    <n v="0"/>
    <x v="1"/>
    <x v="0"/>
    <x v="1"/>
    <n v="0"/>
    <x v="1"/>
    <x v="15"/>
    <x v="1"/>
    <n v="2209"/>
    <n v="0"/>
    <n v="0"/>
    <n v="0"/>
    <n v="1"/>
    <n v="0"/>
    <n v="0"/>
    <n v="0"/>
    <n v="0"/>
    <n v="1"/>
    <n v="19"/>
    <d v="2016-09-27T00:00:00"/>
    <n v="9"/>
    <s v="September"/>
    <n v="1"/>
    <s v="2052,27922,Low income,945,High spender,0.0338442804956665,1,0,80,11,0,13,2,4,11,41,0.268292682926829,0,0.317073170731707,0.0487804878048781,0.0975609756097561,0.268292682926829,1,2,0,3,6,0.166666666666667,0.333333333333333,0,0.5,4,0,0,0,0,0,0,0,41,36-50,2209,0,0,0,1,0,0,0,0,1,19"/>
  </r>
  <r>
    <n v="2006"/>
    <n v="36663"/>
    <x v="1"/>
    <n v="41"/>
    <x v="1"/>
    <n v="1.1182936475465728E-3"/>
    <n v="1"/>
    <n v="0"/>
    <n v="40"/>
    <n v="18"/>
    <n v="0"/>
    <n v="6"/>
    <n v="3"/>
    <n v="3"/>
    <n v="5"/>
    <n v="35"/>
    <n v="0.51428571428571423"/>
    <n v="0"/>
    <n v="0.17142857142857143"/>
    <n v="8.5714285714285715E-2"/>
    <n v="8.5714285714285715E-2"/>
    <n v="0.14285714285714285"/>
    <n v="1"/>
    <n v="1"/>
    <n v="1"/>
    <n v="3"/>
    <n v="6"/>
    <n v="0.16666666666666666"/>
    <n v="0.16666666666666666"/>
    <n v="0.16666666666666666"/>
    <n v="0.5"/>
    <n v="2"/>
    <n v="0"/>
    <n v="0"/>
    <x v="1"/>
    <x v="0"/>
    <x v="1"/>
    <n v="0"/>
    <x v="1"/>
    <x v="9"/>
    <x v="1"/>
    <n v="2224"/>
    <n v="0"/>
    <n v="1"/>
    <n v="0"/>
    <n v="0"/>
    <n v="0"/>
    <n v="0"/>
    <n v="0"/>
    <n v="0"/>
    <n v="1"/>
    <n v="25"/>
    <d v="2016-09-12T00:00:00"/>
    <n v="9"/>
    <s v="September"/>
    <n v="1"/>
    <s v="2006,36663,Low income,41,Low spender,0.00111829364754657,1,0,40,18,0,6,3,3,5,35,0.514285714285714,0,0.171428571428571,0.0857142857142857,0.0857142857142857,0.142857142857143,1,1,1,3,6,0.166666666666667,0.166666666666667,0.166666666666667,0.5,2,0,0,0,0,0,0,0,45,36-50,2224,0,1,0,0,0,0,0,0,1,25"/>
  </r>
  <r>
    <n v="1516"/>
    <n v="21918"/>
    <x v="1"/>
    <n v="117"/>
    <x v="1"/>
    <n v="5.3380782918149468E-3"/>
    <n v="1"/>
    <n v="0"/>
    <n v="37"/>
    <n v="1"/>
    <n v="6"/>
    <n v="7"/>
    <n v="11"/>
    <n v="5"/>
    <n v="3"/>
    <n v="33"/>
    <n v="3.0303030303030304E-2"/>
    <n v="0.18181818181818182"/>
    <n v="0.21212121212121213"/>
    <n v="0.33333333333333331"/>
    <n v="0.15151515151515152"/>
    <n v="9.0909090909090912E-2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26"/>
    <x v="2"/>
    <n v="2386"/>
    <n v="0"/>
    <n v="0"/>
    <n v="0"/>
    <n v="1"/>
    <n v="0"/>
    <n v="0"/>
    <n v="1"/>
    <n v="0"/>
    <n v="0"/>
    <n v="27"/>
    <d v="2016-04-03T00:00:00"/>
    <n v="4"/>
    <s v="April"/>
    <n v="1"/>
    <s v="1516,21918,Low income,117,Low spender,0.00533807829181495,1,0,37,1,6,7,11,5,3,33,0.0303030303030303,0.181818181818182,0.212121212121212,0.333333333333333,0.151515151515152,0.0909090909090909,2,2,0,3,7,0.285714285714286,0.285714285714286,0,0.428571428571429,6,0,0,0,0,0,0,0,51,50-65,2386,0,0,0,1,0,0,1,0,0,27"/>
  </r>
  <r>
    <n v="1261"/>
    <n v="44512"/>
    <x v="1"/>
    <n v="729"/>
    <x v="0"/>
    <n v="1.6377606038820991E-2"/>
    <n v="1"/>
    <n v="1"/>
    <n v="57"/>
    <n v="23"/>
    <n v="1"/>
    <n v="6"/>
    <n v="0"/>
    <n v="0"/>
    <n v="2"/>
    <n v="32"/>
    <n v="0.71875"/>
    <n v="3.125E-2"/>
    <n v="0.1875"/>
    <n v="0"/>
    <n v="0"/>
    <n v="6.25E-2"/>
    <n v="2"/>
    <n v="1"/>
    <n v="0"/>
    <n v="3"/>
    <n v="6"/>
    <n v="0.33333333333333331"/>
    <n v="0.16666666666666666"/>
    <n v="0"/>
    <n v="0.5"/>
    <n v="4"/>
    <n v="0"/>
    <n v="0"/>
    <x v="1"/>
    <x v="0"/>
    <x v="1"/>
    <n v="0"/>
    <x v="1"/>
    <x v="40"/>
    <x v="2"/>
    <n v="2462"/>
    <n v="0"/>
    <n v="0"/>
    <n v="0"/>
    <n v="1"/>
    <n v="0"/>
    <n v="0"/>
    <n v="1"/>
    <n v="0"/>
    <n v="0"/>
    <n v="28"/>
    <d v="2016-01-18T00:00:00"/>
    <n v="1"/>
    <s v="January"/>
    <n v="1"/>
    <s v="1261,44512,Low income,729,High spender,0.016377606038821,1,1,57,23,1,6,0,0,2,32,0.71875,0.03125,0.1875,0,0,0.0625,2,1,0,3,6,0.333333333333333,0.166666666666667,0,0.5,4,0,0,0,0,0,0,0,60,50-65,2462,0,0,0,1,0,0,1,0,0,28"/>
  </r>
  <r>
    <n v="1240"/>
    <n v="19107"/>
    <x v="1"/>
    <n v="1571"/>
    <x v="0"/>
    <n v="8.2221175485424194E-2"/>
    <n v="1"/>
    <n v="0"/>
    <n v="49"/>
    <n v="2"/>
    <n v="4"/>
    <n v="9"/>
    <n v="10"/>
    <n v="5"/>
    <n v="16"/>
    <n v="46"/>
    <n v="4.3478260869565216E-2"/>
    <n v="8.6956521739130432E-2"/>
    <n v="0.19565217391304349"/>
    <n v="0.21739130434782608"/>
    <n v="0.10869565217391304"/>
    <n v="0.34782608695652173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33"/>
    <x v="1"/>
    <n v="2470"/>
    <n v="0"/>
    <n v="1"/>
    <n v="0"/>
    <n v="0"/>
    <n v="0"/>
    <n v="0"/>
    <n v="1"/>
    <n v="0"/>
    <n v="0"/>
    <n v="14"/>
    <d v="2016-01-10T00:00:00"/>
    <n v="1"/>
    <s v="January"/>
    <n v="1"/>
    <s v="1240,19107,Low income,1571,High spender,0.0822211754854242,1,0,49,2,4,9,10,5,16,46,0.0434782608695652,0.0869565217391304,0.195652173913043,0.217391304347826,0.108695652173913,0.347826086956522,2,1,0,3,6,0.333333333333333,0.166666666666667,0,0.5,7,0,0,0,0,0,0,0,40,36-50,2470,0,1,0,0,0,0,1,0,0,14"/>
  </r>
  <r>
    <n v="1165"/>
    <n v="34728"/>
    <x v="1"/>
    <n v="1554"/>
    <x v="0"/>
    <n v="4.4747753973738771E-2"/>
    <n v="1"/>
    <n v="0"/>
    <n v="2"/>
    <n v="14"/>
    <n v="0"/>
    <n v="16"/>
    <n v="0"/>
    <n v="0"/>
    <n v="6"/>
    <n v="36"/>
    <n v="0.3888888888888889"/>
    <n v="0"/>
    <n v="0.44444444444444442"/>
    <n v="0"/>
    <n v="0"/>
    <n v="0.16666666666666666"/>
    <n v="1"/>
    <n v="1"/>
    <n v="1"/>
    <n v="2"/>
    <n v="5"/>
    <n v="0.2"/>
    <n v="0.2"/>
    <n v="0.2"/>
    <n v="0.4"/>
    <n v="6"/>
    <n v="0"/>
    <n v="0"/>
    <x v="1"/>
    <x v="0"/>
    <x v="1"/>
    <n v="0"/>
    <x v="0"/>
    <x v="17"/>
    <x v="0"/>
    <n v="2493"/>
    <n v="0"/>
    <n v="0"/>
    <n v="0"/>
    <n v="1"/>
    <n v="0"/>
    <n v="0"/>
    <n v="1"/>
    <n v="0"/>
    <n v="0"/>
    <n v="24"/>
    <d v="2015-12-18T00:00:00"/>
    <n v="12"/>
    <s v="December"/>
    <n v="1"/>
    <s v="1165,34728,Low income,1554,High spender,0.0447477539737388,1,0,2,14,0,16,0,0,6,36,0.388888888888889,0,0.444444444444444,0,0,0.166666666666667,1,1,1,2,5,0.2,0.2,0.2,0.4,6,0,0,0,0,0,0,1,34,24-35,2493,0,0,0,1,0,0,1,0,0,24"/>
  </r>
  <r>
    <n v="1083"/>
    <n v="28691"/>
    <x v="1"/>
    <n v="1552"/>
    <x v="0"/>
    <n v="5.4093618207800356E-2"/>
    <n v="1"/>
    <n v="0"/>
    <n v="56"/>
    <n v="5"/>
    <n v="4"/>
    <n v="13"/>
    <n v="8"/>
    <n v="0"/>
    <n v="4"/>
    <n v="34"/>
    <n v="0.14705882352941177"/>
    <n v="0.11764705882352941"/>
    <n v="0.38235294117647056"/>
    <n v="0.23529411764705882"/>
    <n v="0"/>
    <n v="0.11764705882352941"/>
    <n v="1"/>
    <n v="1"/>
    <n v="0"/>
    <n v="3"/>
    <n v="5"/>
    <n v="0.2"/>
    <n v="0.2"/>
    <n v="0"/>
    <n v="0.6"/>
    <n v="8"/>
    <n v="0"/>
    <n v="0"/>
    <x v="1"/>
    <x v="0"/>
    <x v="1"/>
    <n v="0"/>
    <x v="1"/>
    <x v="27"/>
    <x v="0"/>
    <n v="2519"/>
    <n v="0"/>
    <n v="1"/>
    <n v="0"/>
    <n v="0"/>
    <n v="0"/>
    <n v="0"/>
    <n v="1"/>
    <n v="0"/>
    <n v="0"/>
    <n v="26"/>
    <d v="2015-11-22T00:00:00"/>
    <n v="11"/>
    <s v="November"/>
    <n v="1"/>
    <s v="1083,28691,Low income,1552,High spender,0.0540936182078004,1,0,56,5,4,13,8,0,4,34,0.147058823529412,0.117647058823529,0.382352941176471,0.235294117647059,0,0.117647058823529,1,1,0,3,5,0.2,0.2,0,0.6,8,0,0,0,0,0,0,0,31,24-35,2519,0,1,0,0,0,0,1,0,0,26"/>
  </r>
  <r>
    <n v="877"/>
    <n v="37244"/>
    <x v="1"/>
    <n v="81"/>
    <x v="1"/>
    <n v="2.1748469552142625E-3"/>
    <n v="1"/>
    <n v="1"/>
    <n v="90"/>
    <n v="18"/>
    <n v="2"/>
    <n v="10"/>
    <n v="0"/>
    <n v="0"/>
    <n v="25"/>
    <n v="55"/>
    <n v="0.32727272727272727"/>
    <n v="3.6363636363636362E-2"/>
    <n v="0.18181818181818182"/>
    <n v="0"/>
    <n v="0"/>
    <n v="0.45454545454545453"/>
    <n v="1"/>
    <n v="1"/>
    <n v="1"/>
    <n v="2"/>
    <n v="5"/>
    <n v="0.2"/>
    <n v="0.2"/>
    <n v="0.2"/>
    <n v="0.4"/>
    <n v="7"/>
    <n v="0"/>
    <n v="0"/>
    <x v="0"/>
    <x v="0"/>
    <x v="1"/>
    <n v="0"/>
    <x v="1"/>
    <x v="46"/>
    <x v="2"/>
    <n v="2587"/>
    <n v="1"/>
    <n v="0"/>
    <n v="0"/>
    <n v="0"/>
    <n v="0"/>
    <n v="0"/>
    <n v="1"/>
    <n v="0"/>
    <n v="0"/>
    <n v="5"/>
    <d v="2015-09-15T00:00:00"/>
    <n v="9"/>
    <s v="September"/>
    <n v="1"/>
    <s v="877,37244,Low income,81,Low spender,0.00217484695521426,1,1,90,18,2,10,0,0,25,55,0.327272727272727,0.0363636363636364,0.181818181818182,0,0,0.454545454545455,1,1,1,2,5,0.2,0.2,0.2,0.4,7,0,0,1,0,0,0,0,65,50-65,2587,1,0,0,0,0,0,1,0,0,5"/>
  </r>
  <r>
    <n v="647"/>
    <n v="25959"/>
    <x v="1"/>
    <n v="713"/>
    <x v="0"/>
    <n v="2.7466389306213645E-2"/>
    <n v="1"/>
    <n v="1"/>
    <n v="1"/>
    <n v="4"/>
    <n v="2"/>
    <n v="12"/>
    <n v="7"/>
    <n v="5"/>
    <n v="26"/>
    <n v="56"/>
    <n v="7.1428571428571425E-2"/>
    <n v="3.5714285714285712E-2"/>
    <n v="0.21428571428571427"/>
    <n v="0.125"/>
    <n v="8.9285714285714288E-2"/>
    <n v="0.4642857142857143"/>
    <n v="2"/>
    <n v="1"/>
    <n v="2"/>
    <n v="2"/>
    <n v="7"/>
    <n v="0.2857142857142857"/>
    <n v="0.14285714285714285"/>
    <n v="0.2857142857142857"/>
    <n v="0.2857142857142857"/>
    <n v="6"/>
    <n v="0"/>
    <n v="0"/>
    <x v="1"/>
    <x v="0"/>
    <x v="1"/>
    <n v="0"/>
    <x v="0"/>
    <x v="28"/>
    <x v="1"/>
    <n v="2659"/>
    <n v="1"/>
    <n v="0"/>
    <n v="0"/>
    <n v="0"/>
    <n v="0"/>
    <n v="1"/>
    <n v="0"/>
    <n v="0"/>
    <n v="0"/>
    <n v="4"/>
    <d v="2015-07-05T00:00:00"/>
    <n v="7"/>
    <s v="July"/>
    <n v="1"/>
    <s v="647,25959,Low income,713,High spender,0.0274663893062136,1,1,1,4,2,12,7,5,26,56,0.0714285714285714,0.0357142857142857,0.214285714285714,0.125,0.0892857142857143,0.464285714285714,2,1,2,2,7,0.285714285714286,0.142857142857143,0.285714285714286,0.285714285714286,6,0,0,0,0,0,0,1,50,36-50,2659,1,0,0,0,0,1,0,0,0,4"/>
  </r>
  <r>
    <n v="567"/>
    <n v="13624"/>
    <x v="1"/>
    <n v="1548"/>
    <x v="0"/>
    <n v="0.11362301820317088"/>
    <n v="1"/>
    <n v="0"/>
    <n v="93"/>
    <n v="10"/>
    <n v="2"/>
    <n v="15"/>
    <n v="2"/>
    <n v="1"/>
    <n v="6"/>
    <n v="36"/>
    <n v="0.27777777777777779"/>
    <n v="5.5555555555555552E-2"/>
    <n v="0.41666666666666669"/>
    <n v="5.5555555555555552E-2"/>
    <n v="2.7777777777777776E-2"/>
    <n v="0.16666666666666666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10"/>
    <x v="1"/>
    <n v="2684"/>
    <n v="0"/>
    <n v="1"/>
    <n v="0"/>
    <n v="0"/>
    <n v="0"/>
    <n v="0"/>
    <n v="1"/>
    <n v="0"/>
    <n v="0"/>
    <n v="24"/>
    <d v="2015-06-10T00:00:00"/>
    <n v="6"/>
    <s v="June"/>
    <n v="1"/>
    <s v="567,13624,Low income,1548,High spender,0.113623018203171,1,0,93,10,2,15,2,1,6,36,0.277777777777778,0.0555555555555556,0.416666666666667,0.0555555555555556,0.0277777777777778,0.166666666666667,2,2,0,3,7,0.285714285714286,0.285714285714286,0,0.428571428571429,6,0,0,0,0,0,0,0,44,36-50,2684,0,1,0,0,0,0,1,0,0,24"/>
  </r>
  <r>
    <n v="2034"/>
    <n v="10404"/>
    <x v="1"/>
    <n v="1403"/>
    <x v="0"/>
    <n v="0.13485198000768936"/>
    <n v="1"/>
    <n v="0"/>
    <n v="52"/>
    <n v="2"/>
    <n v="2"/>
    <n v="11"/>
    <n v="10"/>
    <n v="6"/>
    <n v="12"/>
    <n v="43"/>
    <n v="4.6511627906976744E-2"/>
    <n v="4.6511627906976744E-2"/>
    <n v="0.2558139534883721"/>
    <n v="0.23255813953488372"/>
    <n v="0.13953488372093023"/>
    <n v="0.27906976744186046"/>
    <n v="2"/>
    <n v="1"/>
    <n v="0"/>
    <n v="4"/>
    <n v="7"/>
    <n v="0.2857142857142857"/>
    <n v="0.14285714285714285"/>
    <n v="0"/>
    <n v="0.5714285714285714"/>
    <n v="5"/>
    <n v="0"/>
    <n v="0"/>
    <x v="1"/>
    <x v="0"/>
    <x v="1"/>
    <n v="0"/>
    <x v="1"/>
    <x v="27"/>
    <x v="0"/>
    <n v="2215"/>
    <n v="0"/>
    <n v="0"/>
    <n v="0"/>
    <n v="1"/>
    <n v="0"/>
    <n v="1"/>
    <n v="0"/>
    <n v="0"/>
    <n v="0"/>
    <n v="19"/>
    <d v="2016-09-21T00:00:00"/>
    <n v="9"/>
    <s v="September"/>
    <n v="1"/>
    <s v="2034,10404,Low income,1403,High spender,0.134851980007689,1,0,52,2,2,11,10,6,12,43,0.0465116279069767,0.0465116279069767,0.255813953488372,0.232558139534884,0.13953488372093,0.27906976744186,2,1,0,4,7,0.285714285714286,0.142857142857143,0,0.571428571428571,5,0,0,0,0,0,0,0,31,24-35,2215,0,0,0,1,0,1,0,0,0,19"/>
  </r>
  <r>
    <n v="1857"/>
    <n v="28839"/>
    <x v="1"/>
    <n v="32"/>
    <x v="1"/>
    <n v="1.1096085162453622E-3"/>
    <n v="1"/>
    <n v="1"/>
    <n v="86"/>
    <n v="24"/>
    <n v="0"/>
    <n v="7"/>
    <n v="0"/>
    <n v="0"/>
    <n v="1"/>
    <n v="32"/>
    <n v="0.75"/>
    <n v="0"/>
    <n v="0.21875"/>
    <n v="0"/>
    <n v="0"/>
    <n v="3.125E-2"/>
    <n v="2"/>
    <n v="2"/>
    <n v="0"/>
    <n v="3"/>
    <n v="7"/>
    <n v="0.2857142857142857"/>
    <n v="0.2857142857142857"/>
    <n v="0"/>
    <n v="0.42857142857142855"/>
    <n v="5"/>
    <n v="0"/>
    <n v="0"/>
    <x v="1"/>
    <x v="0"/>
    <x v="1"/>
    <n v="0"/>
    <x v="1"/>
    <x v="32"/>
    <x v="2"/>
    <n v="2269"/>
    <n v="0"/>
    <n v="0"/>
    <n v="0"/>
    <n v="1"/>
    <n v="0"/>
    <n v="0"/>
    <n v="0"/>
    <n v="1"/>
    <n v="0"/>
    <n v="30"/>
    <d v="2016-07-29T00:00:00"/>
    <n v="7"/>
    <s v="July"/>
    <n v="1"/>
    <s v="1857,28839,Low income,32,Low spender,0.00110960851624536,1,1,86,24,0,7,0,0,1,32,0.75,0,0.21875,0,0,0.03125,2,2,0,3,7,0.285714285714286,0.285714285714286,0,0.428571428571429,5,0,0,0,0,0,0,0,64,50-65,2269,0,0,0,1,0,0,0,1,0,30"/>
  </r>
  <r>
    <n v="1644"/>
    <n v="36975"/>
    <x v="1"/>
    <n v="614"/>
    <x v="0"/>
    <n v="1.660581473968898E-2"/>
    <n v="1"/>
    <n v="0"/>
    <n v="50"/>
    <n v="10"/>
    <n v="6"/>
    <n v="11"/>
    <n v="0"/>
    <n v="4"/>
    <n v="2"/>
    <n v="33"/>
    <n v="0.30303030303030304"/>
    <n v="0.18181818181818182"/>
    <n v="0.33333333333333331"/>
    <n v="0"/>
    <n v="0.12121212121212122"/>
    <n v="6.0606060606060608E-2"/>
    <n v="1"/>
    <n v="1"/>
    <n v="0"/>
    <n v="3"/>
    <n v="5"/>
    <n v="0.2"/>
    <n v="0.2"/>
    <n v="0"/>
    <n v="0.6"/>
    <n v="7"/>
    <n v="0"/>
    <n v="0"/>
    <x v="1"/>
    <x v="0"/>
    <x v="1"/>
    <n v="0"/>
    <x v="1"/>
    <x v="34"/>
    <x v="1"/>
    <n v="2342"/>
    <n v="0"/>
    <n v="0"/>
    <n v="1"/>
    <n v="0"/>
    <n v="0"/>
    <n v="1"/>
    <n v="0"/>
    <n v="0"/>
    <n v="0"/>
    <n v="29"/>
    <d v="2016-05-17T00:00:00"/>
    <n v="5"/>
    <s v="May"/>
    <n v="1"/>
    <s v="1644,36975,Low income,614,High spender,0.016605814739689,1,0,50,10,6,11,0,4,2,33,0.303030303030303,0.181818181818182,0.333333333333333,0,0.121212121212121,0.0606060606060606,1,1,0,3,5,0.2,0.2,0,0.6,7,0,0,0,0,0,0,0,42,36-50,2342,0,0,1,0,0,1,0,0,0,29"/>
  </r>
  <r>
    <n v="1591"/>
    <n v="17003"/>
    <x v="1"/>
    <n v="119"/>
    <x v="1"/>
    <n v="6.9987649238369698E-3"/>
    <n v="1"/>
    <n v="0"/>
    <n v="37"/>
    <n v="2"/>
    <n v="5"/>
    <n v="12"/>
    <n v="4"/>
    <n v="8"/>
    <n v="7"/>
    <n v="38"/>
    <n v="5.2631578947368418E-2"/>
    <n v="0.13157894736842105"/>
    <n v="0.31578947368421051"/>
    <n v="0.10526315789473684"/>
    <n v="0.21052631578947367"/>
    <n v="0.18421052631578946"/>
    <n v="3"/>
    <n v="2"/>
    <n v="0"/>
    <n v="4"/>
    <n v="9"/>
    <n v="0.33333333333333331"/>
    <n v="0.22222222222222221"/>
    <n v="0"/>
    <n v="0.44444444444444442"/>
    <n v="5"/>
    <n v="0"/>
    <n v="0"/>
    <x v="1"/>
    <x v="0"/>
    <x v="1"/>
    <n v="0"/>
    <x v="1"/>
    <x v="9"/>
    <x v="1"/>
    <n v="2361"/>
    <n v="0"/>
    <n v="1"/>
    <n v="0"/>
    <n v="0"/>
    <n v="0"/>
    <n v="1"/>
    <n v="0"/>
    <n v="0"/>
    <n v="0"/>
    <n v="24"/>
    <d v="2016-04-28T00:00:00"/>
    <n v="4"/>
    <s v="April"/>
    <n v="1"/>
    <s v="1591,17003,Low income,119,Low spender,0.00699876492383697,1,0,37,2,5,12,4,8,7,38,0.0526315789473684,0.131578947368421,0.315789473684211,0.105263157894737,0.210526315789474,0.184210526315789,3,2,0,4,9,0.333333333333333,0.222222222222222,0,0.444444444444444,5,0,0,0,0,0,0,0,45,36-50,2361,0,1,0,0,0,1,0,0,0,24"/>
  </r>
  <r>
    <n v="1069"/>
    <n v="26095"/>
    <x v="1"/>
    <n v="257"/>
    <x v="1"/>
    <n v="9.8486300057482271E-3"/>
    <n v="1"/>
    <n v="0"/>
    <n v="77"/>
    <n v="11"/>
    <n v="7"/>
    <n v="9"/>
    <n v="3"/>
    <n v="1"/>
    <n v="11"/>
    <n v="42"/>
    <n v="0.26190476190476192"/>
    <n v="0.16666666666666666"/>
    <n v="0.21428571428571427"/>
    <n v="7.1428571428571425E-2"/>
    <n v="2.3809523809523808E-2"/>
    <n v="0.26190476190476192"/>
    <n v="1"/>
    <n v="1"/>
    <n v="0"/>
    <n v="3"/>
    <n v="5"/>
    <n v="0.2"/>
    <n v="0.2"/>
    <n v="0"/>
    <n v="0.6"/>
    <n v="7"/>
    <n v="0"/>
    <n v="0"/>
    <x v="1"/>
    <x v="0"/>
    <x v="1"/>
    <n v="0"/>
    <x v="1"/>
    <x v="47"/>
    <x v="0"/>
    <n v="2523"/>
    <n v="0"/>
    <n v="0"/>
    <n v="1"/>
    <n v="0"/>
    <n v="0"/>
    <n v="0"/>
    <n v="1"/>
    <n v="0"/>
    <n v="0"/>
    <n v="20"/>
    <d v="2015-11-18T00:00:00"/>
    <n v="11"/>
    <s v="November"/>
    <n v="1"/>
    <s v="1069,26095,Low income,257,Low spender,0.00984863000574823,1,0,77,11,7,9,3,1,11,42,0.261904761904762,0.166666666666667,0.214285714285714,0.0714285714285714,0.0238095238095238,0.261904761904762,1,1,0,3,5,0.2,0.2,0,0.6,7,0,0,0,0,0,0,0,30,24-35,2523,0,0,1,0,0,0,1,0,0,20"/>
  </r>
  <r>
    <n v="762"/>
    <n v="8820"/>
    <x v="1"/>
    <n v="1544"/>
    <x v="0"/>
    <n v="0.17505668934240362"/>
    <n v="1"/>
    <n v="1"/>
    <n v="52"/>
    <n v="12"/>
    <n v="0"/>
    <n v="13"/>
    <n v="4"/>
    <n v="2"/>
    <n v="4"/>
    <n v="35"/>
    <n v="0.34285714285714286"/>
    <n v="0"/>
    <n v="0.37142857142857144"/>
    <n v="0.11428571428571428"/>
    <n v="5.7142857142857141E-2"/>
    <n v="0.11428571428571428"/>
    <n v="4"/>
    <n v="3"/>
    <n v="0"/>
    <n v="3"/>
    <n v="10"/>
    <n v="0.4"/>
    <n v="0.3"/>
    <n v="0"/>
    <n v="0.3"/>
    <n v="8"/>
    <n v="0"/>
    <n v="0"/>
    <x v="1"/>
    <x v="0"/>
    <x v="1"/>
    <n v="0"/>
    <x v="1"/>
    <x v="42"/>
    <x v="3"/>
    <n v="2623"/>
    <n v="0"/>
    <n v="0"/>
    <n v="1"/>
    <n v="0"/>
    <n v="0"/>
    <n v="0"/>
    <n v="0"/>
    <n v="1"/>
    <n v="0"/>
    <n v="27"/>
    <d v="2015-08-10T00:00:00"/>
    <n v="8"/>
    <s v="August"/>
    <n v="1"/>
    <s v="762,8820,Low income,1544,High spender,0.175056689342404,1,1,52,12,0,13,4,2,4,35,0.342857142857143,0,0.371428571428571,0.114285714285714,0.0571428571428571,0.114285714285714,4,3,0,3,10,0.4,0.3,0,0.3,8,0,0,0,0,0,0,0,68,66+,2623,0,0,1,0,0,0,0,1,0,27"/>
  </r>
  <r>
    <n v="744"/>
    <n v="16014"/>
    <x v="1"/>
    <n v="1535"/>
    <x v="0"/>
    <n v="9.5853628075433989E-2"/>
    <n v="1"/>
    <n v="1"/>
    <n v="42"/>
    <n v="3"/>
    <n v="9"/>
    <n v="4"/>
    <n v="7"/>
    <n v="8"/>
    <n v="7"/>
    <n v="38"/>
    <n v="7.8947368421052627E-2"/>
    <n v="0.23684210526315788"/>
    <n v="0.10526315789473684"/>
    <n v="0.18421052631578946"/>
    <n v="0.21052631578947367"/>
    <n v="0.18421052631578946"/>
    <n v="4"/>
    <n v="1"/>
    <n v="1"/>
    <n v="4"/>
    <n v="10"/>
    <n v="0.4"/>
    <n v="0.1"/>
    <n v="0.1"/>
    <n v="0.4"/>
    <n v="3"/>
    <n v="0"/>
    <n v="0"/>
    <x v="1"/>
    <x v="0"/>
    <x v="1"/>
    <n v="0"/>
    <x v="1"/>
    <x v="15"/>
    <x v="1"/>
    <n v="2628"/>
    <n v="0"/>
    <n v="0"/>
    <n v="1"/>
    <n v="0"/>
    <n v="0"/>
    <n v="0"/>
    <n v="0"/>
    <n v="0"/>
    <n v="0"/>
    <n v="24"/>
    <d v="2015-08-05T00:00:00"/>
    <n v="8"/>
    <s v="August"/>
    <n v="1"/>
    <s v="744,16014,Low income,1535,High spender,0.095853628075434,1,1,42,3,9,4,7,8,7,38,0.0789473684210526,0.236842105263158,0.105263157894737,0.184210526315789,0.210526315789474,0.184210526315789,4,1,1,4,10,0.4,0.1,0.1,0.4,3,0,0,0,0,0,0,0,41,36-50,2628,0,0,1,0,0,0,0,0,0,24"/>
  </r>
  <r>
    <n v="724"/>
    <n v="13533"/>
    <x v="1"/>
    <n v="1549"/>
    <x v="0"/>
    <n v="0.11446094731397326"/>
    <n v="1"/>
    <n v="0"/>
    <n v="45"/>
    <n v="12"/>
    <n v="3"/>
    <n v="8"/>
    <n v="8"/>
    <n v="0"/>
    <n v="17"/>
    <n v="48"/>
    <n v="0.25"/>
    <n v="6.25E-2"/>
    <n v="0.16666666666666666"/>
    <n v="0.16666666666666666"/>
    <n v="0"/>
    <n v="0.35416666666666669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5"/>
    <x v="1"/>
    <n v="2635"/>
    <n v="1"/>
    <n v="0"/>
    <n v="0"/>
    <n v="0"/>
    <n v="0"/>
    <n v="1"/>
    <n v="0"/>
    <n v="0"/>
    <n v="0"/>
    <n v="14"/>
    <d v="2015-07-29T00:00:00"/>
    <n v="7"/>
    <s v="July"/>
    <n v="1"/>
    <s v="724,13533,Low income,1549,High spender,0.114460947313973,1,0,45,12,3,8,8,0,17,48,0.25,0.0625,0.166666666666667,0.166666666666667,0,0.354166666666667,2,2,0,3,7,0.285714285714286,0.285714285714286,0,0.428571428571429,7,0,0,0,0,0,0,0,41,36-50,2635,1,0,0,0,0,1,0,0,0,14"/>
  </r>
  <r>
    <n v="194"/>
    <n v="41437"/>
    <x v="1"/>
    <n v="1308"/>
    <x v="0"/>
    <n v="3.1565991746506747E-2"/>
    <n v="1"/>
    <n v="1"/>
    <n v="5"/>
    <n v="29"/>
    <n v="0"/>
    <n v="2"/>
    <n v="0"/>
    <n v="0"/>
    <n v="1"/>
    <n v="32"/>
    <n v="0.90625"/>
    <n v="0"/>
    <n v="6.25E-2"/>
    <n v="0"/>
    <n v="0"/>
    <n v="3.125E-2"/>
    <n v="1"/>
    <n v="1"/>
    <n v="0"/>
    <n v="3"/>
    <n v="5"/>
    <n v="0.2"/>
    <n v="0.2"/>
    <n v="0"/>
    <n v="0.6"/>
    <n v="7"/>
    <n v="0"/>
    <n v="0"/>
    <x v="1"/>
    <x v="0"/>
    <x v="1"/>
    <n v="0"/>
    <x v="1"/>
    <x v="37"/>
    <x v="2"/>
    <n v="2804"/>
    <n v="1"/>
    <n v="0"/>
    <n v="0"/>
    <n v="0"/>
    <n v="0"/>
    <n v="0"/>
    <n v="0"/>
    <n v="0"/>
    <n v="1"/>
    <n v="30"/>
    <d v="2015-02-10T00:00:00"/>
    <n v="2"/>
    <s v="February"/>
    <n v="1"/>
    <s v="194,41437,Low income,1308,High spender,0.0315659917465067,1,1,5,29,0,2,0,0,1,32,0.90625,0,0.0625,0,0,0.03125,1,1,0,3,5,0.2,0.2,0,0.6,7,0,0,0,0,0,0,0,63,50-65,2804,1,0,0,0,0,0,0,0,1,30"/>
  </r>
  <r>
    <n v="115"/>
    <n v="13724"/>
    <x v="1"/>
    <n v="1884"/>
    <x v="0"/>
    <n v="0.13727776158554358"/>
    <n v="1"/>
    <n v="0"/>
    <n v="43"/>
    <n v="2"/>
    <n v="7"/>
    <n v="5"/>
    <n v="2"/>
    <n v="15"/>
    <n v="27"/>
    <n v="58"/>
    <n v="3.4482758620689655E-2"/>
    <n v="0.1206896551724138"/>
    <n v="8.6206896551724144E-2"/>
    <n v="3.4482758620689655E-2"/>
    <n v="0.25862068965517243"/>
    <n v="0.46551724137931033"/>
    <n v="1"/>
    <n v="2"/>
    <n v="0"/>
    <n v="2"/>
    <n v="5"/>
    <n v="0.2"/>
    <n v="0.4"/>
    <n v="0"/>
    <n v="0.4"/>
    <n v="9"/>
    <n v="0"/>
    <n v="0"/>
    <x v="0"/>
    <x v="0"/>
    <x v="1"/>
    <n v="0"/>
    <x v="1"/>
    <x v="0"/>
    <x v="0"/>
    <n v="2826"/>
    <n v="0"/>
    <n v="0"/>
    <n v="0"/>
    <n v="1"/>
    <n v="0"/>
    <n v="0"/>
    <n v="0"/>
    <n v="0"/>
    <n v="0"/>
    <n v="4"/>
    <d v="2015-01-19T00:00:00"/>
    <n v="1"/>
    <s v="January"/>
    <n v="1"/>
    <s v="115,13724,Low income,1884,High spender,0.137277761585544,1,0,43,2,7,5,2,15,27,58,0.0344827586206897,0.120689655172414,0.0862068965517241,0.0344827586206897,0.258620689655172,0.46551724137931,1,2,0,2,5,0.2,0.4,0,0.4,9,0,0,1,0,0,0,0,32,24-35,2826,0,0,0,1,0,0,0,0,0,4"/>
  </r>
  <r>
    <n v="1998"/>
    <n v="27071"/>
    <x v="1"/>
    <n v="353"/>
    <x v="1"/>
    <n v="1.3039784270991098E-2"/>
    <n v="1"/>
    <n v="0"/>
    <n v="90"/>
    <n v="8"/>
    <n v="3"/>
    <n v="19"/>
    <n v="0"/>
    <n v="2"/>
    <n v="3"/>
    <n v="35"/>
    <n v="0.22857142857142856"/>
    <n v="8.5714285714285715E-2"/>
    <n v="0.54285714285714282"/>
    <n v="0"/>
    <n v="5.7142857142857141E-2"/>
    <n v="8.5714285714285715E-2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43"/>
    <x v="2"/>
    <n v="2226"/>
    <n v="1"/>
    <n v="0"/>
    <n v="0"/>
    <n v="0"/>
    <n v="0"/>
    <n v="0"/>
    <n v="0"/>
    <n v="1"/>
    <n v="0"/>
    <n v="29"/>
    <d v="2016-09-10T00:00:00"/>
    <n v="9"/>
    <s v="September"/>
    <n v="1"/>
    <s v="1998,27071,Low income,353,Low spender,0.0130397842709911,1,0,90,8,3,19,0,2,3,35,0.228571428571429,0.0857142857142857,0.542857142857143,0,0.0571428571428571,0.0857142857142857,2,2,0,3,7,0.285714285714286,0.285714285714286,0,0.428571428571429,6,0,0,0,0,0,0,0,52,50-65,2226,1,0,0,0,0,0,0,1,0,29"/>
  </r>
  <r>
    <n v="1904"/>
    <n v="39062"/>
    <x v="1"/>
    <n v="1529"/>
    <x v="0"/>
    <n v="3.9142901029133176E-2"/>
    <n v="1"/>
    <n v="0"/>
    <n v="28"/>
    <n v="23"/>
    <n v="0"/>
    <n v="9"/>
    <n v="0"/>
    <n v="0"/>
    <n v="12"/>
    <n v="44"/>
    <n v="0.52272727272727271"/>
    <n v="0"/>
    <n v="0.20454545454545456"/>
    <n v="0"/>
    <n v="0"/>
    <n v="0.27272727272727271"/>
    <n v="1"/>
    <n v="1"/>
    <n v="0"/>
    <n v="3"/>
    <n v="5"/>
    <n v="0.2"/>
    <n v="0.2"/>
    <n v="0"/>
    <n v="0.6"/>
    <n v="4"/>
    <n v="0"/>
    <n v="0"/>
    <x v="0"/>
    <x v="0"/>
    <x v="1"/>
    <n v="0"/>
    <x v="1"/>
    <x v="14"/>
    <x v="1"/>
    <n v="2255"/>
    <n v="0"/>
    <n v="0"/>
    <n v="1"/>
    <n v="0"/>
    <n v="0"/>
    <n v="0"/>
    <n v="1"/>
    <n v="0"/>
    <n v="0"/>
    <n v="20"/>
    <d v="2016-08-12T00:00:00"/>
    <n v="8"/>
    <s v="August"/>
    <n v="1"/>
    <s v="1904,39062,Low income,1529,High spender,0.0391429010291332,1,0,28,23,0,9,0,0,12,44,0.522727272727273,0,0.204545454545455,0,0,0.272727272727273,1,1,0,3,5,0.2,0.2,0,0.6,4,0,0,1,0,0,0,0,37,36-50,2255,0,0,1,0,0,0,1,0,0,20"/>
  </r>
  <r>
    <n v="1698"/>
    <n v="44155"/>
    <x v="1"/>
    <n v="1527"/>
    <x v="0"/>
    <n v="3.4582719963764011E-2"/>
    <n v="1"/>
    <n v="1"/>
    <n v="24"/>
    <n v="22"/>
    <n v="1"/>
    <n v="9"/>
    <n v="0"/>
    <n v="0"/>
    <n v="14"/>
    <n v="46"/>
    <n v="0.47826086956521741"/>
    <n v="2.1739130434782608E-2"/>
    <n v="0.19565217391304349"/>
    <n v="0"/>
    <n v="0"/>
    <n v="0.30434782608695654"/>
    <n v="1"/>
    <n v="1"/>
    <n v="1"/>
    <n v="2"/>
    <n v="5"/>
    <n v="0.2"/>
    <n v="0.2"/>
    <n v="0.2"/>
    <n v="0.4"/>
    <n v="4"/>
    <n v="0"/>
    <n v="0"/>
    <x v="1"/>
    <x v="0"/>
    <x v="1"/>
    <n v="0"/>
    <x v="1"/>
    <x v="37"/>
    <x v="2"/>
    <n v="2320"/>
    <n v="0"/>
    <n v="1"/>
    <n v="0"/>
    <n v="0"/>
    <n v="0"/>
    <n v="0"/>
    <n v="0"/>
    <n v="0"/>
    <n v="1"/>
    <n v="18"/>
    <d v="2016-06-08T00:00:00"/>
    <n v="6"/>
    <s v="June"/>
    <n v="1"/>
    <s v="1698,44155,Low income,1527,High spender,0.034582719963764,1,1,24,22,1,9,0,0,14,46,0.478260869565217,0.0217391304347826,0.195652173913043,0,0,0.304347826086957,1,1,1,2,5,0.2,0.2,0.2,0.4,4,0,0,0,0,0,0,0,63,50-65,2320,0,1,0,0,0,0,0,0,1,18"/>
  </r>
  <r>
    <n v="1627"/>
    <n v="34853"/>
    <x v="1"/>
    <n v="1517"/>
    <x v="0"/>
    <n v="4.3525664935586607E-2"/>
    <n v="1"/>
    <n v="1"/>
    <n v="75"/>
    <n v="9"/>
    <n v="3"/>
    <n v="15"/>
    <n v="2"/>
    <n v="3"/>
    <n v="2"/>
    <n v="34"/>
    <n v="0.26470588235294118"/>
    <n v="8.8235294117647065E-2"/>
    <n v="0.44117647058823528"/>
    <n v="5.8823529411764705E-2"/>
    <n v="8.8235294117647065E-2"/>
    <n v="5.8823529411764705E-2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1"/>
    <x v="1"/>
    <n v="2347"/>
    <n v="0"/>
    <n v="0"/>
    <n v="1"/>
    <n v="0"/>
    <n v="0"/>
    <n v="0"/>
    <n v="1"/>
    <n v="0"/>
    <n v="0"/>
    <n v="30"/>
    <d v="2016-05-12T00:00:00"/>
    <n v="5"/>
    <s v="May"/>
    <n v="1"/>
    <s v="1627,34853,Low income,1517,High spender,0.0435256649355866,1,1,75,9,3,15,2,3,2,34,0.264705882352941,0.0882352941176471,0.441176470588235,0.0588235294117647,0.0882352941176471,0.0588235294117647,2,2,0,3,7,0.285714285714286,0.285714285714286,0,0.428571428571429,6,0,0,0,0,0,0,0,47,36-50,2347,0,0,1,0,0,0,1,0,0,30"/>
  </r>
  <r>
    <n v="1525"/>
    <n v="48330"/>
    <x v="1"/>
    <n v="181"/>
    <x v="1"/>
    <n v="3.7450858679908957E-3"/>
    <n v="0"/>
    <n v="1"/>
    <n v="2"/>
    <n v="28"/>
    <n v="0"/>
    <n v="4"/>
    <n v="0"/>
    <n v="0"/>
    <n v="0"/>
    <n v="32"/>
    <n v="0.875"/>
    <n v="0"/>
    <n v="0.125"/>
    <n v="0"/>
    <n v="0"/>
    <n v="0"/>
    <n v="1"/>
    <n v="1"/>
    <n v="0"/>
    <n v="3"/>
    <n v="5"/>
    <n v="0.2"/>
    <n v="0.2"/>
    <n v="0"/>
    <n v="0.6"/>
    <n v="5"/>
    <n v="0"/>
    <n v="0"/>
    <x v="1"/>
    <x v="0"/>
    <x v="1"/>
    <n v="0"/>
    <x v="1"/>
    <x v="6"/>
    <x v="2"/>
    <n v="2385"/>
    <n v="0"/>
    <n v="0"/>
    <n v="0"/>
    <n v="1"/>
    <n v="0"/>
    <n v="0"/>
    <n v="0"/>
    <n v="1"/>
    <n v="0"/>
    <n v="32"/>
    <d v="2016-04-04T00:00:00"/>
    <n v="4"/>
    <s v="April"/>
    <n v="1"/>
    <s v="1525,48330,Low income,181,Low spender,0.0037450858679909,0,1,2,28,0,4,0,0,0,32,0.875,0,0.125,0,0,0,1,1,0,3,5,0.2,0.2,0,0.6,5,0,0,0,0,0,0,0,59,50-65,2385,0,0,0,1,0,0,0,1,0,32"/>
  </r>
  <r>
    <n v="1500"/>
    <n v="25315"/>
    <x v="1"/>
    <n v="1080"/>
    <x v="0"/>
    <n v="4.2662453091052738E-2"/>
    <n v="1"/>
    <n v="0"/>
    <n v="46"/>
    <n v="1"/>
    <n v="9"/>
    <n v="8"/>
    <n v="11"/>
    <n v="3"/>
    <n v="22"/>
    <n v="54"/>
    <n v="1.8518518518518517E-2"/>
    <n v="0.16666666666666666"/>
    <n v="0.14814814814814814"/>
    <n v="0.20370370370370369"/>
    <n v="5.5555555555555552E-2"/>
    <n v="0.40740740740740738"/>
    <n v="3"/>
    <n v="3"/>
    <n v="0"/>
    <n v="3"/>
    <n v="9"/>
    <n v="0.33333333333333331"/>
    <n v="0.33333333333333331"/>
    <n v="0"/>
    <n v="0.33333333333333331"/>
    <n v="8"/>
    <n v="0"/>
    <n v="0"/>
    <x v="1"/>
    <x v="0"/>
    <x v="1"/>
    <n v="0"/>
    <x v="1"/>
    <x v="16"/>
    <x v="1"/>
    <n v="2393"/>
    <n v="0"/>
    <n v="0"/>
    <n v="0"/>
    <n v="1"/>
    <n v="0"/>
    <n v="1"/>
    <n v="0"/>
    <n v="0"/>
    <n v="0"/>
    <n v="10"/>
    <d v="2016-03-27T00:00:00"/>
    <n v="3"/>
    <s v="March"/>
    <n v="1"/>
    <s v="1500,25315,Low income,1080,High spender,0.0426624530910527,1,0,46,1,9,8,11,3,22,54,0.0185185185185185,0.166666666666667,0.148148148148148,0.203703703703704,0.0555555555555556,0.407407407407407,3,3,0,3,9,0.333333333333333,0.333333333333333,0,0.333333333333333,8,0,0,0,0,0,0,0,43,36-50,2393,0,0,0,1,0,1,0,0,0,10"/>
  </r>
  <r>
    <n v="1368"/>
    <n v="25130"/>
    <x v="1"/>
    <n v="47"/>
    <x v="1"/>
    <n v="1.8702745722244329E-3"/>
    <n v="1"/>
    <n v="0"/>
    <n v="10"/>
    <n v="2"/>
    <n v="5"/>
    <n v="7"/>
    <n v="0"/>
    <n v="18"/>
    <n v="18"/>
    <n v="50"/>
    <n v="0.04"/>
    <n v="0.1"/>
    <n v="0.14000000000000001"/>
    <n v="0"/>
    <n v="0.36"/>
    <n v="0.36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33"/>
    <x v="1"/>
    <n v="2429"/>
    <n v="0"/>
    <n v="0"/>
    <n v="0"/>
    <n v="1"/>
    <n v="0"/>
    <n v="1"/>
    <n v="0"/>
    <n v="0"/>
    <n v="0"/>
    <n v="14"/>
    <d v="2016-02-20T00:00:00"/>
    <n v="2"/>
    <s v="February"/>
    <n v="1"/>
    <s v="1368,25130,Low income,47,Low spender,0.00187027457222443,1,0,10,2,5,7,0,18,18,50,0.04,0.1,0.14,0,0.36,0.36,2,2,0,3,7,0.285714285714286,0.285714285714286,0,0.428571428571429,7,0,0,0,0,0,0,0,40,36-50,2429,0,0,0,1,0,1,0,0,0,14"/>
  </r>
  <r>
    <n v="1347"/>
    <n v="31535"/>
    <x v="1"/>
    <n v="1517"/>
    <x v="0"/>
    <n v="4.8105279847788174E-2"/>
    <n v="1"/>
    <n v="0"/>
    <n v="95"/>
    <n v="15"/>
    <n v="4"/>
    <n v="13"/>
    <n v="0"/>
    <n v="0"/>
    <n v="19"/>
    <n v="51"/>
    <n v="0.29411764705882354"/>
    <n v="7.8431372549019607E-2"/>
    <n v="0.25490196078431371"/>
    <n v="0"/>
    <n v="0"/>
    <n v="0.37254901960784315"/>
    <n v="1"/>
    <n v="1"/>
    <n v="1"/>
    <n v="2"/>
    <n v="5"/>
    <n v="0.2"/>
    <n v="0.2"/>
    <n v="0.2"/>
    <n v="0.4"/>
    <n v="7"/>
    <n v="0"/>
    <n v="0"/>
    <x v="0"/>
    <x v="0"/>
    <x v="1"/>
    <n v="0"/>
    <x v="1"/>
    <x v="33"/>
    <x v="1"/>
    <n v="2435"/>
    <n v="0"/>
    <n v="1"/>
    <n v="0"/>
    <n v="0"/>
    <n v="0"/>
    <n v="0"/>
    <n v="0"/>
    <n v="1"/>
    <n v="0"/>
    <n v="13"/>
    <d v="2016-02-14T00:00:00"/>
    <n v="2"/>
    <s v="February"/>
    <n v="1"/>
    <s v="1347,31535,Low income,1517,High spender,0.0481052798477882,1,0,95,15,4,13,0,0,19,51,0.294117647058824,0.0784313725490196,0.254901960784314,0,0,0.372549019607843,1,1,1,2,5,0.2,0.2,0.2,0.4,7,0,0,1,0,0,0,0,40,36-50,2435,0,1,0,0,0,0,0,1,0,13"/>
  </r>
  <r>
    <n v="914"/>
    <n v="29187"/>
    <x v="1"/>
    <n v="1076"/>
    <x v="0"/>
    <n v="3.6865727892554906E-2"/>
    <n v="1"/>
    <n v="0"/>
    <n v="43"/>
    <n v="26"/>
    <n v="0"/>
    <n v="6"/>
    <n v="0"/>
    <n v="0"/>
    <n v="2"/>
    <n v="34"/>
    <n v="0.76470588235294112"/>
    <n v="0"/>
    <n v="0.17647058823529413"/>
    <n v="0"/>
    <n v="0"/>
    <n v="5.8823529411764705E-2"/>
    <n v="1"/>
    <n v="1"/>
    <n v="0"/>
    <n v="3"/>
    <n v="5"/>
    <n v="0.2"/>
    <n v="0.2"/>
    <n v="0"/>
    <n v="0.6"/>
    <n v="8"/>
    <n v="0"/>
    <n v="0"/>
    <x v="1"/>
    <x v="0"/>
    <x v="1"/>
    <n v="0"/>
    <x v="1"/>
    <x v="43"/>
    <x v="2"/>
    <n v="2575"/>
    <n v="0"/>
    <n v="1"/>
    <n v="0"/>
    <n v="0"/>
    <n v="0"/>
    <n v="0"/>
    <n v="0"/>
    <n v="0"/>
    <n v="1"/>
    <n v="30"/>
    <d v="2015-09-27T00:00:00"/>
    <n v="9"/>
    <s v="September"/>
    <n v="1"/>
    <s v="914,29187,Low income,1076,High spender,0.0368657278925549,1,0,43,26,0,6,0,0,2,34,0.764705882352941,0,0.176470588235294,0,0,0.0588235294117647,1,1,0,3,5,0.2,0.2,0,0.6,8,0,0,0,0,0,0,0,52,50-65,2575,0,1,0,0,0,0,0,0,1,30"/>
  </r>
  <r>
    <n v="907"/>
    <n v="7500"/>
    <x v="1"/>
    <n v="486"/>
    <x v="1"/>
    <n v="6.4799999999999996E-2"/>
    <n v="1"/>
    <n v="0"/>
    <n v="7"/>
    <n v="2"/>
    <n v="8"/>
    <n v="11"/>
    <n v="3"/>
    <n v="8"/>
    <n v="21"/>
    <n v="53"/>
    <n v="3.7735849056603772E-2"/>
    <n v="0.15094339622641509"/>
    <n v="0.20754716981132076"/>
    <n v="5.6603773584905662E-2"/>
    <n v="0.15094339622641509"/>
    <n v="0.39622641509433965"/>
    <n v="4"/>
    <n v="3"/>
    <n v="2"/>
    <n v="2"/>
    <n v="11"/>
    <n v="0.36363636363636365"/>
    <n v="0.27272727272727271"/>
    <n v="0.18181818181818182"/>
    <n v="0.18181818181818182"/>
    <n v="7"/>
    <n v="0"/>
    <n v="0"/>
    <x v="1"/>
    <x v="0"/>
    <x v="1"/>
    <n v="0"/>
    <x v="1"/>
    <x v="15"/>
    <x v="1"/>
    <n v="2577"/>
    <n v="0"/>
    <n v="0"/>
    <n v="0"/>
    <n v="1"/>
    <n v="0"/>
    <n v="1"/>
    <n v="0"/>
    <n v="0"/>
    <n v="0"/>
    <n v="11"/>
    <d v="2015-09-25T00:00:00"/>
    <n v="9"/>
    <s v="September"/>
    <n v="1"/>
    <s v="907,7500,Low income,486,Low spender,0.0648,1,0,7,2,8,11,3,8,21,53,0.0377358490566038,0.150943396226415,0.207547169811321,0.0566037735849057,0.150943396226415,0.39622641509434,4,3,2,2,11,0.363636363636364,0.272727272727273,0.181818181818182,0.181818181818182,7,0,0,0,0,0,0,0,41,36-50,2577,0,0,0,1,0,1,0,0,0,11"/>
  </r>
  <r>
    <n v="900"/>
    <n v="35791"/>
    <x v="1"/>
    <n v="57"/>
    <x v="1"/>
    <n v="1.5925791400072645E-3"/>
    <n v="2"/>
    <n v="1"/>
    <n v="94"/>
    <n v="27"/>
    <n v="0"/>
    <n v="5"/>
    <n v="0"/>
    <n v="0"/>
    <n v="3"/>
    <n v="35"/>
    <n v="0.77142857142857146"/>
    <n v="0"/>
    <n v="0.14285714285714285"/>
    <n v="0"/>
    <n v="0"/>
    <n v="8.5714285714285715E-2"/>
    <n v="2"/>
    <n v="1"/>
    <n v="0"/>
    <n v="3"/>
    <n v="6"/>
    <n v="0.33333333333333331"/>
    <n v="0.16666666666666666"/>
    <n v="0"/>
    <n v="0.5"/>
    <n v="8"/>
    <n v="0"/>
    <n v="0"/>
    <x v="1"/>
    <x v="0"/>
    <x v="1"/>
    <n v="0"/>
    <x v="1"/>
    <x v="2"/>
    <x v="2"/>
    <n v="2578"/>
    <n v="0"/>
    <n v="0"/>
    <n v="1"/>
    <n v="0"/>
    <n v="0"/>
    <n v="0"/>
    <n v="0"/>
    <n v="1"/>
    <n v="0"/>
    <n v="29"/>
    <d v="2015-09-24T00:00:00"/>
    <n v="9"/>
    <s v="September"/>
    <n v="1"/>
    <s v="900,35791,Low income,57,Low spender,0.00159257914000726,2,1,94,27,0,5,0,0,3,35,0.771428571428571,0,0.142857142857143,0,0,0.0857142857142857,2,1,0,3,6,0.333333333333333,0.166666666666667,0,0.5,8,0,0,0,0,0,0,0,55,50-65,2578,0,0,1,0,0,0,0,1,0,29"/>
  </r>
  <r>
    <n v="896"/>
    <n v="31086"/>
    <x v="1"/>
    <n v="828"/>
    <x v="0"/>
    <n v="2.6635784597568036E-2"/>
    <n v="1"/>
    <n v="1"/>
    <n v="79"/>
    <n v="16"/>
    <n v="2"/>
    <n v="11"/>
    <n v="3"/>
    <n v="0"/>
    <n v="16"/>
    <n v="48"/>
    <n v="0.33333333333333331"/>
    <n v="4.1666666666666664E-2"/>
    <n v="0.22916666666666666"/>
    <n v="6.25E-2"/>
    <n v="0"/>
    <n v="0.33333333333333331"/>
    <n v="2"/>
    <n v="1"/>
    <n v="1"/>
    <n v="2"/>
    <n v="6"/>
    <n v="0.33333333333333331"/>
    <n v="0.16666666666666666"/>
    <n v="0.16666666666666666"/>
    <n v="0.33333333333333331"/>
    <n v="8"/>
    <n v="0"/>
    <n v="0"/>
    <x v="0"/>
    <x v="0"/>
    <x v="1"/>
    <n v="0"/>
    <x v="1"/>
    <x v="15"/>
    <x v="1"/>
    <n v="2580"/>
    <n v="0"/>
    <n v="1"/>
    <n v="0"/>
    <n v="0"/>
    <n v="0"/>
    <n v="1"/>
    <n v="0"/>
    <n v="0"/>
    <n v="0"/>
    <n v="16"/>
    <d v="2015-09-22T00:00:00"/>
    <n v="9"/>
    <s v="September"/>
    <n v="1"/>
    <s v="896,31086,Low income,828,High spender,0.026635784597568,1,1,79,16,2,11,3,0,16,48,0.333333333333333,0.0416666666666667,0.229166666666667,0.0625,0,0.333333333333333,2,1,1,2,6,0.333333333333333,0.166666666666667,0.166666666666667,0.333333333333333,8,0,0,1,0,0,0,0,41,36-50,2580,0,1,0,0,0,1,0,0,0,16"/>
  </r>
  <r>
    <n v="747"/>
    <n v="54162"/>
    <x v="0"/>
    <n v="1508"/>
    <x v="0"/>
    <n v="2.7842398729736716E-2"/>
    <n v="1"/>
    <n v="1"/>
    <n v="31"/>
    <n v="5"/>
    <n v="6"/>
    <n v="10"/>
    <n v="6"/>
    <n v="5"/>
    <n v="10"/>
    <n v="42"/>
    <n v="0.11904761904761904"/>
    <n v="0.14285714285714285"/>
    <n v="0.23809523809523808"/>
    <n v="0.14285714285714285"/>
    <n v="0.11904761904761904"/>
    <n v="0.23809523809523808"/>
    <n v="1"/>
    <n v="1"/>
    <n v="0"/>
    <n v="3"/>
    <n v="5"/>
    <n v="0.2"/>
    <n v="0.2"/>
    <n v="0"/>
    <n v="0.6"/>
    <n v="4"/>
    <n v="0"/>
    <n v="0"/>
    <x v="1"/>
    <x v="0"/>
    <x v="1"/>
    <n v="0"/>
    <x v="1"/>
    <x v="34"/>
    <x v="1"/>
    <n v="2627"/>
    <n v="0"/>
    <n v="0"/>
    <n v="0"/>
    <n v="0"/>
    <n v="1"/>
    <n v="0"/>
    <n v="1"/>
    <n v="0"/>
    <n v="0"/>
    <n v="22"/>
    <d v="2015-08-06T00:00:00"/>
    <n v="8"/>
    <s v="August"/>
    <n v="1"/>
    <s v="747,54162,High income,1508,High spender,0.0278423987297367,1,1,31,5,6,10,6,5,10,42,0.119047619047619,0.142857142857143,0.238095238095238,0.142857142857143,0.119047619047619,0.238095238095238,1,1,0,3,5,0.2,0.2,0,0.6,4,0,0,0,0,0,0,0,42,36-50,2627,0,0,0,0,1,0,1,0,0,22"/>
  </r>
  <r>
    <n v="477"/>
    <n v="7500"/>
    <x v="1"/>
    <n v="19"/>
    <x v="1"/>
    <n v="2.5333333333333332E-3"/>
    <n v="1"/>
    <n v="1"/>
    <n v="5"/>
    <n v="6"/>
    <n v="5"/>
    <n v="4"/>
    <n v="13"/>
    <n v="4"/>
    <n v="25"/>
    <n v="57"/>
    <n v="0.10526315789473684"/>
    <n v="8.771929824561403E-2"/>
    <n v="7.0175438596491224E-2"/>
    <n v="0.22807017543859648"/>
    <n v="7.0175438596491224E-2"/>
    <n v="0.43859649122807015"/>
    <n v="4"/>
    <n v="2"/>
    <n v="1"/>
    <n v="3"/>
    <n v="10"/>
    <n v="0.4"/>
    <n v="0.2"/>
    <n v="0.1"/>
    <n v="0.3"/>
    <n v="6"/>
    <n v="0"/>
    <n v="0"/>
    <x v="1"/>
    <x v="0"/>
    <x v="1"/>
    <n v="0"/>
    <x v="1"/>
    <x v="34"/>
    <x v="1"/>
    <n v="2708"/>
    <n v="0"/>
    <n v="0"/>
    <n v="1"/>
    <n v="0"/>
    <n v="0"/>
    <n v="0"/>
    <n v="1"/>
    <n v="0"/>
    <n v="0"/>
    <n v="7"/>
    <d v="2015-05-17T00:00:00"/>
    <n v="5"/>
    <s v="May"/>
    <n v="1"/>
    <s v="477,7500,Low income,19,Low spender,0.00253333333333333,1,1,5,6,5,4,13,4,25,57,0.105263157894737,0.087719298245614,0.0701754385964912,0.228070175438596,0.0701754385964912,0.43859649122807,4,2,1,3,10,0.4,0.2,0.1,0.3,6,0,0,0,0,0,0,0,42,36-50,2708,0,0,1,0,0,0,1,0,0,7"/>
  </r>
  <r>
    <n v="452"/>
    <n v="20194"/>
    <x v="1"/>
    <n v="382"/>
    <x v="1"/>
    <n v="1.8916509854412202E-2"/>
    <n v="1"/>
    <n v="0"/>
    <n v="64"/>
    <n v="0"/>
    <n v="4"/>
    <n v="7"/>
    <n v="11"/>
    <n v="10"/>
    <n v="15"/>
    <n v="47"/>
    <n v="0"/>
    <n v="8.5106382978723402E-2"/>
    <n v="0.14893617021276595"/>
    <n v="0.23404255319148937"/>
    <n v="0.21276595744680851"/>
    <n v="0.31914893617021278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15"/>
    <x v="1"/>
    <n v="2718"/>
    <n v="0"/>
    <n v="0"/>
    <n v="1"/>
    <n v="0"/>
    <n v="0"/>
    <n v="0"/>
    <n v="0"/>
    <n v="0"/>
    <n v="0"/>
    <n v="17"/>
    <d v="2015-05-07T00:00:00"/>
    <n v="5"/>
    <s v="May"/>
    <n v="1"/>
    <s v="452,20194,Low income,382,Low spender,0.0189165098544122,1,0,64,0,4,7,11,10,15,47,0,0.0851063829787234,0.148936170212766,0.234042553191489,0.212765957446809,0.319148936170213,2,2,0,3,7,0.285714285714286,0.285714285714286,0,0.428571428571429,6,0,0,0,0,0,0,0,41,36-50,2718,0,0,1,0,0,0,0,0,0,17"/>
  </r>
  <r>
    <n v="249"/>
    <n v="30899"/>
    <x v="1"/>
    <n v="2057"/>
    <x v="0"/>
    <n v="6.6571733713065143E-2"/>
    <n v="1"/>
    <n v="0"/>
    <n v="35"/>
    <n v="24"/>
    <n v="0"/>
    <n v="8"/>
    <n v="0"/>
    <n v="0"/>
    <n v="1"/>
    <n v="33"/>
    <n v="0.72727272727272729"/>
    <n v="0"/>
    <n v="0.24242424242424243"/>
    <n v="0"/>
    <n v="0"/>
    <n v="3.0303030303030304E-2"/>
    <n v="2"/>
    <n v="1"/>
    <n v="0"/>
    <n v="3"/>
    <n v="6"/>
    <n v="0.33333333333333331"/>
    <n v="0.16666666666666666"/>
    <n v="0"/>
    <n v="0.5"/>
    <n v="6"/>
    <n v="0"/>
    <n v="0"/>
    <x v="1"/>
    <x v="0"/>
    <x v="1"/>
    <n v="0"/>
    <x v="1"/>
    <x v="3"/>
    <x v="1"/>
    <n v="2783"/>
    <n v="0"/>
    <n v="0"/>
    <n v="1"/>
    <n v="0"/>
    <n v="0"/>
    <n v="0"/>
    <n v="0"/>
    <n v="0"/>
    <n v="1"/>
    <n v="31"/>
    <d v="2015-03-03T00:00:00"/>
    <n v="3"/>
    <s v="March"/>
    <n v="1"/>
    <s v="249,30899,Low income,2057,High spender,0.0665717337130651,1,0,35,24,0,8,0,0,1,33,0.727272727272727,0,0.242424242424242,0,0,0.0303030303030303,2,1,0,3,6,0.333333333333333,0.166666666666667,0,0.5,6,0,0,0,0,0,0,0,46,36-50,2783,0,0,1,0,0,0,0,0,1,31"/>
  </r>
  <r>
    <n v="2170"/>
    <n v="16531"/>
    <x v="1"/>
    <n v="1503"/>
    <x v="0"/>
    <n v="9.0920089528764139E-2"/>
    <n v="1"/>
    <n v="0"/>
    <n v="43"/>
    <n v="2"/>
    <n v="13"/>
    <n v="6"/>
    <n v="7"/>
    <n v="5"/>
    <n v="11"/>
    <n v="44"/>
    <n v="4.5454545454545456E-2"/>
    <n v="0.29545454545454547"/>
    <n v="0.13636363636363635"/>
    <n v="0.15909090909090909"/>
    <n v="0.11363636363636363"/>
    <n v="0.25"/>
    <n v="3"/>
    <n v="3"/>
    <n v="0"/>
    <n v="3"/>
    <n v="9"/>
    <n v="0.33333333333333331"/>
    <n v="0.33333333333333331"/>
    <n v="0"/>
    <n v="0.33333333333333331"/>
    <n v="7"/>
    <n v="0"/>
    <n v="0"/>
    <x v="1"/>
    <x v="0"/>
    <x v="1"/>
    <n v="0"/>
    <x v="1"/>
    <x v="34"/>
    <x v="1"/>
    <n v="2170"/>
    <n v="0"/>
    <n v="0"/>
    <n v="0"/>
    <n v="1"/>
    <n v="0"/>
    <n v="0"/>
    <n v="1"/>
    <n v="0"/>
    <n v="0"/>
    <n v="22"/>
    <d v="2016-11-05T00:00:00"/>
    <n v="11"/>
    <s v="November"/>
    <n v="1"/>
    <s v="2170,16531,Low income,1503,High spender,0.0909200895287641,1,0,43,2,13,6,7,5,11,44,0.0454545454545455,0.295454545454545,0.136363636363636,0.159090909090909,0.113636363636364,0.25,3,3,0,3,9,0.333333333333333,0.333333333333333,0,0.333333333333333,7,0,0,0,0,0,0,0,42,36-50,2170,0,0,0,1,0,0,1,0,0,22"/>
  </r>
  <r>
    <n v="2158"/>
    <n v="28249"/>
    <x v="1"/>
    <n v="490"/>
    <x v="1"/>
    <n v="1.7345746752097418E-2"/>
    <n v="0"/>
    <n v="0"/>
    <n v="80"/>
    <n v="1"/>
    <n v="9"/>
    <n v="7"/>
    <n v="2"/>
    <n v="14"/>
    <n v="10"/>
    <n v="43"/>
    <n v="2.3255813953488372E-2"/>
    <n v="0.20930232558139536"/>
    <n v="0.16279069767441862"/>
    <n v="4.6511627906976744E-2"/>
    <n v="0.32558139534883723"/>
    <n v="0.23255813953488372"/>
    <n v="1"/>
    <n v="2"/>
    <n v="0"/>
    <n v="3"/>
    <n v="6"/>
    <n v="0.16666666666666666"/>
    <n v="0.33333333333333331"/>
    <n v="0"/>
    <n v="0.5"/>
    <n v="6"/>
    <n v="0"/>
    <n v="0"/>
    <x v="1"/>
    <x v="0"/>
    <x v="1"/>
    <n v="0"/>
    <x v="1"/>
    <x v="6"/>
    <x v="2"/>
    <n v="2173"/>
    <n v="0"/>
    <n v="1"/>
    <n v="0"/>
    <n v="0"/>
    <n v="0"/>
    <n v="0"/>
    <n v="0"/>
    <n v="0"/>
    <n v="0"/>
    <n v="23"/>
    <d v="2016-11-02T00:00:00"/>
    <n v="11"/>
    <s v="November"/>
    <n v="1"/>
    <s v="2158,28249,Low income,490,Low spender,0.0173457467520974,0,0,80,1,9,7,2,14,10,43,0.0232558139534884,0.209302325581395,0.162790697674419,0.0465116279069767,0.325581395348837,0.232558139534884,1,2,0,3,6,0.166666666666667,0.333333333333333,0,0.5,6,0,0,0,0,0,0,0,59,50-65,2173,0,1,0,0,0,0,0,0,0,23"/>
  </r>
  <r>
    <n v="2084"/>
    <n v="24434"/>
    <x v="1"/>
    <n v="837"/>
    <x v="0"/>
    <n v="3.4255545551281005E-2"/>
    <n v="2"/>
    <n v="0"/>
    <n v="9"/>
    <n v="3"/>
    <n v="2"/>
    <n v="8"/>
    <n v="20"/>
    <n v="0"/>
    <n v="17"/>
    <n v="50"/>
    <n v="0.06"/>
    <n v="0.04"/>
    <n v="0.16"/>
    <n v="0.4"/>
    <n v="0"/>
    <n v="0.34"/>
    <n v="2"/>
    <n v="2"/>
    <n v="1"/>
    <n v="2"/>
    <n v="7"/>
    <n v="0.2857142857142857"/>
    <n v="0.2857142857142857"/>
    <n v="0.14285714285714285"/>
    <n v="0.2857142857142857"/>
    <n v="7"/>
    <n v="0"/>
    <n v="0"/>
    <x v="1"/>
    <x v="0"/>
    <x v="1"/>
    <n v="0"/>
    <x v="1"/>
    <x v="7"/>
    <x v="1"/>
    <n v="2201"/>
    <n v="0"/>
    <n v="1"/>
    <n v="0"/>
    <n v="0"/>
    <n v="0"/>
    <n v="0"/>
    <n v="1"/>
    <n v="0"/>
    <n v="0"/>
    <n v="16"/>
    <d v="2016-10-05T00:00:00"/>
    <n v="10"/>
    <s v="October"/>
    <n v="1"/>
    <s v="2084,24434,Low income,837,High spender,0.034255545551281,2,0,9,3,2,8,20,0,17,50,0.06,0.04,0.16,0.4,0,0.34,2,2,1,2,7,0.285714285714286,0.285714285714286,0.142857142857143,0.285714285714286,7,0,0,0,0,0,0,0,48,36-50,2201,0,1,0,0,0,0,1,0,0,16"/>
  </r>
  <r>
    <n v="1903"/>
    <n v="42231"/>
    <x v="1"/>
    <n v="310"/>
    <x v="1"/>
    <n v="7.3405791953778032E-3"/>
    <n v="1"/>
    <n v="1"/>
    <n v="99"/>
    <n v="24"/>
    <n v="0"/>
    <n v="8"/>
    <n v="0"/>
    <n v="1"/>
    <n v="4"/>
    <n v="37"/>
    <n v="0.64864864864864868"/>
    <n v="0"/>
    <n v="0.21621621621621623"/>
    <n v="0"/>
    <n v="2.7027027027027029E-2"/>
    <n v="0.10810810810810811"/>
    <n v="1"/>
    <n v="1"/>
    <n v="0"/>
    <n v="3"/>
    <n v="5"/>
    <n v="0.2"/>
    <n v="0.2"/>
    <n v="0"/>
    <n v="0.6"/>
    <n v="5"/>
    <n v="0"/>
    <n v="0"/>
    <x v="1"/>
    <x v="0"/>
    <x v="1"/>
    <n v="0"/>
    <x v="1"/>
    <x v="26"/>
    <x v="2"/>
    <n v="2255"/>
    <n v="0"/>
    <n v="1"/>
    <n v="0"/>
    <n v="0"/>
    <n v="0"/>
    <n v="0"/>
    <n v="1"/>
    <n v="0"/>
    <n v="0"/>
    <n v="29"/>
    <d v="2016-08-12T00:00:00"/>
    <n v="8"/>
    <s v="August"/>
    <n v="1"/>
    <s v="1903,42231,Low income,310,Low spender,0.0073405791953778,1,1,99,24,0,8,0,1,4,37,0.648648648648649,0,0.216216216216216,0,0.027027027027027,0.108108108108108,1,1,0,3,5,0.2,0.2,0,0.6,5,0,0,0,0,0,0,0,51,50-65,2255,0,1,0,0,0,0,1,0,0,29"/>
  </r>
  <r>
    <n v="1740"/>
    <n v="33178"/>
    <x v="1"/>
    <n v="350"/>
    <x v="1"/>
    <n v="1.0549159081318947E-2"/>
    <n v="1"/>
    <n v="0"/>
    <n v="9"/>
    <n v="12"/>
    <n v="6"/>
    <n v="2"/>
    <n v="11"/>
    <n v="2"/>
    <n v="16"/>
    <n v="49"/>
    <n v="0.24489795918367346"/>
    <n v="0.12244897959183673"/>
    <n v="4.0816326530612242E-2"/>
    <n v="0.22448979591836735"/>
    <n v="4.0816326530612242E-2"/>
    <n v="0.32653061224489793"/>
    <n v="1"/>
    <n v="1"/>
    <n v="0"/>
    <n v="3"/>
    <n v="5"/>
    <n v="0.2"/>
    <n v="0.2"/>
    <n v="0"/>
    <n v="0.6"/>
    <n v="4"/>
    <n v="0"/>
    <n v="0"/>
    <x v="1"/>
    <x v="0"/>
    <x v="1"/>
    <n v="0"/>
    <x v="1"/>
    <x v="16"/>
    <x v="1"/>
    <n v="2309"/>
    <n v="0"/>
    <n v="0"/>
    <n v="0"/>
    <n v="1"/>
    <n v="0"/>
    <n v="0"/>
    <n v="1"/>
    <n v="0"/>
    <n v="0"/>
    <n v="17"/>
    <d v="2016-06-19T00:00:00"/>
    <n v="6"/>
    <s v="June"/>
    <n v="1"/>
    <s v="1740,33178,Low income,350,Low spender,0.0105491590813189,1,0,9,12,6,2,11,2,16,49,0.244897959183673,0.122448979591837,0.0408163265306122,0.224489795918367,0.0408163265306122,0.326530612244898,1,1,0,3,5,0.2,0.2,0,0.6,4,0,0,0,0,0,0,0,43,36-50,2309,0,0,0,1,0,0,1,0,0,17"/>
  </r>
  <r>
    <n v="1226"/>
    <n v="24221"/>
    <x v="1"/>
    <n v="1502"/>
    <x v="0"/>
    <n v="6.2012303373105981E-2"/>
    <n v="0"/>
    <n v="0"/>
    <n v="94"/>
    <n v="8"/>
    <n v="9"/>
    <n v="9"/>
    <n v="2"/>
    <n v="5"/>
    <n v="22"/>
    <n v="55"/>
    <n v="0.14545454545454545"/>
    <n v="0.16363636363636364"/>
    <n v="0.16363636363636364"/>
    <n v="3.6363636363636362E-2"/>
    <n v="9.0909090909090912E-2"/>
    <n v="0.4"/>
    <n v="1"/>
    <n v="1"/>
    <n v="1"/>
    <n v="3"/>
    <n v="6"/>
    <n v="0.16666666666666666"/>
    <n v="0.16666666666666666"/>
    <n v="0.16666666666666666"/>
    <n v="0.5"/>
    <n v="4"/>
    <n v="0"/>
    <n v="0"/>
    <x v="1"/>
    <x v="0"/>
    <x v="1"/>
    <n v="0"/>
    <x v="1"/>
    <x v="12"/>
    <x v="2"/>
    <n v="2472"/>
    <n v="0"/>
    <n v="0"/>
    <n v="0"/>
    <n v="1"/>
    <n v="0"/>
    <n v="0"/>
    <n v="1"/>
    <n v="0"/>
    <n v="0"/>
    <n v="11"/>
    <d v="2016-01-08T00:00:00"/>
    <n v="1"/>
    <s v="January"/>
    <n v="1"/>
    <s v="1226,24221,Low income,1502,High spender,0.062012303373106,0,0,94,8,9,9,2,5,22,55,0.145454545454545,0.163636363636364,0.163636363636364,0.0363636363636364,0.0909090909090909,0.4,1,1,1,3,6,0.166666666666667,0.166666666666667,0.166666666666667,0.5,4,0,0,0,0,0,0,0,61,50-65,2472,0,0,0,1,0,0,1,0,0,11"/>
  </r>
  <r>
    <n v="771"/>
    <n v="46984"/>
    <x v="1"/>
    <n v="438"/>
    <x v="1"/>
    <n v="9.3223224927634941E-3"/>
    <n v="1"/>
    <n v="1"/>
    <n v="71"/>
    <n v="19"/>
    <n v="1"/>
    <n v="10"/>
    <n v="2"/>
    <n v="1"/>
    <n v="8"/>
    <n v="41"/>
    <n v="0.46341463414634149"/>
    <n v="2.4390243902439025E-2"/>
    <n v="0.24390243902439024"/>
    <n v="4.878048780487805E-2"/>
    <n v="2.4390243902439025E-2"/>
    <n v="0.1951219512195122"/>
    <n v="1"/>
    <n v="1"/>
    <n v="0"/>
    <n v="3"/>
    <n v="5"/>
    <n v="0.2"/>
    <n v="0.2"/>
    <n v="0"/>
    <n v="0.6"/>
    <n v="5"/>
    <n v="0"/>
    <n v="0"/>
    <x v="1"/>
    <x v="0"/>
    <x v="1"/>
    <n v="0"/>
    <x v="1"/>
    <x v="32"/>
    <x v="2"/>
    <n v="2619"/>
    <n v="0"/>
    <n v="0"/>
    <n v="0"/>
    <n v="0"/>
    <n v="1"/>
    <n v="0"/>
    <n v="1"/>
    <n v="0"/>
    <n v="0"/>
    <n v="25"/>
    <d v="2015-08-14T00:00:00"/>
    <n v="8"/>
    <s v="August"/>
    <n v="1"/>
    <s v="771,46984,Low income,438,Low spender,0.00932232249276349,1,1,71,19,1,10,2,1,8,41,0.463414634146341,0.024390243902439,0.24390243902439,0.0487804878048781,0.024390243902439,0.195121951219512,1,1,0,3,5,0.2,0.2,0,0.6,5,0,0,0,0,0,0,0,64,50-65,2619,0,0,0,0,1,0,1,0,0,25"/>
  </r>
  <r>
    <n v="503"/>
    <n v="32300"/>
    <x v="1"/>
    <n v="894"/>
    <x v="0"/>
    <n v="2.7678018575851393E-2"/>
    <n v="1"/>
    <n v="0"/>
    <n v="1"/>
    <n v="13"/>
    <n v="3"/>
    <n v="6"/>
    <n v="6"/>
    <n v="5"/>
    <n v="6"/>
    <n v="39"/>
    <n v="0.33333333333333331"/>
    <n v="7.6923076923076927E-2"/>
    <n v="0.15384615384615385"/>
    <n v="0.15384615384615385"/>
    <n v="0.12820512820512819"/>
    <n v="0.15384615384615385"/>
    <n v="1"/>
    <n v="1"/>
    <n v="0"/>
    <n v="3"/>
    <n v="5"/>
    <n v="0.2"/>
    <n v="0.2"/>
    <n v="0"/>
    <n v="0.6"/>
    <n v="8"/>
    <n v="0"/>
    <n v="0"/>
    <x v="1"/>
    <x v="0"/>
    <x v="1"/>
    <n v="0"/>
    <x v="1"/>
    <x v="1"/>
    <x v="1"/>
    <n v="2701"/>
    <n v="0"/>
    <n v="1"/>
    <n v="0"/>
    <n v="0"/>
    <n v="0"/>
    <n v="0"/>
    <n v="1"/>
    <n v="0"/>
    <n v="0"/>
    <n v="27"/>
    <d v="2015-05-24T00:00:00"/>
    <n v="5"/>
    <s v="May"/>
    <n v="1"/>
    <s v="503,32300,Low income,894,High spender,0.0276780185758514,1,0,1,13,3,6,6,5,6,39,0.333333333333333,0.0769230769230769,0.153846153846154,0.153846153846154,0.128205128205128,0.153846153846154,1,1,0,3,5,0.2,0.2,0,0.6,8,0,0,0,0,0,0,0,47,36-50,2701,0,1,0,0,0,0,1,0,0,27"/>
  </r>
  <r>
    <n v="1977"/>
    <n v="44319"/>
    <x v="1"/>
    <n v="1497"/>
    <x v="0"/>
    <n v="3.3777837947607123E-2"/>
    <n v="1"/>
    <n v="1"/>
    <n v="18"/>
    <n v="26"/>
    <n v="0"/>
    <n v="8"/>
    <n v="0"/>
    <n v="0"/>
    <n v="3"/>
    <n v="37"/>
    <n v="0.70270270270270274"/>
    <n v="0"/>
    <n v="0.21621621621621623"/>
    <n v="0"/>
    <n v="0"/>
    <n v="8.1081081081081086E-2"/>
    <n v="2"/>
    <n v="2"/>
    <n v="0"/>
    <n v="3"/>
    <n v="7"/>
    <n v="0.2857142857142857"/>
    <n v="0.2857142857142857"/>
    <n v="0"/>
    <n v="0.42857142857142855"/>
    <n v="5"/>
    <n v="0"/>
    <n v="0"/>
    <x v="1"/>
    <x v="0"/>
    <x v="1"/>
    <n v="0"/>
    <x v="1"/>
    <x v="9"/>
    <x v="1"/>
    <n v="2232"/>
    <n v="0"/>
    <n v="1"/>
    <n v="0"/>
    <n v="0"/>
    <n v="0"/>
    <n v="0"/>
    <n v="0"/>
    <n v="1"/>
    <n v="0"/>
    <n v="31"/>
    <d v="2016-09-04T00:00:00"/>
    <n v="9"/>
    <s v="September"/>
    <n v="1"/>
    <s v="1977,44319,Low income,1497,High spender,0.0337778379476071,1,1,18,26,0,8,0,0,3,37,0.702702702702703,0,0.216216216216216,0,0,0.0810810810810811,2,2,0,3,7,0.285714285714286,0.285714285714286,0,0.428571428571429,5,0,0,0,0,0,0,0,45,36-50,2232,0,1,0,0,0,0,0,1,0,31"/>
  </r>
  <r>
    <n v="1905"/>
    <n v="29732"/>
    <x v="1"/>
    <n v="394"/>
    <x v="1"/>
    <n v="1.3251715323557111E-2"/>
    <n v="1"/>
    <n v="0"/>
    <n v="23"/>
    <n v="25"/>
    <n v="0"/>
    <n v="8"/>
    <n v="0"/>
    <n v="1"/>
    <n v="4"/>
    <n v="38"/>
    <n v="0.65789473684210531"/>
    <n v="0"/>
    <n v="0.21052631578947367"/>
    <n v="0"/>
    <n v="2.6315789473684209E-2"/>
    <n v="0.10526315789473684"/>
    <n v="1"/>
    <n v="2"/>
    <n v="0"/>
    <n v="2"/>
    <n v="5"/>
    <n v="0.2"/>
    <n v="0.4"/>
    <n v="0"/>
    <n v="0.4"/>
    <n v="9"/>
    <n v="0"/>
    <n v="0"/>
    <x v="1"/>
    <x v="0"/>
    <x v="1"/>
    <n v="0"/>
    <x v="1"/>
    <x v="4"/>
    <x v="1"/>
    <n v="2255"/>
    <n v="0"/>
    <n v="0"/>
    <n v="0"/>
    <n v="1"/>
    <n v="0"/>
    <n v="0"/>
    <n v="0"/>
    <n v="0"/>
    <n v="1"/>
    <n v="30"/>
    <d v="2016-08-12T00:00:00"/>
    <n v="8"/>
    <s v="August"/>
    <n v="1"/>
    <s v="1905,29732,Low income,394,Low spender,0.0132517153235571,1,0,23,25,0,8,0,1,4,38,0.657894736842105,0,0.210526315789474,0,0.0263157894736842,0.105263157894737,1,2,0,2,5,0.2,0.4,0,0.4,9,0,0,0,0,0,0,0,49,36-50,2255,0,0,0,1,0,0,0,0,1,30"/>
  </r>
  <r>
    <n v="1827"/>
    <n v="26642"/>
    <x v="1"/>
    <n v="54"/>
    <x v="1"/>
    <n v="2.0268748592448013E-3"/>
    <n v="1"/>
    <n v="0"/>
    <n v="71"/>
    <n v="13"/>
    <n v="2"/>
    <n v="15"/>
    <n v="2"/>
    <n v="2"/>
    <n v="8"/>
    <n v="42"/>
    <n v="0.30952380952380953"/>
    <n v="4.7619047619047616E-2"/>
    <n v="0.35714285714285715"/>
    <n v="4.7619047619047616E-2"/>
    <n v="4.7619047619047616E-2"/>
    <n v="0.19047619047619047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21"/>
    <x v="2"/>
    <n v="2279"/>
    <n v="1"/>
    <n v="0"/>
    <n v="0"/>
    <n v="0"/>
    <n v="0"/>
    <n v="0"/>
    <n v="0"/>
    <n v="0"/>
    <n v="1"/>
    <n v="26"/>
    <d v="2016-07-19T00:00:00"/>
    <n v="7"/>
    <s v="July"/>
    <n v="1"/>
    <s v="1827,26642,Low income,54,Low spender,0.0020268748592448,1,0,71,13,2,15,2,2,8,42,0.30952380952381,0.0476190476190476,0.357142857142857,0.0476190476190476,0.0476190476190476,0.19047619047619,2,2,0,3,7,0.285714285714286,0.285714285714286,0,0.428571428571429,6,0,0,0,0,0,0,0,53,50-65,2279,1,0,0,0,0,0,0,0,1,26"/>
  </r>
  <r>
    <n v="1429"/>
    <n v="23272"/>
    <x v="1"/>
    <n v="34"/>
    <x v="1"/>
    <n v="1.4609831557236164E-3"/>
    <n v="0"/>
    <n v="0"/>
    <n v="29"/>
    <n v="19"/>
    <n v="3"/>
    <n v="6"/>
    <n v="4"/>
    <n v="2"/>
    <n v="12"/>
    <n v="46"/>
    <n v="0.41304347826086957"/>
    <n v="6.5217391304347824E-2"/>
    <n v="0.13043478260869565"/>
    <n v="8.6956521739130432E-2"/>
    <n v="4.3478260869565216E-2"/>
    <n v="0.2608695652173913"/>
    <n v="1"/>
    <n v="1"/>
    <n v="0"/>
    <n v="3"/>
    <n v="5"/>
    <n v="0.2"/>
    <n v="0.2"/>
    <n v="0"/>
    <n v="0.6"/>
    <n v="4"/>
    <n v="0"/>
    <n v="0"/>
    <x v="1"/>
    <x v="0"/>
    <x v="1"/>
    <n v="0"/>
    <x v="1"/>
    <x v="41"/>
    <x v="3"/>
    <n v="2414"/>
    <n v="1"/>
    <n v="0"/>
    <n v="0"/>
    <n v="0"/>
    <n v="0"/>
    <n v="0"/>
    <n v="1"/>
    <n v="0"/>
    <n v="0"/>
    <n v="22"/>
    <d v="2016-03-06T00:00:00"/>
    <n v="3"/>
    <s v="March"/>
    <n v="1"/>
    <s v="1429,23272,Low income,34,Low spender,0.00146098315572362,0,0,29,19,3,6,4,2,12,46,0.41304347826087,0.0652173913043478,0.130434782608696,0.0869565217391304,0.0434782608695652,0.260869565217391,1,1,0,3,5,0.2,0.2,0,0.6,4,0,0,0,0,0,0,0,67,66+,2414,1,0,0,0,0,0,1,0,0,22"/>
  </r>
  <r>
    <n v="1269"/>
    <n v="25410"/>
    <x v="1"/>
    <n v="1294"/>
    <x v="0"/>
    <n v="5.0924832743014563E-2"/>
    <n v="1"/>
    <n v="0"/>
    <n v="48"/>
    <n v="2"/>
    <n v="2"/>
    <n v="4"/>
    <n v="13"/>
    <n v="13"/>
    <n v="4"/>
    <n v="38"/>
    <n v="5.2631578947368418E-2"/>
    <n v="5.2631578947368418E-2"/>
    <n v="0.10526315789473684"/>
    <n v="0.34210526315789475"/>
    <n v="0.34210526315789475"/>
    <n v="0.10526315789473684"/>
    <n v="1"/>
    <n v="1"/>
    <n v="0"/>
    <n v="4"/>
    <n v="6"/>
    <n v="0.16666666666666666"/>
    <n v="0.16666666666666666"/>
    <n v="0"/>
    <n v="0.66666666666666663"/>
    <n v="4"/>
    <n v="0"/>
    <n v="0"/>
    <x v="1"/>
    <x v="0"/>
    <x v="1"/>
    <n v="0"/>
    <x v="1"/>
    <x v="1"/>
    <x v="1"/>
    <n v="2461"/>
    <n v="0"/>
    <n v="1"/>
    <n v="0"/>
    <n v="0"/>
    <n v="0"/>
    <n v="0"/>
    <n v="1"/>
    <n v="0"/>
    <n v="0"/>
    <n v="30"/>
    <d v="2016-01-19T00:00:00"/>
    <n v="1"/>
    <s v="January"/>
    <n v="1"/>
    <s v="1269,25410,Low income,1294,High spender,0.0509248327430146,1,0,48,2,2,4,13,13,4,38,0.0526315789473684,0.0526315789473684,0.105263157894737,0.342105263157895,0.342105263157895,0.105263157894737,1,1,0,4,6,0.166666666666667,0.166666666666667,0,0.666666666666667,4,0,0,0,0,0,0,0,47,36-50,2461,0,1,0,0,0,0,1,0,0,30"/>
  </r>
  <r>
    <n v="1156"/>
    <n v="36921"/>
    <x v="1"/>
    <n v="1166"/>
    <x v="0"/>
    <n v="3.1580943094715742E-2"/>
    <n v="1"/>
    <n v="1"/>
    <n v="74"/>
    <n v="17"/>
    <n v="1"/>
    <n v="12"/>
    <n v="3"/>
    <n v="1"/>
    <n v="4"/>
    <n v="38"/>
    <n v="0.44736842105263158"/>
    <n v="2.6315789473684209E-2"/>
    <n v="0.31578947368421051"/>
    <n v="7.8947368421052627E-2"/>
    <n v="2.6315789473684209E-2"/>
    <n v="0.10526315789473684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2"/>
    <x v="2"/>
    <n v="2495"/>
    <n v="1"/>
    <n v="0"/>
    <n v="0"/>
    <n v="0"/>
    <n v="0"/>
    <n v="0"/>
    <n v="0"/>
    <n v="0"/>
    <n v="1"/>
    <n v="30"/>
    <d v="2015-12-16T00:00:00"/>
    <n v="12"/>
    <s v="December"/>
    <n v="1"/>
    <s v="1156,36921,Low income,1166,High spender,0.0315809430947157,1,1,74,17,1,12,3,1,4,38,0.447368421052632,0.0263157894736842,0.315789473684211,0.0789473684210526,0.0263157894736842,0.105263157894737,2,2,0,3,7,0.285714285714286,0.285714285714286,0,0.428571428571429,7,0,0,0,0,0,0,0,55,50-65,2495,1,0,0,0,0,0,0,0,1,30"/>
  </r>
  <r>
    <n v="994"/>
    <n v="18701"/>
    <x v="1"/>
    <n v="537"/>
    <x v="1"/>
    <n v="2.8715041976364899E-2"/>
    <n v="1"/>
    <n v="1"/>
    <n v="95"/>
    <n v="12"/>
    <n v="4"/>
    <n v="2"/>
    <n v="10"/>
    <n v="6"/>
    <n v="10"/>
    <n v="44"/>
    <n v="0.27272727272727271"/>
    <n v="9.0909090909090912E-2"/>
    <n v="4.5454545454545456E-2"/>
    <n v="0.22727272727272727"/>
    <n v="0.13636363636363635"/>
    <n v="0.22727272727272727"/>
    <n v="4"/>
    <n v="2"/>
    <n v="0"/>
    <n v="4"/>
    <n v="10"/>
    <n v="0.4"/>
    <n v="0.2"/>
    <n v="0"/>
    <n v="0.4"/>
    <n v="5"/>
    <n v="0"/>
    <n v="0"/>
    <x v="1"/>
    <x v="0"/>
    <x v="1"/>
    <n v="0"/>
    <x v="1"/>
    <x v="38"/>
    <x v="2"/>
    <n v="2549"/>
    <n v="0"/>
    <n v="0"/>
    <n v="1"/>
    <n v="0"/>
    <n v="0"/>
    <n v="0"/>
    <n v="1"/>
    <n v="0"/>
    <n v="0"/>
    <n v="24"/>
    <d v="2015-10-23T00:00:00"/>
    <n v="10"/>
    <s v="October"/>
    <n v="1"/>
    <s v="994,18701,Low income,537,Low spender,0.0287150419763649,1,1,95,12,4,2,10,6,10,44,0.272727272727273,0.0909090909090909,0.0454545454545455,0.227272727272727,0.136363636363636,0.227272727272727,4,2,0,4,10,0.4,0.2,0,0.4,5,0,0,0,0,0,0,0,56,50-65,2549,0,0,1,0,0,0,1,0,0,24"/>
  </r>
  <r>
    <n v="840"/>
    <n v="27943"/>
    <x v="1"/>
    <n v="216"/>
    <x v="1"/>
    <n v="7.7300218301542423E-3"/>
    <n v="1"/>
    <n v="1"/>
    <n v="89"/>
    <n v="12"/>
    <n v="1"/>
    <n v="16"/>
    <n v="4"/>
    <n v="1"/>
    <n v="3"/>
    <n v="37"/>
    <n v="0.32432432432432434"/>
    <n v="2.7027027027027029E-2"/>
    <n v="0.43243243243243246"/>
    <n v="0.10810810810810811"/>
    <n v="2.7027027027027029E-2"/>
    <n v="8.1081081081081086E-2"/>
    <n v="3"/>
    <n v="2"/>
    <n v="0"/>
    <n v="3"/>
    <n v="8"/>
    <n v="0.375"/>
    <n v="0.25"/>
    <n v="0"/>
    <n v="0.375"/>
    <n v="8"/>
    <n v="0"/>
    <n v="0"/>
    <x v="1"/>
    <x v="0"/>
    <x v="1"/>
    <n v="0"/>
    <x v="1"/>
    <x v="21"/>
    <x v="2"/>
    <n v="2599"/>
    <n v="0"/>
    <n v="0"/>
    <n v="0"/>
    <n v="1"/>
    <n v="0"/>
    <n v="0"/>
    <n v="1"/>
    <n v="0"/>
    <n v="0"/>
    <n v="31"/>
    <d v="2015-09-03T00:00:00"/>
    <n v="9"/>
    <s v="September"/>
    <n v="1"/>
    <s v="840,27943,Low income,216,Low spender,0.00773002183015424,1,1,89,12,1,16,4,1,3,37,0.324324324324324,0.027027027027027,0.432432432432432,0.108108108108108,0.027027027027027,0.0810810810810811,3,2,0,3,8,0.375,0.25,0,0.375,8,0,0,0,0,0,0,0,53,50-65,2599,0,0,0,1,0,0,1,0,0,31"/>
  </r>
  <r>
    <n v="535"/>
    <n v="37859"/>
    <x v="1"/>
    <n v="191"/>
    <x v="1"/>
    <n v="5.0450355265590748E-3"/>
    <n v="1"/>
    <n v="2"/>
    <n v="75"/>
    <n v="22"/>
    <n v="1"/>
    <n v="8"/>
    <n v="2"/>
    <n v="1"/>
    <n v="2"/>
    <n v="36"/>
    <n v="0.61111111111111116"/>
    <n v="2.7777777777777776E-2"/>
    <n v="0.22222222222222221"/>
    <n v="5.5555555555555552E-2"/>
    <n v="2.7777777777777776E-2"/>
    <n v="5.5555555555555552E-2"/>
    <n v="2"/>
    <n v="1"/>
    <n v="0"/>
    <n v="3"/>
    <n v="6"/>
    <n v="0.33333333333333331"/>
    <n v="0.16666666666666666"/>
    <n v="0"/>
    <n v="0.5"/>
    <n v="8"/>
    <n v="0"/>
    <n v="0"/>
    <x v="1"/>
    <x v="0"/>
    <x v="1"/>
    <n v="0"/>
    <x v="1"/>
    <x v="36"/>
    <x v="2"/>
    <n v="2692"/>
    <n v="1"/>
    <n v="0"/>
    <n v="0"/>
    <n v="0"/>
    <n v="0"/>
    <n v="0"/>
    <n v="1"/>
    <n v="0"/>
    <n v="0"/>
    <n v="32"/>
    <d v="2015-06-02T00:00:00"/>
    <n v="6"/>
    <s v="June"/>
    <n v="1"/>
    <s v="535,37859,Low income,191,Low spender,0.00504503552655907,1,2,75,22,1,8,2,1,2,36,0.611111111111111,0.0277777777777778,0.222222222222222,0.0555555555555556,0.0277777777777778,0.0555555555555556,2,1,0,3,6,0.333333333333333,0.166666666666667,0,0.5,8,0,0,0,0,0,0,0,58,50-65,2692,1,0,0,0,0,0,1,0,0,32"/>
  </r>
  <r>
    <n v="512"/>
    <n v="23529"/>
    <x v="1"/>
    <n v="1492"/>
    <x v="0"/>
    <n v="6.3411109694419654E-2"/>
    <n v="0"/>
    <n v="1"/>
    <n v="67"/>
    <n v="9"/>
    <n v="7"/>
    <n v="13"/>
    <n v="3"/>
    <n v="2"/>
    <n v="20"/>
    <n v="54"/>
    <n v="0.16666666666666666"/>
    <n v="0.12962962962962962"/>
    <n v="0.24074074074074073"/>
    <n v="5.5555555555555552E-2"/>
    <n v="3.7037037037037035E-2"/>
    <n v="0.37037037037037035"/>
    <n v="1"/>
    <n v="1"/>
    <n v="1"/>
    <n v="2"/>
    <n v="5"/>
    <n v="0.2"/>
    <n v="0.2"/>
    <n v="0.2"/>
    <n v="0.4"/>
    <n v="6"/>
    <n v="0"/>
    <n v="0"/>
    <x v="1"/>
    <x v="0"/>
    <x v="1"/>
    <n v="0"/>
    <x v="1"/>
    <x v="2"/>
    <x v="2"/>
    <n v="2697"/>
    <n v="0"/>
    <n v="0"/>
    <n v="1"/>
    <n v="0"/>
    <n v="0"/>
    <n v="0"/>
    <n v="0"/>
    <n v="0"/>
    <n v="0"/>
    <n v="14"/>
    <d v="2015-05-28T00:00:00"/>
    <n v="5"/>
    <s v="May"/>
    <n v="1"/>
    <s v="512,23529,Low income,1492,High spender,0.0634111096944197,0,1,67,9,7,13,3,2,20,54,0.166666666666667,0.12962962962963,0.240740740740741,0.0555555555555556,0.037037037037037,0.37037037037037,1,1,1,2,5,0.2,0.2,0.2,0.4,6,0,0,0,0,0,0,0,55,50-65,2697,0,0,1,0,0,0,0,0,0,14"/>
  </r>
  <r>
    <n v="288"/>
    <n v="30801"/>
    <x v="1"/>
    <n v="1489"/>
    <x v="0"/>
    <n v="4.8342586279666241E-2"/>
    <n v="0"/>
    <n v="1"/>
    <n v="23"/>
    <n v="8"/>
    <n v="4"/>
    <n v="5"/>
    <n v="15"/>
    <n v="2"/>
    <n v="11"/>
    <n v="45"/>
    <n v="0.17777777777777778"/>
    <n v="8.8888888888888892E-2"/>
    <n v="0.1111111111111111"/>
    <n v="0.33333333333333331"/>
    <n v="4.4444444444444446E-2"/>
    <n v="0.24444444444444444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9"/>
    <x v="1"/>
    <n v="2770"/>
    <n v="0"/>
    <n v="1"/>
    <n v="0"/>
    <n v="0"/>
    <n v="0"/>
    <n v="0"/>
    <n v="0"/>
    <n v="0"/>
    <n v="0"/>
    <n v="23"/>
    <d v="2015-03-16T00:00:00"/>
    <n v="3"/>
    <s v="March"/>
    <n v="1"/>
    <s v="288,30801,Low income,1489,High spender,0.0483425862796662,0,1,23,8,4,5,15,2,11,45,0.177777777777778,0.0888888888888889,0.111111111111111,0.333333333333333,0.0444444444444444,0.244444444444444,2,1,0,3,6,0.333333333333333,0.166666666666667,0,0.5,7,0,0,0,0,0,0,0,45,36-50,2770,0,1,0,0,0,0,0,0,0,23"/>
  </r>
  <r>
    <n v="281"/>
    <n v="22518"/>
    <x v="1"/>
    <n v="1461"/>
    <x v="0"/>
    <n v="6.4881428190780716E-2"/>
    <n v="1"/>
    <n v="0"/>
    <n v="36"/>
    <n v="11"/>
    <n v="7"/>
    <n v="12"/>
    <n v="2"/>
    <n v="2"/>
    <n v="27"/>
    <n v="61"/>
    <n v="0.18032786885245902"/>
    <n v="0.11475409836065574"/>
    <n v="0.19672131147540983"/>
    <n v="3.2786885245901641E-2"/>
    <n v="3.2786885245901641E-2"/>
    <n v="0.44262295081967212"/>
    <n v="2"/>
    <n v="2"/>
    <n v="1"/>
    <n v="2"/>
    <n v="7"/>
    <n v="0.2857142857142857"/>
    <n v="0.2857142857142857"/>
    <n v="0.14285714285714285"/>
    <n v="0.2857142857142857"/>
    <n v="5"/>
    <n v="0"/>
    <n v="0"/>
    <x v="0"/>
    <x v="0"/>
    <x v="1"/>
    <n v="0"/>
    <x v="0"/>
    <x v="17"/>
    <x v="0"/>
    <n v="2774"/>
    <n v="0"/>
    <n v="1"/>
    <n v="0"/>
    <n v="0"/>
    <n v="0"/>
    <n v="0"/>
    <n v="1"/>
    <n v="0"/>
    <n v="0"/>
    <n v="7"/>
    <d v="2015-03-12T00:00:00"/>
    <n v="3"/>
    <s v="March"/>
    <n v="1"/>
    <s v="281,22518,Low income,1461,High spender,0.0648814281907807,1,0,36,11,7,12,2,2,27,61,0.180327868852459,0.114754098360656,0.19672131147541,0.0327868852459016,0.0327868852459016,0.442622950819672,2,2,1,2,7,0.285714285714286,0.285714285714286,0.142857142857143,0.285714285714286,5,0,0,1,0,0,0,1,34,24-35,2774,0,1,0,0,0,0,1,0,0,7"/>
  </r>
  <r>
    <n v="1847"/>
    <n v="24683"/>
    <x v="1"/>
    <n v="493"/>
    <x v="1"/>
    <n v="1.997326094883118E-2"/>
    <n v="1"/>
    <n v="0"/>
    <n v="98"/>
    <n v="8"/>
    <n v="4"/>
    <n v="10"/>
    <n v="6"/>
    <n v="7"/>
    <n v="6"/>
    <n v="41"/>
    <n v="0.1951219512195122"/>
    <n v="9.7560975609756101E-2"/>
    <n v="0.24390243902439024"/>
    <n v="0.14634146341463414"/>
    <n v="0.17073170731707318"/>
    <n v="0.14634146341463414"/>
    <n v="2"/>
    <n v="2"/>
    <n v="0"/>
    <n v="4"/>
    <n v="8"/>
    <n v="0.25"/>
    <n v="0.25"/>
    <n v="0"/>
    <n v="0.5"/>
    <n v="5"/>
    <n v="0"/>
    <n v="0"/>
    <x v="1"/>
    <x v="0"/>
    <x v="1"/>
    <n v="0"/>
    <x v="1"/>
    <x v="47"/>
    <x v="0"/>
    <n v="2272"/>
    <n v="0"/>
    <n v="1"/>
    <n v="0"/>
    <n v="0"/>
    <n v="0"/>
    <n v="1"/>
    <n v="0"/>
    <n v="0"/>
    <n v="0"/>
    <n v="29"/>
    <d v="2016-07-26T00:00:00"/>
    <n v="7"/>
    <s v="July"/>
    <n v="1"/>
    <s v="1847,24683,Low income,493,Low spender,0.0199732609488312,1,0,98,8,4,10,6,7,6,41,0.195121951219512,0.0975609756097561,0.24390243902439,0.146341463414634,0.170731707317073,0.146341463414634,2,2,0,4,8,0.25,0.25,0,0.5,5,0,0,0,0,0,0,0,30,24-35,2272,0,1,0,0,0,1,0,0,0,29"/>
  </r>
  <r>
    <n v="1498"/>
    <n v="27255"/>
    <x v="1"/>
    <n v="40"/>
    <x v="1"/>
    <n v="1.4676206200697119E-3"/>
    <n v="1"/>
    <n v="0"/>
    <n v="3"/>
    <n v="22"/>
    <n v="1"/>
    <n v="11"/>
    <n v="0"/>
    <n v="1"/>
    <n v="2"/>
    <n v="37"/>
    <n v="0.59459459459459463"/>
    <n v="2.7027027027027029E-2"/>
    <n v="0.29729729729729731"/>
    <n v="0"/>
    <n v="2.7027027027027029E-2"/>
    <n v="5.4054054054054057E-2"/>
    <n v="1"/>
    <n v="1"/>
    <n v="0"/>
    <n v="3"/>
    <n v="5"/>
    <n v="0.2"/>
    <n v="0.2"/>
    <n v="0"/>
    <n v="0.6"/>
    <n v="7"/>
    <n v="0"/>
    <n v="0"/>
    <x v="1"/>
    <x v="0"/>
    <x v="1"/>
    <n v="0"/>
    <x v="1"/>
    <x v="35"/>
    <x v="1"/>
    <n v="2393"/>
    <n v="0"/>
    <n v="1"/>
    <n v="0"/>
    <n v="0"/>
    <n v="0"/>
    <n v="0"/>
    <n v="1"/>
    <n v="0"/>
    <n v="0"/>
    <n v="33"/>
    <d v="2016-03-27T00:00:00"/>
    <n v="3"/>
    <s v="March"/>
    <n v="1"/>
    <s v="1498,27255,Low income,40,Low spender,0.00146762062006971,1,0,3,22,1,11,0,1,2,37,0.594594594594595,0.027027027027027,0.297297297297297,0,0.027027027027027,0.0540540540540541,1,1,0,3,5,0.2,0.2,0,0.6,7,0,0,0,0,0,0,0,36,36-50,2393,0,1,0,0,0,0,1,0,0,33"/>
  </r>
  <r>
    <n v="1465"/>
    <n v="22574"/>
    <x v="1"/>
    <n v="1486"/>
    <x v="0"/>
    <n v="6.5827943651989018E-2"/>
    <n v="2"/>
    <n v="1"/>
    <n v="28"/>
    <n v="25"/>
    <n v="0"/>
    <n v="8"/>
    <n v="2"/>
    <n v="0"/>
    <n v="2"/>
    <n v="37"/>
    <n v="0.67567567567567566"/>
    <n v="0"/>
    <n v="0.21621621621621623"/>
    <n v="5.4054054054054057E-2"/>
    <n v="0"/>
    <n v="5.4054054054054057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21"/>
    <x v="2"/>
    <n v="2403"/>
    <n v="0"/>
    <n v="1"/>
    <n v="0"/>
    <n v="0"/>
    <n v="0"/>
    <n v="0"/>
    <n v="1"/>
    <n v="0"/>
    <n v="0"/>
    <n v="33"/>
    <d v="2016-03-17T00:00:00"/>
    <n v="3"/>
    <s v="March"/>
    <n v="1"/>
    <s v="1465,22574,Low income,1486,High spender,0.065827943651989,2,1,28,25,0,8,2,0,2,37,0.675675675675676,0,0.216216216216216,0.0540540540540541,0,0.0540540540540541,2,2,0,3,7,0.285714285714286,0.285714285714286,0,0.428571428571429,7,0,0,0,0,0,0,0,53,50-65,2403,0,1,0,0,0,0,1,0,0,33"/>
  </r>
  <r>
    <n v="1125"/>
    <n v="40637"/>
    <x v="1"/>
    <n v="1480"/>
    <x v="0"/>
    <n v="3.6420011319733249E-2"/>
    <n v="1"/>
    <n v="1"/>
    <n v="72"/>
    <n v="22"/>
    <n v="0"/>
    <n v="13"/>
    <n v="0"/>
    <n v="0"/>
    <n v="3"/>
    <n v="38"/>
    <n v="0.57894736842105265"/>
    <n v="0"/>
    <n v="0.34210526315789475"/>
    <n v="0"/>
    <n v="0"/>
    <n v="7.8947368421052627E-2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2"/>
    <x v="2"/>
    <n v="2506"/>
    <n v="0"/>
    <n v="0"/>
    <n v="1"/>
    <n v="0"/>
    <n v="0"/>
    <n v="0"/>
    <n v="0"/>
    <n v="0"/>
    <n v="1"/>
    <n v="32"/>
    <d v="2015-12-05T00:00:00"/>
    <n v="12"/>
    <s v="December"/>
    <n v="1"/>
    <s v="1125,40637,Low income,1480,High spender,0.0364200113197332,1,1,72,22,0,13,0,0,3,38,0.578947368421053,0,0.342105263157895,0,0,0.0789473684210526,2,1,0,3,6,0.333333333333333,0.166666666666667,0,0.5,7,0,0,0,0,0,0,0,55,50-65,2506,0,0,1,0,0,0,0,0,1,32"/>
  </r>
  <r>
    <n v="1031"/>
    <n v="31590"/>
    <x v="1"/>
    <n v="1348"/>
    <x v="0"/>
    <n v="4.267173156062045E-2"/>
    <n v="1"/>
    <n v="0"/>
    <n v="40"/>
    <n v="6"/>
    <n v="2"/>
    <n v="15"/>
    <n v="6"/>
    <n v="6"/>
    <n v="3"/>
    <n v="38"/>
    <n v="0.15789473684210525"/>
    <n v="5.2631578947368418E-2"/>
    <n v="0.39473684210526316"/>
    <n v="0.15789473684210525"/>
    <n v="0.15789473684210525"/>
    <n v="7.8947368421052627E-2"/>
    <n v="1"/>
    <n v="1"/>
    <n v="0"/>
    <n v="3"/>
    <n v="5"/>
    <n v="0.2"/>
    <n v="0.2"/>
    <n v="0"/>
    <n v="0.6"/>
    <n v="8"/>
    <n v="0"/>
    <n v="0"/>
    <x v="1"/>
    <x v="0"/>
    <x v="1"/>
    <n v="0"/>
    <x v="1"/>
    <x v="7"/>
    <x v="1"/>
    <n v="2535"/>
    <n v="0"/>
    <n v="0"/>
    <n v="0"/>
    <n v="1"/>
    <n v="0"/>
    <n v="0"/>
    <n v="1"/>
    <n v="0"/>
    <n v="0"/>
    <n v="32"/>
    <d v="2015-11-06T00:00:00"/>
    <n v="11"/>
    <s v="November"/>
    <n v="1"/>
    <s v="1031,31590,Low income,1348,High spender,0.0426717315606205,1,0,40,6,2,15,6,6,3,38,0.157894736842105,0.0526315789473684,0.394736842105263,0.157894736842105,0.157894736842105,0.0789473684210526,1,1,0,3,5,0.2,0.2,0,0.6,8,0,0,0,0,0,0,0,48,36-50,2535,0,0,0,1,0,0,1,0,0,32"/>
  </r>
  <r>
    <n v="915"/>
    <n v="15072"/>
    <x v="1"/>
    <n v="1664"/>
    <x v="0"/>
    <n v="0.11040339702760085"/>
    <n v="2"/>
    <n v="0"/>
    <n v="96"/>
    <n v="8"/>
    <n v="2"/>
    <n v="15"/>
    <n v="0"/>
    <n v="10"/>
    <n v="18"/>
    <n v="53"/>
    <n v="0.15094339622641509"/>
    <n v="3.7735849056603772E-2"/>
    <n v="0.28301886792452829"/>
    <n v="0"/>
    <n v="0.18867924528301888"/>
    <n v="0.33962264150943394"/>
    <n v="4"/>
    <n v="3"/>
    <n v="1"/>
    <n v="3"/>
    <n v="11"/>
    <n v="0.36363636363636365"/>
    <n v="0.27272727272727271"/>
    <n v="9.0909090909090912E-2"/>
    <n v="0.27272727272727271"/>
    <n v="5"/>
    <n v="0"/>
    <n v="0"/>
    <x v="1"/>
    <x v="0"/>
    <x v="1"/>
    <n v="0"/>
    <x v="1"/>
    <x v="33"/>
    <x v="1"/>
    <n v="2574"/>
    <n v="0"/>
    <n v="1"/>
    <n v="0"/>
    <n v="0"/>
    <n v="0"/>
    <n v="0"/>
    <n v="1"/>
    <n v="0"/>
    <n v="0"/>
    <n v="17"/>
    <d v="2015-09-28T00:00:00"/>
    <n v="9"/>
    <s v="September"/>
    <n v="1"/>
    <s v="915,15072,Low income,1664,High spender,0.110403397027601,2,0,96,8,2,15,0,10,18,53,0.150943396226415,0.0377358490566038,0.283018867924528,0,0.188679245283019,0.339622641509434,4,3,1,3,11,0.363636363636364,0.272727272727273,0.0909090909090909,0.272727272727273,5,0,0,0,0,0,0,0,40,36-50,2574,0,1,0,0,0,0,1,0,0,17"/>
  </r>
  <r>
    <n v="876"/>
    <n v="34704"/>
    <x v="1"/>
    <n v="1468"/>
    <x v="0"/>
    <n v="4.2300599354541266E-2"/>
    <n v="0"/>
    <n v="1"/>
    <n v="65"/>
    <n v="29"/>
    <n v="0"/>
    <n v="5"/>
    <n v="0"/>
    <n v="1"/>
    <n v="5"/>
    <n v="40"/>
    <n v="0.72499999999999998"/>
    <n v="0"/>
    <n v="0.125"/>
    <n v="0"/>
    <n v="2.5000000000000001E-2"/>
    <n v="0.125"/>
    <n v="1"/>
    <n v="1"/>
    <n v="0"/>
    <n v="3"/>
    <n v="5"/>
    <n v="0.2"/>
    <n v="0.2"/>
    <n v="0"/>
    <n v="0.6"/>
    <n v="5"/>
    <n v="0"/>
    <n v="0"/>
    <x v="1"/>
    <x v="0"/>
    <x v="1"/>
    <n v="0"/>
    <x v="1"/>
    <x v="20"/>
    <x v="2"/>
    <n v="2587"/>
    <n v="0"/>
    <n v="0"/>
    <n v="1"/>
    <n v="0"/>
    <n v="0"/>
    <n v="0"/>
    <n v="1"/>
    <n v="0"/>
    <n v="0"/>
    <n v="30"/>
    <d v="2015-09-15T00:00:00"/>
    <n v="9"/>
    <s v="September"/>
    <n v="1"/>
    <s v="876,34704,Low income,1468,High spender,0.0423005993545413,0,1,65,29,0,5,0,1,5,40,0.725,0,0.125,0,0.025,0.125,1,1,0,3,5,0.2,0.2,0,0.6,5,0,0,0,0,0,0,0,54,50-65,2587,0,0,1,0,0,0,1,0,0,30"/>
  </r>
  <r>
    <n v="767"/>
    <n v="19740"/>
    <x v="1"/>
    <n v="1716"/>
    <x v="0"/>
    <n v="8.6930091185410341E-2"/>
    <n v="0"/>
    <n v="1"/>
    <n v="65"/>
    <n v="7"/>
    <n v="11"/>
    <n v="3"/>
    <n v="10"/>
    <n v="4"/>
    <n v="20"/>
    <n v="55"/>
    <n v="0.12727272727272726"/>
    <n v="0.2"/>
    <n v="5.4545454545454543E-2"/>
    <n v="0.18181818181818182"/>
    <n v="7.2727272727272724E-2"/>
    <n v="0.36363636363636365"/>
    <n v="2"/>
    <n v="1"/>
    <n v="1"/>
    <n v="3"/>
    <n v="7"/>
    <n v="0.2857142857142857"/>
    <n v="0.14285714285714285"/>
    <n v="0.14285714285714285"/>
    <n v="0.42857142857142855"/>
    <n v="5"/>
    <n v="0"/>
    <n v="0"/>
    <x v="1"/>
    <x v="0"/>
    <x v="1"/>
    <n v="0"/>
    <x v="1"/>
    <x v="40"/>
    <x v="2"/>
    <n v="2621"/>
    <n v="0"/>
    <n v="0"/>
    <n v="0"/>
    <n v="1"/>
    <n v="0"/>
    <n v="0"/>
    <n v="1"/>
    <n v="0"/>
    <n v="0"/>
    <n v="15"/>
    <d v="2015-08-12T00:00:00"/>
    <n v="8"/>
    <s v="August"/>
    <n v="1"/>
    <s v="767,19740,Low income,1716,High spender,0.0869300911854103,0,1,65,7,11,3,10,4,20,55,0.127272727272727,0.2,0.0545454545454545,0.181818181818182,0.0727272727272727,0.363636363636364,2,1,1,3,7,0.285714285714286,0.142857142857143,0.142857142857143,0.428571428571429,5,0,0,0,0,0,0,0,60,50-65,2621,0,0,0,1,0,0,1,0,0,15"/>
  </r>
  <r>
    <n v="679"/>
    <n v="40851"/>
    <x v="1"/>
    <n v="12"/>
    <x v="1"/>
    <n v="2.9375045898509219E-4"/>
    <n v="1"/>
    <n v="1"/>
    <n v="63"/>
    <n v="23"/>
    <n v="1"/>
    <n v="7"/>
    <n v="0"/>
    <n v="4"/>
    <n v="24"/>
    <n v="59"/>
    <n v="0.38983050847457629"/>
    <n v="1.6949152542372881E-2"/>
    <n v="0.11864406779661017"/>
    <n v="0"/>
    <n v="6.7796610169491525E-2"/>
    <n v="0.40677966101694918"/>
    <n v="1"/>
    <n v="1"/>
    <n v="1"/>
    <n v="2"/>
    <n v="5"/>
    <n v="0.2"/>
    <n v="0.2"/>
    <n v="0.2"/>
    <n v="0.4"/>
    <n v="7"/>
    <n v="0"/>
    <n v="0"/>
    <x v="1"/>
    <x v="0"/>
    <x v="1"/>
    <n v="0"/>
    <x v="1"/>
    <x v="4"/>
    <x v="1"/>
    <n v="2652"/>
    <n v="1"/>
    <n v="0"/>
    <n v="0"/>
    <n v="0"/>
    <n v="0"/>
    <n v="0"/>
    <n v="1"/>
    <n v="0"/>
    <n v="0"/>
    <n v="11"/>
    <d v="2015-07-12T00:00:00"/>
    <n v="7"/>
    <s v="July"/>
    <n v="1"/>
    <s v="679,40851,Low income,12,Low spender,0.000293750458985092,1,1,63,23,1,7,0,4,24,59,0.389830508474576,0.0169491525423729,0.11864406779661,0,0.0677966101694915,0.406779661016949,1,1,1,2,5,0.2,0.2,0.2,0.4,7,0,0,0,0,0,0,0,49,36-50,2652,1,0,0,0,0,0,1,0,0,11"/>
  </r>
  <r>
    <n v="174"/>
    <n v="14796"/>
    <x v="1"/>
    <n v="387"/>
    <x v="1"/>
    <n v="2.6155717761557177E-2"/>
    <n v="1"/>
    <n v="0"/>
    <n v="1"/>
    <n v="13"/>
    <n v="3"/>
    <n v="8"/>
    <n v="7"/>
    <n v="4"/>
    <n v="16"/>
    <n v="51"/>
    <n v="0.25490196078431371"/>
    <n v="5.8823529411764705E-2"/>
    <n v="0.15686274509803921"/>
    <n v="0.13725490196078433"/>
    <n v="7.8431372549019607E-2"/>
    <n v="0.31372549019607843"/>
    <n v="2"/>
    <n v="1"/>
    <n v="0"/>
    <n v="3"/>
    <n v="6"/>
    <n v="0.33333333333333331"/>
    <n v="0.16666666666666666"/>
    <n v="0"/>
    <n v="0.5"/>
    <n v="9"/>
    <n v="0"/>
    <n v="0"/>
    <x v="1"/>
    <x v="0"/>
    <x v="1"/>
    <n v="0"/>
    <x v="0"/>
    <x v="35"/>
    <x v="1"/>
    <n v="2809"/>
    <n v="0"/>
    <n v="1"/>
    <n v="0"/>
    <n v="0"/>
    <n v="0"/>
    <n v="1"/>
    <n v="0"/>
    <n v="0"/>
    <n v="0"/>
    <n v="19"/>
    <d v="2015-02-05T00:00:00"/>
    <n v="2"/>
    <s v="February"/>
    <n v="1"/>
    <s v="174,14796,Low income,387,Low spender,0.0261557177615572,1,0,1,13,3,8,7,4,16,51,0.254901960784314,0.0588235294117647,0.156862745098039,0.137254901960784,0.0784313725490196,0.313725490196078,2,1,0,3,6,0.333333333333333,0.166666666666667,0,0.5,9,0,0,0,0,0,0,1,36,36-50,2809,0,1,0,0,0,1,0,0,0,19"/>
  </r>
  <r>
    <n v="132"/>
    <n v="34984"/>
    <x v="1"/>
    <n v="715"/>
    <x v="0"/>
    <n v="2.0437914475188657E-2"/>
    <n v="1"/>
    <n v="1"/>
    <n v="40"/>
    <n v="8"/>
    <n v="4"/>
    <n v="15"/>
    <n v="3"/>
    <n v="5"/>
    <n v="3"/>
    <n v="38"/>
    <n v="0.21052631578947367"/>
    <n v="0.10526315789473684"/>
    <n v="0.39473684210526316"/>
    <n v="7.8947368421052627E-2"/>
    <n v="0.13157894736842105"/>
    <n v="7.8947368421052627E-2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9"/>
    <x v="1"/>
    <n v="2820"/>
    <n v="0"/>
    <n v="0"/>
    <n v="0"/>
    <n v="1"/>
    <n v="0"/>
    <n v="1"/>
    <n v="0"/>
    <n v="0"/>
    <n v="0"/>
    <n v="32"/>
    <d v="2015-01-25T00:00:00"/>
    <n v="1"/>
    <s v="January"/>
    <n v="1"/>
    <s v="132,34984,Low income,715,High spender,0.0204379144751887,1,1,40,8,4,15,3,5,3,38,0.210526315789474,0.105263157894737,0.394736842105263,0.0789473684210526,0.131578947368421,0.0789473684210526,2,1,0,3,6,0.333333333333333,0.166666666666667,0,0.5,7,0,0,0,0,0,0,0,45,36-50,2820,0,0,0,1,0,1,0,0,0,32"/>
  </r>
  <r>
    <n v="2091"/>
    <n v="30096"/>
    <x v="1"/>
    <n v="221"/>
    <x v="1"/>
    <n v="7.3431685273790534E-3"/>
    <n v="1"/>
    <n v="0"/>
    <n v="30"/>
    <n v="5"/>
    <n v="3"/>
    <n v="11"/>
    <n v="12"/>
    <n v="5"/>
    <n v="9"/>
    <n v="45"/>
    <n v="0.1111111111111111"/>
    <n v="6.6666666666666666E-2"/>
    <n v="0.24444444444444444"/>
    <n v="0.26666666666666666"/>
    <n v="0.1111111111111111"/>
    <n v="0.2"/>
    <n v="1"/>
    <n v="2"/>
    <n v="0"/>
    <n v="3"/>
    <n v="6"/>
    <n v="0.16666666666666666"/>
    <n v="0.33333333333333331"/>
    <n v="0"/>
    <n v="0.5"/>
    <n v="6"/>
    <n v="0"/>
    <n v="0"/>
    <x v="1"/>
    <x v="0"/>
    <x v="1"/>
    <n v="0"/>
    <x v="1"/>
    <x v="14"/>
    <x v="1"/>
    <n v="2197"/>
    <n v="0"/>
    <n v="1"/>
    <n v="0"/>
    <n v="0"/>
    <n v="0"/>
    <n v="0"/>
    <n v="1"/>
    <n v="0"/>
    <n v="0"/>
    <n v="27"/>
    <d v="2016-10-09T00:00:00"/>
    <n v="10"/>
    <s v="October"/>
    <n v="1"/>
    <s v="2091,30096,Low income,221,Low spender,0.00734316852737905,1,0,30,5,3,11,12,5,9,45,0.111111111111111,0.0666666666666667,0.244444444444444,0.266666666666667,0.111111111111111,0.2,1,2,0,3,6,0.166666666666667,0.333333333333333,0,0.5,6,0,0,0,0,0,0,0,37,36-50,2197,0,1,0,0,0,0,1,0,0,27"/>
  </r>
  <r>
    <n v="1924"/>
    <n v="39548"/>
    <x v="1"/>
    <n v="1233"/>
    <x v="0"/>
    <n v="3.1177303529887731E-2"/>
    <n v="1"/>
    <n v="1"/>
    <n v="87"/>
    <n v="15"/>
    <n v="4"/>
    <n v="10"/>
    <n v="3"/>
    <n v="4"/>
    <n v="18"/>
    <n v="54"/>
    <n v="0.27777777777777779"/>
    <n v="7.407407407407407E-2"/>
    <n v="0.18518518518518517"/>
    <n v="5.5555555555555552E-2"/>
    <n v="7.407407407407407E-2"/>
    <n v="0.33333333333333331"/>
    <n v="2"/>
    <n v="1"/>
    <n v="1"/>
    <n v="3"/>
    <n v="7"/>
    <n v="0.2857142857142857"/>
    <n v="0.14285714285714285"/>
    <n v="0.14285714285714285"/>
    <n v="0.42857142857142855"/>
    <n v="3"/>
    <n v="0"/>
    <n v="0"/>
    <x v="1"/>
    <x v="0"/>
    <x v="1"/>
    <n v="0"/>
    <x v="1"/>
    <x v="5"/>
    <x v="2"/>
    <n v="2249"/>
    <n v="0"/>
    <n v="0"/>
    <n v="1"/>
    <n v="0"/>
    <n v="0"/>
    <n v="1"/>
    <n v="0"/>
    <n v="0"/>
    <n v="0"/>
    <n v="18"/>
    <d v="2016-08-18T00:00:00"/>
    <n v="8"/>
    <s v="August"/>
    <n v="1"/>
    <s v="1924,39548,Low income,1233,High spender,0.0311773035298877,1,1,87,15,4,10,3,4,18,54,0.277777777777778,0.0740740740740741,0.185185185185185,0.0555555555555556,0.0740740740740741,0.333333333333333,2,1,1,3,7,0.285714285714286,0.142857142857143,0.142857142857143,0.428571428571429,3,0,0,0,0,0,0,0,57,50-65,2249,0,0,1,0,0,1,0,0,0,18"/>
  </r>
  <r>
    <n v="1864"/>
    <n v="5648"/>
    <x v="1"/>
    <n v="17"/>
    <x v="1"/>
    <n v="3.0099150141643057E-3"/>
    <n v="1"/>
    <n v="1"/>
    <n v="68"/>
    <n v="28"/>
    <n v="0"/>
    <n v="6"/>
    <n v="1"/>
    <n v="1"/>
    <n v="13"/>
    <n v="49"/>
    <n v="0.5714285714285714"/>
    <n v="0"/>
    <n v="0.12244897959183673"/>
    <n v="2.0408163265306121E-2"/>
    <n v="2.0408163265306121E-2"/>
    <n v="0.26530612244897961"/>
    <n v="1"/>
    <n v="1"/>
    <n v="0"/>
    <n v="0"/>
    <n v="2"/>
    <n v="0.5"/>
    <n v="0.5"/>
    <n v="0"/>
    <n v="0"/>
    <n v="20"/>
    <n v="0"/>
    <n v="0"/>
    <x v="0"/>
    <x v="0"/>
    <x v="1"/>
    <n v="0"/>
    <x v="1"/>
    <x v="25"/>
    <x v="3"/>
    <n v="2267"/>
    <n v="0"/>
    <n v="0"/>
    <n v="0"/>
    <n v="1"/>
    <n v="0"/>
    <n v="0"/>
    <n v="0"/>
    <n v="0"/>
    <n v="1"/>
    <n v="23"/>
    <d v="2016-07-31T00:00:00"/>
    <n v="7"/>
    <s v="July"/>
    <n v="1"/>
    <s v="1864,5648,Low income,17,Low spender,0.00300991501416431,1,1,68,28,0,6,1,1,13,49,0.571428571428571,0,0.122448979591837,0.0204081632653061,0.0204081632653061,0.26530612244898,1,1,0,0,2,0.5,0.5,0,0,20,0,0,1,0,0,0,0,70,66+,2267,0,0,0,1,0,0,0,0,1,23"/>
  </r>
  <r>
    <n v="1694"/>
    <n v="12571"/>
    <x v="1"/>
    <n v="1464"/>
    <x v="0"/>
    <n v="0.1164585156312147"/>
    <n v="1"/>
    <n v="0"/>
    <n v="86"/>
    <n v="3"/>
    <n v="5"/>
    <n v="14"/>
    <n v="2"/>
    <n v="12"/>
    <n v="17"/>
    <n v="53"/>
    <n v="5.6603773584905662E-2"/>
    <n v="9.4339622641509441E-2"/>
    <n v="0.26415094339622641"/>
    <n v="3.7735849056603772E-2"/>
    <n v="0.22641509433962265"/>
    <n v="0.32075471698113206"/>
    <n v="4"/>
    <n v="3"/>
    <n v="1"/>
    <n v="3"/>
    <n v="11"/>
    <n v="0.36363636363636365"/>
    <n v="0.27272727272727271"/>
    <n v="9.0909090909090912E-2"/>
    <n v="0.27272727272727271"/>
    <n v="6"/>
    <n v="0"/>
    <n v="0"/>
    <x v="1"/>
    <x v="0"/>
    <x v="1"/>
    <n v="0"/>
    <x v="1"/>
    <x v="10"/>
    <x v="1"/>
    <n v="2321"/>
    <n v="1"/>
    <n v="0"/>
    <n v="0"/>
    <n v="0"/>
    <n v="0"/>
    <n v="0"/>
    <n v="1"/>
    <n v="0"/>
    <n v="0"/>
    <n v="19"/>
    <d v="2016-06-07T00:00:00"/>
    <n v="6"/>
    <s v="June"/>
    <n v="1"/>
    <s v="1694,12571,Low income,1464,High spender,0.116458515631215,1,0,86,3,5,14,2,12,17,53,0.0566037735849057,0.0943396226415094,0.264150943396226,0.0377358490566038,0.226415094339623,0.320754716981132,4,3,1,3,11,0.363636363636364,0.272727272727273,0.0909090909090909,0.272727272727273,6,0,0,0,0,0,0,0,44,36-50,2321,1,0,0,0,0,0,1,0,0,19"/>
  </r>
  <r>
    <n v="1671"/>
    <n v="21059"/>
    <x v="1"/>
    <n v="1460"/>
    <x v="0"/>
    <n v="6.9329027969039364E-2"/>
    <n v="1"/>
    <n v="0"/>
    <n v="40"/>
    <n v="8"/>
    <n v="3"/>
    <n v="19"/>
    <n v="3"/>
    <n v="3"/>
    <n v="8"/>
    <n v="44"/>
    <n v="0.18181818181818182"/>
    <n v="6.8181818181818177E-2"/>
    <n v="0.43181818181818182"/>
    <n v="6.8181818181818177E-2"/>
    <n v="6.8181818181818177E-2"/>
    <n v="0.18181818181818182"/>
    <n v="3"/>
    <n v="3"/>
    <n v="0"/>
    <n v="3"/>
    <n v="9"/>
    <n v="0.33333333333333331"/>
    <n v="0.33333333333333331"/>
    <n v="0"/>
    <n v="0.33333333333333331"/>
    <n v="6"/>
    <n v="0"/>
    <n v="0"/>
    <x v="1"/>
    <x v="0"/>
    <x v="1"/>
    <n v="0"/>
    <x v="1"/>
    <x v="13"/>
    <x v="1"/>
    <n v="2332"/>
    <n v="0"/>
    <n v="1"/>
    <n v="0"/>
    <n v="0"/>
    <n v="0"/>
    <n v="0"/>
    <n v="0"/>
    <n v="1"/>
    <n v="0"/>
    <n v="28"/>
    <d v="2016-05-27T00:00:00"/>
    <n v="5"/>
    <s v="May"/>
    <n v="1"/>
    <s v="1671,21059,Low income,1460,High spender,0.0693290279690394,1,0,40,8,3,19,3,3,8,44,0.181818181818182,0.0681818181818182,0.431818181818182,0.0681818181818182,0.0681818181818182,0.181818181818182,3,3,0,3,9,0.333333333333333,0.333333333333333,0,0.333333333333333,6,0,0,0,0,0,0,0,38,36-50,2332,0,1,0,0,0,0,0,1,0,28"/>
  </r>
  <r>
    <n v="1580"/>
    <n v="39771"/>
    <x v="1"/>
    <n v="94"/>
    <x v="1"/>
    <n v="2.3635312162128184E-3"/>
    <n v="1"/>
    <n v="0"/>
    <n v="92"/>
    <n v="6"/>
    <n v="2"/>
    <n v="18"/>
    <n v="2"/>
    <n v="8"/>
    <n v="14"/>
    <n v="50"/>
    <n v="0.12"/>
    <n v="0.04"/>
    <n v="0.36"/>
    <n v="0.04"/>
    <n v="0.16"/>
    <n v="0.28000000000000003"/>
    <n v="1"/>
    <n v="2"/>
    <n v="0"/>
    <n v="3"/>
    <n v="6"/>
    <n v="0.16666666666666666"/>
    <n v="0.33333333333333331"/>
    <n v="0"/>
    <n v="0.5"/>
    <n v="4"/>
    <n v="0"/>
    <n v="0"/>
    <x v="1"/>
    <x v="0"/>
    <x v="1"/>
    <n v="0"/>
    <x v="1"/>
    <x v="16"/>
    <x v="1"/>
    <n v="2364"/>
    <n v="0"/>
    <n v="0"/>
    <n v="0"/>
    <n v="1"/>
    <n v="0"/>
    <n v="0"/>
    <n v="1"/>
    <n v="0"/>
    <n v="0"/>
    <n v="22"/>
    <d v="2016-04-25T00:00:00"/>
    <n v="4"/>
    <s v="April"/>
    <n v="1"/>
    <s v="1580,39771,Low income,94,Low spender,0.00236353121621282,1,0,92,6,2,18,2,8,14,50,0.12,0.04,0.36,0.04,0.16,0.28,1,2,0,3,6,0.166666666666667,0.333333333333333,0,0.5,4,0,0,0,0,0,0,0,43,36-50,2364,0,0,0,1,0,0,1,0,0,22"/>
  </r>
  <r>
    <n v="1474"/>
    <n v="18351"/>
    <x v="1"/>
    <n v="46"/>
    <x v="1"/>
    <n v="2.5066753855375731E-3"/>
    <n v="0"/>
    <n v="0"/>
    <n v="1"/>
    <n v="1"/>
    <n v="12"/>
    <n v="9"/>
    <n v="0"/>
    <n v="14"/>
    <n v="7"/>
    <n v="43"/>
    <n v="2.3255813953488372E-2"/>
    <n v="0.27906976744186046"/>
    <n v="0.20930232558139536"/>
    <n v="0"/>
    <n v="0.32558139534883723"/>
    <n v="0.16279069767441862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47"/>
    <x v="0"/>
    <n v="2402"/>
    <n v="0"/>
    <n v="1"/>
    <n v="0"/>
    <n v="0"/>
    <n v="0"/>
    <n v="0"/>
    <n v="1"/>
    <n v="0"/>
    <n v="0"/>
    <n v="29"/>
    <d v="2016-03-18T00:00:00"/>
    <n v="3"/>
    <s v="March"/>
    <n v="1"/>
    <s v="1474,18351,Low income,46,Low spender,0.00250667538553757,0,0,1,1,12,9,0,14,7,43,0.0232558139534884,0.27906976744186,0.209302325581395,0,0.325581395348837,0.162790697674419,1,2,0,3,6,0.166666666666667,0.333333333333333,0,0.5,7,0,0,0,0,0,0,0,30,24-35,2402,0,1,0,0,0,0,1,0,0,29"/>
  </r>
  <r>
    <n v="484"/>
    <n v="30279"/>
    <x v="1"/>
    <n v="49"/>
    <x v="1"/>
    <n v="1.6182832986558341E-3"/>
    <n v="1"/>
    <n v="0"/>
    <n v="13"/>
    <n v="10"/>
    <n v="4"/>
    <n v="14"/>
    <n v="4"/>
    <n v="4"/>
    <n v="1"/>
    <n v="37"/>
    <n v="0.27027027027027029"/>
    <n v="0.10810810810810811"/>
    <n v="0.3783783783783784"/>
    <n v="0.10810810810810811"/>
    <n v="0.10810810810810811"/>
    <n v="2.7027027027027029E-2"/>
    <n v="1"/>
    <n v="1"/>
    <n v="0"/>
    <n v="3"/>
    <n v="5"/>
    <n v="0.2"/>
    <n v="0.2"/>
    <n v="0"/>
    <n v="0.6"/>
    <n v="8"/>
    <n v="0"/>
    <n v="0"/>
    <x v="1"/>
    <x v="0"/>
    <x v="1"/>
    <n v="0"/>
    <x v="1"/>
    <x v="27"/>
    <x v="0"/>
    <n v="2705"/>
    <n v="0"/>
    <n v="0"/>
    <n v="1"/>
    <n v="0"/>
    <n v="0"/>
    <n v="0"/>
    <n v="1"/>
    <n v="0"/>
    <n v="0"/>
    <n v="35"/>
    <d v="2015-05-20T00:00:00"/>
    <n v="5"/>
    <s v="May"/>
    <n v="1"/>
    <s v="484,30279,Low income,49,Low spender,0.00161828329865583,1,0,13,10,4,14,4,4,1,37,0.27027027027027,0.108108108108108,0.378378378378378,0.108108108108108,0.108108108108108,0.027027027027027,1,1,0,3,5,0.2,0.2,0,0.6,8,0,0,0,0,0,0,0,31,24-35,2705,0,0,1,0,0,0,1,0,0,35"/>
  </r>
  <r>
    <n v="25"/>
    <n v="23763"/>
    <x v="1"/>
    <n v="16"/>
    <x v="1"/>
    <n v="6.733156587972899E-4"/>
    <n v="1"/>
    <n v="0"/>
    <n v="64"/>
    <n v="22"/>
    <n v="0"/>
    <n v="6"/>
    <n v="6"/>
    <n v="2"/>
    <n v="6"/>
    <n v="42"/>
    <n v="0.52380952380952384"/>
    <n v="0"/>
    <n v="0.14285714285714285"/>
    <n v="0.14285714285714285"/>
    <n v="4.7619047619047616E-2"/>
    <n v="0.14285714285714285"/>
    <n v="1"/>
    <n v="1"/>
    <n v="0"/>
    <n v="3"/>
    <n v="5"/>
    <n v="0.2"/>
    <n v="0.2"/>
    <n v="0"/>
    <n v="0.6"/>
    <n v="7"/>
    <n v="0"/>
    <n v="0"/>
    <x v="1"/>
    <x v="0"/>
    <x v="1"/>
    <n v="0"/>
    <x v="1"/>
    <x v="16"/>
    <x v="1"/>
    <n v="2850"/>
    <n v="0"/>
    <n v="0"/>
    <n v="1"/>
    <n v="0"/>
    <n v="0"/>
    <n v="0"/>
    <n v="1"/>
    <n v="0"/>
    <n v="0"/>
    <n v="30"/>
    <d v="2014-12-26T00:00:00"/>
    <n v="12"/>
    <s v="December"/>
    <n v="1"/>
    <s v="25,23763,Low income,16,Low spender,0.00067331565879729,1,0,64,22,0,6,6,2,6,42,0.523809523809524,0,0.142857142857143,0.142857142857143,0.0476190476190476,0.142857142857143,1,1,0,3,5,0.2,0.2,0,0.6,7,0,0,0,0,0,0,0,43,36-50,2850,0,0,1,0,0,0,1,0,0,30"/>
  </r>
  <r>
    <n v="2175"/>
    <n v="44078"/>
    <x v="1"/>
    <n v="37"/>
    <x v="1"/>
    <n v="8.3942102636235764E-4"/>
    <n v="1"/>
    <n v="1"/>
    <n v="17"/>
    <n v="24"/>
    <n v="1"/>
    <n v="10"/>
    <n v="2"/>
    <n v="0"/>
    <n v="4"/>
    <n v="41"/>
    <n v="0.58536585365853655"/>
    <n v="2.4390243902439025E-2"/>
    <n v="0.24390243902439024"/>
    <n v="4.878048780487805E-2"/>
    <n v="0"/>
    <n v="9.7560975609756101E-2"/>
    <n v="2"/>
    <n v="2"/>
    <n v="0"/>
    <n v="3"/>
    <n v="7"/>
    <n v="0.2857142857142857"/>
    <n v="0.2857142857142857"/>
    <n v="0"/>
    <n v="0.42857142857142855"/>
    <n v="5"/>
    <n v="0"/>
    <n v="0"/>
    <x v="1"/>
    <x v="0"/>
    <x v="1"/>
    <n v="0"/>
    <x v="1"/>
    <x v="26"/>
    <x v="2"/>
    <n v="2169"/>
    <n v="0"/>
    <n v="1"/>
    <n v="0"/>
    <n v="0"/>
    <n v="0"/>
    <n v="0"/>
    <n v="1"/>
    <n v="0"/>
    <n v="0"/>
    <n v="33"/>
    <d v="2016-11-06T00:00:00"/>
    <n v="11"/>
    <s v="November"/>
    <n v="1"/>
    <s v="2175,44078,Low income,37,Low spender,0.000839421026362358,1,1,17,24,1,10,2,0,4,41,0.585365853658537,0.024390243902439,0.24390243902439,0.0487804878048781,0,0.0975609756097561,2,2,0,3,7,0.285714285714286,0.285714285714286,0,0.428571428571429,5,0,0,0,0,0,0,0,51,50-65,2169,0,1,0,0,0,0,1,0,0,33"/>
  </r>
  <r>
    <n v="1846"/>
    <n v="32303"/>
    <x v="1"/>
    <n v="222"/>
    <x v="1"/>
    <n v="6.8724267095935359E-3"/>
    <n v="0"/>
    <n v="1"/>
    <n v="63"/>
    <n v="35"/>
    <n v="0"/>
    <n v="2"/>
    <n v="0"/>
    <n v="0"/>
    <n v="2"/>
    <n v="39"/>
    <n v="0.89743589743589747"/>
    <n v="0"/>
    <n v="5.128205128205128E-2"/>
    <n v="0"/>
    <n v="0"/>
    <n v="5.128205128205128E-2"/>
    <n v="2"/>
    <n v="1"/>
    <n v="0"/>
    <n v="4"/>
    <n v="7"/>
    <n v="0.2857142857142857"/>
    <n v="0.14285714285714285"/>
    <n v="0"/>
    <n v="0.5714285714285714"/>
    <n v="5"/>
    <n v="0"/>
    <n v="0"/>
    <x v="1"/>
    <x v="0"/>
    <x v="1"/>
    <n v="0"/>
    <x v="1"/>
    <x v="28"/>
    <x v="1"/>
    <n v="2272"/>
    <n v="0"/>
    <n v="0"/>
    <n v="1"/>
    <n v="0"/>
    <n v="0"/>
    <n v="0"/>
    <n v="0"/>
    <n v="0"/>
    <n v="1"/>
    <n v="35"/>
    <d v="2016-07-26T00:00:00"/>
    <n v="7"/>
    <s v="July"/>
    <n v="1"/>
    <s v="1846,32303,Low income,222,Low spender,0.00687242670959354,0,1,63,35,0,2,0,0,2,39,0.897435897435897,0,0.0512820512820513,0,0,0.0512820512820513,2,1,0,4,7,0.285714285714286,0.142857142857143,0,0.571428571428571,5,0,0,0,0,0,0,0,50,36-50,2272,0,0,1,0,0,0,0,0,1,35"/>
  </r>
  <r>
    <n v="1818"/>
    <n v="31859"/>
    <x v="1"/>
    <n v="438"/>
    <x v="1"/>
    <n v="1.3748077466336044E-2"/>
    <n v="1"/>
    <n v="0"/>
    <n v="3"/>
    <n v="3"/>
    <n v="4"/>
    <n v="7"/>
    <n v="15"/>
    <n v="8"/>
    <n v="11"/>
    <n v="48"/>
    <n v="6.25E-2"/>
    <n v="8.3333333333333329E-2"/>
    <n v="0.14583333333333334"/>
    <n v="0.3125"/>
    <n v="0.16666666666666666"/>
    <n v="0.22916666666666666"/>
    <n v="1"/>
    <n v="1"/>
    <n v="0"/>
    <n v="3"/>
    <n v="5"/>
    <n v="0.2"/>
    <n v="0.2"/>
    <n v="0"/>
    <n v="0.6"/>
    <n v="7"/>
    <n v="0"/>
    <n v="0"/>
    <x v="1"/>
    <x v="0"/>
    <x v="1"/>
    <n v="0"/>
    <x v="1"/>
    <x v="33"/>
    <x v="1"/>
    <n v="2281"/>
    <n v="0"/>
    <n v="0"/>
    <n v="1"/>
    <n v="0"/>
    <n v="0"/>
    <n v="1"/>
    <n v="0"/>
    <n v="0"/>
    <n v="0"/>
    <n v="26"/>
    <d v="2016-07-17T00:00:00"/>
    <n v="7"/>
    <s v="July"/>
    <n v="1"/>
    <s v="1818,31859,Low income,438,Low spender,0.013748077466336,1,0,3,3,4,7,15,8,11,48,0.0625,0.0833333333333333,0.145833333333333,0.3125,0.166666666666667,0.229166666666667,1,1,0,3,5,0.2,0.2,0,0.6,7,0,0,0,0,0,0,0,40,36-50,2281,0,0,1,0,0,1,0,0,0,26"/>
  </r>
  <r>
    <n v="1816"/>
    <n v="22448"/>
    <x v="1"/>
    <n v="1178"/>
    <x v="0"/>
    <n v="5.2476835352815394E-2"/>
    <n v="1"/>
    <n v="0"/>
    <n v="86"/>
    <n v="3"/>
    <n v="1"/>
    <n v="8"/>
    <n v="23"/>
    <n v="2"/>
    <n v="18"/>
    <n v="55"/>
    <n v="5.4545454545454543E-2"/>
    <n v="1.8181818181818181E-2"/>
    <n v="0.14545454545454545"/>
    <n v="0.41818181818181815"/>
    <n v="3.6363636363636362E-2"/>
    <n v="0.32727272727272727"/>
    <n v="3"/>
    <n v="2"/>
    <n v="1"/>
    <n v="3"/>
    <n v="9"/>
    <n v="0.33333333333333331"/>
    <n v="0.22222222222222221"/>
    <n v="0.1111111111111111"/>
    <n v="0.33333333333333331"/>
    <n v="3"/>
    <n v="0"/>
    <n v="0"/>
    <x v="1"/>
    <x v="0"/>
    <x v="1"/>
    <n v="0"/>
    <x v="1"/>
    <x v="13"/>
    <x v="1"/>
    <n v="2282"/>
    <n v="0"/>
    <n v="1"/>
    <n v="0"/>
    <n v="0"/>
    <n v="0"/>
    <n v="0"/>
    <n v="1"/>
    <n v="0"/>
    <n v="0"/>
    <n v="19"/>
    <d v="2016-07-16T00:00:00"/>
    <n v="7"/>
    <s v="July"/>
    <n v="1"/>
    <s v="1816,22448,Low income,1178,High spender,0.0524768353528154,1,0,86,3,1,8,23,2,18,55,0.0545454545454545,0.0181818181818182,0.145454545454545,0.418181818181818,0.0363636363636364,0.327272727272727,3,2,1,3,9,0.333333333333333,0.222222222222222,0.111111111111111,0.333333333333333,3,0,0,0,0,0,0,0,38,36-50,2282,0,1,0,0,0,0,1,0,0,19"/>
  </r>
  <r>
    <n v="1731"/>
    <n v="38443"/>
    <x v="1"/>
    <n v="1673"/>
    <x v="0"/>
    <n v="4.3518976146502616E-2"/>
    <n v="1"/>
    <n v="1"/>
    <n v="58"/>
    <n v="32"/>
    <n v="0"/>
    <n v="5"/>
    <n v="0"/>
    <n v="0"/>
    <n v="1"/>
    <n v="38"/>
    <n v="0.84210526315789469"/>
    <n v="0"/>
    <n v="0.13157894736842105"/>
    <n v="0"/>
    <n v="0"/>
    <n v="2.6315789473684209E-2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43"/>
    <x v="2"/>
    <n v="2312"/>
    <n v="0"/>
    <n v="1"/>
    <n v="0"/>
    <n v="0"/>
    <n v="0"/>
    <n v="0"/>
    <n v="0"/>
    <n v="0"/>
    <n v="1"/>
    <n v="36"/>
    <d v="2016-06-16T00:00:00"/>
    <n v="6"/>
    <s v="June"/>
    <n v="1"/>
    <s v="1731,38443,Low income,1673,High spender,0.0435189761465026,1,1,58,32,0,5,0,0,1,38,0.842105263157895,0,0.131578947368421,0,0,0.0263157894736842,2,1,0,3,6,0.333333333333333,0.166666666666667,0,0.5,7,0,0,0,0,0,0,0,52,50-65,2312,0,1,0,0,0,0,0,0,1,36"/>
  </r>
  <r>
    <n v="1636"/>
    <n v="7500"/>
    <x v="1"/>
    <n v="789"/>
    <x v="0"/>
    <n v="0.1052"/>
    <n v="1"/>
    <n v="0"/>
    <n v="54"/>
    <n v="5"/>
    <n v="3"/>
    <n v="10"/>
    <n v="12"/>
    <n v="7"/>
    <n v="20"/>
    <n v="57"/>
    <n v="8.771929824561403E-2"/>
    <n v="5.2631578947368418E-2"/>
    <n v="0.17543859649122806"/>
    <n v="0.21052631578947367"/>
    <n v="0.12280701754385964"/>
    <n v="0.35087719298245612"/>
    <n v="4"/>
    <n v="3"/>
    <n v="1"/>
    <n v="3"/>
    <n v="11"/>
    <n v="0.36363636363636365"/>
    <n v="0.27272727272727271"/>
    <n v="9.0909090909090912E-2"/>
    <n v="0.27272727272727271"/>
    <n v="7"/>
    <n v="0"/>
    <n v="0"/>
    <x v="1"/>
    <x v="0"/>
    <x v="1"/>
    <n v="0"/>
    <x v="1"/>
    <x v="1"/>
    <x v="1"/>
    <n v="2344"/>
    <n v="0"/>
    <n v="0"/>
    <n v="1"/>
    <n v="0"/>
    <n v="0"/>
    <n v="0"/>
    <n v="1"/>
    <n v="0"/>
    <n v="0"/>
    <n v="17"/>
    <d v="2016-05-15T00:00:00"/>
    <n v="5"/>
    <s v="May"/>
    <n v="1"/>
    <s v="1636,7500,Low income,789,High spender,0.1052,1,0,54,5,3,10,12,7,20,57,0.087719298245614,0.0526315789473684,0.175438596491228,0.210526315789474,0.12280701754386,0.350877192982456,4,3,1,3,11,0.363636363636364,0.272727272727273,0.0909090909090909,0.272727272727273,7,0,0,0,0,0,0,0,47,36-50,2344,0,0,1,0,0,0,1,0,0,17"/>
  </r>
  <r>
    <n v="1451"/>
    <n v="29819"/>
    <x v="1"/>
    <n v="290"/>
    <x v="1"/>
    <n v="9.7253429021764651E-3"/>
    <n v="1"/>
    <n v="0"/>
    <n v="77"/>
    <n v="9"/>
    <n v="1"/>
    <n v="24"/>
    <n v="2"/>
    <n v="1"/>
    <n v="2"/>
    <n v="39"/>
    <n v="0.23076923076923078"/>
    <n v="2.564102564102564E-2"/>
    <n v="0.61538461538461542"/>
    <n v="5.128205128205128E-2"/>
    <n v="2.564102564102564E-2"/>
    <n v="5.128205128205128E-2"/>
    <n v="3"/>
    <n v="3"/>
    <n v="0"/>
    <n v="3"/>
    <n v="9"/>
    <n v="0.33333333333333331"/>
    <n v="0.33333333333333331"/>
    <n v="0"/>
    <n v="0.33333333333333331"/>
    <n v="6"/>
    <n v="0"/>
    <n v="0"/>
    <x v="1"/>
    <x v="0"/>
    <x v="1"/>
    <n v="0"/>
    <x v="1"/>
    <x v="4"/>
    <x v="1"/>
    <n v="2407"/>
    <n v="1"/>
    <n v="0"/>
    <n v="0"/>
    <n v="0"/>
    <n v="0"/>
    <n v="0"/>
    <n v="1"/>
    <n v="0"/>
    <n v="0"/>
    <n v="35"/>
    <d v="2016-03-13T00:00:00"/>
    <n v="3"/>
    <s v="March"/>
    <n v="1"/>
    <s v="1451,29819,Low income,290,Low spender,0.00972534290217647,1,0,77,9,1,24,2,1,2,39,0.230769230769231,0.0256410256410256,0.615384615384615,0.0512820512820513,0.0256410256410256,0.0512820512820513,3,3,0,3,9,0.333333333333333,0.333333333333333,0,0.333333333333333,6,0,0,0,0,0,0,0,49,36-50,2407,1,0,0,0,0,0,1,0,0,35"/>
  </r>
  <r>
    <n v="1435"/>
    <n v="47821"/>
    <x v="1"/>
    <n v="650"/>
    <x v="0"/>
    <n v="1.3592354823194831E-2"/>
    <n v="1"/>
    <n v="1"/>
    <n v="54"/>
    <n v="9"/>
    <n v="0"/>
    <n v="16"/>
    <n v="6"/>
    <n v="6"/>
    <n v="10"/>
    <n v="47"/>
    <n v="0.19148936170212766"/>
    <n v="0"/>
    <n v="0.34042553191489361"/>
    <n v="0.1276595744680851"/>
    <n v="0.1276595744680851"/>
    <n v="0.21276595744680851"/>
    <n v="1"/>
    <n v="1"/>
    <n v="0"/>
    <n v="3"/>
    <n v="5"/>
    <n v="0.2"/>
    <n v="0.2"/>
    <n v="0"/>
    <n v="0.6"/>
    <n v="8"/>
    <n v="0"/>
    <n v="0"/>
    <x v="1"/>
    <x v="0"/>
    <x v="1"/>
    <n v="0"/>
    <x v="1"/>
    <x v="21"/>
    <x v="2"/>
    <n v="2411"/>
    <n v="0"/>
    <n v="0"/>
    <n v="0"/>
    <n v="1"/>
    <n v="0"/>
    <n v="1"/>
    <n v="0"/>
    <n v="0"/>
    <n v="0"/>
    <n v="27"/>
    <d v="2016-03-09T00:00:00"/>
    <n v="3"/>
    <s v="March"/>
    <n v="1"/>
    <s v="1435,47821,Low income,650,High spender,0.0135923548231948,1,1,54,9,0,16,6,6,10,47,0.191489361702128,0,0.340425531914894,0.127659574468085,0.127659574468085,0.212765957446809,1,1,0,3,5,0.2,0.2,0,0.6,8,0,0,0,0,0,0,0,53,50-65,2411,0,0,0,1,0,1,0,0,0,27"/>
  </r>
  <r>
    <n v="1433"/>
    <n v="34350"/>
    <x v="1"/>
    <n v="1760"/>
    <x v="0"/>
    <n v="5.1237263464337698E-2"/>
    <n v="1"/>
    <n v="0"/>
    <n v="81"/>
    <n v="16"/>
    <n v="3"/>
    <n v="15"/>
    <n v="2"/>
    <n v="1"/>
    <n v="11"/>
    <n v="48"/>
    <n v="0.33333333333333331"/>
    <n v="6.25E-2"/>
    <n v="0.3125"/>
    <n v="4.1666666666666664E-2"/>
    <n v="2.0833333333333332E-2"/>
    <n v="0.22916666666666666"/>
    <n v="1"/>
    <n v="1"/>
    <n v="0"/>
    <n v="3"/>
    <n v="5"/>
    <n v="0.2"/>
    <n v="0.2"/>
    <n v="0"/>
    <n v="0.6"/>
    <n v="7"/>
    <n v="0"/>
    <n v="0"/>
    <x v="1"/>
    <x v="0"/>
    <x v="1"/>
    <n v="0"/>
    <x v="1"/>
    <x v="15"/>
    <x v="1"/>
    <n v="2412"/>
    <n v="0"/>
    <n v="0"/>
    <n v="0"/>
    <n v="1"/>
    <n v="0"/>
    <n v="0"/>
    <n v="1"/>
    <n v="0"/>
    <n v="0"/>
    <n v="26"/>
    <d v="2016-03-08T00:00:00"/>
    <n v="3"/>
    <s v="March"/>
    <n v="1"/>
    <s v="1433,34350,Low income,1760,High spender,0.0512372634643377,1,0,81,16,3,15,2,1,11,48,0.333333333333333,0.0625,0.3125,0.0416666666666667,0.0208333333333333,0.229166666666667,1,1,0,3,5,0.2,0.2,0,0.6,7,0,0,0,0,0,0,0,41,36-50,2412,0,0,0,1,0,0,1,0,0,26"/>
  </r>
  <r>
    <n v="1233"/>
    <n v="21355"/>
    <x v="1"/>
    <n v="1446"/>
    <x v="0"/>
    <n v="6.7712479512994611E-2"/>
    <n v="1"/>
    <n v="0"/>
    <n v="5"/>
    <n v="5"/>
    <n v="13"/>
    <n v="14"/>
    <n v="0"/>
    <n v="5"/>
    <n v="31"/>
    <n v="68"/>
    <n v="7.3529411764705885E-2"/>
    <n v="0.19117647058823528"/>
    <n v="0.20588235294117646"/>
    <n v="0"/>
    <n v="7.3529411764705885E-2"/>
    <n v="0.45588235294117646"/>
    <n v="2"/>
    <n v="2"/>
    <n v="1"/>
    <n v="2"/>
    <n v="7"/>
    <n v="0.2857142857142857"/>
    <n v="0.2857142857142857"/>
    <n v="0.14285714285714285"/>
    <n v="0.2857142857142857"/>
    <n v="6"/>
    <n v="0"/>
    <n v="0"/>
    <x v="0"/>
    <x v="0"/>
    <x v="1"/>
    <n v="0"/>
    <x v="0"/>
    <x v="31"/>
    <x v="0"/>
    <n v="2472"/>
    <n v="0"/>
    <n v="1"/>
    <n v="0"/>
    <n v="0"/>
    <n v="0"/>
    <n v="0"/>
    <n v="1"/>
    <n v="0"/>
    <n v="0"/>
    <n v="6"/>
    <d v="2016-01-08T00:00:00"/>
    <n v="1"/>
    <s v="January"/>
    <n v="1"/>
    <s v="1233,21355,Low income,1446,High spender,0.0677124795129946,1,0,5,5,13,14,0,5,31,68,0.0735294117647059,0.191176470588235,0.205882352941176,0,0.0735294117647059,0.455882352941176,2,2,1,2,7,0.285714285714286,0.285714285714286,0.142857142857143,0.285714285714286,6,0,0,1,0,0,0,1,35,24-35,2472,0,1,0,0,0,0,1,0,0,6"/>
  </r>
  <r>
    <n v="1131"/>
    <n v="16813"/>
    <x v="1"/>
    <n v="1790"/>
    <x v="0"/>
    <n v="0.10646523523463987"/>
    <n v="0"/>
    <n v="0"/>
    <n v="49"/>
    <n v="4"/>
    <n v="8"/>
    <n v="11"/>
    <n v="12"/>
    <n v="2"/>
    <n v="13"/>
    <n v="50"/>
    <n v="0.08"/>
    <n v="0.16"/>
    <n v="0.22"/>
    <n v="0.24"/>
    <n v="0.04"/>
    <n v="0.26"/>
    <n v="1"/>
    <n v="2"/>
    <n v="0"/>
    <n v="3"/>
    <n v="6"/>
    <n v="0.16666666666666666"/>
    <n v="0.33333333333333331"/>
    <n v="0"/>
    <n v="0.5"/>
    <n v="7"/>
    <n v="0"/>
    <n v="0"/>
    <x v="0"/>
    <x v="0"/>
    <x v="1"/>
    <n v="0"/>
    <x v="1"/>
    <x v="25"/>
    <x v="3"/>
    <n v="2504"/>
    <n v="0"/>
    <n v="0"/>
    <n v="1"/>
    <n v="0"/>
    <n v="0"/>
    <n v="0"/>
    <n v="1"/>
    <n v="0"/>
    <n v="0"/>
    <n v="24"/>
    <d v="2015-12-07T00:00:00"/>
    <n v="12"/>
    <s v="December"/>
    <n v="1"/>
    <s v="1131,16813,Low income,1790,High spender,0.10646523523464,0,0,49,4,8,11,12,2,13,50,0.08,0.16,0.22,0.24,0.04,0.26,1,2,0,3,6,0.166666666666667,0.333333333333333,0,0.5,7,0,0,1,0,0,0,0,70,66+,2504,0,0,1,0,0,0,1,0,0,24"/>
  </r>
  <r>
    <n v="1067"/>
    <n v="38197"/>
    <x v="1"/>
    <n v="1102"/>
    <x v="0"/>
    <n v="2.8850433280100531E-2"/>
    <n v="1"/>
    <n v="0"/>
    <n v="86"/>
    <n v="23"/>
    <n v="0"/>
    <n v="11"/>
    <n v="2"/>
    <n v="1"/>
    <n v="3"/>
    <n v="40"/>
    <n v="0.57499999999999996"/>
    <n v="0"/>
    <n v="0.27500000000000002"/>
    <n v="0.05"/>
    <n v="2.5000000000000001E-2"/>
    <n v="7.4999999999999997E-2"/>
    <n v="1"/>
    <n v="1"/>
    <n v="0"/>
    <n v="3"/>
    <n v="5"/>
    <n v="0.2"/>
    <n v="0.2"/>
    <n v="0"/>
    <n v="0.6"/>
    <n v="5"/>
    <n v="0"/>
    <n v="0"/>
    <x v="1"/>
    <x v="0"/>
    <x v="1"/>
    <n v="0"/>
    <x v="1"/>
    <x v="17"/>
    <x v="0"/>
    <n v="2524"/>
    <n v="0"/>
    <n v="0"/>
    <n v="0"/>
    <n v="1"/>
    <n v="0"/>
    <n v="0"/>
    <n v="0"/>
    <n v="0"/>
    <n v="1"/>
    <n v="34"/>
    <d v="2015-11-17T00:00:00"/>
    <n v="11"/>
    <s v="November"/>
    <n v="1"/>
    <s v="1067,38197,Low income,1102,High spender,0.0288504332801005,1,0,86,23,0,11,2,1,3,40,0.575,0,0.275,0.05,0.025,0.075,1,1,0,3,5,0.2,0.2,0,0.6,5,0,0,0,0,0,0,0,34,24-35,2524,0,0,0,1,0,0,0,0,1,34"/>
  </r>
  <r>
    <n v="473"/>
    <n v="30372"/>
    <x v="1"/>
    <n v="1433"/>
    <x v="0"/>
    <n v="4.7181614645067822E-2"/>
    <n v="1"/>
    <n v="1"/>
    <n v="33"/>
    <n v="15"/>
    <n v="0"/>
    <n v="12"/>
    <n v="7"/>
    <n v="3"/>
    <n v="7"/>
    <n v="44"/>
    <n v="0.34090909090909088"/>
    <n v="0"/>
    <n v="0.27272727272727271"/>
    <n v="0.15909090909090909"/>
    <n v="6.8181818181818177E-2"/>
    <n v="0.15909090909090909"/>
    <n v="3"/>
    <n v="2"/>
    <n v="0"/>
    <n v="3"/>
    <n v="8"/>
    <n v="0.375"/>
    <n v="0.25"/>
    <n v="0"/>
    <n v="0.375"/>
    <n v="7"/>
    <n v="0"/>
    <n v="0"/>
    <x v="1"/>
    <x v="0"/>
    <x v="1"/>
    <n v="0"/>
    <x v="1"/>
    <x v="4"/>
    <x v="1"/>
    <n v="2710"/>
    <n v="0"/>
    <n v="0"/>
    <n v="0"/>
    <n v="0"/>
    <n v="1"/>
    <n v="0"/>
    <n v="1"/>
    <n v="0"/>
    <n v="0"/>
    <n v="30"/>
    <d v="2015-05-15T00:00:00"/>
    <n v="5"/>
    <s v="May"/>
    <n v="1"/>
    <s v="473,30372,Low income,1433,High spender,0.0471816146450678,1,1,33,15,0,12,7,3,7,44,0.340909090909091,0,0.272727272727273,0.159090909090909,0.0681818181818182,0.159090909090909,3,2,0,3,8,0.375,0.25,0,0.375,7,0,0,0,0,0,0,0,49,36-50,2710,0,0,0,0,1,0,1,0,0,30"/>
  </r>
  <r>
    <n v="320"/>
    <n v="22554"/>
    <x v="1"/>
    <n v="991"/>
    <x v="0"/>
    <n v="4.3938990866365171E-2"/>
    <n v="1"/>
    <n v="1"/>
    <n v="38"/>
    <n v="27"/>
    <n v="0"/>
    <n v="10"/>
    <n v="0"/>
    <n v="0"/>
    <n v="4"/>
    <n v="41"/>
    <n v="0.65853658536585369"/>
    <n v="0"/>
    <n v="0.24390243902439024"/>
    <n v="0"/>
    <n v="0"/>
    <n v="9.7560975609756101E-2"/>
    <n v="4"/>
    <n v="2"/>
    <n v="0"/>
    <n v="4"/>
    <n v="10"/>
    <n v="0.4"/>
    <n v="0.2"/>
    <n v="0"/>
    <n v="0.4"/>
    <n v="5"/>
    <n v="0"/>
    <n v="0"/>
    <x v="1"/>
    <x v="0"/>
    <x v="1"/>
    <n v="0"/>
    <x v="1"/>
    <x v="46"/>
    <x v="2"/>
    <n v="2762"/>
    <n v="0"/>
    <n v="1"/>
    <n v="0"/>
    <n v="0"/>
    <n v="0"/>
    <n v="0"/>
    <n v="0"/>
    <n v="0"/>
    <n v="1"/>
    <n v="33"/>
    <d v="2015-03-24T00:00:00"/>
    <n v="3"/>
    <s v="March"/>
    <n v="1"/>
    <s v="320,22554,Low income,991,High spender,0.0439389908663652,1,1,38,27,0,10,0,0,4,41,0.658536585365854,0,0.24390243902439,0,0,0.0975609756097561,4,2,0,4,10,0.4,0.2,0,0.4,5,0,0,0,0,0,0,0,65,50-65,2762,0,1,0,0,0,0,0,0,1,33"/>
  </r>
  <r>
    <n v="183"/>
    <n v="37633"/>
    <x v="1"/>
    <n v="902"/>
    <x v="0"/>
    <n v="2.3968325671617996E-2"/>
    <n v="1"/>
    <n v="1"/>
    <n v="49"/>
    <n v="13"/>
    <n v="4"/>
    <n v="20"/>
    <n v="0"/>
    <n v="0"/>
    <n v="1"/>
    <n v="38"/>
    <n v="0.34210526315789475"/>
    <n v="0.10526315789473684"/>
    <n v="0.52631578947368418"/>
    <n v="0"/>
    <n v="0"/>
    <n v="2.6315789473684209E-2"/>
    <n v="2"/>
    <n v="1"/>
    <n v="0"/>
    <n v="3"/>
    <n v="6"/>
    <n v="0.33333333333333331"/>
    <n v="0.16666666666666666"/>
    <n v="0"/>
    <n v="0.5"/>
    <n v="9"/>
    <n v="0"/>
    <n v="0"/>
    <x v="1"/>
    <x v="0"/>
    <x v="1"/>
    <n v="0"/>
    <x v="1"/>
    <x v="37"/>
    <x v="2"/>
    <n v="2806"/>
    <n v="0"/>
    <n v="1"/>
    <n v="0"/>
    <n v="0"/>
    <n v="0"/>
    <n v="0"/>
    <n v="0"/>
    <n v="0"/>
    <n v="1"/>
    <n v="36"/>
    <d v="2015-02-08T00:00:00"/>
    <n v="2"/>
    <s v="February"/>
    <n v="1"/>
    <s v="183,37633,Low income,902,High spender,0.023968325671618,1,1,49,13,4,20,0,0,1,38,0.342105263157895,0.105263157894737,0.526315789473684,0,0,0.0263157894736842,2,1,0,3,6,0.333333333333333,0.166666666666667,0,0.5,9,0,0,0,0,0,0,0,63,50-65,2806,0,1,0,0,0,0,0,0,1,36"/>
  </r>
  <r>
    <n v="1968"/>
    <n v="22148"/>
    <x v="1"/>
    <n v="341"/>
    <x v="1"/>
    <n v="1.5396424056348203E-2"/>
    <n v="0"/>
    <n v="0"/>
    <n v="16"/>
    <n v="15"/>
    <n v="5"/>
    <n v="14"/>
    <n v="0"/>
    <n v="4"/>
    <n v="11"/>
    <n v="49"/>
    <n v="0.30612244897959184"/>
    <n v="0.10204081632653061"/>
    <n v="0.2857142857142857"/>
    <n v="0"/>
    <n v="8.1632653061224483E-2"/>
    <n v="0.22448979591836735"/>
    <n v="1"/>
    <n v="1"/>
    <n v="0"/>
    <n v="3"/>
    <n v="5"/>
    <n v="0.2"/>
    <n v="0.2"/>
    <n v="0"/>
    <n v="0.6"/>
    <n v="7"/>
    <n v="0"/>
    <n v="0"/>
    <x v="1"/>
    <x v="0"/>
    <x v="1"/>
    <n v="0"/>
    <x v="1"/>
    <x v="14"/>
    <x v="1"/>
    <n v="2236"/>
    <n v="0"/>
    <n v="0"/>
    <n v="1"/>
    <n v="0"/>
    <n v="0"/>
    <n v="0"/>
    <n v="1"/>
    <n v="0"/>
    <n v="0"/>
    <n v="27"/>
    <d v="2016-08-31T00:00:00"/>
    <n v="8"/>
    <s v="August"/>
    <n v="1"/>
    <s v="1968,22148,Low income,341,Low spender,0.0153964240563482,0,0,16,15,5,14,0,4,11,49,0.306122448979592,0.102040816326531,0.285714285714286,0,0.0816326530612245,0.224489795918367,1,1,0,3,5,0.2,0.2,0,0.6,7,0,0,0,0,0,0,0,37,36-50,2236,0,0,1,0,0,0,1,0,0,27"/>
  </r>
  <r>
    <n v="1866"/>
    <n v="25224"/>
    <x v="1"/>
    <n v="1281"/>
    <x v="0"/>
    <n v="5.0784966698382492E-2"/>
    <n v="1"/>
    <n v="0"/>
    <n v="36"/>
    <n v="4"/>
    <n v="9"/>
    <n v="12"/>
    <n v="11"/>
    <n v="2"/>
    <n v="8"/>
    <n v="46"/>
    <n v="8.6956521739130432E-2"/>
    <n v="0.19565217391304349"/>
    <n v="0.2608695652173913"/>
    <n v="0.2391304347826087"/>
    <n v="4.3478260869565216E-2"/>
    <n v="0.17391304347826086"/>
    <n v="2"/>
    <n v="1"/>
    <n v="1"/>
    <n v="3"/>
    <n v="7"/>
    <n v="0.2857142857142857"/>
    <n v="0.14285714285714285"/>
    <n v="0.14285714285714285"/>
    <n v="0.42857142857142855"/>
    <n v="3"/>
    <n v="0"/>
    <n v="0"/>
    <x v="1"/>
    <x v="0"/>
    <x v="1"/>
    <n v="0"/>
    <x v="1"/>
    <x v="7"/>
    <x v="1"/>
    <n v="2264"/>
    <n v="0"/>
    <n v="1"/>
    <n v="0"/>
    <n v="0"/>
    <n v="0"/>
    <n v="0"/>
    <n v="0"/>
    <n v="0"/>
    <n v="0"/>
    <n v="30"/>
    <d v="2016-08-03T00:00:00"/>
    <n v="8"/>
    <s v="August"/>
    <n v="1"/>
    <s v="1866,25224,Low income,1281,High spender,0.0507849666983825,1,0,36,4,9,12,11,2,8,46,0.0869565217391304,0.195652173913043,0.260869565217391,0.239130434782609,0.0434782608695652,0.173913043478261,2,1,1,3,7,0.285714285714286,0.142857142857143,0.142857142857143,0.428571428571429,3,0,0,0,0,0,0,0,48,36-50,2264,0,1,0,0,0,0,0,0,0,30"/>
  </r>
  <r>
    <n v="1830"/>
    <n v="27116"/>
    <x v="1"/>
    <n v="17"/>
    <x v="1"/>
    <n v="6.2693612627231154E-4"/>
    <n v="1"/>
    <n v="1"/>
    <n v="78"/>
    <n v="12"/>
    <n v="1"/>
    <n v="21"/>
    <n v="2"/>
    <n v="2"/>
    <n v="3"/>
    <n v="41"/>
    <n v="0.29268292682926828"/>
    <n v="2.4390243902439025E-2"/>
    <n v="0.51219512195121952"/>
    <n v="4.878048780487805E-2"/>
    <n v="4.878048780487805E-2"/>
    <n v="7.3170731707317069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6"/>
    <x v="2"/>
    <n v="2278"/>
    <n v="0"/>
    <n v="1"/>
    <n v="0"/>
    <n v="0"/>
    <n v="0"/>
    <n v="0"/>
    <n v="1"/>
    <n v="0"/>
    <n v="0"/>
    <n v="35"/>
    <d v="2016-07-20T00:00:00"/>
    <n v="7"/>
    <s v="July"/>
    <n v="1"/>
    <s v="1830,27116,Low income,17,Low spender,0.000626936126272312,1,1,78,12,1,21,2,2,3,41,0.292682926829268,0.024390243902439,0.51219512195122,0.0487804878048781,0.0487804878048781,0.0731707317073171,2,2,0,3,7,0.285714285714286,0.285714285714286,0,0.428571428571429,7,0,0,0,0,0,0,0,59,50-65,2278,0,1,0,0,0,0,1,0,0,35"/>
  </r>
  <r>
    <n v="1817"/>
    <n v="45894"/>
    <x v="1"/>
    <n v="953"/>
    <x v="0"/>
    <n v="2.076524164378786E-2"/>
    <n v="0"/>
    <n v="2"/>
    <n v="15"/>
    <n v="27"/>
    <n v="2"/>
    <n v="7"/>
    <n v="0"/>
    <n v="2"/>
    <n v="13"/>
    <n v="51"/>
    <n v="0.52941176470588236"/>
    <n v="3.9215686274509803E-2"/>
    <n v="0.13725490196078433"/>
    <n v="0"/>
    <n v="3.9215686274509803E-2"/>
    <n v="0.25490196078431371"/>
    <n v="1"/>
    <n v="1"/>
    <n v="0"/>
    <n v="3"/>
    <n v="5"/>
    <n v="0.2"/>
    <n v="0.2"/>
    <n v="0"/>
    <n v="0.6"/>
    <n v="5"/>
    <n v="0"/>
    <n v="0"/>
    <x v="1"/>
    <x v="0"/>
    <x v="1"/>
    <n v="0"/>
    <x v="1"/>
    <x v="3"/>
    <x v="1"/>
    <n v="2281"/>
    <n v="0"/>
    <n v="1"/>
    <n v="0"/>
    <n v="0"/>
    <n v="0"/>
    <n v="1"/>
    <n v="0"/>
    <n v="0"/>
    <n v="0"/>
    <n v="25"/>
    <d v="2016-07-17T00:00:00"/>
    <n v="7"/>
    <s v="July"/>
    <n v="1"/>
    <s v="1817,45894,Low income,953,High spender,0.0207652416437879,0,2,15,27,2,7,0,2,13,51,0.529411764705882,0.0392156862745098,0.137254901960784,0,0.0392156862745098,0.254901960784314,1,1,0,3,5,0.2,0.2,0,0.6,5,0,0,0,0,0,0,0,46,36-50,2281,0,1,0,0,0,1,0,0,0,25"/>
  </r>
  <r>
    <n v="1385"/>
    <n v="4428"/>
    <x v="1"/>
    <n v="889"/>
    <x v="0"/>
    <n v="0.20076784101174344"/>
    <n v="0"/>
    <n v="1"/>
    <n v="0"/>
    <n v="16"/>
    <n v="4"/>
    <n v="12"/>
    <n v="2"/>
    <n v="4"/>
    <n v="321"/>
    <n v="359"/>
    <n v="4.456824512534819E-2"/>
    <n v="1.1142061281337047E-2"/>
    <n v="3.3426183844011144E-2"/>
    <n v="5.5710306406685237E-3"/>
    <n v="1.1142061281337047E-2"/>
    <n v="0.89415041782729809"/>
    <n v="0"/>
    <n v="25"/>
    <n v="0"/>
    <n v="0"/>
    <n v="25"/>
    <n v="0"/>
    <n v="1"/>
    <n v="0"/>
    <n v="0"/>
    <n v="1"/>
    <n v="0"/>
    <n v="0"/>
    <x v="1"/>
    <x v="0"/>
    <x v="1"/>
    <n v="0"/>
    <x v="1"/>
    <x v="26"/>
    <x v="2"/>
    <n v="2426"/>
    <n v="0"/>
    <n v="1"/>
    <n v="0"/>
    <n v="0"/>
    <n v="0"/>
    <n v="0"/>
    <n v="1"/>
    <n v="0"/>
    <n v="0"/>
    <n v="-283"/>
    <d v="2016-02-23T00:00:00"/>
    <n v="2"/>
    <s v="February"/>
    <n v="1"/>
    <s v="1385,4428,Low income,889,High spender,0.200767841011743,0,1,0,16,4,12,2,4,321,359,0.0445682451253482,0.011142061281337,0.0334261838440111,0.00557103064066852,0.011142061281337,0.894150417827298,0,25,0,0,25,0,1,0,0,1,0,0,0,0,0,0,0,51,50-65,2426,0,1,0,0,0,0,1,0,0,-283"/>
  </r>
  <r>
    <n v="1121"/>
    <n v="45146"/>
    <x v="1"/>
    <n v="1419"/>
    <x v="0"/>
    <n v="3.1431356044832319E-2"/>
    <n v="1"/>
    <n v="1"/>
    <n v="28"/>
    <n v="33"/>
    <n v="0"/>
    <n v="5"/>
    <n v="0"/>
    <n v="0"/>
    <n v="15"/>
    <n v="53"/>
    <n v="0.62264150943396224"/>
    <n v="0"/>
    <n v="9.4339622641509441E-2"/>
    <n v="0"/>
    <n v="0"/>
    <n v="0.28301886792452829"/>
    <n v="2"/>
    <n v="1"/>
    <n v="1"/>
    <n v="2"/>
    <n v="6"/>
    <n v="0.33333333333333331"/>
    <n v="0.16666666666666666"/>
    <n v="0.16666666666666666"/>
    <n v="0.33333333333333331"/>
    <n v="4"/>
    <n v="0"/>
    <n v="0"/>
    <x v="1"/>
    <x v="0"/>
    <x v="1"/>
    <n v="0"/>
    <x v="1"/>
    <x v="5"/>
    <x v="2"/>
    <n v="2508"/>
    <n v="1"/>
    <n v="0"/>
    <n v="0"/>
    <n v="0"/>
    <n v="0"/>
    <n v="0"/>
    <n v="1"/>
    <n v="0"/>
    <n v="0"/>
    <n v="23"/>
    <d v="2015-12-03T00:00:00"/>
    <n v="12"/>
    <s v="December"/>
    <n v="1"/>
    <s v="1121,45146,Low income,1419,High spender,0.0314313560448323,1,1,28,33,0,5,0,0,15,53,0.622641509433962,0,0.0943396226415094,0,0,0.283018867924528,2,1,1,2,6,0.333333333333333,0.166666666666667,0.166666666666667,0.333333333333333,4,0,0,0,0,0,0,0,57,50-65,2508,1,0,0,0,0,0,1,0,0,23"/>
  </r>
  <r>
    <n v="1075"/>
    <n v="45889"/>
    <x v="1"/>
    <n v="1412"/>
    <x v="0"/>
    <n v="3.0769901283532002E-2"/>
    <n v="0"/>
    <n v="1"/>
    <n v="42"/>
    <n v="31"/>
    <n v="0"/>
    <n v="6"/>
    <n v="0"/>
    <n v="1"/>
    <n v="8"/>
    <n v="46"/>
    <n v="0.67391304347826086"/>
    <n v="0"/>
    <n v="0.13043478260869565"/>
    <n v="0"/>
    <n v="2.1739130434782608E-2"/>
    <n v="0.17391304347826086"/>
    <n v="1"/>
    <n v="1"/>
    <n v="0"/>
    <n v="3"/>
    <n v="5"/>
    <n v="0.2"/>
    <n v="0.2"/>
    <n v="0"/>
    <n v="0.6"/>
    <n v="6"/>
    <n v="0"/>
    <n v="0"/>
    <x v="1"/>
    <x v="0"/>
    <x v="1"/>
    <n v="0"/>
    <x v="1"/>
    <x v="33"/>
    <x v="1"/>
    <n v="2521"/>
    <n v="0"/>
    <n v="0"/>
    <n v="1"/>
    <n v="0"/>
    <n v="0"/>
    <n v="1"/>
    <n v="0"/>
    <n v="0"/>
    <n v="0"/>
    <n v="30"/>
    <d v="2015-11-20T00:00:00"/>
    <n v="11"/>
    <s v="November"/>
    <n v="1"/>
    <s v="1075,45889,Low income,1412,High spender,0.030769901283532,0,1,42,31,0,6,0,1,8,46,0.673913043478261,0,0.130434782608696,0,0.0217391304347826,0.173913043478261,1,1,0,3,5,0.2,0.2,0,0.6,6,0,0,0,0,0,0,0,40,36-50,2521,0,0,1,0,0,1,0,0,0,30"/>
  </r>
  <r>
    <n v="912"/>
    <n v="54432"/>
    <x v="0"/>
    <n v="43"/>
    <x v="1"/>
    <n v="7.8997648442092889E-4"/>
    <n v="2"/>
    <n v="1"/>
    <n v="37"/>
    <n v="33"/>
    <n v="0"/>
    <n v="5"/>
    <n v="0"/>
    <n v="0"/>
    <n v="0"/>
    <n v="38"/>
    <n v="0.86842105263157898"/>
    <n v="0"/>
    <n v="0.13157894736842105"/>
    <n v="0"/>
    <n v="0"/>
    <n v="0"/>
    <n v="1"/>
    <n v="1"/>
    <n v="0"/>
    <n v="3"/>
    <n v="5"/>
    <n v="0.2"/>
    <n v="0.2"/>
    <n v="0"/>
    <n v="0.6"/>
    <n v="4"/>
    <n v="0"/>
    <n v="0"/>
    <x v="1"/>
    <x v="0"/>
    <x v="1"/>
    <n v="0"/>
    <x v="1"/>
    <x v="25"/>
    <x v="3"/>
    <n v="2575"/>
    <n v="0"/>
    <n v="1"/>
    <n v="0"/>
    <n v="0"/>
    <n v="0"/>
    <n v="0"/>
    <n v="0"/>
    <n v="0"/>
    <n v="1"/>
    <n v="38"/>
    <d v="2015-09-27T00:00:00"/>
    <n v="9"/>
    <s v="September"/>
    <n v="1"/>
    <s v="912,54432,High income,43,Low spender,0.000789976484420929,2,1,37,33,0,5,0,0,0,38,0.868421052631579,0,0.131578947368421,0,0,0,1,1,0,3,5,0.2,0.2,0,0.6,4,0,0,0,0,0,0,0,70,66+,2575,0,1,0,0,0,0,0,0,1,38"/>
  </r>
  <r>
    <n v="854"/>
    <n v="21359"/>
    <x v="1"/>
    <n v="1412"/>
    <x v="0"/>
    <n v="6.610796385598576E-2"/>
    <n v="1"/>
    <n v="0"/>
    <n v="1"/>
    <n v="12"/>
    <n v="2"/>
    <n v="17"/>
    <n v="6"/>
    <n v="1"/>
    <n v="10"/>
    <n v="48"/>
    <n v="0.25"/>
    <n v="4.1666666666666664E-2"/>
    <n v="0.35416666666666669"/>
    <n v="0.125"/>
    <n v="2.0833333333333332E-2"/>
    <n v="0.20833333333333334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0"/>
    <x v="7"/>
    <x v="1"/>
    <n v="2594"/>
    <n v="0"/>
    <n v="0"/>
    <n v="1"/>
    <n v="0"/>
    <n v="0"/>
    <n v="0"/>
    <n v="1"/>
    <n v="0"/>
    <n v="0"/>
    <n v="28"/>
    <d v="2015-09-08T00:00:00"/>
    <n v="9"/>
    <s v="September"/>
    <n v="1"/>
    <s v="854,21359,Low income,1412,High spender,0.0661079638559858,1,0,1,12,2,17,6,1,10,48,0.25,0.0416666666666667,0.354166666666667,0.125,0.0208333333333333,0.208333333333333,2,2,0,3,7,0.285714285714286,0.285714285714286,0,0.428571428571429,8,0,0,0,0,0,0,1,48,36-50,2594,0,0,1,0,0,0,1,0,0,28"/>
  </r>
  <r>
    <n v="719"/>
    <n v="32871"/>
    <x v="1"/>
    <n v="1408"/>
    <x v="0"/>
    <n v="4.2834109093121596E-2"/>
    <n v="1"/>
    <n v="1"/>
    <n v="28"/>
    <n v="22"/>
    <n v="2"/>
    <n v="12"/>
    <n v="0"/>
    <n v="2"/>
    <n v="5"/>
    <n v="43"/>
    <n v="0.51162790697674421"/>
    <n v="4.6511627906976744E-2"/>
    <n v="0.27906976744186046"/>
    <n v="0"/>
    <n v="4.6511627906976744E-2"/>
    <n v="0.11627906976744186"/>
    <n v="1"/>
    <n v="1"/>
    <n v="0"/>
    <n v="3"/>
    <n v="5"/>
    <n v="0.2"/>
    <n v="0.2"/>
    <n v="0"/>
    <n v="0.6"/>
    <n v="4"/>
    <n v="0"/>
    <n v="0"/>
    <x v="1"/>
    <x v="0"/>
    <x v="1"/>
    <n v="0"/>
    <x v="1"/>
    <x v="18"/>
    <x v="3"/>
    <n v="2636"/>
    <n v="0"/>
    <n v="1"/>
    <n v="0"/>
    <n v="0"/>
    <n v="0"/>
    <n v="0"/>
    <n v="1"/>
    <n v="0"/>
    <n v="0"/>
    <n v="33"/>
    <d v="2015-07-28T00:00:00"/>
    <n v="7"/>
    <s v="July"/>
    <n v="1"/>
    <s v="719,32871,Low income,1408,High spender,0.0428341090931216,1,1,28,22,2,12,0,2,5,43,0.511627906976744,0.0465116279069767,0.27906976744186,0,0.0465116279069767,0.116279069767442,1,1,0,3,5,0.2,0.2,0,0.6,4,0,0,0,0,0,0,0,69,66+,2636,0,1,0,0,0,0,1,0,0,33"/>
  </r>
  <r>
    <n v="678"/>
    <n v="30081"/>
    <x v="1"/>
    <n v="1402"/>
    <x v="0"/>
    <n v="4.6607493101958046E-2"/>
    <n v="0"/>
    <n v="1"/>
    <n v="27"/>
    <n v="36"/>
    <n v="0"/>
    <n v="2"/>
    <n v="0"/>
    <n v="0"/>
    <n v="4"/>
    <n v="42"/>
    <n v="0.8571428571428571"/>
    <n v="0"/>
    <n v="4.7619047619047616E-2"/>
    <n v="0"/>
    <n v="0"/>
    <n v="9.5238095238095233E-2"/>
    <n v="1"/>
    <n v="1"/>
    <n v="0"/>
    <n v="3"/>
    <n v="5"/>
    <n v="0.2"/>
    <n v="0.2"/>
    <n v="0"/>
    <n v="0.6"/>
    <n v="7"/>
    <n v="0"/>
    <n v="0"/>
    <x v="1"/>
    <x v="0"/>
    <x v="1"/>
    <n v="0"/>
    <x v="1"/>
    <x v="6"/>
    <x v="2"/>
    <n v="2652"/>
    <n v="0"/>
    <n v="0"/>
    <n v="1"/>
    <n v="0"/>
    <n v="0"/>
    <n v="0"/>
    <n v="1"/>
    <n v="0"/>
    <n v="0"/>
    <n v="34"/>
    <d v="2015-07-12T00:00:00"/>
    <n v="7"/>
    <s v="July"/>
    <n v="1"/>
    <s v="678,30081,Low income,1402,High spender,0.046607493101958,0,1,27,36,0,2,0,0,4,42,0.857142857142857,0,0.0476190476190476,0,0,0.0952380952380952,1,1,0,3,5,0.2,0.2,0,0.6,7,0,0,0,0,0,0,0,59,50-65,2652,0,0,1,0,0,0,1,0,0,34"/>
  </r>
  <r>
    <n v="638"/>
    <n v="35441"/>
    <x v="1"/>
    <n v="1400"/>
    <x v="0"/>
    <n v="3.9502271380604387E-2"/>
    <n v="1"/>
    <n v="1"/>
    <n v="94"/>
    <n v="25"/>
    <n v="1"/>
    <n v="9"/>
    <n v="2"/>
    <n v="1"/>
    <n v="1"/>
    <n v="39"/>
    <n v="0.64102564102564108"/>
    <n v="2.564102564102564E-2"/>
    <n v="0.23076923076923078"/>
    <n v="5.128205128205128E-2"/>
    <n v="2.564102564102564E-2"/>
    <n v="2.564102564102564E-2"/>
    <n v="2"/>
    <n v="1"/>
    <n v="0"/>
    <n v="3"/>
    <n v="6"/>
    <n v="0.33333333333333331"/>
    <n v="0.16666666666666666"/>
    <n v="0"/>
    <n v="0.5"/>
    <n v="8"/>
    <n v="0"/>
    <n v="0"/>
    <x v="1"/>
    <x v="0"/>
    <x v="1"/>
    <n v="0"/>
    <x v="1"/>
    <x v="21"/>
    <x v="2"/>
    <n v="2659"/>
    <n v="0"/>
    <n v="1"/>
    <n v="0"/>
    <n v="0"/>
    <n v="0"/>
    <n v="0"/>
    <n v="1"/>
    <n v="0"/>
    <n v="0"/>
    <n v="37"/>
    <d v="2015-07-05T00:00:00"/>
    <n v="7"/>
    <s v="July"/>
    <n v="1"/>
    <s v="638,35441,Low income,1400,High spender,0.0395022713806044,1,1,94,25,1,9,2,1,1,39,0.641025641025641,0.0256410256410256,0.230769230769231,0.0512820512820513,0.0256410256410256,0.0256410256410256,2,1,0,3,6,0.333333333333333,0.166666666666667,0,0.5,8,0,0,0,0,0,0,0,53,50-65,2659,0,1,0,0,0,0,1,0,0,37"/>
  </r>
  <r>
    <n v="2198"/>
    <n v="35682"/>
    <x v="1"/>
    <n v="213"/>
    <x v="1"/>
    <n v="5.9693963342861943E-3"/>
    <n v="1"/>
    <n v="0"/>
    <n v="34"/>
    <n v="23"/>
    <n v="0"/>
    <n v="8"/>
    <n v="6"/>
    <n v="2"/>
    <n v="18"/>
    <n v="57"/>
    <n v="0.40350877192982454"/>
    <n v="0"/>
    <n v="0.14035087719298245"/>
    <n v="0.10526315789473684"/>
    <n v="3.5087719298245612E-2"/>
    <n v="0.31578947368421051"/>
    <n v="1"/>
    <n v="1"/>
    <n v="1"/>
    <n v="3"/>
    <n v="6"/>
    <n v="0.16666666666666666"/>
    <n v="0.16666666666666666"/>
    <n v="0.16666666666666666"/>
    <n v="0.5"/>
    <n v="2"/>
    <n v="0"/>
    <n v="0"/>
    <x v="1"/>
    <x v="0"/>
    <x v="1"/>
    <n v="0"/>
    <x v="1"/>
    <x v="28"/>
    <x v="1"/>
    <n v="2161"/>
    <n v="1"/>
    <n v="0"/>
    <n v="0"/>
    <n v="0"/>
    <n v="0"/>
    <n v="0"/>
    <n v="0"/>
    <n v="0"/>
    <n v="1"/>
    <n v="21"/>
    <d v="2016-11-14T00:00:00"/>
    <n v="11"/>
    <s v="November"/>
    <n v="1"/>
    <s v="2198,35682,Low income,213,Low spender,0.00596939633428619,1,0,34,23,0,8,6,2,18,57,0.403508771929825,0,0.140350877192982,0.105263157894737,0.0350877192982456,0.315789473684211,1,1,1,3,6,0.166666666666667,0.166666666666667,0.166666666666667,0.5,2,0,0,0,0,0,0,0,50,36-50,2161,1,0,0,0,0,0,0,0,1,21"/>
  </r>
  <r>
    <n v="2196"/>
    <n v="48794"/>
    <x v="1"/>
    <n v="63"/>
    <x v="1"/>
    <n v="1.2911423535680617E-3"/>
    <n v="1"/>
    <n v="1"/>
    <n v="97"/>
    <n v="25"/>
    <n v="0"/>
    <n v="11"/>
    <n v="3"/>
    <n v="0"/>
    <n v="15"/>
    <n v="54"/>
    <n v="0.46296296296296297"/>
    <n v="0"/>
    <n v="0.20370370370370369"/>
    <n v="5.5555555555555552E-2"/>
    <n v="0"/>
    <n v="0.27777777777777779"/>
    <n v="1"/>
    <n v="1"/>
    <n v="0"/>
    <n v="3"/>
    <n v="5"/>
    <n v="0.2"/>
    <n v="0.2"/>
    <n v="0"/>
    <n v="0.6"/>
    <n v="4"/>
    <n v="0"/>
    <n v="0"/>
    <x v="1"/>
    <x v="0"/>
    <x v="1"/>
    <n v="0"/>
    <x v="1"/>
    <x v="41"/>
    <x v="3"/>
    <n v="2162"/>
    <n v="0"/>
    <n v="0"/>
    <n v="0"/>
    <n v="1"/>
    <n v="0"/>
    <n v="0"/>
    <n v="1"/>
    <n v="0"/>
    <n v="0"/>
    <n v="24"/>
    <d v="2016-11-13T00:00:00"/>
    <n v="11"/>
    <s v="November"/>
    <n v="1"/>
    <s v="2196,48794,Low income,63,Low spender,0.00129114235356806,1,1,97,25,0,11,3,0,15,54,0.462962962962963,0,0.203703703703704,0.0555555555555556,0,0.277777777777778,1,1,0,3,5,0.2,0.2,0,0.6,4,0,0,0,0,0,0,0,67,66+,2162,0,0,0,1,0,0,1,0,0,24"/>
  </r>
  <r>
    <n v="2151"/>
    <n v="46094"/>
    <x v="1"/>
    <n v="1571"/>
    <x v="0"/>
    <n v="3.4082527010022998E-2"/>
    <n v="1"/>
    <n v="1"/>
    <n v="62"/>
    <n v="12"/>
    <n v="2"/>
    <n v="20"/>
    <n v="3"/>
    <n v="2"/>
    <n v="5"/>
    <n v="44"/>
    <n v="0.27272727272727271"/>
    <n v="4.5454545454545456E-2"/>
    <n v="0.45454545454545453"/>
    <n v="6.8181818181818177E-2"/>
    <n v="4.5454545454545456E-2"/>
    <n v="0.11363636363636363"/>
    <n v="1"/>
    <n v="1"/>
    <n v="0"/>
    <n v="3"/>
    <n v="5"/>
    <n v="0.2"/>
    <n v="0.2"/>
    <n v="0"/>
    <n v="0.6"/>
    <n v="7"/>
    <n v="0"/>
    <n v="0"/>
    <x v="1"/>
    <x v="0"/>
    <x v="1"/>
    <n v="0"/>
    <x v="1"/>
    <x v="1"/>
    <x v="1"/>
    <n v="2178"/>
    <n v="0"/>
    <n v="1"/>
    <n v="0"/>
    <n v="0"/>
    <n v="0"/>
    <n v="1"/>
    <n v="0"/>
    <n v="0"/>
    <n v="0"/>
    <n v="34"/>
    <d v="2016-10-28T00:00:00"/>
    <n v="10"/>
    <s v="October"/>
    <n v="1"/>
    <s v="2151,46094,Low income,1571,High spender,0.034082527010023,1,1,62,12,2,20,3,2,5,44,0.272727272727273,0.0454545454545455,0.454545454545455,0.0681818181818182,0.0454545454545455,0.113636363636364,1,1,0,3,5,0.2,0.2,0,0.6,7,0,0,0,0,0,0,0,47,36-50,2178,0,1,0,0,0,1,0,0,0,34"/>
  </r>
  <r>
    <n v="2148"/>
    <n v="48006"/>
    <x v="1"/>
    <n v="1383"/>
    <x v="0"/>
    <n v="2.8808898887639045E-2"/>
    <n v="1"/>
    <n v="1"/>
    <n v="55"/>
    <n v="23"/>
    <n v="0"/>
    <n v="11"/>
    <n v="3"/>
    <n v="2"/>
    <n v="2"/>
    <n v="41"/>
    <n v="0.56097560975609762"/>
    <n v="0"/>
    <n v="0.26829268292682928"/>
    <n v="7.3170731707317069E-2"/>
    <n v="4.878048780487805E-2"/>
    <n v="4.878048780487805E-2"/>
    <n v="1"/>
    <n v="1"/>
    <n v="0"/>
    <n v="3"/>
    <n v="5"/>
    <n v="0.2"/>
    <n v="0.2"/>
    <n v="0"/>
    <n v="0.6"/>
    <n v="6"/>
    <n v="0"/>
    <n v="0"/>
    <x v="1"/>
    <x v="0"/>
    <x v="1"/>
    <n v="0"/>
    <x v="1"/>
    <x v="2"/>
    <x v="2"/>
    <n v="2179"/>
    <n v="0"/>
    <n v="1"/>
    <n v="0"/>
    <n v="0"/>
    <n v="0"/>
    <n v="0"/>
    <n v="1"/>
    <n v="0"/>
    <n v="0"/>
    <n v="37"/>
    <d v="2016-10-27T00:00:00"/>
    <n v="10"/>
    <s v="October"/>
    <n v="1"/>
    <s v="2148,48006,Low income,1383,High spender,0.028808898887639,1,1,55,23,0,11,3,2,2,41,0.560975609756098,0,0.268292682926829,0.0731707317073171,0.0487804878048781,0.0487804878048781,1,1,0,3,5,0.2,0.2,0,0.6,6,0,0,0,0,0,0,0,55,50-65,2179,0,1,0,0,0,0,1,0,0,37"/>
  </r>
  <r>
    <n v="1985"/>
    <n v="49638"/>
    <x v="1"/>
    <n v="1376"/>
    <x v="0"/>
    <n v="2.7720697852451751E-2"/>
    <n v="0"/>
    <n v="1"/>
    <n v="71"/>
    <n v="18"/>
    <n v="10"/>
    <n v="3"/>
    <n v="3"/>
    <n v="5"/>
    <n v="0"/>
    <n v="39"/>
    <n v="0.46153846153846156"/>
    <n v="0.25641025641025639"/>
    <n v="7.6923076923076927E-2"/>
    <n v="7.6923076923076927E-2"/>
    <n v="0.12820512820512819"/>
    <n v="0"/>
    <n v="1"/>
    <n v="1"/>
    <n v="0"/>
    <n v="3"/>
    <n v="5"/>
    <n v="0.2"/>
    <n v="0.2"/>
    <n v="0"/>
    <n v="0.6"/>
    <n v="2"/>
    <n v="0"/>
    <n v="0"/>
    <x v="1"/>
    <x v="0"/>
    <x v="1"/>
    <n v="0"/>
    <x v="1"/>
    <x v="42"/>
    <x v="3"/>
    <n v="2230"/>
    <n v="1"/>
    <n v="0"/>
    <n v="0"/>
    <n v="0"/>
    <n v="0"/>
    <n v="0"/>
    <n v="1"/>
    <n v="0"/>
    <n v="0"/>
    <n v="39"/>
    <d v="2016-09-06T00:00:00"/>
    <n v="9"/>
    <s v="September"/>
    <n v="1"/>
    <s v="1985,49638,Low income,1376,High spender,0.0277206978524518,0,1,71,18,10,3,3,5,0,39,0.461538461538462,0.256410256410256,0.0769230769230769,0.0769230769230769,0.128205128205128,0,1,1,0,3,5,0.2,0.2,0,0.6,2,0,0,0,0,0,0,0,68,66+,2230,1,0,0,0,0,0,1,0,0,39"/>
  </r>
  <r>
    <n v="1885"/>
    <n v="53204"/>
    <x v="0"/>
    <n v="1270"/>
    <x v="0"/>
    <n v="2.3870385685286821E-2"/>
    <n v="1"/>
    <n v="1"/>
    <n v="40"/>
    <n v="29"/>
    <n v="0"/>
    <n v="8"/>
    <n v="2"/>
    <n v="0"/>
    <n v="6"/>
    <n v="45"/>
    <n v="0.64444444444444449"/>
    <n v="0"/>
    <n v="0.17777777777777778"/>
    <n v="4.4444444444444446E-2"/>
    <n v="0"/>
    <n v="0.13333333333333333"/>
    <n v="1"/>
    <n v="1"/>
    <n v="0"/>
    <n v="3"/>
    <n v="5"/>
    <n v="0.2"/>
    <n v="0.2"/>
    <n v="0"/>
    <n v="0.6"/>
    <n v="4"/>
    <n v="0"/>
    <n v="0"/>
    <x v="1"/>
    <x v="0"/>
    <x v="1"/>
    <n v="0"/>
    <x v="1"/>
    <x v="10"/>
    <x v="1"/>
    <n v="2260"/>
    <n v="0"/>
    <n v="1"/>
    <n v="0"/>
    <n v="0"/>
    <n v="0"/>
    <n v="0"/>
    <n v="0"/>
    <n v="1"/>
    <n v="0"/>
    <n v="33"/>
    <d v="2016-08-07T00:00:00"/>
    <n v="8"/>
    <s v="August"/>
    <n v="1"/>
    <s v="1885,53204,High income,1270,High spender,0.0238703856852868,1,1,40,29,0,8,2,0,6,45,0.644444444444444,0,0.177777777777778,0.0444444444444444,0,0.133333333333333,1,1,0,3,5,0.2,0.2,0,0.6,4,0,0,0,0,0,0,0,44,36-50,2260,0,1,0,0,0,0,0,1,0,33"/>
  </r>
  <r>
    <n v="1829"/>
    <n v="38887"/>
    <x v="1"/>
    <n v="1376"/>
    <x v="0"/>
    <n v="3.5384575822254224E-2"/>
    <n v="1"/>
    <n v="0"/>
    <n v="17"/>
    <n v="25"/>
    <n v="1"/>
    <n v="13"/>
    <n v="0"/>
    <n v="0"/>
    <n v="3"/>
    <n v="42"/>
    <n v="0.59523809523809523"/>
    <n v="2.3809523809523808E-2"/>
    <n v="0.30952380952380953"/>
    <n v="0"/>
    <n v="0"/>
    <n v="7.1428571428571425E-2"/>
    <n v="1"/>
    <n v="1"/>
    <n v="0"/>
    <n v="3"/>
    <n v="5"/>
    <n v="0.2"/>
    <n v="0.2"/>
    <n v="0"/>
    <n v="0.6"/>
    <n v="7"/>
    <n v="0"/>
    <n v="0"/>
    <x v="1"/>
    <x v="0"/>
    <x v="1"/>
    <n v="0"/>
    <x v="1"/>
    <x v="7"/>
    <x v="1"/>
    <n v="2278"/>
    <n v="0"/>
    <n v="0"/>
    <n v="0"/>
    <n v="1"/>
    <n v="0"/>
    <n v="0"/>
    <n v="0"/>
    <n v="0"/>
    <n v="1"/>
    <n v="36"/>
    <d v="2016-07-20T00:00:00"/>
    <n v="7"/>
    <s v="July"/>
    <n v="1"/>
    <s v="1829,38887,Low income,1376,High spender,0.0353845758222542,1,0,17,25,1,13,0,0,3,42,0.595238095238095,0.0238095238095238,0.30952380952381,0,0,0.0714285714285714,1,1,0,3,5,0.2,0.2,0,0.6,7,0,0,0,0,0,0,0,48,36-50,2278,0,0,0,1,0,0,0,0,1,36"/>
  </r>
  <r>
    <n v="1808"/>
    <n v="39722"/>
    <x v="1"/>
    <n v="41"/>
    <x v="1"/>
    <n v="1.0321736065656312E-3"/>
    <n v="0"/>
    <n v="1"/>
    <n v="92"/>
    <n v="32"/>
    <n v="0"/>
    <n v="5"/>
    <n v="2"/>
    <n v="0"/>
    <n v="8"/>
    <n v="47"/>
    <n v="0.68085106382978722"/>
    <n v="0"/>
    <n v="0.10638297872340426"/>
    <n v="4.2553191489361701E-2"/>
    <n v="0"/>
    <n v="0.1702127659574468"/>
    <n v="2"/>
    <n v="2"/>
    <n v="0"/>
    <n v="3"/>
    <n v="7"/>
    <n v="0.2857142857142857"/>
    <n v="0.2857142857142857"/>
    <n v="0"/>
    <n v="0.42857142857142855"/>
    <n v="5"/>
    <n v="0"/>
    <n v="0"/>
    <x v="1"/>
    <x v="0"/>
    <x v="1"/>
    <n v="0"/>
    <x v="1"/>
    <x v="41"/>
    <x v="3"/>
    <n v="2284"/>
    <n v="0"/>
    <n v="1"/>
    <n v="0"/>
    <n v="0"/>
    <n v="0"/>
    <n v="0"/>
    <n v="1"/>
    <n v="0"/>
    <n v="0"/>
    <n v="31"/>
    <d v="2016-07-14T00:00:00"/>
    <n v="7"/>
    <s v="July"/>
    <n v="1"/>
    <s v="1808,39722,Low income,41,Low spender,0.00103217360656563,0,1,92,32,0,5,2,0,8,47,0.680851063829787,0,0.106382978723404,0.0425531914893617,0,0.170212765957447,2,2,0,3,7,0.285714285714286,0.285714285714286,0,0.428571428571429,5,0,0,0,0,0,0,0,67,66+,2284,0,1,0,0,0,0,1,0,0,31"/>
  </r>
  <r>
    <n v="1790"/>
    <n v="40451"/>
    <x v="1"/>
    <n v="66"/>
    <x v="1"/>
    <n v="1.6316036686361277E-3"/>
    <n v="0"/>
    <n v="2"/>
    <n v="54"/>
    <n v="35"/>
    <n v="0"/>
    <n v="4"/>
    <n v="0"/>
    <n v="0"/>
    <n v="10"/>
    <n v="49"/>
    <n v="0.7142857142857143"/>
    <n v="0"/>
    <n v="8.1632653061224483E-2"/>
    <n v="0"/>
    <n v="0"/>
    <n v="0.20408163265306123"/>
    <n v="1"/>
    <n v="1"/>
    <n v="1"/>
    <n v="2"/>
    <n v="5"/>
    <n v="0.2"/>
    <n v="0.2"/>
    <n v="0.2"/>
    <n v="0.4"/>
    <n v="5"/>
    <n v="0"/>
    <n v="0"/>
    <x v="0"/>
    <x v="0"/>
    <x v="1"/>
    <n v="0"/>
    <x v="1"/>
    <x v="37"/>
    <x v="2"/>
    <n v="2292"/>
    <n v="0"/>
    <n v="0"/>
    <n v="0"/>
    <n v="1"/>
    <n v="0"/>
    <n v="0"/>
    <n v="0"/>
    <n v="0"/>
    <n v="1"/>
    <n v="29"/>
    <d v="2016-07-06T00:00:00"/>
    <n v="7"/>
    <s v="July"/>
    <n v="1"/>
    <s v="1790,40451,Low income,66,Low spender,0.00163160366863613,0,2,54,35,0,4,0,0,10,49,0.714285714285714,0,0.0816326530612245,0,0,0.204081632653061,1,1,1,2,5,0.2,0.2,0.2,0.4,5,0,0,1,0,0,0,0,63,50-65,2292,0,0,0,1,0,0,0,0,1,29"/>
  </r>
  <r>
    <n v="1791"/>
    <n v="54132"/>
    <x v="0"/>
    <n v="1872"/>
    <x v="0"/>
    <n v="3.4582132564841501E-2"/>
    <n v="0"/>
    <n v="1"/>
    <n v="81"/>
    <n v="30"/>
    <n v="1"/>
    <n v="8"/>
    <n v="0"/>
    <n v="0"/>
    <n v="3"/>
    <n v="42"/>
    <n v="0.7142857142857143"/>
    <n v="2.3809523809523808E-2"/>
    <n v="0.19047619047619047"/>
    <n v="0"/>
    <n v="0"/>
    <n v="7.1428571428571425E-2"/>
    <n v="1"/>
    <n v="1"/>
    <n v="0"/>
    <n v="3"/>
    <n v="5"/>
    <n v="0.2"/>
    <n v="0.2"/>
    <n v="0"/>
    <n v="0.6"/>
    <n v="7"/>
    <n v="0"/>
    <n v="0"/>
    <x v="1"/>
    <x v="0"/>
    <x v="1"/>
    <n v="0"/>
    <x v="1"/>
    <x v="26"/>
    <x v="2"/>
    <n v="2292"/>
    <n v="0"/>
    <n v="0"/>
    <n v="0"/>
    <n v="1"/>
    <n v="0"/>
    <n v="0"/>
    <n v="0"/>
    <n v="0"/>
    <n v="1"/>
    <n v="36"/>
    <d v="2016-07-06T00:00:00"/>
    <n v="7"/>
    <s v="July"/>
    <n v="1"/>
    <s v="1791,54132,High income,1872,High spender,0.0345821325648415,0,1,81,30,1,8,0,0,3,42,0.714285714285714,0.0238095238095238,0.19047619047619,0,0,0.0714285714285714,1,1,0,3,5,0.2,0.2,0,0.6,7,0,0,0,0,0,0,0,51,50-65,2292,0,0,0,1,0,0,0,0,1,36"/>
  </r>
  <r>
    <n v="1616"/>
    <n v="51124"/>
    <x v="1"/>
    <n v="563"/>
    <x v="1"/>
    <n v="1.1012440341131366E-2"/>
    <n v="1"/>
    <n v="1"/>
    <n v="79"/>
    <n v="26"/>
    <n v="1"/>
    <n v="11"/>
    <n v="0"/>
    <n v="1"/>
    <n v="4"/>
    <n v="43"/>
    <n v="0.60465116279069764"/>
    <n v="2.3255813953488372E-2"/>
    <n v="0.2558139534883721"/>
    <n v="0"/>
    <n v="2.3255813953488372E-2"/>
    <n v="9.3023255813953487E-2"/>
    <n v="2"/>
    <n v="1"/>
    <n v="0"/>
    <n v="3"/>
    <n v="6"/>
    <n v="0.33333333333333331"/>
    <n v="0.16666666666666666"/>
    <n v="0"/>
    <n v="0.5"/>
    <n v="3"/>
    <n v="0"/>
    <n v="0"/>
    <x v="1"/>
    <x v="0"/>
    <x v="1"/>
    <n v="0"/>
    <x v="1"/>
    <x v="46"/>
    <x v="2"/>
    <n v="2352"/>
    <n v="0"/>
    <n v="0"/>
    <n v="1"/>
    <n v="0"/>
    <n v="0"/>
    <n v="0"/>
    <n v="0"/>
    <n v="1"/>
    <n v="0"/>
    <n v="35"/>
    <d v="2016-05-07T00:00:00"/>
    <n v="5"/>
    <s v="May"/>
    <n v="1"/>
    <s v="1616,51124,Low income,563,Low spender,0.0110124403411314,1,1,79,26,1,11,0,1,4,43,0.604651162790698,0.0232558139534884,0.255813953488372,0,0.0232558139534884,0.0930232558139535,2,1,0,3,6,0.333333333333333,0.166666666666667,0,0.5,3,0,0,0,0,0,0,0,65,50-65,2352,0,0,1,0,0,0,0,1,0,35"/>
  </r>
  <r>
    <n v="1598"/>
    <n v="42403"/>
    <x v="1"/>
    <n v="45"/>
    <x v="1"/>
    <n v="1.0612456665801948E-3"/>
    <n v="1"/>
    <n v="0"/>
    <n v="18"/>
    <n v="22"/>
    <n v="1"/>
    <n v="11"/>
    <n v="0"/>
    <n v="5"/>
    <n v="3"/>
    <n v="42"/>
    <n v="0.52380952380952384"/>
    <n v="2.3809523809523808E-2"/>
    <n v="0.26190476190476192"/>
    <n v="0"/>
    <n v="0.11904761904761904"/>
    <n v="7.1428571428571425E-2"/>
    <n v="1"/>
    <n v="1"/>
    <n v="0"/>
    <n v="3"/>
    <n v="5"/>
    <n v="0.2"/>
    <n v="0.2"/>
    <n v="0"/>
    <n v="0.6"/>
    <n v="8"/>
    <n v="0"/>
    <n v="0"/>
    <x v="1"/>
    <x v="0"/>
    <x v="1"/>
    <n v="0"/>
    <x v="1"/>
    <x v="4"/>
    <x v="1"/>
    <n v="2359"/>
    <n v="0"/>
    <n v="1"/>
    <n v="0"/>
    <n v="0"/>
    <n v="0"/>
    <n v="0"/>
    <n v="0"/>
    <n v="0"/>
    <n v="1"/>
    <n v="36"/>
    <d v="2016-04-30T00:00:00"/>
    <n v="4"/>
    <s v="April"/>
    <n v="1"/>
    <s v="1598,42403,Low income,45,Low spender,0.00106124566658019,1,0,18,22,1,11,0,5,3,42,0.523809523809524,0.0238095238095238,0.261904761904762,0,0.119047619047619,0.0714285714285714,1,1,0,3,5,0.2,0.2,0,0.6,8,0,0,0,0,0,0,0,49,36-50,2359,0,1,0,0,0,0,0,0,1,36"/>
  </r>
  <r>
    <n v="1586"/>
    <n v="29604"/>
    <x v="1"/>
    <n v="1367"/>
    <x v="0"/>
    <n v="4.617619240643156E-2"/>
    <n v="1"/>
    <n v="0"/>
    <n v="88"/>
    <n v="7"/>
    <n v="6"/>
    <n v="13"/>
    <n v="7"/>
    <n v="6"/>
    <n v="14"/>
    <n v="53"/>
    <n v="0.13207547169811321"/>
    <n v="0.11320754716981132"/>
    <n v="0.24528301886792453"/>
    <n v="0.13207547169811321"/>
    <n v="0.11320754716981132"/>
    <n v="0.26415094339622641"/>
    <n v="1"/>
    <n v="1"/>
    <n v="0"/>
    <n v="3"/>
    <n v="5"/>
    <n v="0.2"/>
    <n v="0.2"/>
    <n v="0"/>
    <n v="0.6"/>
    <n v="9"/>
    <n v="0"/>
    <n v="0"/>
    <x v="0"/>
    <x v="0"/>
    <x v="1"/>
    <n v="0"/>
    <x v="1"/>
    <x v="0"/>
    <x v="0"/>
    <n v="2362"/>
    <n v="0"/>
    <n v="0"/>
    <n v="0"/>
    <n v="1"/>
    <n v="0"/>
    <n v="0"/>
    <n v="1"/>
    <n v="0"/>
    <n v="0"/>
    <n v="25"/>
    <d v="2016-04-27T00:00:00"/>
    <n v="4"/>
    <s v="April"/>
    <n v="1"/>
    <s v="1586,29604,Low income,1367,High spender,0.0461761924064316,1,0,88,7,6,13,7,6,14,53,0.132075471698113,0.113207547169811,0.245283018867925,0.132075471698113,0.113207547169811,0.264150943396226,1,1,0,3,5,0.2,0.2,0,0.6,9,0,0,1,0,0,0,0,32,24-35,2362,0,0,0,1,0,0,1,0,0,25"/>
  </r>
  <r>
    <n v="1559"/>
    <n v="38643"/>
    <x v="1"/>
    <n v="1429"/>
    <x v="0"/>
    <n v="3.6979530574748336E-2"/>
    <n v="1"/>
    <n v="1"/>
    <n v="45"/>
    <n v="22"/>
    <n v="2"/>
    <n v="14"/>
    <n v="0"/>
    <n v="1"/>
    <n v="10"/>
    <n v="49"/>
    <n v="0.44897959183673469"/>
    <n v="4.0816326530612242E-2"/>
    <n v="0.2857142857142857"/>
    <n v="0"/>
    <n v="2.0408163265306121E-2"/>
    <n v="0.20408163265306123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1"/>
    <x v="1"/>
    <x v="34"/>
    <x v="1"/>
    <n v="2371"/>
    <n v="0"/>
    <n v="0"/>
    <n v="1"/>
    <n v="0"/>
    <n v="0"/>
    <n v="0"/>
    <n v="1"/>
    <n v="0"/>
    <n v="0"/>
    <n v="29"/>
    <d v="2016-04-18T00:00:00"/>
    <n v="4"/>
    <s v="April"/>
    <n v="1"/>
    <s v="1559,38643,Low income,1429,High spender,0.0369795305747483,1,1,45,22,2,14,0,1,10,49,0.448979591836735,0.0408163265306122,0.285714285714286,0,0.0204081632653061,0.204081632653061,2,2,0,3,7,0.285714285714286,0.285714285714286,0,0.428571428571429,7,0,0,0,0,0,1,0,42,36-50,2371,0,0,1,0,0,0,1,0,0,29"/>
  </r>
  <r>
    <n v="1548"/>
    <n v="41967"/>
    <x v="1"/>
    <n v="1360"/>
    <x v="0"/>
    <n v="3.2406414563823954E-2"/>
    <n v="1"/>
    <n v="1"/>
    <n v="66"/>
    <n v="23"/>
    <n v="4"/>
    <n v="10"/>
    <n v="0"/>
    <n v="2"/>
    <n v="15"/>
    <n v="54"/>
    <n v="0.42592592592592593"/>
    <n v="7.407407407407407E-2"/>
    <n v="0.18518518518518517"/>
    <n v="0"/>
    <n v="3.7037037037037035E-2"/>
    <n v="0.27777777777777779"/>
    <n v="1"/>
    <n v="1"/>
    <n v="0"/>
    <n v="3"/>
    <n v="5"/>
    <n v="0.2"/>
    <n v="0.2"/>
    <n v="0"/>
    <n v="0.6"/>
    <n v="4"/>
    <n v="0"/>
    <n v="0"/>
    <x v="1"/>
    <x v="0"/>
    <x v="1"/>
    <n v="0"/>
    <x v="1"/>
    <x v="29"/>
    <x v="1"/>
    <n v="2377"/>
    <n v="0"/>
    <n v="0"/>
    <n v="1"/>
    <n v="0"/>
    <n v="0"/>
    <n v="0"/>
    <n v="1"/>
    <n v="0"/>
    <n v="0"/>
    <n v="24"/>
    <d v="2016-04-12T00:00:00"/>
    <n v="4"/>
    <s v="April"/>
    <n v="1"/>
    <s v="1548,41967,Low income,1360,High spender,0.032406414563824,1,1,66,23,4,10,0,2,15,54,0.425925925925926,0.0740740740740741,0.185185185185185,0,0.037037037037037,0.277777777777778,1,1,0,3,5,0.2,0.2,0,0.6,4,0,0,0,0,0,0,0,39,36-50,2377,0,0,1,0,0,0,1,0,0,24"/>
  </r>
  <r>
    <n v="1454"/>
    <n v="34043"/>
    <x v="1"/>
    <n v="310"/>
    <x v="1"/>
    <n v="9.1061304820374226E-3"/>
    <n v="1"/>
    <n v="0"/>
    <n v="97"/>
    <n v="20"/>
    <n v="2"/>
    <n v="14"/>
    <n v="3"/>
    <n v="0"/>
    <n v="10"/>
    <n v="49"/>
    <n v="0.40816326530612246"/>
    <n v="4.0816326530612242E-2"/>
    <n v="0.2857142857142857"/>
    <n v="6.1224489795918366E-2"/>
    <n v="0"/>
    <n v="0.20408163265306123"/>
    <n v="1"/>
    <n v="2"/>
    <n v="0"/>
    <n v="2"/>
    <n v="5"/>
    <n v="0.2"/>
    <n v="0.4"/>
    <n v="0"/>
    <n v="0.4"/>
    <n v="9"/>
    <n v="0"/>
    <n v="0"/>
    <x v="1"/>
    <x v="0"/>
    <x v="1"/>
    <n v="0"/>
    <x v="1"/>
    <x v="34"/>
    <x v="1"/>
    <n v="2406"/>
    <n v="0"/>
    <n v="0"/>
    <n v="0"/>
    <n v="1"/>
    <n v="0"/>
    <n v="0"/>
    <n v="0"/>
    <n v="0"/>
    <n v="1"/>
    <n v="29"/>
    <d v="2016-03-14T00:00:00"/>
    <n v="3"/>
    <s v="March"/>
    <n v="1"/>
    <s v="1454,34043,Low income,310,Low spender,0.00910613048203742,1,0,97,20,2,14,3,0,10,49,0.408163265306122,0.0408163265306122,0.285714285714286,0.0612244897959184,0,0.204081632653061,1,2,0,2,5,0.2,0.4,0,0.4,9,0,0,0,0,0,0,0,42,36-50,2406,0,0,0,1,0,0,0,0,1,29"/>
  </r>
  <r>
    <n v="1425"/>
    <n v="33569"/>
    <x v="1"/>
    <n v="1092"/>
    <x v="0"/>
    <n v="3.2530012809437278E-2"/>
    <n v="1"/>
    <n v="0"/>
    <n v="10"/>
    <n v="16"/>
    <n v="2"/>
    <n v="18"/>
    <n v="3"/>
    <n v="0"/>
    <n v="24"/>
    <n v="63"/>
    <n v="0.25396825396825395"/>
    <n v="3.1746031746031744E-2"/>
    <n v="0.2857142857142857"/>
    <n v="4.7619047619047616E-2"/>
    <n v="0"/>
    <n v="0.38095238095238093"/>
    <n v="1"/>
    <n v="1"/>
    <n v="1"/>
    <n v="2"/>
    <n v="5"/>
    <n v="0.2"/>
    <n v="0.2"/>
    <n v="0.2"/>
    <n v="0.4"/>
    <n v="8"/>
    <n v="0"/>
    <n v="0"/>
    <x v="0"/>
    <x v="0"/>
    <x v="1"/>
    <n v="0"/>
    <x v="0"/>
    <x v="14"/>
    <x v="1"/>
    <n v="2415"/>
    <n v="0"/>
    <n v="1"/>
    <n v="0"/>
    <n v="0"/>
    <n v="0"/>
    <n v="0"/>
    <n v="0"/>
    <n v="0"/>
    <n v="1"/>
    <n v="15"/>
    <d v="2016-03-05T00:00:00"/>
    <n v="3"/>
    <s v="March"/>
    <n v="1"/>
    <s v="1425,33569,Low income,1092,High spender,0.0325300128094373,1,0,10,16,2,18,3,0,24,63,0.253968253968254,0.0317460317460317,0.285714285714286,0.0476190476190476,0,0.380952380952381,1,1,1,2,5,0.2,0.2,0.2,0.4,8,0,0,1,0,0,0,1,37,36-50,2415,0,1,0,0,0,0,0,0,1,15"/>
  </r>
  <r>
    <n v="1331"/>
    <n v="17459"/>
    <x v="1"/>
    <n v="962"/>
    <x v="0"/>
    <n v="5.5100521221146684E-2"/>
    <n v="1"/>
    <n v="0"/>
    <n v="12"/>
    <n v="6"/>
    <n v="4"/>
    <n v="16"/>
    <n v="3"/>
    <n v="10"/>
    <n v="30"/>
    <n v="69"/>
    <n v="8.6956521739130432E-2"/>
    <n v="5.7971014492753624E-2"/>
    <n v="0.2318840579710145"/>
    <n v="4.3478260869565216E-2"/>
    <n v="0.14492753623188406"/>
    <n v="0.43478260869565216"/>
    <n v="3"/>
    <n v="3"/>
    <n v="1"/>
    <n v="2"/>
    <n v="9"/>
    <n v="0.33333333333333331"/>
    <n v="0.33333333333333331"/>
    <n v="0.1111111111111111"/>
    <n v="0.22222222222222221"/>
    <n v="7"/>
    <n v="0"/>
    <n v="0"/>
    <x v="1"/>
    <x v="0"/>
    <x v="1"/>
    <n v="0"/>
    <x v="0"/>
    <x v="9"/>
    <x v="1"/>
    <n v="2442"/>
    <n v="0"/>
    <n v="0"/>
    <n v="0"/>
    <n v="1"/>
    <n v="0"/>
    <n v="0"/>
    <n v="0"/>
    <n v="1"/>
    <n v="0"/>
    <n v="9"/>
    <d v="2016-02-07T00:00:00"/>
    <n v="2"/>
    <s v="February"/>
    <n v="1"/>
    <s v="1331,17459,Low income,962,High spender,0.0551005212211467,1,0,12,6,4,16,3,10,30,69,0.0869565217391304,0.0579710144927536,0.231884057971014,0.0434782608695652,0.144927536231884,0.434782608695652,3,3,1,2,9,0.333333333333333,0.333333333333333,0.111111111111111,0.222222222222222,7,0,0,0,0,0,0,1,45,36-50,2442,0,0,0,1,0,0,0,1,0,9"/>
  </r>
  <r>
    <n v="1155"/>
    <n v="54072"/>
    <x v="0"/>
    <n v="1021"/>
    <x v="0"/>
    <n v="1.8882231099275042E-2"/>
    <n v="1"/>
    <n v="1"/>
    <n v="71"/>
    <n v="35"/>
    <n v="0"/>
    <n v="4"/>
    <n v="0"/>
    <n v="0"/>
    <n v="0"/>
    <n v="39"/>
    <n v="0.89743589743589747"/>
    <n v="0"/>
    <n v="0.10256410256410256"/>
    <n v="0"/>
    <n v="0"/>
    <n v="0"/>
    <n v="1"/>
    <n v="2"/>
    <n v="0"/>
    <n v="2"/>
    <n v="5"/>
    <n v="0.2"/>
    <n v="0.4"/>
    <n v="0"/>
    <n v="0.4"/>
    <n v="8"/>
    <n v="0"/>
    <n v="0"/>
    <x v="1"/>
    <x v="0"/>
    <x v="1"/>
    <n v="0"/>
    <x v="1"/>
    <x v="5"/>
    <x v="2"/>
    <n v="2496"/>
    <n v="0"/>
    <n v="1"/>
    <n v="0"/>
    <n v="0"/>
    <n v="0"/>
    <n v="0"/>
    <n v="0"/>
    <n v="0"/>
    <n v="1"/>
    <n v="39"/>
    <d v="2015-12-15T00:00:00"/>
    <n v="12"/>
    <s v="December"/>
    <n v="1"/>
    <s v="1155,54072,High income,1021,High spender,0.018882231099275,1,1,71,35,0,4,0,0,0,39,0.897435897435897,0,0.102564102564103,0,0,0,1,2,0,2,5,0.2,0.4,0,0.4,8,0,0,0,0,0,0,0,57,50-65,2496,0,1,0,0,0,0,0,0,1,39"/>
  </r>
  <r>
    <n v="1094"/>
    <n v="31454"/>
    <x v="1"/>
    <n v="1699"/>
    <x v="0"/>
    <n v="5.4015387550073124E-2"/>
    <n v="1"/>
    <n v="1"/>
    <n v="40"/>
    <n v="28"/>
    <n v="0"/>
    <n v="11"/>
    <n v="0"/>
    <n v="0"/>
    <n v="9"/>
    <n v="48"/>
    <n v="0.58333333333333337"/>
    <n v="0"/>
    <n v="0.22916666666666666"/>
    <n v="0"/>
    <n v="0"/>
    <n v="0.1875"/>
    <n v="3"/>
    <n v="2"/>
    <n v="0"/>
    <n v="3"/>
    <n v="8"/>
    <n v="0.375"/>
    <n v="0.25"/>
    <n v="0"/>
    <n v="0.375"/>
    <n v="8"/>
    <n v="0"/>
    <n v="0"/>
    <x v="1"/>
    <x v="0"/>
    <x v="1"/>
    <n v="0"/>
    <x v="1"/>
    <x v="40"/>
    <x v="2"/>
    <n v="2517"/>
    <n v="0"/>
    <n v="1"/>
    <n v="0"/>
    <n v="0"/>
    <n v="0"/>
    <n v="0"/>
    <n v="1"/>
    <n v="0"/>
    <n v="0"/>
    <n v="30"/>
    <d v="2015-11-24T00:00:00"/>
    <n v="11"/>
    <s v="November"/>
    <n v="1"/>
    <s v="1094,31454,Low income,1699,High spender,0.0540153875500731,1,1,40,28,0,11,0,0,9,48,0.583333333333333,0,0.229166666666667,0,0,0.1875,3,2,0,3,8,0.375,0.25,0,0.375,8,0,0,0,0,0,0,0,60,50-65,2517,0,1,0,0,0,0,1,0,0,30"/>
  </r>
  <r>
    <n v="1050"/>
    <n v="44300"/>
    <x v="1"/>
    <n v="1358"/>
    <x v="0"/>
    <n v="3.0654627539503387E-2"/>
    <n v="1"/>
    <n v="1"/>
    <n v="65"/>
    <n v="30"/>
    <n v="0"/>
    <n v="9"/>
    <n v="0"/>
    <n v="0"/>
    <n v="3"/>
    <n v="42"/>
    <n v="0.7142857142857143"/>
    <n v="0"/>
    <n v="0.21428571428571427"/>
    <n v="0"/>
    <n v="0"/>
    <n v="7.1428571428571425E-2"/>
    <n v="2"/>
    <n v="1"/>
    <n v="0"/>
    <n v="3"/>
    <n v="6"/>
    <n v="0.33333333333333331"/>
    <n v="0.16666666666666666"/>
    <n v="0"/>
    <n v="0.5"/>
    <n v="6"/>
    <n v="0"/>
    <n v="0"/>
    <x v="1"/>
    <x v="0"/>
    <x v="1"/>
    <n v="0"/>
    <x v="1"/>
    <x v="2"/>
    <x v="2"/>
    <n v="2530"/>
    <n v="0"/>
    <n v="1"/>
    <n v="0"/>
    <n v="0"/>
    <n v="0"/>
    <n v="0"/>
    <n v="1"/>
    <n v="0"/>
    <n v="0"/>
    <n v="36"/>
    <d v="2015-11-11T00:00:00"/>
    <n v="11"/>
    <s v="November"/>
    <n v="1"/>
    <s v="1050,44300,Low income,1358,High spender,0.0306546275395034,1,1,65,30,0,9,0,0,3,42,0.714285714285714,0,0.214285714285714,0,0,0.0714285714285714,2,1,0,3,6,0.333333333333333,0.166666666666667,0,0.5,6,0,0,0,0,0,0,0,55,50-65,2530,0,1,0,0,0,0,1,0,0,36"/>
  </r>
  <r>
    <n v="1023"/>
    <n v="30822"/>
    <x v="1"/>
    <n v="1357"/>
    <x v="0"/>
    <n v="4.4026993705794562E-2"/>
    <n v="1"/>
    <n v="0"/>
    <n v="92"/>
    <n v="3"/>
    <n v="9"/>
    <n v="13"/>
    <n v="2"/>
    <n v="12"/>
    <n v="12"/>
    <n v="51"/>
    <n v="5.8823529411764705E-2"/>
    <n v="0.17647058823529413"/>
    <n v="0.25490196078431371"/>
    <n v="3.9215686274509803E-2"/>
    <n v="0.23529411764705882"/>
    <n v="0.23529411764705882"/>
    <n v="1"/>
    <n v="1"/>
    <n v="0"/>
    <n v="3"/>
    <n v="5"/>
    <n v="0.2"/>
    <n v="0.2"/>
    <n v="0"/>
    <n v="0.6"/>
    <n v="7"/>
    <n v="0"/>
    <n v="0"/>
    <x v="1"/>
    <x v="0"/>
    <x v="1"/>
    <n v="0"/>
    <x v="1"/>
    <x v="26"/>
    <x v="2"/>
    <n v="2539"/>
    <n v="0"/>
    <n v="0"/>
    <n v="1"/>
    <n v="0"/>
    <n v="0"/>
    <n v="0"/>
    <n v="1"/>
    <n v="0"/>
    <n v="0"/>
    <n v="27"/>
    <d v="2015-11-02T00:00:00"/>
    <n v="11"/>
    <s v="November"/>
    <n v="1"/>
    <s v="1023,30822,Low income,1357,High spender,0.0440269937057946,1,0,92,3,9,13,2,12,12,51,0.0588235294117647,0.176470588235294,0.254901960784314,0.0392156862745098,0.235294117647059,0.235294117647059,1,1,0,3,5,0.2,0.2,0,0.6,7,0,0,0,0,0,0,0,51,50-65,2539,0,0,1,0,0,0,1,0,0,27"/>
  </r>
  <r>
    <n v="954"/>
    <n v="48699"/>
    <x v="1"/>
    <n v="90"/>
    <x v="1"/>
    <n v="1.8480872297172426E-3"/>
    <n v="1"/>
    <n v="1"/>
    <n v="90"/>
    <n v="26"/>
    <n v="1"/>
    <n v="10"/>
    <n v="2"/>
    <n v="0"/>
    <n v="1"/>
    <n v="40"/>
    <n v="0.65"/>
    <n v="2.5000000000000001E-2"/>
    <n v="0.25"/>
    <n v="0.05"/>
    <n v="0"/>
    <n v="2.5000000000000001E-2"/>
    <n v="1"/>
    <n v="1"/>
    <n v="0"/>
    <n v="3"/>
    <n v="5"/>
    <n v="0.2"/>
    <n v="0.2"/>
    <n v="0"/>
    <n v="0.6"/>
    <n v="5"/>
    <n v="0"/>
    <n v="0"/>
    <x v="1"/>
    <x v="0"/>
    <x v="1"/>
    <n v="0"/>
    <x v="1"/>
    <x v="25"/>
    <x v="3"/>
    <n v="2563"/>
    <n v="0"/>
    <n v="1"/>
    <n v="0"/>
    <n v="0"/>
    <n v="0"/>
    <n v="0"/>
    <n v="0"/>
    <n v="0"/>
    <n v="1"/>
    <n v="38"/>
    <d v="2015-10-09T00:00:00"/>
    <n v="10"/>
    <s v="October"/>
    <n v="1"/>
    <s v="954,48699,Low income,90,Low spender,0.00184808722971724,1,1,90,26,1,10,2,0,1,40,0.65,0.025,0.25,0.05,0,0.025,1,1,0,3,5,0.2,0.2,0,0.6,5,0,0,0,0,0,0,0,70,66+,2563,0,1,0,0,0,0,0,0,1,38"/>
  </r>
  <r>
    <n v="735"/>
    <n v="33986"/>
    <x v="1"/>
    <n v="1354"/>
    <x v="0"/>
    <n v="3.9839934090507859E-2"/>
    <n v="1"/>
    <n v="0"/>
    <n v="43"/>
    <n v="16"/>
    <n v="2"/>
    <n v="18"/>
    <n v="2"/>
    <n v="1"/>
    <n v="5"/>
    <n v="44"/>
    <n v="0.36363636363636365"/>
    <n v="4.5454545454545456E-2"/>
    <n v="0.40909090909090912"/>
    <n v="4.5454545454545456E-2"/>
    <n v="2.2727272727272728E-2"/>
    <n v="0.11363636363636363"/>
    <n v="1"/>
    <n v="1"/>
    <n v="0"/>
    <n v="3"/>
    <n v="5"/>
    <n v="0.2"/>
    <n v="0.2"/>
    <n v="0"/>
    <n v="0.6"/>
    <n v="7"/>
    <n v="0"/>
    <n v="0"/>
    <x v="1"/>
    <x v="0"/>
    <x v="1"/>
    <n v="0"/>
    <x v="1"/>
    <x v="28"/>
    <x v="1"/>
    <n v="2631"/>
    <n v="1"/>
    <n v="0"/>
    <n v="0"/>
    <n v="0"/>
    <n v="0"/>
    <n v="0"/>
    <n v="1"/>
    <n v="0"/>
    <n v="0"/>
    <n v="34"/>
    <d v="2015-08-02T00:00:00"/>
    <n v="8"/>
    <s v="August"/>
    <n v="1"/>
    <s v="735,33986,Low income,1354,High spender,0.0398399340905079,1,0,43,16,2,18,2,1,5,44,0.363636363636364,0.0454545454545455,0.409090909090909,0.0454545454545455,0.0227272727272727,0.113636363636364,1,1,0,3,5,0.2,0.2,0,0.6,7,0,0,0,0,0,0,0,50,36-50,2631,1,0,0,0,0,0,1,0,0,34"/>
  </r>
  <r>
    <n v="575"/>
    <n v="31056"/>
    <x v="1"/>
    <n v="301"/>
    <x v="1"/>
    <n v="9.692168985059247E-3"/>
    <n v="1"/>
    <n v="0"/>
    <n v="99"/>
    <n v="5"/>
    <n v="10"/>
    <n v="13"/>
    <n v="3"/>
    <n v="8"/>
    <n v="16"/>
    <n v="55"/>
    <n v="9.0909090909090912E-2"/>
    <n v="0.18181818181818182"/>
    <n v="0.23636363636363636"/>
    <n v="5.4545454545454543E-2"/>
    <n v="0.14545454545454545"/>
    <n v="0.29090909090909089"/>
    <n v="1"/>
    <n v="1"/>
    <n v="0"/>
    <n v="3"/>
    <n v="5"/>
    <n v="0.2"/>
    <n v="0.2"/>
    <n v="0"/>
    <n v="0.6"/>
    <n v="8"/>
    <n v="0"/>
    <n v="0"/>
    <x v="1"/>
    <x v="0"/>
    <x v="1"/>
    <n v="0"/>
    <x v="1"/>
    <x v="16"/>
    <x v="1"/>
    <n v="2682"/>
    <n v="0"/>
    <n v="1"/>
    <n v="0"/>
    <n v="0"/>
    <n v="0"/>
    <n v="1"/>
    <n v="0"/>
    <n v="0"/>
    <n v="0"/>
    <n v="23"/>
    <d v="2015-06-12T00:00:00"/>
    <n v="6"/>
    <s v="June"/>
    <n v="1"/>
    <s v="575,31056,Low income,301,Low spender,0.00969216898505925,1,0,99,5,10,13,3,8,16,55,0.0909090909090909,0.181818181818182,0.236363636363636,0.0545454545454545,0.145454545454545,0.290909090909091,1,1,0,3,5,0.2,0.2,0,0.6,8,0,0,0,0,0,0,0,43,36-50,2682,0,1,0,0,0,1,0,0,0,23"/>
  </r>
  <r>
    <n v="547"/>
    <n v="28320"/>
    <x v="1"/>
    <n v="1339"/>
    <x v="0"/>
    <n v="4.7281073446327683E-2"/>
    <n v="0"/>
    <n v="1"/>
    <n v="68"/>
    <n v="19"/>
    <n v="1"/>
    <n v="14"/>
    <n v="3"/>
    <n v="2"/>
    <n v="4"/>
    <n v="43"/>
    <n v="0.44186046511627908"/>
    <n v="2.3255813953488372E-2"/>
    <n v="0.32558139534883723"/>
    <n v="6.9767441860465115E-2"/>
    <n v="4.6511627906976744E-2"/>
    <n v="9.3023255813953487E-2"/>
    <n v="1"/>
    <n v="1"/>
    <n v="0"/>
    <n v="3"/>
    <n v="5"/>
    <n v="0.2"/>
    <n v="0.2"/>
    <n v="0"/>
    <n v="0.6"/>
    <n v="8"/>
    <n v="0"/>
    <n v="0"/>
    <x v="1"/>
    <x v="0"/>
    <x v="1"/>
    <n v="0"/>
    <x v="1"/>
    <x v="25"/>
    <x v="3"/>
    <n v="2690"/>
    <n v="0"/>
    <n v="0"/>
    <n v="0"/>
    <n v="1"/>
    <n v="0"/>
    <n v="0"/>
    <n v="1"/>
    <n v="0"/>
    <n v="0"/>
    <n v="35"/>
    <d v="2015-06-04T00:00:00"/>
    <n v="6"/>
    <s v="June"/>
    <n v="1"/>
    <s v="547,28320,Low income,1339,High spender,0.0472810734463277,0,1,68,19,1,14,3,2,4,43,0.441860465116279,0.0232558139534884,0.325581395348837,0.0697674418604651,0.0465116279069767,0.0930232558139535,1,1,0,3,5,0.2,0.2,0,0.6,8,0,0,0,0,0,0,0,70,66+,2690,0,0,0,1,0,0,1,0,0,35"/>
  </r>
  <r>
    <n v="450"/>
    <n v="44964"/>
    <x v="1"/>
    <n v="1302"/>
    <x v="0"/>
    <n v="2.8956498532159061E-2"/>
    <n v="1"/>
    <n v="1"/>
    <n v="35"/>
    <n v="19"/>
    <n v="1"/>
    <n v="17"/>
    <n v="2"/>
    <n v="0"/>
    <n v="2"/>
    <n v="41"/>
    <n v="0.46341463414634149"/>
    <n v="2.4390243902439025E-2"/>
    <n v="0.41463414634146339"/>
    <n v="4.878048780487805E-2"/>
    <n v="0"/>
    <n v="4.878048780487805E-2"/>
    <n v="1"/>
    <n v="1"/>
    <n v="0"/>
    <n v="3"/>
    <n v="5"/>
    <n v="0.2"/>
    <n v="0.2"/>
    <n v="0"/>
    <n v="0.6"/>
    <n v="8"/>
    <n v="0"/>
    <n v="0"/>
    <x v="1"/>
    <x v="0"/>
    <x v="1"/>
    <n v="0"/>
    <x v="1"/>
    <x v="33"/>
    <x v="1"/>
    <n v="2719"/>
    <n v="0"/>
    <n v="0"/>
    <n v="0"/>
    <n v="1"/>
    <n v="0"/>
    <n v="0"/>
    <n v="1"/>
    <n v="0"/>
    <n v="0"/>
    <n v="37"/>
    <d v="2015-05-06T00:00:00"/>
    <n v="5"/>
    <s v="May"/>
    <n v="1"/>
    <s v="450,44964,Low income,1302,High spender,0.0289564985321591,1,1,35,19,1,17,2,0,2,41,0.463414634146341,0.024390243902439,0.414634146341463,0.0487804878048781,0,0.0487804878048781,1,1,0,3,5,0.2,0.2,0,0.6,8,0,0,0,0,0,0,0,40,36-50,2719,0,0,0,1,0,0,1,0,0,37"/>
  </r>
  <r>
    <n v="222"/>
    <n v="37758"/>
    <x v="1"/>
    <n v="712"/>
    <x v="0"/>
    <n v="1.885693098151385E-2"/>
    <n v="1"/>
    <n v="1"/>
    <n v="49"/>
    <n v="27"/>
    <n v="2"/>
    <n v="10"/>
    <n v="0"/>
    <n v="0"/>
    <n v="1"/>
    <n v="40"/>
    <n v="0.67500000000000004"/>
    <n v="0.05"/>
    <n v="0.25"/>
    <n v="0"/>
    <n v="0"/>
    <n v="2.5000000000000001E-2"/>
    <n v="2"/>
    <n v="1"/>
    <n v="0"/>
    <n v="3"/>
    <n v="6"/>
    <n v="0.33333333333333331"/>
    <n v="0.16666666666666666"/>
    <n v="0"/>
    <n v="0.5"/>
    <n v="8"/>
    <n v="0"/>
    <n v="0"/>
    <x v="1"/>
    <x v="0"/>
    <x v="1"/>
    <n v="0"/>
    <x v="1"/>
    <x v="20"/>
    <x v="2"/>
    <n v="2792"/>
    <n v="0"/>
    <n v="0"/>
    <n v="0"/>
    <n v="1"/>
    <n v="0"/>
    <n v="0"/>
    <n v="1"/>
    <n v="0"/>
    <n v="0"/>
    <n v="38"/>
    <d v="2015-02-22T00:00:00"/>
    <n v="2"/>
    <s v="February"/>
    <n v="1"/>
    <s v="222,37758,Low income,712,High spender,0.0188569309815139,1,1,49,27,2,10,0,0,1,40,0.675,0.05,0.25,0,0,0.025,2,1,0,3,6,0.333333333333333,0.166666666666667,0,0.5,8,0,0,0,0,0,0,0,54,50-65,2792,0,0,0,1,0,0,1,0,0,38"/>
  </r>
  <r>
    <n v="6"/>
    <n v="7500"/>
    <x v="1"/>
    <n v="20"/>
    <x v="1"/>
    <n v="2.6666666666666666E-3"/>
    <n v="1"/>
    <n v="0"/>
    <n v="19"/>
    <n v="7"/>
    <n v="0"/>
    <n v="12"/>
    <n v="13"/>
    <n v="7"/>
    <n v="32"/>
    <n v="71"/>
    <n v="9.8591549295774641E-2"/>
    <n v="0"/>
    <n v="0.16901408450704225"/>
    <n v="0.18309859154929578"/>
    <n v="9.8591549295774641E-2"/>
    <n v="0.45070422535211269"/>
    <n v="5"/>
    <n v="4"/>
    <n v="1"/>
    <n v="2"/>
    <n v="12"/>
    <n v="0.41666666666666669"/>
    <n v="0.33333333333333331"/>
    <n v="8.3333333333333329E-2"/>
    <n v="0.16666666666666666"/>
    <n v="9"/>
    <n v="0"/>
    <n v="0"/>
    <x v="0"/>
    <x v="0"/>
    <x v="1"/>
    <n v="0"/>
    <x v="0"/>
    <x v="10"/>
    <x v="1"/>
    <n v="2856"/>
    <n v="0"/>
    <n v="1"/>
    <n v="0"/>
    <n v="0"/>
    <n v="0"/>
    <n v="0"/>
    <n v="1"/>
    <n v="0"/>
    <n v="0"/>
    <n v="7"/>
    <d v="2014-12-20T00:00:00"/>
    <n v="12"/>
    <s v="December"/>
    <n v="1"/>
    <s v="6,7500,Low income,20,Low spender,0.00266666666666667,1,0,19,7,0,12,13,7,32,71,0.0985915492957746,0,0.169014084507042,0.183098591549296,0.0985915492957746,0.450704225352113,5,4,1,2,12,0.416666666666667,0.333333333333333,0.0833333333333333,0.166666666666667,9,0,0,1,0,0,0,1,44,36-50,2856,0,1,0,0,0,0,1,0,0,7"/>
  </r>
  <r>
    <n v="2205"/>
    <n v="35340"/>
    <x v="1"/>
    <n v="68"/>
    <x v="1"/>
    <n v="1.9241652518392756E-3"/>
    <n v="1"/>
    <n v="1"/>
    <n v="1"/>
    <n v="27"/>
    <n v="0"/>
    <n v="12"/>
    <n v="0"/>
    <n v="1"/>
    <n v="5"/>
    <n v="45"/>
    <n v="0.6"/>
    <n v="0"/>
    <n v="0.26666666666666666"/>
    <n v="0"/>
    <n v="2.2222222222222223E-2"/>
    <n v="0.1111111111111111"/>
    <n v="2"/>
    <n v="2"/>
    <n v="0"/>
    <n v="3"/>
    <n v="7"/>
    <n v="0.2857142857142857"/>
    <n v="0.2857142857142857"/>
    <n v="0"/>
    <n v="0.42857142857142855"/>
    <n v="5"/>
    <n v="0"/>
    <n v="0"/>
    <x v="1"/>
    <x v="0"/>
    <x v="1"/>
    <n v="0"/>
    <x v="1"/>
    <x v="32"/>
    <x v="2"/>
    <n v="2159"/>
    <n v="0"/>
    <n v="0"/>
    <n v="0"/>
    <n v="0"/>
    <n v="1"/>
    <n v="0"/>
    <n v="0"/>
    <n v="0"/>
    <n v="1"/>
    <n v="35"/>
    <d v="2016-11-16T00:00:00"/>
    <n v="11"/>
    <s v="November"/>
    <n v="1"/>
    <s v="2205,35340,Low income,68,Low spender,0.00192416525183928,1,1,1,27,0,12,0,1,5,45,0.6,0,0.266666666666667,0,0.0222222222222222,0.111111111111111,2,2,0,3,7,0.285714285714286,0.285714285714286,0,0.428571428571429,5,0,0,0,0,0,0,0,64,50-65,2159,0,0,0,0,1,0,0,0,1,35"/>
  </r>
  <r>
    <n v="2057"/>
    <n v="46106"/>
    <x v="1"/>
    <n v="339"/>
    <x v="1"/>
    <n v="7.3526222183663732E-3"/>
    <n v="1"/>
    <n v="1"/>
    <n v="84"/>
    <n v="30"/>
    <n v="0"/>
    <n v="8"/>
    <n v="2"/>
    <n v="0"/>
    <n v="14"/>
    <n v="54"/>
    <n v="0.55555555555555558"/>
    <n v="0"/>
    <n v="0.14814814814814814"/>
    <n v="3.7037037037037035E-2"/>
    <n v="0"/>
    <n v="0.25925925925925924"/>
    <n v="1"/>
    <n v="1"/>
    <n v="1"/>
    <n v="2"/>
    <n v="5"/>
    <n v="0.2"/>
    <n v="0.2"/>
    <n v="0.2"/>
    <n v="0.4"/>
    <n v="6"/>
    <n v="0"/>
    <n v="0"/>
    <x v="1"/>
    <x v="0"/>
    <x v="1"/>
    <n v="0"/>
    <x v="1"/>
    <x v="10"/>
    <x v="1"/>
    <n v="2208"/>
    <n v="0"/>
    <n v="0"/>
    <n v="0"/>
    <n v="1"/>
    <n v="0"/>
    <n v="0"/>
    <n v="0"/>
    <n v="1"/>
    <n v="0"/>
    <n v="26"/>
    <d v="2016-09-28T00:00:00"/>
    <n v="9"/>
    <s v="September"/>
    <n v="1"/>
    <s v="2057,46106,Low income,339,Low spender,0.00735262221836637,1,1,84,30,0,8,2,0,14,54,0.555555555555556,0,0.148148148148148,0.037037037037037,0,0.259259259259259,1,1,1,2,5,0.2,0.2,0.2,0.4,6,0,0,0,0,0,0,0,44,36-50,2208,0,0,0,1,0,0,0,1,0,26"/>
  </r>
  <r>
    <n v="2053"/>
    <n v="38725"/>
    <x v="1"/>
    <n v="531"/>
    <x v="1"/>
    <n v="1.3712072304712717E-2"/>
    <n v="1"/>
    <n v="1"/>
    <n v="52"/>
    <n v="31"/>
    <n v="0"/>
    <n v="6"/>
    <n v="2"/>
    <n v="1"/>
    <n v="5"/>
    <n v="45"/>
    <n v="0.68888888888888888"/>
    <n v="0"/>
    <n v="0.13333333333333333"/>
    <n v="4.4444444444444446E-2"/>
    <n v="2.2222222222222223E-2"/>
    <n v="0.1111111111111111"/>
    <n v="2"/>
    <n v="1"/>
    <n v="0"/>
    <n v="4"/>
    <n v="7"/>
    <n v="0.2857142857142857"/>
    <n v="0.14285714285714285"/>
    <n v="0"/>
    <n v="0.5714285714285714"/>
    <n v="4"/>
    <n v="0"/>
    <n v="0"/>
    <x v="1"/>
    <x v="0"/>
    <x v="1"/>
    <n v="0"/>
    <x v="1"/>
    <x v="46"/>
    <x v="2"/>
    <n v="2209"/>
    <n v="0"/>
    <n v="1"/>
    <n v="0"/>
    <n v="0"/>
    <n v="0"/>
    <n v="0"/>
    <n v="0"/>
    <n v="0"/>
    <n v="1"/>
    <n v="35"/>
    <d v="2016-09-27T00:00:00"/>
    <n v="9"/>
    <s v="September"/>
    <n v="1"/>
    <s v="2053,38725,Low income,531,Low spender,0.0137120723047127,1,1,52,31,0,6,2,1,5,45,0.688888888888889,0,0.133333333333333,0.0444444444444444,0.0222222222222222,0.111111111111111,2,1,0,4,7,0.285714285714286,0.142857142857143,0,0.571428571428571,4,0,0,0,0,0,0,0,65,50-65,2209,0,1,0,0,0,0,0,0,1,35"/>
  </r>
  <r>
    <n v="1976"/>
    <n v="44503"/>
    <x v="1"/>
    <n v="119"/>
    <x v="1"/>
    <n v="2.6739770352560499E-3"/>
    <n v="1"/>
    <n v="1"/>
    <n v="83"/>
    <n v="31"/>
    <n v="1"/>
    <n v="8"/>
    <n v="0"/>
    <n v="0"/>
    <n v="8"/>
    <n v="48"/>
    <n v="0.64583333333333337"/>
    <n v="2.0833333333333332E-2"/>
    <n v="0.16666666666666666"/>
    <n v="0"/>
    <n v="0"/>
    <n v="0.16666666666666666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7"/>
    <x v="1"/>
    <n v="2233"/>
    <n v="0"/>
    <n v="0"/>
    <n v="1"/>
    <n v="0"/>
    <n v="0"/>
    <n v="0"/>
    <n v="1"/>
    <n v="0"/>
    <n v="0"/>
    <n v="32"/>
    <d v="2016-09-03T00:00:00"/>
    <n v="9"/>
    <s v="September"/>
    <n v="1"/>
    <s v="1976,44503,Low income,119,Low spender,0.00267397703525605,1,1,83,31,1,8,0,0,8,48,0.645833333333333,0.0208333333333333,0.166666666666667,0,0,0.166666666666667,2,2,0,3,7,0.285714285714286,0.285714285714286,0,0.428571428571429,6,0,0,0,0,0,0,0,48,36-50,2233,0,0,1,0,0,0,1,0,0,32"/>
  </r>
  <r>
    <n v="1966"/>
    <n v="46015"/>
    <x v="1"/>
    <n v="1372"/>
    <x v="0"/>
    <n v="2.9816364229055741E-2"/>
    <n v="1"/>
    <n v="1"/>
    <n v="25"/>
    <n v="38"/>
    <n v="0"/>
    <n v="2"/>
    <n v="0"/>
    <n v="0"/>
    <n v="6"/>
    <n v="46"/>
    <n v="0.82608695652173914"/>
    <n v="0"/>
    <n v="4.3478260869565216E-2"/>
    <n v="0"/>
    <n v="0"/>
    <n v="0.13043478260869565"/>
    <n v="1"/>
    <n v="1"/>
    <n v="0"/>
    <n v="3"/>
    <n v="5"/>
    <n v="0.2"/>
    <n v="0.2"/>
    <n v="0"/>
    <n v="0.6"/>
    <n v="7"/>
    <n v="0"/>
    <n v="1"/>
    <x v="0"/>
    <x v="0"/>
    <x v="1"/>
    <n v="0"/>
    <x v="1"/>
    <x v="46"/>
    <x v="2"/>
    <n v="2236"/>
    <n v="0"/>
    <n v="0"/>
    <n v="0"/>
    <n v="1"/>
    <n v="0"/>
    <n v="0"/>
    <n v="0"/>
    <n v="0"/>
    <n v="1"/>
    <n v="34"/>
    <d v="2016-08-31T00:00:00"/>
    <n v="8"/>
    <s v="August"/>
    <n v="1"/>
    <s v="1966,46015,Low income,1372,High spender,0.0298163642290557,1,1,25,38,0,2,0,0,6,46,0.826086956521739,0,0.0434782608695652,0,0,0.130434782608696,1,1,0,3,5,0.2,0.2,0,0.6,7,0,1,1,0,0,0,0,65,50-65,2236,0,0,0,1,0,0,0,0,1,34"/>
  </r>
  <r>
    <n v="1899"/>
    <n v="30023"/>
    <x v="1"/>
    <n v="20"/>
    <x v="1"/>
    <n v="6.6615594710721783E-4"/>
    <n v="1"/>
    <n v="0"/>
    <n v="28"/>
    <n v="11"/>
    <n v="0"/>
    <n v="16"/>
    <n v="7"/>
    <n v="6"/>
    <n v="21"/>
    <n v="61"/>
    <n v="0.18032786885245902"/>
    <n v="0"/>
    <n v="0.26229508196721313"/>
    <n v="0.11475409836065574"/>
    <n v="9.8360655737704916E-2"/>
    <n v="0.34426229508196721"/>
    <n v="1"/>
    <n v="2"/>
    <n v="0"/>
    <n v="3"/>
    <n v="6"/>
    <n v="0.16666666666666666"/>
    <n v="0.33333333333333331"/>
    <n v="0"/>
    <n v="0.5"/>
    <n v="8"/>
    <n v="0"/>
    <n v="0"/>
    <x v="1"/>
    <x v="0"/>
    <x v="1"/>
    <n v="0"/>
    <x v="1"/>
    <x v="7"/>
    <x v="1"/>
    <n v="2256"/>
    <n v="0"/>
    <n v="1"/>
    <n v="0"/>
    <n v="0"/>
    <n v="0"/>
    <n v="0"/>
    <n v="1"/>
    <n v="0"/>
    <n v="0"/>
    <n v="19"/>
    <d v="2016-08-11T00:00:00"/>
    <n v="8"/>
    <s v="August"/>
    <n v="1"/>
    <s v="1899,30023,Low income,20,Low spender,0.000666155947107218,1,0,28,11,0,16,7,6,21,61,0.180327868852459,0,0.262295081967213,0.114754098360656,0.0983606557377049,0.344262295081967,1,2,0,3,6,0.166666666666667,0.333333333333333,0,0.5,8,0,0,0,0,0,0,0,48,36-50,2256,0,1,0,0,0,0,1,0,0,19"/>
  </r>
  <r>
    <n v="1878"/>
    <n v="53233"/>
    <x v="0"/>
    <n v="1148"/>
    <x v="0"/>
    <n v="2.1565570228993292E-2"/>
    <n v="0"/>
    <n v="1"/>
    <n v="18"/>
    <n v="28"/>
    <n v="0"/>
    <n v="9"/>
    <n v="3"/>
    <n v="0"/>
    <n v="0"/>
    <n v="40"/>
    <n v="0.7"/>
    <n v="0"/>
    <n v="0.22500000000000001"/>
    <n v="7.4999999999999997E-2"/>
    <n v="0"/>
    <n v="0"/>
    <n v="1"/>
    <n v="1"/>
    <n v="0"/>
    <n v="3"/>
    <n v="5"/>
    <n v="0.2"/>
    <n v="0.2"/>
    <n v="0"/>
    <n v="0.6"/>
    <n v="4"/>
    <n v="0"/>
    <n v="0"/>
    <x v="1"/>
    <x v="0"/>
    <x v="1"/>
    <n v="0"/>
    <x v="1"/>
    <x v="37"/>
    <x v="2"/>
    <n v="2262"/>
    <n v="0"/>
    <n v="1"/>
    <n v="0"/>
    <n v="0"/>
    <n v="0"/>
    <n v="1"/>
    <n v="0"/>
    <n v="0"/>
    <n v="0"/>
    <n v="40"/>
    <d v="2016-08-05T00:00:00"/>
    <n v="8"/>
    <s v="August"/>
    <n v="1"/>
    <s v="1878,53233,High income,1148,High spender,0.0215655702289933,0,1,18,28,0,9,3,0,0,40,0.7,0,0.225,0.075,0,0,1,1,0,3,5,0.2,0.2,0,0.6,4,0,0,0,0,0,0,0,63,50-65,2262,0,1,0,0,0,1,0,0,0,40"/>
  </r>
  <r>
    <n v="1725"/>
    <n v="23228"/>
    <x v="1"/>
    <n v="1497"/>
    <x v="0"/>
    <n v="6.4448079903564659E-2"/>
    <n v="1"/>
    <n v="0"/>
    <n v="71"/>
    <n v="13"/>
    <n v="2"/>
    <n v="18"/>
    <n v="6"/>
    <n v="1"/>
    <n v="0"/>
    <n v="40"/>
    <n v="0.32500000000000001"/>
    <n v="0.05"/>
    <n v="0.45"/>
    <n v="0.15"/>
    <n v="2.5000000000000001E-2"/>
    <n v="0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26"/>
    <x v="2"/>
    <n v="2313"/>
    <n v="0"/>
    <n v="0"/>
    <n v="0"/>
    <n v="1"/>
    <n v="0"/>
    <n v="0"/>
    <n v="1"/>
    <n v="0"/>
    <n v="0"/>
    <n v="40"/>
    <d v="2016-06-15T00:00:00"/>
    <n v="6"/>
    <s v="June"/>
    <n v="1"/>
    <s v="1725,23228,Low income,1497,High spender,0.0644480799035647,1,0,71,13,2,18,6,1,0,40,0.325,0.05,0.45,0.15,0.025,0,2,2,0,3,7,0.285714285714286,0.285714285714286,0,0.428571428571429,8,0,0,0,0,0,0,0,51,50-65,2313,0,0,0,1,0,0,1,0,0,40"/>
  </r>
  <r>
    <n v="1714"/>
    <n v="35788"/>
    <x v="1"/>
    <n v="1301"/>
    <x v="0"/>
    <n v="3.635296747513133E-2"/>
    <n v="1"/>
    <n v="1"/>
    <n v="34"/>
    <n v="23"/>
    <n v="2"/>
    <n v="11"/>
    <n v="3"/>
    <n v="1"/>
    <n v="4"/>
    <n v="44"/>
    <n v="0.52272727272727271"/>
    <n v="4.5454545454545456E-2"/>
    <n v="0.25"/>
    <n v="6.8181818181818177E-2"/>
    <n v="2.2727272727272728E-2"/>
    <n v="9.0909090909090912E-2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4"/>
    <x v="1"/>
    <n v="2316"/>
    <n v="0"/>
    <n v="1"/>
    <n v="0"/>
    <n v="0"/>
    <n v="0"/>
    <n v="0"/>
    <n v="1"/>
    <n v="0"/>
    <n v="0"/>
    <n v="36"/>
    <d v="2016-06-12T00:00:00"/>
    <n v="6"/>
    <s v="June"/>
    <n v="1"/>
    <s v="1714,35788,Low income,1301,High spender,0.0363529674751313,1,1,34,23,2,11,3,1,4,44,0.522727272727273,0.0454545454545455,0.25,0.0681818181818182,0.0227272727272727,0.0909090909090909,2,2,0,3,7,0.285714285714286,0.285714285714286,0,0.428571428571429,6,0,0,0,0,0,0,0,49,36-50,2316,0,1,0,0,0,0,1,0,0,36"/>
  </r>
  <r>
    <n v="1648"/>
    <n v="36732"/>
    <x v="1"/>
    <n v="660"/>
    <x v="0"/>
    <n v="1.796798431885005E-2"/>
    <n v="1"/>
    <n v="1"/>
    <n v="71"/>
    <n v="21"/>
    <n v="5"/>
    <n v="3"/>
    <n v="10"/>
    <n v="1"/>
    <n v="7"/>
    <n v="47"/>
    <n v="0.44680851063829785"/>
    <n v="0.10638297872340426"/>
    <n v="6.3829787234042548E-2"/>
    <n v="0.21276595744680851"/>
    <n v="2.1276595744680851E-2"/>
    <n v="0.14893617021276595"/>
    <n v="3"/>
    <n v="1"/>
    <n v="1"/>
    <n v="4"/>
    <n v="9"/>
    <n v="0.33333333333333331"/>
    <n v="0.1111111111111111"/>
    <n v="0.1111111111111111"/>
    <n v="0.44444444444444442"/>
    <n v="2"/>
    <n v="0"/>
    <n v="0"/>
    <x v="1"/>
    <x v="0"/>
    <x v="1"/>
    <n v="0"/>
    <x v="1"/>
    <x v="12"/>
    <x v="2"/>
    <n v="2341"/>
    <n v="0"/>
    <n v="1"/>
    <n v="0"/>
    <n v="0"/>
    <n v="0"/>
    <n v="0"/>
    <n v="0"/>
    <n v="0"/>
    <n v="1"/>
    <n v="33"/>
    <d v="2016-05-18T00:00:00"/>
    <n v="5"/>
    <s v="May"/>
    <n v="1"/>
    <s v="1648,36732,Low income,660,High spender,0.01796798431885,1,1,71,21,5,3,10,1,7,47,0.446808510638298,0.106382978723404,0.0638297872340425,0.212765957446809,0.0212765957446809,0.148936170212766,3,1,1,4,9,0.333333333333333,0.111111111111111,0.111111111111111,0.444444444444444,2,0,0,0,0,0,0,0,61,50-65,2341,0,1,0,0,0,0,0,0,1,33"/>
  </r>
  <r>
    <n v="1546"/>
    <n v="17256"/>
    <x v="1"/>
    <n v="502"/>
    <x v="1"/>
    <n v="2.9091330551692166E-2"/>
    <n v="1"/>
    <n v="0"/>
    <n v="10"/>
    <n v="6"/>
    <n v="4"/>
    <n v="14"/>
    <n v="8"/>
    <n v="8"/>
    <n v="22"/>
    <n v="62"/>
    <n v="9.6774193548387094E-2"/>
    <n v="6.4516129032258063E-2"/>
    <n v="0.22580645161290322"/>
    <n v="0.12903225806451613"/>
    <n v="0.12903225806451613"/>
    <n v="0.35483870967741937"/>
    <n v="2"/>
    <n v="2"/>
    <n v="1"/>
    <n v="2"/>
    <n v="7"/>
    <n v="0.2857142857142857"/>
    <n v="0.2857142857142857"/>
    <n v="0.14285714285714285"/>
    <n v="0.2857142857142857"/>
    <n v="8"/>
    <n v="0"/>
    <n v="0"/>
    <x v="0"/>
    <x v="0"/>
    <x v="1"/>
    <n v="0"/>
    <x v="1"/>
    <x v="39"/>
    <x v="0"/>
    <n v="2377"/>
    <n v="0"/>
    <n v="1"/>
    <n v="0"/>
    <n v="0"/>
    <n v="0"/>
    <n v="0"/>
    <n v="0"/>
    <n v="0"/>
    <n v="0"/>
    <n v="18"/>
    <d v="2016-04-12T00:00:00"/>
    <n v="4"/>
    <s v="April"/>
    <n v="1"/>
    <s v="1546,17256,Low income,502,Low spender,0.0290913305516922,1,0,10,6,4,14,8,8,22,62,0.0967741935483871,0.0645161290322581,0.225806451612903,0.129032258064516,0.129032258064516,0.354838709677419,2,2,1,2,7,0.285714285714286,0.285714285714286,0.142857142857143,0.285714285714286,8,0,0,1,0,0,0,0,28,24-35,2377,0,1,0,0,0,0,0,0,0,18"/>
  </r>
  <r>
    <n v="1421"/>
    <n v="26872"/>
    <x v="1"/>
    <n v="1298"/>
    <x v="0"/>
    <n v="4.8303066388806194E-2"/>
    <n v="0"/>
    <n v="0"/>
    <n v="0"/>
    <n v="3"/>
    <n v="10"/>
    <n v="8"/>
    <n v="3"/>
    <n v="16"/>
    <n v="32"/>
    <n v="72"/>
    <n v="4.1666666666666664E-2"/>
    <n v="0.1388888888888889"/>
    <n v="0.1111111111111111"/>
    <n v="4.1666666666666664E-2"/>
    <n v="0.22222222222222221"/>
    <n v="0.44444444444444442"/>
    <n v="1"/>
    <n v="1"/>
    <n v="1"/>
    <n v="2"/>
    <n v="5"/>
    <n v="0.2"/>
    <n v="0.2"/>
    <n v="0.2"/>
    <n v="0.4"/>
    <n v="6"/>
    <n v="0"/>
    <n v="0"/>
    <x v="1"/>
    <x v="0"/>
    <x v="1"/>
    <n v="0"/>
    <x v="1"/>
    <x v="29"/>
    <x v="1"/>
    <n v="2415"/>
    <n v="0"/>
    <n v="1"/>
    <n v="0"/>
    <n v="0"/>
    <n v="0"/>
    <n v="0"/>
    <n v="1"/>
    <n v="0"/>
    <n v="0"/>
    <n v="8"/>
    <d v="2016-03-05T00:00:00"/>
    <n v="3"/>
    <s v="March"/>
    <n v="1"/>
    <s v="1421,26872,Low income,1298,High spender,0.0483030663888062,0,0,0,3,10,8,3,16,32,72,0.0416666666666667,0.138888888888889,0.111111111111111,0.0416666666666667,0.222222222222222,0.444444444444444,1,1,1,2,5,0.2,0.2,0.2,0.4,6,0,0,0,0,0,0,0,39,36-50,2415,0,1,0,0,0,0,1,0,0,8"/>
  </r>
  <r>
    <n v="1250"/>
    <n v="27733"/>
    <x v="1"/>
    <n v="1285"/>
    <x v="0"/>
    <n v="4.6334691522734651E-2"/>
    <n v="1"/>
    <n v="0"/>
    <n v="16"/>
    <n v="0"/>
    <n v="7"/>
    <n v="5"/>
    <n v="26"/>
    <n v="2"/>
    <n v="17"/>
    <n v="57"/>
    <n v="0"/>
    <n v="0.12280701754385964"/>
    <n v="8.771929824561403E-2"/>
    <n v="0.45614035087719296"/>
    <n v="3.5087719298245612E-2"/>
    <n v="0.2982456140350877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29"/>
    <x v="1"/>
    <n v="2466"/>
    <n v="0"/>
    <n v="1"/>
    <n v="0"/>
    <n v="0"/>
    <n v="0"/>
    <n v="1"/>
    <n v="0"/>
    <n v="0"/>
    <n v="0"/>
    <n v="23"/>
    <d v="2016-01-14T00:00:00"/>
    <n v="1"/>
    <s v="January"/>
    <n v="1"/>
    <s v="1250,27733,Low income,1285,High spender,0.0463346915227347,1,0,16,0,7,5,26,2,17,57,0,0.12280701754386,0.087719298245614,0.456140350877193,0.0350877192982456,0.298245614035088,2,2,0,3,7,0.285714285714286,0.285714285714286,0,0.428571428571429,7,0,0,0,0,0,0,0,39,36-50,2466,0,1,0,0,0,1,0,0,0,23"/>
  </r>
  <r>
    <n v="1082"/>
    <n v="32414"/>
    <x v="1"/>
    <n v="1551"/>
    <x v="0"/>
    <n v="4.7849694576417599E-2"/>
    <n v="0"/>
    <n v="0"/>
    <n v="11"/>
    <n v="20"/>
    <n v="6"/>
    <n v="5"/>
    <n v="0"/>
    <n v="9"/>
    <n v="12"/>
    <n v="52"/>
    <n v="0.38461538461538464"/>
    <n v="0.11538461538461539"/>
    <n v="9.6153846153846159E-2"/>
    <n v="0"/>
    <n v="0.17307692307692307"/>
    <n v="0.23076923076923078"/>
    <n v="1"/>
    <n v="1"/>
    <n v="0"/>
    <n v="3"/>
    <n v="5"/>
    <n v="0.2"/>
    <n v="0.2"/>
    <n v="0"/>
    <n v="0.6"/>
    <n v="7"/>
    <n v="0"/>
    <n v="0"/>
    <x v="0"/>
    <x v="0"/>
    <x v="1"/>
    <n v="0"/>
    <x v="1"/>
    <x v="35"/>
    <x v="1"/>
    <n v="2519"/>
    <n v="0"/>
    <n v="0"/>
    <n v="0"/>
    <n v="1"/>
    <n v="0"/>
    <n v="1"/>
    <n v="0"/>
    <n v="0"/>
    <n v="0"/>
    <n v="28"/>
    <d v="2015-11-22T00:00:00"/>
    <n v="11"/>
    <s v="November"/>
    <n v="1"/>
    <s v="1082,32414,Low income,1551,High spender,0.0478496945764176,0,0,11,20,6,5,0,9,12,52,0.384615384615385,0.115384615384615,0.0961538461538462,0,0.173076923076923,0.230769230769231,1,1,0,3,5,0.2,0.2,0,0.6,7,0,0,1,0,0,0,0,36,36-50,2519,0,0,0,1,0,1,0,0,0,28"/>
  </r>
  <r>
    <n v="1042"/>
    <n v="50943"/>
    <x v="1"/>
    <n v="251"/>
    <x v="1"/>
    <n v="4.9270753587342718E-3"/>
    <n v="0"/>
    <n v="1"/>
    <n v="49"/>
    <n v="31"/>
    <n v="0"/>
    <n v="7"/>
    <n v="2"/>
    <n v="0"/>
    <n v="6"/>
    <n v="46"/>
    <n v="0.67391304347826086"/>
    <n v="0"/>
    <n v="0.15217391304347827"/>
    <n v="4.3478260869565216E-2"/>
    <n v="0"/>
    <n v="0.13043478260869565"/>
    <n v="1"/>
    <n v="1"/>
    <n v="0"/>
    <n v="3"/>
    <n v="5"/>
    <n v="0.2"/>
    <n v="0.2"/>
    <n v="0"/>
    <n v="0.6"/>
    <n v="5"/>
    <n v="0"/>
    <n v="0"/>
    <x v="1"/>
    <x v="0"/>
    <x v="1"/>
    <n v="0"/>
    <x v="1"/>
    <x v="32"/>
    <x v="2"/>
    <n v="2532"/>
    <n v="0"/>
    <n v="0"/>
    <n v="0"/>
    <n v="1"/>
    <n v="0"/>
    <n v="0"/>
    <n v="0"/>
    <n v="1"/>
    <n v="0"/>
    <n v="34"/>
    <d v="2015-11-09T00:00:00"/>
    <n v="11"/>
    <s v="November"/>
    <n v="1"/>
    <s v="1042,50943,Low income,251,Low spender,0.00492707535873427,0,1,49,31,0,7,2,0,6,46,0.673913043478261,0,0.152173913043478,0.0434782608695652,0,0.130434782608696,1,1,0,3,5,0.2,0.2,0,0.6,5,0,0,0,0,0,0,0,64,50-65,2532,0,0,0,1,0,0,0,1,0,34"/>
  </r>
  <r>
    <n v="1028"/>
    <n v="28567"/>
    <x v="1"/>
    <n v="1384"/>
    <x v="0"/>
    <n v="4.844750936395141E-2"/>
    <n v="1"/>
    <n v="0"/>
    <n v="57"/>
    <n v="11"/>
    <n v="3"/>
    <n v="22"/>
    <n v="2"/>
    <n v="2"/>
    <n v="6"/>
    <n v="46"/>
    <n v="0.2391304347826087"/>
    <n v="6.5217391304347824E-2"/>
    <n v="0.47826086956521741"/>
    <n v="4.3478260869565216E-2"/>
    <n v="4.3478260869565216E-2"/>
    <n v="0.13043478260869565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13"/>
    <x v="1"/>
    <n v="2536"/>
    <n v="0"/>
    <n v="0"/>
    <n v="1"/>
    <n v="0"/>
    <n v="0"/>
    <n v="0"/>
    <n v="1"/>
    <n v="0"/>
    <n v="0"/>
    <n v="34"/>
    <d v="2015-11-05T00:00:00"/>
    <n v="11"/>
    <s v="November"/>
    <n v="1"/>
    <s v="1028,28567,Low income,1384,High spender,0.0484475093639514,1,0,57,11,3,22,2,2,6,46,0.239130434782609,0.0652173913043478,0.478260869565217,0.0434782608695652,0.0434782608695652,0.130434782608696,2,2,0,3,7,0.285714285714286,0.285714285714286,0,0.428571428571429,6,0,0,0,0,0,0,0,38,36-50,2536,0,0,1,0,0,0,1,0,0,34"/>
  </r>
  <r>
    <n v="984"/>
    <n v="36038"/>
    <x v="1"/>
    <n v="1194"/>
    <x v="0"/>
    <n v="3.3131694322659416E-2"/>
    <n v="1"/>
    <n v="0"/>
    <n v="82"/>
    <n v="23"/>
    <n v="0"/>
    <n v="15"/>
    <n v="0"/>
    <n v="2"/>
    <n v="7"/>
    <n v="47"/>
    <n v="0.48936170212765956"/>
    <n v="0"/>
    <n v="0.31914893617021278"/>
    <n v="0"/>
    <n v="4.2553191489361701E-2"/>
    <n v="0.14893617021276595"/>
    <n v="2"/>
    <n v="3"/>
    <n v="0"/>
    <n v="3"/>
    <n v="8"/>
    <n v="0.25"/>
    <n v="0.375"/>
    <n v="0"/>
    <n v="0.375"/>
    <n v="6"/>
    <n v="0"/>
    <n v="0"/>
    <x v="1"/>
    <x v="0"/>
    <x v="1"/>
    <n v="0"/>
    <x v="1"/>
    <x v="29"/>
    <x v="1"/>
    <n v="2553"/>
    <n v="0"/>
    <n v="0"/>
    <n v="1"/>
    <n v="0"/>
    <n v="0"/>
    <n v="0"/>
    <n v="0"/>
    <n v="0"/>
    <n v="1"/>
    <n v="33"/>
    <d v="2015-10-19T00:00:00"/>
    <n v="10"/>
    <s v="October"/>
    <n v="1"/>
    <s v="984,36038,Low income,1194,High spender,0.0331316943226594,1,0,82,23,0,15,0,2,7,47,0.48936170212766,0,0.319148936170213,0,0.0425531914893617,0.148936170212766,2,3,0,3,8,0.25,0.375,0,0.375,6,0,0,0,0,0,0,0,39,36-50,2553,0,0,1,0,0,0,0,0,1,33"/>
  </r>
  <r>
    <n v="496"/>
    <n v="38415"/>
    <x v="1"/>
    <n v="304"/>
    <x v="1"/>
    <n v="7.9135754262657822E-3"/>
    <n v="1"/>
    <n v="1"/>
    <n v="91"/>
    <n v="22"/>
    <n v="1"/>
    <n v="13"/>
    <n v="4"/>
    <n v="0"/>
    <n v="4"/>
    <n v="44"/>
    <n v="0.5"/>
    <n v="2.2727272727272728E-2"/>
    <n v="0.29545454545454547"/>
    <n v="9.0909090909090912E-2"/>
    <n v="0"/>
    <n v="9.0909090909090912E-2"/>
    <n v="2"/>
    <n v="1"/>
    <n v="0"/>
    <n v="3"/>
    <n v="6"/>
    <n v="0.33333333333333331"/>
    <n v="0.16666666666666666"/>
    <n v="0"/>
    <n v="0.5"/>
    <n v="7"/>
    <n v="0"/>
    <n v="0"/>
    <x v="1"/>
    <x v="0"/>
    <x v="1"/>
    <n v="0"/>
    <x v="1"/>
    <x v="34"/>
    <x v="1"/>
    <n v="2702"/>
    <n v="0"/>
    <n v="1"/>
    <n v="0"/>
    <n v="0"/>
    <n v="0"/>
    <n v="0"/>
    <n v="1"/>
    <n v="0"/>
    <n v="0"/>
    <n v="36"/>
    <d v="2015-05-23T00:00:00"/>
    <n v="5"/>
    <s v="May"/>
    <n v="1"/>
    <s v="496,38415,Low income,304,Low spender,0.00791357542626578,1,1,91,22,1,13,4,0,4,44,0.5,0.0227272727272727,0.295454545454545,0.0909090909090909,0,0.0909090909090909,2,1,0,3,6,0.333333333333333,0.166666666666667,0,0.5,7,0,0,0,0,0,0,0,42,36-50,2702,0,1,0,0,0,0,1,0,0,36"/>
  </r>
  <r>
    <n v="417"/>
    <n v="32880"/>
    <x v="1"/>
    <n v="777"/>
    <x v="0"/>
    <n v="2.3631386861313868E-2"/>
    <n v="1"/>
    <n v="0"/>
    <n v="76"/>
    <n v="8"/>
    <n v="4"/>
    <n v="15"/>
    <n v="7"/>
    <n v="6"/>
    <n v="2"/>
    <n v="42"/>
    <n v="0.19047619047619047"/>
    <n v="9.5238095238095233E-2"/>
    <n v="0.35714285714285715"/>
    <n v="0.16666666666666666"/>
    <n v="0.14285714285714285"/>
    <n v="4.7619047619047616E-2"/>
    <n v="1"/>
    <n v="1"/>
    <n v="0"/>
    <n v="3"/>
    <n v="5"/>
    <n v="0.2"/>
    <n v="0.2"/>
    <n v="0"/>
    <n v="0.6"/>
    <n v="8"/>
    <n v="0"/>
    <n v="0"/>
    <x v="1"/>
    <x v="0"/>
    <x v="1"/>
    <n v="0"/>
    <x v="1"/>
    <x v="17"/>
    <x v="0"/>
    <n v="2731"/>
    <n v="0"/>
    <n v="1"/>
    <n v="0"/>
    <n v="0"/>
    <n v="0"/>
    <n v="0"/>
    <n v="1"/>
    <n v="0"/>
    <n v="0"/>
    <n v="38"/>
    <d v="2015-04-24T00:00:00"/>
    <n v="4"/>
    <s v="April"/>
    <n v="1"/>
    <s v="417,32880,Low income,777,High spender,0.0236313868613139,1,0,76,8,4,15,7,6,2,42,0.19047619047619,0.0952380952380952,0.357142857142857,0.166666666666667,0.142857142857143,0.0476190476190476,1,1,0,3,5,0.2,0.2,0,0.6,8,0,0,0,0,0,0,0,34,24-35,2731,0,1,0,0,0,0,1,0,0,38"/>
  </r>
  <r>
    <n v="298"/>
    <n v="20425"/>
    <x v="1"/>
    <n v="73"/>
    <x v="1"/>
    <n v="3.5740514075887392E-3"/>
    <n v="1"/>
    <n v="0"/>
    <n v="5"/>
    <n v="4"/>
    <n v="12"/>
    <n v="5"/>
    <n v="3"/>
    <n v="16"/>
    <n v="17"/>
    <n v="57"/>
    <n v="7.0175438596491224E-2"/>
    <n v="0.21052631578947367"/>
    <n v="8.771929824561403E-2"/>
    <n v="5.2631578947368418E-2"/>
    <n v="0.2807017543859649"/>
    <n v="0.2982456140350877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7"/>
    <x v="0"/>
    <n v="2767"/>
    <n v="0"/>
    <n v="1"/>
    <n v="0"/>
    <n v="0"/>
    <n v="0"/>
    <n v="0"/>
    <n v="0"/>
    <n v="0"/>
    <n v="0"/>
    <n v="23"/>
    <d v="2015-03-19T00:00:00"/>
    <n v="3"/>
    <s v="March"/>
    <n v="1"/>
    <s v="298,20425,Low income,73,Low spender,0.00357405140758874,1,0,5,4,12,5,3,16,17,57,0.0701754385964912,0.210526315789474,0.087719298245614,0.0526315789473684,0.280701754385965,0.298245614035088,2,2,0,3,7,0.285714285714286,0.285714285714286,0,0.428571428571429,7,0,0,0,0,0,0,0,34,24-35,2767,0,1,0,0,0,0,0,0,0,23"/>
  </r>
  <r>
    <n v="19"/>
    <n v="27203"/>
    <x v="1"/>
    <n v="262"/>
    <x v="1"/>
    <n v="9.6312906664706103E-3"/>
    <n v="1"/>
    <n v="1"/>
    <n v="92"/>
    <n v="13"/>
    <n v="2"/>
    <n v="21"/>
    <n v="4"/>
    <n v="0"/>
    <n v="24"/>
    <n v="64"/>
    <n v="0.203125"/>
    <n v="3.125E-2"/>
    <n v="0.328125"/>
    <n v="6.25E-2"/>
    <n v="0"/>
    <n v="0.375"/>
    <n v="2"/>
    <n v="1"/>
    <n v="1"/>
    <n v="2"/>
    <n v="6"/>
    <n v="0.33333333333333331"/>
    <n v="0.16666666666666666"/>
    <n v="0.16666666666666666"/>
    <n v="0.33333333333333331"/>
    <n v="8"/>
    <n v="0"/>
    <n v="0"/>
    <x v="1"/>
    <x v="0"/>
    <x v="1"/>
    <n v="0"/>
    <x v="1"/>
    <x v="25"/>
    <x v="3"/>
    <n v="2851"/>
    <n v="0"/>
    <n v="0"/>
    <n v="0"/>
    <n v="1"/>
    <n v="0"/>
    <n v="0"/>
    <n v="1"/>
    <n v="0"/>
    <n v="0"/>
    <n v="16"/>
    <d v="2014-12-25T00:00:00"/>
    <n v="12"/>
    <s v="December"/>
    <n v="1"/>
    <s v="19,27203,Low income,262,Low spender,0.00963129066647061,1,1,92,13,2,21,4,0,24,64,0.203125,0.03125,0.328125,0.0625,0,0.375,2,1,1,2,6,0.333333333333333,0.166666666666667,0.166666666666667,0.333333333333333,8,0,0,0,0,0,0,0,70,66+,2851,0,0,0,1,0,0,1,0,0,16"/>
  </r>
  <r>
    <n v="2154"/>
    <n v="21675"/>
    <x v="1"/>
    <n v="16"/>
    <x v="1"/>
    <n v="7.3817762399077281E-4"/>
    <n v="1"/>
    <n v="0"/>
    <n v="55"/>
    <n v="4"/>
    <n v="0"/>
    <n v="16"/>
    <n v="17"/>
    <n v="4"/>
    <n v="4"/>
    <n v="45"/>
    <n v="8.8888888888888892E-2"/>
    <n v="0"/>
    <n v="0.35555555555555557"/>
    <n v="0.37777777777777777"/>
    <n v="8.8888888888888892E-2"/>
    <n v="8.8888888888888892E-2"/>
    <n v="3"/>
    <n v="4"/>
    <n v="0"/>
    <n v="3"/>
    <n v="10"/>
    <n v="0.3"/>
    <n v="0.4"/>
    <n v="0"/>
    <n v="0.3"/>
    <n v="7"/>
    <n v="0"/>
    <n v="0"/>
    <x v="1"/>
    <x v="0"/>
    <x v="1"/>
    <n v="0"/>
    <x v="1"/>
    <x v="10"/>
    <x v="1"/>
    <n v="2177"/>
    <n v="0"/>
    <n v="0"/>
    <n v="0"/>
    <n v="1"/>
    <n v="0"/>
    <n v="0"/>
    <n v="1"/>
    <n v="0"/>
    <n v="0"/>
    <n v="37"/>
    <d v="2016-10-29T00:00:00"/>
    <n v="10"/>
    <s v="October"/>
    <n v="1"/>
    <s v="2154,21675,Low income,16,Low spender,0.000738177623990773,1,0,55,4,0,16,17,4,4,45,0.0888888888888889,0,0.355555555555556,0.377777777777778,0.0888888888888889,0.0888888888888889,3,4,0,3,10,0.3,0.4,0,0.3,7,0,0,0,0,0,0,0,44,36-50,2177,0,0,0,1,0,0,1,0,0,37"/>
  </r>
  <r>
    <n v="2143"/>
    <n v="42693"/>
    <x v="1"/>
    <n v="1320"/>
    <x v="0"/>
    <n v="3.0918417539175042E-2"/>
    <n v="1"/>
    <n v="0"/>
    <n v="29"/>
    <n v="8"/>
    <n v="4"/>
    <n v="20"/>
    <n v="6"/>
    <n v="3"/>
    <n v="16"/>
    <n v="57"/>
    <n v="0.14035087719298245"/>
    <n v="7.0175438596491224E-2"/>
    <n v="0.35087719298245612"/>
    <n v="0.10526315789473684"/>
    <n v="5.2631578947368418E-2"/>
    <n v="0.2807017543859649"/>
    <n v="1"/>
    <n v="1"/>
    <n v="0"/>
    <n v="3"/>
    <n v="5"/>
    <n v="0.2"/>
    <n v="0.2"/>
    <n v="0"/>
    <n v="0.6"/>
    <n v="5"/>
    <n v="0"/>
    <n v="0"/>
    <x v="1"/>
    <x v="0"/>
    <x v="1"/>
    <n v="0"/>
    <x v="1"/>
    <x v="34"/>
    <x v="1"/>
    <n v="2181"/>
    <n v="0"/>
    <n v="1"/>
    <n v="0"/>
    <n v="0"/>
    <n v="0"/>
    <n v="0"/>
    <n v="1"/>
    <n v="0"/>
    <n v="0"/>
    <n v="25"/>
    <d v="2016-10-25T00:00:00"/>
    <n v="10"/>
    <s v="October"/>
    <n v="1"/>
    <s v="2143,42693,Low income,1320,High spender,0.030918417539175,1,0,29,8,4,20,6,3,16,57,0.140350877192982,0.0701754385964912,0.350877192982456,0.105263157894737,0.0526315789473684,0.280701754385965,1,1,0,3,5,0.2,0.2,0,0.6,5,0,0,0,0,0,0,0,42,36-50,2181,0,1,0,0,0,0,1,0,0,25"/>
  </r>
  <r>
    <n v="1980"/>
    <n v="38196"/>
    <x v="1"/>
    <n v="1300"/>
    <x v="0"/>
    <n v="3.4034977484553357E-2"/>
    <n v="1"/>
    <n v="1"/>
    <n v="20"/>
    <n v="30"/>
    <n v="0"/>
    <n v="11"/>
    <n v="0"/>
    <n v="0"/>
    <n v="3"/>
    <n v="44"/>
    <n v="0.68181818181818177"/>
    <n v="0"/>
    <n v="0.25"/>
    <n v="0"/>
    <n v="0"/>
    <n v="6.8181818181818177E-2"/>
    <n v="3"/>
    <n v="2"/>
    <n v="0"/>
    <n v="4"/>
    <n v="9"/>
    <n v="0.33333333333333331"/>
    <n v="0.22222222222222221"/>
    <n v="0"/>
    <n v="0.44444444444444442"/>
    <n v="5"/>
    <n v="0"/>
    <n v="0"/>
    <x v="1"/>
    <x v="0"/>
    <x v="1"/>
    <n v="0"/>
    <x v="1"/>
    <x v="4"/>
    <x v="1"/>
    <n v="2231"/>
    <n v="0"/>
    <n v="1"/>
    <n v="0"/>
    <n v="0"/>
    <n v="0"/>
    <n v="0"/>
    <n v="0"/>
    <n v="1"/>
    <n v="0"/>
    <n v="38"/>
    <d v="2016-09-05T00:00:00"/>
    <n v="9"/>
    <s v="September"/>
    <n v="1"/>
    <s v="1980,38196,Low income,1300,High spender,0.0340349774845534,1,1,20,30,0,11,0,0,3,44,0.681818181818182,0,0.25,0,0,0.0681818181818182,3,2,0,4,9,0.333333333333333,0.222222222222222,0,0.444444444444444,5,0,0,0,0,0,0,0,49,36-50,2231,0,1,0,0,0,0,0,1,0,38"/>
  </r>
  <r>
    <n v="1938"/>
    <n v="55563"/>
    <x v="0"/>
    <n v="710"/>
    <x v="0"/>
    <n v="1.2778287709446935E-2"/>
    <n v="0"/>
    <n v="1"/>
    <n v="22"/>
    <n v="29"/>
    <n v="1"/>
    <n v="9"/>
    <n v="2"/>
    <n v="0"/>
    <n v="2"/>
    <n v="43"/>
    <n v="0.67441860465116277"/>
    <n v="2.3255813953488372E-2"/>
    <n v="0.20930232558139536"/>
    <n v="4.6511627906976744E-2"/>
    <n v="0"/>
    <n v="4.6511627906976744E-2"/>
    <n v="1"/>
    <n v="2"/>
    <n v="0"/>
    <n v="3"/>
    <n v="6"/>
    <n v="0.16666666666666666"/>
    <n v="0.33333333333333331"/>
    <n v="0"/>
    <n v="0.5"/>
    <n v="3"/>
    <n v="0"/>
    <n v="0"/>
    <x v="1"/>
    <x v="0"/>
    <x v="1"/>
    <n v="0"/>
    <x v="1"/>
    <x v="34"/>
    <x v="1"/>
    <n v="2244"/>
    <n v="1"/>
    <n v="0"/>
    <n v="0"/>
    <n v="0"/>
    <n v="0"/>
    <n v="0"/>
    <n v="1"/>
    <n v="0"/>
    <n v="0"/>
    <n v="39"/>
    <d v="2016-08-23T00:00:00"/>
    <n v="8"/>
    <s v="August"/>
    <n v="1"/>
    <s v="1938,55563,High income,710,High spender,0.0127782877094469,0,1,22,29,1,9,2,0,2,43,0.674418604651163,0.0232558139534884,0.209302325581395,0.0465116279069767,0,0.0465116279069767,1,2,0,3,6,0.166666666666667,0.333333333333333,0,0.5,3,0,0,0,0,0,0,0,42,36-50,2244,1,0,0,0,0,0,1,0,0,39"/>
  </r>
  <r>
    <n v="1835"/>
    <n v="38576"/>
    <x v="1"/>
    <n v="952"/>
    <x v="0"/>
    <n v="2.4678556615512236E-2"/>
    <n v="0"/>
    <n v="1"/>
    <n v="2"/>
    <n v="34"/>
    <n v="0"/>
    <n v="7"/>
    <n v="0"/>
    <n v="0"/>
    <n v="0"/>
    <n v="41"/>
    <n v="0.82926829268292679"/>
    <n v="0"/>
    <n v="0.17073170731707318"/>
    <n v="0"/>
    <n v="0"/>
    <n v="0"/>
    <n v="1"/>
    <n v="1"/>
    <n v="0"/>
    <n v="3"/>
    <n v="5"/>
    <n v="0.2"/>
    <n v="0.2"/>
    <n v="0"/>
    <n v="0.6"/>
    <n v="7"/>
    <n v="0"/>
    <n v="0"/>
    <x v="1"/>
    <x v="0"/>
    <x v="1"/>
    <n v="0"/>
    <x v="1"/>
    <x v="1"/>
    <x v="1"/>
    <n v="2276"/>
    <n v="0"/>
    <n v="1"/>
    <n v="0"/>
    <n v="0"/>
    <n v="0"/>
    <n v="0"/>
    <n v="0"/>
    <n v="1"/>
    <n v="0"/>
    <n v="41"/>
    <d v="2016-07-22T00:00:00"/>
    <n v="7"/>
    <s v="July"/>
    <n v="1"/>
    <s v="1835,38576,Low income,952,High spender,0.0246785566155122,0,1,2,34,0,7,0,0,0,41,0.829268292682927,0,0.170731707317073,0,0,0,1,1,0,3,5,0.2,0.2,0,0.6,7,0,0,0,0,0,0,0,47,36-50,2276,0,1,0,0,0,0,0,1,0,41"/>
  </r>
  <r>
    <n v="1783"/>
    <n v="17144"/>
    <x v="1"/>
    <n v="832"/>
    <x v="0"/>
    <n v="4.8530097993467101E-2"/>
    <n v="1"/>
    <n v="1"/>
    <n v="96"/>
    <n v="18"/>
    <n v="2"/>
    <n v="19"/>
    <n v="0"/>
    <n v="2"/>
    <n v="6"/>
    <n v="47"/>
    <n v="0.38297872340425532"/>
    <n v="4.2553191489361701E-2"/>
    <n v="0.40425531914893614"/>
    <n v="0"/>
    <n v="4.2553191489361701E-2"/>
    <n v="0.1276595744680851"/>
    <n v="5"/>
    <n v="3"/>
    <n v="0"/>
    <n v="4"/>
    <n v="12"/>
    <n v="0.41666666666666669"/>
    <n v="0.25"/>
    <n v="0"/>
    <n v="0.33333333333333331"/>
    <n v="7"/>
    <n v="0"/>
    <n v="0"/>
    <x v="1"/>
    <x v="0"/>
    <x v="1"/>
    <n v="0"/>
    <x v="1"/>
    <x v="40"/>
    <x v="2"/>
    <n v="2293"/>
    <n v="0"/>
    <n v="0"/>
    <n v="0"/>
    <n v="1"/>
    <n v="0"/>
    <n v="0"/>
    <n v="0"/>
    <n v="1"/>
    <n v="0"/>
    <n v="35"/>
    <d v="2016-07-05T00:00:00"/>
    <n v="7"/>
    <s v="July"/>
    <n v="1"/>
    <s v="1783,17144,Low income,832,High spender,0.0485300979934671,1,1,96,18,2,19,0,2,6,47,0.382978723404255,0.0425531914893617,0.404255319148936,0,0.0425531914893617,0.127659574468085,5,3,0,4,12,0.416666666666667,0.25,0,0.333333333333333,7,0,0,0,0,0,0,0,60,50-65,2293,0,0,0,1,0,0,0,1,0,35"/>
  </r>
  <r>
    <n v="1744"/>
    <n v="37235"/>
    <x v="1"/>
    <n v="1270"/>
    <x v="0"/>
    <n v="3.410769437357325E-2"/>
    <n v="1"/>
    <n v="0"/>
    <n v="68"/>
    <n v="20"/>
    <n v="2"/>
    <n v="9"/>
    <n v="4"/>
    <n v="6"/>
    <n v="20"/>
    <n v="61"/>
    <n v="0.32786885245901637"/>
    <n v="3.2786885245901641E-2"/>
    <n v="0.14754098360655737"/>
    <n v="6.5573770491803282E-2"/>
    <n v="9.8360655737704916E-2"/>
    <n v="0.32786885245901637"/>
    <n v="1"/>
    <n v="1"/>
    <n v="1"/>
    <n v="2"/>
    <n v="5"/>
    <n v="0.2"/>
    <n v="0.2"/>
    <n v="0.2"/>
    <n v="0.4"/>
    <n v="4"/>
    <n v="0"/>
    <n v="0"/>
    <x v="1"/>
    <x v="0"/>
    <x v="1"/>
    <n v="0"/>
    <x v="1"/>
    <x v="35"/>
    <x v="1"/>
    <n v="2307"/>
    <n v="0"/>
    <n v="0"/>
    <n v="0"/>
    <n v="1"/>
    <n v="0"/>
    <n v="0"/>
    <n v="1"/>
    <n v="0"/>
    <n v="0"/>
    <n v="21"/>
    <d v="2016-06-21T00:00:00"/>
    <n v="6"/>
    <s v="June"/>
    <n v="1"/>
    <s v="1744,37235,Low income,1270,High spender,0.0341076943735732,1,0,68,20,2,9,4,6,20,61,0.327868852459016,0.0327868852459016,0.147540983606557,0.0655737704918033,0.0983606557377049,0.327868852459016,1,1,1,2,5,0.2,0.2,0.2,0.4,4,0,0,0,0,0,0,0,36,36-50,2307,0,0,0,1,0,0,1,0,0,21"/>
  </r>
  <r>
    <n v="1726"/>
    <n v="19514"/>
    <x v="1"/>
    <n v="344"/>
    <x v="1"/>
    <n v="1.7628369375832734E-2"/>
    <n v="1"/>
    <n v="1"/>
    <n v="47"/>
    <n v="14"/>
    <n v="3"/>
    <n v="21"/>
    <n v="2"/>
    <n v="1"/>
    <n v="28"/>
    <n v="69"/>
    <n v="0.20289855072463769"/>
    <n v="4.3478260869565216E-2"/>
    <n v="0.30434782608695654"/>
    <n v="2.8985507246376812E-2"/>
    <n v="1.4492753623188406E-2"/>
    <n v="0.40579710144927539"/>
    <n v="4"/>
    <n v="3"/>
    <n v="1"/>
    <n v="2"/>
    <n v="10"/>
    <n v="0.4"/>
    <n v="0.3"/>
    <n v="0.1"/>
    <n v="0.2"/>
    <n v="8"/>
    <n v="0"/>
    <n v="0"/>
    <x v="0"/>
    <x v="0"/>
    <x v="1"/>
    <n v="0"/>
    <x v="1"/>
    <x v="43"/>
    <x v="2"/>
    <n v="2313"/>
    <n v="0"/>
    <n v="1"/>
    <n v="0"/>
    <n v="0"/>
    <n v="0"/>
    <n v="0"/>
    <n v="1"/>
    <n v="0"/>
    <n v="0"/>
    <n v="13"/>
    <d v="2016-06-15T00:00:00"/>
    <n v="6"/>
    <s v="June"/>
    <n v="1"/>
    <s v="1726,19514,Low income,344,Low spender,0.0176283693758327,1,1,47,14,3,21,2,1,28,69,0.202898550724638,0.0434782608695652,0.304347826086957,0.0289855072463768,0.0144927536231884,0.405797101449275,4,3,1,2,10,0.4,0.3,0.1,0.2,8,0,0,1,0,0,0,0,52,50-65,2313,0,1,0,0,0,0,1,0,0,13"/>
  </r>
  <r>
    <n v="1729"/>
    <n v="19514"/>
    <x v="1"/>
    <n v="1257"/>
    <x v="0"/>
    <n v="6.4415291585528334E-2"/>
    <n v="1"/>
    <n v="1"/>
    <n v="47"/>
    <n v="14"/>
    <n v="3"/>
    <n v="21"/>
    <n v="2"/>
    <n v="1"/>
    <n v="28"/>
    <n v="69"/>
    <n v="0.20289855072463769"/>
    <n v="4.3478260869565216E-2"/>
    <n v="0.30434782608695654"/>
    <n v="2.8985507246376812E-2"/>
    <n v="1.4492753623188406E-2"/>
    <n v="0.40579710144927539"/>
    <n v="4"/>
    <n v="3"/>
    <n v="1"/>
    <n v="2"/>
    <n v="10"/>
    <n v="0.4"/>
    <n v="0.3"/>
    <n v="0.1"/>
    <n v="0.2"/>
    <n v="8"/>
    <n v="0"/>
    <n v="0"/>
    <x v="0"/>
    <x v="0"/>
    <x v="1"/>
    <n v="0"/>
    <x v="0"/>
    <x v="43"/>
    <x v="2"/>
    <n v="2313"/>
    <n v="0"/>
    <n v="1"/>
    <n v="0"/>
    <n v="0"/>
    <n v="0"/>
    <n v="0"/>
    <n v="1"/>
    <n v="0"/>
    <n v="0"/>
    <n v="13"/>
    <d v="2016-06-15T00:00:00"/>
    <n v="6"/>
    <s v="June"/>
    <n v="1"/>
    <s v="1729,19514,Low income,1257,High spender,0.0644152915855283,1,1,47,14,3,21,2,1,28,69,0.202898550724638,0.0434782608695652,0.304347826086957,0.0289855072463768,0.0144927536231884,0.405797101449275,4,3,1,2,10,0.4,0.3,0.1,0.2,8,0,0,1,0,0,0,1,52,50-65,2313,0,1,0,0,0,0,1,0,0,13"/>
  </r>
  <r>
    <n v="1641"/>
    <n v="23976"/>
    <x v="1"/>
    <n v="1270"/>
    <x v="0"/>
    <n v="5.2969636302969636E-2"/>
    <n v="1"/>
    <n v="0"/>
    <n v="68"/>
    <n v="14"/>
    <n v="1"/>
    <n v="21"/>
    <n v="2"/>
    <n v="3"/>
    <n v="25"/>
    <n v="66"/>
    <n v="0.21212121212121213"/>
    <n v="1.5151515151515152E-2"/>
    <n v="0.31818181818181818"/>
    <n v="3.0303030303030304E-2"/>
    <n v="4.5454545454545456E-2"/>
    <n v="0.37878787878787878"/>
    <n v="3"/>
    <n v="3"/>
    <n v="1"/>
    <n v="3"/>
    <n v="10"/>
    <n v="0.3"/>
    <n v="0.3"/>
    <n v="0.1"/>
    <n v="0.3"/>
    <n v="7"/>
    <n v="0"/>
    <n v="0"/>
    <x v="1"/>
    <x v="0"/>
    <x v="1"/>
    <n v="0"/>
    <x v="1"/>
    <x v="35"/>
    <x v="1"/>
    <n v="2343"/>
    <n v="0"/>
    <n v="0"/>
    <n v="0"/>
    <n v="1"/>
    <n v="0"/>
    <n v="0"/>
    <n v="1"/>
    <n v="0"/>
    <n v="0"/>
    <n v="16"/>
    <d v="2016-05-16T00:00:00"/>
    <n v="5"/>
    <s v="May"/>
    <n v="1"/>
    <s v="1641,23976,Low income,1270,High spender,0.0529696363029696,1,0,68,14,1,21,2,3,25,66,0.212121212121212,0.0151515151515152,0.318181818181818,0.0303030303030303,0.0454545454545455,0.378787878787879,3,3,1,3,10,0.3,0.3,0.1,0.3,7,0,0,0,0,0,0,0,36,36-50,2343,0,0,0,1,0,0,1,0,0,16"/>
  </r>
  <r>
    <n v="1470"/>
    <n v="27161"/>
    <x v="1"/>
    <n v="295"/>
    <x v="1"/>
    <n v="1.0861161223813556E-2"/>
    <n v="1"/>
    <n v="0"/>
    <n v="41"/>
    <n v="7"/>
    <n v="4"/>
    <n v="23"/>
    <n v="7"/>
    <n v="0"/>
    <n v="11"/>
    <n v="52"/>
    <n v="0.13461538461538461"/>
    <n v="7.6923076923076927E-2"/>
    <n v="0.44230769230769229"/>
    <n v="0.13461538461538461"/>
    <n v="0"/>
    <n v="0.21153846153846154"/>
    <n v="1"/>
    <n v="1"/>
    <n v="0"/>
    <n v="3"/>
    <n v="5"/>
    <n v="0.2"/>
    <n v="0.2"/>
    <n v="0"/>
    <n v="0.6"/>
    <n v="7"/>
    <n v="0"/>
    <n v="0"/>
    <x v="1"/>
    <x v="0"/>
    <x v="1"/>
    <n v="0"/>
    <x v="1"/>
    <x v="17"/>
    <x v="0"/>
    <n v="2403"/>
    <n v="0"/>
    <n v="1"/>
    <n v="0"/>
    <n v="0"/>
    <n v="0"/>
    <n v="0"/>
    <n v="0"/>
    <n v="1"/>
    <n v="0"/>
    <n v="30"/>
    <d v="2016-03-17T00:00:00"/>
    <n v="3"/>
    <s v="March"/>
    <n v="1"/>
    <s v="1470,27161,Low income,295,Low spender,0.0108611612238136,1,0,41,7,4,23,7,0,11,52,0.134615384615385,0.0769230769230769,0.442307692307692,0.134615384615385,0,0.211538461538462,1,1,0,3,5,0.2,0.2,0,0.6,7,0,0,0,0,0,0,0,34,24-35,2403,0,1,0,0,0,0,0,1,0,30"/>
  </r>
  <r>
    <n v="1113"/>
    <n v="28718"/>
    <x v="1"/>
    <n v="1287"/>
    <x v="0"/>
    <n v="4.4815098544466886E-2"/>
    <n v="1"/>
    <n v="0"/>
    <n v="78"/>
    <n v="12"/>
    <n v="4"/>
    <n v="6"/>
    <n v="11"/>
    <n v="8"/>
    <n v="16"/>
    <n v="57"/>
    <n v="0.21052631578947367"/>
    <n v="7.0175438596491224E-2"/>
    <n v="0.10526315789473684"/>
    <n v="0.19298245614035087"/>
    <n v="0.14035087719298245"/>
    <n v="0.2807017543859649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13"/>
    <x v="1"/>
    <n v="2510"/>
    <n v="0"/>
    <n v="1"/>
    <n v="0"/>
    <n v="0"/>
    <n v="0"/>
    <n v="0"/>
    <n v="1"/>
    <n v="0"/>
    <n v="0"/>
    <n v="25"/>
    <d v="2015-12-01T00:00:00"/>
    <n v="12"/>
    <s v="December"/>
    <n v="1"/>
    <s v="1113,28718,Low income,1287,High spender,0.0448150985444669,1,0,78,12,4,6,11,8,16,57,0.210526315789474,0.0701754385964912,0.105263157894737,0.192982456140351,0.140350877192982,0.280701754385965,2,2,0,3,7,0.285714285714286,0.285714285714286,0,0.428571428571429,8,0,0,0,0,0,0,0,38,36-50,2510,0,1,0,0,0,0,1,0,0,25"/>
  </r>
  <r>
    <n v="860"/>
    <n v="30992"/>
    <x v="1"/>
    <n v="79"/>
    <x v="1"/>
    <n v="2.549044914816727E-3"/>
    <n v="1"/>
    <n v="0"/>
    <n v="83"/>
    <n v="17"/>
    <n v="0"/>
    <n v="14"/>
    <n v="7"/>
    <n v="3"/>
    <n v="2"/>
    <n v="43"/>
    <n v="0.39534883720930231"/>
    <n v="0"/>
    <n v="0.32558139534883723"/>
    <n v="0.16279069767441862"/>
    <n v="6.9767441860465115E-2"/>
    <n v="4.6511627906976744E-2"/>
    <n v="1"/>
    <n v="1"/>
    <n v="0"/>
    <n v="3"/>
    <n v="5"/>
    <n v="0.2"/>
    <n v="0.2"/>
    <n v="0"/>
    <n v="0.6"/>
    <n v="7"/>
    <n v="0"/>
    <n v="0"/>
    <x v="1"/>
    <x v="0"/>
    <x v="1"/>
    <n v="0"/>
    <x v="1"/>
    <x v="10"/>
    <x v="1"/>
    <n v="2592"/>
    <n v="1"/>
    <n v="0"/>
    <n v="0"/>
    <n v="0"/>
    <n v="0"/>
    <n v="0"/>
    <n v="1"/>
    <n v="0"/>
    <n v="0"/>
    <n v="39"/>
    <d v="2015-09-10T00:00:00"/>
    <n v="9"/>
    <s v="September"/>
    <n v="1"/>
    <s v="860,30992,Low income,79,Low spender,0.00254904491481673,1,0,83,17,0,14,7,3,2,43,0.395348837209302,0,0.325581395348837,0.162790697674419,0.0697674418604651,0.0465116279069767,1,1,0,3,5,0.2,0.2,0,0.6,7,0,0,0,0,0,0,0,44,36-50,2592,1,0,0,0,0,0,1,0,0,39"/>
  </r>
  <r>
    <n v="753"/>
    <n v="35701"/>
    <x v="1"/>
    <n v="40"/>
    <x v="1"/>
    <n v="1.1204167950477578E-3"/>
    <n v="0"/>
    <n v="0"/>
    <n v="36"/>
    <n v="21"/>
    <n v="1"/>
    <n v="9"/>
    <n v="7"/>
    <n v="3"/>
    <n v="5"/>
    <n v="46"/>
    <n v="0.45652173913043476"/>
    <n v="2.1739130434782608E-2"/>
    <n v="0.19565217391304349"/>
    <n v="0.15217391304347827"/>
    <n v="6.5217391304347824E-2"/>
    <n v="0.10869565217391304"/>
    <n v="1"/>
    <n v="1"/>
    <n v="0"/>
    <n v="3"/>
    <n v="5"/>
    <n v="0.2"/>
    <n v="0.2"/>
    <n v="0"/>
    <n v="0.6"/>
    <n v="6"/>
    <n v="0"/>
    <n v="0"/>
    <x v="1"/>
    <x v="0"/>
    <x v="1"/>
    <n v="0"/>
    <x v="1"/>
    <x v="12"/>
    <x v="2"/>
    <n v="2626"/>
    <n v="0"/>
    <n v="1"/>
    <n v="0"/>
    <n v="0"/>
    <n v="0"/>
    <n v="0"/>
    <n v="1"/>
    <n v="0"/>
    <n v="0"/>
    <n v="36"/>
    <d v="2015-08-07T00:00:00"/>
    <n v="8"/>
    <s v="August"/>
    <n v="1"/>
    <s v="753,35701,Low income,40,Low spender,0.00112041679504776,0,0,36,21,1,9,7,3,5,46,0.456521739130435,0.0217391304347826,0.195652173913043,0.152173913043478,0.0652173913043478,0.108695652173913,1,1,0,3,5,0.2,0.2,0,0.6,6,0,0,0,0,0,0,0,61,50-65,2626,0,1,0,0,0,0,1,0,0,36"/>
  </r>
  <r>
    <n v="540"/>
    <n v="42554"/>
    <x v="1"/>
    <n v="44"/>
    <x v="1"/>
    <n v="1.0339803543732669E-3"/>
    <n v="1"/>
    <n v="1"/>
    <n v="93"/>
    <n v="29"/>
    <n v="1"/>
    <n v="11"/>
    <n v="0"/>
    <n v="0"/>
    <n v="0"/>
    <n v="41"/>
    <n v="0.70731707317073167"/>
    <n v="2.4390243902439025E-2"/>
    <n v="0.26829268292682928"/>
    <n v="0"/>
    <n v="0"/>
    <n v="0"/>
    <n v="2"/>
    <n v="2"/>
    <n v="0"/>
    <n v="3"/>
    <n v="7"/>
    <n v="0.2857142857142857"/>
    <n v="0.2857142857142857"/>
    <n v="0"/>
    <n v="0.42857142857142855"/>
    <n v="4"/>
    <n v="0"/>
    <n v="0"/>
    <x v="1"/>
    <x v="0"/>
    <x v="1"/>
    <n v="0"/>
    <x v="1"/>
    <x v="34"/>
    <x v="1"/>
    <n v="2692"/>
    <n v="0"/>
    <n v="0"/>
    <n v="0"/>
    <n v="1"/>
    <n v="0"/>
    <n v="0"/>
    <n v="1"/>
    <n v="0"/>
    <n v="0"/>
    <n v="41"/>
    <d v="2015-06-02T00:00:00"/>
    <n v="6"/>
    <s v="June"/>
    <n v="1"/>
    <s v="540,42554,Low income,44,Low spender,0.00103398035437327,1,1,93,29,1,11,0,0,0,41,0.707317073170732,0.024390243902439,0.268292682926829,0,0,0,2,2,0,3,7,0.285714285714286,0.285714285714286,0,0.428571428571429,4,0,0,0,0,0,0,0,42,36-50,2692,0,0,0,1,0,0,1,0,0,41"/>
  </r>
  <r>
    <n v="525"/>
    <n v="35178"/>
    <x v="1"/>
    <n v="43"/>
    <x v="1"/>
    <n v="1.2223548808914663E-3"/>
    <n v="1"/>
    <n v="0"/>
    <n v="10"/>
    <n v="23"/>
    <n v="1"/>
    <n v="13"/>
    <n v="2"/>
    <n v="2"/>
    <n v="18"/>
    <n v="59"/>
    <n v="0.38983050847457629"/>
    <n v="1.6949152542372881E-2"/>
    <n v="0.22033898305084745"/>
    <n v="3.3898305084745763E-2"/>
    <n v="3.3898305084745763E-2"/>
    <n v="0.30508474576271188"/>
    <n v="1"/>
    <n v="1"/>
    <n v="1"/>
    <n v="2"/>
    <n v="5"/>
    <n v="0.2"/>
    <n v="0.2"/>
    <n v="0.2"/>
    <n v="0.4"/>
    <n v="7"/>
    <n v="0"/>
    <n v="0"/>
    <x v="0"/>
    <x v="0"/>
    <x v="1"/>
    <n v="0"/>
    <x v="0"/>
    <x v="4"/>
    <x v="1"/>
    <n v="2694"/>
    <n v="0"/>
    <n v="1"/>
    <n v="0"/>
    <n v="0"/>
    <n v="0"/>
    <n v="0"/>
    <n v="0"/>
    <n v="1"/>
    <n v="0"/>
    <n v="23"/>
    <d v="2015-05-31T00:00:00"/>
    <n v="5"/>
    <s v="May"/>
    <n v="1"/>
    <s v="525,35178,Low income,43,Low spender,0.00122235488089147,1,0,10,23,1,13,2,2,18,59,0.389830508474576,0.0169491525423729,0.220338983050847,0.0338983050847458,0.0338983050847458,0.305084745762712,1,1,1,2,5,0.2,0.2,0.2,0.4,7,0,0,1,0,0,0,1,49,36-50,2694,0,1,0,0,0,0,0,1,0,23"/>
  </r>
  <r>
    <n v="479"/>
    <n v="18690"/>
    <x v="1"/>
    <n v="1023"/>
    <x v="0"/>
    <n v="5.4735152487961479E-2"/>
    <n v="0"/>
    <n v="0"/>
    <n v="77"/>
    <n v="6"/>
    <n v="1"/>
    <n v="7"/>
    <n v="23"/>
    <n v="4"/>
    <n v="19"/>
    <n v="60"/>
    <n v="0.1"/>
    <n v="1.6666666666666666E-2"/>
    <n v="0.11666666666666667"/>
    <n v="0.38333333333333336"/>
    <n v="6.6666666666666666E-2"/>
    <n v="0.31666666666666665"/>
    <n v="1"/>
    <n v="1"/>
    <n v="1"/>
    <n v="2"/>
    <n v="5"/>
    <n v="0.2"/>
    <n v="0.2"/>
    <n v="0.2"/>
    <n v="0.4"/>
    <n v="8"/>
    <n v="0"/>
    <n v="0"/>
    <x v="1"/>
    <x v="0"/>
    <x v="1"/>
    <n v="0"/>
    <x v="1"/>
    <x v="12"/>
    <x v="2"/>
    <n v="2707"/>
    <n v="0"/>
    <n v="1"/>
    <n v="0"/>
    <n v="0"/>
    <n v="0"/>
    <n v="0"/>
    <n v="1"/>
    <n v="0"/>
    <n v="0"/>
    <n v="22"/>
    <d v="2015-05-18T00:00:00"/>
    <n v="5"/>
    <s v="May"/>
    <n v="1"/>
    <s v="479,18690,Low income,1023,High spender,0.0547351524879615,0,0,77,6,1,7,23,4,19,60,0.1,0.0166666666666667,0.116666666666667,0.383333333333333,0.0666666666666667,0.316666666666667,1,1,1,2,5,0.2,0.2,0.2,0.4,8,0,0,0,0,0,0,0,61,50-65,2707,0,1,0,0,0,0,1,0,0,22"/>
  </r>
  <r>
    <n v="356"/>
    <n v="30675"/>
    <x v="1"/>
    <n v="1011"/>
    <x v="0"/>
    <n v="3.2958435207823961E-2"/>
    <n v="1"/>
    <n v="0"/>
    <n v="14"/>
    <n v="10"/>
    <n v="2"/>
    <n v="16"/>
    <n v="11"/>
    <n v="2"/>
    <n v="21"/>
    <n v="62"/>
    <n v="0.16129032258064516"/>
    <n v="3.2258064516129031E-2"/>
    <n v="0.25806451612903225"/>
    <n v="0.17741935483870969"/>
    <n v="3.2258064516129031E-2"/>
    <n v="0.33870967741935482"/>
    <n v="1"/>
    <n v="1"/>
    <n v="0"/>
    <n v="3"/>
    <n v="5"/>
    <n v="0.2"/>
    <n v="0.2"/>
    <n v="0"/>
    <n v="0.6"/>
    <n v="8"/>
    <n v="0"/>
    <n v="0"/>
    <x v="1"/>
    <x v="0"/>
    <x v="1"/>
    <n v="0"/>
    <x v="1"/>
    <x v="7"/>
    <x v="1"/>
    <n v="2753"/>
    <n v="0"/>
    <n v="1"/>
    <n v="0"/>
    <n v="0"/>
    <n v="0"/>
    <n v="0"/>
    <n v="1"/>
    <n v="0"/>
    <n v="0"/>
    <n v="20"/>
    <d v="2015-04-02T00:00:00"/>
    <n v="4"/>
    <s v="April"/>
    <n v="1"/>
    <s v="356,30675,Low income,1011,High spender,0.032958435207824,1,0,14,10,2,16,11,2,21,62,0.161290322580645,0.032258064516129,0.258064516129032,0.17741935483871,0.032258064516129,0.338709677419355,1,1,0,3,5,0.2,0.2,0,0.6,8,0,0,0,0,0,0,0,48,36-50,2753,0,1,0,0,0,0,1,0,0,20"/>
  </r>
  <r>
    <n v="238"/>
    <n v="17323"/>
    <x v="1"/>
    <n v="1262"/>
    <x v="0"/>
    <n v="7.2851122784737057E-2"/>
    <n v="0"/>
    <n v="0"/>
    <n v="38"/>
    <n v="3"/>
    <n v="14"/>
    <n v="17"/>
    <n v="6"/>
    <n v="1"/>
    <n v="5"/>
    <n v="46"/>
    <n v="6.5217391304347824E-2"/>
    <n v="0.30434782608695654"/>
    <n v="0.36956521739130432"/>
    <n v="0.13043478260869565"/>
    <n v="2.1739130434782608E-2"/>
    <n v="0.10869565217391304"/>
    <n v="1"/>
    <n v="1"/>
    <n v="0"/>
    <n v="3"/>
    <n v="5"/>
    <n v="0.2"/>
    <n v="0.2"/>
    <n v="0"/>
    <n v="0.6"/>
    <n v="8"/>
    <n v="0"/>
    <n v="0"/>
    <x v="1"/>
    <x v="0"/>
    <x v="1"/>
    <n v="0"/>
    <x v="1"/>
    <x v="19"/>
    <x v="0"/>
    <n v="2786"/>
    <n v="0"/>
    <n v="1"/>
    <n v="0"/>
    <n v="0"/>
    <n v="0"/>
    <n v="0"/>
    <n v="1"/>
    <n v="0"/>
    <n v="0"/>
    <n v="36"/>
    <d v="2015-02-28T00:00:00"/>
    <n v="2"/>
    <s v="February"/>
    <n v="1"/>
    <s v="238,17323,Low income,1262,High spender,0.0728511227847371,0,0,38,3,14,17,6,1,5,46,0.0652173913043478,0.304347826086957,0.369565217391304,0.130434782608696,0.0217391304347826,0.108695652173913,1,1,0,3,5,0.2,0.2,0,0.6,8,0,0,0,0,0,0,0,33,24-35,2786,0,1,0,0,0,0,1,0,0,36"/>
  </r>
  <r>
    <n v="234"/>
    <n v="20895"/>
    <x v="1"/>
    <n v="1237"/>
    <x v="0"/>
    <n v="5.9200765733429049E-2"/>
    <n v="1"/>
    <n v="0"/>
    <n v="24"/>
    <n v="18"/>
    <n v="3"/>
    <n v="17"/>
    <n v="3"/>
    <n v="0"/>
    <n v="4"/>
    <n v="45"/>
    <n v="0.4"/>
    <n v="6.6666666666666666E-2"/>
    <n v="0.37777777777777777"/>
    <n v="6.6666666666666666E-2"/>
    <n v="0"/>
    <n v="8.8888888888888892E-2"/>
    <n v="1"/>
    <n v="2"/>
    <n v="0"/>
    <n v="3"/>
    <n v="6"/>
    <n v="0.16666666666666666"/>
    <n v="0.33333333333333331"/>
    <n v="0"/>
    <n v="0.5"/>
    <n v="9"/>
    <n v="0"/>
    <n v="0"/>
    <x v="1"/>
    <x v="0"/>
    <x v="1"/>
    <n v="0"/>
    <x v="1"/>
    <x v="1"/>
    <x v="1"/>
    <n v="2790"/>
    <n v="0"/>
    <n v="1"/>
    <n v="0"/>
    <n v="0"/>
    <n v="0"/>
    <n v="0"/>
    <n v="1"/>
    <n v="0"/>
    <n v="0"/>
    <n v="37"/>
    <d v="2015-02-24T00:00:00"/>
    <n v="2"/>
    <s v="February"/>
    <n v="1"/>
    <s v="234,20895,Low income,1237,High spender,0.059200765733429,1,0,24,18,3,17,3,0,4,45,0.4,0.0666666666666667,0.377777777777778,0.0666666666666667,0,0.0888888888888889,1,2,0,3,6,0.166666666666667,0.333333333333333,0,0.5,9,0,0,0,0,0,0,0,47,36-50,2790,0,1,0,0,0,0,1,0,0,37"/>
  </r>
  <r>
    <n v="1730"/>
    <n v="30630"/>
    <x v="1"/>
    <n v="151"/>
    <x v="1"/>
    <n v="4.9298073783872022E-3"/>
    <n v="1"/>
    <n v="1"/>
    <n v="67"/>
    <n v="27"/>
    <n v="1"/>
    <n v="12"/>
    <n v="2"/>
    <n v="0"/>
    <n v="10"/>
    <n v="52"/>
    <n v="0.51923076923076927"/>
    <n v="1.9230769230769232E-2"/>
    <n v="0.23076923076923078"/>
    <n v="3.8461538461538464E-2"/>
    <n v="0"/>
    <n v="0.1923076923076923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2"/>
    <x v="2"/>
    <n v="2312"/>
    <n v="1"/>
    <n v="0"/>
    <n v="0"/>
    <n v="0"/>
    <n v="0"/>
    <n v="0"/>
    <n v="1"/>
    <n v="0"/>
    <n v="0"/>
    <n v="32"/>
    <d v="2016-06-16T00:00:00"/>
    <n v="6"/>
    <s v="June"/>
    <n v="1"/>
    <s v="1730,30630,Low income,151,Low spender,0.0049298073783872,1,1,67,27,1,12,2,0,10,52,0.519230769230769,0.0192307692307692,0.230769230769231,0.0384615384615385,0,0.192307692307692,2,2,0,3,7,0.285714285714286,0.285714285714286,0,0.428571428571429,7,0,0,0,0,0,0,0,55,50-65,2312,1,0,0,0,0,0,1,0,0,32"/>
  </r>
  <r>
    <n v="1562"/>
    <n v="29009"/>
    <x v="1"/>
    <n v="807"/>
    <x v="0"/>
    <n v="2.7818952738805199E-2"/>
    <n v="1"/>
    <n v="0"/>
    <n v="19"/>
    <n v="6"/>
    <n v="6"/>
    <n v="15"/>
    <n v="10"/>
    <n v="5"/>
    <n v="2"/>
    <n v="44"/>
    <n v="0.13636363636363635"/>
    <n v="0.13636363636363635"/>
    <n v="0.34090909090909088"/>
    <n v="0.22727272727272727"/>
    <n v="0.11363636363636363"/>
    <n v="4.5454545454545456E-2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29"/>
    <x v="1"/>
    <n v="2371"/>
    <n v="0"/>
    <n v="1"/>
    <n v="0"/>
    <n v="0"/>
    <n v="0"/>
    <n v="0"/>
    <n v="1"/>
    <n v="0"/>
    <n v="0"/>
    <n v="40"/>
    <d v="2016-04-18T00:00:00"/>
    <n v="4"/>
    <s v="April"/>
    <n v="1"/>
    <s v="1562,29009,Low income,807,High spender,0.0278189527388052,1,0,19,6,6,15,10,5,2,44,0.136363636363636,0.136363636363636,0.340909090909091,0.227272727272727,0.113636363636364,0.0454545454545455,2,2,0,3,7,0.285714285714286,0.285714285714286,0,0.428571428571429,6,0,0,0,0,0,0,0,39,36-50,2371,0,1,0,0,0,0,1,0,0,40"/>
  </r>
  <r>
    <n v="1242"/>
    <n v="13260"/>
    <x v="1"/>
    <n v="16"/>
    <x v="1"/>
    <n v="1.2066365007541479E-3"/>
    <n v="1"/>
    <n v="1"/>
    <n v="48"/>
    <n v="9"/>
    <n v="4"/>
    <n v="17"/>
    <n v="10"/>
    <n v="2"/>
    <n v="7"/>
    <n v="49"/>
    <n v="0.18367346938775511"/>
    <n v="8.1632653061224483E-2"/>
    <n v="0.34693877551020408"/>
    <n v="0.20408163265306123"/>
    <n v="4.0816326530612242E-2"/>
    <n v="0.14285714285714285"/>
    <n v="4"/>
    <n v="3"/>
    <n v="0"/>
    <n v="3"/>
    <n v="10"/>
    <n v="0.4"/>
    <n v="0.3"/>
    <n v="0"/>
    <n v="0.3"/>
    <n v="8"/>
    <n v="0"/>
    <n v="0"/>
    <x v="1"/>
    <x v="0"/>
    <x v="1"/>
    <n v="0"/>
    <x v="1"/>
    <x v="28"/>
    <x v="1"/>
    <n v="2469"/>
    <n v="0"/>
    <n v="1"/>
    <n v="0"/>
    <n v="0"/>
    <n v="0"/>
    <n v="0"/>
    <n v="1"/>
    <n v="0"/>
    <n v="0"/>
    <n v="35"/>
    <d v="2016-01-11T00:00:00"/>
    <n v="1"/>
    <s v="January"/>
    <n v="1"/>
    <s v="1242,13260,Low income,16,Low spender,0.00120663650075415,1,1,48,9,4,17,10,2,7,49,0.183673469387755,0.0816326530612245,0.346938775510204,0.204081632653061,0.0408163265306122,0.142857142857143,4,3,0,3,10,0.4,0.3,0,0.3,8,0,0,0,0,0,0,0,50,36-50,2469,0,1,0,0,0,0,1,0,0,35"/>
  </r>
  <r>
    <n v="1101"/>
    <n v="28072"/>
    <x v="1"/>
    <n v="592"/>
    <x v="0"/>
    <n v="2.108862923909946E-2"/>
    <n v="1"/>
    <n v="0"/>
    <n v="10"/>
    <n v="30"/>
    <n v="0"/>
    <n v="10"/>
    <n v="2"/>
    <n v="0"/>
    <n v="5"/>
    <n v="47"/>
    <n v="0.63829787234042556"/>
    <n v="0"/>
    <n v="0.21276595744680851"/>
    <n v="4.2553191489361701E-2"/>
    <n v="0"/>
    <n v="0.10638297872340426"/>
    <n v="1"/>
    <n v="1"/>
    <n v="0"/>
    <n v="3"/>
    <n v="5"/>
    <n v="0.2"/>
    <n v="0.2"/>
    <n v="0"/>
    <n v="0.6"/>
    <n v="7"/>
    <n v="0"/>
    <n v="0"/>
    <x v="1"/>
    <x v="0"/>
    <x v="1"/>
    <n v="0"/>
    <x v="1"/>
    <x v="17"/>
    <x v="0"/>
    <n v="2515"/>
    <n v="0"/>
    <n v="1"/>
    <n v="0"/>
    <n v="0"/>
    <n v="0"/>
    <n v="0"/>
    <n v="0"/>
    <n v="1"/>
    <n v="0"/>
    <n v="37"/>
    <d v="2015-11-26T00:00:00"/>
    <n v="11"/>
    <s v="November"/>
    <n v="1"/>
    <s v="1101,28072,Low income,592,High spender,0.0210886292390995,1,0,10,30,0,10,2,0,5,47,0.638297872340426,0,0.212765957446809,0.0425531914893617,0,0.106382978723404,1,1,0,3,5,0.2,0.2,0,0.6,7,0,0,0,0,0,0,0,34,24-35,2515,0,1,0,0,0,0,0,1,0,37"/>
  </r>
  <r>
    <n v="966"/>
    <n v="41728"/>
    <x v="1"/>
    <n v="1364"/>
    <x v="0"/>
    <n v="3.2687883435582821E-2"/>
    <n v="1"/>
    <n v="0"/>
    <n v="92"/>
    <n v="13"/>
    <n v="6"/>
    <n v="15"/>
    <n v="3"/>
    <n v="5"/>
    <n v="13"/>
    <n v="55"/>
    <n v="0.23636363636363636"/>
    <n v="0.10909090909090909"/>
    <n v="0.27272727272727271"/>
    <n v="5.4545454545454543E-2"/>
    <n v="9.0909090909090912E-2"/>
    <n v="0.23636363636363636"/>
    <n v="1"/>
    <n v="2"/>
    <n v="0"/>
    <n v="2"/>
    <n v="5"/>
    <n v="0.2"/>
    <n v="0.4"/>
    <n v="0"/>
    <n v="0.4"/>
    <n v="10"/>
    <n v="0"/>
    <n v="0"/>
    <x v="1"/>
    <x v="0"/>
    <x v="1"/>
    <n v="0"/>
    <x v="1"/>
    <x v="43"/>
    <x v="2"/>
    <n v="2560"/>
    <n v="0"/>
    <n v="0"/>
    <n v="0"/>
    <n v="1"/>
    <n v="0"/>
    <n v="0"/>
    <n v="1"/>
    <n v="0"/>
    <n v="0"/>
    <n v="29"/>
    <d v="2015-10-12T00:00:00"/>
    <n v="10"/>
    <s v="October"/>
    <n v="1"/>
    <s v="966,41728,Low income,1364,High spender,0.0326878834355828,1,0,92,13,6,15,3,5,13,55,0.236363636363636,0.109090909090909,0.272727272727273,0.0545454545454545,0.0909090909090909,0.236363636363636,1,2,0,2,5,0.2,0.4,0,0.4,10,0,0,0,0,0,0,0,52,50-65,2560,0,0,0,1,0,0,1,0,0,29"/>
  </r>
  <r>
    <n v="749"/>
    <n v="22585"/>
    <x v="1"/>
    <n v="28"/>
    <x v="1"/>
    <n v="1.2397609032543725E-3"/>
    <n v="0"/>
    <n v="0"/>
    <n v="23"/>
    <n v="3"/>
    <n v="9"/>
    <n v="15"/>
    <n v="13"/>
    <n v="2"/>
    <n v="39"/>
    <n v="81"/>
    <n v="3.7037037037037035E-2"/>
    <n v="0.1111111111111111"/>
    <n v="0.18518518518518517"/>
    <n v="0.16049382716049382"/>
    <n v="2.4691358024691357E-2"/>
    <n v="0.48148148148148145"/>
    <n v="1"/>
    <n v="1"/>
    <n v="1"/>
    <n v="2"/>
    <n v="5"/>
    <n v="0.2"/>
    <n v="0.2"/>
    <n v="0.2"/>
    <n v="0.4"/>
    <n v="9"/>
    <n v="0"/>
    <n v="0"/>
    <x v="0"/>
    <x v="0"/>
    <x v="1"/>
    <n v="0"/>
    <x v="0"/>
    <x v="28"/>
    <x v="1"/>
    <n v="2627"/>
    <n v="0"/>
    <n v="0"/>
    <n v="1"/>
    <n v="0"/>
    <n v="0"/>
    <n v="0"/>
    <n v="1"/>
    <n v="0"/>
    <n v="0"/>
    <n v="3"/>
    <d v="2015-08-06T00:00:00"/>
    <n v="8"/>
    <s v="August"/>
    <n v="1"/>
    <s v="749,22585,Low income,28,Low spender,0.00123976090325437,0,0,23,3,9,15,13,2,39,81,0.037037037037037,0.111111111111111,0.185185185185185,0.160493827160494,0.0246913580246914,0.481481481481481,1,1,1,2,5,0.2,0.2,0.2,0.4,9,0,0,1,0,0,0,1,50,36-50,2627,0,0,1,0,0,0,1,0,0,3"/>
  </r>
  <r>
    <n v="738"/>
    <n v="31615"/>
    <x v="1"/>
    <n v="125"/>
    <x v="1"/>
    <n v="3.9538193895302864E-3"/>
    <n v="1"/>
    <n v="0"/>
    <n v="82"/>
    <n v="2"/>
    <n v="3"/>
    <n v="20"/>
    <n v="6"/>
    <n v="11"/>
    <n v="9"/>
    <n v="51"/>
    <n v="3.9215686274509803E-2"/>
    <n v="5.8823529411764705E-2"/>
    <n v="0.39215686274509803"/>
    <n v="0.11764705882352941"/>
    <n v="0.21568627450980393"/>
    <n v="0.17647058823529413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0"/>
    <x v="1"/>
    <n v="2629"/>
    <n v="1"/>
    <n v="0"/>
    <n v="0"/>
    <n v="0"/>
    <n v="0"/>
    <n v="0"/>
    <n v="1"/>
    <n v="0"/>
    <n v="0"/>
    <n v="33"/>
    <d v="2015-08-04T00:00:00"/>
    <n v="8"/>
    <s v="August"/>
    <n v="1"/>
    <s v="738,31615,Low income,125,Low spender,0.00395381938953029,1,0,82,2,3,20,6,11,9,51,0.0392156862745098,0.0588235294117647,0.392156862745098,0.117647058823529,0.215686274509804,0.176470588235294,2,2,0,3,7,0.285714285714286,0.285714285714286,0,0.428571428571429,7,0,0,0,0,0,0,0,44,36-50,2629,1,0,0,0,0,0,1,0,0,33"/>
  </r>
  <r>
    <n v="91"/>
    <n v="29103"/>
    <x v="1"/>
    <n v="1011"/>
    <x v="0"/>
    <n v="3.473868673332646E-2"/>
    <n v="1"/>
    <n v="0"/>
    <n v="38"/>
    <n v="16"/>
    <n v="0"/>
    <n v="17"/>
    <n v="6"/>
    <n v="3"/>
    <n v="6"/>
    <n v="48"/>
    <n v="0.33333333333333331"/>
    <n v="0"/>
    <n v="0.35416666666666669"/>
    <n v="0.125"/>
    <n v="6.25E-2"/>
    <n v="0.125"/>
    <n v="2"/>
    <n v="1"/>
    <n v="0"/>
    <n v="3"/>
    <n v="6"/>
    <n v="0.33333333333333331"/>
    <n v="0.16666666666666666"/>
    <n v="0"/>
    <n v="0.5"/>
    <n v="9"/>
    <n v="0"/>
    <n v="0"/>
    <x v="1"/>
    <x v="0"/>
    <x v="1"/>
    <n v="0"/>
    <x v="1"/>
    <x v="31"/>
    <x v="0"/>
    <n v="2830"/>
    <n v="0"/>
    <n v="0"/>
    <n v="0"/>
    <n v="1"/>
    <n v="0"/>
    <n v="0"/>
    <n v="1"/>
    <n v="0"/>
    <n v="0"/>
    <n v="36"/>
    <d v="2015-01-15T00:00:00"/>
    <n v="1"/>
    <s v="January"/>
    <n v="1"/>
    <s v="91,29103,Low income,1011,High spender,0.0347386867333265,1,0,38,16,0,17,6,3,6,48,0.333333333333333,0,0.354166666666667,0.125,0.0625,0.125,2,1,0,3,6,0.333333333333333,0.166666666666667,0,0.5,9,0,0,0,0,0,0,0,35,24-35,2830,0,0,0,1,0,0,1,0,0,36"/>
  </r>
  <r>
    <n v="2108"/>
    <n v="23626"/>
    <x v="1"/>
    <n v="545"/>
    <x v="1"/>
    <n v="2.3067806653686615E-2"/>
    <n v="1"/>
    <n v="0"/>
    <n v="84"/>
    <n v="27"/>
    <n v="2"/>
    <n v="14"/>
    <n v="0"/>
    <n v="0"/>
    <n v="0"/>
    <n v="43"/>
    <n v="0.62790697674418605"/>
    <n v="4.6511627906976744E-2"/>
    <n v="0.32558139534883723"/>
    <n v="0"/>
    <n v="0"/>
    <n v="0"/>
    <n v="3"/>
    <n v="3"/>
    <n v="1"/>
    <n v="3"/>
    <n v="10"/>
    <n v="0.3"/>
    <n v="0.3"/>
    <n v="0.1"/>
    <n v="0.3"/>
    <n v="5"/>
    <n v="0"/>
    <n v="0"/>
    <x v="1"/>
    <x v="0"/>
    <x v="1"/>
    <n v="0"/>
    <x v="1"/>
    <x v="28"/>
    <x v="1"/>
    <n v="2195"/>
    <n v="0"/>
    <n v="1"/>
    <n v="0"/>
    <n v="0"/>
    <n v="0"/>
    <n v="0"/>
    <n v="0"/>
    <n v="0"/>
    <n v="1"/>
    <n v="43"/>
    <d v="2016-10-11T00:00:00"/>
    <n v="10"/>
    <s v="October"/>
    <n v="1"/>
    <s v="2108,23626,Low income,545,Low spender,0.0230678066536866,1,0,84,27,2,14,0,0,0,43,0.627906976744186,0.0465116279069767,0.325581395348837,0,0,0,3,3,1,3,10,0.3,0.3,0.1,0.3,5,0,0,0,0,0,0,0,50,36-50,2195,0,1,0,0,0,0,0,0,1,43"/>
  </r>
  <r>
    <n v="2100"/>
    <n v="38853"/>
    <x v="1"/>
    <n v="308"/>
    <x v="1"/>
    <n v="7.9273157799912494E-3"/>
    <n v="1"/>
    <n v="1"/>
    <n v="90"/>
    <n v="29"/>
    <n v="0"/>
    <n v="14"/>
    <n v="0"/>
    <n v="0"/>
    <n v="2"/>
    <n v="45"/>
    <n v="0.64444444444444449"/>
    <n v="0"/>
    <n v="0.31111111111111112"/>
    <n v="0"/>
    <n v="0"/>
    <n v="4.4444444444444446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28"/>
    <x v="1"/>
    <n v="2196"/>
    <n v="0"/>
    <n v="1"/>
    <n v="0"/>
    <n v="0"/>
    <n v="0"/>
    <n v="0"/>
    <n v="0"/>
    <n v="0"/>
    <n v="1"/>
    <n v="41"/>
    <d v="2016-10-10T00:00:00"/>
    <n v="10"/>
    <s v="October"/>
    <n v="1"/>
    <s v="2100,38853,Low income,308,Low spender,0.00792731577999125,1,1,90,29,0,14,0,0,2,45,0.644444444444444,0,0.311111111111111,0,0,0.0444444444444444,2,2,0,3,7,0.285714285714286,0.285714285714286,0,0.428571428571429,7,0,0,0,0,0,0,0,50,36-50,2196,0,1,0,0,0,0,0,0,1,41"/>
  </r>
  <r>
    <n v="1804"/>
    <n v="32765"/>
    <x v="1"/>
    <n v="89"/>
    <x v="1"/>
    <n v="2.7163131390202959E-3"/>
    <n v="1"/>
    <n v="0"/>
    <n v="49"/>
    <n v="13"/>
    <n v="3"/>
    <n v="17"/>
    <n v="7"/>
    <n v="3"/>
    <n v="3"/>
    <n v="46"/>
    <n v="0.28260869565217389"/>
    <n v="6.5217391304347824E-2"/>
    <n v="0.36956521739130432"/>
    <n v="0.15217391304347827"/>
    <n v="6.5217391304347824E-2"/>
    <n v="6.5217391304347824E-2"/>
    <n v="2"/>
    <n v="2"/>
    <n v="0"/>
    <n v="4"/>
    <n v="8"/>
    <n v="0.25"/>
    <n v="0.25"/>
    <n v="0"/>
    <n v="0.5"/>
    <n v="5"/>
    <n v="0"/>
    <n v="0"/>
    <x v="1"/>
    <x v="0"/>
    <x v="1"/>
    <n v="0"/>
    <x v="1"/>
    <x v="15"/>
    <x v="1"/>
    <n v="2285"/>
    <n v="0"/>
    <n v="1"/>
    <n v="0"/>
    <n v="0"/>
    <n v="0"/>
    <n v="0"/>
    <n v="0"/>
    <n v="1"/>
    <n v="0"/>
    <n v="40"/>
    <d v="2016-07-13T00:00:00"/>
    <n v="7"/>
    <s v="July"/>
    <n v="1"/>
    <s v="1804,32765,Low income,89,Low spender,0.0027163131390203,1,0,49,13,3,17,7,3,3,46,0.282608695652174,0.0652173913043478,0.369565217391304,0.152173913043478,0.0652173913043478,0.0652173913043478,2,2,0,4,8,0.25,0.25,0,0.5,5,0,0,0,0,0,0,0,41,36-50,2285,0,1,0,0,0,0,0,1,0,40"/>
  </r>
  <r>
    <n v="1735"/>
    <n v="24639"/>
    <x v="1"/>
    <n v="22"/>
    <x v="1"/>
    <n v="8.928933804131661E-4"/>
    <n v="1"/>
    <n v="1"/>
    <n v="3"/>
    <n v="20"/>
    <n v="3"/>
    <n v="16"/>
    <n v="0"/>
    <n v="4"/>
    <n v="1"/>
    <n v="44"/>
    <n v="0.45454545454545453"/>
    <n v="6.8181818181818177E-2"/>
    <n v="0.36363636363636365"/>
    <n v="0"/>
    <n v="9.0909090909090912E-2"/>
    <n v="2.2727272727272728E-2"/>
    <n v="3"/>
    <n v="2"/>
    <n v="0"/>
    <n v="4"/>
    <n v="9"/>
    <n v="0.33333333333333331"/>
    <n v="0.22222222222222221"/>
    <n v="0"/>
    <n v="0.44444444444444442"/>
    <n v="6"/>
    <n v="0"/>
    <n v="0"/>
    <x v="1"/>
    <x v="0"/>
    <x v="1"/>
    <n v="0"/>
    <x v="1"/>
    <x v="1"/>
    <x v="1"/>
    <n v="2311"/>
    <n v="0"/>
    <n v="1"/>
    <n v="0"/>
    <n v="0"/>
    <n v="0"/>
    <n v="0"/>
    <n v="1"/>
    <n v="0"/>
    <n v="0"/>
    <n v="42"/>
    <d v="2016-06-17T00:00:00"/>
    <n v="6"/>
    <s v="June"/>
    <n v="1"/>
    <s v="1735,24639,Low income,22,Low spender,0.000892893380413166,1,1,3,20,3,16,0,4,1,44,0.454545454545455,0.0681818181818182,0.363636363636364,0,0.0909090909090909,0.0227272727272727,3,2,0,4,9,0.333333333333333,0.222222222222222,0,0.444444444444444,6,0,0,0,0,0,0,0,47,36-50,2311,0,1,0,0,0,0,1,0,0,42"/>
  </r>
  <r>
    <n v="1623"/>
    <n v="23162"/>
    <x v="1"/>
    <n v="91"/>
    <x v="1"/>
    <n v="3.9288489767722997E-3"/>
    <n v="1"/>
    <n v="1"/>
    <n v="82"/>
    <n v="8"/>
    <n v="3"/>
    <n v="9"/>
    <n v="19"/>
    <n v="4"/>
    <n v="22"/>
    <n v="65"/>
    <n v="0.12307692307692308"/>
    <n v="4.6153846153846156E-2"/>
    <n v="0.13846153846153847"/>
    <n v="0.29230769230769232"/>
    <n v="6.1538461538461542E-2"/>
    <n v="0.33846153846153848"/>
    <n v="3"/>
    <n v="1"/>
    <n v="1"/>
    <n v="3"/>
    <n v="8"/>
    <n v="0.375"/>
    <n v="0.125"/>
    <n v="0.125"/>
    <n v="0.375"/>
    <n v="6"/>
    <n v="0"/>
    <n v="0"/>
    <x v="1"/>
    <x v="0"/>
    <x v="1"/>
    <n v="0"/>
    <x v="1"/>
    <x v="28"/>
    <x v="1"/>
    <n v="2349"/>
    <n v="0"/>
    <n v="1"/>
    <n v="0"/>
    <n v="0"/>
    <n v="0"/>
    <n v="1"/>
    <n v="0"/>
    <n v="0"/>
    <n v="0"/>
    <n v="21"/>
    <d v="2016-05-10T00:00:00"/>
    <n v="5"/>
    <s v="May"/>
    <n v="1"/>
    <s v="1623,23162,Low income,91,Low spender,0.0039288489767723,1,1,82,8,3,9,19,4,22,65,0.123076923076923,0.0461538461538462,0.138461538461538,0.292307692307692,0.0615384615384615,0.338461538461538,3,1,1,3,8,0.375,0.125,0.125,0.375,6,0,0,0,0,0,0,0,50,36-50,2349,0,1,0,0,0,1,0,0,0,21"/>
  </r>
  <r>
    <n v="1271"/>
    <n v="25804"/>
    <x v="1"/>
    <n v="1466"/>
    <x v="0"/>
    <n v="5.68128972252364E-2"/>
    <n v="1"/>
    <n v="0"/>
    <n v="34"/>
    <n v="8"/>
    <n v="7"/>
    <n v="9"/>
    <n v="13"/>
    <n v="6"/>
    <n v="12"/>
    <n v="55"/>
    <n v="0.14545454545454545"/>
    <n v="0.12727272727272726"/>
    <n v="0.16363636363636364"/>
    <n v="0.23636363636363636"/>
    <n v="0.10909090909090909"/>
    <n v="0.21818181818181817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34"/>
    <x v="1"/>
    <n v="2460"/>
    <n v="0"/>
    <n v="1"/>
    <n v="0"/>
    <n v="0"/>
    <n v="0"/>
    <n v="1"/>
    <n v="0"/>
    <n v="0"/>
    <n v="0"/>
    <n v="31"/>
    <d v="2016-01-20T00:00:00"/>
    <n v="1"/>
    <s v="January"/>
    <n v="1"/>
    <s v="1271,25804,Low income,1466,High spender,0.0568128972252364,1,0,34,8,7,9,13,6,12,55,0.145454545454545,0.127272727272727,0.163636363636364,0.236363636363636,0.109090909090909,0.218181818181818,2,2,0,3,7,0.285714285714286,0.285714285714286,0,0.428571428571429,8,0,0,0,0,0,0,0,42,36-50,2460,0,1,0,0,0,1,0,0,0,31"/>
  </r>
  <r>
    <n v="1191"/>
    <n v="33462"/>
    <x v="1"/>
    <n v="1236"/>
    <x v="0"/>
    <n v="3.6937421552806167E-2"/>
    <n v="1"/>
    <n v="0"/>
    <n v="78"/>
    <n v="22"/>
    <n v="3"/>
    <n v="18"/>
    <n v="0"/>
    <n v="0"/>
    <n v="11"/>
    <n v="54"/>
    <n v="0.40740740740740738"/>
    <n v="5.5555555555555552E-2"/>
    <n v="0.33333333333333331"/>
    <n v="0"/>
    <n v="0"/>
    <n v="0.20370370370370369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15"/>
    <x v="1"/>
    <n v="2485"/>
    <n v="1"/>
    <n v="0"/>
    <n v="0"/>
    <n v="0"/>
    <n v="0"/>
    <n v="0"/>
    <n v="0"/>
    <n v="1"/>
    <n v="0"/>
    <n v="32"/>
    <d v="2015-12-26T00:00:00"/>
    <n v="12"/>
    <s v="December"/>
    <n v="1"/>
    <s v="1191,33462,Low income,1236,High spender,0.0369374215528062,1,0,78,22,3,18,0,0,11,54,0.407407407407407,0.0555555555555556,0.333333333333333,0,0,0.203703703703704,1,2,0,3,6,0.166666666666667,0.333333333333333,0,0.5,7,0,0,0,0,0,0,0,41,36-50,2485,1,0,0,0,0,0,0,1,0,32"/>
  </r>
  <r>
    <n v="1008"/>
    <n v="24027"/>
    <x v="1"/>
    <n v="479"/>
    <x v="1"/>
    <n v="1.9935905439713655E-2"/>
    <n v="1"/>
    <n v="0"/>
    <n v="7"/>
    <n v="14"/>
    <n v="7"/>
    <n v="11"/>
    <n v="11"/>
    <n v="0"/>
    <n v="5"/>
    <n v="48"/>
    <n v="0.29166666666666669"/>
    <n v="0.14583333333333334"/>
    <n v="0.22916666666666666"/>
    <n v="0.22916666666666666"/>
    <n v="0"/>
    <n v="0.10416666666666667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10"/>
    <x v="1"/>
    <n v="2544"/>
    <n v="0"/>
    <n v="1"/>
    <n v="0"/>
    <n v="0"/>
    <n v="0"/>
    <n v="0"/>
    <n v="1"/>
    <n v="0"/>
    <n v="0"/>
    <n v="38"/>
    <d v="2015-10-28T00:00:00"/>
    <n v="10"/>
    <s v="October"/>
    <n v="1"/>
    <s v="1008,24027,Low income,479,Low spender,0.0199359054397137,1,0,7,14,7,11,11,0,5,48,0.291666666666667,0.145833333333333,0.229166666666667,0.229166666666667,0,0.104166666666667,2,2,0,3,7,0.285714285714286,0.285714285714286,0,0.428571428571429,8,0,0,0,0,0,0,0,44,36-50,2544,0,1,0,0,0,0,1,0,0,38"/>
  </r>
  <r>
    <n v="882"/>
    <n v="20981"/>
    <x v="1"/>
    <n v="1622"/>
    <x v="0"/>
    <n v="7.7308040608169301E-2"/>
    <n v="0"/>
    <n v="0"/>
    <n v="14"/>
    <n v="2"/>
    <n v="12"/>
    <n v="10"/>
    <n v="6"/>
    <n v="13"/>
    <n v="30"/>
    <n v="73"/>
    <n v="2.7397260273972601E-2"/>
    <n v="0.16438356164383561"/>
    <n v="0.13698630136986301"/>
    <n v="8.2191780821917804E-2"/>
    <n v="0.17808219178082191"/>
    <n v="0.41095890410958902"/>
    <n v="1"/>
    <n v="3"/>
    <n v="1"/>
    <n v="2"/>
    <n v="7"/>
    <n v="0.14285714285714285"/>
    <n v="0.42857142857142855"/>
    <n v="0.14285714285714285"/>
    <n v="0.2857142857142857"/>
    <n v="8"/>
    <n v="0"/>
    <n v="0"/>
    <x v="1"/>
    <x v="0"/>
    <x v="1"/>
    <n v="0"/>
    <x v="0"/>
    <x v="16"/>
    <x v="1"/>
    <n v="2584"/>
    <n v="0"/>
    <n v="0"/>
    <n v="0"/>
    <n v="1"/>
    <n v="0"/>
    <n v="1"/>
    <n v="0"/>
    <n v="0"/>
    <n v="0"/>
    <n v="13"/>
    <d v="2015-09-18T00:00:00"/>
    <n v="9"/>
    <s v="September"/>
    <n v="1"/>
    <s v="882,20981,Low income,1622,High spender,0.0773080406081693,0,0,14,2,12,10,6,13,30,73,0.0273972602739726,0.164383561643836,0.136986301369863,0.0821917808219178,0.178082191780822,0.410958904109589,1,3,1,2,7,0.142857142857143,0.428571428571429,0.142857142857143,0.285714285714286,8,0,0,0,0,0,0,1,43,36-50,2584,0,0,0,1,0,1,0,0,0,13"/>
  </r>
  <r>
    <n v="633"/>
    <n v="22434"/>
    <x v="1"/>
    <n v="269"/>
    <x v="1"/>
    <n v="1.1990728358741196E-2"/>
    <n v="1"/>
    <n v="0"/>
    <n v="25"/>
    <n v="4"/>
    <n v="12"/>
    <n v="11"/>
    <n v="3"/>
    <n v="13"/>
    <n v="15"/>
    <n v="58"/>
    <n v="6.8965517241379309E-2"/>
    <n v="0.20689655172413793"/>
    <n v="0.18965517241379309"/>
    <n v="5.1724137931034482E-2"/>
    <n v="0.22413793103448276"/>
    <n v="0.25862068965517243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19"/>
    <x v="0"/>
    <n v="2660"/>
    <n v="0"/>
    <n v="0"/>
    <n v="0"/>
    <n v="1"/>
    <n v="0"/>
    <n v="0"/>
    <n v="1"/>
    <n v="0"/>
    <n v="0"/>
    <n v="28"/>
    <d v="2015-07-04T00:00:00"/>
    <n v="7"/>
    <s v="July"/>
    <n v="1"/>
    <s v="633,22434,Low income,269,Low spender,0.0119907283587412,1,0,25,4,12,11,3,13,15,58,0.0689655172413793,0.206896551724138,0.189655172413793,0.0517241379310345,0.224137931034483,0.258620689655172,2,2,0,3,7,0.285714285714286,0.285714285714286,0,0.428571428571429,8,0,0,0,0,0,0,0,33,24-35,2660,0,0,0,1,0,0,1,0,0,28"/>
  </r>
  <r>
    <n v="623"/>
    <n v="25851"/>
    <x v="1"/>
    <n v="897"/>
    <x v="0"/>
    <n v="3.4698851108274344E-2"/>
    <n v="1"/>
    <n v="0"/>
    <n v="45"/>
    <n v="9"/>
    <n v="4"/>
    <n v="18"/>
    <n v="7"/>
    <n v="5"/>
    <n v="5"/>
    <n v="48"/>
    <n v="0.1875"/>
    <n v="8.3333333333333329E-2"/>
    <n v="0.375"/>
    <n v="0.14583333333333334"/>
    <n v="0.10416666666666667"/>
    <n v="0.10416666666666667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34"/>
    <x v="1"/>
    <n v="2662"/>
    <n v="0"/>
    <n v="0"/>
    <n v="0"/>
    <n v="1"/>
    <n v="0"/>
    <n v="0"/>
    <n v="1"/>
    <n v="0"/>
    <n v="0"/>
    <n v="38"/>
    <d v="2015-07-02T00:00:00"/>
    <n v="7"/>
    <s v="July"/>
    <n v="1"/>
    <s v="623,25851,Low income,897,High spender,0.0346988511082743,1,0,45,9,4,18,7,5,5,48,0.1875,0.0833333333333333,0.375,0.145833333333333,0.104166666666667,0.104166666666667,2,2,0,3,7,0.285714285714286,0.285714285714286,0,0.428571428571429,7,0,0,0,0,0,0,0,42,36-50,2662,0,0,0,1,0,0,1,0,0,38"/>
  </r>
  <r>
    <n v="419"/>
    <n v="25271"/>
    <x v="1"/>
    <n v="1228"/>
    <x v="0"/>
    <n v="4.8593249178900719E-2"/>
    <n v="1"/>
    <n v="0"/>
    <n v="45"/>
    <n v="10"/>
    <n v="1"/>
    <n v="18"/>
    <n v="10"/>
    <n v="4"/>
    <n v="7"/>
    <n v="50"/>
    <n v="0.2"/>
    <n v="0.02"/>
    <n v="0.36"/>
    <n v="0.2"/>
    <n v="0.08"/>
    <n v="0.14000000000000001"/>
    <n v="1"/>
    <n v="1"/>
    <n v="1"/>
    <n v="2"/>
    <n v="5"/>
    <n v="0.2"/>
    <n v="0.2"/>
    <n v="0.2"/>
    <n v="0.4"/>
    <n v="9"/>
    <n v="0"/>
    <n v="0"/>
    <x v="1"/>
    <x v="0"/>
    <x v="1"/>
    <n v="0"/>
    <x v="1"/>
    <x v="14"/>
    <x v="1"/>
    <n v="2730"/>
    <n v="0"/>
    <n v="1"/>
    <n v="0"/>
    <n v="0"/>
    <n v="0"/>
    <n v="0"/>
    <n v="1"/>
    <n v="0"/>
    <n v="0"/>
    <n v="36"/>
    <d v="2015-04-25T00:00:00"/>
    <n v="4"/>
    <s v="April"/>
    <n v="1"/>
    <s v="419,25271,Low income,1228,High spender,0.0485932491789007,1,0,45,10,1,18,10,4,7,50,0.2,0.02,0.36,0.2,0.08,0.14,1,1,1,2,5,0.2,0.2,0.2,0.4,9,0,0,0,0,0,0,0,37,36-50,2730,0,1,0,0,0,0,1,0,0,36"/>
  </r>
  <r>
    <n v="343"/>
    <n v="41658"/>
    <x v="1"/>
    <n v="338"/>
    <x v="1"/>
    <n v="8.1136876470305815E-3"/>
    <n v="1"/>
    <n v="1"/>
    <n v="30"/>
    <n v="8"/>
    <n v="4"/>
    <n v="12"/>
    <n v="15"/>
    <n v="4"/>
    <n v="29"/>
    <n v="72"/>
    <n v="0.1111111111111111"/>
    <n v="5.5555555555555552E-2"/>
    <n v="0.16666666666666666"/>
    <n v="0.20833333333333334"/>
    <n v="5.5555555555555552E-2"/>
    <n v="0.40277777777777779"/>
    <n v="2"/>
    <n v="1"/>
    <n v="1"/>
    <n v="2"/>
    <n v="6"/>
    <n v="0.33333333333333331"/>
    <n v="0.16666666666666666"/>
    <n v="0.16666666666666666"/>
    <n v="0.33333333333333331"/>
    <n v="4"/>
    <n v="0"/>
    <n v="0"/>
    <x v="1"/>
    <x v="0"/>
    <x v="1"/>
    <n v="0"/>
    <x v="1"/>
    <x v="9"/>
    <x v="1"/>
    <n v="2756"/>
    <n v="0"/>
    <n v="0"/>
    <n v="1"/>
    <n v="0"/>
    <n v="0"/>
    <n v="1"/>
    <n v="0"/>
    <n v="0"/>
    <n v="0"/>
    <n v="14"/>
    <d v="2015-03-30T00:00:00"/>
    <n v="3"/>
    <s v="March"/>
    <n v="1"/>
    <s v="343,41658,Low income,338,Low spender,0.00811368764703058,1,1,30,8,4,12,15,4,29,72,0.111111111111111,0.0555555555555556,0.166666666666667,0.208333333333333,0.0555555555555556,0.402777777777778,2,1,1,2,6,0.333333333333333,0.166666666666667,0.166666666666667,0.333333333333333,4,0,0,0,0,0,0,0,45,36-50,2756,0,0,1,0,0,1,0,0,0,14"/>
  </r>
  <r>
    <n v="2168"/>
    <n v="44359"/>
    <x v="1"/>
    <n v="1214"/>
    <x v="0"/>
    <n v="2.7367614238373271E-2"/>
    <n v="1"/>
    <n v="1"/>
    <n v="19"/>
    <n v="20"/>
    <n v="0"/>
    <n v="14"/>
    <n v="7"/>
    <n v="3"/>
    <n v="1"/>
    <n v="45"/>
    <n v="0.44444444444444442"/>
    <n v="0"/>
    <n v="0.31111111111111112"/>
    <n v="0.15555555555555556"/>
    <n v="6.6666666666666666E-2"/>
    <n v="2.2222222222222223E-2"/>
    <n v="3"/>
    <n v="2"/>
    <n v="0"/>
    <n v="4"/>
    <n v="9"/>
    <n v="0.33333333333333331"/>
    <n v="0.22222222222222221"/>
    <n v="0"/>
    <n v="0.44444444444444442"/>
    <n v="3"/>
    <n v="0"/>
    <n v="0"/>
    <x v="1"/>
    <x v="0"/>
    <x v="1"/>
    <n v="0"/>
    <x v="1"/>
    <x v="34"/>
    <x v="1"/>
    <n v="2171"/>
    <n v="0"/>
    <n v="1"/>
    <n v="0"/>
    <n v="0"/>
    <n v="0"/>
    <n v="0"/>
    <n v="1"/>
    <n v="0"/>
    <n v="0"/>
    <n v="43"/>
    <d v="2016-11-04T00:00:00"/>
    <n v="11"/>
    <s v="November"/>
    <n v="1"/>
    <s v="2168,44359,Low income,1214,High spender,0.0273676142383733,1,1,19,20,0,14,7,3,1,45,0.444444444444444,0,0.311111111111111,0.155555555555556,0.0666666666666667,0.0222222222222222,3,2,0,4,9,0.333333333333333,0.222222222222222,0,0.444444444444444,3,0,0,0,0,0,0,0,42,36-50,2171,0,1,0,0,0,0,1,0,0,43"/>
  </r>
  <r>
    <n v="2128"/>
    <n v="18746"/>
    <x v="1"/>
    <n v="912"/>
    <x v="0"/>
    <n v="4.8650378747466125E-2"/>
    <n v="1"/>
    <n v="0"/>
    <n v="41"/>
    <n v="2"/>
    <n v="10"/>
    <n v="11"/>
    <n v="12"/>
    <n v="9"/>
    <n v="20"/>
    <n v="64"/>
    <n v="3.125E-2"/>
    <n v="0.15625"/>
    <n v="0.171875"/>
    <n v="0.1875"/>
    <n v="0.140625"/>
    <n v="0.3125"/>
    <n v="2"/>
    <n v="3"/>
    <n v="0"/>
    <n v="3"/>
    <n v="8"/>
    <n v="0.25"/>
    <n v="0.375"/>
    <n v="0"/>
    <n v="0.375"/>
    <n v="6"/>
    <n v="0"/>
    <n v="0"/>
    <x v="1"/>
    <x v="0"/>
    <x v="1"/>
    <n v="0"/>
    <x v="1"/>
    <x v="39"/>
    <x v="0"/>
    <n v="2190"/>
    <n v="0"/>
    <n v="0"/>
    <n v="1"/>
    <n v="0"/>
    <n v="0"/>
    <n v="0"/>
    <n v="0"/>
    <n v="0"/>
    <n v="0"/>
    <n v="24"/>
    <d v="2016-10-16T00:00:00"/>
    <n v="10"/>
    <s v="October"/>
    <n v="1"/>
    <s v="2128,18746,Low income,912,High spender,0.0486503787474661,1,0,41,2,10,11,12,9,20,64,0.03125,0.15625,0.171875,0.1875,0.140625,0.3125,2,3,0,3,8,0.25,0.375,0,0.375,6,0,0,0,0,0,0,0,28,24-35,2190,0,0,1,0,0,0,0,0,0,24"/>
  </r>
  <r>
    <n v="2114"/>
    <n v="32892"/>
    <x v="1"/>
    <n v="671"/>
    <x v="0"/>
    <n v="2.040009728809437E-2"/>
    <n v="1"/>
    <n v="0"/>
    <n v="78"/>
    <n v="26"/>
    <n v="0"/>
    <n v="15"/>
    <n v="2"/>
    <n v="1"/>
    <n v="2"/>
    <n v="46"/>
    <n v="0.56521739130434778"/>
    <n v="0"/>
    <n v="0.32608695652173914"/>
    <n v="4.3478260869565216E-2"/>
    <n v="2.1739130434782608E-2"/>
    <n v="4.3478260869565216E-2"/>
    <n v="2"/>
    <n v="3"/>
    <n v="0"/>
    <n v="3"/>
    <n v="8"/>
    <n v="0.25"/>
    <n v="0.375"/>
    <n v="0"/>
    <n v="0.375"/>
    <n v="8"/>
    <n v="0"/>
    <n v="0"/>
    <x v="1"/>
    <x v="0"/>
    <x v="1"/>
    <n v="0"/>
    <x v="1"/>
    <x v="4"/>
    <x v="1"/>
    <n v="2194"/>
    <n v="0"/>
    <n v="0"/>
    <n v="0"/>
    <n v="1"/>
    <n v="0"/>
    <n v="0"/>
    <n v="0"/>
    <n v="0"/>
    <n v="1"/>
    <n v="42"/>
    <d v="2016-10-12T00:00:00"/>
    <n v="10"/>
    <s v="October"/>
    <n v="1"/>
    <s v="2114,32892,Low income,671,High spender,0.0204000972880944,1,0,78,26,0,15,2,1,2,46,0.565217391304348,0,0.326086956521739,0.0434782608695652,0.0217391304347826,0.0434782608695652,2,3,0,3,8,0.25,0.375,0,0.375,8,0,0,0,0,0,0,0,49,36-50,2194,0,0,0,1,0,0,0,0,1,42"/>
  </r>
  <r>
    <n v="1946"/>
    <n v="29315"/>
    <x v="1"/>
    <n v="1208"/>
    <x v="0"/>
    <n v="4.1207572914889988E-2"/>
    <n v="1"/>
    <n v="1"/>
    <n v="55"/>
    <n v="13"/>
    <n v="2"/>
    <n v="14"/>
    <n v="8"/>
    <n v="7"/>
    <n v="4"/>
    <n v="48"/>
    <n v="0.27083333333333331"/>
    <n v="4.1666666666666664E-2"/>
    <n v="0.29166666666666669"/>
    <n v="0.16666666666666666"/>
    <n v="0.14583333333333334"/>
    <n v="8.3333333333333329E-2"/>
    <n v="4"/>
    <n v="2"/>
    <n v="0"/>
    <n v="4"/>
    <n v="10"/>
    <n v="0.4"/>
    <n v="0.2"/>
    <n v="0"/>
    <n v="0.4"/>
    <n v="6"/>
    <n v="0"/>
    <n v="0"/>
    <x v="1"/>
    <x v="0"/>
    <x v="1"/>
    <n v="0"/>
    <x v="1"/>
    <x v="40"/>
    <x v="2"/>
    <n v="2243"/>
    <n v="0"/>
    <n v="1"/>
    <n v="0"/>
    <n v="0"/>
    <n v="0"/>
    <n v="0"/>
    <n v="1"/>
    <n v="0"/>
    <n v="0"/>
    <n v="40"/>
    <d v="2016-08-24T00:00:00"/>
    <n v="8"/>
    <s v="August"/>
    <n v="1"/>
    <s v="1946,29315,Low income,1208,High spender,0.04120757291489,1,1,55,13,2,14,8,7,4,48,0.270833333333333,0.0416666666666667,0.291666666666667,0.166666666666667,0.145833333333333,0.0833333333333333,4,2,0,4,10,0.4,0.2,0,0.4,6,0,0,0,0,0,0,0,60,50-65,2243,0,1,0,0,0,0,1,0,0,40"/>
  </r>
  <r>
    <n v="1865"/>
    <n v="36026"/>
    <x v="1"/>
    <n v="39"/>
    <x v="1"/>
    <n v="1.0825514905901295E-3"/>
    <n v="2"/>
    <n v="1"/>
    <n v="34"/>
    <n v="20"/>
    <n v="4"/>
    <n v="10"/>
    <n v="6"/>
    <n v="4"/>
    <n v="17"/>
    <n v="61"/>
    <n v="0.32786885245901637"/>
    <n v="6.5573770491803282E-2"/>
    <n v="0.16393442622950818"/>
    <n v="9.8360655737704916E-2"/>
    <n v="6.5573770491803282E-2"/>
    <n v="0.27868852459016391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7"/>
    <x v="1"/>
    <n v="2264"/>
    <n v="0"/>
    <n v="1"/>
    <n v="0"/>
    <n v="0"/>
    <n v="0"/>
    <n v="0"/>
    <n v="1"/>
    <n v="0"/>
    <n v="0"/>
    <n v="27"/>
    <d v="2016-08-03T00:00:00"/>
    <n v="8"/>
    <s v="August"/>
    <n v="1"/>
    <s v="1865,36026,Low income,39,Low spender,0.00108255149059013,2,1,34,20,4,10,6,4,17,61,0.327868852459016,0.0655737704918033,0.163934426229508,0.0983606557377049,0.0655737704918033,0.278688524590164,2,2,0,3,7,0.285714285714286,0.285714285714286,0,0.428571428571429,6,0,0,0,0,0,0,0,48,36-50,2264,0,1,0,0,0,0,1,0,0,27"/>
  </r>
  <r>
    <n v="1802"/>
    <n v="19444"/>
    <x v="1"/>
    <n v="1302"/>
    <x v="0"/>
    <n v="6.6961530549269704E-2"/>
    <n v="1"/>
    <n v="0"/>
    <n v="8"/>
    <n v="16"/>
    <n v="0"/>
    <n v="23"/>
    <n v="3"/>
    <n v="2"/>
    <n v="10"/>
    <n v="54"/>
    <n v="0.29629629629629628"/>
    <n v="0"/>
    <n v="0.42592592592592593"/>
    <n v="5.5555555555555552E-2"/>
    <n v="3.7037037037037035E-2"/>
    <n v="0.18518518518518517"/>
    <n v="3"/>
    <n v="4"/>
    <n v="1"/>
    <n v="2"/>
    <n v="10"/>
    <n v="0.3"/>
    <n v="0.4"/>
    <n v="0.1"/>
    <n v="0.2"/>
    <n v="7"/>
    <n v="0"/>
    <n v="0"/>
    <x v="1"/>
    <x v="0"/>
    <x v="1"/>
    <n v="0"/>
    <x v="0"/>
    <x v="13"/>
    <x v="1"/>
    <n v="2286"/>
    <n v="0"/>
    <n v="0"/>
    <n v="0"/>
    <n v="1"/>
    <n v="0"/>
    <n v="0"/>
    <n v="1"/>
    <n v="0"/>
    <n v="0"/>
    <n v="34"/>
    <d v="2016-07-12T00:00:00"/>
    <n v="7"/>
    <s v="July"/>
    <n v="1"/>
    <s v="1802,19444,Low income,1302,High spender,0.0669615305492697,1,0,8,16,0,23,3,2,10,54,0.296296296296296,0,0.425925925925926,0.0555555555555556,0.037037037037037,0.185185185185185,3,4,1,2,10,0.3,0.4,0.1,0.2,7,0,0,0,0,0,0,1,38,36-50,2286,0,0,0,1,0,0,1,0,0,34"/>
  </r>
  <r>
    <n v="1512"/>
    <n v="17649"/>
    <x v="1"/>
    <n v="32"/>
    <x v="1"/>
    <n v="1.8131338886055867E-3"/>
    <n v="1"/>
    <n v="0"/>
    <n v="70"/>
    <n v="15"/>
    <n v="1"/>
    <n v="23"/>
    <n v="0"/>
    <n v="5"/>
    <n v="1"/>
    <n v="45"/>
    <n v="0.33333333333333331"/>
    <n v="2.2222222222222223E-2"/>
    <n v="0.51111111111111107"/>
    <n v="0"/>
    <n v="0.1111111111111111"/>
    <n v="2.2222222222222223E-2"/>
    <n v="3"/>
    <n v="3"/>
    <n v="0"/>
    <n v="3"/>
    <n v="9"/>
    <n v="0.33333333333333331"/>
    <n v="0.33333333333333331"/>
    <n v="0"/>
    <n v="0.33333333333333331"/>
    <n v="8"/>
    <n v="0"/>
    <n v="0"/>
    <x v="1"/>
    <x v="0"/>
    <x v="1"/>
    <n v="0"/>
    <x v="1"/>
    <x v="10"/>
    <x v="1"/>
    <n v="2388"/>
    <n v="0"/>
    <n v="1"/>
    <n v="0"/>
    <n v="0"/>
    <n v="0"/>
    <n v="0"/>
    <n v="1"/>
    <n v="0"/>
    <n v="0"/>
    <n v="43"/>
    <d v="2016-04-01T00:00:00"/>
    <n v="4"/>
    <s v="April"/>
    <n v="1"/>
    <s v="1512,17649,Low income,32,Low spender,0.00181313388860559,1,0,70,15,1,23,0,5,1,45,0.333333333333333,0.0222222222222222,0.511111111111111,0,0.111111111111111,0.0222222222222222,3,3,0,3,9,0.333333333333333,0.333333333333333,0,0.333333333333333,8,0,0,0,0,0,0,0,44,36-50,2388,0,1,0,0,0,0,1,0,0,43"/>
  </r>
  <r>
    <n v="1489"/>
    <n v="26067"/>
    <x v="1"/>
    <n v="188"/>
    <x v="1"/>
    <n v="7.212183987417041E-3"/>
    <n v="1"/>
    <n v="0"/>
    <n v="49"/>
    <n v="22"/>
    <n v="2"/>
    <n v="18"/>
    <n v="0"/>
    <n v="2"/>
    <n v="12"/>
    <n v="56"/>
    <n v="0.39285714285714285"/>
    <n v="3.5714285714285712E-2"/>
    <n v="0.32142857142857145"/>
    <n v="0"/>
    <n v="3.5714285714285712E-2"/>
    <n v="0.21428571428571427"/>
    <n v="3"/>
    <n v="3"/>
    <n v="0"/>
    <n v="3"/>
    <n v="9"/>
    <n v="0.33333333333333331"/>
    <n v="0.33333333333333331"/>
    <n v="0"/>
    <n v="0.33333333333333331"/>
    <n v="8"/>
    <n v="0"/>
    <n v="0"/>
    <x v="1"/>
    <x v="0"/>
    <x v="1"/>
    <n v="0"/>
    <x v="1"/>
    <x v="3"/>
    <x v="1"/>
    <n v="2396"/>
    <n v="0"/>
    <n v="1"/>
    <n v="0"/>
    <n v="0"/>
    <n v="0"/>
    <n v="0"/>
    <n v="1"/>
    <n v="0"/>
    <n v="0"/>
    <n v="32"/>
    <d v="2016-03-24T00:00:00"/>
    <n v="3"/>
    <s v="March"/>
    <n v="1"/>
    <s v="1489,26067,Low income,188,Low spender,0.00721218398741704,1,0,49,22,2,18,0,2,12,56,0.392857142857143,0.0357142857142857,0.321428571428571,0,0.0357142857142857,0.214285714285714,3,3,0,3,9,0.333333333333333,0.333333333333333,0,0.333333333333333,8,0,0,0,0,0,0,0,46,36-50,2396,0,1,0,0,0,0,1,0,0,32"/>
  </r>
  <r>
    <n v="1382"/>
    <n v="30828"/>
    <x v="1"/>
    <n v="1207"/>
    <x v="0"/>
    <n v="3.9152718308031659E-2"/>
    <n v="1"/>
    <n v="0"/>
    <n v="16"/>
    <n v="16"/>
    <n v="11"/>
    <n v="15"/>
    <n v="2"/>
    <n v="0"/>
    <n v="12"/>
    <n v="56"/>
    <n v="0.2857142857142857"/>
    <n v="0.19642857142857142"/>
    <n v="0.26785714285714285"/>
    <n v="3.5714285714285712E-2"/>
    <n v="0"/>
    <n v="0.21428571428571427"/>
    <n v="2"/>
    <n v="1"/>
    <n v="1"/>
    <n v="4"/>
    <n v="8"/>
    <n v="0.25"/>
    <n v="0.125"/>
    <n v="0.125"/>
    <n v="0.5"/>
    <n v="3"/>
    <n v="0"/>
    <n v="0"/>
    <x v="1"/>
    <x v="0"/>
    <x v="1"/>
    <n v="0"/>
    <x v="1"/>
    <x v="33"/>
    <x v="1"/>
    <n v="2427"/>
    <n v="0"/>
    <n v="0"/>
    <n v="1"/>
    <n v="0"/>
    <n v="0"/>
    <n v="0"/>
    <n v="1"/>
    <n v="0"/>
    <n v="0"/>
    <n v="32"/>
    <d v="2016-02-22T00:00:00"/>
    <n v="2"/>
    <s v="February"/>
    <n v="1"/>
    <s v="1382,30828,Low income,1207,High spender,0.0391527183080317,1,0,16,16,11,15,2,0,12,56,0.285714285714286,0.196428571428571,0.267857142857143,0.0357142857142857,0,0.214285714285714,2,1,1,4,8,0.25,0.125,0.125,0.5,3,0,0,0,0,0,0,0,40,36-50,2427,0,0,1,0,0,0,1,0,0,32"/>
  </r>
  <r>
    <n v="1344"/>
    <n v="21063"/>
    <x v="1"/>
    <n v="12"/>
    <x v="1"/>
    <n v="5.6971941318900439E-4"/>
    <n v="1"/>
    <n v="0"/>
    <n v="34"/>
    <n v="1"/>
    <n v="10"/>
    <n v="11"/>
    <n v="19"/>
    <n v="3"/>
    <n v="15"/>
    <n v="59"/>
    <n v="1.6949152542372881E-2"/>
    <n v="0.16949152542372881"/>
    <n v="0.1864406779661017"/>
    <n v="0.32203389830508472"/>
    <n v="5.0847457627118647E-2"/>
    <n v="0.25423728813559321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19"/>
    <x v="0"/>
    <n v="2436"/>
    <n v="0"/>
    <n v="0"/>
    <n v="1"/>
    <n v="0"/>
    <n v="0"/>
    <n v="0"/>
    <n v="0"/>
    <n v="0"/>
    <n v="0"/>
    <n v="29"/>
    <d v="2016-02-13T00:00:00"/>
    <n v="2"/>
    <s v="February"/>
    <n v="1"/>
    <s v="1344,21063,Low income,12,Low spender,0.000569719413189004,1,0,34,1,10,11,19,3,15,59,0.0169491525423729,0.169491525423729,0.186440677966102,0.322033898305085,0.0508474576271186,0.254237288135593,2,2,0,3,7,0.285714285714286,0.285714285714286,0,0.428571428571429,6,0,0,0,0,0,0,0,33,24-35,2436,0,0,1,0,0,0,0,0,0,29"/>
  </r>
  <r>
    <n v="1286"/>
    <n v="21955"/>
    <x v="1"/>
    <n v="118"/>
    <x v="1"/>
    <n v="5.3746299248462765E-3"/>
    <n v="1"/>
    <n v="0"/>
    <n v="81"/>
    <n v="5"/>
    <n v="1"/>
    <n v="7"/>
    <n v="17"/>
    <n v="14"/>
    <n v="11"/>
    <n v="55"/>
    <n v="9.0909090909090912E-2"/>
    <n v="1.8181818181818181E-2"/>
    <n v="0.12727272727272726"/>
    <n v="0.30909090909090908"/>
    <n v="0.25454545454545452"/>
    <n v="0.2"/>
    <n v="2"/>
    <n v="2"/>
    <n v="1"/>
    <n v="3"/>
    <n v="8"/>
    <n v="0.25"/>
    <n v="0.25"/>
    <n v="0.125"/>
    <n v="0.375"/>
    <n v="6"/>
    <n v="0"/>
    <n v="0"/>
    <x v="1"/>
    <x v="0"/>
    <x v="1"/>
    <n v="0"/>
    <x v="1"/>
    <x v="17"/>
    <x v="0"/>
    <n v="2454"/>
    <n v="0"/>
    <n v="1"/>
    <n v="0"/>
    <n v="0"/>
    <n v="0"/>
    <n v="1"/>
    <n v="0"/>
    <n v="0"/>
    <n v="0"/>
    <n v="33"/>
    <d v="2016-01-26T00:00:00"/>
    <n v="1"/>
    <s v="January"/>
    <n v="1"/>
    <s v="1286,21955,Low income,118,Low spender,0.00537462992484628,1,0,81,5,1,7,17,14,11,55,0.0909090909090909,0.0181818181818182,0.127272727272727,0.309090909090909,0.254545454545455,0.2,2,2,1,3,8,0.25,0.25,0.125,0.375,6,0,0,0,0,0,0,0,34,24-35,2454,0,1,0,0,0,1,0,0,0,33"/>
  </r>
  <r>
    <n v="1260"/>
    <n v="16269"/>
    <x v="1"/>
    <n v="956"/>
    <x v="0"/>
    <n v="5.8762062818857951E-2"/>
    <n v="1"/>
    <n v="0"/>
    <n v="75"/>
    <n v="19"/>
    <n v="3"/>
    <n v="18"/>
    <n v="3"/>
    <n v="1"/>
    <n v="0"/>
    <n v="44"/>
    <n v="0.43181818181818182"/>
    <n v="6.8181818181818177E-2"/>
    <n v="0.40909090909090912"/>
    <n v="6.8181818181818177E-2"/>
    <n v="2.2727272727272728E-2"/>
    <n v="0"/>
    <n v="3"/>
    <n v="3"/>
    <n v="0"/>
    <n v="3"/>
    <n v="9"/>
    <n v="0.33333333333333331"/>
    <n v="0.33333333333333331"/>
    <n v="0"/>
    <n v="0.33333333333333331"/>
    <n v="8"/>
    <n v="0"/>
    <n v="0"/>
    <x v="1"/>
    <x v="0"/>
    <x v="1"/>
    <n v="0"/>
    <x v="1"/>
    <x v="35"/>
    <x v="1"/>
    <n v="2462"/>
    <n v="0"/>
    <n v="0"/>
    <n v="1"/>
    <n v="0"/>
    <n v="0"/>
    <n v="0"/>
    <n v="0"/>
    <n v="0"/>
    <n v="1"/>
    <n v="44"/>
    <d v="2016-01-18T00:00:00"/>
    <n v="1"/>
    <s v="January"/>
    <n v="1"/>
    <s v="1260,16269,Low income,956,High spender,0.058762062818858,1,0,75,19,3,18,3,1,0,44,0.431818181818182,0.0681818181818182,0.409090909090909,0.0681818181818182,0.0227272727272727,0,3,3,0,3,9,0.333333333333333,0.333333333333333,0,0.333333333333333,8,0,0,0,0,0,0,0,36,36-50,2462,0,0,1,0,0,0,0,0,1,44"/>
  </r>
  <r>
    <n v="1196"/>
    <n v="22063"/>
    <x v="1"/>
    <n v="1206"/>
    <x v="0"/>
    <n v="5.466165072746227E-2"/>
    <n v="1"/>
    <n v="0"/>
    <n v="43"/>
    <n v="7"/>
    <n v="10"/>
    <n v="13"/>
    <n v="3"/>
    <n v="11"/>
    <n v="11"/>
    <n v="55"/>
    <n v="0.12727272727272726"/>
    <n v="0.18181818181818182"/>
    <n v="0.23636363636363636"/>
    <n v="5.4545454545454543E-2"/>
    <n v="0.2"/>
    <n v="0.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7"/>
    <x v="1"/>
    <n v="2484"/>
    <n v="0"/>
    <n v="1"/>
    <n v="0"/>
    <n v="0"/>
    <n v="0"/>
    <n v="0"/>
    <n v="1"/>
    <n v="0"/>
    <n v="0"/>
    <n v="33"/>
    <d v="2015-12-27T00:00:00"/>
    <n v="12"/>
    <s v="December"/>
    <n v="1"/>
    <s v="1196,22063,Low income,1206,High spender,0.0546616507274623,1,0,43,7,10,13,3,11,11,55,0.127272727272727,0.181818181818182,0.236363636363636,0.0545454545454545,0.2,0.2,2,2,0,3,7,0.285714285714286,0.285714285714286,0,0.428571428571429,7,0,0,0,0,0,0,0,48,36-50,2484,0,1,0,0,0,0,1,0,0,33"/>
  </r>
  <r>
    <n v="1003"/>
    <n v="46831"/>
    <x v="1"/>
    <n v="11"/>
    <x v="1"/>
    <n v="2.348871474023617E-4"/>
    <n v="1"/>
    <n v="1"/>
    <n v="84"/>
    <n v="22"/>
    <n v="2"/>
    <n v="10"/>
    <n v="6"/>
    <n v="4"/>
    <n v="34"/>
    <n v="78"/>
    <n v="0.28205128205128205"/>
    <n v="2.564102564102564E-2"/>
    <n v="0.12820512820512819"/>
    <n v="7.6923076923076927E-2"/>
    <n v="5.128205128205128E-2"/>
    <n v="0.4358974358974359"/>
    <n v="2"/>
    <n v="1"/>
    <n v="2"/>
    <n v="2"/>
    <n v="7"/>
    <n v="0.2857142857142857"/>
    <n v="0.14285714285714285"/>
    <n v="0.2857142857142857"/>
    <n v="0.2857142857142857"/>
    <n v="4"/>
    <n v="0"/>
    <n v="0"/>
    <x v="1"/>
    <x v="0"/>
    <x v="1"/>
    <n v="0"/>
    <x v="1"/>
    <x v="26"/>
    <x v="2"/>
    <n v="2545"/>
    <n v="0"/>
    <n v="1"/>
    <n v="0"/>
    <n v="0"/>
    <n v="0"/>
    <n v="1"/>
    <n v="0"/>
    <n v="0"/>
    <n v="0"/>
    <n v="10"/>
    <d v="2015-10-27T00:00:00"/>
    <n v="10"/>
    <s v="October"/>
    <n v="1"/>
    <s v="1003,46831,Low income,11,Low spender,0.000234887147402362,1,1,84,22,2,10,6,4,34,78,0.282051282051282,0.0256410256410256,0.128205128205128,0.0769230769230769,0.0512820512820513,0.435897435897436,2,1,2,2,7,0.285714285714286,0.142857142857143,0.285714285714286,0.285714285714286,4,0,0,0,0,0,0,0,51,50-65,2545,0,1,0,0,0,1,0,0,0,10"/>
  </r>
  <r>
    <n v="1000"/>
    <n v="30351"/>
    <x v="1"/>
    <n v="897"/>
    <x v="0"/>
    <n v="2.9554215676583968E-2"/>
    <n v="1"/>
    <n v="0"/>
    <n v="19"/>
    <n v="14"/>
    <n v="0"/>
    <n v="24"/>
    <n v="3"/>
    <n v="3"/>
    <n v="2"/>
    <n v="46"/>
    <n v="0.30434782608695654"/>
    <n v="0"/>
    <n v="0.52173913043478259"/>
    <n v="6.5217391304347824E-2"/>
    <n v="6.5217391304347824E-2"/>
    <n v="4.3478260869565216E-2"/>
    <n v="1"/>
    <n v="3"/>
    <n v="0"/>
    <n v="2"/>
    <n v="6"/>
    <n v="0.16666666666666666"/>
    <n v="0.5"/>
    <n v="0"/>
    <n v="0.33333333333333331"/>
    <n v="9"/>
    <n v="0"/>
    <n v="0"/>
    <x v="1"/>
    <x v="0"/>
    <x v="1"/>
    <n v="0"/>
    <x v="1"/>
    <x v="3"/>
    <x v="1"/>
    <n v="2547"/>
    <n v="0"/>
    <n v="0"/>
    <n v="0"/>
    <n v="1"/>
    <n v="0"/>
    <n v="0"/>
    <n v="0"/>
    <n v="0"/>
    <n v="1"/>
    <n v="42"/>
    <d v="2015-10-25T00:00:00"/>
    <n v="10"/>
    <s v="October"/>
    <n v="1"/>
    <s v="1000,30351,Low income,897,High spender,0.029554215676584,1,0,19,14,0,24,3,3,2,46,0.304347826086957,0,0.521739130434783,0.0652173913043478,0.0652173913043478,0.0434782608695652,1,3,0,2,6,0.166666666666667,0.5,0,0.333333333333333,9,0,0,0,0,0,0,0,46,36-50,2547,0,0,0,1,0,0,0,0,1,42"/>
  </r>
  <r>
    <n v="1002"/>
    <n v="30351"/>
    <x v="1"/>
    <n v="1265"/>
    <x v="0"/>
    <n v="4.1679022108003033E-2"/>
    <n v="1"/>
    <n v="0"/>
    <n v="19"/>
    <n v="14"/>
    <n v="0"/>
    <n v="24"/>
    <n v="3"/>
    <n v="3"/>
    <n v="2"/>
    <n v="46"/>
    <n v="0.30434782608695654"/>
    <n v="0"/>
    <n v="0.52173913043478259"/>
    <n v="6.5217391304347824E-2"/>
    <n v="6.5217391304347824E-2"/>
    <n v="4.3478260869565216E-2"/>
    <n v="1"/>
    <n v="3"/>
    <n v="0"/>
    <n v="2"/>
    <n v="6"/>
    <n v="0.16666666666666666"/>
    <n v="0.5"/>
    <n v="0"/>
    <n v="0.33333333333333331"/>
    <n v="9"/>
    <n v="0"/>
    <n v="0"/>
    <x v="1"/>
    <x v="0"/>
    <x v="1"/>
    <n v="0"/>
    <x v="0"/>
    <x v="3"/>
    <x v="1"/>
    <n v="2547"/>
    <n v="0"/>
    <n v="0"/>
    <n v="0"/>
    <n v="1"/>
    <n v="0"/>
    <n v="0"/>
    <n v="0"/>
    <n v="0"/>
    <n v="1"/>
    <n v="42"/>
    <d v="2015-10-25T00:00:00"/>
    <n v="10"/>
    <s v="October"/>
    <n v="1"/>
    <s v="1002,30351,Low income,1265,High spender,0.041679022108003,1,0,19,14,0,24,3,3,2,46,0.304347826086957,0,0.521739130434783,0.0652173913043478,0.0652173913043478,0.0434782608695652,1,3,0,2,6,0.166666666666667,0.5,0,0.333333333333333,9,0,0,0,0,0,0,1,46,36-50,2547,0,0,0,1,0,0,0,0,1,42"/>
  </r>
  <r>
    <n v="418"/>
    <n v="12393"/>
    <x v="1"/>
    <n v="1206"/>
    <x v="0"/>
    <n v="9.731299927378359E-2"/>
    <n v="0"/>
    <n v="0"/>
    <n v="38"/>
    <n v="5"/>
    <n v="6"/>
    <n v="15"/>
    <n v="11"/>
    <n v="7"/>
    <n v="13"/>
    <n v="57"/>
    <n v="8.771929824561403E-2"/>
    <n v="0.10526315789473684"/>
    <n v="0.26315789473684209"/>
    <n v="0.19298245614035087"/>
    <n v="0.12280701754385964"/>
    <n v="0.22807017543859648"/>
    <n v="1"/>
    <n v="2"/>
    <n v="0"/>
    <n v="3"/>
    <n v="6"/>
    <n v="0.16666666666666666"/>
    <n v="0.33333333333333331"/>
    <n v="0"/>
    <n v="0.5"/>
    <n v="9"/>
    <n v="0"/>
    <n v="0"/>
    <x v="1"/>
    <x v="0"/>
    <x v="1"/>
    <n v="0"/>
    <x v="1"/>
    <x v="34"/>
    <x v="1"/>
    <n v="2731"/>
    <n v="0"/>
    <n v="1"/>
    <n v="0"/>
    <n v="0"/>
    <n v="0"/>
    <n v="1"/>
    <n v="0"/>
    <n v="0"/>
    <n v="0"/>
    <n v="31"/>
    <d v="2015-04-24T00:00:00"/>
    <n v="4"/>
    <s v="April"/>
    <n v="1"/>
    <s v="418,12393,Low income,1206,High spender,0.0973129992737836,0,0,38,5,6,15,11,7,13,57,0.087719298245614,0.105263157894737,0.263157894736842,0.192982456140351,0.12280701754386,0.228070175438596,1,2,0,3,6,0.166666666666667,0.333333333333333,0,0.5,9,0,0,0,0,0,0,0,42,36-50,2731,0,1,0,0,0,1,0,0,0,31"/>
  </r>
  <r>
    <n v="145"/>
    <n v="24882"/>
    <x v="1"/>
    <n v="25"/>
    <x v="1"/>
    <n v="1.0047423840527289E-3"/>
    <n v="1"/>
    <n v="0"/>
    <n v="52"/>
    <n v="1"/>
    <n v="4"/>
    <n v="10"/>
    <n v="29"/>
    <n v="0"/>
    <n v="36"/>
    <n v="80"/>
    <n v="1.2500000000000001E-2"/>
    <n v="0.05"/>
    <n v="0.125"/>
    <n v="0.36249999999999999"/>
    <n v="0"/>
    <n v="0.45"/>
    <n v="1"/>
    <n v="1"/>
    <n v="1"/>
    <n v="2"/>
    <n v="5"/>
    <n v="0.2"/>
    <n v="0.2"/>
    <n v="0.2"/>
    <n v="0.4"/>
    <n v="6"/>
    <n v="0"/>
    <n v="0"/>
    <x v="0"/>
    <x v="0"/>
    <x v="1"/>
    <n v="0"/>
    <x v="1"/>
    <x v="34"/>
    <x v="1"/>
    <n v="2817"/>
    <n v="0"/>
    <n v="0"/>
    <n v="0"/>
    <n v="1"/>
    <n v="0"/>
    <n v="0"/>
    <n v="0"/>
    <n v="0"/>
    <n v="0"/>
    <n v="8"/>
    <d v="2015-01-28T00:00:00"/>
    <n v="1"/>
    <s v="January"/>
    <n v="1"/>
    <s v="145,24882,Low income,25,Low spender,0.00100474238405273,1,0,52,1,4,10,29,0,36,80,0.0125,0.05,0.125,0.3625,0,0.45,1,1,1,2,5,0.2,0.2,0.2,0.4,6,0,0,1,0,0,0,0,42,36-50,2817,0,0,0,1,0,0,0,0,0,8"/>
  </r>
  <r>
    <n v="2038"/>
    <n v="37401"/>
    <x v="1"/>
    <n v="51"/>
    <x v="1"/>
    <n v="1.3635999037458892E-3"/>
    <n v="1"/>
    <n v="0"/>
    <n v="14"/>
    <n v="19"/>
    <n v="3"/>
    <n v="19"/>
    <n v="3"/>
    <n v="1"/>
    <n v="3"/>
    <n v="48"/>
    <n v="0.39583333333333331"/>
    <n v="6.25E-2"/>
    <n v="0.39583333333333331"/>
    <n v="6.25E-2"/>
    <n v="2.0833333333333332E-2"/>
    <n v="6.25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"/>
    <x v="1"/>
    <n v="2213"/>
    <n v="0"/>
    <n v="1"/>
    <n v="0"/>
    <n v="0"/>
    <n v="0"/>
    <n v="0"/>
    <n v="0"/>
    <n v="0"/>
    <n v="1"/>
    <n v="42"/>
    <d v="2016-09-23T00:00:00"/>
    <n v="9"/>
    <s v="September"/>
    <n v="1"/>
    <s v="2038,37401,Low income,51,Low spender,0.00136359990374589,1,0,14,19,3,19,3,1,3,48,0.395833333333333,0.0625,0.395833333333333,0.0625,0.0208333333333333,0.0625,2,2,0,3,7,0.285714285714286,0.285714285714286,0,0.428571428571429,7,0,0,0,0,0,0,0,47,36-50,2213,0,1,0,0,0,0,0,0,1,42"/>
  </r>
  <r>
    <n v="2023"/>
    <n v="38054"/>
    <x v="1"/>
    <n v="1790"/>
    <x v="0"/>
    <n v="4.7038419088663477E-2"/>
    <n v="1"/>
    <n v="1"/>
    <n v="24"/>
    <n v="23"/>
    <n v="2"/>
    <n v="17"/>
    <n v="2"/>
    <n v="1"/>
    <n v="0"/>
    <n v="45"/>
    <n v="0.51111111111111107"/>
    <n v="4.4444444444444446E-2"/>
    <n v="0.37777777777777777"/>
    <n v="4.4444444444444446E-2"/>
    <n v="2.2222222222222223E-2"/>
    <n v="0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25"/>
    <x v="3"/>
    <n v="2218"/>
    <n v="1"/>
    <n v="0"/>
    <n v="0"/>
    <n v="0"/>
    <n v="0"/>
    <n v="0"/>
    <n v="0"/>
    <n v="1"/>
    <n v="0"/>
    <n v="45"/>
    <d v="2016-09-18T00:00:00"/>
    <n v="9"/>
    <s v="September"/>
    <n v="1"/>
    <s v="2023,38054,Low income,1790,High spender,0.0470384190886635,1,1,24,23,2,17,2,1,0,45,0.511111111111111,0.0444444444444444,0.377777777777778,0.0444444444444444,0.0222222222222222,0,2,2,0,3,7,0.285714285714286,0.285714285714286,0,0.428571428571429,7,0,0,0,0,0,0,0,70,66+,2218,1,0,0,0,0,0,0,1,0,45"/>
  </r>
  <r>
    <n v="1930"/>
    <n v="29543"/>
    <x v="1"/>
    <n v="953"/>
    <x v="0"/>
    <n v="3.2258064516129031E-2"/>
    <n v="2"/>
    <n v="0"/>
    <n v="47"/>
    <n v="17"/>
    <n v="3"/>
    <n v="18"/>
    <n v="3"/>
    <n v="4"/>
    <n v="18"/>
    <n v="63"/>
    <n v="0.26984126984126983"/>
    <n v="4.7619047619047616E-2"/>
    <n v="0.2857142857142857"/>
    <n v="4.7619047619047616E-2"/>
    <n v="6.3492063492063489E-2"/>
    <n v="0.2857142857142857"/>
    <n v="2"/>
    <n v="3"/>
    <n v="1"/>
    <n v="2"/>
    <n v="8"/>
    <n v="0.25"/>
    <n v="0.375"/>
    <n v="0.125"/>
    <n v="0.25"/>
    <n v="7"/>
    <n v="0"/>
    <n v="0"/>
    <x v="1"/>
    <x v="0"/>
    <x v="1"/>
    <n v="0"/>
    <x v="1"/>
    <x v="43"/>
    <x v="2"/>
    <n v="2248"/>
    <n v="0"/>
    <n v="1"/>
    <n v="0"/>
    <n v="0"/>
    <n v="0"/>
    <n v="0"/>
    <n v="0"/>
    <n v="1"/>
    <n v="0"/>
    <n v="27"/>
    <d v="2016-08-19T00:00:00"/>
    <n v="8"/>
    <s v="August"/>
    <n v="1"/>
    <s v="1930,29543,Low income,953,High spender,0.032258064516129,2,0,47,17,3,18,3,4,18,63,0.26984126984127,0.0476190476190476,0.285714285714286,0.0476190476190476,0.0634920634920635,0.285714285714286,2,3,1,2,8,0.25,0.375,0.125,0.25,7,0,0,0,0,0,0,0,52,50-65,2248,0,1,0,0,0,0,0,1,0,27"/>
  </r>
  <r>
    <n v="1273"/>
    <n v="23718"/>
    <x v="1"/>
    <n v="971"/>
    <x v="0"/>
    <n v="4.0939370941900664E-2"/>
    <n v="1"/>
    <n v="0"/>
    <n v="76"/>
    <n v="6"/>
    <n v="3"/>
    <n v="14"/>
    <n v="15"/>
    <n v="7"/>
    <n v="36"/>
    <n v="81"/>
    <n v="7.407407407407407E-2"/>
    <n v="3.7037037037037035E-2"/>
    <n v="0.1728395061728395"/>
    <n v="0.18518518518518517"/>
    <n v="8.6419753086419748E-2"/>
    <n v="0.44444444444444442"/>
    <n v="3"/>
    <n v="3"/>
    <n v="1"/>
    <n v="2"/>
    <n v="9"/>
    <n v="0.33333333333333331"/>
    <n v="0.33333333333333331"/>
    <n v="0.1111111111111111"/>
    <n v="0.22222222222222221"/>
    <n v="7"/>
    <n v="0"/>
    <n v="0"/>
    <x v="1"/>
    <x v="0"/>
    <x v="1"/>
    <n v="0"/>
    <x v="1"/>
    <x v="10"/>
    <x v="1"/>
    <n v="2459"/>
    <n v="0"/>
    <n v="1"/>
    <n v="0"/>
    <n v="0"/>
    <n v="0"/>
    <n v="1"/>
    <n v="0"/>
    <n v="0"/>
    <n v="0"/>
    <n v="9"/>
    <d v="2016-01-21T00:00:00"/>
    <n v="1"/>
    <s v="January"/>
    <n v="1"/>
    <s v="1273,23718,Low income,971,High spender,0.0409393709419007,1,0,76,6,3,14,15,7,36,81,0.0740740740740741,0.037037037037037,0.172839506172839,0.185185185185185,0.0864197530864197,0.444444444444444,3,3,1,2,9,0.333333333333333,0.333333333333333,0.111111111111111,0.222222222222222,7,0,0,0,0,0,0,0,44,36-50,2459,0,1,0,0,0,1,0,0,0,9"/>
  </r>
  <r>
    <n v="360"/>
    <n v="7500"/>
    <x v="1"/>
    <n v="92"/>
    <x v="1"/>
    <n v="1.2266666666666667E-2"/>
    <n v="0"/>
    <n v="0"/>
    <n v="59"/>
    <n v="6"/>
    <n v="16"/>
    <n v="11"/>
    <n v="11"/>
    <n v="1"/>
    <n v="16"/>
    <n v="61"/>
    <n v="9.8360655737704916E-2"/>
    <n v="0.26229508196721313"/>
    <n v="0.18032786885245902"/>
    <n v="0.18032786885245902"/>
    <n v="1.6393442622950821E-2"/>
    <n v="0.26229508196721313"/>
    <n v="1"/>
    <n v="2"/>
    <n v="0"/>
    <n v="3"/>
    <n v="6"/>
    <n v="0.16666666666666666"/>
    <n v="0.33333333333333331"/>
    <n v="0"/>
    <n v="0.5"/>
    <n v="8"/>
    <n v="0"/>
    <n v="0"/>
    <x v="1"/>
    <x v="0"/>
    <x v="1"/>
    <n v="0"/>
    <x v="1"/>
    <x v="10"/>
    <x v="1"/>
    <n v="2752"/>
    <n v="0"/>
    <n v="1"/>
    <n v="0"/>
    <n v="0"/>
    <n v="0"/>
    <n v="0"/>
    <n v="0"/>
    <n v="0"/>
    <n v="0"/>
    <n v="29"/>
    <d v="2015-04-03T00:00:00"/>
    <n v="4"/>
    <s v="April"/>
    <n v="1"/>
    <s v="360,7500,Low income,92,Low spender,0.0122666666666667,0,0,59,6,16,11,11,1,16,61,0.0983606557377049,0.262295081967213,0.180327868852459,0.180327868852459,0.0163934426229508,0.262295081967213,1,2,0,3,6,0.166666666666667,0.333333333333333,0,0.5,8,0,0,0,0,0,0,0,44,36-50,2752,0,1,0,0,0,0,0,0,0,29"/>
  </r>
  <r>
    <n v="2119"/>
    <n v="23091"/>
    <x v="1"/>
    <n v="19"/>
    <x v="1"/>
    <n v="8.2283140617556627E-4"/>
    <n v="1"/>
    <n v="1"/>
    <n v="98"/>
    <n v="35"/>
    <n v="0"/>
    <n v="11"/>
    <n v="0"/>
    <n v="0"/>
    <n v="2"/>
    <n v="48"/>
    <n v="0.72916666666666663"/>
    <n v="0"/>
    <n v="0.22916666666666666"/>
    <n v="0"/>
    <n v="0"/>
    <n v="4.1666666666666664E-2"/>
    <n v="4"/>
    <n v="2"/>
    <n v="1"/>
    <n v="3"/>
    <n v="10"/>
    <n v="0.4"/>
    <n v="0.2"/>
    <n v="0.1"/>
    <n v="0.3"/>
    <n v="7"/>
    <n v="0"/>
    <n v="0"/>
    <x v="1"/>
    <x v="0"/>
    <x v="1"/>
    <n v="0"/>
    <x v="1"/>
    <x v="5"/>
    <x v="2"/>
    <n v="2191"/>
    <n v="0"/>
    <n v="0"/>
    <n v="1"/>
    <n v="0"/>
    <n v="0"/>
    <n v="0"/>
    <n v="0"/>
    <n v="0"/>
    <n v="1"/>
    <n v="44"/>
    <d v="2016-10-15T00:00:00"/>
    <n v="10"/>
    <s v="October"/>
    <n v="1"/>
    <s v="2119,23091,Low income,19,Low spender,0.000822831406175566,1,1,98,35,0,11,0,0,2,48,0.729166666666667,0,0.229166666666667,0,0,0.0416666666666667,4,2,1,3,10,0.4,0.2,0.1,0.3,7,0,0,0,0,0,0,0,57,50-65,2191,0,0,1,0,0,0,0,0,1,44"/>
  </r>
  <r>
    <n v="1914"/>
    <n v="18393"/>
    <x v="1"/>
    <n v="22"/>
    <x v="1"/>
    <n v="1.1961072147012451E-3"/>
    <n v="1"/>
    <n v="0"/>
    <n v="2"/>
    <n v="7"/>
    <n v="10"/>
    <n v="13"/>
    <n v="16"/>
    <n v="0"/>
    <n v="4"/>
    <n v="50"/>
    <n v="0.14000000000000001"/>
    <n v="0.2"/>
    <n v="0.26"/>
    <n v="0.32"/>
    <n v="0"/>
    <n v="0.08"/>
    <n v="2"/>
    <n v="3"/>
    <n v="0"/>
    <n v="3"/>
    <n v="8"/>
    <n v="0.25"/>
    <n v="0.375"/>
    <n v="0"/>
    <n v="0.375"/>
    <n v="8"/>
    <n v="0"/>
    <n v="0"/>
    <x v="1"/>
    <x v="0"/>
    <x v="1"/>
    <n v="0"/>
    <x v="1"/>
    <x v="3"/>
    <x v="1"/>
    <n v="2251"/>
    <n v="0"/>
    <n v="1"/>
    <n v="0"/>
    <n v="0"/>
    <n v="0"/>
    <n v="0"/>
    <n v="0"/>
    <n v="0"/>
    <n v="0"/>
    <n v="42"/>
    <d v="2016-08-16T00:00:00"/>
    <n v="8"/>
    <s v="August"/>
    <n v="1"/>
    <s v="1914,18393,Low income,22,Low spender,0.00119610721470125,1,0,2,7,10,13,16,0,4,50,0.14,0.2,0.26,0.32,0,0.08,2,3,0,3,8,0.25,0.375,0,0.375,8,0,0,0,0,0,0,0,46,36-50,2251,0,1,0,0,0,0,0,0,0,42"/>
  </r>
  <r>
    <n v="1771"/>
    <n v="24762"/>
    <x v="1"/>
    <n v="701"/>
    <x v="0"/>
    <n v="2.830950650189807E-2"/>
    <n v="1"/>
    <n v="0"/>
    <n v="16"/>
    <n v="6"/>
    <n v="10"/>
    <n v="12"/>
    <n v="3"/>
    <n v="15"/>
    <n v="40"/>
    <n v="86"/>
    <n v="6.9767441860465115E-2"/>
    <n v="0.11627906976744186"/>
    <n v="0.13953488372093023"/>
    <n v="3.4883720930232558E-2"/>
    <n v="0.1744186046511628"/>
    <n v="0.46511627906976744"/>
    <n v="3"/>
    <n v="3"/>
    <n v="1"/>
    <n v="2"/>
    <n v="9"/>
    <n v="0.33333333333333331"/>
    <n v="0.33333333333333331"/>
    <n v="0.1111111111111111"/>
    <n v="0.22222222222222221"/>
    <n v="8"/>
    <n v="0"/>
    <n v="0"/>
    <x v="0"/>
    <x v="0"/>
    <x v="1"/>
    <n v="0"/>
    <x v="0"/>
    <x v="7"/>
    <x v="1"/>
    <n v="2298"/>
    <n v="0"/>
    <n v="0"/>
    <n v="1"/>
    <n v="0"/>
    <n v="0"/>
    <n v="0"/>
    <n v="1"/>
    <n v="0"/>
    <n v="0"/>
    <n v="6"/>
    <d v="2016-06-30T00:00:00"/>
    <n v="6"/>
    <s v="June"/>
    <n v="1"/>
    <s v="1771,24762,Low income,701,High spender,0.0283095065018981,1,0,16,6,10,12,3,15,40,86,0.0697674418604651,0.116279069767442,0.13953488372093,0.0348837209302326,0.174418604651163,0.465116279069767,3,3,1,2,9,0.333333333333333,0.333333333333333,0.111111111111111,0.222222222222222,8,0,0,1,0,0,0,1,48,36-50,2298,0,0,1,0,0,0,1,0,0,6"/>
  </r>
  <r>
    <n v="1650"/>
    <n v="38961"/>
    <x v="1"/>
    <n v="37"/>
    <x v="1"/>
    <n v="9.4966761633428305E-4"/>
    <n v="1"/>
    <n v="0"/>
    <n v="60"/>
    <n v="19"/>
    <n v="7"/>
    <n v="19"/>
    <n v="0"/>
    <n v="1"/>
    <n v="24"/>
    <n v="70"/>
    <n v="0.27142857142857141"/>
    <n v="0.1"/>
    <n v="0.27142857142857141"/>
    <n v="0"/>
    <n v="1.4285714285714285E-2"/>
    <n v="0.34285714285714286"/>
    <n v="1"/>
    <n v="2"/>
    <n v="1"/>
    <n v="2"/>
    <n v="6"/>
    <n v="0.16666666666666666"/>
    <n v="0.33333333333333331"/>
    <n v="0.16666666666666666"/>
    <n v="0.33333333333333331"/>
    <n v="7"/>
    <n v="0"/>
    <n v="0"/>
    <x v="1"/>
    <x v="0"/>
    <x v="1"/>
    <n v="0"/>
    <x v="1"/>
    <x v="1"/>
    <x v="1"/>
    <n v="2340"/>
    <n v="0"/>
    <n v="1"/>
    <n v="0"/>
    <n v="0"/>
    <n v="0"/>
    <n v="0"/>
    <n v="0"/>
    <n v="1"/>
    <n v="0"/>
    <n v="22"/>
    <d v="2016-05-19T00:00:00"/>
    <n v="5"/>
    <s v="May"/>
    <n v="1"/>
    <s v="1650,38961,Low income,37,Low spender,0.000949667616334283,1,0,60,19,7,19,0,1,24,70,0.271428571428571,0.1,0.271428571428571,0,0.0142857142857143,0.342857142857143,1,2,1,2,6,0.166666666666667,0.333333333333333,0.166666666666667,0.333333333333333,7,0,0,0,0,0,0,0,47,36-50,2340,0,1,0,0,0,0,0,1,0,22"/>
  </r>
  <r>
    <n v="1378"/>
    <n v="22070"/>
    <x v="1"/>
    <n v="453"/>
    <x v="1"/>
    <n v="2.0525600362483007E-2"/>
    <n v="1"/>
    <n v="0"/>
    <n v="11"/>
    <n v="10"/>
    <n v="7"/>
    <n v="19"/>
    <n v="8"/>
    <n v="2"/>
    <n v="21"/>
    <n v="67"/>
    <n v="0.14925373134328357"/>
    <n v="0.1044776119402985"/>
    <n v="0.28358208955223879"/>
    <n v="0.11940298507462686"/>
    <n v="2.9850746268656716E-2"/>
    <n v="0.31343283582089554"/>
    <n v="2"/>
    <n v="2"/>
    <n v="2"/>
    <n v="2"/>
    <n v="8"/>
    <n v="0.25"/>
    <n v="0.25"/>
    <n v="0.25"/>
    <n v="0.25"/>
    <n v="6"/>
    <n v="0"/>
    <n v="0"/>
    <x v="1"/>
    <x v="0"/>
    <x v="1"/>
    <n v="0"/>
    <x v="1"/>
    <x v="28"/>
    <x v="1"/>
    <n v="2427"/>
    <n v="0"/>
    <n v="0"/>
    <n v="0"/>
    <n v="1"/>
    <n v="0"/>
    <n v="0"/>
    <n v="1"/>
    <n v="0"/>
    <n v="0"/>
    <n v="25"/>
    <d v="2016-02-22T00:00:00"/>
    <n v="2"/>
    <s v="February"/>
    <n v="1"/>
    <s v="1378,22070,Low income,453,Low spender,0.020525600362483,1,0,11,10,7,19,8,2,21,67,0.149253731343284,0.104477611940299,0.283582089552239,0.119402985074627,0.0298507462686567,0.313432835820896,2,2,2,2,8,0.25,0.25,0.25,0.25,6,0,0,0,0,0,0,0,50,36-50,2427,0,0,0,1,0,0,1,0,0,25"/>
  </r>
  <r>
    <n v="953"/>
    <n v="26487"/>
    <x v="1"/>
    <n v="19"/>
    <x v="1"/>
    <n v="7.1733303129837276E-4"/>
    <n v="1"/>
    <n v="0"/>
    <n v="23"/>
    <n v="2"/>
    <n v="8"/>
    <n v="10"/>
    <n v="12"/>
    <n v="14"/>
    <n v="23"/>
    <n v="69"/>
    <n v="2.8985507246376812E-2"/>
    <n v="0.11594202898550725"/>
    <n v="0.14492753623188406"/>
    <n v="0.17391304347826086"/>
    <n v="0.20289855072463769"/>
    <n v="0.33333333333333331"/>
    <n v="3"/>
    <n v="2"/>
    <n v="1"/>
    <n v="3"/>
    <n v="9"/>
    <n v="0.33333333333333331"/>
    <n v="0.22222222222222221"/>
    <n v="0.1111111111111111"/>
    <n v="0.33333333333333331"/>
    <n v="5"/>
    <n v="0"/>
    <n v="0"/>
    <x v="1"/>
    <x v="0"/>
    <x v="1"/>
    <n v="0"/>
    <x v="1"/>
    <x v="34"/>
    <x v="1"/>
    <n v="2564"/>
    <n v="0"/>
    <n v="0"/>
    <n v="1"/>
    <n v="0"/>
    <n v="0"/>
    <n v="0"/>
    <n v="0"/>
    <n v="0"/>
    <n v="0"/>
    <n v="23"/>
    <d v="2015-10-08T00:00:00"/>
    <n v="10"/>
    <s v="October"/>
    <n v="1"/>
    <s v="953,26487,Low income,19,Low spender,0.000717333031298373,1,0,23,2,8,10,12,14,23,69,0.0289855072463768,0.115942028985507,0.144927536231884,0.173913043478261,0.202898550724638,0.333333333333333,3,2,1,3,9,0.333333333333333,0.222222222222222,0.111111111111111,0.333333333333333,5,0,0,0,0,0,0,0,42,36-50,2564,0,0,1,0,0,0,0,0,0,23"/>
  </r>
  <r>
    <n v="758"/>
    <n v="28427"/>
    <x v="1"/>
    <n v="32"/>
    <x v="1"/>
    <n v="1.1256903647940339E-3"/>
    <n v="1"/>
    <n v="0"/>
    <n v="67"/>
    <n v="18"/>
    <n v="3"/>
    <n v="19"/>
    <n v="3"/>
    <n v="3"/>
    <n v="6"/>
    <n v="52"/>
    <n v="0.34615384615384615"/>
    <n v="5.7692307692307696E-2"/>
    <n v="0.36538461538461536"/>
    <n v="5.7692307692307696E-2"/>
    <n v="5.7692307692307696E-2"/>
    <n v="0.11538461538461539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14"/>
    <x v="1"/>
    <n v="2624"/>
    <n v="0"/>
    <n v="0"/>
    <n v="0"/>
    <n v="1"/>
    <n v="0"/>
    <n v="0"/>
    <n v="1"/>
    <n v="0"/>
    <n v="0"/>
    <n v="40"/>
    <d v="2015-08-09T00:00:00"/>
    <n v="8"/>
    <s v="August"/>
    <n v="1"/>
    <s v="758,28427,Low income,32,Low spender,0.00112569036479403,1,0,67,18,3,19,3,3,6,52,0.346153846153846,0.0576923076923077,0.365384615384615,0.0576923076923077,0.0576923076923077,0.115384615384615,2,2,0,3,7,0.285714285714286,0.285714285714286,0,0.428571428571429,8,0,0,0,0,0,0,0,37,36-50,2624,0,0,0,1,0,0,1,0,0,40"/>
  </r>
  <r>
    <n v="729"/>
    <n v="20559"/>
    <x v="1"/>
    <n v="429"/>
    <x v="1"/>
    <n v="2.0866773675762441E-2"/>
    <n v="1"/>
    <n v="0"/>
    <n v="88"/>
    <n v="13"/>
    <n v="1"/>
    <n v="29"/>
    <n v="3"/>
    <n v="0"/>
    <n v="7"/>
    <n v="53"/>
    <n v="0.24528301886792453"/>
    <n v="1.8867924528301886E-2"/>
    <n v="0.54716981132075471"/>
    <n v="5.6603773584905662E-2"/>
    <n v="0"/>
    <n v="0.13207547169811321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31"/>
    <x v="0"/>
    <n v="2633"/>
    <n v="0"/>
    <n v="1"/>
    <n v="0"/>
    <n v="0"/>
    <n v="0"/>
    <n v="0"/>
    <n v="0"/>
    <n v="1"/>
    <n v="0"/>
    <n v="39"/>
    <d v="2015-07-31T00:00:00"/>
    <n v="7"/>
    <s v="July"/>
    <n v="1"/>
    <s v="729,20559,Low income,429,Low spender,0.0208667736757624,1,0,88,13,1,29,3,0,7,53,0.245283018867925,0.0188679245283019,0.547169811320755,0.0566037735849057,0,0.132075471698113,2,2,0,3,7,0.285714285714286,0.285714285714286,0,0.428571428571429,8,0,0,0,0,0,0,0,35,24-35,2633,0,1,0,0,0,0,0,1,0,39"/>
  </r>
  <r>
    <n v="316"/>
    <n v="17345"/>
    <x v="1"/>
    <n v="41"/>
    <x v="1"/>
    <n v="2.3637936004612279E-3"/>
    <n v="1"/>
    <n v="0"/>
    <n v="79"/>
    <n v="4"/>
    <n v="9"/>
    <n v="16"/>
    <n v="17"/>
    <n v="0"/>
    <n v="12"/>
    <n v="58"/>
    <n v="6.8965517241379309E-2"/>
    <n v="0.15517241379310345"/>
    <n v="0.27586206896551724"/>
    <n v="0.29310344827586204"/>
    <n v="0"/>
    <n v="0.20689655172413793"/>
    <n v="2"/>
    <n v="2"/>
    <n v="1"/>
    <n v="2"/>
    <n v="7"/>
    <n v="0.2857142857142857"/>
    <n v="0.2857142857142857"/>
    <n v="0.14285714285714285"/>
    <n v="0.2857142857142857"/>
    <n v="8"/>
    <n v="0"/>
    <n v="0"/>
    <x v="1"/>
    <x v="0"/>
    <x v="1"/>
    <n v="0"/>
    <x v="1"/>
    <x v="34"/>
    <x v="1"/>
    <n v="2762"/>
    <n v="0"/>
    <n v="1"/>
    <n v="0"/>
    <n v="0"/>
    <n v="0"/>
    <n v="0"/>
    <n v="1"/>
    <n v="0"/>
    <n v="0"/>
    <n v="34"/>
    <d v="2015-03-24T00:00:00"/>
    <n v="3"/>
    <s v="March"/>
    <n v="1"/>
    <s v="316,17345,Low income,41,Low spender,0.00236379360046123,1,0,79,4,9,16,17,0,12,58,0.0689655172413793,0.155172413793103,0.275862068965517,0.293103448275862,0,0.206896551724138,2,2,1,2,7,0.285714285714286,0.285714285714286,0.142857142857143,0.285714285714286,8,0,0,0,0,0,0,0,42,36-50,2762,0,1,0,0,0,0,1,0,0,34"/>
  </r>
  <r>
    <n v="123"/>
    <n v="21645"/>
    <x v="1"/>
    <n v="155"/>
    <x v="1"/>
    <n v="7.1610071610071612E-3"/>
    <n v="1"/>
    <n v="0"/>
    <n v="75"/>
    <n v="14"/>
    <n v="0"/>
    <n v="23"/>
    <n v="4"/>
    <n v="5"/>
    <n v="19"/>
    <n v="65"/>
    <n v="0.2153846153846154"/>
    <n v="0"/>
    <n v="0.35384615384615387"/>
    <n v="6.1538461538461542E-2"/>
    <n v="7.6923076923076927E-2"/>
    <n v="0.29230769230769232"/>
    <n v="3"/>
    <n v="3"/>
    <n v="0"/>
    <n v="3"/>
    <n v="9"/>
    <n v="0.33333333333333331"/>
    <n v="0.33333333333333331"/>
    <n v="0"/>
    <n v="0.33333333333333331"/>
    <n v="9"/>
    <n v="0"/>
    <n v="0"/>
    <x v="1"/>
    <x v="0"/>
    <x v="1"/>
    <n v="0"/>
    <x v="0"/>
    <x v="15"/>
    <x v="1"/>
    <n v="2823"/>
    <n v="0"/>
    <n v="0"/>
    <n v="0"/>
    <n v="1"/>
    <n v="0"/>
    <n v="0"/>
    <n v="1"/>
    <n v="0"/>
    <n v="0"/>
    <n v="27"/>
    <d v="2015-01-22T00:00:00"/>
    <n v="1"/>
    <s v="January"/>
    <n v="1"/>
    <s v="123,21645,Low income,155,Low spender,0.00716100716100716,1,0,75,14,0,23,4,5,19,65,0.215384615384615,0,0.353846153846154,0.0615384615384615,0.0769230769230769,0.292307692307692,3,3,0,3,9,0.333333333333333,0.333333333333333,0,0.333333333333333,9,0,0,0,0,0,0,1,41,36-50,2823,0,0,0,1,0,0,1,0,0,27"/>
  </r>
  <r>
    <n v="2183"/>
    <n v="31878"/>
    <x v="1"/>
    <n v="1205"/>
    <x v="0"/>
    <n v="3.7800363887320408E-2"/>
    <n v="0"/>
    <n v="1"/>
    <n v="7"/>
    <n v="23"/>
    <n v="4"/>
    <n v="5"/>
    <n v="10"/>
    <n v="5"/>
    <n v="23"/>
    <n v="70"/>
    <n v="0.32857142857142857"/>
    <n v="5.7142857142857141E-2"/>
    <n v="7.1428571428571425E-2"/>
    <n v="0.14285714285714285"/>
    <n v="7.1428571428571425E-2"/>
    <n v="0.32857142857142857"/>
    <n v="1"/>
    <n v="1"/>
    <n v="0"/>
    <n v="4"/>
    <n v="6"/>
    <n v="0.16666666666666666"/>
    <n v="0.16666666666666666"/>
    <n v="0"/>
    <n v="0.66666666666666663"/>
    <n v="3"/>
    <n v="0"/>
    <n v="0"/>
    <x v="1"/>
    <x v="0"/>
    <x v="1"/>
    <n v="0"/>
    <x v="1"/>
    <x v="16"/>
    <x v="1"/>
    <n v="2166"/>
    <n v="0"/>
    <n v="0"/>
    <n v="1"/>
    <n v="0"/>
    <n v="0"/>
    <n v="1"/>
    <n v="0"/>
    <n v="0"/>
    <n v="0"/>
    <n v="24"/>
    <d v="2016-11-09T00:00:00"/>
    <n v="11"/>
    <s v="November"/>
    <n v="1"/>
    <s v="2183,31878,Low income,1205,High spender,0.0378003638873204,0,1,7,23,4,5,10,5,23,70,0.328571428571429,0.0571428571428571,0.0714285714285714,0.142857142857143,0.0714285714285714,0.328571428571429,1,1,0,4,6,0.166666666666667,0.166666666666667,0,0.666666666666667,3,0,0,0,0,0,0,0,43,36-50,2166,0,0,1,0,0,1,0,0,0,24"/>
  </r>
  <r>
    <n v="1815"/>
    <n v="37334"/>
    <x v="1"/>
    <n v="36"/>
    <x v="1"/>
    <n v="9.6426849520544274E-4"/>
    <n v="1"/>
    <n v="1"/>
    <n v="44"/>
    <n v="26"/>
    <n v="1"/>
    <n v="16"/>
    <n v="2"/>
    <n v="2"/>
    <n v="15"/>
    <n v="62"/>
    <n v="0.41935483870967744"/>
    <n v="1.6129032258064516E-2"/>
    <n v="0.25806451612903225"/>
    <n v="3.2258064516129031E-2"/>
    <n v="3.2258064516129031E-2"/>
    <n v="0.24193548387096775"/>
    <n v="4"/>
    <n v="3"/>
    <n v="0"/>
    <n v="4"/>
    <n v="11"/>
    <n v="0.36363636363636365"/>
    <n v="0.27272727272727271"/>
    <n v="0"/>
    <n v="0.36363636363636365"/>
    <n v="4"/>
    <n v="0"/>
    <n v="0"/>
    <x v="1"/>
    <x v="0"/>
    <x v="1"/>
    <n v="0"/>
    <x v="1"/>
    <x v="11"/>
    <x v="2"/>
    <n v="2282"/>
    <n v="0"/>
    <n v="0"/>
    <n v="0"/>
    <n v="1"/>
    <n v="0"/>
    <n v="0"/>
    <n v="0"/>
    <n v="0"/>
    <n v="1"/>
    <n v="32"/>
    <d v="2016-07-16T00:00:00"/>
    <n v="7"/>
    <s v="July"/>
    <n v="1"/>
    <s v="1815,37334,Low income,36,Low spender,0.000964268495205443,1,1,44,26,1,16,2,2,15,62,0.419354838709677,0.0161290322580645,0.258064516129032,0.032258064516129,0.032258064516129,0.241935483870968,4,3,0,4,11,0.363636363636364,0.272727272727273,0,0.363636363636364,4,0,0,0,0,0,0,0,62,50-65,2282,0,0,0,1,0,0,0,0,1,32"/>
  </r>
  <r>
    <n v="1568"/>
    <n v="45057"/>
    <x v="1"/>
    <n v="1282"/>
    <x v="0"/>
    <n v="2.8452848613977851E-2"/>
    <n v="1"/>
    <n v="0"/>
    <n v="80"/>
    <n v="37"/>
    <n v="0"/>
    <n v="7"/>
    <n v="3"/>
    <n v="0"/>
    <n v="3"/>
    <n v="50"/>
    <n v="0.74"/>
    <n v="0"/>
    <n v="0.14000000000000001"/>
    <n v="0.06"/>
    <n v="0"/>
    <n v="0.06"/>
    <n v="1"/>
    <n v="2"/>
    <n v="0"/>
    <n v="3"/>
    <n v="6"/>
    <n v="0.16666666666666666"/>
    <n v="0.33333333333333331"/>
    <n v="0"/>
    <n v="0.5"/>
    <n v="5"/>
    <n v="0"/>
    <n v="0"/>
    <x v="1"/>
    <x v="0"/>
    <x v="1"/>
    <n v="0"/>
    <x v="1"/>
    <x v="15"/>
    <x v="1"/>
    <n v="2369"/>
    <n v="0"/>
    <n v="1"/>
    <n v="0"/>
    <n v="0"/>
    <n v="0"/>
    <n v="0"/>
    <n v="0"/>
    <n v="1"/>
    <n v="0"/>
    <n v="44"/>
    <d v="2016-04-20T00:00:00"/>
    <n v="4"/>
    <s v="April"/>
    <n v="1"/>
    <s v="1568,45057,Low income,1282,High spender,0.0284528486139779,1,0,80,37,0,7,3,0,3,50,0.74,0,0.14,0.06,0,0.06,1,2,0,3,6,0.166666666666667,0.333333333333333,0,0.5,5,0,0,0,0,0,0,0,41,36-50,2369,0,1,0,0,0,0,0,1,0,44"/>
  </r>
  <r>
    <n v="1281"/>
    <n v="32889"/>
    <x v="1"/>
    <n v="669"/>
    <x v="0"/>
    <n v="2.0341147496123323E-2"/>
    <n v="1"/>
    <n v="1"/>
    <n v="78"/>
    <n v="28"/>
    <n v="0"/>
    <n v="13"/>
    <n v="4"/>
    <n v="2"/>
    <n v="8"/>
    <n v="55"/>
    <n v="0.50909090909090904"/>
    <n v="0"/>
    <n v="0.23636363636363636"/>
    <n v="7.2727272727272724E-2"/>
    <n v="3.6363636363636362E-2"/>
    <n v="0.14545454545454545"/>
    <n v="3"/>
    <n v="2"/>
    <n v="1"/>
    <n v="3"/>
    <n v="9"/>
    <n v="0.33333333333333331"/>
    <n v="0.22222222222222221"/>
    <n v="0.1111111111111111"/>
    <n v="0.33333333333333331"/>
    <n v="5"/>
    <n v="0"/>
    <n v="0"/>
    <x v="1"/>
    <x v="0"/>
    <x v="1"/>
    <n v="0"/>
    <x v="1"/>
    <x v="43"/>
    <x v="2"/>
    <n v="2455"/>
    <n v="0"/>
    <n v="0"/>
    <n v="0"/>
    <n v="1"/>
    <n v="0"/>
    <n v="0"/>
    <n v="0"/>
    <n v="1"/>
    <n v="0"/>
    <n v="39"/>
    <d v="2016-01-25T00:00:00"/>
    <n v="1"/>
    <s v="January"/>
    <n v="1"/>
    <s v="1281,32889,Low income,669,High spender,0.0203411474961233,1,1,78,28,0,13,4,2,8,55,0.509090909090909,0,0.236363636363636,0.0727272727272727,0.0363636363636364,0.145454545454545,3,2,1,3,9,0.333333333333333,0.222222222222222,0.111111111111111,0.333333333333333,5,0,0,0,0,0,0,0,52,50-65,2455,0,0,0,1,0,0,0,1,0,39"/>
  </r>
  <r>
    <n v="1178"/>
    <n v="15315"/>
    <x v="1"/>
    <n v="1185"/>
    <x v="0"/>
    <n v="7.737512242899118E-2"/>
    <n v="0"/>
    <n v="0"/>
    <n v="27"/>
    <n v="7"/>
    <n v="4"/>
    <n v="13"/>
    <n v="15"/>
    <n v="8"/>
    <n v="17"/>
    <n v="64"/>
    <n v="0.109375"/>
    <n v="6.25E-2"/>
    <n v="0.203125"/>
    <n v="0.234375"/>
    <n v="0.125"/>
    <n v="0.265625"/>
    <n v="2"/>
    <n v="2"/>
    <n v="0"/>
    <n v="4"/>
    <n v="8"/>
    <n v="0.25"/>
    <n v="0.25"/>
    <n v="0"/>
    <n v="0.5"/>
    <n v="5"/>
    <n v="0"/>
    <n v="0"/>
    <x v="1"/>
    <x v="0"/>
    <x v="1"/>
    <n v="0"/>
    <x v="1"/>
    <x v="28"/>
    <x v="1"/>
    <n v="2489"/>
    <n v="0"/>
    <n v="1"/>
    <n v="0"/>
    <n v="0"/>
    <n v="0"/>
    <n v="1"/>
    <n v="0"/>
    <n v="0"/>
    <n v="0"/>
    <n v="30"/>
    <d v="2015-12-22T00:00:00"/>
    <n v="12"/>
    <s v="December"/>
    <n v="1"/>
    <s v="1178,15315,Low income,1185,High spender,0.0773751224289912,0,0,27,7,4,13,15,8,17,64,0.109375,0.0625,0.203125,0.234375,0.125,0.265625,2,2,0,4,8,0.25,0.25,0,0.5,5,0,0,0,0,0,0,0,50,36-50,2489,0,1,0,0,0,1,0,0,0,30"/>
  </r>
  <r>
    <n v="372"/>
    <n v="23616"/>
    <x v="1"/>
    <n v="53"/>
    <x v="1"/>
    <n v="2.2442411924119242E-3"/>
    <n v="1"/>
    <n v="0"/>
    <n v="76"/>
    <n v="4"/>
    <n v="22"/>
    <n v="11"/>
    <n v="3"/>
    <n v="7"/>
    <n v="32"/>
    <n v="79"/>
    <n v="5.0632911392405063E-2"/>
    <n v="0.27848101265822783"/>
    <n v="0.13924050632911392"/>
    <n v="3.7974683544303799E-2"/>
    <n v="8.8607594936708861E-2"/>
    <n v="0.4050632911392405"/>
    <n v="2"/>
    <n v="3"/>
    <n v="0"/>
    <n v="3"/>
    <n v="8"/>
    <n v="0.25"/>
    <n v="0.375"/>
    <n v="0"/>
    <n v="0.375"/>
    <n v="8"/>
    <n v="0"/>
    <n v="0"/>
    <x v="1"/>
    <x v="0"/>
    <x v="1"/>
    <n v="0"/>
    <x v="0"/>
    <x v="13"/>
    <x v="1"/>
    <n v="2748"/>
    <n v="0"/>
    <n v="0"/>
    <n v="1"/>
    <n v="0"/>
    <n v="0"/>
    <n v="1"/>
    <n v="0"/>
    <n v="0"/>
    <n v="0"/>
    <n v="15"/>
    <d v="2015-04-07T00:00:00"/>
    <n v="4"/>
    <s v="April"/>
    <n v="1"/>
    <s v="372,23616,Low income,53,Low spender,0.00224424119241192,1,0,76,4,22,11,3,7,32,79,0.0506329113924051,0.278481012658228,0.139240506329114,0.0379746835443038,0.0886075949367089,0.40506329113924,2,3,0,3,8,0.25,0.375,0,0.375,8,0,0,0,0,0,0,1,38,36-50,2748,0,0,1,0,0,1,0,0,0,15"/>
  </r>
  <r>
    <n v="265"/>
    <n v="35797"/>
    <x v="1"/>
    <n v="24"/>
    <x v="1"/>
    <n v="6.7044724418247341E-4"/>
    <n v="0"/>
    <n v="1"/>
    <n v="16"/>
    <n v="27"/>
    <n v="1"/>
    <n v="14"/>
    <n v="4"/>
    <n v="1"/>
    <n v="21"/>
    <n v="68"/>
    <n v="0.39705882352941174"/>
    <n v="1.4705882352941176E-2"/>
    <n v="0.20588235294117646"/>
    <n v="5.8823529411764705E-2"/>
    <n v="1.4705882352941176E-2"/>
    <n v="0.30882352941176472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9"/>
    <x v="1"/>
    <n v="2780"/>
    <n v="0"/>
    <n v="1"/>
    <n v="0"/>
    <n v="0"/>
    <n v="0"/>
    <n v="0"/>
    <n v="1"/>
    <n v="0"/>
    <n v="0"/>
    <n v="26"/>
    <d v="2015-03-06T00:00:00"/>
    <n v="3"/>
    <s v="March"/>
    <n v="1"/>
    <s v="265,35797,Low income,24,Low spender,0.000670447244182473,0,1,16,27,1,14,4,1,21,68,0.397058823529412,0.0147058823529412,0.205882352941176,0.0588235294117647,0.0147058823529412,0.308823529411765,2,2,0,3,7,0.285714285714286,0.285714285714286,0,0.428571428571429,8,0,0,0,0,0,0,0,45,36-50,2780,0,1,0,0,0,0,1,0,0,26"/>
  </r>
  <r>
    <n v="2193"/>
    <n v="33562"/>
    <x v="1"/>
    <n v="89"/>
    <x v="1"/>
    <n v="2.6518085930516654E-3"/>
    <n v="1"/>
    <n v="2"/>
    <n v="33"/>
    <n v="21"/>
    <n v="12"/>
    <n v="12"/>
    <n v="0"/>
    <n v="3"/>
    <n v="3"/>
    <n v="51"/>
    <n v="0.41176470588235292"/>
    <n v="0.23529411764705882"/>
    <n v="0.23529411764705882"/>
    <n v="0"/>
    <n v="5.8823529411764705E-2"/>
    <n v="5.8823529411764705E-2"/>
    <n v="3"/>
    <n v="2"/>
    <n v="0"/>
    <n v="4"/>
    <n v="9"/>
    <n v="0.33333333333333331"/>
    <n v="0.22222222222222221"/>
    <n v="0"/>
    <n v="0.44444444444444442"/>
    <n v="4"/>
    <n v="0"/>
    <n v="0"/>
    <x v="1"/>
    <x v="0"/>
    <x v="1"/>
    <n v="0"/>
    <x v="1"/>
    <x v="5"/>
    <x v="2"/>
    <n v="2163"/>
    <n v="0"/>
    <n v="1"/>
    <n v="0"/>
    <n v="0"/>
    <n v="0"/>
    <n v="0"/>
    <n v="0"/>
    <n v="1"/>
    <n v="0"/>
    <n v="45"/>
    <d v="2016-11-12T00:00:00"/>
    <n v="11"/>
    <s v="November"/>
    <n v="1"/>
    <s v="2193,33562,Low income,89,Low spender,0.00265180859305167,1,2,33,21,12,12,0,3,3,51,0.411764705882353,0.235294117647059,0.235294117647059,0,0.0588235294117647,0.0588235294117647,3,2,0,4,9,0.333333333333333,0.222222222222222,0,0.444444444444444,4,0,0,0,0,0,0,0,57,50-65,2163,0,1,0,0,0,0,0,1,0,45"/>
  </r>
  <r>
    <n v="2051"/>
    <n v="16248"/>
    <x v="1"/>
    <n v="1184"/>
    <x v="0"/>
    <n v="7.2870507139340221E-2"/>
    <n v="1"/>
    <n v="0"/>
    <n v="77"/>
    <n v="12"/>
    <n v="11"/>
    <n v="10"/>
    <n v="3"/>
    <n v="12"/>
    <n v="9"/>
    <n v="57"/>
    <n v="0.21052631578947367"/>
    <n v="0.19298245614035087"/>
    <n v="0.17543859649122806"/>
    <n v="5.2631578947368418E-2"/>
    <n v="0.21052631578947367"/>
    <n v="0.15789473684210525"/>
    <n v="3"/>
    <n v="2"/>
    <n v="1"/>
    <n v="3"/>
    <n v="9"/>
    <n v="0.33333333333333331"/>
    <n v="0.22222222222222221"/>
    <n v="0.1111111111111111"/>
    <n v="0.33333333333333331"/>
    <n v="6"/>
    <n v="0"/>
    <n v="0"/>
    <x v="1"/>
    <x v="0"/>
    <x v="1"/>
    <n v="0"/>
    <x v="1"/>
    <x v="0"/>
    <x v="0"/>
    <n v="2209"/>
    <n v="0"/>
    <n v="1"/>
    <n v="0"/>
    <n v="0"/>
    <n v="0"/>
    <n v="1"/>
    <n v="0"/>
    <n v="0"/>
    <n v="0"/>
    <n v="39"/>
    <d v="2016-09-27T00:00:00"/>
    <n v="9"/>
    <s v="September"/>
    <n v="1"/>
    <s v="2051,16248,Low income,1184,High spender,0.0728705071393402,1,0,77,12,11,10,3,12,9,57,0.210526315789474,0.192982456140351,0.175438596491228,0.0526315789473684,0.210526315789474,0.157894736842105,3,2,1,3,9,0.333333333333333,0.222222222222222,0.111111111111111,0.333333333333333,6,0,0,0,0,0,0,0,32,24-35,2209,0,1,0,0,0,1,0,0,0,39"/>
  </r>
  <r>
    <n v="1919"/>
    <n v="38741"/>
    <x v="1"/>
    <n v="62"/>
    <x v="1"/>
    <n v="1.6003716992333704E-3"/>
    <n v="1"/>
    <n v="1"/>
    <n v="60"/>
    <n v="7"/>
    <n v="10"/>
    <n v="17"/>
    <n v="8"/>
    <n v="6"/>
    <n v="13"/>
    <n v="61"/>
    <n v="0.11475409836065574"/>
    <n v="0.16393442622950818"/>
    <n v="0.27868852459016391"/>
    <n v="0.13114754098360656"/>
    <n v="9.8360655737704916E-2"/>
    <n v="0.21311475409836064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1"/>
    <x v="2"/>
    <n v="2250"/>
    <n v="0"/>
    <n v="0"/>
    <n v="1"/>
    <n v="0"/>
    <n v="0"/>
    <n v="1"/>
    <n v="0"/>
    <n v="0"/>
    <n v="0"/>
    <n v="35"/>
    <d v="2016-08-17T00:00:00"/>
    <n v="8"/>
    <s v="August"/>
    <n v="1"/>
    <s v="1919,38741,Low income,62,Low spender,0.00160037169923337,1,1,60,7,10,17,8,6,13,61,0.114754098360656,0.163934426229508,0.278688524590164,0.131147540983607,0.0983606557377049,0.213114754098361,2,2,0,3,7,0.285714285714286,0.285714285714286,0,0.428571428571429,7,0,0,0,0,0,0,0,62,50-65,2250,0,0,1,0,0,1,0,0,0,35"/>
  </r>
  <r>
    <n v="1767"/>
    <n v="26646"/>
    <x v="1"/>
    <n v="69"/>
    <x v="1"/>
    <n v="2.5895068678225626E-3"/>
    <n v="1"/>
    <n v="0"/>
    <n v="26"/>
    <n v="11"/>
    <n v="4"/>
    <n v="20"/>
    <n v="10"/>
    <n v="3"/>
    <n v="5"/>
    <n v="53"/>
    <n v="0.20754716981132076"/>
    <n v="7.5471698113207544E-2"/>
    <n v="0.37735849056603776"/>
    <n v="0.18867924528301888"/>
    <n v="5.6603773584905662E-2"/>
    <n v="9.4339622641509441E-2"/>
    <n v="2"/>
    <n v="2"/>
    <n v="0"/>
    <n v="4"/>
    <n v="8"/>
    <n v="0.25"/>
    <n v="0.25"/>
    <n v="0"/>
    <n v="0.5"/>
    <n v="6"/>
    <n v="0"/>
    <n v="0"/>
    <x v="1"/>
    <x v="0"/>
    <x v="1"/>
    <n v="0"/>
    <x v="1"/>
    <x v="35"/>
    <x v="1"/>
    <n v="2298"/>
    <n v="0"/>
    <n v="0"/>
    <n v="0"/>
    <n v="1"/>
    <n v="0"/>
    <n v="0"/>
    <n v="1"/>
    <n v="0"/>
    <n v="0"/>
    <n v="43"/>
    <d v="2016-06-30T00:00:00"/>
    <n v="6"/>
    <s v="June"/>
    <n v="1"/>
    <s v="1767,26646,Low income,69,Low spender,0.00258950686782256,1,0,26,11,4,20,10,3,5,53,0.207547169811321,0.0754716981132075,0.377358490566038,0.188679245283019,0.0566037735849057,0.0943396226415094,2,2,0,4,8,0.25,0.25,0,0.5,6,0,0,0,0,0,0,0,36,36-50,2298,0,0,0,1,0,0,1,0,0,43"/>
  </r>
  <r>
    <n v="1589"/>
    <n v="22212"/>
    <x v="1"/>
    <n v="40"/>
    <x v="1"/>
    <n v="1.8008283810552854E-3"/>
    <n v="1"/>
    <n v="0"/>
    <n v="49"/>
    <n v="5"/>
    <n v="9"/>
    <n v="20"/>
    <n v="6"/>
    <n v="8"/>
    <n v="21"/>
    <n v="69"/>
    <n v="7.2463768115942032E-2"/>
    <n v="0.13043478260869565"/>
    <n v="0.28985507246376813"/>
    <n v="8.6956521739130432E-2"/>
    <n v="0.11594202898550725"/>
    <n v="0.30434782608695654"/>
    <n v="2"/>
    <n v="2"/>
    <n v="0"/>
    <n v="4"/>
    <n v="8"/>
    <n v="0.25"/>
    <n v="0.25"/>
    <n v="0"/>
    <n v="0.5"/>
    <n v="6"/>
    <n v="0"/>
    <n v="0"/>
    <x v="1"/>
    <x v="0"/>
    <x v="1"/>
    <n v="0"/>
    <x v="1"/>
    <x v="9"/>
    <x v="1"/>
    <n v="2361"/>
    <n v="0"/>
    <n v="1"/>
    <n v="0"/>
    <n v="0"/>
    <n v="0"/>
    <n v="1"/>
    <n v="0"/>
    <n v="0"/>
    <n v="0"/>
    <n v="27"/>
    <d v="2016-04-28T00:00:00"/>
    <n v="4"/>
    <s v="April"/>
    <n v="1"/>
    <s v="1589,22212,Low income,40,Low spender,0.00180082838105529,1,0,49,5,9,20,6,8,21,69,0.072463768115942,0.130434782608696,0.289855072463768,0.0869565217391304,0.115942028985507,0.304347826086957,2,2,0,4,8,0.25,0.25,0,0.5,6,0,0,0,0,0,0,0,45,36-50,2361,0,1,0,0,0,1,0,0,0,27"/>
  </r>
  <r>
    <n v="996"/>
    <n v="26224"/>
    <x v="1"/>
    <n v="902"/>
    <x v="0"/>
    <n v="3.4395973154362415E-2"/>
    <n v="1"/>
    <n v="0"/>
    <n v="39"/>
    <n v="4"/>
    <n v="7"/>
    <n v="15"/>
    <n v="13"/>
    <n v="9"/>
    <n v="15"/>
    <n v="63"/>
    <n v="6.3492063492063489E-2"/>
    <n v="0.1111111111111111"/>
    <n v="0.23809523809523808"/>
    <n v="0.20634920634920634"/>
    <n v="0.14285714285714285"/>
    <n v="0.23809523809523808"/>
    <n v="3"/>
    <n v="2"/>
    <n v="1"/>
    <n v="3"/>
    <n v="9"/>
    <n v="0.33333333333333331"/>
    <n v="0.22222222222222221"/>
    <n v="0.1111111111111111"/>
    <n v="0.33333333333333331"/>
    <n v="6"/>
    <n v="0"/>
    <n v="0"/>
    <x v="1"/>
    <x v="0"/>
    <x v="1"/>
    <n v="0"/>
    <x v="1"/>
    <x v="34"/>
    <x v="1"/>
    <n v="2549"/>
    <n v="0"/>
    <n v="1"/>
    <n v="0"/>
    <n v="0"/>
    <n v="0"/>
    <n v="1"/>
    <n v="0"/>
    <n v="0"/>
    <n v="0"/>
    <n v="33"/>
    <d v="2015-10-23T00:00:00"/>
    <n v="10"/>
    <s v="October"/>
    <n v="1"/>
    <s v="996,26224,Low income,902,High spender,0.0343959731543624,1,0,39,4,7,15,13,9,15,63,0.0634920634920635,0.111111111111111,0.238095238095238,0.206349206349206,0.142857142857143,0.238095238095238,3,2,1,3,9,0.333333333333333,0.222222222222222,0.111111111111111,0.333333333333333,6,0,0,0,0,0,0,0,42,36-50,2549,0,1,0,0,0,1,0,0,0,33"/>
  </r>
  <r>
    <n v="893"/>
    <n v="15056"/>
    <x v="1"/>
    <n v="1182"/>
    <x v="0"/>
    <n v="7.850690754516472E-2"/>
    <n v="1"/>
    <n v="1"/>
    <n v="76"/>
    <n v="6"/>
    <n v="12"/>
    <n v="3"/>
    <n v="21"/>
    <n v="6"/>
    <n v="40"/>
    <n v="88"/>
    <n v="6.8181818181818177E-2"/>
    <n v="0.13636363636363635"/>
    <n v="3.4090909090909088E-2"/>
    <n v="0.23863636363636365"/>
    <n v="6.8181818181818177E-2"/>
    <n v="0.45454545454545453"/>
    <n v="5"/>
    <n v="2"/>
    <n v="2"/>
    <n v="3"/>
    <n v="12"/>
    <n v="0.41666666666666669"/>
    <n v="0.16666666666666666"/>
    <n v="0.16666666666666666"/>
    <n v="0.25"/>
    <n v="5"/>
    <n v="0"/>
    <n v="0"/>
    <x v="1"/>
    <x v="0"/>
    <x v="1"/>
    <n v="0"/>
    <x v="1"/>
    <x v="11"/>
    <x v="2"/>
    <n v="2581"/>
    <n v="0"/>
    <n v="0"/>
    <n v="1"/>
    <n v="0"/>
    <n v="0"/>
    <n v="0"/>
    <n v="0"/>
    <n v="0"/>
    <n v="0"/>
    <n v="8"/>
    <d v="2015-09-21T00:00:00"/>
    <n v="9"/>
    <s v="September"/>
    <n v="1"/>
    <s v="893,15056,Low income,1182,High spender,0.0785069075451647,1,1,76,6,12,3,21,6,40,88,0.0681818181818182,0.136363636363636,0.0340909090909091,0.238636363636364,0.0681818181818182,0.454545454545455,5,2,2,3,12,0.416666666666667,0.166666666666667,0.166666666666667,0.25,5,0,0,0,0,0,0,0,62,50-65,2581,0,0,1,0,0,0,0,0,0,8"/>
  </r>
  <r>
    <n v="695"/>
    <n v="14188"/>
    <x v="1"/>
    <n v="1178"/>
    <x v="0"/>
    <n v="8.3027910910628694E-2"/>
    <n v="0"/>
    <n v="0"/>
    <n v="40"/>
    <n v="2"/>
    <n v="7"/>
    <n v="11"/>
    <n v="16"/>
    <n v="12"/>
    <n v="27"/>
    <n v="75"/>
    <n v="2.6666666666666668E-2"/>
    <n v="9.3333333333333338E-2"/>
    <n v="0.14666666666666667"/>
    <n v="0.21333333333333335"/>
    <n v="0.16"/>
    <n v="0.36"/>
    <n v="1"/>
    <n v="2"/>
    <n v="0"/>
    <n v="4"/>
    <n v="7"/>
    <n v="0.14285714285714285"/>
    <n v="0.2857142857142857"/>
    <n v="0"/>
    <n v="0.5714285714285714"/>
    <n v="6"/>
    <n v="0"/>
    <n v="0"/>
    <x v="1"/>
    <x v="0"/>
    <x v="1"/>
    <n v="0"/>
    <x v="1"/>
    <x v="7"/>
    <x v="1"/>
    <n v="2645"/>
    <n v="0"/>
    <n v="1"/>
    <n v="0"/>
    <n v="0"/>
    <n v="0"/>
    <n v="0"/>
    <n v="0"/>
    <n v="0"/>
    <n v="0"/>
    <n v="21"/>
    <d v="2015-07-19T00:00:00"/>
    <n v="7"/>
    <s v="July"/>
    <n v="1"/>
    <s v="695,14188,Low income,1178,High spender,0.0830279109106287,0,0,40,2,7,11,16,12,27,75,0.0266666666666667,0.0933333333333333,0.146666666666667,0.213333333333333,0.16,0.36,1,2,0,4,7,0.142857142857143,0.285714285714286,0,0.571428571428571,6,0,0,0,0,0,0,0,48,36-50,2645,0,1,0,0,0,0,0,0,0,21"/>
  </r>
  <r>
    <n v="1673"/>
    <n v="43602"/>
    <x v="1"/>
    <n v="1150"/>
    <x v="0"/>
    <n v="2.6374936929498646E-2"/>
    <n v="1"/>
    <n v="1"/>
    <n v="45"/>
    <n v="19"/>
    <n v="5"/>
    <n v="12"/>
    <n v="10"/>
    <n v="3"/>
    <n v="19"/>
    <n v="68"/>
    <n v="0.27941176470588236"/>
    <n v="7.3529411764705885E-2"/>
    <n v="0.17647058823529413"/>
    <n v="0.14705882352941177"/>
    <n v="4.4117647058823532E-2"/>
    <n v="0.27941176470588236"/>
    <n v="3"/>
    <n v="3"/>
    <n v="1"/>
    <n v="2"/>
    <n v="9"/>
    <n v="0.33333333333333331"/>
    <n v="0.33333333333333331"/>
    <n v="0.1111111111111111"/>
    <n v="0.22222222222222221"/>
    <n v="6"/>
    <n v="0"/>
    <n v="0"/>
    <x v="1"/>
    <x v="0"/>
    <x v="1"/>
    <n v="0"/>
    <x v="1"/>
    <x v="20"/>
    <x v="2"/>
    <n v="2329"/>
    <n v="0"/>
    <n v="0"/>
    <n v="1"/>
    <n v="0"/>
    <n v="0"/>
    <n v="0"/>
    <n v="1"/>
    <n v="0"/>
    <n v="0"/>
    <n v="30"/>
    <d v="2016-05-30T00:00:00"/>
    <n v="5"/>
    <s v="May"/>
    <n v="1"/>
    <s v="1673,43602,Low income,1150,High spender,0.0263749369294986,1,1,45,19,5,12,10,3,19,68,0.279411764705882,0.0735294117647059,0.176470588235294,0.147058823529412,0.0441176470588235,0.279411764705882,3,3,1,2,9,0.333333333333333,0.333333333333333,0.111111111111111,0.222222222222222,6,0,0,0,0,0,0,0,54,50-65,2329,0,0,1,0,0,0,1,0,0,30"/>
  </r>
  <r>
    <n v="620"/>
    <n v="16927"/>
    <x v="1"/>
    <n v="659"/>
    <x v="0"/>
    <n v="3.8931883972351866E-2"/>
    <n v="1"/>
    <n v="1"/>
    <n v="50"/>
    <n v="20"/>
    <n v="2"/>
    <n v="23"/>
    <n v="3"/>
    <n v="1"/>
    <n v="4"/>
    <n v="53"/>
    <n v="0.37735849056603776"/>
    <n v="3.7735849056603772E-2"/>
    <n v="0.43396226415094341"/>
    <n v="5.6603773584905662E-2"/>
    <n v="1.8867924528301886E-2"/>
    <n v="7.5471698113207544E-2"/>
    <n v="5"/>
    <n v="3"/>
    <n v="0"/>
    <n v="4"/>
    <n v="12"/>
    <n v="0.41666666666666669"/>
    <n v="0.25"/>
    <n v="0"/>
    <n v="0.33333333333333331"/>
    <n v="8"/>
    <n v="0"/>
    <n v="0"/>
    <x v="1"/>
    <x v="0"/>
    <x v="1"/>
    <n v="0"/>
    <x v="1"/>
    <x v="10"/>
    <x v="1"/>
    <n v="2663"/>
    <n v="0"/>
    <n v="1"/>
    <n v="0"/>
    <n v="0"/>
    <n v="0"/>
    <n v="0"/>
    <n v="0"/>
    <n v="0"/>
    <n v="1"/>
    <n v="45"/>
    <d v="2015-07-01T00:00:00"/>
    <n v="7"/>
    <s v="July"/>
    <n v="1"/>
    <s v="620,16927,Low income,659,High spender,0.0389318839723519,1,1,50,20,2,23,3,1,4,53,0.377358490566038,0.0377358490566038,0.433962264150943,0.0566037735849057,0.0188679245283019,0.0754716981132075,5,3,0,4,12,0.416666666666667,0.25,0,0.333333333333333,8,0,0,0,0,0,0,0,44,36-50,2663,0,1,0,0,0,0,0,0,1,45"/>
  </r>
  <r>
    <n v="317"/>
    <n v="38998"/>
    <x v="1"/>
    <n v="795"/>
    <x v="0"/>
    <n v="2.038566080311811E-2"/>
    <n v="1"/>
    <n v="1"/>
    <n v="92"/>
    <n v="34"/>
    <n v="1"/>
    <n v="14"/>
    <n v="0"/>
    <n v="0"/>
    <n v="5"/>
    <n v="54"/>
    <n v="0.62962962962962965"/>
    <n v="1.8518518518518517E-2"/>
    <n v="0.25925925925925924"/>
    <n v="0"/>
    <n v="0"/>
    <n v="9.2592592592592587E-2"/>
    <n v="3"/>
    <n v="2"/>
    <n v="0"/>
    <n v="3"/>
    <n v="8"/>
    <n v="0.375"/>
    <n v="0.25"/>
    <n v="0"/>
    <n v="0.375"/>
    <n v="8"/>
    <n v="0"/>
    <n v="0"/>
    <x v="1"/>
    <x v="0"/>
    <x v="1"/>
    <n v="1"/>
    <x v="1"/>
    <x v="23"/>
    <x v="3"/>
    <n v="2762"/>
    <n v="0"/>
    <n v="1"/>
    <n v="0"/>
    <n v="0"/>
    <n v="0"/>
    <n v="0"/>
    <n v="1"/>
    <n v="0"/>
    <n v="0"/>
    <n v="44"/>
    <d v="2015-03-24T00:00:00"/>
    <n v="3"/>
    <s v="March"/>
    <n v="1"/>
    <s v="317,38998,Low income,795,High spender,0.0203856608031181,1,1,92,34,1,14,0,0,5,54,0.62962962962963,0.0185185185185185,0.259259259259259,0,0,0.0925925925925926,3,2,0,3,8,0.375,0.25,0,0.375,8,0,0,0,0,0,1,0,66,66+,2762,0,1,0,0,0,0,1,0,0,44"/>
  </r>
  <r>
    <n v="2035"/>
    <n v="34469"/>
    <x v="1"/>
    <n v="33"/>
    <x v="1"/>
    <n v="9.5738199541617103E-4"/>
    <n v="1"/>
    <n v="1"/>
    <n v="58"/>
    <n v="19"/>
    <n v="6"/>
    <n v="20"/>
    <n v="0"/>
    <n v="5"/>
    <n v="12"/>
    <n v="62"/>
    <n v="0.30645161290322581"/>
    <n v="9.6774193548387094E-2"/>
    <n v="0.32258064516129031"/>
    <n v="0"/>
    <n v="8.0645161290322578E-2"/>
    <n v="0.19354838709677419"/>
    <n v="3"/>
    <n v="1"/>
    <n v="1"/>
    <n v="4"/>
    <n v="9"/>
    <n v="0.33333333333333331"/>
    <n v="0.1111111111111111"/>
    <n v="0.1111111111111111"/>
    <n v="0.44444444444444442"/>
    <n v="4"/>
    <n v="0"/>
    <n v="0"/>
    <x v="1"/>
    <x v="0"/>
    <x v="1"/>
    <n v="0"/>
    <x v="1"/>
    <x v="48"/>
    <x v="3"/>
    <n v="2215"/>
    <n v="0"/>
    <n v="1"/>
    <n v="0"/>
    <n v="0"/>
    <n v="0"/>
    <n v="0"/>
    <n v="0"/>
    <n v="0"/>
    <n v="1"/>
    <n v="38"/>
    <d v="2016-09-21T00:00:00"/>
    <n v="9"/>
    <s v="September"/>
    <n v="1"/>
    <s v="2035,34469,Low income,33,Low spender,0.000957381995416171,1,1,58,19,6,20,0,5,12,62,0.306451612903226,0.0967741935483871,0.32258064516129,0,0.0806451612903226,0.193548387096774,3,1,1,4,9,0.333333333333333,0.111111111111111,0.111111111111111,0.444444444444444,4,0,0,0,0,0,0,0,72,66+,2215,0,1,0,0,0,0,0,0,1,38"/>
  </r>
  <r>
    <n v="1957"/>
    <n v="36781"/>
    <x v="1"/>
    <n v="1149"/>
    <x v="0"/>
    <n v="3.1238954895190452E-2"/>
    <n v="1"/>
    <n v="0"/>
    <n v="16"/>
    <n v="29"/>
    <n v="1"/>
    <n v="17"/>
    <n v="0"/>
    <n v="3"/>
    <n v="13"/>
    <n v="63"/>
    <n v="0.46031746031746029"/>
    <n v="1.5873015873015872E-2"/>
    <n v="0.26984126984126983"/>
    <n v="0"/>
    <n v="4.7619047619047616E-2"/>
    <n v="0.20634920634920634"/>
    <n v="1"/>
    <n v="2"/>
    <n v="1"/>
    <n v="2"/>
    <n v="6"/>
    <n v="0.16666666666666666"/>
    <n v="0.33333333333333331"/>
    <n v="0.16666666666666666"/>
    <n v="0.33333333333333331"/>
    <n v="8"/>
    <n v="0"/>
    <n v="0"/>
    <x v="1"/>
    <x v="0"/>
    <x v="1"/>
    <n v="0"/>
    <x v="0"/>
    <x v="15"/>
    <x v="1"/>
    <n v="2239"/>
    <n v="0"/>
    <n v="1"/>
    <n v="0"/>
    <n v="0"/>
    <n v="0"/>
    <n v="0"/>
    <n v="1"/>
    <n v="0"/>
    <n v="0"/>
    <n v="37"/>
    <d v="2016-08-28T00:00:00"/>
    <n v="8"/>
    <s v="August"/>
    <n v="1"/>
    <s v="1957,36781,Low income,1149,High spender,0.0312389548951905,1,0,16,29,1,17,0,3,13,63,0.46031746031746,0.0158730158730159,0.26984126984127,0,0.0476190476190476,0.206349206349206,1,2,1,2,6,0.166666666666667,0.333333333333333,0.166666666666667,0.333333333333333,8,0,0,0,0,0,0,1,41,36-50,2239,0,1,0,0,0,0,1,0,0,37"/>
  </r>
  <r>
    <n v="1916"/>
    <n v="34554"/>
    <x v="1"/>
    <n v="921"/>
    <x v="0"/>
    <n v="2.6653932974474735E-2"/>
    <n v="0"/>
    <n v="1"/>
    <n v="43"/>
    <n v="41"/>
    <n v="1"/>
    <n v="6"/>
    <n v="2"/>
    <n v="0"/>
    <n v="5"/>
    <n v="55"/>
    <n v="0.74545454545454548"/>
    <n v="1.8181818181818181E-2"/>
    <n v="0.10909090909090909"/>
    <n v="3.6363636363636362E-2"/>
    <n v="0"/>
    <n v="9.0909090909090912E-2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12"/>
    <x v="2"/>
    <n v="2250"/>
    <n v="0"/>
    <n v="0"/>
    <n v="1"/>
    <n v="0"/>
    <n v="0"/>
    <n v="0"/>
    <n v="0"/>
    <n v="0"/>
    <n v="1"/>
    <n v="45"/>
    <d v="2016-08-17T00:00:00"/>
    <n v="8"/>
    <s v="August"/>
    <n v="1"/>
    <s v="1916,34554,Low income,921,High spender,0.0266539329744747,0,1,43,41,1,6,2,0,5,55,0.745454545454545,0.0181818181818182,0.109090909090909,0.0363636363636364,0,0.0909090909090909,2,2,0,3,7,0.285714285714286,0.285714285714286,0,0.428571428571429,6,0,0,0,0,0,0,0,61,50-65,2250,0,0,1,0,0,0,0,0,1,45"/>
  </r>
  <r>
    <n v="1625"/>
    <n v="22944"/>
    <x v="1"/>
    <n v="182"/>
    <x v="1"/>
    <n v="7.9323570432357042E-3"/>
    <n v="1"/>
    <n v="0"/>
    <n v="67"/>
    <n v="19"/>
    <n v="3"/>
    <n v="19"/>
    <n v="4"/>
    <n v="5"/>
    <n v="26"/>
    <n v="76"/>
    <n v="0.25"/>
    <n v="3.9473684210526314E-2"/>
    <n v="0.25"/>
    <n v="5.2631578947368418E-2"/>
    <n v="6.5789473684210523E-2"/>
    <n v="0.34210526315789475"/>
    <n v="3"/>
    <n v="3"/>
    <n v="0"/>
    <n v="3"/>
    <n v="9"/>
    <n v="0.33333333333333331"/>
    <n v="0.33333333333333331"/>
    <n v="0"/>
    <n v="0.33333333333333331"/>
    <n v="7"/>
    <n v="0"/>
    <n v="0"/>
    <x v="1"/>
    <x v="0"/>
    <x v="1"/>
    <n v="0"/>
    <x v="1"/>
    <x v="29"/>
    <x v="1"/>
    <n v="2347"/>
    <n v="0"/>
    <n v="0"/>
    <n v="1"/>
    <n v="0"/>
    <n v="0"/>
    <n v="0"/>
    <n v="0"/>
    <n v="1"/>
    <n v="0"/>
    <n v="24"/>
    <d v="2016-05-12T00:00:00"/>
    <n v="5"/>
    <s v="May"/>
    <n v="1"/>
    <s v="1625,22944,Low income,182,Low spender,0.0079323570432357,1,0,67,19,3,19,4,5,26,76,0.25,0.0394736842105263,0.25,0.0526315789473684,0.0657894736842105,0.342105263157895,3,3,0,3,9,0.333333333333333,0.333333333333333,0,0.333333333333333,7,0,0,0,0,0,0,0,39,36-50,2347,0,0,1,0,0,0,0,1,0,24"/>
  </r>
  <r>
    <n v="1595"/>
    <n v="42243"/>
    <x v="1"/>
    <n v="1561"/>
    <x v="0"/>
    <n v="3.6952867930781431E-2"/>
    <n v="1"/>
    <n v="1"/>
    <n v="34"/>
    <n v="48"/>
    <n v="0"/>
    <n v="2"/>
    <n v="0"/>
    <n v="0"/>
    <n v="5"/>
    <n v="55"/>
    <n v="0.87272727272727268"/>
    <n v="0"/>
    <n v="3.6363636363636362E-2"/>
    <n v="0"/>
    <n v="0"/>
    <n v="9.0909090909090912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2"/>
    <x v="2"/>
    <n v="2359"/>
    <n v="0"/>
    <n v="1"/>
    <n v="0"/>
    <n v="0"/>
    <n v="0"/>
    <n v="0"/>
    <n v="1"/>
    <n v="0"/>
    <n v="0"/>
    <n v="45"/>
    <d v="2016-04-30T00:00:00"/>
    <n v="4"/>
    <s v="April"/>
    <n v="1"/>
    <s v="1595,42243,Low income,1561,High spender,0.0369528679307814,1,1,34,48,0,2,0,0,5,55,0.872727272727273,0,0.0363636363636364,0,0,0.0909090909090909,2,2,0,3,7,0.285714285714286,0.285714285714286,0,0.428571428571429,7,0,0,0,0,0,0,0,61,50-65,2359,0,1,0,0,0,0,1,0,0,45"/>
  </r>
  <r>
    <n v="1535"/>
    <n v="19789"/>
    <x v="1"/>
    <n v="224"/>
    <x v="1"/>
    <n v="1.1319419879731164E-2"/>
    <n v="1"/>
    <n v="0"/>
    <n v="24"/>
    <n v="2"/>
    <n v="5"/>
    <n v="9"/>
    <n v="28"/>
    <n v="6"/>
    <n v="28"/>
    <n v="78"/>
    <n v="2.564102564102564E-2"/>
    <n v="6.4102564102564097E-2"/>
    <n v="0.11538461538461539"/>
    <n v="0.35897435897435898"/>
    <n v="7.6923076923076927E-2"/>
    <n v="0.35897435897435898"/>
    <n v="3"/>
    <n v="2"/>
    <n v="1"/>
    <n v="3"/>
    <n v="9"/>
    <n v="0.33333333333333331"/>
    <n v="0.22222222222222221"/>
    <n v="0.1111111111111111"/>
    <n v="0.33333333333333331"/>
    <n v="5"/>
    <n v="0"/>
    <n v="0"/>
    <x v="0"/>
    <x v="0"/>
    <x v="1"/>
    <n v="0"/>
    <x v="1"/>
    <x v="9"/>
    <x v="1"/>
    <n v="2380"/>
    <n v="0"/>
    <n v="0"/>
    <n v="0"/>
    <n v="1"/>
    <n v="0"/>
    <n v="1"/>
    <n v="0"/>
    <n v="0"/>
    <n v="0"/>
    <n v="22"/>
    <d v="2016-04-09T00:00:00"/>
    <n v="4"/>
    <s v="April"/>
    <n v="1"/>
    <s v="1535,19789,Low income,224,Low spender,0.0113194198797312,1,0,24,2,5,9,28,6,28,78,0.0256410256410256,0.0641025641025641,0.115384615384615,0.358974358974359,0.0769230769230769,0.358974358974359,3,2,1,3,9,0.333333333333333,0.222222222222222,0.111111111111111,0.333333333333333,5,0,0,1,0,0,0,0,45,36-50,2380,0,0,0,1,0,1,0,0,0,22"/>
  </r>
  <r>
    <n v="1505"/>
    <n v="30368"/>
    <x v="1"/>
    <n v="892"/>
    <x v="0"/>
    <n v="2.9373024236037933E-2"/>
    <n v="0"/>
    <n v="1"/>
    <n v="97"/>
    <n v="35"/>
    <n v="0"/>
    <n v="13"/>
    <n v="2"/>
    <n v="0"/>
    <n v="2"/>
    <n v="52"/>
    <n v="0.67307692307692313"/>
    <n v="0"/>
    <n v="0.25"/>
    <n v="3.8461538461538464E-2"/>
    <n v="0"/>
    <n v="3.8461538461538464E-2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16"/>
    <x v="1"/>
    <n v="2393"/>
    <n v="0"/>
    <n v="1"/>
    <n v="0"/>
    <n v="0"/>
    <n v="0"/>
    <n v="0"/>
    <n v="1"/>
    <n v="0"/>
    <n v="0"/>
    <n v="48"/>
    <d v="2016-03-27T00:00:00"/>
    <n v="3"/>
    <s v="March"/>
    <n v="1"/>
    <s v="1505,30368,Low income,892,High spender,0.0293730242360379,0,1,97,35,0,13,2,0,2,52,0.673076923076923,0,0.25,0.0384615384615385,0,0.0384615384615385,2,2,0,3,7,0.285714285714286,0.285714285714286,0,0.428571428571429,8,0,0,0,0,0,0,0,43,36-50,2393,0,1,0,0,0,0,1,0,0,48"/>
  </r>
  <r>
    <n v="1239"/>
    <n v="44393"/>
    <x v="1"/>
    <n v="1729"/>
    <x v="0"/>
    <n v="3.894758182596355E-2"/>
    <n v="1"/>
    <n v="1"/>
    <n v="86"/>
    <n v="24"/>
    <n v="2"/>
    <n v="20"/>
    <n v="2"/>
    <n v="2"/>
    <n v="10"/>
    <n v="60"/>
    <n v="0.4"/>
    <n v="3.3333333333333333E-2"/>
    <n v="0.33333333333333331"/>
    <n v="3.3333333333333333E-2"/>
    <n v="3.3333333333333333E-2"/>
    <n v="0.16666666666666666"/>
    <n v="2"/>
    <n v="1"/>
    <n v="0"/>
    <n v="4"/>
    <n v="7"/>
    <n v="0.2857142857142857"/>
    <n v="0.14285714285714285"/>
    <n v="0"/>
    <n v="0.5714285714285714"/>
    <n v="4"/>
    <n v="0"/>
    <n v="0"/>
    <x v="1"/>
    <x v="0"/>
    <x v="1"/>
    <n v="0"/>
    <x v="1"/>
    <x v="2"/>
    <x v="2"/>
    <n v="2470"/>
    <n v="0"/>
    <n v="1"/>
    <n v="0"/>
    <n v="0"/>
    <n v="0"/>
    <n v="0"/>
    <n v="1"/>
    <n v="0"/>
    <n v="0"/>
    <n v="40"/>
    <d v="2016-01-10T00:00:00"/>
    <n v="1"/>
    <s v="January"/>
    <n v="1"/>
    <s v="1239,44393,Low income,1729,High spender,0.0389475818259635,1,1,86,24,2,20,2,2,10,60,0.4,0.0333333333333333,0.333333333333333,0.0333333333333333,0.0333333333333333,0.166666666666667,2,1,0,4,7,0.285714285714286,0.142857142857143,0,0.571428571428571,4,0,0,0,0,0,0,0,55,50-65,2470,0,1,0,0,0,0,1,0,0,40"/>
  </r>
  <r>
    <n v="1109"/>
    <n v="30631"/>
    <x v="1"/>
    <n v="886"/>
    <x v="0"/>
    <n v="2.8924945316835884E-2"/>
    <n v="1"/>
    <n v="0"/>
    <n v="75"/>
    <n v="15"/>
    <n v="6"/>
    <n v="20"/>
    <n v="4"/>
    <n v="5"/>
    <n v="20"/>
    <n v="70"/>
    <n v="0.21428571428571427"/>
    <n v="8.5714285714285715E-2"/>
    <n v="0.2857142857142857"/>
    <n v="5.7142857142857141E-2"/>
    <n v="7.1428571428571425E-2"/>
    <n v="0.2857142857142857"/>
    <n v="1"/>
    <n v="3"/>
    <n v="1"/>
    <n v="2"/>
    <n v="7"/>
    <n v="0.14285714285714285"/>
    <n v="0.42857142857142855"/>
    <n v="0.14285714285714285"/>
    <n v="0.2857142857142857"/>
    <n v="7"/>
    <n v="0"/>
    <n v="0"/>
    <x v="1"/>
    <x v="0"/>
    <x v="1"/>
    <n v="0"/>
    <x v="1"/>
    <x v="3"/>
    <x v="1"/>
    <n v="2511"/>
    <n v="0"/>
    <n v="1"/>
    <n v="0"/>
    <n v="0"/>
    <n v="0"/>
    <n v="0"/>
    <n v="1"/>
    <n v="0"/>
    <n v="0"/>
    <n v="30"/>
    <d v="2015-11-30T00:00:00"/>
    <n v="11"/>
    <s v="November"/>
    <n v="1"/>
    <s v="1109,30631,Low income,886,High spender,0.0289249453168359,1,0,75,15,6,20,4,5,20,70,0.214285714285714,0.0857142857142857,0.285714285714286,0.0571428571428571,0.0714285714285714,0.285714285714286,1,3,1,2,7,0.142857142857143,0.428571428571429,0.142857142857143,0.285714285714286,7,0,0,0,0,0,0,0,46,36-50,2511,0,1,0,0,0,0,1,0,0,30"/>
  </r>
  <r>
    <n v="551"/>
    <n v="22634"/>
    <x v="1"/>
    <n v="34"/>
    <x v="1"/>
    <n v="1.5021648846867545E-3"/>
    <n v="0"/>
    <n v="0"/>
    <n v="47"/>
    <n v="2"/>
    <n v="23"/>
    <n v="11"/>
    <n v="8"/>
    <n v="6"/>
    <n v="46"/>
    <n v="96"/>
    <n v="2.0833333333333332E-2"/>
    <n v="0.23958333333333334"/>
    <n v="0.11458333333333333"/>
    <n v="8.3333333333333329E-2"/>
    <n v="6.25E-2"/>
    <n v="0.47916666666666669"/>
    <n v="1"/>
    <n v="2"/>
    <n v="1"/>
    <n v="2"/>
    <n v="6"/>
    <n v="0.16666666666666666"/>
    <n v="0.33333333333333331"/>
    <n v="0.16666666666666666"/>
    <n v="0.33333333333333331"/>
    <n v="8"/>
    <n v="0"/>
    <n v="0"/>
    <x v="1"/>
    <x v="0"/>
    <x v="1"/>
    <n v="0"/>
    <x v="1"/>
    <x v="20"/>
    <x v="2"/>
    <n v="2688"/>
    <n v="0"/>
    <n v="0"/>
    <n v="0"/>
    <n v="1"/>
    <n v="0"/>
    <n v="0"/>
    <n v="0"/>
    <n v="0"/>
    <n v="0"/>
    <n v="4"/>
    <d v="2015-06-06T00:00:00"/>
    <n v="6"/>
    <s v="June"/>
    <n v="1"/>
    <s v="551,22634,Low income,34,Low spender,0.00150216488468675,0,0,47,2,23,11,8,6,46,96,0.0208333333333333,0.239583333333333,0.114583333333333,0.0833333333333333,0.0625,0.479166666666667,1,2,1,2,6,0.166666666666667,0.333333333333333,0.166666666666667,0.333333333333333,8,0,0,0,0,0,0,0,54,50-65,2688,0,0,0,1,0,0,0,0,0,4"/>
  </r>
  <r>
    <n v="1981"/>
    <n v="24711"/>
    <x v="1"/>
    <n v="348"/>
    <x v="1"/>
    <n v="1.4082797134879204E-2"/>
    <n v="0"/>
    <n v="0"/>
    <n v="86"/>
    <n v="10"/>
    <n v="7"/>
    <n v="25"/>
    <n v="6"/>
    <n v="3"/>
    <n v="7"/>
    <n v="58"/>
    <n v="0.17241379310344829"/>
    <n v="0.1206896551724138"/>
    <n v="0.43103448275862066"/>
    <n v="0.10344827586206896"/>
    <n v="5.1724137931034482E-2"/>
    <n v="0.1206896551724138"/>
    <n v="1"/>
    <n v="3"/>
    <n v="0"/>
    <n v="3"/>
    <n v="7"/>
    <n v="0.14285714285714285"/>
    <n v="0.42857142857142855"/>
    <n v="0"/>
    <n v="0.42857142857142855"/>
    <n v="7"/>
    <n v="0"/>
    <n v="0"/>
    <x v="1"/>
    <x v="0"/>
    <x v="1"/>
    <n v="0"/>
    <x v="1"/>
    <x v="13"/>
    <x v="1"/>
    <n v="2231"/>
    <n v="0"/>
    <n v="1"/>
    <n v="0"/>
    <n v="0"/>
    <n v="0"/>
    <n v="0"/>
    <n v="1"/>
    <n v="0"/>
    <n v="0"/>
    <n v="44"/>
    <d v="2016-09-05T00:00:00"/>
    <n v="9"/>
    <s v="September"/>
    <n v="1"/>
    <s v="1981,24711,Low income,348,Low spender,0.0140827971348792,0,0,86,10,7,25,6,3,7,58,0.172413793103448,0.120689655172414,0.431034482758621,0.103448275862069,0.0517241379310345,0.120689655172414,1,3,0,3,7,0.142857142857143,0.428571428571429,0,0.428571428571429,7,0,0,0,0,0,0,0,38,36-50,2231,0,1,0,0,0,0,1,0,0,44"/>
  </r>
  <r>
    <n v="1898"/>
    <n v="32144"/>
    <x v="1"/>
    <n v="724"/>
    <x v="0"/>
    <n v="2.2523643603782978E-2"/>
    <n v="1"/>
    <n v="1"/>
    <n v="76"/>
    <n v="41"/>
    <n v="0"/>
    <n v="10"/>
    <n v="0"/>
    <n v="0"/>
    <n v="3"/>
    <n v="54"/>
    <n v="0.7592592592592593"/>
    <n v="0"/>
    <n v="0.18518518518518517"/>
    <n v="0"/>
    <n v="0"/>
    <n v="5.5555555555555552E-2"/>
    <n v="4"/>
    <n v="2"/>
    <n v="1"/>
    <n v="3"/>
    <n v="10"/>
    <n v="0.4"/>
    <n v="0.2"/>
    <n v="0.1"/>
    <n v="0.3"/>
    <n v="7"/>
    <n v="0"/>
    <n v="0"/>
    <x v="1"/>
    <x v="1"/>
    <x v="1"/>
    <n v="0"/>
    <x v="1"/>
    <x v="23"/>
    <x v="3"/>
    <n v="2257"/>
    <n v="0"/>
    <n v="0"/>
    <n v="0"/>
    <n v="1"/>
    <n v="0"/>
    <n v="0"/>
    <n v="1"/>
    <n v="0"/>
    <n v="0"/>
    <n v="48"/>
    <d v="2016-08-10T00:00:00"/>
    <n v="8"/>
    <s v="August"/>
    <n v="1"/>
    <s v="1898,32144,Low income,724,High spender,0.022523643603783,1,1,76,41,0,10,0,0,3,54,0.759259259259259,0,0.185185185185185,0,0,0.0555555555555556,4,2,1,3,10,0.4,0.2,0.1,0.3,7,0,0,0,1,0,0,0,66,66+,2257,0,0,0,1,0,0,1,0,0,48"/>
  </r>
  <r>
    <n v="1805"/>
    <n v="28442"/>
    <x v="1"/>
    <n v="16"/>
    <x v="1"/>
    <n v="5.6254834399831232E-4"/>
    <n v="2"/>
    <n v="0"/>
    <n v="53"/>
    <n v="19"/>
    <n v="3"/>
    <n v="10"/>
    <n v="11"/>
    <n v="8"/>
    <n v="6"/>
    <n v="57"/>
    <n v="0.33333333333333331"/>
    <n v="5.2631578947368418E-2"/>
    <n v="0.17543859649122806"/>
    <n v="0.19298245614035087"/>
    <n v="0.14035087719298245"/>
    <n v="0.10526315789473684"/>
    <n v="3"/>
    <n v="2"/>
    <n v="1"/>
    <n v="4"/>
    <n v="10"/>
    <n v="0.3"/>
    <n v="0.2"/>
    <n v="0.1"/>
    <n v="0.4"/>
    <n v="4"/>
    <n v="0"/>
    <n v="0"/>
    <x v="1"/>
    <x v="0"/>
    <x v="1"/>
    <n v="0"/>
    <x v="1"/>
    <x v="34"/>
    <x v="1"/>
    <n v="2284"/>
    <n v="0"/>
    <n v="1"/>
    <n v="0"/>
    <n v="0"/>
    <n v="0"/>
    <n v="0"/>
    <n v="1"/>
    <n v="0"/>
    <n v="0"/>
    <n v="45"/>
    <d v="2016-07-14T00:00:00"/>
    <n v="7"/>
    <s v="July"/>
    <n v="1"/>
    <s v="1805,28442,Low income,16,Low spender,0.000562548343998312,2,0,53,19,3,10,11,8,6,57,0.333333333333333,0.0526315789473684,0.175438596491228,0.192982456140351,0.140350877192982,0.105263157894737,3,2,1,4,10,0.3,0.2,0.1,0.4,4,0,0,0,0,0,0,0,42,36-50,2284,0,1,0,0,0,0,1,0,0,45"/>
  </r>
  <r>
    <n v="1766"/>
    <n v="41986"/>
    <x v="1"/>
    <n v="345"/>
    <x v="1"/>
    <n v="8.2170247225265558E-3"/>
    <n v="0"/>
    <n v="1"/>
    <n v="15"/>
    <n v="27"/>
    <n v="5"/>
    <n v="8"/>
    <n v="8"/>
    <n v="3"/>
    <n v="12"/>
    <n v="63"/>
    <n v="0.42857142857142855"/>
    <n v="7.9365079365079361E-2"/>
    <n v="0.12698412698412698"/>
    <n v="0.12698412698412698"/>
    <n v="4.7619047619047616E-2"/>
    <n v="0.19047619047619047"/>
    <n v="3"/>
    <n v="3"/>
    <n v="0"/>
    <n v="4"/>
    <n v="10"/>
    <n v="0.3"/>
    <n v="0.3"/>
    <n v="0"/>
    <n v="0.4"/>
    <n v="4"/>
    <n v="0"/>
    <n v="0"/>
    <x v="1"/>
    <x v="0"/>
    <x v="1"/>
    <n v="0"/>
    <x v="1"/>
    <x v="34"/>
    <x v="1"/>
    <n v="2299"/>
    <n v="1"/>
    <n v="0"/>
    <n v="0"/>
    <n v="0"/>
    <n v="0"/>
    <n v="0"/>
    <n v="1"/>
    <n v="0"/>
    <n v="0"/>
    <n v="39"/>
    <d v="2016-06-29T00:00:00"/>
    <n v="6"/>
    <s v="June"/>
    <n v="1"/>
    <s v="1766,41986,Low income,345,Low spender,0.00821702472252656,0,1,15,27,5,8,8,3,12,63,0.428571428571429,0.0793650793650794,0.126984126984127,0.126984126984127,0.0476190476190476,0.19047619047619,3,3,0,4,10,0.3,0.3,0,0.4,4,0,0,0,0,0,0,0,42,36-50,2299,1,0,0,0,0,0,1,0,0,39"/>
  </r>
  <r>
    <n v="1314"/>
    <n v="31160"/>
    <x v="1"/>
    <n v="61"/>
    <x v="1"/>
    <n v="1.957637997432606E-3"/>
    <n v="1"/>
    <n v="0"/>
    <n v="59"/>
    <n v="16"/>
    <n v="3"/>
    <n v="25"/>
    <n v="6"/>
    <n v="1"/>
    <n v="13"/>
    <n v="64"/>
    <n v="0.25"/>
    <n v="4.6875E-2"/>
    <n v="0.390625"/>
    <n v="9.375E-2"/>
    <n v="1.5625E-2"/>
    <n v="0.203125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9"/>
    <x v="1"/>
    <n v="2445"/>
    <n v="0"/>
    <n v="0"/>
    <n v="1"/>
    <n v="0"/>
    <n v="0"/>
    <n v="0"/>
    <n v="0"/>
    <n v="1"/>
    <n v="0"/>
    <n v="38"/>
    <d v="2016-02-04T00:00:00"/>
    <n v="2"/>
    <s v="February"/>
    <n v="1"/>
    <s v="1314,31160,Low income,61,Low spender,0.00195763799743261,1,0,59,16,3,25,6,1,13,64,0.25,0.046875,0.390625,0.09375,0.015625,0.203125,2,2,0,3,7,0.285714285714286,0.285714285714286,0,0.428571428571429,8,0,0,0,0,0,0,0,45,36-50,2445,0,0,1,0,0,0,0,1,0,38"/>
  </r>
  <r>
    <n v="1107"/>
    <n v="30753"/>
    <x v="1"/>
    <n v="1169"/>
    <x v="0"/>
    <n v="3.8012551620980065E-2"/>
    <n v="1"/>
    <n v="1"/>
    <n v="85"/>
    <n v="12"/>
    <n v="5"/>
    <n v="25"/>
    <n v="0"/>
    <n v="9"/>
    <n v="30"/>
    <n v="81"/>
    <n v="0.14814814814814814"/>
    <n v="6.1728395061728392E-2"/>
    <n v="0.30864197530864196"/>
    <n v="0"/>
    <n v="0.1111111111111111"/>
    <n v="0.37037037037037035"/>
    <n v="2"/>
    <n v="1"/>
    <n v="1"/>
    <n v="3"/>
    <n v="7"/>
    <n v="0.2857142857142857"/>
    <n v="0.14285714285714285"/>
    <n v="0.14285714285714285"/>
    <n v="0.42857142857142855"/>
    <n v="5"/>
    <n v="0"/>
    <n v="0"/>
    <x v="1"/>
    <x v="0"/>
    <x v="1"/>
    <n v="0"/>
    <x v="1"/>
    <x v="21"/>
    <x v="2"/>
    <n v="2512"/>
    <n v="0"/>
    <n v="0"/>
    <n v="0"/>
    <n v="1"/>
    <n v="0"/>
    <n v="1"/>
    <n v="0"/>
    <n v="0"/>
    <n v="0"/>
    <n v="21"/>
    <d v="2015-11-29T00:00:00"/>
    <n v="11"/>
    <s v="November"/>
    <n v="1"/>
    <s v="1107,30753,Low income,1169,High spender,0.0380125516209801,1,1,85,12,5,25,0,9,30,81,0.148148148148148,0.0617283950617284,0.308641975308642,0,0.111111111111111,0.37037037037037,2,1,1,3,7,0.285714285714286,0.142857142857143,0.142857142857143,0.428571428571429,5,0,0,0,0,0,0,0,53,50-65,2512,0,0,0,1,0,1,0,0,0,21"/>
  </r>
  <r>
    <n v="464"/>
    <n v="14906"/>
    <x v="1"/>
    <n v="1313"/>
    <x v="0"/>
    <n v="8.8085334764524348E-2"/>
    <n v="0"/>
    <n v="0"/>
    <n v="86"/>
    <n v="7"/>
    <n v="7"/>
    <n v="14"/>
    <n v="7"/>
    <n v="16"/>
    <n v="15"/>
    <n v="66"/>
    <n v="0.10606060606060606"/>
    <n v="0.10606060606060606"/>
    <n v="0.21212121212121213"/>
    <n v="0.10606060606060606"/>
    <n v="0.24242424242424243"/>
    <n v="0.22727272727272727"/>
    <n v="3"/>
    <n v="2"/>
    <n v="1"/>
    <n v="3"/>
    <n v="9"/>
    <n v="0.33333333333333331"/>
    <n v="0.22222222222222221"/>
    <n v="0.1111111111111111"/>
    <n v="0.33333333333333331"/>
    <n v="7"/>
    <n v="0"/>
    <n v="0"/>
    <x v="1"/>
    <x v="0"/>
    <x v="1"/>
    <n v="0"/>
    <x v="1"/>
    <x v="17"/>
    <x v="0"/>
    <n v="2713"/>
    <n v="0"/>
    <n v="0"/>
    <n v="1"/>
    <n v="0"/>
    <n v="0"/>
    <n v="0"/>
    <n v="0"/>
    <n v="0"/>
    <n v="0"/>
    <n v="36"/>
    <d v="2015-05-12T00:00:00"/>
    <n v="5"/>
    <s v="May"/>
    <n v="1"/>
    <s v="464,14906,Low income,1313,High spender,0.0880853347645243,0,0,86,7,7,14,7,16,15,66,0.106060606060606,0.106060606060606,0.212121212121212,0.106060606060606,0.242424242424242,0.227272727272727,3,2,1,3,9,0.333333333333333,0.222222222222222,0.111111111111111,0.333333333333333,7,0,0,0,0,0,0,0,34,24-35,2713,0,0,1,0,0,0,0,0,0,36"/>
  </r>
  <r>
    <n v="2172"/>
    <n v="51111"/>
    <x v="1"/>
    <n v="10"/>
    <x v="1"/>
    <n v="1.9565259924478096E-4"/>
    <n v="1"/>
    <n v="1"/>
    <n v="83"/>
    <n v="22"/>
    <n v="0"/>
    <n v="19"/>
    <n v="6"/>
    <n v="5"/>
    <n v="3"/>
    <n v="55"/>
    <n v="0.4"/>
    <n v="0"/>
    <n v="0.34545454545454546"/>
    <n v="0.10909090909090909"/>
    <n v="9.0909090909090912E-2"/>
    <n v="5.4545454545454543E-2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29"/>
    <x v="1"/>
    <n v="2169"/>
    <n v="0"/>
    <n v="1"/>
    <n v="0"/>
    <n v="0"/>
    <n v="0"/>
    <n v="1"/>
    <n v="0"/>
    <n v="0"/>
    <n v="0"/>
    <n v="49"/>
    <d v="2016-11-06T00:00:00"/>
    <n v="11"/>
    <s v="November"/>
    <n v="1"/>
    <s v="2172,51111,Low income,10,Low spender,0.000195652599244781,1,1,83,22,0,19,6,5,3,55,0.4,0,0.345454545454545,0.109090909090909,0.0909090909090909,0.0545454545454545,2,2,0,3,7,0.285714285714286,0.285714285714286,0,0.428571428571429,6,0,0,0,0,0,0,0,39,36-50,2169,0,1,0,0,0,1,0,0,0,49"/>
  </r>
  <r>
    <n v="1974"/>
    <n v="35246"/>
    <x v="1"/>
    <n v="1350"/>
    <x v="0"/>
    <n v="3.8302218691482724E-2"/>
    <n v="1"/>
    <n v="1"/>
    <n v="53"/>
    <n v="36"/>
    <n v="0"/>
    <n v="12"/>
    <n v="2"/>
    <n v="2"/>
    <n v="10"/>
    <n v="62"/>
    <n v="0.58064516129032262"/>
    <n v="0"/>
    <n v="0.19354838709677419"/>
    <n v="3.2258064516129031E-2"/>
    <n v="3.2258064516129031E-2"/>
    <n v="0.16129032258064516"/>
    <n v="4"/>
    <n v="3"/>
    <n v="1"/>
    <n v="3"/>
    <n v="11"/>
    <n v="0.36363636363636365"/>
    <n v="0.27272727272727271"/>
    <n v="9.0909090909090912E-2"/>
    <n v="0.27272727272727271"/>
    <n v="5"/>
    <n v="0"/>
    <n v="0"/>
    <x v="1"/>
    <x v="0"/>
    <x v="1"/>
    <n v="0"/>
    <x v="1"/>
    <x v="11"/>
    <x v="2"/>
    <n v="2233"/>
    <n v="1"/>
    <n v="0"/>
    <n v="0"/>
    <n v="0"/>
    <n v="0"/>
    <n v="0"/>
    <n v="1"/>
    <n v="0"/>
    <n v="0"/>
    <n v="42"/>
    <d v="2016-09-03T00:00:00"/>
    <n v="9"/>
    <s v="September"/>
    <n v="1"/>
    <s v="1974,35246,Low income,1350,High spender,0.0383022186914827,1,1,53,36,0,12,2,2,10,62,0.580645161290323,0,0.193548387096774,0.032258064516129,0.032258064516129,0.161290322580645,4,3,1,3,11,0.363636363636364,0.272727272727273,0.0909090909090909,0.272727272727273,5,0,0,0,0,0,0,0,62,50-65,2233,1,0,0,0,0,0,1,0,0,42"/>
  </r>
  <r>
    <n v="1902"/>
    <n v="41275"/>
    <x v="1"/>
    <n v="1144"/>
    <x v="0"/>
    <n v="2.7716535433070868E-2"/>
    <n v="1"/>
    <n v="2"/>
    <n v="33"/>
    <n v="24"/>
    <n v="4"/>
    <n v="22"/>
    <n v="0"/>
    <n v="2"/>
    <n v="9"/>
    <n v="61"/>
    <n v="0.39344262295081966"/>
    <n v="6.5573770491803282E-2"/>
    <n v="0.36065573770491804"/>
    <n v="0"/>
    <n v="3.2786885245901641E-2"/>
    <n v="0.14754098360655737"/>
    <n v="4"/>
    <n v="3"/>
    <n v="1"/>
    <n v="3"/>
    <n v="11"/>
    <n v="0.36363636363636365"/>
    <n v="0.27272727272727271"/>
    <n v="9.0909090909090912E-2"/>
    <n v="0.27272727272727271"/>
    <n v="5"/>
    <n v="0"/>
    <n v="0"/>
    <x v="1"/>
    <x v="0"/>
    <x v="1"/>
    <n v="0"/>
    <x v="1"/>
    <x v="40"/>
    <x v="2"/>
    <n v="2256"/>
    <n v="0"/>
    <n v="0"/>
    <n v="0"/>
    <n v="1"/>
    <n v="0"/>
    <n v="0"/>
    <n v="0"/>
    <n v="1"/>
    <n v="0"/>
    <n v="43"/>
    <d v="2016-08-11T00:00:00"/>
    <n v="8"/>
    <s v="August"/>
    <n v="1"/>
    <s v="1902,41275,Low income,1144,High spender,0.0277165354330709,1,2,33,24,4,22,0,2,9,61,0.39344262295082,0.0655737704918033,0.360655737704918,0,0.0327868852459016,0.147540983606557,4,3,1,3,11,0.363636363636364,0.272727272727273,0.0909090909090909,0.272727272727273,5,0,0,0,0,0,0,0,60,50-65,2256,0,0,0,1,0,0,0,1,0,43"/>
  </r>
  <r>
    <n v="1745"/>
    <n v="30015"/>
    <x v="1"/>
    <n v="1143"/>
    <x v="0"/>
    <n v="3.8080959520239883E-2"/>
    <n v="1"/>
    <n v="0"/>
    <n v="28"/>
    <n v="25"/>
    <n v="0"/>
    <n v="22"/>
    <n v="2"/>
    <n v="3"/>
    <n v="5"/>
    <n v="57"/>
    <n v="0.43859649122807015"/>
    <n v="0"/>
    <n v="0.38596491228070173"/>
    <n v="3.5087719298245612E-2"/>
    <n v="5.2631578947368418E-2"/>
    <n v="8.771929824561403E-2"/>
    <n v="2"/>
    <n v="1"/>
    <n v="0"/>
    <n v="4"/>
    <n v="7"/>
    <n v="0.2857142857142857"/>
    <n v="0.14285714285714285"/>
    <n v="0"/>
    <n v="0.5714285714285714"/>
    <n v="5"/>
    <n v="0"/>
    <n v="0"/>
    <x v="1"/>
    <x v="0"/>
    <x v="1"/>
    <n v="0"/>
    <x v="1"/>
    <x v="28"/>
    <x v="1"/>
    <n v="2306"/>
    <n v="0"/>
    <n v="0"/>
    <n v="1"/>
    <n v="0"/>
    <n v="0"/>
    <n v="0"/>
    <n v="1"/>
    <n v="0"/>
    <n v="0"/>
    <n v="47"/>
    <d v="2016-06-22T00:00:00"/>
    <n v="6"/>
    <s v="June"/>
    <n v="1"/>
    <s v="1745,30015,Low income,1143,High spender,0.0380809595202399,1,0,28,25,0,22,2,3,5,57,0.43859649122807,0,0.385964912280702,0.0350877192982456,0.0526315789473684,0.087719298245614,2,1,0,4,7,0.285714285714286,0.142857142857143,0,0.571428571428571,5,0,0,0,0,0,0,0,50,36-50,2306,0,0,1,0,0,0,1,0,0,47"/>
  </r>
  <r>
    <n v="1737"/>
    <n v="17148"/>
    <x v="1"/>
    <n v="960"/>
    <x v="0"/>
    <n v="5.5983205038488457E-2"/>
    <n v="1"/>
    <n v="0"/>
    <n v="80"/>
    <n v="9"/>
    <n v="9"/>
    <n v="11"/>
    <n v="13"/>
    <n v="10"/>
    <n v="16"/>
    <n v="68"/>
    <n v="0.13235294117647059"/>
    <n v="0.13235294117647059"/>
    <n v="0.16176470588235295"/>
    <n v="0.19117647058823528"/>
    <n v="0.14705882352941177"/>
    <n v="0.23529411764705882"/>
    <n v="4"/>
    <n v="3"/>
    <n v="1"/>
    <n v="3"/>
    <n v="11"/>
    <n v="0.36363636363636365"/>
    <n v="0.27272727272727271"/>
    <n v="9.0909090909090912E-2"/>
    <n v="0.27272727272727271"/>
    <n v="8"/>
    <n v="0"/>
    <n v="0"/>
    <x v="1"/>
    <x v="0"/>
    <x v="1"/>
    <n v="0"/>
    <x v="1"/>
    <x v="10"/>
    <x v="1"/>
    <n v="2311"/>
    <n v="0"/>
    <n v="1"/>
    <n v="0"/>
    <n v="0"/>
    <n v="0"/>
    <n v="0"/>
    <n v="1"/>
    <n v="0"/>
    <n v="0"/>
    <n v="36"/>
    <d v="2016-06-17T00:00:00"/>
    <n v="6"/>
    <s v="June"/>
    <n v="1"/>
    <s v="1737,17148,Low income,960,High spender,0.0559832050384885,1,0,80,9,9,11,13,10,16,68,0.132352941176471,0.132352941176471,0.161764705882353,0.191176470588235,0.147058823529412,0.235294117647059,4,3,1,3,11,0.363636363636364,0.272727272727273,0.0909090909090909,0.272727272727273,8,0,0,0,0,0,0,0,44,36-50,2311,0,1,0,0,0,0,1,0,0,36"/>
  </r>
  <r>
    <n v="918"/>
    <n v="31626"/>
    <x v="1"/>
    <n v="1138"/>
    <x v="0"/>
    <n v="3.5983051919306897E-2"/>
    <n v="1"/>
    <n v="0"/>
    <n v="12"/>
    <n v="39"/>
    <n v="1"/>
    <n v="9"/>
    <n v="2"/>
    <n v="1"/>
    <n v="34"/>
    <n v="86"/>
    <n v="0.45348837209302323"/>
    <n v="1.1627906976744186E-2"/>
    <n v="0.10465116279069768"/>
    <n v="2.3255813953488372E-2"/>
    <n v="1.1627906976744186E-2"/>
    <n v="0.39534883720930231"/>
    <n v="1"/>
    <n v="2"/>
    <n v="1"/>
    <n v="2"/>
    <n v="6"/>
    <n v="0.16666666666666666"/>
    <n v="0.33333333333333331"/>
    <n v="0.16666666666666666"/>
    <n v="0.33333333333333331"/>
    <n v="7"/>
    <n v="0"/>
    <n v="0"/>
    <x v="0"/>
    <x v="0"/>
    <x v="1"/>
    <n v="0"/>
    <x v="0"/>
    <x v="34"/>
    <x v="1"/>
    <n v="2574"/>
    <n v="0"/>
    <n v="0"/>
    <n v="1"/>
    <n v="0"/>
    <n v="0"/>
    <n v="0"/>
    <n v="0"/>
    <n v="0"/>
    <n v="1"/>
    <n v="18"/>
    <d v="2015-09-28T00:00:00"/>
    <n v="9"/>
    <s v="September"/>
    <n v="1"/>
    <s v="918,31626,Low income,1138,High spender,0.0359830519193069,1,0,12,39,1,9,2,1,34,86,0.453488372093023,0.0116279069767442,0.104651162790698,0.0232558139534884,0.0116279069767442,0.395348837209302,1,2,1,2,6,0.166666666666667,0.333333333333333,0.166666666666667,0.333333333333333,7,0,0,1,0,0,0,1,42,36-50,2574,0,0,1,0,0,0,0,0,1,18"/>
  </r>
  <r>
    <n v="615"/>
    <n v="19656"/>
    <x v="1"/>
    <n v="1118"/>
    <x v="0"/>
    <n v="5.6878306878306875E-2"/>
    <n v="1"/>
    <n v="0"/>
    <n v="94"/>
    <n v="25"/>
    <n v="4"/>
    <n v="9"/>
    <n v="6"/>
    <n v="8"/>
    <n v="32"/>
    <n v="84"/>
    <n v="0.29761904761904762"/>
    <n v="4.7619047619047616E-2"/>
    <n v="0.10714285714285714"/>
    <n v="7.1428571428571425E-2"/>
    <n v="9.5238095238095233E-2"/>
    <n v="0.38095238095238093"/>
    <n v="3"/>
    <n v="2"/>
    <n v="1"/>
    <n v="3"/>
    <n v="9"/>
    <n v="0.33333333333333331"/>
    <n v="0.22222222222222221"/>
    <n v="0.1111111111111111"/>
    <n v="0.33333333333333331"/>
    <n v="7"/>
    <n v="0"/>
    <n v="0"/>
    <x v="1"/>
    <x v="0"/>
    <x v="1"/>
    <n v="0"/>
    <x v="1"/>
    <x v="28"/>
    <x v="1"/>
    <n v="2665"/>
    <n v="0"/>
    <n v="0"/>
    <n v="0"/>
    <n v="1"/>
    <n v="0"/>
    <n v="0"/>
    <n v="1"/>
    <n v="0"/>
    <n v="0"/>
    <n v="20"/>
    <d v="2015-06-29T00:00:00"/>
    <n v="6"/>
    <s v="June"/>
    <n v="1"/>
    <s v="615,19656,Low income,1118,High spender,0.0568783068783069,1,0,94,25,4,9,6,8,32,84,0.297619047619048,0.0476190476190476,0.107142857142857,0.0714285714285714,0.0952380952380952,0.380952380952381,3,2,1,3,9,0.333333333333333,0.222222222222222,0.111111111111111,0.333333333333333,7,0,0,0,0,0,0,0,50,36-50,2665,0,0,0,1,0,0,1,0,0,20"/>
  </r>
  <r>
    <n v="488"/>
    <n v="41021"/>
    <x v="1"/>
    <n v="589"/>
    <x v="0"/>
    <n v="1.4358499305233904E-2"/>
    <n v="1"/>
    <n v="0"/>
    <n v="12"/>
    <n v="14"/>
    <n v="7"/>
    <n v="9"/>
    <n v="6"/>
    <n v="16"/>
    <n v="12"/>
    <n v="64"/>
    <n v="0.21875"/>
    <n v="0.109375"/>
    <n v="0.140625"/>
    <n v="9.375E-2"/>
    <n v="0.25"/>
    <n v="0.1875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0"/>
    <x v="26"/>
    <x v="2"/>
    <n v="2705"/>
    <n v="0"/>
    <n v="0"/>
    <n v="0"/>
    <n v="1"/>
    <n v="0"/>
    <n v="0"/>
    <n v="0"/>
    <n v="1"/>
    <n v="0"/>
    <n v="40"/>
    <d v="2015-05-20T00:00:00"/>
    <n v="5"/>
    <s v="May"/>
    <n v="1"/>
    <s v="488,41021,Low income,589,High spender,0.0143584993052339,1,0,12,14,7,9,6,16,12,64,0.21875,0.109375,0.140625,0.09375,0.25,0.1875,2,2,0,3,7,0.285714285714286,0.285714285714286,0,0.428571428571429,6,0,0,0,0,0,0,1,51,50-65,2705,0,0,0,1,0,0,0,1,0,40"/>
  </r>
  <r>
    <n v="295"/>
    <n v="23957"/>
    <x v="1"/>
    <n v="1110"/>
    <x v="0"/>
    <n v="4.6333013315523648E-2"/>
    <n v="1"/>
    <n v="0"/>
    <n v="47"/>
    <n v="2"/>
    <n v="1"/>
    <n v="18"/>
    <n v="20"/>
    <n v="11"/>
    <n v="16"/>
    <n v="68"/>
    <n v="2.9411764705882353E-2"/>
    <n v="1.4705882352941176E-2"/>
    <n v="0.26470588235294118"/>
    <n v="0.29411764705882354"/>
    <n v="0.16176470588235295"/>
    <n v="0.23529411764705882"/>
    <n v="1"/>
    <n v="2"/>
    <n v="0"/>
    <n v="3"/>
    <n v="6"/>
    <n v="0.16666666666666666"/>
    <n v="0.33333333333333331"/>
    <n v="0"/>
    <n v="0.5"/>
    <n v="6"/>
    <n v="0"/>
    <n v="0"/>
    <x v="1"/>
    <x v="0"/>
    <x v="1"/>
    <n v="0"/>
    <x v="0"/>
    <x v="9"/>
    <x v="1"/>
    <n v="2768"/>
    <n v="0"/>
    <n v="1"/>
    <n v="0"/>
    <n v="0"/>
    <n v="0"/>
    <n v="0"/>
    <n v="1"/>
    <n v="0"/>
    <n v="0"/>
    <n v="36"/>
    <d v="2015-03-18T00:00:00"/>
    <n v="3"/>
    <s v="March"/>
    <n v="1"/>
    <s v="295,23957,Low income,1110,High spender,0.0463330133155236,1,0,47,2,1,18,20,11,16,68,0.0294117647058824,0.0147058823529412,0.264705882352941,0.294117647058824,0.161764705882353,0.235294117647059,1,2,0,3,6,0.166666666666667,0.333333333333333,0,0.5,6,0,0,0,0,0,0,1,45,36-50,2768,0,1,0,0,0,0,1,0,0,36"/>
  </r>
  <r>
    <n v="1932"/>
    <n v="39453"/>
    <x v="1"/>
    <n v="1803"/>
    <x v="0"/>
    <n v="4.5699946772108584E-2"/>
    <n v="1"/>
    <n v="0"/>
    <n v="64"/>
    <n v="46"/>
    <n v="0"/>
    <n v="7"/>
    <n v="0"/>
    <n v="0"/>
    <n v="2"/>
    <n v="55"/>
    <n v="0.83636363636363631"/>
    <n v="0"/>
    <n v="0.12727272727272726"/>
    <n v="0"/>
    <n v="0"/>
    <n v="3.6363636363636362E-2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14"/>
    <x v="1"/>
    <n v="2246"/>
    <n v="0"/>
    <n v="0"/>
    <n v="0"/>
    <n v="1"/>
    <n v="0"/>
    <n v="0"/>
    <n v="1"/>
    <n v="0"/>
    <n v="0"/>
    <n v="51"/>
    <d v="2016-08-21T00:00:00"/>
    <n v="8"/>
    <s v="August"/>
    <n v="1"/>
    <s v="1932,39453,Low income,1803,High spender,0.0456999467721086,1,0,64,46,0,7,0,0,2,55,0.836363636363636,0,0.127272727272727,0,0,0.0363636363636364,2,2,0,3,7,0.285714285714286,0.285714285714286,0,0.428571428571429,6,0,0,0,0,0,0,0,37,36-50,2246,0,0,0,1,0,0,1,0,0,51"/>
  </r>
  <r>
    <n v="1656"/>
    <n v="48767"/>
    <x v="1"/>
    <n v="787"/>
    <x v="0"/>
    <n v="1.6137962146533517E-2"/>
    <n v="1"/>
    <n v="2"/>
    <n v="79"/>
    <n v="28"/>
    <n v="1"/>
    <n v="21"/>
    <n v="3"/>
    <n v="0"/>
    <n v="10"/>
    <n v="63"/>
    <n v="0.44444444444444442"/>
    <n v="1.5873015873015872E-2"/>
    <n v="0.33333333333333331"/>
    <n v="4.7619047619047616E-2"/>
    <n v="0"/>
    <n v="0.15873015873015872"/>
    <n v="3"/>
    <n v="2"/>
    <n v="1"/>
    <n v="3"/>
    <n v="9"/>
    <n v="0.33333333333333331"/>
    <n v="0.22222222222222221"/>
    <n v="0.1111111111111111"/>
    <n v="0.33333333333333331"/>
    <n v="5"/>
    <n v="0"/>
    <n v="0"/>
    <x v="1"/>
    <x v="0"/>
    <x v="1"/>
    <n v="0"/>
    <x v="1"/>
    <x v="25"/>
    <x v="3"/>
    <n v="2338"/>
    <n v="0"/>
    <n v="0"/>
    <n v="1"/>
    <n v="0"/>
    <n v="0"/>
    <n v="0"/>
    <n v="0"/>
    <n v="0"/>
    <n v="1"/>
    <n v="43"/>
    <d v="2016-05-21T00:00:00"/>
    <n v="5"/>
    <s v="May"/>
    <n v="1"/>
    <s v="1656,48767,Low income,787,High spender,0.0161379621465335,1,2,79,28,1,21,3,0,10,63,0.444444444444444,0.0158730158730159,0.333333333333333,0.0476190476190476,0,0.158730158730159,3,2,1,3,9,0.333333333333333,0.222222222222222,0.111111111111111,0.333333333333333,5,0,0,0,0,0,0,0,70,66+,2338,0,0,1,0,0,0,0,0,1,43"/>
  </r>
  <r>
    <n v="1607"/>
    <n v="49572"/>
    <x v="1"/>
    <n v="770"/>
    <x v="0"/>
    <n v="1.5532962156055838E-2"/>
    <n v="1"/>
    <n v="1"/>
    <n v="25"/>
    <n v="35"/>
    <n v="1"/>
    <n v="16"/>
    <n v="0"/>
    <n v="1"/>
    <n v="1"/>
    <n v="54"/>
    <n v="0.64814814814814814"/>
    <n v="1.8518518518518517E-2"/>
    <n v="0.29629629629629628"/>
    <n v="0"/>
    <n v="1.8518518518518517E-2"/>
    <n v="1.8518518518518517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1"/>
    <x v="2"/>
    <n v="2355"/>
    <n v="0"/>
    <n v="1"/>
    <n v="0"/>
    <n v="0"/>
    <n v="0"/>
    <n v="0"/>
    <n v="0"/>
    <n v="1"/>
    <n v="0"/>
    <n v="52"/>
    <d v="2016-05-04T00:00:00"/>
    <n v="5"/>
    <s v="May"/>
    <n v="1"/>
    <s v="1607,49572,Low income,770,High spender,0.0155329621560558,1,1,25,35,1,16,0,1,1,54,0.648148148148148,0.0185185185185185,0.296296296296296,0,0.0185185185185185,0.0185185185185185,2,2,0,3,7,0.285714285714286,0.285714285714286,0,0.428571428571429,7,0,0,0,0,0,0,0,62,50-65,2355,0,1,0,0,0,0,0,1,0,52"/>
  </r>
  <r>
    <n v="1536"/>
    <n v="18358"/>
    <x v="1"/>
    <n v="34"/>
    <x v="1"/>
    <n v="1.8520536006100883E-3"/>
    <n v="1"/>
    <n v="0"/>
    <n v="49"/>
    <n v="6"/>
    <n v="8"/>
    <n v="19"/>
    <n v="16"/>
    <n v="4"/>
    <n v="4"/>
    <n v="57"/>
    <n v="0.10526315789473684"/>
    <n v="0.14035087719298245"/>
    <n v="0.33333333333333331"/>
    <n v="0.2807017543859649"/>
    <n v="7.0175438596491224E-2"/>
    <n v="7.0175438596491224E-2"/>
    <n v="3"/>
    <n v="3"/>
    <n v="0"/>
    <n v="4"/>
    <n v="10"/>
    <n v="0.3"/>
    <n v="0.3"/>
    <n v="0"/>
    <n v="0.4"/>
    <n v="7"/>
    <n v="0"/>
    <n v="0"/>
    <x v="1"/>
    <x v="0"/>
    <x v="1"/>
    <n v="0"/>
    <x v="1"/>
    <x v="27"/>
    <x v="0"/>
    <n v="2380"/>
    <n v="0"/>
    <n v="0"/>
    <n v="1"/>
    <n v="0"/>
    <n v="0"/>
    <n v="0"/>
    <n v="1"/>
    <n v="0"/>
    <n v="0"/>
    <n v="49"/>
    <d v="2016-04-09T00:00:00"/>
    <n v="4"/>
    <s v="April"/>
    <n v="1"/>
    <s v="1536,18358,Low income,34,Low spender,0.00185205360061009,1,0,49,6,8,19,16,4,4,57,0.105263157894737,0.140350877192982,0.333333333333333,0.280701754385965,0.0701754385964912,0.0701754385964912,3,3,0,4,10,0.3,0.3,0,0.4,7,0,0,0,0,0,0,0,31,24-35,2380,0,0,1,0,0,0,1,0,0,49"/>
  </r>
  <r>
    <n v="1202"/>
    <n v="29440"/>
    <x v="1"/>
    <n v="13"/>
    <x v="1"/>
    <n v="4.4157608695652174E-4"/>
    <n v="1"/>
    <n v="1"/>
    <n v="95"/>
    <n v="17"/>
    <n v="8"/>
    <n v="14"/>
    <n v="10"/>
    <n v="4"/>
    <n v="3"/>
    <n v="56"/>
    <n v="0.30357142857142855"/>
    <n v="0.14285714285714285"/>
    <n v="0.25"/>
    <n v="0.17857142857142858"/>
    <n v="7.1428571428571425E-2"/>
    <n v="5.3571428571428568E-2"/>
    <n v="2"/>
    <n v="1"/>
    <n v="0"/>
    <n v="4"/>
    <n v="7"/>
    <n v="0.2857142857142857"/>
    <n v="0.14285714285714285"/>
    <n v="0"/>
    <n v="0.5714285714285714"/>
    <n v="7"/>
    <n v="0"/>
    <n v="0"/>
    <x v="1"/>
    <x v="0"/>
    <x v="1"/>
    <n v="0"/>
    <x v="1"/>
    <x v="40"/>
    <x v="2"/>
    <n v="2481"/>
    <n v="0"/>
    <n v="1"/>
    <n v="0"/>
    <n v="0"/>
    <n v="0"/>
    <n v="0"/>
    <n v="1"/>
    <n v="0"/>
    <n v="0"/>
    <n v="50"/>
    <d v="2015-12-30T00:00:00"/>
    <n v="12"/>
    <s v="December"/>
    <n v="1"/>
    <s v="1202,29440,Low income,13,Low spender,0.000441576086956522,1,1,95,17,8,14,10,4,3,56,0.303571428571429,0.142857142857143,0.25,0.178571428571429,0.0714285714285714,0.0535714285714286,2,1,0,4,7,0.285714285714286,0.142857142857143,0,0.571428571428571,7,0,0,0,0,0,0,0,60,50-65,2481,0,1,0,0,0,0,1,0,0,50"/>
  </r>
  <r>
    <n v="1102"/>
    <n v="30093"/>
    <x v="1"/>
    <n v="55"/>
    <x v="1"/>
    <n v="1.827667563885289E-3"/>
    <n v="0"/>
    <n v="0"/>
    <n v="19"/>
    <n v="2"/>
    <n v="6"/>
    <n v="28"/>
    <n v="13"/>
    <n v="4"/>
    <n v="16"/>
    <n v="69"/>
    <n v="2.8985507246376812E-2"/>
    <n v="8.6956521739130432E-2"/>
    <n v="0.40579710144927539"/>
    <n v="0.18840579710144928"/>
    <n v="5.7971014492753624E-2"/>
    <n v="0.2318840579710145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47"/>
    <x v="0"/>
    <n v="2515"/>
    <n v="0"/>
    <n v="1"/>
    <n v="0"/>
    <n v="0"/>
    <n v="0"/>
    <n v="0"/>
    <n v="1"/>
    <n v="0"/>
    <n v="0"/>
    <n v="37"/>
    <d v="2015-11-26T00:00:00"/>
    <n v="11"/>
    <s v="November"/>
    <n v="1"/>
    <s v="1102,30093,Low income,55,Low spender,0.00182766756388529,0,0,19,2,6,28,13,4,16,69,0.0289855072463768,0.0869565217391304,0.405797101449275,0.188405797101449,0.0579710144927536,0.231884057971014,1,2,0,3,6,0.166666666666667,0.333333333333333,0,0.5,7,0,0,0,0,0,0,0,30,24-35,2515,0,1,0,0,0,0,1,0,0,37"/>
  </r>
  <r>
    <n v="489"/>
    <n v="18222"/>
    <x v="1"/>
    <n v="1037"/>
    <x v="0"/>
    <n v="5.6909230600373173E-2"/>
    <n v="0"/>
    <n v="0"/>
    <n v="70"/>
    <n v="12"/>
    <n v="4"/>
    <n v="19"/>
    <n v="12"/>
    <n v="6"/>
    <n v="14"/>
    <n v="67"/>
    <n v="0.17910447761194029"/>
    <n v="5.9701492537313432E-2"/>
    <n v="0.28358208955223879"/>
    <n v="0.17910447761194029"/>
    <n v="8.9552238805970144E-2"/>
    <n v="0.20895522388059701"/>
    <n v="1"/>
    <n v="2"/>
    <n v="0"/>
    <n v="3"/>
    <n v="6"/>
    <n v="0.16666666666666666"/>
    <n v="0.33333333333333331"/>
    <n v="0"/>
    <n v="0.5"/>
    <n v="8"/>
    <n v="0"/>
    <n v="0"/>
    <x v="1"/>
    <x v="0"/>
    <x v="1"/>
    <n v="0"/>
    <x v="1"/>
    <x v="47"/>
    <x v="0"/>
    <n v="2704"/>
    <n v="0"/>
    <n v="1"/>
    <n v="0"/>
    <n v="0"/>
    <n v="0"/>
    <n v="0"/>
    <n v="1"/>
    <n v="0"/>
    <n v="0"/>
    <n v="39"/>
    <d v="2015-05-21T00:00:00"/>
    <n v="5"/>
    <s v="May"/>
    <n v="1"/>
    <s v="489,18222,Low income,1037,High spender,0.0569092306003732,0,0,70,12,4,19,12,6,14,67,0.17910447761194,0.0597014925373134,0.283582089552239,0.17910447761194,0.0895522388059701,0.208955223880597,1,2,0,3,6,0.166666666666667,0.333333333333333,0,0.5,8,0,0,0,0,0,0,0,30,24-35,2704,0,1,0,0,0,0,1,0,0,39"/>
  </r>
  <r>
    <n v="1979"/>
    <n v="26850"/>
    <x v="1"/>
    <n v="57"/>
    <x v="1"/>
    <n v="2.1229050279329611E-3"/>
    <n v="1"/>
    <n v="1"/>
    <n v="10"/>
    <n v="31"/>
    <n v="1"/>
    <n v="13"/>
    <n v="7"/>
    <n v="2"/>
    <n v="9"/>
    <n v="63"/>
    <n v="0.49206349206349204"/>
    <n v="1.5873015873015872E-2"/>
    <n v="0.20634920634920634"/>
    <n v="0.1111111111111111"/>
    <n v="3.1746031746031744E-2"/>
    <n v="0.14285714285714285"/>
    <n v="4"/>
    <n v="2"/>
    <n v="1"/>
    <n v="4"/>
    <n v="11"/>
    <n v="0.36363636363636365"/>
    <n v="0.18181818181818182"/>
    <n v="9.0909090909090912E-2"/>
    <n v="0.36363636363636365"/>
    <n v="4"/>
    <n v="0"/>
    <n v="0"/>
    <x v="1"/>
    <x v="0"/>
    <x v="1"/>
    <n v="0"/>
    <x v="1"/>
    <x v="4"/>
    <x v="1"/>
    <n v="2231"/>
    <n v="0"/>
    <n v="0"/>
    <n v="0"/>
    <n v="1"/>
    <n v="0"/>
    <n v="1"/>
    <n v="0"/>
    <n v="0"/>
    <n v="0"/>
    <n v="45"/>
    <d v="2016-09-05T00:00:00"/>
    <n v="9"/>
    <s v="September"/>
    <n v="1"/>
    <s v="1979,26850,Low income,57,Low spender,0.00212290502793296,1,1,10,31,1,13,7,2,9,63,0.492063492063492,0.0158730158730159,0.206349206349206,0.111111111111111,0.0317460317460317,0.142857142857143,4,2,1,4,11,0.363636363636364,0.181818181818182,0.0909090909090909,0.363636363636364,4,0,0,0,0,0,0,0,49,36-50,2231,0,0,0,1,0,1,0,0,0,45"/>
  </r>
  <r>
    <n v="1882"/>
    <n v="31788"/>
    <x v="1"/>
    <n v="41"/>
    <x v="1"/>
    <n v="1.2897948911538945E-3"/>
    <n v="1"/>
    <n v="0"/>
    <n v="15"/>
    <n v="16"/>
    <n v="7"/>
    <n v="23"/>
    <n v="0"/>
    <n v="8"/>
    <n v="6"/>
    <n v="60"/>
    <n v="0.26666666666666666"/>
    <n v="0.11666666666666667"/>
    <n v="0.38333333333333336"/>
    <n v="0"/>
    <n v="0.13333333333333333"/>
    <n v="0.1"/>
    <n v="3"/>
    <n v="3"/>
    <n v="0"/>
    <n v="4"/>
    <n v="10"/>
    <n v="0.3"/>
    <n v="0.3"/>
    <n v="0"/>
    <n v="0.4"/>
    <n v="5"/>
    <n v="0"/>
    <n v="0"/>
    <x v="1"/>
    <x v="0"/>
    <x v="1"/>
    <n v="1"/>
    <x v="1"/>
    <x v="14"/>
    <x v="1"/>
    <n v="2260"/>
    <n v="0"/>
    <n v="0"/>
    <n v="1"/>
    <n v="0"/>
    <n v="0"/>
    <n v="0"/>
    <n v="0"/>
    <n v="1"/>
    <n v="0"/>
    <n v="48"/>
    <d v="2016-08-07T00:00:00"/>
    <n v="8"/>
    <s v="August"/>
    <n v="1"/>
    <s v="1882,31788,Low income,41,Low spender,0.00128979489115389,1,0,15,16,7,23,0,8,6,60,0.266666666666667,0.116666666666667,0.383333333333333,0,0.133333333333333,0.1,3,3,0,4,10,0.3,0.3,0,0.4,5,0,0,0,0,0,1,0,37,36-50,2260,0,0,1,0,0,0,0,1,0,48"/>
  </r>
  <r>
    <n v="1705"/>
    <n v="30477"/>
    <x v="1"/>
    <n v="89"/>
    <x v="1"/>
    <n v="2.9202349312596383E-3"/>
    <n v="1"/>
    <n v="0"/>
    <n v="16"/>
    <n v="47"/>
    <n v="1"/>
    <n v="6"/>
    <n v="0"/>
    <n v="0"/>
    <n v="12"/>
    <n v="66"/>
    <n v="0.71212121212121215"/>
    <n v="1.5151515151515152E-2"/>
    <n v="9.0909090909090912E-2"/>
    <n v="0"/>
    <n v="0"/>
    <n v="0.18181818181818182"/>
    <n v="1"/>
    <n v="1"/>
    <n v="1"/>
    <n v="3"/>
    <n v="6"/>
    <n v="0.16666666666666666"/>
    <n v="0.16666666666666666"/>
    <n v="0.16666666666666666"/>
    <n v="0.5"/>
    <n v="6"/>
    <n v="0"/>
    <n v="0"/>
    <x v="1"/>
    <x v="0"/>
    <x v="1"/>
    <n v="0"/>
    <x v="1"/>
    <x v="35"/>
    <x v="1"/>
    <n v="2317"/>
    <n v="0"/>
    <n v="1"/>
    <n v="0"/>
    <n v="0"/>
    <n v="0"/>
    <n v="0"/>
    <n v="0"/>
    <n v="1"/>
    <n v="0"/>
    <n v="42"/>
    <d v="2016-06-11T00:00:00"/>
    <n v="6"/>
    <s v="June"/>
    <n v="1"/>
    <s v="1705,30477,Low income,89,Low spender,0.00292023493125964,1,0,16,47,1,6,0,0,12,66,0.712121212121212,0.0151515151515152,0.0909090909090909,0,0,0.181818181818182,1,1,1,3,6,0.166666666666667,0.166666666666667,0.166666666666667,0.5,6,0,0,0,0,0,0,0,36,36-50,2317,0,1,0,0,0,0,0,1,0,42"/>
  </r>
  <r>
    <n v="1567"/>
    <n v="32952"/>
    <x v="1"/>
    <n v="485"/>
    <x v="1"/>
    <n v="1.4718378247147366E-2"/>
    <n v="1"/>
    <n v="0"/>
    <n v="36"/>
    <n v="38"/>
    <n v="0"/>
    <n v="12"/>
    <n v="3"/>
    <n v="1"/>
    <n v="1"/>
    <n v="55"/>
    <n v="0.69090909090909092"/>
    <n v="0"/>
    <n v="0.21818181818181817"/>
    <n v="5.4545454545454543E-2"/>
    <n v="1.8181818181818181E-2"/>
    <n v="1.8181818181818181E-2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16"/>
    <x v="1"/>
    <n v="2369"/>
    <n v="1"/>
    <n v="0"/>
    <n v="0"/>
    <n v="0"/>
    <n v="0"/>
    <n v="0"/>
    <n v="1"/>
    <n v="0"/>
    <n v="0"/>
    <n v="53"/>
    <d v="2016-04-20T00:00:00"/>
    <n v="4"/>
    <s v="April"/>
    <n v="1"/>
    <s v="1567,32952,Low income,485,Low spender,0.0147183782471474,1,0,36,38,0,12,3,1,1,55,0.690909090909091,0,0.218181818181818,0.0545454545454545,0.0181818181818182,0.0181818181818182,1,2,0,3,6,0.166666666666667,0.333333333333333,0,0.5,7,0,0,0,0,0,0,0,43,36-50,2369,1,0,0,0,0,0,1,0,0,53"/>
  </r>
  <r>
    <n v="1360"/>
    <n v="40304"/>
    <x v="1"/>
    <n v="1277"/>
    <x v="0"/>
    <n v="3.1684200079396589E-2"/>
    <n v="1"/>
    <n v="0"/>
    <n v="82"/>
    <n v="37"/>
    <n v="0"/>
    <n v="17"/>
    <n v="0"/>
    <n v="0"/>
    <n v="3"/>
    <n v="57"/>
    <n v="0.64912280701754388"/>
    <n v="0"/>
    <n v="0.2982456140350877"/>
    <n v="0"/>
    <n v="0"/>
    <n v="5.2631578947368418E-2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21"/>
    <x v="2"/>
    <n v="2431"/>
    <n v="0"/>
    <n v="0"/>
    <n v="1"/>
    <n v="0"/>
    <n v="0"/>
    <n v="0"/>
    <n v="0"/>
    <n v="0"/>
    <n v="1"/>
    <n v="51"/>
    <d v="2016-02-18T00:00:00"/>
    <n v="2"/>
    <s v="February"/>
    <n v="1"/>
    <s v="1360,40304,Low income,1277,High spender,0.0316842000793966,1,0,82,37,0,17,0,0,3,57,0.649122807017544,0,0.298245614035088,0,0,0.0526315789473684,1,2,0,3,6,0.166666666666667,0.333333333333333,0,0.5,7,0,0,0,0,0,0,0,53,50-65,2431,0,0,1,0,0,0,0,0,1,51"/>
  </r>
  <r>
    <n v="1203"/>
    <n v="37760"/>
    <x v="1"/>
    <n v="9"/>
    <x v="1"/>
    <n v="2.3834745762711865E-4"/>
    <n v="1"/>
    <n v="0"/>
    <n v="54"/>
    <n v="26"/>
    <n v="3"/>
    <n v="13"/>
    <n v="2"/>
    <n v="10"/>
    <n v="0"/>
    <n v="54"/>
    <n v="0.48148148148148145"/>
    <n v="5.5555555555555552E-2"/>
    <n v="0.24074074074074073"/>
    <n v="3.7037037037037035E-2"/>
    <n v="0.18518518518518517"/>
    <n v="0"/>
    <n v="1"/>
    <n v="2"/>
    <n v="0"/>
    <n v="3"/>
    <n v="6"/>
    <n v="0.16666666666666666"/>
    <n v="0.33333333333333331"/>
    <n v="0"/>
    <n v="0.5"/>
    <n v="6"/>
    <n v="0"/>
    <n v="0"/>
    <x v="1"/>
    <x v="0"/>
    <x v="1"/>
    <n v="0"/>
    <x v="1"/>
    <x v="7"/>
    <x v="1"/>
    <n v="2481"/>
    <n v="1"/>
    <n v="0"/>
    <n v="0"/>
    <n v="0"/>
    <n v="0"/>
    <n v="0"/>
    <n v="0"/>
    <n v="1"/>
    <n v="0"/>
    <n v="54"/>
    <d v="2015-12-30T00:00:00"/>
    <n v="12"/>
    <s v="December"/>
    <n v="1"/>
    <s v="1203,37760,Low income,9,Low spender,0.000238347457627119,1,0,54,26,3,13,2,10,0,54,0.481481481481481,0.0555555555555556,0.240740740740741,0.037037037037037,0.185185185185185,0,1,2,0,3,6,0.166666666666667,0.333333333333333,0,0.5,6,0,0,0,0,0,0,0,48,36-50,2481,1,0,0,0,0,0,0,1,0,54"/>
  </r>
  <r>
    <n v="853"/>
    <n v="27238"/>
    <x v="1"/>
    <n v="39"/>
    <x v="1"/>
    <n v="1.4318231881929658E-3"/>
    <n v="1"/>
    <n v="1"/>
    <n v="39"/>
    <n v="37"/>
    <n v="0"/>
    <n v="17"/>
    <n v="0"/>
    <n v="0"/>
    <n v="3"/>
    <n v="57"/>
    <n v="0.64912280701754388"/>
    <n v="0"/>
    <n v="0.2982456140350877"/>
    <n v="0"/>
    <n v="0"/>
    <n v="5.2631578947368418E-2"/>
    <n v="3"/>
    <n v="3"/>
    <n v="0"/>
    <n v="3"/>
    <n v="9"/>
    <n v="0.33333333333333331"/>
    <n v="0.33333333333333331"/>
    <n v="0"/>
    <n v="0.33333333333333331"/>
    <n v="9"/>
    <n v="0"/>
    <n v="0"/>
    <x v="1"/>
    <x v="0"/>
    <x v="1"/>
    <n v="0"/>
    <x v="1"/>
    <x v="36"/>
    <x v="2"/>
    <n v="2594"/>
    <n v="0"/>
    <n v="0"/>
    <n v="1"/>
    <n v="0"/>
    <n v="0"/>
    <n v="0"/>
    <n v="0"/>
    <n v="0"/>
    <n v="1"/>
    <n v="51"/>
    <d v="2015-09-08T00:00:00"/>
    <n v="9"/>
    <s v="September"/>
    <n v="1"/>
    <s v="853,27238,Low income,39,Low spender,0.00143182318819297,1,1,39,37,0,17,0,0,3,57,0.649122807017544,0,0.298245614035088,0,0,0.0526315789473684,3,3,0,3,9,0.333333333333333,0.333333333333333,0,0.333333333333333,9,0,0,0,0,0,0,0,58,50-65,2594,0,0,1,0,0,0,0,0,1,51"/>
  </r>
  <r>
    <n v="593"/>
    <n v="15038"/>
    <x v="1"/>
    <n v="1551"/>
    <x v="0"/>
    <n v="0.10313871525468812"/>
    <n v="1"/>
    <n v="0"/>
    <n v="93"/>
    <n v="4"/>
    <n v="8"/>
    <n v="11"/>
    <n v="19"/>
    <n v="12"/>
    <n v="26"/>
    <n v="80"/>
    <n v="0.05"/>
    <n v="0.1"/>
    <n v="0.13750000000000001"/>
    <n v="0.23749999999999999"/>
    <n v="0.15"/>
    <n v="0.32500000000000001"/>
    <n v="2"/>
    <n v="2"/>
    <n v="1"/>
    <n v="2"/>
    <n v="7"/>
    <n v="0.2857142857142857"/>
    <n v="0.2857142857142857"/>
    <n v="0.14285714285714285"/>
    <n v="0.2857142857142857"/>
    <n v="9"/>
    <n v="0"/>
    <n v="0"/>
    <x v="1"/>
    <x v="0"/>
    <x v="1"/>
    <n v="0"/>
    <x v="1"/>
    <x v="19"/>
    <x v="0"/>
    <n v="2675"/>
    <n v="0"/>
    <n v="0"/>
    <n v="1"/>
    <n v="0"/>
    <n v="0"/>
    <n v="0"/>
    <n v="0"/>
    <n v="0"/>
    <n v="0"/>
    <n v="28"/>
    <d v="2015-06-19T00:00:00"/>
    <n v="6"/>
    <s v="June"/>
    <n v="1"/>
    <s v="593,15038,Low income,1551,High spender,0.103138715254688,1,0,93,4,8,11,19,12,26,80,0.05,0.1,0.1375,0.2375,0.15,0.325,2,2,1,2,7,0.285714285714286,0.285714285714286,0.142857142857143,0.285714285714286,9,0,0,0,0,0,0,0,33,24-35,2675,0,0,1,0,0,0,0,0,0,28"/>
  </r>
  <r>
    <n v="287"/>
    <n v="23910"/>
    <x v="1"/>
    <n v="887"/>
    <x v="0"/>
    <n v="3.709744876620661E-2"/>
    <n v="1"/>
    <n v="0"/>
    <n v="80"/>
    <n v="16"/>
    <n v="12"/>
    <n v="18"/>
    <n v="7"/>
    <n v="1"/>
    <n v="13"/>
    <n v="67"/>
    <n v="0.23880597014925373"/>
    <n v="0.17910447761194029"/>
    <n v="0.26865671641791045"/>
    <n v="0.1044776119402985"/>
    <n v="1.4925373134328358E-2"/>
    <n v="0.19402985074626866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26"/>
    <x v="2"/>
    <n v="2770"/>
    <n v="1"/>
    <n v="0"/>
    <n v="0"/>
    <n v="0"/>
    <n v="0"/>
    <n v="0"/>
    <n v="1"/>
    <n v="0"/>
    <n v="0"/>
    <n v="41"/>
    <d v="2015-03-16T00:00:00"/>
    <n v="3"/>
    <s v="March"/>
    <n v="1"/>
    <s v="287,23910,Low income,887,High spender,0.0370974487662066,1,0,80,16,12,18,7,1,13,67,0.238805970149254,0.17910447761194,0.26865671641791,0.104477611940299,0.0149253731343284,0.194029850746269,1,2,0,3,6,0.166666666666667,0.333333333333333,0,0.5,7,0,0,0,0,0,0,0,51,50-65,2770,1,0,0,0,0,0,1,0,0,41"/>
  </r>
  <r>
    <n v="1844"/>
    <n v="27244"/>
    <x v="1"/>
    <n v="1099"/>
    <x v="0"/>
    <n v="4.0339157245632064E-2"/>
    <n v="1"/>
    <n v="0"/>
    <n v="84"/>
    <n v="6"/>
    <n v="5"/>
    <n v="17"/>
    <n v="3"/>
    <n v="24"/>
    <n v="46"/>
    <n v="101"/>
    <n v="5.9405940594059403E-2"/>
    <n v="4.9504950495049507E-2"/>
    <n v="0.16831683168316833"/>
    <n v="2.9702970297029702E-2"/>
    <n v="0.23762376237623761"/>
    <n v="0.45544554455445546"/>
    <n v="2"/>
    <n v="2"/>
    <n v="2"/>
    <n v="2"/>
    <n v="8"/>
    <n v="0.25"/>
    <n v="0.25"/>
    <n v="0.25"/>
    <n v="0.25"/>
    <n v="7"/>
    <n v="0"/>
    <n v="0"/>
    <x v="1"/>
    <x v="0"/>
    <x v="1"/>
    <n v="0"/>
    <x v="1"/>
    <x v="15"/>
    <x v="1"/>
    <n v="2273"/>
    <n v="0"/>
    <n v="1"/>
    <n v="0"/>
    <n v="0"/>
    <n v="0"/>
    <n v="0"/>
    <n v="1"/>
    <n v="0"/>
    <n v="0"/>
    <n v="9"/>
    <d v="2016-07-25T00:00:00"/>
    <n v="7"/>
    <s v="July"/>
    <n v="1"/>
    <s v="1844,27244,Low income,1099,High spender,0.0403391572456321,1,0,84,6,5,17,3,24,46,101,0.0594059405940594,0.0495049504950495,0.168316831683168,0.0297029702970297,0.237623762376238,0.455445544554455,2,2,2,2,8,0.25,0.25,0.25,0.25,7,0,0,0,0,0,0,0,41,36-50,2273,0,1,0,0,0,0,1,0,0,9"/>
  </r>
  <r>
    <n v="1686"/>
    <n v="16626"/>
    <x v="1"/>
    <n v="50"/>
    <x v="1"/>
    <n v="3.0073379044869481E-3"/>
    <n v="2"/>
    <n v="0"/>
    <n v="76"/>
    <n v="8"/>
    <n v="3"/>
    <n v="22"/>
    <n v="21"/>
    <n v="1"/>
    <n v="13"/>
    <n v="68"/>
    <n v="0.11764705882352941"/>
    <n v="4.4117647058823532E-2"/>
    <n v="0.3235294117647059"/>
    <n v="0.30882352941176472"/>
    <n v="1.4705882352941176E-2"/>
    <n v="0.19117647058823528"/>
    <n v="3"/>
    <n v="3"/>
    <n v="0"/>
    <n v="3"/>
    <n v="9"/>
    <n v="0.33333333333333331"/>
    <n v="0.33333333333333331"/>
    <n v="0"/>
    <n v="0.33333333333333331"/>
    <n v="9"/>
    <n v="0"/>
    <n v="0"/>
    <x v="1"/>
    <x v="0"/>
    <x v="1"/>
    <n v="0"/>
    <x v="1"/>
    <x v="4"/>
    <x v="1"/>
    <n v="2324"/>
    <n v="0"/>
    <n v="0"/>
    <n v="0"/>
    <n v="1"/>
    <n v="0"/>
    <n v="0"/>
    <n v="1"/>
    <n v="0"/>
    <n v="0"/>
    <n v="42"/>
    <d v="2016-06-04T00:00:00"/>
    <n v="6"/>
    <s v="June"/>
    <n v="1"/>
    <s v="1686,16626,Low income,50,Low spender,0.00300733790448695,2,0,76,8,3,22,21,1,13,68,0.117647058823529,0.0441176470588235,0.323529411764706,0.308823529411765,0.0147058823529412,0.191176470588235,3,3,0,3,9,0.333333333333333,0.333333333333333,0,0.333333333333333,9,0,0,0,0,0,0,0,49,36-50,2324,0,0,0,1,0,0,1,0,0,42"/>
  </r>
  <r>
    <n v="1605"/>
    <n v="19329"/>
    <x v="1"/>
    <n v="1429"/>
    <x v="0"/>
    <n v="7.3930363702209109E-2"/>
    <n v="1"/>
    <n v="0"/>
    <n v="39"/>
    <n v="24"/>
    <n v="1"/>
    <n v="16"/>
    <n v="12"/>
    <n v="2"/>
    <n v="5"/>
    <n v="60"/>
    <n v="0.4"/>
    <n v="1.6666666666666666E-2"/>
    <n v="0.26666666666666666"/>
    <n v="0.2"/>
    <n v="3.3333333333333333E-2"/>
    <n v="8.3333333333333329E-2"/>
    <n v="3"/>
    <n v="4"/>
    <n v="0"/>
    <n v="3"/>
    <n v="10"/>
    <n v="0.3"/>
    <n v="0.4"/>
    <n v="0"/>
    <n v="0.3"/>
    <n v="8"/>
    <n v="0"/>
    <n v="0"/>
    <x v="1"/>
    <x v="0"/>
    <x v="1"/>
    <n v="0"/>
    <x v="1"/>
    <x v="43"/>
    <x v="2"/>
    <n v="2356"/>
    <n v="0"/>
    <n v="1"/>
    <n v="0"/>
    <n v="0"/>
    <n v="0"/>
    <n v="0"/>
    <n v="1"/>
    <n v="0"/>
    <n v="0"/>
    <n v="50"/>
    <d v="2016-05-03T00:00:00"/>
    <n v="5"/>
    <s v="May"/>
    <n v="1"/>
    <s v="1605,19329,Low income,1429,High spender,0.0739303637022091,1,0,39,24,1,16,12,2,5,60,0.4,0.0166666666666667,0.266666666666667,0.2,0.0333333333333333,0.0833333333333333,3,4,0,3,10,0.3,0.4,0,0.3,8,0,0,0,0,0,0,0,52,50-65,2356,0,1,0,0,0,0,1,0,0,50"/>
  </r>
  <r>
    <n v="1541"/>
    <n v="55412"/>
    <x v="0"/>
    <n v="1113"/>
    <x v="0"/>
    <n v="2.0085901970692269E-2"/>
    <n v="1"/>
    <n v="1"/>
    <n v="65"/>
    <n v="10"/>
    <n v="5"/>
    <n v="28"/>
    <n v="11"/>
    <n v="1"/>
    <n v="8"/>
    <n v="63"/>
    <n v="0.15873015873015872"/>
    <n v="7.9365079365079361E-2"/>
    <n v="0.44444444444444442"/>
    <n v="0.17460317460317459"/>
    <n v="1.5873015873015872E-2"/>
    <n v="0.12698412698412698"/>
    <n v="1"/>
    <n v="2"/>
    <n v="0"/>
    <n v="3"/>
    <n v="6"/>
    <n v="0.16666666666666666"/>
    <n v="0.33333333333333331"/>
    <n v="0"/>
    <n v="0.5"/>
    <n v="5"/>
    <n v="0"/>
    <n v="0"/>
    <x v="1"/>
    <x v="0"/>
    <x v="1"/>
    <n v="0"/>
    <x v="1"/>
    <x v="10"/>
    <x v="1"/>
    <n v="2378"/>
    <n v="1"/>
    <n v="0"/>
    <n v="0"/>
    <n v="0"/>
    <n v="0"/>
    <n v="0"/>
    <n v="0"/>
    <n v="0"/>
    <n v="1"/>
    <n v="47"/>
    <d v="2016-04-11T00:00:00"/>
    <n v="4"/>
    <s v="April"/>
    <n v="1"/>
    <s v="1541,55412,High income,1113,High spender,0.0200859019706923,1,1,65,10,5,28,11,1,8,63,0.158730158730159,0.0793650793650794,0.444444444444444,0.174603174603175,0.0158730158730159,0.126984126984127,1,2,0,3,6,0.166666666666667,0.333333333333333,0,0.5,5,0,0,0,0,0,0,0,44,36-50,2378,1,0,0,0,0,0,0,0,1,47"/>
  </r>
  <r>
    <n v="1373"/>
    <n v="35523"/>
    <x v="1"/>
    <n v="435"/>
    <x v="1"/>
    <n v="1.2245587365931931E-2"/>
    <n v="1"/>
    <n v="0"/>
    <n v="8"/>
    <n v="11"/>
    <n v="5"/>
    <n v="22"/>
    <n v="12"/>
    <n v="5"/>
    <n v="11"/>
    <n v="66"/>
    <n v="0.16666666666666666"/>
    <n v="7.575757575757576E-2"/>
    <n v="0.33333333333333331"/>
    <n v="0.18181818181818182"/>
    <n v="7.575757575757576E-2"/>
    <n v="0.16666666666666666"/>
    <n v="2"/>
    <n v="3"/>
    <n v="0"/>
    <n v="3"/>
    <n v="8"/>
    <n v="0.25"/>
    <n v="0.375"/>
    <n v="0"/>
    <n v="0.375"/>
    <n v="7"/>
    <n v="0"/>
    <n v="0"/>
    <x v="1"/>
    <x v="0"/>
    <x v="1"/>
    <n v="0"/>
    <x v="1"/>
    <x v="29"/>
    <x v="1"/>
    <n v="2428"/>
    <n v="0"/>
    <n v="1"/>
    <n v="0"/>
    <n v="0"/>
    <n v="0"/>
    <n v="1"/>
    <n v="0"/>
    <n v="0"/>
    <n v="0"/>
    <n v="44"/>
    <d v="2016-02-21T00:00:00"/>
    <n v="2"/>
    <s v="February"/>
    <n v="1"/>
    <s v="1373,35523,Low income,435,Low spender,0.0122455873659319,1,0,8,11,5,22,12,5,11,66,0.166666666666667,0.0757575757575758,0.333333333333333,0.181818181818182,0.0757575757575758,0.166666666666667,2,3,0,3,8,0.25,0.375,0,0.375,7,0,0,0,0,0,0,0,39,36-50,2428,0,1,0,0,0,1,0,0,0,44"/>
  </r>
  <r>
    <n v="820"/>
    <n v="26518"/>
    <x v="1"/>
    <n v="390"/>
    <x v="1"/>
    <n v="1.470699147748699E-2"/>
    <n v="1"/>
    <n v="1"/>
    <n v="33"/>
    <n v="20"/>
    <n v="1"/>
    <n v="28"/>
    <n v="3"/>
    <n v="3"/>
    <n v="2"/>
    <n v="57"/>
    <n v="0.35087719298245612"/>
    <n v="1.7543859649122806E-2"/>
    <n v="0.49122807017543857"/>
    <n v="5.2631578947368418E-2"/>
    <n v="5.2631578947368418E-2"/>
    <n v="3.5087719298245612E-2"/>
    <n v="3"/>
    <n v="2"/>
    <n v="0"/>
    <n v="3"/>
    <n v="8"/>
    <n v="0.375"/>
    <n v="0.25"/>
    <n v="0"/>
    <n v="0.375"/>
    <n v="8"/>
    <n v="0"/>
    <n v="0"/>
    <x v="1"/>
    <x v="0"/>
    <x v="1"/>
    <n v="0"/>
    <x v="0"/>
    <x v="22"/>
    <x v="3"/>
    <n v="2606"/>
    <n v="0"/>
    <n v="0"/>
    <n v="1"/>
    <n v="0"/>
    <n v="0"/>
    <n v="0"/>
    <n v="0"/>
    <n v="0"/>
    <n v="1"/>
    <n v="53"/>
    <d v="2015-08-27T00:00:00"/>
    <n v="8"/>
    <s v="August"/>
    <n v="1"/>
    <s v="820,26518,Low income,390,Low spender,0.014706991477487,1,1,33,20,1,28,3,3,2,57,0.350877192982456,0.0175438596491228,0.491228070175439,0.0526315789473684,0.0526315789473684,0.0350877192982456,3,2,0,3,8,0.375,0.25,0,0.375,8,0,0,0,0,0,0,1,71,66+,2606,0,0,1,0,0,0,0,0,1,53"/>
  </r>
  <r>
    <n v="537"/>
    <n v="26290"/>
    <x v="1"/>
    <n v="1089"/>
    <x v="0"/>
    <n v="4.1422594142259413E-2"/>
    <n v="1"/>
    <n v="1"/>
    <n v="49"/>
    <n v="15"/>
    <n v="8"/>
    <n v="16"/>
    <n v="11"/>
    <n v="5"/>
    <n v="22"/>
    <n v="77"/>
    <n v="0.19480519480519481"/>
    <n v="0.1038961038961039"/>
    <n v="0.20779220779220781"/>
    <n v="0.14285714285714285"/>
    <n v="6.4935064935064929E-2"/>
    <n v="0.2857142857142857"/>
    <n v="4"/>
    <n v="2"/>
    <n v="0"/>
    <n v="4"/>
    <n v="10"/>
    <n v="0.4"/>
    <n v="0.2"/>
    <n v="0"/>
    <n v="0.4"/>
    <n v="6"/>
    <n v="0"/>
    <n v="0"/>
    <x v="1"/>
    <x v="0"/>
    <x v="1"/>
    <n v="0"/>
    <x v="1"/>
    <x v="7"/>
    <x v="1"/>
    <n v="2692"/>
    <n v="0"/>
    <n v="0"/>
    <n v="0"/>
    <n v="1"/>
    <n v="0"/>
    <n v="0"/>
    <n v="1"/>
    <n v="0"/>
    <n v="0"/>
    <n v="33"/>
    <d v="2015-06-02T00:00:00"/>
    <n v="6"/>
    <s v="June"/>
    <n v="1"/>
    <s v="537,26290,Low income,1089,High spender,0.0414225941422594,1,1,49,15,8,16,11,5,22,77,0.194805194805195,0.103896103896104,0.207792207792208,0.142857142857143,0.0649350649350649,0.285714285714286,4,2,0,4,10,0.4,0.2,0,0.4,6,0,0,0,0,0,0,0,48,36-50,2692,0,0,0,1,0,0,1,0,0,33"/>
  </r>
  <r>
    <n v="2018"/>
    <n v="28332"/>
    <x v="1"/>
    <n v="1098"/>
    <x v="0"/>
    <n v="3.8754764930114358E-2"/>
    <n v="0"/>
    <n v="0"/>
    <n v="58"/>
    <n v="14"/>
    <n v="10"/>
    <n v="13"/>
    <n v="4"/>
    <n v="15"/>
    <n v="9"/>
    <n v="65"/>
    <n v="0.2153846153846154"/>
    <n v="0.15384615384615385"/>
    <n v="0.2"/>
    <n v="6.1538461538461542E-2"/>
    <n v="0.23076923076923078"/>
    <n v="0.13846153846153847"/>
    <n v="1"/>
    <n v="2"/>
    <n v="1"/>
    <n v="4"/>
    <n v="8"/>
    <n v="0.125"/>
    <n v="0.25"/>
    <n v="0.125"/>
    <n v="0.5"/>
    <n v="2"/>
    <n v="0"/>
    <n v="0"/>
    <x v="1"/>
    <x v="0"/>
    <x v="1"/>
    <n v="0"/>
    <x v="1"/>
    <x v="42"/>
    <x v="3"/>
    <n v="2219"/>
    <n v="0"/>
    <n v="1"/>
    <n v="0"/>
    <n v="0"/>
    <n v="0"/>
    <n v="0"/>
    <n v="1"/>
    <n v="0"/>
    <n v="0"/>
    <n v="47"/>
    <d v="2016-09-17T00:00:00"/>
    <n v="9"/>
    <s v="September"/>
    <n v="1"/>
    <s v="2018,28332,Low income,1098,High spender,0.0387547649301144,0,0,58,14,10,13,4,15,9,65,0.215384615384615,0.153846153846154,0.2,0.0615384615384615,0.230769230769231,0.138461538461538,1,2,1,4,8,0.125,0.25,0.125,0.5,2,0,0,0,0,0,0,0,68,66+,2219,0,1,0,0,0,0,1,0,0,47"/>
  </r>
  <r>
    <n v="1820"/>
    <n v="23539"/>
    <x v="1"/>
    <n v="603"/>
    <x v="0"/>
    <n v="2.5617061047623093E-2"/>
    <n v="0"/>
    <n v="0"/>
    <n v="13"/>
    <n v="4"/>
    <n v="24"/>
    <n v="11"/>
    <n v="16"/>
    <n v="1"/>
    <n v="25"/>
    <n v="81"/>
    <n v="4.9382716049382713E-2"/>
    <n v="0.29629629629629628"/>
    <n v="0.13580246913580246"/>
    <n v="0.19753086419753085"/>
    <n v="1.2345679012345678E-2"/>
    <n v="0.30864197530864196"/>
    <n v="1"/>
    <n v="2"/>
    <n v="0"/>
    <n v="4"/>
    <n v="7"/>
    <n v="0.14285714285714285"/>
    <n v="0.2857142857142857"/>
    <n v="0"/>
    <n v="0.5714285714285714"/>
    <n v="6"/>
    <n v="0"/>
    <n v="0"/>
    <x v="1"/>
    <x v="0"/>
    <x v="1"/>
    <n v="0"/>
    <x v="1"/>
    <x v="37"/>
    <x v="2"/>
    <n v="2280"/>
    <n v="0"/>
    <n v="1"/>
    <n v="0"/>
    <n v="0"/>
    <n v="0"/>
    <n v="0"/>
    <n v="1"/>
    <n v="0"/>
    <n v="0"/>
    <n v="31"/>
    <d v="2016-07-18T00:00:00"/>
    <n v="7"/>
    <s v="July"/>
    <n v="1"/>
    <s v="1820,23539,Low income,603,High spender,0.0256170610476231,0,0,13,4,24,11,16,1,25,81,0.0493827160493827,0.296296296296296,0.135802469135802,0.197530864197531,0.0123456790123457,0.308641975308642,1,2,0,4,7,0.142857142857143,0.285714285714286,0,0.571428571428571,6,0,0,0,0,0,0,0,63,50-65,2280,0,1,0,0,0,0,1,0,0,31"/>
  </r>
  <r>
    <n v="1428"/>
    <n v="36230"/>
    <x v="1"/>
    <n v="121"/>
    <x v="1"/>
    <n v="3.339773668230748E-3"/>
    <n v="1"/>
    <n v="0"/>
    <n v="17"/>
    <n v="14"/>
    <n v="2"/>
    <n v="30"/>
    <n v="8"/>
    <n v="2"/>
    <n v="3"/>
    <n v="59"/>
    <n v="0.23728813559322035"/>
    <n v="3.3898305084745763E-2"/>
    <n v="0.50847457627118642"/>
    <n v="0.13559322033898305"/>
    <n v="3.3898305084745763E-2"/>
    <n v="5.0847457627118647E-2"/>
    <n v="1"/>
    <n v="2"/>
    <n v="0"/>
    <n v="4"/>
    <n v="7"/>
    <n v="0.14285714285714285"/>
    <n v="0.2857142857142857"/>
    <n v="0"/>
    <n v="0.5714285714285714"/>
    <n v="5"/>
    <n v="0"/>
    <n v="0"/>
    <x v="1"/>
    <x v="0"/>
    <x v="1"/>
    <n v="0"/>
    <x v="1"/>
    <x v="4"/>
    <x v="1"/>
    <n v="2414"/>
    <n v="0"/>
    <n v="0"/>
    <n v="1"/>
    <n v="0"/>
    <n v="0"/>
    <n v="0"/>
    <n v="0"/>
    <n v="1"/>
    <n v="0"/>
    <n v="53"/>
    <d v="2016-03-06T00:00:00"/>
    <n v="3"/>
    <s v="March"/>
    <n v="1"/>
    <s v="1428,36230,Low income,121,Low spender,0.00333977366823075,1,0,17,14,2,30,8,2,3,59,0.23728813559322,0.0338983050847458,0.508474576271186,0.135593220338983,0.0338983050847458,0.0508474576271186,1,2,0,4,7,0.142857142857143,0.285714285714286,0,0.571428571428571,5,0,0,0,0,0,0,0,49,36-50,2414,0,0,1,0,0,0,0,1,0,53"/>
  </r>
  <r>
    <n v="1077"/>
    <n v="23559"/>
    <x v="1"/>
    <n v="76"/>
    <x v="1"/>
    <n v="3.2259433762044229E-3"/>
    <n v="1"/>
    <n v="0"/>
    <n v="87"/>
    <n v="25"/>
    <n v="5"/>
    <n v="19"/>
    <n v="7"/>
    <n v="0"/>
    <n v="23"/>
    <n v="79"/>
    <n v="0.31645569620253167"/>
    <n v="6.3291139240506333E-2"/>
    <n v="0.24050632911392406"/>
    <n v="8.8607594936708861E-2"/>
    <n v="0"/>
    <n v="0.29113924050632911"/>
    <n v="3"/>
    <n v="3"/>
    <n v="0"/>
    <n v="3"/>
    <n v="9"/>
    <n v="0.33333333333333331"/>
    <n v="0.33333333333333331"/>
    <n v="0"/>
    <n v="0.33333333333333331"/>
    <n v="7"/>
    <n v="0"/>
    <n v="0"/>
    <x v="1"/>
    <x v="0"/>
    <x v="1"/>
    <n v="0"/>
    <x v="1"/>
    <x v="1"/>
    <x v="1"/>
    <n v="2520"/>
    <n v="0"/>
    <n v="1"/>
    <n v="0"/>
    <n v="0"/>
    <n v="0"/>
    <n v="1"/>
    <n v="0"/>
    <n v="0"/>
    <n v="0"/>
    <n v="33"/>
    <d v="2015-11-21T00:00:00"/>
    <n v="11"/>
    <s v="November"/>
    <n v="1"/>
    <s v="1077,23559,Low income,76,Low spender,0.00322594337620442,1,0,87,25,5,19,7,0,23,79,0.316455696202532,0.0632911392405063,0.240506329113924,0.0886075949367089,0,0.291139240506329,3,3,0,3,9,0.333333333333333,0.333333333333333,0,0.333333333333333,7,0,0,0,0,0,0,0,47,36-50,2520,0,1,0,0,0,1,0,0,0,33"/>
  </r>
  <r>
    <n v="1074"/>
    <n v="14849"/>
    <x v="1"/>
    <n v="1080"/>
    <x v="0"/>
    <n v="7.2732170516533107E-2"/>
    <n v="1"/>
    <n v="0"/>
    <n v="39"/>
    <n v="21"/>
    <n v="2"/>
    <n v="28"/>
    <n v="3"/>
    <n v="2"/>
    <n v="9"/>
    <n v="65"/>
    <n v="0.32307692307692309"/>
    <n v="3.0769230769230771E-2"/>
    <n v="0.43076923076923079"/>
    <n v="4.6153846153846156E-2"/>
    <n v="3.0769230769230771E-2"/>
    <n v="0.13846153846153847"/>
    <n v="3"/>
    <n v="2"/>
    <n v="0"/>
    <n v="4"/>
    <n v="9"/>
    <n v="0.33333333333333331"/>
    <n v="0.22222222222222221"/>
    <n v="0"/>
    <n v="0.44444444444444442"/>
    <n v="8"/>
    <n v="0"/>
    <n v="0"/>
    <x v="1"/>
    <x v="0"/>
    <x v="1"/>
    <n v="0"/>
    <x v="1"/>
    <x v="10"/>
    <x v="1"/>
    <n v="2521"/>
    <n v="1"/>
    <n v="0"/>
    <n v="0"/>
    <n v="0"/>
    <n v="0"/>
    <n v="0"/>
    <n v="0"/>
    <n v="0"/>
    <n v="1"/>
    <n v="47"/>
    <d v="2015-11-20T00:00:00"/>
    <n v="11"/>
    <s v="November"/>
    <n v="1"/>
    <s v="1074,14849,Low income,1080,High spender,0.0727321705165331,1,0,39,21,2,28,3,2,9,65,0.323076923076923,0.0307692307692308,0.430769230769231,0.0461538461538462,0.0307692307692308,0.138461538461538,3,2,0,4,9,0.333333333333333,0.222222222222222,0,0.444444444444444,8,0,0,0,0,0,0,0,44,36-50,2521,1,0,0,0,0,0,0,0,1,47"/>
  </r>
  <r>
    <n v="698"/>
    <n v="36790"/>
    <x v="1"/>
    <n v="123"/>
    <x v="1"/>
    <n v="3.3432998097309053E-3"/>
    <n v="0"/>
    <n v="0"/>
    <n v="14"/>
    <n v="3"/>
    <n v="3"/>
    <n v="14"/>
    <n v="15"/>
    <n v="21"/>
    <n v="10"/>
    <n v="66"/>
    <n v="4.5454545454545456E-2"/>
    <n v="4.5454545454545456E-2"/>
    <n v="0.21212121212121213"/>
    <n v="0.22727272727272727"/>
    <n v="0.31818181818181818"/>
    <n v="0.15151515151515152"/>
    <n v="1"/>
    <n v="2"/>
    <n v="1"/>
    <n v="2"/>
    <n v="6"/>
    <n v="0.16666666666666666"/>
    <n v="0.33333333333333331"/>
    <n v="0.16666666666666666"/>
    <n v="0.33333333333333331"/>
    <n v="9"/>
    <n v="0"/>
    <n v="0"/>
    <x v="1"/>
    <x v="0"/>
    <x v="1"/>
    <n v="0"/>
    <x v="0"/>
    <x v="14"/>
    <x v="1"/>
    <n v="2644"/>
    <n v="0"/>
    <n v="1"/>
    <n v="0"/>
    <n v="0"/>
    <n v="0"/>
    <n v="0"/>
    <n v="1"/>
    <n v="0"/>
    <n v="0"/>
    <n v="46"/>
    <d v="2015-07-20T00:00:00"/>
    <n v="7"/>
    <s v="July"/>
    <n v="1"/>
    <s v="698,36790,Low income,123,Low spender,0.00334329980973091,0,0,14,3,3,14,15,21,10,66,0.0454545454545455,0.0454545454545455,0.212121212121212,0.227272727272727,0.318181818181818,0.151515151515152,1,2,1,2,6,0.166666666666667,0.333333333333333,0.166666666666667,0.333333333333333,9,0,0,0,0,0,0,1,37,36-50,2644,0,1,0,0,0,0,1,0,0,46"/>
  </r>
  <r>
    <n v="48"/>
    <n v="16005"/>
    <x v="1"/>
    <n v="1072"/>
    <x v="0"/>
    <n v="6.697906904092471E-2"/>
    <n v="1"/>
    <n v="0"/>
    <n v="69"/>
    <n v="1"/>
    <n v="3"/>
    <n v="2"/>
    <n v="20"/>
    <n v="30"/>
    <n v="47"/>
    <n v="103"/>
    <n v="9.7087378640776691E-3"/>
    <n v="2.9126213592233011E-2"/>
    <n v="1.9417475728155338E-2"/>
    <n v="0.1941747572815534"/>
    <n v="0.29126213592233008"/>
    <n v="0.4563106796116505"/>
    <n v="3"/>
    <n v="2"/>
    <n v="1"/>
    <n v="2"/>
    <n v="8"/>
    <n v="0.375"/>
    <n v="0.25"/>
    <n v="0.125"/>
    <n v="0.25"/>
    <n v="8"/>
    <n v="0"/>
    <n v="0"/>
    <x v="1"/>
    <x v="0"/>
    <x v="1"/>
    <n v="0"/>
    <x v="1"/>
    <x v="33"/>
    <x v="1"/>
    <n v="2843"/>
    <n v="0"/>
    <n v="1"/>
    <n v="0"/>
    <n v="0"/>
    <n v="0"/>
    <n v="0"/>
    <n v="0"/>
    <n v="0"/>
    <n v="0"/>
    <n v="9"/>
    <d v="2015-01-02T00:00:00"/>
    <n v="1"/>
    <s v="January"/>
    <n v="1"/>
    <s v="48,16005,Low income,1072,High spender,0.0669790690409247,1,0,69,1,3,2,20,30,47,103,0.00970873786407767,0.029126213592233,0.0194174757281553,0.194174757281553,0.29126213592233,0.456310679611651,3,2,1,2,8,0.375,0.25,0.125,0.25,8,0,0,0,0,0,0,0,40,36-50,2843,0,1,0,0,0,0,0,0,0,9"/>
  </r>
  <r>
    <n v="1954"/>
    <n v="21474"/>
    <x v="1"/>
    <n v="88"/>
    <x v="1"/>
    <n v="4.0979789512899318E-3"/>
    <n v="1"/>
    <n v="0"/>
    <n v="0"/>
    <n v="6"/>
    <n v="16"/>
    <n v="24"/>
    <n v="11"/>
    <n v="0"/>
    <n v="34"/>
    <n v="91"/>
    <n v="6.5934065934065936E-2"/>
    <n v="0.17582417582417584"/>
    <n v="0.26373626373626374"/>
    <n v="0.12087912087912088"/>
    <n v="0"/>
    <n v="0.37362637362637363"/>
    <n v="2"/>
    <n v="3"/>
    <n v="1"/>
    <n v="2"/>
    <n v="8"/>
    <n v="0.25"/>
    <n v="0.375"/>
    <n v="0.125"/>
    <n v="0.25"/>
    <n v="7"/>
    <n v="0"/>
    <n v="0"/>
    <x v="0"/>
    <x v="0"/>
    <x v="1"/>
    <n v="0"/>
    <x v="0"/>
    <x v="27"/>
    <x v="0"/>
    <n v="2241"/>
    <n v="0"/>
    <n v="0"/>
    <n v="1"/>
    <n v="0"/>
    <n v="0"/>
    <n v="0"/>
    <n v="1"/>
    <n v="0"/>
    <n v="0"/>
    <n v="23"/>
    <d v="2016-08-26T00:00:00"/>
    <n v="8"/>
    <s v="August"/>
    <n v="1"/>
    <s v="1954,21474,Low income,88,Low spender,0.00409797895128993,1,0,0,6,16,24,11,0,34,91,0.0659340659340659,0.175824175824176,0.263736263736264,0.120879120879121,0,0.373626373626374,2,3,1,2,8,0.25,0.375,0.125,0.25,7,0,0,1,0,0,0,1,31,24-35,2241,0,0,1,0,0,0,1,0,0,23"/>
  </r>
  <r>
    <n v="1758"/>
    <n v="26759"/>
    <x v="1"/>
    <n v="385"/>
    <x v="1"/>
    <n v="1.4387682648828431E-2"/>
    <n v="1"/>
    <n v="0"/>
    <n v="65"/>
    <n v="25"/>
    <n v="3"/>
    <n v="16"/>
    <n v="8"/>
    <n v="5"/>
    <n v="2"/>
    <n v="59"/>
    <n v="0.42372881355932202"/>
    <n v="5.0847457627118647E-2"/>
    <n v="0.2711864406779661"/>
    <n v="0.13559322033898305"/>
    <n v="8.4745762711864403E-2"/>
    <n v="3.3898305084745763E-2"/>
    <n v="2"/>
    <n v="2"/>
    <n v="1"/>
    <n v="3"/>
    <n v="8"/>
    <n v="0.25"/>
    <n v="0.25"/>
    <n v="0.125"/>
    <n v="0.375"/>
    <n v="6"/>
    <n v="0"/>
    <n v="0"/>
    <x v="1"/>
    <x v="0"/>
    <x v="1"/>
    <n v="0"/>
    <x v="1"/>
    <x v="7"/>
    <x v="1"/>
    <n v="2301"/>
    <n v="1"/>
    <n v="0"/>
    <n v="0"/>
    <n v="0"/>
    <n v="0"/>
    <n v="0"/>
    <n v="1"/>
    <n v="0"/>
    <n v="0"/>
    <n v="55"/>
    <d v="2016-06-27T00:00:00"/>
    <n v="6"/>
    <s v="June"/>
    <n v="1"/>
    <s v="1758,26759,Low income,385,Low spender,0.0143876826488284,1,0,65,25,3,16,8,5,2,59,0.423728813559322,0.0508474576271186,0.271186440677966,0.135593220338983,0.0847457627118644,0.0338983050847458,2,2,1,3,8,0.25,0.25,0.125,0.375,6,0,0,0,0,0,0,0,48,36-50,2301,1,0,0,0,0,0,1,0,0,55"/>
  </r>
  <r>
    <n v="1496"/>
    <n v="41120"/>
    <x v="1"/>
    <n v="30"/>
    <x v="1"/>
    <n v="7.2957198443579768E-4"/>
    <n v="1"/>
    <n v="1"/>
    <n v="80"/>
    <n v="24"/>
    <n v="2"/>
    <n v="23"/>
    <n v="0"/>
    <n v="8"/>
    <n v="24"/>
    <n v="81"/>
    <n v="0.29629629629629628"/>
    <n v="2.4691358024691357E-2"/>
    <n v="0.2839506172839506"/>
    <n v="0"/>
    <n v="9.8765432098765427E-2"/>
    <n v="0.29629629629629628"/>
    <n v="3"/>
    <n v="2"/>
    <n v="1"/>
    <n v="3"/>
    <n v="9"/>
    <n v="0.33333333333333331"/>
    <n v="0.22222222222222221"/>
    <n v="0.1111111111111111"/>
    <n v="0.33333333333333331"/>
    <n v="6"/>
    <n v="0"/>
    <n v="0"/>
    <x v="1"/>
    <x v="0"/>
    <x v="1"/>
    <n v="0"/>
    <x v="1"/>
    <x v="43"/>
    <x v="2"/>
    <n v="2394"/>
    <n v="0"/>
    <n v="1"/>
    <n v="0"/>
    <n v="0"/>
    <n v="0"/>
    <n v="0"/>
    <n v="1"/>
    <n v="0"/>
    <n v="0"/>
    <n v="33"/>
    <d v="2016-03-26T00:00:00"/>
    <n v="3"/>
    <s v="March"/>
    <n v="1"/>
    <s v="1496,41120,Low income,30,Low spender,0.000729571984435798,1,1,80,24,2,23,0,8,24,81,0.296296296296296,0.0246913580246914,0.283950617283951,0,0.0987654320987654,0.296296296296296,3,2,1,3,9,0.333333333333333,0.222222222222222,0.111111111111111,0.333333333333333,6,0,0,0,0,0,0,0,52,50-65,2394,0,1,0,0,0,0,1,0,0,33"/>
  </r>
  <r>
    <n v="764"/>
    <n v="31395"/>
    <x v="1"/>
    <n v="303"/>
    <x v="1"/>
    <n v="9.6512183468705215E-3"/>
    <n v="1"/>
    <n v="1"/>
    <n v="80"/>
    <n v="23"/>
    <n v="1"/>
    <n v="25"/>
    <n v="0"/>
    <n v="8"/>
    <n v="7"/>
    <n v="64"/>
    <n v="0.359375"/>
    <n v="1.5625E-2"/>
    <n v="0.390625"/>
    <n v="0"/>
    <n v="0.125"/>
    <n v="0.109375"/>
    <n v="4"/>
    <n v="2"/>
    <n v="1"/>
    <n v="3"/>
    <n v="10"/>
    <n v="0.4"/>
    <n v="0.2"/>
    <n v="0.1"/>
    <n v="0.3"/>
    <n v="6"/>
    <n v="0"/>
    <n v="0"/>
    <x v="1"/>
    <x v="0"/>
    <x v="1"/>
    <n v="0"/>
    <x v="1"/>
    <x v="32"/>
    <x v="2"/>
    <n v="2622"/>
    <n v="1"/>
    <n v="0"/>
    <n v="0"/>
    <n v="0"/>
    <n v="0"/>
    <n v="1"/>
    <n v="0"/>
    <n v="0"/>
    <n v="0"/>
    <n v="50"/>
    <d v="2015-08-11T00:00:00"/>
    <n v="8"/>
    <s v="August"/>
    <n v="1"/>
    <s v="764,31395,Low income,303,Low spender,0.00965121834687052,1,1,80,23,1,25,0,8,7,64,0.359375,0.015625,0.390625,0,0.125,0.109375,4,2,1,3,10,0.4,0.2,0.1,0.3,6,0,0,0,0,0,0,0,64,50-65,2622,1,0,0,0,0,1,0,0,0,50"/>
  </r>
  <r>
    <n v="539"/>
    <n v="18793"/>
    <x v="1"/>
    <n v="612"/>
    <x v="0"/>
    <n v="3.2565316873303891E-2"/>
    <n v="1"/>
    <n v="0"/>
    <n v="14"/>
    <n v="4"/>
    <n v="16"/>
    <n v="20"/>
    <n v="0"/>
    <n v="17"/>
    <n v="20"/>
    <n v="77"/>
    <n v="5.1948051948051951E-2"/>
    <n v="0.20779220779220781"/>
    <n v="0.25974025974025972"/>
    <n v="0"/>
    <n v="0.22077922077922077"/>
    <n v="0.25974025974025972"/>
    <n v="3"/>
    <n v="2"/>
    <n v="0"/>
    <n v="4"/>
    <n v="9"/>
    <n v="0.33333333333333331"/>
    <n v="0.22222222222222221"/>
    <n v="0"/>
    <n v="0.44444444444444442"/>
    <n v="8"/>
    <n v="0"/>
    <n v="0"/>
    <x v="1"/>
    <x v="0"/>
    <x v="1"/>
    <n v="0"/>
    <x v="1"/>
    <x v="4"/>
    <x v="1"/>
    <n v="2692"/>
    <n v="0"/>
    <n v="1"/>
    <n v="0"/>
    <n v="0"/>
    <n v="0"/>
    <n v="0"/>
    <n v="1"/>
    <n v="0"/>
    <n v="0"/>
    <n v="37"/>
    <d v="2015-06-02T00:00:00"/>
    <n v="6"/>
    <s v="June"/>
    <n v="1"/>
    <s v="539,18793,Low income,612,High spender,0.0325653168733039,1,0,14,4,16,20,0,17,20,77,0.051948051948052,0.207792207792208,0.25974025974026,0,0.220779220779221,0.25974025974026,3,2,0,4,9,0.333333333333333,0.222222222222222,0,0.444444444444444,8,0,0,0,0,0,0,0,49,36-50,2692,0,1,0,0,0,0,1,0,0,37"/>
  </r>
  <r>
    <n v="269"/>
    <n v="30545"/>
    <x v="1"/>
    <n v="777"/>
    <x v="0"/>
    <n v="2.5437878539859224E-2"/>
    <n v="1"/>
    <n v="0"/>
    <n v="71"/>
    <n v="4"/>
    <n v="12"/>
    <n v="15"/>
    <n v="19"/>
    <n v="7"/>
    <n v="12"/>
    <n v="69"/>
    <n v="5.7971014492753624E-2"/>
    <n v="0.17391304347826086"/>
    <n v="0.21739130434782608"/>
    <n v="0.27536231884057971"/>
    <n v="0.10144927536231885"/>
    <n v="0.17391304347826086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5"/>
    <x v="1"/>
    <n v="2779"/>
    <n v="0"/>
    <n v="0"/>
    <n v="0"/>
    <n v="1"/>
    <n v="0"/>
    <n v="0"/>
    <n v="1"/>
    <n v="0"/>
    <n v="0"/>
    <n v="45"/>
    <d v="2015-03-07T00:00:00"/>
    <n v="3"/>
    <s v="March"/>
    <n v="1"/>
    <s v="269,30545,Low income,777,High spender,0.0254378785398592,1,0,71,4,12,15,19,7,12,69,0.0579710144927536,0.173913043478261,0.217391304347826,0.27536231884058,0.101449275362319,0.173913043478261,2,2,0,3,7,0.285714285714286,0.285714285714286,0,0.428571428571429,7,0,0,0,0,0,0,0,41,36-50,2779,0,0,0,1,0,0,1,0,0,45"/>
  </r>
  <r>
    <n v="2197"/>
    <n v="37085"/>
    <x v="1"/>
    <n v="1432"/>
    <x v="0"/>
    <n v="3.8613994876634757E-2"/>
    <n v="1"/>
    <n v="1"/>
    <n v="65"/>
    <n v="39"/>
    <n v="1"/>
    <n v="16"/>
    <n v="2"/>
    <n v="0"/>
    <n v="3"/>
    <n v="61"/>
    <n v="0.63934426229508201"/>
    <n v="1.6393442622950821E-2"/>
    <n v="0.26229508196721313"/>
    <n v="3.2786885245901641E-2"/>
    <n v="0"/>
    <n v="4.9180327868852458E-2"/>
    <n v="4"/>
    <n v="3"/>
    <n v="0"/>
    <n v="3"/>
    <n v="10"/>
    <n v="0.4"/>
    <n v="0.3"/>
    <n v="0"/>
    <n v="0.3"/>
    <n v="8"/>
    <n v="0"/>
    <n v="0"/>
    <x v="1"/>
    <x v="0"/>
    <x v="1"/>
    <n v="0"/>
    <x v="1"/>
    <x v="9"/>
    <x v="1"/>
    <n v="2162"/>
    <n v="0"/>
    <n v="1"/>
    <n v="0"/>
    <n v="0"/>
    <n v="0"/>
    <n v="0"/>
    <n v="1"/>
    <n v="0"/>
    <n v="0"/>
    <n v="55"/>
    <d v="2016-11-13T00:00:00"/>
    <n v="11"/>
    <s v="November"/>
    <n v="1"/>
    <s v="2197,37085,Low income,1432,High spender,0.0386139948766348,1,1,65,39,1,16,2,0,3,61,0.639344262295082,0.0163934426229508,0.262295081967213,0.0327868852459016,0,0.0491803278688525,4,3,0,3,10,0.4,0.3,0,0.3,8,0,0,0,0,0,0,0,45,36-50,2162,0,1,0,0,0,0,1,0,0,55"/>
  </r>
  <r>
    <n v="1965"/>
    <n v="50616"/>
    <x v="1"/>
    <n v="497"/>
    <x v="1"/>
    <n v="9.8190295558716612E-3"/>
    <n v="0"/>
    <n v="1"/>
    <n v="71"/>
    <n v="30"/>
    <n v="2"/>
    <n v="25"/>
    <n v="0"/>
    <n v="1"/>
    <n v="9"/>
    <n v="67"/>
    <n v="0.44776119402985076"/>
    <n v="2.9850746268656716E-2"/>
    <n v="0.37313432835820898"/>
    <n v="0"/>
    <n v="1.4925373134328358E-2"/>
    <n v="0.13432835820895522"/>
    <n v="1"/>
    <n v="1"/>
    <n v="1"/>
    <n v="4"/>
    <n v="7"/>
    <n v="0.14285714285714285"/>
    <n v="0.14285714285714285"/>
    <n v="0.14285714285714285"/>
    <n v="0.5714285714285714"/>
    <n v="2"/>
    <n v="0"/>
    <n v="0"/>
    <x v="1"/>
    <x v="0"/>
    <x v="1"/>
    <n v="0"/>
    <x v="1"/>
    <x v="25"/>
    <x v="3"/>
    <n v="2236"/>
    <n v="0"/>
    <n v="0"/>
    <n v="0"/>
    <n v="1"/>
    <n v="0"/>
    <n v="0"/>
    <n v="0"/>
    <n v="0"/>
    <n v="1"/>
    <n v="49"/>
    <d v="2016-08-31T00:00:00"/>
    <n v="8"/>
    <s v="August"/>
    <n v="1"/>
    <s v="1965,50616,Low income,497,Low spender,0.00981902955587166,0,1,71,30,2,25,0,1,9,67,0.447761194029851,0.0298507462686567,0.373134328358209,0,0.0149253731343284,0.134328358208955,1,1,1,4,7,0.142857142857143,0.142857142857143,0.142857142857143,0.571428571428571,2,0,0,0,0,0,0,0,70,66+,2236,0,0,0,1,0,0,0,0,1,49"/>
  </r>
  <r>
    <n v="1701"/>
    <n v="21255"/>
    <x v="1"/>
    <n v="1070"/>
    <x v="0"/>
    <n v="5.0341096212655846E-2"/>
    <n v="1"/>
    <n v="0"/>
    <n v="56"/>
    <n v="29"/>
    <n v="0"/>
    <n v="25"/>
    <n v="2"/>
    <n v="2"/>
    <n v="3"/>
    <n v="61"/>
    <n v="0.47540983606557374"/>
    <n v="0"/>
    <n v="0.4098360655737705"/>
    <n v="3.2786885245901641E-2"/>
    <n v="3.2786885245901641E-2"/>
    <n v="4.9180327868852458E-2"/>
    <n v="4"/>
    <n v="2"/>
    <n v="1"/>
    <n v="4"/>
    <n v="11"/>
    <n v="0.36363636363636365"/>
    <n v="0.18181818181818182"/>
    <n v="9.0909090909090912E-2"/>
    <n v="0.36363636363636365"/>
    <n v="4"/>
    <n v="0"/>
    <n v="0"/>
    <x v="1"/>
    <x v="0"/>
    <x v="1"/>
    <n v="0"/>
    <x v="1"/>
    <x v="3"/>
    <x v="1"/>
    <n v="2318"/>
    <n v="0"/>
    <n v="0"/>
    <n v="0"/>
    <n v="1"/>
    <n v="0"/>
    <n v="0"/>
    <n v="0"/>
    <n v="1"/>
    <n v="0"/>
    <n v="55"/>
    <d v="2016-06-10T00:00:00"/>
    <n v="6"/>
    <s v="June"/>
    <n v="1"/>
    <s v="1701,21255,Low income,1070,High spender,0.0503410962126558,1,0,56,29,0,25,2,2,3,61,0.475409836065574,0,0.409836065573771,0.0327868852459016,0.0327868852459016,0.0491803278688525,4,2,1,4,11,0.363636363636364,0.181818181818182,0.0909090909090909,0.363636363636364,4,0,0,0,0,0,0,0,46,36-50,2318,0,0,0,1,0,0,0,1,0,55"/>
  </r>
  <r>
    <n v="1444"/>
    <n v="21846"/>
    <x v="1"/>
    <n v="254"/>
    <x v="1"/>
    <n v="1.1626842442552413E-2"/>
    <n v="1"/>
    <n v="0"/>
    <n v="38"/>
    <n v="7"/>
    <n v="17"/>
    <n v="18"/>
    <n v="6"/>
    <n v="10"/>
    <n v="26"/>
    <n v="84"/>
    <n v="8.3333333333333329E-2"/>
    <n v="0.20238095238095238"/>
    <n v="0.21428571428571427"/>
    <n v="7.1428571428571425E-2"/>
    <n v="0.11904761904761904"/>
    <n v="0.30952380952380953"/>
    <n v="4"/>
    <n v="4"/>
    <n v="0"/>
    <n v="3"/>
    <n v="11"/>
    <n v="0.36363636363636365"/>
    <n v="0.36363636363636365"/>
    <n v="0"/>
    <n v="0.27272727272727271"/>
    <n v="8"/>
    <n v="0"/>
    <n v="0"/>
    <x v="1"/>
    <x v="0"/>
    <x v="1"/>
    <n v="0"/>
    <x v="1"/>
    <x v="17"/>
    <x v="0"/>
    <n v="2409"/>
    <n v="1"/>
    <n v="0"/>
    <n v="0"/>
    <n v="0"/>
    <n v="0"/>
    <n v="0"/>
    <n v="1"/>
    <n v="0"/>
    <n v="0"/>
    <n v="32"/>
    <d v="2016-03-11T00:00:00"/>
    <n v="3"/>
    <s v="March"/>
    <n v="1"/>
    <s v="1444,21846,Low income,254,Low spender,0.0116268424425524,1,0,38,7,17,18,6,10,26,84,0.0833333333333333,0.202380952380952,0.214285714285714,0.0714285714285714,0.119047619047619,0.30952380952381,4,4,0,3,11,0.363636363636364,0.363636363636364,0,0.272727272727273,8,0,0,0,0,0,0,0,34,24-35,2409,1,0,0,0,0,0,1,0,0,32"/>
  </r>
  <r>
    <n v="126"/>
    <n v="23331"/>
    <x v="1"/>
    <n v="39"/>
    <x v="1"/>
    <n v="1.6715957310016716E-3"/>
    <n v="1"/>
    <n v="0"/>
    <n v="92"/>
    <n v="5"/>
    <n v="36"/>
    <n v="7"/>
    <n v="0"/>
    <n v="10"/>
    <n v="45"/>
    <n v="103"/>
    <n v="4.8543689320388349E-2"/>
    <n v="0.34951456310679613"/>
    <n v="6.7961165048543687E-2"/>
    <n v="0"/>
    <n v="9.7087378640776698E-2"/>
    <n v="0.43689320388349512"/>
    <n v="2"/>
    <n v="3"/>
    <n v="0"/>
    <n v="3"/>
    <n v="8"/>
    <n v="0.25"/>
    <n v="0.375"/>
    <n v="0"/>
    <n v="0.375"/>
    <n v="8"/>
    <n v="0"/>
    <n v="0"/>
    <x v="1"/>
    <x v="0"/>
    <x v="1"/>
    <n v="0"/>
    <x v="1"/>
    <x v="0"/>
    <x v="0"/>
    <n v="2822"/>
    <n v="0"/>
    <n v="1"/>
    <n v="0"/>
    <n v="0"/>
    <n v="0"/>
    <n v="1"/>
    <n v="0"/>
    <n v="0"/>
    <n v="0"/>
    <n v="13"/>
    <d v="2015-01-23T00:00:00"/>
    <n v="1"/>
    <s v="January"/>
    <n v="1"/>
    <s v="126,23331,Low income,39,Low spender,0.00167159573100167,1,0,92,5,36,7,0,10,45,103,0.0485436893203883,0.349514563106796,0.0679611650485437,0,0.0970873786407767,0.436893203883495,2,3,0,3,8,0.25,0.375,0,0.375,8,0,0,0,0,0,0,0,32,24-35,2822,0,1,0,0,0,1,0,0,0,13"/>
  </r>
  <r>
    <n v="2045"/>
    <n v="52190"/>
    <x v="0"/>
    <n v="810"/>
    <x v="0"/>
    <n v="1.552021460049818E-2"/>
    <n v="1"/>
    <n v="1"/>
    <n v="39"/>
    <n v="42"/>
    <n v="0"/>
    <n v="17"/>
    <n v="0"/>
    <n v="0"/>
    <n v="18"/>
    <n v="77"/>
    <n v="0.54545454545454541"/>
    <n v="0"/>
    <n v="0.22077922077922077"/>
    <n v="0"/>
    <n v="0"/>
    <n v="0.23376623376623376"/>
    <n v="3"/>
    <n v="2"/>
    <n v="1"/>
    <n v="3"/>
    <n v="9"/>
    <n v="0.33333333333333331"/>
    <n v="0.22222222222222221"/>
    <n v="0.1111111111111111"/>
    <n v="0.33333333333333331"/>
    <n v="5"/>
    <n v="0"/>
    <n v="0"/>
    <x v="0"/>
    <x v="0"/>
    <x v="1"/>
    <n v="0"/>
    <x v="1"/>
    <x v="10"/>
    <x v="1"/>
    <n v="2211"/>
    <n v="0"/>
    <n v="0"/>
    <n v="0"/>
    <n v="1"/>
    <n v="0"/>
    <n v="0"/>
    <n v="0"/>
    <n v="0"/>
    <n v="1"/>
    <n v="41"/>
    <d v="2016-09-25T00:00:00"/>
    <n v="9"/>
    <s v="September"/>
    <n v="1"/>
    <s v="2045,52190,High income,810,High spender,0.0155202146004982,1,1,39,42,0,17,0,0,18,77,0.545454545454545,0,0.220779220779221,0,0,0.233766233766234,3,2,1,3,9,0.333333333333333,0.222222222222222,0.111111111111111,0.333333333333333,5,0,0,1,0,0,0,0,44,36-50,2211,0,0,0,1,0,0,0,0,1,41"/>
  </r>
  <r>
    <n v="1375"/>
    <n v="22682"/>
    <x v="1"/>
    <n v="948"/>
    <x v="0"/>
    <n v="4.17952561502513E-2"/>
    <n v="1"/>
    <n v="0"/>
    <n v="51"/>
    <n v="10"/>
    <n v="14"/>
    <n v="29"/>
    <n v="4"/>
    <n v="2"/>
    <n v="36"/>
    <n v="95"/>
    <n v="0.10526315789473684"/>
    <n v="0.14736842105263157"/>
    <n v="0.30526315789473685"/>
    <n v="4.2105263157894736E-2"/>
    <n v="2.1052631578947368E-2"/>
    <n v="0.37894736842105264"/>
    <n v="3"/>
    <n v="2"/>
    <n v="1"/>
    <n v="4"/>
    <n v="10"/>
    <n v="0.3"/>
    <n v="0.2"/>
    <n v="0.1"/>
    <n v="0.4"/>
    <n v="4"/>
    <n v="0"/>
    <n v="0"/>
    <x v="1"/>
    <x v="0"/>
    <x v="1"/>
    <n v="0"/>
    <x v="1"/>
    <x v="1"/>
    <x v="1"/>
    <n v="2428"/>
    <n v="0"/>
    <n v="0"/>
    <n v="0"/>
    <n v="1"/>
    <n v="0"/>
    <n v="0"/>
    <n v="1"/>
    <n v="0"/>
    <n v="0"/>
    <n v="23"/>
    <d v="2016-02-21T00:00:00"/>
    <n v="2"/>
    <s v="February"/>
    <n v="1"/>
    <s v="1375,22682,Low income,948,High spender,0.0417952561502513,1,0,51,10,14,29,4,2,36,95,0.105263157894737,0.147368421052632,0.305263157894737,0.0421052631578947,0.0210526315789474,0.378947368421053,3,2,1,4,10,0.3,0.2,0.1,0.4,4,0,0,0,0,0,0,0,47,36-50,2428,0,0,0,1,0,0,1,0,0,23"/>
  </r>
  <r>
    <n v="1181"/>
    <n v="34026"/>
    <x v="1"/>
    <n v="987"/>
    <x v="0"/>
    <n v="2.9007229765473461E-2"/>
    <n v="1"/>
    <n v="1"/>
    <n v="11"/>
    <n v="18"/>
    <n v="6"/>
    <n v="15"/>
    <n v="12"/>
    <n v="8"/>
    <n v="17"/>
    <n v="76"/>
    <n v="0.23684210526315788"/>
    <n v="7.8947368421052627E-2"/>
    <n v="0.19736842105263158"/>
    <n v="0.15789473684210525"/>
    <n v="0.10526315789473684"/>
    <n v="0.22368421052631579"/>
    <n v="3"/>
    <n v="2"/>
    <n v="1"/>
    <n v="3"/>
    <n v="9"/>
    <n v="0.33333333333333331"/>
    <n v="0.22222222222222221"/>
    <n v="0.1111111111111111"/>
    <n v="0.33333333333333331"/>
    <n v="5"/>
    <n v="0"/>
    <n v="0"/>
    <x v="1"/>
    <x v="0"/>
    <x v="1"/>
    <n v="0"/>
    <x v="1"/>
    <x v="25"/>
    <x v="3"/>
    <n v="2487"/>
    <n v="0"/>
    <n v="0"/>
    <n v="0"/>
    <n v="1"/>
    <n v="0"/>
    <n v="0"/>
    <n v="1"/>
    <n v="0"/>
    <n v="0"/>
    <n v="42"/>
    <d v="2015-12-24T00:00:00"/>
    <n v="12"/>
    <s v="December"/>
    <n v="1"/>
    <s v="1181,34026,Low income,987,High spender,0.0290072297654735,1,1,11,18,6,15,12,8,17,76,0.236842105263158,0.0789473684210526,0.197368421052632,0.157894736842105,0.105263157894737,0.223684210526316,3,2,1,3,9,0.333333333333333,0.222222222222222,0.111111111111111,0.333333333333333,5,0,0,0,0,0,0,0,70,66+,2487,0,0,0,1,0,0,1,0,0,42"/>
  </r>
  <r>
    <n v="80"/>
    <n v="8940"/>
    <x v="1"/>
    <n v="74"/>
    <x v="1"/>
    <n v="8.2774049217002234E-3"/>
    <n v="1"/>
    <n v="0"/>
    <n v="25"/>
    <n v="1"/>
    <n v="45"/>
    <n v="3"/>
    <n v="4"/>
    <n v="6"/>
    <n v="42"/>
    <n v="101"/>
    <n v="9.9009900990099011E-3"/>
    <n v="0.44554455445544555"/>
    <n v="2.9702970297029702E-2"/>
    <n v="3.9603960396039604E-2"/>
    <n v="5.9405940594059403E-2"/>
    <n v="0.41584158415841582"/>
    <n v="3"/>
    <n v="3"/>
    <n v="1"/>
    <n v="3"/>
    <n v="10"/>
    <n v="0.3"/>
    <n v="0.3"/>
    <n v="0.1"/>
    <n v="0.3"/>
    <n v="8"/>
    <n v="0"/>
    <n v="0"/>
    <x v="1"/>
    <x v="0"/>
    <x v="1"/>
    <n v="0"/>
    <x v="1"/>
    <x v="17"/>
    <x v="0"/>
    <n v="2835"/>
    <n v="0"/>
    <n v="0"/>
    <n v="1"/>
    <n v="0"/>
    <n v="0"/>
    <n v="0"/>
    <n v="0"/>
    <n v="0"/>
    <n v="0"/>
    <n v="17"/>
    <d v="2015-01-10T00:00:00"/>
    <n v="1"/>
    <s v="January"/>
    <n v="1"/>
    <s v="80,8940,Low income,74,Low spender,0.00827740492170022,1,0,25,1,45,3,4,6,42,101,0.0099009900990099,0.445544554455446,0.0297029702970297,0.0396039603960396,0.0594059405940594,0.415841584158416,3,3,1,3,10,0.3,0.3,0.1,0.3,8,0,0,0,0,0,0,0,34,24-35,2835,0,0,1,0,0,0,0,0,0,17"/>
  </r>
  <r>
    <n v="1842"/>
    <n v="47139"/>
    <x v="1"/>
    <n v="483"/>
    <x v="1"/>
    <n v="1.0246292878508242E-2"/>
    <n v="1"/>
    <n v="1"/>
    <n v="2"/>
    <n v="46"/>
    <n v="0"/>
    <n v="12"/>
    <n v="0"/>
    <n v="2"/>
    <n v="23"/>
    <n v="83"/>
    <n v="0.55421686746987953"/>
    <n v="0"/>
    <n v="0.14457831325301204"/>
    <n v="0"/>
    <n v="2.4096385542168676E-2"/>
    <n v="0.27710843373493976"/>
    <n v="2"/>
    <n v="2"/>
    <n v="1"/>
    <n v="2"/>
    <n v="7"/>
    <n v="0.2857142857142857"/>
    <n v="0.2857142857142857"/>
    <n v="0.14285714285714285"/>
    <n v="0.2857142857142857"/>
    <n v="7"/>
    <n v="0"/>
    <n v="0"/>
    <x v="1"/>
    <x v="0"/>
    <x v="1"/>
    <n v="0"/>
    <x v="0"/>
    <x v="42"/>
    <x v="3"/>
    <n v="2274"/>
    <n v="0"/>
    <n v="0"/>
    <n v="1"/>
    <n v="0"/>
    <n v="0"/>
    <n v="0"/>
    <n v="1"/>
    <n v="0"/>
    <n v="0"/>
    <n v="37"/>
    <d v="2016-07-24T00:00:00"/>
    <n v="7"/>
    <s v="July"/>
    <n v="1"/>
    <s v="1842,47139,Low income,483,Low spender,0.0102462928785082,1,1,2,46,0,12,0,2,23,83,0.55421686746988,0,0.144578313253012,0,0.0240963855421687,0.27710843373494,2,2,1,2,7,0.285714285714286,0.285714285714286,0.142857142857143,0.285714285714286,7,0,0,0,0,0,0,1,68,66+,2274,0,0,1,0,0,0,1,0,0,37"/>
  </r>
  <r>
    <n v="1596"/>
    <n v="35765"/>
    <x v="1"/>
    <n v="193"/>
    <x v="1"/>
    <n v="5.3963372011743326E-3"/>
    <n v="1"/>
    <n v="0"/>
    <n v="86"/>
    <n v="22"/>
    <n v="3"/>
    <n v="30"/>
    <n v="0"/>
    <n v="5"/>
    <n v="15"/>
    <n v="75"/>
    <n v="0.29333333333333333"/>
    <n v="0.04"/>
    <n v="0.4"/>
    <n v="0"/>
    <n v="6.6666666666666666E-2"/>
    <n v="0.2"/>
    <n v="2"/>
    <n v="2"/>
    <n v="0"/>
    <n v="4"/>
    <n v="8"/>
    <n v="0.25"/>
    <n v="0.25"/>
    <n v="0"/>
    <n v="0.5"/>
    <n v="6"/>
    <n v="0"/>
    <n v="0"/>
    <x v="1"/>
    <x v="0"/>
    <x v="1"/>
    <n v="0"/>
    <x v="1"/>
    <x v="47"/>
    <x v="0"/>
    <n v="2359"/>
    <n v="0"/>
    <n v="1"/>
    <n v="0"/>
    <n v="0"/>
    <n v="0"/>
    <n v="0"/>
    <n v="1"/>
    <n v="0"/>
    <n v="0"/>
    <n v="45"/>
    <d v="2016-04-30T00:00:00"/>
    <n v="4"/>
    <s v="April"/>
    <n v="1"/>
    <s v="1596,35765,Low income,193,Low spender,0.00539633720117433,1,0,86,22,3,30,0,5,15,75,0.293333333333333,0.04,0.4,0,0.0666666666666667,0.2,2,2,0,4,8,0.25,0.25,0,0.5,6,0,0,0,0,0,0,0,30,24-35,2359,0,1,0,0,0,0,1,0,0,45"/>
  </r>
  <r>
    <n v="1513"/>
    <n v="43482"/>
    <x v="1"/>
    <n v="1061"/>
    <x v="0"/>
    <n v="2.4400901522469067E-2"/>
    <n v="2"/>
    <n v="1"/>
    <n v="83"/>
    <n v="18"/>
    <n v="1"/>
    <n v="32"/>
    <n v="6"/>
    <n v="3"/>
    <n v="28"/>
    <n v="88"/>
    <n v="0.20454545454545456"/>
    <n v="1.1363636363636364E-2"/>
    <n v="0.36363636363636365"/>
    <n v="6.8181818181818177E-2"/>
    <n v="3.4090909090909088E-2"/>
    <n v="0.31818181818181818"/>
    <n v="3"/>
    <n v="2"/>
    <n v="0"/>
    <n v="4"/>
    <n v="9"/>
    <n v="0.33333333333333331"/>
    <n v="0.22222222222222221"/>
    <n v="0"/>
    <n v="0.44444444444444442"/>
    <n v="6"/>
    <n v="0"/>
    <n v="0"/>
    <x v="1"/>
    <x v="0"/>
    <x v="1"/>
    <n v="0"/>
    <x v="1"/>
    <x v="20"/>
    <x v="2"/>
    <n v="2387"/>
    <n v="0"/>
    <n v="0"/>
    <n v="0"/>
    <n v="1"/>
    <n v="0"/>
    <n v="0"/>
    <n v="1"/>
    <n v="0"/>
    <n v="0"/>
    <n v="32"/>
    <d v="2016-04-02T00:00:00"/>
    <n v="4"/>
    <s v="April"/>
    <n v="1"/>
    <s v="1513,43482,Low income,1061,High spender,0.0244009015224691,2,1,83,18,1,32,6,3,28,88,0.204545454545455,0.0113636363636364,0.363636363636364,0.0681818181818182,0.0340909090909091,0.318181818181818,3,2,0,4,9,0.333333333333333,0.222222222222222,0,0.444444444444444,6,0,0,0,0,0,0,0,54,50-65,2387,0,0,0,1,0,0,1,0,0,32"/>
  </r>
  <r>
    <n v="1274"/>
    <n v="30390"/>
    <x v="1"/>
    <n v="1059"/>
    <x v="0"/>
    <n v="3.4846989141164859E-2"/>
    <n v="0"/>
    <n v="0"/>
    <n v="5"/>
    <n v="10"/>
    <n v="12"/>
    <n v="12"/>
    <n v="25"/>
    <n v="1"/>
    <n v="20"/>
    <n v="80"/>
    <n v="0.125"/>
    <n v="0.15"/>
    <n v="0.15"/>
    <n v="0.3125"/>
    <n v="1.2500000000000001E-2"/>
    <n v="0.25"/>
    <n v="1"/>
    <n v="2"/>
    <n v="0"/>
    <n v="3"/>
    <n v="6"/>
    <n v="0.16666666666666666"/>
    <n v="0.33333333333333331"/>
    <n v="0"/>
    <n v="0.5"/>
    <n v="6"/>
    <n v="0"/>
    <n v="0"/>
    <x v="1"/>
    <x v="0"/>
    <x v="1"/>
    <n v="0"/>
    <x v="1"/>
    <x v="19"/>
    <x v="0"/>
    <n v="2459"/>
    <n v="0"/>
    <n v="1"/>
    <n v="0"/>
    <n v="0"/>
    <n v="0"/>
    <n v="1"/>
    <n v="0"/>
    <n v="0"/>
    <n v="0"/>
    <n v="40"/>
    <d v="2016-01-21T00:00:00"/>
    <n v="1"/>
    <s v="January"/>
    <n v="1"/>
    <s v="1274,30390,Low income,1059,High spender,0.0348469891411649,0,0,5,10,12,12,25,1,20,80,0.125,0.15,0.15,0.3125,0.0125,0.25,1,2,0,3,6,0.166666666666667,0.333333333333333,0,0.5,6,0,0,0,0,0,0,0,33,24-35,2459,0,1,0,0,0,1,0,0,0,40"/>
  </r>
  <r>
    <n v="2174"/>
    <n v="50870"/>
    <x v="1"/>
    <n v="674"/>
    <x v="0"/>
    <n v="1.324945940632986E-2"/>
    <n v="0"/>
    <n v="1"/>
    <n v="13"/>
    <n v="53"/>
    <n v="0"/>
    <n v="8"/>
    <n v="0"/>
    <n v="0"/>
    <n v="2"/>
    <n v="63"/>
    <n v="0.84126984126984128"/>
    <n v="0"/>
    <n v="0.12698412698412698"/>
    <n v="0"/>
    <n v="0"/>
    <n v="3.1746031746031744E-2"/>
    <n v="1"/>
    <n v="2"/>
    <n v="0"/>
    <n v="3"/>
    <n v="6"/>
    <n v="0.16666666666666666"/>
    <n v="0.33333333333333331"/>
    <n v="0"/>
    <n v="0.5"/>
    <n v="5"/>
    <n v="0"/>
    <n v="0"/>
    <x v="1"/>
    <x v="0"/>
    <x v="1"/>
    <n v="0"/>
    <x v="1"/>
    <x v="42"/>
    <x v="3"/>
    <n v="2169"/>
    <n v="0"/>
    <n v="1"/>
    <n v="0"/>
    <n v="0"/>
    <n v="0"/>
    <n v="0"/>
    <n v="0"/>
    <n v="0"/>
    <n v="1"/>
    <n v="59"/>
    <d v="2016-11-06T00:00:00"/>
    <n v="11"/>
    <s v="November"/>
    <n v="1"/>
    <s v="2174,50870,Low income,674,High spender,0.0132494594063299,0,1,13,53,0,8,0,0,2,63,0.841269841269841,0,0.126984126984127,0,0,0.0317460317460317,1,2,0,3,6,0.166666666666667,0.333333333333333,0,0.5,5,0,0,0,0,0,0,0,68,66+,2169,0,1,0,0,0,0,0,0,1,59"/>
  </r>
  <r>
    <n v="2145"/>
    <n v="44794"/>
    <x v="1"/>
    <n v="20"/>
    <x v="1"/>
    <n v="4.4648836897798812E-4"/>
    <n v="0"/>
    <n v="1"/>
    <n v="99"/>
    <n v="54"/>
    <n v="0"/>
    <n v="7"/>
    <n v="0"/>
    <n v="0"/>
    <n v="4"/>
    <n v="65"/>
    <n v="0.83076923076923082"/>
    <n v="0"/>
    <n v="0.1076923076923077"/>
    <n v="0"/>
    <n v="0"/>
    <n v="6.1538461538461542E-2"/>
    <n v="1"/>
    <n v="2"/>
    <n v="0"/>
    <n v="3"/>
    <n v="6"/>
    <n v="0.16666666666666666"/>
    <n v="0.33333333333333331"/>
    <n v="0"/>
    <n v="0.5"/>
    <n v="6"/>
    <n v="0"/>
    <n v="0"/>
    <x v="1"/>
    <x v="0"/>
    <x v="1"/>
    <n v="0"/>
    <x v="1"/>
    <x v="20"/>
    <x v="2"/>
    <n v="2180"/>
    <n v="0"/>
    <n v="1"/>
    <n v="0"/>
    <n v="0"/>
    <n v="0"/>
    <n v="0"/>
    <n v="1"/>
    <n v="0"/>
    <n v="0"/>
    <n v="57"/>
    <d v="2016-10-26T00:00:00"/>
    <n v="10"/>
    <s v="October"/>
    <n v="1"/>
    <s v="2145,44794,Low income,20,Low spender,0.000446488368977988,0,1,99,54,0,7,0,0,4,65,0.830769230769231,0,0.107692307692308,0,0,0.0615384615384615,1,2,0,3,6,0.166666666666667,0.333333333333333,0,0.5,6,0,0,0,0,0,0,0,54,50-65,2180,0,1,0,0,0,0,1,0,0,57"/>
  </r>
  <r>
    <n v="1962"/>
    <n v="48918"/>
    <x v="1"/>
    <n v="1024"/>
    <x v="0"/>
    <n v="2.0932989901467764E-2"/>
    <n v="1"/>
    <n v="1"/>
    <n v="21"/>
    <n v="52"/>
    <n v="0"/>
    <n v="9"/>
    <n v="0"/>
    <n v="0"/>
    <n v="1"/>
    <n v="62"/>
    <n v="0.83870967741935487"/>
    <n v="0"/>
    <n v="0.14516129032258066"/>
    <n v="0"/>
    <n v="0"/>
    <n v="1.6129032258064516E-2"/>
    <n v="2"/>
    <n v="1"/>
    <n v="0"/>
    <n v="4"/>
    <n v="7"/>
    <n v="0.2857142857142857"/>
    <n v="0.14285714285714285"/>
    <n v="0"/>
    <n v="0.5714285714285714"/>
    <n v="4"/>
    <n v="0"/>
    <n v="0"/>
    <x v="1"/>
    <x v="0"/>
    <x v="1"/>
    <n v="0"/>
    <x v="1"/>
    <x v="5"/>
    <x v="2"/>
    <n v="2237"/>
    <n v="0"/>
    <n v="0"/>
    <n v="1"/>
    <n v="0"/>
    <n v="0"/>
    <n v="0"/>
    <n v="0"/>
    <n v="0"/>
    <n v="1"/>
    <n v="60"/>
    <d v="2016-08-30T00:00:00"/>
    <n v="8"/>
    <s v="August"/>
    <n v="1"/>
    <s v="1962,48918,Low income,1024,High spender,0.0209329899014678,1,1,21,52,0,9,0,0,1,62,0.838709677419355,0,0.145161290322581,0,0,0.0161290322580645,2,1,0,4,7,0.285714285714286,0.142857142857143,0,0.571428571428571,4,0,0,0,0,0,0,0,57,50-65,2237,0,0,1,0,0,0,0,0,1,60"/>
  </r>
  <r>
    <n v="1184"/>
    <n v="16185"/>
    <x v="1"/>
    <n v="115"/>
    <x v="1"/>
    <n v="7.1053444547420448E-3"/>
    <n v="1"/>
    <n v="0"/>
    <n v="71"/>
    <n v="5"/>
    <n v="11"/>
    <n v="16"/>
    <n v="21"/>
    <n v="8"/>
    <n v="45"/>
    <n v="106"/>
    <n v="4.716981132075472E-2"/>
    <n v="0.10377358490566038"/>
    <n v="0.15094339622641509"/>
    <n v="0.19811320754716982"/>
    <n v="7.5471698113207544E-2"/>
    <n v="0.42452830188679247"/>
    <n v="2"/>
    <n v="2"/>
    <n v="2"/>
    <n v="2"/>
    <n v="8"/>
    <n v="0.25"/>
    <n v="0.25"/>
    <n v="0.25"/>
    <n v="0.25"/>
    <n v="8"/>
    <n v="0"/>
    <n v="0"/>
    <x v="1"/>
    <x v="0"/>
    <x v="1"/>
    <n v="0"/>
    <x v="1"/>
    <x v="47"/>
    <x v="0"/>
    <n v="2487"/>
    <n v="0"/>
    <n v="0"/>
    <n v="1"/>
    <n v="0"/>
    <n v="0"/>
    <n v="0"/>
    <n v="0"/>
    <n v="0"/>
    <n v="0"/>
    <n v="16"/>
    <d v="2015-12-24T00:00:00"/>
    <n v="12"/>
    <s v="December"/>
    <n v="1"/>
    <s v="1184,16185,Low income,115,Low spender,0.00710534445474204,1,0,71,5,11,16,21,8,45,106,0.0471698113207547,0.10377358490566,0.150943396226415,0.19811320754717,0.0754716981132075,0.424528301886792,2,2,2,2,8,0.25,0.25,0.25,0.25,8,0,0,0,0,0,0,0,30,24-35,2487,0,0,1,0,0,0,0,0,0,16"/>
  </r>
  <r>
    <n v="825"/>
    <n v="51813"/>
    <x v="0"/>
    <n v="748"/>
    <x v="0"/>
    <n v="1.4436531372435489E-2"/>
    <n v="1"/>
    <n v="1"/>
    <n v="37"/>
    <n v="51"/>
    <n v="2"/>
    <n v="7"/>
    <n v="0"/>
    <n v="1"/>
    <n v="2"/>
    <n v="63"/>
    <n v="0.80952380952380953"/>
    <n v="3.1746031746031744E-2"/>
    <n v="0.1111111111111111"/>
    <n v="0"/>
    <n v="1.5873015873015872E-2"/>
    <n v="3.1746031746031744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7"/>
    <x v="1"/>
    <n v="2603"/>
    <n v="1"/>
    <n v="0"/>
    <n v="0"/>
    <n v="0"/>
    <n v="0"/>
    <n v="0"/>
    <n v="1"/>
    <n v="0"/>
    <n v="0"/>
    <n v="59"/>
    <d v="2015-08-30T00:00:00"/>
    <n v="8"/>
    <s v="August"/>
    <n v="1"/>
    <s v="825,51813,High income,748,High spender,0.0144365313724355,1,1,37,51,2,7,0,1,2,63,0.80952380952381,0.0317460317460317,0.111111111111111,0,0.0158730158730159,0.0317460317460317,2,2,0,3,7,0.285714285714286,0.285714285714286,0,0.428571428571429,7,0,0,0,0,0,0,0,48,36-50,2603,1,0,0,0,0,0,1,0,0,59"/>
  </r>
  <r>
    <n v="739"/>
    <n v="11012"/>
    <x v="1"/>
    <n v="1507"/>
    <x v="0"/>
    <n v="0.13685070831819832"/>
    <n v="1"/>
    <n v="0"/>
    <n v="82"/>
    <n v="24"/>
    <n v="3"/>
    <n v="26"/>
    <n v="7"/>
    <n v="1"/>
    <n v="23"/>
    <n v="84"/>
    <n v="0.2857142857142857"/>
    <n v="3.5714285714285712E-2"/>
    <n v="0.30952380952380953"/>
    <n v="8.3333333333333329E-2"/>
    <n v="1.1904761904761904E-2"/>
    <n v="0.27380952380952384"/>
    <n v="3"/>
    <n v="3"/>
    <n v="1"/>
    <n v="2"/>
    <n v="9"/>
    <n v="0.33333333333333331"/>
    <n v="0.33333333333333331"/>
    <n v="0.1111111111111111"/>
    <n v="0.22222222222222221"/>
    <n v="9"/>
    <n v="0"/>
    <n v="0"/>
    <x v="0"/>
    <x v="0"/>
    <x v="1"/>
    <n v="0"/>
    <x v="1"/>
    <x v="35"/>
    <x v="1"/>
    <n v="2629"/>
    <n v="0"/>
    <n v="0"/>
    <n v="1"/>
    <n v="0"/>
    <n v="0"/>
    <n v="0"/>
    <n v="1"/>
    <n v="0"/>
    <n v="0"/>
    <n v="38"/>
    <d v="2015-08-04T00:00:00"/>
    <n v="8"/>
    <s v="August"/>
    <n v="1"/>
    <s v="739,11012,Low income,1507,High spender,0.136850708318198,1,0,82,24,3,26,7,1,23,84,0.285714285714286,0.0357142857142857,0.30952380952381,0.0833333333333333,0.0119047619047619,0.273809523809524,3,3,1,2,9,0.333333333333333,0.333333333333333,0.111111111111111,0.222222222222222,9,0,0,1,0,0,0,0,36,36-50,2629,0,0,1,0,0,0,1,0,0,38"/>
  </r>
  <r>
    <n v="517"/>
    <n v="23724"/>
    <x v="1"/>
    <n v="67"/>
    <x v="1"/>
    <n v="2.8241443264205024E-3"/>
    <n v="1"/>
    <n v="0"/>
    <n v="65"/>
    <n v="5"/>
    <n v="23"/>
    <n v="15"/>
    <n v="0"/>
    <n v="18"/>
    <n v="14"/>
    <n v="75"/>
    <n v="6.6666666666666666E-2"/>
    <n v="0.30666666666666664"/>
    <n v="0.2"/>
    <n v="0"/>
    <n v="0.24"/>
    <n v="0.18666666666666668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15"/>
    <x v="1"/>
    <n v="2696"/>
    <n v="0"/>
    <n v="0"/>
    <n v="0"/>
    <n v="1"/>
    <n v="0"/>
    <n v="0"/>
    <n v="0"/>
    <n v="0"/>
    <n v="0"/>
    <n v="47"/>
    <d v="2015-05-29T00:00:00"/>
    <n v="5"/>
    <s v="May"/>
    <n v="1"/>
    <s v="517,23724,Low income,67,Low spender,0.0028241443264205,1,0,65,5,23,15,0,18,14,75,0.0666666666666667,0.306666666666667,0.2,0,0.24,0.186666666666667,2,2,0,3,7,0.285714285714286,0.285714285714286,0,0.428571428571429,8,0,0,0,0,0,0,0,41,36-50,2696,0,0,0,1,0,0,0,0,0,47"/>
  </r>
  <r>
    <n v="346"/>
    <n v="14515"/>
    <x v="1"/>
    <n v="809"/>
    <x v="0"/>
    <n v="5.5735446090251467E-2"/>
    <n v="1"/>
    <n v="0"/>
    <n v="71"/>
    <n v="6"/>
    <n v="4"/>
    <n v="9"/>
    <n v="6"/>
    <n v="36"/>
    <n v="35"/>
    <n v="96"/>
    <n v="6.25E-2"/>
    <n v="4.1666666666666664E-2"/>
    <n v="9.375E-2"/>
    <n v="6.25E-2"/>
    <n v="0.375"/>
    <n v="0.36458333333333331"/>
    <n v="4"/>
    <n v="2"/>
    <n v="2"/>
    <n v="3"/>
    <n v="11"/>
    <n v="0.36363636363636365"/>
    <n v="0.18181818181818182"/>
    <n v="0.18181818181818182"/>
    <n v="0.27272727272727271"/>
    <n v="7"/>
    <n v="0"/>
    <n v="0"/>
    <x v="1"/>
    <x v="0"/>
    <x v="1"/>
    <n v="0"/>
    <x v="0"/>
    <x v="33"/>
    <x v="1"/>
    <n v="2756"/>
    <n v="0"/>
    <n v="0"/>
    <n v="0"/>
    <n v="1"/>
    <n v="0"/>
    <n v="1"/>
    <n v="0"/>
    <n v="0"/>
    <n v="0"/>
    <n v="26"/>
    <d v="2015-03-30T00:00:00"/>
    <n v="3"/>
    <s v="March"/>
    <n v="1"/>
    <s v="346,14515,Low income,809,High spender,0.0557354460902515,1,0,71,6,4,9,6,36,35,96,0.0625,0.0416666666666667,0.09375,0.0625,0.375,0.364583333333333,4,2,2,3,11,0.363636363636364,0.181818181818182,0.181818181818182,0.272727272727273,7,0,0,0,0,0,0,1,40,36-50,2756,0,0,0,1,0,1,0,0,0,26"/>
  </r>
  <r>
    <n v="221"/>
    <n v="9722"/>
    <x v="1"/>
    <n v="856"/>
    <x v="0"/>
    <n v="8.8047726805184121E-2"/>
    <n v="1"/>
    <n v="0"/>
    <n v="7"/>
    <n v="6"/>
    <n v="17"/>
    <n v="16"/>
    <n v="6"/>
    <n v="16"/>
    <n v="42"/>
    <n v="103"/>
    <n v="5.8252427184466021E-2"/>
    <n v="0.1650485436893204"/>
    <n v="0.1553398058252427"/>
    <n v="5.8252427184466021E-2"/>
    <n v="0.1553398058252427"/>
    <n v="0.40776699029126212"/>
    <n v="4"/>
    <n v="3"/>
    <n v="1"/>
    <n v="3"/>
    <n v="11"/>
    <n v="0.36363636363636365"/>
    <n v="0.27272727272727271"/>
    <n v="9.0909090909090912E-2"/>
    <n v="0.27272727272727271"/>
    <n v="8"/>
    <n v="0"/>
    <n v="0"/>
    <x v="1"/>
    <x v="0"/>
    <x v="1"/>
    <n v="0"/>
    <x v="0"/>
    <x v="1"/>
    <x v="1"/>
    <n v="2794"/>
    <n v="0"/>
    <n v="0"/>
    <n v="0"/>
    <n v="1"/>
    <n v="0"/>
    <n v="0"/>
    <n v="0"/>
    <n v="0"/>
    <n v="0"/>
    <n v="19"/>
    <d v="2015-02-20T00:00:00"/>
    <n v="2"/>
    <s v="February"/>
    <n v="1"/>
    <s v="221,9722,Low income,856,High spender,0.0880477268051841,1,0,7,6,17,16,6,16,42,103,0.058252427184466,0.16504854368932,0.155339805825243,0.058252427184466,0.155339805825243,0.407766990291262,4,3,1,3,11,0.363636363636364,0.272727272727273,0.0909090909090909,0.272727272727273,8,0,0,0,0,0,0,1,47,36-50,2794,0,0,0,1,0,0,0,0,0,19"/>
  </r>
  <r>
    <n v="2003"/>
    <n v="46931"/>
    <x v="1"/>
    <n v="54"/>
    <x v="1"/>
    <n v="1.1506253862052802E-3"/>
    <n v="2"/>
    <n v="1"/>
    <n v="94"/>
    <n v="41"/>
    <n v="0"/>
    <n v="17"/>
    <n v="3"/>
    <n v="1"/>
    <n v="16"/>
    <n v="78"/>
    <n v="0.52564102564102566"/>
    <n v="0"/>
    <n v="0.21794871794871795"/>
    <n v="3.8461538461538464E-2"/>
    <n v="1.282051282051282E-2"/>
    <n v="0.20512820512820512"/>
    <n v="2"/>
    <n v="1"/>
    <n v="1"/>
    <n v="3"/>
    <n v="7"/>
    <n v="0.2857142857142857"/>
    <n v="0.14285714285714285"/>
    <n v="0.14285714285714285"/>
    <n v="0.42857142857142855"/>
    <n v="3"/>
    <n v="0"/>
    <n v="0"/>
    <x v="1"/>
    <x v="0"/>
    <x v="1"/>
    <n v="0"/>
    <x v="1"/>
    <x v="16"/>
    <x v="1"/>
    <n v="2225"/>
    <n v="0"/>
    <n v="0"/>
    <n v="0"/>
    <n v="1"/>
    <n v="0"/>
    <n v="0"/>
    <n v="1"/>
    <n v="0"/>
    <n v="0"/>
    <n v="46"/>
    <d v="2016-09-11T00:00:00"/>
    <n v="9"/>
    <s v="September"/>
    <n v="1"/>
    <s v="2003,46931,Low income,54,Low spender,0.00115062538620528,2,1,94,41,0,17,3,1,16,78,0.525641025641026,0,0.217948717948718,0.0384615384615385,0.0128205128205128,0.205128205128205,2,1,1,3,7,0.285714285714286,0.142857142857143,0.142857142857143,0.428571428571429,3,0,0,0,0,0,0,0,43,36-50,2225,0,0,0,1,0,0,1,0,0,46"/>
  </r>
  <r>
    <n v="1983"/>
    <n v="16653"/>
    <x v="1"/>
    <n v="1059"/>
    <x v="0"/>
    <n v="6.3592145559358673E-2"/>
    <n v="1"/>
    <n v="0"/>
    <n v="10"/>
    <n v="5"/>
    <n v="7"/>
    <n v="31"/>
    <n v="15"/>
    <n v="4"/>
    <n v="7"/>
    <n v="69"/>
    <n v="7.2463768115942032E-2"/>
    <n v="0.10144927536231885"/>
    <n v="0.44927536231884058"/>
    <n v="0.21739130434782608"/>
    <n v="5.7971014492753624E-2"/>
    <n v="0.10144927536231885"/>
    <n v="3"/>
    <n v="2"/>
    <n v="1"/>
    <n v="3"/>
    <n v="9"/>
    <n v="0.33333333333333331"/>
    <n v="0.22222222222222221"/>
    <n v="0.1111111111111111"/>
    <n v="0.33333333333333331"/>
    <n v="6"/>
    <n v="0"/>
    <n v="0"/>
    <x v="1"/>
    <x v="0"/>
    <x v="1"/>
    <n v="0"/>
    <x v="0"/>
    <x v="15"/>
    <x v="1"/>
    <n v="2231"/>
    <n v="0"/>
    <n v="0"/>
    <n v="1"/>
    <n v="0"/>
    <n v="0"/>
    <n v="0"/>
    <n v="0"/>
    <n v="1"/>
    <n v="0"/>
    <n v="55"/>
    <d v="2016-09-05T00:00:00"/>
    <n v="9"/>
    <s v="September"/>
    <n v="1"/>
    <s v="1983,16653,Low income,1059,High spender,0.0635921455593587,1,0,10,5,7,31,15,4,7,69,0.072463768115942,0.101449275362319,0.449275362318841,0.217391304347826,0.0579710144927536,0.101449275362319,3,2,1,3,9,0.333333333333333,0.222222222222222,0.111111111111111,0.333333333333333,6,0,0,0,0,0,0,1,41,36-50,2231,0,0,1,0,0,0,0,1,0,55"/>
  </r>
  <r>
    <n v="1895"/>
    <n v="46910"/>
    <x v="1"/>
    <n v="1056"/>
    <x v="0"/>
    <n v="2.2511191643572799E-2"/>
    <n v="1"/>
    <n v="1"/>
    <n v="36"/>
    <n v="48"/>
    <n v="0"/>
    <n v="14"/>
    <n v="0"/>
    <n v="0"/>
    <n v="6"/>
    <n v="68"/>
    <n v="0.70588235294117652"/>
    <n v="0"/>
    <n v="0.20588235294117646"/>
    <n v="0"/>
    <n v="0"/>
    <n v="8.8235294117647065E-2"/>
    <n v="2"/>
    <n v="2"/>
    <n v="0"/>
    <n v="3"/>
    <n v="7"/>
    <n v="0.2857142857142857"/>
    <n v="0.2857142857142857"/>
    <n v="0"/>
    <n v="0.42857142857142855"/>
    <n v="6"/>
    <n v="0"/>
    <n v="0"/>
    <x v="1"/>
    <x v="0"/>
    <x v="1"/>
    <n v="0"/>
    <x v="1"/>
    <x v="38"/>
    <x v="2"/>
    <n v="2257"/>
    <n v="0"/>
    <n v="0"/>
    <n v="0"/>
    <n v="1"/>
    <n v="0"/>
    <n v="0"/>
    <n v="0"/>
    <n v="0"/>
    <n v="1"/>
    <n v="56"/>
    <d v="2016-08-10T00:00:00"/>
    <n v="8"/>
    <s v="August"/>
    <n v="1"/>
    <s v="1895,46910,Low income,1056,High spender,0.0225111916435728,1,1,36,48,0,14,0,0,6,68,0.705882352941177,0,0.205882352941176,0,0,0.0882352941176471,2,2,0,3,7,0.285714285714286,0.285714285714286,0,0.428571428571429,6,0,0,0,0,0,0,0,56,50-65,2257,0,0,0,1,0,0,0,0,1,56"/>
  </r>
  <r>
    <n v="1374"/>
    <n v="59062"/>
    <x v="0"/>
    <n v="71"/>
    <x v="1"/>
    <n v="1.2021265788493447E-3"/>
    <n v="2"/>
    <n v="1"/>
    <n v="74"/>
    <n v="46"/>
    <n v="1"/>
    <n v="12"/>
    <n v="3"/>
    <n v="0"/>
    <n v="9"/>
    <n v="71"/>
    <n v="0.647887323943662"/>
    <n v="1.4084507042253521E-2"/>
    <n v="0.16901408450704225"/>
    <n v="4.2253521126760563E-2"/>
    <n v="0"/>
    <n v="0.12676056338028169"/>
    <n v="2"/>
    <n v="2"/>
    <n v="0"/>
    <n v="3"/>
    <n v="7"/>
    <n v="0.2857142857142857"/>
    <n v="0.2857142857142857"/>
    <n v="0"/>
    <n v="0.42857142857142855"/>
    <n v="4"/>
    <n v="0"/>
    <n v="0"/>
    <x v="1"/>
    <x v="0"/>
    <x v="1"/>
    <n v="0"/>
    <x v="1"/>
    <x v="21"/>
    <x v="2"/>
    <n v="2428"/>
    <n v="0"/>
    <n v="1"/>
    <n v="0"/>
    <n v="0"/>
    <n v="0"/>
    <n v="0"/>
    <n v="0"/>
    <n v="0"/>
    <n v="1"/>
    <n v="53"/>
    <d v="2016-02-21T00:00:00"/>
    <n v="2"/>
    <s v="February"/>
    <n v="1"/>
    <s v="1374,59062,High income,71,Low spender,0.00120212657884934,2,1,74,46,1,12,3,0,9,71,0.647887323943662,0.0140845070422535,0.169014084507042,0.0422535211267606,0,0.126760563380282,2,2,0,3,7,0.285714285714286,0.285714285714286,0,0.428571428571429,4,0,0,0,0,0,0,0,53,50-65,2428,0,1,0,0,0,0,0,0,1,53"/>
  </r>
  <r>
    <n v="1367"/>
    <n v="36959"/>
    <x v="1"/>
    <n v="1054"/>
    <x v="0"/>
    <n v="2.8518087610595523E-2"/>
    <n v="1"/>
    <n v="0"/>
    <n v="56"/>
    <n v="25"/>
    <n v="6"/>
    <n v="25"/>
    <n v="6"/>
    <n v="0"/>
    <n v="0"/>
    <n v="62"/>
    <n v="0.40322580645161288"/>
    <n v="9.6774193548387094E-2"/>
    <n v="0.40322580645161288"/>
    <n v="9.6774193548387094E-2"/>
    <n v="0"/>
    <n v="0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29"/>
    <x v="1"/>
    <n v="2429"/>
    <n v="0"/>
    <n v="1"/>
    <n v="0"/>
    <n v="0"/>
    <n v="0"/>
    <n v="0"/>
    <n v="0"/>
    <n v="1"/>
    <n v="0"/>
    <n v="62"/>
    <d v="2016-02-20T00:00:00"/>
    <n v="2"/>
    <s v="February"/>
    <n v="1"/>
    <s v="1367,36959,Low income,1054,High spender,0.0285180876105955,1,0,56,25,6,25,6,0,0,62,0.403225806451613,0.0967741935483871,0.403225806451613,0.0967741935483871,0,0,2,2,0,3,7,0.285714285714286,0.285714285714286,0,0.428571428571429,8,0,0,0,0,0,0,0,39,36-50,2429,0,1,0,0,0,0,0,1,0,62"/>
  </r>
  <r>
    <n v="1257"/>
    <n v="49389"/>
    <x v="1"/>
    <n v="67"/>
    <x v="1"/>
    <n v="1.3565773755289639E-3"/>
    <n v="1"/>
    <n v="1"/>
    <n v="55"/>
    <n v="40"/>
    <n v="0"/>
    <n v="19"/>
    <n v="2"/>
    <n v="1"/>
    <n v="3"/>
    <n v="65"/>
    <n v="0.61538461538461542"/>
    <n v="0"/>
    <n v="0.29230769230769232"/>
    <n v="3.0769230769230771E-2"/>
    <n v="1.5384615384615385E-2"/>
    <n v="4.6153846153846156E-2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18"/>
    <x v="3"/>
    <n v="2463"/>
    <n v="0"/>
    <n v="0"/>
    <n v="1"/>
    <n v="0"/>
    <n v="0"/>
    <n v="0"/>
    <n v="0"/>
    <n v="1"/>
    <n v="0"/>
    <n v="59"/>
    <d v="2016-01-17T00:00:00"/>
    <n v="1"/>
    <s v="January"/>
    <n v="1"/>
    <s v="1257,49389,Low income,67,Low spender,0.00135657737552896,1,1,55,40,0,19,2,1,3,65,0.615384615384615,0,0.292307692307692,0.0307692307692308,0.0153846153846154,0.0461538461538462,1,2,0,3,6,0.166666666666667,0.333333333333333,0,0.5,7,0,0,0,0,0,0,0,69,66+,2463,0,0,1,0,0,0,0,1,0,59"/>
  </r>
  <r>
    <n v="1162"/>
    <n v="40211"/>
    <x v="1"/>
    <n v="845"/>
    <x v="0"/>
    <n v="2.1014150356867524E-2"/>
    <n v="1"/>
    <n v="1"/>
    <n v="30"/>
    <n v="51"/>
    <n v="1"/>
    <n v="7"/>
    <n v="2"/>
    <n v="1"/>
    <n v="25"/>
    <n v="87"/>
    <n v="0.58620689655172409"/>
    <n v="1.1494252873563218E-2"/>
    <n v="8.0459770114942528E-2"/>
    <n v="2.2988505747126436E-2"/>
    <n v="1.1494252873563218E-2"/>
    <n v="0.28735632183908044"/>
    <n v="2"/>
    <n v="2"/>
    <n v="1"/>
    <n v="2"/>
    <n v="7"/>
    <n v="0.2857142857142857"/>
    <n v="0.2857142857142857"/>
    <n v="0.14285714285714285"/>
    <n v="0.2857142857142857"/>
    <n v="8"/>
    <n v="0"/>
    <n v="0"/>
    <x v="0"/>
    <x v="0"/>
    <x v="1"/>
    <n v="0"/>
    <x v="1"/>
    <x v="29"/>
    <x v="1"/>
    <n v="2493"/>
    <n v="0"/>
    <n v="1"/>
    <n v="0"/>
    <n v="0"/>
    <n v="0"/>
    <n v="0"/>
    <n v="1"/>
    <n v="0"/>
    <n v="0"/>
    <n v="37"/>
    <d v="2015-12-18T00:00:00"/>
    <n v="12"/>
    <s v="December"/>
    <n v="1"/>
    <s v="1162,40211,Low income,845,High spender,0.0210141503568675,1,1,30,51,1,7,2,1,25,87,0.586206896551724,0.0114942528735632,0.0804597701149425,0.0229885057471264,0.0114942528735632,0.28735632183908,2,2,1,2,7,0.285714285714286,0.285714285714286,0.142857142857143,0.285714285714286,8,0,0,1,0,0,0,0,39,36-50,2493,0,1,0,0,0,0,1,0,0,37"/>
  </r>
  <r>
    <n v="1143"/>
    <n v="47823"/>
    <x v="1"/>
    <n v="1053"/>
    <x v="0"/>
    <n v="2.2018693933881187E-2"/>
    <n v="0"/>
    <n v="1"/>
    <n v="0"/>
    <n v="53"/>
    <n v="1"/>
    <n v="5"/>
    <n v="2"/>
    <n v="1"/>
    <n v="10"/>
    <n v="72"/>
    <n v="0.73611111111111116"/>
    <n v="1.3888888888888888E-2"/>
    <n v="6.9444444444444448E-2"/>
    <n v="2.7777777777777776E-2"/>
    <n v="1.3888888888888888E-2"/>
    <n v="0.1388888888888889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40"/>
    <x v="2"/>
    <n v="2500"/>
    <n v="0"/>
    <n v="0"/>
    <n v="1"/>
    <n v="0"/>
    <n v="0"/>
    <n v="1"/>
    <n v="0"/>
    <n v="0"/>
    <n v="0"/>
    <n v="52"/>
    <d v="2015-12-11T00:00:00"/>
    <n v="12"/>
    <s v="December"/>
    <n v="1"/>
    <s v="1143,47823,Low income,1053,High spender,0.0220186939338812,0,1,0,53,1,5,2,1,10,72,0.736111111111111,0.0138888888888889,0.0694444444444444,0.0277777777777778,0.0138888888888889,0.138888888888889,2,2,0,3,7,0.285714285714286,0.285714285714286,0,0.428571428571429,8,0,0,0,0,0,0,0,60,50-65,2500,0,0,1,0,0,1,0,0,0,52"/>
  </r>
  <r>
    <n v="1129"/>
    <n v="33402"/>
    <x v="1"/>
    <n v="295"/>
    <x v="1"/>
    <n v="8.8318064786539734E-3"/>
    <n v="1"/>
    <n v="1"/>
    <n v="60"/>
    <n v="26"/>
    <n v="2"/>
    <n v="19"/>
    <n v="10"/>
    <n v="5"/>
    <n v="8"/>
    <n v="70"/>
    <n v="0.37142857142857144"/>
    <n v="2.8571428571428571E-2"/>
    <n v="0.27142857142857141"/>
    <n v="0.14285714285714285"/>
    <n v="7.1428571428571425E-2"/>
    <n v="0.11428571428571428"/>
    <n v="3"/>
    <n v="2"/>
    <n v="1"/>
    <n v="3"/>
    <n v="9"/>
    <n v="0.33333333333333331"/>
    <n v="0.22222222222222221"/>
    <n v="0.1111111111111111"/>
    <n v="0.33333333333333331"/>
    <n v="8"/>
    <n v="0"/>
    <n v="0"/>
    <x v="1"/>
    <x v="0"/>
    <x v="1"/>
    <n v="0"/>
    <x v="1"/>
    <x v="42"/>
    <x v="3"/>
    <n v="2505"/>
    <n v="0"/>
    <n v="0"/>
    <n v="0"/>
    <n v="1"/>
    <n v="0"/>
    <n v="0"/>
    <n v="1"/>
    <n v="0"/>
    <n v="0"/>
    <n v="54"/>
    <d v="2015-12-06T00:00:00"/>
    <n v="12"/>
    <s v="December"/>
    <n v="1"/>
    <s v="1129,33402,Low income,295,Low spender,0.00883180647865397,1,1,60,26,2,19,10,5,8,70,0.371428571428571,0.0285714285714286,0.271428571428571,0.142857142857143,0.0714285714285714,0.114285714285714,3,2,1,3,9,0.333333333333333,0.222222222222222,0.111111111111111,0.333333333333333,8,0,0,0,0,0,0,0,68,66+,2505,0,0,0,1,0,0,1,0,0,54"/>
  </r>
  <r>
    <n v="821"/>
    <n v="41154"/>
    <x v="1"/>
    <n v="1052"/>
    <x v="0"/>
    <n v="2.5562521261602762E-2"/>
    <n v="0"/>
    <n v="1"/>
    <n v="98"/>
    <n v="44"/>
    <n v="2"/>
    <n v="11"/>
    <n v="2"/>
    <n v="3"/>
    <n v="7"/>
    <n v="69"/>
    <n v="0.6376811594202898"/>
    <n v="2.8985507246376812E-2"/>
    <n v="0.15942028985507245"/>
    <n v="2.8985507246376812E-2"/>
    <n v="4.3478260869565216E-2"/>
    <n v="0.10144927536231885"/>
    <n v="1"/>
    <n v="1"/>
    <n v="0"/>
    <n v="4"/>
    <n v="6"/>
    <n v="0.16666666666666666"/>
    <n v="0.16666666666666666"/>
    <n v="0"/>
    <n v="0.66666666666666663"/>
    <n v="5"/>
    <n v="0"/>
    <n v="0"/>
    <x v="1"/>
    <x v="0"/>
    <x v="1"/>
    <n v="0"/>
    <x v="1"/>
    <x v="34"/>
    <x v="1"/>
    <n v="2605"/>
    <n v="0"/>
    <n v="0"/>
    <n v="0"/>
    <n v="1"/>
    <n v="0"/>
    <n v="0"/>
    <n v="1"/>
    <n v="0"/>
    <n v="0"/>
    <n v="55"/>
    <d v="2015-08-28T00:00:00"/>
    <n v="8"/>
    <s v="August"/>
    <n v="1"/>
    <s v="821,41154,Low income,1052,High spender,0.0255625212616028,0,1,98,44,2,11,2,3,7,69,0.63768115942029,0.0289855072463768,0.159420289855072,0.0289855072463768,0.0434782608695652,0.101449275362319,1,1,0,4,6,0.166666666666667,0.166666666666667,0,0.666666666666667,5,0,0,0,0,0,0,0,42,36-50,2605,0,0,0,1,0,0,1,0,0,55"/>
  </r>
  <r>
    <n v="494"/>
    <n v="18589"/>
    <x v="1"/>
    <n v="118"/>
    <x v="1"/>
    <n v="6.3478401205013715E-3"/>
    <n v="0"/>
    <n v="0"/>
    <n v="89"/>
    <n v="6"/>
    <n v="4"/>
    <n v="25"/>
    <n v="15"/>
    <n v="12"/>
    <n v="13"/>
    <n v="75"/>
    <n v="0.08"/>
    <n v="5.3333333333333337E-2"/>
    <n v="0.33333333333333331"/>
    <n v="0.2"/>
    <n v="0.16"/>
    <n v="0.17333333333333334"/>
    <n v="2"/>
    <n v="2"/>
    <n v="1"/>
    <n v="3"/>
    <n v="8"/>
    <n v="0.25"/>
    <n v="0.25"/>
    <n v="0.125"/>
    <n v="0.375"/>
    <n v="7"/>
    <n v="0"/>
    <n v="0"/>
    <x v="1"/>
    <x v="0"/>
    <x v="1"/>
    <n v="0"/>
    <x v="1"/>
    <x v="26"/>
    <x v="2"/>
    <n v="2702"/>
    <n v="0"/>
    <n v="0"/>
    <n v="1"/>
    <n v="0"/>
    <n v="0"/>
    <n v="0"/>
    <n v="1"/>
    <n v="0"/>
    <n v="0"/>
    <n v="49"/>
    <d v="2015-05-23T00:00:00"/>
    <n v="5"/>
    <s v="May"/>
    <n v="1"/>
    <s v="494,18589,Low income,118,Low spender,0.00634784012050137,0,0,89,6,4,25,15,12,13,75,0.08,0.0533333333333333,0.333333333333333,0.2,0.16,0.173333333333333,2,2,1,3,8,0.25,0.25,0.125,0.375,7,0,0,0,0,0,0,0,51,50-65,2702,0,0,1,0,0,0,1,0,0,49"/>
  </r>
  <r>
    <n v="2072"/>
    <n v="32146"/>
    <x v="1"/>
    <n v="1036"/>
    <x v="0"/>
    <n v="3.2227959932806569E-2"/>
    <n v="1"/>
    <n v="0"/>
    <n v="16"/>
    <n v="26"/>
    <n v="3"/>
    <n v="23"/>
    <n v="4"/>
    <n v="7"/>
    <n v="3"/>
    <n v="66"/>
    <n v="0.39393939393939392"/>
    <n v="4.5454545454545456E-2"/>
    <n v="0.34848484848484851"/>
    <n v="6.0606060606060608E-2"/>
    <n v="0.10606060606060606"/>
    <n v="4.5454545454545456E-2"/>
    <n v="2"/>
    <n v="2"/>
    <n v="0"/>
    <n v="4"/>
    <n v="8"/>
    <n v="0.25"/>
    <n v="0.25"/>
    <n v="0"/>
    <n v="0.5"/>
    <n v="6"/>
    <n v="0"/>
    <n v="0"/>
    <x v="1"/>
    <x v="0"/>
    <x v="1"/>
    <n v="0"/>
    <x v="1"/>
    <x v="14"/>
    <x v="1"/>
    <n v="2207"/>
    <n v="0"/>
    <n v="1"/>
    <n v="0"/>
    <n v="0"/>
    <n v="0"/>
    <n v="1"/>
    <n v="0"/>
    <n v="0"/>
    <n v="0"/>
    <n v="60"/>
    <d v="2016-09-29T00:00:00"/>
    <n v="9"/>
    <s v="September"/>
    <n v="1"/>
    <s v="2072,32146,Low income,1036,High spender,0.0322279599328066,1,0,16,26,3,23,4,7,3,66,0.393939393939394,0.0454545454545455,0.348484848484849,0.0606060606060606,0.106060606060606,0.0454545454545455,2,2,0,4,8,0.25,0.25,0,0.5,6,0,0,0,0,0,0,0,37,36-50,2207,0,1,0,0,0,1,0,0,0,60"/>
  </r>
  <r>
    <n v="1997"/>
    <n v="45903"/>
    <x v="1"/>
    <n v="791"/>
    <x v="0"/>
    <n v="1.7231989194606018E-2"/>
    <n v="0"/>
    <n v="1"/>
    <n v="80"/>
    <n v="33"/>
    <n v="8"/>
    <n v="10"/>
    <n v="2"/>
    <n v="10"/>
    <n v="3"/>
    <n v="66"/>
    <n v="0.5"/>
    <n v="0.12121212121212122"/>
    <n v="0.15151515151515152"/>
    <n v="3.0303030303030304E-2"/>
    <n v="0.15151515151515152"/>
    <n v="4.5454545454545456E-2"/>
    <n v="2"/>
    <n v="2"/>
    <n v="1"/>
    <n v="3"/>
    <n v="8"/>
    <n v="0.25"/>
    <n v="0.25"/>
    <n v="0.125"/>
    <n v="0.375"/>
    <n v="4"/>
    <n v="0"/>
    <n v="0"/>
    <x v="1"/>
    <x v="0"/>
    <x v="1"/>
    <n v="0"/>
    <x v="1"/>
    <x v="20"/>
    <x v="2"/>
    <n v="2226"/>
    <n v="0"/>
    <n v="0"/>
    <n v="0"/>
    <n v="1"/>
    <n v="0"/>
    <n v="0"/>
    <n v="0"/>
    <n v="1"/>
    <n v="0"/>
    <n v="60"/>
    <d v="2016-09-10T00:00:00"/>
    <n v="9"/>
    <s v="September"/>
    <n v="1"/>
    <s v="1997,45903,Low income,791,High spender,0.017231989194606,0,1,80,33,8,10,2,10,3,66,0.5,0.121212121212121,0.151515151515152,0.0303030303030303,0.151515151515152,0.0454545454545455,2,2,1,3,8,0.25,0.25,0.125,0.375,4,0,0,0,0,0,0,0,54,50-65,2226,0,0,0,1,0,0,0,1,0,60"/>
  </r>
  <r>
    <n v="1891"/>
    <n v="56850"/>
    <x v="0"/>
    <n v="839"/>
    <x v="0"/>
    <n v="1.4758135444151275E-2"/>
    <n v="0"/>
    <n v="1"/>
    <n v="83"/>
    <n v="34"/>
    <n v="1"/>
    <n v="19"/>
    <n v="2"/>
    <n v="7"/>
    <n v="0"/>
    <n v="63"/>
    <n v="0.53968253968253965"/>
    <n v="1.5873015873015872E-2"/>
    <n v="0.30158730158730157"/>
    <n v="3.1746031746031744E-2"/>
    <n v="0.1111111111111111"/>
    <n v="0"/>
    <n v="1"/>
    <n v="1"/>
    <n v="1"/>
    <n v="3"/>
    <n v="6"/>
    <n v="0.16666666666666666"/>
    <n v="0.16666666666666666"/>
    <n v="0.16666666666666666"/>
    <n v="0.5"/>
    <n v="2"/>
    <n v="0"/>
    <n v="0"/>
    <x v="1"/>
    <x v="0"/>
    <x v="1"/>
    <n v="0"/>
    <x v="1"/>
    <x v="4"/>
    <x v="1"/>
    <n v="2257"/>
    <n v="0"/>
    <n v="1"/>
    <n v="0"/>
    <n v="0"/>
    <n v="0"/>
    <n v="0"/>
    <n v="0"/>
    <n v="1"/>
    <n v="0"/>
    <n v="63"/>
    <d v="2016-08-10T00:00:00"/>
    <n v="8"/>
    <s v="August"/>
    <n v="1"/>
    <s v="1891,56850,High income,839,High spender,0.0147581354441513,0,1,83,34,1,19,2,7,0,63,0.53968253968254,0.0158730158730159,0.301587301587302,0.0317460317460317,0.111111111111111,0,1,1,1,3,6,0.166666666666667,0.166666666666667,0.166666666666667,0.5,2,0,0,0,0,0,0,0,49,36-50,2257,0,1,0,0,0,0,0,1,0,63"/>
  </r>
  <r>
    <n v="1849"/>
    <n v="35544"/>
    <x v="1"/>
    <n v="89"/>
    <x v="1"/>
    <n v="2.5039387801035337E-3"/>
    <n v="1"/>
    <n v="0"/>
    <n v="77"/>
    <n v="30"/>
    <n v="5"/>
    <n v="23"/>
    <n v="4"/>
    <n v="1"/>
    <n v="4"/>
    <n v="67"/>
    <n v="0.44776119402985076"/>
    <n v="7.4626865671641784E-2"/>
    <n v="0.34328358208955223"/>
    <n v="5.9701492537313432E-2"/>
    <n v="1.4925373134328358E-2"/>
    <n v="5.9701492537313432E-2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34"/>
    <x v="1"/>
    <n v="2272"/>
    <n v="0"/>
    <n v="0"/>
    <n v="1"/>
    <n v="0"/>
    <n v="0"/>
    <n v="0"/>
    <n v="0"/>
    <n v="1"/>
    <n v="0"/>
    <n v="59"/>
    <d v="2016-07-26T00:00:00"/>
    <n v="7"/>
    <s v="July"/>
    <n v="1"/>
    <s v="1849,35544,Low income,89,Low spender,0.00250393878010353,1,0,77,30,5,23,4,1,4,67,0.447761194029851,0.0746268656716418,0.343283582089552,0.0597014925373134,0.0149253731343284,0.0597014925373134,1,2,0,3,6,0.166666666666667,0.333333333333333,0,0.5,7,0,0,0,0,0,0,0,42,36-50,2272,0,0,1,0,0,0,0,1,0,59"/>
  </r>
  <r>
    <n v="1787"/>
    <n v="32218"/>
    <x v="1"/>
    <n v="1494"/>
    <x v="0"/>
    <n v="4.6371593519150787E-2"/>
    <n v="0"/>
    <n v="0"/>
    <n v="27"/>
    <n v="10"/>
    <n v="24"/>
    <n v="15"/>
    <n v="13"/>
    <n v="1"/>
    <n v="30"/>
    <n v="93"/>
    <n v="0.10752688172043011"/>
    <n v="0.25806451612903225"/>
    <n v="0.16129032258064516"/>
    <n v="0.13978494623655913"/>
    <n v="1.0752688172043012E-2"/>
    <n v="0.32258064516129031"/>
    <n v="1"/>
    <n v="2"/>
    <n v="1"/>
    <n v="3"/>
    <n v="7"/>
    <n v="0.14285714285714285"/>
    <n v="0.2857142857142857"/>
    <n v="0.14285714285714285"/>
    <n v="0.42857142857142855"/>
    <n v="7"/>
    <n v="0"/>
    <n v="0"/>
    <x v="0"/>
    <x v="0"/>
    <x v="1"/>
    <n v="0"/>
    <x v="0"/>
    <x v="40"/>
    <x v="2"/>
    <n v="2293"/>
    <n v="0"/>
    <n v="0"/>
    <n v="1"/>
    <n v="0"/>
    <n v="0"/>
    <n v="1"/>
    <n v="0"/>
    <n v="0"/>
    <n v="0"/>
    <n v="33"/>
    <d v="2016-07-05T00:00:00"/>
    <n v="7"/>
    <s v="July"/>
    <n v="1"/>
    <s v="1787,32218,Low income,1494,High spender,0.0463715935191508,0,0,27,10,24,15,13,1,30,93,0.10752688172043,0.258064516129032,0.161290322580645,0.139784946236559,0.010752688172043,0.32258064516129,1,2,1,3,7,0.142857142857143,0.285714285714286,0.142857142857143,0.428571428571429,7,0,0,1,0,0,0,1,60,50-65,2293,0,0,1,0,0,1,0,0,0,33"/>
  </r>
  <r>
    <n v="1772"/>
    <n v="42429"/>
    <x v="1"/>
    <n v="871"/>
    <x v="0"/>
    <n v="2.0528412170920832E-2"/>
    <n v="0"/>
    <n v="1"/>
    <n v="99"/>
    <n v="55"/>
    <n v="0"/>
    <n v="6"/>
    <n v="2"/>
    <n v="0"/>
    <n v="4"/>
    <n v="67"/>
    <n v="0.82089552238805974"/>
    <n v="0"/>
    <n v="8.9552238805970144E-2"/>
    <n v="2.9850746268656716E-2"/>
    <n v="0"/>
    <n v="5.9701492537313432E-2"/>
    <n v="2"/>
    <n v="1"/>
    <n v="1"/>
    <n v="3"/>
    <n v="7"/>
    <n v="0.2857142857142857"/>
    <n v="0.14285714285714285"/>
    <n v="0.14285714285714285"/>
    <n v="0.42857142857142855"/>
    <n v="5"/>
    <n v="0"/>
    <n v="0"/>
    <x v="1"/>
    <x v="0"/>
    <x v="1"/>
    <n v="0"/>
    <x v="1"/>
    <x v="1"/>
    <x v="1"/>
    <n v="2297"/>
    <n v="0"/>
    <n v="0"/>
    <n v="0"/>
    <n v="0"/>
    <n v="1"/>
    <n v="0"/>
    <n v="1"/>
    <n v="0"/>
    <n v="0"/>
    <n v="59"/>
    <d v="2016-07-01T00:00:00"/>
    <n v="7"/>
    <s v="July"/>
    <n v="1"/>
    <s v="1772,42429,Low income,871,High spender,0.0205284121709208,0,1,99,55,0,6,2,0,4,67,0.82089552238806,0,0.0895522388059701,0.0298507462686567,0,0.0597014925373134,2,1,1,3,7,0.285714285714286,0.142857142857143,0.142857142857143,0.428571428571429,5,0,0,0,0,0,0,0,47,36-50,2297,0,0,0,0,1,0,1,0,0,59"/>
  </r>
  <r>
    <n v="1665"/>
    <n v="47889"/>
    <x v="1"/>
    <n v="1158"/>
    <x v="0"/>
    <n v="2.4180918373739271E-2"/>
    <n v="1"/>
    <n v="0"/>
    <n v="94"/>
    <n v="29"/>
    <n v="0"/>
    <n v="29"/>
    <n v="0"/>
    <n v="5"/>
    <n v="4"/>
    <n v="67"/>
    <n v="0.43283582089552236"/>
    <n v="0"/>
    <n v="0.43283582089552236"/>
    <n v="0"/>
    <n v="7.4626865671641784E-2"/>
    <n v="5.9701492537313432E-2"/>
    <n v="1"/>
    <n v="2"/>
    <n v="0"/>
    <n v="3"/>
    <n v="6"/>
    <n v="0.16666666666666666"/>
    <n v="0.33333333333333331"/>
    <n v="0"/>
    <n v="0.5"/>
    <n v="5"/>
    <n v="0"/>
    <n v="0"/>
    <x v="1"/>
    <x v="0"/>
    <x v="1"/>
    <n v="0"/>
    <x v="1"/>
    <x v="3"/>
    <x v="1"/>
    <n v="2335"/>
    <n v="0"/>
    <n v="0"/>
    <n v="0"/>
    <n v="1"/>
    <n v="0"/>
    <n v="0"/>
    <n v="1"/>
    <n v="0"/>
    <n v="0"/>
    <n v="59"/>
    <d v="2016-05-24T00:00:00"/>
    <n v="5"/>
    <s v="May"/>
    <n v="1"/>
    <s v="1665,47889,Low income,1158,High spender,0.0241809183737393,1,0,94,29,0,29,0,5,4,67,0.432835820895522,0,0.432835820895522,0,0.0746268656716418,0.0597014925373134,1,2,0,3,6,0.166666666666667,0.333333333333333,0,0.5,5,0,0,0,0,0,0,0,46,36-50,2335,0,0,0,1,0,0,1,0,0,59"/>
  </r>
  <r>
    <n v="1116"/>
    <n v="31632"/>
    <x v="1"/>
    <n v="221"/>
    <x v="1"/>
    <n v="6.9865958523014672E-3"/>
    <n v="0"/>
    <n v="0"/>
    <n v="92"/>
    <n v="17"/>
    <n v="8"/>
    <n v="12"/>
    <n v="11"/>
    <n v="15"/>
    <n v="32"/>
    <n v="95"/>
    <n v="0.17894736842105263"/>
    <n v="8.4210526315789472E-2"/>
    <n v="0.12631578947368421"/>
    <n v="0.11578947368421053"/>
    <n v="0.15789473684210525"/>
    <n v="0.33684210526315789"/>
    <n v="1"/>
    <n v="2"/>
    <n v="1"/>
    <n v="2"/>
    <n v="6"/>
    <n v="0.16666666666666666"/>
    <n v="0.33333333333333331"/>
    <n v="0.16666666666666666"/>
    <n v="0.33333333333333331"/>
    <n v="7"/>
    <n v="0"/>
    <n v="0"/>
    <x v="1"/>
    <x v="0"/>
    <x v="1"/>
    <n v="0"/>
    <x v="1"/>
    <x v="4"/>
    <x v="1"/>
    <n v="2509"/>
    <n v="0"/>
    <n v="0"/>
    <n v="1"/>
    <n v="0"/>
    <n v="0"/>
    <n v="0"/>
    <n v="1"/>
    <n v="0"/>
    <n v="0"/>
    <n v="31"/>
    <d v="2015-12-02T00:00:00"/>
    <n v="12"/>
    <s v="December"/>
    <n v="1"/>
    <s v="1116,31632,Low income,221,Low spender,0.00698659585230147,0,0,92,17,8,12,11,15,32,95,0.178947368421053,0.0842105263157895,0.126315789473684,0.115789473684211,0.157894736842105,0.336842105263158,1,2,1,2,6,0.166666666666667,0.333333333333333,0.166666666666667,0.333333333333333,7,0,0,0,0,0,0,0,49,36-50,2509,0,0,1,0,0,0,1,0,0,31"/>
  </r>
  <r>
    <n v="1098"/>
    <n v="28440"/>
    <x v="1"/>
    <n v="1234"/>
    <x v="0"/>
    <n v="4.338959212376934E-2"/>
    <n v="1"/>
    <n v="0"/>
    <n v="87"/>
    <n v="38"/>
    <n v="1"/>
    <n v="24"/>
    <n v="0"/>
    <n v="0"/>
    <n v="0"/>
    <n v="63"/>
    <n v="0.60317460317460314"/>
    <n v="1.5873015873015872E-2"/>
    <n v="0.38095238095238093"/>
    <n v="0"/>
    <n v="0"/>
    <n v="0"/>
    <n v="1"/>
    <n v="2"/>
    <n v="0"/>
    <n v="3"/>
    <n v="6"/>
    <n v="0.16666666666666666"/>
    <n v="0.33333333333333331"/>
    <n v="0"/>
    <n v="0.5"/>
    <n v="8"/>
    <n v="0"/>
    <n v="0"/>
    <x v="1"/>
    <x v="0"/>
    <x v="1"/>
    <n v="0"/>
    <x v="1"/>
    <x v="3"/>
    <x v="1"/>
    <n v="2516"/>
    <n v="0"/>
    <n v="0"/>
    <n v="0"/>
    <n v="1"/>
    <n v="0"/>
    <n v="0"/>
    <n v="0"/>
    <n v="0"/>
    <n v="1"/>
    <n v="63"/>
    <d v="2015-11-25T00:00:00"/>
    <n v="11"/>
    <s v="November"/>
    <n v="1"/>
    <s v="1098,28440,Low income,1234,High spender,0.0433895921237693,1,0,87,38,1,24,0,0,0,63,0.603174603174603,0.0158730158730159,0.380952380952381,0,0,0,1,2,0,3,6,0.166666666666667,0.333333333333333,0,0.5,8,0,0,0,0,0,0,0,46,36-50,2516,0,0,0,1,0,0,0,0,1,63"/>
  </r>
  <r>
    <n v="618"/>
    <n v="31814"/>
    <x v="1"/>
    <n v="27"/>
    <x v="1"/>
    <n v="8.4868296976174011E-4"/>
    <n v="1"/>
    <n v="0"/>
    <n v="73"/>
    <n v="35"/>
    <n v="3"/>
    <n v="20"/>
    <n v="4"/>
    <n v="1"/>
    <n v="20"/>
    <n v="83"/>
    <n v="0.42168674698795183"/>
    <n v="3.614457831325301E-2"/>
    <n v="0.24096385542168675"/>
    <n v="4.8192771084337352E-2"/>
    <n v="1.2048192771084338E-2"/>
    <n v="0.24096385542168675"/>
    <n v="2"/>
    <n v="2"/>
    <n v="0"/>
    <n v="3"/>
    <n v="7"/>
    <n v="0.2857142857142857"/>
    <n v="0.2857142857142857"/>
    <n v="0"/>
    <n v="0.42857142857142855"/>
    <n v="9"/>
    <n v="0"/>
    <n v="0"/>
    <x v="0"/>
    <x v="0"/>
    <x v="1"/>
    <n v="0"/>
    <x v="1"/>
    <x v="1"/>
    <x v="1"/>
    <n v="2664"/>
    <n v="0"/>
    <n v="1"/>
    <n v="0"/>
    <n v="0"/>
    <n v="0"/>
    <n v="0"/>
    <n v="1"/>
    <n v="0"/>
    <n v="0"/>
    <n v="43"/>
    <d v="2015-06-30T00:00:00"/>
    <n v="6"/>
    <s v="June"/>
    <n v="1"/>
    <s v="618,31814,Low income,27,Low spender,0.00084868296976174,1,0,73,35,3,20,4,1,20,83,0.421686746987952,0.036144578313253,0.240963855421687,0.0481927710843374,0.0120481927710843,0.240963855421687,2,2,0,3,7,0.285714285714286,0.285714285714286,0,0.428571428571429,9,0,0,1,0,0,0,0,47,36-50,2664,0,1,0,0,0,0,1,0,0,43"/>
  </r>
  <r>
    <n v="349"/>
    <n v="19419"/>
    <x v="1"/>
    <n v="52"/>
    <x v="1"/>
    <n v="2.6777897935012103E-3"/>
    <n v="1"/>
    <n v="0"/>
    <n v="76"/>
    <n v="2"/>
    <n v="14"/>
    <n v="28"/>
    <n v="16"/>
    <n v="3"/>
    <n v="7"/>
    <n v="70"/>
    <n v="2.8571428571428571E-2"/>
    <n v="0.2"/>
    <n v="0.4"/>
    <n v="0.22857142857142856"/>
    <n v="4.2857142857142858E-2"/>
    <n v="0.1"/>
    <n v="4"/>
    <n v="4"/>
    <n v="0"/>
    <n v="3"/>
    <n v="11"/>
    <n v="0.36363636363636365"/>
    <n v="0.36363636363636365"/>
    <n v="0"/>
    <n v="0.27272727272727271"/>
    <n v="9"/>
    <n v="0"/>
    <n v="0"/>
    <x v="1"/>
    <x v="0"/>
    <x v="1"/>
    <n v="0"/>
    <x v="1"/>
    <x v="29"/>
    <x v="1"/>
    <n v="2755"/>
    <n v="0"/>
    <n v="1"/>
    <n v="0"/>
    <n v="0"/>
    <n v="0"/>
    <n v="0"/>
    <n v="1"/>
    <n v="0"/>
    <n v="0"/>
    <n v="56"/>
    <d v="2015-03-31T00:00:00"/>
    <n v="3"/>
    <s v="March"/>
    <n v="1"/>
    <s v="349,19419,Low income,52,Low spender,0.00267778979350121,1,0,76,2,14,28,16,3,7,70,0.0285714285714286,0.2,0.4,0.228571428571429,0.0428571428571429,0.1,4,4,0,3,11,0.363636363636364,0.363636363636364,0,0.272727272727273,9,0,0,0,0,0,0,0,39,36-50,2755,0,1,0,0,0,0,1,0,0,56"/>
  </r>
  <r>
    <n v="135"/>
    <n v="25965"/>
    <x v="1"/>
    <n v="1587"/>
    <x v="0"/>
    <n v="6.1120739456961296E-2"/>
    <n v="0"/>
    <n v="0"/>
    <n v="29"/>
    <n v="2"/>
    <n v="2"/>
    <n v="11"/>
    <n v="41"/>
    <n v="7"/>
    <n v="11"/>
    <n v="74"/>
    <n v="2.7027027027027029E-2"/>
    <n v="2.7027027027027029E-2"/>
    <n v="0.14864864864864866"/>
    <n v="0.55405405405405406"/>
    <n v="9.45945945945946E-2"/>
    <n v="0.14864864864864866"/>
    <n v="1"/>
    <n v="2"/>
    <n v="0"/>
    <n v="3"/>
    <n v="6"/>
    <n v="0.16666666666666666"/>
    <n v="0.33333333333333331"/>
    <n v="0"/>
    <n v="0.5"/>
    <n v="8"/>
    <n v="0"/>
    <n v="0"/>
    <x v="1"/>
    <x v="0"/>
    <x v="1"/>
    <n v="0"/>
    <x v="1"/>
    <x v="33"/>
    <x v="1"/>
    <n v="2819"/>
    <n v="0"/>
    <n v="1"/>
    <n v="0"/>
    <n v="0"/>
    <n v="0"/>
    <n v="0"/>
    <n v="0"/>
    <n v="0"/>
    <n v="0"/>
    <n v="52"/>
    <d v="2015-01-26T00:00:00"/>
    <n v="1"/>
    <s v="January"/>
    <n v="1"/>
    <s v="135,25965,Low income,1587,High spender,0.0611207394569613,0,0,29,2,2,11,41,7,11,74,0.027027027027027,0.027027027027027,0.148648648648649,0.554054054054054,0.0945945945945946,0.148648648648649,1,2,0,3,6,0.166666666666667,0.333333333333333,0,0.5,8,0,0,0,0,0,0,0,40,36-50,2819,0,1,0,0,0,0,0,0,0,52"/>
  </r>
  <r>
    <n v="2188"/>
    <n v="33564"/>
    <x v="1"/>
    <n v="917"/>
    <x v="0"/>
    <n v="2.7320939101418185E-2"/>
    <n v="0"/>
    <n v="1"/>
    <n v="51"/>
    <n v="61"/>
    <n v="0"/>
    <n v="3"/>
    <n v="0"/>
    <n v="0"/>
    <n v="7"/>
    <n v="71"/>
    <n v="0.85915492957746475"/>
    <n v="0"/>
    <n v="4.2253521126760563E-2"/>
    <n v="0"/>
    <n v="0"/>
    <n v="9.8591549295774641E-2"/>
    <n v="1"/>
    <n v="1"/>
    <n v="1"/>
    <n v="3"/>
    <n v="6"/>
    <n v="0.16666666666666666"/>
    <n v="0.16666666666666666"/>
    <n v="0.16666666666666666"/>
    <n v="0.5"/>
    <n v="5"/>
    <n v="0"/>
    <n v="0"/>
    <x v="1"/>
    <x v="0"/>
    <x v="1"/>
    <n v="0"/>
    <x v="1"/>
    <x v="20"/>
    <x v="2"/>
    <n v="2164"/>
    <n v="0"/>
    <n v="0"/>
    <n v="0"/>
    <n v="1"/>
    <n v="0"/>
    <n v="0"/>
    <n v="0"/>
    <n v="1"/>
    <n v="0"/>
    <n v="57"/>
    <d v="2016-11-11T00:00:00"/>
    <n v="11"/>
    <s v="November"/>
    <n v="1"/>
    <s v="2188,33564,Low income,917,High spender,0.0273209391014182,0,1,51,61,0,3,0,0,7,71,0.859154929577465,0,0.0422535211267606,0,0,0.0985915492957746,1,1,1,3,6,0.166666666666667,0.166666666666667,0.166666666666667,0.5,5,0,0,0,0,0,0,0,54,50-65,2164,0,0,0,1,0,0,0,1,0,57"/>
  </r>
  <r>
    <n v="2177"/>
    <n v="50116"/>
    <x v="1"/>
    <n v="63"/>
    <x v="1"/>
    <n v="1.2570835661265864E-3"/>
    <n v="1"/>
    <n v="1"/>
    <n v="68"/>
    <n v="54"/>
    <n v="0"/>
    <n v="10"/>
    <n v="0"/>
    <n v="0"/>
    <n v="2"/>
    <n v="66"/>
    <n v="0.81818181818181823"/>
    <n v="0"/>
    <n v="0.15151515151515152"/>
    <n v="0"/>
    <n v="0"/>
    <n v="3.0303030303030304E-2"/>
    <n v="2"/>
    <n v="1"/>
    <n v="0"/>
    <n v="4"/>
    <n v="7"/>
    <n v="0.2857142857142857"/>
    <n v="0.14285714285714285"/>
    <n v="0"/>
    <n v="0.5714285714285714"/>
    <n v="5"/>
    <n v="0"/>
    <n v="0"/>
    <x v="1"/>
    <x v="1"/>
    <x v="1"/>
    <n v="0"/>
    <x v="1"/>
    <x v="37"/>
    <x v="2"/>
    <n v="2168"/>
    <n v="0"/>
    <n v="0"/>
    <n v="0"/>
    <n v="1"/>
    <n v="0"/>
    <n v="0"/>
    <n v="1"/>
    <n v="0"/>
    <n v="0"/>
    <n v="62"/>
    <d v="2016-11-07T00:00:00"/>
    <n v="11"/>
    <s v="November"/>
    <n v="1"/>
    <s v="2177,50116,Low income,63,Low spender,0.00125708356612659,1,1,68,54,0,10,0,0,2,66,0.818181818181818,0,0.151515151515152,0,0,0.0303030303030303,2,1,0,4,7,0.285714285714286,0.142857142857143,0,0.571428571428571,5,0,0,0,1,0,0,0,63,50-65,2168,0,0,0,1,0,0,1,0,0,62"/>
  </r>
  <r>
    <n v="1752"/>
    <n v="33235"/>
    <x v="1"/>
    <n v="1032"/>
    <x v="0"/>
    <n v="3.1051602226568376E-2"/>
    <n v="1"/>
    <n v="0"/>
    <n v="71"/>
    <n v="45"/>
    <n v="0"/>
    <n v="16"/>
    <n v="2"/>
    <n v="1"/>
    <n v="6"/>
    <n v="70"/>
    <n v="0.6428571428571429"/>
    <n v="0"/>
    <n v="0.22857142857142856"/>
    <n v="2.8571428571428571E-2"/>
    <n v="1.4285714285714285E-2"/>
    <n v="8.5714285714285715E-2"/>
    <n v="1"/>
    <n v="3"/>
    <n v="0"/>
    <n v="3"/>
    <n v="7"/>
    <n v="0.14285714285714285"/>
    <n v="0.42857142857142855"/>
    <n v="0"/>
    <n v="0.42857142857142855"/>
    <n v="7"/>
    <n v="0"/>
    <n v="0"/>
    <x v="1"/>
    <x v="0"/>
    <x v="1"/>
    <n v="0"/>
    <x v="1"/>
    <x v="17"/>
    <x v="0"/>
    <n v="2303"/>
    <n v="0"/>
    <n v="0"/>
    <n v="0"/>
    <n v="1"/>
    <n v="0"/>
    <n v="0"/>
    <n v="1"/>
    <n v="0"/>
    <n v="0"/>
    <n v="58"/>
    <d v="2016-06-25T00:00:00"/>
    <n v="6"/>
    <s v="June"/>
    <n v="1"/>
    <s v="1752,33235,Low income,1032,High spender,0.0310516022265684,1,0,71,45,0,16,2,1,6,70,0.642857142857143,0,0.228571428571429,0.0285714285714286,0.0142857142857143,0.0857142857142857,1,3,0,3,7,0.142857142857143,0.428571428571429,0,0.428571428571429,7,0,0,0,0,0,0,0,34,24-35,2303,0,0,0,1,0,0,1,0,0,58"/>
  </r>
  <r>
    <n v="1663"/>
    <n v="35704"/>
    <x v="1"/>
    <n v="49"/>
    <x v="1"/>
    <n v="1.3723952498319516E-3"/>
    <n v="1"/>
    <n v="1"/>
    <n v="54"/>
    <n v="30"/>
    <n v="9"/>
    <n v="12"/>
    <n v="2"/>
    <n v="11"/>
    <n v="30"/>
    <n v="94"/>
    <n v="0.31914893617021278"/>
    <n v="9.5744680851063829E-2"/>
    <n v="0.1276595744680851"/>
    <n v="2.1276595744680851E-2"/>
    <n v="0.11702127659574468"/>
    <n v="0.31914893617021278"/>
    <n v="3"/>
    <n v="2"/>
    <n v="0"/>
    <n v="4"/>
    <n v="9"/>
    <n v="0.33333333333333331"/>
    <n v="0.22222222222222221"/>
    <n v="0"/>
    <n v="0.44444444444444442"/>
    <n v="4"/>
    <n v="0"/>
    <n v="0"/>
    <x v="1"/>
    <x v="0"/>
    <x v="1"/>
    <n v="0"/>
    <x v="1"/>
    <x v="42"/>
    <x v="3"/>
    <n v="2336"/>
    <n v="0"/>
    <n v="1"/>
    <n v="0"/>
    <n v="0"/>
    <n v="0"/>
    <n v="0"/>
    <n v="1"/>
    <n v="0"/>
    <n v="0"/>
    <n v="34"/>
    <d v="2016-05-23T00:00:00"/>
    <n v="5"/>
    <s v="May"/>
    <n v="1"/>
    <s v="1663,35704,Low income,49,Low spender,0.00137239524983195,1,1,54,30,9,12,2,11,30,94,0.319148936170213,0.0957446808510638,0.127659574468085,0.0212765957446809,0.117021276595745,0.319148936170213,3,2,0,4,9,0.333333333333333,0.222222222222222,0,0.444444444444444,4,0,0,0,0,0,0,0,68,66+,2336,0,1,0,0,0,0,1,0,0,34"/>
  </r>
  <r>
    <n v="813"/>
    <n v="43815"/>
    <x v="1"/>
    <n v="24"/>
    <x v="1"/>
    <n v="5.4775761725436498E-4"/>
    <n v="1"/>
    <n v="0"/>
    <n v="53"/>
    <n v="14"/>
    <n v="10"/>
    <n v="29"/>
    <n v="4"/>
    <n v="7"/>
    <n v="15"/>
    <n v="79"/>
    <n v="0.17721518987341772"/>
    <n v="0.12658227848101267"/>
    <n v="0.36708860759493672"/>
    <n v="5.0632911392405063E-2"/>
    <n v="8.8607594936708861E-2"/>
    <n v="0.189873417721519"/>
    <n v="1"/>
    <n v="2"/>
    <n v="0"/>
    <n v="3"/>
    <n v="6"/>
    <n v="0.16666666666666666"/>
    <n v="0.33333333333333331"/>
    <n v="0"/>
    <n v="0.5"/>
    <n v="6"/>
    <n v="0"/>
    <n v="0"/>
    <x v="1"/>
    <x v="0"/>
    <x v="1"/>
    <n v="0"/>
    <x v="1"/>
    <x v="13"/>
    <x v="1"/>
    <n v="2609"/>
    <n v="0"/>
    <n v="1"/>
    <n v="0"/>
    <n v="0"/>
    <n v="0"/>
    <n v="0"/>
    <n v="0"/>
    <n v="1"/>
    <n v="0"/>
    <n v="49"/>
    <d v="2015-08-24T00:00:00"/>
    <n v="8"/>
    <s v="August"/>
    <n v="1"/>
    <s v="813,43815,Low income,24,Low spender,0.000547757617254365,1,0,53,14,10,29,4,7,15,79,0.177215189873418,0.126582278481013,0.367088607594937,0.0506329113924051,0.0886075949367089,0.189873417721519,1,2,0,3,6,0.166666666666667,0.333333333333333,0,0.5,6,0,0,0,0,0,0,0,38,36-50,2609,0,1,0,0,0,0,0,1,0,49"/>
  </r>
  <r>
    <n v="684"/>
    <n v="45759"/>
    <x v="1"/>
    <n v="85"/>
    <x v="1"/>
    <n v="1.8575580760069057E-3"/>
    <n v="1"/>
    <n v="1"/>
    <n v="13"/>
    <n v="42"/>
    <n v="1"/>
    <n v="18"/>
    <n v="3"/>
    <n v="0"/>
    <n v="4"/>
    <n v="68"/>
    <n v="0.61764705882352944"/>
    <n v="1.4705882352941176E-2"/>
    <n v="0.26470588235294118"/>
    <n v="4.4117647058823532E-2"/>
    <n v="0"/>
    <n v="5.8823529411764705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38"/>
    <x v="2"/>
    <n v="2650"/>
    <n v="0"/>
    <n v="1"/>
    <n v="0"/>
    <n v="0"/>
    <n v="0"/>
    <n v="0"/>
    <n v="0"/>
    <n v="0"/>
    <n v="1"/>
    <n v="60"/>
    <d v="2015-07-14T00:00:00"/>
    <n v="7"/>
    <s v="July"/>
    <n v="1"/>
    <s v="684,45759,Low income,85,Low spender,0.00185755807600691,1,1,13,42,1,18,3,0,4,68,0.617647058823529,0.0147058823529412,0.264705882352941,0.0441176470588235,0,0.0588235294117647,2,2,0,3,7,0.285714285714286,0.285714285714286,0,0.428571428571429,7,0,0,0,0,0,0,0,56,50-65,2650,0,1,0,0,0,0,0,0,1,60"/>
  </r>
  <r>
    <n v="247"/>
    <n v="39684"/>
    <x v="1"/>
    <n v="43"/>
    <x v="1"/>
    <n v="1.0835601249874005E-3"/>
    <n v="1"/>
    <n v="0"/>
    <n v="41"/>
    <n v="19"/>
    <n v="0"/>
    <n v="35"/>
    <n v="6"/>
    <n v="4"/>
    <n v="17"/>
    <n v="81"/>
    <n v="0.23456790123456789"/>
    <n v="0"/>
    <n v="0.43209876543209874"/>
    <n v="7.407407407407407E-2"/>
    <n v="4.9382716049382713E-2"/>
    <n v="0.20987654320987653"/>
    <n v="2"/>
    <n v="2"/>
    <n v="1"/>
    <n v="2"/>
    <n v="7"/>
    <n v="0.2857142857142857"/>
    <n v="0.2857142857142857"/>
    <n v="0.14285714285714285"/>
    <n v="0.2857142857142857"/>
    <n v="7"/>
    <n v="0"/>
    <n v="0"/>
    <x v="1"/>
    <x v="0"/>
    <x v="1"/>
    <n v="1"/>
    <x v="0"/>
    <x v="35"/>
    <x v="1"/>
    <n v="2784"/>
    <n v="0"/>
    <n v="0"/>
    <n v="1"/>
    <n v="0"/>
    <n v="0"/>
    <n v="0"/>
    <n v="0"/>
    <n v="0"/>
    <n v="1"/>
    <n v="47"/>
    <d v="2015-03-02T00:00:00"/>
    <n v="3"/>
    <s v="March"/>
    <n v="1"/>
    <s v="247,39684,Low income,43,Low spender,0.0010835601249874,1,0,41,19,0,35,6,4,17,81,0.234567901234568,0,0.432098765432099,0.0740740740740741,0.0493827160493827,0.209876543209877,2,2,1,2,7,0.285714285714286,0.285714285714286,0.142857142857143,0.285714285714286,7,0,0,0,0,0,1,1,36,36-50,2784,0,0,1,0,0,0,0,0,1,47"/>
  </r>
  <r>
    <n v="1921"/>
    <n v="37126"/>
    <x v="1"/>
    <n v="311"/>
    <x v="1"/>
    <n v="8.3768787372730698E-3"/>
    <n v="1"/>
    <n v="0"/>
    <n v="9"/>
    <n v="45"/>
    <n v="3"/>
    <n v="9"/>
    <n v="4"/>
    <n v="4"/>
    <n v="7"/>
    <n v="72"/>
    <n v="0.625"/>
    <n v="4.1666666666666664E-2"/>
    <n v="0.125"/>
    <n v="5.5555555555555552E-2"/>
    <n v="5.5555555555555552E-2"/>
    <n v="9.7222222222222224E-2"/>
    <n v="1"/>
    <n v="1"/>
    <n v="2"/>
    <n v="2"/>
    <n v="6"/>
    <n v="0.16666666666666666"/>
    <n v="0.16666666666666666"/>
    <n v="0.33333333333333331"/>
    <n v="0.33333333333333331"/>
    <n v="6"/>
    <n v="0"/>
    <n v="0"/>
    <x v="0"/>
    <x v="0"/>
    <x v="1"/>
    <n v="0"/>
    <x v="0"/>
    <x v="4"/>
    <x v="1"/>
    <n v="2250"/>
    <n v="0"/>
    <n v="1"/>
    <n v="0"/>
    <n v="0"/>
    <n v="0"/>
    <n v="0"/>
    <n v="0"/>
    <n v="0"/>
    <n v="1"/>
    <n v="58"/>
    <d v="2016-08-17T00:00:00"/>
    <n v="8"/>
    <s v="August"/>
    <n v="1"/>
    <s v="1921,37126,Low income,311,Low spender,0.00837687873727307,1,0,9,45,3,9,4,4,7,72,0.625,0.0416666666666667,0.125,0.0555555555555556,0.0555555555555556,0.0972222222222222,1,1,2,2,6,0.166666666666667,0.166666666666667,0.333333333333333,0.333333333333333,6,0,0,1,0,0,0,1,49,36-50,2250,0,1,0,0,0,0,0,0,1,58"/>
  </r>
  <r>
    <n v="1777"/>
    <n v="28587"/>
    <x v="1"/>
    <n v="152"/>
    <x v="1"/>
    <n v="5.3171021793122749E-3"/>
    <n v="1"/>
    <n v="0"/>
    <n v="42"/>
    <n v="22"/>
    <n v="4"/>
    <n v="17"/>
    <n v="12"/>
    <n v="10"/>
    <n v="13"/>
    <n v="78"/>
    <n v="0.28205128205128205"/>
    <n v="5.128205128205128E-2"/>
    <n v="0.21794871794871795"/>
    <n v="0.15384615384615385"/>
    <n v="0.12820512820512819"/>
    <n v="0.16666666666666666"/>
    <n v="3"/>
    <n v="2"/>
    <n v="0"/>
    <n v="4"/>
    <n v="9"/>
    <n v="0.33333333333333331"/>
    <n v="0.22222222222222221"/>
    <n v="0"/>
    <n v="0.44444444444444442"/>
    <n v="6"/>
    <n v="0"/>
    <n v="0"/>
    <x v="1"/>
    <x v="0"/>
    <x v="1"/>
    <n v="0"/>
    <x v="1"/>
    <x v="34"/>
    <x v="1"/>
    <n v="2296"/>
    <n v="0"/>
    <n v="0"/>
    <n v="0"/>
    <n v="1"/>
    <n v="0"/>
    <n v="0"/>
    <n v="1"/>
    <n v="0"/>
    <n v="0"/>
    <n v="52"/>
    <d v="2016-07-02T00:00:00"/>
    <n v="7"/>
    <s v="July"/>
    <n v="1"/>
    <s v="1777,28587,Low income,152,Low spender,0.00531710217931227,1,0,42,22,4,17,12,10,13,78,0.282051282051282,0.0512820512820513,0.217948717948718,0.153846153846154,0.128205128205128,0.166666666666667,3,2,0,4,9,0.333333333333333,0.222222222222222,0,0.444444444444444,6,0,0,0,0,0,0,0,42,36-50,2296,0,0,0,1,0,0,1,0,0,52"/>
  </r>
  <r>
    <n v="1404"/>
    <n v="44635"/>
    <x v="1"/>
    <n v="122"/>
    <x v="1"/>
    <n v="2.7332810574661141E-3"/>
    <n v="1"/>
    <n v="1"/>
    <n v="25"/>
    <n v="56"/>
    <n v="0"/>
    <n v="9"/>
    <n v="0"/>
    <n v="0"/>
    <n v="3"/>
    <n v="68"/>
    <n v="0.82352941176470584"/>
    <n v="0"/>
    <n v="0.13235294117647059"/>
    <n v="0"/>
    <n v="0"/>
    <n v="4.4117647058823532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4"/>
    <x v="1"/>
    <n v="2420"/>
    <n v="1"/>
    <n v="0"/>
    <n v="0"/>
    <n v="0"/>
    <n v="0"/>
    <n v="0"/>
    <n v="0"/>
    <n v="1"/>
    <n v="0"/>
    <n v="62"/>
    <d v="2016-02-29T00:00:00"/>
    <n v="2"/>
    <s v="February"/>
    <n v="1"/>
    <s v="1404,44635,Low income,122,Low spender,0.00273328105746611,1,1,25,56,0,9,0,0,3,68,0.823529411764706,0,0.132352941176471,0,0,0.0441176470588235,2,2,0,3,7,0.285714285714286,0.285714285714286,0,0.428571428571429,7,0,0,0,0,0,0,0,49,36-50,2420,1,0,0,0,0,0,0,1,0,62"/>
  </r>
  <r>
    <n v="1296"/>
    <n v="33996"/>
    <x v="1"/>
    <n v="1030"/>
    <x v="0"/>
    <n v="3.0297682080244734E-2"/>
    <n v="0"/>
    <n v="0"/>
    <n v="46"/>
    <n v="40"/>
    <n v="2"/>
    <n v="15"/>
    <n v="8"/>
    <n v="0"/>
    <n v="6"/>
    <n v="71"/>
    <n v="0.56338028169014087"/>
    <n v="2.8169014084507043E-2"/>
    <n v="0.21126760563380281"/>
    <n v="0.11267605633802817"/>
    <n v="0"/>
    <n v="8.4507042253521125E-2"/>
    <n v="1"/>
    <n v="1"/>
    <n v="1"/>
    <n v="3"/>
    <n v="6"/>
    <n v="0.16666666666666666"/>
    <n v="0.16666666666666666"/>
    <n v="0.16666666666666666"/>
    <n v="0.5"/>
    <n v="4"/>
    <n v="0"/>
    <n v="0"/>
    <x v="1"/>
    <x v="0"/>
    <x v="1"/>
    <n v="0"/>
    <x v="1"/>
    <x v="27"/>
    <x v="0"/>
    <n v="2450"/>
    <n v="0"/>
    <n v="0"/>
    <n v="1"/>
    <n v="0"/>
    <n v="0"/>
    <n v="0"/>
    <n v="0"/>
    <n v="0"/>
    <n v="1"/>
    <n v="59"/>
    <d v="2016-01-30T00:00:00"/>
    <n v="1"/>
    <s v="January"/>
    <n v="1"/>
    <s v="1296,33996,Low income,1030,High spender,0.0302976820802447,0,0,46,40,2,15,8,0,6,71,0.563380281690141,0.028169014084507,0.211267605633803,0.112676056338028,0,0.0845070422535211,1,1,1,3,6,0.166666666666667,0.166666666666667,0.166666666666667,0.5,4,0,0,0,0,0,0,0,31,24-35,2450,0,0,1,0,0,0,0,0,1,59"/>
  </r>
  <r>
    <n v="1712"/>
    <n v="33228"/>
    <x v="1"/>
    <n v="381"/>
    <x v="1"/>
    <n v="1.1466233297219212E-2"/>
    <n v="1"/>
    <n v="0"/>
    <n v="28"/>
    <n v="22"/>
    <n v="2"/>
    <n v="31"/>
    <n v="7"/>
    <n v="4"/>
    <n v="5"/>
    <n v="71"/>
    <n v="0.30985915492957744"/>
    <n v="2.8169014084507043E-2"/>
    <n v="0.43661971830985913"/>
    <n v="9.8591549295774641E-2"/>
    <n v="5.6338028169014086E-2"/>
    <n v="7.0422535211267609E-2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33"/>
    <x v="1"/>
    <n v="2316"/>
    <n v="0"/>
    <n v="1"/>
    <n v="0"/>
    <n v="0"/>
    <n v="0"/>
    <n v="0"/>
    <n v="1"/>
    <n v="0"/>
    <n v="0"/>
    <n v="61"/>
    <d v="2016-06-12T00:00:00"/>
    <n v="6"/>
    <s v="June"/>
    <n v="1"/>
    <s v="1712,33228,Low income,381,Low spender,0.0114662332972192,1,0,28,22,2,31,7,4,5,71,0.309859154929577,0.028169014084507,0.436619718309859,0.0985915492957746,0.0563380281690141,0.0704225352112676,1,2,0,3,6,0.166666666666667,0.333333333333333,0,0.5,7,0,0,0,0,0,0,0,40,36-50,2316,0,1,0,0,0,0,1,0,0,61"/>
  </r>
  <r>
    <n v="1457"/>
    <n v="36301"/>
    <x v="1"/>
    <n v="388"/>
    <x v="1"/>
    <n v="1.068841078758161E-2"/>
    <n v="1"/>
    <n v="0"/>
    <n v="53"/>
    <n v="11"/>
    <n v="12"/>
    <n v="35"/>
    <n v="3"/>
    <n v="5"/>
    <n v="12"/>
    <n v="78"/>
    <n v="0.14102564102564102"/>
    <n v="0.15384615384615385"/>
    <n v="0.44871794871794873"/>
    <n v="3.8461538461538464E-2"/>
    <n v="6.4102564102564097E-2"/>
    <n v="0.15384615384615385"/>
    <n v="1"/>
    <n v="3"/>
    <n v="0"/>
    <n v="3"/>
    <n v="7"/>
    <n v="0.14285714285714285"/>
    <n v="0.42857142857142855"/>
    <n v="0"/>
    <n v="0.42857142857142855"/>
    <n v="7"/>
    <n v="0"/>
    <n v="0"/>
    <x v="1"/>
    <x v="0"/>
    <x v="1"/>
    <n v="0"/>
    <x v="1"/>
    <x v="10"/>
    <x v="1"/>
    <n v="2406"/>
    <n v="0"/>
    <n v="0"/>
    <n v="0"/>
    <n v="1"/>
    <n v="0"/>
    <n v="1"/>
    <n v="0"/>
    <n v="0"/>
    <n v="0"/>
    <n v="54"/>
    <d v="2016-03-14T00:00:00"/>
    <n v="3"/>
    <s v="March"/>
    <n v="1"/>
    <s v="1457,36301,Low income,388,Low spender,0.0106884107875816,1,0,53,11,12,35,3,5,12,78,0.141025641025641,0.153846153846154,0.448717948717949,0.0384615384615385,0.0641025641025641,0.153846153846154,1,3,0,3,7,0.142857142857143,0.428571428571429,0,0.428571428571429,7,0,0,0,0,0,0,0,44,36-50,2406,0,0,0,1,0,1,0,0,0,54"/>
  </r>
  <r>
    <n v="1288"/>
    <n v="33039"/>
    <x v="1"/>
    <n v="149"/>
    <x v="1"/>
    <n v="4.5098217258391594E-3"/>
    <n v="1"/>
    <n v="0"/>
    <n v="4"/>
    <n v="30"/>
    <n v="8"/>
    <n v="12"/>
    <n v="8"/>
    <n v="8"/>
    <n v="12"/>
    <n v="78"/>
    <n v="0.38461538461538464"/>
    <n v="0.10256410256410256"/>
    <n v="0.15384615384615385"/>
    <n v="0.10256410256410256"/>
    <n v="0.10256410256410256"/>
    <n v="0.15384615384615385"/>
    <n v="1"/>
    <n v="2"/>
    <n v="0"/>
    <n v="4"/>
    <n v="7"/>
    <n v="0.14285714285714285"/>
    <n v="0.2857142857142857"/>
    <n v="0"/>
    <n v="0.5714285714285714"/>
    <n v="5"/>
    <n v="0"/>
    <n v="0"/>
    <x v="1"/>
    <x v="0"/>
    <x v="1"/>
    <n v="0"/>
    <x v="1"/>
    <x v="34"/>
    <x v="1"/>
    <n v="2452"/>
    <n v="0"/>
    <n v="1"/>
    <n v="0"/>
    <n v="0"/>
    <n v="0"/>
    <n v="0"/>
    <n v="1"/>
    <n v="0"/>
    <n v="0"/>
    <n v="54"/>
    <d v="2016-01-28T00:00:00"/>
    <n v="1"/>
    <s v="January"/>
    <n v="1"/>
    <s v="1288,33039,Low income,149,Low spender,0.00450982172583916,1,0,4,30,8,12,8,8,12,78,0.384615384615385,0.102564102564103,0.153846153846154,0.102564102564103,0.102564102564103,0.153846153846154,1,2,0,4,7,0.142857142857143,0.285714285714286,0,0.571428571428571,5,0,0,0,0,0,0,0,42,36-50,2452,0,1,0,0,0,0,1,0,0,54"/>
  </r>
  <r>
    <n v="1087"/>
    <n v="21024"/>
    <x v="1"/>
    <n v="1698"/>
    <x v="0"/>
    <n v="8.0764840182648401E-2"/>
    <n v="0"/>
    <n v="0"/>
    <n v="89"/>
    <n v="36"/>
    <n v="4"/>
    <n v="18"/>
    <n v="6"/>
    <n v="2"/>
    <n v="18"/>
    <n v="84"/>
    <n v="0.42857142857142855"/>
    <n v="4.7619047619047616E-2"/>
    <n v="0.21428571428571427"/>
    <n v="7.1428571428571425E-2"/>
    <n v="2.3809523809523808E-2"/>
    <n v="0.21428571428571427"/>
    <n v="1"/>
    <n v="2"/>
    <n v="0"/>
    <n v="4"/>
    <n v="7"/>
    <n v="0.14285714285714285"/>
    <n v="0.2857142857142857"/>
    <n v="0"/>
    <n v="0.5714285714285714"/>
    <n v="7"/>
    <n v="0"/>
    <n v="0"/>
    <x v="1"/>
    <x v="0"/>
    <x v="1"/>
    <n v="0"/>
    <x v="1"/>
    <x v="10"/>
    <x v="1"/>
    <n v="2519"/>
    <n v="0"/>
    <n v="0"/>
    <n v="0"/>
    <n v="1"/>
    <n v="0"/>
    <n v="0"/>
    <n v="0"/>
    <n v="1"/>
    <n v="0"/>
    <n v="48"/>
    <d v="2015-11-22T00:00:00"/>
    <n v="11"/>
    <s v="November"/>
    <n v="1"/>
    <s v="1087,21024,Low income,1698,High spender,0.0807648401826484,0,0,89,36,4,18,6,2,18,84,0.428571428571429,0.0476190476190476,0.214285714285714,0.0714285714285714,0.0238095238095238,0.214285714285714,1,2,0,4,7,0.142857142857143,0.285714285714286,0,0.571428571428571,7,0,0,0,0,0,0,0,44,36-50,2519,0,0,0,1,0,0,0,1,0,48"/>
  </r>
  <r>
    <n v="895"/>
    <n v="28164"/>
    <x v="1"/>
    <n v="43"/>
    <x v="1"/>
    <n v="1.5267717653742365E-3"/>
    <n v="1"/>
    <n v="0"/>
    <n v="23"/>
    <n v="3"/>
    <n v="18"/>
    <n v="26"/>
    <n v="11"/>
    <n v="8"/>
    <n v="12"/>
    <n v="78"/>
    <n v="3.8461538461538464E-2"/>
    <n v="0.23076923076923078"/>
    <n v="0.33333333333333331"/>
    <n v="0.14102564102564102"/>
    <n v="0.10256410256410256"/>
    <n v="0.15384615384615385"/>
    <n v="3"/>
    <n v="2"/>
    <n v="0"/>
    <n v="4"/>
    <n v="9"/>
    <n v="0.33333333333333331"/>
    <n v="0.22222222222222221"/>
    <n v="0"/>
    <n v="0.44444444444444442"/>
    <n v="7"/>
    <n v="0"/>
    <n v="0"/>
    <x v="1"/>
    <x v="0"/>
    <x v="1"/>
    <n v="0"/>
    <x v="1"/>
    <x v="28"/>
    <x v="1"/>
    <n v="2580"/>
    <n v="0"/>
    <n v="1"/>
    <n v="0"/>
    <n v="0"/>
    <n v="0"/>
    <n v="0"/>
    <n v="1"/>
    <n v="0"/>
    <n v="0"/>
    <n v="54"/>
    <d v="2015-09-22T00:00:00"/>
    <n v="9"/>
    <s v="September"/>
    <n v="1"/>
    <s v="895,28164,Low income,43,Low spender,0.00152677176537424,1,0,23,3,18,26,11,8,12,78,0.0384615384615385,0.230769230769231,0.333333333333333,0.141025641025641,0.102564102564103,0.153846153846154,3,2,0,4,9,0.333333333333333,0.222222222222222,0,0.444444444444444,7,0,0,0,0,0,0,0,50,36-50,2580,0,1,0,0,0,0,1,0,0,54"/>
  </r>
  <r>
    <n v="357"/>
    <n v="15716"/>
    <x v="1"/>
    <n v="154"/>
    <x v="1"/>
    <n v="9.7989310257062864E-3"/>
    <n v="1"/>
    <n v="0"/>
    <n v="8"/>
    <n v="16"/>
    <n v="5"/>
    <n v="30"/>
    <n v="8"/>
    <n v="7"/>
    <n v="26"/>
    <n v="92"/>
    <n v="0.17391304347826086"/>
    <n v="5.434782608695652E-2"/>
    <n v="0.32608695652173914"/>
    <n v="8.6956521739130432E-2"/>
    <n v="7.6086956521739135E-2"/>
    <n v="0.28260869565217389"/>
    <n v="3"/>
    <n v="3"/>
    <n v="0"/>
    <n v="4"/>
    <n v="10"/>
    <n v="0.3"/>
    <n v="0.3"/>
    <n v="0"/>
    <n v="0.4"/>
    <n v="8"/>
    <n v="0"/>
    <n v="0"/>
    <x v="1"/>
    <x v="0"/>
    <x v="1"/>
    <n v="1"/>
    <x v="1"/>
    <x v="0"/>
    <x v="0"/>
    <n v="2753"/>
    <n v="0"/>
    <n v="1"/>
    <n v="0"/>
    <n v="0"/>
    <n v="0"/>
    <n v="1"/>
    <n v="0"/>
    <n v="0"/>
    <n v="0"/>
    <n v="40"/>
    <d v="2015-04-02T00:00:00"/>
    <n v="4"/>
    <s v="April"/>
    <n v="1"/>
    <s v="357,15716,Low income,154,Low spender,0.00979893102570629,1,0,8,16,5,30,8,7,26,92,0.173913043478261,0.0543478260869565,0.326086956521739,0.0869565217391304,0.0760869565217391,0.282608695652174,3,3,0,4,10,0.3,0.3,0,0.4,8,0,0,0,0,0,1,0,32,24-35,2753,0,1,0,0,0,1,0,0,0,40"/>
  </r>
  <r>
    <n v="5"/>
    <n v="7500"/>
    <x v="1"/>
    <n v="538"/>
    <x v="1"/>
    <n v="7.173333333333333E-2"/>
    <n v="1"/>
    <n v="0"/>
    <n v="98"/>
    <n v="5"/>
    <n v="17"/>
    <n v="17"/>
    <n v="13"/>
    <n v="14"/>
    <n v="34"/>
    <n v="100"/>
    <n v="0.05"/>
    <n v="0.17"/>
    <n v="0.17"/>
    <n v="0.13"/>
    <n v="0.14000000000000001"/>
    <n v="0.34"/>
    <n v="4"/>
    <n v="2"/>
    <n v="1"/>
    <n v="3"/>
    <n v="10"/>
    <n v="0.4"/>
    <n v="0.2"/>
    <n v="0.1"/>
    <n v="0.3"/>
    <n v="9"/>
    <n v="0"/>
    <n v="0"/>
    <x v="1"/>
    <x v="0"/>
    <x v="1"/>
    <n v="0"/>
    <x v="1"/>
    <x v="31"/>
    <x v="0"/>
    <n v="2856"/>
    <n v="0"/>
    <n v="0"/>
    <n v="0"/>
    <n v="1"/>
    <n v="0"/>
    <n v="1"/>
    <n v="0"/>
    <n v="0"/>
    <n v="0"/>
    <n v="32"/>
    <d v="2014-12-20T00:00:00"/>
    <n v="12"/>
    <s v="December"/>
    <n v="1"/>
    <s v="5,7500,Low income,538,Low spender,0.0717333333333333,1,0,98,5,17,17,13,14,34,100,0.05,0.17,0.17,0.13,0.14,0.34,4,2,1,3,10,0.4,0.2,0.1,0.3,9,0,0,0,0,0,0,0,35,24-35,2856,0,0,0,1,0,1,0,0,0,32"/>
  </r>
  <r>
    <n v="2133"/>
    <n v="36927"/>
    <x v="1"/>
    <n v="350"/>
    <x v="1"/>
    <n v="9.4781596122078694E-3"/>
    <n v="1"/>
    <n v="1"/>
    <n v="46"/>
    <n v="51"/>
    <n v="0"/>
    <n v="16"/>
    <n v="0"/>
    <n v="0"/>
    <n v="4"/>
    <n v="71"/>
    <n v="0.71830985915492962"/>
    <n v="0"/>
    <n v="0.22535211267605634"/>
    <n v="0"/>
    <n v="0"/>
    <n v="5.6338028169014086E-2"/>
    <n v="2"/>
    <n v="3"/>
    <n v="0"/>
    <n v="3"/>
    <n v="8"/>
    <n v="0.25"/>
    <n v="0.375"/>
    <n v="0"/>
    <n v="0.375"/>
    <n v="8"/>
    <n v="0"/>
    <n v="0"/>
    <x v="1"/>
    <x v="0"/>
    <x v="1"/>
    <n v="0"/>
    <x v="1"/>
    <x v="46"/>
    <x v="2"/>
    <n v="2186"/>
    <n v="0"/>
    <n v="0"/>
    <n v="1"/>
    <n v="0"/>
    <n v="0"/>
    <n v="0"/>
    <n v="0"/>
    <n v="1"/>
    <n v="0"/>
    <n v="63"/>
    <d v="2016-10-20T00:00:00"/>
    <n v="10"/>
    <s v="October"/>
    <n v="1"/>
    <s v="2133,36927,Low income,350,Low spender,0.00947815961220787,1,1,46,51,0,16,0,0,4,71,0.71830985915493,0,0.225352112676056,0,0,0.0563380281690141,2,3,0,3,8,0.25,0.375,0,0.375,8,0,0,0,0,0,0,0,65,50-65,2186,0,0,1,0,0,0,0,1,0,63"/>
  </r>
  <r>
    <n v="1986"/>
    <n v="58401"/>
    <x v="0"/>
    <n v="494"/>
    <x v="1"/>
    <n v="8.4587592678207566E-3"/>
    <n v="0"/>
    <n v="1"/>
    <n v="55"/>
    <n v="10"/>
    <n v="0"/>
    <n v="11"/>
    <n v="17"/>
    <n v="29"/>
    <n v="29"/>
    <n v="96"/>
    <n v="0.10416666666666667"/>
    <n v="0"/>
    <n v="0.11458333333333333"/>
    <n v="0.17708333333333334"/>
    <n v="0.30208333333333331"/>
    <n v="0.30208333333333331"/>
    <n v="1"/>
    <n v="1"/>
    <n v="2"/>
    <n v="2"/>
    <n v="6"/>
    <n v="0.16666666666666666"/>
    <n v="0.16666666666666666"/>
    <n v="0.33333333333333331"/>
    <n v="0.33333333333333331"/>
    <n v="4"/>
    <n v="0"/>
    <n v="0"/>
    <x v="1"/>
    <x v="0"/>
    <x v="1"/>
    <n v="0"/>
    <x v="1"/>
    <x v="40"/>
    <x v="2"/>
    <n v="2229"/>
    <n v="1"/>
    <n v="0"/>
    <n v="0"/>
    <n v="0"/>
    <n v="0"/>
    <n v="0"/>
    <n v="1"/>
    <n v="0"/>
    <n v="0"/>
    <n v="38"/>
    <d v="2016-09-07T00:00:00"/>
    <n v="9"/>
    <s v="September"/>
    <n v="1"/>
    <s v="1986,58401,High income,494,Low spender,0.00845875926782076,0,1,55,10,0,11,17,29,29,96,0.104166666666667,0,0.114583333333333,0.177083333333333,0.302083333333333,0.302083333333333,1,1,2,2,6,0.166666666666667,0.166666666666667,0.333333333333333,0.333333333333333,4,0,0,0,0,0,0,0,60,50-65,2229,1,0,0,0,0,0,1,0,0,38"/>
  </r>
  <r>
    <n v="1975"/>
    <n v="36273"/>
    <x v="1"/>
    <n v="38"/>
    <x v="1"/>
    <n v="1.0476111708433271E-3"/>
    <n v="1"/>
    <n v="0"/>
    <n v="80"/>
    <n v="29"/>
    <n v="3"/>
    <n v="30"/>
    <n v="3"/>
    <n v="2"/>
    <n v="9"/>
    <n v="76"/>
    <n v="0.38157894736842107"/>
    <n v="3.9473684210526314E-2"/>
    <n v="0.39473684210526316"/>
    <n v="3.9473684210526314E-2"/>
    <n v="2.6315789473684209E-2"/>
    <n v="0.11842105263157894"/>
    <n v="2"/>
    <n v="3"/>
    <n v="0"/>
    <n v="3"/>
    <n v="8"/>
    <n v="0.25"/>
    <n v="0.375"/>
    <n v="0"/>
    <n v="0.375"/>
    <n v="6"/>
    <n v="0"/>
    <n v="0"/>
    <x v="1"/>
    <x v="0"/>
    <x v="1"/>
    <n v="0"/>
    <x v="1"/>
    <x v="16"/>
    <x v="1"/>
    <n v="2233"/>
    <n v="0"/>
    <n v="0"/>
    <n v="1"/>
    <n v="0"/>
    <n v="0"/>
    <n v="0"/>
    <n v="0"/>
    <n v="1"/>
    <n v="0"/>
    <n v="58"/>
    <d v="2016-09-03T00:00:00"/>
    <n v="9"/>
    <s v="September"/>
    <n v="1"/>
    <s v="1975,36273,Low income,38,Low spender,0.00104761117084333,1,0,80,29,3,30,3,2,9,76,0.381578947368421,0.0394736842105263,0.394736842105263,0.0394736842105263,0.0263157894736842,0.118421052631579,2,3,0,3,8,0.25,0.375,0,0.375,6,0,0,0,0,0,0,0,43,36-50,2233,0,0,1,0,0,0,0,1,0,58"/>
  </r>
  <r>
    <n v="1909"/>
    <n v="31928"/>
    <x v="1"/>
    <n v="120"/>
    <x v="1"/>
    <n v="3.7584565271861687E-3"/>
    <n v="1"/>
    <n v="0"/>
    <n v="5"/>
    <n v="33"/>
    <n v="4"/>
    <n v="24"/>
    <n v="4"/>
    <n v="2"/>
    <n v="5"/>
    <n v="72"/>
    <n v="0.45833333333333331"/>
    <n v="5.5555555555555552E-2"/>
    <n v="0.33333333333333331"/>
    <n v="5.5555555555555552E-2"/>
    <n v="2.7777777777777776E-2"/>
    <n v="6.9444444444444448E-2"/>
    <n v="2"/>
    <n v="3"/>
    <n v="0"/>
    <n v="4"/>
    <n v="9"/>
    <n v="0.22222222222222221"/>
    <n v="0.33333333333333331"/>
    <n v="0"/>
    <n v="0.44444444444444442"/>
    <n v="7"/>
    <n v="0"/>
    <n v="0"/>
    <x v="1"/>
    <x v="0"/>
    <x v="1"/>
    <n v="0"/>
    <x v="1"/>
    <x v="27"/>
    <x v="0"/>
    <n v="2252"/>
    <n v="0"/>
    <n v="0"/>
    <n v="0"/>
    <n v="1"/>
    <n v="0"/>
    <n v="0"/>
    <n v="1"/>
    <n v="0"/>
    <n v="0"/>
    <n v="62"/>
    <d v="2016-08-15T00:00:00"/>
    <n v="8"/>
    <s v="August"/>
    <n v="1"/>
    <s v="1909,31928,Low income,120,Low spender,0.00375845652718617,1,0,5,33,4,24,4,2,5,72,0.458333333333333,0.0555555555555556,0.333333333333333,0.0555555555555556,0.0277777777777778,0.0694444444444444,2,3,0,4,9,0.222222222222222,0.333333333333333,0,0.444444444444444,7,0,0,0,0,0,0,0,31,24-35,2252,0,0,0,1,0,0,1,0,0,62"/>
  </r>
  <r>
    <n v="1316"/>
    <n v="47472"/>
    <x v="1"/>
    <n v="1473"/>
    <x v="0"/>
    <n v="3.1028816986855411E-2"/>
    <n v="1"/>
    <n v="1"/>
    <n v="39"/>
    <n v="56"/>
    <n v="0"/>
    <n v="11"/>
    <n v="0"/>
    <n v="0"/>
    <n v="8"/>
    <n v="75"/>
    <n v="0.7466666666666667"/>
    <n v="0"/>
    <n v="0.14666666666666667"/>
    <n v="0"/>
    <n v="0"/>
    <n v="0.10666666666666667"/>
    <n v="2"/>
    <n v="2"/>
    <n v="0"/>
    <n v="4"/>
    <n v="8"/>
    <n v="0.25"/>
    <n v="0.25"/>
    <n v="0"/>
    <n v="0.5"/>
    <n v="5"/>
    <n v="0"/>
    <n v="0"/>
    <x v="1"/>
    <x v="0"/>
    <x v="1"/>
    <n v="0"/>
    <x v="1"/>
    <x v="20"/>
    <x v="2"/>
    <n v="2445"/>
    <n v="0"/>
    <n v="0"/>
    <n v="0"/>
    <n v="1"/>
    <n v="0"/>
    <n v="0"/>
    <n v="0"/>
    <n v="0"/>
    <n v="1"/>
    <n v="59"/>
    <d v="2016-02-04T00:00:00"/>
    <n v="2"/>
    <s v="February"/>
    <n v="1"/>
    <s v="1316,47472,Low income,1473,High spender,0.0310288169868554,1,1,39,56,0,11,0,0,8,75,0.746666666666667,0,0.146666666666667,0,0,0.106666666666667,2,2,0,4,8,0.25,0.25,0,0.5,5,0,0,0,0,0,0,0,54,50-65,2445,0,0,0,1,0,0,0,0,1,59"/>
  </r>
  <r>
    <n v="1091"/>
    <n v="48985"/>
    <x v="1"/>
    <n v="851"/>
    <x v="0"/>
    <n v="1.7372665101561702E-2"/>
    <n v="0"/>
    <n v="1"/>
    <n v="13"/>
    <n v="19"/>
    <n v="13"/>
    <n v="18"/>
    <n v="10"/>
    <n v="7"/>
    <n v="8"/>
    <n v="75"/>
    <n v="0.25333333333333335"/>
    <n v="0.17333333333333334"/>
    <n v="0.24"/>
    <n v="0.13333333333333333"/>
    <n v="9.3333333333333338E-2"/>
    <n v="0.10666666666666667"/>
    <n v="1"/>
    <n v="1"/>
    <n v="1"/>
    <n v="3"/>
    <n v="6"/>
    <n v="0.16666666666666666"/>
    <n v="0.16666666666666666"/>
    <n v="0.16666666666666666"/>
    <n v="0.5"/>
    <n v="3"/>
    <n v="0"/>
    <n v="0"/>
    <x v="1"/>
    <x v="0"/>
    <x v="1"/>
    <n v="0"/>
    <x v="1"/>
    <x v="43"/>
    <x v="2"/>
    <n v="2518"/>
    <n v="0"/>
    <n v="1"/>
    <n v="0"/>
    <n v="0"/>
    <n v="0"/>
    <n v="1"/>
    <n v="0"/>
    <n v="0"/>
    <n v="0"/>
    <n v="59"/>
    <d v="2015-11-23T00:00:00"/>
    <n v="11"/>
    <s v="November"/>
    <n v="1"/>
    <s v="1091,48985,Low income,851,High spender,0.0173726651015617,0,1,13,19,13,18,10,7,8,75,0.253333333333333,0.173333333333333,0.24,0.133333333333333,0.0933333333333333,0.106666666666667,1,1,1,3,6,0.166666666666667,0.166666666666667,0.166666666666667,0.5,3,0,0,0,0,0,0,0,52,50-65,2518,0,1,0,0,0,1,0,0,0,59"/>
  </r>
  <r>
    <n v="1035"/>
    <n v="41473"/>
    <x v="1"/>
    <n v="1188"/>
    <x v="0"/>
    <n v="2.864514262291129E-2"/>
    <n v="1"/>
    <n v="0"/>
    <n v="80"/>
    <n v="21"/>
    <n v="8"/>
    <n v="20"/>
    <n v="15"/>
    <n v="3"/>
    <n v="9"/>
    <n v="76"/>
    <n v="0.27631578947368424"/>
    <n v="0.10526315789473684"/>
    <n v="0.26315789473684209"/>
    <n v="0.19736842105263158"/>
    <n v="3.9473684210526314E-2"/>
    <n v="0.11842105263157894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31"/>
    <x v="0"/>
    <n v="2534"/>
    <n v="0"/>
    <n v="0"/>
    <n v="1"/>
    <n v="0"/>
    <n v="0"/>
    <n v="1"/>
    <n v="0"/>
    <n v="0"/>
    <n v="0"/>
    <n v="58"/>
    <d v="2015-11-07T00:00:00"/>
    <n v="11"/>
    <s v="November"/>
    <n v="1"/>
    <s v="1035,41473,Low income,1188,High spender,0.0286451426229113,1,0,80,21,8,20,15,3,9,76,0.276315789473684,0.105263157894737,0.263157894736842,0.197368421052632,0.0394736842105263,0.118421052631579,1,2,0,3,6,0.166666666666667,0.333333333333333,0,0.5,7,0,0,0,0,0,0,0,35,24-35,2534,0,0,1,0,0,1,0,0,0,58"/>
  </r>
  <r>
    <n v="782"/>
    <n v="38680"/>
    <x v="1"/>
    <n v="956"/>
    <x v="0"/>
    <n v="2.4715615305067218E-2"/>
    <n v="1"/>
    <n v="0"/>
    <n v="97"/>
    <n v="11"/>
    <n v="0"/>
    <n v="36"/>
    <n v="15"/>
    <n v="5"/>
    <n v="12"/>
    <n v="79"/>
    <n v="0.13924050632911392"/>
    <n v="0"/>
    <n v="0.45569620253164556"/>
    <n v="0.189873417721519"/>
    <n v="6.3291139240506333E-2"/>
    <n v="0.15189873417721519"/>
    <n v="1"/>
    <n v="2"/>
    <n v="0"/>
    <n v="3"/>
    <n v="6"/>
    <n v="0.16666666666666666"/>
    <n v="0.33333333333333331"/>
    <n v="0"/>
    <n v="0.5"/>
    <n v="7"/>
    <n v="0"/>
    <n v="0"/>
    <x v="1"/>
    <x v="0"/>
    <x v="1"/>
    <n v="0"/>
    <x v="1"/>
    <x v="35"/>
    <x v="1"/>
    <n v="2617"/>
    <n v="0"/>
    <n v="1"/>
    <n v="0"/>
    <n v="0"/>
    <n v="0"/>
    <n v="0"/>
    <n v="1"/>
    <n v="0"/>
    <n v="0"/>
    <n v="55"/>
    <d v="2015-08-16T00:00:00"/>
    <n v="8"/>
    <s v="August"/>
    <n v="1"/>
    <s v="782,38680,Low income,956,High spender,0.0247156153050672,1,0,97,11,0,36,15,5,12,79,0.139240506329114,0,0.455696202531646,0.189873417721519,0.0632911392405063,0.151898734177215,1,2,0,3,6,0.166666666666667,0.333333333333333,0,0.5,7,0,0,0,0,0,0,0,36,36-50,2617,0,1,0,0,0,0,1,0,0,55"/>
  </r>
  <r>
    <n v="654"/>
    <n v="18929"/>
    <x v="1"/>
    <n v="153"/>
    <x v="1"/>
    <n v="8.0828358603201433E-3"/>
    <n v="0"/>
    <n v="0"/>
    <n v="15"/>
    <n v="32"/>
    <n v="0"/>
    <n v="8"/>
    <n v="23"/>
    <n v="4"/>
    <n v="18"/>
    <n v="85"/>
    <n v="0.37647058823529411"/>
    <n v="0"/>
    <n v="9.4117647058823528E-2"/>
    <n v="0.27058823529411763"/>
    <n v="4.7058823529411764E-2"/>
    <n v="0.21176470588235294"/>
    <n v="1"/>
    <n v="1"/>
    <n v="0"/>
    <n v="4"/>
    <n v="6"/>
    <n v="0.16666666666666666"/>
    <n v="0.16666666666666666"/>
    <n v="0"/>
    <n v="0.66666666666666663"/>
    <n v="6"/>
    <n v="0"/>
    <n v="0"/>
    <x v="1"/>
    <x v="0"/>
    <x v="1"/>
    <n v="0"/>
    <x v="1"/>
    <x v="47"/>
    <x v="0"/>
    <n v="2657"/>
    <n v="0"/>
    <n v="1"/>
    <n v="0"/>
    <n v="0"/>
    <n v="0"/>
    <n v="0"/>
    <n v="1"/>
    <n v="0"/>
    <n v="0"/>
    <n v="49"/>
    <d v="2015-07-07T00:00:00"/>
    <n v="7"/>
    <s v="July"/>
    <n v="1"/>
    <s v="654,18929,Low income,153,Low spender,0.00808283586032014,0,0,15,32,0,8,23,4,18,85,0.376470588235294,0,0.0941176470588235,0.270588235294118,0.0470588235294118,0.211764705882353,1,1,0,4,6,0.166666666666667,0.166666666666667,0,0.666666666666667,6,0,0,0,0,0,0,0,30,24-35,2657,0,1,0,0,0,0,1,0,0,49"/>
  </r>
  <r>
    <n v="599"/>
    <n v="36997"/>
    <x v="1"/>
    <n v="1029"/>
    <x v="0"/>
    <n v="2.7813065924264128E-2"/>
    <n v="1"/>
    <n v="1"/>
    <n v="72"/>
    <n v="43"/>
    <n v="4"/>
    <n v="12"/>
    <n v="8"/>
    <n v="0"/>
    <n v="27"/>
    <n v="94"/>
    <n v="0.45744680851063829"/>
    <n v="4.2553191489361701E-2"/>
    <n v="0.1276595744680851"/>
    <n v="8.5106382978723402E-2"/>
    <n v="0"/>
    <n v="0.28723404255319152"/>
    <n v="5"/>
    <n v="2"/>
    <n v="1"/>
    <n v="4"/>
    <n v="12"/>
    <n v="0.41666666666666669"/>
    <n v="0.16666666666666666"/>
    <n v="8.3333333333333329E-2"/>
    <n v="0.33333333333333331"/>
    <n v="5"/>
    <n v="0"/>
    <n v="0"/>
    <x v="1"/>
    <x v="0"/>
    <x v="1"/>
    <n v="0"/>
    <x v="1"/>
    <x v="43"/>
    <x v="2"/>
    <n v="2672"/>
    <n v="1"/>
    <n v="0"/>
    <n v="0"/>
    <n v="0"/>
    <n v="0"/>
    <n v="0"/>
    <n v="1"/>
    <n v="0"/>
    <n v="0"/>
    <n v="40"/>
    <d v="2015-06-22T00:00:00"/>
    <n v="6"/>
    <s v="June"/>
    <n v="1"/>
    <s v="599,36997,Low income,1029,High spender,0.0278130659242641,1,1,72,43,4,12,8,0,27,94,0.457446808510638,0.0425531914893617,0.127659574468085,0.0851063829787234,0,0.287234042553192,5,2,1,4,12,0.416666666666667,0.166666666666667,0.0833333333333333,0.333333333333333,5,0,0,0,0,0,0,0,52,50-65,2672,1,0,0,0,0,0,1,0,0,40"/>
  </r>
  <r>
    <n v="590"/>
    <n v="31158"/>
    <x v="1"/>
    <n v="460"/>
    <x v="1"/>
    <n v="1.4763463636947173E-2"/>
    <n v="1"/>
    <n v="0"/>
    <n v="62"/>
    <n v="25"/>
    <n v="6"/>
    <n v="16"/>
    <n v="20"/>
    <n v="0"/>
    <n v="5"/>
    <n v="72"/>
    <n v="0.34722222222222221"/>
    <n v="8.3333333333333329E-2"/>
    <n v="0.22222222222222221"/>
    <n v="0.27777777777777779"/>
    <n v="0"/>
    <n v="6.9444444444444448E-2"/>
    <n v="2"/>
    <n v="2"/>
    <n v="0"/>
    <n v="3"/>
    <n v="7"/>
    <n v="0.2857142857142857"/>
    <n v="0.2857142857142857"/>
    <n v="0"/>
    <n v="0.42857142857142855"/>
    <n v="8"/>
    <n v="0"/>
    <n v="0"/>
    <x v="1"/>
    <x v="0"/>
    <x v="1"/>
    <n v="0"/>
    <x v="1"/>
    <x v="31"/>
    <x v="0"/>
    <n v="2677"/>
    <n v="0"/>
    <n v="1"/>
    <n v="0"/>
    <n v="0"/>
    <n v="0"/>
    <n v="0"/>
    <n v="1"/>
    <n v="0"/>
    <n v="0"/>
    <n v="62"/>
    <d v="2015-06-17T00:00:00"/>
    <n v="6"/>
    <s v="June"/>
    <n v="1"/>
    <s v="590,31158,Low income,460,Low spender,0.0147634636369472,1,0,62,25,6,16,20,0,5,72,0.347222222222222,0.0833333333333333,0.222222222222222,0.277777777777778,0,0.0694444444444444,2,2,0,3,7,0.285714285714286,0.285714285714286,0,0.428571428571429,8,0,0,0,0,0,0,0,35,24-35,2677,0,1,0,0,0,0,1,0,0,62"/>
  </r>
  <r>
    <n v="355"/>
    <n v="27242"/>
    <x v="1"/>
    <n v="1028"/>
    <x v="0"/>
    <n v="3.7735849056603772E-2"/>
    <n v="1"/>
    <n v="0"/>
    <n v="2"/>
    <n v="3"/>
    <n v="17"/>
    <n v="26"/>
    <n v="20"/>
    <n v="1"/>
    <n v="39"/>
    <n v="106"/>
    <n v="2.8301886792452831E-2"/>
    <n v="0.16037735849056603"/>
    <n v="0.24528301886792453"/>
    <n v="0.18867924528301888"/>
    <n v="9.433962264150943E-3"/>
    <n v="0.36792452830188677"/>
    <n v="2"/>
    <n v="2"/>
    <n v="0"/>
    <n v="3"/>
    <n v="7"/>
    <n v="0.2857142857142857"/>
    <n v="0.2857142857142857"/>
    <n v="0"/>
    <n v="0.42857142857142855"/>
    <n v="9"/>
    <n v="0"/>
    <n v="0"/>
    <x v="1"/>
    <x v="0"/>
    <x v="1"/>
    <n v="0"/>
    <x v="0"/>
    <x v="28"/>
    <x v="1"/>
    <n v="2754"/>
    <n v="0"/>
    <n v="0"/>
    <n v="1"/>
    <n v="0"/>
    <n v="0"/>
    <n v="0"/>
    <n v="1"/>
    <n v="0"/>
    <n v="0"/>
    <n v="28"/>
    <d v="2015-04-01T00:00:00"/>
    <n v="4"/>
    <s v="April"/>
    <n v="1"/>
    <s v="355,27242,Low income,1028,High spender,0.0377358490566038,1,0,2,3,17,26,20,1,39,106,0.0283018867924528,0.160377358490566,0.245283018867925,0.188679245283019,0.00943396226415094,0.367924528301887,2,2,0,3,7,0.285714285714286,0.285714285714286,0,0.428571428571429,9,0,0,0,0,0,0,1,50,36-50,2754,0,0,1,0,0,0,1,0,0,28"/>
  </r>
  <r>
    <n v="105"/>
    <n v="27213"/>
    <x v="1"/>
    <n v="182"/>
    <x v="1"/>
    <n v="6.6879800095542572E-3"/>
    <n v="1"/>
    <n v="0"/>
    <n v="19"/>
    <n v="19"/>
    <n v="3"/>
    <n v="26"/>
    <n v="10"/>
    <n v="9"/>
    <n v="3"/>
    <n v="70"/>
    <n v="0.27142857142857141"/>
    <n v="4.2857142857142858E-2"/>
    <n v="0.37142857142857144"/>
    <n v="0.14285714285714285"/>
    <n v="0.12857142857142856"/>
    <n v="4.2857142857142858E-2"/>
    <n v="3"/>
    <n v="2"/>
    <n v="0"/>
    <n v="4"/>
    <n v="9"/>
    <n v="0.33333333333333331"/>
    <n v="0.22222222222222221"/>
    <n v="0"/>
    <n v="0.44444444444444442"/>
    <n v="8"/>
    <n v="0"/>
    <n v="0"/>
    <x v="1"/>
    <x v="0"/>
    <x v="1"/>
    <n v="0"/>
    <x v="0"/>
    <x v="7"/>
    <x v="1"/>
    <n v="2827"/>
    <n v="0"/>
    <n v="0"/>
    <n v="1"/>
    <n v="0"/>
    <n v="0"/>
    <n v="0"/>
    <n v="0"/>
    <n v="0"/>
    <n v="1"/>
    <n v="64"/>
    <d v="2015-01-18T00:00:00"/>
    <n v="1"/>
    <s v="January"/>
    <n v="1"/>
    <s v="105,27213,Low income,182,Low spender,0.00668798000955426,1,0,19,19,3,26,10,9,3,70,0.271428571428571,0.0428571428571429,0.371428571428571,0.142857142857143,0.128571428571429,0.0428571428571429,3,2,0,4,9,0.333333333333333,0.222222222222222,0,0.444444444444444,8,0,0,0,0,0,0,1,48,36-50,2827,0,0,1,0,0,0,0,0,1,64"/>
  </r>
  <r>
    <n v="1875"/>
    <n v="43050"/>
    <x v="1"/>
    <n v="964"/>
    <x v="0"/>
    <n v="2.2392566782810687E-2"/>
    <n v="1"/>
    <n v="0"/>
    <n v="10"/>
    <n v="30"/>
    <n v="5"/>
    <n v="24"/>
    <n v="6"/>
    <n v="3"/>
    <n v="8"/>
    <n v="76"/>
    <n v="0.39473684210526316"/>
    <n v="6.5789473684210523E-2"/>
    <n v="0.31578947368421051"/>
    <n v="7.8947368421052627E-2"/>
    <n v="3.9473684210526314E-2"/>
    <n v="0.10526315789473684"/>
    <n v="2"/>
    <n v="2"/>
    <n v="0"/>
    <n v="4"/>
    <n v="8"/>
    <n v="0.25"/>
    <n v="0.25"/>
    <n v="0"/>
    <n v="0.5"/>
    <n v="5"/>
    <n v="0"/>
    <n v="0"/>
    <x v="1"/>
    <x v="0"/>
    <x v="1"/>
    <n v="0"/>
    <x v="1"/>
    <x v="1"/>
    <x v="1"/>
    <n v="2262"/>
    <n v="0"/>
    <n v="1"/>
    <n v="0"/>
    <n v="0"/>
    <n v="0"/>
    <n v="1"/>
    <n v="0"/>
    <n v="0"/>
    <n v="0"/>
    <n v="60"/>
    <d v="2016-08-05T00:00:00"/>
    <n v="8"/>
    <s v="August"/>
    <n v="1"/>
    <s v="1875,43050,Low income,964,High spender,0.0223925667828107,1,0,10,30,5,24,6,3,8,76,0.394736842105263,0.0657894736842105,0.315789473684211,0.0789473684210526,0.0394736842105263,0.105263157894737,2,2,0,4,8,0.25,0.25,0,0.5,5,0,0,0,0,0,0,0,47,36-50,2262,0,1,0,0,0,1,0,0,0,60"/>
  </r>
  <r>
    <n v="1236"/>
    <n v="28647"/>
    <x v="1"/>
    <n v="2262"/>
    <x v="0"/>
    <n v="7.8961147764163783E-2"/>
    <n v="1"/>
    <n v="0"/>
    <n v="54"/>
    <n v="19"/>
    <n v="8"/>
    <n v="29"/>
    <n v="0"/>
    <n v="12"/>
    <n v="26"/>
    <n v="94"/>
    <n v="0.20212765957446807"/>
    <n v="8.5106382978723402E-2"/>
    <n v="0.30851063829787234"/>
    <n v="0"/>
    <n v="0.1276595744680851"/>
    <n v="0.27659574468085107"/>
    <n v="1"/>
    <n v="2"/>
    <n v="2"/>
    <n v="2"/>
    <n v="7"/>
    <n v="0.14285714285714285"/>
    <n v="0.2857142857142857"/>
    <n v="0.2857142857142857"/>
    <n v="0.2857142857142857"/>
    <n v="7"/>
    <n v="0"/>
    <n v="0"/>
    <x v="0"/>
    <x v="0"/>
    <x v="1"/>
    <n v="0"/>
    <x v="0"/>
    <x v="34"/>
    <x v="1"/>
    <n v="2471"/>
    <n v="0"/>
    <n v="0"/>
    <n v="1"/>
    <n v="0"/>
    <n v="0"/>
    <n v="0"/>
    <n v="1"/>
    <n v="0"/>
    <n v="0"/>
    <n v="42"/>
    <d v="2016-01-09T00:00:00"/>
    <n v="1"/>
    <s v="January"/>
    <n v="1"/>
    <s v="1236,28647,Low income,2262,High spender,0.0789611477641638,1,0,54,19,8,29,0,12,26,94,0.202127659574468,0.0851063829787234,0.308510638297872,0,0.127659574468085,0.276595744680851,1,2,2,2,7,0.142857142857143,0.285714285714286,0.285714285714286,0.285714285714286,7,0,0,1,0,0,0,1,42,36-50,2471,0,0,1,0,0,0,1,0,0,42"/>
  </r>
  <r>
    <n v="1218"/>
    <n v="33419"/>
    <x v="1"/>
    <n v="67"/>
    <x v="1"/>
    <n v="2.0048475418175289E-3"/>
    <n v="0"/>
    <n v="1"/>
    <n v="76"/>
    <n v="56"/>
    <n v="0"/>
    <n v="12"/>
    <n v="0"/>
    <n v="0"/>
    <n v="18"/>
    <n v="86"/>
    <n v="0.65116279069767447"/>
    <n v="0"/>
    <n v="0.13953488372093023"/>
    <n v="0"/>
    <n v="0"/>
    <n v="0.20930232558139536"/>
    <n v="2"/>
    <n v="2"/>
    <n v="0"/>
    <n v="4"/>
    <n v="8"/>
    <n v="0.25"/>
    <n v="0.25"/>
    <n v="0"/>
    <n v="0.5"/>
    <n v="7"/>
    <n v="0"/>
    <n v="0"/>
    <x v="1"/>
    <x v="0"/>
    <x v="1"/>
    <n v="0"/>
    <x v="1"/>
    <x v="36"/>
    <x v="2"/>
    <n v="2475"/>
    <n v="0"/>
    <n v="0"/>
    <n v="1"/>
    <n v="0"/>
    <n v="0"/>
    <n v="0"/>
    <n v="0"/>
    <n v="0"/>
    <n v="1"/>
    <n v="50"/>
    <d v="2016-01-05T00:00:00"/>
    <n v="1"/>
    <s v="January"/>
    <n v="1"/>
    <s v="1218,33419,Low income,67,Low spender,0.00200484754181753,0,1,76,56,0,12,0,0,18,86,0.651162790697674,0,0.13953488372093,0,0,0.209302325581395,2,2,0,4,8,0.25,0.25,0,0.5,7,0,0,0,0,0,0,0,58,50-65,2475,0,0,1,0,0,0,0,0,1,50"/>
  </r>
  <r>
    <n v="378"/>
    <n v="23748"/>
    <x v="1"/>
    <n v="1101"/>
    <x v="0"/>
    <n v="4.6361798888327435E-2"/>
    <n v="1"/>
    <n v="0"/>
    <n v="97"/>
    <n v="6"/>
    <n v="6"/>
    <n v="29"/>
    <n v="12"/>
    <n v="15"/>
    <n v="8"/>
    <n v="76"/>
    <n v="7.8947368421052627E-2"/>
    <n v="7.8947368421052627E-2"/>
    <n v="0.38157894736842107"/>
    <n v="0.15789473684210525"/>
    <n v="0.19736842105263158"/>
    <n v="0.10526315789473684"/>
    <n v="3"/>
    <n v="2"/>
    <n v="1"/>
    <n v="3"/>
    <n v="9"/>
    <n v="0.33333333333333331"/>
    <n v="0.22222222222222221"/>
    <n v="0.1111111111111111"/>
    <n v="0.33333333333333331"/>
    <n v="8"/>
    <n v="0"/>
    <n v="0"/>
    <x v="1"/>
    <x v="0"/>
    <x v="1"/>
    <n v="0"/>
    <x v="1"/>
    <x v="43"/>
    <x v="2"/>
    <n v="2744"/>
    <n v="1"/>
    <n v="0"/>
    <n v="0"/>
    <n v="0"/>
    <n v="0"/>
    <n v="0"/>
    <n v="0"/>
    <n v="1"/>
    <n v="0"/>
    <n v="60"/>
    <d v="2015-04-11T00:00:00"/>
    <n v="4"/>
    <s v="April"/>
    <n v="1"/>
    <s v="378,23748,Low income,1101,High spender,0.0463617988883274,1,0,97,6,6,29,12,15,8,76,0.0789473684210526,0.0789473684210526,0.381578947368421,0.157894736842105,0.197368421052632,0.105263157894737,3,2,1,3,9,0.333333333333333,0.222222222222222,0.111111111111111,0.333333333333333,8,0,0,0,0,0,0,0,52,50-65,2744,1,0,0,0,0,0,0,1,0,60"/>
  </r>
  <r>
    <n v="2064"/>
    <n v="34176"/>
    <x v="1"/>
    <n v="184"/>
    <x v="1"/>
    <n v="5.3838951310861425E-3"/>
    <n v="1"/>
    <n v="0"/>
    <n v="12"/>
    <n v="5"/>
    <n v="7"/>
    <n v="24"/>
    <n v="19"/>
    <n v="14"/>
    <n v="20"/>
    <n v="89"/>
    <n v="5.6179775280898875E-2"/>
    <n v="7.8651685393258425E-2"/>
    <n v="0.2696629213483146"/>
    <n v="0.21348314606741572"/>
    <n v="0.15730337078651685"/>
    <n v="0.2247191011235955"/>
    <n v="4"/>
    <n v="3"/>
    <n v="0"/>
    <n v="4"/>
    <n v="11"/>
    <n v="0.36363636363636365"/>
    <n v="0.27272727272727271"/>
    <n v="0"/>
    <n v="0.36363636363636365"/>
    <n v="6"/>
    <n v="0"/>
    <n v="0"/>
    <x v="1"/>
    <x v="0"/>
    <x v="1"/>
    <n v="0"/>
    <x v="1"/>
    <x v="0"/>
    <x v="0"/>
    <n v="2207"/>
    <n v="0"/>
    <n v="0"/>
    <n v="1"/>
    <n v="0"/>
    <n v="0"/>
    <n v="0"/>
    <n v="1"/>
    <n v="0"/>
    <n v="0"/>
    <n v="49"/>
    <d v="2016-09-29T00:00:00"/>
    <n v="9"/>
    <s v="September"/>
    <n v="1"/>
    <s v="2064,34176,Low income,184,Low spender,0.00538389513108614,1,0,12,5,7,24,19,14,20,89,0.0561797752808989,0.0786516853932584,0.269662921348315,0.213483146067416,0.157303370786517,0.224719101123595,4,3,0,4,11,0.363636363636364,0.272727272727273,0,0.363636363636364,6,0,0,0,0,0,0,0,32,24-35,2207,0,0,1,0,0,0,1,0,0,49"/>
  </r>
  <r>
    <n v="1811"/>
    <n v="26091"/>
    <x v="1"/>
    <n v="1132"/>
    <x v="0"/>
    <n v="4.3386608409029935E-2"/>
    <n v="1"/>
    <n v="1"/>
    <n v="84"/>
    <n v="15"/>
    <n v="10"/>
    <n v="19"/>
    <n v="8"/>
    <n v="17"/>
    <n v="20"/>
    <n v="89"/>
    <n v="0.16853932584269662"/>
    <n v="0.11235955056179775"/>
    <n v="0.21348314606741572"/>
    <n v="8.98876404494382E-2"/>
    <n v="0.19101123595505617"/>
    <n v="0.2247191011235955"/>
    <n v="3"/>
    <n v="2"/>
    <n v="1"/>
    <n v="3"/>
    <n v="9"/>
    <n v="0.33333333333333331"/>
    <n v="0.22222222222222221"/>
    <n v="0.1111111111111111"/>
    <n v="0.33333333333333331"/>
    <n v="5"/>
    <n v="0"/>
    <n v="0"/>
    <x v="1"/>
    <x v="0"/>
    <x v="1"/>
    <n v="0"/>
    <x v="1"/>
    <x v="37"/>
    <x v="2"/>
    <n v="2283"/>
    <n v="0"/>
    <n v="0"/>
    <n v="0"/>
    <n v="1"/>
    <n v="0"/>
    <n v="0"/>
    <n v="1"/>
    <n v="0"/>
    <n v="0"/>
    <n v="49"/>
    <d v="2016-07-15T00:00:00"/>
    <n v="7"/>
    <s v="July"/>
    <n v="1"/>
    <s v="1811,26091,Low income,1132,High spender,0.0433866084090299,1,1,84,15,10,19,8,17,20,89,0.168539325842697,0.112359550561798,0.213483146067416,0.0898876404494382,0.191011235955056,0.224719101123595,3,2,1,3,9,0.333333333333333,0.222222222222222,0.111111111111111,0.333333333333333,5,0,0,0,0,0,0,0,63,50-65,2283,0,0,0,1,0,0,1,0,0,49"/>
  </r>
  <r>
    <n v="1477"/>
    <n v="43018"/>
    <x v="1"/>
    <n v="894"/>
    <x v="0"/>
    <n v="2.078199823329769E-2"/>
    <n v="0"/>
    <n v="1"/>
    <n v="46"/>
    <n v="35"/>
    <n v="4"/>
    <n v="17"/>
    <n v="7"/>
    <n v="6"/>
    <n v="64"/>
    <n v="133"/>
    <n v="0.26315789473684209"/>
    <n v="3.007518796992481E-2"/>
    <n v="0.12781954887218044"/>
    <n v="5.2631578947368418E-2"/>
    <n v="4.5112781954887216E-2"/>
    <n v="0.48120300751879697"/>
    <n v="1"/>
    <n v="2"/>
    <n v="2"/>
    <n v="2"/>
    <n v="7"/>
    <n v="0.14285714285714285"/>
    <n v="0.2857142857142857"/>
    <n v="0.2857142857142857"/>
    <n v="0.2857142857142857"/>
    <n v="5"/>
    <n v="0"/>
    <n v="0"/>
    <x v="1"/>
    <x v="0"/>
    <x v="1"/>
    <n v="0"/>
    <x v="1"/>
    <x v="3"/>
    <x v="1"/>
    <n v="2399"/>
    <n v="0"/>
    <n v="0"/>
    <n v="0"/>
    <n v="1"/>
    <n v="0"/>
    <n v="0"/>
    <n v="0"/>
    <n v="1"/>
    <n v="0"/>
    <n v="5"/>
    <d v="2016-03-21T00:00:00"/>
    <n v="3"/>
    <s v="March"/>
    <n v="1"/>
    <s v="1477,43018,Low income,894,High spender,0.0207819982332977,0,1,46,35,4,17,7,6,64,133,0.263157894736842,0.0300751879699248,0.12781954887218,0.0526315789473684,0.0451127819548872,0.481203007518797,1,2,2,2,7,0.142857142857143,0.285714285714286,0.285714285714286,0.285714285714286,5,0,0,0,0,0,0,0,46,36-50,2399,0,0,0,1,0,0,0,1,0,5"/>
  </r>
  <r>
    <n v="1170"/>
    <n v="38702"/>
    <x v="1"/>
    <n v="715"/>
    <x v="0"/>
    <n v="1.8474497441992661E-2"/>
    <n v="1"/>
    <n v="0"/>
    <n v="71"/>
    <n v="13"/>
    <n v="11"/>
    <n v="24"/>
    <n v="13"/>
    <n v="8"/>
    <n v="40"/>
    <n v="109"/>
    <n v="0.11926605504587157"/>
    <n v="0.10091743119266056"/>
    <n v="0.22018348623853212"/>
    <n v="0.11926605504587157"/>
    <n v="7.3394495412844041E-2"/>
    <n v="0.3669724770642202"/>
    <n v="2"/>
    <n v="3"/>
    <n v="0"/>
    <n v="4"/>
    <n v="9"/>
    <n v="0.22222222222222221"/>
    <n v="0.33333333333333331"/>
    <n v="0"/>
    <n v="0.44444444444444442"/>
    <n v="6"/>
    <n v="0"/>
    <n v="0"/>
    <x v="1"/>
    <x v="0"/>
    <x v="1"/>
    <n v="0"/>
    <x v="1"/>
    <x v="34"/>
    <x v="1"/>
    <n v="2491"/>
    <n v="0"/>
    <n v="0"/>
    <n v="0"/>
    <n v="1"/>
    <n v="0"/>
    <n v="1"/>
    <n v="0"/>
    <n v="0"/>
    <n v="0"/>
    <n v="29"/>
    <d v="2015-12-20T00:00:00"/>
    <n v="12"/>
    <s v="December"/>
    <n v="1"/>
    <s v="1170,38702,Low income,715,High spender,0.0184744974419927,1,0,71,13,11,24,13,8,40,109,0.119266055045872,0.100917431192661,0.220183486238532,0.119266055045872,0.073394495412844,0.36697247706422,2,3,0,4,9,0.222222222222222,0.333333333333333,0,0.444444444444444,6,0,0,0,0,0,0,0,42,36-50,2491,0,0,0,1,0,1,0,0,0,29"/>
  </r>
  <r>
    <n v="981"/>
    <n v="38872"/>
    <x v="1"/>
    <n v="387"/>
    <x v="1"/>
    <n v="9.9557522123893804E-3"/>
    <n v="1"/>
    <n v="0"/>
    <n v="93"/>
    <n v="23"/>
    <n v="3"/>
    <n v="21"/>
    <n v="3"/>
    <n v="19"/>
    <n v="22"/>
    <n v="91"/>
    <n v="0.25274725274725274"/>
    <n v="3.2967032967032968E-2"/>
    <n v="0.23076923076923078"/>
    <n v="3.2967032967032968E-2"/>
    <n v="0.2087912087912088"/>
    <n v="0.24175824175824176"/>
    <n v="2"/>
    <n v="3"/>
    <n v="0"/>
    <n v="3"/>
    <n v="8"/>
    <n v="0.25"/>
    <n v="0.375"/>
    <n v="0"/>
    <n v="0.375"/>
    <n v="8"/>
    <n v="0"/>
    <n v="0"/>
    <x v="1"/>
    <x v="0"/>
    <x v="1"/>
    <n v="0"/>
    <x v="1"/>
    <x v="0"/>
    <x v="0"/>
    <n v="2554"/>
    <n v="0"/>
    <n v="1"/>
    <n v="0"/>
    <n v="0"/>
    <n v="0"/>
    <n v="0"/>
    <n v="1"/>
    <n v="0"/>
    <n v="0"/>
    <n v="47"/>
    <d v="2015-10-18T00:00:00"/>
    <n v="10"/>
    <s v="October"/>
    <n v="1"/>
    <s v="981,38872,Low income,387,Low spender,0.00995575221238938,1,0,93,23,3,21,3,19,22,91,0.252747252747253,0.032967032967033,0.230769230769231,0.032967032967033,0.208791208791209,0.241758241758242,2,3,0,3,8,0.25,0.375,0,0.375,8,0,0,0,0,0,0,0,32,24-35,2554,0,1,0,0,0,0,1,0,0,47"/>
  </r>
  <r>
    <n v="831"/>
    <n v="33622"/>
    <x v="1"/>
    <n v="303"/>
    <x v="1"/>
    <n v="9.0119564570816726E-3"/>
    <n v="1"/>
    <n v="1"/>
    <n v="22"/>
    <n v="39"/>
    <n v="1"/>
    <n v="22"/>
    <n v="3"/>
    <n v="4"/>
    <n v="12"/>
    <n v="81"/>
    <n v="0.48148148148148145"/>
    <n v="1.2345679012345678E-2"/>
    <n v="0.27160493827160492"/>
    <n v="3.7037037037037035E-2"/>
    <n v="4.9382716049382713E-2"/>
    <n v="0.14814814814814814"/>
    <n v="3"/>
    <n v="2"/>
    <n v="0"/>
    <n v="4"/>
    <n v="9"/>
    <n v="0.33333333333333331"/>
    <n v="0.22222222222222221"/>
    <n v="0"/>
    <n v="0.44444444444444442"/>
    <n v="7"/>
    <n v="0"/>
    <n v="0"/>
    <x v="1"/>
    <x v="0"/>
    <x v="1"/>
    <n v="0"/>
    <x v="1"/>
    <x v="7"/>
    <x v="1"/>
    <n v="2601"/>
    <n v="0"/>
    <n v="1"/>
    <n v="0"/>
    <n v="0"/>
    <n v="0"/>
    <n v="0"/>
    <n v="1"/>
    <n v="0"/>
    <n v="0"/>
    <n v="57"/>
    <d v="2015-09-01T00:00:00"/>
    <n v="9"/>
    <s v="September"/>
    <n v="1"/>
    <s v="831,33622,Low income,303,Low spender,0.00901195645708167,1,1,22,39,1,22,3,4,12,81,0.481481481481481,0.0123456790123457,0.271604938271605,0.037037037037037,0.0493827160493827,0.148148148148148,3,2,0,4,9,0.333333333333333,0.222222222222222,0,0.444444444444444,7,0,0,0,0,0,0,0,48,36-50,2601,0,1,0,0,0,0,1,0,0,57"/>
  </r>
  <r>
    <n v="736"/>
    <n v="40662"/>
    <x v="1"/>
    <n v="856"/>
    <x v="0"/>
    <n v="2.1051596084796616E-2"/>
    <n v="1"/>
    <n v="0"/>
    <n v="0"/>
    <n v="40"/>
    <n v="2"/>
    <n v="23"/>
    <n v="0"/>
    <n v="4"/>
    <n v="23"/>
    <n v="92"/>
    <n v="0.43478260869565216"/>
    <n v="2.1739130434782608E-2"/>
    <n v="0.25"/>
    <n v="0"/>
    <n v="4.3478260869565216E-2"/>
    <n v="0.25"/>
    <n v="2"/>
    <n v="2"/>
    <n v="1"/>
    <n v="3"/>
    <n v="8"/>
    <n v="0.25"/>
    <n v="0.25"/>
    <n v="0.125"/>
    <n v="0.375"/>
    <n v="4"/>
    <n v="0"/>
    <n v="0"/>
    <x v="1"/>
    <x v="0"/>
    <x v="1"/>
    <n v="0"/>
    <x v="1"/>
    <x v="15"/>
    <x v="1"/>
    <n v="2630"/>
    <n v="0"/>
    <n v="1"/>
    <n v="0"/>
    <n v="0"/>
    <n v="0"/>
    <n v="0"/>
    <n v="0"/>
    <n v="1"/>
    <n v="0"/>
    <n v="46"/>
    <d v="2015-08-03T00:00:00"/>
    <n v="8"/>
    <s v="August"/>
    <n v="1"/>
    <s v="736,40662,Low income,856,High spender,0.0210515960847966,1,0,0,40,2,23,0,4,23,92,0.434782608695652,0.0217391304347826,0.25,0,0.0434782608695652,0.25,2,2,1,3,8,0.25,0.25,0.125,0.375,4,0,0,0,0,0,0,0,41,36-50,2630,0,1,0,0,0,0,0,1,0,46"/>
  </r>
  <r>
    <n v="582"/>
    <n v="39858"/>
    <x v="1"/>
    <n v="1490"/>
    <x v="0"/>
    <n v="3.7382708615585326E-2"/>
    <n v="1"/>
    <n v="0"/>
    <n v="67"/>
    <n v="15"/>
    <n v="20"/>
    <n v="25"/>
    <n v="2"/>
    <n v="7"/>
    <n v="26"/>
    <n v="95"/>
    <n v="0.15789473684210525"/>
    <n v="0.21052631578947367"/>
    <n v="0.26315789473684209"/>
    <n v="2.1052631578947368E-2"/>
    <n v="7.3684210526315783E-2"/>
    <n v="0.27368421052631581"/>
    <n v="1"/>
    <n v="2"/>
    <n v="0"/>
    <n v="4"/>
    <n v="7"/>
    <n v="0.14285714285714285"/>
    <n v="0.2857142857142857"/>
    <n v="0"/>
    <n v="0.5714285714285714"/>
    <n v="6"/>
    <n v="0"/>
    <n v="0"/>
    <x v="1"/>
    <x v="0"/>
    <x v="1"/>
    <n v="0"/>
    <x v="0"/>
    <x v="26"/>
    <x v="2"/>
    <n v="2680"/>
    <n v="0"/>
    <n v="0"/>
    <n v="1"/>
    <n v="0"/>
    <n v="0"/>
    <n v="0"/>
    <n v="0"/>
    <n v="1"/>
    <n v="0"/>
    <n v="43"/>
    <d v="2015-06-14T00:00:00"/>
    <n v="6"/>
    <s v="June"/>
    <n v="1"/>
    <s v="582,39858,Low income,1490,High spender,0.0373827086155853,1,0,67,15,20,25,2,7,26,95,0.157894736842105,0.210526315789474,0.263157894736842,0.0210526315789474,0.0736842105263158,0.273684210526316,1,2,0,4,7,0.142857142857143,0.285714285714286,0,0.571428571428571,6,0,0,0,0,0,0,1,51,50-65,2680,0,0,1,0,0,0,0,1,0,43"/>
  </r>
  <r>
    <n v="495"/>
    <n v="35790"/>
    <x v="1"/>
    <n v="457"/>
    <x v="1"/>
    <n v="1.2768929868678402E-2"/>
    <n v="1"/>
    <n v="0"/>
    <n v="54"/>
    <n v="12"/>
    <n v="6"/>
    <n v="20"/>
    <n v="30"/>
    <n v="1"/>
    <n v="3"/>
    <n v="72"/>
    <n v="0.16666666666666666"/>
    <n v="8.3333333333333329E-2"/>
    <n v="0.27777777777777779"/>
    <n v="0.41666666666666669"/>
    <n v="1.3888888888888888E-2"/>
    <n v="4.1666666666666664E-2"/>
    <n v="2"/>
    <n v="2"/>
    <n v="0"/>
    <n v="3"/>
    <n v="7"/>
    <n v="0.2857142857142857"/>
    <n v="0.2857142857142857"/>
    <n v="0"/>
    <n v="0.42857142857142855"/>
    <n v="7"/>
    <n v="0"/>
    <n v="0"/>
    <x v="1"/>
    <x v="0"/>
    <x v="1"/>
    <n v="0"/>
    <x v="1"/>
    <x v="16"/>
    <x v="1"/>
    <n v="2702"/>
    <n v="0"/>
    <n v="0"/>
    <n v="1"/>
    <n v="0"/>
    <n v="0"/>
    <n v="0"/>
    <n v="1"/>
    <n v="0"/>
    <n v="0"/>
    <n v="66"/>
    <d v="2015-05-23T00:00:00"/>
    <n v="5"/>
    <s v="May"/>
    <n v="1"/>
    <s v="495,35790,Low income,457,Low spender,0.0127689298686784,1,0,54,12,6,20,30,1,3,72,0.166666666666667,0.0833333333333333,0.277777777777778,0.416666666666667,0.0138888888888889,0.0416666666666667,2,2,0,3,7,0.285714285714286,0.285714285714286,0,0.428571428571429,7,0,0,0,0,0,0,0,43,36-50,2702,0,0,1,0,0,0,1,0,0,66"/>
  </r>
  <r>
    <n v="1944"/>
    <n v="31761"/>
    <x v="1"/>
    <n v="663"/>
    <x v="0"/>
    <n v="2.0874657598942099E-2"/>
    <n v="1"/>
    <n v="0"/>
    <n v="96"/>
    <n v="19"/>
    <n v="1"/>
    <n v="20"/>
    <n v="16"/>
    <n v="14"/>
    <n v="28"/>
    <n v="98"/>
    <n v="0.19387755102040816"/>
    <n v="1.020408163265306E-2"/>
    <n v="0.20408163265306123"/>
    <n v="0.16326530612244897"/>
    <n v="0.14285714285714285"/>
    <n v="0.2857142857142857"/>
    <n v="2"/>
    <n v="3"/>
    <n v="0"/>
    <n v="4"/>
    <n v="9"/>
    <n v="0.22222222222222221"/>
    <n v="0.33333333333333331"/>
    <n v="0"/>
    <n v="0.44444444444444442"/>
    <n v="5"/>
    <n v="0"/>
    <n v="0"/>
    <x v="1"/>
    <x v="0"/>
    <x v="1"/>
    <n v="0"/>
    <x v="1"/>
    <x v="35"/>
    <x v="1"/>
    <n v="2244"/>
    <n v="0"/>
    <n v="1"/>
    <n v="0"/>
    <n v="0"/>
    <n v="0"/>
    <n v="0"/>
    <n v="1"/>
    <n v="0"/>
    <n v="0"/>
    <n v="42"/>
    <d v="2016-08-23T00:00:00"/>
    <n v="8"/>
    <s v="August"/>
    <n v="1"/>
    <s v="1944,31761,Low income,663,High spender,0.0208746575989421,1,0,96,19,1,20,16,14,28,98,0.193877551020408,0.0102040816326531,0.204081632653061,0.163265306122449,0.142857142857143,0.285714285714286,2,3,0,4,9,0.222222222222222,0.333333333333333,0,0.444444444444444,5,0,0,0,0,0,0,0,36,36-50,2244,0,1,0,0,0,0,1,0,0,42"/>
  </r>
  <r>
    <n v="1918"/>
    <n v="38452"/>
    <x v="1"/>
    <n v="1024"/>
    <x v="0"/>
    <n v="2.6630604389888693E-2"/>
    <n v="1"/>
    <n v="1"/>
    <n v="62"/>
    <n v="56"/>
    <n v="0"/>
    <n v="14"/>
    <n v="0"/>
    <n v="0"/>
    <n v="2"/>
    <n v="72"/>
    <n v="0.77777777777777779"/>
    <n v="0"/>
    <n v="0.19444444444444445"/>
    <n v="0"/>
    <n v="0"/>
    <n v="2.7777777777777776E-2"/>
    <n v="3"/>
    <n v="3"/>
    <n v="0"/>
    <n v="3"/>
    <n v="9"/>
    <n v="0.33333333333333331"/>
    <n v="0.33333333333333331"/>
    <n v="0"/>
    <n v="0.33333333333333331"/>
    <n v="7"/>
    <n v="0"/>
    <n v="0"/>
    <x v="1"/>
    <x v="0"/>
    <x v="1"/>
    <n v="0"/>
    <x v="1"/>
    <x v="46"/>
    <x v="2"/>
    <n v="2250"/>
    <n v="0"/>
    <n v="1"/>
    <n v="0"/>
    <n v="0"/>
    <n v="0"/>
    <n v="0"/>
    <n v="0"/>
    <n v="1"/>
    <n v="0"/>
    <n v="68"/>
    <d v="2016-08-17T00:00:00"/>
    <n v="8"/>
    <s v="August"/>
    <n v="1"/>
    <s v="1918,38452,Low income,1024,High spender,0.0266306043898887,1,1,62,56,0,14,0,0,2,72,0.777777777777778,0,0.194444444444444,0,0,0.0277777777777778,3,3,0,3,9,0.333333333333333,0.333333333333333,0,0.333333333333333,7,0,0,0,0,0,0,0,65,50-65,2250,0,1,0,0,0,0,0,1,0,68"/>
  </r>
  <r>
    <n v="1809"/>
    <n v="32557"/>
    <x v="1"/>
    <n v="14"/>
    <x v="1"/>
    <n v="4.3001505052676843E-4"/>
    <n v="1"/>
    <n v="0"/>
    <n v="13"/>
    <n v="34"/>
    <n v="3"/>
    <n v="29"/>
    <n v="0"/>
    <n v="4"/>
    <n v="10"/>
    <n v="80"/>
    <n v="0.42499999999999999"/>
    <n v="3.7499999999999999E-2"/>
    <n v="0.36249999999999999"/>
    <n v="0"/>
    <n v="0.05"/>
    <n v="0.125"/>
    <n v="3"/>
    <n v="2"/>
    <n v="1"/>
    <n v="3"/>
    <n v="9"/>
    <n v="0.33333333333333331"/>
    <n v="0.22222222222222221"/>
    <n v="0.1111111111111111"/>
    <n v="0.33333333333333331"/>
    <n v="5"/>
    <n v="0"/>
    <n v="0"/>
    <x v="1"/>
    <x v="0"/>
    <x v="1"/>
    <n v="0"/>
    <x v="0"/>
    <x v="21"/>
    <x v="2"/>
    <n v="2284"/>
    <n v="0"/>
    <n v="0"/>
    <n v="1"/>
    <n v="0"/>
    <n v="0"/>
    <n v="0"/>
    <n v="0"/>
    <n v="1"/>
    <n v="0"/>
    <n v="60"/>
    <d v="2016-07-14T00:00:00"/>
    <n v="7"/>
    <s v="July"/>
    <n v="1"/>
    <s v="1809,32557,Low income,14,Low spender,0.000430015050526768,1,0,13,34,3,29,0,4,10,80,0.425,0.0375,0.3625,0,0.05,0.125,3,2,1,3,9,0.333333333333333,0.222222222222222,0.111111111111111,0.333333333333333,5,0,0,0,0,0,0,1,53,50-65,2284,0,0,1,0,0,0,0,1,0,60"/>
  </r>
  <r>
    <n v="1046"/>
    <n v="38578"/>
    <x v="1"/>
    <n v="982"/>
    <x v="0"/>
    <n v="2.5454922494686092E-2"/>
    <n v="1"/>
    <n v="1"/>
    <n v="2"/>
    <n v="38"/>
    <n v="4"/>
    <n v="22"/>
    <n v="3"/>
    <n v="3"/>
    <n v="3"/>
    <n v="73"/>
    <n v="0.52054794520547942"/>
    <n v="5.4794520547945202E-2"/>
    <n v="0.30136986301369861"/>
    <n v="4.1095890410958902E-2"/>
    <n v="4.1095890410958902E-2"/>
    <n v="4.1095890410958902E-2"/>
    <n v="3"/>
    <n v="3"/>
    <n v="0"/>
    <n v="3"/>
    <n v="9"/>
    <n v="0.33333333333333331"/>
    <n v="0.33333333333333331"/>
    <n v="0"/>
    <n v="0.33333333333333331"/>
    <n v="8"/>
    <n v="0"/>
    <n v="0"/>
    <x v="1"/>
    <x v="0"/>
    <x v="1"/>
    <n v="0"/>
    <x v="1"/>
    <x v="7"/>
    <x v="1"/>
    <n v="2531"/>
    <n v="0"/>
    <n v="0"/>
    <n v="1"/>
    <n v="0"/>
    <n v="0"/>
    <n v="0"/>
    <n v="0"/>
    <n v="0"/>
    <n v="1"/>
    <n v="67"/>
    <d v="2015-11-10T00:00:00"/>
    <n v="11"/>
    <s v="November"/>
    <n v="1"/>
    <s v="1046,38578,Low income,982,High spender,0.0254549224946861,1,1,2,38,4,22,3,3,3,73,0.520547945205479,0.0547945205479452,0.301369863013699,0.0410958904109589,0.0410958904109589,0.0410958904109589,3,3,0,3,9,0.333333333333333,0.333333333333333,0,0.333333333333333,8,0,0,0,0,0,0,0,48,36-50,2531,0,0,1,0,0,0,0,0,1,67"/>
  </r>
  <r>
    <n v="1047"/>
    <n v="38578"/>
    <x v="1"/>
    <n v="1174"/>
    <x v="0"/>
    <n v="3.0431852351080927E-2"/>
    <n v="1"/>
    <n v="1"/>
    <n v="2"/>
    <n v="38"/>
    <n v="4"/>
    <n v="22"/>
    <n v="3"/>
    <n v="3"/>
    <n v="3"/>
    <n v="73"/>
    <n v="0.52054794520547942"/>
    <n v="5.4794520547945202E-2"/>
    <n v="0.30136986301369861"/>
    <n v="4.1095890410958902E-2"/>
    <n v="4.1095890410958902E-2"/>
    <n v="4.1095890410958902E-2"/>
    <n v="3"/>
    <n v="3"/>
    <n v="0"/>
    <n v="3"/>
    <n v="9"/>
    <n v="0.33333333333333331"/>
    <n v="0.33333333333333331"/>
    <n v="0"/>
    <n v="0.33333333333333331"/>
    <n v="8"/>
    <n v="0"/>
    <n v="0"/>
    <x v="1"/>
    <x v="0"/>
    <x v="1"/>
    <n v="0"/>
    <x v="0"/>
    <x v="7"/>
    <x v="1"/>
    <n v="2531"/>
    <n v="0"/>
    <n v="0"/>
    <n v="1"/>
    <n v="0"/>
    <n v="0"/>
    <n v="0"/>
    <n v="0"/>
    <n v="0"/>
    <n v="1"/>
    <n v="67"/>
    <d v="2015-11-10T00:00:00"/>
    <n v="11"/>
    <s v="November"/>
    <n v="1"/>
    <s v="1047,38578,Low income,1174,High spender,0.0304318523510809,1,1,2,38,4,22,3,3,3,73,0.520547945205479,0.0547945205479452,0.301369863013699,0.0410958904109589,0.0410958904109589,0.0410958904109589,3,3,0,3,9,0.333333333333333,0.333333333333333,0,0.333333333333333,8,0,0,0,0,0,0,1,48,36-50,2531,0,0,1,0,0,0,0,0,1,67"/>
  </r>
  <r>
    <n v="864"/>
    <n v="38136"/>
    <x v="1"/>
    <n v="70"/>
    <x v="1"/>
    <n v="1.8355359765051395E-3"/>
    <n v="1"/>
    <n v="0"/>
    <n v="69"/>
    <n v="8"/>
    <n v="15"/>
    <n v="27"/>
    <n v="0"/>
    <n v="20"/>
    <n v="33"/>
    <n v="103"/>
    <n v="7.7669902912621352E-2"/>
    <n v="0.14563106796116504"/>
    <n v="0.26213592233009708"/>
    <n v="0"/>
    <n v="0.1941747572815534"/>
    <n v="0.32038834951456313"/>
    <n v="2"/>
    <n v="3"/>
    <n v="1"/>
    <n v="2"/>
    <n v="8"/>
    <n v="0.25"/>
    <n v="0.375"/>
    <n v="0.125"/>
    <n v="0.25"/>
    <n v="8"/>
    <n v="0"/>
    <n v="0"/>
    <x v="0"/>
    <x v="0"/>
    <x v="1"/>
    <n v="0"/>
    <x v="1"/>
    <x v="34"/>
    <x v="1"/>
    <n v="2592"/>
    <n v="0"/>
    <n v="1"/>
    <n v="0"/>
    <n v="0"/>
    <n v="0"/>
    <n v="0"/>
    <n v="1"/>
    <n v="0"/>
    <n v="0"/>
    <n v="37"/>
    <d v="2015-09-10T00:00:00"/>
    <n v="9"/>
    <s v="September"/>
    <n v="1"/>
    <s v="864,38136,Low income,70,Low spender,0.00183553597650514,1,0,69,8,15,27,0,20,33,103,0.0776699029126214,0.145631067961165,0.262135922330097,0,0.194174757281553,0.320388349514563,2,3,1,2,8,0.25,0.375,0.125,0.25,8,0,0,1,0,0,0,0,42,36-50,2592,0,1,0,0,0,0,1,0,0,37"/>
  </r>
  <r>
    <n v="734"/>
    <n v="38179"/>
    <x v="1"/>
    <n v="119"/>
    <x v="1"/>
    <n v="3.116896723329579E-3"/>
    <n v="1"/>
    <n v="1"/>
    <n v="30"/>
    <n v="38"/>
    <n v="4"/>
    <n v="22"/>
    <n v="4"/>
    <n v="2"/>
    <n v="20"/>
    <n v="90"/>
    <n v="0.42222222222222222"/>
    <n v="4.4444444444444446E-2"/>
    <n v="0.24444444444444444"/>
    <n v="4.4444444444444446E-2"/>
    <n v="2.2222222222222223E-2"/>
    <n v="0.22222222222222221"/>
    <n v="4"/>
    <n v="3"/>
    <n v="1"/>
    <n v="3"/>
    <n v="11"/>
    <n v="0.36363636363636365"/>
    <n v="0.27272727272727271"/>
    <n v="9.0909090909090912E-2"/>
    <n v="0.27272727272727271"/>
    <n v="7"/>
    <n v="0"/>
    <n v="0"/>
    <x v="1"/>
    <x v="0"/>
    <x v="1"/>
    <n v="0"/>
    <x v="1"/>
    <x v="20"/>
    <x v="2"/>
    <n v="2631"/>
    <n v="0"/>
    <n v="1"/>
    <n v="0"/>
    <n v="0"/>
    <n v="0"/>
    <n v="0"/>
    <n v="0"/>
    <n v="1"/>
    <n v="0"/>
    <n v="50"/>
    <d v="2015-08-02T00:00:00"/>
    <n v="8"/>
    <s v="August"/>
    <n v="1"/>
    <s v="734,38179,Low income,119,Low spender,0.00311689672332958,1,1,30,38,4,22,4,2,20,90,0.422222222222222,0.0444444444444444,0.244444444444444,0.0444444444444444,0.0222222222222222,0.222222222222222,4,3,1,3,11,0.363636363636364,0.272727272727273,0.0909090909090909,0.272727272727273,7,0,0,0,0,0,0,0,54,50-65,2631,0,1,0,0,0,0,0,1,0,50"/>
  </r>
  <r>
    <n v="673"/>
    <n v="33249"/>
    <x v="1"/>
    <n v="656"/>
    <x v="0"/>
    <n v="1.9729916689223737E-2"/>
    <n v="1"/>
    <n v="0"/>
    <n v="11"/>
    <n v="6"/>
    <n v="10"/>
    <n v="21"/>
    <n v="19"/>
    <n v="14"/>
    <n v="42"/>
    <n v="112"/>
    <n v="5.3571428571428568E-2"/>
    <n v="8.9285714285714288E-2"/>
    <n v="0.1875"/>
    <n v="0.16964285714285715"/>
    <n v="0.125"/>
    <n v="0.375"/>
    <n v="2"/>
    <n v="2"/>
    <n v="1"/>
    <n v="3"/>
    <n v="8"/>
    <n v="0.25"/>
    <n v="0.25"/>
    <n v="0.125"/>
    <n v="0.375"/>
    <n v="6"/>
    <n v="0"/>
    <n v="0"/>
    <x v="1"/>
    <x v="0"/>
    <x v="1"/>
    <n v="0"/>
    <x v="1"/>
    <x v="9"/>
    <x v="1"/>
    <n v="2653"/>
    <n v="0"/>
    <n v="0"/>
    <n v="1"/>
    <n v="0"/>
    <n v="0"/>
    <n v="0"/>
    <n v="1"/>
    <n v="0"/>
    <n v="0"/>
    <n v="28"/>
    <d v="2015-07-11T00:00:00"/>
    <n v="7"/>
    <s v="July"/>
    <n v="1"/>
    <s v="673,33249,Low income,656,High spender,0.0197299166892237,1,0,11,6,10,21,19,14,42,112,0.0535714285714286,0.0892857142857143,0.1875,0.169642857142857,0.125,0.375,2,2,1,3,8,0.25,0.25,0.125,0.375,6,0,0,0,0,0,0,0,45,36-50,2653,0,0,1,0,0,0,1,0,0,28"/>
  </r>
  <r>
    <n v="1935"/>
    <n v="52074"/>
    <x v="0"/>
    <n v="38"/>
    <x v="1"/>
    <n v="7.2973076775358146E-4"/>
    <n v="0"/>
    <n v="1"/>
    <n v="77"/>
    <n v="59"/>
    <n v="0"/>
    <n v="12"/>
    <n v="0"/>
    <n v="0"/>
    <n v="48"/>
    <n v="119"/>
    <n v="0.49579831932773111"/>
    <n v="0"/>
    <n v="0.10084033613445378"/>
    <n v="0"/>
    <n v="0"/>
    <n v="0.40336134453781514"/>
    <n v="1"/>
    <n v="2"/>
    <n v="2"/>
    <n v="2"/>
    <n v="7"/>
    <n v="0.14285714285714285"/>
    <n v="0.2857142857142857"/>
    <n v="0.2857142857142857"/>
    <n v="0.2857142857142857"/>
    <n v="4"/>
    <n v="0"/>
    <n v="0"/>
    <x v="0"/>
    <x v="0"/>
    <x v="1"/>
    <n v="0"/>
    <x v="1"/>
    <x v="21"/>
    <x v="2"/>
    <n v="2245"/>
    <n v="0"/>
    <n v="0"/>
    <n v="1"/>
    <n v="0"/>
    <n v="0"/>
    <n v="0"/>
    <n v="1"/>
    <n v="0"/>
    <n v="0"/>
    <n v="23"/>
    <d v="2016-08-22T00:00:00"/>
    <n v="8"/>
    <s v="August"/>
    <n v="1"/>
    <s v="1935,52074,High income,38,Low spender,0.000729730767753581,0,1,77,59,0,12,0,0,48,119,0.495798319327731,0,0.100840336134454,0,0,0.403361344537815,1,2,2,2,7,0.142857142857143,0.285714285714286,0.285714285714286,0.285714285714286,4,0,0,1,0,0,0,0,53,50-65,2245,0,0,1,0,0,0,1,0,0,23"/>
  </r>
  <r>
    <n v="1908"/>
    <n v="22123"/>
    <x v="1"/>
    <n v="35"/>
    <x v="1"/>
    <n v="1.5820639153821814E-3"/>
    <n v="0"/>
    <n v="0"/>
    <n v="77"/>
    <n v="3"/>
    <n v="3"/>
    <n v="24"/>
    <n v="34"/>
    <n v="7"/>
    <n v="31"/>
    <n v="102"/>
    <n v="2.9411764705882353E-2"/>
    <n v="2.9411764705882353E-2"/>
    <n v="0.23529411764705882"/>
    <n v="0.33333333333333331"/>
    <n v="6.8627450980392163E-2"/>
    <n v="0.30392156862745096"/>
    <n v="1"/>
    <n v="2"/>
    <n v="1"/>
    <n v="3"/>
    <n v="7"/>
    <n v="0.14285714285714285"/>
    <n v="0.2857142857142857"/>
    <n v="0.14285714285714285"/>
    <n v="0.42857142857142855"/>
    <n v="5"/>
    <n v="0"/>
    <n v="0"/>
    <x v="1"/>
    <x v="0"/>
    <x v="1"/>
    <n v="0"/>
    <x v="1"/>
    <x v="40"/>
    <x v="2"/>
    <n v="2253"/>
    <n v="0"/>
    <n v="0"/>
    <n v="0"/>
    <n v="0"/>
    <n v="1"/>
    <n v="0"/>
    <n v="0"/>
    <n v="0"/>
    <n v="0"/>
    <n v="40"/>
    <d v="2016-08-14T00:00:00"/>
    <n v="8"/>
    <s v="August"/>
    <n v="1"/>
    <s v="1908,22123,Low income,35,Low spender,0.00158206391538218,0,0,77,3,3,24,34,7,31,102,0.0294117647058824,0.0294117647058824,0.235294117647059,0.333333333333333,0.0686274509803922,0.303921568627451,1,2,1,3,7,0.142857142857143,0.285714285714286,0.142857142857143,0.428571428571429,5,0,0,0,0,0,0,0,60,50-65,2253,0,0,0,0,1,0,0,0,0,40"/>
  </r>
  <r>
    <n v="796"/>
    <n v="36065"/>
    <x v="1"/>
    <n v="1682"/>
    <x v="0"/>
    <n v="4.6638014695688339E-2"/>
    <n v="1"/>
    <n v="1"/>
    <n v="54"/>
    <n v="18"/>
    <n v="7"/>
    <n v="34"/>
    <n v="10"/>
    <n v="2"/>
    <n v="3"/>
    <n v="74"/>
    <n v="0.24324324324324326"/>
    <n v="9.45945945945946E-2"/>
    <n v="0.45945945945945948"/>
    <n v="0.13513513513513514"/>
    <n v="2.7027027027027029E-2"/>
    <n v="4.0540540540540543E-2"/>
    <n v="3"/>
    <n v="3"/>
    <n v="0"/>
    <n v="3"/>
    <n v="9"/>
    <n v="0.33333333333333331"/>
    <n v="0.33333333333333331"/>
    <n v="0"/>
    <n v="0.33333333333333331"/>
    <n v="8"/>
    <n v="0"/>
    <n v="0"/>
    <x v="1"/>
    <x v="0"/>
    <x v="1"/>
    <n v="0"/>
    <x v="1"/>
    <x v="43"/>
    <x v="2"/>
    <n v="2614"/>
    <n v="0"/>
    <n v="0"/>
    <n v="1"/>
    <n v="0"/>
    <n v="0"/>
    <n v="0"/>
    <n v="1"/>
    <n v="0"/>
    <n v="0"/>
    <n v="68"/>
    <d v="2015-08-19T00:00:00"/>
    <n v="8"/>
    <s v="August"/>
    <n v="1"/>
    <s v="796,36065,Low income,1682,High spender,0.0466380146956883,1,1,54,18,7,34,10,2,3,74,0.243243243243243,0.0945945945945946,0.459459459459459,0.135135135135135,0.027027027027027,0.0405405405405405,3,3,0,3,9,0.333333333333333,0.333333333333333,0,0.333333333333333,8,0,0,0,0,0,0,0,52,50-65,2614,0,0,1,0,0,0,1,0,0,68"/>
  </r>
  <r>
    <n v="596"/>
    <n v="37155"/>
    <x v="1"/>
    <n v="1003"/>
    <x v="0"/>
    <n v="2.699502085856547E-2"/>
    <n v="1"/>
    <n v="0"/>
    <n v="51"/>
    <n v="23"/>
    <n v="0"/>
    <n v="26"/>
    <n v="7"/>
    <n v="15"/>
    <n v="3"/>
    <n v="74"/>
    <n v="0.3108108108108108"/>
    <n v="0"/>
    <n v="0.35135135135135137"/>
    <n v="9.45945945945946E-2"/>
    <n v="0.20270270270270271"/>
    <n v="4.0540540540540543E-2"/>
    <n v="1"/>
    <n v="2"/>
    <n v="0"/>
    <n v="4"/>
    <n v="7"/>
    <n v="0.14285714285714285"/>
    <n v="0.2857142857142857"/>
    <n v="0"/>
    <n v="0.5714285714285714"/>
    <n v="5"/>
    <n v="0"/>
    <n v="0"/>
    <x v="1"/>
    <x v="0"/>
    <x v="1"/>
    <n v="0"/>
    <x v="1"/>
    <x v="27"/>
    <x v="0"/>
    <n v="2673"/>
    <n v="0"/>
    <n v="1"/>
    <n v="0"/>
    <n v="0"/>
    <n v="0"/>
    <n v="0"/>
    <n v="1"/>
    <n v="0"/>
    <n v="0"/>
    <n v="68"/>
    <d v="2015-06-21T00:00:00"/>
    <n v="6"/>
    <s v="June"/>
    <n v="1"/>
    <s v="596,37155,Low income,1003,High spender,0.0269950208585655,1,0,51,23,0,26,7,15,3,74,0.310810810810811,0,0.351351351351351,0.0945945945945946,0.202702702702703,0.0405405405405405,1,2,0,4,7,0.142857142857143,0.285714285714286,0,0.571428571428571,5,0,0,0,0,0,0,0,31,24-35,2673,0,1,0,0,0,0,1,0,0,68"/>
  </r>
  <r>
    <n v="832"/>
    <n v="28510"/>
    <x v="1"/>
    <n v="972"/>
    <x v="0"/>
    <n v="3.4093300596282003E-2"/>
    <n v="1"/>
    <n v="1"/>
    <n v="72"/>
    <n v="44"/>
    <n v="5"/>
    <n v="19"/>
    <n v="0"/>
    <n v="4"/>
    <n v="19"/>
    <n v="91"/>
    <n v="0.48351648351648352"/>
    <n v="5.4945054945054944E-2"/>
    <n v="0.2087912087912088"/>
    <n v="0"/>
    <n v="4.3956043956043959E-2"/>
    <n v="0.2087912087912088"/>
    <n v="3"/>
    <n v="2"/>
    <n v="0"/>
    <n v="4"/>
    <n v="9"/>
    <n v="0.33333333333333331"/>
    <n v="0.22222222222222221"/>
    <n v="0"/>
    <n v="0.44444444444444442"/>
    <n v="5"/>
    <n v="0"/>
    <n v="0"/>
    <x v="1"/>
    <x v="0"/>
    <x v="1"/>
    <n v="0"/>
    <x v="1"/>
    <x v="29"/>
    <x v="1"/>
    <n v="2601"/>
    <n v="1"/>
    <n v="0"/>
    <n v="0"/>
    <n v="0"/>
    <n v="0"/>
    <n v="0"/>
    <n v="1"/>
    <n v="0"/>
    <n v="0"/>
    <n v="53"/>
    <d v="2015-09-01T00:00:00"/>
    <n v="9"/>
    <s v="September"/>
    <n v="1"/>
    <s v="832,28510,Low income,972,High spender,0.034093300596282,1,1,72,44,5,19,0,4,19,91,0.483516483516484,0.0549450549450549,0.208791208791209,0,0.043956043956044,0.208791208791209,3,2,0,4,9,0.333333333333333,0.222222222222222,0,0.444444444444444,5,0,0,0,0,0,0,0,39,36-50,2601,1,0,0,0,0,0,1,0,0,53"/>
  </r>
  <r>
    <n v="345"/>
    <n v="7500"/>
    <x v="1"/>
    <n v="64"/>
    <x v="1"/>
    <n v="8.5333333333333337E-3"/>
    <n v="0"/>
    <n v="0"/>
    <n v="24"/>
    <n v="3"/>
    <n v="18"/>
    <n v="14"/>
    <n v="15"/>
    <n v="22"/>
    <n v="50"/>
    <n v="122"/>
    <n v="2.4590163934426229E-2"/>
    <n v="0.14754098360655737"/>
    <n v="0.11475409836065574"/>
    <n v="0.12295081967213115"/>
    <n v="0.18032786885245902"/>
    <n v="0.4098360655737705"/>
    <n v="3"/>
    <n v="3"/>
    <n v="1"/>
    <n v="3"/>
    <n v="10"/>
    <n v="0.3"/>
    <n v="0.3"/>
    <n v="0.1"/>
    <n v="0.3"/>
    <n v="9"/>
    <n v="0"/>
    <n v="0"/>
    <x v="1"/>
    <x v="0"/>
    <x v="1"/>
    <n v="0"/>
    <x v="0"/>
    <x v="8"/>
    <x v="0"/>
    <n v="2756"/>
    <n v="0"/>
    <n v="1"/>
    <n v="0"/>
    <n v="0"/>
    <n v="0"/>
    <n v="1"/>
    <n v="0"/>
    <n v="0"/>
    <n v="0"/>
    <n v="22"/>
    <d v="2015-03-30T00:00:00"/>
    <n v="3"/>
    <s v="March"/>
    <n v="1"/>
    <s v="345,7500,Low income,64,Low spender,0.00853333333333333,0,0,24,3,18,14,15,22,50,122,0.0245901639344262,0.147540983606557,0.114754098360656,0.122950819672131,0.180327868852459,0.409836065573771,3,3,1,3,10,0.3,0.3,0.1,0.3,9,0,0,0,0,0,0,1,24,24-35,2756,0,1,0,0,0,1,0,0,0,22"/>
  </r>
  <r>
    <n v="710"/>
    <n v="34941"/>
    <x v="1"/>
    <n v="971"/>
    <x v="0"/>
    <n v="2.7789702641595831E-2"/>
    <n v="1"/>
    <n v="1"/>
    <n v="26"/>
    <n v="39"/>
    <n v="2"/>
    <n v="25"/>
    <n v="4"/>
    <n v="3"/>
    <n v="24"/>
    <n v="97"/>
    <n v="0.40206185567010311"/>
    <n v="2.0618556701030927E-2"/>
    <n v="0.25773195876288657"/>
    <n v="4.1237113402061855E-2"/>
    <n v="3.0927835051546393E-2"/>
    <n v="0.24742268041237114"/>
    <n v="2"/>
    <n v="3"/>
    <n v="0"/>
    <n v="3"/>
    <n v="8"/>
    <n v="0.25"/>
    <n v="0.375"/>
    <n v="0"/>
    <n v="0.375"/>
    <n v="8"/>
    <n v="0"/>
    <n v="0"/>
    <x v="1"/>
    <x v="0"/>
    <x v="1"/>
    <n v="0"/>
    <x v="1"/>
    <x v="32"/>
    <x v="2"/>
    <n v="2639"/>
    <n v="0"/>
    <n v="0"/>
    <n v="0"/>
    <n v="1"/>
    <n v="0"/>
    <n v="0"/>
    <n v="0"/>
    <n v="1"/>
    <n v="0"/>
    <n v="49"/>
    <d v="2015-07-25T00:00:00"/>
    <n v="7"/>
    <s v="July"/>
    <n v="1"/>
    <s v="710,34941,Low income,971,High spender,0.0277897026415958,1,1,26,39,2,25,4,3,24,97,0.402061855670103,0.0206185567010309,0.257731958762887,0.0412371134020619,0.0309278350515464,0.247422680412371,2,3,0,3,8,0.25,0.375,0,0.375,8,0,0,0,0,0,0,0,64,50-65,2639,0,0,0,1,0,0,0,1,0,49"/>
  </r>
  <r>
    <n v="401"/>
    <n v="20193"/>
    <x v="1"/>
    <n v="1140"/>
    <x v="0"/>
    <n v="5.6455207250037144E-2"/>
    <n v="0"/>
    <n v="0"/>
    <n v="18"/>
    <n v="8"/>
    <n v="8"/>
    <n v="22"/>
    <n v="24"/>
    <n v="11"/>
    <n v="9"/>
    <n v="82"/>
    <n v="9.7560975609756101E-2"/>
    <n v="9.7560975609756101E-2"/>
    <n v="0.26829268292682928"/>
    <n v="0.29268292682926828"/>
    <n v="0.13414634146341464"/>
    <n v="0.10975609756097561"/>
    <n v="1"/>
    <n v="1"/>
    <n v="1"/>
    <n v="4"/>
    <n v="7"/>
    <n v="0.14285714285714285"/>
    <n v="0.14285714285714285"/>
    <n v="0.14285714285714285"/>
    <n v="0.5714285714285714"/>
    <n v="4"/>
    <n v="0"/>
    <n v="0"/>
    <x v="1"/>
    <x v="0"/>
    <x v="1"/>
    <n v="0"/>
    <x v="1"/>
    <x v="24"/>
    <x v="0"/>
    <n v="2737"/>
    <n v="0"/>
    <n v="0"/>
    <n v="0"/>
    <n v="1"/>
    <n v="0"/>
    <n v="1"/>
    <n v="0"/>
    <n v="0"/>
    <n v="0"/>
    <n v="64"/>
    <d v="2015-04-18T00:00:00"/>
    <n v="4"/>
    <s v="April"/>
    <n v="1"/>
    <s v="401,20193,Low income,1140,High spender,0.0564552072500371,0,0,18,8,8,22,24,11,9,82,0.0975609756097561,0.0975609756097561,0.268292682926829,0.292682926829268,0.134146341463415,0.109756097560976,1,1,1,4,7,0.142857142857143,0.142857142857143,0.142857142857143,0.571428571428571,4,0,0,0,0,0,0,0,29,24-35,2737,0,0,0,1,0,1,0,0,0,64"/>
  </r>
  <r>
    <n v="18"/>
    <n v="36778"/>
    <x v="1"/>
    <n v="261"/>
    <x v="1"/>
    <n v="7.0966338571972374E-3"/>
    <n v="1"/>
    <n v="1"/>
    <n v="63"/>
    <n v="29"/>
    <n v="4"/>
    <n v="34"/>
    <n v="2"/>
    <n v="4"/>
    <n v="4"/>
    <n v="77"/>
    <n v="0.37662337662337664"/>
    <n v="5.1948051948051951E-2"/>
    <n v="0.44155844155844154"/>
    <n v="2.5974025974025976E-2"/>
    <n v="5.1948051948051951E-2"/>
    <n v="5.1948051948051951E-2"/>
    <n v="3"/>
    <n v="3"/>
    <n v="0"/>
    <n v="3"/>
    <n v="9"/>
    <n v="0.33333333333333331"/>
    <n v="0.33333333333333331"/>
    <n v="0"/>
    <n v="0.33333333333333331"/>
    <n v="9"/>
    <n v="0"/>
    <n v="0"/>
    <x v="1"/>
    <x v="0"/>
    <x v="1"/>
    <n v="0"/>
    <x v="1"/>
    <x v="43"/>
    <x v="2"/>
    <n v="2852"/>
    <n v="0"/>
    <n v="1"/>
    <n v="0"/>
    <n v="0"/>
    <n v="0"/>
    <n v="0"/>
    <n v="0"/>
    <n v="0"/>
    <n v="1"/>
    <n v="69"/>
    <d v="2014-12-24T00:00:00"/>
    <n v="12"/>
    <s v="December"/>
    <n v="1"/>
    <s v="18,36778,Low income,261,Low spender,0.00709663385719724,1,1,63,29,4,34,2,4,4,77,0.376623376623377,0.051948051948052,0.441558441558442,0.025974025974026,0.051948051948052,0.051948051948052,3,3,0,3,9,0.333333333333333,0.333333333333333,0,0.333333333333333,9,0,0,0,0,0,0,0,52,50-65,2852,0,1,0,0,0,0,0,0,1,69"/>
  </r>
  <r>
    <n v="579"/>
    <n v="27215"/>
    <x v="1"/>
    <n v="1226"/>
    <x v="0"/>
    <n v="4.5048686386184089E-2"/>
    <n v="2"/>
    <n v="1"/>
    <n v="50"/>
    <n v="30"/>
    <n v="5"/>
    <n v="22"/>
    <n v="8"/>
    <n v="9"/>
    <n v="28"/>
    <n v="102"/>
    <n v="0.29411764705882354"/>
    <n v="4.9019607843137254E-2"/>
    <n v="0.21568627450980393"/>
    <n v="7.8431372549019607E-2"/>
    <n v="8.8235294117647065E-2"/>
    <n v="0.27450980392156865"/>
    <n v="4"/>
    <n v="2"/>
    <n v="1"/>
    <n v="4"/>
    <n v="11"/>
    <n v="0.36363636363636365"/>
    <n v="0.18181818181818182"/>
    <n v="9.0909090909090912E-2"/>
    <n v="0.36363636363636365"/>
    <n v="6"/>
    <n v="0"/>
    <n v="0"/>
    <x v="1"/>
    <x v="0"/>
    <x v="1"/>
    <n v="0"/>
    <x v="1"/>
    <x v="6"/>
    <x v="2"/>
    <n v="2681"/>
    <n v="1"/>
    <n v="0"/>
    <n v="0"/>
    <n v="0"/>
    <n v="0"/>
    <n v="0"/>
    <n v="1"/>
    <n v="0"/>
    <n v="0"/>
    <n v="46"/>
    <d v="2015-06-13T00:00:00"/>
    <n v="6"/>
    <s v="June"/>
    <n v="1"/>
    <s v="579,27215,Low income,1226,High spender,0.0450486863861841,2,1,50,30,5,22,8,9,28,102,0.294117647058824,0.0490196078431373,0.215686274509804,0.0784313725490196,0.0882352941176471,0.274509803921569,4,2,1,4,11,0.363636363636364,0.181818181818182,0.0909090909090909,0.363636363636364,6,0,0,0,0,0,0,0,59,50-65,2681,1,0,0,0,0,0,1,0,0,46"/>
  </r>
  <r>
    <n v="1157"/>
    <n v="40321"/>
    <x v="1"/>
    <n v="355"/>
    <x v="1"/>
    <n v="8.8043451303291085E-3"/>
    <n v="1"/>
    <n v="1"/>
    <n v="59"/>
    <n v="44"/>
    <n v="4"/>
    <n v="21"/>
    <n v="6"/>
    <n v="0"/>
    <n v="27"/>
    <n v="102"/>
    <n v="0.43137254901960786"/>
    <n v="3.9215686274509803E-2"/>
    <n v="0.20588235294117646"/>
    <n v="5.8823529411764705E-2"/>
    <n v="0"/>
    <n v="0.26470588235294118"/>
    <n v="2"/>
    <n v="3"/>
    <n v="0"/>
    <n v="3"/>
    <n v="8"/>
    <n v="0.25"/>
    <n v="0.375"/>
    <n v="0"/>
    <n v="0.375"/>
    <n v="7"/>
    <n v="0"/>
    <n v="0"/>
    <x v="1"/>
    <x v="0"/>
    <x v="1"/>
    <n v="0"/>
    <x v="1"/>
    <x v="7"/>
    <x v="1"/>
    <n v="2494"/>
    <n v="0"/>
    <n v="1"/>
    <n v="0"/>
    <n v="0"/>
    <n v="0"/>
    <n v="0"/>
    <n v="1"/>
    <n v="0"/>
    <n v="0"/>
    <n v="48"/>
    <d v="2015-12-17T00:00:00"/>
    <n v="12"/>
    <s v="December"/>
    <n v="1"/>
    <s v="1157,40321,Low income,355,Low spender,0.00880434513032911,1,1,59,44,4,21,6,0,27,102,0.431372549019608,0.0392156862745098,0.205882352941176,0.0588235294117647,0,0.264705882352941,2,3,0,3,8,0.25,0.375,0,0.375,7,0,0,0,0,0,0,0,48,36-50,2494,0,1,0,0,0,0,1,0,0,48"/>
  </r>
  <r>
    <n v="54"/>
    <n v="31089"/>
    <x v="1"/>
    <n v="967"/>
    <x v="0"/>
    <n v="3.1104249091318474E-2"/>
    <n v="1"/>
    <n v="0"/>
    <n v="57"/>
    <n v="31"/>
    <n v="3"/>
    <n v="31"/>
    <n v="2"/>
    <n v="8"/>
    <n v="4"/>
    <n v="79"/>
    <n v="0.39240506329113922"/>
    <n v="3.7974683544303799E-2"/>
    <n v="0.39240506329113922"/>
    <n v="2.5316455696202531E-2"/>
    <n v="0.10126582278481013"/>
    <n v="5.0632911392405063E-2"/>
    <n v="3"/>
    <n v="3"/>
    <n v="0"/>
    <n v="4"/>
    <n v="10"/>
    <n v="0.3"/>
    <n v="0.3"/>
    <n v="0"/>
    <n v="0.4"/>
    <n v="8"/>
    <n v="0"/>
    <n v="0"/>
    <x v="1"/>
    <x v="0"/>
    <x v="1"/>
    <n v="0"/>
    <x v="1"/>
    <x v="29"/>
    <x v="1"/>
    <n v="2840"/>
    <n v="0"/>
    <n v="0"/>
    <n v="0"/>
    <n v="1"/>
    <n v="0"/>
    <n v="0"/>
    <n v="1"/>
    <n v="0"/>
    <n v="0"/>
    <n v="71"/>
    <d v="2015-01-05T00:00:00"/>
    <n v="1"/>
    <s v="January"/>
    <n v="1"/>
    <s v="54,31089,Low income,967,High spender,0.0311042490913185,1,0,57,31,3,31,2,8,4,79,0.392405063291139,0.0379746835443038,0.392405063291139,0.0253164556962025,0.10126582278481,0.0506329113924051,3,3,0,4,10,0.3,0.3,0,0.4,8,0,0,0,0,0,0,0,39,36-50,2840,0,0,0,1,0,0,1,0,0,71"/>
  </r>
  <r>
    <n v="1760"/>
    <n v="37697"/>
    <x v="1"/>
    <n v="726"/>
    <x v="0"/>
    <n v="1.9258826962357749E-2"/>
    <n v="1"/>
    <n v="0"/>
    <n v="82"/>
    <n v="34"/>
    <n v="6"/>
    <n v="21"/>
    <n v="11"/>
    <n v="4"/>
    <n v="8"/>
    <n v="84"/>
    <n v="0.40476190476190477"/>
    <n v="7.1428571428571425E-2"/>
    <n v="0.25"/>
    <n v="0.13095238095238096"/>
    <n v="4.7619047619047616E-2"/>
    <n v="9.5238095238095233E-2"/>
    <n v="1"/>
    <n v="2"/>
    <n v="1"/>
    <n v="3"/>
    <n v="7"/>
    <n v="0.14285714285714285"/>
    <n v="0.2857142857142857"/>
    <n v="0.14285714285714285"/>
    <n v="0.42857142857142855"/>
    <n v="6"/>
    <n v="0"/>
    <n v="0"/>
    <x v="1"/>
    <x v="0"/>
    <x v="1"/>
    <n v="0"/>
    <x v="1"/>
    <x v="10"/>
    <x v="1"/>
    <n v="2301"/>
    <n v="0"/>
    <n v="0"/>
    <n v="1"/>
    <n v="0"/>
    <n v="0"/>
    <n v="0"/>
    <n v="1"/>
    <n v="0"/>
    <n v="0"/>
    <n v="68"/>
    <d v="2016-06-27T00:00:00"/>
    <n v="6"/>
    <s v="June"/>
    <n v="1"/>
    <s v="1760,37697,Low income,726,High spender,0.0192588269623577,1,0,82,34,6,21,11,4,8,84,0.404761904761905,0.0714285714285714,0.25,0.130952380952381,0.0476190476190476,0.0952380952380952,1,2,1,3,7,0.142857142857143,0.285714285714286,0.142857142857143,0.428571428571429,6,0,0,0,0,0,0,0,44,36-50,2301,0,0,1,0,0,0,1,0,0,68"/>
  </r>
  <r>
    <n v="561"/>
    <n v="40706"/>
    <x v="1"/>
    <n v="149"/>
    <x v="1"/>
    <n v="3.6603940451039158E-3"/>
    <n v="2"/>
    <n v="1"/>
    <n v="37"/>
    <n v="59"/>
    <n v="0"/>
    <n v="11"/>
    <n v="4"/>
    <n v="2"/>
    <n v="5"/>
    <n v="81"/>
    <n v="0.72839506172839508"/>
    <n v="0"/>
    <n v="0.13580246913580246"/>
    <n v="4.9382716049382713E-2"/>
    <n v="2.4691358024691357E-2"/>
    <n v="6.1728395061728392E-2"/>
    <n v="4"/>
    <n v="3"/>
    <n v="0"/>
    <n v="4"/>
    <n v="11"/>
    <n v="0.36363636363636365"/>
    <n v="0.27272727272727271"/>
    <n v="0"/>
    <n v="0.36363636363636365"/>
    <n v="7"/>
    <n v="0"/>
    <n v="0"/>
    <x v="1"/>
    <x v="0"/>
    <x v="1"/>
    <n v="0"/>
    <x v="1"/>
    <x v="43"/>
    <x v="2"/>
    <n v="2687"/>
    <n v="0"/>
    <n v="0"/>
    <n v="0"/>
    <n v="1"/>
    <n v="0"/>
    <n v="0"/>
    <n v="0"/>
    <n v="0"/>
    <n v="1"/>
    <n v="71"/>
    <d v="2015-06-07T00:00:00"/>
    <n v="6"/>
    <s v="June"/>
    <n v="1"/>
    <s v="561,40706,Low income,149,Low spender,0.00366039404510392,2,1,37,59,0,11,4,2,5,81,0.728395061728395,0,0.135802469135802,0.0493827160493827,0.0246913580246914,0.0617283950617284,4,3,0,4,11,0.363636363636364,0.272727272727273,0,0.363636363636364,7,0,0,0,0,0,0,0,52,50-65,2687,0,0,0,1,0,0,0,0,1,71"/>
  </r>
  <r>
    <n v="2173"/>
    <n v="34961"/>
    <x v="1"/>
    <n v="964"/>
    <x v="0"/>
    <n v="2.7573581991361801E-2"/>
    <n v="1"/>
    <n v="0"/>
    <n v="77"/>
    <n v="45"/>
    <n v="2"/>
    <n v="26"/>
    <n v="4"/>
    <n v="1"/>
    <n v="1"/>
    <n v="79"/>
    <n v="0.569620253164557"/>
    <n v="2.5316455696202531E-2"/>
    <n v="0.32911392405063289"/>
    <n v="5.0632911392405063E-2"/>
    <n v="1.2658227848101266E-2"/>
    <n v="1.2658227848101266E-2"/>
    <n v="3"/>
    <n v="3"/>
    <n v="1"/>
    <n v="3"/>
    <n v="10"/>
    <n v="0.3"/>
    <n v="0.3"/>
    <n v="0.1"/>
    <n v="0.3"/>
    <n v="7"/>
    <n v="0"/>
    <n v="0"/>
    <x v="1"/>
    <x v="0"/>
    <x v="1"/>
    <n v="0"/>
    <x v="1"/>
    <x v="1"/>
    <x v="1"/>
    <n v="2169"/>
    <n v="0"/>
    <n v="1"/>
    <n v="0"/>
    <n v="0"/>
    <n v="0"/>
    <n v="0"/>
    <n v="1"/>
    <n v="0"/>
    <n v="0"/>
    <n v="77"/>
    <d v="2016-11-06T00:00:00"/>
    <n v="11"/>
    <s v="November"/>
    <n v="1"/>
    <s v="2173,34961,Low income,964,High spender,0.0275735819913618,1,0,77,45,2,26,4,1,1,79,0.569620253164557,0.0253164556962025,0.329113924050633,0.0506329113924051,0.0126582278481013,0.0126582278481013,3,3,1,3,10,0.3,0.3,0.1,0.3,7,0,0,0,0,0,0,0,47,36-50,2169,0,1,0,0,0,0,1,0,0,77"/>
  </r>
  <r>
    <n v="1334"/>
    <n v="38236"/>
    <x v="1"/>
    <n v="48"/>
    <x v="1"/>
    <n v="1.2553614394811173E-3"/>
    <n v="1"/>
    <n v="1"/>
    <n v="2"/>
    <n v="58"/>
    <n v="0"/>
    <n v="18"/>
    <n v="2"/>
    <n v="0"/>
    <n v="10"/>
    <n v="88"/>
    <n v="0.65909090909090906"/>
    <n v="0"/>
    <n v="0.20454545454545456"/>
    <n v="2.2727272727272728E-2"/>
    <n v="0"/>
    <n v="0.11363636363636363"/>
    <n v="4"/>
    <n v="3"/>
    <n v="0"/>
    <n v="4"/>
    <n v="11"/>
    <n v="0.36363636363636365"/>
    <n v="0.27272727272727271"/>
    <n v="0"/>
    <n v="0.36363636363636365"/>
    <n v="7"/>
    <n v="0"/>
    <n v="0"/>
    <x v="1"/>
    <x v="0"/>
    <x v="1"/>
    <n v="0"/>
    <x v="1"/>
    <x v="43"/>
    <x v="2"/>
    <n v="2441"/>
    <n v="0"/>
    <n v="0"/>
    <n v="1"/>
    <n v="0"/>
    <n v="0"/>
    <n v="0"/>
    <n v="0"/>
    <n v="0"/>
    <n v="1"/>
    <n v="68"/>
    <d v="2016-02-08T00:00:00"/>
    <n v="2"/>
    <s v="February"/>
    <n v="1"/>
    <s v="1334,38236,Low income,48,Low spender,0.00125536143948112,1,1,2,58,0,18,2,0,10,88,0.659090909090909,0,0.204545454545455,0.0227272727272727,0,0.113636363636364,4,3,0,4,11,0.363636363636364,0.272727272727273,0,0.363636363636364,7,0,0,0,0,0,0,0,52,50-65,2441,0,0,1,0,0,0,0,0,1,68"/>
  </r>
  <r>
    <n v="416"/>
    <n v="7500"/>
    <x v="1"/>
    <n v="677"/>
    <x v="0"/>
    <n v="9.0266666666666662E-2"/>
    <n v="1"/>
    <n v="0"/>
    <n v="63"/>
    <n v="10"/>
    <n v="17"/>
    <n v="18"/>
    <n v="8"/>
    <n v="26"/>
    <n v="40"/>
    <n v="119"/>
    <n v="8.4033613445378158E-2"/>
    <n v="0.14285714285714285"/>
    <n v="0.15126050420168066"/>
    <n v="6.7226890756302518E-2"/>
    <n v="0.21848739495798319"/>
    <n v="0.33613445378151263"/>
    <n v="4"/>
    <n v="3"/>
    <n v="2"/>
    <n v="2"/>
    <n v="11"/>
    <n v="0.36363636363636365"/>
    <n v="0.27272727272727271"/>
    <n v="0.18181818181818182"/>
    <n v="0.18181818181818182"/>
    <n v="9"/>
    <n v="0"/>
    <n v="0"/>
    <x v="1"/>
    <x v="0"/>
    <x v="1"/>
    <n v="0"/>
    <x v="1"/>
    <x v="39"/>
    <x v="0"/>
    <n v="2732"/>
    <n v="0"/>
    <n v="0"/>
    <n v="1"/>
    <n v="0"/>
    <n v="0"/>
    <n v="0"/>
    <n v="0"/>
    <n v="0"/>
    <n v="0"/>
    <n v="39"/>
    <d v="2015-04-23T00:00:00"/>
    <n v="4"/>
    <s v="April"/>
    <n v="1"/>
    <s v="416,7500,Low income,677,High spender,0.0902666666666667,1,0,63,10,17,18,8,26,40,119,0.0840336134453782,0.142857142857143,0.151260504201681,0.0672268907563025,0.218487394957983,0.336134453781513,4,3,2,2,11,0.363636363636364,0.272727272727273,0.181818181818182,0.181818181818182,9,0,0,0,0,0,0,0,28,24-35,2732,0,0,1,0,0,0,0,0,0,39"/>
  </r>
  <r>
    <n v="245"/>
    <n v="33471"/>
    <x v="1"/>
    <n v="961"/>
    <x v="0"/>
    <n v="2.8711421827850976E-2"/>
    <n v="1"/>
    <n v="0"/>
    <n v="47"/>
    <n v="43"/>
    <n v="2"/>
    <n v="27"/>
    <n v="0"/>
    <n v="9"/>
    <n v="12"/>
    <n v="93"/>
    <n v="0.46236559139784944"/>
    <n v="2.1505376344086023E-2"/>
    <n v="0.29032258064516131"/>
    <n v="0"/>
    <n v="9.6774193548387094E-2"/>
    <n v="0.12903225806451613"/>
    <n v="3"/>
    <n v="3"/>
    <n v="0"/>
    <n v="4"/>
    <n v="10"/>
    <n v="0.3"/>
    <n v="0.3"/>
    <n v="0"/>
    <n v="0.4"/>
    <n v="7"/>
    <n v="0"/>
    <n v="0"/>
    <x v="1"/>
    <x v="0"/>
    <x v="1"/>
    <n v="0"/>
    <x v="1"/>
    <x v="1"/>
    <x v="1"/>
    <n v="2784"/>
    <n v="0"/>
    <n v="1"/>
    <n v="0"/>
    <n v="0"/>
    <n v="0"/>
    <n v="0"/>
    <n v="1"/>
    <n v="0"/>
    <n v="0"/>
    <n v="69"/>
    <d v="2015-03-02T00:00:00"/>
    <n v="3"/>
    <s v="March"/>
    <n v="1"/>
    <s v="245,33471,Low income,961,High spender,0.028711421827851,1,0,47,43,2,27,0,9,12,93,0.462365591397849,0.021505376344086,0.290322580645161,0,0.0967741935483871,0.129032258064516,3,3,0,4,10,0.3,0.3,0,0.4,7,0,0,0,0,0,0,0,47,36-50,2784,0,1,0,0,0,0,1,0,0,69"/>
  </r>
  <r>
    <n v="1947"/>
    <n v="38829"/>
    <x v="1"/>
    <n v="952"/>
    <x v="0"/>
    <n v="2.4517757346313323E-2"/>
    <n v="0"/>
    <n v="1"/>
    <n v="86"/>
    <n v="76"/>
    <n v="0"/>
    <n v="7"/>
    <n v="0"/>
    <n v="0"/>
    <n v="16"/>
    <n v="99"/>
    <n v="0.76767676767676762"/>
    <n v="0"/>
    <n v="7.0707070707070704E-2"/>
    <n v="0"/>
    <n v="0"/>
    <n v="0.16161616161616163"/>
    <n v="1"/>
    <n v="3"/>
    <n v="2"/>
    <n v="2"/>
    <n v="8"/>
    <n v="0.125"/>
    <n v="0.375"/>
    <n v="0.25"/>
    <n v="0.25"/>
    <n v="5"/>
    <n v="0"/>
    <n v="0"/>
    <x v="1"/>
    <x v="0"/>
    <x v="1"/>
    <n v="0"/>
    <x v="1"/>
    <x v="12"/>
    <x v="2"/>
    <n v="2243"/>
    <n v="0"/>
    <n v="1"/>
    <n v="0"/>
    <n v="0"/>
    <n v="0"/>
    <n v="0"/>
    <n v="0"/>
    <n v="0"/>
    <n v="1"/>
    <n v="67"/>
    <d v="2016-08-24T00:00:00"/>
    <n v="8"/>
    <s v="August"/>
    <n v="1"/>
    <s v="1947,38829,Low income,952,High spender,0.0245177573463133,0,1,86,76,0,7,0,0,16,99,0.767676767676768,0,0.0707070707070707,0,0,0.161616161616162,1,3,2,2,8,0.125,0.375,0.25,0.25,5,0,0,0,0,0,0,0,61,50-65,2243,0,1,0,0,0,0,0,0,1,67"/>
  </r>
  <r>
    <n v="1806"/>
    <n v="33183"/>
    <x v="1"/>
    <n v="1565"/>
    <x v="0"/>
    <n v="4.7162703794111444E-2"/>
    <n v="1"/>
    <n v="0"/>
    <n v="46"/>
    <n v="7"/>
    <n v="5"/>
    <n v="39"/>
    <n v="17"/>
    <n v="15"/>
    <n v="37"/>
    <n v="120"/>
    <n v="5.8333333333333334E-2"/>
    <n v="4.1666666666666664E-2"/>
    <n v="0.32500000000000001"/>
    <n v="0.14166666666666666"/>
    <n v="0.125"/>
    <n v="0.30833333333333335"/>
    <n v="2"/>
    <n v="4"/>
    <n v="0"/>
    <n v="3"/>
    <n v="9"/>
    <n v="0.22222222222222221"/>
    <n v="0.44444444444444442"/>
    <n v="0"/>
    <n v="0.33333333333333331"/>
    <n v="7"/>
    <n v="0"/>
    <n v="0"/>
    <x v="1"/>
    <x v="0"/>
    <x v="1"/>
    <n v="0"/>
    <x v="1"/>
    <x v="9"/>
    <x v="1"/>
    <n v="2284"/>
    <n v="0"/>
    <n v="1"/>
    <n v="0"/>
    <n v="0"/>
    <n v="0"/>
    <n v="0"/>
    <n v="1"/>
    <n v="0"/>
    <n v="0"/>
    <n v="46"/>
    <d v="2016-07-14T00:00:00"/>
    <n v="7"/>
    <s v="July"/>
    <n v="1"/>
    <s v="1806,33183,Low income,1565,High spender,0.0471627037941114,1,0,46,7,5,39,17,15,37,120,0.0583333333333333,0.0416666666666667,0.325,0.141666666666667,0.125,0.308333333333333,2,4,0,3,9,0.222222222222222,0.444444444444444,0,0.333333333333333,7,0,0,0,0,0,0,0,45,36-50,2284,0,1,0,0,0,0,1,0,0,46"/>
  </r>
  <r>
    <n v="1338"/>
    <n v="33438"/>
    <x v="1"/>
    <n v="934"/>
    <x v="0"/>
    <n v="2.7932292601232131E-2"/>
    <n v="1"/>
    <n v="1"/>
    <n v="81"/>
    <n v="62"/>
    <n v="1"/>
    <n v="16"/>
    <n v="3"/>
    <n v="2"/>
    <n v="6"/>
    <n v="90"/>
    <n v="0.68888888888888888"/>
    <n v="1.1111111111111112E-2"/>
    <n v="0.17777777777777778"/>
    <n v="3.3333333333333333E-2"/>
    <n v="2.2222222222222223E-2"/>
    <n v="6.6666666666666666E-2"/>
    <n v="4"/>
    <n v="2"/>
    <n v="1"/>
    <n v="4"/>
    <n v="11"/>
    <n v="0.36363636363636365"/>
    <n v="0.18181818181818182"/>
    <n v="9.0909090909090912E-2"/>
    <n v="0.36363636363636365"/>
    <n v="5"/>
    <n v="0"/>
    <n v="0"/>
    <x v="1"/>
    <x v="0"/>
    <x v="1"/>
    <n v="0"/>
    <x v="1"/>
    <x v="11"/>
    <x v="2"/>
    <n v="2439"/>
    <n v="0"/>
    <n v="0"/>
    <n v="0"/>
    <n v="0"/>
    <n v="1"/>
    <n v="0"/>
    <n v="0"/>
    <n v="0"/>
    <n v="1"/>
    <n v="78"/>
    <d v="2016-02-10T00:00:00"/>
    <n v="2"/>
    <s v="February"/>
    <n v="1"/>
    <s v="1338,33438,Low income,934,High spender,0.0279322926012321,1,1,81,62,1,16,3,2,6,90,0.688888888888889,0.0111111111111111,0.177777777777778,0.0333333333333333,0.0222222222222222,0.0666666666666667,4,2,1,4,11,0.363636363636364,0.181818181818182,0.0909090909090909,0.363636363636364,5,0,0,0,0,0,0,0,62,50-65,2439,0,0,0,0,1,0,0,0,1,78"/>
  </r>
  <r>
    <n v="1325"/>
    <n v="46423"/>
    <x v="1"/>
    <n v="883"/>
    <x v="0"/>
    <n v="1.9020744027744868E-2"/>
    <n v="1"/>
    <n v="1"/>
    <n v="6"/>
    <n v="68"/>
    <n v="0"/>
    <n v="16"/>
    <n v="0"/>
    <n v="0"/>
    <n v="8"/>
    <n v="92"/>
    <n v="0.73913043478260865"/>
    <n v="0"/>
    <n v="0.17391304347826086"/>
    <n v="0"/>
    <n v="0"/>
    <n v="8.6956521739130432E-2"/>
    <n v="3"/>
    <n v="2"/>
    <n v="0"/>
    <n v="4"/>
    <n v="9"/>
    <n v="0.33333333333333331"/>
    <n v="0.22222222222222221"/>
    <n v="0"/>
    <n v="0.44444444444444442"/>
    <n v="7"/>
    <n v="0"/>
    <n v="0"/>
    <x v="1"/>
    <x v="0"/>
    <x v="1"/>
    <n v="0"/>
    <x v="1"/>
    <x v="7"/>
    <x v="1"/>
    <n v="2443"/>
    <n v="0"/>
    <n v="0"/>
    <n v="1"/>
    <n v="0"/>
    <n v="0"/>
    <n v="0"/>
    <n v="0"/>
    <n v="1"/>
    <n v="0"/>
    <n v="76"/>
    <d v="2016-02-06T00:00:00"/>
    <n v="2"/>
    <s v="February"/>
    <n v="1"/>
    <s v="1325,46423,Low income,883,High spender,0.0190207440277449,1,1,6,68,0,16,0,0,8,92,0.739130434782609,0,0.173913043478261,0,0,0.0869565217391304,3,2,0,4,9,0.333333333333333,0.222222222222222,0,0.444444444444444,7,0,0,0,0,0,0,0,48,36-50,2443,0,0,1,0,0,0,0,1,0,76"/>
  </r>
  <r>
    <n v="61"/>
    <n v="46098"/>
    <x v="1"/>
    <n v="852"/>
    <x v="0"/>
    <n v="1.8482363660028634E-2"/>
    <n v="1"/>
    <n v="1"/>
    <n v="86"/>
    <n v="57"/>
    <n v="0"/>
    <n v="27"/>
    <n v="0"/>
    <n v="0"/>
    <n v="36"/>
    <n v="120"/>
    <n v="0.47499999999999998"/>
    <n v="0"/>
    <n v="0.22500000000000001"/>
    <n v="0"/>
    <n v="0"/>
    <n v="0.3"/>
    <n v="4"/>
    <n v="3"/>
    <n v="2"/>
    <n v="2"/>
    <n v="11"/>
    <n v="0.36363636363636365"/>
    <n v="0.27272727272727271"/>
    <n v="0.18181818181818182"/>
    <n v="0.18181818181818182"/>
    <n v="8"/>
    <n v="0"/>
    <n v="0"/>
    <x v="1"/>
    <x v="0"/>
    <x v="1"/>
    <n v="0"/>
    <x v="1"/>
    <x v="9"/>
    <x v="1"/>
    <n v="2839"/>
    <n v="0"/>
    <n v="0"/>
    <n v="1"/>
    <n v="0"/>
    <n v="0"/>
    <n v="0"/>
    <n v="0"/>
    <n v="1"/>
    <n v="0"/>
    <n v="48"/>
    <d v="2015-01-06T00:00:00"/>
    <n v="1"/>
    <s v="January"/>
    <n v="1"/>
    <s v="61,46098,Low income,852,High spender,0.0184823636600286,1,1,86,57,0,27,0,0,36,120,0.475,0,0.225,0,0,0.3,4,3,2,2,11,0.363636363636364,0.272727272727273,0.181818181818182,0.181818181818182,8,0,0,0,0,0,0,0,45,36-50,2839,0,0,1,0,0,0,0,1,0,48"/>
  </r>
  <r>
    <n v="65"/>
    <n v="46098"/>
    <x v="1"/>
    <n v="2188"/>
    <x v="0"/>
    <n v="4.7464098225519544E-2"/>
    <n v="1"/>
    <n v="1"/>
    <n v="86"/>
    <n v="57"/>
    <n v="0"/>
    <n v="27"/>
    <n v="0"/>
    <n v="0"/>
    <n v="36"/>
    <n v="120"/>
    <n v="0.47499999999999998"/>
    <n v="0"/>
    <n v="0.22500000000000001"/>
    <n v="0"/>
    <n v="0"/>
    <n v="0.3"/>
    <n v="4"/>
    <n v="3"/>
    <n v="2"/>
    <n v="2"/>
    <n v="11"/>
    <n v="0.36363636363636365"/>
    <n v="0.27272727272727271"/>
    <n v="0.18181818181818182"/>
    <n v="0.18181818181818182"/>
    <n v="8"/>
    <n v="0"/>
    <n v="0"/>
    <x v="1"/>
    <x v="0"/>
    <x v="1"/>
    <n v="0"/>
    <x v="0"/>
    <x v="9"/>
    <x v="1"/>
    <n v="2839"/>
    <n v="0"/>
    <n v="0"/>
    <n v="1"/>
    <n v="0"/>
    <n v="0"/>
    <n v="0"/>
    <n v="0"/>
    <n v="1"/>
    <n v="0"/>
    <n v="48"/>
    <d v="2015-01-06T00:00:00"/>
    <n v="1"/>
    <s v="January"/>
    <n v="1"/>
    <s v="65,46098,Low income,2188,High spender,0.0474640982255195,1,1,86,57,0,27,0,0,36,120,0.475,0,0.225,0,0,0.3,4,3,2,2,11,0.363636363636364,0.272727272727273,0.181818181818182,0.181818181818182,8,0,0,0,0,0,0,1,45,36-50,2839,0,0,1,0,0,0,0,1,0,48"/>
  </r>
  <r>
    <n v="622"/>
    <n v="24480"/>
    <x v="1"/>
    <n v="377"/>
    <x v="1"/>
    <n v="1.5400326797385622E-2"/>
    <n v="1"/>
    <n v="0"/>
    <n v="46"/>
    <n v="4"/>
    <n v="19"/>
    <n v="9"/>
    <n v="28"/>
    <n v="25"/>
    <n v="17"/>
    <n v="102"/>
    <n v="3.9215686274509803E-2"/>
    <n v="0.18627450980392157"/>
    <n v="8.8235294117647065E-2"/>
    <n v="0.27450980392156865"/>
    <n v="0.24509803921568626"/>
    <n v="0.16666666666666666"/>
    <n v="3"/>
    <n v="3"/>
    <n v="0"/>
    <n v="4"/>
    <n v="10"/>
    <n v="0.3"/>
    <n v="0.3"/>
    <n v="0"/>
    <n v="0.4"/>
    <n v="7"/>
    <n v="0"/>
    <n v="0"/>
    <x v="1"/>
    <x v="0"/>
    <x v="1"/>
    <n v="0"/>
    <x v="1"/>
    <x v="29"/>
    <x v="1"/>
    <n v="2662"/>
    <n v="0"/>
    <n v="1"/>
    <n v="0"/>
    <n v="0"/>
    <n v="0"/>
    <n v="0"/>
    <n v="0"/>
    <n v="0"/>
    <n v="0"/>
    <n v="68"/>
    <d v="2015-07-02T00:00:00"/>
    <n v="7"/>
    <s v="July"/>
    <n v="1"/>
    <s v="622,24480,Low income,377,Low spender,0.0154003267973856,1,0,46,4,19,9,28,25,17,102,0.0392156862745098,0.186274509803922,0.0882352941176471,0.274509803921569,0.245098039215686,0.166666666666667,3,3,0,4,10,0.3,0.3,0,0.4,7,0,0,0,0,0,0,0,39,36-50,2662,0,1,0,0,0,0,0,0,0,68"/>
  </r>
  <r>
    <n v="2144"/>
    <n v="54348"/>
    <x v="0"/>
    <n v="898"/>
    <x v="0"/>
    <n v="1.6523147125929196E-2"/>
    <n v="1"/>
    <n v="1"/>
    <n v="51"/>
    <n v="70"/>
    <n v="0"/>
    <n v="16"/>
    <n v="0"/>
    <n v="0"/>
    <n v="4"/>
    <n v="90"/>
    <n v="0.77777777777777779"/>
    <n v="0"/>
    <n v="0.17777777777777778"/>
    <n v="0"/>
    <n v="0"/>
    <n v="4.4444444444444446E-2"/>
    <n v="2"/>
    <n v="2"/>
    <n v="0"/>
    <n v="4"/>
    <n v="8"/>
    <n v="0.25"/>
    <n v="0.25"/>
    <n v="0"/>
    <n v="0.5"/>
    <n v="6"/>
    <n v="0"/>
    <n v="0"/>
    <x v="1"/>
    <x v="0"/>
    <x v="1"/>
    <n v="0"/>
    <x v="1"/>
    <x v="41"/>
    <x v="3"/>
    <n v="2180"/>
    <n v="0"/>
    <n v="1"/>
    <n v="0"/>
    <n v="0"/>
    <n v="0"/>
    <n v="0"/>
    <n v="0"/>
    <n v="1"/>
    <n v="0"/>
    <n v="82"/>
    <d v="2016-10-26T00:00:00"/>
    <n v="10"/>
    <s v="October"/>
    <n v="1"/>
    <s v="2144,54348,High income,898,High spender,0.0165231471259292,1,1,51,70,0,16,0,0,4,90,0.777777777777778,0,0.177777777777778,0,0,0.0444444444444444,2,2,0,4,8,0.25,0.25,0,0.5,6,0,0,0,0,0,0,0,67,66+,2180,0,1,0,0,0,0,0,1,0,82"/>
  </r>
  <r>
    <n v="1739"/>
    <n v="53537"/>
    <x v="0"/>
    <n v="894"/>
    <x v="0"/>
    <n v="1.6698731718250929E-2"/>
    <n v="1"/>
    <n v="1"/>
    <n v="17"/>
    <n v="81"/>
    <n v="0"/>
    <n v="6"/>
    <n v="0"/>
    <n v="0"/>
    <n v="6"/>
    <n v="93"/>
    <n v="0.87096774193548387"/>
    <n v="0"/>
    <n v="6.4516129032258063E-2"/>
    <n v="0"/>
    <n v="0"/>
    <n v="6.4516129032258063E-2"/>
    <n v="2"/>
    <n v="2"/>
    <n v="1"/>
    <n v="3"/>
    <n v="8"/>
    <n v="0.25"/>
    <n v="0.25"/>
    <n v="0.125"/>
    <n v="0.375"/>
    <n v="5"/>
    <n v="0"/>
    <n v="0"/>
    <x v="1"/>
    <x v="0"/>
    <x v="1"/>
    <n v="0"/>
    <x v="1"/>
    <x v="12"/>
    <x v="2"/>
    <n v="2309"/>
    <n v="0"/>
    <n v="0"/>
    <n v="0"/>
    <n v="1"/>
    <n v="0"/>
    <n v="0"/>
    <n v="0"/>
    <n v="0"/>
    <n v="1"/>
    <n v="81"/>
    <d v="2016-06-19T00:00:00"/>
    <n v="6"/>
    <s v="June"/>
    <n v="1"/>
    <s v="1739,53537,High income,894,High spender,0.0166987317182509,1,1,17,81,0,6,0,0,6,93,0.870967741935484,0,0.0645161290322581,0,0,0.0645161290322581,2,2,1,3,8,0.25,0.25,0.125,0.375,5,0,0,0,0,0,0,0,61,50-65,2309,0,0,0,1,0,0,0,0,1,81"/>
  </r>
  <r>
    <n v="1481"/>
    <n v="59892"/>
    <x v="0"/>
    <n v="375"/>
    <x v="1"/>
    <n v="6.261270286515728E-3"/>
    <n v="0"/>
    <n v="1"/>
    <n v="26"/>
    <n v="73"/>
    <n v="0"/>
    <n v="13"/>
    <n v="0"/>
    <n v="1"/>
    <n v="0"/>
    <n v="87"/>
    <n v="0.83908045977011492"/>
    <n v="0"/>
    <n v="0.14942528735632185"/>
    <n v="0"/>
    <n v="1.1494252873563218E-2"/>
    <n v="0"/>
    <n v="1"/>
    <n v="2"/>
    <n v="1"/>
    <n v="3"/>
    <n v="7"/>
    <n v="0.14285714285714285"/>
    <n v="0.2857142857142857"/>
    <n v="0.14285714285714285"/>
    <n v="0.42857142857142855"/>
    <n v="3"/>
    <n v="0"/>
    <n v="0"/>
    <x v="1"/>
    <x v="0"/>
    <x v="1"/>
    <n v="0"/>
    <x v="1"/>
    <x v="28"/>
    <x v="1"/>
    <n v="2398"/>
    <n v="0"/>
    <n v="1"/>
    <n v="0"/>
    <n v="0"/>
    <n v="0"/>
    <n v="0"/>
    <n v="0"/>
    <n v="0"/>
    <n v="1"/>
    <n v="87"/>
    <d v="2016-03-22T00:00:00"/>
    <n v="3"/>
    <s v="March"/>
    <n v="1"/>
    <s v="1481,59892,High income,375,Low spender,0.00626127028651573,0,1,26,73,0,13,0,1,0,87,0.839080459770115,0,0.149425287356322,0,0.0114942528735632,0,1,2,1,3,7,0.142857142857143,0.285714285714286,0.142857142857143,0.428571428571429,3,0,0,0,0,0,0,0,50,36-50,2398,0,1,0,0,0,0,0,0,1,87"/>
  </r>
  <r>
    <n v="1292"/>
    <n v="50785"/>
    <x v="1"/>
    <n v="723"/>
    <x v="0"/>
    <n v="1.4236487151718028E-2"/>
    <n v="1"/>
    <n v="1"/>
    <n v="27"/>
    <n v="64"/>
    <n v="1"/>
    <n v="21"/>
    <n v="0"/>
    <n v="1"/>
    <n v="27"/>
    <n v="114"/>
    <n v="0.56140350877192979"/>
    <n v="8.771929824561403E-3"/>
    <n v="0.18421052631578946"/>
    <n v="0"/>
    <n v="8.771929824561403E-3"/>
    <n v="0.23684210526315788"/>
    <n v="2"/>
    <n v="2"/>
    <n v="1"/>
    <n v="3"/>
    <n v="8"/>
    <n v="0.25"/>
    <n v="0.25"/>
    <n v="0.125"/>
    <n v="0.375"/>
    <n v="6"/>
    <n v="0"/>
    <n v="0"/>
    <x v="1"/>
    <x v="0"/>
    <x v="1"/>
    <n v="0"/>
    <x v="1"/>
    <x v="36"/>
    <x v="2"/>
    <n v="2451"/>
    <n v="0"/>
    <n v="0"/>
    <n v="1"/>
    <n v="0"/>
    <n v="0"/>
    <n v="0"/>
    <n v="1"/>
    <n v="0"/>
    <n v="0"/>
    <n v="60"/>
    <d v="2016-01-29T00:00:00"/>
    <n v="1"/>
    <s v="January"/>
    <n v="1"/>
    <s v="1292,50785,Low income,723,High spender,0.014236487151718,1,1,27,64,1,21,0,1,27,114,0.56140350877193,0.0087719298245614,0.184210526315789,0,0.0087719298245614,0.236842105263158,2,2,1,3,8,0.25,0.25,0.125,0.375,6,0,0,0,0,0,0,0,58,50-65,2451,0,0,1,0,0,0,1,0,0,60"/>
  </r>
  <r>
    <n v="1259"/>
    <n v="40760"/>
    <x v="1"/>
    <n v="73"/>
    <x v="1"/>
    <n v="1.7909715407262022E-3"/>
    <n v="0"/>
    <n v="1"/>
    <n v="64"/>
    <n v="70"/>
    <n v="0"/>
    <n v="17"/>
    <n v="0"/>
    <n v="0"/>
    <n v="6"/>
    <n v="93"/>
    <n v="0.75268817204301075"/>
    <n v="0"/>
    <n v="0.18279569892473119"/>
    <n v="0"/>
    <n v="0"/>
    <n v="6.4516129032258063E-2"/>
    <n v="2"/>
    <n v="2"/>
    <n v="1"/>
    <n v="3"/>
    <n v="8"/>
    <n v="0.25"/>
    <n v="0.25"/>
    <n v="0.125"/>
    <n v="0.375"/>
    <n v="6"/>
    <n v="0"/>
    <n v="0"/>
    <x v="1"/>
    <x v="0"/>
    <x v="1"/>
    <n v="0"/>
    <x v="1"/>
    <x v="2"/>
    <x v="2"/>
    <n v="2462"/>
    <n v="0"/>
    <n v="0"/>
    <n v="1"/>
    <n v="0"/>
    <n v="0"/>
    <n v="0"/>
    <n v="0"/>
    <n v="0"/>
    <n v="1"/>
    <n v="81"/>
    <d v="2016-01-18T00:00:00"/>
    <n v="1"/>
    <s v="January"/>
    <n v="1"/>
    <s v="1259,40760,Low income,73,Low spender,0.0017909715407262,0,1,64,70,0,17,0,0,6,93,0.752688172043011,0,0.182795698924731,0,0,0.0645161290322581,2,2,1,3,8,0.25,0.25,0.125,0.375,6,0,0,0,0,0,0,0,55,50-65,2462,0,0,1,0,0,0,0,0,1,81"/>
  </r>
  <r>
    <n v="1054"/>
    <n v="31560"/>
    <x v="1"/>
    <n v="16"/>
    <x v="1"/>
    <n v="5.0697084917617234E-4"/>
    <n v="1"/>
    <n v="0"/>
    <n v="98"/>
    <n v="62"/>
    <n v="1"/>
    <n v="20"/>
    <n v="4"/>
    <n v="0"/>
    <n v="7"/>
    <n v="94"/>
    <n v="0.65957446808510634"/>
    <n v="1.0638297872340425E-2"/>
    <n v="0.21276595744680851"/>
    <n v="4.2553191489361701E-2"/>
    <n v="0"/>
    <n v="7.4468085106382975E-2"/>
    <n v="2"/>
    <n v="2"/>
    <n v="1"/>
    <n v="3"/>
    <n v="8"/>
    <n v="0.25"/>
    <n v="0.25"/>
    <n v="0.125"/>
    <n v="0.375"/>
    <n v="8"/>
    <n v="0"/>
    <n v="0"/>
    <x v="1"/>
    <x v="0"/>
    <x v="1"/>
    <n v="0"/>
    <x v="1"/>
    <x v="3"/>
    <x v="1"/>
    <n v="2529"/>
    <n v="0"/>
    <n v="0"/>
    <n v="1"/>
    <n v="0"/>
    <n v="0"/>
    <n v="0"/>
    <n v="0"/>
    <n v="0"/>
    <n v="1"/>
    <n v="80"/>
    <d v="2015-11-12T00:00:00"/>
    <n v="11"/>
    <s v="November"/>
    <n v="1"/>
    <s v="1054,31560,Low income,16,Low spender,0.000506970849176172,1,0,98,62,1,20,4,0,7,94,0.659574468085106,0.0106382978723404,0.212765957446809,0.0425531914893617,0,0.074468085106383,2,2,1,3,8,0.25,0.25,0.125,0.375,8,0,0,0,0,0,0,0,46,36-50,2529,0,0,1,0,0,0,0,0,1,80"/>
  </r>
  <r>
    <n v="2181"/>
    <n v="64587"/>
    <x v="0"/>
    <n v="24"/>
    <x v="1"/>
    <n v="3.7159180640066884E-4"/>
    <n v="1"/>
    <n v="1"/>
    <n v="49"/>
    <n v="66"/>
    <n v="0"/>
    <n v="16"/>
    <n v="0"/>
    <n v="6"/>
    <n v="20"/>
    <n v="108"/>
    <n v="0.61111111111111116"/>
    <n v="0"/>
    <n v="0.14814814814814814"/>
    <n v="0"/>
    <n v="5.5555555555555552E-2"/>
    <n v="0.18518518518518517"/>
    <n v="2"/>
    <n v="1"/>
    <n v="1"/>
    <n v="4"/>
    <n v="8"/>
    <n v="0.25"/>
    <n v="0.125"/>
    <n v="0.125"/>
    <n v="0.5"/>
    <n v="3"/>
    <n v="0"/>
    <n v="0"/>
    <x v="1"/>
    <x v="0"/>
    <x v="1"/>
    <n v="0"/>
    <x v="1"/>
    <x v="23"/>
    <x v="3"/>
    <n v="2166"/>
    <n v="1"/>
    <n v="0"/>
    <n v="0"/>
    <n v="0"/>
    <n v="0"/>
    <n v="0"/>
    <n v="1"/>
    <n v="0"/>
    <n v="0"/>
    <n v="68"/>
    <d v="2016-11-09T00:00:00"/>
    <n v="11"/>
    <s v="November"/>
    <n v="1"/>
    <s v="2181,64587,High income,24,Low spender,0.000371591806400669,1,1,49,66,0,16,0,6,20,108,0.611111111111111,0,0.148148148148148,0,0.0555555555555556,0.185185185185185,2,1,1,4,8,0.25,0.125,0.125,0.5,3,0,0,0,0,0,0,0,66,66+,2166,1,0,0,0,0,0,1,0,0,68"/>
  </r>
  <r>
    <n v="1943"/>
    <n v="52569"/>
    <x v="0"/>
    <n v="611"/>
    <x v="0"/>
    <n v="1.1622819532424052E-2"/>
    <n v="0"/>
    <n v="1"/>
    <n v="54"/>
    <n v="85"/>
    <n v="0"/>
    <n v="3"/>
    <n v="0"/>
    <n v="0"/>
    <n v="7"/>
    <n v="95"/>
    <n v="0.89473684210526316"/>
    <n v="0"/>
    <n v="3.1578947368421054E-2"/>
    <n v="0"/>
    <n v="0"/>
    <n v="7.3684210526315783E-2"/>
    <n v="1"/>
    <n v="2"/>
    <n v="0"/>
    <n v="4"/>
    <n v="7"/>
    <n v="0.14285714285714285"/>
    <n v="0.2857142857142857"/>
    <n v="0"/>
    <n v="0.5714285714285714"/>
    <n v="3"/>
    <n v="0"/>
    <n v="0"/>
    <x v="1"/>
    <x v="0"/>
    <x v="1"/>
    <n v="0"/>
    <x v="1"/>
    <x v="21"/>
    <x v="2"/>
    <n v="2244"/>
    <n v="0"/>
    <n v="0"/>
    <n v="1"/>
    <n v="0"/>
    <n v="0"/>
    <n v="0"/>
    <n v="0"/>
    <n v="0"/>
    <n v="1"/>
    <n v="81"/>
    <d v="2016-08-23T00:00:00"/>
    <n v="8"/>
    <s v="August"/>
    <n v="1"/>
    <s v="1943,52569,High income,611,High spender,0.0116228195324241,0,1,54,85,0,3,0,0,7,95,0.894736842105263,0,0.0315789473684211,0,0,0.0736842105263158,1,2,0,4,7,0.142857142857143,0.285714285714286,0,0.571428571428571,3,0,0,0,0,0,0,0,53,50-65,2244,0,0,1,0,0,0,0,0,1,81"/>
  </r>
  <r>
    <n v="1410"/>
    <n v="42769"/>
    <x v="1"/>
    <n v="252"/>
    <x v="1"/>
    <n v="5.8921181229395119E-3"/>
    <n v="0"/>
    <n v="1"/>
    <n v="15"/>
    <n v="71"/>
    <n v="0"/>
    <n v="13"/>
    <n v="3"/>
    <n v="1"/>
    <n v="0"/>
    <n v="88"/>
    <n v="0.80681818181818177"/>
    <n v="0"/>
    <n v="0.14772727272727273"/>
    <n v="3.4090909090909088E-2"/>
    <n v="1.1363636363636364E-2"/>
    <n v="0"/>
    <n v="2"/>
    <n v="1"/>
    <n v="1"/>
    <n v="4"/>
    <n v="8"/>
    <n v="0.25"/>
    <n v="0.125"/>
    <n v="0.125"/>
    <n v="0.5"/>
    <n v="4"/>
    <n v="0"/>
    <n v="0"/>
    <x v="1"/>
    <x v="0"/>
    <x v="1"/>
    <n v="0"/>
    <x v="1"/>
    <x v="36"/>
    <x v="2"/>
    <n v="2419"/>
    <n v="0"/>
    <n v="1"/>
    <n v="0"/>
    <n v="0"/>
    <n v="0"/>
    <n v="0"/>
    <n v="0"/>
    <n v="0"/>
    <n v="1"/>
    <n v="88"/>
    <d v="2016-03-01T00:00:00"/>
    <n v="3"/>
    <s v="March"/>
    <n v="1"/>
    <s v="1410,42769,Low income,252,Low spender,0.00589211812293951,0,1,15,71,0,13,3,1,0,88,0.806818181818182,0,0.147727272727273,0.0340909090909091,0.0113636363636364,0,2,1,1,4,8,0.25,0.125,0.125,0.5,4,0,0,0,0,0,0,0,58,50-65,2419,0,1,0,0,0,0,0,0,1,88"/>
  </r>
  <r>
    <n v="1332"/>
    <n v="37787"/>
    <x v="1"/>
    <n v="537"/>
    <x v="1"/>
    <n v="1.4211236668695584E-2"/>
    <n v="1"/>
    <n v="0"/>
    <n v="50"/>
    <n v="40"/>
    <n v="1"/>
    <n v="40"/>
    <n v="4"/>
    <n v="3"/>
    <n v="18"/>
    <n v="106"/>
    <n v="0.37735849056603776"/>
    <n v="9.433962264150943E-3"/>
    <n v="0.37735849056603776"/>
    <n v="3.7735849056603772E-2"/>
    <n v="2.8301886792452831E-2"/>
    <n v="0.16981132075471697"/>
    <n v="1"/>
    <n v="3"/>
    <n v="0"/>
    <n v="3"/>
    <n v="7"/>
    <n v="0.14285714285714285"/>
    <n v="0.42857142857142855"/>
    <n v="0"/>
    <n v="0.42857142857142855"/>
    <n v="8"/>
    <n v="0"/>
    <n v="0"/>
    <x v="1"/>
    <x v="0"/>
    <x v="1"/>
    <n v="0"/>
    <x v="1"/>
    <x v="7"/>
    <x v="1"/>
    <n v="2441"/>
    <n v="0"/>
    <n v="1"/>
    <n v="0"/>
    <n v="0"/>
    <n v="0"/>
    <n v="0"/>
    <n v="0"/>
    <n v="1"/>
    <n v="0"/>
    <n v="70"/>
    <d v="2016-02-08T00:00:00"/>
    <n v="2"/>
    <s v="February"/>
    <n v="1"/>
    <s v="1332,37787,Low income,537,Low spender,0.0142112366686956,1,0,50,40,1,40,4,3,18,106,0.377358490566038,0.00943396226415094,0.377358490566038,0.0377358490566038,0.0283018867924528,0.169811320754717,1,3,0,3,7,0.142857142857143,0.428571428571429,0,0.428571428571429,8,0,0,0,0,0,0,0,48,36-50,2441,0,1,0,0,0,0,0,1,0,70"/>
  </r>
  <r>
    <n v="565"/>
    <n v="34377"/>
    <x v="1"/>
    <n v="910"/>
    <x v="0"/>
    <n v="2.6471187130930565E-2"/>
    <n v="0"/>
    <n v="1"/>
    <n v="55"/>
    <n v="62"/>
    <n v="0"/>
    <n v="22"/>
    <n v="3"/>
    <n v="1"/>
    <n v="26"/>
    <n v="114"/>
    <n v="0.54385964912280704"/>
    <n v="0"/>
    <n v="0.19298245614035087"/>
    <n v="2.6315789473684209E-2"/>
    <n v="8.771929824561403E-3"/>
    <n v="0.22807017543859648"/>
    <n v="2"/>
    <n v="2"/>
    <n v="2"/>
    <n v="2"/>
    <n v="8"/>
    <n v="0.25"/>
    <n v="0.25"/>
    <n v="0.25"/>
    <n v="0.25"/>
    <n v="7"/>
    <n v="0"/>
    <n v="0"/>
    <x v="1"/>
    <x v="0"/>
    <x v="1"/>
    <n v="0"/>
    <x v="1"/>
    <x v="5"/>
    <x v="2"/>
    <n v="2685"/>
    <n v="0"/>
    <n v="0"/>
    <n v="1"/>
    <n v="0"/>
    <n v="0"/>
    <n v="0"/>
    <n v="1"/>
    <n v="0"/>
    <n v="0"/>
    <n v="62"/>
    <d v="2015-06-09T00:00:00"/>
    <n v="6"/>
    <s v="June"/>
    <n v="1"/>
    <s v="565,34377,Low income,910,High spender,0.0264711871309306,0,1,55,62,0,22,3,1,26,114,0.543859649122807,0,0.192982456140351,0.0263157894736842,0.0087719298245614,0.228070175438596,2,2,2,2,8,0.25,0.25,0.25,0.25,7,0,0,0,0,0,0,0,57,50-65,2685,0,0,1,0,0,0,1,0,0,62"/>
  </r>
  <r>
    <n v="2163"/>
    <n v="44322"/>
    <x v="1"/>
    <n v="22"/>
    <x v="1"/>
    <n v="4.9636749244167679E-4"/>
    <n v="1"/>
    <n v="0"/>
    <n v="30"/>
    <n v="46"/>
    <n v="0"/>
    <n v="40"/>
    <n v="3"/>
    <n v="0"/>
    <n v="3"/>
    <n v="92"/>
    <n v="0.5"/>
    <n v="0"/>
    <n v="0.43478260869565216"/>
    <n v="3.2608695652173912E-2"/>
    <n v="0"/>
    <n v="3.2608695652173912E-2"/>
    <n v="2"/>
    <n v="3"/>
    <n v="0"/>
    <n v="3"/>
    <n v="8"/>
    <n v="0.25"/>
    <n v="0.375"/>
    <n v="0"/>
    <n v="0.375"/>
    <n v="8"/>
    <n v="0"/>
    <n v="0"/>
    <x v="1"/>
    <x v="0"/>
    <x v="1"/>
    <n v="0"/>
    <x v="1"/>
    <x v="31"/>
    <x v="0"/>
    <n v="2172"/>
    <n v="0"/>
    <n v="1"/>
    <n v="0"/>
    <n v="0"/>
    <n v="0"/>
    <n v="0"/>
    <n v="1"/>
    <n v="0"/>
    <n v="0"/>
    <n v="86"/>
    <d v="2016-11-03T00:00:00"/>
    <n v="11"/>
    <s v="November"/>
    <n v="1"/>
    <s v="2163,44322,Low income,22,Low spender,0.000496367492441677,1,0,30,46,0,40,3,0,3,92,0.5,0,0.434782608695652,0.0326086956521739,0,0.0326086956521739,2,3,0,3,8,0.25,0.375,0,0.375,8,0,0,0,0,0,0,0,35,24-35,2172,0,1,0,0,0,0,1,0,0,86"/>
  </r>
  <r>
    <n v="1695"/>
    <n v="44931"/>
    <x v="1"/>
    <n v="38"/>
    <x v="1"/>
    <n v="8.4574124769090382E-4"/>
    <n v="0"/>
    <n v="1"/>
    <n v="0"/>
    <n v="78"/>
    <n v="0"/>
    <n v="11"/>
    <n v="0"/>
    <n v="0"/>
    <n v="7"/>
    <n v="96"/>
    <n v="0.8125"/>
    <n v="0"/>
    <n v="0.11458333333333333"/>
    <n v="0"/>
    <n v="0"/>
    <n v="7.2916666666666671E-2"/>
    <n v="1"/>
    <n v="2"/>
    <n v="1"/>
    <n v="3"/>
    <n v="7"/>
    <n v="0.14285714285714285"/>
    <n v="0.2857142857142857"/>
    <n v="0.14285714285714285"/>
    <n v="0.42857142857142855"/>
    <n v="5"/>
    <n v="0"/>
    <n v="0"/>
    <x v="1"/>
    <x v="0"/>
    <x v="1"/>
    <n v="0"/>
    <x v="1"/>
    <x v="21"/>
    <x v="2"/>
    <n v="2321"/>
    <n v="0"/>
    <n v="0"/>
    <n v="0"/>
    <n v="1"/>
    <n v="0"/>
    <n v="0"/>
    <n v="1"/>
    <n v="0"/>
    <n v="0"/>
    <n v="82"/>
    <d v="2016-06-07T00:00:00"/>
    <n v="6"/>
    <s v="June"/>
    <n v="1"/>
    <s v="1695,44931,Low income,38,Low spender,0.000845741247690904,0,1,0,78,0,11,0,0,7,96,0.8125,0,0.114583333333333,0,0,0.0729166666666667,1,2,1,3,7,0.142857142857143,0.285714285714286,0.142857142857143,0.428571428571429,5,0,0,0,0,0,0,0,53,50-65,2321,0,0,0,1,0,0,1,0,0,82"/>
  </r>
  <r>
    <n v="1690"/>
    <n v="38232"/>
    <x v="1"/>
    <n v="877"/>
    <x v="0"/>
    <n v="2.2938899351328729E-2"/>
    <n v="1"/>
    <n v="1"/>
    <n v="84"/>
    <n v="43"/>
    <n v="5"/>
    <n v="28"/>
    <n v="7"/>
    <n v="6"/>
    <n v="33"/>
    <n v="122"/>
    <n v="0.35245901639344263"/>
    <n v="4.0983606557377046E-2"/>
    <n v="0.22950819672131148"/>
    <n v="5.737704918032787E-2"/>
    <n v="4.9180327868852458E-2"/>
    <n v="0.27049180327868855"/>
    <n v="4"/>
    <n v="3"/>
    <n v="1"/>
    <n v="3"/>
    <n v="11"/>
    <n v="0.36363636363636365"/>
    <n v="0.27272727272727271"/>
    <n v="9.0909090909090912E-2"/>
    <n v="0.27272727272727271"/>
    <n v="5"/>
    <n v="0"/>
    <n v="0"/>
    <x v="1"/>
    <x v="0"/>
    <x v="1"/>
    <n v="0"/>
    <x v="1"/>
    <x v="4"/>
    <x v="1"/>
    <n v="2322"/>
    <n v="0"/>
    <n v="0"/>
    <n v="0"/>
    <n v="1"/>
    <n v="0"/>
    <n v="0"/>
    <n v="1"/>
    <n v="0"/>
    <n v="0"/>
    <n v="56"/>
    <d v="2016-06-06T00:00:00"/>
    <n v="6"/>
    <s v="June"/>
    <n v="1"/>
    <s v="1690,38232,Low income,877,High spender,0.0229388993513287,1,1,84,43,5,28,7,6,33,122,0.352459016393443,0.040983606557377,0.229508196721311,0.0573770491803279,0.0491803278688525,0.270491803278689,4,3,1,3,11,0.363636363636364,0.272727272727273,0.0909090909090909,0.272727272727273,5,0,0,0,0,0,0,0,49,36-50,2322,0,0,0,1,0,0,1,0,0,56"/>
  </r>
  <r>
    <n v="1592"/>
    <n v="36075"/>
    <x v="1"/>
    <n v="591"/>
    <x v="0"/>
    <n v="1.6382536382536384E-2"/>
    <n v="1"/>
    <n v="0"/>
    <n v="54"/>
    <n v="46"/>
    <n v="0"/>
    <n v="30"/>
    <n v="12"/>
    <n v="1"/>
    <n v="30"/>
    <n v="119"/>
    <n v="0.38655462184873951"/>
    <n v="0"/>
    <n v="0.25210084033613445"/>
    <n v="0.10084033613445378"/>
    <n v="8.4033613445378148E-3"/>
    <n v="0.25210084033613445"/>
    <n v="1"/>
    <n v="2"/>
    <n v="0"/>
    <n v="4"/>
    <n v="7"/>
    <n v="0.14285714285714285"/>
    <n v="0.2857142857142857"/>
    <n v="0"/>
    <n v="0.5714285714285714"/>
    <n v="6"/>
    <n v="0"/>
    <n v="0"/>
    <x v="1"/>
    <x v="0"/>
    <x v="1"/>
    <n v="0"/>
    <x v="1"/>
    <x v="14"/>
    <x v="1"/>
    <n v="2361"/>
    <n v="0"/>
    <n v="0"/>
    <n v="0"/>
    <n v="1"/>
    <n v="0"/>
    <n v="0"/>
    <n v="1"/>
    <n v="0"/>
    <n v="0"/>
    <n v="59"/>
    <d v="2016-04-28T00:00:00"/>
    <n v="4"/>
    <s v="April"/>
    <n v="1"/>
    <s v="1592,36075,Low income,591,High spender,0.0163825363825364,1,0,54,46,0,30,12,1,30,119,0.38655462184874,0,0.252100840336134,0.100840336134454,0.00840336134453781,0.252100840336134,1,2,0,4,7,0.142857142857143,0.285714285714286,0,0.571428571428571,6,0,0,0,0,0,0,0,37,36-50,2361,0,0,0,1,0,0,1,0,0,59"/>
  </r>
  <r>
    <n v="1187"/>
    <n v="39435"/>
    <x v="1"/>
    <n v="871"/>
    <x v="0"/>
    <n v="2.2086978572334222E-2"/>
    <n v="1"/>
    <n v="0"/>
    <n v="16"/>
    <n v="71"/>
    <n v="0"/>
    <n v="18"/>
    <n v="0"/>
    <n v="0"/>
    <n v="13"/>
    <n v="102"/>
    <n v="0.69607843137254899"/>
    <n v="0"/>
    <n v="0.17647058823529413"/>
    <n v="0"/>
    <n v="0"/>
    <n v="0.12745098039215685"/>
    <n v="1"/>
    <n v="3"/>
    <n v="1"/>
    <n v="2"/>
    <n v="7"/>
    <n v="0.14285714285714285"/>
    <n v="0.42857142857142855"/>
    <n v="0.14285714285714285"/>
    <n v="0.2857142857142857"/>
    <n v="7"/>
    <n v="0"/>
    <n v="0"/>
    <x v="1"/>
    <x v="0"/>
    <x v="1"/>
    <n v="0"/>
    <x v="1"/>
    <x v="1"/>
    <x v="1"/>
    <n v="2486"/>
    <n v="0"/>
    <n v="0"/>
    <n v="0"/>
    <n v="1"/>
    <n v="0"/>
    <n v="0"/>
    <n v="0"/>
    <n v="0"/>
    <n v="1"/>
    <n v="76"/>
    <d v="2015-12-25T00:00:00"/>
    <n v="12"/>
    <s v="December"/>
    <n v="1"/>
    <s v="1187,39435,Low income,871,High spender,0.0220869785723342,1,0,16,71,0,18,0,0,13,102,0.696078431372549,0,0.176470588235294,0,0,0.127450980392157,1,3,1,2,7,0.142857142857143,0.428571428571429,0.142857142857143,0.285714285714286,7,0,0,0,0,0,0,0,47,36-50,2486,0,0,0,1,0,0,0,0,1,76"/>
  </r>
  <r>
    <n v="921"/>
    <n v="50737"/>
    <x v="1"/>
    <n v="860"/>
    <x v="0"/>
    <n v="1.695015471943552E-2"/>
    <n v="0"/>
    <n v="1"/>
    <n v="61"/>
    <n v="78"/>
    <n v="0"/>
    <n v="11"/>
    <n v="0"/>
    <n v="0"/>
    <n v="10"/>
    <n v="99"/>
    <n v="0.78787878787878785"/>
    <n v="0"/>
    <n v="0.1111111111111111"/>
    <n v="0"/>
    <n v="0"/>
    <n v="0.10101010101010101"/>
    <n v="1"/>
    <n v="2"/>
    <n v="0"/>
    <n v="4"/>
    <n v="7"/>
    <n v="0.14285714285714285"/>
    <n v="0.2857142857142857"/>
    <n v="0"/>
    <n v="0.5714285714285714"/>
    <n v="6"/>
    <n v="0"/>
    <n v="0"/>
    <x v="1"/>
    <x v="1"/>
    <x v="1"/>
    <n v="0"/>
    <x v="1"/>
    <x v="46"/>
    <x v="2"/>
    <n v="2573"/>
    <n v="0"/>
    <n v="1"/>
    <n v="0"/>
    <n v="0"/>
    <n v="0"/>
    <n v="0"/>
    <n v="1"/>
    <n v="0"/>
    <n v="0"/>
    <n v="79"/>
    <d v="2015-09-29T00:00:00"/>
    <n v="9"/>
    <s v="September"/>
    <n v="1"/>
    <s v="921,50737,Low income,860,High spender,0.0169501547194355,0,1,61,78,0,11,0,0,10,99,0.787878787878788,0,0.111111111111111,0,0,0.101010101010101,1,2,0,4,7,0.142857142857143,0.285714285714286,0,0.571428571428571,6,0,0,0,1,0,0,0,65,50-65,2573,0,1,0,0,0,0,1,0,0,79"/>
  </r>
  <r>
    <n v="608"/>
    <n v="33378"/>
    <x v="1"/>
    <n v="31"/>
    <x v="1"/>
    <n v="9.2875546767331779E-4"/>
    <n v="1"/>
    <n v="1"/>
    <n v="38"/>
    <n v="33"/>
    <n v="6"/>
    <n v="40"/>
    <n v="3"/>
    <n v="7"/>
    <n v="10"/>
    <n v="99"/>
    <n v="0.33333333333333331"/>
    <n v="6.0606060606060608E-2"/>
    <n v="0.40404040404040403"/>
    <n v="3.0303030303030304E-2"/>
    <n v="7.0707070707070704E-2"/>
    <n v="0.10101010101010101"/>
    <n v="3"/>
    <n v="2"/>
    <n v="0"/>
    <n v="4"/>
    <n v="9"/>
    <n v="0.33333333333333331"/>
    <n v="0.22222222222222221"/>
    <n v="0"/>
    <n v="0.44444444444444442"/>
    <n v="7"/>
    <n v="0"/>
    <n v="0"/>
    <x v="1"/>
    <x v="0"/>
    <x v="1"/>
    <n v="0"/>
    <x v="1"/>
    <x v="5"/>
    <x v="2"/>
    <n v="2667"/>
    <n v="1"/>
    <n v="0"/>
    <n v="0"/>
    <n v="0"/>
    <n v="0"/>
    <n v="0"/>
    <n v="1"/>
    <n v="0"/>
    <n v="0"/>
    <n v="79"/>
    <d v="2015-06-27T00:00:00"/>
    <n v="6"/>
    <s v="June"/>
    <n v="1"/>
    <s v="608,33378,Low income,31,Low spender,0.000928755467673318,1,1,38,33,6,40,3,7,10,99,0.333333333333333,0.0606060606060606,0.404040404040404,0.0303030303030303,0.0707070707070707,0.101010101010101,3,2,0,4,9,0.333333333333333,0.222222222222222,0,0.444444444444444,7,0,0,0,0,0,0,0,57,50-65,2667,1,0,0,0,0,0,1,0,0,79"/>
  </r>
  <r>
    <n v="541"/>
    <n v="42386"/>
    <x v="1"/>
    <n v="851"/>
    <x v="0"/>
    <n v="2.0077384041900629E-2"/>
    <n v="1"/>
    <n v="0"/>
    <n v="43"/>
    <n v="65"/>
    <n v="4"/>
    <n v="16"/>
    <n v="0"/>
    <n v="4"/>
    <n v="11"/>
    <n v="100"/>
    <n v="0.65"/>
    <n v="0.04"/>
    <n v="0.16"/>
    <n v="0"/>
    <n v="0.04"/>
    <n v="0.11"/>
    <n v="1"/>
    <n v="3"/>
    <n v="0"/>
    <n v="3"/>
    <n v="7"/>
    <n v="0.14285714285714285"/>
    <n v="0.42857142857142855"/>
    <n v="0"/>
    <n v="0.42857142857142855"/>
    <n v="8"/>
    <n v="0"/>
    <n v="0"/>
    <x v="1"/>
    <x v="0"/>
    <x v="1"/>
    <n v="0"/>
    <x v="1"/>
    <x v="17"/>
    <x v="0"/>
    <n v="2691"/>
    <n v="0"/>
    <n v="0"/>
    <n v="0"/>
    <n v="1"/>
    <n v="0"/>
    <n v="0"/>
    <n v="0"/>
    <n v="1"/>
    <n v="0"/>
    <n v="78"/>
    <d v="2015-06-03T00:00:00"/>
    <n v="6"/>
    <s v="June"/>
    <n v="1"/>
    <s v="541,42386,Low income,851,High spender,0.0200773840419006,1,0,43,65,4,16,0,4,11,100,0.65,0.04,0.16,0,0.04,0.11,1,3,0,3,7,0.142857142857143,0.428571428571429,0,0.428571428571429,8,0,0,0,0,0,0,0,34,24-35,2691,0,0,0,1,0,0,0,1,0,78"/>
  </r>
  <r>
    <n v="491"/>
    <n v="40800"/>
    <x v="1"/>
    <n v="233"/>
    <x v="1"/>
    <n v="5.71078431372549E-3"/>
    <n v="1"/>
    <n v="2"/>
    <n v="77"/>
    <n v="24"/>
    <n v="0"/>
    <n v="27"/>
    <n v="8"/>
    <n v="30"/>
    <n v="10"/>
    <n v="99"/>
    <n v="0.24242424242424243"/>
    <n v="0"/>
    <n v="0.27272727272727271"/>
    <n v="8.0808080808080815E-2"/>
    <n v="0.30303030303030304"/>
    <n v="0.10101010101010101"/>
    <n v="2"/>
    <n v="3"/>
    <n v="0"/>
    <n v="3"/>
    <n v="8"/>
    <n v="0.25"/>
    <n v="0.375"/>
    <n v="0"/>
    <n v="0.375"/>
    <n v="7"/>
    <n v="0"/>
    <n v="0"/>
    <x v="1"/>
    <x v="0"/>
    <x v="1"/>
    <n v="1"/>
    <x v="1"/>
    <x v="38"/>
    <x v="2"/>
    <n v="2703"/>
    <n v="0"/>
    <n v="1"/>
    <n v="0"/>
    <n v="0"/>
    <n v="0"/>
    <n v="0"/>
    <n v="1"/>
    <n v="0"/>
    <n v="0"/>
    <n v="79"/>
    <d v="2015-05-22T00:00:00"/>
    <n v="5"/>
    <s v="May"/>
    <n v="1"/>
    <s v="491,40800,Low income,233,Low spender,0.00571078431372549,1,2,77,24,0,27,8,30,10,99,0.242424242424242,0,0.272727272727273,0.0808080808080808,0.303030303030303,0.101010101010101,2,3,0,3,8,0.25,0.375,0,0.375,7,0,0,0,0,0,1,0,56,50-65,2703,0,1,0,0,0,0,1,0,0,79"/>
  </r>
  <r>
    <n v="435"/>
    <n v="41580"/>
    <x v="1"/>
    <n v="27"/>
    <x v="1"/>
    <n v="6.4935064935064935E-4"/>
    <n v="1"/>
    <n v="1"/>
    <n v="15"/>
    <n v="56"/>
    <n v="5"/>
    <n v="24"/>
    <n v="4"/>
    <n v="0"/>
    <n v="3"/>
    <n v="92"/>
    <n v="0.60869565217391308"/>
    <n v="5.434782608695652E-2"/>
    <n v="0.2608695652173913"/>
    <n v="4.3478260869565216E-2"/>
    <n v="0"/>
    <n v="3.2608695652173912E-2"/>
    <n v="3"/>
    <n v="2"/>
    <n v="1"/>
    <n v="3"/>
    <n v="9"/>
    <n v="0.33333333333333331"/>
    <n v="0.22222222222222221"/>
    <n v="0.1111111111111111"/>
    <n v="0.33333333333333331"/>
    <n v="5"/>
    <n v="0"/>
    <n v="0"/>
    <x v="1"/>
    <x v="0"/>
    <x v="1"/>
    <n v="0"/>
    <x v="1"/>
    <x v="34"/>
    <x v="1"/>
    <n v="2725"/>
    <n v="0"/>
    <n v="0"/>
    <n v="0"/>
    <n v="1"/>
    <n v="0"/>
    <n v="0"/>
    <n v="1"/>
    <n v="0"/>
    <n v="0"/>
    <n v="86"/>
    <d v="2015-04-30T00:00:00"/>
    <n v="4"/>
    <s v="April"/>
    <n v="1"/>
    <s v="435,41580,Low income,27,Low spender,0.000649350649350649,1,1,15,56,5,24,4,0,3,92,0.608695652173913,0.0543478260869565,0.260869565217391,0.0434782608695652,0,0.0326086956521739,3,2,1,3,9,0.333333333333333,0.222222222222222,0.111111111111111,0.333333333333333,5,0,0,0,0,0,0,0,42,36-50,2725,0,0,0,1,0,0,1,0,0,86"/>
  </r>
  <r>
    <n v="2041"/>
    <n v="59041"/>
    <x v="0"/>
    <n v="920"/>
    <x v="0"/>
    <n v="1.5582391897156213E-2"/>
    <n v="1"/>
    <n v="1"/>
    <n v="25"/>
    <n v="69"/>
    <n v="2"/>
    <n v="15"/>
    <n v="2"/>
    <n v="2"/>
    <n v="6"/>
    <n v="96"/>
    <n v="0.71875"/>
    <n v="2.0833333333333332E-2"/>
    <n v="0.15625"/>
    <n v="2.0833333333333332E-2"/>
    <n v="2.0833333333333332E-2"/>
    <n v="6.25E-2"/>
    <n v="2"/>
    <n v="2"/>
    <n v="0"/>
    <n v="4"/>
    <n v="8"/>
    <n v="0.25"/>
    <n v="0.25"/>
    <n v="0"/>
    <n v="0.5"/>
    <n v="5"/>
    <n v="0"/>
    <n v="0"/>
    <x v="1"/>
    <x v="0"/>
    <x v="1"/>
    <n v="0"/>
    <x v="1"/>
    <x v="1"/>
    <x v="1"/>
    <n v="2212"/>
    <n v="0"/>
    <n v="1"/>
    <n v="0"/>
    <n v="0"/>
    <n v="0"/>
    <n v="0"/>
    <n v="1"/>
    <n v="0"/>
    <n v="0"/>
    <n v="84"/>
    <d v="2016-09-24T00:00:00"/>
    <n v="9"/>
    <s v="September"/>
    <n v="1"/>
    <s v="2041,59041,High income,920,High spender,0.0155823918971562,1,1,25,69,2,15,2,2,6,96,0.71875,0.0208333333333333,0.15625,0.0208333333333333,0.0208333333333333,0.0625,2,2,0,4,8,0.25,0.25,0,0.5,5,0,0,0,0,0,0,0,47,36-50,2212,0,1,0,0,0,0,1,0,0,84"/>
  </r>
  <r>
    <n v="1996"/>
    <n v="42523"/>
    <x v="1"/>
    <n v="46"/>
    <x v="1"/>
    <n v="1.0817675140512193E-3"/>
    <n v="0"/>
    <n v="0"/>
    <n v="96"/>
    <n v="14"/>
    <n v="36"/>
    <n v="11"/>
    <n v="3"/>
    <n v="26"/>
    <n v="35"/>
    <n v="125"/>
    <n v="0.112"/>
    <n v="0.28799999999999998"/>
    <n v="8.7999999999999995E-2"/>
    <n v="2.4E-2"/>
    <n v="0.20799999999999999"/>
    <n v="0.28000000000000003"/>
    <n v="1"/>
    <n v="1"/>
    <n v="1"/>
    <n v="4"/>
    <n v="7"/>
    <n v="0.14285714285714285"/>
    <n v="0.14285714285714285"/>
    <n v="0.14285714285714285"/>
    <n v="0.5714285714285714"/>
    <n v="2"/>
    <n v="0"/>
    <n v="0"/>
    <x v="1"/>
    <x v="0"/>
    <x v="1"/>
    <n v="0"/>
    <x v="1"/>
    <x v="38"/>
    <x v="2"/>
    <n v="2226"/>
    <n v="0"/>
    <n v="1"/>
    <n v="0"/>
    <n v="0"/>
    <n v="0"/>
    <n v="0"/>
    <n v="1"/>
    <n v="0"/>
    <n v="0"/>
    <n v="55"/>
    <d v="2016-09-10T00:00:00"/>
    <n v="9"/>
    <s v="September"/>
    <n v="1"/>
    <s v="1996,42523,Low income,46,Low spender,0.00108176751405122,0,0,96,14,36,11,3,26,35,125,0.112,0.288,0.088,0.024,0.208,0.28,1,1,1,4,7,0.142857142857143,0.142857142857143,0.142857142857143,0.571428571428571,2,0,0,0,0,0,0,0,56,50-65,2226,0,1,0,0,0,0,1,0,0,55"/>
  </r>
  <r>
    <n v="1822"/>
    <n v="46377"/>
    <x v="1"/>
    <n v="17"/>
    <x v="1"/>
    <n v="3.6656101084589341E-4"/>
    <n v="1"/>
    <n v="0"/>
    <n v="89"/>
    <n v="37"/>
    <n v="0"/>
    <n v="46"/>
    <n v="4"/>
    <n v="3"/>
    <n v="0"/>
    <n v="90"/>
    <n v="0.41111111111111109"/>
    <n v="0"/>
    <n v="0.51111111111111107"/>
    <n v="4.4444444444444446E-2"/>
    <n v="3.3333333333333333E-2"/>
    <n v="0"/>
    <n v="1"/>
    <n v="2"/>
    <n v="1"/>
    <n v="3"/>
    <n v="7"/>
    <n v="0.14285714285714285"/>
    <n v="0.2857142857142857"/>
    <n v="0.14285714285714285"/>
    <n v="0.42857142857142855"/>
    <n v="4"/>
    <n v="0"/>
    <n v="0"/>
    <x v="1"/>
    <x v="0"/>
    <x v="1"/>
    <n v="0"/>
    <x v="1"/>
    <x v="34"/>
    <x v="1"/>
    <n v="2279"/>
    <n v="0"/>
    <n v="1"/>
    <n v="0"/>
    <n v="0"/>
    <n v="0"/>
    <n v="0"/>
    <n v="0"/>
    <n v="0"/>
    <n v="1"/>
    <n v="90"/>
    <d v="2016-07-19T00:00:00"/>
    <n v="7"/>
    <s v="July"/>
    <n v="1"/>
    <s v="1822,46377,Low income,17,Low spender,0.000366561010845893,1,0,89,37,0,46,4,3,0,90,0.411111111111111,0,0.511111111111111,0.0444444444444444,0.0333333333333333,0,1,2,1,3,7,0.142857142857143,0.285714285714286,0.142857142857143,0.428571428571429,4,0,0,0,0,0,0,0,42,36-50,2279,0,1,0,0,0,0,0,0,1,90"/>
  </r>
  <r>
    <n v="1634"/>
    <n v="50523"/>
    <x v="1"/>
    <n v="841"/>
    <x v="0"/>
    <n v="1.6645884052807633E-2"/>
    <n v="1"/>
    <n v="1"/>
    <n v="89"/>
    <n v="51"/>
    <n v="4"/>
    <n v="24"/>
    <n v="4"/>
    <n v="7"/>
    <n v="1"/>
    <n v="91"/>
    <n v="0.56043956043956045"/>
    <n v="4.3956043956043959E-2"/>
    <n v="0.26373626373626374"/>
    <n v="4.3956043956043959E-2"/>
    <n v="7.6923076923076927E-2"/>
    <n v="1.098901098901099E-2"/>
    <n v="2"/>
    <n v="2"/>
    <n v="0"/>
    <n v="4"/>
    <n v="8"/>
    <n v="0.25"/>
    <n v="0.25"/>
    <n v="0"/>
    <n v="0.5"/>
    <n v="6"/>
    <n v="0"/>
    <n v="0"/>
    <x v="1"/>
    <x v="0"/>
    <x v="1"/>
    <n v="0"/>
    <x v="1"/>
    <x v="40"/>
    <x v="2"/>
    <n v="2345"/>
    <n v="0"/>
    <n v="0"/>
    <n v="0"/>
    <n v="1"/>
    <n v="0"/>
    <n v="1"/>
    <n v="0"/>
    <n v="0"/>
    <n v="0"/>
    <n v="89"/>
    <d v="2016-05-14T00:00:00"/>
    <n v="5"/>
    <s v="May"/>
    <n v="1"/>
    <s v="1634,50523,Low income,841,High spender,0.0166458840528076,1,1,89,51,4,24,4,7,1,91,0.56043956043956,0.043956043956044,0.263736263736264,0.043956043956044,0.0769230769230769,0.010989010989011,2,2,0,4,8,0.25,0.25,0,0.5,6,0,0,0,0,0,0,0,60,50-65,2345,0,0,0,1,0,1,0,0,0,89"/>
  </r>
  <r>
    <n v="1537"/>
    <n v="61917"/>
    <x v="0"/>
    <n v="1988"/>
    <x v="0"/>
    <n v="3.2107498748324373E-2"/>
    <n v="1"/>
    <n v="1"/>
    <n v="83"/>
    <n v="46"/>
    <n v="4"/>
    <n v="36"/>
    <n v="2"/>
    <n v="2"/>
    <n v="1"/>
    <n v="91"/>
    <n v="0.50549450549450547"/>
    <n v="4.3956043956043959E-2"/>
    <n v="0.39560439560439559"/>
    <n v="2.197802197802198E-2"/>
    <n v="2.197802197802198E-2"/>
    <n v="1.098901098901099E-2"/>
    <n v="1"/>
    <n v="2"/>
    <n v="0"/>
    <n v="4"/>
    <n v="7"/>
    <n v="0.14285714285714285"/>
    <n v="0.2857142857142857"/>
    <n v="0"/>
    <n v="0.5714285714285714"/>
    <n v="5"/>
    <n v="0"/>
    <n v="0"/>
    <x v="1"/>
    <x v="0"/>
    <x v="1"/>
    <n v="0"/>
    <x v="1"/>
    <x v="3"/>
    <x v="1"/>
    <n v="2380"/>
    <n v="0"/>
    <n v="1"/>
    <n v="0"/>
    <n v="0"/>
    <n v="0"/>
    <n v="0"/>
    <n v="0"/>
    <n v="0"/>
    <n v="1"/>
    <n v="89"/>
    <d v="2016-04-09T00:00:00"/>
    <n v="4"/>
    <s v="April"/>
    <n v="1"/>
    <s v="1537,61917,High income,1988,High spender,0.0321074987483244,1,1,83,46,4,36,2,2,1,91,0.505494505494505,0.043956043956044,0.395604395604396,0.021978021978022,0.021978021978022,0.010989010989011,1,2,0,4,7,0.142857142857143,0.285714285714286,0,0.571428571428571,5,0,0,0,0,0,0,0,46,36-50,2380,0,1,0,0,0,0,0,0,1,89"/>
  </r>
  <r>
    <n v="1395"/>
    <n v="29236"/>
    <x v="1"/>
    <n v="70"/>
    <x v="1"/>
    <n v="2.3943083869202354E-3"/>
    <n v="1"/>
    <n v="0"/>
    <n v="30"/>
    <n v="37"/>
    <n v="4"/>
    <n v="24"/>
    <n v="16"/>
    <n v="9"/>
    <n v="9"/>
    <n v="99"/>
    <n v="0.37373737373737376"/>
    <n v="4.0404040404040407E-2"/>
    <n v="0.24242424242424243"/>
    <n v="0.16161616161616163"/>
    <n v="9.0909090909090912E-2"/>
    <n v="9.0909090909090912E-2"/>
    <n v="2"/>
    <n v="4"/>
    <n v="0"/>
    <n v="3"/>
    <n v="9"/>
    <n v="0.22222222222222221"/>
    <n v="0.44444444444444442"/>
    <n v="0"/>
    <n v="0.33333333333333331"/>
    <n v="9"/>
    <n v="0"/>
    <n v="0"/>
    <x v="1"/>
    <x v="0"/>
    <x v="1"/>
    <n v="0"/>
    <x v="1"/>
    <x v="19"/>
    <x v="0"/>
    <n v="2423"/>
    <n v="0"/>
    <n v="0"/>
    <n v="1"/>
    <n v="0"/>
    <n v="0"/>
    <n v="0"/>
    <n v="1"/>
    <n v="0"/>
    <n v="0"/>
    <n v="81"/>
    <d v="2016-02-26T00:00:00"/>
    <n v="2"/>
    <s v="February"/>
    <n v="1"/>
    <s v="1395,29236,Low income,70,Low spender,0.00239430838692024,1,0,30,37,4,24,16,9,9,99,0.373737373737374,0.0404040404040404,0.242424242424242,0.161616161616162,0.0909090909090909,0.0909090909090909,2,4,0,3,9,0.222222222222222,0.444444444444444,0,0.333333333333333,9,0,0,0,0,0,0,0,33,24-35,2423,0,0,1,0,0,0,1,0,0,81"/>
  </r>
  <r>
    <n v="1097"/>
    <n v="33762"/>
    <x v="1"/>
    <n v="39"/>
    <x v="1"/>
    <n v="1.1551448373911498E-3"/>
    <n v="2"/>
    <n v="1"/>
    <n v="61"/>
    <n v="53"/>
    <n v="1"/>
    <n v="34"/>
    <n v="2"/>
    <n v="0"/>
    <n v="16"/>
    <n v="106"/>
    <n v="0.5"/>
    <n v="9.433962264150943E-3"/>
    <n v="0.32075471698113206"/>
    <n v="1.8867924528301886E-2"/>
    <n v="0"/>
    <n v="0.15094339622641509"/>
    <n v="3"/>
    <n v="2"/>
    <n v="2"/>
    <n v="2"/>
    <n v="9"/>
    <n v="0.33333333333333331"/>
    <n v="0.22222222222222221"/>
    <n v="0.22222222222222221"/>
    <n v="0.22222222222222221"/>
    <n v="8"/>
    <n v="0"/>
    <n v="0"/>
    <x v="1"/>
    <x v="0"/>
    <x v="1"/>
    <n v="0"/>
    <x v="1"/>
    <x v="12"/>
    <x v="2"/>
    <n v="2516"/>
    <n v="0"/>
    <n v="1"/>
    <n v="0"/>
    <n v="0"/>
    <n v="0"/>
    <n v="0"/>
    <n v="0"/>
    <n v="0"/>
    <n v="1"/>
    <n v="74"/>
    <d v="2015-11-25T00:00:00"/>
    <n v="11"/>
    <s v="November"/>
    <n v="1"/>
    <s v="1097,33762,Low income,39,Low spender,0.00115514483739115,2,1,61,53,1,34,2,0,16,106,0.5,0.00943396226415094,0.320754716981132,0.0188679245283019,0,0.150943396226415,3,2,2,2,9,0.333333333333333,0.222222222222222,0.222222222222222,0.222222222222222,8,0,0,0,0,0,0,0,61,50-65,2516,0,1,0,0,0,0,0,0,1,74"/>
  </r>
  <r>
    <n v="980"/>
    <n v="47570"/>
    <x v="1"/>
    <n v="69"/>
    <x v="1"/>
    <n v="1.450494008829094E-3"/>
    <n v="1"/>
    <n v="1"/>
    <n v="3"/>
    <n v="67"/>
    <n v="1"/>
    <n v="20"/>
    <n v="0"/>
    <n v="2"/>
    <n v="31"/>
    <n v="121"/>
    <n v="0.55371900826446285"/>
    <n v="8.2644628099173556E-3"/>
    <n v="0.16528925619834711"/>
    <n v="0"/>
    <n v="1.6528925619834711E-2"/>
    <n v="0.256198347107438"/>
    <n v="3"/>
    <n v="2"/>
    <n v="2"/>
    <n v="2"/>
    <n v="9"/>
    <n v="0.33333333333333331"/>
    <n v="0.22222222222222221"/>
    <n v="0.22222222222222221"/>
    <n v="0.22222222222222221"/>
    <n v="7"/>
    <n v="0"/>
    <n v="0"/>
    <x v="1"/>
    <x v="0"/>
    <x v="1"/>
    <n v="0"/>
    <x v="0"/>
    <x v="22"/>
    <x v="3"/>
    <n v="2555"/>
    <n v="0"/>
    <n v="0"/>
    <n v="0"/>
    <n v="0"/>
    <n v="1"/>
    <n v="0"/>
    <n v="0"/>
    <n v="1"/>
    <n v="0"/>
    <n v="59"/>
    <d v="2015-10-17T00:00:00"/>
    <n v="10"/>
    <s v="October"/>
    <n v="1"/>
    <s v="980,47570,Low income,69,Low spender,0.00145049400882909,1,1,3,67,1,20,0,2,31,121,0.553719008264463,0.00826446280991736,0.165289256198347,0,0.0165289256198347,0.256198347107438,3,2,2,2,9,0.333333333333333,0.222222222222222,0.222222222222222,0.222222222222222,7,0,0,0,0,0,0,1,71,66+,2555,0,0,0,0,1,0,0,1,0,59"/>
  </r>
  <r>
    <n v="754"/>
    <n v="23478"/>
    <x v="1"/>
    <n v="184"/>
    <x v="1"/>
    <n v="7.8371241161938835E-3"/>
    <n v="0"/>
    <n v="0"/>
    <n v="51"/>
    <n v="28"/>
    <n v="6"/>
    <n v="27"/>
    <n v="12"/>
    <n v="17"/>
    <n v="39"/>
    <n v="129"/>
    <n v="0.21705426356589147"/>
    <n v="4.6511627906976744E-2"/>
    <n v="0.20930232558139536"/>
    <n v="9.3023255813953487E-2"/>
    <n v="0.13178294573643412"/>
    <n v="0.30232558139534882"/>
    <n v="1"/>
    <n v="3"/>
    <n v="0"/>
    <n v="3"/>
    <n v="7"/>
    <n v="0.14285714285714285"/>
    <n v="0.42857142857142855"/>
    <n v="0"/>
    <n v="0.42857142857142855"/>
    <n v="8"/>
    <n v="0"/>
    <n v="0"/>
    <x v="1"/>
    <x v="0"/>
    <x v="1"/>
    <n v="0"/>
    <x v="1"/>
    <x v="2"/>
    <x v="2"/>
    <n v="2626"/>
    <n v="0"/>
    <n v="0"/>
    <n v="1"/>
    <n v="0"/>
    <n v="0"/>
    <n v="0"/>
    <n v="1"/>
    <n v="0"/>
    <n v="0"/>
    <n v="51"/>
    <d v="2015-08-07T00:00:00"/>
    <n v="8"/>
    <s v="August"/>
    <n v="1"/>
    <s v="754,23478,Low income,184,Low spender,0.00783712411619388,0,0,51,28,6,27,12,17,39,129,0.217054263565891,0.0465116279069767,0.209302325581395,0.0930232558139535,0.131782945736434,0.302325581395349,1,3,0,3,7,0.142857142857143,0.428571428571429,0,0.428571428571429,8,0,0,0,0,0,0,0,55,50-65,2626,0,0,1,0,0,0,1,0,0,51"/>
  </r>
  <r>
    <n v="371"/>
    <n v="58217"/>
    <x v="0"/>
    <n v="42"/>
    <x v="1"/>
    <n v="7.2143875500283426E-4"/>
    <n v="2"/>
    <n v="1"/>
    <n v="84"/>
    <n v="68"/>
    <n v="1"/>
    <n v="13"/>
    <n v="3"/>
    <n v="5"/>
    <n v="13"/>
    <n v="103"/>
    <n v="0.66019417475728159"/>
    <n v="9.7087378640776691E-3"/>
    <n v="0.12621359223300971"/>
    <n v="2.9126213592233011E-2"/>
    <n v="4.8543689320388349E-2"/>
    <n v="0.12621359223300971"/>
    <n v="1"/>
    <n v="2"/>
    <n v="0"/>
    <n v="4"/>
    <n v="7"/>
    <n v="0.14285714285714285"/>
    <n v="0.2857142857142857"/>
    <n v="0"/>
    <n v="0.5714285714285714"/>
    <n v="6"/>
    <n v="0"/>
    <n v="0"/>
    <x v="1"/>
    <x v="0"/>
    <x v="1"/>
    <n v="0"/>
    <x v="1"/>
    <x v="18"/>
    <x v="3"/>
    <n v="2748"/>
    <n v="0"/>
    <n v="0"/>
    <n v="1"/>
    <n v="0"/>
    <n v="0"/>
    <n v="0"/>
    <n v="0"/>
    <n v="1"/>
    <n v="0"/>
    <n v="77"/>
    <d v="2015-04-07T00:00:00"/>
    <n v="4"/>
    <s v="April"/>
    <n v="1"/>
    <s v="371,58217,High income,42,Low spender,0.000721438755002834,2,1,84,68,1,13,3,5,13,103,0.660194174757282,0.00970873786407767,0.12621359223301,0.029126213592233,0.0485436893203883,0.12621359223301,1,2,0,4,7,0.142857142857143,0.285714285714286,0,0.571428571428571,6,0,0,0,0,0,0,0,69,66+,2748,0,0,1,0,0,0,0,1,0,77"/>
  </r>
  <r>
    <n v="180"/>
    <n v="25509"/>
    <x v="1"/>
    <n v="61"/>
    <x v="1"/>
    <n v="2.3913128699674623E-3"/>
    <n v="1"/>
    <n v="0"/>
    <n v="15"/>
    <n v="40"/>
    <n v="3"/>
    <n v="30"/>
    <n v="10"/>
    <n v="7"/>
    <n v="11"/>
    <n v="101"/>
    <n v="0.39603960396039606"/>
    <n v="2.9702970297029702E-2"/>
    <n v="0.29702970297029702"/>
    <n v="9.9009900990099015E-2"/>
    <n v="6.9306930693069313E-2"/>
    <n v="0.10891089108910891"/>
    <n v="3"/>
    <n v="3"/>
    <n v="0"/>
    <n v="3"/>
    <n v="9"/>
    <n v="0.33333333333333331"/>
    <n v="0.33333333333333331"/>
    <n v="0"/>
    <n v="0.33333333333333331"/>
    <n v="9"/>
    <n v="0"/>
    <n v="0"/>
    <x v="1"/>
    <x v="0"/>
    <x v="1"/>
    <n v="0"/>
    <x v="0"/>
    <x v="3"/>
    <x v="1"/>
    <n v="2808"/>
    <n v="1"/>
    <n v="0"/>
    <n v="0"/>
    <n v="0"/>
    <n v="0"/>
    <n v="0"/>
    <n v="0"/>
    <n v="0"/>
    <n v="1"/>
    <n v="79"/>
    <d v="2015-02-06T00:00:00"/>
    <n v="2"/>
    <s v="February"/>
    <n v="1"/>
    <s v="180,25509,Low income,61,Low spender,0.00239131286996746,1,0,15,40,3,30,10,7,11,101,0.396039603960396,0.0297029702970297,0.297029702970297,0.099009900990099,0.0693069306930693,0.108910891089109,3,3,0,3,9,0.333333333333333,0.333333333333333,0,0.333333333333333,9,0,0,0,0,0,0,1,46,36-50,2808,1,0,0,0,0,0,0,0,1,79"/>
  </r>
  <r>
    <n v="1409"/>
    <n v="57530"/>
    <x v="0"/>
    <n v="777"/>
    <x v="0"/>
    <n v="1.3505996871197636E-2"/>
    <n v="0"/>
    <n v="1"/>
    <n v="68"/>
    <n v="50"/>
    <n v="1"/>
    <n v="27"/>
    <n v="6"/>
    <n v="7"/>
    <n v="1"/>
    <n v="92"/>
    <n v="0.54347826086956519"/>
    <n v="1.0869565217391304E-2"/>
    <n v="0.29347826086956524"/>
    <n v="6.5217391304347824E-2"/>
    <n v="7.6086956521739135E-2"/>
    <n v="1.0869565217391304E-2"/>
    <n v="1"/>
    <n v="1"/>
    <n v="1"/>
    <n v="4"/>
    <n v="7"/>
    <n v="0.14285714285714285"/>
    <n v="0.14285714285714285"/>
    <n v="0.14285714285714285"/>
    <n v="0.5714285714285714"/>
    <n v="1"/>
    <n v="0"/>
    <n v="0"/>
    <x v="1"/>
    <x v="0"/>
    <x v="1"/>
    <n v="0"/>
    <x v="1"/>
    <x v="18"/>
    <x v="3"/>
    <n v="2419"/>
    <n v="1"/>
    <n v="0"/>
    <n v="0"/>
    <n v="0"/>
    <n v="0"/>
    <n v="0"/>
    <n v="0"/>
    <n v="1"/>
    <n v="0"/>
    <n v="90"/>
    <d v="2016-03-01T00:00:00"/>
    <n v="3"/>
    <s v="March"/>
    <n v="1"/>
    <s v="1409,57530,High income,777,High spender,0.0135059968711976,0,1,68,50,1,27,6,7,1,92,0.543478260869565,0.0108695652173913,0.293478260869565,0.0652173913043478,0.0760869565217391,0.0108695652173913,1,1,1,4,7,0.142857142857143,0.142857142857143,0.142857142857143,0.571428571428571,1,0,0,0,0,0,0,0,69,66+,2419,1,0,0,0,0,0,0,1,0,90"/>
  </r>
  <r>
    <n v="837"/>
    <n v="27450"/>
    <x v="1"/>
    <n v="1482"/>
    <x v="0"/>
    <n v="5.3989071038251367E-2"/>
    <n v="0"/>
    <n v="0"/>
    <n v="57"/>
    <n v="37"/>
    <n v="12"/>
    <n v="23"/>
    <n v="8"/>
    <n v="11"/>
    <n v="52"/>
    <n v="143"/>
    <n v="0.25874125874125875"/>
    <n v="8.3916083916083919E-2"/>
    <n v="0.16083916083916083"/>
    <n v="5.5944055944055944E-2"/>
    <n v="7.6923076923076927E-2"/>
    <n v="0.36363636363636365"/>
    <n v="1"/>
    <n v="2"/>
    <n v="1"/>
    <n v="3"/>
    <n v="7"/>
    <n v="0.14285714285714285"/>
    <n v="0.2857142857142857"/>
    <n v="0.14285714285714285"/>
    <n v="0.42857142857142855"/>
    <n v="7"/>
    <n v="0"/>
    <n v="0"/>
    <x v="1"/>
    <x v="0"/>
    <x v="1"/>
    <n v="0"/>
    <x v="1"/>
    <x v="18"/>
    <x v="3"/>
    <n v="2599"/>
    <n v="0"/>
    <n v="1"/>
    <n v="0"/>
    <n v="0"/>
    <n v="0"/>
    <n v="0"/>
    <n v="0"/>
    <n v="1"/>
    <n v="0"/>
    <n v="39"/>
    <d v="2015-09-03T00:00:00"/>
    <n v="9"/>
    <s v="September"/>
    <n v="1"/>
    <s v="837,27450,Low income,1482,High spender,0.0539890710382514,0,0,57,37,12,23,8,11,52,143,0.258741258741259,0.0839160839160839,0.160839160839161,0.0559440559440559,0.0769230769230769,0.363636363636364,1,2,1,3,7,0.142857142857143,0.285714285714286,0.142857142857143,0.428571428571429,7,0,0,0,0,0,0,0,69,66+,2599,0,1,0,0,0,0,0,1,0,39"/>
  </r>
  <r>
    <n v="437"/>
    <n v="28087"/>
    <x v="1"/>
    <n v="808"/>
    <x v="0"/>
    <n v="2.8767757325453058E-2"/>
    <n v="1"/>
    <n v="1"/>
    <n v="77"/>
    <n v="53"/>
    <n v="8"/>
    <n v="17"/>
    <n v="13"/>
    <n v="0"/>
    <n v="21"/>
    <n v="112"/>
    <n v="0.4732142857142857"/>
    <n v="7.1428571428571425E-2"/>
    <n v="0.15178571428571427"/>
    <n v="0.11607142857142858"/>
    <n v="0"/>
    <n v="0.1875"/>
    <n v="3"/>
    <n v="2"/>
    <n v="2"/>
    <n v="2"/>
    <n v="9"/>
    <n v="0.33333333333333331"/>
    <n v="0.22222222222222221"/>
    <n v="0.22222222222222221"/>
    <n v="0.22222222222222221"/>
    <n v="7"/>
    <n v="0"/>
    <n v="0"/>
    <x v="1"/>
    <x v="0"/>
    <x v="1"/>
    <n v="0"/>
    <x v="1"/>
    <x v="11"/>
    <x v="2"/>
    <n v="2724"/>
    <n v="0"/>
    <n v="0"/>
    <n v="0"/>
    <n v="1"/>
    <n v="0"/>
    <n v="0"/>
    <n v="1"/>
    <n v="0"/>
    <n v="0"/>
    <n v="70"/>
    <d v="2015-05-01T00:00:00"/>
    <n v="5"/>
    <s v="May"/>
    <n v="1"/>
    <s v="437,28087,Low income,808,High spender,0.0287677573254531,1,1,77,53,8,17,13,0,21,112,0.473214285714286,0.0714285714285714,0.151785714285714,0.116071428571429,0,0.1875,3,2,2,2,9,0.333333333333333,0.222222222222222,0.222222222222222,0.222222222222222,7,0,0,0,0,0,0,0,62,50-65,2724,0,0,0,1,0,0,1,0,0,70"/>
  </r>
  <r>
    <n v="150"/>
    <n v="34053"/>
    <x v="1"/>
    <n v="513"/>
    <x v="1"/>
    <n v="1.5064752004228703E-2"/>
    <n v="0"/>
    <n v="1"/>
    <n v="14"/>
    <n v="63"/>
    <n v="0"/>
    <n v="21"/>
    <n v="7"/>
    <n v="0"/>
    <n v="12"/>
    <n v="103"/>
    <n v="0.61165048543689315"/>
    <n v="0"/>
    <n v="0.20388349514563106"/>
    <n v="6.7961165048543687E-2"/>
    <n v="0"/>
    <n v="0.11650485436893204"/>
    <n v="1"/>
    <n v="3"/>
    <n v="0"/>
    <n v="3"/>
    <n v="7"/>
    <n v="0.14285714285714285"/>
    <n v="0.42857142857142855"/>
    <n v="0"/>
    <n v="0.42857142857142855"/>
    <n v="8"/>
    <n v="0"/>
    <n v="0"/>
    <x v="1"/>
    <x v="0"/>
    <x v="1"/>
    <n v="0"/>
    <x v="1"/>
    <x v="43"/>
    <x v="2"/>
    <n v="2816"/>
    <n v="0"/>
    <n v="0"/>
    <n v="0"/>
    <n v="1"/>
    <n v="0"/>
    <n v="0"/>
    <n v="0"/>
    <n v="1"/>
    <n v="0"/>
    <n v="79"/>
    <d v="2015-01-29T00:00:00"/>
    <n v="1"/>
    <s v="January"/>
    <n v="1"/>
    <s v="150,34053,Low income,513,Low spender,0.0150647520042287,0,1,14,63,0,21,7,0,12,103,0.611650485436893,0,0.203883495145631,0.0679611650485437,0,0.116504854368932,1,3,0,3,7,0.142857142857143,0.428571428571429,0,0.428571428571429,8,0,0,0,0,0,0,0,52,50-65,2816,0,0,0,1,0,0,0,1,0,79"/>
  </r>
  <r>
    <n v="138"/>
    <n v="34213"/>
    <x v="1"/>
    <n v="31"/>
    <x v="1"/>
    <n v="9.0608832899774939E-4"/>
    <n v="1"/>
    <n v="1"/>
    <n v="2"/>
    <n v="50"/>
    <n v="4"/>
    <n v="28"/>
    <n v="6"/>
    <n v="3"/>
    <n v="26"/>
    <n v="117"/>
    <n v="0.42735042735042733"/>
    <n v="3.4188034188034191E-2"/>
    <n v="0.23931623931623933"/>
    <n v="5.128205128205128E-2"/>
    <n v="2.564102564102564E-2"/>
    <n v="0.22222222222222221"/>
    <n v="3"/>
    <n v="3"/>
    <n v="1"/>
    <n v="2"/>
    <n v="9"/>
    <n v="0.33333333333333331"/>
    <n v="0.33333333333333331"/>
    <n v="0.1111111111111111"/>
    <n v="0.22222222222222221"/>
    <n v="9"/>
    <n v="0"/>
    <n v="0"/>
    <x v="1"/>
    <x v="0"/>
    <x v="1"/>
    <n v="0"/>
    <x v="0"/>
    <x v="5"/>
    <x v="2"/>
    <n v="2819"/>
    <n v="0"/>
    <n v="0"/>
    <n v="0"/>
    <n v="0"/>
    <n v="1"/>
    <n v="0"/>
    <n v="1"/>
    <n v="0"/>
    <n v="0"/>
    <n v="65"/>
    <d v="2015-01-26T00:00:00"/>
    <n v="1"/>
    <s v="January"/>
    <n v="1"/>
    <s v="138,34213,Low income,31,Low spender,0.000906088328997749,1,1,2,50,4,28,6,3,26,117,0.427350427350427,0.0341880341880342,0.239316239316239,0.0512820512820513,0.0256410256410256,0.222222222222222,3,3,1,2,9,0.333333333333333,0.333333333333333,0.111111111111111,0.222222222222222,9,0,0,0,0,0,0,1,57,50-65,2819,0,0,0,0,1,0,1,0,0,65"/>
  </r>
  <r>
    <n v="103"/>
    <n v="38823"/>
    <x v="1"/>
    <n v="345"/>
    <x v="1"/>
    <n v="8.886484815702032E-3"/>
    <n v="0"/>
    <n v="1"/>
    <n v="56"/>
    <n v="70"/>
    <n v="0"/>
    <n v="11"/>
    <n v="2"/>
    <n v="8"/>
    <n v="23"/>
    <n v="114"/>
    <n v="0.61403508771929827"/>
    <n v="0"/>
    <n v="9.6491228070175433E-2"/>
    <n v="1.7543859649122806E-2"/>
    <n v="7.0175438596491224E-2"/>
    <n v="0.20175438596491227"/>
    <n v="1"/>
    <n v="2"/>
    <n v="1"/>
    <n v="3"/>
    <n v="7"/>
    <n v="0.14285714285714285"/>
    <n v="0.2857142857142857"/>
    <n v="0.14285714285714285"/>
    <n v="0.42857142857142855"/>
    <n v="6"/>
    <n v="0"/>
    <n v="0"/>
    <x v="1"/>
    <x v="0"/>
    <x v="1"/>
    <n v="0"/>
    <x v="1"/>
    <x v="22"/>
    <x v="3"/>
    <n v="2827"/>
    <n v="0"/>
    <n v="0"/>
    <n v="0"/>
    <n v="1"/>
    <n v="0"/>
    <n v="0"/>
    <n v="1"/>
    <n v="0"/>
    <n v="0"/>
    <n v="68"/>
    <d v="2015-01-18T00:00:00"/>
    <n v="1"/>
    <s v="January"/>
    <n v="1"/>
    <s v="103,38823,Low income,345,Low spender,0.00888648481570203,0,1,56,70,0,11,2,8,23,114,0.614035087719298,0,0.0964912280701754,0.0175438596491228,0.0701754385964912,0.201754385964912,1,2,1,3,7,0.142857142857143,0.285714285714286,0.142857142857143,0.428571428571429,6,0,0,0,0,0,0,0,71,66+,2827,0,0,0,1,0,0,1,0,0,68"/>
  </r>
  <r>
    <n v="1770"/>
    <n v="46107"/>
    <x v="1"/>
    <n v="32"/>
    <x v="1"/>
    <n v="6.9403778168174027E-4"/>
    <n v="1"/>
    <n v="0"/>
    <n v="78"/>
    <n v="31"/>
    <n v="9"/>
    <n v="27"/>
    <n v="16"/>
    <n v="9"/>
    <n v="33"/>
    <n v="125"/>
    <n v="0.248"/>
    <n v="7.1999999999999995E-2"/>
    <n v="0.216"/>
    <n v="0.128"/>
    <n v="7.1999999999999995E-2"/>
    <n v="0.26400000000000001"/>
    <n v="1"/>
    <n v="1"/>
    <n v="1"/>
    <n v="4"/>
    <n v="7"/>
    <n v="0.14285714285714285"/>
    <n v="0.14285714285714285"/>
    <n v="0.14285714285714285"/>
    <n v="0.5714285714285714"/>
    <n v="3"/>
    <n v="0"/>
    <n v="0"/>
    <x v="1"/>
    <x v="0"/>
    <x v="1"/>
    <n v="0"/>
    <x v="1"/>
    <x v="27"/>
    <x v="0"/>
    <n v="2298"/>
    <n v="0"/>
    <n v="0"/>
    <n v="1"/>
    <n v="0"/>
    <n v="0"/>
    <n v="0"/>
    <n v="1"/>
    <n v="0"/>
    <n v="0"/>
    <n v="59"/>
    <d v="2016-06-30T00:00:00"/>
    <n v="6"/>
    <s v="June"/>
    <n v="1"/>
    <s v="1770,46107,Low income,32,Low spender,0.00069403778168174,1,0,78,31,9,27,16,9,33,125,0.248,0.072,0.216,0.128,0.072,0.264,1,1,1,4,7,0.142857142857143,0.142857142857143,0.142857142857143,0.571428571428571,3,0,0,0,0,0,0,0,31,24-35,2298,0,0,1,0,0,0,1,0,0,59"/>
  </r>
  <r>
    <n v="468"/>
    <n v="41850"/>
    <x v="1"/>
    <n v="12"/>
    <x v="1"/>
    <n v="2.8673835125448029E-4"/>
    <n v="1"/>
    <n v="1"/>
    <n v="51"/>
    <n v="53"/>
    <n v="5"/>
    <n v="19"/>
    <n v="2"/>
    <n v="13"/>
    <n v="4"/>
    <n v="96"/>
    <n v="0.55208333333333337"/>
    <n v="5.2083333333333336E-2"/>
    <n v="0.19791666666666666"/>
    <n v="2.0833333333333332E-2"/>
    <n v="0.13541666666666666"/>
    <n v="4.1666666666666664E-2"/>
    <n v="3"/>
    <n v="3"/>
    <n v="0"/>
    <n v="3"/>
    <n v="9"/>
    <n v="0.33333333333333331"/>
    <n v="0.33333333333333331"/>
    <n v="0"/>
    <n v="0.33333333333333331"/>
    <n v="8"/>
    <n v="0"/>
    <n v="0"/>
    <x v="1"/>
    <x v="0"/>
    <x v="1"/>
    <n v="0"/>
    <x v="1"/>
    <x v="33"/>
    <x v="1"/>
    <n v="2711"/>
    <n v="0"/>
    <n v="1"/>
    <n v="0"/>
    <n v="0"/>
    <n v="0"/>
    <n v="0"/>
    <n v="1"/>
    <n v="0"/>
    <n v="0"/>
    <n v="88"/>
    <d v="2015-05-14T00:00:00"/>
    <n v="5"/>
    <s v="May"/>
    <n v="1"/>
    <s v="468,41850,Low income,12,Low spender,0.00028673835125448,1,1,51,53,5,19,2,13,4,96,0.552083333333333,0.0520833333333333,0.197916666666667,0.0208333333333333,0.135416666666667,0.0416666666666667,3,3,0,3,9,0.333333333333333,0.333333333333333,0,0.333333333333333,8,0,0,0,0,0,0,0,40,36-50,2711,0,1,0,0,0,0,1,0,0,88"/>
  </r>
  <r>
    <n v="179"/>
    <n v="27038"/>
    <x v="1"/>
    <n v="832"/>
    <x v="0"/>
    <n v="3.0771506768252091E-2"/>
    <n v="0"/>
    <n v="0"/>
    <n v="64"/>
    <n v="1"/>
    <n v="26"/>
    <n v="25"/>
    <n v="17"/>
    <n v="23"/>
    <n v="15"/>
    <n v="107"/>
    <n v="9.3457943925233638E-3"/>
    <n v="0.24299065420560748"/>
    <n v="0.23364485981308411"/>
    <n v="0.15887850467289719"/>
    <n v="0.21495327102803738"/>
    <n v="0.14018691588785046"/>
    <n v="1"/>
    <n v="3"/>
    <n v="0"/>
    <n v="3"/>
    <n v="7"/>
    <n v="0.14285714285714285"/>
    <n v="0.42857142857142855"/>
    <n v="0"/>
    <n v="0.42857142857142855"/>
    <n v="9"/>
    <n v="0"/>
    <n v="0"/>
    <x v="1"/>
    <x v="0"/>
    <x v="1"/>
    <n v="0"/>
    <x v="0"/>
    <x v="20"/>
    <x v="2"/>
    <n v="2808"/>
    <n v="0"/>
    <n v="0"/>
    <n v="0"/>
    <n v="0"/>
    <n v="1"/>
    <n v="0"/>
    <n v="1"/>
    <n v="0"/>
    <n v="0"/>
    <n v="77"/>
    <d v="2015-02-06T00:00:00"/>
    <n v="2"/>
    <s v="February"/>
    <n v="1"/>
    <s v="179,27038,Low income,832,High spender,0.0307715067682521,0,0,64,1,26,25,17,23,15,107,0.00934579439252336,0.242990654205607,0.233644859813084,0.158878504672897,0.214953271028037,0.14018691588785,1,3,0,3,7,0.142857142857143,0.428571428571429,0,0.428571428571429,9,0,0,0,0,0,0,1,54,50-65,2808,0,0,0,0,1,0,1,0,0,77"/>
  </r>
  <r>
    <n v="1345"/>
    <n v="33585"/>
    <x v="1"/>
    <n v="196"/>
    <x v="1"/>
    <n v="5.8359386630936431E-3"/>
    <n v="0"/>
    <n v="1"/>
    <n v="91"/>
    <n v="30"/>
    <n v="11"/>
    <n v="33"/>
    <n v="13"/>
    <n v="6"/>
    <n v="29"/>
    <n v="122"/>
    <n v="0.24590163934426229"/>
    <n v="9.0163934426229511E-2"/>
    <n v="0.27049180327868855"/>
    <n v="0.10655737704918032"/>
    <n v="4.9180327868852458E-2"/>
    <n v="0.23770491803278687"/>
    <n v="1"/>
    <n v="2"/>
    <n v="0"/>
    <n v="4"/>
    <n v="7"/>
    <n v="0.14285714285714285"/>
    <n v="0.2857142857142857"/>
    <n v="0"/>
    <n v="0.5714285714285714"/>
    <n v="4"/>
    <n v="0"/>
    <n v="0"/>
    <x v="1"/>
    <x v="0"/>
    <x v="1"/>
    <n v="0"/>
    <x v="1"/>
    <x v="20"/>
    <x v="2"/>
    <n v="2436"/>
    <n v="0"/>
    <n v="1"/>
    <n v="0"/>
    <n v="0"/>
    <n v="0"/>
    <n v="0"/>
    <n v="0"/>
    <n v="1"/>
    <n v="0"/>
    <n v="64"/>
    <d v="2016-02-13T00:00:00"/>
    <n v="2"/>
    <s v="February"/>
    <n v="1"/>
    <s v="1345,33585,Low income,196,Low spender,0.00583593866309364,0,1,91,30,11,33,13,6,29,122,0.245901639344262,0.0901639344262295,0.270491803278689,0.10655737704918,0.0491803278688525,0.237704918032787,1,2,0,4,7,0.142857142857143,0.285714285714286,0,0.571428571428571,4,0,0,0,0,0,0,0,54,50-65,2436,0,1,0,0,0,0,0,1,0,64"/>
  </r>
  <r>
    <n v="1283"/>
    <n v="42192"/>
    <x v="1"/>
    <n v="1566"/>
    <x v="0"/>
    <n v="3.7116040955631396E-2"/>
    <n v="0"/>
    <n v="0"/>
    <n v="40"/>
    <n v="40"/>
    <n v="15"/>
    <n v="15"/>
    <n v="17"/>
    <n v="6"/>
    <n v="7"/>
    <n v="100"/>
    <n v="0.4"/>
    <n v="0.15"/>
    <n v="0.15"/>
    <n v="0.17"/>
    <n v="0.06"/>
    <n v="7.0000000000000007E-2"/>
    <n v="1"/>
    <n v="2"/>
    <n v="1"/>
    <n v="3"/>
    <n v="7"/>
    <n v="0.14285714285714285"/>
    <n v="0.2857142857142857"/>
    <n v="0.14285714285714285"/>
    <n v="0.42857142857142855"/>
    <n v="4"/>
    <n v="0"/>
    <n v="0"/>
    <x v="1"/>
    <x v="0"/>
    <x v="1"/>
    <n v="0"/>
    <x v="1"/>
    <x v="48"/>
    <x v="3"/>
    <n v="2455"/>
    <n v="0"/>
    <n v="1"/>
    <n v="0"/>
    <n v="0"/>
    <n v="0"/>
    <n v="0"/>
    <n v="1"/>
    <n v="0"/>
    <n v="0"/>
    <n v="86"/>
    <d v="2016-01-25T00:00:00"/>
    <n v="1"/>
    <s v="January"/>
    <n v="1"/>
    <s v="1283,42192,Low income,1566,High spender,0.0371160409556314,0,0,40,40,15,15,17,6,7,100,0.4,0.15,0.15,0.17,0.06,0.07,1,2,1,3,7,0.142857142857143,0.285714285714286,0.142857142857143,0.428571428571429,4,0,0,0,0,0,0,0,72,66+,2455,0,1,0,0,0,0,1,0,0,86"/>
  </r>
  <r>
    <n v="925"/>
    <n v="42767"/>
    <x v="1"/>
    <n v="540"/>
    <x v="1"/>
    <n v="1.2626557860032268E-2"/>
    <n v="2"/>
    <n v="0"/>
    <n v="53"/>
    <n v="20"/>
    <n v="6"/>
    <n v="43"/>
    <n v="19"/>
    <n v="5"/>
    <n v="38"/>
    <n v="131"/>
    <n v="0.15267175572519084"/>
    <n v="4.5801526717557252E-2"/>
    <n v="0.3282442748091603"/>
    <n v="0.14503816793893129"/>
    <n v="3.8167938931297711E-2"/>
    <n v="0.29007633587786258"/>
    <n v="1"/>
    <n v="3"/>
    <n v="1"/>
    <n v="2"/>
    <n v="7"/>
    <n v="0.14285714285714285"/>
    <n v="0.42857142857142855"/>
    <n v="0.14285714285714285"/>
    <n v="0.2857142857142857"/>
    <n v="8"/>
    <n v="0"/>
    <n v="0"/>
    <x v="1"/>
    <x v="0"/>
    <x v="1"/>
    <n v="0"/>
    <x v="1"/>
    <x v="4"/>
    <x v="1"/>
    <n v="2573"/>
    <n v="0"/>
    <n v="0"/>
    <n v="1"/>
    <n v="0"/>
    <n v="0"/>
    <n v="0"/>
    <n v="0"/>
    <n v="0"/>
    <n v="1"/>
    <n v="55"/>
    <d v="2015-09-29T00:00:00"/>
    <n v="9"/>
    <s v="September"/>
    <n v="1"/>
    <s v="925,42767,Low income,540,Low spender,0.0126265578600323,2,0,53,20,6,43,19,5,38,131,0.152671755725191,0.0458015267175573,0.32824427480916,0.145038167938931,0.0381679389312977,0.290076335877863,1,3,1,2,7,0.142857142857143,0.428571428571429,0.142857142857143,0.285714285714286,8,0,0,0,0,0,0,0,49,36-50,2573,0,0,1,0,0,0,0,0,1,55"/>
  </r>
  <r>
    <n v="131"/>
    <n v="22979"/>
    <x v="1"/>
    <n v="41"/>
    <x v="1"/>
    <n v="1.7842377823229906E-3"/>
    <n v="1"/>
    <n v="0"/>
    <n v="29"/>
    <n v="16"/>
    <n v="17"/>
    <n v="19"/>
    <n v="20"/>
    <n v="21"/>
    <n v="22"/>
    <n v="115"/>
    <n v="0.1391304347826087"/>
    <n v="0.14782608695652175"/>
    <n v="0.16521739130434782"/>
    <n v="0.17391304347826086"/>
    <n v="0.18260869565217391"/>
    <n v="0.19130434782608696"/>
    <n v="3"/>
    <n v="3"/>
    <n v="2"/>
    <n v="2"/>
    <n v="10"/>
    <n v="0.3"/>
    <n v="0.3"/>
    <n v="0.2"/>
    <n v="0.2"/>
    <n v="8"/>
    <n v="0"/>
    <n v="0"/>
    <x v="1"/>
    <x v="0"/>
    <x v="1"/>
    <n v="0"/>
    <x v="0"/>
    <x v="28"/>
    <x v="1"/>
    <n v="2820"/>
    <n v="0"/>
    <n v="1"/>
    <n v="0"/>
    <n v="0"/>
    <n v="0"/>
    <n v="0"/>
    <n v="1"/>
    <n v="0"/>
    <n v="0"/>
    <n v="71"/>
    <d v="2015-01-25T00:00:00"/>
    <n v="1"/>
    <s v="January"/>
    <n v="1"/>
    <s v="131,22979,Low income,41,Low spender,0.00178423778232299,1,0,29,16,17,19,20,21,22,115,0.139130434782609,0.147826086956522,0.165217391304348,0.173913043478261,0.182608695652174,0.191304347826087,3,3,2,2,10,0.3,0.3,0.2,0.2,8,0,0,0,0,0,0,1,50,36-50,2820,0,1,0,0,0,0,1,0,0,71"/>
  </r>
  <r>
    <n v="79"/>
    <n v="35322"/>
    <x v="1"/>
    <n v="90"/>
    <x v="1"/>
    <n v="2.5479870901987428E-3"/>
    <n v="1"/>
    <n v="2"/>
    <n v="34"/>
    <n v="28"/>
    <n v="9"/>
    <n v="37"/>
    <n v="12"/>
    <n v="7"/>
    <n v="13"/>
    <n v="106"/>
    <n v="0.26415094339622641"/>
    <n v="8.4905660377358486E-2"/>
    <n v="0.34905660377358488"/>
    <n v="0.11320754716981132"/>
    <n v="6.6037735849056603E-2"/>
    <n v="0.12264150943396226"/>
    <n v="3"/>
    <n v="2"/>
    <n v="0"/>
    <n v="4"/>
    <n v="9"/>
    <n v="0.33333333333333331"/>
    <n v="0.22222222222222221"/>
    <n v="0"/>
    <n v="0.44444444444444442"/>
    <n v="8"/>
    <n v="0"/>
    <n v="0"/>
    <x v="1"/>
    <x v="0"/>
    <x v="1"/>
    <n v="0"/>
    <x v="1"/>
    <x v="43"/>
    <x v="2"/>
    <n v="2835"/>
    <n v="0"/>
    <n v="0"/>
    <n v="0"/>
    <n v="1"/>
    <n v="0"/>
    <n v="0"/>
    <n v="1"/>
    <n v="0"/>
    <n v="0"/>
    <n v="80"/>
    <d v="2015-01-10T00:00:00"/>
    <n v="1"/>
    <s v="January"/>
    <n v="1"/>
    <s v="79,35322,Low income,90,Low spender,0.00254798709019874,1,2,34,28,9,37,12,7,13,106,0.264150943396226,0.0849056603773585,0.349056603773585,0.113207547169811,0.0660377358490566,0.122641509433962,3,2,0,4,9,0.333333333333333,0.222222222222222,0,0.444444444444444,8,0,0,0,0,0,0,0,52,50-65,2835,0,0,0,1,0,0,1,0,0,80"/>
  </r>
  <r>
    <n v="315"/>
    <n v="33812"/>
    <x v="1"/>
    <n v="19"/>
    <x v="1"/>
    <n v="5.6193067549982251E-4"/>
    <n v="1"/>
    <n v="0"/>
    <n v="86"/>
    <n v="4"/>
    <n v="17"/>
    <n v="19"/>
    <n v="30"/>
    <n v="24"/>
    <n v="39"/>
    <n v="133"/>
    <n v="3.007518796992481E-2"/>
    <n v="0.12781954887218044"/>
    <n v="0.14285714285714285"/>
    <n v="0.22556390977443608"/>
    <n v="0.18045112781954886"/>
    <n v="0.2932330827067669"/>
    <n v="2"/>
    <n v="2"/>
    <n v="1"/>
    <n v="3"/>
    <n v="8"/>
    <n v="0.25"/>
    <n v="0.25"/>
    <n v="0.125"/>
    <n v="0.375"/>
    <n v="6"/>
    <n v="0"/>
    <n v="0"/>
    <x v="1"/>
    <x v="0"/>
    <x v="1"/>
    <n v="0"/>
    <x v="1"/>
    <x v="31"/>
    <x v="0"/>
    <n v="2762"/>
    <n v="0"/>
    <n v="0"/>
    <n v="1"/>
    <n v="0"/>
    <n v="0"/>
    <n v="1"/>
    <n v="0"/>
    <n v="0"/>
    <n v="0"/>
    <n v="55"/>
    <d v="2015-03-24T00:00:00"/>
    <n v="3"/>
    <s v="March"/>
    <n v="1"/>
    <s v="315,33812,Low income,19,Low spender,0.000561930675499823,1,0,86,4,17,19,30,24,39,133,0.0300751879699248,0.12781954887218,0.142857142857143,0.225563909774436,0.180451127819549,0.293233082706767,2,2,1,3,8,0.25,0.25,0.125,0.375,6,0,0,0,0,0,0,0,35,24-35,2762,0,0,1,0,0,1,0,0,0,55"/>
  </r>
  <r>
    <n v="129"/>
    <n v="34487"/>
    <x v="1"/>
    <n v="827"/>
    <x v="0"/>
    <n v="2.3980050453794182E-2"/>
    <n v="1"/>
    <n v="1"/>
    <n v="94"/>
    <n v="19"/>
    <n v="18"/>
    <n v="33"/>
    <n v="24"/>
    <n v="1"/>
    <n v="8"/>
    <n v="103"/>
    <n v="0.18446601941747573"/>
    <n v="0.17475728155339806"/>
    <n v="0.32038834951456313"/>
    <n v="0.23300970873786409"/>
    <n v="9.7087378640776691E-3"/>
    <n v="7.7669902912621352E-2"/>
    <n v="3"/>
    <n v="3"/>
    <n v="0"/>
    <n v="3"/>
    <n v="9"/>
    <n v="0.33333333333333331"/>
    <n v="0.33333333333333331"/>
    <n v="0"/>
    <n v="0.33333333333333331"/>
    <n v="9"/>
    <n v="0"/>
    <n v="0"/>
    <x v="1"/>
    <x v="0"/>
    <x v="1"/>
    <n v="0"/>
    <x v="1"/>
    <x v="16"/>
    <x v="1"/>
    <n v="2820"/>
    <n v="1"/>
    <n v="0"/>
    <n v="0"/>
    <n v="0"/>
    <n v="0"/>
    <n v="0"/>
    <n v="0"/>
    <n v="0"/>
    <n v="1"/>
    <n v="87"/>
    <d v="2015-01-25T00:00:00"/>
    <n v="1"/>
    <s v="January"/>
    <n v="1"/>
    <s v="129,34487,Low income,827,High spender,0.0239800504537942,1,1,94,19,18,33,24,1,8,103,0.184466019417476,0.174757281553398,0.320388349514563,0.233009708737864,0.00970873786407767,0.0776699029126214,3,3,0,3,9,0.333333333333333,0.333333333333333,0,0.333333333333333,9,0,0,0,0,0,0,0,43,36-50,2820,1,0,0,0,0,0,0,0,1,87"/>
  </r>
  <r>
    <n v="1958"/>
    <n v="45204"/>
    <x v="1"/>
    <n v="46"/>
    <x v="1"/>
    <n v="1.0176090611450314E-3"/>
    <n v="1"/>
    <n v="0"/>
    <n v="93"/>
    <n v="30"/>
    <n v="11"/>
    <n v="25"/>
    <n v="29"/>
    <n v="1"/>
    <n v="18"/>
    <n v="114"/>
    <n v="0.26315789473684209"/>
    <n v="9.6491228070175433E-2"/>
    <n v="0.21929824561403508"/>
    <n v="0.25438596491228072"/>
    <n v="8.771929824561403E-3"/>
    <n v="0.15789473684210525"/>
    <n v="1"/>
    <n v="1"/>
    <n v="1"/>
    <n v="4"/>
    <n v="7"/>
    <n v="0.14285714285714285"/>
    <n v="0.14285714285714285"/>
    <n v="0.14285714285714285"/>
    <n v="0.5714285714285714"/>
    <n v="3"/>
    <n v="0"/>
    <n v="0"/>
    <x v="1"/>
    <x v="0"/>
    <x v="1"/>
    <n v="0"/>
    <x v="1"/>
    <x v="0"/>
    <x v="0"/>
    <n v="2238"/>
    <n v="0"/>
    <n v="0"/>
    <n v="0"/>
    <n v="1"/>
    <n v="0"/>
    <n v="1"/>
    <n v="0"/>
    <n v="0"/>
    <n v="0"/>
    <n v="78"/>
    <d v="2016-08-29T00:00:00"/>
    <n v="8"/>
    <s v="August"/>
    <n v="1"/>
    <s v="1958,45204,Low income,46,Low spender,0.00101760906114503,1,0,93,30,11,25,29,1,18,114,0.263157894736842,0.0964912280701754,0.219298245614035,0.254385964912281,0.0087719298245614,0.157894736842105,1,1,1,4,7,0.142857142857143,0.142857142857143,0.142857142857143,0.571428571428571,3,0,0,0,0,0,0,0,32,24-35,2238,0,0,0,1,0,1,0,0,0,78"/>
  </r>
  <r>
    <n v="1600"/>
    <n v="6560"/>
    <x v="1"/>
    <n v="894"/>
    <x v="0"/>
    <n v="0.13628048780487806"/>
    <n v="0"/>
    <n v="0"/>
    <n v="2"/>
    <n v="67"/>
    <n v="11"/>
    <n v="26"/>
    <n v="4"/>
    <n v="3"/>
    <n v="262"/>
    <n v="373"/>
    <n v="0.17962466487935658"/>
    <n v="2.9490616621983913E-2"/>
    <n v="6.9705093833780166E-2"/>
    <n v="1.0723860589812333E-2"/>
    <n v="8.0428954423592495E-3"/>
    <n v="0.7024128686327078"/>
    <n v="0"/>
    <n v="1"/>
    <n v="0"/>
    <n v="1"/>
    <n v="2"/>
    <n v="0"/>
    <n v="0.5"/>
    <n v="0"/>
    <n v="0.5"/>
    <n v="17"/>
    <n v="0"/>
    <n v="0"/>
    <x v="1"/>
    <x v="0"/>
    <x v="1"/>
    <n v="0"/>
    <x v="1"/>
    <x v="13"/>
    <x v="1"/>
    <n v="2358"/>
    <n v="0"/>
    <n v="0"/>
    <n v="1"/>
    <n v="0"/>
    <n v="0"/>
    <n v="0"/>
    <n v="0"/>
    <n v="1"/>
    <n v="0"/>
    <n v="-151"/>
    <d v="2016-05-01T00:00:00"/>
    <n v="5"/>
    <s v="May"/>
    <n v="1"/>
    <s v="1600,6560,Low income,894,High spender,0.136280487804878,0,0,2,67,11,26,4,3,262,373,0.179624664879357,0.0294906166219839,0.0697050938337802,0.0107238605898123,0.00804289544235925,0.702412868632708,0,1,0,1,2,0,0.5,0,0.5,17,0,0,0,0,0,0,0,38,36-50,2358,0,0,1,0,0,0,0,1,0,-151"/>
  </r>
  <r>
    <n v="1988"/>
    <n v="35876"/>
    <x v="1"/>
    <n v="255"/>
    <x v="1"/>
    <n v="7.1078158100122647E-3"/>
    <n v="0"/>
    <n v="0"/>
    <n v="13"/>
    <n v="66"/>
    <n v="2"/>
    <n v="40"/>
    <n v="4"/>
    <n v="3"/>
    <n v="14"/>
    <n v="129"/>
    <n v="0.51162790697674421"/>
    <n v="1.5503875968992248E-2"/>
    <n v="0.31007751937984496"/>
    <n v="3.1007751937984496E-2"/>
    <n v="2.3255813953488372E-2"/>
    <n v="0.10852713178294573"/>
    <n v="1"/>
    <n v="3"/>
    <n v="1"/>
    <n v="3"/>
    <n v="8"/>
    <n v="0.125"/>
    <n v="0.375"/>
    <n v="0.125"/>
    <n v="0.375"/>
    <n v="6"/>
    <n v="0"/>
    <n v="0"/>
    <x v="1"/>
    <x v="0"/>
    <x v="1"/>
    <n v="0"/>
    <x v="1"/>
    <x v="14"/>
    <x v="1"/>
    <n v="2229"/>
    <n v="0"/>
    <n v="1"/>
    <n v="0"/>
    <n v="0"/>
    <n v="0"/>
    <n v="0"/>
    <n v="0"/>
    <n v="1"/>
    <n v="0"/>
    <n v="101"/>
    <d v="2016-09-07T00:00:00"/>
    <n v="9"/>
    <s v="September"/>
    <n v="1"/>
    <s v="1988,35876,Low income,255,Low spender,0.00710781581001226,0,0,13,66,2,40,4,3,14,129,0.511627906976744,0.0155038759689922,0.310077519379845,0.0310077519379845,0.0232558139534884,0.108527131782946,1,3,1,3,8,0.125,0.375,0.125,0.375,6,0,0,0,0,0,0,0,37,36-50,2229,0,1,0,0,0,0,0,1,0,101"/>
  </r>
  <r>
    <n v="587"/>
    <n v="49618"/>
    <x v="1"/>
    <n v="31"/>
    <x v="1"/>
    <n v="6.2477326776573018E-4"/>
    <n v="1"/>
    <n v="1"/>
    <n v="77"/>
    <n v="80"/>
    <n v="3"/>
    <n v="26"/>
    <n v="4"/>
    <n v="2"/>
    <n v="14"/>
    <n v="129"/>
    <n v="0.62015503875968991"/>
    <n v="2.3255813953488372E-2"/>
    <n v="0.20155038759689922"/>
    <n v="3.1007751937984496E-2"/>
    <n v="1.5503875968992248E-2"/>
    <n v="0.10852713178294573"/>
    <n v="4"/>
    <n v="3"/>
    <n v="1"/>
    <n v="3"/>
    <n v="11"/>
    <n v="0.36363636363636365"/>
    <n v="0.27272727272727271"/>
    <n v="9.0909090909090912E-2"/>
    <n v="0.27272727272727271"/>
    <n v="7"/>
    <n v="0"/>
    <n v="0"/>
    <x v="1"/>
    <x v="0"/>
    <x v="1"/>
    <n v="0"/>
    <x v="1"/>
    <x v="20"/>
    <x v="2"/>
    <n v="2678"/>
    <n v="0"/>
    <n v="0"/>
    <n v="0"/>
    <n v="1"/>
    <n v="0"/>
    <n v="0"/>
    <n v="0"/>
    <n v="1"/>
    <n v="0"/>
    <n v="101"/>
    <d v="2015-06-16T00:00:00"/>
    <n v="6"/>
    <s v="June"/>
    <n v="1"/>
    <s v="587,49618,Low income,31,Low spender,0.00062477326776573,1,1,77,80,3,26,4,2,14,129,0.62015503875969,0.0232558139534884,0.201550387596899,0.0310077519379845,0.0155038759689922,0.108527131782946,4,3,1,3,11,0.363636363636364,0.272727272727273,0.0909090909090909,0.272727272727273,7,0,0,0,0,0,0,0,54,50-65,2678,0,0,0,1,0,0,0,1,0,101"/>
  </r>
  <r>
    <n v="262"/>
    <n v="38097"/>
    <x v="1"/>
    <n v="1085"/>
    <x v="0"/>
    <n v="2.8479932803107857E-2"/>
    <n v="1"/>
    <n v="1"/>
    <n v="70"/>
    <n v="77"/>
    <n v="2"/>
    <n v="35"/>
    <n v="0"/>
    <n v="1"/>
    <n v="69"/>
    <n v="184"/>
    <n v="0.41847826086956524"/>
    <n v="1.0869565217391304E-2"/>
    <n v="0.19021739130434784"/>
    <n v="0"/>
    <n v="5.434782608695652E-3"/>
    <n v="0.375"/>
    <n v="4"/>
    <n v="3"/>
    <n v="2"/>
    <n v="2"/>
    <n v="11"/>
    <n v="0.36363636363636365"/>
    <n v="0.27272727272727271"/>
    <n v="0.18181818181818182"/>
    <n v="0.18181818181818182"/>
    <n v="7"/>
    <n v="0"/>
    <n v="0"/>
    <x v="0"/>
    <x v="0"/>
    <x v="1"/>
    <n v="0"/>
    <x v="0"/>
    <x v="28"/>
    <x v="1"/>
    <n v="2781"/>
    <n v="0"/>
    <n v="1"/>
    <n v="0"/>
    <n v="0"/>
    <n v="0"/>
    <n v="0"/>
    <n v="0"/>
    <n v="0"/>
    <n v="1"/>
    <n v="46"/>
    <d v="2015-03-05T00:00:00"/>
    <n v="3"/>
    <s v="March"/>
    <n v="1"/>
    <s v="262,38097,Low income,1085,High spender,0.0284799328031079,1,1,70,77,2,35,0,1,69,184,0.418478260869565,0.0108695652173913,0.190217391304348,0,0.00543478260869565,0.375,4,3,2,2,11,0.363636363636364,0.272727272727273,0.181818181818182,0.181818181818182,7,0,0,1,0,0,0,1,50,36-50,2781,0,1,0,0,0,0,0,0,1,46"/>
  </r>
  <r>
    <n v="1901"/>
    <n v="52854"/>
    <x v="0"/>
    <n v="57"/>
    <x v="1"/>
    <n v="1.0784425019866046E-3"/>
    <n v="1"/>
    <n v="1"/>
    <n v="43"/>
    <n v="105"/>
    <n v="0"/>
    <n v="10"/>
    <n v="0"/>
    <n v="1"/>
    <n v="0"/>
    <n v="116"/>
    <n v="0.90517241379310343"/>
    <n v="0"/>
    <n v="8.6206896551724144E-2"/>
    <n v="0"/>
    <n v="8.6206896551724137E-3"/>
    <n v="0"/>
    <n v="2"/>
    <n v="2"/>
    <n v="1"/>
    <n v="4"/>
    <n v="9"/>
    <n v="0.22222222222222221"/>
    <n v="0.22222222222222221"/>
    <n v="0.1111111111111111"/>
    <n v="0.44444444444444442"/>
    <n v="5"/>
    <n v="0"/>
    <n v="0"/>
    <x v="1"/>
    <x v="0"/>
    <x v="1"/>
    <n v="0"/>
    <x v="1"/>
    <x v="12"/>
    <x v="2"/>
    <n v="2256"/>
    <n v="0"/>
    <n v="1"/>
    <n v="0"/>
    <n v="0"/>
    <n v="0"/>
    <n v="0"/>
    <n v="0"/>
    <n v="0"/>
    <n v="1"/>
    <n v="116"/>
    <d v="2016-08-11T00:00:00"/>
    <n v="8"/>
    <s v="August"/>
    <n v="1"/>
    <s v="1901,52854,High income,57,Low spender,0.0010784425019866,1,1,43,105,0,10,0,1,0,116,0.905172413793103,0,0.0862068965517241,0,0.00862068965517241,0,2,2,1,4,9,0.222222222222222,0.222222222222222,0.111111111111111,0.444444444444444,5,0,0,0,0,0,0,0,61,50-65,2256,0,1,0,0,0,0,0,0,1,116"/>
  </r>
  <r>
    <n v="1679"/>
    <n v="49187"/>
    <x v="1"/>
    <n v="1078"/>
    <x v="0"/>
    <n v="2.1916360013824791E-2"/>
    <n v="0"/>
    <n v="1"/>
    <n v="63"/>
    <n v="81"/>
    <n v="1"/>
    <n v="31"/>
    <n v="2"/>
    <n v="1"/>
    <n v="0"/>
    <n v="116"/>
    <n v="0.69827586206896552"/>
    <n v="8.6206896551724137E-3"/>
    <n v="0.26724137931034481"/>
    <n v="1.7241379310344827E-2"/>
    <n v="8.6206896551724137E-3"/>
    <n v="0"/>
    <n v="1"/>
    <n v="1"/>
    <n v="1"/>
    <n v="5"/>
    <n v="8"/>
    <n v="0.125"/>
    <n v="0.125"/>
    <n v="0.125"/>
    <n v="0.625"/>
    <n v="2"/>
    <n v="0"/>
    <n v="0"/>
    <x v="1"/>
    <x v="0"/>
    <x v="1"/>
    <n v="0"/>
    <x v="1"/>
    <x v="10"/>
    <x v="1"/>
    <n v="2328"/>
    <n v="0"/>
    <n v="0"/>
    <n v="0"/>
    <n v="1"/>
    <n v="0"/>
    <n v="0"/>
    <n v="0"/>
    <n v="0"/>
    <n v="1"/>
    <n v="116"/>
    <d v="2016-05-31T00:00:00"/>
    <n v="5"/>
    <s v="May"/>
    <n v="1"/>
    <s v="1679,49187,Low income,1078,High spender,0.0219163600138248,0,1,63,81,1,31,2,1,0,116,0.698275862068966,0.00862068965517241,0.267241379310345,0.0172413793103448,0.00862068965517241,0,1,1,1,5,8,0.125,0.125,0.125,0.625,2,0,0,0,0,0,0,0,44,36-50,2328,0,0,0,1,0,0,0,0,1,116"/>
  </r>
  <r>
    <n v="1666"/>
    <n v="23228"/>
    <x v="1"/>
    <n v="254"/>
    <x v="1"/>
    <n v="1.0935078353711039E-2"/>
    <n v="1"/>
    <n v="0"/>
    <n v="91"/>
    <n v="53"/>
    <n v="3"/>
    <n v="49"/>
    <n v="7"/>
    <n v="4"/>
    <n v="5"/>
    <n v="121"/>
    <n v="0.43801652892561982"/>
    <n v="2.4793388429752067E-2"/>
    <n v="0.4049586776859504"/>
    <n v="5.7851239669421489E-2"/>
    <n v="3.3057851239669422E-2"/>
    <n v="4.1322314049586778E-2"/>
    <n v="4"/>
    <n v="3"/>
    <n v="0"/>
    <n v="4"/>
    <n v="11"/>
    <n v="0.36363636363636365"/>
    <n v="0.27272727272727271"/>
    <n v="0"/>
    <n v="0.36363636363636365"/>
    <n v="8"/>
    <n v="0"/>
    <n v="0"/>
    <x v="1"/>
    <x v="0"/>
    <x v="1"/>
    <n v="0"/>
    <x v="1"/>
    <x v="35"/>
    <x v="1"/>
    <n v="2334"/>
    <n v="0"/>
    <n v="1"/>
    <n v="0"/>
    <n v="0"/>
    <n v="0"/>
    <n v="0"/>
    <n v="1"/>
    <n v="0"/>
    <n v="0"/>
    <n v="111"/>
    <d v="2016-05-25T00:00:00"/>
    <n v="5"/>
    <s v="May"/>
    <n v="1"/>
    <s v="1666,23228,Low income,254,Low spender,0.010935078353711,1,0,91,53,3,49,7,4,5,121,0.43801652892562,0.0247933884297521,0.40495867768595,0.0578512396694215,0.0330578512396694,0.0413223140495868,4,3,0,4,11,0.363636363636364,0.272727272727273,0,0.363636363636364,8,0,0,0,0,0,0,0,36,36-50,2334,0,1,0,0,0,0,1,0,0,111"/>
  </r>
  <r>
    <n v="862"/>
    <n v="43641"/>
    <x v="1"/>
    <n v="35"/>
    <x v="1"/>
    <n v="8.0199812103297363E-4"/>
    <n v="1"/>
    <n v="1"/>
    <n v="50"/>
    <n v="57"/>
    <n v="2"/>
    <n v="51"/>
    <n v="4"/>
    <n v="2"/>
    <n v="23"/>
    <n v="139"/>
    <n v="0.41007194244604317"/>
    <n v="1.4388489208633094E-2"/>
    <n v="0.36690647482014388"/>
    <n v="2.8776978417266189E-2"/>
    <n v="1.4388489208633094E-2"/>
    <n v="0.16546762589928057"/>
    <n v="3"/>
    <n v="2"/>
    <n v="1"/>
    <n v="4"/>
    <n v="10"/>
    <n v="0.3"/>
    <n v="0.2"/>
    <n v="0.1"/>
    <n v="0.4"/>
    <n v="6"/>
    <n v="0"/>
    <n v="0"/>
    <x v="1"/>
    <x v="0"/>
    <x v="1"/>
    <n v="0"/>
    <x v="1"/>
    <x v="26"/>
    <x v="2"/>
    <n v="2592"/>
    <n v="0"/>
    <n v="1"/>
    <n v="0"/>
    <n v="0"/>
    <n v="0"/>
    <n v="0"/>
    <n v="0"/>
    <n v="1"/>
    <n v="0"/>
    <n v="93"/>
    <d v="2015-09-10T00:00:00"/>
    <n v="9"/>
    <s v="September"/>
    <n v="1"/>
    <s v="862,43641,Low income,35,Low spender,0.000801998121032974,1,1,50,57,2,51,4,2,23,139,0.410071942446043,0.0143884892086331,0.366906474820144,0.0287769784172662,0.0143884892086331,0.165467625899281,3,2,1,4,10,0.3,0.2,0.1,0.4,6,0,0,0,0,0,0,0,51,50-65,2592,0,1,0,0,0,0,0,1,0,93"/>
  </r>
  <r>
    <n v="106"/>
    <n v="43586"/>
    <x v="1"/>
    <n v="600"/>
    <x v="0"/>
    <n v="1.3765888129215803E-2"/>
    <n v="0"/>
    <n v="1"/>
    <n v="26"/>
    <n v="99"/>
    <n v="2"/>
    <n v="11"/>
    <n v="4"/>
    <n v="0"/>
    <n v="16"/>
    <n v="132"/>
    <n v="0.75"/>
    <n v="1.5151515151515152E-2"/>
    <n v="8.3333333333333329E-2"/>
    <n v="3.0303030303030304E-2"/>
    <n v="0"/>
    <n v="0.12121212121212122"/>
    <n v="3"/>
    <n v="3"/>
    <n v="0"/>
    <n v="4"/>
    <n v="10"/>
    <n v="0.3"/>
    <n v="0.3"/>
    <n v="0"/>
    <n v="0.4"/>
    <n v="8"/>
    <n v="0"/>
    <n v="0"/>
    <x v="1"/>
    <x v="0"/>
    <x v="1"/>
    <n v="0"/>
    <x v="1"/>
    <x v="33"/>
    <x v="1"/>
    <n v="2827"/>
    <n v="0"/>
    <n v="1"/>
    <n v="0"/>
    <n v="0"/>
    <n v="0"/>
    <n v="0"/>
    <n v="1"/>
    <n v="0"/>
    <n v="0"/>
    <n v="100"/>
    <d v="2015-01-18T00:00:00"/>
    <n v="1"/>
    <s v="January"/>
    <n v="1"/>
    <s v="106,43586,Low income,600,High spender,0.0137658881292158,0,1,26,99,2,11,4,0,16,132,0.75,0.0151515151515152,0.0833333333333333,0.0303030303030303,0,0.121212121212121,3,3,0,4,10,0.3,0.3,0,0.4,8,0,0,0,0,0,0,0,40,36-50,2827,0,1,0,0,0,0,1,0,0,100"/>
  </r>
  <r>
    <n v="21"/>
    <n v="29435"/>
    <x v="1"/>
    <n v="229"/>
    <x v="1"/>
    <n v="7.7798539154068282E-3"/>
    <n v="1"/>
    <n v="1"/>
    <n v="11"/>
    <n v="70"/>
    <n v="3"/>
    <n v="37"/>
    <n v="4"/>
    <n v="2"/>
    <n v="64"/>
    <n v="180"/>
    <n v="0.3888888888888889"/>
    <n v="1.6666666666666666E-2"/>
    <n v="0.20555555555555555"/>
    <n v="2.2222222222222223E-2"/>
    <n v="1.1111111111111112E-2"/>
    <n v="0.35555555555555557"/>
    <n v="4"/>
    <n v="3"/>
    <n v="2"/>
    <n v="2"/>
    <n v="11"/>
    <n v="0.36363636363636365"/>
    <n v="0.27272727272727271"/>
    <n v="0.18181818181818182"/>
    <n v="0.18181818181818182"/>
    <n v="9"/>
    <n v="0"/>
    <n v="0"/>
    <x v="1"/>
    <x v="0"/>
    <x v="1"/>
    <n v="0"/>
    <x v="0"/>
    <x v="20"/>
    <x v="2"/>
    <n v="2851"/>
    <n v="1"/>
    <n v="0"/>
    <n v="0"/>
    <n v="0"/>
    <n v="0"/>
    <n v="0"/>
    <n v="0"/>
    <n v="1"/>
    <n v="0"/>
    <n v="52"/>
    <d v="2014-12-25T00:00:00"/>
    <n v="12"/>
    <s v="December"/>
    <n v="1"/>
    <s v="21,29435,Low income,229,Low spender,0.00777985391540683,1,1,11,70,3,37,4,2,64,180,0.388888888888889,0.0166666666666667,0.205555555555556,0.0222222222222222,0.0111111111111111,0.355555555555556,4,3,2,2,11,0.363636363636364,0.272727272727273,0.181818181818182,0.181818181818182,9,0,0,0,0,0,0,1,54,50-65,2851,1,0,0,0,0,0,0,1,0,52"/>
  </r>
  <r>
    <n v="1861"/>
    <n v="57236"/>
    <x v="0"/>
    <n v="150"/>
    <x v="1"/>
    <n v="2.620728213012789E-3"/>
    <n v="1"/>
    <n v="1"/>
    <n v="22"/>
    <n v="105"/>
    <n v="0"/>
    <n v="9"/>
    <n v="2"/>
    <n v="1"/>
    <n v="4"/>
    <n v="121"/>
    <n v="0.86776859504132231"/>
    <n v="0"/>
    <n v="7.43801652892562E-2"/>
    <n v="1.6528925619834711E-2"/>
    <n v="8.2644628099173556E-3"/>
    <n v="3.3057851239669422E-2"/>
    <n v="3"/>
    <n v="2"/>
    <n v="1"/>
    <n v="4"/>
    <n v="10"/>
    <n v="0.3"/>
    <n v="0.2"/>
    <n v="0.1"/>
    <n v="0.4"/>
    <n v="3"/>
    <n v="0"/>
    <n v="0"/>
    <x v="1"/>
    <x v="0"/>
    <x v="1"/>
    <n v="0"/>
    <x v="1"/>
    <x v="2"/>
    <x v="2"/>
    <n v="2268"/>
    <n v="0"/>
    <n v="1"/>
    <n v="0"/>
    <n v="0"/>
    <n v="0"/>
    <n v="0"/>
    <n v="0"/>
    <n v="0"/>
    <n v="1"/>
    <n v="113"/>
    <d v="2016-07-30T00:00:00"/>
    <n v="7"/>
    <s v="July"/>
    <n v="1"/>
    <s v="1861,57236,High income,150,Low spender,0.00262072821301279,1,1,22,105,0,9,2,1,4,121,0.867768595041322,0,0.0743801652892562,0.0165289256198347,0.00826446280991736,0.0330578512396694,3,2,1,4,10,0.3,0.2,0.1,0.4,3,0,0,0,0,0,0,0,55,50-65,2268,0,1,0,0,0,0,0,0,1,113"/>
  </r>
  <r>
    <n v="1238"/>
    <n v="32011"/>
    <x v="1"/>
    <n v="33"/>
    <x v="1"/>
    <n v="1.0308956296273156E-3"/>
    <n v="1"/>
    <n v="0"/>
    <n v="89"/>
    <n v="99"/>
    <n v="0"/>
    <n v="15"/>
    <n v="2"/>
    <n v="1"/>
    <n v="5"/>
    <n v="122"/>
    <n v="0.81147540983606559"/>
    <n v="0"/>
    <n v="0.12295081967213115"/>
    <n v="1.6393442622950821E-2"/>
    <n v="8.1967213114754103E-3"/>
    <n v="4.0983606557377046E-2"/>
    <n v="3"/>
    <n v="2"/>
    <n v="1"/>
    <n v="4"/>
    <n v="10"/>
    <n v="0.3"/>
    <n v="0.2"/>
    <n v="0.1"/>
    <n v="0.4"/>
    <n v="7"/>
    <n v="0"/>
    <n v="0"/>
    <x v="1"/>
    <x v="0"/>
    <x v="1"/>
    <n v="0"/>
    <x v="1"/>
    <x v="4"/>
    <x v="1"/>
    <n v="2470"/>
    <n v="0"/>
    <n v="1"/>
    <n v="0"/>
    <n v="0"/>
    <n v="0"/>
    <n v="0"/>
    <n v="0"/>
    <n v="0"/>
    <n v="1"/>
    <n v="112"/>
    <d v="2016-01-10T00:00:00"/>
    <n v="1"/>
    <s v="January"/>
    <n v="1"/>
    <s v="1238,32011,Low income,33,Low spender,0.00103089562962732,1,0,89,99,0,15,2,1,5,122,0.811475409836066,0,0.122950819672131,0.0163934426229508,0.00819672131147541,0.040983606557377,3,2,1,4,10,0.3,0.2,0.1,0.4,7,0,0,0,0,0,0,0,49,36-50,2470,0,1,0,0,0,0,0,0,1,112"/>
  </r>
  <r>
    <n v="1230"/>
    <n v="51717"/>
    <x v="0"/>
    <n v="386"/>
    <x v="1"/>
    <n v="7.463696656805306E-3"/>
    <n v="0"/>
    <n v="1"/>
    <n v="55"/>
    <n v="98"/>
    <n v="1"/>
    <n v="17"/>
    <n v="0"/>
    <n v="1"/>
    <n v="5"/>
    <n v="122"/>
    <n v="0.80327868852459017"/>
    <n v="8.1967213114754103E-3"/>
    <n v="0.13934426229508196"/>
    <n v="0"/>
    <n v="8.1967213114754103E-3"/>
    <n v="4.0983606557377046E-2"/>
    <n v="1"/>
    <n v="3"/>
    <n v="0"/>
    <n v="4"/>
    <n v="8"/>
    <n v="0.125"/>
    <n v="0.375"/>
    <n v="0"/>
    <n v="0.5"/>
    <n v="7"/>
    <n v="0"/>
    <n v="0"/>
    <x v="1"/>
    <x v="1"/>
    <x v="1"/>
    <n v="0"/>
    <x v="1"/>
    <x v="2"/>
    <x v="2"/>
    <n v="2472"/>
    <n v="0"/>
    <n v="0"/>
    <n v="0"/>
    <n v="1"/>
    <n v="0"/>
    <n v="0"/>
    <n v="0"/>
    <n v="0"/>
    <n v="1"/>
    <n v="112"/>
    <d v="2016-01-08T00:00:00"/>
    <n v="1"/>
    <s v="January"/>
    <n v="1"/>
    <s v="1230,51717,High income,386,Low spender,0.00746369665680531,0,1,55,98,1,17,0,1,5,122,0.80327868852459,0.00819672131147541,0.139344262295082,0,0.00819672131147541,0.040983606557377,1,3,0,4,8,0.125,0.375,0,0.5,7,0,0,0,1,0,0,0,55,50-65,2472,0,0,0,1,0,0,0,0,1,112"/>
  </r>
  <r>
    <n v="1044"/>
    <n v="34935"/>
    <x v="1"/>
    <n v="914"/>
    <x v="0"/>
    <n v="2.6162873908687562E-2"/>
    <n v="0"/>
    <n v="0"/>
    <n v="71"/>
    <n v="34"/>
    <n v="4"/>
    <n v="66"/>
    <n v="3"/>
    <n v="10"/>
    <n v="20"/>
    <n v="137"/>
    <n v="0.24817518248175183"/>
    <n v="2.9197080291970802E-2"/>
    <n v="0.48175182481751827"/>
    <n v="2.1897810218978103E-2"/>
    <n v="7.2992700729927001E-2"/>
    <n v="0.145985401459854"/>
    <n v="1"/>
    <n v="2"/>
    <n v="1"/>
    <n v="4"/>
    <n v="8"/>
    <n v="0.125"/>
    <n v="0.25"/>
    <n v="0.125"/>
    <n v="0.5"/>
    <n v="7"/>
    <n v="0"/>
    <n v="0"/>
    <x v="1"/>
    <x v="0"/>
    <x v="1"/>
    <n v="0"/>
    <x v="1"/>
    <x v="39"/>
    <x v="0"/>
    <n v="2532"/>
    <n v="0"/>
    <n v="1"/>
    <n v="0"/>
    <n v="0"/>
    <n v="0"/>
    <n v="0"/>
    <n v="1"/>
    <n v="0"/>
    <n v="0"/>
    <n v="97"/>
    <d v="2015-11-09T00:00:00"/>
    <n v="11"/>
    <s v="November"/>
    <n v="1"/>
    <s v="1044,34935,Low income,914,High spender,0.0261628739086876,0,0,71,34,4,66,3,10,20,137,0.248175182481752,0.0291970802919708,0.481751824817518,0.0218978102189781,0.072992700729927,0.145985401459854,1,2,1,4,8,0.125,0.25,0.125,0.5,7,0,0,0,0,0,0,0,28,24-35,2532,0,1,0,0,0,0,1,0,0,97"/>
  </r>
  <r>
    <n v="239"/>
    <n v="40548"/>
    <x v="1"/>
    <n v="1299"/>
    <x v="0"/>
    <n v="3.2036105356614386E-2"/>
    <n v="0"/>
    <n v="1"/>
    <n v="31"/>
    <n v="110"/>
    <n v="0"/>
    <n v="5"/>
    <n v="2"/>
    <n v="0"/>
    <n v="3"/>
    <n v="120"/>
    <n v="0.91666666666666663"/>
    <n v="0"/>
    <n v="4.1666666666666664E-2"/>
    <n v="1.6666666666666666E-2"/>
    <n v="0"/>
    <n v="2.5000000000000001E-2"/>
    <n v="2"/>
    <n v="2"/>
    <n v="1"/>
    <n v="4"/>
    <n v="9"/>
    <n v="0.22222222222222221"/>
    <n v="0.22222222222222221"/>
    <n v="0.1111111111111111"/>
    <n v="0.44444444444444442"/>
    <n v="5"/>
    <n v="0"/>
    <n v="0"/>
    <x v="1"/>
    <x v="1"/>
    <x v="1"/>
    <n v="0"/>
    <x v="1"/>
    <x v="28"/>
    <x v="1"/>
    <n v="2786"/>
    <n v="0"/>
    <n v="0"/>
    <n v="0"/>
    <n v="1"/>
    <n v="0"/>
    <n v="0"/>
    <n v="1"/>
    <n v="0"/>
    <n v="0"/>
    <n v="114"/>
    <d v="2015-02-28T00:00:00"/>
    <n v="2"/>
    <s v="February"/>
    <n v="1"/>
    <s v="239,40548,Low income,1299,High spender,0.0320361053566144,0,1,31,110,0,5,2,0,3,120,0.916666666666667,0,0.0416666666666667,0.0166666666666667,0,0.025,2,2,1,4,9,0.222222222222222,0.222222222222222,0.111111111111111,0.444444444444444,5,0,0,0,1,0,0,0,50,36-50,2786,0,0,0,1,0,0,1,0,0,114"/>
  </r>
  <r>
    <n v="24"/>
    <n v="36947"/>
    <x v="1"/>
    <n v="795"/>
    <x v="0"/>
    <n v="2.1517308577151055E-2"/>
    <n v="1"/>
    <n v="1"/>
    <n v="49"/>
    <n v="88"/>
    <n v="3"/>
    <n v="21"/>
    <n v="4"/>
    <n v="1"/>
    <n v="29"/>
    <n v="146"/>
    <n v="0.60273972602739723"/>
    <n v="2.0547945205479451E-2"/>
    <n v="0.14383561643835616"/>
    <n v="2.7397260273972601E-2"/>
    <n v="6.8493150684931503E-3"/>
    <n v="0.19863013698630136"/>
    <n v="4"/>
    <n v="3"/>
    <n v="0"/>
    <n v="4"/>
    <n v="11"/>
    <n v="0.36363636363636365"/>
    <n v="0.27272727272727271"/>
    <n v="0"/>
    <n v="0.36363636363636365"/>
    <n v="9"/>
    <n v="0"/>
    <n v="0"/>
    <x v="1"/>
    <x v="0"/>
    <x v="1"/>
    <n v="0"/>
    <x v="1"/>
    <x v="21"/>
    <x v="2"/>
    <n v="2850"/>
    <n v="0"/>
    <n v="1"/>
    <n v="0"/>
    <n v="0"/>
    <n v="0"/>
    <n v="0"/>
    <n v="0"/>
    <n v="0"/>
    <n v="1"/>
    <n v="88"/>
    <d v="2014-12-26T00:00:00"/>
    <n v="12"/>
    <s v="December"/>
    <n v="1"/>
    <s v="24,36947,Low income,795,High spender,0.0215173085771511,1,1,49,88,3,21,4,1,29,146,0.602739726027397,0.0205479452054795,0.143835616438356,0.0273972602739726,0.00684931506849315,0.198630136986301,4,3,0,4,11,0.363636363636364,0.272727272727273,0,0.363636363636364,9,0,0,0,0,0,0,0,53,50-65,2850,0,1,0,0,0,0,0,0,1,88"/>
  </r>
  <r>
    <n v="1534"/>
    <n v="42162"/>
    <x v="1"/>
    <n v="775"/>
    <x v="0"/>
    <n v="1.8381480954413928E-2"/>
    <n v="1"/>
    <n v="0"/>
    <n v="31"/>
    <n v="46"/>
    <n v="7"/>
    <n v="59"/>
    <n v="2"/>
    <n v="4"/>
    <n v="27"/>
    <n v="145"/>
    <n v="0.31724137931034485"/>
    <n v="4.8275862068965517E-2"/>
    <n v="0.40689655172413791"/>
    <n v="1.3793103448275862E-2"/>
    <n v="2.7586206896551724E-2"/>
    <n v="0.18620689655172415"/>
    <n v="2"/>
    <n v="3"/>
    <n v="1"/>
    <n v="3"/>
    <n v="9"/>
    <n v="0.22222222222222221"/>
    <n v="0.33333333333333331"/>
    <n v="0.1111111111111111"/>
    <n v="0.33333333333333331"/>
    <n v="6"/>
    <n v="0"/>
    <n v="0"/>
    <x v="0"/>
    <x v="0"/>
    <x v="1"/>
    <n v="0"/>
    <x v="0"/>
    <x v="29"/>
    <x v="1"/>
    <n v="2381"/>
    <n v="0"/>
    <n v="0"/>
    <n v="0"/>
    <n v="1"/>
    <n v="0"/>
    <n v="0"/>
    <n v="1"/>
    <n v="0"/>
    <n v="0"/>
    <n v="91"/>
    <d v="2016-04-08T00:00:00"/>
    <n v="4"/>
    <s v="April"/>
    <n v="1"/>
    <s v="1534,42162,Low income,775,High spender,0.0183814809544139,1,0,31,46,7,59,2,4,27,145,0.317241379310345,0.0482758620689655,0.406896551724138,0.0137931034482759,0.0275862068965517,0.186206896551724,2,3,1,3,9,0.222222222222222,0.333333333333333,0.111111111111111,0.333333333333333,6,0,0,1,0,0,0,1,39,36-50,2381,0,0,0,1,0,0,1,0,0,91"/>
  </r>
  <r>
    <n v="1442"/>
    <n v="23477"/>
    <x v="1"/>
    <n v="953"/>
    <x v="0"/>
    <n v="4.0592920730928142E-2"/>
    <n v="1"/>
    <n v="0"/>
    <n v="39"/>
    <n v="38"/>
    <n v="15"/>
    <n v="54"/>
    <n v="3"/>
    <n v="8"/>
    <n v="29"/>
    <n v="147"/>
    <n v="0.25850340136054423"/>
    <n v="0.10204081632653061"/>
    <n v="0.36734693877551022"/>
    <n v="2.0408163265306121E-2"/>
    <n v="5.4421768707482991E-2"/>
    <n v="0.19727891156462585"/>
    <n v="3"/>
    <n v="3"/>
    <n v="0"/>
    <n v="4"/>
    <n v="10"/>
    <n v="0.3"/>
    <n v="0.3"/>
    <n v="0"/>
    <n v="0.4"/>
    <n v="8"/>
    <n v="0"/>
    <n v="0"/>
    <x v="1"/>
    <x v="0"/>
    <x v="1"/>
    <n v="0"/>
    <x v="1"/>
    <x v="17"/>
    <x v="0"/>
    <n v="2410"/>
    <n v="0"/>
    <n v="1"/>
    <n v="0"/>
    <n v="0"/>
    <n v="0"/>
    <n v="0"/>
    <n v="1"/>
    <n v="0"/>
    <n v="0"/>
    <n v="89"/>
    <d v="2016-03-10T00:00:00"/>
    <n v="3"/>
    <s v="March"/>
    <n v="1"/>
    <s v="1442,23477,Low income,953,High spender,0.0405929207309281,1,0,39,38,15,54,3,8,29,147,0.258503401360544,0.102040816326531,0.36734693877551,0.0204081632653061,0.054421768707483,0.197278911564626,3,3,0,4,10,0.3,0.3,0,0.4,8,0,0,0,0,0,0,0,34,24-35,2410,0,1,0,0,0,0,1,0,0,89"/>
  </r>
  <r>
    <n v="1011"/>
    <n v="58646"/>
    <x v="0"/>
    <n v="1606"/>
    <x v="0"/>
    <n v="2.7384646864236264E-2"/>
    <n v="0"/>
    <n v="1"/>
    <n v="3"/>
    <n v="62"/>
    <n v="1"/>
    <n v="44"/>
    <n v="6"/>
    <n v="5"/>
    <n v="22"/>
    <n v="140"/>
    <n v="0.44285714285714284"/>
    <n v="7.1428571428571426E-3"/>
    <n v="0.31428571428571428"/>
    <n v="4.2857142857142858E-2"/>
    <n v="3.5714285714285712E-2"/>
    <n v="0.15714285714285714"/>
    <n v="1"/>
    <n v="2"/>
    <n v="1"/>
    <n v="4"/>
    <n v="8"/>
    <n v="0.125"/>
    <n v="0.25"/>
    <n v="0.125"/>
    <n v="0.5"/>
    <n v="4"/>
    <n v="0"/>
    <n v="0"/>
    <x v="1"/>
    <x v="0"/>
    <x v="1"/>
    <n v="0"/>
    <x v="1"/>
    <x v="36"/>
    <x v="2"/>
    <n v="2543"/>
    <n v="0"/>
    <n v="1"/>
    <n v="0"/>
    <n v="0"/>
    <n v="0"/>
    <n v="0"/>
    <n v="0"/>
    <n v="1"/>
    <n v="0"/>
    <n v="96"/>
    <d v="2015-10-29T00:00:00"/>
    <n v="10"/>
    <s v="October"/>
    <n v="1"/>
    <s v="1011,58646,High income,1606,High spender,0.0273846468642363,0,1,3,62,1,44,6,5,22,140,0.442857142857143,0.00714285714285714,0.314285714285714,0.0428571428571429,0.0357142857142857,0.157142857142857,1,2,1,4,8,0.125,0.25,0.125,0.5,4,0,0,0,0,0,0,0,58,50-65,2543,0,1,0,0,0,0,0,1,0,96"/>
  </r>
  <r>
    <n v="904"/>
    <n v="40887"/>
    <x v="1"/>
    <n v="1150"/>
    <x v="0"/>
    <n v="2.8126299312739991E-2"/>
    <n v="1"/>
    <n v="1"/>
    <n v="32"/>
    <n v="50"/>
    <n v="4"/>
    <n v="44"/>
    <n v="10"/>
    <n v="10"/>
    <n v="43"/>
    <n v="161"/>
    <n v="0.3105590062111801"/>
    <n v="2.4844720496894408E-2"/>
    <n v="0.27329192546583853"/>
    <n v="6.2111801242236024E-2"/>
    <n v="6.2111801242236024E-2"/>
    <n v="0.26708074534161491"/>
    <n v="3"/>
    <n v="3"/>
    <n v="1"/>
    <n v="3"/>
    <n v="10"/>
    <n v="0.3"/>
    <n v="0.3"/>
    <n v="0.1"/>
    <n v="0.3"/>
    <n v="9"/>
    <n v="0"/>
    <n v="0"/>
    <x v="1"/>
    <x v="0"/>
    <x v="1"/>
    <n v="0"/>
    <x v="0"/>
    <x v="42"/>
    <x v="3"/>
    <n v="2578"/>
    <n v="0"/>
    <n v="0"/>
    <n v="1"/>
    <n v="0"/>
    <n v="0"/>
    <n v="0"/>
    <n v="1"/>
    <n v="0"/>
    <n v="0"/>
    <n v="75"/>
    <d v="2015-09-24T00:00:00"/>
    <n v="9"/>
    <s v="September"/>
    <n v="1"/>
    <s v="904,40887,Low income,1150,High spender,0.02812629931274,1,1,32,50,4,44,10,10,43,161,0.31055900621118,0.0248447204968944,0.273291925465839,0.062111801242236,0.062111801242236,0.267080745341615,3,3,1,3,10,0.3,0.3,0.1,0.3,9,0,0,0,0,0,0,1,68,66+,2578,0,0,1,0,0,0,1,0,0,75"/>
  </r>
  <r>
    <n v="604"/>
    <n v="36443"/>
    <x v="1"/>
    <n v="852"/>
    <x v="0"/>
    <n v="2.3378975386219577E-2"/>
    <n v="1"/>
    <n v="1"/>
    <n v="9"/>
    <n v="65"/>
    <n v="0"/>
    <n v="46"/>
    <n v="4"/>
    <n v="3"/>
    <n v="20"/>
    <n v="138"/>
    <n v="0.47101449275362317"/>
    <n v="0"/>
    <n v="0.33333333333333331"/>
    <n v="2.8985507246376812E-2"/>
    <n v="2.1739130434782608E-2"/>
    <n v="0.14492753623188406"/>
    <n v="4"/>
    <n v="3"/>
    <n v="1"/>
    <n v="3"/>
    <n v="11"/>
    <n v="0.36363636363636365"/>
    <n v="0.27272727272727271"/>
    <n v="9.0909090909090912E-2"/>
    <n v="0.27272727272727271"/>
    <n v="8"/>
    <n v="0"/>
    <n v="0"/>
    <x v="1"/>
    <x v="0"/>
    <x v="1"/>
    <n v="0"/>
    <x v="1"/>
    <x v="6"/>
    <x v="2"/>
    <n v="2670"/>
    <n v="0"/>
    <n v="1"/>
    <n v="0"/>
    <n v="0"/>
    <n v="0"/>
    <n v="0"/>
    <n v="1"/>
    <n v="0"/>
    <n v="0"/>
    <n v="98"/>
    <d v="2015-06-24T00:00:00"/>
    <n v="6"/>
    <s v="June"/>
    <n v="1"/>
    <s v="604,36443,Low income,852,High spender,0.0233789753862196,1,1,9,65,0,46,4,3,20,138,0.471014492753623,0,0.333333333333333,0.0289855072463768,0.0217391304347826,0.144927536231884,4,3,1,3,11,0.363636363636364,0.272727272727273,0.0909090909090909,0.272727272727273,8,0,0,0,0,0,0,0,59,50-65,2670,0,1,0,0,0,0,1,0,0,98"/>
  </r>
  <r>
    <n v="456"/>
    <n v="38557"/>
    <x v="1"/>
    <n v="153"/>
    <x v="1"/>
    <n v="3.9681510490961434E-3"/>
    <n v="1"/>
    <n v="0"/>
    <n v="17"/>
    <n v="76"/>
    <n v="3"/>
    <n v="31"/>
    <n v="4"/>
    <n v="4"/>
    <n v="27"/>
    <n v="145"/>
    <n v="0.52413793103448281"/>
    <n v="2.0689655172413793E-2"/>
    <n v="0.21379310344827587"/>
    <n v="2.7586206896551724E-2"/>
    <n v="2.7586206896551724E-2"/>
    <n v="0.18620689655172415"/>
    <n v="2"/>
    <n v="3"/>
    <n v="1"/>
    <n v="3"/>
    <n v="9"/>
    <n v="0.22222222222222221"/>
    <n v="0.33333333333333331"/>
    <n v="0.1111111111111111"/>
    <n v="0.33333333333333331"/>
    <n v="7"/>
    <n v="0"/>
    <n v="0"/>
    <x v="1"/>
    <x v="0"/>
    <x v="1"/>
    <n v="0"/>
    <x v="1"/>
    <x v="34"/>
    <x v="1"/>
    <n v="2716"/>
    <n v="0"/>
    <n v="0"/>
    <n v="1"/>
    <n v="0"/>
    <n v="0"/>
    <n v="0"/>
    <n v="1"/>
    <n v="0"/>
    <n v="0"/>
    <n v="91"/>
    <d v="2015-05-09T00:00:00"/>
    <n v="5"/>
    <s v="May"/>
    <n v="1"/>
    <s v="456,38557,Low income,153,Low spender,0.00396815104909614,1,0,17,76,3,31,4,4,27,145,0.524137931034483,0.0206896551724138,0.213793103448276,0.0275862068965517,0.0275862068965517,0.186206896551724,2,3,1,3,9,0.222222222222222,0.333333333333333,0.111111111111111,0.333333333333333,7,0,0,0,0,0,0,0,42,36-50,2716,0,0,1,0,0,0,1,0,0,91"/>
  </r>
  <r>
    <n v="344"/>
    <n v="30983"/>
    <x v="1"/>
    <n v="67"/>
    <x v="1"/>
    <n v="2.1624761966239549E-3"/>
    <n v="0"/>
    <n v="0"/>
    <n v="50"/>
    <n v="51"/>
    <n v="4"/>
    <n v="50"/>
    <n v="12"/>
    <n v="1"/>
    <n v="49"/>
    <n v="167"/>
    <n v="0.30538922155688625"/>
    <n v="2.3952095808383235E-2"/>
    <n v="0.29940119760479039"/>
    <n v="7.1856287425149698E-2"/>
    <n v="5.9880239520958087E-3"/>
    <n v="0.29341317365269459"/>
    <n v="1"/>
    <n v="4"/>
    <n v="0"/>
    <n v="3"/>
    <n v="8"/>
    <n v="0.125"/>
    <n v="0.5"/>
    <n v="0"/>
    <n v="0.375"/>
    <n v="8"/>
    <n v="0"/>
    <n v="0"/>
    <x v="1"/>
    <x v="0"/>
    <x v="1"/>
    <n v="0"/>
    <x v="0"/>
    <x v="5"/>
    <x v="2"/>
    <n v="2756"/>
    <n v="0"/>
    <n v="0"/>
    <n v="1"/>
    <n v="0"/>
    <n v="0"/>
    <n v="0"/>
    <n v="1"/>
    <n v="0"/>
    <n v="0"/>
    <n v="69"/>
    <d v="2015-03-30T00:00:00"/>
    <n v="3"/>
    <s v="March"/>
    <n v="1"/>
    <s v="344,30983,Low income,67,Low spender,0.00216247619662395,0,0,50,51,4,50,12,1,49,167,0.305389221556886,0.0239520958083832,0.29940119760479,0.0718562874251497,0.00598802395209581,0.293413173652695,1,4,0,3,8,0.125,0.5,0,0.375,8,0,0,0,0,0,0,1,57,50-65,2756,0,0,1,0,0,0,1,0,0,69"/>
  </r>
  <r>
    <n v="165"/>
    <n v="37509"/>
    <x v="1"/>
    <n v="1165"/>
    <x v="0"/>
    <n v="3.1059212455677304E-2"/>
    <n v="1"/>
    <n v="0"/>
    <n v="24"/>
    <n v="37"/>
    <n v="5"/>
    <n v="56"/>
    <n v="12"/>
    <n v="8"/>
    <n v="5"/>
    <n v="123"/>
    <n v="0.30081300813008133"/>
    <n v="4.065040650406504E-2"/>
    <n v="0.45528455284552843"/>
    <n v="9.7560975609756101E-2"/>
    <n v="6.5040650406504072E-2"/>
    <n v="4.065040650406504E-2"/>
    <n v="2"/>
    <n v="3"/>
    <n v="0"/>
    <n v="4"/>
    <n v="9"/>
    <n v="0.22222222222222221"/>
    <n v="0.33333333333333331"/>
    <n v="0"/>
    <n v="0.44444444444444442"/>
    <n v="7"/>
    <n v="0"/>
    <n v="0"/>
    <x v="1"/>
    <x v="0"/>
    <x v="1"/>
    <n v="0"/>
    <x v="1"/>
    <x v="10"/>
    <x v="1"/>
    <n v="2814"/>
    <n v="0"/>
    <n v="0"/>
    <n v="0"/>
    <n v="1"/>
    <n v="0"/>
    <n v="0"/>
    <n v="0"/>
    <n v="1"/>
    <n v="0"/>
    <n v="113"/>
    <d v="2015-01-31T00:00:00"/>
    <n v="1"/>
    <s v="January"/>
    <n v="1"/>
    <s v="165,37509,Low income,1165,High spender,0.0310592124556773,1,0,24,37,5,56,12,8,5,123,0.300813008130081,0.040650406504065,0.455284552845528,0.0975609756097561,0.0650406504065041,0.040650406504065,2,3,0,4,9,0.222222222222222,0.333333333333333,0,0.444444444444444,7,0,0,0,0,0,0,0,44,36-50,2814,0,0,0,1,0,0,0,1,0,113"/>
  </r>
  <r>
    <n v="2178"/>
    <n v="49605"/>
    <x v="1"/>
    <n v="902"/>
    <x v="0"/>
    <n v="1.8183650841649027E-2"/>
    <n v="0"/>
    <n v="0"/>
    <n v="65"/>
    <n v="42"/>
    <n v="16"/>
    <n v="29"/>
    <n v="12"/>
    <n v="20"/>
    <n v="8"/>
    <n v="127"/>
    <n v="0.33070866141732286"/>
    <n v="0.12598425196850394"/>
    <n v="0.2283464566929134"/>
    <n v="9.4488188976377951E-2"/>
    <n v="0.15748031496062992"/>
    <n v="6.2992125984251968E-2"/>
    <n v="1"/>
    <n v="2"/>
    <n v="1"/>
    <n v="4"/>
    <n v="8"/>
    <n v="0.125"/>
    <n v="0.25"/>
    <n v="0.125"/>
    <n v="0.5"/>
    <n v="3"/>
    <n v="0"/>
    <n v="0"/>
    <x v="1"/>
    <x v="0"/>
    <x v="1"/>
    <n v="0"/>
    <x v="1"/>
    <x v="20"/>
    <x v="2"/>
    <n v="2167"/>
    <n v="0"/>
    <n v="1"/>
    <n v="0"/>
    <n v="0"/>
    <n v="0"/>
    <n v="0"/>
    <n v="0"/>
    <n v="1"/>
    <n v="0"/>
    <n v="111"/>
    <d v="2016-11-08T00:00:00"/>
    <n v="11"/>
    <s v="November"/>
    <n v="1"/>
    <s v="2178,49605,Low income,902,High spender,0.018183650841649,0,0,65,42,16,29,12,20,8,127,0.330708661417323,0.125984251968504,0.228346456692913,0.094488188976378,0.15748031496063,0.062992125984252,1,2,1,4,8,0.125,0.25,0.125,0.5,3,0,0,0,0,0,0,0,54,50-65,2167,0,1,0,0,0,0,0,1,0,111"/>
  </r>
  <r>
    <n v="1978"/>
    <n v="55249"/>
    <x v="0"/>
    <n v="17"/>
    <x v="1"/>
    <n v="3.0769787688464948E-4"/>
    <n v="0"/>
    <n v="1"/>
    <n v="81"/>
    <n v="97"/>
    <n v="1"/>
    <n v="19"/>
    <n v="2"/>
    <n v="0"/>
    <n v="11"/>
    <n v="130"/>
    <n v="0.74615384615384617"/>
    <n v="7.6923076923076927E-3"/>
    <n v="0.14615384615384616"/>
    <n v="1.5384615384615385E-2"/>
    <n v="0"/>
    <n v="8.461538461538462E-2"/>
    <n v="1"/>
    <n v="2"/>
    <n v="1"/>
    <n v="4"/>
    <n v="8"/>
    <n v="0.125"/>
    <n v="0.25"/>
    <n v="0.125"/>
    <n v="0.5"/>
    <n v="3"/>
    <n v="0"/>
    <n v="0"/>
    <x v="1"/>
    <x v="0"/>
    <x v="1"/>
    <n v="0"/>
    <x v="1"/>
    <x v="32"/>
    <x v="2"/>
    <n v="2232"/>
    <n v="0"/>
    <n v="0"/>
    <n v="0"/>
    <n v="1"/>
    <n v="0"/>
    <n v="0"/>
    <n v="0"/>
    <n v="1"/>
    <n v="0"/>
    <n v="108"/>
    <d v="2016-09-04T00:00:00"/>
    <n v="9"/>
    <s v="September"/>
    <n v="1"/>
    <s v="1978,55249,High income,17,Low spender,0.000307697876884649,0,1,81,97,1,19,2,0,11,130,0.746153846153846,0.00769230769230769,0.146153846153846,0.0153846153846154,0,0.0846153846153846,1,2,1,4,8,0.125,0.25,0.125,0.5,3,0,0,0,0,0,0,0,64,50-65,2232,0,0,0,1,0,0,0,1,0,108"/>
  </r>
  <r>
    <n v="1796"/>
    <n v="42473"/>
    <x v="1"/>
    <n v="256"/>
    <x v="1"/>
    <n v="6.0273585572010457E-3"/>
    <n v="1"/>
    <n v="1"/>
    <n v="72"/>
    <n v="93"/>
    <n v="1"/>
    <n v="21"/>
    <n v="0"/>
    <n v="4"/>
    <n v="25"/>
    <n v="144"/>
    <n v="0.64583333333333337"/>
    <n v="6.9444444444444441E-3"/>
    <n v="0.14583333333333334"/>
    <n v="0"/>
    <n v="2.7777777777777776E-2"/>
    <n v="0.1736111111111111"/>
    <n v="3"/>
    <n v="2"/>
    <n v="1"/>
    <n v="4"/>
    <n v="10"/>
    <n v="0.3"/>
    <n v="0.2"/>
    <n v="0.1"/>
    <n v="0.4"/>
    <n v="5"/>
    <n v="0"/>
    <n v="0"/>
    <x v="1"/>
    <x v="0"/>
    <x v="1"/>
    <n v="0"/>
    <x v="1"/>
    <x v="10"/>
    <x v="1"/>
    <n v="2291"/>
    <n v="0"/>
    <n v="0"/>
    <n v="1"/>
    <n v="0"/>
    <n v="0"/>
    <n v="0"/>
    <n v="0"/>
    <n v="0"/>
    <n v="1"/>
    <n v="94"/>
    <d v="2016-07-07T00:00:00"/>
    <n v="7"/>
    <s v="July"/>
    <n v="1"/>
    <s v="1796,42473,Low income,256,Low spender,0.00602735855720105,1,1,72,93,1,21,0,4,25,144,0.645833333333333,0.00694444444444444,0.145833333333333,0,0.0277777777777778,0.173611111111111,3,2,1,4,10,0.3,0.2,0.1,0.4,5,0,0,0,0,0,0,0,44,36-50,2291,0,0,1,0,0,0,0,0,1,94"/>
  </r>
  <r>
    <n v="1380"/>
    <n v="33316"/>
    <x v="1"/>
    <n v="770"/>
    <x v="0"/>
    <n v="2.3112018249489736E-2"/>
    <n v="1"/>
    <n v="1"/>
    <n v="34"/>
    <n v="79"/>
    <n v="1"/>
    <n v="31"/>
    <n v="4"/>
    <n v="4"/>
    <n v="12"/>
    <n v="131"/>
    <n v="0.60305343511450382"/>
    <n v="7.6335877862595417E-3"/>
    <n v="0.23664122137404581"/>
    <n v="3.0534351145038167E-2"/>
    <n v="3.0534351145038167E-2"/>
    <n v="9.1603053435114504E-2"/>
    <n v="3"/>
    <n v="2"/>
    <n v="1"/>
    <n v="4"/>
    <n v="10"/>
    <n v="0.3"/>
    <n v="0.2"/>
    <n v="0.1"/>
    <n v="0.4"/>
    <n v="6"/>
    <n v="0"/>
    <n v="0"/>
    <x v="1"/>
    <x v="0"/>
    <x v="1"/>
    <n v="0"/>
    <x v="1"/>
    <x v="4"/>
    <x v="1"/>
    <n v="2427"/>
    <n v="0"/>
    <n v="0"/>
    <n v="1"/>
    <n v="0"/>
    <n v="0"/>
    <n v="0"/>
    <n v="0"/>
    <n v="1"/>
    <n v="0"/>
    <n v="107"/>
    <d v="2016-02-22T00:00:00"/>
    <n v="2"/>
    <s v="February"/>
    <n v="1"/>
    <s v="1380,33316,Low income,770,High spender,0.0231120182494897,1,1,34,79,1,31,4,4,12,131,0.603053435114504,0.00763358778625954,0.236641221374046,0.0305343511450382,0.0305343511450382,0.0916030534351145,3,2,1,4,10,0.3,0.2,0.1,0.4,6,0,0,0,0,0,0,0,49,36-50,2427,0,0,1,0,0,0,0,1,0,107"/>
  </r>
  <r>
    <n v="674"/>
    <n v="20180"/>
    <x v="1"/>
    <n v="1471"/>
    <x v="0"/>
    <n v="7.289395441030723E-2"/>
    <n v="0"/>
    <n v="0"/>
    <n v="27"/>
    <n v="18"/>
    <n v="42"/>
    <n v="24"/>
    <n v="15"/>
    <n v="20"/>
    <n v="18"/>
    <n v="137"/>
    <n v="0.13138686131386862"/>
    <n v="0.30656934306569344"/>
    <n v="0.17518248175182483"/>
    <n v="0.10948905109489052"/>
    <n v="0.145985401459854"/>
    <n v="0.13138686131386862"/>
    <n v="1"/>
    <n v="2"/>
    <n v="1"/>
    <n v="4"/>
    <n v="8"/>
    <n v="0.125"/>
    <n v="0.25"/>
    <n v="0.125"/>
    <n v="0.5"/>
    <n v="7"/>
    <n v="0"/>
    <n v="0"/>
    <x v="1"/>
    <x v="0"/>
    <x v="1"/>
    <n v="0"/>
    <x v="1"/>
    <x v="10"/>
    <x v="1"/>
    <n v="2653"/>
    <n v="0"/>
    <n v="0"/>
    <n v="1"/>
    <n v="0"/>
    <n v="0"/>
    <n v="0"/>
    <n v="1"/>
    <n v="0"/>
    <n v="0"/>
    <n v="101"/>
    <d v="2015-07-11T00:00:00"/>
    <n v="7"/>
    <s v="July"/>
    <n v="1"/>
    <s v="674,20180,Low income,1471,High spender,0.0728939544103072,0,0,27,18,42,24,15,20,18,137,0.131386861313869,0.306569343065693,0.175182481751825,0.109489051094891,0.145985401459854,0.131386861313869,1,2,1,4,8,0.125,0.25,0.125,0.5,7,0,0,0,0,0,0,0,44,36-50,2653,0,0,1,0,0,0,1,0,0,101"/>
  </r>
  <r>
    <n v="381"/>
    <n v="31605"/>
    <x v="1"/>
    <n v="1469"/>
    <x v="0"/>
    <n v="4.6479987343774717E-2"/>
    <n v="1"/>
    <n v="0"/>
    <n v="15"/>
    <n v="74"/>
    <n v="0"/>
    <n v="42"/>
    <n v="2"/>
    <n v="1"/>
    <n v="6"/>
    <n v="125"/>
    <n v="0.59199999999999997"/>
    <n v="0"/>
    <n v="0.33600000000000002"/>
    <n v="1.6E-2"/>
    <n v="8.0000000000000002E-3"/>
    <n v="4.8000000000000001E-2"/>
    <n v="2"/>
    <n v="2"/>
    <n v="1"/>
    <n v="4"/>
    <n v="9"/>
    <n v="0.22222222222222221"/>
    <n v="0.22222222222222221"/>
    <n v="0.1111111111111111"/>
    <n v="0.44444444444444442"/>
    <n v="7"/>
    <n v="0"/>
    <n v="0"/>
    <x v="1"/>
    <x v="0"/>
    <x v="1"/>
    <n v="0"/>
    <x v="1"/>
    <x v="15"/>
    <x v="1"/>
    <n v="2743"/>
    <n v="0"/>
    <n v="1"/>
    <n v="0"/>
    <n v="0"/>
    <n v="0"/>
    <n v="0"/>
    <n v="0"/>
    <n v="0"/>
    <n v="1"/>
    <n v="113"/>
    <d v="2015-04-12T00:00:00"/>
    <n v="4"/>
    <s v="April"/>
    <n v="1"/>
    <s v="381,31605,Low income,1469,High spender,0.0464799873437747,1,0,15,74,0,42,2,1,6,125,0.592,0,0.336,0.016,0.008,0.048,2,2,1,4,9,0.222222222222222,0.222222222222222,0.111111111111111,0.444444444444444,7,0,0,0,0,0,0,0,41,36-50,2743,0,1,0,0,0,0,0,0,1,113"/>
  </r>
  <r>
    <n v="251"/>
    <n v="33168"/>
    <x v="1"/>
    <n v="670"/>
    <x v="0"/>
    <n v="2.0200192957067053E-2"/>
    <n v="0"/>
    <n v="1"/>
    <n v="0"/>
    <n v="80"/>
    <n v="1"/>
    <n v="37"/>
    <n v="0"/>
    <n v="1"/>
    <n v="3"/>
    <n v="122"/>
    <n v="0.65573770491803274"/>
    <n v="8.1967213114754103E-3"/>
    <n v="0.30327868852459017"/>
    <n v="0"/>
    <n v="8.1967213114754103E-3"/>
    <n v="2.4590163934426229E-2"/>
    <n v="3"/>
    <n v="2"/>
    <n v="1"/>
    <n v="4"/>
    <n v="10"/>
    <n v="0.3"/>
    <n v="0.2"/>
    <n v="0.1"/>
    <n v="0.4"/>
    <n v="7"/>
    <n v="0"/>
    <n v="0"/>
    <x v="1"/>
    <x v="0"/>
    <x v="1"/>
    <n v="0"/>
    <x v="1"/>
    <x v="2"/>
    <x v="2"/>
    <n v="2783"/>
    <n v="0"/>
    <n v="0"/>
    <n v="1"/>
    <n v="0"/>
    <n v="0"/>
    <n v="0"/>
    <n v="0"/>
    <n v="1"/>
    <n v="0"/>
    <n v="116"/>
    <d v="2015-03-03T00:00:00"/>
    <n v="3"/>
    <s v="March"/>
    <n v="1"/>
    <s v="251,33168,Low income,670,High spender,0.0202001929570671,0,1,0,80,1,37,0,1,3,122,0.655737704918033,0.00819672131147541,0.30327868852459,0,0.00819672131147541,0.0245901639344262,3,2,1,4,10,0.3,0.2,0.1,0.4,7,0,0,0,0,0,0,0,55,50-65,2783,0,0,1,0,0,0,0,1,0,116"/>
  </r>
  <r>
    <n v="2121"/>
    <n v="45576"/>
    <x v="1"/>
    <n v="233"/>
    <x v="1"/>
    <n v="5.1123398279796384E-3"/>
    <n v="0"/>
    <n v="0"/>
    <n v="9"/>
    <n v="56"/>
    <n v="19"/>
    <n v="29"/>
    <n v="2"/>
    <n v="14"/>
    <n v="25"/>
    <n v="145"/>
    <n v="0.38620689655172413"/>
    <n v="0.1310344827586207"/>
    <n v="0.2"/>
    <n v="1.3793103448275862E-2"/>
    <n v="9.6551724137931033E-2"/>
    <n v="0.17241379310344829"/>
    <n v="1"/>
    <n v="3"/>
    <n v="1"/>
    <n v="3"/>
    <n v="8"/>
    <n v="0.125"/>
    <n v="0.375"/>
    <n v="0.125"/>
    <n v="0.375"/>
    <n v="8"/>
    <n v="0"/>
    <n v="0"/>
    <x v="1"/>
    <x v="0"/>
    <x v="1"/>
    <n v="0"/>
    <x v="0"/>
    <x v="49"/>
    <x v="3"/>
    <n v="2191"/>
    <n v="0"/>
    <n v="0"/>
    <n v="1"/>
    <n v="0"/>
    <n v="0"/>
    <n v="0"/>
    <n v="0"/>
    <n v="0"/>
    <n v="1"/>
    <n v="95"/>
    <d v="2016-10-15T00:00:00"/>
    <n v="10"/>
    <s v="October"/>
    <n v="1"/>
    <s v="2121,45576,Low income,233,Low spender,0.00511233982797964,0,0,9,56,19,29,2,14,25,145,0.386206896551724,0.131034482758621,0.2,0.0137931034482759,0.096551724137931,0.172413793103448,1,3,1,3,8,0.125,0.375,0.125,0.375,8,0,0,0,0,0,0,1,75,66+,2191,0,0,1,0,0,0,0,0,1,95"/>
  </r>
  <r>
    <n v="1667"/>
    <n v="48877"/>
    <x v="1"/>
    <n v="1011"/>
    <x v="0"/>
    <n v="2.0684575567240217E-2"/>
    <n v="0"/>
    <n v="1"/>
    <n v="27"/>
    <n v="102"/>
    <n v="1"/>
    <n v="15"/>
    <n v="2"/>
    <n v="0"/>
    <n v="24"/>
    <n v="144"/>
    <n v="0.70833333333333337"/>
    <n v="6.9444444444444441E-3"/>
    <n v="0.10416666666666667"/>
    <n v="1.3888888888888888E-2"/>
    <n v="0"/>
    <n v="0.16666666666666666"/>
    <n v="1"/>
    <n v="3"/>
    <n v="0"/>
    <n v="4"/>
    <n v="8"/>
    <n v="0.125"/>
    <n v="0.375"/>
    <n v="0"/>
    <n v="0.5"/>
    <n v="7"/>
    <n v="0"/>
    <n v="0"/>
    <x v="1"/>
    <x v="0"/>
    <x v="1"/>
    <n v="0"/>
    <x v="1"/>
    <x v="20"/>
    <x v="2"/>
    <n v="2334"/>
    <n v="1"/>
    <n v="0"/>
    <n v="0"/>
    <n v="0"/>
    <n v="0"/>
    <n v="0"/>
    <n v="1"/>
    <n v="0"/>
    <n v="0"/>
    <n v="96"/>
    <d v="2016-05-25T00:00:00"/>
    <n v="5"/>
    <s v="May"/>
    <n v="1"/>
    <s v="1667,48877,Low income,1011,High spender,0.0206845755672402,0,1,27,102,1,15,2,0,24,144,0.708333333333333,0.00694444444444444,0.104166666666667,0.0138888888888889,0,0.166666666666667,1,3,0,4,8,0.125,0.375,0,0.5,7,0,0,0,0,0,0,0,54,50-65,2334,1,0,0,0,0,0,1,0,0,96"/>
  </r>
  <r>
    <n v="1152"/>
    <n v="61923"/>
    <x v="0"/>
    <n v="884"/>
    <x v="0"/>
    <n v="1.4275794131421281E-2"/>
    <n v="0"/>
    <n v="2"/>
    <n v="94"/>
    <n v="92"/>
    <n v="4"/>
    <n v="18"/>
    <n v="3"/>
    <n v="3"/>
    <n v="6"/>
    <n v="126"/>
    <n v="0.73015873015873012"/>
    <n v="3.1746031746031744E-2"/>
    <n v="0.14285714285714285"/>
    <n v="2.3809523809523808E-2"/>
    <n v="2.3809523809523808E-2"/>
    <n v="4.7619047619047616E-2"/>
    <n v="1"/>
    <n v="2"/>
    <n v="1"/>
    <n v="4"/>
    <n v="8"/>
    <n v="0.125"/>
    <n v="0.25"/>
    <n v="0.125"/>
    <n v="0.5"/>
    <n v="3"/>
    <n v="0"/>
    <n v="0"/>
    <x v="1"/>
    <x v="0"/>
    <x v="1"/>
    <n v="0"/>
    <x v="1"/>
    <x v="6"/>
    <x v="2"/>
    <n v="2497"/>
    <n v="0"/>
    <n v="1"/>
    <n v="0"/>
    <n v="0"/>
    <n v="0"/>
    <n v="0"/>
    <n v="0"/>
    <n v="1"/>
    <n v="0"/>
    <n v="114"/>
    <d v="2015-12-14T00:00:00"/>
    <n v="12"/>
    <s v="December"/>
    <n v="1"/>
    <s v="1152,61923,High income,884,High spender,0.0142757941314213,0,2,94,92,4,18,3,3,6,126,0.73015873015873,0.0317460317460317,0.142857142857143,0.0238095238095238,0.0238095238095238,0.0476190476190476,1,2,1,4,8,0.125,0.25,0.125,0.5,3,0,0,0,0,0,0,0,59,50-65,2497,0,1,0,0,0,0,0,1,0,114"/>
  </r>
  <r>
    <n v="1064"/>
    <n v="42160"/>
    <x v="1"/>
    <n v="1150"/>
    <x v="0"/>
    <n v="2.7277039848197345E-2"/>
    <n v="1"/>
    <n v="1"/>
    <n v="26"/>
    <n v="48"/>
    <n v="9"/>
    <n v="45"/>
    <n v="3"/>
    <n v="15"/>
    <n v="20"/>
    <n v="140"/>
    <n v="0.34285714285714286"/>
    <n v="6.4285714285714279E-2"/>
    <n v="0.32142857142857145"/>
    <n v="2.1428571428571429E-2"/>
    <n v="0.10714285714285714"/>
    <n v="0.14285714285714285"/>
    <n v="4"/>
    <n v="2"/>
    <n v="1"/>
    <n v="4"/>
    <n v="11"/>
    <n v="0.36363636363636365"/>
    <n v="0.18181818181818182"/>
    <n v="9.0909090909090912E-2"/>
    <n v="0.36363636363636365"/>
    <n v="6"/>
    <n v="0"/>
    <n v="0"/>
    <x v="1"/>
    <x v="0"/>
    <x v="1"/>
    <n v="0"/>
    <x v="0"/>
    <x v="9"/>
    <x v="1"/>
    <n v="2525"/>
    <n v="0"/>
    <n v="0"/>
    <n v="1"/>
    <n v="0"/>
    <n v="0"/>
    <n v="0"/>
    <n v="1"/>
    <n v="0"/>
    <n v="0"/>
    <n v="100"/>
    <d v="2015-11-16T00:00:00"/>
    <n v="11"/>
    <s v="November"/>
    <n v="1"/>
    <s v="1064,42160,Low income,1150,High spender,0.0272770398481973,1,1,26,48,9,45,3,15,20,140,0.342857142857143,0.0642857142857143,0.321428571428571,0.0214285714285714,0.107142857142857,0.142857142857143,4,2,1,4,11,0.363636363636364,0.181818181818182,0.0909090909090909,0.363636363636364,6,0,0,0,0,0,0,1,45,36-50,2525,0,0,1,0,0,0,1,0,0,100"/>
  </r>
  <r>
    <n v="961"/>
    <n v="36317"/>
    <x v="1"/>
    <n v="71"/>
    <x v="1"/>
    <n v="1.9550072968582207E-3"/>
    <n v="0"/>
    <n v="1"/>
    <n v="53"/>
    <n v="87"/>
    <n v="3"/>
    <n v="25"/>
    <n v="3"/>
    <n v="2"/>
    <n v="13"/>
    <n v="133"/>
    <n v="0.65413533834586468"/>
    <n v="2.2556390977443608E-2"/>
    <n v="0.18796992481203006"/>
    <n v="2.2556390977443608E-2"/>
    <n v="1.5037593984962405E-2"/>
    <n v="9.7744360902255634E-2"/>
    <n v="2"/>
    <n v="3"/>
    <n v="0"/>
    <n v="4"/>
    <n v="9"/>
    <n v="0.22222222222222221"/>
    <n v="0.33333333333333331"/>
    <n v="0"/>
    <n v="0.44444444444444442"/>
    <n v="7"/>
    <n v="0"/>
    <n v="0"/>
    <x v="1"/>
    <x v="0"/>
    <x v="1"/>
    <n v="0"/>
    <x v="1"/>
    <x v="2"/>
    <x v="2"/>
    <n v="2562"/>
    <n v="0"/>
    <n v="0"/>
    <n v="0"/>
    <n v="1"/>
    <n v="0"/>
    <n v="0"/>
    <n v="1"/>
    <n v="0"/>
    <n v="0"/>
    <n v="107"/>
    <d v="2015-10-10T00:00:00"/>
    <n v="10"/>
    <s v="October"/>
    <n v="1"/>
    <s v="961,36317,Low income,71,Low spender,0.00195500729685822,0,1,53,87,3,25,3,2,13,133,0.654135338345865,0.0225563909774436,0.18796992481203,0.0225563909774436,0.0150375939849624,0.0977443609022556,2,3,0,4,9,0.222222222222222,0.333333333333333,0,0.444444444444444,7,0,0,0,0,0,0,0,55,50-65,2562,0,0,0,1,0,0,1,0,0,107"/>
  </r>
  <r>
    <n v="846"/>
    <n v="22419"/>
    <x v="1"/>
    <n v="1010"/>
    <x v="0"/>
    <n v="4.5051072750791739E-2"/>
    <n v="0"/>
    <n v="0"/>
    <n v="74"/>
    <n v="30"/>
    <n v="3"/>
    <n v="47"/>
    <n v="19"/>
    <n v="21"/>
    <n v="42"/>
    <n v="162"/>
    <n v="0.18518518518518517"/>
    <n v="1.8518518518518517E-2"/>
    <n v="0.29012345679012347"/>
    <n v="0.11728395061728394"/>
    <n v="0.12962962962962962"/>
    <n v="0.25925925925925924"/>
    <n v="1"/>
    <n v="3"/>
    <n v="2"/>
    <n v="2"/>
    <n v="8"/>
    <n v="0.125"/>
    <n v="0.375"/>
    <n v="0.25"/>
    <n v="0.25"/>
    <n v="8"/>
    <n v="0"/>
    <n v="0"/>
    <x v="1"/>
    <x v="0"/>
    <x v="1"/>
    <n v="0"/>
    <x v="1"/>
    <x v="5"/>
    <x v="2"/>
    <n v="2596"/>
    <n v="0"/>
    <n v="1"/>
    <n v="0"/>
    <n v="0"/>
    <n v="0"/>
    <n v="0"/>
    <n v="1"/>
    <n v="0"/>
    <n v="0"/>
    <n v="78"/>
    <d v="2015-09-06T00:00:00"/>
    <n v="9"/>
    <s v="September"/>
    <n v="1"/>
    <s v="846,22419,Low income,1010,High spender,0.0450510727507917,0,0,74,30,3,47,19,21,42,162,0.185185185185185,0.0185185185185185,0.290123456790123,0.117283950617284,0.12962962962963,0.259259259259259,1,3,2,2,8,0.125,0.375,0.25,0.25,8,0,0,0,0,0,0,0,57,50-65,2596,0,1,0,0,0,0,1,0,0,78"/>
  </r>
  <r>
    <n v="639"/>
    <n v="39922"/>
    <x v="1"/>
    <n v="506"/>
    <x v="1"/>
    <n v="1.2674715695606433E-2"/>
    <n v="1"/>
    <n v="0"/>
    <n v="30"/>
    <n v="29"/>
    <n v="12"/>
    <n v="59"/>
    <n v="19"/>
    <n v="1"/>
    <n v="36"/>
    <n v="156"/>
    <n v="0.1858974358974359"/>
    <n v="7.6923076923076927E-2"/>
    <n v="0.37820512820512819"/>
    <n v="0.12179487179487179"/>
    <n v="6.41025641025641E-3"/>
    <n v="0.23076923076923078"/>
    <n v="2"/>
    <n v="3"/>
    <n v="0"/>
    <n v="4"/>
    <n v="9"/>
    <n v="0.22222222222222221"/>
    <n v="0.33333333333333331"/>
    <n v="0"/>
    <n v="0.44444444444444442"/>
    <n v="8"/>
    <n v="0"/>
    <n v="0"/>
    <x v="1"/>
    <x v="0"/>
    <x v="1"/>
    <n v="0"/>
    <x v="1"/>
    <x v="14"/>
    <x v="1"/>
    <n v="2659"/>
    <n v="0"/>
    <n v="1"/>
    <n v="0"/>
    <n v="0"/>
    <n v="0"/>
    <n v="0"/>
    <n v="1"/>
    <n v="0"/>
    <n v="0"/>
    <n v="84"/>
    <d v="2015-07-05T00:00:00"/>
    <n v="7"/>
    <s v="July"/>
    <n v="1"/>
    <s v="639,39922,Low income,506,Low spender,0.0126747156956064,1,0,30,29,12,59,19,1,36,156,0.185897435897436,0.0769230769230769,0.378205128205128,0.121794871794872,0.00641025641025641,0.230769230769231,2,3,0,4,9,0.222222222222222,0.333333333333333,0,0.444444444444444,8,0,0,0,0,0,0,0,37,36-50,2659,0,1,0,0,0,0,1,0,0,84"/>
  </r>
  <r>
    <n v="2008"/>
    <n v="39190"/>
    <x v="1"/>
    <n v="769"/>
    <x v="0"/>
    <n v="1.9622352640979841E-2"/>
    <n v="1"/>
    <n v="0"/>
    <n v="91"/>
    <n v="68"/>
    <n v="8"/>
    <n v="18"/>
    <n v="19"/>
    <n v="8"/>
    <n v="12"/>
    <n v="133"/>
    <n v="0.51127819548872178"/>
    <n v="6.0150375939849621E-2"/>
    <n v="0.13533834586466165"/>
    <n v="0.14285714285714285"/>
    <n v="6.0150375939849621E-2"/>
    <n v="9.0225563909774431E-2"/>
    <n v="2"/>
    <n v="2"/>
    <n v="1"/>
    <n v="4"/>
    <n v="9"/>
    <n v="0.22222222222222221"/>
    <n v="0.22222222222222221"/>
    <n v="0.1111111111111111"/>
    <n v="0.44444444444444442"/>
    <n v="5"/>
    <n v="0"/>
    <n v="0"/>
    <x v="1"/>
    <x v="0"/>
    <x v="1"/>
    <n v="0"/>
    <x v="1"/>
    <x v="3"/>
    <x v="1"/>
    <n v="2223"/>
    <n v="0"/>
    <n v="0"/>
    <n v="1"/>
    <n v="0"/>
    <n v="0"/>
    <n v="0"/>
    <n v="0"/>
    <n v="0"/>
    <n v="1"/>
    <n v="109"/>
    <d v="2016-09-13T00:00:00"/>
    <n v="9"/>
    <s v="September"/>
    <n v="1"/>
    <s v="2008,39190,Low income,769,High spender,0.0196223526409798,1,0,91,68,8,18,19,8,12,133,0.511278195488722,0.0601503759398496,0.135338345864662,0.142857142857143,0.0601503759398496,0.0902255639097744,2,2,1,4,9,0.222222222222222,0.222222222222222,0.111111111111111,0.444444444444444,5,0,0,0,0,0,0,0,46,36-50,2223,0,0,1,0,0,0,0,0,1,109"/>
  </r>
  <r>
    <n v="1991"/>
    <n v="50447"/>
    <x v="1"/>
    <n v="769"/>
    <x v="0"/>
    <n v="1.5243721133070352E-2"/>
    <n v="2"/>
    <n v="0"/>
    <n v="4"/>
    <n v="85"/>
    <n v="7"/>
    <n v="24"/>
    <n v="2"/>
    <n v="3"/>
    <n v="27"/>
    <n v="148"/>
    <n v="0.57432432432432434"/>
    <n v="4.72972972972973E-2"/>
    <n v="0.16216216216216217"/>
    <n v="1.3513513513513514E-2"/>
    <n v="2.0270270270270271E-2"/>
    <n v="0.18243243243243243"/>
    <n v="1"/>
    <n v="3"/>
    <n v="1"/>
    <n v="3"/>
    <n v="8"/>
    <n v="0.125"/>
    <n v="0.375"/>
    <n v="0.125"/>
    <n v="0.375"/>
    <n v="6"/>
    <n v="0"/>
    <n v="0"/>
    <x v="1"/>
    <x v="0"/>
    <x v="1"/>
    <n v="0"/>
    <x v="1"/>
    <x v="28"/>
    <x v="1"/>
    <n v="2228"/>
    <n v="0"/>
    <n v="1"/>
    <n v="0"/>
    <n v="0"/>
    <n v="0"/>
    <n v="0"/>
    <n v="1"/>
    <n v="0"/>
    <n v="0"/>
    <n v="94"/>
    <d v="2016-09-08T00:00:00"/>
    <n v="9"/>
    <s v="September"/>
    <n v="1"/>
    <s v="1991,50447,Low income,769,High spender,0.0152437211330704,2,0,4,85,7,24,2,3,27,148,0.574324324324324,0.0472972972972973,0.162162162162162,0.0135135135135135,0.0202702702702703,0.182432432432432,1,3,1,3,8,0.125,0.375,0.125,0.375,6,0,0,0,0,0,0,0,50,36-50,2228,0,1,0,0,0,0,1,0,0,94"/>
  </r>
  <r>
    <n v="1734"/>
    <n v="50520"/>
    <x v="1"/>
    <n v="747"/>
    <x v="0"/>
    <n v="1.4786223277909738E-2"/>
    <n v="0"/>
    <n v="1"/>
    <n v="25"/>
    <n v="112"/>
    <n v="0"/>
    <n v="6"/>
    <n v="2"/>
    <n v="1"/>
    <n v="14"/>
    <n v="135"/>
    <n v="0.82962962962962961"/>
    <n v="0"/>
    <n v="4.4444444444444446E-2"/>
    <n v="1.4814814814814815E-2"/>
    <n v="7.4074074074074077E-3"/>
    <n v="0.1037037037037037"/>
    <n v="2"/>
    <n v="3"/>
    <n v="1"/>
    <n v="3"/>
    <n v="9"/>
    <n v="0.22222222222222221"/>
    <n v="0.33333333333333331"/>
    <n v="0.1111111111111111"/>
    <n v="0.33333333333333331"/>
    <n v="6"/>
    <n v="0"/>
    <n v="0"/>
    <x v="1"/>
    <x v="0"/>
    <x v="1"/>
    <n v="0"/>
    <x v="1"/>
    <x v="11"/>
    <x v="2"/>
    <n v="2311"/>
    <n v="0"/>
    <n v="0"/>
    <n v="0"/>
    <n v="0"/>
    <n v="1"/>
    <n v="0"/>
    <n v="0"/>
    <n v="0"/>
    <n v="1"/>
    <n v="107"/>
    <d v="2016-06-17T00:00:00"/>
    <n v="6"/>
    <s v="June"/>
    <n v="1"/>
    <s v="1734,50520,Low income,747,High spender,0.0147862232779097,0,1,25,112,0,6,2,1,14,135,0.82962962962963,0,0.0444444444444444,0.0148148148148148,0.00740740740740741,0.103703703703704,2,3,1,3,9,0.222222222222222,0.333333333333333,0.111111111111111,0.333333333333333,6,0,0,0,0,0,0,0,62,50-65,2311,0,0,0,0,1,0,0,0,1,107"/>
  </r>
  <r>
    <n v="1581"/>
    <n v="41411"/>
    <x v="1"/>
    <n v="725"/>
    <x v="0"/>
    <n v="1.750742556325614E-2"/>
    <n v="0"/>
    <n v="0"/>
    <n v="11"/>
    <n v="37"/>
    <n v="32"/>
    <n v="38"/>
    <n v="11"/>
    <n v="3"/>
    <n v="18"/>
    <n v="139"/>
    <n v="0.26618705035971224"/>
    <n v="0.23021582733812951"/>
    <n v="0.2733812949640288"/>
    <n v="7.9136690647482008E-2"/>
    <n v="2.1582733812949641E-2"/>
    <n v="0.12949640287769784"/>
    <n v="1"/>
    <n v="2"/>
    <n v="1"/>
    <n v="4"/>
    <n v="8"/>
    <n v="0.125"/>
    <n v="0.25"/>
    <n v="0.125"/>
    <n v="0.5"/>
    <n v="6"/>
    <n v="0"/>
    <n v="0"/>
    <x v="1"/>
    <x v="0"/>
    <x v="1"/>
    <n v="0"/>
    <x v="1"/>
    <x v="17"/>
    <x v="0"/>
    <n v="2363"/>
    <n v="1"/>
    <n v="0"/>
    <n v="0"/>
    <n v="0"/>
    <n v="0"/>
    <n v="0"/>
    <n v="1"/>
    <n v="0"/>
    <n v="0"/>
    <n v="103"/>
    <d v="2016-04-26T00:00:00"/>
    <n v="4"/>
    <s v="April"/>
    <n v="1"/>
    <s v="1581,41411,Low income,725,High spender,0.0175074255632561,0,0,11,37,32,38,11,3,18,139,0.266187050359712,0.23021582733813,0.273381294964029,0.079136690647482,0.0215827338129496,0.129496402877698,1,2,1,4,8,0.125,0.25,0.125,0.5,6,0,0,0,0,0,0,0,34,24-35,2363,1,0,0,0,0,0,1,0,0,103"/>
  </r>
  <r>
    <n v="983"/>
    <n v="38360"/>
    <x v="1"/>
    <n v="715"/>
    <x v="0"/>
    <n v="1.8639207507820648E-2"/>
    <n v="1"/>
    <n v="0"/>
    <n v="26"/>
    <n v="36"/>
    <n v="2"/>
    <n v="42"/>
    <n v="20"/>
    <n v="21"/>
    <n v="10"/>
    <n v="131"/>
    <n v="0.27480916030534353"/>
    <n v="1.5267175572519083E-2"/>
    <n v="0.32061068702290074"/>
    <n v="0.15267175572519084"/>
    <n v="0.16030534351145037"/>
    <n v="7.6335877862595422E-2"/>
    <n v="2"/>
    <n v="2"/>
    <n v="1"/>
    <n v="4"/>
    <n v="9"/>
    <n v="0.22222222222222221"/>
    <n v="0.22222222222222221"/>
    <n v="0.1111111111111111"/>
    <n v="0.44444444444444442"/>
    <n v="3"/>
    <n v="0"/>
    <n v="0"/>
    <x v="1"/>
    <x v="0"/>
    <x v="1"/>
    <n v="0"/>
    <x v="1"/>
    <x v="27"/>
    <x v="0"/>
    <n v="2553"/>
    <n v="0"/>
    <n v="1"/>
    <n v="0"/>
    <n v="0"/>
    <n v="0"/>
    <n v="0"/>
    <n v="1"/>
    <n v="0"/>
    <n v="0"/>
    <n v="111"/>
    <d v="2015-10-19T00:00:00"/>
    <n v="10"/>
    <s v="October"/>
    <n v="1"/>
    <s v="983,38360,Low income,715,High spender,0.0186392075078206,1,0,26,36,2,42,20,21,10,131,0.274809160305344,0.0152671755725191,0.320610687022901,0.152671755725191,0.16030534351145,0.0763358778625954,2,2,1,4,9,0.222222222222222,0.222222222222222,0.111111111111111,0.444444444444444,3,0,0,0,0,0,0,0,31,24-35,2553,0,1,0,0,0,0,1,0,0,111"/>
  </r>
  <r>
    <n v="560"/>
    <n v="17117"/>
    <x v="1"/>
    <n v="337"/>
    <x v="1"/>
    <n v="1.9688029444411989E-2"/>
    <n v="1"/>
    <n v="0"/>
    <n v="96"/>
    <n v="12"/>
    <n v="23"/>
    <n v="38"/>
    <n v="30"/>
    <n v="18"/>
    <n v="7"/>
    <n v="128"/>
    <n v="9.375E-2"/>
    <n v="0.1796875"/>
    <n v="0.296875"/>
    <n v="0.234375"/>
    <n v="0.140625"/>
    <n v="5.46875E-2"/>
    <n v="4"/>
    <n v="3"/>
    <n v="1"/>
    <n v="3"/>
    <n v="11"/>
    <n v="0.36363636363636365"/>
    <n v="0.27272727272727271"/>
    <n v="9.0909090909090912E-2"/>
    <n v="0.27272727272727271"/>
    <n v="9"/>
    <n v="0"/>
    <n v="0"/>
    <x v="1"/>
    <x v="0"/>
    <x v="1"/>
    <n v="0"/>
    <x v="1"/>
    <x v="34"/>
    <x v="1"/>
    <n v="2687"/>
    <n v="0"/>
    <n v="0"/>
    <n v="0"/>
    <n v="1"/>
    <n v="0"/>
    <n v="1"/>
    <n v="0"/>
    <n v="0"/>
    <n v="0"/>
    <n v="114"/>
    <d v="2015-06-07T00:00:00"/>
    <n v="6"/>
    <s v="June"/>
    <n v="1"/>
    <s v="560,17117,Low income,337,Low spender,0.019688029444412,1,0,96,12,23,38,30,18,7,128,0.09375,0.1796875,0.296875,0.234375,0.140625,0.0546875,4,3,1,3,11,0.363636363636364,0.272727272727273,0.0909090909090909,0.272727272727273,9,0,0,0,0,0,0,0,42,36-50,2687,0,0,0,1,0,1,0,0,0,114"/>
  </r>
  <r>
    <n v="170"/>
    <n v="34529"/>
    <x v="1"/>
    <n v="642"/>
    <x v="0"/>
    <n v="1.8593066697558575E-2"/>
    <n v="1"/>
    <n v="0"/>
    <n v="94"/>
    <n v="68"/>
    <n v="6"/>
    <n v="38"/>
    <n v="3"/>
    <n v="6"/>
    <n v="41"/>
    <n v="162"/>
    <n v="0.41975308641975306"/>
    <n v="3.7037037037037035E-2"/>
    <n v="0.23456790123456789"/>
    <n v="1.8518518518518517E-2"/>
    <n v="3.7037037037037035E-2"/>
    <n v="0.25308641975308643"/>
    <n v="2"/>
    <n v="2"/>
    <n v="2"/>
    <n v="3"/>
    <n v="9"/>
    <n v="0.22222222222222221"/>
    <n v="0.22222222222222221"/>
    <n v="0.22222222222222221"/>
    <n v="0.33333333333333331"/>
    <n v="7"/>
    <n v="0"/>
    <n v="0"/>
    <x v="1"/>
    <x v="0"/>
    <x v="1"/>
    <n v="0"/>
    <x v="1"/>
    <x v="10"/>
    <x v="1"/>
    <n v="2812"/>
    <n v="0"/>
    <n v="1"/>
    <n v="0"/>
    <n v="0"/>
    <n v="0"/>
    <n v="0"/>
    <n v="0"/>
    <n v="1"/>
    <n v="0"/>
    <n v="80"/>
    <d v="2015-02-02T00:00:00"/>
    <n v="2"/>
    <s v="February"/>
    <n v="1"/>
    <s v="170,34529,Low income,642,High spender,0.0185930666975586,1,0,94,68,6,38,3,6,41,162,0.419753086419753,0.037037037037037,0.234567901234568,0.0185185185185185,0.037037037037037,0.253086419753086,2,2,2,3,9,0.222222222222222,0.222222222222222,0.222222222222222,0.333333333333333,7,0,0,0,0,0,0,0,44,36-50,2812,0,1,0,0,0,0,0,1,0,80"/>
  </r>
  <r>
    <n v="130"/>
    <n v="36957"/>
    <x v="1"/>
    <n v="1661"/>
    <x v="0"/>
    <n v="4.4944124252509675E-2"/>
    <n v="1"/>
    <n v="1"/>
    <n v="43"/>
    <n v="100"/>
    <n v="2"/>
    <n v="16"/>
    <n v="2"/>
    <n v="1"/>
    <n v="31"/>
    <n v="152"/>
    <n v="0.65789473684210531"/>
    <n v="1.3157894736842105E-2"/>
    <n v="0.10526315789473684"/>
    <n v="1.3157894736842105E-2"/>
    <n v="6.5789473684210523E-3"/>
    <n v="0.20394736842105263"/>
    <n v="4"/>
    <n v="3"/>
    <n v="2"/>
    <n v="2"/>
    <n v="11"/>
    <n v="0.36363636363636365"/>
    <n v="0.27272727272727271"/>
    <n v="0.18181818181818182"/>
    <n v="0.18181818181818182"/>
    <n v="9"/>
    <n v="0"/>
    <n v="0"/>
    <x v="1"/>
    <x v="0"/>
    <x v="1"/>
    <n v="0"/>
    <x v="0"/>
    <x v="41"/>
    <x v="3"/>
    <n v="2820"/>
    <n v="1"/>
    <n v="0"/>
    <n v="0"/>
    <n v="0"/>
    <n v="0"/>
    <n v="0"/>
    <n v="0"/>
    <n v="0"/>
    <n v="1"/>
    <n v="90"/>
    <d v="2015-01-25T00:00:00"/>
    <n v="1"/>
    <s v="January"/>
    <n v="1"/>
    <s v="130,36957,Low income,1661,High spender,0.0449441242525097,1,1,43,100,2,16,2,1,31,152,0.657894736842105,0.0131578947368421,0.105263157894737,0.0131578947368421,0.00657894736842105,0.203947368421053,4,3,2,2,11,0.363636363636364,0.272727272727273,0.181818181818182,0.181818181818182,9,0,0,0,0,0,0,1,67,66+,2820,1,0,0,0,0,0,0,0,1,90"/>
  </r>
  <r>
    <n v="2043"/>
    <n v="56551"/>
    <x v="0"/>
    <n v="125"/>
    <x v="1"/>
    <n v="2.2103941574861631E-3"/>
    <n v="1"/>
    <n v="1"/>
    <n v="48"/>
    <n v="67"/>
    <n v="4"/>
    <n v="32"/>
    <n v="17"/>
    <n v="2"/>
    <n v="16"/>
    <n v="138"/>
    <n v="0.48550724637681159"/>
    <n v="2.8985507246376812E-2"/>
    <n v="0.2318840579710145"/>
    <n v="0.12318840579710146"/>
    <n v="1.4492753623188406E-2"/>
    <n v="0.11594202898550725"/>
    <n v="3"/>
    <n v="2"/>
    <n v="1"/>
    <n v="4"/>
    <n v="10"/>
    <n v="0.3"/>
    <n v="0.2"/>
    <n v="0.1"/>
    <n v="0.4"/>
    <n v="4"/>
    <n v="0"/>
    <n v="0"/>
    <x v="1"/>
    <x v="0"/>
    <x v="1"/>
    <n v="0"/>
    <x v="1"/>
    <x v="25"/>
    <x v="3"/>
    <n v="2212"/>
    <n v="0"/>
    <n v="0"/>
    <n v="0"/>
    <n v="0"/>
    <n v="1"/>
    <n v="0"/>
    <n v="0"/>
    <n v="0"/>
    <n v="1"/>
    <n v="106"/>
    <d v="2016-09-24T00:00:00"/>
    <n v="9"/>
    <s v="September"/>
    <n v="1"/>
    <s v="2043,56551,High income,125,Low spender,0.00221039415748616,1,1,48,67,4,32,17,2,16,138,0.485507246376812,0.0289855072463768,0.231884057971014,0.123188405797101,0.0144927536231884,0.115942028985507,3,2,1,4,10,0.3,0.2,0.1,0.4,4,0,0,0,0,0,0,0,70,66+,2212,0,0,0,0,1,0,0,0,1,106"/>
  </r>
  <r>
    <n v="1270"/>
    <n v="46891"/>
    <x v="1"/>
    <n v="27"/>
    <x v="1"/>
    <n v="5.7580345908596537E-4"/>
    <n v="0"/>
    <n v="1"/>
    <n v="91"/>
    <n v="43"/>
    <n v="12"/>
    <n v="23"/>
    <n v="29"/>
    <n v="15"/>
    <n v="61"/>
    <n v="183"/>
    <n v="0.23497267759562843"/>
    <n v="6.5573770491803282E-2"/>
    <n v="0.12568306010928962"/>
    <n v="0.15846994535519127"/>
    <n v="8.1967213114754092E-2"/>
    <n v="0.33333333333333331"/>
    <n v="1"/>
    <n v="2"/>
    <n v="1"/>
    <n v="4"/>
    <n v="8"/>
    <n v="0.125"/>
    <n v="0.25"/>
    <n v="0.125"/>
    <n v="0.5"/>
    <n v="4"/>
    <n v="0"/>
    <n v="0"/>
    <x v="1"/>
    <x v="0"/>
    <x v="1"/>
    <n v="0"/>
    <x v="1"/>
    <x v="2"/>
    <x v="2"/>
    <n v="2460"/>
    <n v="0"/>
    <n v="1"/>
    <n v="0"/>
    <n v="0"/>
    <n v="0"/>
    <n v="1"/>
    <n v="0"/>
    <n v="0"/>
    <n v="0"/>
    <n v="61"/>
    <d v="2016-01-20T00:00:00"/>
    <n v="1"/>
    <s v="January"/>
    <n v="1"/>
    <s v="1270,46891,Low income,27,Low spender,0.000575803459085965,0,1,91,43,12,23,29,15,61,183,0.234972677595628,0.0655737704918033,0.12568306010929,0.158469945355191,0.0819672131147541,0.333333333333333,1,2,1,4,8,0.125,0.25,0.125,0.5,4,0,0,0,0,0,0,0,55,50-65,2460,0,1,0,0,0,1,0,0,0,61"/>
  </r>
  <r>
    <n v="626"/>
    <n v="39898"/>
    <x v="1"/>
    <n v="708"/>
    <x v="0"/>
    <n v="1.774525038849065E-2"/>
    <n v="0"/>
    <n v="1"/>
    <n v="20"/>
    <n v="69"/>
    <n v="8"/>
    <n v="26"/>
    <n v="12"/>
    <n v="7"/>
    <n v="12"/>
    <n v="134"/>
    <n v="0.5149253731343284"/>
    <n v="5.9701492537313432E-2"/>
    <n v="0.19402985074626866"/>
    <n v="8.9552238805970144E-2"/>
    <n v="5.2238805970149252E-2"/>
    <n v="8.9552238805970144E-2"/>
    <n v="2"/>
    <n v="3"/>
    <n v="0"/>
    <n v="4"/>
    <n v="9"/>
    <n v="0.22222222222222221"/>
    <n v="0.33333333333333331"/>
    <n v="0"/>
    <n v="0.44444444444444442"/>
    <n v="7"/>
    <n v="0"/>
    <n v="0"/>
    <x v="1"/>
    <x v="0"/>
    <x v="1"/>
    <n v="0"/>
    <x v="1"/>
    <x v="23"/>
    <x v="3"/>
    <n v="2661"/>
    <n v="0"/>
    <n v="0"/>
    <n v="0"/>
    <n v="1"/>
    <n v="0"/>
    <n v="0"/>
    <n v="1"/>
    <n v="0"/>
    <n v="0"/>
    <n v="110"/>
    <d v="2015-07-03T00:00:00"/>
    <n v="7"/>
    <s v="July"/>
    <n v="1"/>
    <s v="626,39898,Low income,708,High spender,0.0177452503884906,0,1,20,69,8,26,12,7,12,134,0.514925373134328,0.0597014925373134,0.194029850746269,0.0895522388059701,0.0522388059701493,0.0895522388059701,2,3,0,4,9,0.222222222222222,0.333333333333333,0,0.444444444444444,7,0,0,0,0,0,0,0,66,66+,2661,0,0,0,1,0,0,1,0,0,110"/>
  </r>
  <r>
    <n v="1993"/>
    <n v="43322"/>
    <x v="1"/>
    <n v="17"/>
    <x v="1"/>
    <n v="3.9241032269978301E-4"/>
    <n v="0"/>
    <n v="0"/>
    <n v="25"/>
    <n v="56"/>
    <n v="7"/>
    <n v="48"/>
    <n v="10"/>
    <n v="2"/>
    <n v="18"/>
    <n v="141"/>
    <n v="0.3971631205673759"/>
    <n v="4.9645390070921988E-2"/>
    <n v="0.34042553191489361"/>
    <n v="7.0921985815602842E-2"/>
    <n v="1.4184397163120567E-2"/>
    <n v="0.1276595744680851"/>
    <n v="1"/>
    <n v="3"/>
    <n v="0"/>
    <n v="4"/>
    <n v="8"/>
    <n v="0.125"/>
    <n v="0.375"/>
    <n v="0"/>
    <n v="0.5"/>
    <n v="7"/>
    <n v="0"/>
    <n v="0"/>
    <x v="1"/>
    <x v="0"/>
    <x v="1"/>
    <n v="0"/>
    <x v="1"/>
    <x v="3"/>
    <x v="1"/>
    <n v="2228"/>
    <n v="0"/>
    <n v="0"/>
    <n v="1"/>
    <n v="0"/>
    <n v="0"/>
    <n v="0"/>
    <n v="1"/>
    <n v="0"/>
    <n v="0"/>
    <n v="105"/>
    <d v="2016-09-08T00:00:00"/>
    <n v="9"/>
    <s v="September"/>
    <n v="1"/>
    <s v="1993,43322,Low income,17,Low spender,0.000392410322699783,0,0,25,56,7,48,10,2,18,141,0.397163120567376,0.049645390070922,0.340425531914894,0.0709219858156028,0.0141843971631206,0.127659574468085,1,3,0,4,8,0.125,0.375,0,0.5,7,0,0,0,0,0,0,0,46,36-50,2228,0,0,1,0,0,0,1,0,0,105"/>
  </r>
  <r>
    <n v="1896"/>
    <n v="45203"/>
    <x v="1"/>
    <n v="64"/>
    <x v="1"/>
    <n v="1.4158352321748556E-3"/>
    <n v="2"/>
    <n v="0"/>
    <n v="4"/>
    <n v="35"/>
    <n v="3"/>
    <n v="67"/>
    <n v="10"/>
    <n v="8"/>
    <n v="24"/>
    <n v="147"/>
    <n v="0.23809523809523808"/>
    <n v="2.0408163265306121E-2"/>
    <n v="0.45578231292517007"/>
    <n v="6.8027210884353748E-2"/>
    <n v="5.4421768707482991E-2"/>
    <n v="0.16326530612244897"/>
    <n v="1"/>
    <n v="3"/>
    <n v="1"/>
    <n v="3"/>
    <n v="8"/>
    <n v="0.125"/>
    <n v="0.375"/>
    <n v="0.125"/>
    <n v="0.375"/>
    <n v="6"/>
    <n v="0"/>
    <n v="0"/>
    <x v="1"/>
    <x v="0"/>
    <x v="1"/>
    <n v="0"/>
    <x v="0"/>
    <x v="13"/>
    <x v="1"/>
    <n v="2257"/>
    <n v="0"/>
    <n v="0"/>
    <n v="0"/>
    <n v="1"/>
    <n v="0"/>
    <n v="0"/>
    <n v="1"/>
    <n v="0"/>
    <n v="0"/>
    <n v="99"/>
    <d v="2016-08-10T00:00:00"/>
    <n v="8"/>
    <s v="August"/>
    <n v="1"/>
    <s v="1896,45203,Low income,64,Low spender,0.00141583523217486,2,0,4,35,3,67,10,8,24,147,0.238095238095238,0.0204081632653061,0.45578231292517,0.0680272108843537,0.054421768707483,0.163265306122449,1,3,1,3,8,0.125,0.375,0.125,0.375,6,0,0,0,0,0,0,1,38,36-50,2257,0,0,0,1,0,0,1,0,0,99"/>
  </r>
  <r>
    <n v="1640"/>
    <n v="38361"/>
    <x v="1"/>
    <n v="706"/>
    <x v="0"/>
    <n v="1.8404108339198665E-2"/>
    <n v="1"/>
    <n v="0"/>
    <n v="74"/>
    <n v="39"/>
    <n v="0"/>
    <n v="56"/>
    <n v="20"/>
    <n v="8"/>
    <n v="14"/>
    <n v="137"/>
    <n v="0.28467153284671531"/>
    <n v="0"/>
    <n v="0.40875912408759124"/>
    <n v="0.145985401459854"/>
    <n v="5.8394160583941604E-2"/>
    <n v="0.10218978102189781"/>
    <n v="3"/>
    <n v="3"/>
    <n v="1"/>
    <n v="3"/>
    <n v="10"/>
    <n v="0.3"/>
    <n v="0.3"/>
    <n v="0.1"/>
    <n v="0.3"/>
    <n v="7"/>
    <n v="0"/>
    <n v="0"/>
    <x v="1"/>
    <x v="0"/>
    <x v="1"/>
    <n v="0"/>
    <x v="1"/>
    <x v="26"/>
    <x v="2"/>
    <n v="2343"/>
    <n v="0"/>
    <n v="0"/>
    <n v="0"/>
    <n v="1"/>
    <n v="0"/>
    <n v="0"/>
    <n v="1"/>
    <n v="0"/>
    <n v="0"/>
    <n v="109"/>
    <d v="2016-05-16T00:00:00"/>
    <n v="5"/>
    <s v="May"/>
    <n v="1"/>
    <s v="1640,38361,Low income,706,High spender,0.0184041083391987,1,0,74,39,0,56,20,8,14,137,0.284671532846715,0,0.408759124087591,0.145985401459854,0.0583941605839416,0.102189781021898,3,3,1,3,10,0.3,0.3,0.1,0.3,7,0,0,0,0,0,0,0,51,50-65,2343,0,0,0,1,0,0,1,0,0,109"/>
  </r>
  <r>
    <n v="563"/>
    <n v="34838"/>
    <x v="1"/>
    <n v="1384"/>
    <x v="0"/>
    <n v="3.9726735174235028E-2"/>
    <n v="1"/>
    <n v="1"/>
    <n v="62"/>
    <n v="28"/>
    <n v="23"/>
    <n v="29"/>
    <n v="29"/>
    <n v="14"/>
    <n v="47"/>
    <n v="170"/>
    <n v="0.16470588235294117"/>
    <n v="0.13529411764705881"/>
    <n v="0.17058823529411765"/>
    <n v="0.17058823529411765"/>
    <n v="8.2352941176470587E-2"/>
    <n v="0.27647058823529413"/>
    <n v="3"/>
    <n v="2"/>
    <n v="1"/>
    <n v="4"/>
    <n v="10"/>
    <n v="0.3"/>
    <n v="0.2"/>
    <n v="0.1"/>
    <n v="0.4"/>
    <n v="6"/>
    <n v="0"/>
    <n v="0"/>
    <x v="1"/>
    <x v="0"/>
    <x v="1"/>
    <n v="0"/>
    <x v="1"/>
    <x v="18"/>
    <x v="3"/>
    <n v="2685"/>
    <n v="0"/>
    <n v="1"/>
    <n v="0"/>
    <n v="0"/>
    <n v="0"/>
    <n v="0"/>
    <n v="1"/>
    <n v="0"/>
    <n v="0"/>
    <n v="76"/>
    <d v="2015-06-09T00:00:00"/>
    <n v="6"/>
    <s v="June"/>
    <n v="1"/>
    <s v="563,34838,Low income,1384,High spender,0.039726735174235,1,1,62,28,23,29,29,14,47,170,0.164705882352941,0.135294117647059,0.170588235294118,0.170588235294118,0.0823529411764706,0.276470588235294,3,2,1,4,10,0.3,0.2,0.1,0.4,6,0,0,0,0,0,0,0,69,66+,2685,0,1,0,0,0,0,1,0,0,76"/>
  </r>
  <r>
    <n v="1572"/>
    <n v="47850"/>
    <x v="1"/>
    <n v="384"/>
    <x v="1"/>
    <n v="8.0250783699059563E-3"/>
    <n v="1"/>
    <n v="0"/>
    <n v="72"/>
    <n v="42"/>
    <n v="7"/>
    <n v="43"/>
    <n v="20"/>
    <n v="12"/>
    <n v="10"/>
    <n v="134"/>
    <n v="0.31343283582089554"/>
    <n v="5.2238805970149252E-2"/>
    <n v="0.32089552238805968"/>
    <n v="0.14925373134328357"/>
    <n v="8.9552238805970144E-2"/>
    <n v="7.4626865671641784E-2"/>
    <n v="1"/>
    <n v="3"/>
    <n v="0"/>
    <n v="4"/>
    <n v="8"/>
    <n v="0.125"/>
    <n v="0.375"/>
    <n v="0"/>
    <n v="0.5"/>
    <n v="6"/>
    <n v="0"/>
    <n v="0"/>
    <x v="1"/>
    <x v="0"/>
    <x v="1"/>
    <n v="0"/>
    <x v="1"/>
    <x v="33"/>
    <x v="1"/>
    <n v="2367"/>
    <n v="0"/>
    <n v="1"/>
    <n v="0"/>
    <n v="0"/>
    <n v="0"/>
    <n v="0"/>
    <n v="1"/>
    <n v="0"/>
    <n v="0"/>
    <n v="114"/>
    <d v="2016-04-22T00:00:00"/>
    <n v="4"/>
    <s v="April"/>
    <n v="1"/>
    <s v="1572,47850,Low income,384,Low spender,0.00802507836990596,1,0,72,42,7,43,20,12,10,134,0.313432835820896,0.0522388059701493,0.32089552238806,0.149253731343284,0.0895522388059701,0.0746268656716418,1,3,0,4,8,0.125,0.375,0,0.5,6,0,0,0,0,0,0,0,40,36-50,2367,0,1,0,0,0,0,1,0,0,114"/>
  </r>
  <r>
    <n v="1584"/>
    <n v="7144"/>
    <x v="1"/>
    <n v="1489"/>
    <x v="0"/>
    <n v="0.20842665173572228"/>
    <n v="0"/>
    <n v="2"/>
    <n v="92"/>
    <n v="81"/>
    <n v="4"/>
    <n v="33"/>
    <n v="5"/>
    <n v="2"/>
    <n v="291"/>
    <n v="416"/>
    <n v="0.19471153846153846"/>
    <n v="9.6153846153846159E-3"/>
    <n v="7.9326923076923073E-2"/>
    <n v="1.201923076923077E-2"/>
    <n v="4.807692307692308E-3"/>
    <n v="0.69951923076923073"/>
    <n v="0"/>
    <n v="23"/>
    <n v="1"/>
    <n v="1"/>
    <n v="25"/>
    <n v="0"/>
    <n v="0.92"/>
    <n v="0.04"/>
    <n v="0.04"/>
    <n v="0"/>
    <n v="0"/>
    <n v="0"/>
    <x v="1"/>
    <x v="0"/>
    <x v="1"/>
    <n v="0"/>
    <x v="1"/>
    <x v="20"/>
    <x v="2"/>
    <n v="2363"/>
    <n v="0"/>
    <n v="0"/>
    <n v="1"/>
    <n v="0"/>
    <n v="0"/>
    <n v="0"/>
    <n v="0"/>
    <n v="0"/>
    <n v="1"/>
    <n v="-166"/>
    <d v="2016-04-26T00:00:00"/>
    <n v="4"/>
    <s v="April"/>
    <n v="1"/>
    <s v="1584,7144,Low income,1489,High spender,0.208426651735722,0,2,92,81,4,33,5,2,291,416,0.194711538461538,0.00961538461538462,0.0793269230769231,0.0120192307692308,0.00480769230769231,0.699519230769231,0,23,1,1,25,0,0.92,0.04,0.04,0,0,0,0,0,0,0,0,54,50-65,2363,0,0,1,0,0,0,0,0,1,-166"/>
  </r>
  <r>
    <n v="962"/>
    <n v="22669"/>
    <x v="1"/>
    <n v="619"/>
    <x v="0"/>
    <n v="2.7306012616348317E-2"/>
    <n v="1"/>
    <n v="0"/>
    <n v="30"/>
    <n v="16"/>
    <n v="14"/>
    <n v="36"/>
    <n v="37"/>
    <n v="22"/>
    <n v="48"/>
    <n v="173"/>
    <n v="9.2485549132947972E-2"/>
    <n v="8.0924855491329481E-2"/>
    <n v="0.20809248554913296"/>
    <n v="0.2138728323699422"/>
    <n v="0.12716763005780346"/>
    <n v="0.2774566473988439"/>
    <n v="3"/>
    <n v="4"/>
    <n v="1"/>
    <n v="2"/>
    <n v="10"/>
    <n v="0.3"/>
    <n v="0.4"/>
    <n v="0.1"/>
    <n v="0.2"/>
    <n v="9"/>
    <n v="0"/>
    <n v="0"/>
    <x v="1"/>
    <x v="0"/>
    <x v="1"/>
    <n v="0"/>
    <x v="0"/>
    <x v="9"/>
    <x v="1"/>
    <n v="2562"/>
    <n v="0"/>
    <n v="0"/>
    <n v="0"/>
    <n v="1"/>
    <n v="0"/>
    <n v="0"/>
    <n v="0"/>
    <n v="1"/>
    <n v="0"/>
    <n v="77"/>
    <d v="2015-10-10T00:00:00"/>
    <n v="10"/>
    <s v="October"/>
    <n v="1"/>
    <s v="962,22669,Low income,619,High spender,0.0273060126163483,1,0,30,16,14,36,37,22,48,173,0.092485549132948,0.0809248554913295,0.208092485549133,0.213872832369942,0.127167630057803,0.277456647398844,3,4,1,2,10,0.3,0.4,0.1,0.2,9,0,0,0,0,0,0,1,45,36-50,2562,0,0,0,1,0,0,0,1,0,77"/>
  </r>
  <r>
    <n v="808"/>
    <n v="46524"/>
    <x v="1"/>
    <n v="801"/>
    <x v="0"/>
    <n v="1.7216920299200411E-2"/>
    <n v="0"/>
    <n v="1"/>
    <n v="70"/>
    <n v="31"/>
    <n v="19"/>
    <n v="35"/>
    <n v="26"/>
    <n v="14"/>
    <n v="52"/>
    <n v="177"/>
    <n v="0.1751412429378531"/>
    <n v="0.10734463276836158"/>
    <n v="0.19774011299435029"/>
    <n v="0.14689265536723164"/>
    <n v="7.909604519774012E-2"/>
    <n v="0.29378531073446329"/>
    <n v="2"/>
    <n v="1"/>
    <n v="1"/>
    <n v="5"/>
    <n v="9"/>
    <n v="0.22222222222222221"/>
    <n v="0.1111111111111111"/>
    <n v="0.1111111111111111"/>
    <n v="0.55555555555555558"/>
    <n v="3"/>
    <n v="0"/>
    <n v="0"/>
    <x v="1"/>
    <x v="0"/>
    <x v="1"/>
    <n v="0"/>
    <x v="1"/>
    <x v="6"/>
    <x v="2"/>
    <n v="2609"/>
    <n v="0"/>
    <n v="0"/>
    <n v="1"/>
    <n v="0"/>
    <n v="0"/>
    <n v="0"/>
    <n v="1"/>
    <n v="0"/>
    <n v="0"/>
    <n v="73"/>
    <d v="2015-08-24T00:00:00"/>
    <n v="8"/>
    <s v="August"/>
    <n v="1"/>
    <s v="808,46524,Low income,801,High spender,0.0172169202992004,0,1,70,31,19,35,26,14,52,177,0.175141242937853,0.107344632768362,0.19774011299435,0.146892655367232,0.0790960451977401,0.293785310734463,2,1,1,5,9,0.222222222222222,0.111111111111111,0.111111111111111,0.555555555555556,3,0,0,0,0,0,0,0,59,50-65,2609,0,0,1,0,0,0,1,0,0,73"/>
  </r>
  <r>
    <n v="431"/>
    <n v="6835"/>
    <x v="1"/>
    <n v="702"/>
    <x v="0"/>
    <n v="0.10270665691294806"/>
    <n v="0"/>
    <n v="1"/>
    <n v="76"/>
    <n v="107"/>
    <n v="2"/>
    <n v="12"/>
    <n v="2"/>
    <n v="2"/>
    <n v="12"/>
    <n v="137"/>
    <n v="0.78102189781021902"/>
    <n v="1.4598540145985401E-2"/>
    <n v="8.7591240875912413E-2"/>
    <n v="1.4598540145985401E-2"/>
    <n v="1.4598540145985401E-2"/>
    <n v="8.7591240875912413E-2"/>
    <n v="0"/>
    <n v="0"/>
    <n v="0"/>
    <n v="1"/>
    <n v="1"/>
    <n v="0"/>
    <n v="0"/>
    <n v="0"/>
    <n v="1"/>
    <n v="20"/>
    <n v="0"/>
    <n v="0"/>
    <x v="1"/>
    <x v="0"/>
    <x v="1"/>
    <n v="0"/>
    <x v="1"/>
    <x v="37"/>
    <x v="2"/>
    <n v="2727"/>
    <n v="0"/>
    <n v="0"/>
    <n v="0"/>
    <n v="1"/>
    <n v="0"/>
    <n v="0"/>
    <n v="0"/>
    <n v="0"/>
    <n v="1"/>
    <n v="113"/>
    <d v="2015-04-28T00:00:00"/>
    <n v="4"/>
    <s v="April"/>
    <n v="1"/>
    <s v="431,6835,Low income,702,High spender,0.102706656912948,0,1,76,107,2,12,2,2,12,137,0.781021897810219,0.0145985401459854,0.0875912408759124,0.0145985401459854,0.0145985401459854,0.0875912408759124,0,0,0,1,1,0,0,0,1,20,0,0,0,0,0,0,0,63,50-65,2727,0,0,0,1,0,0,0,0,1,113"/>
  </r>
  <r>
    <n v="144"/>
    <n v="25545"/>
    <x v="1"/>
    <n v="62"/>
    <x v="1"/>
    <n v="2.4270894499902134E-3"/>
    <n v="1"/>
    <n v="0"/>
    <n v="35"/>
    <n v="32"/>
    <n v="1"/>
    <n v="64"/>
    <n v="16"/>
    <n v="12"/>
    <n v="85"/>
    <n v="210"/>
    <n v="0.15238095238095239"/>
    <n v="4.7619047619047623E-3"/>
    <n v="0.30476190476190479"/>
    <n v="7.6190476190476197E-2"/>
    <n v="5.7142857142857141E-2"/>
    <n v="0.40476190476190477"/>
    <n v="3"/>
    <n v="2"/>
    <n v="2"/>
    <n v="3"/>
    <n v="10"/>
    <n v="0.3"/>
    <n v="0.2"/>
    <n v="0.2"/>
    <n v="0.3"/>
    <n v="6"/>
    <n v="0"/>
    <n v="0"/>
    <x v="1"/>
    <x v="0"/>
    <x v="1"/>
    <n v="0"/>
    <x v="0"/>
    <x v="19"/>
    <x v="0"/>
    <n v="2818"/>
    <n v="0"/>
    <n v="1"/>
    <n v="0"/>
    <n v="0"/>
    <n v="0"/>
    <n v="0"/>
    <n v="1"/>
    <n v="0"/>
    <n v="0"/>
    <n v="40"/>
    <d v="2015-01-27T00:00:00"/>
    <n v="1"/>
    <s v="January"/>
    <n v="1"/>
    <s v="144,25545,Low income,62,Low spender,0.00242708944999021,1,0,35,32,1,64,16,12,85,210,0.152380952380952,0.00476190476190476,0.304761904761905,0.0761904761904762,0.0571428571428571,0.404761904761905,3,2,2,3,10,0.3,0.2,0.2,0.3,6,0,0,0,0,0,0,1,33,24-35,2818,0,1,0,0,0,0,1,0,0,40"/>
  </r>
  <r>
    <n v="1629"/>
    <n v="48526"/>
    <x v="1"/>
    <n v="607"/>
    <x v="0"/>
    <n v="1.2508758191484977E-2"/>
    <n v="1"/>
    <n v="0"/>
    <n v="32"/>
    <n v="23"/>
    <n v="17"/>
    <n v="23"/>
    <n v="43"/>
    <n v="20"/>
    <n v="9"/>
    <n v="135"/>
    <n v="0.17037037037037037"/>
    <n v="0.12592592592592591"/>
    <n v="0.17037037037037037"/>
    <n v="0.31851851851851853"/>
    <n v="0.14814814814814814"/>
    <n v="6.6666666666666666E-2"/>
    <n v="1"/>
    <n v="2"/>
    <n v="1"/>
    <n v="4"/>
    <n v="8"/>
    <n v="0.125"/>
    <n v="0.25"/>
    <n v="0.125"/>
    <n v="0.5"/>
    <n v="3"/>
    <n v="0"/>
    <n v="0"/>
    <x v="1"/>
    <x v="0"/>
    <x v="1"/>
    <n v="0"/>
    <x v="1"/>
    <x v="15"/>
    <x v="1"/>
    <n v="2346"/>
    <n v="0"/>
    <n v="0"/>
    <n v="1"/>
    <n v="0"/>
    <n v="0"/>
    <n v="0"/>
    <n v="1"/>
    <n v="0"/>
    <n v="0"/>
    <n v="117"/>
    <d v="2016-05-13T00:00:00"/>
    <n v="5"/>
    <s v="May"/>
    <n v="1"/>
    <s v="1629,48526,Low income,607,High spender,0.012508758191485,1,0,32,23,17,23,43,20,9,135,0.17037037037037,0.125925925925926,0.17037037037037,0.318518518518519,0.148148148148148,0.0666666666666667,1,2,1,4,8,0.125,0.25,0.125,0.5,3,0,0,0,0,0,0,0,41,36-50,2346,0,0,1,0,0,0,1,0,0,117"/>
  </r>
  <r>
    <n v="89"/>
    <n v="27803"/>
    <x v="1"/>
    <n v="219"/>
    <x v="1"/>
    <n v="7.8768478221774626E-3"/>
    <n v="1"/>
    <n v="0"/>
    <n v="40"/>
    <n v="8"/>
    <n v="26"/>
    <n v="46"/>
    <n v="38"/>
    <n v="9"/>
    <n v="49"/>
    <n v="176"/>
    <n v="4.5454545454545456E-2"/>
    <n v="0.14772727272727273"/>
    <n v="0.26136363636363635"/>
    <n v="0.21590909090909091"/>
    <n v="5.113636363636364E-2"/>
    <n v="0.27840909090909088"/>
    <n v="2"/>
    <n v="3"/>
    <n v="0"/>
    <n v="4"/>
    <n v="9"/>
    <n v="0.22222222222222221"/>
    <n v="0.33333333333333331"/>
    <n v="0"/>
    <n v="0.44444444444444442"/>
    <n v="8"/>
    <n v="0"/>
    <n v="0"/>
    <x v="1"/>
    <x v="0"/>
    <x v="1"/>
    <n v="0"/>
    <x v="1"/>
    <x v="1"/>
    <x v="1"/>
    <n v="2831"/>
    <n v="0"/>
    <n v="1"/>
    <n v="0"/>
    <n v="0"/>
    <n v="0"/>
    <n v="0"/>
    <n v="1"/>
    <n v="0"/>
    <n v="0"/>
    <n v="78"/>
    <d v="2015-01-14T00:00:00"/>
    <n v="1"/>
    <s v="January"/>
    <n v="1"/>
    <s v="89,27803,Low income,219,Low spender,0.00787684782217746,1,0,40,8,26,46,38,9,49,176,0.0454545454545455,0.147727272727273,0.261363636363636,0.215909090909091,0.0511363636363636,0.278409090909091,2,3,0,4,9,0.222222222222222,0.333333333333333,0,0.444444444444444,8,0,0,0,0,0,0,0,47,36-50,2831,0,1,0,0,0,0,1,0,0,78"/>
  </r>
  <r>
    <n v="1208"/>
    <n v="42373"/>
    <x v="1"/>
    <n v="1419"/>
    <x v="0"/>
    <n v="3.348830623274255E-2"/>
    <n v="1"/>
    <n v="1"/>
    <n v="83"/>
    <n v="67"/>
    <n v="5"/>
    <n v="61"/>
    <n v="3"/>
    <n v="8"/>
    <n v="19"/>
    <n v="163"/>
    <n v="0.41104294478527609"/>
    <n v="3.0674846625766871E-2"/>
    <n v="0.37423312883435583"/>
    <n v="1.8404907975460124E-2"/>
    <n v="4.9079754601226995E-2"/>
    <n v="0.1165644171779141"/>
    <n v="5"/>
    <n v="2"/>
    <n v="1"/>
    <n v="5"/>
    <n v="13"/>
    <n v="0.38461538461538464"/>
    <n v="0.15384615384615385"/>
    <n v="7.6923076923076927E-2"/>
    <n v="0.38461538461538464"/>
    <n v="5"/>
    <n v="0"/>
    <n v="0"/>
    <x v="1"/>
    <x v="0"/>
    <x v="1"/>
    <n v="0"/>
    <x v="1"/>
    <x v="3"/>
    <x v="1"/>
    <n v="2477"/>
    <n v="0"/>
    <n v="0"/>
    <n v="1"/>
    <n v="0"/>
    <n v="0"/>
    <n v="0"/>
    <n v="1"/>
    <n v="0"/>
    <n v="0"/>
    <n v="125"/>
    <d v="2016-01-03T00:00:00"/>
    <n v="1"/>
    <s v="January"/>
    <n v="1"/>
    <s v="1208,42373,Low income,1419,High spender,0.0334883062327425,1,1,83,67,5,61,3,8,19,163,0.411042944785276,0.0306748466257669,0.374233128834356,0.0184049079754601,0.049079754601227,0.116564417177914,5,2,1,5,13,0.384615384615385,0.153846153846154,0.0769230769230769,0.384615384615385,5,0,0,0,0,0,0,0,46,36-50,2477,0,0,1,0,0,0,1,0,0,125"/>
  </r>
  <r>
    <n v="1982"/>
    <n v="50616"/>
    <x v="1"/>
    <n v="61"/>
    <x v="1"/>
    <n v="1.2051525209419945E-3"/>
    <n v="0"/>
    <n v="1"/>
    <n v="56"/>
    <n v="128"/>
    <n v="0"/>
    <n v="16"/>
    <n v="0"/>
    <n v="1"/>
    <n v="4"/>
    <n v="149"/>
    <n v="0.85906040268456374"/>
    <n v="0"/>
    <n v="0.10738255033557047"/>
    <n v="0"/>
    <n v="6.7114093959731542E-3"/>
    <n v="2.6845637583892617E-2"/>
    <n v="2"/>
    <n v="4"/>
    <n v="0"/>
    <n v="4"/>
    <n v="10"/>
    <n v="0.2"/>
    <n v="0.4"/>
    <n v="0"/>
    <n v="0.4"/>
    <n v="7"/>
    <n v="0"/>
    <n v="0"/>
    <x v="1"/>
    <x v="0"/>
    <x v="1"/>
    <n v="0"/>
    <x v="1"/>
    <x v="43"/>
    <x v="2"/>
    <n v="2231"/>
    <n v="1"/>
    <n v="0"/>
    <n v="0"/>
    <n v="0"/>
    <n v="0"/>
    <n v="0"/>
    <n v="0"/>
    <n v="0"/>
    <n v="1"/>
    <n v="141"/>
    <d v="2016-09-05T00:00:00"/>
    <n v="9"/>
    <s v="September"/>
    <n v="1"/>
    <s v="1982,50616,Low income,61,Low spender,0.00120515252094199,0,1,56,128,0,16,0,1,4,149,0.859060402684564,0,0.10738255033557,0,0.00671140939597315,0.0268456375838926,2,4,0,4,10,0.2,0.4,0,0.4,7,0,0,0,0,0,0,0,52,50-65,2231,1,0,0,0,0,0,0,0,1,141"/>
  </r>
  <r>
    <n v="1560"/>
    <n v="44213"/>
    <x v="1"/>
    <n v="304"/>
    <x v="1"/>
    <n v="6.8758057584873229E-3"/>
    <n v="1"/>
    <n v="1"/>
    <n v="48"/>
    <n v="95"/>
    <n v="11"/>
    <n v="35"/>
    <n v="0"/>
    <n v="4"/>
    <n v="7"/>
    <n v="152"/>
    <n v="0.625"/>
    <n v="7.2368421052631582E-2"/>
    <n v="0.23026315789473684"/>
    <n v="0"/>
    <n v="2.6315789473684209E-2"/>
    <n v="4.6052631578947366E-2"/>
    <n v="4"/>
    <n v="2"/>
    <n v="1"/>
    <n v="5"/>
    <n v="12"/>
    <n v="0.33333333333333331"/>
    <n v="0.16666666666666666"/>
    <n v="8.3333333333333329E-2"/>
    <n v="0.41666666666666669"/>
    <n v="6"/>
    <n v="0"/>
    <n v="0"/>
    <x v="1"/>
    <x v="0"/>
    <x v="1"/>
    <n v="0"/>
    <x v="1"/>
    <x v="42"/>
    <x v="3"/>
    <n v="2371"/>
    <n v="0"/>
    <n v="0"/>
    <n v="1"/>
    <n v="0"/>
    <n v="0"/>
    <n v="0"/>
    <n v="1"/>
    <n v="0"/>
    <n v="0"/>
    <n v="138"/>
    <d v="2016-04-18T00:00:00"/>
    <n v="4"/>
    <s v="April"/>
    <n v="1"/>
    <s v="1560,44213,Low income,304,Low spender,0.00687580575848732,1,1,48,95,11,35,0,4,7,152,0.625,0.0723684210526316,0.230263157894737,0,0.0263157894736842,0.0460526315789474,4,2,1,5,12,0.333333333333333,0.166666666666667,0.0833333333333333,0.416666666666667,6,0,0,0,0,0,0,0,68,66+,2371,0,0,1,0,0,0,1,0,0,138"/>
  </r>
  <r>
    <n v="1122"/>
    <n v="36138"/>
    <x v="1"/>
    <n v="699"/>
    <x v="0"/>
    <n v="1.9342520338701645E-2"/>
    <n v="1"/>
    <n v="1"/>
    <n v="48"/>
    <n v="130"/>
    <n v="0"/>
    <n v="16"/>
    <n v="0"/>
    <n v="0"/>
    <n v="5"/>
    <n v="151"/>
    <n v="0.86092715231788075"/>
    <n v="0"/>
    <n v="0.10596026490066225"/>
    <n v="0"/>
    <n v="0"/>
    <n v="3.3112582781456956E-2"/>
    <n v="5"/>
    <n v="3"/>
    <n v="1"/>
    <n v="4"/>
    <n v="13"/>
    <n v="0.38461538461538464"/>
    <n v="0.23076923076923078"/>
    <n v="7.6923076923076927E-2"/>
    <n v="0.30769230769230771"/>
    <n v="7"/>
    <n v="0"/>
    <n v="0"/>
    <x v="1"/>
    <x v="1"/>
    <x v="1"/>
    <n v="0"/>
    <x v="1"/>
    <x v="28"/>
    <x v="1"/>
    <n v="2507"/>
    <n v="0"/>
    <n v="1"/>
    <n v="0"/>
    <n v="0"/>
    <n v="0"/>
    <n v="0"/>
    <n v="0"/>
    <n v="1"/>
    <n v="0"/>
    <n v="141"/>
    <d v="2015-12-04T00:00:00"/>
    <n v="12"/>
    <s v="December"/>
    <n v="1"/>
    <s v="1122,36138,Low income,699,High spender,0.0193425203387016,1,1,48,130,0,16,0,0,5,151,0.860927152317881,0,0.105960264900662,0,0,0.033112582781457,5,3,1,4,13,0.384615384615385,0.230769230769231,0.0769230769230769,0.307692307692308,7,0,0,0,1,0,0,0,50,36-50,2507,0,1,0,0,0,0,0,1,0,141"/>
  </r>
  <r>
    <n v="908"/>
    <n v="33454"/>
    <x v="1"/>
    <n v="2098"/>
    <x v="0"/>
    <n v="6.271297901596222E-2"/>
    <n v="1"/>
    <n v="0"/>
    <n v="32"/>
    <n v="76"/>
    <n v="10"/>
    <n v="56"/>
    <n v="3"/>
    <n v="1"/>
    <n v="23"/>
    <n v="169"/>
    <n v="0.44970414201183434"/>
    <n v="5.9171597633136092E-2"/>
    <n v="0.33136094674556216"/>
    <n v="1.7751479289940829E-2"/>
    <n v="5.9171597633136093E-3"/>
    <n v="0.13609467455621302"/>
    <n v="2"/>
    <n v="4"/>
    <n v="0"/>
    <n v="4"/>
    <n v="10"/>
    <n v="0.2"/>
    <n v="0.4"/>
    <n v="0"/>
    <n v="0.4"/>
    <n v="8"/>
    <n v="0"/>
    <n v="0"/>
    <x v="1"/>
    <x v="0"/>
    <x v="1"/>
    <n v="0"/>
    <x v="1"/>
    <x v="31"/>
    <x v="0"/>
    <n v="2576"/>
    <n v="0"/>
    <n v="1"/>
    <n v="0"/>
    <n v="0"/>
    <n v="0"/>
    <n v="0"/>
    <n v="0"/>
    <n v="0"/>
    <n v="1"/>
    <n v="123"/>
    <d v="2015-09-26T00:00:00"/>
    <n v="9"/>
    <s v="September"/>
    <n v="1"/>
    <s v="908,33454,Low income,2098,High spender,0.0627129790159622,1,0,32,76,10,56,3,1,23,169,0.449704142011834,0.0591715976331361,0.331360946745562,0.0177514792899408,0.00591715976331361,0.136094674556213,2,4,0,4,10,0.2,0.4,0,0.4,8,0,0,0,0,0,0,0,35,24-35,2576,0,1,0,0,0,0,0,0,1,123"/>
  </r>
  <r>
    <n v="1992"/>
    <n v="37716"/>
    <x v="1"/>
    <n v="651"/>
    <x v="0"/>
    <n v="1.7260579064587972E-2"/>
    <n v="0"/>
    <n v="1"/>
    <n v="4"/>
    <n v="97"/>
    <n v="1"/>
    <n v="41"/>
    <n v="6"/>
    <n v="2"/>
    <n v="41"/>
    <n v="188"/>
    <n v="0.51595744680851063"/>
    <n v="5.3191489361702126E-3"/>
    <n v="0.21808510638297873"/>
    <n v="3.1914893617021274E-2"/>
    <n v="1.0638297872340425E-2"/>
    <n v="0.21808510638297873"/>
    <n v="2"/>
    <n v="4"/>
    <n v="1"/>
    <n v="3"/>
    <n v="10"/>
    <n v="0.2"/>
    <n v="0.4"/>
    <n v="0.1"/>
    <n v="0.3"/>
    <n v="7"/>
    <n v="0"/>
    <n v="0"/>
    <x v="1"/>
    <x v="0"/>
    <x v="1"/>
    <n v="0"/>
    <x v="1"/>
    <x v="41"/>
    <x v="3"/>
    <n v="2228"/>
    <n v="0"/>
    <n v="1"/>
    <n v="0"/>
    <n v="0"/>
    <n v="0"/>
    <n v="0"/>
    <n v="1"/>
    <n v="0"/>
    <n v="0"/>
    <n v="106"/>
    <d v="2016-09-08T00:00:00"/>
    <n v="9"/>
    <s v="September"/>
    <n v="1"/>
    <s v="1992,37716,Low income,651,High spender,0.017260579064588,0,1,4,97,1,41,6,2,41,188,0.515957446808511,0.00531914893617021,0.218085106382979,0.0319148936170213,0.0106382978723404,0.218085106382979,2,4,1,3,10,0.2,0.4,0.1,0.3,7,0,0,0,0,0,0,0,67,66+,2228,0,1,0,0,0,0,1,0,0,106"/>
  </r>
  <r>
    <n v="1438"/>
    <n v="46734"/>
    <x v="1"/>
    <n v="69"/>
    <x v="1"/>
    <n v="1.4764411349338811E-3"/>
    <n v="1"/>
    <n v="2"/>
    <n v="86"/>
    <n v="100"/>
    <n v="1"/>
    <n v="39"/>
    <n v="6"/>
    <n v="1"/>
    <n v="76"/>
    <n v="223"/>
    <n v="0.44843049327354262"/>
    <n v="4.4843049327354259E-3"/>
    <n v="0.17488789237668162"/>
    <n v="2.6905829596412557E-2"/>
    <n v="4.4843049327354259E-3"/>
    <n v="0.34080717488789236"/>
    <n v="4"/>
    <n v="3"/>
    <n v="2"/>
    <n v="3"/>
    <n v="12"/>
    <n v="0.33333333333333331"/>
    <n v="0.25"/>
    <n v="0.16666666666666666"/>
    <n v="0.25"/>
    <n v="6"/>
    <n v="0"/>
    <n v="0"/>
    <x v="0"/>
    <x v="0"/>
    <x v="1"/>
    <n v="0"/>
    <x v="1"/>
    <x v="20"/>
    <x v="2"/>
    <n v="2410"/>
    <n v="0"/>
    <n v="0"/>
    <n v="1"/>
    <n v="0"/>
    <n v="0"/>
    <n v="0"/>
    <n v="0"/>
    <n v="0"/>
    <n v="1"/>
    <n v="71"/>
    <d v="2016-03-10T00:00:00"/>
    <n v="3"/>
    <s v="March"/>
    <n v="1"/>
    <s v="1438,46734,Low income,69,Low spender,0.00147644113493388,1,2,86,100,1,39,6,1,76,223,0.448430493273543,0.00448430493273543,0.174887892376682,0.0269058295964126,0.00448430493273543,0.340807174887892,4,3,2,3,12,0.333333333333333,0.25,0.166666666666667,0.25,6,0,0,1,0,0,0,0,54,50-65,2410,0,0,1,0,0,0,0,0,1,71"/>
  </r>
  <r>
    <n v="1415"/>
    <n v="40233"/>
    <x v="1"/>
    <n v="72"/>
    <x v="1"/>
    <n v="1.7895757214227126E-3"/>
    <n v="0"/>
    <n v="1"/>
    <n v="84"/>
    <n v="80"/>
    <n v="4"/>
    <n v="46"/>
    <n v="0"/>
    <n v="17"/>
    <n v="2"/>
    <n v="149"/>
    <n v="0.53691275167785235"/>
    <n v="2.6845637583892617E-2"/>
    <n v="0.3087248322147651"/>
    <n v="0"/>
    <n v="0.11409395973154363"/>
    <n v="1.3422818791946308E-2"/>
    <n v="5"/>
    <n v="2"/>
    <n v="1"/>
    <n v="5"/>
    <n v="13"/>
    <n v="0.38461538461538464"/>
    <n v="0.15384615384615385"/>
    <n v="7.6923076923076927E-2"/>
    <n v="0.38461538461538464"/>
    <n v="6"/>
    <n v="0"/>
    <n v="0"/>
    <x v="1"/>
    <x v="0"/>
    <x v="1"/>
    <n v="0"/>
    <x v="1"/>
    <x v="9"/>
    <x v="1"/>
    <n v="2417"/>
    <n v="0"/>
    <n v="1"/>
    <n v="0"/>
    <n v="0"/>
    <n v="0"/>
    <n v="0"/>
    <n v="0"/>
    <n v="0"/>
    <n v="1"/>
    <n v="145"/>
    <d v="2016-03-03T00:00:00"/>
    <n v="3"/>
    <s v="March"/>
    <n v="1"/>
    <s v="1415,40233,Low income,72,Low spender,0.00178957572142271,0,1,84,80,4,46,0,17,2,149,0.536912751677852,0.0268456375838926,0.308724832214765,0,0.114093959731544,0.0134228187919463,5,2,1,5,13,0.384615384615385,0.153846153846154,0.0769230769230769,0.384615384615385,6,0,0,0,0,0,0,0,45,36-50,2417,0,1,0,0,0,0,0,0,1,145"/>
  </r>
  <r>
    <n v="1427"/>
    <n v="55375"/>
    <x v="0"/>
    <n v="16"/>
    <x v="1"/>
    <n v="2.889390519187359E-4"/>
    <n v="0"/>
    <n v="1"/>
    <n v="3"/>
    <n v="42"/>
    <n v="11"/>
    <n v="57"/>
    <n v="10"/>
    <n v="28"/>
    <n v="14"/>
    <n v="162"/>
    <n v="0.25925925925925924"/>
    <n v="6.7901234567901231E-2"/>
    <n v="0.35185185185185186"/>
    <n v="6.1728395061728392E-2"/>
    <n v="0.1728395061728395"/>
    <n v="8.6419753086419748E-2"/>
    <n v="1"/>
    <n v="1"/>
    <n v="1"/>
    <n v="6"/>
    <n v="9"/>
    <n v="0.1111111111111111"/>
    <n v="0.1111111111111111"/>
    <n v="0.1111111111111111"/>
    <n v="0.66666666666666663"/>
    <n v="2"/>
    <n v="0"/>
    <n v="0"/>
    <x v="1"/>
    <x v="0"/>
    <x v="1"/>
    <n v="0"/>
    <x v="1"/>
    <x v="16"/>
    <x v="1"/>
    <n v="2414"/>
    <n v="0"/>
    <n v="0"/>
    <n v="0"/>
    <n v="1"/>
    <n v="0"/>
    <n v="0"/>
    <n v="1"/>
    <n v="0"/>
    <n v="0"/>
    <n v="134"/>
    <d v="2016-03-06T00:00:00"/>
    <n v="3"/>
    <s v="March"/>
    <n v="1"/>
    <s v="1427,55375,High income,16,Low spender,0.000288939051918736,0,1,3,42,11,57,10,28,14,162,0.259259259259259,0.0679012345679012,0.351851851851852,0.0617283950617284,0.172839506172839,0.0864197530864197,1,1,1,6,9,0.111111111111111,0.111111111111111,0.111111111111111,0.666666666666667,2,0,0,0,0,0,0,0,43,36-50,2414,0,0,0,1,0,0,1,0,0,134"/>
  </r>
  <r>
    <n v="95"/>
    <n v="29760"/>
    <x v="1"/>
    <n v="4"/>
    <x v="1"/>
    <n v="1.3440860215053763E-4"/>
    <n v="1"/>
    <n v="0"/>
    <n v="87"/>
    <n v="64"/>
    <n v="4"/>
    <n v="68"/>
    <n v="7"/>
    <n v="5"/>
    <n v="17"/>
    <n v="165"/>
    <n v="0.38787878787878788"/>
    <n v="2.4242424242424242E-2"/>
    <n v="0.41212121212121211"/>
    <n v="4.2424242424242427E-2"/>
    <n v="3.0303030303030304E-2"/>
    <n v="0.10303030303030303"/>
    <n v="4"/>
    <n v="3"/>
    <n v="1"/>
    <n v="4"/>
    <n v="12"/>
    <n v="0.33333333333333331"/>
    <n v="0.25"/>
    <n v="8.3333333333333329E-2"/>
    <n v="0.33333333333333331"/>
    <n v="8"/>
    <n v="0"/>
    <n v="0"/>
    <x v="1"/>
    <x v="0"/>
    <x v="1"/>
    <n v="0"/>
    <x v="1"/>
    <x v="31"/>
    <x v="0"/>
    <n v="2828"/>
    <n v="0"/>
    <n v="0"/>
    <n v="1"/>
    <n v="0"/>
    <n v="0"/>
    <n v="0"/>
    <n v="1"/>
    <n v="0"/>
    <n v="0"/>
    <n v="131"/>
    <d v="2015-01-17T00:00:00"/>
    <n v="1"/>
    <s v="January"/>
    <n v="1"/>
    <s v="95,29760,Low income,4,Low spender,0.000134408602150538,1,0,87,64,4,68,7,5,17,165,0.387878787878788,0.0242424242424242,0.412121212121212,0.0424242424242424,0.0303030303030303,0.103030303030303,4,3,1,4,12,0.333333333333333,0.25,0.0833333333333333,0.333333333333333,8,0,0,0,0,0,0,0,35,24-35,2828,0,0,1,0,0,0,1,0,0,131"/>
  </r>
  <r>
    <n v="31"/>
    <n v="33629"/>
    <x v="1"/>
    <n v="662"/>
    <x v="0"/>
    <n v="1.9685390585506557E-2"/>
    <n v="1"/>
    <n v="1"/>
    <n v="49"/>
    <n v="132"/>
    <n v="0"/>
    <n v="16"/>
    <n v="0"/>
    <n v="0"/>
    <n v="4"/>
    <n v="152"/>
    <n v="0.86842105263157898"/>
    <n v="0"/>
    <n v="0.10526315789473684"/>
    <n v="0"/>
    <n v="0"/>
    <n v="2.6315789473684209E-2"/>
    <n v="5"/>
    <n v="3"/>
    <n v="1"/>
    <n v="4"/>
    <n v="13"/>
    <n v="0.38461538461538464"/>
    <n v="0.23076923076923078"/>
    <n v="7.6923076923076927E-2"/>
    <n v="0.30769230769230771"/>
    <n v="9"/>
    <n v="0"/>
    <n v="0"/>
    <x v="1"/>
    <x v="0"/>
    <x v="1"/>
    <n v="0"/>
    <x v="1"/>
    <x v="5"/>
    <x v="2"/>
    <n v="2849"/>
    <n v="0"/>
    <n v="0"/>
    <n v="0"/>
    <n v="1"/>
    <n v="0"/>
    <n v="0"/>
    <n v="0"/>
    <n v="0"/>
    <n v="1"/>
    <n v="144"/>
    <d v="2014-12-27T00:00:00"/>
    <n v="12"/>
    <s v="December"/>
    <n v="1"/>
    <s v="31,33629,Low income,662,High spender,0.0196853905855066,1,1,49,132,0,16,0,0,4,152,0.868421052631579,0,0.105263157894737,0,0,0.0263157894736842,5,3,1,4,13,0.384615384615385,0.230769230769231,0.0769230769230769,0.307692307692308,9,0,0,0,0,0,0,0,57,50-65,2849,0,0,0,1,0,0,0,0,1,144"/>
  </r>
  <r>
    <n v="2017"/>
    <n v="41713"/>
    <x v="1"/>
    <n v="2062"/>
    <x v="0"/>
    <n v="4.9433030470117233E-2"/>
    <n v="1"/>
    <n v="1"/>
    <n v="57"/>
    <n v="77"/>
    <n v="8"/>
    <n v="44"/>
    <n v="10"/>
    <n v="10"/>
    <n v="25"/>
    <n v="174"/>
    <n v="0.44252873563218392"/>
    <n v="4.5977011494252873E-2"/>
    <n v="0.25287356321839083"/>
    <n v="5.7471264367816091E-2"/>
    <n v="5.7471264367816091E-2"/>
    <n v="0.14367816091954022"/>
    <n v="5"/>
    <n v="3"/>
    <n v="1"/>
    <n v="4"/>
    <n v="13"/>
    <n v="0.38461538461538464"/>
    <n v="0.23076923076923078"/>
    <n v="7.6923076923076927E-2"/>
    <n v="0.30769230769230771"/>
    <n v="6"/>
    <n v="0"/>
    <n v="0"/>
    <x v="1"/>
    <x v="0"/>
    <x v="1"/>
    <n v="0"/>
    <x v="1"/>
    <x v="38"/>
    <x v="2"/>
    <n v="2220"/>
    <n v="1"/>
    <n v="0"/>
    <n v="0"/>
    <n v="0"/>
    <n v="0"/>
    <n v="1"/>
    <n v="0"/>
    <n v="0"/>
    <n v="0"/>
    <n v="124"/>
    <d v="2016-09-16T00:00:00"/>
    <n v="9"/>
    <s v="September"/>
    <n v="1"/>
    <s v="2017,41713,Low income,2062,High spender,0.0494330304701172,1,1,57,77,8,44,10,10,25,174,0.442528735632184,0.0459770114942529,0.252873563218391,0.0574712643678161,0.0574712643678161,0.14367816091954,5,3,1,4,13,0.384615384615385,0.230769230769231,0.0769230769230769,0.307692307692308,6,0,0,0,0,0,0,0,56,50-65,2220,1,0,0,0,0,1,0,0,0,124"/>
  </r>
  <r>
    <n v="1080"/>
    <n v="54342"/>
    <x v="0"/>
    <n v="91"/>
    <x v="1"/>
    <n v="1.6745795149239997E-3"/>
    <n v="1"/>
    <n v="1"/>
    <n v="74"/>
    <n v="84"/>
    <n v="10"/>
    <n v="34"/>
    <n v="11"/>
    <n v="10"/>
    <n v="28"/>
    <n v="177"/>
    <n v="0.47457627118644069"/>
    <n v="5.6497175141242938E-2"/>
    <n v="0.19209039548022599"/>
    <n v="6.2146892655367235E-2"/>
    <n v="5.6497175141242938E-2"/>
    <n v="0.15819209039548024"/>
    <n v="4"/>
    <n v="3"/>
    <n v="1"/>
    <n v="4"/>
    <n v="12"/>
    <n v="0.33333333333333331"/>
    <n v="0.25"/>
    <n v="8.3333333333333329E-2"/>
    <n v="0.33333333333333331"/>
    <n v="6"/>
    <n v="0"/>
    <n v="0"/>
    <x v="1"/>
    <x v="0"/>
    <x v="1"/>
    <n v="0"/>
    <x v="1"/>
    <x v="32"/>
    <x v="2"/>
    <n v="2520"/>
    <n v="0"/>
    <n v="0"/>
    <n v="0"/>
    <n v="1"/>
    <n v="0"/>
    <n v="1"/>
    <n v="0"/>
    <n v="0"/>
    <n v="0"/>
    <n v="121"/>
    <d v="2015-11-21T00:00:00"/>
    <n v="11"/>
    <s v="November"/>
    <n v="1"/>
    <s v="1080,54342,High income,91,Low spender,0.001674579514924,1,1,74,84,10,34,11,10,28,177,0.474576271186441,0.0564971751412429,0.192090395480226,0.0621468926553672,0.0564971751412429,0.15819209039548,4,3,1,4,12,0.333333333333333,0.25,0.0833333333333333,0.333333333333333,6,0,0,0,0,0,0,0,64,50-65,2520,0,0,0,1,0,1,0,0,0,121"/>
  </r>
  <r>
    <n v="879"/>
    <n v="59385"/>
    <x v="0"/>
    <n v="653"/>
    <x v="0"/>
    <n v="1.0996042771743706E-2"/>
    <n v="1"/>
    <n v="1"/>
    <n v="85"/>
    <n v="135"/>
    <n v="0"/>
    <n v="10"/>
    <n v="0"/>
    <n v="4"/>
    <n v="36"/>
    <n v="185"/>
    <n v="0.72972972972972971"/>
    <n v="0"/>
    <n v="5.4054054054054057E-2"/>
    <n v="0"/>
    <n v="2.1621621621621623E-2"/>
    <n v="0.19459459459459461"/>
    <n v="2"/>
    <n v="3"/>
    <n v="1"/>
    <n v="4"/>
    <n v="10"/>
    <n v="0.2"/>
    <n v="0.3"/>
    <n v="0.1"/>
    <n v="0.4"/>
    <n v="5"/>
    <n v="0"/>
    <n v="0"/>
    <x v="1"/>
    <x v="0"/>
    <x v="1"/>
    <n v="0"/>
    <x v="1"/>
    <x v="18"/>
    <x v="3"/>
    <n v="2586"/>
    <n v="0"/>
    <n v="0"/>
    <n v="0"/>
    <n v="1"/>
    <n v="0"/>
    <n v="0"/>
    <n v="0"/>
    <n v="1"/>
    <n v="0"/>
    <n v="113"/>
    <d v="2015-09-16T00:00:00"/>
    <n v="9"/>
    <s v="September"/>
    <n v="1"/>
    <s v="879,59385,High income,653,High spender,0.0109960427717437,1,1,85,135,0,10,0,4,36,185,0.72972972972973,0,0.0540540540540541,0,0.0216216216216216,0.194594594594595,2,3,1,4,10,0.2,0.3,0.1,0.4,5,0,0,0,0,0,0,0,69,66+,2586,0,0,0,1,0,0,0,1,0,113"/>
  </r>
  <r>
    <n v="693"/>
    <n v="24570"/>
    <x v="1"/>
    <n v="511"/>
    <x v="1"/>
    <n v="2.0797720797720798E-2"/>
    <n v="1"/>
    <n v="0"/>
    <n v="97"/>
    <n v="28"/>
    <n v="34"/>
    <n v="62"/>
    <n v="11"/>
    <n v="14"/>
    <n v="44"/>
    <n v="193"/>
    <n v="0.14507772020725387"/>
    <n v="0.17616580310880828"/>
    <n v="0.32124352331606215"/>
    <n v="5.6994818652849742E-2"/>
    <n v="7.2538860103626937E-2"/>
    <n v="0.22797927461139897"/>
    <n v="3"/>
    <n v="4"/>
    <n v="0"/>
    <n v="4"/>
    <n v="11"/>
    <n v="0.27272727272727271"/>
    <n v="0.36363636363636365"/>
    <n v="0"/>
    <n v="0.36363636363636365"/>
    <n v="9"/>
    <n v="0"/>
    <n v="0"/>
    <x v="1"/>
    <x v="0"/>
    <x v="1"/>
    <n v="0"/>
    <x v="1"/>
    <x v="35"/>
    <x v="1"/>
    <n v="2646"/>
    <n v="0"/>
    <n v="1"/>
    <n v="0"/>
    <n v="0"/>
    <n v="0"/>
    <n v="0"/>
    <n v="1"/>
    <n v="0"/>
    <n v="0"/>
    <n v="105"/>
    <d v="2015-07-18T00:00:00"/>
    <n v="7"/>
    <s v="July"/>
    <n v="1"/>
    <s v="693,24570,Low income,511,Low spender,0.0207977207977208,1,0,97,28,34,62,11,14,44,193,0.145077720207254,0.176165803108808,0.321243523316062,0.0569948186528497,0.0725388601036269,0.227979274611399,3,4,0,4,11,0.272727272727273,0.363636363636364,0,0.363636363636364,9,0,0,0,0,0,0,0,36,36-50,2646,0,1,0,0,0,0,1,0,0,105"/>
  </r>
  <r>
    <n v="631"/>
    <n v="29999"/>
    <x v="1"/>
    <n v="34"/>
    <x v="1"/>
    <n v="1.1333711123704124E-3"/>
    <n v="1"/>
    <n v="0"/>
    <n v="22"/>
    <n v="68"/>
    <n v="7"/>
    <n v="59"/>
    <n v="10"/>
    <n v="5"/>
    <n v="11"/>
    <n v="160"/>
    <n v="0.42499999999999999"/>
    <n v="4.3749999999999997E-2"/>
    <n v="0.36875000000000002"/>
    <n v="6.25E-2"/>
    <n v="3.125E-2"/>
    <n v="6.8750000000000006E-2"/>
    <n v="4"/>
    <n v="3"/>
    <n v="1"/>
    <n v="4"/>
    <n v="12"/>
    <n v="0.33333333333333331"/>
    <n v="0.25"/>
    <n v="8.3333333333333329E-2"/>
    <n v="0.33333333333333331"/>
    <n v="8"/>
    <n v="0"/>
    <n v="0"/>
    <x v="1"/>
    <x v="0"/>
    <x v="1"/>
    <n v="0"/>
    <x v="1"/>
    <x v="17"/>
    <x v="0"/>
    <n v="2660"/>
    <n v="0"/>
    <n v="0"/>
    <n v="1"/>
    <n v="0"/>
    <n v="0"/>
    <n v="0"/>
    <n v="0"/>
    <n v="0"/>
    <n v="1"/>
    <n v="138"/>
    <d v="2015-07-04T00:00:00"/>
    <n v="7"/>
    <s v="July"/>
    <n v="1"/>
    <s v="631,29999,Low income,34,Low spender,0.00113337111237041,1,0,22,68,7,59,10,5,11,160,0.425,0.04375,0.36875,0.0625,0.03125,0.06875,4,3,1,4,12,0.333333333333333,0.25,0.0833333333333333,0.333333333333333,8,0,0,0,0,0,0,0,34,24-35,2660,0,0,1,0,0,0,0,0,1,138"/>
  </r>
  <r>
    <n v="483"/>
    <n v="21888"/>
    <x v="1"/>
    <n v="19"/>
    <x v="1"/>
    <n v="8.6805555555555551E-4"/>
    <n v="1"/>
    <n v="0"/>
    <n v="15"/>
    <n v="88"/>
    <n v="10"/>
    <n v="46"/>
    <n v="2"/>
    <n v="3"/>
    <n v="64"/>
    <n v="213"/>
    <n v="0.41314553990610331"/>
    <n v="4.6948356807511735E-2"/>
    <n v="0.215962441314554"/>
    <n v="9.3896713615023476E-3"/>
    <n v="1.4084507042253521E-2"/>
    <n v="0.30046948356807512"/>
    <n v="4"/>
    <n v="5"/>
    <n v="1"/>
    <n v="2"/>
    <n v="12"/>
    <n v="0.33333333333333331"/>
    <n v="0.41666666666666669"/>
    <n v="8.3333333333333329E-2"/>
    <n v="0.16666666666666666"/>
    <n v="10"/>
    <n v="0"/>
    <n v="0"/>
    <x v="1"/>
    <x v="0"/>
    <x v="1"/>
    <n v="0"/>
    <x v="0"/>
    <x v="17"/>
    <x v="0"/>
    <n v="2706"/>
    <n v="0"/>
    <n v="0"/>
    <n v="1"/>
    <n v="0"/>
    <n v="0"/>
    <n v="0"/>
    <n v="0"/>
    <n v="1"/>
    <n v="0"/>
    <n v="85"/>
    <d v="2015-05-19T00:00:00"/>
    <n v="5"/>
    <s v="May"/>
    <n v="1"/>
    <s v="483,21888,Low income,19,Low spender,0.000868055555555556,1,0,15,88,10,46,2,3,64,213,0.413145539906103,0.0469483568075117,0.215962441314554,0.00938967136150235,0.0140845070422535,0.300469483568075,4,5,1,2,12,0.333333333333333,0.416666666666667,0.0833333333333333,0.166666666666667,10,0,0,0,0,0,0,1,34,24-35,2706,0,0,1,0,0,0,0,1,0,85"/>
  </r>
  <r>
    <n v="253"/>
    <n v="43300"/>
    <x v="1"/>
    <n v="1542"/>
    <x v="0"/>
    <n v="3.5612009237875289E-2"/>
    <n v="0"/>
    <n v="1"/>
    <n v="87"/>
    <n v="91"/>
    <n v="3"/>
    <n v="52"/>
    <n v="2"/>
    <n v="1"/>
    <n v="31"/>
    <n v="180"/>
    <n v="0.50555555555555554"/>
    <n v="1.6666666666666666E-2"/>
    <n v="0.28888888888888886"/>
    <n v="1.1111111111111112E-2"/>
    <n v="5.5555555555555558E-3"/>
    <n v="0.17222222222222222"/>
    <n v="3"/>
    <n v="4"/>
    <n v="0"/>
    <n v="4"/>
    <n v="11"/>
    <n v="0.27272727272727271"/>
    <n v="0.36363636363636365"/>
    <n v="0"/>
    <n v="0.36363636363636365"/>
    <n v="8"/>
    <n v="0"/>
    <n v="0"/>
    <x v="1"/>
    <x v="0"/>
    <x v="1"/>
    <n v="0"/>
    <x v="0"/>
    <x v="4"/>
    <x v="1"/>
    <n v="2783"/>
    <n v="1"/>
    <n v="0"/>
    <n v="0"/>
    <n v="0"/>
    <n v="0"/>
    <n v="0"/>
    <n v="1"/>
    <n v="0"/>
    <n v="0"/>
    <n v="118"/>
    <d v="2015-03-03T00:00:00"/>
    <n v="3"/>
    <s v="March"/>
    <n v="1"/>
    <s v="253,43300,Low income,1542,High spender,0.0356120092378753,0,1,87,91,3,52,2,1,31,180,0.505555555555556,0.0166666666666667,0.288888888888889,0.0111111111111111,0.00555555555555556,0.172222222222222,3,4,0,4,11,0.272727272727273,0.363636363636364,0,0.363636363636364,8,0,0,0,0,0,0,1,49,36-50,2783,1,0,0,0,0,0,1,0,0,118"/>
  </r>
  <r>
    <n v="1913"/>
    <n v="60033"/>
    <x v="0"/>
    <n v="1046"/>
    <x v="0"/>
    <n v="1.7423750270684456E-2"/>
    <n v="0"/>
    <n v="1"/>
    <n v="28"/>
    <n v="62"/>
    <n v="1"/>
    <n v="57"/>
    <n v="19"/>
    <n v="11"/>
    <n v="48"/>
    <n v="198"/>
    <n v="0.31313131313131315"/>
    <n v="5.0505050505050509E-3"/>
    <n v="0.2878787878787879"/>
    <n v="9.5959595959595953E-2"/>
    <n v="5.5555555555555552E-2"/>
    <n v="0.24242424242424243"/>
    <n v="2"/>
    <n v="2"/>
    <n v="1"/>
    <n v="5"/>
    <n v="10"/>
    <n v="0.2"/>
    <n v="0.2"/>
    <n v="0.1"/>
    <n v="0.5"/>
    <n v="2"/>
    <n v="0"/>
    <n v="0"/>
    <x v="1"/>
    <x v="0"/>
    <x v="1"/>
    <n v="0"/>
    <x v="1"/>
    <x v="23"/>
    <x v="3"/>
    <n v="2251"/>
    <n v="0"/>
    <n v="0"/>
    <n v="0"/>
    <n v="1"/>
    <n v="0"/>
    <n v="0"/>
    <n v="0"/>
    <n v="1"/>
    <n v="0"/>
    <n v="102"/>
    <d v="2016-08-16T00:00:00"/>
    <n v="8"/>
    <s v="August"/>
    <n v="1"/>
    <s v="1913,60033,High income,1046,High spender,0.0174237502706845,0,1,28,62,1,57,19,11,48,198,0.313131313131313,0.00505050505050505,0.287878787878788,0.095959595959596,0.0555555555555556,0.242424242424242,2,2,1,5,10,0.2,0.2,0.1,0.5,2,0,0,0,0,0,0,0,66,66+,2251,0,0,0,1,0,0,0,1,0,102"/>
  </r>
  <r>
    <n v="1795"/>
    <n v="62307"/>
    <x v="0"/>
    <n v="20"/>
    <x v="1"/>
    <n v="3.2099122089010863E-4"/>
    <n v="0"/>
    <n v="1"/>
    <n v="94"/>
    <n v="87"/>
    <n v="13"/>
    <n v="34"/>
    <n v="10"/>
    <n v="6"/>
    <n v="10"/>
    <n v="160"/>
    <n v="0.54374999999999996"/>
    <n v="8.1250000000000003E-2"/>
    <n v="0.21249999999999999"/>
    <n v="6.25E-2"/>
    <n v="3.7499999999999999E-2"/>
    <n v="6.25E-2"/>
    <n v="1"/>
    <n v="4"/>
    <n v="0"/>
    <n v="4"/>
    <n v="9"/>
    <n v="0.1111111111111111"/>
    <n v="0.44444444444444442"/>
    <n v="0"/>
    <n v="0.44444444444444442"/>
    <n v="5"/>
    <n v="0"/>
    <n v="0"/>
    <x v="1"/>
    <x v="0"/>
    <x v="1"/>
    <n v="0"/>
    <x v="1"/>
    <x v="42"/>
    <x v="3"/>
    <n v="2291"/>
    <n v="0"/>
    <n v="0"/>
    <n v="1"/>
    <n v="0"/>
    <n v="0"/>
    <n v="0"/>
    <n v="1"/>
    <n v="0"/>
    <n v="0"/>
    <n v="140"/>
    <d v="2016-07-07T00:00:00"/>
    <n v="7"/>
    <s v="July"/>
    <n v="1"/>
    <s v="1795,62307,High income,20,Low spender,0.000320991220890109,0,1,94,87,13,34,10,6,10,160,0.54375,0.08125,0.2125,0.0625,0.0375,0.0625,1,4,0,4,9,0.111111111111111,0.444444444444444,0,0.444444444444444,5,0,0,0,0,0,0,0,68,66+,2291,0,0,1,0,0,0,1,0,0,140"/>
  </r>
  <r>
    <n v="1664"/>
    <n v="61278"/>
    <x v="0"/>
    <n v="185"/>
    <x v="1"/>
    <n v="3.0190280361630599E-3"/>
    <n v="0"/>
    <n v="1"/>
    <n v="87"/>
    <n v="111"/>
    <n v="3"/>
    <n v="28"/>
    <n v="2"/>
    <n v="6"/>
    <n v="15"/>
    <n v="165"/>
    <n v="0.67272727272727273"/>
    <n v="1.8181818181818181E-2"/>
    <n v="0.16969696969696971"/>
    <n v="1.2121212121212121E-2"/>
    <n v="3.6363636363636362E-2"/>
    <n v="9.0909090909090912E-2"/>
    <n v="2"/>
    <n v="3"/>
    <n v="1"/>
    <n v="4"/>
    <n v="10"/>
    <n v="0.2"/>
    <n v="0.3"/>
    <n v="0.1"/>
    <n v="0.4"/>
    <n v="6"/>
    <n v="0"/>
    <n v="0"/>
    <x v="1"/>
    <x v="0"/>
    <x v="1"/>
    <n v="0"/>
    <x v="1"/>
    <x v="41"/>
    <x v="3"/>
    <n v="2335"/>
    <n v="0"/>
    <n v="0"/>
    <n v="0"/>
    <n v="1"/>
    <n v="0"/>
    <n v="0"/>
    <n v="1"/>
    <n v="0"/>
    <n v="0"/>
    <n v="135"/>
    <d v="2016-05-24T00:00:00"/>
    <n v="5"/>
    <s v="May"/>
    <n v="1"/>
    <s v="1664,61278,High income,185,Low spender,0.00301902803616306,0,1,87,111,3,28,2,6,15,165,0.672727272727273,0.0181818181818182,0.16969696969697,0.0121212121212121,0.0363636363636364,0.0909090909090909,2,3,1,4,10,0.2,0.3,0.1,0.4,6,0,0,0,0,0,0,0,67,66+,2335,0,0,0,1,0,0,1,0,0,135"/>
  </r>
  <r>
    <n v="1341"/>
    <n v="38175"/>
    <x v="1"/>
    <n v="120"/>
    <x v="1"/>
    <n v="3.1434184675834969E-3"/>
    <n v="1"/>
    <n v="0"/>
    <n v="6"/>
    <n v="70"/>
    <n v="6"/>
    <n v="69"/>
    <n v="2"/>
    <n v="3"/>
    <n v="3"/>
    <n v="153"/>
    <n v="0.45751633986928103"/>
    <n v="3.9215686274509803E-2"/>
    <n v="0.45098039215686275"/>
    <n v="1.3071895424836602E-2"/>
    <n v="1.9607843137254902E-2"/>
    <n v="1.9607843137254902E-2"/>
    <n v="3"/>
    <n v="3"/>
    <n v="1"/>
    <n v="4"/>
    <n v="11"/>
    <n v="0.27272727272727271"/>
    <n v="0.27272727272727271"/>
    <n v="9.0909090909090912E-2"/>
    <n v="0.36363636363636365"/>
    <n v="7"/>
    <n v="0"/>
    <n v="0"/>
    <x v="1"/>
    <x v="0"/>
    <x v="1"/>
    <n v="0"/>
    <x v="1"/>
    <x v="35"/>
    <x v="1"/>
    <n v="2438"/>
    <n v="0"/>
    <n v="1"/>
    <n v="0"/>
    <n v="0"/>
    <n v="0"/>
    <n v="0"/>
    <n v="0"/>
    <n v="0"/>
    <n v="1"/>
    <n v="147"/>
    <d v="2016-02-11T00:00:00"/>
    <n v="2"/>
    <s v="February"/>
    <n v="1"/>
    <s v="1341,38175,Low income,120,Low spender,0.0031434184675835,1,0,6,70,6,69,2,3,3,153,0.457516339869281,0.0392156862745098,0.450980392156863,0.0130718954248366,0.0196078431372549,0.0196078431372549,3,3,1,4,11,0.272727272727273,0.272727272727273,0.0909090909090909,0.363636363636364,7,0,0,0,0,0,0,0,36,36-50,2438,0,1,0,0,0,0,0,0,1,147"/>
  </r>
  <r>
    <n v="1119"/>
    <n v="35641"/>
    <x v="1"/>
    <n v="661"/>
    <x v="0"/>
    <n v="1.8546056507954323E-2"/>
    <n v="1"/>
    <n v="0"/>
    <n v="11"/>
    <n v="63"/>
    <n v="3"/>
    <n v="67"/>
    <n v="8"/>
    <n v="9"/>
    <n v="28"/>
    <n v="178"/>
    <n v="0.3539325842696629"/>
    <n v="1.6853932584269662E-2"/>
    <n v="0.37640449438202245"/>
    <n v="4.49438202247191E-2"/>
    <n v="5.0561797752808987E-2"/>
    <n v="0.15730337078651685"/>
    <n v="2"/>
    <n v="3"/>
    <n v="1"/>
    <n v="4"/>
    <n v="10"/>
    <n v="0.2"/>
    <n v="0.3"/>
    <n v="0.1"/>
    <n v="0.4"/>
    <n v="7"/>
    <n v="0"/>
    <n v="0"/>
    <x v="1"/>
    <x v="0"/>
    <x v="1"/>
    <n v="0"/>
    <x v="0"/>
    <x v="7"/>
    <x v="1"/>
    <n v="2509"/>
    <n v="0"/>
    <n v="1"/>
    <n v="0"/>
    <n v="0"/>
    <n v="0"/>
    <n v="0"/>
    <n v="0"/>
    <n v="1"/>
    <n v="0"/>
    <n v="122"/>
    <d v="2015-12-02T00:00:00"/>
    <n v="12"/>
    <s v="December"/>
    <n v="1"/>
    <s v="1119,35641,Low income,661,High spender,0.0185460565079543,1,0,11,63,3,67,8,9,28,178,0.353932584269663,0.0168539325842697,0.376404494382022,0.0449438202247191,0.050561797752809,0.157303370786517,2,3,1,4,10,0.2,0.3,0.1,0.4,7,0,0,0,0,0,0,1,48,36-50,2509,0,1,0,0,0,0,0,1,0,122"/>
  </r>
  <r>
    <n v="770"/>
    <n v="42011"/>
    <x v="1"/>
    <n v="394"/>
    <x v="1"/>
    <n v="9.3784961081621477E-3"/>
    <n v="1"/>
    <n v="0"/>
    <n v="46"/>
    <n v="131"/>
    <n v="0"/>
    <n v="16"/>
    <n v="2"/>
    <n v="1"/>
    <n v="39"/>
    <n v="189"/>
    <n v="0.69312169312169314"/>
    <n v="0"/>
    <n v="8.4656084656084651E-2"/>
    <n v="1.0582010582010581E-2"/>
    <n v="5.2910052910052907E-3"/>
    <n v="0.20634920634920634"/>
    <n v="4"/>
    <n v="3"/>
    <n v="1"/>
    <n v="4"/>
    <n v="12"/>
    <n v="0.33333333333333331"/>
    <n v="0.25"/>
    <n v="8.3333333333333329E-2"/>
    <n v="0.33333333333333331"/>
    <n v="8"/>
    <n v="0"/>
    <n v="0"/>
    <x v="1"/>
    <x v="0"/>
    <x v="1"/>
    <n v="0"/>
    <x v="1"/>
    <x v="34"/>
    <x v="1"/>
    <n v="2619"/>
    <n v="0"/>
    <n v="0"/>
    <n v="0"/>
    <n v="1"/>
    <n v="0"/>
    <n v="0"/>
    <n v="1"/>
    <n v="0"/>
    <n v="0"/>
    <n v="111"/>
    <d v="2015-08-14T00:00:00"/>
    <n v="8"/>
    <s v="August"/>
    <n v="1"/>
    <s v="770,42011,Low income,394,Low spender,0.00937849610816215,1,0,46,131,0,16,2,1,39,189,0.693121693121693,0,0.0846560846560847,0.0105820105820106,0.00529100529100529,0.206349206349206,4,3,1,4,12,0.333333333333333,0.25,0.0833333333333333,0.333333333333333,8,0,0,0,0,0,0,0,42,36-50,2619,0,0,0,1,0,0,1,0,0,111"/>
  </r>
  <r>
    <n v="2150"/>
    <n v="53154"/>
    <x v="0"/>
    <n v="1259"/>
    <x v="0"/>
    <n v="2.3685893817962902E-2"/>
    <n v="0"/>
    <n v="1"/>
    <n v="50"/>
    <n v="129"/>
    <n v="0"/>
    <n v="21"/>
    <n v="0"/>
    <n v="1"/>
    <n v="7"/>
    <n v="158"/>
    <n v="0.81645569620253167"/>
    <n v="0"/>
    <n v="0.13291139240506328"/>
    <n v="0"/>
    <n v="6.3291139240506328E-3"/>
    <n v="4.4303797468354431E-2"/>
    <n v="1"/>
    <n v="3"/>
    <n v="1"/>
    <n v="4"/>
    <n v="9"/>
    <n v="0.1111111111111111"/>
    <n v="0.33333333333333331"/>
    <n v="0.1111111111111111"/>
    <n v="0.44444444444444442"/>
    <n v="4"/>
    <n v="0"/>
    <n v="0"/>
    <x v="1"/>
    <x v="0"/>
    <x v="1"/>
    <n v="0"/>
    <x v="1"/>
    <x v="12"/>
    <x v="2"/>
    <n v="2179"/>
    <n v="0"/>
    <n v="1"/>
    <n v="0"/>
    <n v="0"/>
    <n v="0"/>
    <n v="0"/>
    <n v="1"/>
    <n v="0"/>
    <n v="0"/>
    <n v="144"/>
    <d v="2016-10-27T00:00:00"/>
    <n v="10"/>
    <s v="October"/>
    <n v="1"/>
    <s v="2150,53154,High income,1259,High spender,0.0236858938179629,0,1,50,129,0,21,0,1,7,158,0.816455696202532,0,0.132911392405063,0,0.00632911392405063,0.0443037974683544,1,3,1,4,9,0.111111111111111,0.333333333333333,0.111111111111111,0.444444444444444,4,0,0,0,0,0,0,0,61,50-65,2179,0,1,0,0,0,0,1,0,0,144"/>
  </r>
  <r>
    <n v="1180"/>
    <n v="39763"/>
    <x v="1"/>
    <n v="1058"/>
    <x v="0"/>
    <n v="2.6607650328194551E-2"/>
    <n v="1"/>
    <n v="0"/>
    <n v="9"/>
    <n v="80"/>
    <n v="1"/>
    <n v="60"/>
    <n v="4"/>
    <n v="6"/>
    <n v="16"/>
    <n v="167"/>
    <n v="0.47904191616766467"/>
    <n v="5.9880239520958087E-3"/>
    <n v="0.3592814371257485"/>
    <n v="2.3952095808383235E-2"/>
    <n v="3.5928143712574849E-2"/>
    <n v="9.580838323353294E-2"/>
    <n v="2"/>
    <n v="5"/>
    <n v="1"/>
    <n v="2"/>
    <n v="10"/>
    <n v="0.2"/>
    <n v="0.5"/>
    <n v="0.1"/>
    <n v="0.2"/>
    <n v="9"/>
    <n v="0"/>
    <n v="0"/>
    <x v="1"/>
    <x v="0"/>
    <x v="1"/>
    <n v="0"/>
    <x v="0"/>
    <x v="4"/>
    <x v="1"/>
    <n v="2488"/>
    <n v="0"/>
    <n v="0"/>
    <n v="1"/>
    <n v="0"/>
    <n v="0"/>
    <n v="0"/>
    <n v="0"/>
    <n v="1"/>
    <n v="0"/>
    <n v="135"/>
    <d v="2015-12-23T00:00:00"/>
    <n v="12"/>
    <s v="December"/>
    <n v="1"/>
    <s v="1180,39763,Low income,1058,High spender,0.0266076503281946,1,0,9,80,1,60,4,6,16,167,0.479041916167665,0.00598802395209581,0.359281437125749,0.0239520958083832,0.0359281437125748,0.0958083832335329,2,5,1,2,10,0.2,0.5,0.1,0.2,9,0,0,0,0,0,0,1,49,36-50,2488,0,0,1,0,0,0,0,1,0,135"/>
  </r>
  <r>
    <n v="1103"/>
    <n v="51141"/>
    <x v="1"/>
    <n v="54"/>
    <x v="1"/>
    <n v="1.0559042646800024E-3"/>
    <n v="0"/>
    <n v="0"/>
    <n v="96"/>
    <n v="144"/>
    <n v="0"/>
    <n v="7"/>
    <n v="0"/>
    <n v="0"/>
    <n v="6"/>
    <n v="157"/>
    <n v="0.91719745222929938"/>
    <n v="0"/>
    <n v="4.4585987261146494E-2"/>
    <n v="0"/>
    <n v="0"/>
    <n v="3.8216560509554139E-2"/>
    <n v="1"/>
    <n v="3"/>
    <n v="1"/>
    <n v="4"/>
    <n v="9"/>
    <n v="0.1111111111111111"/>
    <n v="0.33333333333333331"/>
    <n v="0.1111111111111111"/>
    <n v="0.44444444444444442"/>
    <n v="5"/>
    <n v="0"/>
    <n v="0"/>
    <x v="1"/>
    <x v="0"/>
    <x v="1"/>
    <n v="0"/>
    <x v="1"/>
    <x v="50"/>
    <x v="3"/>
    <n v="2515"/>
    <n v="0"/>
    <n v="0"/>
    <n v="1"/>
    <n v="0"/>
    <n v="0"/>
    <n v="0"/>
    <n v="0"/>
    <n v="0"/>
    <n v="1"/>
    <n v="145"/>
    <d v="2015-11-26T00:00:00"/>
    <n v="11"/>
    <s v="November"/>
    <n v="1"/>
    <s v="1103,51141,Low income,54,Low spender,0.00105590426468,0,0,96,144,0,7,0,0,6,157,0.917197452229299,0,0.0445859872611465,0,0,0.0382165605095541,1,3,1,4,9,0.111111111111111,0.333333333333333,0.111111111111111,0.444444444444444,5,0,0,0,0,0,0,0,80,66+,2515,0,0,1,0,0,0,0,0,1,145"/>
  </r>
  <r>
    <n v="888"/>
    <n v="34380"/>
    <x v="1"/>
    <n v="641"/>
    <x v="0"/>
    <n v="1.8644560791157651E-2"/>
    <n v="1"/>
    <n v="0"/>
    <n v="68"/>
    <n v="72"/>
    <n v="7"/>
    <n v="58"/>
    <n v="13"/>
    <n v="1"/>
    <n v="24"/>
    <n v="175"/>
    <n v="0.41142857142857142"/>
    <n v="0.04"/>
    <n v="0.33142857142857141"/>
    <n v="7.4285714285714288E-2"/>
    <n v="5.7142857142857143E-3"/>
    <n v="0.13714285714285715"/>
    <n v="4"/>
    <n v="4"/>
    <n v="1"/>
    <n v="3"/>
    <n v="12"/>
    <n v="0.33333333333333331"/>
    <n v="0.33333333333333331"/>
    <n v="8.3333333333333329E-2"/>
    <n v="0.25"/>
    <n v="8"/>
    <n v="0"/>
    <n v="0"/>
    <x v="1"/>
    <x v="0"/>
    <x v="1"/>
    <n v="0"/>
    <x v="1"/>
    <x v="16"/>
    <x v="1"/>
    <n v="2582"/>
    <n v="0"/>
    <n v="1"/>
    <n v="0"/>
    <n v="0"/>
    <n v="0"/>
    <n v="0"/>
    <n v="1"/>
    <n v="0"/>
    <n v="0"/>
    <n v="127"/>
    <d v="2015-09-20T00:00:00"/>
    <n v="9"/>
    <s v="September"/>
    <n v="1"/>
    <s v="888,34380,Low income,641,High spender,0.0186445607911577,1,0,68,72,7,58,13,1,24,175,0.411428571428571,0.04,0.331428571428571,0.0742857142857143,0.00571428571428571,0.137142857142857,4,4,1,3,12,0.333333333333333,0.333333333333333,0.0833333333333333,0.25,8,0,0,0,0,0,0,0,43,36-50,2582,0,1,0,0,0,0,1,0,0,127"/>
  </r>
  <r>
    <n v="424"/>
    <n v="31497"/>
    <x v="1"/>
    <n v="777"/>
    <x v="0"/>
    <n v="2.4669016096771121E-2"/>
    <n v="0"/>
    <n v="1"/>
    <n v="22"/>
    <n v="108"/>
    <n v="1"/>
    <n v="28"/>
    <n v="13"/>
    <n v="1"/>
    <n v="4"/>
    <n v="155"/>
    <n v="0.6967741935483871"/>
    <n v="6.4516129032258064E-3"/>
    <n v="0.18064516129032257"/>
    <n v="8.387096774193549E-2"/>
    <n v="6.4516129032258064E-3"/>
    <n v="2.5806451612903226E-2"/>
    <n v="2"/>
    <n v="3"/>
    <n v="1"/>
    <n v="4"/>
    <n v="10"/>
    <n v="0.2"/>
    <n v="0.3"/>
    <n v="0.1"/>
    <n v="0.4"/>
    <n v="8"/>
    <n v="0"/>
    <n v="0"/>
    <x v="1"/>
    <x v="0"/>
    <x v="1"/>
    <n v="0"/>
    <x v="1"/>
    <x v="36"/>
    <x v="2"/>
    <n v="2729"/>
    <n v="0"/>
    <n v="0"/>
    <n v="0"/>
    <n v="1"/>
    <n v="0"/>
    <n v="0"/>
    <n v="0"/>
    <n v="0"/>
    <n v="1"/>
    <n v="147"/>
    <d v="2015-04-26T00:00:00"/>
    <n v="4"/>
    <s v="April"/>
    <n v="1"/>
    <s v="424,31497,Low income,777,High spender,0.0246690160967711,0,1,22,108,1,28,13,1,4,155,0.696774193548387,0.00645161290322581,0.180645161290323,0.0838709677419355,0.00645161290322581,0.0258064516129032,2,3,1,4,10,0.2,0.3,0.1,0.4,8,0,0,0,0,0,0,0,58,50-65,2729,0,0,0,1,0,0,0,0,1,147"/>
  </r>
  <r>
    <n v="261"/>
    <n v="52869"/>
    <x v="0"/>
    <n v="618"/>
    <x v="0"/>
    <n v="1.1689269704363616E-2"/>
    <n v="1"/>
    <n v="1"/>
    <n v="40"/>
    <n v="84"/>
    <n v="3"/>
    <n v="61"/>
    <n v="2"/>
    <n v="1"/>
    <n v="21"/>
    <n v="172"/>
    <n v="0.48837209302325579"/>
    <n v="1.7441860465116279E-2"/>
    <n v="0.35465116279069769"/>
    <n v="1.1627906976744186E-2"/>
    <n v="5.8139534883720929E-3"/>
    <n v="0.12209302325581395"/>
    <n v="3"/>
    <n v="3"/>
    <n v="1"/>
    <n v="4"/>
    <n v="11"/>
    <n v="0.27272727272727271"/>
    <n v="0.27272727272727271"/>
    <n v="9.0909090909090912E-2"/>
    <n v="0.36363636363636365"/>
    <n v="7"/>
    <n v="0"/>
    <n v="0"/>
    <x v="1"/>
    <x v="0"/>
    <x v="1"/>
    <n v="0"/>
    <x v="0"/>
    <x v="23"/>
    <x v="3"/>
    <n v="2781"/>
    <n v="0"/>
    <n v="1"/>
    <n v="0"/>
    <n v="0"/>
    <n v="0"/>
    <n v="0"/>
    <n v="0"/>
    <n v="0"/>
    <n v="1"/>
    <n v="130"/>
    <d v="2015-03-05T00:00:00"/>
    <n v="3"/>
    <s v="March"/>
    <n v="1"/>
    <s v="261,52869,High income,618,High spender,0.0116892697043636,1,1,40,84,3,61,2,1,21,172,0.488372093023256,0.0174418604651163,0.354651162790698,0.0116279069767442,0.00581395348837209,0.122093023255814,3,3,1,4,11,0.272727272727273,0.272727272727273,0.0909090909090909,0.363636363636364,7,0,0,0,0,0,0,1,66,66+,2781,0,1,0,0,0,0,0,0,1,130"/>
  </r>
  <r>
    <n v="2005"/>
    <n v="55761"/>
    <x v="0"/>
    <n v="1799"/>
    <x v="0"/>
    <n v="3.2262692562902387E-2"/>
    <n v="0"/>
    <n v="1"/>
    <n v="97"/>
    <n v="136"/>
    <n v="1"/>
    <n v="12"/>
    <n v="0"/>
    <n v="3"/>
    <n v="32"/>
    <n v="184"/>
    <n v="0.73913043478260865"/>
    <n v="5.434782608695652E-3"/>
    <n v="6.5217391304347824E-2"/>
    <n v="0"/>
    <n v="1.6304347826086956E-2"/>
    <n v="0.17391304347826086"/>
    <n v="2"/>
    <n v="4"/>
    <n v="1"/>
    <n v="3"/>
    <n v="10"/>
    <n v="0.2"/>
    <n v="0.4"/>
    <n v="0.1"/>
    <n v="0.3"/>
    <n v="6"/>
    <n v="0"/>
    <n v="0"/>
    <x v="1"/>
    <x v="1"/>
    <x v="1"/>
    <n v="0"/>
    <x v="1"/>
    <x v="38"/>
    <x v="2"/>
    <n v="2225"/>
    <n v="0"/>
    <n v="0"/>
    <n v="0"/>
    <n v="1"/>
    <n v="0"/>
    <n v="0"/>
    <n v="1"/>
    <n v="0"/>
    <n v="0"/>
    <n v="120"/>
    <d v="2016-09-11T00:00:00"/>
    <n v="9"/>
    <s v="September"/>
    <n v="1"/>
    <s v="2005,55761,High income,1799,High spender,0.0322626925629024,0,1,97,136,1,12,0,3,32,184,0.739130434782609,0.00543478260869565,0.0652173913043478,0,0.016304347826087,0.173913043478261,2,4,1,3,10,0.2,0.4,0.1,0.3,6,0,0,0,1,0,0,0,56,50-65,2225,0,0,0,1,0,0,1,0,0,120"/>
  </r>
  <r>
    <n v="1929"/>
    <n v="51287"/>
    <x v="1"/>
    <n v="41"/>
    <x v="1"/>
    <n v="7.9942285569442552E-4"/>
    <n v="1"/>
    <n v="1"/>
    <n v="10"/>
    <n v="117"/>
    <n v="0"/>
    <n v="22"/>
    <n v="13"/>
    <n v="0"/>
    <n v="30"/>
    <n v="182"/>
    <n v="0.6428571428571429"/>
    <n v="0"/>
    <n v="0.12087912087912088"/>
    <n v="7.1428571428571425E-2"/>
    <n v="0"/>
    <n v="0.16483516483516483"/>
    <n v="3"/>
    <n v="4"/>
    <n v="1"/>
    <n v="3"/>
    <n v="11"/>
    <n v="0.27272727272727271"/>
    <n v="0.36363636363636365"/>
    <n v="9.0909090909090912E-2"/>
    <n v="0.27272727272727271"/>
    <n v="7"/>
    <n v="0"/>
    <n v="0"/>
    <x v="1"/>
    <x v="0"/>
    <x v="1"/>
    <n v="0"/>
    <x v="1"/>
    <x v="43"/>
    <x v="2"/>
    <n v="2248"/>
    <n v="0"/>
    <n v="1"/>
    <n v="0"/>
    <n v="0"/>
    <n v="0"/>
    <n v="0"/>
    <n v="1"/>
    <n v="0"/>
    <n v="0"/>
    <n v="122"/>
    <d v="2016-08-19T00:00:00"/>
    <n v="8"/>
    <s v="August"/>
    <n v="1"/>
    <s v="1929,51287,Low income,41,Low spender,0.000799422855694426,1,1,10,117,0,22,13,0,30,182,0.642857142857143,0,0.120879120879121,0.0714285714285714,0,0.164835164835165,3,4,1,3,11,0.272727272727273,0.363636363636364,0.0909090909090909,0.272727272727273,7,0,0,0,0,0,0,0,52,50-65,2248,0,1,0,0,0,0,1,0,0,122"/>
  </r>
  <r>
    <n v="1619"/>
    <n v="56223"/>
    <x v="0"/>
    <n v="17"/>
    <x v="1"/>
    <n v="3.0236735855432832E-4"/>
    <n v="0"/>
    <n v="1"/>
    <n v="72"/>
    <n v="77"/>
    <n v="28"/>
    <n v="31"/>
    <n v="16"/>
    <n v="0"/>
    <n v="4"/>
    <n v="156"/>
    <n v="0.49358974358974361"/>
    <n v="0.17948717948717949"/>
    <n v="0.19871794871794871"/>
    <n v="0.10256410256410256"/>
    <n v="0"/>
    <n v="2.564102564102564E-2"/>
    <n v="2"/>
    <n v="2"/>
    <n v="1"/>
    <n v="5"/>
    <n v="10"/>
    <n v="0.2"/>
    <n v="0.2"/>
    <n v="0.1"/>
    <n v="0.5"/>
    <n v="4"/>
    <n v="0"/>
    <n v="0"/>
    <x v="1"/>
    <x v="0"/>
    <x v="1"/>
    <n v="0"/>
    <x v="1"/>
    <x v="48"/>
    <x v="3"/>
    <n v="2350"/>
    <n v="0"/>
    <n v="1"/>
    <n v="0"/>
    <n v="0"/>
    <n v="0"/>
    <n v="0"/>
    <n v="0"/>
    <n v="0"/>
    <n v="1"/>
    <n v="148"/>
    <d v="2016-05-09T00:00:00"/>
    <n v="5"/>
    <s v="May"/>
    <n v="1"/>
    <s v="1619,56223,High income,17,Low spender,0.000302367358554328,0,1,72,77,28,31,16,0,4,156,0.493589743589744,0.179487179487179,0.198717948717949,0.102564102564103,0,0.0256410256410256,2,2,1,5,10,0.2,0.2,0.1,0.5,4,0,0,0,0,0,0,0,72,66+,2350,0,1,0,0,0,0,0,0,1,148"/>
  </r>
  <r>
    <n v="1436"/>
    <n v="47808"/>
    <x v="1"/>
    <n v="116"/>
    <x v="1"/>
    <n v="2.4263721552878178E-3"/>
    <n v="0"/>
    <n v="1"/>
    <n v="30"/>
    <n v="123"/>
    <n v="1"/>
    <n v="26"/>
    <n v="2"/>
    <n v="0"/>
    <n v="72"/>
    <n v="224"/>
    <n v="0.5491071428571429"/>
    <n v="4.464285714285714E-3"/>
    <n v="0.11607142857142858"/>
    <n v="8.9285714285714281E-3"/>
    <n v="0"/>
    <n v="0.32142857142857145"/>
    <n v="2"/>
    <n v="3"/>
    <n v="2"/>
    <n v="3"/>
    <n v="10"/>
    <n v="0.2"/>
    <n v="0.3"/>
    <n v="0.2"/>
    <n v="0.3"/>
    <n v="7"/>
    <n v="0"/>
    <n v="0"/>
    <x v="0"/>
    <x v="0"/>
    <x v="1"/>
    <n v="0"/>
    <x v="1"/>
    <x v="9"/>
    <x v="1"/>
    <n v="2411"/>
    <n v="0"/>
    <n v="1"/>
    <n v="0"/>
    <n v="0"/>
    <n v="0"/>
    <n v="0"/>
    <n v="0"/>
    <n v="1"/>
    <n v="0"/>
    <n v="80"/>
    <d v="2016-03-09T00:00:00"/>
    <n v="3"/>
    <s v="March"/>
    <n v="1"/>
    <s v="1436,47808,Low income,116,Low spender,0.00242637215528782,0,1,30,123,1,26,2,0,72,224,0.549107142857143,0.00446428571428571,0.116071428571429,0.00892857142857143,0,0.321428571428571,2,3,2,3,10,0.2,0.3,0.2,0.3,7,0,0,1,0,0,0,0,45,36-50,2411,0,1,0,0,0,0,0,1,0,80"/>
  </r>
  <r>
    <n v="1346"/>
    <n v="45503"/>
    <x v="1"/>
    <n v="1505"/>
    <x v="0"/>
    <n v="3.307474232468189E-2"/>
    <n v="1"/>
    <n v="0"/>
    <n v="54"/>
    <n v="97"/>
    <n v="4"/>
    <n v="44"/>
    <n v="6"/>
    <n v="1"/>
    <n v="18"/>
    <n v="170"/>
    <n v="0.57058823529411762"/>
    <n v="2.3529411764705882E-2"/>
    <n v="0.25882352941176473"/>
    <n v="3.5294117647058823E-2"/>
    <n v="5.8823529411764705E-3"/>
    <n v="0.10588235294117647"/>
    <n v="1"/>
    <n v="3"/>
    <n v="1"/>
    <n v="4"/>
    <n v="9"/>
    <n v="0.1111111111111111"/>
    <n v="0.33333333333333331"/>
    <n v="0.1111111111111111"/>
    <n v="0.44444444444444442"/>
    <n v="5"/>
    <n v="0"/>
    <n v="0"/>
    <x v="1"/>
    <x v="0"/>
    <x v="1"/>
    <n v="0"/>
    <x v="1"/>
    <x v="9"/>
    <x v="1"/>
    <n v="2436"/>
    <n v="0"/>
    <n v="1"/>
    <n v="0"/>
    <n v="0"/>
    <n v="0"/>
    <n v="0"/>
    <n v="0"/>
    <n v="0"/>
    <n v="1"/>
    <n v="134"/>
    <d v="2016-02-13T00:00:00"/>
    <n v="2"/>
    <s v="February"/>
    <n v="1"/>
    <s v="1346,45503,Low income,1505,High spender,0.0330747423246819,1,0,54,97,4,44,6,1,18,170,0.570588235294118,0.0235294117647059,0.258823529411765,0.0352941176470588,0.00588235294117647,0.105882352941176,1,3,1,4,9,0.111111111111111,0.333333333333333,0.111111111111111,0.444444444444444,5,0,0,0,0,0,0,0,45,36-50,2436,0,1,0,0,0,0,0,0,1,134"/>
  </r>
  <r>
    <n v="1298"/>
    <n v="54809"/>
    <x v="0"/>
    <n v="70"/>
    <x v="1"/>
    <n v="1.2771625098067835E-3"/>
    <n v="1"/>
    <n v="1"/>
    <n v="0"/>
    <n v="63"/>
    <n v="6"/>
    <n v="57"/>
    <n v="13"/>
    <n v="13"/>
    <n v="22"/>
    <n v="174"/>
    <n v="0.36206896551724138"/>
    <n v="3.4482758620689655E-2"/>
    <n v="0.32758620689655171"/>
    <n v="7.4712643678160925E-2"/>
    <n v="7.4712643678160925E-2"/>
    <n v="0.12643678160919541"/>
    <n v="4"/>
    <n v="2"/>
    <n v="1"/>
    <n v="5"/>
    <n v="12"/>
    <n v="0.33333333333333331"/>
    <n v="0.16666666666666666"/>
    <n v="8.3333333333333329E-2"/>
    <n v="0.41666666666666669"/>
    <n v="4"/>
    <n v="0"/>
    <n v="0"/>
    <x v="1"/>
    <x v="0"/>
    <x v="1"/>
    <n v="0"/>
    <x v="1"/>
    <x v="16"/>
    <x v="1"/>
    <n v="2450"/>
    <n v="0"/>
    <n v="1"/>
    <n v="0"/>
    <n v="0"/>
    <n v="0"/>
    <n v="0"/>
    <n v="1"/>
    <n v="0"/>
    <n v="0"/>
    <n v="130"/>
    <d v="2016-01-30T00:00:00"/>
    <n v="1"/>
    <s v="January"/>
    <n v="1"/>
    <s v="1298,54809,High income,70,Low spender,0.00127716250980678,1,1,0,63,6,57,13,13,22,174,0.362068965517241,0.0344827586206897,0.327586206896552,0.0747126436781609,0.0747126436781609,0.126436781609195,4,2,1,5,12,0.333333333333333,0.166666666666667,0.0833333333333333,0.416666666666667,4,0,0,0,0,0,0,0,43,36-50,2450,0,1,0,0,0,0,1,0,0,130"/>
  </r>
  <r>
    <n v="1300"/>
    <n v="54809"/>
    <x v="0"/>
    <n v="616"/>
    <x v="0"/>
    <n v="1.1239030086299695E-2"/>
    <n v="1"/>
    <n v="1"/>
    <n v="0"/>
    <n v="63"/>
    <n v="6"/>
    <n v="57"/>
    <n v="13"/>
    <n v="13"/>
    <n v="22"/>
    <n v="174"/>
    <n v="0.36206896551724138"/>
    <n v="3.4482758620689655E-2"/>
    <n v="0.32758620689655171"/>
    <n v="7.4712643678160925E-2"/>
    <n v="7.4712643678160925E-2"/>
    <n v="0.12643678160919541"/>
    <n v="4"/>
    <n v="2"/>
    <n v="1"/>
    <n v="5"/>
    <n v="12"/>
    <n v="0.33333333333333331"/>
    <n v="0.16666666666666666"/>
    <n v="8.3333333333333329E-2"/>
    <n v="0.41666666666666669"/>
    <n v="4"/>
    <n v="0"/>
    <n v="0"/>
    <x v="1"/>
    <x v="0"/>
    <x v="1"/>
    <n v="0"/>
    <x v="0"/>
    <x v="16"/>
    <x v="1"/>
    <n v="2450"/>
    <n v="0"/>
    <n v="1"/>
    <n v="0"/>
    <n v="0"/>
    <n v="0"/>
    <n v="0"/>
    <n v="1"/>
    <n v="0"/>
    <n v="0"/>
    <n v="130"/>
    <d v="2016-01-30T00:00:00"/>
    <n v="1"/>
    <s v="January"/>
    <n v="1"/>
    <s v="1300,54809,High income,616,High spender,0.0112390300862997,1,1,0,63,6,57,13,13,22,174,0.362068965517241,0.0344827586206897,0.327586206896552,0.0747126436781609,0.0747126436781609,0.126436781609195,4,2,1,5,12,0.333333333333333,0.166666666666667,0.0833333333333333,0.416666666666667,4,0,0,0,0,0,0,1,43,36-50,2450,0,1,0,0,0,0,1,0,0,130"/>
  </r>
  <r>
    <n v="625"/>
    <n v="32313"/>
    <x v="1"/>
    <n v="615"/>
    <x v="0"/>
    <n v="1.9032587503481573E-2"/>
    <n v="1"/>
    <n v="0"/>
    <n v="60"/>
    <n v="86"/>
    <n v="4"/>
    <n v="56"/>
    <n v="2"/>
    <n v="4"/>
    <n v="7"/>
    <n v="159"/>
    <n v="0.54088050314465408"/>
    <n v="2.5157232704402517E-2"/>
    <n v="0.3522012578616352"/>
    <n v="1.2578616352201259E-2"/>
    <n v="2.5157232704402517E-2"/>
    <n v="4.40251572327044E-2"/>
    <n v="3"/>
    <n v="4"/>
    <n v="0"/>
    <n v="4"/>
    <n v="11"/>
    <n v="0.27272727272727271"/>
    <n v="0.36363636363636365"/>
    <n v="0"/>
    <n v="0.36363636363636365"/>
    <n v="9"/>
    <n v="0"/>
    <n v="0"/>
    <x v="1"/>
    <x v="0"/>
    <x v="1"/>
    <n v="0"/>
    <x v="1"/>
    <x v="13"/>
    <x v="1"/>
    <n v="2662"/>
    <n v="0"/>
    <n v="0"/>
    <n v="0"/>
    <n v="1"/>
    <n v="0"/>
    <n v="0"/>
    <n v="0"/>
    <n v="0"/>
    <n v="1"/>
    <n v="145"/>
    <d v="2015-07-02T00:00:00"/>
    <n v="7"/>
    <s v="July"/>
    <n v="1"/>
    <s v="625,32313,Low income,615,High spender,0.0190325875034816,1,0,60,86,4,56,2,4,7,159,0.540880503144654,0.0251572327044025,0.352201257861635,0.0125786163522013,0.0251572327044025,0.0440251572327044,3,4,0,4,11,0.272727272727273,0.363636363636364,0,0.363636363636364,9,0,0,0,0,0,0,0,38,36-50,2662,0,0,0,1,0,0,0,0,1,145"/>
  </r>
  <r>
    <n v="1308"/>
    <n v="38593"/>
    <x v="1"/>
    <n v="11"/>
    <x v="1"/>
    <n v="2.8502578187754259E-4"/>
    <n v="1"/>
    <n v="0"/>
    <n v="42"/>
    <n v="51"/>
    <n v="12"/>
    <n v="49"/>
    <n v="17"/>
    <n v="24"/>
    <n v="24"/>
    <n v="177"/>
    <n v="0.28813559322033899"/>
    <n v="6.7796610169491525E-2"/>
    <n v="0.2768361581920904"/>
    <n v="9.6045197740112997E-2"/>
    <n v="0.13559322033898305"/>
    <n v="0.13559322033898305"/>
    <n v="3"/>
    <n v="4"/>
    <n v="1"/>
    <n v="3"/>
    <n v="11"/>
    <n v="0.27272727272727271"/>
    <n v="0.36363636363636365"/>
    <n v="9.0909090909090912E-2"/>
    <n v="0.27272727272727271"/>
    <n v="8"/>
    <n v="0"/>
    <n v="0"/>
    <x v="1"/>
    <x v="0"/>
    <x v="1"/>
    <n v="0"/>
    <x v="1"/>
    <x v="34"/>
    <x v="1"/>
    <n v="2448"/>
    <n v="0"/>
    <n v="0"/>
    <n v="1"/>
    <n v="0"/>
    <n v="0"/>
    <n v="1"/>
    <n v="0"/>
    <n v="0"/>
    <n v="0"/>
    <n v="129"/>
    <d v="2016-02-01T00:00:00"/>
    <n v="2"/>
    <s v="February"/>
    <n v="1"/>
    <s v="1308,38593,Low income,11,Low spender,0.000285025781877543,1,0,42,51,12,49,17,24,24,177,0.288135593220339,0.0677966101694915,0.27683615819209,0.096045197740113,0.135593220338983,0.135593220338983,3,4,1,3,11,0.272727272727273,0.363636363636364,0.0909090909090909,0.272727272727273,8,0,0,0,0,0,0,0,42,36-50,2448,0,0,1,0,0,1,0,0,0,129"/>
  </r>
  <r>
    <n v="781"/>
    <n v="39791"/>
    <x v="1"/>
    <n v="222"/>
    <x v="1"/>
    <n v="5.5791510643110253E-3"/>
    <n v="0"/>
    <n v="1"/>
    <n v="89"/>
    <n v="85"/>
    <n v="15"/>
    <n v="27"/>
    <n v="13"/>
    <n v="13"/>
    <n v="21"/>
    <n v="174"/>
    <n v="0.4885057471264368"/>
    <n v="8.6206896551724144E-2"/>
    <n v="0.15517241379310345"/>
    <n v="7.4712643678160925E-2"/>
    <n v="7.4712643678160925E-2"/>
    <n v="0.1206896551724138"/>
    <n v="2"/>
    <n v="3"/>
    <n v="1"/>
    <n v="4"/>
    <n v="10"/>
    <n v="0.2"/>
    <n v="0.3"/>
    <n v="0.1"/>
    <n v="0.4"/>
    <n v="7"/>
    <n v="0"/>
    <n v="0"/>
    <x v="1"/>
    <x v="0"/>
    <x v="1"/>
    <n v="0"/>
    <x v="1"/>
    <x v="4"/>
    <x v="1"/>
    <n v="2617"/>
    <n v="0"/>
    <n v="1"/>
    <n v="0"/>
    <n v="0"/>
    <n v="0"/>
    <n v="0"/>
    <n v="0"/>
    <n v="1"/>
    <n v="0"/>
    <n v="132"/>
    <d v="2015-08-16T00:00:00"/>
    <n v="8"/>
    <s v="August"/>
    <n v="1"/>
    <s v="781,39791,Low income,222,Low spender,0.00557915106431103,0,1,89,85,15,27,13,13,21,174,0.488505747126437,0.0862068965517241,0.155172413793103,0.0747126436781609,0.0747126436781609,0.120689655172414,2,3,1,4,10,0.2,0.3,0.1,0.4,7,0,0,0,0,0,0,0,49,36-50,2617,0,1,0,0,0,0,0,1,0,132"/>
  </r>
  <r>
    <n v="646"/>
    <n v="39146"/>
    <x v="1"/>
    <n v="597"/>
    <x v="0"/>
    <n v="1.5250600316762888E-2"/>
    <n v="1"/>
    <n v="0"/>
    <n v="1"/>
    <n v="94"/>
    <n v="1"/>
    <n v="33"/>
    <n v="13"/>
    <n v="12"/>
    <n v="12"/>
    <n v="165"/>
    <n v="0.5696969696969697"/>
    <n v="6.0606060606060606E-3"/>
    <n v="0.2"/>
    <n v="7.8787878787878782E-2"/>
    <n v="7.2727272727272724E-2"/>
    <n v="7.2727272727272724E-2"/>
    <n v="3"/>
    <n v="4"/>
    <n v="0"/>
    <n v="4"/>
    <n v="11"/>
    <n v="0.27272727272727271"/>
    <n v="0.36363636363636365"/>
    <n v="0"/>
    <n v="0.36363636363636365"/>
    <n v="8"/>
    <n v="0"/>
    <n v="0"/>
    <x v="1"/>
    <x v="0"/>
    <x v="1"/>
    <n v="0"/>
    <x v="1"/>
    <x v="17"/>
    <x v="0"/>
    <n v="2659"/>
    <n v="0"/>
    <n v="0"/>
    <n v="1"/>
    <n v="0"/>
    <n v="0"/>
    <n v="0"/>
    <n v="1"/>
    <n v="0"/>
    <n v="0"/>
    <n v="141"/>
    <d v="2015-07-05T00:00:00"/>
    <n v="7"/>
    <s v="July"/>
    <n v="1"/>
    <s v="646,39146,Low income,597,High spender,0.0152506003167629,1,0,1,94,1,33,13,12,12,165,0.56969696969697,0.00606060606060606,0.2,0.0787878787878788,0.0727272727272727,0.0727272727272727,3,4,0,4,11,0.272727272727273,0.363636363636364,0,0.363636363636364,8,0,0,0,0,0,0,0,34,24-35,2659,0,0,1,0,0,0,1,0,0,141"/>
  </r>
  <r>
    <n v="594"/>
    <n v="44051"/>
    <x v="1"/>
    <n v="836"/>
    <x v="0"/>
    <n v="1.8978002769517152E-2"/>
    <n v="1"/>
    <n v="1"/>
    <n v="20"/>
    <n v="79"/>
    <n v="7"/>
    <n v="58"/>
    <n v="6"/>
    <n v="3"/>
    <n v="18"/>
    <n v="171"/>
    <n v="0.46198830409356723"/>
    <n v="4.0935672514619881E-2"/>
    <n v="0.33918128654970758"/>
    <n v="3.5087719298245612E-2"/>
    <n v="1.7543859649122806E-2"/>
    <n v="0.10526315789473684"/>
    <n v="4"/>
    <n v="3"/>
    <n v="1"/>
    <n v="4"/>
    <n v="12"/>
    <n v="0.33333333333333331"/>
    <n v="0.25"/>
    <n v="8.3333333333333329E-2"/>
    <n v="0.33333333333333331"/>
    <n v="6"/>
    <n v="0"/>
    <n v="0"/>
    <x v="1"/>
    <x v="0"/>
    <x v="1"/>
    <n v="0"/>
    <x v="0"/>
    <x v="1"/>
    <x v="1"/>
    <n v="2675"/>
    <n v="1"/>
    <n v="0"/>
    <n v="0"/>
    <n v="0"/>
    <n v="0"/>
    <n v="0"/>
    <n v="0"/>
    <n v="1"/>
    <n v="0"/>
    <n v="135"/>
    <d v="2015-06-19T00:00:00"/>
    <n v="6"/>
    <s v="June"/>
    <n v="1"/>
    <s v="594,44051,Low income,836,High spender,0.0189780027695172,1,1,20,79,7,58,6,3,18,171,0.461988304093567,0.0409356725146199,0.339181286549708,0.0350877192982456,0.0175438596491228,0.105263157894737,4,3,1,4,12,0.333333333333333,0.25,0.0833333333333333,0.333333333333333,6,0,0,0,0,0,0,1,47,36-50,2675,1,0,0,0,0,0,0,1,0,135"/>
  </r>
  <r>
    <n v="1027"/>
    <n v="36145"/>
    <x v="1"/>
    <n v="303"/>
    <x v="1"/>
    <n v="8.3829021994743392E-3"/>
    <n v="1"/>
    <n v="0"/>
    <n v="13"/>
    <n v="56"/>
    <n v="4"/>
    <n v="76"/>
    <n v="17"/>
    <n v="1"/>
    <n v="18"/>
    <n v="172"/>
    <n v="0.32558139534883723"/>
    <n v="2.3255813953488372E-2"/>
    <n v="0.44186046511627908"/>
    <n v="9.8837209302325577E-2"/>
    <n v="5.8139534883720929E-3"/>
    <n v="0.10465116279069768"/>
    <n v="4"/>
    <n v="4"/>
    <n v="1"/>
    <n v="3"/>
    <n v="12"/>
    <n v="0.33333333333333331"/>
    <n v="0.33333333333333331"/>
    <n v="8.3333333333333329E-2"/>
    <n v="0.25"/>
    <n v="9"/>
    <n v="0"/>
    <n v="0"/>
    <x v="0"/>
    <x v="0"/>
    <x v="1"/>
    <n v="0"/>
    <x v="0"/>
    <x v="31"/>
    <x v="0"/>
    <n v="2537"/>
    <n v="0"/>
    <n v="1"/>
    <n v="0"/>
    <n v="0"/>
    <n v="0"/>
    <n v="1"/>
    <n v="0"/>
    <n v="0"/>
    <n v="0"/>
    <n v="136"/>
    <d v="2015-11-04T00:00:00"/>
    <n v="11"/>
    <s v="November"/>
    <n v="1"/>
    <s v="1027,36145,Low income,303,Low spender,0.00838290219947434,1,0,13,56,4,76,17,1,18,172,0.325581395348837,0.0232558139534884,0.441860465116279,0.0988372093023256,0.00581395348837209,0.104651162790698,4,4,1,3,12,0.333333333333333,0.333333333333333,0.0833333333333333,0.25,9,0,0,1,0,0,0,1,35,24-35,2537,0,1,0,0,0,1,0,0,0,136"/>
  </r>
  <r>
    <n v="634"/>
    <n v="34412"/>
    <x v="1"/>
    <n v="226"/>
    <x v="1"/>
    <n v="6.567476461699407E-3"/>
    <n v="1"/>
    <n v="0"/>
    <n v="62"/>
    <n v="52"/>
    <n v="12"/>
    <n v="50"/>
    <n v="4"/>
    <n v="36"/>
    <n v="55"/>
    <n v="209"/>
    <n v="0.24880382775119617"/>
    <n v="5.7416267942583733E-2"/>
    <n v="0.23923444976076555"/>
    <n v="1.9138755980861243E-2"/>
    <n v="0.17224880382775121"/>
    <n v="0.26315789473684209"/>
    <n v="3"/>
    <n v="5"/>
    <n v="0"/>
    <n v="3"/>
    <n v="11"/>
    <n v="0.27272727272727271"/>
    <n v="0.45454545454545453"/>
    <n v="0"/>
    <n v="0.27272727272727271"/>
    <n v="9"/>
    <n v="0"/>
    <n v="0"/>
    <x v="1"/>
    <x v="0"/>
    <x v="1"/>
    <n v="0"/>
    <x v="1"/>
    <x v="47"/>
    <x v="0"/>
    <n v="2660"/>
    <n v="0"/>
    <n v="0"/>
    <n v="1"/>
    <n v="0"/>
    <n v="0"/>
    <n v="0"/>
    <n v="1"/>
    <n v="0"/>
    <n v="0"/>
    <n v="99"/>
    <d v="2015-07-04T00:00:00"/>
    <n v="7"/>
    <s v="July"/>
    <n v="1"/>
    <s v="634,34412,Low income,226,Low spender,0.00656747646169941,1,0,62,52,12,50,4,36,55,209,0.248803827751196,0.0574162679425837,0.239234449760766,0.0191387559808612,0.172248803827751,0.263157894736842,3,5,0,3,11,0.272727272727273,0.454545454545455,0,0.272727272727273,9,0,0,0,0,0,0,0,30,24-35,2660,0,0,1,0,0,0,1,0,0,99"/>
  </r>
  <r>
    <n v="172"/>
    <n v="43824"/>
    <x v="1"/>
    <n v="183"/>
    <x v="1"/>
    <n v="4.1757940854326393E-3"/>
    <n v="1"/>
    <n v="1"/>
    <n v="18"/>
    <n v="96"/>
    <n v="1"/>
    <n v="42"/>
    <n v="12"/>
    <n v="3"/>
    <n v="32"/>
    <n v="186"/>
    <n v="0.5161290322580645"/>
    <n v="5.3763440860215058E-3"/>
    <n v="0.22580645161290322"/>
    <n v="6.4516129032258063E-2"/>
    <n v="1.6129032258064516E-2"/>
    <n v="0.17204301075268819"/>
    <n v="4"/>
    <n v="3"/>
    <n v="1"/>
    <n v="4"/>
    <n v="12"/>
    <n v="0.33333333333333331"/>
    <n v="0.25"/>
    <n v="8.3333333333333329E-2"/>
    <n v="0.33333333333333331"/>
    <n v="8"/>
    <n v="0"/>
    <n v="0"/>
    <x v="1"/>
    <x v="0"/>
    <x v="1"/>
    <n v="0"/>
    <x v="1"/>
    <x v="4"/>
    <x v="1"/>
    <n v="2811"/>
    <n v="0"/>
    <n v="1"/>
    <n v="0"/>
    <n v="0"/>
    <n v="0"/>
    <n v="0"/>
    <n v="1"/>
    <n v="0"/>
    <n v="0"/>
    <n v="122"/>
    <d v="2015-02-03T00:00:00"/>
    <n v="2"/>
    <s v="February"/>
    <n v="1"/>
    <s v="172,43824,Low income,183,Low spender,0.00417579408543264,1,1,18,96,1,42,12,3,32,186,0.516129032258065,0.00537634408602151,0.225806451612903,0.0645161290322581,0.0161290322580645,0.172043010752688,4,3,1,4,12,0.333333333333333,0.25,0.0833333333333333,0.333333333333333,8,0,0,0,0,0,0,0,49,36-50,2811,0,1,0,0,0,0,1,0,0,122"/>
  </r>
  <r>
    <n v="482"/>
    <n v="24279"/>
    <x v="1"/>
    <n v="304"/>
    <x v="1"/>
    <n v="1.2521108777132502E-2"/>
    <n v="0"/>
    <n v="0"/>
    <n v="6"/>
    <n v="16"/>
    <n v="36"/>
    <n v="21"/>
    <n v="20"/>
    <n v="62"/>
    <n v="108"/>
    <n v="263"/>
    <n v="6.0836501901140684E-2"/>
    <n v="0.13688212927756654"/>
    <n v="7.9847908745247151E-2"/>
    <n v="7.6045627376425853E-2"/>
    <n v="0.23574144486692014"/>
    <n v="0.41064638783269963"/>
    <n v="1"/>
    <n v="4"/>
    <n v="1"/>
    <n v="3"/>
    <n v="9"/>
    <n v="0.1111111111111111"/>
    <n v="0.44444444444444442"/>
    <n v="0.1111111111111111"/>
    <n v="0.33333333333333331"/>
    <n v="8"/>
    <n v="0"/>
    <n v="0"/>
    <x v="1"/>
    <x v="0"/>
    <x v="1"/>
    <n v="0"/>
    <x v="1"/>
    <x v="47"/>
    <x v="0"/>
    <n v="2706"/>
    <n v="0"/>
    <n v="1"/>
    <n v="0"/>
    <n v="0"/>
    <n v="0"/>
    <n v="0"/>
    <n v="0"/>
    <n v="0"/>
    <n v="0"/>
    <n v="47"/>
    <d v="2015-05-19T00:00:00"/>
    <n v="5"/>
    <s v="May"/>
    <n v="1"/>
    <s v="482,24279,Low income,304,Low spender,0.0125211087771325,0,0,6,16,36,21,20,62,108,263,0.0608365019011407,0.136882129277567,0.0798479087452472,0.0760456273764259,0.23574144486692,0.4106463878327,1,4,1,3,9,0.111111111111111,0.444444444444444,0.111111111111111,0.333333333333333,8,0,0,0,0,0,0,0,30,24-35,2706,0,1,0,0,0,0,0,0,0,47"/>
  </r>
  <r>
    <n v="67"/>
    <n v="40442"/>
    <x v="1"/>
    <n v="35"/>
    <x v="1"/>
    <n v="8.6543692201176991E-4"/>
    <n v="1"/>
    <n v="1"/>
    <n v="52"/>
    <n v="45"/>
    <n v="12"/>
    <n v="52"/>
    <n v="25"/>
    <n v="22"/>
    <n v="13"/>
    <n v="169"/>
    <n v="0.26627218934911245"/>
    <n v="7.1005917159763315E-2"/>
    <n v="0.30769230769230771"/>
    <n v="0.14792899408284024"/>
    <n v="0.13017751479289941"/>
    <n v="7.6923076923076927E-2"/>
    <n v="4"/>
    <n v="3"/>
    <n v="1"/>
    <n v="4"/>
    <n v="12"/>
    <n v="0.33333333333333331"/>
    <n v="0.25"/>
    <n v="8.3333333333333329E-2"/>
    <n v="0.33333333333333331"/>
    <n v="7"/>
    <n v="0"/>
    <n v="0"/>
    <x v="1"/>
    <x v="0"/>
    <x v="1"/>
    <n v="0"/>
    <x v="0"/>
    <x v="42"/>
    <x v="3"/>
    <n v="2838"/>
    <n v="0"/>
    <n v="0"/>
    <n v="0"/>
    <n v="1"/>
    <n v="0"/>
    <n v="0"/>
    <n v="0"/>
    <n v="1"/>
    <n v="0"/>
    <n v="143"/>
    <d v="2015-01-07T00:00:00"/>
    <n v="1"/>
    <s v="January"/>
    <n v="1"/>
    <s v="67,40442,Low income,35,Low spender,0.00086543692201177,1,1,52,45,12,52,25,22,13,169,0.266272189349112,0.0710059171597633,0.307692307692308,0.14792899408284,0.130177514792899,0.0769230769230769,4,3,1,4,12,0.333333333333333,0.25,0.0833333333333333,0.333333333333333,7,0,0,0,0,0,0,1,68,66+,2838,0,0,0,1,0,0,0,1,0,143"/>
  </r>
  <r>
    <n v="1936"/>
    <n v="42395"/>
    <x v="1"/>
    <n v="30"/>
    <x v="1"/>
    <n v="7.0763061681802103E-4"/>
    <n v="1"/>
    <n v="1"/>
    <n v="35"/>
    <n v="48"/>
    <n v="13"/>
    <n v="57"/>
    <n v="24"/>
    <n v="15"/>
    <n v="25"/>
    <n v="182"/>
    <n v="0.26373626373626374"/>
    <n v="7.1428571428571425E-2"/>
    <n v="0.31318681318681318"/>
    <n v="0.13186813186813187"/>
    <n v="8.2417582417582416E-2"/>
    <n v="0.13736263736263737"/>
    <n v="4"/>
    <n v="3"/>
    <n v="1"/>
    <n v="4"/>
    <n v="12"/>
    <n v="0.33333333333333331"/>
    <n v="0.25"/>
    <n v="8.3333333333333329E-2"/>
    <n v="0.33333333333333331"/>
    <n v="7"/>
    <n v="0"/>
    <n v="0"/>
    <x v="1"/>
    <x v="0"/>
    <x v="1"/>
    <n v="0"/>
    <x v="1"/>
    <x v="29"/>
    <x v="1"/>
    <n v="2245"/>
    <n v="0"/>
    <n v="0"/>
    <n v="1"/>
    <n v="0"/>
    <n v="0"/>
    <n v="1"/>
    <n v="0"/>
    <n v="0"/>
    <n v="0"/>
    <n v="132"/>
    <d v="2016-08-22T00:00:00"/>
    <n v="8"/>
    <s v="August"/>
    <n v="1"/>
    <s v="1936,42395,Low income,30,Low spender,0.000707630616818021,1,1,35,48,13,57,24,15,25,182,0.263736263736264,0.0714285714285714,0.313186813186813,0.131868131868132,0.0824175824175824,0.137362637362637,4,3,1,4,12,0.333333333333333,0.25,0.0833333333333333,0.333333333333333,7,0,0,0,0,0,0,0,39,36-50,2245,0,0,1,0,0,1,0,0,0,132"/>
  </r>
  <r>
    <n v="177"/>
    <n v="8028"/>
    <x v="1"/>
    <n v="1203"/>
    <x v="0"/>
    <n v="0.14985052316890882"/>
    <n v="0"/>
    <n v="0"/>
    <n v="62"/>
    <n v="73"/>
    <n v="18"/>
    <n v="66"/>
    <n v="7"/>
    <n v="12"/>
    <n v="2"/>
    <n v="178"/>
    <n v="0.4101123595505618"/>
    <n v="0.10112359550561797"/>
    <n v="0.3707865168539326"/>
    <n v="3.9325842696629212E-2"/>
    <n v="6.741573033707865E-2"/>
    <n v="1.1235955056179775E-2"/>
    <n v="15"/>
    <n v="0"/>
    <n v="1"/>
    <n v="0"/>
    <n v="16"/>
    <n v="0.9375"/>
    <n v="0"/>
    <n v="6.25E-2"/>
    <n v="0"/>
    <n v="19"/>
    <n v="0"/>
    <n v="0"/>
    <x v="1"/>
    <x v="0"/>
    <x v="1"/>
    <n v="0"/>
    <x v="1"/>
    <x v="24"/>
    <x v="0"/>
    <n v="2808"/>
    <n v="0"/>
    <n v="0"/>
    <n v="1"/>
    <n v="0"/>
    <n v="0"/>
    <n v="0"/>
    <n v="1"/>
    <n v="0"/>
    <n v="0"/>
    <n v="174"/>
    <d v="2015-02-06T00:00:00"/>
    <n v="2"/>
    <s v="February"/>
    <n v="1"/>
    <s v="177,8028,Low income,1203,High spender,0.149850523168909,0,0,62,73,18,66,7,12,2,178,0.410112359550562,0.101123595505618,0.370786516853933,0.0393258426966292,0.0674157303370786,0.0112359550561798,15,0,1,0,16,0.9375,0,0.0625,0,19,0,0,0,0,0,0,0,29,24-35,2808,0,0,1,0,0,0,1,0,0,174"/>
  </r>
  <r>
    <n v="73"/>
    <n v="35688"/>
    <x v="1"/>
    <n v="149"/>
    <x v="1"/>
    <n v="4.1750728536202649E-3"/>
    <n v="2"/>
    <n v="1"/>
    <n v="94"/>
    <n v="73"/>
    <n v="3"/>
    <n v="90"/>
    <n v="12"/>
    <n v="1"/>
    <n v="32"/>
    <n v="211"/>
    <n v="0.34597156398104267"/>
    <n v="1.4218009478672985E-2"/>
    <n v="0.42654028436018959"/>
    <n v="5.6872037914691941E-2"/>
    <n v="4.7393364928909956E-3"/>
    <n v="0.15165876777251186"/>
    <n v="7"/>
    <n v="4"/>
    <n v="1"/>
    <n v="4"/>
    <n v="16"/>
    <n v="0.4375"/>
    <n v="0.25"/>
    <n v="6.25E-2"/>
    <n v="0.25"/>
    <n v="8"/>
    <n v="0"/>
    <n v="0"/>
    <x v="1"/>
    <x v="0"/>
    <x v="1"/>
    <n v="0"/>
    <x v="1"/>
    <x v="1"/>
    <x v="1"/>
    <n v="2835"/>
    <n v="0"/>
    <n v="1"/>
    <n v="0"/>
    <n v="0"/>
    <n v="0"/>
    <n v="1"/>
    <n v="0"/>
    <n v="0"/>
    <n v="0"/>
    <n v="147"/>
    <d v="2015-01-10T00:00:00"/>
    <n v="1"/>
    <s v="January"/>
    <n v="1"/>
    <s v="73,35688,Low income,149,Low spender,0.00417507285362026,2,1,94,73,3,90,12,1,32,211,0.345971563981043,0.014218009478673,0.42654028436019,0.0568720379146919,0.004739336492891,0.151658767772512,7,4,1,4,16,0.4375,0.25,0.0625,0.25,8,0,0,0,0,0,0,0,47,36-50,2835,0,1,0,0,0,1,0,0,0,147"/>
  </r>
  <r>
    <n v="1828"/>
    <n v="62637"/>
    <x v="0"/>
    <n v="1293"/>
    <x v="0"/>
    <n v="2.0642751089611572E-2"/>
    <n v="0"/>
    <n v="1"/>
    <n v="76"/>
    <n v="104"/>
    <n v="12"/>
    <n v="48"/>
    <n v="4"/>
    <n v="12"/>
    <n v="5"/>
    <n v="185"/>
    <n v="0.56216216216216219"/>
    <n v="6.4864864864864868E-2"/>
    <n v="0.25945945945945947"/>
    <n v="2.1621621621621623E-2"/>
    <n v="6.4864864864864868E-2"/>
    <n v="2.7027027027027029E-2"/>
    <n v="1"/>
    <n v="2"/>
    <n v="2"/>
    <n v="5"/>
    <n v="10"/>
    <n v="0.1"/>
    <n v="0.2"/>
    <n v="0.2"/>
    <n v="0.5"/>
    <n v="2"/>
    <n v="0"/>
    <n v="0"/>
    <x v="1"/>
    <x v="0"/>
    <x v="1"/>
    <n v="0"/>
    <x v="1"/>
    <x v="23"/>
    <x v="3"/>
    <n v="2279"/>
    <n v="1"/>
    <n v="0"/>
    <n v="0"/>
    <n v="0"/>
    <n v="0"/>
    <n v="0"/>
    <n v="0"/>
    <n v="1"/>
    <n v="0"/>
    <n v="175"/>
    <d v="2016-07-19T00:00:00"/>
    <n v="7"/>
    <s v="July"/>
    <n v="1"/>
    <s v="1828,62637,High income,1293,High spender,0.0206427510896116,0,1,76,104,12,48,4,12,5,185,0.562162162162162,0.0648648648648649,0.259459459459459,0.0216216216216216,0.0648648648648649,0.027027027027027,1,2,2,5,10,0.1,0.2,0.2,0.5,2,0,0,0,0,0,0,0,66,66+,2279,1,0,0,0,0,0,0,1,0,175"/>
  </r>
  <r>
    <n v="1563"/>
    <n v="43020"/>
    <x v="1"/>
    <n v="1028"/>
    <x v="0"/>
    <n v="2.3895862389586239E-2"/>
    <n v="1"/>
    <n v="0"/>
    <n v="79"/>
    <n v="45"/>
    <n v="7"/>
    <n v="99"/>
    <n v="4"/>
    <n v="25"/>
    <n v="43"/>
    <n v="223"/>
    <n v="0.20179372197309417"/>
    <n v="3.1390134529147982E-2"/>
    <n v="0.44394618834080718"/>
    <n v="1.7937219730941704E-2"/>
    <n v="0.11210762331838565"/>
    <n v="0.19282511210762332"/>
    <n v="3"/>
    <n v="4"/>
    <n v="1"/>
    <n v="4"/>
    <n v="12"/>
    <n v="0.25"/>
    <n v="0.33333333333333331"/>
    <n v="8.3333333333333329E-2"/>
    <n v="0.33333333333333331"/>
    <n v="6"/>
    <n v="0"/>
    <n v="0"/>
    <x v="1"/>
    <x v="0"/>
    <x v="1"/>
    <n v="0"/>
    <x v="1"/>
    <x v="28"/>
    <x v="1"/>
    <n v="2370"/>
    <n v="0"/>
    <n v="0"/>
    <n v="1"/>
    <n v="0"/>
    <n v="0"/>
    <n v="0"/>
    <n v="1"/>
    <n v="0"/>
    <n v="0"/>
    <n v="137"/>
    <d v="2016-04-19T00:00:00"/>
    <n v="4"/>
    <s v="April"/>
    <n v="1"/>
    <s v="1563,43020,Low income,1028,High spender,0.0238958623895862,1,0,79,45,7,99,4,25,43,223,0.201793721973094,0.031390134529148,0.443946188340807,0.0179372197309417,0.112107623318386,0.192825112107623,3,4,1,4,12,0.25,0.333333333333333,0.0833333333333333,0.333333333333333,6,0,0,0,0,0,0,0,50,36-50,2370,0,0,1,0,0,0,1,0,0,137"/>
  </r>
  <r>
    <n v="1501"/>
    <n v="54690"/>
    <x v="0"/>
    <n v="597"/>
    <x v="0"/>
    <n v="1.0916072408118486E-2"/>
    <n v="1"/>
    <n v="1"/>
    <n v="76"/>
    <n v="111"/>
    <n v="16"/>
    <n v="37"/>
    <n v="7"/>
    <n v="9"/>
    <n v="18"/>
    <n v="198"/>
    <n v="0.56060606060606055"/>
    <n v="8.0808080808080815E-2"/>
    <n v="0.18686868686868688"/>
    <n v="3.5353535353535352E-2"/>
    <n v="4.5454545454545456E-2"/>
    <n v="9.0909090909090912E-2"/>
    <n v="3"/>
    <n v="3"/>
    <n v="1"/>
    <n v="5"/>
    <n v="12"/>
    <n v="0.25"/>
    <n v="0.25"/>
    <n v="8.3333333333333329E-2"/>
    <n v="0.41666666666666669"/>
    <n v="3"/>
    <n v="0"/>
    <n v="0"/>
    <x v="1"/>
    <x v="0"/>
    <x v="1"/>
    <n v="0"/>
    <x v="1"/>
    <x v="4"/>
    <x v="1"/>
    <n v="2393"/>
    <n v="0"/>
    <n v="1"/>
    <n v="0"/>
    <n v="0"/>
    <n v="0"/>
    <n v="1"/>
    <n v="0"/>
    <n v="0"/>
    <n v="0"/>
    <n v="162"/>
    <d v="2016-03-27T00:00:00"/>
    <n v="3"/>
    <s v="March"/>
    <n v="1"/>
    <s v="1501,54690,High income,597,High spender,0.0109160724081185,1,1,76,111,16,37,7,9,18,198,0.560606060606061,0.0808080808080808,0.186868686868687,0.0353535353535354,0.0454545454545455,0.0909090909090909,3,3,1,5,12,0.25,0.25,0.0833333333333333,0.416666666666667,3,0,0,0,0,0,0,0,49,36-50,2393,0,1,0,0,0,1,0,0,0,162"/>
  </r>
  <r>
    <n v="1342"/>
    <n v="49096"/>
    <x v="1"/>
    <n v="548"/>
    <x v="1"/>
    <n v="1.1161805442398566E-2"/>
    <n v="1"/>
    <n v="1"/>
    <n v="15"/>
    <n v="144"/>
    <n v="1"/>
    <n v="32"/>
    <n v="2"/>
    <n v="1"/>
    <n v="7"/>
    <n v="187"/>
    <n v="0.77005347593582885"/>
    <n v="5.3475935828877002E-3"/>
    <n v="0.17112299465240641"/>
    <n v="1.06951871657754E-2"/>
    <n v="5.3475935828877002E-3"/>
    <n v="3.7433155080213901E-2"/>
    <n v="4"/>
    <n v="4"/>
    <n v="1"/>
    <n v="4"/>
    <n v="13"/>
    <n v="0.30769230769230771"/>
    <n v="0.30769230769230771"/>
    <n v="7.6923076923076927E-2"/>
    <n v="0.30769230769230771"/>
    <n v="7"/>
    <n v="0"/>
    <n v="0"/>
    <x v="1"/>
    <x v="0"/>
    <x v="1"/>
    <n v="0"/>
    <x v="1"/>
    <x v="38"/>
    <x v="2"/>
    <n v="2437"/>
    <n v="0"/>
    <n v="1"/>
    <n v="0"/>
    <n v="0"/>
    <n v="0"/>
    <n v="0"/>
    <n v="1"/>
    <n v="0"/>
    <n v="0"/>
    <n v="173"/>
    <d v="2016-02-12T00:00:00"/>
    <n v="2"/>
    <s v="February"/>
    <n v="1"/>
    <s v="1342,49096,Low income,548,Low spender,0.0111618054423986,1,1,15,144,1,32,2,1,7,187,0.770053475935829,0.0053475935828877,0.171122994652406,0.0106951871657754,0.0053475935828877,0.0374331550802139,4,4,1,4,13,0.307692307692308,0.307692307692308,0.0769230769230769,0.307692307692308,7,0,0,0,0,0,0,0,56,50-65,2437,0,1,0,0,0,0,1,0,0,173"/>
  </r>
  <r>
    <n v="1803"/>
    <n v="51315"/>
    <x v="1"/>
    <n v="1281"/>
    <x v="0"/>
    <n v="2.4963460976322713E-2"/>
    <n v="0"/>
    <n v="0"/>
    <n v="45"/>
    <n v="68"/>
    <n v="28"/>
    <n v="39"/>
    <n v="16"/>
    <n v="30"/>
    <n v="41"/>
    <n v="222"/>
    <n v="0.30630630630630629"/>
    <n v="0.12612612612612611"/>
    <n v="0.17567567567567569"/>
    <n v="7.2072072072072071E-2"/>
    <n v="0.13513513513513514"/>
    <n v="0.18468468468468469"/>
    <n v="1"/>
    <n v="2"/>
    <n v="2"/>
    <n v="5"/>
    <n v="10"/>
    <n v="0.1"/>
    <n v="0.2"/>
    <n v="0.2"/>
    <n v="0.5"/>
    <n v="2"/>
    <n v="0"/>
    <n v="0"/>
    <x v="1"/>
    <x v="0"/>
    <x v="1"/>
    <n v="0"/>
    <x v="1"/>
    <x v="48"/>
    <x v="3"/>
    <n v="2285"/>
    <n v="0"/>
    <n v="0"/>
    <n v="0"/>
    <n v="1"/>
    <n v="0"/>
    <n v="0"/>
    <n v="1"/>
    <n v="0"/>
    <n v="0"/>
    <n v="140"/>
    <d v="2016-07-13T00:00:00"/>
    <n v="7"/>
    <s v="July"/>
    <n v="1"/>
    <s v="1803,51315,Low income,1281,High spender,0.0249634609763227,0,0,45,68,28,39,16,30,41,222,0.306306306306306,0.126126126126126,0.175675675675676,0.0720720720720721,0.135135135135135,0.184684684684685,1,2,2,5,10,0.1,0.2,0.2,0.5,2,0,0,0,0,0,0,0,72,66+,2285,0,0,0,1,0,0,1,0,0,140"/>
  </r>
  <r>
    <n v="1655"/>
    <n v="51412"/>
    <x v="1"/>
    <n v="1254"/>
    <x v="0"/>
    <n v="2.4391192717653467E-2"/>
    <n v="0"/>
    <n v="1"/>
    <n v="42"/>
    <n v="140"/>
    <n v="3"/>
    <n v="29"/>
    <n v="4"/>
    <n v="5"/>
    <n v="14"/>
    <n v="195"/>
    <n v="0.71794871794871795"/>
    <n v="1.5384615384615385E-2"/>
    <n v="0.14871794871794872"/>
    <n v="2.0512820512820513E-2"/>
    <n v="2.564102564102564E-2"/>
    <n v="7.179487179487179E-2"/>
    <n v="2"/>
    <n v="3"/>
    <n v="2"/>
    <n v="4"/>
    <n v="11"/>
    <n v="0.18181818181818182"/>
    <n v="0.27272727272727271"/>
    <n v="0.18181818181818182"/>
    <n v="0.36363636363636365"/>
    <n v="4"/>
    <n v="0"/>
    <n v="0"/>
    <x v="1"/>
    <x v="0"/>
    <x v="1"/>
    <n v="0"/>
    <x v="1"/>
    <x v="11"/>
    <x v="2"/>
    <n v="2339"/>
    <n v="0"/>
    <n v="1"/>
    <n v="0"/>
    <n v="0"/>
    <n v="0"/>
    <n v="0"/>
    <n v="0"/>
    <n v="1"/>
    <n v="0"/>
    <n v="167"/>
    <d v="2016-05-20T00:00:00"/>
    <n v="5"/>
    <s v="May"/>
    <n v="1"/>
    <s v="1655,51412,Low income,1254,High spender,0.0243911927176535,0,1,42,140,3,29,4,5,14,195,0.717948717948718,0.0153846153846154,0.148717948717949,0.0205128205128205,0.0256410256410256,0.0717948717948718,2,3,2,4,11,0.181818181818182,0.272727272727273,0.181818181818182,0.363636363636364,4,0,0,0,0,0,0,0,62,50-65,2339,0,1,0,0,0,0,0,1,0,167"/>
  </r>
  <r>
    <n v="1469"/>
    <n v="41020"/>
    <x v="1"/>
    <n v="835"/>
    <x v="0"/>
    <n v="2.0355923939541685E-2"/>
    <n v="0"/>
    <n v="0"/>
    <n v="68"/>
    <n v="112"/>
    <n v="1"/>
    <n v="54"/>
    <n v="7"/>
    <n v="7"/>
    <n v="36"/>
    <n v="217"/>
    <n v="0.5161290322580645"/>
    <n v="4.608294930875576E-3"/>
    <n v="0.24884792626728111"/>
    <n v="3.2258064516129031E-2"/>
    <n v="3.2258064516129031E-2"/>
    <n v="0.16589861751152074"/>
    <n v="1"/>
    <n v="3"/>
    <n v="2"/>
    <n v="4"/>
    <n v="10"/>
    <n v="0.1"/>
    <n v="0.3"/>
    <n v="0.2"/>
    <n v="0.4"/>
    <n v="3"/>
    <n v="0"/>
    <n v="0"/>
    <x v="1"/>
    <x v="0"/>
    <x v="1"/>
    <n v="0"/>
    <x v="1"/>
    <x v="19"/>
    <x v="0"/>
    <n v="2403"/>
    <n v="0"/>
    <n v="0"/>
    <n v="1"/>
    <n v="0"/>
    <n v="0"/>
    <n v="0"/>
    <n v="0"/>
    <n v="1"/>
    <n v="0"/>
    <n v="145"/>
    <d v="2016-03-17T00:00:00"/>
    <n v="3"/>
    <s v="March"/>
    <n v="1"/>
    <s v="1469,41020,Low income,835,High spender,0.0203559239395417,0,0,68,112,1,54,7,7,36,217,0.516129032258065,0.00460829493087558,0.248847926267281,0.032258064516129,0.032258064516129,0.165898617511521,1,3,2,4,10,0.1,0.3,0.2,0.4,3,0,0,0,0,0,0,0,33,24-35,2403,0,0,1,0,0,0,0,1,0,145"/>
  </r>
  <r>
    <n v="1447"/>
    <n v="49980"/>
    <x v="1"/>
    <n v="714"/>
    <x v="0"/>
    <n v="1.4285714285714285E-2"/>
    <n v="0"/>
    <n v="1"/>
    <n v="79"/>
    <n v="104"/>
    <n v="1"/>
    <n v="54"/>
    <n v="13"/>
    <n v="9"/>
    <n v="14"/>
    <n v="195"/>
    <n v="0.53333333333333333"/>
    <n v="5.1282051282051282E-3"/>
    <n v="0.27692307692307694"/>
    <n v="6.6666666666666666E-2"/>
    <n v="4.6153846153846156E-2"/>
    <n v="7.179487179487179E-2"/>
    <n v="2"/>
    <n v="3"/>
    <n v="1"/>
    <n v="5"/>
    <n v="11"/>
    <n v="0.18181818181818182"/>
    <n v="0.27272727272727271"/>
    <n v="9.0909090909090912E-2"/>
    <n v="0.45454545454545453"/>
    <n v="5"/>
    <n v="0"/>
    <n v="0"/>
    <x v="1"/>
    <x v="0"/>
    <x v="1"/>
    <n v="0"/>
    <x v="1"/>
    <x v="5"/>
    <x v="2"/>
    <n v="2408"/>
    <n v="0"/>
    <n v="0"/>
    <n v="1"/>
    <n v="0"/>
    <n v="0"/>
    <n v="0"/>
    <n v="1"/>
    <n v="0"/>
    <n v="0"/>
    <n v="167"/>
    <d v="2016-03-12T00:00:00"/>
    <n v="3"/>
    <s v="March"/>
    <n v="1"/>
    <s v="1447,49980,Low income,714,High spender,0.0142857142857143,0,1,79,104,1,54,13,9,14,195,0.533333333333333,0.00512820512820513,0.276923076923077,0.0666666666666667,0.0461538461538462,0.0717948717948718,2,3,1,5,11,0.181818181818182,0.272727272727273,0.0909090909090909,0.454545454545455,5,0,0,0,0,0,0,0,57,50-65,2408,0,0,1,0,0,0,1,0,0,167"/>
  </r>
  <r>
    <n v="263"/>
    <n v="35893"/>
    <x v="1"/>
    <n v="151"/>
    <x v="1"/>
    <n v="4.2069484300559998E-3"/>
    <n v="1"/>
    <n v="1"/>
    <n v="80"/>
    <n v="158"/>
    <n v="0"/>
    <n v="23"/>
    <n v="0"/>
    <n v="0"/>
    <n v="18"/>
    <n v="199"/>
    <n v="0.79396984924623115"/>
    <n v="0"/>
    <n v="0.11557788944723618"/>
    <n v="0"/>
    <n v="0"/>
    <n v="9.0452261306532666E-2"/>
    <n v="6"/>
    <n v="3"/>
    <n v="1"/>
    <n v="5"/>
    <n v="15"/>
    <n v="0.4"/>
    <n v="0.2"/>
    <n v="6.6666666666666666E-2"/>
    <n v="0.33333333333333331"/>
    <n v="8"/>
    <n v="0"/>
    <n v="0"/>
    <x v="1"/>
    <x v="0"/>
    <x v="1"/>
    <n v="0"/>
    <x v="1"/>
    <x v="43"/>
    <x v="2"/>
    <n v="2781"/>
    <n v="0"/>
    <n v="0"/>
    <n v="1"/>
    <n v="0"/>
    <n v="0"/>
    <n v="0"/>
    <n v="1"/>
    <n v="0"/>
    <n v="0"/>
    <n v="163"/>
    <d v="2015-03-05T00:00:00"/>
    <n v="3"/>
    <s v="March"/>
    <n v="1"/>
    <s v="263,35893,Low income,151,Low spender,0.004206948430056,1,1,80,158,0,23,0,0,18,199,0.793969849246231,0,0.115577889447236,0,0,0.0904522613065327,6,3,1,5,15,0.4,0.2,0.0666666666666667,0.333333333333333,8,0,0,0,0,0,0,0,52,50-65,2781,0,0,1,0,0,0,1,0,0,163"/>
  </r>
  <r>
    <n v="1637"/>
    <n v="41335"/>
    <x v="1"/>
    <n v="444"/>
    <x v="1"/>
    <n v="1.0741502358775856E-2"/>
    <n v="1"/>
    <n v="0"/>
    <n v="24"/>
    <n v="112"/>
    <n v="19"/>
    <n v="21"/>
    <n v="16"/>
    <n v="14"/>
    <n v="5"/>
    <n v="187"/>
    <n v="0.59893048128342241"/>
    <n v="0.10160427807486631"/>
    <n v="0.11229946524064172"/>
    <n v="8.5561497326203204E-2"/>
    <n v="7.4866310160427801E-2"/>
    <n v="2.6737967914438502E-2"/>
    <n v="3"/>
    <n v="4"/>
    <n v="1"/>
    <n v="4"/>
    <n v="12"/>
    <n v="0.25"/>
    <n v="0.33333333333333331"/>
    <n v="8.3333333333333329E-2"/>
    <n v="0.33333333333333331"/>
    <n v="7"/>
    <n v="0"/>
    <n v="0"/>
    <x v="1"/>
    <x v="0"/>
    <x v="1"/>
    <n v="0"/>
    <x v="1"/>
    <x v="43"/>
    <x v="2"/>
    <n v="2344"/>
    <n v="1"/>
    <n v="0"/>
    <n v="0"/>
    <n v="0"/>
    <n v="0"/>
    <n v="0"/>
    <n v="0"/>
    <n v="1"/>
    <n v="0"/>
    <n v="177"/>
    <d v="2016-05-15T00:00:00"/>
    <n v="5"/>
    <s v="May"/>
    <n v="1"/>
    <s v="1637,41335,Low income,444,Low spender,0.0107415023587759,1,0,24,112,19,21,16,14,5,187,0.598930481283422,0.101604278074866,0.112299465240642,0.0855614973262032,0.0748663101604278,0.0267379679144385,3,4,1,4,12,0.25,0.333333333333333,0.0833333333333333,0.333333333333333,7,0,0,0,0,0,0,0,52,50-65,2344,1,0,0,0,0,0,0,1,0,177"/>
  </r>
  <r>
    <n v="1397"/>
    <n v="42618"/>
    <x v="1"/>
    <n v="543"/>
    <x v="1"/>
    <n v="1.2741095311840067E-2"/>
    <n v="1"/>
    <n v="0"/>
    <n v="92"/>
    <n v="76"/>
    <n v="14"/>
    <n v="74"/>
    <n v="13"/>
    <n v="5"/>
    <n v="10"/>
    <n v="192"/>
    <n v="0.39583333333333331"/>
    <n v="7.2916666666666671E-2"/>
    <n v="0.38541666666666669"/>
    <n v="6.7708333333333329E-2"/>
    <n v="2.6041666666666668E-2"/>
    <n v="5.2083333333333336E-2"/>
    <n v="2"/>
    <n v="5"/>
    <n v="0"/>
    <n v="4"/>
    <n v="11"/>
    <n v="0.18181818181818182"/>
    <n v="0.45454545454545453"/>
    <n v="0"/>
    <n v="0.36363636363636365"/>
    <n v="8"/>
    <n v="0"/>
    <n v="0"/>
    <x v="1"/>
    <x v="0"/>
    <x v="1"/>
    <n v="0"/>
    <x v="1"/>
    <x v="7"/>
    <x v="1"/>
    <n v="2422"/>
    <n v="1"/>
    <n v="0"/>
    <n v="0"/>
    <n v="0"/>
    <n v="0"/>
    <n v="0"/>
    <n v="0"/>
    <n v="1"/>
    <n v="0"/>
    <n v="172"/>
    <d v="2016-02-27T00:00:00"/>
    <n v="2"/>
    <s v="February"/>
    <n v="1"/>
    <s v="1397,42618,Low income,543,Low spender,0.0127410953118401,1,0,92,76,14,74,13,5,10,192,0.395833333333333,0.0729166666666667,0.385416666666667,0.0677083333333333,0.0260416666666667,0.0520833333333333,2,5,0,4,11,0.181818181818182,0.454545454545455,0,0.363636363636364,8,0,0,0,0,0,0,0,48,36-50,2422,1,0,0,0,0,0,0,1,0,172"/>
  </r>
  <r>
    <n v="1279"/>
    <n v="44392"/>
    <x v="1"/>
    <n v="542"/>
    <x v="1"/>
    <n v="1.2209407100378447E-2"/>
    <n v="1"/>
    <n v="1"/>
    <n v="71"/>
    <n v="87"/>
    <n v="5"/>
    <n v="71"/>
    <n v="7"/>
    <n v="12"/>
    <n v="29"/>
    <n v="211"/>
    <n v="0.41232227488151657"/>
    <n v="2.3696682464454975E-2"/>
    <n v="0.33649289099526064"/>
    <n v="3.3175355450236969E-2"/>
    <n v="5.6872037914691941E-2"/>
    <n v="0.13744075829383887"/>
    <n v="5"/>
    <n v="4"/>
    <n v="1"/>
    <n v="4"/>
    <n v="14"/>
    <n v="0.35714285714285715"/>
    <n v="0.2857142857142857"/>
    <n v="7.1428571428571425E-2"/>
    <n v="0.2857142857142857"/>
    <n v="7"/>
    <n v="0"/>
    <n v="0"/>
    <x v="1"/>
    <x v="0"/>
    <x v="1"/>
    <n v="0"/>
    <x v="1"/>
    <x v="3"/>
    <x v="1"/>
    <n v="2456"/>
    <n v="0"/>
    <n v="0"/>
    <n v="0"/>
    <n v="1"/>
    <n v="0"/>
    <n v="0"/>
    <n v="1"/>
    <n v="0"/>
    <n v="0"/>
    <n v="153"/>
    <d v="2016-01-24T00:00:00"/>
    <n v="1"/>
    <s v="January"/>
    <n v="1"/>
    <s v="1279,44392,Low income,542,Low spender,0.0122094071003784,1,1,71,87,5,71,7,12,29,211,0.412322274881517,0.023696682464455,0.336492890995261,0.033175355450237,0.0568720379146919,0.137440758293839,5,4,1,4,14,0.357142857142857,0.285714285714286,0.0714285714285714,0.285714285714286,7,0,0,0,0,0,0,0,46,36-50,2456,0,0,0,1,0,0,1,0,0,153"/>
  </r>
  <r>
    <n v="1228"/>
    <n v="45579"/>
    <x v="1"/>
    <n v="48"/>
    <x v="1"/>
    <n v="1.053116566839992E-3"/>
    <n v="0"/>
    <n v="1"/>
    <n v="10"/>
    <n v="145"/>
    <n v="1"/>
    <n v="33"/>
    <n v="2"/>
    <n v="1"/>
    <n v="1"/>
    <n v="183"/>
    <n v="0.79234972677595628"/>
    <n v="5.4644808743169399E-3"/>
    <n v="0.18032786885245902"/>
    <n v="1.092896174863388E-2"/>
    <n v="5.4644808743169399E-3"/>
    <n v="5.4644808743169399E-3"/>
    <n v="1"/>
    <n v="4"/>
    <n v="1"/>
    <n v="4"/>
    <n v="10"/>
    <n v="0.1"/>
    <n v="0.4"/>
    <n v="0.1"/>
    <n v="0.4"/>
    <n v="6"/>
    <n v="0"/>
    <n v="0"/>
    <x v="1"/>
    <x v="0"/>
    <x v="1"/>
    <n v="0"/>
    <x v="1"/>
    <x v="48"/>
    <x v="3"/>
    <n v="2472"/>
    <n v="0"/>
    <n v="1"/>
    <n v="0"/>
    <n v="0"/>
    <n v="0"/>
    <n v="0"/>
    <n v="0"/>
    <n v="0"/>
    <n v="1"/>
    <n v="181"/>
    <d v="2016-01-08T00:00:00"/>
    <n v="1"/>
    <s v="January"/>
    <n v="1"/>
    <s v="1228,45579,Low income,48,Low spender,0.00105311656683999,0,1,10,145,1,33,2,1,1,183,0.792349726775956,0.00546448087431694,0.180327868852459,0.0109289617486339,0.00546448087431694,0.00546448087431694,1,4,1,4,10,0.1,0.4,0.1,0.4,6,0,0,0,0,0,0,0,72,66+,2472,0,1,0,0,0,0,0,0,1,181"/>
  </r>
  <r>
    <n v="651"/>
    <n v="44421"/>
    <x v="1"/>
    <n v="1144"/>
    <x v="0"/>
    <n v="2.5753585016095992E-2"/>
    <n v="1"/>
    <n v="1"/>
    <n v="53"/>
    <n v="110"/>
    <n v="5"/>
    <n v="59"/>
    <n v="7"/>
    <n v="1"/>
    <n v="7"/>
    <n v="189"/>
    <n v="0.58201058201058198"/>
    <n v="2.6455026455026454E-2"/>
    <n v="0.31216931216931215"/>
    <n v="3.7037037037037035E-2"/>
    <n v="5.2910052910052907E-3"/>
    <n v="3.7037037037037035E-2"/>
    <n v="5"/>
    <n v="5"/>
    <n v="0"/>
    <n v="4"/>
    <n v="14"/>
    <n v="0.35714285714285715"/>
    <n v="0.35714285714285715"/>
    <n v="0"/>
    <n v="0.2857142857142857"/>
    <n v="8"/>
    <n v="0"/>
    <n v="0"/>
    <x v="1"/>
    <x v="0"/>
    <x v="1"/>
    <n v="0"/>
    <x v="1"/>
    <x v="4"/>
    <x v="1"/>
    <n v="2658"/>
    <n v="1"/>
    <n v="0"/>
    <n v="0"/>
    <n v="0"/>
    <n v="0"/>
    <n v="0"/>
    <n v="1"/>
    <n v="0"/>
    <n v="0"/>
    <n v="175"/>
    <d v="2015-07-06T00:00:00"/>
    <n v="7"/>
    <s v="July"/>
    <n v="1"/>
    <s v="651,44421,Low income,1144,High spender,0.025753585016096,1,1,53,110,5,59,7,1,7,189,0.582010582010582,0.0264550264550265,0.312169312169312,0.037037037037037,0.00529100529100529,0.037037037037037,5,5,0,4,14,0.357142857142857,0.357142857142857,0,0.285714285714286,8,0,0,0,0,0,0,0,49,36-50,2658,1,0,0,0,0,0,1,0,0,175"/>
  </r>
  <r>
    <n v="506"/>
    <n v="30732"/>
    <x v="1"/>
    <n v="66"/>
    <x v="1"/>
    <n v="2.1475985942991018E-3"/>
    <n v="1"/>
    <n v="0"/>
    <n v="44"/>
    <n v="155"/>
    <n v="1"/>
    <n v="25"/>
    <n v="0"/>
    <n v="1"/>
    <n v="3"/>
    <n v="185"/>
    <n v="0.83783783783783783"/>
    <n v="5.4054054054054057E-3"/>
    <n v="0.13513513513513514"/>
    <n v="0"/>
    <n v="5.4054054054054057E-3"/>
    <n v="1.6216216216216217E-2"/>
    <n v="4"/>
    <n v="4"/>
    <n v="1"/>
    <n v="4"/>
    <n v="13"/>
    <n v="0.30769230769230771"/>
    <n v="0.30769230769230771"/>
    <n v="7.6923076923076927E-2"/>
    <n v="0.30769230769230771"/>
    <n v="8"/>
    <n v="0"/>
    <n v="0"/>
    <x v="1"/>
    <x v="0"/>
    <x v="1"/>
    <n v="0"/>
    <x v="1"/>
    <x v="33"/>
    <x v="1"/>
    <n v="2699"/>
    <n v="0"/>
    <n v="1"/>
    <n v="0"/>
    <n v="0"/>
    <n v="0"/>
    <n v="0"/>
    <n v="0"/>
    <n v="0"/>
    <n v="1"/>
    <n v="179"/>
    <d v="2015-05-26T00:00:00"/>
    <n v="5"/>
    <s v="May"/>
    <n v="1"/>
    <s v="506,30732,Low income,66,Low spender,0.0021475985942991,1,0,44,155,1,25,0,1,3,185,0.837837837837838,0.00540540540540541,0.135135135135135,0,0.00540540540540541,0.0162162162162162,4,4,1,4,13,0.307692307692308,0.307692307692308,0.0769230769230769,0.307692307692308,8,0,0,0,0,0,0,0,40,36-50,2699,0,1,0,0,0,0,0,0,1,179"/>
  </r>
  <r>
    <n v="20"/>
    <n v="43638"/>
    <x v="1"/>
    <n v="32"/>
    <x v="1"/>
    <n v="7.3330583436454465E-4"/>
    <n v="0"/>
    <n v="1"/>
    <n v="37"/>
    <n v="63"/>
    <n v="10"/>
    <n v="83"/>
    <n v="7"/>
    <n v="19"/>
    <n v="19"/>
    <n v="201"/>
    <n v="0.31343283582089554"/>
    <n v="4.975124378109453E-2"/>
    <n v="0.41293532338308458"/>
    <n v="3.482587064676617E-2"/>
    <n v="9.4527363184079602E-2"/>
    <n v="9.4527363184079602E-2"/>
    <n v="2"/>
    <n v="4"/>
    <n v="1"/>
    <n v="4"/>
    <n v="11"/>
    <n v="0.18181818181818182"/>
    <n v="0.36363636363636365"/>
    <n v="9.0909090909090912E-2"/>
    <n v="0.36363636363636365"/>
    <n v="7"/>
    <n v="0"/>
    <n v="0"/>
    <x v="1"/>
    <x v="0"/>
    <x v="1"/>
    <n v="0"/>
    <x v="1"/>
    <x v="26"/>
    <x v="2"/>
    <n v="2851"/>
    <n v="0"/>
    <n v="0"/>
    <n v="0"/>
    <n v="0"/>
    <n v="1"/>
    <n v="0"/>
    <n v="1"/>
    <n v="0"/>
    <n v="0"/>
    <n v="163"/>
    <d v="2014-12-25T00:00:00"/>
    <n v="12"/>
    <s v="December"/>
    <n v="1"/>
    <s v="20,43638,Low income,32,Low spender,0.000733305834364545,0,1,37,63,10,83,7,19,19,201,0.313432835820896,0.0497512437810945,0.412935323383085,0.0348258706467662,0.0945273631840796,0.0945273631840796,2,4,1,4,11,0.181818181818182,0.363636363636364,0.0909090909090909,0.363636363636364,7,0,0,0,0,0,0,0,51,50-65,2851,0,0,0,0,1,0,1,0,0,163"/>
  </r>
  <r>
    <n v="1214"/>
    <n v="54137"/>
    <x v="0"/>
    <n v="542"/>
    <x v="1"/>
    <n v="1.0011637142804366E-2"/>
    <n v="0"/>
    <n v="1"/>
    <n v="46"/>
    <n v="171"/>
    <n v="0"/>
    <n v="11"/>
    <n v="0"/>
    <n v="1"/>
    <n v="20"/>
    <n v="203"/>
    <n v="0.8423645320197044"/>
    <n v="0"/>
    <n v="5.4187192118226604E-2"/>
    <n v="0"/>
    <n v="4.9261083743842365E-3"/>
    <n v="9.8522167487684734E-2"/>
    <n v="2"/>
    <n v="4"/>
    <n v="1"/>
    <n v="4"/>
    <n v="11"/>
    <n v="0.18181818181818182"/>
    <n v="0.36363636363636365"/>
    <n v="9.0909090909090912E-2"/>
    <n v="0.36363636363636365"/>
    <n v="6"/>
    <n v="0"/>
    <n v="0"/>
    <x v="1"/>
    <x v="0"/>
    <x v="1"/>
    <n v="0"/>
    <x v="1"/>
    <x v="28"/>
    <x v="1"/>
    <n v="2476"/>
    <n v="1"/>
    <n v="0"/>
    <n v="0"/>
    <n v="0"/>
    <n v="0"/>
    <n v="0"/>
    <n v="1"/>
    <n v="0"/>
    <n v="0"/>
    <n v="163"/>
    <d v="2016-01-04T00:00:00"/>
    <n v="1"/>
    <s v="January"/>
    <n v="1"/>
    <s v="1214,54137,High income,542,Low spender,0.0100116371428044,0,1,46,171,0,11,0,1,20,203,0.842364532019704,0,0.0541871921182266,0,0.00492610837438424,0.0985221674876847,2,4,1,4,11,0.181818181818182,0.363636363636364,0.0909090909090909,0.363636363636364,6,0,0,0,0,0,0,0,50,36-50,2476,1,0,0,0,0,0,1,0,0,163"/>
  </r>
  <r>
    <n v="874"/>
    <n v="48726"/>
    <x v="1"/>
    <n v="532"/>
    <x v="1"/>
    <n v="1.0918195624512581E-2"/>
    <n v="0"/>
    <n v="1"/>
    <n v="90"/>
    <n v="138"/>
    <n v="3"/>
    <n v="38"/>
    <n v="4"/>
    <n v="0"/>
    <n v="59"/>
    <n v="242"/>
    <n v="0.57024793388429751"/>
    <n v="1.2396694214876033E-2"/>
    <n v="0.15702479338842976"/>
    <n v="1.6528925619834711E-2"/>
    <n v="0"/>
    <n v="0.24380165289256198"/>
    <n v="3"/>
    <n v="3"/>
    <n v="2"/>
    <n v="4"/>
    <n v="12"/>
    <n v="0.25"/>
    <n v="0.25"/>
    <n v="0.16666666666666666"/>
    <n v="0.33333333333333331"/>
    <n v="6"/>
    <n v="0"/>
    <n v="0"/>
    <x v="1"/>
    <x v="0"/>
    <x v="1"/>
    <n v="0"/>
    <x v="1"/>
    <x v="46"/>
    <x v="2"/>
    <n v="2587"/>
    <n v="0"/>
    <n v="1"/>
    <n v="0"/>
    <n v="0"/>
    <n v="0"/>
    <n v="0"/>
    <n v="1"/>
    <n v="0"/>
    <n v="0"/>
    <n v="124"/>
    <d v="2015-09-15T00:00:00"/>
    <n v="9"/>
    <s v="September"/>
    <n v="1"/>
    <s v="874,48726,Low income,532,Low spender,0.0109181956245126,0,1,90,138,3,38,4,0,59,242,0.570247933884298,0.012396694214876,0.15702479338843,0.0165289256198347,0,0.243801652892562,3,3,2,4,12,0.25,0.25,0.166666666666667,0.333333333333333,6,0,0,0,0,0,0,0,65,50-65,2587,0,1,0,0,0,0,1,0,0,124"/>
  </r>
  <r>
    <n v="2055"/>
    <n v="51650"/>
    <x v="1"/>
    <n v="1029"/>
    <x v="0"/>
    <n v="1.9922555663117136E-2"/>
    <n v="0"/>
    <n v="1"/>
    <n v="81"/>
    <n v="152"/>
    <n v="3"/>
    <n v="22"/>
    <n v="2"/>
    <n v="5"/>
    <n v="7"/>
    <n v="191"/>
    <n v="0.79581151832460728"/>
    <n v="1.5706806282722512E-2"/>
    <n v="0.11518324607329843"/>
    <n v="1.0471204188481676E-2"/>
    <n v="2.6178010471204188E-2"/>
    <n v="3.6649214659685861E-2"/>
    <n v="1"/>
    <n v="4"/>
    <n v="1"/>
    <n v="4"/>
    <n v="10"/>
    <n v="0.1"/>
    <n v="0.4"/>
    <n v="0.1"/>
    <n v="0.4"/>
    <n v="5"/>
    <n v="0"/>
    <n v="0"/>
    <x v="1"/>
    <x v="0"/>
    <x v="1"/>
    <n v="0"/>
    <x v="1"/>
    <x v="10"/>
    <x v="1"/>
    <n v="2208"/>
    <n v="0"/>
    <n v="1"/>
    <n v="0"/>
    <n v="0"/>
    <n v="0"/>
    <n v="0"/>
    <n v="0"/>
    <n v="0"/>
    <n v="1"/>
    <n v="177"/>
    <d v="2016-09-28T00:00:00"/>
    <n v="9"/>
    <s v="September"/>
    <n v="1"/>
    <s v="2055,51650,Low income,1029,High spender,0.0199225556631171,0,1,81,152,3,22,2,5,7,191,0.795811518324607,0.0157068062827225,0.115183246073298,0.0104712041884817,0.0261780104712042,0.0366492146596859,1,4,1,4,10,0.1,0.4,0.1,0.4,5,0,0,0,0,0,0,0,44,36-50,2208,0,1,0,0,0,0,0,0,1,177"/>
  </r>
  <r>
    <n v="2037"/>
    <n v="46390"/>
    <x v="1"/>
    <n v="32"/>
    <x v="1"/>
    <n v="6.898038370338435E-4"/>
    <n v="0"/>
    <n v="1"/>
    <n v="56"/>
    <n v="95"/>
    <n v="14"/>
    <n v="64"/>
    <n v="2"/>
    <n v="9"/>
    <n v="38"/>
    <n v="222"/>
    <n v="0.42792792792792794"/>
    <n v="6.3063063063063057E-2"/>
    <n v="0.28828828828828829"/>
    <n v="9.0090090090090089E-3"/>
    <n v="4.0540540540540543E-2"/>
    <n v="0.17117117117117117"/>
    <n v="1"/>
    <n v="4"/>
    <n v="2"/>
    <n v="3"/>
    <n v="10"/>
    <n v="0.1"/>
    <n v="0.4"/>
    <n v="0.2"/>
    <n v="0.3"/>
    <n v="7"/>
    <n v="0"/>
    <n v="0"/>
    <x v="1"/>
    <x v="0"/>
    <x v="1"/>
    <n v="0"/>
    <x v="1"/>
    <x v="46"/>
    <x v="2"/>
    <n v="2214"/>
    <n v="1"/>
    <n v="0"/>
    <n v="0"/>
    <n v="0"/>
    <n v="0"/>
    <n v="0"/>
    <n v="0"/>
    <n v="1"/>
    <n v="0"/>
    <n v="146"/>
    <d v="2016-09-22T00:00:00"/>
    <n v="9"/>
    <s v="September"/>
    <n v="1"/>
    <s v="2037,46390,Low income,32,Low spender,0.000689803837033844,0,1,56,95,14,64,2,9,38,222,0.427927927927928,0.0630630630630631,0.288288288288288,0.00900900900900901,0.0405405405405405,0.171171171171171,1,4,2,3,10,0.1,0.4,0.2,0.3,7,0,0,0,0,0,0,0,65,50-65,2214,1,0,0,0,0,0,0,1,0,146"/>
  </r>
  <r>
    <n v="1925"/>
    <n v="46854"/>
    <x v="1"/>
    <n v="361"/>
    <x v="1"/>
    <n v="7.7047850770478512E-3"/>
    <n v="1"/>
    <n v="1"/>
    <n v="81"/>
    <n v="96"/>
    <n v="1"/>
    <n v="79"/>
    <n v="7"/>
    <n v="1"/>
    <n v="79"/>
    <n v="263"/>
    <n v="0.36501901140684412"/>
    <n v="3.8022813688212928E-3"/>
    <n v="0.30038022813688214"/>
    <n v="2.6615969581749048E-2"/>
    <n v="3.8022813688212928E-3"/>
    <n v="0.30038022813688214"/>
    <n v="6"/>
    <n v="5"/>
    <n v="1"/>
    <n v="3"/>
    <n v="15"/>
    <n v="0.4"/>
    <n v="0.33333333333333331"/>
    <n v="6.6666666666666666E-2"/>
    <n v="0.2"/>
    <n v="8"/>
    <n v="0"/>
    <n v="0"/>
    <x v="0"/>
    <x v="0"/>
    <x v="1"/>
    <n v="0"/>
    <x v="0"/>
    <x v="1"/>
    <x v="1"/>
    <n v="2249"/>
    <n v="0"/>
    <n v="0"/>
    <n v="1"/>
    <n v="0"/>
    <n v="0"/>
    <n v="0"/>
    <n v="0"/>
    <n v="0"/>
    <n v="1"/>
    <n v="105"/>
    <d v="2016-08-18T00:00:00"/>
    <n v="8"/>
    <s v="August"/>
    <n v="1"/>
    <s v="1925,46854,Low income,361,Low spender,0.00770478507704785,1,1,81,96,1,79,7,1,79,263,0.365019011406844,0.00380228136882129,0.300380228136882,0.026615969581749,0.00380228136882129,0.300380228136882,6,5,1,3,15,0.4,0.333333333333333,0.0666666666666667,0.2,8,0,0,1,0,0,0,1,47,36-50,2249,0,0,1,0,0,0,0,0,1,105"/>
  </r>
  <r>
    <n v="737"/>
    <n v="44911"/>
    <x v="1"/>
    <n v="537"/>
    <x v="1"/>
    <n v="1.1956981585803033E-2"/>
    <n v="0"/>
    <n v="1"/>
    <n v="11"/>
    <n v="159"/>
    <n v="0"/>
    <n v="22"/>
    <n v="2"/>
    <n v="1"/>
    <n v="31"/>
    <n v="215"/>
    <n v="0.73953488372093024"/>
    <n v="0"/>
    <n v="0.10232558139534884"/>
    <n v="9.3023255813953487E-3"/>
    <n v="4.6511627906976744E-3"/>
    <n v="0.14418604651162792"/>
    <n v="3"/>
    <n v="4"/>
    <n v="1"/>
    <n v="4"/>
    <n v="12"/>
    <n v="0.25"/>
    <n v="0.33333333333333331"/>
    <n v="8.3333333333333329E-2"/>
    <n v="0.33333333333333331"/>
    <n v="7"/>
    <n v="0"/>
    <n v="0"/>
    <x v="1"/>
    <x v="0"/>
    <x v="1"/>
    <n v="0"/>
    <x v="1"/>
    <x v="12"/>
    <x v="2"/>
    <n v="2630"/>
    <n v="0"/>
    <n v="0"/>
    <n v="0"/>
    <n v="1"/>
    <n v="0"/>
    <n v="0"/>
    <n v="1"/>
    <n v="0"/>
    <n v="0"/>
    <n v="153"/>
    <d v="2015-08-03T00:00:00"/>
    <n v="8"/>
    <s v="August"/>
    <n v="1"/>
    <s v="737,44911,Low income,537,Low spender,0.011956981585803,0,1,11,159,0,22,2,1,31,215,0.73953488372093,0,0.102325581395349,0.00930232558139535,0.00465116279069767,0.144186046511628,3,4,1,4,12,0.25,0.333333333333333,0.0833333333333333,0.333333333333333,7,0,0,0,0,0,0,0,61,50-65,2630,0,0,0,1,0,0,1,0,0,153"/>
  </r>
  <r>
    <n v="659"/>
    <n v="46053"/>
    <x v="1"/>
    <n v="540"/>
    <x v="1"/>
    <n v="1.172562048075044E-2"/>
    <n v="1"/>
    <n v="0"/>
    <n v="46"/>
    <n v="56"/>
    <n v="10"/>
    <n v="92"/>
    <n v="19"/>
    <n v="7"/>
    <n v="25"/>
    <n v="209"/>
    <n v="0.26794258373205743"/>
    <n v="4.784688995215311E-2"/>
    <n v="0.44019138755980863"/>
    <n v="9.0909090909090912E-2"/>
    <n v="3.3492822966507178E-2"/>
    <n v="0.11961722488038277"/>
    <n v="3"/>
    <n v="3"/>
    <n v="2"/>
    <n v="4"/>
    <n v="12"/>
    <n v="0.25"/>
    <n v="0.25"/>
    <n v="0.16666666666666666"/>
    <n v="0.33333333333333331"/>
    <n v="5"/>
    <n v="0"/>
    <n v="0"/>
    <x v="1"/>
    <x v="0"/>
    <x v="1"/>
    <n v="0"/>
    <x v="1"/>
    <x v="7"/>
    <x v="1"/>
    <n v="2656"/>
    <n v="0"/>
    <n v="0"/>
    <n v="0"/>
    <n v="1"/>
    <n v="0"/>
    <n v="0"/>
    <n v="1"/>
    <n v="0"/>
    <n v="0"/>
    <n v="159"/>
    <d v="2015-07-08T00:00:00"/>
    <n v="7"/>
    <s v="July"/>
    <n v="1"/>
    <s v="659,46053,Low income,540,Low spender,0.0117256204807504,1,0,46,56,10,92,19,7,25,209,0.267942583732057,0.0478468899521531,0.440191387559809,0.0909090909090909,0.0334928229665072,0.119617224880383,3,3,2,4,12,0.25,0.25,0.166666666666667,0.333333333333333,5,0,0,0,0,0,0,0,48,36-50,2656,0,0,0,1,0,0,1,0,0,159"/>
  </r>
  <r>
    <n v="1884"/>
    <n v="48186"/>
    <x v="1"/>
    <n v="342"/>
    <x v="1"/>
    <n v="7.097497198356369E-3"/>
    <n v="1"/>
    <n v="0"/>
    <n v="39"/>
    <n v="97"/>
    <n v="3"/>
    <n v="66"/>
    <n v="12"/>
    <n v="7"/>
    <n v="34"/>
    <n v="219"/>
    <n v="0.44292237442922372"/>
    <n v="1.3698630136986301E-2"/>
    <n v="0.30136986301369861"/>
    <n v="5.4794520547945202E-2"/>
    <n v="3.1963470319634701E-2"/>
    <n v="0.15525114155251141"/>
    <n v="3"/>
    <n v="4"/>
    <n v="1"/>
    <n v="4"/>
    <n v="12"/>
    <n v="0.25"/>
    <n v="0.33333333333333331"/>
    <n v="8.3333333333333329E-2"/>
    <n v="0.33333333333333331"/>
    <n v="7"/>
    <n v="0"/>
    <n v="0"/>
    <x v="1"/>
    <x v="0"/>
    <x v="1"/>
    <n v="0"/>
    <x v="1"/>
    <x v="3"/>
    <x v="1"/>
    <n v="2260"/>
    <n v="0"/>
    <n v="0"/>
    <n v="0"/>
    <n v="1"/>
    <n v="0"/>
    <n v="0"/>
    <n v="1"/>
    <n v="0"/>
    <n v="0"/>
    <n v="151"/>
    <d v="2016-08-07T00:00:00"/>
    <n v="8"/>
    <s v="August"/>
    <n v="1"/>
    <s v="1884,48186,Low income,342,Low spender,0.00709749719835637,1,0,39,97,3,66,12,7,34,219,0.442922374429224,0.0136986301369863,0.301369863013699,0.0547945205479452,0.0319634703196347,0.155251141552511,3,4,1,4,12,0.25,0.333333333333333,0.0833333333333333,0.333333333333333,7,0,0,0,0,0,0,0,46,36-50,2260,0,0,0,1,0,0,1,0,0,151"/>
  </r>
  <r>
    <n v="967"/>
    <n v="39665"/>
    <x v="1"/>
    <n v="1601"/>
    <x v="0"/>
    <n v="4.0363040463885037E-2"/>
    <n v="1"/>
    <n v="0"/>
    <n v="97"/>
    <n v="127"/>
    <n v="1"/>
    <n v="56"/>
    <n v="0"/>
    <n v="1"/>
    <n v="31"/>
    <n v="216"/>
    <n v="0.58796296296296291"/>
    <n v="4.6296296296296294E-3"/>
    <n v="0.25925925925925924"/>
    <n v="0"/>
    <n v="4.6296296296296294E-3"/>
    <n v="0.14351851851851852"/>
    <n v="3"/>
    <n v="4"/>
    <n v="2"/>
    <n v="3"/>
    <n v="12"/>
    <n v="0.25"/>
    <n v="0.33333333333333331"/>
    <n v="0.16666666666666666"/>
    <n v="0.25"/>
    <n v="7"/>
    <n v="0"/>
    <n v="0"/>
    <x v="0"/>
    <x v="0"/>
    <x v="1"/>
    <n v="0"/>
    <x v="1"/>
    <x v="29"/>
    <x v="1"/>
    <n v="2559"/>
    <n v="0"/>
    <n v="0"/>
    <n v="0"/>
    <n v="1"/>
    <n v="0"/>
    <n v="0"/>
    <n v="0"/>
    <n v="0"/>
    <n v="1"/>
    <n v="154"/>
    <d v="2015-10-13T00:00:00"/>
    <n v="10"/>
    <s v="October"/>
    <n v="1"/>
    <s v="967,39665,Low income,1601,High spender,0.040363040463885,1,0,97,127,1,56,0,1,31,216,0.587962962962963,0.00462962962962963,0.259259259259259,0,0.00462962962962963,0.143518518518519,3,4,2,3,12,0.25,0.333333333333333,0.166666666666667,0.25,7,0,0,1,0,0,0,0,39,36-50,2559,0,0,0,1,0,0,0,0,1,154"/>
  </r>
  <r>
    <n v="845"/>
    <n v="51012"/>
    <x v="1"/>
    <n v="32"/>
    <x v="1"/>
    <n v="6.2730337959695755E-4"/>
    <n v="0"/>
    <n v="0"/>
    <n v="86"/>
    <n v="102"/>
    <n v="9"/>
    <n v="63"/>
    <n v="2"/>
    <n v="9"/>
    <n v="24"/>
    <n v="209"/>
    <n v="0.48803827751196172"/>
    <n v="4.3062200956937802E-2"/>
    <n v="0.30143540669856461"/>
    <n v="9.5693779904306216E-3"/>
    <n v="4.3062200956937802E-2"/>
    <n v="0.11483253588516747"/>
    <n v="1"/>
    <n v="4"/>
    <n v="1"/>
    <n v="4"/>
    <n v="10"/>
    <n v="0.1"/>
    <n v="0.4"/>
    <n v="0.1"/>
    <n v="0.4"/>
    <n v="6"/>
    <n v="0"/>
    <n v="0"/>
    <x v="1"/>
    <x v="0"/>
    <x v="1"/>
    <n v="0"/>
    <x v="1"/>
    <x v="30"/>
    <x v="3"/>
    <n v="2596"/>
    <n v="0"/>
    <n v="1"/>
    <n v="0"/>
    <n v="0"/>
    <n v="0"/>
    <n v="0"/>
    <n v="0"/>
    <n v="0"/>
    <n v="1"/>
    <n v="161"/>
    <d v="2015-09-06T00:00:00"/>
    <n v="9"/>
    <s v="September"/>
    <n v="1"/>
    <s v="845,51012,Low income,32,Low spender,0.000627303379596958,0,0,86,102,9,63,2,9,24,209,0.488038277511962,0.0430622009569378,0.301435406698565,0.00956937799043062,0.0430622009569378,0.114832535885167,1,4,1,4,10,0.1,0.4,0.1,0.4,6,0,0,0,0,0,0,0,74,66+,2596,0,1,0,0,0,0,0,0,1,161"/>
  </r>
  <r>
    <n v="189"/>
    <n v="26490"/>
    <x v="1"/>
    <n v="146"/>
    <x v="1"/>
    <n v="5.5115137787844467E-3"/>
    <n v="0"/>
    <n v="0"/>
    <n v="92"/>
    <n v="45"/>
    <n v="47"/>
    <n v="52"/>
    <n v="21"/>
    <n v="20"/>
    <n v="25"/>
    <n v="210"/>
    <n v="0.21428571428571427"/>
    <n v="0.22380952380952382"/>
    <n v="0.24761904761904763"/>
    <n v="0.1"/>
    <n v="9.5238095238095233E-2"/>
    <n v="0.11904761904761904"/>
    <n v="2"/>
    <n v="3"/>
    <n v="1"/>
    <n v="5"/>
    <n v="11"/>
    <n v="0.18181818181818182"/>
    <n v="0.27272727272727271"/>
    <n v="9.0909090909090912E-2"/>
    <n v="0.45454545454545453"/>
    <n v="6"/>
    <n v="0"/>
    <n v="0"/>
    <x v="1"/>
    <x v="0"/>
    <x v="1"/>
    <n v="0"/>
    <x v="1"/>
    <x v="11"/>
    <x v="2"/>
    <n v="2804"/>
    <n v="0"/>
    <n v="0"/>
    <n v="0"/>
    <n v="1"/>
    <n v="0"/>
    <n v="1"/>
    <n v="0"/>
    <n v="0"/>
    <n v="0"/>
    <n v="160"/>
    <d v="2015-02-10T00:00:00"/>
    <n v="2"/>
    <s v="February"/>
    <n v="1"/>
    <s v="189,26490,Low income,146,Low spender,0.00551151377878445,0,0,92,45,47,52,21,20,25,210,0.214285714285714,0.223809523809524,0.247619047619048,0.1,0.0952380952380952,0.119047619047619,2,3,1,5,11,0.181818181818182,0.272727272727273,0.0909090909090909,0.454545454545455,6,0,0,0,0,0,0,0,62,50-65,2804,0,0,0,1,0,1,0,0,0,160"/>
  </r>
  <r>
    <n v="1855"/>
    <n v="45921"/>
    <x v="1"/>
    <n v="1087"/>
    <x v="0"/>
    <n v="2.3671087302105789E-2"/>
    <n v="0"/>
    <n v="0"/>
    <n v="23"/>
    <n v="102"/>
    <n v="9"/>
    <n v="49"/>
    <n v="24"/>
    <n v="3"/>
    <n v="12"/>
    <n v="199"/>
    <n v="0.51256281407035176"/>
    <n v="4.5226130653266333E-2"/>
    <n v="0.24623115577889448"/>
    <n v="0.12060301507537688"/>
    <n v="1.507537688442211E-2"/>
    <n v="6.030150753768844E-2"/>
    <n v="1"/>
    <n v="2"/>
    <n v="1"/>
    <n v="6"/>
    <n v="10"/>
    <n v="0.1"/>
    <n v="0.2"/>
    <n v="0.1"/>
    <n v="0.6"/>
    <n v="4"/>
    <n v="0"/>
    <n v="0"/>
    <x v="1"/>
    <x v="0"/>
    <x v="1"/>
    <n v="0"/>
    <x v="1"/>
    <x v="17"/>
    <x v="0"/>
    <n v="2270"/>
    <n v="0"/>
    <n v="1"/>
    <n v="0"/>
    <n v="0"/>
    <n v="0"/>
    <n v="0"/>
    <n v="0"/>
    <n v="0"/>
    <n v="1"/>
    <n v="175"/>
    <d v="2016-07-28T00:00:00"/>
    <n v="7"/>
    <s v="July"/>
    <n v="1"/>
    <s v="1855,45921,Low income,1087,High spender,0.0236710873021058,0,0,23,102,9,49,24,3,12,199,0.512562814070352,0.0452261306532663,0.246231155778894,0.120603015075377,0.0150753768844221,0.0603015075376884,1,2,1,6,10,0.1,0.2,0.1,0.6,4,0,0,0,0,0,0,0,34,24-35,2270,0,1,0,0,0,0,0,0,1,175"/>
  </r>
  <r>
    <n v="1700"/>
    <n v="54178"/>
    <x v="0"/>
    <n v="1117"/>
    <x v="0"/>
    <n v="2.0617224703754291E-2"/>
    <n v="0"/>
    <n v="1"/>
    <n v="79"/>
    <n v="135"/>
    <n v="9"/>
    <n v="39"/>
    <n v="4"/>
    <n v="0"/>
    <n v="7"/>
    <n v="194"/>
    <n v="0.69587628865979378"/>
    <n v="4.6391752577319589E-2"/>
    <n v="0.20103092783505155"/>
    <n v="2.0618556701030927E-2"/>
    <n v="0"/>
    <n v="3.608247422680412E-2"/>
    <n v="1"/>
    <n v="2"/>
    <n v="2"/>
    <n v="5"/>
    <n v="10"/>
    <n v="0.1"/>
    <n v="0.2"/>
    <n v="0.2"/>
    <n v="0.5"/>
    <n v="2"/>
    <n v="0"/>
    <n v="0"/>
    <x v="1"/>
    <x v="0"/>
    <x v="1"/>
    <n v="0"/>
    <x v="1"/>
    <x v="21"/>
    <x v="2"/>
    <n v="2318"/>
    <n v="0"/>
    <n v="0"/>
    <n v="0"/>
    <n v="1"/>
    <n v="0"/>
    <n v="0"/>
    <n v="1"/>
    <n v="0"/>
    <n v="0"/>
    <n v="180"/>
    <d v="2016-06-10T00:00:00"/>
    <n v="6"/>
    <s v="June"/>
    <n v="1"/>
    <s v="1700,54178,High income,1117,High spender,0.0206172247037543,0,1,79,135,9,39,4,0,7,194,0.695876288659794,0.0463917525773196,0.201030927835052,0.0206185567010309,0,0.0360824742268041,1,2,2,5,10,0.1,0.2,0.2,0.5,2,0,0,0,0,0,0,0,53,50-65,2318,0,0,0,1,0,0,1,0,0,180"/>
  </r>
  <r>
    <n v="1115"/>
    <n v="34074"/>
    <x v="1"/>
    <n v="38"/>
    <x v="1"/>
    <n v="1.1152198156952516E-3"/>
    <n v="1"/>
    <n v="1"/>
    <n v="69"/>
    <n v="135"/>
    <n v="1"/>
    <n v="41"/>
    <n v="10"/>
    <n v="1"/>
    <n v="67"/>
    <n v="255"/>
    <n v="0.52941176470588236"/>
    <n v="3.9215686274509803E-3"/>
    <n v="0.16078431372549021"/>
    <n v="3.9215686274509803E-2"/>
    <n v="3.9215686274509803E-3"/>
    <n v="0.2627450980392157"/>
    <n v="5"/>
    <n v="3"/>
    <n v="3"/>
    <n v="3"/>
    <n v="14"/>
    <n v="0.35714285714285715"/>
    <n v="0.21428571428571427"/>
    <n v="0.21428571428571427"/>
    <n v="0.21428571428571427"/>
    <n v="6"/>
    <n v="0"/>
    <n v="0"/>
    <x v="0"/>
    <x v="0"/>
    <x v="1"/>
    <n v="0"/>
    <x v="1"/>
    <x v="42"/>
    <x v="3"/>
    <n v="2510"/>
    <n v="0"/>
    <n v="0"/>
    <n v="0"/>
    <n v="1"/>
    <n v="0"/>
    <n v="0"/>
    <n v="1"/>
    <n v="0"/>
    <n v="0"/>
    <n v="121"/>
    <d v="2015-12-01T00:00:00"/>
    <n v="12"/>
    <s v="December"/>
    <n v="1"/>
    <s v="1115,34074,Low income,38,Low spender,0.00111521981569525,1,1,69,135,1,41,10,1,67,255,0.529411764705882,0.00392156862745098,0.16078431372549,0.0392156862745098,0.00392156862745098,0.262745098039216,5,3,3,3,14,0.357142857142857,0.214285714285714,0.214285714285714,0.214285714285714,6,0,0,1,0,0,0,0,68,66+,2510,0,0,0,1,0,0,1,0,0,121"/>
  </r>
  <r>
    <n v="453"/>
    <n v="28769"/>
    <x v="1"/>
    <n v="520"/>
    <x v="1"/>
    <n v="1.8075011296882059E-2"/>
    <n v="1"/>
    <n v="0"/>
    <n v="76"/>
    <n v="41"/>
    <n v="5"/>
    <n v="129"/>
    <n v="10"/>
    <n v="3"/>
    <n v="3"/>
    <n v="191"/>
    <n v="0.21465968586387435"/>
    <n v="2.6178010471204188E-2"/>
    <n v="0.67539267015706805"/>
    <n v="5.2356020942408377E-2"/>
    <n v="1.5706806282722512E-2"/>
    <n v="1.5706806282722512E-2"/>
    <n v="3"/>
    <n v="4"/>
    <n v="1"/>
    <n v="4"/>
    <n v="12"/>
    <n v="0.25"/>
    <n v="0.33333333333333331"/>
    <n v="8.3333333333333329E-2"/>
    <n v="0.33333333333333331"/>
    <n v="9"/>
    <n v="0"/>
    <n v="0"/>
    <x v="1"/>
    <x v="0"/>
    <x v="1"/>
    <n v="0"/>
    <x v="1"/>
    <x v="16"/>
    <x v="1"/>
    <n v="2717"/>
    <n v="0"/>
    <n v="0"/>
    <n v="1"/>
    <n v="0"/>
    <n v="0"/>
    <n v="0"/>
    <n v="1"/>
    <n v="0"/>
    <n v="0"/>
    <n v="185"/>
    <d v="2015-05-08T00:00:00"/>
    <n v="5"/>
    <s v="May"/>
    <n v="1"/>
    <s v="453,28769,Low income,520,Low spender,0.0180750112968821,1,0,76,41,5,129,10,3,3,191,0.214659685863874,0.0261780104712042,0.675392670157068,0.0523560209424084,0.0157068062827225,0.0157068062827225,3,4,1,4,12,0.25,0.333333333333333,0.0833333333333333,0.333333333333333,9,0,0,0,0,0,0,0,43,36-50,2717,0,0,1,0,0,0,1,0,0,185"/>
  </r>
  <r>
    <n v="936"/>
    <n v="34916"/>
    <x v="1"/>
    <n v="32"/>
    <x v="1"/>
    <n v="9.1648527895520678E-4"/>
    <n v="2"/>
    <n v="0"/>
    <n v="89"/>
    <n v="51"/>
    <n v="23"/>
    <n v="82"/>
    <n v="33"/>
    <n v="0"/>
    <n v="42"/>
    <n v="231"/>
    <n v="0.22077922077922077"/>
    <n v="9.9567099567099568E-2"/>
    <n v="0.354978354978355"/>
    <n v="0.14285714285714285"/>
    <n v="0"/>
    <n v="0.18181818181818182"/>
    <n v="4"/>
    <n v="5"/>
    <n v="1"/>
    <n v="3"/>
    <n v="13"/>
    <n v="0.30769230769230771"/>
    <n v="0.38461538461538464"/>
    <n v="7.6923076923076927E-2"/>
    <n v="0.23076923076923078"/>
    <n v="9"/>
    <n v="0"/>
    <n v="0"/>
    <x v="1"/>
    <x v="0"/>
    <x v="1"/>
    <n v="0"/>
    <x v="1"/>
    <x v="43"/>
    <x v="2"/>
    <n v="2569"/>
    <n v="0"/>
    <n v="0"/>
    <n v="0"/>
    <n v="1"/>
    <n v="0"/>
    <n v="0"/>
    <n v="1"/>
    <n v="0"/>
    <n v="0"/>
    <n v="147"/>
    <d v="2015-10-03T00:00:00"/>
    <n v="10"/>
    <s v="October"/>
    <n v="1"/>
    <s v="936,34916,Low income,32,Low spender,0.000916485278955207,2,0,89,51,23,82,33,0,42,231,0.220779220779221,0.0995670995670996,0.354978354978355,0.142857142857143,0,0.181818181818182,4,5,1,3,13,0.307692307692308,0.384615384615385,0.0769230769230769,0.230769230769231,9,0,0,0,0,0,0,0,52,50-65,2569,0,0,0,1,0,0,1,0,0,147"/>
  </r>
  <r>
    <n v="1110"/>
    <n v="42315"/>
    <x v="1"/>
    <n v="35"/>
    <x v="1"/>
    <n v="8.271298593879239E-4"/>
    <n v="0"/>
    <n v="1"/>
    <n v="90"/>
    <n v="67"/>
    <n v="15"/>
    <n v="80"/>
    <n v="17"/>
    <n v="11"/>
    <n v="80"/>
    <n v="270"/>
    <n v="0.24814814814814815"/>
    <n v="5.5555555555555552E-2"/>
    <n v="0.29629629629629628"/>
    <n v="6.2962962962962957E-2"/>
    <n v="4.0740740740740744E-2"/>
    <n v="0.29629629629629628"/>
    <n v="3"/>
    <n v="1"/>
    <n v="4"/>
    <n v="4"/>
    <n v="12"/>
    <n v="0.25"/>
    <n v="8.3333333333333329E-2"/>
    <n v="0.33333333333333331"/>
    <n v="0.33333333333333331"/>
    <n v="3"/>
    <n v="0"/>
    <n v="0"/>
    <x v="1"/>
    <x v="0"/>
    <x v="1"/>
    <n v="0"/>
    <x v="1"/>
    <x v="11"/>
    <x v="2"/>
    <n v="2511"/>
    <n v="0"/>
    <n v="0"/>
    <n v="0"/>
    <n v="1"/>
    <n v="0"/>
    <n v="0"/>
    <n v="0"/>
    <n v="1"/>
    <n v="0"/>
    <n v="110"/>
    <d v="2015-11-30T00:00:00"/>
    <n v="11"/>
    <s v="November"/>
    <n v="1"/>
    <s v="1110,42315,Low income,35,Low spender,0.000827129859387924,0,1,90,67,15,80,17,11,80,270,0.248148148148148,0.0555555555555556,0.296296296296296,0.062962962962963,0.0407407407407407,0.296296296296296,3,1,4,4,12,0.25,0.0833333333333333,0.333333333333333,0.333333333333333,3,0,0,0,0,0,0,0,62,50-65,2511,0,0,0,1,0,0,0,1,0,110"/>
  </r>
  <r>
    <n v="293"/>
    <n v="28457"/>
    <x v="1"/>
    <n v="13"/>
    <x v="1"/>
    <n v="4.5682960255824577E-4"/>
    <n v="0"/>
    <n v="0"/>
    <n v="96"/>
    <n v="24"/>
    <n v="1"/>
    <n v="108"/>
    <n v="29"/>
    <n v="29"/>
    <n v="14"/>
    <n v="205"/>
    <n v="0.11707317073170732"/>
    <n v="4.8780487804878049E-3"/>
    <n v="0.52682926829268295"/>
    <n v="0.14146341463414633"/>
    <n v="0.14146341463414633"/>
    <n v="6.8292682926829273E-2"/>
    <n v="1"/>
    <n v="4"/>
    <n v="1"/>
    <n v="4"/>
    <n v="10"/>
    <n v="0.1"/>
    <n v="0.4"/>
    <n v="0.1"/>
    <n v="0.4"/>
    <n v="8"/>
    <n v="0"/>
    <n v="0"/>
    <x v="1"/>
    <x v="0"/>
    <x v="1"/>
    <n v="0"/>
    <x v="1"/>
    <x v="42"/>
    <x v="3"/>
    <n v="2768"/>
    <n v="0"/>
    <n v="0"/>
    <n v="0"/>
    <n v="0"/>
    <n v="1"/>
    <n v="1"/>
    <n v="0"/>
    <n v="0"/>
    <n v="0"/>
    <n v="177"/>
    <d v="2015-03-18T00:00:00"/>
    <n v="3"/>
    <s v="March"/>
    <n v="1"/>
    <s v="293,28457,Low income,13,Low spender,0.000456829602558246,0,0,96,24,1,108,29,29,14,205,0.117073170731707,0.0048780487804878,0.526829268292683,0.141463414634146,0.141463414634146,0.0682926829268293,1,4,1,4,10,0.1,0.4,0.1,0.4,8,0,0,0,0,0,0,0,68,66+,2768,0,0,0,0,1,1,0,0,0,177"/>
  </r>
  <r>
    <n v="581"/>
    <n v="54414"/>
    <x v="0"/>
    <n v="17"/>
    <x v="1"/>
    <n v="3.124195978975999E-4"/>
    <n v="1"/>
    <n v="1"/>
    <n v="49"/>
    <n v="109"/>
    <n v="18"/>
    <n v="16"/>
    <n v="24"/>
    <n v="26"/>
    <n v="18"/>
    <n v="211"/>
    <n v="0.51658767772511849"/>
    <n v="8.5308056872037921E-2"/>
    <n v="7.582938388625593E-2"/>
    <n v="0.11374407582938388"/>
    <n v="0.12322274881516587"/>
    <n v="8.5308056872037921E-2"/>
    <n v="4"/>
    <n v="3"/>
    <n v="1"/>
    <n v="5"/>
    <n v="13"/>
    <n v="0.30769230769230771"/>
    <n v="0.23076923076923078"/>
    <n v="7.6923076923076927E-2"/>
    <n v="0.38461538461538464"/>
    <n v="4"/>
    <n v="0"/>
    <n v="0"/>
    <x v="1"/>
    <x v="0"/>
    <x v="1"/>
    <n v="0"/>
    <x v="1"/>
    <x v="5"/>
    <x v="2"/>
    <n v="2681"/>
    <n v="0"/>
    <n v="0"/>
    <n v="0"/>
    <n v="1"/>
    <n v="0"/>
    <n v="0"/>
    <n v="1"/>
    <n v="0"/>
    <n v="0"/>
    <n v="175"/>
    <d v="2015-06-13T00:00:00"/>
    <n v="6"/>
    <s v="June"/>
    <n v="1"/>
    <s v="581,54414,High income,17,Low spender,0.0003124195978976,1,1,49,109,18,16,24,26,18,211,0.516587677725118,0.0853080568720379,0.0758293838862559,0.113744075829384,0.123222748815166,0.0853080568720379,4,3,1,5,13,0.307692307692308,0.230769230769231,0.0769230769230769,0.384615384615385,4,0,0,0,0,0,0,0,57,50-65,2681,0,0,0,1,0,0,1,0,0,175"/>
  </r>
  <r>
    <n v="750"/>
    <n v="41883"/>
    <x v="1"/>
    <n v="496"/>
    <x v="1"/>
    <n v="1.1842513669030394E-2"/>
    <n v="1"/>
    <n v="0"/>
    <n v="13"/>
    <n v="32"/>
    <n v="34"/>
    <n v="41"/>
    <n v="73"/>
    <n v="16"/>
    <n v="116"/>
    <n v="312"/>
    <n v="0.10256410256410256"/>
    <n v="0.10897435897435898"/>
    <n v="0.13141025641025642"/>
    <n v="0.23397435897435898"/>
    <n v="5.128205128205128E-2"/>
    <n v="0.37179487179487181"/>
    <n v="3"/>
    <n v="4"/>
    <n v="2"/>
    <n v="3"/>
    <n v="12"/>
    <n v="0.25"/>
    <n v="0.33333333333333331"/>
    <n v="0.16666666666666666"/>
    <n v="0.25"/>
    <n v="7"/>
    <n v="0"/>
    <n v="0"/>
    <x v="1"/>
    <x v="0"/>
    <x v="1"/>
    <n v="0"/>
    <x v="1"/>
    <x v="0"/>
    <x v="0"/>
    <n v="2626"/>
    <n v="0"/>
    <n v="0"/>
    <n v="0"/>
    <n v="1"/>
    <n v="0"/>
    <n v="0"/>
    <n v="1"/>
    <n v="0"/>
    <n v="0"/>
    <n v="80"/>
    <d v="2015-08-07T00:00:00"/>
    <n v="8"/>
    <s v="August"/>
    <n v="1"/>
    <s v="750,41883,Low income,496,Low spender,0.0118425136690304,1,0,13,32,34,41,73,16,116,312,0.102564102564103,0.108974358974359,0.131410256410256,0.233974358974359,0.0512820512820513,0.371794871794872,3,4,2,3,12,0.25,0.333333333333333,0.166666666666667,0.25,7,0,0,0,0,0,0,0,32,24-35,2626,0,0,0,1,0,0,1,0,0,80"/>
  </r>
  <r>
    <n v="348"/>
    <n v="45207"/>
    <x v="1"/>
    <n v="229"/>
    <x v="1"/>
    <n v="5.0655871878248944E-3"/>
    <n v="1"/>
    <n v="1"/>
    <n v="64"/>
    <n v="203"/>
    <n v="0"/>
    <n v="10"/>
    <n v="0"/>
    <n v="0"/>
    <n v="2"/>
    <n v="215"/>
    <n v="0.94418604651162785"/>
    <n v="0"/>
    <n v="4.6511627906976744E-2"/>
    <n v="0"/>
    <n v="0"/>
    <n v="9.3023255813953487E-3"/>
    <n v="5"/>
    <n v="3"/>
    <n v="1"/>
    <n v="6"/>
    <n v="15"/>
    <n v="0.33333333333333331"/>
    <n v="0.2"/>
    <n v="6.6666666666666666E-2"/>
    <n v="0.4"/>
    <n v="6"/>
    <n v="0"/>
    <n v="0"/>
    <x v="1"/>
    <x v="1"/>
    <x v="1"/>
    <n v="0"/>
    <x v="1"/>
    <x v="3"/>
    <x v="1"/>
    <n v="2755"/>
    <n v="0"/>
    <n v="1"/>
    <n v="0"/>
    <n v="0"/>
    <n v="0"/>
    <n v="0"/>
    <n v="0"/>
    <n v="0"/>
    <n v="1"/>
    <n v="211"/>
    <d v="2015-03-31T00:00:00"/>
    <n v="3"/>
    <s v="March"/>
    <n v="1"/>
    <s v="348,45207,Low income,229,Low spender,0.00506558718782489,1,1,64,203,0,10,0,0,2,215,0.944186046511628,0,0.0465116279069767,0,0,0.00930232558139535,5,3,1,6,15,0.333333333333333,0.2,0.0666666666666667,0.4,6,0,0,0,1,0,0,0,46,36-50,2755,0,1,0,0,0,0,0,0,1,211"/>
  </r>
  <r>
    <n v="2190"/>
    <n v="50183"/>
    <x v="1"/>
    <n v="89"/>
    <x v="1"/>
    <n v="1.7735089572165873E-3"/>
    <n v="1"/>
    <n v="1"/>
    <n v="47"/>
    <n v="97"/>
    <n v="12"/>
    <n v="84"/>
    <n v="13"/>
    <n v="10"/>
    <n v="15"/>
    <n v="231"/>
    <n v="0.41991341991341991"/>
    <n v="5.1948051948051951E-2"/>
    <n v="0.36363636363636365"/>
    <n v="5.627705627705628E-2"/>
    <n v="4.3290043290043288E-2"/>
    <n v="6.4935064935064929E-2"/>
    <n v="7"/>
    <n v="3"/>
    <n v="1"/>
    <n v="6"/>
    <n v="17"/>
    <n v="0.41176470588235292"/>
    <n v="0.17647058823529413"/>
    <n v="5.8823529411764705E-2"/>
    <n v="0.35294117647058826"/>
    <n v="5"/>
    <n v="0"/>
    <n v="0"/>
    <x v="1"/>
    <x v="0"/>
    <x v="1"/>
    <n v="0"/>
    <x v="1"/>
    <x v="33"/>
    <x v="1"/>
    <n v="2163"/>
    <n v="0"/>
    <n v="1"/>
    <n v="0"/>
    <n v="0"/>
    <n v="0"/>
    <n v="0"/>
    <n v="1"/>
    <n v="0"/>
    <n v="0"/>
    <n v="201"/>
    <d v="2016-11-12T00:00:00"/>
    <n v="11"/>
    <s v="November"/>
    <n v="1"/>
    <s v="2190,50183,Low income,89,Low spender,0.00177350895721659,1,1,47,97,12,84,13,10,15,231,0.41991341991342,0.051948051948052,0.363636363636364,0.0562770562770563,0.0432900432900433,0.0649350649350649,7,3,1,6,17,0.411764705882353,0.176470588235294,0.0588235294117647,0.352941176470588,5,0,0,0,0,0,0,0,40,36-50,2163,0,1,0,0,0,0,1,0,0,201"/>
  </r>
  <r>
    <n v="1602"/>
    <n v="55282"/>
    <x v="0"/>
    <n v="345"/>
    <x v="1"/>
    <n v="6.2407293513259288E-3"/>
    <n v="1"/>
    <n v="0"/>
    <n v="9"/>
    <n v="125"/>
    <n v="6"/>
    <n v="73"/>
    <n v="8"/>
    <n v="4"/>
    <n v="19"/>
    <n v="235"/>
    <n v="0.53191489361702127"/>
    <n v="2.553191489361702E-2"/>
    <n v="0.31063829787234043"/>
    <n v="3.4042553191489362E-2"/>
    <n v="1.7021276595744681E-2"/>
    <n v="8.085106382978724E-2"/>
    <n v="1"/>
    <n v="3"/>
    <n v="1"/>
    <n v="6"/>
    <n v="11"/>
    <n v="9.0909090909090912E-2"/>
    <n v="0.27272727272727271"/>
    <n v="9.0909090909090912E-2"/>
    <n v="0.54545454545454541"/>
    <n v="4"/>
    <n v="0"/>
    <n v="0"/>
    <x v="1"/>
    <x v="0"/>
    <x v="1"/>
    <n v="0"/>
    <x v="1"/>
    <x v="28"/>
    <x v="1"/>
    <n v="2357"/>
    <n v="1"/>
    <n v="0"/>
    <n v="0"/>
    <n v="0"/>
    <n v="0"/>
    <n v="0"/>
    <n v="0"/>
    <n v="1"/>
    <n v="0"/>
    <n v="197"/>
    <d v="2016-05-02T00:00:00"/>
    <n v="5"/>
    <s v="May"/>
    <n v="1"/>
    <s v="1602,55282,High income,345,Low spender,0.00624072935132593,1,0,9,125,6,73,8,4,19,235,0.531914893617021,0.025531914893617,0.31063829787234,0.0340425531914894,0.0170212765957447,0.0808510638297872,1,3,1,6,11,0.0909090909090909,0.272727272727273,0.0909090909090909,0.545454545454545,4,0,0,0,0,0,0,0,50,36-50,2357,1,0,0,0,0,0,0,1,0,197"/>
  </r>
  <r>
    <n v="1449"/>
    <n v="38946"/>
    <x v="1"/>
    <n v="1426"/>
    <x v="0"/>
    <n v="3.661479997945874E-2"/>
    <n v="0"/>
    <n v="1"/>
    <n v="84"/>
    <n v="116"/>
    <n v="6"/>
    <n v="82"/>
    <n v="6"/>
    <n v="6"/>
    <n v="41"/>
    <n v="257"/>
    <n v="0.45136186770428016"/>
    <n v="2.3346303501945526E-2"/>
    <n v="0.31906614785992216"/>
    <n v="2.3346303501945526E-2"/>
    <n v="2.3346303501945526E-2"/>
    <n v="0.15953307392996108"/>
    <n v="2"/>
    <n v="3"/>
    <n v="1"/>
    <n v="6"/>
    <n v="12"/>
    <n v="0.16666666666666666"/>
    <n v="0.25"/>
    <n v="8.3333333333333329E-2"/>
    <n v="0.5"/>
    <n v="5"/>
    <n v="0"/>
    <n v="0"/>
    <x v="1"/>
    <x v="0"/>
    <x v="1"/>
    <n v="0"/>
    <x v="1"/>
    <x v="46"/>
    <x v="2"/>
    <n v="2407"/>
    <n v="0"/>
    <n v="0"/>
    <n v="0"/>
    <n v="1"/>
    <n v="0"/>
    <n v="0"/>
    <n v="1"/>
    <n v="0"/>
    <n v="0"/>
    <n v="175"/>
    <d v="2016-03-13T00:00:00"/>
    <n v="3"/>
    <s v="March"/>
    <n v="1"/>
    <s v="1449,38946,Low income,1426,High spender,0.0366147999794587,0,1,84,116,6,82,6,6,41,257,0.45136186770428,0.0233463035019455,0.319066147859922,0.0233463035019455,0.0233463035019455,0.159533073929961,2,3,1,6,12,0.166666666666667,0.25,0.0833333333333333,0.5,5,0,0,0,0,0,0,0,65,50-65,2407,0,0,0,1,0,0,1,0,0,175"/>
  </r>
  <r>
    <n v="1412"/>
    <n v="40344"/>
    <x v="1"/>
    <n v="923"/>
    <x v="0"/>
    <n v="2.2878247075153679E-2"/>
    <n v="0"/>
    <n v="1"/>
    <n v="48"/>
    <n v="210"/>
    <n v="0"/>
    <n v="6"/>
    <n v="0"/>
    <n v="0"/>
    <n v="2"/>
    <n v="218"/>
    <n v="0.96330275229357798"/>
    <n v="0"/>
    <n v="2.7522935779816515E-2"/>
    <n v="0"/>
    <n v="0"/>
    <n v="9.1743119266055051E-3"/>
    <n v="2"/>
    <n v="4"/>
    <n v="1"/>
    <n v="5"/>
    <n v="12"/>
    <n v="0.16666666666666666"/>
    <n v="0.33333333333333331"/>
    <n v="8.3333333333333329E-2"/>
    <n v="0.41666666666666669"/>
    <n v="7"/>
    <n v="0"/>
    <n v="0"/>
    <x v="1"/>
    <x v="0"/>
    <x v="1"/>
    <n v="0"/>
    <x v="1"/>
    <x v="3"/>
    <x v="1"/>
    <n v="2418"/>
    <n v="0"/>
    <n v="1"/>
    <n v="0"/>
    <n v="0"/>
    <n v="0"/>
    <n v="0"/>
    <n v="0"/>
    <n v="0"/>
    <n v="1"/>
    <n v="214"/>
    <d v="2016-03-02T00:00:00"/>
    <n v="3"/>
    <s v="March"/>
    <n v="1"/>
    <s v="1412,40344,Low income,923,High spender,0.0228782470751537,0,1,48,210,0,6,0,0,2,218,0.963302752293578,0,0.0275229357798165,0,0,0.00917431192660551,2,4,1,5,12,0.166666666666667,0.333333333333333,0.0833333333333333,0.416666666666667,7,0,0,0,0,0,0,0,46,36-50,2418,0,1,0,0,0,0,0,0,1,214"/>
  </r>
  <r>
    <n v="972"/>
    <n v="53359"/>
    <x v="0"/>
    <n v="93"/>
    <x v="1"/>
    <n v="1.7429112239734628E-3"/>
    <n v="1"/>
    <n v="1"/>
    <n v="4"/>
    <n v="173"/>
    <n v="4"/>
    <n v="30"/>
    <n v="3"/>
    <n v="6"/>
    <n v="41"/>
    <n v="257"/>
    <n v="0.6731517509727627"/>
    <n v="1.556420233463035E-2"/>
    <n v="0.11673151750972763"/>
    <n v="1.1673151750972763E-2"/>
    <n v="2.3346303501945526E-2"/>
    <n v="0.15953307392996108"/>
    <n v="4"/>
    <n v="5"/>
    <n v="1"/>
    <n v="4"/>
    <n v="14"/>
    <n v="0.2857142857142857"/>
    <n v="0.35714285714285715"/>
    <n v="7.1428571428571425E-2"/>
    <n v="0.2857142857142857"/>
    <n v="7"/>
    <n v="0"/>
    <n v="0"/>
    <x v="1"/>
    <x v="0"/>
    <x v="1"/>
    <n v="0"/>
    <x v="1"/>
    <x v="10"/>
    <x v="1"/>
    <n v="2557"/>
    <n v="0"/>
    <n v="1"/>
    <n v="0"/>
    <n v="0"/>
    <n v="0"/>
    <n v="0"/>
    <n v="1"/>
    <n v="0"/>
    <n v="0"/>
    <n v="175"/>
    <d v="2015-10-15T00:00:00"/>
    <n v="10"/>
    <s v="October"/>
    <n v="1"/>
    <s v="972,53359,High income,93,Low spender,0.00174291122397346,1,1,4,173,4,30,3,6,41,257,0.673151750972763,0.0155642023346304,0.116731517509728,0.0116731517509728,0.0233463035019455,0.159533073929961,4,5,1,4,14,0.285714285714286,0.357142857142857,0.0714285714285714,0.285714285714286,7,0,0,0,0,0,0,0,44,36-50,2557,0,1,0,0,0,0,1,0,0,175"/>
  </r>
  <r>
    <n v="292"/>
    <n v="48178"/>
    <x v="1"/>
    <n v="1383"/>
    <x v="0"/>
    <n v="2.8706048403835775E-2"/>
    <n v="1"/>
    <n v="1"/>
    <n v="69"/>
    <n v="159"/>
    <n v="4"/>
    <n v="45"/>
    <n v="6"/>
    <n v="2"/>
    <n v="38"/>
    <n v="254"/>
    <n v="0.62598425196850394"/>
    <n v="1.5748031496062992E-2"/>
    <n v="0.17716535433070865"/>
    <n v="2.3622047244094488E-2"/>
    <n v="7.874015748031496E-3"/>
    <n v="0.14960629921259844"/>
    <n v="6"/>
    <n v="5"/>
    <n v="1"/>
    <n v="4"/>
    <n v="16"/>
    <n v="0.375"/>
    <n v="0.3125"/>
    <n v="6.25E-2"/>
    <n v="0.25"/>
    <n v="8"/>
    <n v="0"/>
    <n v="0"/>
    <x v="1"/>
    <x v="0"/>
    <x v="1"/>
    <n v="0"/>
    <x v="1"/>
    <x v="9"/>
    <x v="1"/>
    <n v="2768"/>
    <n v="0"/>
    <n v="1"/>
    <n v="0"/>
    <n v="0"/>
    <n v="0"/>
    <n v="0"/>
    <n v="1"/>
    <n v="0"/>
    <n v="0"/>
    <n v="178"/>
    <d v="2015-03-18T00:00:00"/>
    <n v="3"/>
    <s v="March"/>
    <n v="1"/>
    <s v="292,48178,Low income,1383,High spender,0.0287060484038358,1,1,69,159,4,45,6,2,38,254,0.625984251968504,0.015748031496063,0.177165354330709,0.0236220472440945,0.0078740157480315,0.149606299212598,6,5,1,4,16,0.375,0.3125,0.0625,0.25,8,0,0,0,0,0,0,0,45,36-50,2768,0,1,0,0,0,0,1,0,0,178"/>
  </r>
  <r>
    <n v="88"/>
    <n v="38808"/>
    <x v="1"/>
    <n v="1194"/>
    <x v="0"/>
    <n v="3.0766852195423623E-2"/>
    <n v="1"/>
    <n v="0"/>
    <n v="21"/>
    <n v="125"/>
    <n v="17"/>
    <n v="52"/>
    <n v="3"/>
    <n v="19"/>
    <n v="30"/>
    <n v="246"/>
    <n v="0.50813008130081305"/>
    <n v="6.910569105691057E-2"/>
    <n v="0.21138211382113822"/>
    <n v="1.2195121951219513E-2"/>
    <n v="7.7235772357723581E-2"/>
    <n v="0.12195121951219512"/>
    <n v="4"/>
    <n v="5"/>
    <n v="1"/>
    <n v="4"/>
    <n v="14"/>
    <n v="0.2857142857142857"/>
    <n v="0.35714285714285715"/>
    <n v="7.1428571428571425E-2"/>
    <n v="0.2857142857142857"/>
    <n v="8"/>
    <n v="0"/>
    <n v="0"/>
    <x v="0"/>
    <x v="0"/>
    <x v="1"/>
    <n v="0"/>
    <x v="0"/>
    <x v="7"/>
    <x v="1"/>
    <n v="2831"/>
    <n v="0"/>
    <n v="0"/>
    <n v="1"/>
    <n v="0"/>
    <n v="0"/>
    <n v="0"/>
    <n v="1"/>
    <n v="0"/>
    <n v="0"/>
    <n v="186"/>
    <d v="2015-01-14T00:00:00"/>
    <n v="1"/>
    <s v="January"/>
    <n v="1"/>
    <s v="88,38808,Low income,1194,High spender,0.0307668521954236,1,0,21,125,17,52,3,19,30,246,0.508130081300813,0.0691056910569106,0.211382113821138,0.0121951219512195,0.0772357723577236,0.121951219512195,4,5,1,4,14,0.285714285714286,0.357142857142857,0.0714285714285714,0.285714285714286,8,0,0,1,0,0,0,1,48,36-50,2831,0,0,1,0,0,0,1,0,0,186"/>
  </r>
  <r>
    <n v="1751"/>
    <n v="61905"/>
    <x v="0"/>
    <n v="272"/>
    <x v="1"/>
    <n v="4.3938292545028677E-3"/>
    <n v="0"/>
    <n v="1"/>
    <n v="2"/>
    <n v="167"/>
    <n v="0"/>
    <n v="43"/>
    <n v="6"/>
    <n v="2"/>
    <n v="13"/>
    <n v="231"/>
    <n v="0.72294372294372289"/>
    <n v="0"/>
    <n v="0.18614718614718614"/>
    <n v="2.5974025974025976E-2"/>
    <n v="8.658008658008658E-3"/>
    <n v="5.627705627705628E-2"/>
    <n v="2"/>
    <n v="4"/>
    <n v="2"/>
    <n v="4"/>
    <n v="12"/>
    <n v="0.16666666666666666"/>
    <n v="0.33333333333333331"/>
    <n v="0.16666666666666666"/>
    <n v="0.33333333333333331"/>
    <n v="5"/>
    <n v="0"/>
    <n v="0"/>
    <x v="1"/>
    <x v="0"/>
    <x v="1"/>
    <n v="0"/>
    <x v="1"/>
    <x v="9"/>
    <x v="1"/>
    <n v="2304"/>
    <n v="0"/>
    <n v="0"/>
    <n v="0"/>
    <n v="1"/>
    <n v="0"/>
    <n v="0"/>
    <n v="0"/>
    <n v="0"/>
    <n v="1"/>
    <n v="205"/>
    <d v="2016-06-24T00:00:00"/>
    <n v="6"/>
    <s v="June"/>
    <n v="1"/>
    <s v="1751,61905,High income,272,Low spender,0.00439382925450287,0,1,2,167,0,43,6,2,13,231,0.722943722943723,0,0.186147186147186,0.025974025974026,0.00865800865800866,0.0562770562770563,2,4,2,4,12,0.166666666666667,0.333333333333333,0.166666666666667,0.333333333333333,5,0,0,0,0,0,0,0,45,36-50,2304,0,0,0,1,0,0,0,0,1,205"/>
  </r>
  <r>
    <n v="1612"/>
    <n v="54198"/>
    <x v="0"/>
    <n v="547"/>
    <x v="1"/>
    <n v="1.0092623344034836E-2"/>
    <n v="1"/>
    <n v="1"/>
    <n v="13"/>
    <n v="185"/>
    <n v="0"/>
    <n v="28"/>
    <n v="3"/>
    <n v="2"/>
    <n v="17"/>
    <n v="235"/>
    <n v="0.78723404255319152"/>
    <n v="0"/>
    <n v="0.11914893617021277"/>
    <n v="1.276595744680851E-2"/>
    <n v="8.5106382978723406E-3"/>
    <n v="7.2340425531914887E-2"/>
    <n v="6"/>
    <n v="3"/>
    <n v="1"/>
    <n v="6"/>
    <n v="16"/>
    <n v="0.375"/>
    <n v="0.1875"/>
    <n v="6.25E-2"/>
    <n v="0.375"/>
    <n v="4"/>
    <n v="0"/>
    <n v="0"/>
    <x v="1"/>
    <x v="0"/>
    <x v="1"/>
    <n v="0"/>
    <x v="1"/>
    <x v="20"/>
    <x v="2"/>
    <n v="2353"/>
    <n v="0"/>
    <n v="1"/>
    <n v="0"/>
    <n v="0"/>
    <n v="0"/>
    <n v="0"/>
    <n v="1"/>
    <n v="0"/>
    <n v="0"/>
    <n v="201"/>
    <d v="2016-05-06T00:00:00"/>
    <n v="5"/>
    <s v="May"/>
    <n v="1"/>
    <s v="1612,54198,High income,547,Low spender,0.0100926233440348,1,1,13,185,0,28,3,2,17,235,0.787234042553192,0,0.119148936170213,0.0127659574468085,0.00851063829787234,0.0723404255319149,6,3,1,6,16,0.375,0.1875,0.0625,0.375,4,0,0,0,0,0,0,0,54,50-65,2353,0,1,0,0,0,0,1,0,0,201"/>
  </r>
  <r>
    <n v="1590"/>
    <n v="62499"/>
    <x v="0"/>
    <n v="19"/>
    <x v="1"/>
    <n v="3.0400486407782527E-4"/>
    <n v="1"/>
    <n v="0"/>
    <n v="0"/>
    <n v="140"/>
    <n v="4"/>
    <n v="61"/>
    <n v="0"/>
    <n v="13"/>
    <n v="4"/>
    <n v="222"/>
    <n v="0.63063063063063063"/>
    <n v="1.8018018018018018E-2"/>
    <n v="0.2747747747747748"/>
    <n v="0"/>
    <n v="5.8558558558558557E-2"/>
    <n v="1.8018018018018018E-2"/>
    <n v="2"/>
    <n v="3"/>
    <n v="1"/>
    <n v="6"/>
    <n v="12"/>
    <n v="0.16666666666666666"/>
    <n v="0.25"/>
    <n v="8.3333333333333329E-2"/>
    <n v="0.5"/>
    <n v="4"/>
    <n v="0"/>
    <n v="0"/>
    <x v="1"/>
    <x v="0"/>
    <x v="1"/>
    <n v="0"/>
    <x v="1"/>
    <x v="15"/>
    <x v="1"/>
    <n v="2361"/>
    <n v="0"/>
    <n v="0"/>
    <n v="0"/>
    <n v="1"/>
    <n v="0"/>
    <n v="0"/>
    <n v="0"/>
    <n v="1"/>
    <n v="0"/>
    <n v="214"/>
    <d v="2016-04-28T00:00:00"/>
    <n v="4"/>
    <s v="April"/>
    <n v="1"/>
    <s v="1590,62499,High income,19,Low spender,0.000304004864077825,1,0,0,140,4,61,0,13,4,222,0.630630630630631,0.018018018018018,0.274774774774775,0,0.0585585585585586,0.018018018018018,2,3,1,6,12,0.166666666666667,0.25,0.0833333333333333,0.5,4,0,0,0,0,0,0,0,41,36-50,2361,0,0,0,1,0,0,0,1,0,214"/>
  </r>
  <r>
    <n v="1262"/>
    <n v="44551"/>
    <x v="1"/>
    <n v="28"/>
    <x v="1"/>
    <n v="6.2849318758277032E-4"/>
    <n v="0"/>
    <n v="1"/>
    <n v="24"/>
    <n v="182"/>
    <n v="4"/>
    <n v="33"/>
    <n v="0"/>
    <n v="0"/>
    <n v="66"/>
    <n v="285"/>
    <n v="0.63859649122807016"/>
    <n v="1.4035087719298246E-2"/>
    <n v="0.11578947368421053"/>
    <n v="0"/>
    <n v="0"/>
    <n v="0.23157894736842105"/>
    <n v="2"/>
    <n v="4"/>
    <n v="1"/>
    <n v="5"/>
    <n v="12"/>
    <n v="0.16666666666666666"/>
    <n v="0.33333333333333331"/>
    <n v="8.3333333333333329E-2"/>
    <n v="0.41666666666666669"/>
    <n v="7"/>
    <n v="0"/>
    <n v="0"/>
    <x v="1"/>
    <x v="0"/>
    <x v="1"/>
    <n v="0"/>
    <x v="1"/>
    <x v="23"/>
    <x v="3"/>
    <n v="2461"/>
    <n v="0"/>
    <n v="0"/>
    <n v="0"/>
    <n v="0"/>
    <n v="1"/>
    <n v="0"/>
    <n v="0"/>
    <n v="1"/>
    <n v="0"/>
    <n v="153"/>
    <d v="2016-01-19T00:00:00"/>
    <n v="1"/>
    <s v="January"/>
    <n v="1"/>
    <s v="1262,44551,Low income,28,Low spender,0.00062849318758277,0,1,24,182,4,33,0,0,66,285,0.63859649122807,0.0140350877192982,0.115789473684211,0,0,0.231578947368421,2,4,1,5,12,0.166666666666667,0.333333333333333,0.0833333333333333,0.416666666666667,7,0,0,0,0,0,0,0,66,66+,2461,0,0,0,0,1,0,0,1,0,153"/>
  </r>
  <r>
    <n v="1007"/>
    <n v="48150"/>
    <x v="1"/>
    <n v="258"/>
    <x v="1"/>
    <n v="5.358255451713396E-3"/>
    <n v="0"/>
    <n v="1"/>
    <n v="24"/>
    <n v="173"/>
    <n v="2"/>
    <n v="39"/>
    <n v="3"/>
    <n v="2"/>
    <n v="47"/>
    <n v="266"/>
    <n v="0.65037593984962405"/>
    <n v="7.5187969924812026E-3"/>
    <n v="0.14661654135338345"/>
    <n v="1.1278195488721804E-2"/>
    <n v="7.5187969924812026E-3"/>
    <n v="0.17669172932330826"/>
    <n v="3"/>
    <n v="5"/>
    <n v="1"/>
    <n v="4"/>
    <n v="13"/>
    <n v="0.23076923076923078"/>
    <n v="0.38461538461538464"/>
    <n v="7.6923076923076927E-2"/>
    <n v="0.30769230769230771"/>
    <n v="7"/>
    <n v="0"/>
    <n v="0"/>
    <x v="1"/>
    <x v="0"/>
    <x v="1"/>
    <n v="0"/>
    <x v="1"/>
    <x v="22"/>
    <x v="3"/>
    <n v="2545"/>
    <n v="0"/>
    <n v="1"/>
    <n v="0"/>
    <n v="0"/>
    <n v="0"/>
    <n v="0"/>
    <n v="0"/>
    <n v="1"/>
    <n v="0"/>
    <n v="172"/>
    <d v="2015-10-27T00:00:00"/>
    <n v="10"/>
    <s v="October"/>
    <n v="1"/>
    <s v="1007,48150,Low income,258,Low spender,0.0053582554517134,0,1,24,173,2,39,3,2,47,266,0.650375939849624,0.0075187969924812,0.146616541353383,0.0112781954887218,0.0075187969924812,0.176691729323308,3,5,1,4,13,0.230769230769231,0.384615384615385,0.0769230769230769,0.307692307692308,7,0,0,0,0,0,0,0,71,66+,2545,0,1,0,0,0,0,0,1,0,172"/>
  </r>
  <r>
    <n v="823"/>
    <n v="34968"/>
    <x v="1"/>
    <n v="189"/>
    <x v="1"/>
    <n v="5.404941660947152E-3"/>
    <n v="1"/>
    <n v="0"/>
    <n v="11"/>
    <n v="158"/>
    <n v="6"/>
    <n v="45"/>
    <n v="8"/>
    <n v="2"/>
    <n v="2"/>
    <n v="221"/>
    <n v="0.71493212669683259"/>
    <n v="2.7149321266968326E-2"/>
    <n v="0.20361990950226244"/>
    <n v="3.6199095022624438E-2"/>
    <n v="9.0497737556561094E-3"/>
    <n v="9.0497737556561094E-3"/>
    <n v="7"/>
    <n v="3"/>
    <n v="2"/>
    <n v="5"/>
    <n v="17"/>
    <n v="0.41176470588235292"/>
    <n v="0.17647058823529413"/>
    <n v="0.11764705882352941"/>
    <n v="0.29411764705882354"/>
    <n v="7"/>
    <n v="0"/>
    <n v="0"/>
    <x v="1"/>
    <x v="0"/>
    <x v="1"/>
    <n v="0"/>
    <x v="1"/>
    <x v="33"/>
    <x v="1"/>
    <n v="2604"/>
    <n v="0"/>
    <n v="1"/>
    <n v="0"/>
    <n v="0"/>
    <n v="0"/>
    <n v="0"/>
    <n v="1"/>
    <n v="0"/>
    <n v="0"/>
    <n v="217"/>
    <d v="2015-08-29T00:00:00"/>
    <n v="8"/>
    <s v="August"/>
    <n v="1"/>
    <s v="823,34968,Low income,189,Low spender,0.00540494166094715,1,0,11,158,6,45,8,2,2,221,0.714932126696833,0.0271493212669683,0.203619909502262,0.0361990950226244,0.00904977375565611,0.00904977375565611,7,3,2,5,17,0.411764705882353,0.176470588235294,0.117647058823529,0.294117647058824,7,0,0,0,0,0,0,0,40,36-50,2604,0,1,0,0,0,0,1,0,0,217"/>
  </r>
  <r>
    <n v="800"/>
    <n v="42207"/>
    <x v="1"/>
    <n v="17"/>
    <x v="1"/>
    <n v="4.0277679057976163E-4"/>
    <n v="1"/>
    <n v="0"/>
    <n v="71"/>
    <n v="116"/>
    <n v="11"/>
    <n v="72"/>
    <n v="3"/>
    <n v="17"/>
    <n v="46"/>
    <n v="265"/>
    <n v="0.43773584905660379"/>
    <n v="4.1509433962264149E-2"/>
    <n v="0.27169811320754716"/>
    <n v="1.1320754716981131E-2"/>
    <n v="6.4150943396226415E-2"/>
    <n v="0.17358490566037735"/>
    <n v="4"/>
    <n v="4"/>
    <n v="1"/>
    <n v="5"/>
    <n v="14"/>
    <n v="0.2857142857142857"/>
    <n v="0.2857142857142857"/>
    <n v="7.1428571428571425E-2"/>
    <n v="0.35714285714285715"/>
    <n v="6"/>
    <n v="0"/>
    <n v="0"/>
    <x v="0"/>
    <x v="0"/>
    <x v="1"/>
    <n v="0"/>
    <x v="0"/>
    <x v="35"/>
    <x v="1"/>
    <n v="2613"/>
    <n v="0"/>
    <n v="1"/>
    <n v="0"/>
    <n v="0"/>
    <n v="0"/>
    <n v="0"/>
    <n v="0"/>
    <n v="1"/>
    <n v="0"/>
    <n v="173"/>
    <d v="2015-08-20T00:00:00"/>
    <n v="8"/>
    <s v="August"/>
    <n v="1"/>
    <s v="800,42207,Low income,17,Low spender,0.000402776790579762,1,0,71,116,11,72,3,17,46,265,0.437735849056604,0.0415094339622641,0.271698113207547,0.0113207547169811,0.0641509433962264,0.173584905660377,4,4,1,5,14,0.285714285714286,0.285714285714286,0.0714285714285714,0.357142857142857,6,0,0,1,0,0,0,1,36,36-50,2613,0,1,0,0,0,0,0,1,0,173"/>
  </r>
  <r>
    <n v="2016"/>
    <n v="57338"/>
    <x v="0"/>
    <n v="1039"/>
    <x v="0"/>
    <n v="1.8120618089225295E-2"/>
    <n v="0"/>
    <n v="1"/>
    <n v="96"/>
    <n v="143"/>
    <n v="6"/>
    <n v="52"/>
    <n v="11"/>
    <n v="8"/>
    <n v="17"/>
    <n v="237"/>
    <n v="0.6033755274261603"/>
    <n v="2.5316455696202531E-2"/>
    <n v="0.21940928270042195"/>
    <n v="4.6413502109704644E-2"/>
    <n v="3.3755274261603373E-2"/>
    <n v="7.1729957805907171E-2"/>
    <n v="2"/>
    <n v="4"/>
    <n v="1"/>
    <n v="5"/>
    <n v="12"/>
    <n v="0.16666666666666666"/>
    <n v="0.33333333333333331"/>
    <n v="8.3333333333333329E-2"/>
    <n v="0.41666666666666669"/>
    <n v="5"/>
    <n v="0"/>
    <n v="0"/>
    <x v="1"/>
    <x v="0"/>
    <x v="1"/>
    <n v="0"/>
    <x v="1"/>
    <x v="9"/>
    <x v="1"/>
    <n v="2220"/>
    <n v="0"/>
    <n v="0"/>
    <n v="1"/>
    <n v="0"/>
    <n v="0"/>
    <n v="0"/>
    <n v="1"/>
    <n v="0"/>
    <n v="0"/>
    <n v="203"/>
    <d v="2016-09-16T00:00:00"/>
    <n v="9"/>
    <s v="September"/>
    <n v="1"/>
    <s v="2016,57338,High income,1039,High spender,0.0181206180892253,0,1,96,143,6,52,11,8,17,237,0.60337552742616,0.0253164556962025,0.219409282700422,0.0464135021097046,0.0337552742616034,0.0717299578059072,2,4,1,5,12,0.166666666666667,0.333333333333333,0.0833333333333333,0.416666666666667,5,0,0,0,0,0,0,0,45,36-50,2220,0,0,1,0,0,0,1,0,0,203"/>
  </r>
  <r>
    <n v="1441"/>
    <n v="42731"/>
    <x v="1"/>
    <n v="1180"/>
    <x v="0"/>
    <n v="2.7614612342327583E-2"/>
    <n v="1"/>
    <n v="0"/>
    <n v="64"/>
    <n v="159"/>
    <n v="2"/>
    <n v="51"/>
    <n v="6"/>
    <n v="2"/>
    <n v="24"/>
    <n v="244"/>
    <n v="0.65163934426229508"/>
    <n v="8.1967213114754103E-3"/>
    <n v="0.20901639344262296"/>
    <n v="2.4590163934426229E-2"/>
    <n v="8.1967213114754103E-3"/>
    <n v="9.8360655737704916E-2"/>
    <n v="3"/>
    <n v="4"/>
    <n v="1"/>
    <n v="5"/>
    <n v="13"/>
    <n v="0.23076923076923078"/>
    <n v="0.30769230769230771"/>
    <n v="7.6923076923076927E-2"/>
    <n v="0.38461538461538464"/>
    <n v="5"/>
    <n v="0"/>
    <n v="0"/>
    <x v="1"/>
    <x v="0"/>
    <x v="1"/>
    <n v="0"/>
    <x v="1"/>
    <x v="26"/>
    <x v="2"/>
    <n v="2410"/>
    <n v="0"/>
    <n v="0"/>
    <n v="0"/>
    <n v="1"/>
    <n v="0"/>
    <n v="0"/>
    <n v="0"/>
    <n v="0"/>
    <n v="1"/>
    <n v="196"/>
    <d v="2016-03-10T00:00:00"/>
    <n v="3"/>
    <s v="March"/>
    <n v="1"/>
    <s v="1441,42731,Low income,1180,High spender,0.0276146123423276,1,0,64,159,2,51,6,2,24,244,0.651639344262295,0.00819672131147541,0.209016393442623,0.0245901639344262,0.00819672131147541,0.0983606557377049,3,4,1,5,13,0.230769230769231,0.307692307692308,0.0769230769230769,0.384615384615385,5,0,0,0,0,0,0,0,51,50-65,2410,0,0,0,1,0,0,0,0,1,196"/>
  </r>
  <r>
    <n v="976"/>
    <n v="54252"/>
    <x v="0"/>
    <n v="1319"/>
    <x v="0"/>
    <n v="2.4312467743124677E-2"/>
    <n v="1"/>
    <n v="1"/>
    <n v="25"/>
    <n v="178"/>
    <n v="4"/>
    <n v="26"/>
    <n v="8"/>
    <n v="4"/>
    <n v="44"/>
    <n v="264"/>
    <n v="0.6742424242424242"/>
    <n v="1.5151515151515152E-2"/>
    <n v="9.8484848484848481E-2"/>
    <n v="3.0303030303030304E-2"/>
    <n v="1.5151515151515152E-2"/>
    <n v="0.16666666666666666"/>
    <n v="5"/>
    <n v="4"/>
    <n v="1"/>
    <n v="5"/>
    <n v="15"/>
    <n v="0.33333333333333331"/>
    <n v="0.26666666666666666"/>
    <n v="6.6666666666666666E-2"/>
    <n v="0.33333333333333331"/>
    <n v="6"/>
    <n v="0"/>
    <n v="0"/>
    <x v="1"/>
    <x v="0"/>
    <x v="1"/>
    <n v="0"/>
    <x v="1"/>
    <x v="32"/>
    <x v="2"/>
    <n v="2556"/>
    <n v="0"/>
    <n v="0"/>
    <n v="1"/>
    <n v="0"/>
    <n v="0"/>
    <n v="0"/>
    <n v="1"/>
    <n v="0"/>
    <n v="0"/>
    <n v="176"/>
    <d v="2015-10-16T00:00:00"/>
    <n v="10"/>
    <s v="October"/>
    <n v="1"/>
    <s v="976,54252,High income,1319,High spender,0.0243124677431247,1,1,25,178,4,26,8,4,44,264,0.674242424242424,0.0151515151515152,0.0984848484848485,0.0303030303030303,0.0151515151515152,0.166666666666667,5,4,1,5,15,0.333333333333333,0.266666666666667,0.0666666666666667,0.333333333333333,6,0,0,0,0,0,0,0,64,50-65,2556,0,0,1,0,0,0,1,0,0,176"/>
  </r>
  <r>
    <n v="2075"/>
    <n v="67267"/>
    <x v="0"/>
    <n v="258"/>
    <x v="1"/>
    <n v="3.8354616676825187E-3"/>
    <n v="0"/>
    <n v="1"/>
    <n v="0"/>
    <n v="134"/>
    <n v="11"/>
    <n v="59"/>
    <n v="15"/>
    <n v="2"/>
    <n v="30"/>
    <n v="251"/>
    <n v="0.53386454183266929"/>
    <n v="4.3824701195219126E-2"/>
    <n v="0.23505976095617531"/>
    <n v="5.9760956175298807E-2"/>
    <n v="7.9681274900398405E-3"/>
    <n v="0.11952191235059761"/>
    <n v="1"/>
    <n v="3"/>
    <n v="2"/>
    <n v="5"/>
    <n v="11"/>
    <n v="9.0909090909090912E-2"/>
    <n v="0.27272727272727271"/>
    <n v="0.18181818181818182"/>
    <n v="0.45454545454545453"/>
    <n v="2"/>
    <n v="0"/>
    <n v="0"/>
    <x v="1"/>
    <x v="0"/>
    <x v="1"/>
    <n v="0"/>
    <x v="1"/>
    <x v="11"/>
    <x v="2"/>
    <n v="2206"/>
    <n v="0"/>
    <n v="1"/>
    <n v="0"/>
    <n v="0"/>
    <n v="0"/>
    <n v="0"/>
    <n v="1"/>
    <n v="0"/>
    <n v="0"/>
    <n v="191"/>
    <d v="2016-09-30T00:00:00"/>
    <n v="9"/>
    <s v="September"/>
    <n v="1"/>
    <s v="2075,67267,High income,258,Low spender,0.00383546166768252,0,1,0,134,11,59,15,2,30,251,0.533864541832669,0.0438247011952191,0.235059760956175,0.0597609561752988,0.00796812749003984,0.119521912350598,1,3,2,5,11,0.0909090909090909,0.272727272727273,0.181818181818182,0.454545454545455,2,0,0,0,0,0,0,0,62,50-65,2206,0,1,0,0,0,0,1,0,0,191"/>
  </r>
  <r>
    <n v="1964"/>
    <n v="39747"/>
    <x v="1"/>
    <n v="259"/>
    <x v="1"/>
    <n v="6.5162150602561201E-3"/>
    <n v="1"/>
    <n v="0"/>
    <n v="43"/>
    <n v="80"/>
    <n v="15"/>
    <n v="93"/>
    <n v="20"/>
    <n v="13"/>
    <n v="52"/>
    <n v="273"/>
    <n v="0.29304029304029305"/>
    <n v="5.4945054945054944E-2"/>
    <n v="0.34065934065934067"/>
    <n v="7.3260073260073263E-2"/>
    <n v="4.7619047619047616E-2"/>
    <n v="0.19047619047619047"/>
    <n v="3"/>
    <n v="5"/>
    <n v="1"/>
    <n v="4"/>
    <n v="13"/>
    <n v="0.23076923076923078"/>
    <n v="0.38461538461538464"/>
    <n v="7.6923076923076927E-2"/>
    <n v="0.30769230769230771"/>
    <n v="8"/>
    <n v="0"/>
    <n v="0"/>
    <x v="1"/>
    <x v="0"/>
    <x v="1"/>
    <n v="0"/>
    <x v="1"/>
    <x v="0"/>
    <x v="0"/>
    <n v="2236"/>
    <n v="0"/>
    <n v="0"/>
    <n v="1"/>
    <n v="0"/>
    <n v="0"/>
    <n v="0"/>
    <n v="1"/>
    <n v="0"/>
    <n v="0"/>
    <n v="169"/>
    <d v="2016-08-31T00:00:00"/>
    <n v="8"/>
    <s v="August"/>
    <n v="1"/>
    <s v="1964,39747,Low income,259,Low spender,0.00651621506025612,1,0,43,80,15,93,20,13,52,273,0.293040293040293,0.0549450549450549,0.340659340659341,0.0732600732600733,0.0476190476190476,0.19047619047619,3,5,1,4,13,0.230769230769231,0.384615384615385,0.0769230769230769,0.307692307692308,8,0,0,0,0,0,0,0,32,24-35,2236,0,0,1,0,0,0,1,0,0,169"/>
  </r>
  <r>
    <n v="1732"/>
    <n v="69139"/>
    <x v="0"/>
    <n v="445"/>
    <x v="1"/>
    <n v="6.436309463544454E-3"/>
    <n v="0"/>
    <n v="1"/>
    <n v="23"/>
    <n v="86"/>
    <n v="12"/>
    <n v="75"/>
    <n v="33"/>
    <n v="15"/>
    <n v="6"/>
    <n v="227"/>
    <n v="0.3788546255506608"/>
    <n v="5.2863436123348019E-2"/>
    <n v="0.33039647577092512"/>
    <n v="0.14537444933920704"/>
    <n v="6.6079295154185022E-2"/>
    <n v="2.643171806167401E-2"/>
    <n v="1"/>
    <n v="4"/>
    <n v="1"/>
    <n v="5"/>
    <n v="11"/>
    <n v="9.0909090909090912E-2"/>
    <n v="0.36363636363636365"/>
    <n v="9.0909090909090912E-2"/>
    <n v="0.45454545454545453"/>
    <n v="4"/>
    <n v="0"/>
    <n v="0"/>
    <x v="1"/>
    <x v="0"/>
    <x v="1"/>
    <n v="0"/>
    <x v="1"/>
    <x v="2"/>
    <x v="2"/>
    <n v="2312"/>
    <n v="0"/>
    <n v="1"/>
    <n v="0"/>
    <n v="0"/>
    <n v="0"/>
    <n v="0"/>
    <n v="1"/>
    <n v="0"/>
    <n v="0"/>
    <n v="215"/>
    <d v="2016-06-16T00:00:00"/>
    <n v="6"/>
    <s v="June"/>
    <n v="1"/>
    <s v="1732,69139,High income,445,Low spender,0.00643630946354445,0,1,23,86,12,75,33,15,6,227,0.378854625550661,0.052863436123348,0.330396475770925,0.145374449339207,0.066079295154185,0.026431718061674,1,4,1,5,11,0.0909090909090909,0.363636363636364,0.0909090909090909,0.454545454545455,4,0,0,0,0,0,0,0,55,50-65,2312,0,1,0,0,0,0,1,0,0,215"/>
  </r>
  <r>
    <n v="1515"/>
    <n v="47353"/>
    <x v="1"/>
    <n v="1634"/>
    <x v="0"/>
    <n v="3.4506789432559713E-2"/>
    <n v="0"/>
    <n v="1"/>
    <n v="93"/>
    <n v="184"/>
    <n v="2"/>
    <n v="19"/>
    <n v="8"/>
    <n v="8"/>
    <n v="4"/>
    <n v="225"/>
    <n v="0.81777777777777783"/>
    <n v="8.8888888888888889E-3"/>
    <n v="8.4444444444444447E-2"/>
    <n v="3.5555555555555556E-2"/>
    <n v="3.5555555555555556E-2"/>
    <n v="1.7777777777777778E-2"/>
    <n v="3"/>
    <n v="2"/>
    <n v="2"/>
    <n v="6"/>
    <n v="13"/>
    <n v="0.23076923076923078"/>
    <n v="0.15384615384615385"/>
    <n v="0.15384615384615385"/>
    <n v="0.46153846153846156"/>
    <n v="5"/>
    <n v="0"/>
    <n v="0"/>
    <x v="1"/>
    <x v="0"/>
    <x v="1"/>
    <n v="0"/>
    <x v="1"/>
    <x v="40"/>
    <x v="2"/>
    <n v="2387"/>
    <n v="0"/>
    <n v="1"/>
    <n v="0"/>
    <n v="0"/>
    <n v="0"/>
    <n v="0"/>
    <n v="0"/>
    <n v="1"/>
    <n v="0"/>
    <n v="217"/>
    <d v="2016-04-02T00:00:00"/>
    <n v="4"/>
    <s v="April"/>
    <n v="1"/>
    <s v="1515,47353,Low income,1634,High spender,0.0345067894325597,0,1,93,184,2,19,8,8,4,225,0.817777777777778,0.00888888888888889,0.0844444444444444,0.0355555555555556,0.0355555555555556,0.0177777777777778,3,2,2,6,13,0.230769230769231,0.153846153846154,0.153846153846154,0.461538461538462,5,0,0,0,0,0,0,0,60,50-65,2387,0,1,0,0,0,0,0,1,0,217"/>
  </r>
  <r>
    <n v="1437"/>
    <n v="49160"/>
    <x v="1"/>
    <n v="494"/>
    <x v="1"/>
    <n v="1.0048820179007323E-2"/>
    <n v="0"/>
    <n v="1"/>
    <n v="29"/>
    <n v="122"/>
    <n v="21"/>
    <n v="43"/>
    <n v="25"/>
    <n v="10"/>
    <n v="15"/>
    <n v="236"/>
    <n v="0.51694915254237284"/>
    <n v="8.8983050847457626E-2"/>
    <n v="0.18220338983050846"/>
    <n v="0.1059322033898305"/>
    <n v="4.2372881355932202E-2"/>
    <n v="6.3559322033898302E-2"/>
    <n v="2"/>
    <n v="3"/>
    <n v="1"/>
    <n v="6"/>
    <n v="12"/>
    <n v="0.16666666666666666"/>
    <n v="0.25"/>
    <n v="8.3333333333333329E-2"/>
    <n v="0.5"/>
    <n v="6"/>
    <n v="0"/>
    <n v="0"/>
    <x v="1"/>
    <x v="0"/>
    <x v="1"/>
    <n v="0"/>
    <x v="1"/>
    <x v="22"/>
    <x v="3"/>
    <n v="2411"/>
    <n v="1"/>
    <n v="0"/>
    <n v="0"/>
    <n v="0"/>
    <n v="0"/>
    <n v="0"/>
    <n v="1"/>
    <n v="0"/>
    <n v="0"/>
    <n v="206"/>
    <d v="2016-03-09T00:00:00"/>
    <n v="3"/>
    <s v="March"/>
    <n v="1"/>
    <s v="1437,49160,Low income,494,Low spender,0.0100488201790073,0,1,29,122,21,43,25,10,15,236,0.516949152542373,0.0889830508474576,0.182203389830508,0.105932203389831,0.0423728813559322,0.0635593220338983,2,3,1,6,12,0.166666666666667,0.25,0.0833333333333333,0.5,6,0,0,0,0,0,0,0,71,66+,2411,1,0,0,0,0,0,1,0,0,206"/>
  </r>
  <r>
    <n v="1370"/>
    <n v="40590"/>
    <x v="1"/>
    <n v="11"/>
    <x v="1"/>
    <n v="2.7100271002710027E-4"/>
    <n v="1"/>
    <n v="1"/>
    <n v="30"/>
    <n v="154"/>
    <n v="0"/>
    <n v="50"/>
    <n v="6"/>
    <n v="11"/>
    <n v="37"/>
    <n v="258"/>
    <n v="0.5968992248062015"/>
    <n v="0"/>
    <n v="0.19379844961240311"/>
    <n v="2.3255813953488372E-2"/>
    <n v="4.2635658914728682E-2"/>
    <n v="0.1434108527131783"/>
    <n v="5"/>
    <n v="3"/>
    <n v="4"/>
    <n v="3"/>
    <n v="15"/>
    <n v="0.33333333333333331"/>
    <n v="0.2"/>
    <n v="0.26666666666666666"/>
    <n v="0.2"/>
    <n v="6"/>
    <n v="0"/>
    <n v="0"/>
    <x v="0"/>
    <x v="0"/>
    <x v="1"/>
    <n v="0"/>
    <x v="1"/>
    <x v="26"/>
    <x v="2"/>
    <n v="2429"/>
    <n v="0"/>
    <n v="0"/>
    <n v="0"/>
    <n v="0"/>
    <n v="1"/>
    <n v="0"/>
    <n v="1"/>
    <n v="0"/>
    <n v="0"/>
    <n v="184"/>
    <d v="2016-02-20T00:00:00"/>
    <n v="2"/>
    <s v="February"/>
    <n v="1"/>
    <s v="1370,40590,Low income,11,Low spender,0.0002710027100271,1,1,30,154,0,50,6,11,37,258,0.596899224806202,0,0.193798449612403,0.0232558139534884,0.0426356589147287,0.143410852713178,5,3,4,3,15,0.333333333333333,0.2,0.266666666666667,0.2,6,0,0,1,0,0,0,0,51,50-65,2429,0,0,0,0,1,0,1,0,0,184"/>
  </r>
  <r>
    <n v="612"/>
    <n v="57113"/>
    <x v="0"/>
    <n v="838"/>
    <x v="0"/>
    <n v="1.467266646822965E-2"/>
    <n v="1"/>
    <n v="1"/>
    <n v="45"/>
    <n v="182"/>
    <n v="4"/>
    <n v="33"/>
    <n v="0"/>
    <n v="2"/>
    <n v="42"/>
    <n v="263"/>
    <n v="0.69201520912547532"/>
    <n v="1.5209125475285171E-2"/>
    <n v="0.12547528517110265"/>
    <n v="0"/>
    <n v="7.6045627376425855E-3"/>
    <n v="0.1596958174904943"/>
    <n v="6"/>
    <n v="4"/>
    <n v="1"/>
    <n v="5"/>
    <n v="16"/>
    <n v="0.375"/>
    <n v="0.25"/>
    <n v="6.25E-2"/>
    <n v="0.3125"/>
    <n v="7"/>
    <n v="0"/>
    <n v="0"/>
    <x v="1"/>
    <x v="0"/>
    <x v="1"/>
    <n v="0"/>
    <x v="1"/>
    <x v="34"/>
    <x v="1"/>
    <n v="2667"/>
    <n v="0"/>
    <n v="1"/>
    <n v="0"/>
    <n v="0"/>
    <n v="0"/>
    <n v="0"/>
    <n v="1"/>
    <n v="0"/>
    <n v="0"/>
    <n v="179"/>
    <d v="2015-06-27T00:00:00"/>
    <n v="6"/>
    <s v="June"/>
    <n v="1"/>
    <s v="612,57113,High income,838,High spender,0.0146726664682297,1,1,45,182,4,33,0,2,42,263,0.692015209125475,0.0152091254752852,0.125475285171103,0,0.00760456273764259,0.159695817490494,6,4,1,5,16,0.375,0.25,0.0625,0.3125,7,0,0,0,0,0,0,0,42,36-50,2667,0,1,0,0,0,0,1,0,0,179"/>
  </r>
  <r>
    <n v="310"/>
    <n v="56721"/>
    <x v="0"/>
    <n v="492"/>
    <x v="1"/>
    <n v="8.6740360712963451E-3"/>
    <n v="1"/>
    <n v="1"/>
    <n v="64"/>
    <n v="157"/>
    <n v="6"/>
    <n v="39"/>
    <n v="6"/>
    <n v="13"/>
    <n v="75"/>
    <n v="296"/>
    <n v="0.53040540540540537"/>
    <n v="2.0270270270270271E-2"/>
    <n v="0.13175675675675674"/>
    <n v="2.0270270270270271E-2"/>
    <n v="4.3918918918918921E-2"/>
    <n v="0.2533783783783784"/>
    <n v="5"/>
    <n v="4"/>
    <n v="1"/>
    <n v="5"/>
    <n v="15"/>
    <n v="0.33333333333333331"/>
    <n v="0.26666666666666666"/>
    <n v="6.6666666666666666E-2"/>
    <n v="0.33333333333333331"/>
    <n v="6"/>
    <n v="0"/>
    <n v="0"/>
    <x v="1"/>
    <x v="0"/>
    <x v="1"/>
    <n v="0"/>
    <x v="1"/>
    <x v="7"/>
    <x v="1"/>
    <n v="2765"/>
    <n v="0"/>
    <n v="1"/>
    <n v="0"/>
    <n v="0"/>
    <n v="0"/>
    <n v="0"/>
    <n v="1"/>
    <n v="0"/>
    <n v="0"/>
    <n v="146"/>
    <d v="2015-03-21T00:00:00"/>
    <n v="3"/>
    <s v="March"/>
    <n v="1"/>
    <s v="310,56721,High income,492,Low spender,0.00867403607129635,1,1,64,157,6,39,6,13,75,296,0.530405405405405,0.0202702702702703,0.131756756756757,0.0202702702702703,0.0439189189189189,0.253378378378378,5,4,1,5,15,0.333333333333333,0.266666666666667,0.0666666666666667,0.333333333333333,6,0,0,0,0,0,0,0,48,36-50,2765,0,1,0,0,0,0,1,0,0,146"/>
  </r>
  <r>
    <n v="294"/>
    <n v="47175"/>
    <x v="1"/>
    <n v="322"/>
    <x v="1"/>
    <n v="6.8256491785903548E-3"/>
    <n v="1"/>
    <n v="1"/>
    <n v="81"/>
    <n v="167"/>
    <n v="2"/>
    <n v="44"/>
    <n v="6"/>
    <n v="2"/>
    <n v="19"/>
    <n v="240"/>
    <n v="0.6958333333333333"/>
    <n v="8.3333333333333332E-3"/>
    <n v="0.18333333333333332"/>
    <n v="2.5000000000000001E-2"/>
    <n v="8.3333333333333332E-3"/>
    <n v="7.9166666666666663E-2"/>
    <n v="7"/>
    <n v="4"/>
    <n v="2"/>
    <n v="4"/>
    <n v="17"/>
    <n v="0.41176470588235292"/>
    <n v="0.23529411764705882"/>
    <n v="0.11764705882352941"/>
    <n v="0.23529411764705882"/>
    <n v="8"/>
    <n v="0"/>
    <n v="0"/>
    <x v="0"/>
    <x v="0"/>
    <x v="1"/>
    <n v="0"/>
    <x v="0"/>
    <x v="36"/>
    <x v="2"/>
    <n v="2768"/>
    <n v="0"/>
    <n v="0"/>
    <n v="0"/>
    <n v="1"/>
    <n v="0"/>
    <n v="0"/>
    <n v="0"/>
    <n v="1"/>
    <n v="0"/>
    <n v="202"/>
    <d v="2015-03-18T00:00:00"/>
    <n v="3"/>
    <s v="March"/>
    <n v="1"/>
    <s v="294,47175,Low income,322,Low spender,0.00682564917859035,1,1,81,167,2,44,6,2,19,240,0.695833333333333,0.00833333333333333,0.183333333333333,0.025,0.00833333333333333,0.0791666666666667,7,4,2,4,17,0.411764705882353,0.235294117647059,0.117647058823529,0.235294117647059,8,0,0,1,0,0,0,1,58,50-65,2768,0,0,0,1,0,0,0,1,0,202"/>
  </r>
  <r>
    <n v="869"/>
    <n v="65316"/>
    <x v="0"/>
    <n v="1027"/>
    <x v="0"/>
    <n v="1.5723559311654114E-2"/>
    <n v="1"/>
    <n v="1"/>
    <n v="65"/>
    <n v="112"/>
    <n v="6"/>
    <n v="92"/>
    <n v="3"/>
    <n v="9"/>
    <n v="38"/>
    <n v="260"/>
    <n v="0.43076923076923079"/>
    <n v="2.3076923076923078E-2"/>
    <n v="0.35384615384615387"/>
    <n v="1.1538461538461539E-2"/>
    <n v="3.4615384615384617E-2"/>
    <n v="0.14615384615384616"/>
    <n v="2"/>
    <n v="3"/>
    <n v="2"/>
    <n v="5"/>
    <n v="12"/>
    <n v="0.16666666666666666"/>
    <n v="0.25"/>
    <n v="0.16666666666666666"/>
    <n v="0.41666666666666669"/>
    <n v="4"/>
    <n v="0"/>
    <n v="0"/>
    <x v="1"/>
    <x v="0"/>
    <x v="1"/>
    <n v="0"/>
    <x v="1"/>
    <x v="36"/>
    <x v="2"/>
    <n v="2590"/>
    <n v="0"/>
    <n v="1"/>
    <n v="0"/>
    <n v="0"/>
    <n v="0"/>
    <n v="0"/>
    <n v="1"/>
    <n v="0"/>
    <n v="0"/>
    <n v="184"/>
    <d v="2015-09-12T00:00:00"/>
    <n v="9"/>
    <s v="September"/>
    <n v="1"/>
    <s v="869,65316,High income,1027,High spender,0.0157235593116541,1,1,65,112,6,92,3,9,38,260,0.430769230769231,0.0230769230769231,0.353846153846154,0.0115384615384615,0.0346153846153846,0.146153846153846,2,3,2,5,12,0.166666666666667,0.25,0.166666666666667,0.416666666666667,4,0,0,0,0,0,0,0,58,50-65,2590,0,1,0,0,0,0,1,0,0,184"/>
  </r>
  <r>
    <n v="321"/>
    <n v="46904"/>
    <x v="1"/>
    <n v="1784"/>
    <x v="0"/>
    <n v="3.8035135596111207E-2"/>
    <n v="1"/>
    <n v="1"/>
    <n v="20"/>
    <n v="153"/>
    <n v="4"/>
    <n v="56"/>
    <n v="0"/>
    <n v="9"/>
    <n v="31"/>
    <n v="253"/>
    <n v="0.60474308300395252"/>
    <n v="1.5810276679841896E-2"/>
    <n v="0.22134387351778656"/>
    <n v="0"/>
    <n v="3.5573122529644272E-2"/>
    <n v="0.1225296442687747"/>
    <n v="4"/>
    <n v="5"/>
    <n v="1"/>
    <n v="4"/>
    <n v="14"/>
    <n v="0.2857142857142857"/>
    <n v="0.35714285714285715"/>
    <n v="7.1428571428571425E-2"/>
    <n v="0.2857142857142857"/>
    <n v="8"/>
    <n v="0"/>
    <n v="0"/>
    <x v="1"/>
    <x v="0"/>
    <x v="1"/>
    <n v="0"/>
    <x v="1"/>
    <x v="21"/>
    <x v="2"/>
    <n v="2762"/>
    <n v="0"/>
    <n v="0"/>
    <n v="1"/>
    <n v="0"/>
    <n v="0"/>
    <n v="0"/>
    <n v="1"/>
    <n v="0"/>
    <n v="0"/>
    <n v="191"/>
    <d v="2015-03-24T00:00:00"/>
    <n v="3"/>
    <s v="March"/>
    <n v="1"/>
    <s v="321,46904,Low income,1784,High spender,0.0380351355961112,1,1,20,153,4,56,0,9,31,253,0.604743083003953,0.0158102766798419,0.221343873517787,0,0.0355731225296443,0.122529644268775,4,5,1,4,14,0.285714285714286,0.357142857142857,0.0714285714285714,0.285714285714286,8,0,0,0,0,0,0,0,53,50-65,2762,0,0,1,0,0,0,1,0,0,191"/>
  </r>
  <r>
    <n v="1105"/>
    <n v="54603"/>
    <x v="0"/>
    <n v="46"/>
    <x v="1"/>
    <n v="8.4244455432851671E-4"/>
    <n v="1"/>
    <n v="1"/>
    <n v="85"/>
    <n v="145"/>
    <n v="13"/>
    <n v="46"/>
    <n v="17"/>
    <n v="2"/>
    <n v="4"/>
    <n v="227"/>
    <n v="0.63876651982378851"/>
    <n v="5.7268722466960353E-2"/>
    <n v="0.20264317180616739"/>
    <n v="7.4889867841409691E-2"/>
    <n v="8.8105726872246704E-3"/>
    <n v="1.7621145374449341E-2"/>
    <n v="6"/>
    <n v="4"/>
    <n v="2"/>
    <n v="4"/>
    <n v="16"/>
    <n v="0.375"/>
    <n v="0.25"/>
    <n v="0.125"/>
    <n v="0.25"/>
    <n v="7"/>
    <n v="0"/>
    <n v="0"/>
    <x v="1"/>
    <x v="0"/>
    <x v="1"/>
    <n v="0"/>
    <x v="1"/>
    <x v="32"/>
    <x v="2"/>
    <n v="2514"/>
    <n v="0"/>
    <n v="0"/>
    <n v="0"/>
    <n v="1"/>
    <n v="0"/>
    <n v="0"/>
    <n v="0"/>
    <n v="1"/>
    <n v="0"/>
    <n v="219"/>
    <d v="2015-11-27T00:00:00"/>
    <n v="11"/>
    <s v="November"/>
    <n v="1"/>
    <s v="1105,54603,High income,46,Low spender,0.000842444554328517,1,1,85,145,13,46,17,2,4,227,0.638766519823789,0.0572687224669604,0.202643171806167,0.0748898678414097,0.00881057268722467,0.0176211453744493,6,4,2,4,16,0.375,0.25,0.125,0.25,7,0,0,0,0,0,0,0,64,50-65,2514,0,0,0,1,0,0,0,1,0,219"/>
  </r>
  <r>
    <n v="1933"/>
    <n v="54197"/>
    <x v="0"/>
    <n v="39"/>
    <x v="1"/>
    <n v="7.1959702566562727E-4"/>
    <n v="0"/>
    <n v="1"/>
    <n v="16"/>
    <n v="162"/>
    <n v="6"/>
    <n v="37"/>
    <n v="6"/>
    <n v="13"/>
    <n v="13"/>
    <n v="237"/>
    <n v="0.68354430379746833"/>
    <n v="2.5316455696202531E-2"/>
    <n v="0.15611814345991562"/>
    <n v="2.5316455696202531E-2"/>
    <n v="5.4852320675105488E-2"/>
    <n v="5.4852320675105488E-2"/>
    <n v="2"/>
    <n v="1"/>
    <n v="3"/>
    <n v="6"/>
    <n v="12"/>
    <n v="0.16666666666666666"/>
    <n v="8.3333333333333329E-2"/>
    <n v="0.25"/>
    <n v="0.5"/>
    <n v="1"/>
    <n v="0"/>
    <n v="0"/>
    <x v="1"/>
    <x v="0"/>
    <x v="1"/>
    <n v="0"/>
    <x v="1"/>
    <x v="40"/>
    <x v="2"/>
    <n v="2246"/>
    <n v="0"/>
    <n v="1"/>
    <n v="0"/>
    <n v="0"/>
    <n v="0"/>
    <n v="0"/>
    <n v="0"/>
    <n v="1"/>
    <n v="0"/>
    <n v="211"/>
    <d v="2016-08-21T00:00:00"/>
    <n v="8"/>
    <s v="August"/>
    <n v="1"/>
    <s v="1933,54197,High income,39,Low spender,0.000719597025665627,0,1,16,162,6,37,6,13,13,237,0.683544303797468,0.0253164556962025,0.156118143459916,0.0253164556962025,0.0548523206751055,0.0548523206751055,2,1,3,6,12,0.166666666666667,0.0833333333333333,0.25,0.5,1,0,0,0,0,0,0,0,60,50-65,2246,0,1,0,0,0,0,0,1,0,211"/>
  </r>
  <r>
    <n v="1858"/>
    <n v="51766"/>
    <x v="0"/>
    <n v="490"/>
    <x v="1"/>
    <n v="9.4656724490978627E-3"/>
    <n v="1"/>
    <n v="0"/>
    <n v="74"/>
    <n v="60"/>
    <n v="51"/>
    <n v="87"/>
    <n v="6"/>
    <n v="20"/>
    <n v="51"/>
    <n v="275"/>
    <n v="0.21818181818181817"/>
    <n v="0.18545454545454546"/>
    <n v="0.31636363636363635"/>
    <n v="2.181818181818182E-2"/>
    <n v="7.2727272727272724E-2"/>
    <n v="0.18545454545454546"/>
    <n v="2"/>
    <n v="4"/>
    <n v="2"/>
    <n v="4"/>
    <n v="12"/>
    <n v="0.16666666666666666"/>
    <n v="0.33333333333333331"/>
    <n v="0.16666666666666666"/>
    <n v="0.33333333333333331"/>
    <n v="5"/>
    <n v="0"/>
    <n v="0"/>
    <x v="1"/>
    <x v="0"/>
    <x v="1"/>
    <n v="0"/>
    <x v="1"/>
    <x v="33"/>
    <x v="1"/>
    <n v="2269"/>
    <n v="0"/>
    <n v="0"/>
    <n v="1"/>
    <n v="0"/>
    <n v="0"/>
    <n v="0"/>
    <n v="1"/>
    <n v="0"/>
    <n v="0"/>
    <n v="173"/>
    <d v="2016-07-29T00:00:00"/>
    <n v="7"/>
    <s v="July"/>
    <n v="1"/>
    <s v="1858,51766,High income,490,Low spender,0.00946567244909786,1,0,74,60,51,87,6,20,51,275,0.218181818181818,0.185454545454545,0.316363636363636,0.0218181818181818,0.0727272727272727,0.185454545454545,2,4,2,4,12,0.166666666666667,0.333333333333333,0.166666666666667,0.333333333333333,5,0,0,0,0,0,0,0,40,36-50,2269,0,0,1,0,0,0,1,0,0,173"/>
  </r>
  <r>
    <n v="1834"/>
    <n v="54549"/>
    <x v="0"/>
    <n v="489"/>
    <x v="1"/>
    <n v="8.9644173128746625E-3"/>
    <n v="0"/>
    <n v="1"/>
    <n v="8"/>
    <n v="216"/>
    <n v="2"/>
    <n v="6"/>
    <n v="0"/>
    <n v="0"/>
    <n v="9"/>
    <n v="233"/>
    <n v="0.92703862660944203"/>
    <n v="8.5836909871244635E-3"/>
    <n v="2.575107296137339E-2"/>
    <n v="0"/>
    <n v="0"/>
    <n v="3.8626609442060089E-2"/>
    <n v="2"/>
    <n v="5"/>
    <n v="1"/>
    <n v="4"/>
    <n v="12"/>
    <n v="0.16666666666666666"/>
    <n v="0.41666666666666669"/>
    <n v="8.3333333333333329E-2"/>
    <n v="0.33333333333333331"/>
    <n v="7"/>
    <n v="0"/>
    <n v="0"/>
    <x v="1"/>
    <x v="0"/>
    <x v="1"/>
    <n v="0"/>
    <x v="1"/>
    <x v="42"/>
    <x v="3"/>
    <n v="2277"/>
    <n v="0"/>
    <n v="1"/>
    <n v="0"/>
    <n v="0"/>
    <n v="0"/>
    <n v="0"/>
    <n v="0"/>
    <n v="0"/>
    <n v="1"/>
    <n v="215"/>
    <d v="2016-07-21T00:00:00"/>
    <n v="7"/>
    <s v="July"/>
    <n v="1"/>
    <s v="1834,54549,High income,489,Low spender,0.00896441731287466,0,1,8,216,2,6,0,0,9,233,0.927038626609442,0.00858369098712446,0.0257510729613734,0,0,0.0386266094420601,2,5,1,4,12,0.166666666666667,0.416666666666667,0.0833333333333333,0.333333333333333,7,0,0,0,0,0,0,0,68,66+,2277,0,1,0,0,0,0,0,0,1,215"/>
  </r>
  <r>
    <n v="1220"/>
    <n v="46463"/>
    <x v="1"/>
    <n v="821"/>
    <x v="0"/>
    <n v="1.7669973957772853E-2"/>
    <n v="1"/>
    <n v="1"/>
    <n v="56"/>
    <n v="163"/>
    <n v="2"/>
    <n v="40"/>
    <n v="8"/>
    <n v="11"/>
    <n v="11"/>
    <n v="235"/>
    <n v="0.69361702127659575"/>
    <n v="8.5106382978723406E-3"/>
    <n v="0.1702127659574468"/>
    <n v="3.4042553191489362E-2"/>
    <n v="4.6808510638297871E-2"/>
    <n v="4.6808510638297871E-2"/>
    <n v="7"/>
    <n v="3"/>
    <n v="1"/>
    <n v="6"/>
    <n v="17"/>
    <n v="0.41176470588235292"/>
    <n v="0.17647058823529413"/>
    <n v="5.8823529411764705E-2"/>
    <n v="0.35294117647058826"/>
    <n v="6"/>
    <n v="0"/>
    <n v="0"/>
    <x v="1"/>
    <x v="0"/>
    <x v="1"/>
    <n v="0"/>
    <x v="1"/>
    <x v="4"/>
    <x v="1"/>
    <n v="2474"/>
    <n v="0"/>
    <n v="1"/>
    <n v="0"/>
    <n v="0"/>
    <n v="0"/>
    <n v="0"/>
    <n v="0"/>
    <n v="0"/>
    <n v="1"/>
    <n v="213"/>
    <d v="2016-01-06T00:00:00"/>
    <n v="1"/>
    <s v="January"/>
    <n v="1"/>
    <s v="1220,46463,Low income,821,High spender,0.0176699739577729,1,1,56,163,2,40,8,11,11,235,0.693617021276596,0.00851063829787234,0.170212765957447,0.0340425531914894,0.0468085106382979,0.0468085106382979,7,3,1,6,17,0.411764705882353,0.176470588235294,0.0588235294117647,0.352941176470588,6,0,0,0,0,0,0,0,49,36-50,2474,0,1,0,0,0,0,0,0,1,213"/>
  </r>
  <r>
    <n v="508"/>
    <n v="43140"/>
    <x v="1"/>
    <n v="451"/>
    <x v="1"/>
    <n v="1.0454334724153918E-2"/>
    <n v="0"/>
    <n v="1"/>
    <n v="68"/>
    <n v="134"/>
    <n v="8"/>
    <n v="76"/>
    <n v="6"/>
    <n v="0"/>
    <n v="11"/>
    <n v="235"/>
    <n v="0.57021276595744685"/>
    <n v="3.4042553191489362E-2"/>
    <n v="0.32340425531914896"/>
    <n v="2.553191489361702E-2"/>
    <n v="0"/>
    <n v="4.6808510638297871E-2"/>
    <n v="1"/>
    <n v="4"/>
    <n v="1"/>
    <n v="5"/>
    <n v="11"/>
    <n v="9.0909090909090912E-2"/>
    <n v="0.36363636363636365"/>
    <n v="9.0909090909090912E-2"/>
    <n v="0.45454545454545453"/>
    <n v="6"/>
    <n v="0"/>
    <n v="0"/>
    <x v="1"/>
    <x v="0"/>
    <x v="1"/>
    <n v="0"/>
    <x v="1"/>
    <x v="37"/>
    <x v="2"/>
    <n v="2699"/>
    <n v="0"/>
    <n v="1"/>
    <n v="0"/>
    <n v="0"/>
    <n v="0"/>
    <n v="0"/>
    <n v="1"/>
    <n v="0"/>
    <n v="0"/>
    <n v="213"/>
    <d v="2015-05-26T00:00:00"/>
    <n v="5"/>
    <s v="May"/>
    <n v="1"/>
    <s v="508,43140,Low income,451,Low spender,0.0104543347241539,0,1,68,134,8,76,6,0,11,235,0.570212765957447,0.0340425531914894,0.323404255319149,0.025531914893617,0,0.0468085106382979,1,4,1,5,11,0.0909090909090909,0.363636363636364,0.0909090909090909,0.454545454545455,6,0,0,0,0,0,0,0,63,50-65,2699,0,1,0,0,0,0,1,0,0,213"/>
  </r>
  <r>
    <n v="66"/>
    <n v="32233"/>
    <x v="1"/>
    <n v="1794"/>
    <x v="0"/>
    <n v="5.5657245679893275E-2"/>
    <n v="1"/>
    <n v="0"/>
    <n v="26"/>
    <n v="138"/>
    <n v="15"/>
    <n v="35"/>
    <n v="25"/>
    <n v="11"/>
    <n v="72"/>
    <n v="296"/>
    <n v="0.46621621621621623"/>
    <n v="5.0675675675675678E-2"/>
    <n v="0.11824324324324324"/>
    <n v="8.4459459459459457E-2"/>
    <n v="3.7162162162162164E-2"/>
    <n v="0.24324324324324326"/>
    <n v="2"/>
    <n v="6"/>
    <n v="2"/>
    <n v="2"/>
    <n v="12"/>
    <n v="0.16666666666666666"/>
    <n v="0.5"/>
    <n v="0.16666666666666666"/>
    <n v="0.16666666666666666"/>
    <n v="9"/>
    <n v="0"/>
    <n v="0"/>
    <x v="0"/>
    <x v="0"/>
    <x v="1"/>
    <n v="0"/>
    <x v="0"/>
    <x v="3"/>
    <x v="1"/>
    <n v="2838"/>
    <n v="0"/>
    <n v="0"/>
    <n v="1"/>
    <n v="0"/>
    <n v="0"/>
    <n v="0"/>
    <n v="1"/>
    <n v="0"/>
    <n v="0"/>
    <n v="152"/>
    <d v="2015-01-07T00:00:00"/>
    <n v="1"/>
    <s v="January"/>
    <n v="1"/>
    <s v="66,32233,Low income,1794,High spender,0.0556572456798933,1,0,26,138,15,35,25,11,72,296,0.466216216216216,0.0506756756756757,0.118243243243243,0.0844594594594595,0.0371621621621622,0.243243243243243,2,6,2,2,12,0.166666666666667,0.5,0.166666666666667,0.166666666666667,9,0,0,1,0,0,0,1,46,36-50,2838,0,0,1,0,0,0,1,0,0,152"/>
  </r>
  <r>
    <n v="2141"/>
    <n v="52157"/>
    <x v="0"/>
    <n v="120"/>
    <x v="1"/>
    <n v="2.3007458251049716E-3"/>
    <n v="0"/>
    <n v="1"/>
    <n v="48"/>
    <n v="189"/>
    <n v="2"/>
    <n v="29"/>
    <n v="3"/>
    <n v="2"/>
    <n v="40"/>
    <n v="265"/>
    <n v="0.71320754716981127"/>
    <n v="7.5471698113207548E-3"/>
    <n v="0.10943396226415095"/>
    <n v="1.1320754716981131E-2"/>
    <n v="7.5471698113207548E-3"/>
    <n v="0.15094339622641509"/>
    <n v="2"/>
    <n v="3"/>
    <n v="2"/>
    <n v="5"/>
    <n v="12"/>
    <n v="0.16666666666666666"/>
    <n v="0.25"/>
    <n v="0.16666666666666666"/>
    <n v="0.41666666666666669"/>
    <n v="4"/>
    <n v="0"/>
    <n v="0"/>
    <x v="1"/>
    <x v="0"/>
    <x v="1"/>
    <n v="0"/>
    <x v="1"/>
    <x v="25"/>
    <x v="3"/>
    <n v="2181"/>
    <n v="0"/>
    <n v="0"/>
    <n v="0"/>
    <n v="1"/>
    <n v="0"/>
    <n v="0"/>
    <n v="0"/>
    <n v="0"/>
    <n v="1"/>
    <n v="185"/>
    <d v="2016-10-25T00:00:00"/>
    <n v="10"/>
    <s v="October"/>
    <n v="1"/>
    <s v="2141,52157,High income,120,Low spender,0.00230074582510497,0,1,48,189,2,29,3,2,40,265,0.713207547169811,0.00754716981132075,0.109433962264151,0.0113207547169811,0.00754716981132075,0.150943396226415,2,3,2,5,12,0.166666666666667,0.25,0.166666666666667,0.416666666666667,4,0,0,0,0,0,0,0,70,66+,2181,0,0,0,1,0,0,0,0,1,185"/>
  </r>
  <r>
    <n v="973"/>
    <n v="54165"/>
    <x v="0"/>
    <n v="447"/>
    <x v="1"/>
    <n v="8.2525616172805325E-3"/>
    <n v="0"/>
    <n v="0"/>
    <n v="72"/>
    <n v="127"/>
    <n v="4"/>
    <n v="73"/>
    <n v="15"/>
    <n v="6"/>
    <n v="11"/>
    <n v="236"/>
    <n v="0.53813559322033899"/>
    <n v="1.6949152542372881E-2"/>
    <n v="0.30932203389830509"/>
    <n v="6.3559322033898302E-2"/>
    <n v="2.5423728813559324E-2"/>
    <n v="4.6610169491525424E-2"/>
    <n v="1"/>
    <n v="2"/>
    <n v="1"/>
    <n v="7"/>
    <n v="11"/>
    <n v="9.0909090909090912E-2"/>
    <n v="0.18181818181818182"/>
    <n v="9.0909090909090912E-2"/>
    <n v="0.63636363636363635"/>
    <n v="2"/>
    <n v="0"/>
    <n v="0"/>
    <x v="1"/>
    <x v="0"/>
    <x v="1"/>
    <n v="0"/>
    <x v="1"/>
    <x v="26"/>
    <x v="2"/>
    <n v="2556"/>
    <n v="0"/>
    <n v="0"/>
    <n v="0"/>
    <n v="1"/>
    <n v="0"/>
    <n v="0"/>
    <n v="1"/>
    <n v="0"/>
    <n v="0"/>
    <n v="214"/>
    <d v="2015-10-16T00:00:00"/>
    <n v="10"/>
    <s v="October"/>
    <n v="1"/>
    <s v="973,54165,High income,447,Low spender,0.00825256161728053,0,0,72,127,4,73,15,6,11,236,0.538135593220339,0.0169491525423729,0.309322033898305,0.0635593220338983,0.0254237288135593,0.0466101694915254,1,2,1,7,11,0.0909090909090909,0.181818181818182,0.0909090909090909,0.636363636363636,2,0,0,0,0,0,0,0,51,50-65,2556,0,0,0,1,0,0,1,0,0,214"/>
  </r>
  <r>
    <n v="159"/>
    <n v="43462"/>
    <x v="1"/>
    <n v="595"/>
    <x v="0"/>
    <n v="1.369012010491924E-2"/>
    <n v="1"/>
    <n v="1"/>
    <n v="50"/>
    <n v="90"/>
    <n v="17"/>
    <n v="97"/>
    <n v="15"/>
    <n v="6"/>
    <n v="15"/>
    <n v="240"/>
    <n v="0.375"/>
    <n v="7.0833333333333331E-2"/>
    <n v="0.40416666666666667"/>
    <n v="6.25E-2"/>
    <n v="2.5000000000000001E-2"/>
    <n v="6.25E-2"/>
    <n v="6"/>
    <n v="4"/>
    <n v="1"/>
    <n v="5"/>
    <n v="16"/>
    <n v="0.375"/>
    <n v="0.25"/>
    <n v="6.25E-2"/>
    <n v="0.3125"/>
    <n v="8"/>
    <n v="0"/>
    <n v="0"/>
    <x v="1"/>
    <x v="0"/>
    <x v="1"/>
    <n v="0"/>
    <x v="1"/>
    <x v="42"/>
    <x v="3"/>
    <n v="2814"/>
    <n v="0"/>
    <n v="0"/>
    <n v="0"/>
    <n v="1"/>
    <n v="0"/>
    <n v="0"/>
    <n v="1"/>
    <n v="0"/>
    <n v="0"/>
    <n v="210"/>
    <d v="2015-01-31T00:00:00"/>
    <n v="1"/>
    <s v="January"/>
    <n v="1"/>
    <s v="159,43462,Low income,595,High spender,0.0136901201049192,1,1,50,90,17,97,15,6,15,240,0.375,0.0708333333333333,0.404166666666667,0.0625,0.025,0.0625,6,4,1,5,16,0.375,0.25,0.0625,0.3125,8,0,0,0,0,0,0,0,68,66+,2814,0,0,0,1,0,0,1,0,0,210"/>
  </r>
  <r>
    <n v="1195"/>
    <n v="57247"/>
    <x v="0"/>
    <n v="682"/>
    <x v="0"/>
    <n v="1.1913288032560658E-2"/>
    <n v="0"/>
    <n v="1"/>
    <n v="50"/>
    <n v="99"/>
    <n v="4"/>
    <n v="32"/>
    <n v="37"/>
    <n v="54"/>
    <n v="6"/>
    <n v="232"/>
    <n v="0.42672413793103448"/>
    <n v="1.7241379310344827E-2"/>
    <n v="0.13793103448275862"/>
    <n v="0.15948275862068967"/>
    <n v="0.23275862068965517"/>
    <n v="2.5862068965517241E-2"/>
    <n v="2"/>
    <n v="2"/>
    <n v="1"/>
    <n v="7"/>
    <n v="12"/>
    <n v="0.16666666666666666"/>
    <n v="0.16666666666666666"/>
    <n v="8.3333333333333329E-2"/>
    <n v="0.58333333333333337"/>
    <n v="2"/>
    <n v="0"/>
    <n v="0"/>
    <x v="1"/>
    <x v="0"/>
    <x v="1"/>
    <n v="0"/>
    <x v="1"/>
    <x v="42"/>
    <x v="3"/>
    <n v="2484"/>
    <n v="0"/>
    <n v="0"/>
    <n v="0"/>
    <n v="1"/>
    <n v="0"/>
    <n v="1"/>
    <n v="0"/>
    <n v="0"/>
    <n v="0"/>
    <n v="220"/>
    <d v="2015-12-27T00:00:00"/>
    <n v="12"/>
    <s v="December"/>
    <n v="1"/>
    <s v="1195,57247,High income,682,High spender,0.0119132880325607,0,1,50,99,4,32,37,54,6,232,0.426724137931034,0.0172413793103448,0.137931034482759,0.15948275862069,0.232758620689655,0.0258620689655172,2,2,1,7,12,0.166666666666667,0.166666666666667,0.0833333333333333,0.583333333333333,2,0,0,0,0,0,0,0,68,66+,2484,0,0,0,1,0,1,0,0,0,220"/>
  </r>
  <r>
    <n v="873"/>
    <n v="42670"/>
    <x v="1"/>
    <n v="1541"/>
    <x v="0"/>
    <n v="3.6114366065151157E-2"/>
    <n v="0"/>
    <n v="0"/>
    <n v="12"/>
    <n v="154"/>
    <n v="2"/>
    <n v="46"/>
    <n v="20"/>
    <n v="4"/>
    <n v="15"/>
    <n v="241"/>
    <n v="0.63900414937759331"/>
    <n v="8.2987551867219917E-3"/>
    <n v="0.1908713692946058"/>
    <n v="8.2987551867219914E-2"/>
    <n v="1.6597510373443983E-2"/>
    <n v="6.2240663900414939E-2"/>
    <n v="1"/>
    <n v="4"/>
    <n v="2"/>
    <n v="4"/>
    <n v="11"/>
    <n v="9.0909090909090912E-2"/>
    <n v="0.36363636363636365"/>
    <n v="0.18181818181818182"/>
    <n v="0.36363636363636365"/>
    <n v="4"/>
    <n v="0"/>
    <n v="0"/>
    <x v="1"/>
    <x v="0"/>
    <x v="1"/>
    <n v="0"/>
    <x v="1"/>
    <x v="39"/>
    <x v="0"/>
    <n v="2587"/>
    <n v="0"/>
    <n v="0"/>
    <n v="0"/>
    <n v="1"/>
    <n v="0"/>
    <n v="0"/>
    <n v="0"/>
    <n v="1"/>
    <n v="0"/>
    <n v="211"/>
    <d v="2015-09-15T00:00:00"/>
    <n v="9"/>
    <s v="September"/>
    <n v="1"/>
    <s v="873,42670,Low income,1541,High spender,0.0361143660651512,0,0,12,154,2,46,20,4,15,241,0.639004149377593,0.00829875518672199,0.190871369294606,0.0829875518672199,0.016597510373444,0.0622406639004149,1,4,2,4,11,0.0909090909090909,0.363636363636364,0.181818181818182,0.363636363636364,4,0,0,0,0,0,0,0,28,24-35,2587,0,0,0,1,0,0,0,1,0,211"/>
  </r>
  <r>
    <n v="1222"/>
    <n v="26877"/>
    <x v="1"/>
    <n v="42"/>
    <x v="1"/>
    <n v="1.5626744056256279E-3"/>
    <n v="0"/>
    <n v="0"/>
    <n v="74"/>
    <n v="101"/>
    <n v="13"/>
    <n v="76"/>
    <n v="20"/>
    <n v="18"/>
    <n v="40"/>
    <n v="268"/>
    <n v="0.37686567164179102"/>
    <n v="4.8507462686567165E-2"/>
    <n v="0.28358208955223879"/>
    <n v="7.4626865671641784E-2"/>
    <n v="6.7164179104477612E-2"/>
    <n v="0.14925373134328357"/>
    <n v="2"/>
    <n v="3"/>
    <n v="1"/>
    <n v="6"/>
    <n v="12"/>
    <n v="0.16666666666666666"/>
    <n v="0.25"/>
    <n v="8.3333333333333329E-2"/>
    <n v="0.5"/>
    <n v="6"/>
    <n v="0"/>
    <n v="0"/>
    <x v="1"/>
    <x v="0"/>
    <x v="1"/>
    <n v="0"/>
    <x v="1"/>
    <x v="26"/>
    <x v="2"/>
    <n v="2473"/>
    <n v="0"/>
    <n v="0"/>
    <n v="1"/>
    <n v="0"/>
    <n v="0"/>
    <n v="0"/>
    <n v="0"/>
    <n v="1"/>
    <n v="0"/>
    <n v="188"/>
    <d v="2016-01-07T00:00:00"/>
    <n v="1"/>
    <s v="January"/>
    <n v="1"/>
    <s v="1222,26877,Low income,42,Low spender,0.00156267440562563,0,0,74,101,13,76,20,18,40,268,0.376865671641791,0.0485074626865672,0.283582089552239,0.0746268656716418,0.0671641791044776,0.149253731343284,2,3,1,6,12,0.166666666666667,0.25,0.0833333333333333,0.5,6,0,0,0,0,0,0,0,51,50-65,2473,0,0,1,0,0,0,0,1,0,188"/>
  </r>
  <r>
    <n v="1190"/>
    <n v="50272"/>
    <x v="1"/>
    <n v="185"/>
    <x v="1"/>
    <n v="3.6799809038828772E-3"/>
    <n v="1"/>
    <n v="0"/>
    <n v="75"/>
    <n v="99"/>
    <n v="13"/>
    <n v="66"/>
    <n v="43"/>
    <n v="8"/>
    <n v="4"/>
    <n v="233"/>
    <n v="0.42489270386266093"/>
    <n v="5.5793991416309016E-2"/>
    <n v="0.2832618025751073"/>
    <n v="0.18454935622317598"/>
    <n v="3.4334763948497854E-2"/>
    <n v="1.7167381974248927E-2"/>
    <n v="3"/>
    <n v="4"/>
    <n v="1"/>
    <n v="5"/>
    <n v="13"/>
    <n v="0.23076923076923078"/>
    <n v="0.30769230769230771"/>
    <n v="7.6923076923076927E-2"/>
    <n v="0.38461538461538464"/>
    <n v="7"/>
    <n v="0"/>
    <n v="0"/>
    <x v="1"/>
    <x v="0"/>
    <x v="1"/>
    <n v="0"/>
    <x v="1"/>
    <x v="13"/>
    <x v="1"/>
    <n v="2485"/>
    <n v="0"/>
    <n v="0"/>
    <n v="0"/>
    <n v="1"/>
    <n v="0"/>
    <n v="0"/>
    <n v="1"/>
    <n v="0"/>
    <n v="0"/>
    <n v="225"/>
    <d v="2015-12-26T00:00:00"/>
    <n v="12"/>
    <s v="December"/>
    <n v="1"/>
    <s v="1190,50272,Low income,185,Low spender,0.00367998090388288,1,0,75,99,13,66,43,8,4,233,0.424892703862661,0.055793991416309,0.283261802575107,0.184549356223176,0.0343347639484979,0.0171673819742489,3,4,1,5,13,0.230769230769231,0.307692307692308,0.0769230769230769,0.384615384615385,7,0,0,0,0,0,0,0,38,36-50,2485,0,0,0,1,0,0,1,0,0,225"/>
  </r>
  <r>
    <n v="919"/>
    <n v="38620"/>
    <x v="1"/>
    <n v="392"/>
    <x v="1"/>
    <n v="1.0150181253236665E-2"/>
    <n v="0"/>
    <n v="0"/>
    <n v="56"/>
    <n v="112"/>
    <n v="17"/>
    <n v="44"/>
    <n v="34"/>
    <n v="22"/>
    <n v="89"/>
    <n v="318"/>
    <n v="0.3522012578616352"/>
    <n v="5.3459119496855348E-2"/>
    <n v="0.13836477987421383"/>
    <n v="0.1069182389937107"/>
    <n v="6.9182389937106917E-2"/>
    <n v="0.27987421383647798"/>
    <n v="1"/>
    <n v="2"/>
    <n v="5"/>
    <n v="3"/>
    <n v="11"/>
    <n v="9.0909090909090912E-2"/>
    <n v="0.18181818181818182"/>
    <n v="0.45454545454545453"/>
    <n v="0.27272727272727271"/>
    <n v="3"/>
    <n v="0"/>
    <n v="0"/>
    <x v="1"/>
    <x v="0"/>
    <x v="1"/>
    <n v="0"/>
    <x v="1"/>
    <x v="5"/>
    <x v="2"/>
    <n v="2573"/>
    <n v="0"/>
    <n v="0"/>
    <n v="0"/>
    <n v="1"/>
    <n v="0"/>
    <n v="0"/>
    <n v="0"/>
    <n v="1"/>
    <n v="0"/>
    <n v="140"/>
    <d v="2015-09-29T00:00:00"/>
    <n v="9"/>
    <s v="September"/>
    <n v="1"/>
    <s v="919,38620,Low income,392,Low spender,0.0101501812532367,0,0,56,112,17,44,34,22,89,318,0.352201257861635,0.0534591194968553,0.138364779874214,0.106918238993711,0.0691823899371069,0.279874213836478,1,2,5,3,11,0.0909090909090909,0.181818181818182,0.454545454545455,0.272727272727273,3,0,0,0,0,0,0,0,57,50-65,2573,0,0,0,1,0,0,0,1,0,140"/>
  </r>
  <r>
    <n v="769"/>
    <n v="27573"/>
    <x v="1"/>
    <n v="1466"/>
    <x v="0"/>
    <n v="5.3167954158053171E-2"/>
    <n v="1"/>
    <n v="0"/>
    <n v="45"/>
    <n v="50"/>
    <n v="15"/>
    <n v="110"/>
    <n v="39"/>
    <n v="15"/>
    <n v="15"/>
    <n v="244"/>
    <n v="0.20491803278688525"/>
    <n v="6.1475409836065573E-2"/>
    <n v="0.45081967213114754"/>
    <n v="0.1598360655737705"/>
    <n v="6.1475409836065573E-2"/>
    <n v="6.1475409836065573E-2"/>
    <n v="4"/>
    <n v="5"/>
    <n v="1"/>
    <n v="4"/>
    <n v="14"/>
    <n v="0.2857142857142857"/>
    <n v="0.35714285714285715"/>
    <n v="7.1428571428571425E-2"/>
    <n v="0.2857142857142857"/>
    <n v="8"/>
    <n v="0"/>
    <n v="0"/>
    <x v="1"/>
    <x v="0"/>
    <x v="1"/>
    <n v="0"/>
    <x v="1"/>
    <x v="9"/>
    <x v="1"/>
    <n v="2620"/>
    <n v="0"/>
    <n v="1"/>
    <n v="0"/>
    <n v="0"/>
    <n v="0"/>
    <n v="0"/>
    <n v="1"/>
    <n v="0"/>
    <n v="0"/>
    <n v="214"/>
    <d v="2015-08-13T00:00:00"/>
    <n v="8"/>
    <s v="August"/>
    <n v="1"/>
    <s v="769,27573,Low income,1466,High spender,0.0531679541580532,1,0,45,50,15,110,39,15,15,244,0.204918032786885,0.0614754098360656,0.450819672131148,0.159836065573771,0.0614754098360656,0.0614754098360656,4,5,1,4,14,0.285714285714286,0.357142857142857,0.0714285714285714,0.285714285714286,8,0,0,0,0,0,0,0,45,36-50,2620,0,1,0,0,0,0,1,0,0,214"/>
  </r>
  <r>
    <n v="792"/>
    <n v="46097"/>
    <x v="1"/>
    <n v="17"/>
    <x v="1"/>
    <n v="3.6878755667397008E-4"/>
    <n v="0"/>
    <n v="1"/>
    <n v="11"/>
    <n v="72"/>
    <n v="24"/>
    <n v="68"/>
    <n v="65"/>
    <n v="4"/>
    <n v="8"/>
    <n v="241"/>
    <n v="0.29875518672199169"/>
    <n v="9.9585062240663894E-2"/>
    <n v="0.28215767634854771"/>
    <n v="0.26970954356846472"/>
    <n v="1.6597510373443983E-2"/>
    <n v="3.3195020746887967E-2"/>
    <n v="5"/>
    <n v="3"/>
    <n v="1"/>
    <n v="6"/>
    <n v="15"/>
    <n v="0.33333333333333331"/>
    <n v="0.2"/>
    <n v="6.6666666666666666E-2"/>
    <n v="0.4"/>
    <n v="4"/>
    <n v="0"/>
    <n v="0"/>
    <x v="1"/>
    <x v="0"/>
    <x v="1"/>
    <n v="0"/>
    <x v="1"/>
    <x v="32"/>
    <x v="2"/>
    <n v="2614"/>
    <n v="0"/>
    <n v="0"/>
    <n v="0"/>
    <n v="1"/>
    <n v="0"/>
    <n v="0"/>
    <n v="1"/>
    <n v="0"/>
    <n v="0"/>
    <n v="225"/>
    <d v="2015-08-19T00:00:00"/>
    <n v="8"/>
    <s v="August"/>
    <n v="1"/>
    <s v="792,46097,Low income,17,Low spender,0.00036878755667397,0,1,11,72,24,68,65,4,8,241,0.298755186721992,0.0995850622406639,0.282157676348548,0.269709543568465,0.016597510373444,0.033195020746888,5,3,1,6,15,0.333333333333333,0.2,0.0666666666666667,0.4,4,0,0,0,0,0,0,0,64,50-65,2614,0,0,0,1,0,0,1,0,0,225"/>
  </r>
  <r>
    <n v="726"/>
    <n v="30507"/>
    <x v="1"/>
    <n v="604"/>
    <x v="0"/>
    <n v="1.9798734716622416E-2"/>
    <n v="0"/>
    <n v="0"/>
    <n v="29"/>
    <n v="65"/>
    <n v="36"/>
    <n v="74"/>
    <n v="38"/>
    <n v="20"/>
    <n v="110"/>
    <n v="343"/>
    <n v="0.18950437317784258"/>
    <n v="0.10495626822157435"/>
    <n v="0.21574344023323616"/>
    <n v="0.11078717201166181"/>
    <n v="5.8309037900874633E-2"/>
    <n v="0.32069970845481049"/>
    <n v="1"/>
    <n v="5"/>
    <n v="1"/>
    <n v="4"/>
    <n v="11"/>
    <n v="9.0909090909090912E-2"/>
    <n v="0.45454545454545453"/>
    <n v="9.0909090909090912E-2"/>
    <n v="0.36363636363636365"/>
    <n v="7"/>
    <n v="0"/>
    <n v="0"/>
    <x v="1"/>
    <x v="0"/>
    <x v="1"/>
    <n v="0"/>
    <x v="1"/>
    <x v="40"/>
    <x v="2"/>
    <n v="2634"/>
    <n v="0"/>
    <n v="0"/>
    <n v="0"/>
    <n v="1"/>
    <n v="0"/>
    <n v="0"/>
    <n v="1"/>
    <n v="0"/>
    <n v="0"/>
    <n v="123"/>
    <d v="2015-07-30T00:00:00"/>
    <n v="7"/>
    <s v="July"/>
    <n v="1"/>
    <s v="726,30507,Low income,604,High spender,0.0197987347166224,0,0,29,65,36,74,38,20,110,343,0.189504373177843,0.104956268221574,0.215743440233236,0.110787172011662,0.0583090379008746,0.32069970845481,1,5,1,4,11,0.0909090909090909,0.454545454545455,0.0909090909090909,0.363636363636364,7,0,0,0,0,0,0,0,60,50-65,2634,0,0,0,1,0,0,1,0,0,123"/>
  </r>
  <r>
    <n v="396"/>
    <n v="46231"/>
    <x v="1"/>
    <n v="216"/>
    <x v="1"/>
    <n v="4.6721896562912334E-3"/>
    <n v="2"/>
    <n v="1"/>
    <n v="87"/>
    <n v="189"/>
    <n v="2"/>
    <n v="55"/>
    <n v="0"/>
    <n v="5"/>
    <n v="12"/>
    <n v="263"/>
    <n v="0.71863117870722437"/>
    <n v="7.6045627376425855E-3"/>
    <n v="0.20912547528517111"/>
    <n v="0"/>
    <n v="1.9011406844106463E-2"/>
    <n v="4.5627376425855515E-2"/>
    <n v="4"/>
    <n v="6"/>
    <n v="1"/>
    <n v="4"/>
    <n v="15"/>
    <n v="0.26666666666666666"/>
    <n v="0.4"/>
    <n v="6.6666666666666666E-2"/>
    <n v="0.26666666666666666"/>
    <n v="9"/>
    <n v="0"/>
    <n v="0"/>
    <x v="1"/>
    <x v="0"/>
    <x v="1"/>
    <n v="0"/>
    <x v="1"/>
    <x v="41"/>
    <x v="3"/>
    <n v="2739"/>
    <n v="0"/>
    <n v="0"/>
    <n v="1"/>
    <n v="0"/>
    <n v="0"/>
    <n v="0"/>
    <n v="0"/>
    <n v="0"/>
    <n v="1"/>
    <n v="239"/>
    <d v="2015-04-16T00:00:00"/>
    <n v="4"/>
    <s v="April"/>
    <n v="1"/>
    <s v="396,46231,Low income,216,Low spender,0.00467218965629123,2,1,87,189,2,55,0,5,12,263,0.718631178707224,0.00760456273764259,0.209125475285171,0,0.0190114068441065,0.0456273764258555,4,6,1,4,15,0.266666666666667,0.4,0.0666666666666667,0.266666666666667,9,0,0,0,0,0,0,0,67,66+,2739,0,0,1,0,0,0,0,0,1,239"/>
  </r>
  <r>
    <n v="714"/>
    <n v="30168"/>
    <x v="1"/>
    <n v="225"/>
    <x v="1"/>
    <n v="7.4582338902147967E-3"/>
    <n v="1"/>
    <n v="0"/>
    <n v="51"/>
    <n v="154"/>
    <n v="20"/>
    <n v="66"/>
    <n v="0"/>
    <n v="12"/>
    <n v="27"/>
    <n v="279"/>
    <n v="0.55197132616487454"/>
    <n v="7.1684587813620068E-2"/>
    <n v="0.23655913978494625"/>
    <n v="0"/>
    <n v="4.3010752688172046E-2"/>
    <n v="9.6774193548387094E-2"/>
    <n v="7"/>
    <n v="6"/>
    <n v="1"/>
    <n v="4"/>
    <n v="18"/>
    <n v="0.3888888888888889"/>
    <n v="0.33333333333333331"/>
    <n v="5.5555555555555552E-2"/>
    <n v="0.22222222222222221"/>
    <n v="9"/>
    <n v="0"/>
    <n v="0"/>
    <x v="1"/>
    <x v="0"/>
    <x v="1"/>
    <n v="0"/>
    <x v="1"/>
    <x v="34"/>
    <x v="1"/>
    <n v="2638"/>
    <n v="0"/>
    <n v="0"/>
    <n v="1"/>
    <n v="0"/>
    <n v="0"/>
    <n v="0"/>
    <n v="1"/>
    <n v="0"/>
    <n v="0"/>
    <n v="225"/>
    <d v="2015-07-26T00:00:00"/>
    <n v="7"/>
    <s v="July"/>
    <n v="1"/>
    <s v="714,30168,Low income,225,Low spender,0.0074582338902148,1,0,51,154,20,66,0,12,27,279,0.551971326164875,0.0716845878136201,0.236559139784946,0,0.043010752688172,0.0967741935483871,7,6,1,4,18,0.388888888888889,0.333333333333333,0.0555555555555556,0.222222222222222,9,0,0,0,0,0,0,0,42,36-50,2638,0,0,1,0,0,0,1,0,0,225"/>
  </r>
  <r>
    <n v="300"/>
    <n v="42586"/>
    <x v="1"/>
    <n v="442"/>
    <x v="1"/>
    <n v="1.0378997792701827E-2"/>
    <n v="1"/>
    <n v="1"/>
    <n v="7"/>
    <n v="194"/>
    <n v="2"/>
    <n v="56"/>
    <n v="0"/>
    <n v="0"/>
    <n v="0"/>
    <n v="252"/>
    <n v="0.76984126984126988"/>
    <n v="7.9365079365079361E-3"/>
    <n v="0.22222222222222221"/>
    <n v="0"/>
    <n v="0"/>
    <n v="0"/>
    <n v="5"/>
    <n v="4"/>
    <n v="1"/>
    <n v="6"/>
    <n v="16"/>
    <n v="0.3125"/>
    <n v="0.25"/>
    <n v="6.25E-2"/>
    <n v="0.375"/>
    <n v="8"/>
    <n v="0"/>
    <n v="0"/>
    <x v="1"/>
    <x v="0"/>
    <x v="1"/>
    <n v="0"/>
    <x v="0"/>
    <x v="46"/>
    <x v="2"/>
    <n v="2767"/>
    <n v="0"/>
    <n v="0"/>
    <n v="0"/>
    <n v="1"/>
    <n v="0"/>
    <n v="0"/>
    <n v="1"/>
    <n v="0"/>
    <n v="0"/>
    <n v="252"/>
    <d v="2015-03-19T00:00:00"/>
    <n v="3"/>
    <s v="March"/>
    <n v="1"/>
    <s v="300,42586,Low income,442,Low spender,0.0103789977927018,1,1,7,194,2,56,0,0,0,252,0.76984126984127,0.00793650793650794,0.222222222222222,0,0,0,5,4,1,6,16,0.3125,0.25,0.0625,0.375,8,0,0,0,0,0,0,1,65,50-65,2767,0,0,0,1,0,0,1,0,0,252"/>
  </r>
  <r>
    <n v="1198"/>
    <n v="53312"/>
    <x v="0"/>
    <n v="305"/>
    <x v="1"/>
    <n v="5.7210384153661463E-3"/>
    <n v="0"/>
    <n v="0"/>
    <n v="32"/>
    <n v="241"/>
    <n v="0"/>
    <n v="12"/>
    <n v="0"/>
    <n v="0"/>
    <n v="25"/>
    <n v="278"/>
    <n v="0.86690647482014394"/>
    <n v="0"/>
    <n v="4.3165467625899283E-2"/>
    <n v="0"/>
    <n v="0"/>
    <n v="8.9928057553956831E-2"/>
    <n v="1"/>
    <n v="5"/>
    <n v="1"/>
    <n v="5"/>
    <n v="12"/>
    <n v="8.3333333333333329E-2"/>
    <n v="0.41666666666666669"/>
    <n v="8.3333333333333329E-2"/>
    <n v="0.41666666666666669"/>
    <n v="7"/>
    <n v="0"/>
    <n v="0"/>
    <x v="1"/>
    <x v="0"/>
    <x v="1"/>
    <n v="0"/>
    <x v="1"/>
    <x v="18"/>
    <x v="3"/>
    <n v="2483"/>
    <n v="0"/>
    <n v="1"/>
    <n v="0"/>
    <n v="0"/>
    <n v="0"/>
    <n v="0"/>
    <n v="0"/>
    <n v="0"/>
    <n v="1"/>
    <n v="228"/>
    <d v="2015-12-28T00:00:00"/>
    <n v="12"/>
    <s v="December"/>
    <n v="1"/>
    <s v="1198,53312,High income,305,Low spender,0.00572103841536615,0,0,32,241,0,12,0,0,25,278,0.866906474820144,0,0.0431654676258993,0,0,0.0899280575539568,1,5,1,5,12,0.0833333333333333,0.416666666666667,0.0833333333333333,0.416666666666667,7,0,0,0,0,0,0,0,69,66+,2483,0,1,0,0,0,0,0,0,1,228"/>
  </r>
  <r>
    <n v="1420"/>
    <n v="45072"/>
    <x v="1"/>
    <n v="220"/>
    <x v="1"/>
    <n v="4.881079162229322E-3"/>
    <n v="1"/>
    <n v="2"/>
    <n v="74"/>
    <n v="144"/>
    <n v="2"/>
    <n v="99"/>
    <n v="7"/>
    <n v="2"/>
    <n v="30"/>
    <n v="284"/>
    <n v="0.50704225352112675"/>
    <n v="7.0422535211267607E-3"/>
    <n v="0.34859154929577463"/>
    <n v="2.464788732394366E-2"/>
    <n v="7.0422535211267607E-3"/>
    <n v="0.10563380281690141"/>
    <n v="5"/>
    <n v="6"/>
    <n v="1"/>
    <n v="4"/>
    <n v="16"/>
    <n v="0.3125"/>
    <n v="0.375"/>
    <n v="6.25E-2"/>
    <n v="0.25"/>
    <n v="8"/>
    <n v="0"/>
    <n v="0"/>
    <x v="1"/>
    <x v="0"/>
    <x v="1"/>
    <n v="0"/>
    <x v="1"/>
    <x v="48"/>
    <x v="3"/>
    <n v="2415"/>
    <n v="1"/>
    <n v="0"/>
    <n v="0"/>
    <n v="0"/>
    <n v="0"/>
    <n v="0"/>
    <n v="0"/>
    <n v="0"/>
    <n v="1"/>
    <n v="224"/>
    <d v="2016-03-05T00:00:00"/>
    <n v="3"/>
    <s v="March"/>
    <n v="1"/>
    <s v="1420,45072,Low income,220,Low spender,0.00488107916222932,1,2,74,144,2,99,7,2,30,284,0.507042253521127,0.00704225352112676,0.348591549295775,0.0246478873239437,0.00704225352112676,0.105633802816901,5,6,1,4,16,0.3125,0.375,0.0625,0.25,8,0,0,0,0,0,0,0,72,66+,2415,1,0,0,0,0,0,0,0,1,224"/>
  </r>
  <r>
    <n v="1403"/>
    <n v="53761"/>
    <x v="0"/>
    <n v="532"/>
    <x v="1"/>
    <n v="9.8956492624765156E-3"/>
    <n v="1"/>
    <n v="1"/>
    <n v="7"/>
    <n v="158"/>
    <n v="0"/>
    <n v="76"/>
    <n v="13"/>
    <n v="7"/>
    <n v="71"/>
    <n v="325"/>
    <n v="0.48615384615384616"/>
    <n v="0"/>
    <n v="0.23384615384615384"/>
    <n v="0.04"/>
    <n v="2.1538461538461538E-2"/>
    <n v="0.21846153846153846"/>
    <n v="6"/>
    <n v="4"/>
    <n v="4"/>
    <n v="3"/>
    <n v="17"/>
    <n v="0.35294117647058826"/>
    <n v="0.23529411764705882"/>
    <n v="0.23529411764705882"/>
    <n v="0.17647058823529413"/>
    <n v="5"/>
    <n v="0"/>
    <n v="0"/>
    <x v="1"/>
    <x v="0"/>
    <x v="1"/>
    <n v="0"/>
    <x v="1"/>
    <x v="7"/>
    <x v="1"/>
    <n v="2420"/>
    <n v="0"/>
    <n v="1"/>
    <n v="0"/>
    <n v="0"/>
    <n v="0"/>
    <n v="0"/>
    <n v="0"/>
    <n v="1"/>
    <n v="0"/>
    <n v="183"/>
    <d v="2016-02-29T00:00:00"/>
    <n v="2"/>
    <s v="February"/>
    <n v="1"/>
    <s v="1403,53761,High income,532,Low spender,0.00989564926247652,1,1,7,158,0,76,13,7,71,325,0.486153846153846,0,0.233846153846154,0.04,0.0215384615384615,0.218461538461538,6,4,4,3,17,0.352941176470588,0.235294117647059,0.235294117647059,0.176470588235294,5,0,0,0,0,0,0,0,48,36-50,2420,0,1,0,0,0,0,0,1,0,183"/>
  </r>
  <r>
    <n v="766"/>
    <n v="58917"/>
    <x v="0"/>
    <n v="893"/>
    <x v="0"/>
    <n v="1.5156915661014648E-2"/>
    <n v="1"/>
    <n v="2"/>
    <n v="10"/>
    <n v="151"/>
    <n v="7"/>
    <n v="89"/>
    <n v="0"/>
    <n v="7"/>
    <n v="28"/>
    <n v="282"/>
    <n v="0.53546099290780147"/>
    <n v="2.4822695035460994E-2"/>
    <n v="0.31560283687943264"/>
    <n v="0"/>
    <n v="2.4822695035460994E-2"/>
    <n v="9.9290780141843976E-2"/>
    <n v="5"/>
    <n v="4"/>
    <n v="1"/>
    <n v="6"/>
    <n v="16"/>
    <n v="0.3125"/>
    <n v="0.25"/>
    <n v="6.25E-2"/>
    <n v="0.375"/>
    <n v="5"/>
    <n v="0"/>
    <n v="0"/>
    <x v="1"/>
    <x v="0"/>
    <x v="1"/>
    <n v="0"/>
    <x v="1"/>
    <x v="26"/>
    <x v="2"/>
    <n v="2621"/>
    <n v="0"/>
    <n v="0"/>
    <n v="0"/>
    <n v="1"/>
    <n v="0"/>
    <n v="0"/>
    <n v="1"/>
    <n v="0"/>
    <n v="0"/>
    <n v="226"/>
    <d v="2015-08-12T00:00:00"/>
    <n v="8"/>
    <s v="August"/>
    <n v="1"/>
    <s v="766,58917,High income,893,High spender,0.0151569156610146,1,2,10,151,7,89,0,7,28,282,0.535460992907801,0.024822695035461,0.315602836879433,0,0.024822695035461,0.099290780141844,5,4,1,6,16,0.3125,0.25,0.0625,0.375,5,0,0,0,0,0,0,0,51,50-65,2621,0,0,0,1,0,0,1,0,0,226"/>
  </r>
  <r>
    <n v="574"/>
    <n v="42873"/>
    <x v="1"/>
    <n v="733"/>
    <x v="0"/>
    <n v="1.709700744058032E-2"/>
    <n v="1"/>
    <n v="1"/>
    <n v="11"/>
    <n v="209"/>
    <n v="0"/>
    <n v="40"/>
    <n v="3"/>
    <n v="2"/>
    <n v="15"/>
    <n v="269"/>
    <n v="0.77695167286245348"/>
    <n v="0"/>
    <n v="0.14869888475836432"/>
    <n v="1.1152416356877323E-2"/>
    <n v="7.4349442379182153E-3"/>
    <n v="5.5762081784386616E-2"/>
    <n v="4"/>
    <n v="6"/>
    <n v="1"/>
    <n v="4"/>
    <n v="15"/>
    <n v="0.26666666666666666"/>
    <n v="0.4"/>
    <n v="6.6666666666666666E-2"/>
    <n v="0.26666666666666666"/>
    <n v="8"/>
    <n v="0"/>
    <n v="0"/>
    <x v="1"/>
    <x v="0"/>
    <x v="1"/>
    <n v="0"/>
    <x v="1"/>
    <x v="25"/>
    <x v="3"/>
    <n v="2683"/>
    <n v="1"/>
    <n v="0"/>
    <n v="0"/>
    <n v="0"/>
    <n v="0"/>
    <n v="0"/>
    <n v="0"/>
    <n v="0"/>
    <n v="1"/>
    <n v="239"/>
    <d v="2015-06-11T00:00:00"/>
    <n v="6"/>
    <s v="June"/>
    <n v="1"/>
    <s v="574,42873,Low income,733,High spender,0.0170970074405803,1,1,11,209,0,40,3,2,15,269,0.776951672862453,0,0.148698884758364,0.0111524163568773,0.00743494423791822,0.0557620817843866,4,6,1,4,15,0.266666666666667,0.4,0.0666666666666667,0.266666666666667,8,0,0,0,0,0,0,0,70,66+,2683,1,0,0,0,0,0,0,0,1,239"/>
  </r>
  <r>
    <n v="228"/>
    <n v="44377"/>
    <x v="1"/>
    <n v="442"/>
    <x v="1"/>
    <n v="9.9601144737138606E-3"/>
    <n v="1"/>
    <n v="1"/>
    <n v="70"/>
    <n v="224"/>
    <n v="0"/>
    <n v="30"/>
    <n v="0"/>
    <n v="0"/>
    <n v="10"/>
    <n v="264"/>
    <n v="0.84848484848484851"/>
    <n v="0"/>
    <n v="0.11363636363636363"/>
    <n v="0"/>
    <n v="0"/>
    <n v="3.787878787878788E-2"/>
    <n v="8"/>
    <n v="5"/>
    <n v="1"/>
    <n v="5"/>
    <n v="19"/>
    <n v="0.42105263157894735"/>
    <n v="0.26315789473684209"/>
    <n v="5.2631578947368418E-2"/>
    <n v="0.26315789473684209"/>
    <n v="8"/>
    <n v="0"/>
    <n v="0"/>
    <x v="1"/>
    <x v="0"/>
    <x v="1"/>
    <n v="0"/>
    <x v="1"/>
    <x v="43"/>
    <x v="2"/>
    <n v="2791"/>
    <n v="0"/>
    <n v="1"/>
    <n v="0"/>
    <n v="0"/>
    <n v="0"/>
    <n v="0"/>
    <n v="0"/>
    <n v="0"/>
    <n v="1"/>
    <n v="244"/>
    <d v="2015-02-23T00:00:00"/>
    <n v="2"/>
    <s v="February"/>
    <n v="1"/>
    <s v="228,44377,Low income,442,Low spender,0.00996011447371386,1,1,70,224,0,30,0,0,10,264,0.848484848484849,0,0.113636363636364,0,0,0.0378787878787879,8,5,1,5,19,0.421052631578947,0.263157894736842,0.0526315789473684,0.263157894736842,8,0,0,0,0,0,0,0,52,50-65,2791,0,1,0,0,0,0,0,0,1,244"/>
  </r>
  <r>
    <n v="85"/>
    <n v="60544"/>
    <x v="0"/>
    <n v="69"/>
    <x v="1"/>
    <n v="1.139667019027484E-3"/>
    <n v="1"/>
    <n v="1"/>
    <n v="92"/>
    <n v="201"/>
    <n v="2"/>
    <n v="43"/>
    <n v="3"/>
    <n v="5"/>
    <n v="35"/>
    <n v="289"/>
    <n v="0.69550173010380623"/>
    <n v="6.920415224913495E-3"/>
    <n v="0.14878892733564014"/>
    <n v="1.0380622837370242E-2"/>
    <n v="1.7301038062283738E-2"/>
    <n v="0.12110726643598616"/>
    <n v="4"/>
    <n v="5"/>
    <n v="1"/>
    <n v="5"/>
    <n v="15"/>
    <n v="0.26666666666666666"/>
    <n v="0.33333333333333331"/>
    <n v="6.6666666666666666E-2"/>
    <n v="0.33333333333333331"/>
    <n v="6"/>
    <n v="0"/>
    <n v="0"/>
    <x v="1"/>
    <x v="0"/>
    <x v="1"/>
    <n v="0"/>
    <x v="1"/>
    <x v="6"/>
    <x v="2"/>
    <n v="2832"/>
    <n v="0"/>
    <n v="1"/>
    <n v="0"/>
    <n v="0"/>
    <n v="0"/>
    <n v="0"/>
    <n v="1"/>
    <n v="0"/>
    <n v="0"/>
    <n v="219"/>
    <d v="2015-01-13T00:00:00"/>
    <n v="1"/>
    <s v="January"/>
    <n v="1"/>
    <s v="85,60544,High income,69,Low spender,0.00113966701902748,1,1,92,201,2,43,3,5,35,289,0.695501730103806,0.0069204152249135,0.14878892733564,0.0103806228373702,0.0173010380622837,0.121107266435986,4,5,1,5,15,0.266666666666667,0.333333333333333,0.0666666666666667,0.333333333333333,6,0,0,0,0,0,0,0,59,50-65,2832,0,1,0,0,0,0,1,0,0,219"/>
  </r>
  <r>
    <n v="1164"/>
    <n v="37929"/>
    <x v="1"/>
    <n v="397"/>
    <x v="1"/>
    <n v="1.0466925044161459E-2"/>
    <n v="0"/>
    <n v="0"/>
    <n v="49"/>
    <n v="202"/>
    <n v="2"/>
    <n v="46"/>
    <n v="3"/>
    <n v="2"/>
    <n v="10"/>
    <n v="265"/>
    <n v="0.76226415094339628"/>
    <n v="7.5471698113207548E-3"/>
    <n v="0.17358490566037735"/>
    <n v="1.1320754716981131E-2"/>
    <n v="7.5471698113207548E-3"/>
    <n v="3.7735849056603772E-2"/>
    <n v="2"/>
    <n v="4"/>
    <n v="2"/>
    <n v="5"/>
    <n v="13"/>
    <n v="0.15384615384615385"/>
    <n v="0.30769230769230771"/>
    <n v="0.15384615384615385"/>
    <n v="0.38461538461538464"/>
    <n v="7"/>
    <n v="1"/>
    <n v="0"/>
    <x v="1"/>
    <x v="1"/>
    <x v="1"/>
    <n v="0"/>
    <x v="0"/>
    <x v="31"/>
    <x v="0"/>
    <n v="2493"/>
    <n v="0"/>
    <n v="0"/>
    <n v="1"/>
    <n v="0"/>
    <n v="0"/>
    <n v="0"/>
    <n v="0"/>
    <n v="0"/>
    <n v="1"/>
    <n v="245"/>
    <d v="2015-12-18T00:00:00"/>
    <n v="12"/>
    <s v="December"/>
    <n v="1"/>
    <s v="1164,37929,Low income,397,Low spender,0.0104669250441615,0,0,49,202,2,46,3,2,10,265,0.762264150943396,0.00754716981132075,0.173584905660377,0.0113207547169811,0.00754716981132075,0.0377358490566038,2,4,2,5,13,0.153846153846154,0.307692307692308,0.153846153846154,0.384615384615385,7,1,0,0,1,0,0,1,35,24-35,2493,0,0,1,0,0,0,0,0,1,245"/>
  </r>
  <r>
    <n v="761"/>
    <n v="47743"/>
    <x v="1"/>
    <n v="121"/>
    <x v="1"/>
    <n v="2.5344029491234316E-3"/>
    <n v="0"/>
    <n v="1"/>
    <n v="56"/>
    <n v="198"/>
    <n v="2"/>
    <n v="43"/>
    <n v="0"/>
    <n v="12"/>
    <n v="20"/>
    <n v="275"/>
    <n v="0.72"/>
    <n v="7.2727272727272727E-3"/>
    <n v="0.15636363636363637"/>
    <n v="0"/>
    <n v="4.363636363636364E-2"/>
    <n v="7.2727272727272724E-2"/>
    <n v="3"/>
    <n v="4"/>
    <n v="1"/>
    <n v="6"/>
    <n v="14"/>
    <n v="0.21428571428571427"/>
    <n v="0.2857142857142857"/>
    <n v="7.1428571428571425E-2"/>
    <n v="0.42857142857142855"/>
    <n v="6"/>
    <n v="0"/>
    <n v="0"/>
    <x v="1"/>
    <x v="1"/>
    <x v="1"/>
    <n v="0"/>
    <x v="1"/>
    <x v="37"/>
    <x v="2"/>
    <n v="2623"/>
    <n v="0"/>
    <n v="1"/>
    <n v="0"/>
    <n v="0"/>
    <n v="0"/>
    <n v="0"/>
    <n v="1"/>
    <n v="0"/>
    <n v="0"/>
    <n v="235"/>
    <d v="2015-08-10T00:00:00"/>
    <n v="8"/>
    <s v="August"/>
    <n v="1"/>
    <s v="761,47743,Low income,121,Low spender,0.00253440294912343,0,1,56,198,2,43,0,12,20,275,0.72,0.00727272727272727,0.156363636363636,0,0.0436363636363636,0.0727272727272727,3,4,1,6,14,0.214285714285714,0.285714285714286,0.0714285714285714,0.428571428571429,6,0,0,0,1,0,0,0,63,50-65,2623,0,1,0,0,0,0,1,0,0,235"/>
  </r>
  <r>
    <n v="605"/>
    <n v="43776"/>
    <x v="1"/>
    <n v="40"/>
    <x v="1"/>
    <n v="9.1374269005847948E-4"/>
    <n v="1"/>
    <n v="1"/>
    <n v="9"/>
    <n v="177"/>
    <n v="2"/>
    <n v="71"/>
    <n v="3"/>
    <n v="2"/>
    <n v="20"/>
    <n v="275"/>
    <n v="0.64363636363636367"/>
    <n v="7.2727272727272727E-3"/>
    <n v="0.25818181818181818"/>
    <n v="1.090909090909091E-2"/>
    <n v="7.2727272727272727E-3"/>
    <n v="7.2727272727272724E-2"/>
    <n v="6"/>
    <n v="5"/>
    <n v="2"/>
    <n v="4"/>
    <n v="17"/>
    <n v="0.35294117647058826"/>
    <n v="0.29411764705882354"/>
    <n v="0.11764705882352941"/>
    <n v="0.23529411764705882"/>
    <n v="8"/>
    <n v="0"/>
    <n v="0"/>
    <x v="1"/>
    <x v="0"/>
    <x v="1"/>
    <n v="0"/>
    <x v="0"/>
    <x v="42"/>
    <x v="3"/>
    <n v="2670"/>
    <n v="0"/>
    <n v="0"/>
    <n v="0"/>
    <n v="1"/>
    <n v="0"/>
    <n v="0"/>
    <n v="0"/>
    <n v="1"/>
    <n v="0"/>
    <n v="235"/>
    <d v="2015-06-24T00:00:00"/>
    <n v="6"/>
    <s v="June"/>
    <n v="1"/>
    <s v="605,43776,Low income,40,Low spender,0.000913742690058479,1,1,9,177,2,71,3,2,20,275,0.643636363636364,0.00727272727272727,0.258181818181818,0.0109090909090909,0.00727272727272727,0.0727272727272727,6,5,2,4,17,0.352941176470588,0.294117647058824,0.117647058823529,0.235294117647059,8,0,0,0,0,0,0,1,68,66+,2670,0,0,0,1,0,0,0,1,0,235"/>
  </r>
  <r>
    <n v="98"/>
    <n v="42557"/>
    <x v="1"/>
    <n v="1271"/>
    <x v="0"/>
    <n v="2.986582700848274E-2"/>
    <n v="0"/>
    <n v="1"/>
    <n v="98"/>
    <n v="192"/>
    <n v="5"/>
    <n v="53"/>
    <n v="0"/>
    <n v="5"/>
    <n v="15"/>
    <n v="270"/>
    <n v="0.71111111111111114"/>
    <n v="1.8518518518518517E-2"/>
    <n v="0.1962962962962963"/>
    <n v="0"/>
    <n v="1.8518518518518517E-2"/>
    <n v="5.5555555555555552E-2"/>
    <n v="4"/>
    <n v="6"/>
    <n v="1"/>
    <n v="4"/>
    <n v="15"/>
    <n v="0.26666666666666666"/>
    <n v="0.4"/>
    <n v="6.6666666666666666E-2"/>
    <n v="0.26666666666666666"/>
    <n v="8"/>
    <n v="0"/>
    <n v="0"/>
    <x v="1"/>
    <x v="0"/>
    <x v="1"/>
    <n v="0"/>
    <x v="1"/>
    <x v="3"/>
    <x v="1"/>
    <n v="2828"/>
    <n v="0"/>
    <n v="1"/>
    <n v="0"/>
    <n v="0"/>
    <n v="0"/>
    <n v="0"/>
    <n v="1"/>
    <n v="0"/>
    <n v="0"/>
    <n v="240"/>
    <d v="2015-01-17T00:00:00"/>
    <n v="1"/>
    <s v="January"/>
    <n v="1"/>
    <s v="98,42557,Low income,1271,High spender,0.0298658270084827,0,1,98,192,5,53,0,5,15,270,0.711111111111111,0.0185185185185185,0.196296296296296,0,0.0185185185185185,0.0555555555555556,4,6,1,4,15,0.266666666666667,0.4,0.0666666666666667,0.266666666666667,8,0,0,0,0,0,0,0,46,36-50,2828,0,1,0,0,0,0,1,0,0,240"/>
  </r>
  <r>
    <n v="2199"/>
    <n v="61482"/>
    <x v="0"/>
    <n v="615"/>
    <x v="0"/>
    <n v="1.0002927686152045E-2"/>
    <n v="0"/>
    <n v="0"/>
    <n v="39"/>
    <n v="48"/>
    <n v="58"/>
    <n v="68"/>
    <n v="16"/>
    <n v="66"/>
    <n v="43"/>
    <n v="299"/>
    <n v="0.16053511705685619"/>
    <n v="0.1939799331103679"/>
    <n v="0.22742474916387959"/>
    <n v="5.3511705685618728E-2"/>
    <n v="0.22073578595317725"/>
    <n v="0.14381270903010032"/>
    <n v="1"/>
    <n v="3"/>
    <n v="2"/>
    <n v="6"/>
    <n v="12"/>
    <n v="8.3333333333333329E-2"/>
    <n v="0.25"/>
    <n v="0.16666666666666666"/>
    <n v="0.5"/>
    <n v="2"/>
    <n v="0"/>
    <n v="0"/>
    <x v="1"/>
    <x v="0"/>
    <x v="1"/>
    <n v="0"/>
    <x v="1"/>
    <x v="2"/>
    <x v="2"/>
    <n v="2161"/>
    <n v="0"/>
    <n v="1"/>
    <n v="0"/>
    <n v="0"/>
    <n v="0"/>
    <n v="0"/>
    <n v="1"/>
    <n v="0"/>
    <n v="0"/>
    <n v="213"/>
    <d v="2016-11-14T00:00:00"/>
    <n v="11"/>
    <s v="November"/>
    <n v="1"/>
    <s v="2199,61482,High income,615,High spender,0.010002927686152,0,0,39,48,58,68,16,66,43,299,0.160535117056856,0.193979933110368,0.22742474916388,0.0535117056856187,0.220735785953177,0.1438127090301,1,3,2,6,12,0.0833333333333333,0.25,0.166666666666667,0.5,2,0,0,0,0,0,0,0,55,50-65,2161,0,1,0,0,0,0,1,0,0,213"/>
  </r>
  <r>
    <n v="1207"/>
    <n v="41551"/>
    <x v="1"/>
    <n v="551"/>
    <x v="1"/>
    <n v="1.3260812014151285E-2"/>
    <n v="1"/>
    <n v="1"/>
    <n v="51"/>
    <n v="220"/>
    <n v="0"/>
    <n v="33"/>
    <n v="3"/>
    <n v="0"/>
    <n v="23"/>
    <n v="279"/>
    <n v="0.78853046594982079"/>
    <n v="0"/>
    <n v="0.11827956989247312"/>
    <n v="1.0752688172043012E-2"/>
    <n v="0"/>
    <n v="8.2437275985663083E-2"/>
    <n v="5"/>
    <n v="5"/>
    <n v="1"/>
    <n v="5"/>
    <n v="16"/>
    <n v="0.3125"/>
    <n v="0.3125"/>
    <n v="6.25E-2"/>
    <n v="0.3125"/>
    <n v="8"/>
    <n v="0"/>
    <n v="0"/>
    <x v="1"/>
    <x v="0"/>
    <x v="1"/>
    <n v="0"/>
    <x v="1"/>
    <x v="38"/>
    <x v="2"/>
    <n v="2478"/>
    <n v="0"/>
    <n v="1"/>
    <n v="0"/>
    <n v="0"/>
    <n v="0"/>
    <n v="0"/>
    <n v="0"/>
    <n v="0"/>
    <n v="1"/>
    <n v="233"/>
    <d v="2016-01-02T00:00:00"/>
    <n v="1"/>
    <s v="January"/>
    <n v="1"/>
    <s v="1207,41551,Low income,551,Low spender,0.0132608120141513,1,1,51,220,0,33,3,0,23,279,0.788530465949821,0,0.118279569892473,0.010752688172043,0,0.0824372759856631,5,5,1,5,16,0.3125,0.3125,0.0625,0.3125,8,0,0,0,0,0,0,0,56,50-65,2478,0,1,0,0,0,0,0,0,1,233"/>
  </r>
  <r>
    <n v="1127"/>
    <n v="45006"/>
    <x v="1"/>
    <n v="433"/>
    <x v="1"/>
    <n v="9.6209394302981827E-3"/>
    <n v="0"/>
    <n v="0"/>
    <n v="90"/>
    <n v="162"/>
    <n v="25"/>
    <n v="53"/>
    <n v="16"/>
    <n v="0"/>
    <n v="10"/>
    <n v="266"/>
    <n v="0.60902255639097747"/>
    <n v="9.3984962406015032E-2"/>
    <n v="0.19924812030075187"/>
    <n v="6.0150375939849621E-2"/>
    <n v="0"/>
    <n v="3.7593984962406013E-2"/>
    <n v="1"/>
    <n v="3"/>
    <n v="1"/>
    <n v="7"/>
    <n v="12"/>
    <n v="8.3333333333333329E-2"/>
    <n v="0.25"/>
    <n v="8.3333333333333329E-2"/>
    <n v="0.58333333333333337"/>
    <n v="3"/>
    <n v="0"/>
    <n v="0"/>
    <x v="1"/>
    <x v="0"/>
    <x v="1"/>
    <n v="0"/>
    <x v="1"/>
    <x v="51"/>
    <x v="3"/>
    <n v="2505"/>
    <n v="0"/>
    <n v="0"/>
    <n v="0"/>
    <n v="0"/>
    <n v="1"/>
    <n v="0"/>
    <n v="0"/>
    <n v="1"/>
    <n v="0"/>
    <n v="246"/>
    <d v="2015-12-06T00:00:00"/>
    <n v="12"/>
    <s v="December"/>
    <n v="1"/>
    <s v="1127,45006,Low income,433,Low spender,0.00962093943029818,0,0,90,162,25,53,16,0,10,266,0.609022556390977,0.093984962406015,0.199248120300752,0.0601503759398496,0,0.037593984962406,1,3,1,7,12,0.0833333333333333,0.25,0.0833333333333333,0.583333333333333,3,0,0,0,0,0,0,0,76,66+,2505,0,0,0,0,1,0,0,1,0,246"/>
  </r>
  <r>
    <n v="786"/>
    <n v="38201"/>
    <x v="1"/>
    <n v="874"/>
    <x v="0"/>
    <n v="2.287898222559619E-2"/>
    <n v="0"/>
    <n v="1"/>
    <n v="19"/>
    <n v="233"/>
    <n v="0"/>
    <n v="23"/>
    <n v="0"/>
    <n v="0"/>
    <n v="12"/>
    <n v="268"/>
    <n v="0.86940298507462688"/>
    <n v="0"/>
    <n v="8.5820895522388058E-2"/>
    <n v="0"/>
    <n v="0"/>
    <n v="4.4776119402985072E-2"/>
    <n v="4"/>
    <n v="5"/>
    <n v="1"/>
    <n v="5"/>
    <n v="15"/>
    <n v="0.26666666666666666"/>
    <n v="0.33333333333333331"/>
    <n v="6.6666666666666666E-2"/>
    <n v="0.33333333333333331"/>
    <n v="8"/>
    <n v="0"/>
    <n v="0"/>
    <x v="1"/>
    <x v="0"/>
    <x v="1"/>
    <n v="0"/>
    <x v="1"/>
    <x v="40"/>
    <x v="2"/>
    <n v="2616"/>
    <n v="0"/>
    <n v="0"/>
    <n v="0"/>
    <n v="1"/>
    <n v="0"/>
    <n v="0"/>
    <n v="0"/>
    <n v="0"/>
    <n v="1"/>
    <n v="244"/>
    <d v="2015-08-17T00:00:00"/>
    <n v="8"/>
    <s v="August"/>
    <n v="1"/>
    <s v="786,38201,Low income,874,High spender,0.0228789822255962,0,1,19,233,0,23,0,0,12,268,0.869402985074627,0,0.0858208955223881,0,0,0.0447761194029851,4,5,1,5,15,0.266666666666667,0.333333333333333,0.0666666666666667,0.333333333333333,8,0,0,0,0,0,0,0,60,50-65,2616,0,0,0,1,0,0,0,0,1,244"/>
  </r>
  <r>
    <n v="1826"/>
    <n v="54222"/>
    <x v="0"/>
    <n v="1047"/>
    <x v="0"/>
    <n v="1.9309505366825273E-2"/>
    <n v="0"/>
    <n v="1"/>
    <n v="98"/>
    <n v="199"/>
    <n v="12"/>
    <n v="31"/>
    <n v="3"/>
    <n v="12"/>
    <n v="7"/>
    <n v="264"/>
    <n v="0.75378787878787878"/>
    <n v="4.5454545454545456E-2"/>
    <n v="0.11742424242424243"/>
    <n v="1.1363636363636364E-2"/>
    <n v="4.5454545454545456E-2"/>
    <n v="2.6515151515151516E-2"/>
    <n v="1"/>
    <n v="3"/>
    <n v="3"/>
    <n v="5"/>
    <n v="12"/>
    <n v="8.3333333333333329E-2"/>
    <n v="0.25"/>
    <n v="0.25"/>
    <n v="0.41666666666666669"/>
    <n v="3"/>
    <n v="0"/>
    <n v="0"/>
    <x v="1"/>
    <x v="0"/>
    <x v="1"/>
    <n v="0"/>
    <x v="1"/>
    <x v="1"/>
    <x v="1"/>
    <n v="2279"/>
    <n v="0"/>
    <n v="1"/>
    <n v="0"/>
    <n v="0"/>
    <n v="0"/>
    <n v="0"/>
    <n v="0"/>
    <n v="0"/>
    <n v="1"/>
    <n v="250"/>
    <d v="2016-07-19T00:00:00"/>
    <n v="7"/>
    <s v="July"/>
    <n v="1"/>
    <s v="1826,54222,High income,1047,High spender,0.0193095053668253,0,1,98,199,12,31,3,12,7,264,0.753787878787879,0.0454545454545455,0.117424242424242,0.0113636363636364,0.0454545454545455,0.0265151515151515,1,3,3,5,12,0.0833333333333333,0.25,0.25,0.416666666666667,3,0,0,0,0,0,0,0,47,36-50,2279,0,1,0,0,0,0,0,0,1,250"/>
  </r>
  <r>
    <n v="1460"/>
    <n v="53187"/>
    <x v="0"/>
    <n v="429"/>
    <x v="1"/>
    <n v="8.0658807603361717E-3"/>
    <n v="1"/>
    <n v="0"/>
    <n v="66"/>
    <n v="211"/>
    <n v="2"/>
    <n v="30"/>
    <n v="7"/>
    <n v="7"/>
    <n v="10"/>
    <n v="267"/>
    <n v="0.79026217228464424"/>
    <n v="7.4906367041198503E-3"/>
    <n v="0.11235955056179775"/>
    <n v="2.6217228464419477E-2"/>
    <n v="2.6217228464419477E-2"/>
    <n v="3.7453183520599252E-2"/>
    <n v="2"/>
    <n v="4"/>
    <n v="1"/>
    <n v="6"/>
    <n v="13"/>
    <n v="0.15384615384615385"/>
    <n v="0.30769230769230771"/>
    <n v="7.6923076923076927E-2"/>
    <n v="0.46153846153846156"/>
    <n v="5"/>
    <n v="0"/>
    <n v="0"/>
    <x v="1"/>
    <x v="0"/>
    <x v="1"/>
    <n v="0"/>
    <x v="1"/>
    <x v="28"/>
    <x v="1"/>
    <n v="2405"/>
    <n v="0"/>
    <n v="0"/>
    <n v="0"/>
    <n v="1"/>
    <n v="0"/>
    <n v="0"/>
    <n v="1"/>
    <n v="0"/>
    <n v="0"/>
    <n v="247"/>
    <d v="2016-03-15T00:00:00"/>
    <n v="3"/>
    <s v="March"/>
    <n v="1"/>
    <s v="1460,53187,High income,429,Low spender,0.00806588076033617,1,0,66,211,2,30,7,7,10,267,0.790262172284644,0.00749063670411985,0.112359550561798,0.0262172284644195,0.0262172284644195,0.0374531835205993,2,4,1,6,13,0.153846153846154,0.307692307692308,0.0769230769230769,0.461538461538462,5,0,0,0,0,0,0,0,50,36-50,2405,0,0,0,1,0,0,1,0,0,247"/>
  </r>
  <r>
    <n v="1254"/>
    <n v="52332"/>
    <x v="0"/>
    <n v="1492"/>
    <x v="0"/>
    <n v="2.8510280516701063E-2"/>
    <n v="0"/>
    <n v="0"/>
    <n v="63"/>
    <n v="212"/>
    <n v="5"/>
    <n v="33"/>
    <n v="7"/>
    <n v="0"/>
    <n v="2"/>
    <n v="259"/>
    <n v="0.81853281853281856"/>
    <n v="1.9305019305019305E-2"/>
    <n v="0.12741312741312741"/>
    <n v="2.7027027027027029E-2"/>
    <n v="0"/>
    <n v="7.7220077220077222E-3"/>
    <n v="1"/>
    <n v="3"/>
    <n v="2"/>
    <n v="6"/>
    <n v="12"/>
    <n v="8.3333333333333329E-2"/>
    <n v="0.25"/>
    <n v="0.16666666666666666"/>
    <n v="0.5"/>
    <n v="4"/>
    <n v="0"/>
    <n v="0"/>
    <x v="1"/>
    <x v="1"/>
    <x v="1"/>
    <n v="0"/>
    <x v="1"/>
    <x v="12"/>
    <x v="2"/>
    <n v="2464"/>
    <n v="1"/>
    <n v="0"/>
    <n v="0"/>
    <n v="0"/>
    <n v="0"/>
    <n v="0"/>
    <n v="1"/>
    <n v="0"/>
    <n v="0"/>
    <n v="255"/>
    <d v="2016-01-16T00:00:00"/>
    <n v="1"/>
    <s v="January"/>
    <n v="1"/>
    <s v="1254,52332,High income,1492,High spender,0.0285102805167011,0,0,63,212,5,33,7,0,2,259,0.818532818532819,0.0193050193050193,0.127413127413127,0.027027027027027,0,0.00772200772200772,1,3,2,6,12,0.0833333333333333,0.25,0.166666666666667,0.5,4,0,0,0,1,0,0,0,61,50-65,2464,1,0,0,0,0,0,1,0,0,255"/>
  </r>
  <r>
    <n v="252"/>
    <n v="28973"/>
    <x v="1"/>
    <n v="34"/>
    <x v="1"/>
    <n v="1.173506367997791E-3"/>
    <n v="0"/>
    <n v="0"/>
    <n v="59"/>
    <n v="206"/>
    <n v="0"/>
    <n v="46"/>
    <n v="3"/>
    <n v="2"/>
    <n v="12"/>
    <n v="269"/>
    <n v="0.76579925650557623"/>
    <n v="0"/>
    <n v="0.17100371747211895"/>
    <n v="1.1152416356877323E-2"/>
    <n v="7.4349442379182153E-3"/>
    <n v="4.4609665427509292E-2"/>
    <n v="2"/>
    <n v="5"/>
    <n v="1"/>
    <n v="5"/>
    <n v="13"/>
    <n v="0.15384615384615385"/>
    <n v="0.38461538461538464"/>
    <n v="7.6923076923076927E-2"/>
    <n v="0.38461538461538464"/>
    <n v="8"/>
    <n v="0"/>
    <n v="0"/>
    <x v="1"/>
    <x v="0"/>
    <x v="1"/>
    <n v="0"/>
    <x v="1"/>
    <x v="16"/>
    <x v="1"/>
    <n v="2783"/>
    <n v="0"/>
    <n v="1"/>
    <n v="0"/>
    <n v="0"/>
    <n v="0"/>
    <n v="0"/>
    <n v="0"/>
    <n v="0"/>
    <n v="1"/>
    <n v="245"/>
    <d v="2015-03-03T00:00:00"/>
    <n v="3"/>
    <s v="March"/>
    <n v="1"/>
    <s v="252,28973,Low income,34,Low spender,0.00117350636799779,0,0,59,206,0,46,3,2,12,269,0.765799256505576,0,0.171003717472119,0.0111524163568773,0.00743494423791822,0.0446096654275093,2,5,1,5,13,0.153846153846154,0.384615384615385,0.0769230769230769,0.384615384615385,8,0,0,0,0,0,0,0,43,36-50,2783,0,1,0,0,0,0,0,0,1,245"/>
  </r>
  <r>
    <n v="1784"/>
    <n v="44602"/>
    <x v="1"/>
    <n v="608"/>
    <x v="0"/>
    <n v="1.3631675709609435E-2"/>
    <n v="1"/>
    <n v="1"/>
    <n v="35"/>
    <n v="167"/>
    <n v="2"/>
    <n v="89"/>
    <n v="0"/>
    <n v="0"/>
    <n v="34"/>
    <n v="292"/>
    <n v="0.57191780821917804"/>
    <n v="6.8493150684931503E-3"/>
    <n v="0.3047945205479452"/>
    <n v="0"/>
    <n v="0"/>
    <n v="0.11643835616438356"/>
    <n v="6"/>
    <n v="6"/>
    <n v="1"/>
    <n v="4"/>
    <n v="17"/>
    <n v="0.35294117647058826"/>
    <n v="0.35294117647058826"/>
    <n v="5.8823529411764705E-2"/>
    <n v="0.23529411764705882"/>
    <n v="8"/>
    <n v="0"/>
    <n v="0"/>
    <x v="1"/>
    <x v="0"/>
    <x v="1"/>
    <n v="0"/>
    <x v="1"/>
    <x v="26"/>
    <x v="2"/>
    <n v="2293"/>
    <n v="0"/>
    <n v="0"/>
    <n v="0"/>
    <n v="1"/>
    <n v="0"/>
    <n v="0"/>
    <n v="0"/>
    <n v="1"/>
    <n v="0"/>
    <n v="224"/>
    <d v="2016-07-05T00:00:00"/>
    <n v="7"/>
    <s v="July"/>
    <n v="1"/>
    <s v="1784,44602,Low income,608,High spender,0.0136316757096094,1,1,35,167,2,89,0,0,34,292,0.571917808219178,0.00684931506849315,0.304794520547945,0,0,0.116438356164384,6,6,1,4,17,0.352941176470588,0.352941176470588,0.0588235294117647,0.235294117647059,8,0,0,0,0,0,0,0,51,50-65,2293,0,0,0,1,0,0,0,1,0,224"/>
  </r>
  <r>
    <n v="1473"/>
    <n v="51267"/>
    <x v="1"/>
    <n v="48"/>
    <x v="1"/>
    <n v="9.3627479665281757E-4"/>
    <n v="1"/>
    <n v="1"/>
    <n v="37"/>
    <n v="183"/>
    <n v="2"/>
    <n v="64"/>
    <n v="7"/>
    <n v="2"/>
    <n v="12"/>
    <n v="270"/>
    <n v="0.67777777777777781"/>
    <n v="7.4074074074074077E-3"/>
    <n v="0.23703703703703705"/>
    <n v="2.5925925925925925E-2"/>
    <n v="7.4074074074074077E-3"/>
    <n v="4.4444444444444446E-2"/>
    <n v="4"/>
    <n v="3"/>
    <n v="3"/>
    <n v="5"/>
    <n v="15"/>
    <n v="0.26666666666666666"/>
    <n v="0.2"/>
    <n v="0.2"/>
    <n v="0.33333333333333331"/>
    <n v="4"/>
    <n v="0"/>
    <n v="0"/>
    <x v="1"/>
    <x v="0"/>
    <x v="1"/>
    <n v="0"/>
    <x v="1"/>
    <x v="34"/>
    <x v="1"/>
    <n v="2402"/>
    <n v="0"/>
    <n v="1"/>
    <n v="0"/>
    <n v="0"/>
    <n v="0"/>
    <n v="0"/>
    <n v="1"/>
    <n v="0"/>
    <n v="0"/>
    <n v="246"/>
    <d v="2016-03-18T00:00:00"/>
    <n v="3"/>
    <s v="March"/>
    <n v="1"/>
    <s v="1473,51267,Low income,48,Low spender,0.000936274796652818,1,1,37,183,2,64,7,2,12,270,0.677777777777778,0.00740740740740741,0.237037037037037,0.0259259259259259,0.00740740740740741,0.0444444444444444,4,3,3,5,15,0.266666666666667,0.2,0.2,0.333333333333333,4,0,0,0,0,0,0,0,42,36-50,2402,0,1,0,0,0,0,1,0,0,246"/>
  </r>
  <r>
    <n v="1458"/>
    <n v="49413"/>
    <x v="1"/>
    <n v="1212"/>
    <x v="0"/>
    <n v="2.4527958229615687E-2"/>
    <n v="0"/>
    <n v="1"/>
    <n v="88"/>
    <n v="205"/>
    <n v="7"/>
    <n v="41"/>
    <n v="3"/>
    <n v="2"/>
    <n v="46"/>
    <n v="304"/>
    <n v="0.67434210526315785"/>
    <n v="2.3026315789473683E-2"/>
    <n v="0.13486842105263158"/>
    <n v="9.8684210526315784E-3"/>
    <n v="6.5789473684210523E-3"/>
    <n v="0.15131578947368421"/>
    <n v="2"/>
    <n v="4"/>
    <n v="2"/>
    <n v="5"/>
    <n v="13"/>
    <n v="0.15384615384615385"/>
    <n v="0.30769230769230771"/>
    <n v="0.15384615384615385"/>
    <n v="0.38461538461538464"/>
    <n v="5"/>
    <n v="0"/>
    <n v="0"/>
    <x v="1"/>
    <x v="0"/>
    <x v="1"/>
    <n v="0"/>
    <x v="1"/>
    <x v="42"/>
    <x v="3"/>
    <n v="2406"/>
    <n v="0"/>
    <n v="1"/>
    <n v="0"/>
    <n v="0"/>
    <n v="0"/>
    <n v="0"/>
    <n v="1"/>
    <n v="0"/>
    <n v="0"/>
    <n v="212"/>
    <d v="2016-03-14T00:00:00"/>
    <n v="3"/>
    <s v="March"/>
    <n v="1"/>
    <s v="1458,49413,Low income,1212,High spender,0.0245279582296157,0,1,88,205,7,41,3,2,46,304,0.674342105263158,0.0230263157894737,0.134868421052632,0.00986842105263158,0.00657894736842105,0.151315789473684,2,4,2,5,13,0.153846153846154,0.307692307692308,0.153846153846154,0.384615384615385,5,0,0,0,0,0,0,0,68,66+,2406,0,1,0,0,0,0,1,0,0,212"/>
  </r>
  <r>
    <n v="1020"/>
    <n v="49166"/>
    <x v="1"/>
    <n v="395"/>
    <x v="1"/>
    <n v="8.0340072407761465E-3"/>
    <n v="0"/>
    <n v="1"/>
    <n v="17"/>
    <n v="224"/>
    <n v="2"/>
    <n v="25"/>
    <n v="7"/>
    <n v="0"/>
    <n v="110"/>
    <n v="368"/>
    <n v="0.60869565217391308"/>
    <n v="5.434782608695652E-3"/>
    <n v="6.7934782608695649E-2"/>
    <n v="1.9021739130434784E-2"/>
    <n v="0"/>
    <n v="0.29891304347826086"/>
    <n v="2"/>
    <n v="5"/>
    <n v="3"/>
    <n v="3"/>
    <n v="13"/>
    <n v="0.15384615384615385"/>
    <n v="0.38461538461538464"/>
    <n v="0.23076923076923078"/>
    <n v="0.23076923076923078"/>
    <n v="6"/>
    <n v="0"/>
    <n v="0"/>
    <x v="1"/>
    <x v="0"/>
    <x v="1"/>
    <n v="0"/>
    <x v="1"/>
    <x v="3"/>
    <x v="1"/>
    <n v="2540"/>
    <n v="0"/>
    <n v="0"/>
    <n v="1"/>
    <n v="0"/>
    <n v="0"/>
    <n v="0"/>
    <n v="1"/>
    <n v="0"/>
    <n v="0"/>
    <n v="148"/>
    <d v="2015-11-01T00:00:00"/>
    <n v="11"/>
    <s v="November"/>
    <n v="1"/>
    <s v="1020,49166,Low income,395,Low spender,0.00803400724077615,0,1,17,224,2,25,7,0,110,368,0.608695652173913,0.00543478260869565,0.0679347826086956,0.0190217391304348,0,0.298913043478261,2,5,3,3,13,0.153846153846154,0.384615384615385,0.230769230769231,0.230769230769231,6,0,0,0,0,0,0,0,46,36-50,2540,0,0,1,0,0,0,1,0,0,148"/>
  </r>
  <r>
    <n v="941"/>
    <n v="36930"/>
    <x v="1"/>
    <n v="44"/>
    <x v="1"/>
    <n v="1.1914432710533442E-3"/>
    <n v="0"/>
    <n v="1"/>
    <n v="50"/>
    <n v="223"/>
    <n v="2"/>
    <n v="31"/>
    <n v="0"/>
    <n v="2"/>
    <n v="39"/>
    <n v="297"/>
    <n v="0.75084175084175087"/>
    <n v="6.7340067340067337E-3"/>
    <n v="0.10437710437710437"/>
    <n v="0"/>
    <n v="6.7340067340067337E-3"/>
    <n v="0.13131313131313133"/>
    <n v="5"/>
    <n v="5"/>
    <n v="2"/>
    <n v="4"/>
    <n v="16"/>
    <n v="0.3125"/>
    <n v="0.3125"/>
    <n v="0.125"/>
    <n v="0.25"/>
    <n v="8"/>
    <n v="0"/>
    <n v="0"/>
    <x v="1"/>
    <x v="0"/>
    <x v="1"/>
    <n v="0"/>
    <x v="1"/>
    <x v="23"/>
    <x v="3"/>
    <n v="2567"/>
    <n v="0"/>
    <n v="1"/>
    <n v="0"/>
    <n v="0"/>
    <n v="0"/>
    <n v="0"/>
    <n v="0"/>
    <n v="0"/>
    <n v="1"/>
    <n v="219"/>
    <d v="2015-10-05T00:00:00"/>
    <n v="10"/>
    <s v="October"/>
    <n v="1"/>
    <s v="941,36930,Low income,44,Low spender,0.00119144327105334,0,1,50,223,2,31,0,2,39,297,0.750841750841751,0.00673400673400673,0.104377104377104,0,0.00673400673400673,0.131313131313131,5,5,2,4,16,0.3125,0.3125,0.125,0.25,8,0,0,0,0,0,0,0,66,66+,2567,0,1,0,0,0,0,0,0,1,219"/>
  </r>
  <r>
    <n v="935"/>
    <n v="53083"/>
    <x v="0"/>
    <n v="309"/>
    <x v="1"/>
    <n v="5.821072659796922E-3"/>
    <n v="1"/>
    <n v="1"/>
    <n v="65"/>
    <n v="215"/>
    <n v="7"/>
    <n v="33"/>
    <n v="3"/>
    <n v="0"/>
    <n v="13"/>
    <n v="271"/>
    <n v="0.79335793357933582"/>
    <n v="2.5830258302583026E-2"/>
    <n v="0.12177121771217712"/>
    <n v="1.107011070110701E-2"/>
    <n v="0"/>
    <n v="4.797047970479705E-2"/>
    <n v="6"/>
    <n v="5"/>
    <n v="1"/>
    <n v="5"/>
    <n v="17"/>
    <n v="0.35294117647058826"/>
    <n v="0.29411764705882354"/>
    <n v="5.8823529411764705E-2"/>
    <n v="0.29411764705882354"/>
    <n v="7"/>
    <n v="0"/>
    <n v="0"/>
    <x v="1"/>
    <x v="1"/>
    <x v="1"/>
    <n v="0"/>
    <x v="1"/>
    <x v="11"/>
    <x v="2"/>
    <n v="2569"/>
    <n v="0"/>
    <n v="0"/>
    <n v="0"/>
    <n v="1"/>
    <n v="0"/>
    <n v="1"/>
    <n v="0"/>
    <n v="0"/>
    <n v="0"/>
    <n v="245"/>
    <d v="2015-10-03T00:00:00"/>
    <n v="10"/>
    <s v="October"/>
    <n v="1"/>
    <s v="935,53083,High income,309,Low spender,0.00582107265979692,1,1,65,215,7,33,3,0,13,271,0.793357933579336,0.025830258302583,0.121771217712177,0.011070110701107,0,0.0479704797047971,6,5,1,5,17,0.352941176470588,0.294117647058824,0.0588235294117647,0.294117647058824,7,0,0,0,1,0,0,0,62,50-65,2569,0,0,0,1,0,1,0,0,0,245"/>
  </r>
  <r>
    <n v="1359"/>
    <n v="68274"/>
    <x v="0"/>
    <n v="395"/>
    <x v="1"/>
    <n v="5.7855113220259546E-3"/>
    <n v="1"/>
    <n v="1"/>
    <n v="83"/>
    <n v="135"/>
    <n v="25"/>
    <n v="51"/>
    <n v="23"/>
    <n v="25"/>
    <n v="46"/>
    <n v="305"/>
    <n v="0.44262295081967212"/>
    <n v="8.1967213114754092E-2"/>
    <n v="0.16721311475409836"/>
    <n v="7.5409836065573776E-2"/>
    <n v="8.1967213114754092E-2"/>
    <n v="0.15081967213114755"/>
    <n v="2"/>
    <n v="4"/>
    <n v="2"/>
    <n v="5"/>
    <n v="13"/>
    <n v="0.15384615384615385"/>
    <n v="0.30769230769230771"/>
    <n v="0.15384615384615385"/>
    <n v="0.38461538461538464"/>
    <n v="3"/>
    <n v="0"/>
    <n v="0"/>
    <x v="1"/>
    <x v="0"/>
    <x v="1"/>
    <n v="0"/>
    <x v="1"/>
    <x v="15"/>
    <x v="1"/>
    <n v="2431"/>
    <n v="1"/>
    <n v="0"/>
    <n v="0"/>
    <n v="0"/>
    <n v="0"/>
    <n v="0"/>
    <n v="1"/>
    <n v="0"/>
    <n v="0"/>
    <n v="213"/>
    <d v="2016-02-18T00:00:00"/>
    <n v="2"/>
    <s v="February"/>
    <n v="1"/>
    <s v="1359,68274,High income,395,Low spender,0.00578551132202595,1,1,83,135,25,51,23,25,46,305,0.442622950819672,0.0819672131147541,0.167213114754098,0.0754098360655738,0.0819672131147541,0.150819672131148,2,4,2,5,13,0.153846153846154,0.307692307692308,0.153846153846154,0.384615384615385,3,0,0,0,0,0,0,0,41,36-50,2431,1,0,0,0,0,0,1,0,0,213"/>
  </r>
  <r>
    <n v="1169"/>
    <n v="64413"/>
    <x v="0"/>
    <n v="44"/>
    <x v="1"/>
    <n v="6.8309192243801717E-4"/>
    <n v="0"/>
    <n v="1"/>
    <n v="27"/>
    <n v="200"/>
    <n v="5"/>
    <n v="44"/>
    <n v="0"/>
    <n v="10"/>
    <n v="20"/>
    <n v="279"/>
    <n v="0.71684587813620071"/>
    <n v="1.7921146953405017E-2"/>
    <n v="0.15770609318996415"/>
    <n v="0"/>
    <n v="3.5842293906810034E-2"/>
    <n v="7.1684587813620068E-2"/>
    <n v="1"/>
    <n v="5"/>
    <n v="1"/>
    <n v="5"/>
    <n v="12"/>
    <n v="8.3333333333333329E-2"/>
    <n v="0.41666666666666669"/>
    <n v="8.3333333333333329E-2"/>
    <n v="0.41666666666666669"/>
    <n v="5"/>
    <n v="0"/>
    <n v="0"/>
    <x v="1"/>
    <x v="0"/>
    <x v="1"/>
    <n v="0"/>
    <x v="1"/>
    <x v="28"/>
    <x v="1"/>
    <n v="2491"/>
    <n v="0"/>
    <n v="0"/>
    <n v="0"/>
    <n v="1"/>
    <n v="0"/>
    <n v="0"/>
    <n v="0"/>
    <n v="0"/>
    <n v="1"/>
    <n v="239"/>
    <d v="2015-12-20T00:00:00"/>
    <n v="12"/>
    <s v="December"/>
    <n v="1"/>
    <s v="1169,64413,High income,44,Low spender,0.000683091922438017,0,1,27,200,5,44,0,10,20,279,0.716845878136201,0.017921146953405,0.157706093189964,0,0.03584229390681,0.0716845878136201,1,5,1,5,12,0.0833333333333333,0.416666666666667,0.0833333333333333,0.416666666666667,5,0,0,0,0,0,0,0,50,36-50,2491,0,0,0,1,0,0,0,0,1,239"/>
  </r>
  <r>
    <n v="942"/>
    <n v="52034"/>
    <x v="0"/>
    <n v="825"/>
    <x v="0"/>
    <n v="1.5855017872929238E-2"/>
    <n v="1"/>
    <n v="1"/>
    <n v="67"/>
    <n v="146"/>
    <n v="0"/>
    <n v="93"/>
    <n v="7"/>
    <n v="13"/>
    <n v="73"/>
    <n v="332"/>
    <n v="0.43975903614457829"/>
    <n v="0"/>
    <n v="0.28012048192771083"/>
    <n v="2.1084337349397589E-2"/>
    <n v="3.9156626506024098E-2"/>
    <n v="0.21987951807228914"/>
    <n v="5"/>
    <n v="4"/>
    <n v="2"/>
    <n v="5"/>
    <n v="16"/>
    <n v="0.3125"/>
    <n v="0.25"/>
    <n v="0.125"/>
    <n v="0.3125"/>
    <n v="7"/>
    <n v="0"/>
    <n v="0"/>
    <x v="1"/>
    <x v="0"/>
    <x v="1"/>
    <n v="0"/>
    <x v="1"/>
    <x v="1"/>
    <x v="1"/>
    <n v="2567"/>
    <n v="1"/>
    <n v="0"/>
    <n v="0"/>
    <n v="0"/>
    <n v="0"/>
    <n v="0"/>
    <n v="0"/>
    <n v="1"/>
    <n v="0"/>
    <n v="186"/>
    <d v="2015-10-05T00:00:00"/>
    <n v="10"/>
    <s v="October"/>
    <n v="1"/>
    <s v="942,52034,High income,825,High spender,0.0158550178729292,1,1,67,146,0,93,7,13,73,332,0.439759036144578,0,0.280120481927711,0.0210843373493976,0.0391566265060241,0.219879518072289,5,4,2,5,16,0.3125,0.25,0.125,0.3125,7,0,0,0,0,0,0,0,47,36-50,2567,1,0,0,0,0,0,0,1,0,186"/>
  </r>
  <r>
    <n v="299"/>
    <n v="46610"/>
    <x v="1"/>
    <n v="1112"/>
    <x v="0"/>
    <n v="2.3857541300150182E-2"/>
    <n v="0"/>
    <n v="2"/>
    <n v="8"/>
    <n v="96"/>
    <n v="12"/>
    <n v="96"/>
    <n v="33"/>
    <n v="22"/>
    <n v="43"/>
    <n v="302"/>
    <n v="0.31788079470198677"/>
    <n v="3.9735099337748346E-2"/>
    <n v="0.31788079470198677"/>
    <n v="0.10927152317880795"/>
    <n v="7.2847682119205295E-2"/>
    <n v="0.14238410596026491"/>
    <n v="6"/>
    <n v="4"/>
    <n v="1"/>
    <n v="6"/>
    <n v="17"/>
    <n v="0.35294117647058826"/>
    <n v="0.23529411764705882"/>
    <n v="5.8823529411764705E-2"/>
    <n v="0.35294117647058826"/>
    <n v="6"/>
    <n v="0"/>
    <n v="0"/>
    <x v="1"/>
    <x v="0"/>
    <x v="1"/>
    <n v="0"/>
    <x v="0"/>
    <x v="42"/>
    <x v="3"/>
    <n v="2767"/>
    <n v="1"/>
    <n v="0"/>
    <n v="0"/>
    <n v="0"/>
    <n v="0"/>
    <n v="0"/>
    <n v="0"/>
    <n v="0"/>
    <n v="1"/>
    <n v="216"/>
    <d v="2015-03-19T00:00:00"/>
    <n v="3"/>
    <s v="March"/>
    <n v="1"/>
    <s v="299,46610,Low income,1112,High spender,0.0238575413001502,0,2,8,96,12,96,33,22,43,302,0.317880794701987,0.0397350993377483,0.317880794701987,0.109271523178808,0.0728476821192053,0.142384105960265,6,4,1,6,17,0.352941176470588,0.235294117647059,0.0588235294117647,0.352941176470588,6,0,0,0,0,0,0,1,68,66+,2767,1,0,0,0,0,0,0,0,1,216"/>
  </r>
  <r>
    <n v="52"/>
    <n v="52117"/>
    <x v="0"/>
    <n v="219"/>
    <x v="1"/>
    <n v="4.202083773049101E-3"/>
    <n v="0"/>
    <n v="1"/>
    <n v="55"/>
    <n v="112"/>
    <n v="10"/>
    <n v="107"/>
    <n v="30"/>
    <n v="0"/>
    <n v="20"/>
    <n v="279"/>
    <n v="0.40143369175627241"/>
    <n v="3.5842293906810034E-2"/>
    <n v="0.38351254480286739"/>
    <n v="0.10752688172043011"/>
    <n v="0"/>
    <n v="7.1684587813620068E-2"/>
    <n v="2"/>
    <n v="5"/>
    <n v="2"/>
    <n v="4"/>
    <n v="13"/>
    <n v="0.15384615384615385"/>
    <n v="0.38461538461538464"/>
    <n v="0.15384615384615385"/>
    <n v="0.30769230769230771"/>
    <n v="7"/>
    <n v="0"/>
    <n v="0"/>
    <x v="1"/>
    <x v="0"/>
    <x v="1"/>
    <n v="0"/>
    <x v="1"/>
    <x v="2"/>
    <x v="2"/>
    <n v="2841"/>
    <n v="0"/>
    <n v="0"/>
    <n v="0"/>
    <n v="1"/>
    <n v="0"/>
    <n v="0"/>
    <n v="1"/>
    <n v="0"/>
    <n v="0"/>
    <n v="239"/>
    <d v="2015-01-04T00:00:00"/>
    <n v="1"/>
    <s v="January"/>
    <n v="1"/>
    <s v="52,52117,High income,219,Low spender,0.0042020837730491,0,1,55,112,10,107,30,0,20,279,0.401433691756272,0.03584229390681,0.383512544802867,0.10752688172043,0,0.0716845878136201,2,5,2,4,13,0.153846153846154,0.384615384615385,0.153846153846154,0.307692307692308,7,0,0,0,0,0,0,0,55,50-65,2841,0,0,0,1,0,0,1,0,0,239"/>
  </r>
  <r>
    <n v="1892"/>
    <n v="44375"/>
    <x v="1"/>
    <n v="43"/>
    <x v="1"/>
    <n v="9.6901408450704224E-4"/>
    <n v="0"/>
    <n v="1"/>
    <n v="73"/>
    <n v="213"/>
    <n v="5"/>
    <n v="28"/>
    <n v="7"/>
    <n v="7"/>
    <n v="41"/>
    <n v="301"/>
    <n v="0.70764119601328901"/>
    <n v="1.6611295681063124E-2"/>
    <n v="9.3023255813953487E-2"/>
    <n v="2.3255813953488372E-2"/>
    <n v="2.3255813953488372E-2"/>
    <n v="0.13621262458471761"/>
    <n v="1"/>
    <n v="4"/>
    <n v="1"/>
    <n v="6"/>
    <n v="12"/>
    <n v="8.3333333333333329E-2"/>
    <n v="0.33333333333333331"/>
    <n v="8.3333333333333329E-2"/>
    <n v="0.5"/>
    <n v="5"/>
    <n v="0"/>
    <n v="0"/>
    <x v="1"/>
    <x v="0"/>
    <x v="1"/>
    <n v="0"/>
    <x v="1"/>
    <x v="2"/>
    <x v="2"/>
    <n v="2257"/>
    <n v="0"/>
    <n v="1"/>
    <n v="0"/>
    <n v="0"/>
    <n v="0"/>
    <n v="0"/>
    <n v="1"/>
    <n v="0"/>
    <n v="0"/>
    <n v="219"/>
    <d v="2016-08-10T00:00:00"/>
    <n v="8"/>
    <s v="August"/>
    <n v="1"/>
    <s v="1892,44375,Low income,43,Low spender,0.000969014084507042,0,1,73,213,5,28,7,7,41,301,0.707641196013289,0.0166112956810631,0.0930232558139535,0.0232558139534884,0.0232558139534884,0.136212624584718,1,4,1,6,12,0.0833333333333333,0.333333333333333,0.0833333333333333,0.5,5,0,0,0,0,0,0,0,55,50-65,2257,0,1,0,0,0,0,1,0,0,219"/>
  </r>
  <r>
    <n v="1703"/>
    <n v="48195"/>
    <x v="1"/>
    <n v="976"/>
    <x v="0"/>
    <n v="2.025106338831829E-2"/>
    <n v="1"/>
    <n v="1"/>
    <n v="53"/>
    <n v="106"/>
    <n v="27"/>
    <n v="68"/>
    <n v="52"/>
    <n v="7"/>
    <n v="5"/>
    <n v="265"/>
    <n v="0.4"/>
    <n v="0.10188679245283019"/>
    <n v="0.25660377358490566"/>
    <n v="0.19622641509433963"/>
    <n v="2.6415094339622643E-2"/>
    <n v="1.8867924528301886E-2"/>
    <n v="6"/>
    <n v="4"/>
    <n v="2"/>
    <n v="5"/>
    <n v="17"/>
    <n v="0.35294117647058826"/>
    <n v="0.23529411764705882"/>
    <n v="0.11764705882352941"/>
    <n v="0.29411764705882354"/>
    <n v="6"/>
    <n v="0"/>
    <n v="0"/>
    <x v="1"/>
    <x v="0"/>
    <x v="1"/>
    <n v="0"/>
    <x v="1"/>
    <x v="32"/>
    <x v="2"/>
    <n v="2318"/>
    <n v="0"/>
    <n v="1"/>
    <n v="0"/>
    <n v="0"/>
    <n v="0"/>
    <n v="0"/>
    <n v="1"/>
    <n v="0"/>
    <n v="0"/>
    <n v="255"/>
    <d v="2016-06-10T00:00:00"/>
    <n v="6"/>
    <s v="June"/>
    <n v="1"/>
    <s v="1703,48195,Low income,976,High spender,0.0202510633883183,1,1,53,106,27,68,52,7,5,265,0.4,0.10188679245283,0.256603773584906,0.19622641509434,0.0264150943396226,0.0188679245283019,6,4,2,5,17,0.352941176470588,0.235294117647059,0.117647058823529,0.294117647058824,6,0,0,0,0,0,0,0,64,50-65,2318,0,1,0,0,0,0,1,0,0,255"/>
  </r>
  <r>
    <n v="1199"/>
    <n v="33955"/>
    <x v="1"/>
    <n v="445"/>
    <x v="1"/>
    <n v="1.3105580915918126E-2"/>
    <n v="1"/>
    <n v="0"/>
    <n v="92"/>
    <n v="100"/>
    <n v="2"/>
    <n v="128"/>
    <n v="23"/>
    <n v="7"/>
    <n v="10"/>
    <n v="270"/>
    <n v="0.37037037037037035"/>
    <n v="7.4074074074074077E-3"/>
    <n v="0.47407407407407409"/>
    <n v="8.5185185185185183E-2"/>
    <n v="2.5925925925925925E-2"/>
    <n v="3.7037037037037035E-2"/>
    <n v="4"/>
    <n v="5"/>
    <n v="1"/>
    <n v="5"/>
    <n v="15"/>
    <n v="0.26666666666666666"/>
    <n v="0.33333333333333331"/>
    <n v="6.6666666666666666E-2"/>
    <n v="0.33333333333333331"/>
    <n v="8"/>
    <n v="0"/>
    <n v="0"/>
    <x v="1"/>
    <x v="0"/>
    <x v="1"/>
    <n v="0"/>
    <x v="1"/>
    <x v="9"/>
    <x v="1"/>
    <n v="2483"/>
    <n v="0"/>
    <n v="0"/>
    <n v="1"/>
    <n v="0"/>
    <n v="0"/>
    <n v="0"/>
    <n v="1"/>
    <n v="0"/>
    <n v="0"/>
    <n v="250"/>
    <d v="2015-12-28T00:00:00"/>
    <n v="12"/>
    <s v="December"/>
    <n v="1"/>
    <s v="1199,33955,Low income,445,Low spender,0.0131055809159181,1,0,92,100,2,128,23,7,10,270,0.37037037037037,0.00740740740740741,0.474074074074074,0.0851851851851852,0.0259259259259259,0.037037037037037,4,5,1,5,15,0.266666666666667,0.333333333333333,0.0666666666666667,0.333333333333333,8,0,0,0,0,0,0,0,45,36-50,2483,0,0,1,0,0,0,1,0,0,250"/>
  </r>
  <r>
    <n v="1475"/>
    <n v="43057"/>
    <x v="1"/>
    <n v="118"/>
    <x v="1"/>
    <n v="2.7405532201500338E-3"/>
    <n v="0"/>
    <n v="1"/>
    <n v="30"/>
    <n v="213"/>
    <n v="2"/>
    <n v="44"/>
    <n v="0"/>
    <n v="2"/>
    <n v="5"/>
    <n v="266"/>
    <n v="0.8007518796992481"/>
    <n v="7.5187969924812026E-3"/>
    <n v="0.16541353383458646"/>
    <n v="0"/>
    <n v="7.5187969924812026E-3"/>
    <n v="1.8796992481203006E-2"/>
    <n v="4"/>
    <n v="4"/>
    <n v="2"/>
    <n v="5"/>
    <n v="15"/>
    <n v="0.26666666666666666"/>
    <n v="0.26666666666666666"/>
    <n v="0.13333333333333333"/>
    <n v="0.33333333333333331"/>
    <n v="5"/>
    <n v="0"/>
    <n v="0"/>
    <x v="1"/>
    <x v="0"/>
    <x v="1"/>
    <n v="0"/>
    <x v="1"/>
    <x v="9"/>
    <x v="1"/>
    <n v="2401"/>
    <n v="0"/>
    <n v="1"/>
    <n v="0"/>
    <n v="0"/>
    <n v="0"/>
    <n v="0"/>
    <n v="1"/>
    <n v="0"/>
    <n v="0"/>
    <n v="256"/>
    <d v="2016-03-19T00:00:00"/>
    <n v="3"/>
    <s v="March"/>
    <n v="1"/>
    <s v="1475,43057,Low income,118,Low spender,0.00274055322015003,0,1,30,213,2,44,0,2,5,266,0.800751879699248,0.0075187969924812,0.165413533834586,0,0.0075187969924812,0.018796992481203,4,4,2,5,15,0.266666666666667,0.266666666666667,0.133333333333333,0.333333333333333,5,0,0,0,0,0,0,0,45,36-50,2401,0,1,0,0,0,0,1,0,0,256"/>
  </r>
  <r>
    <n v="688"/>
    <n v="44267"/>
    <x v="1"/>
    <n v="600"/>
    <x v="0"/>
    <n v="1.3554114803352384E-2"/>
    <n v="1"/>
    <n v="1"/>
    <n v="48"/>
    <n v="183"/>
    <n v="5"/>
    <n v="65"/>
    <n v="3"/>
    <n v="5"/>
    <n v="49"/>
    <n v="310"/>
    <n v="0.5903225806451613"/>
    <n v="1.6129032258064516E-2"/>
    <n v="0.20967741935483872"/>
    <n v="9.6774193548387101E-3"/>
    <n v="1.6129032258064516E-2"/>
    <n v="0.15806451612903225"/>
    <n v="5"/>
    <n v="5"/>
    <n v="2"/>
    <n v="4"/>
    <n v="16"/>
    <n v="0.3125"/>
    <n v="0.3125"/>
    <n v="0.125"/>
    <n v="0.25"/>
    <n v="9"/>
    <n v="0"/>
    <n v="0"/>
    <x v="1"/>
    <x v="0"/>
    <x v="1"/>
    <n v="0"/>
    <x v="1"/>
    <x v="28"/>
    <x v="1"/>
    <n v="2648"/>
    <n v="1"/>
    <n v="0"/>
    <n v="0"/>
    <n v="0"/>
    <n v="0"/>
    <n v="0"/>
    <n v="1"/>
    <n v="0"/>
    <n v="0"/>
    <n v="212"/>
    <d v="2015-07-16T00:00:00"/>
    <n v="7"/>
    <s v="July"/>
    <n v="1"/>
    <s v="688,44267,Low income,600,High spender,0.0135541148033524,1,1,48,183,5,65,3,5,49,310,0.590322580645161,0.0161290322580645,0.209677419354839,0.00967741935483871,0.0161290322580645,0.158064516129032,5,5,2,4,16,0.3125,0.3125,0.125,0.25,9,0,0,0,0,0,0,0,50,36-50,2648,1,0,0,0,0,0,1,0,0,212"/>
  </r>
  <r>
    <n v="2129"/>
    <n v="65808"/>
    <x v="0"/>
    <n v="386"/>
    <x v="1"/>
    <n v="5.8655482616095309E-3"/>
    <n v="1"/>
    <n v="1"/>
    <n v="1"/>
    <n v="155"/>
    <n v="7"/>
    <n v="80"/>
    <n v="13"/>
    <n v="7"/>
    <n v="10"/>
    <n v="272"/>
    <n v="0.56985294117647056"/>
    <n v="2.5735294117647058E-2"/>
    <n v="0.29411764705882354"/>
    <n v="4.779411764705882E-2"/>
    <n v="2.5735294117647058E-2"/>
    <n v="3.6764705882352942E-2"/>
    <n v="3"/>
    <n v="5"/>
    <n v="1"/>
    <n v="5"/>
    <n v="14"/>
    <n v="0.21428571428571427"/>
    <n v="0.35714285714285715"/>
    <n v="7.1428571428571425E-2"/>
    <n v="0.35714285714285715"/>
    <n v="6"/>
    <n v="0"/>
    <n v="0"/>
    <x v="1"/>
    <x v="0"/>
    <x v="1"/>
    <n v="0"/>
    <x v="1"/>
    <x v="4"/>
    <x v="1"/>
    <n v="2189"/>
    <n v="1"/>
    <n v="0"/>
    <n v="0"/>
    <n v="0"/>
    <n v="0"/>
    <n v="0"/>
    <n v="0"/>
    <n v="0"/>
    <n v="1"/>
    <n v="252"/>
    <d v="2016-10-17T00:00:00"/>
    <n v="10"/>
    <s v="October"/>
    <n v="1"/>
    <s v="2129,65808,High income,386,Low spender,0.00586554826160953,1,1,1,155,7,80,13,7,10,272,0.569852941176471,0.0257352941176471,0.294117647058824,0.0477941176470588,0.0257352941176471,0.0367647058823529,3,5,1,5,14,0.214285714285714,0.357142857142857,0.0714285714285714,0.357142857142857,6,0,0,0,0,0,0,0,49,36-50,2189,1,0,0,0,0,0,0,0,1,252"/>
  </r>
  <r>
    <n v="1680"/>
    <n v="59060"/>
    <x v="0"/>
    <n v="497"/>
    <x v="1"/>
    <n v="8.4151710125296309E-3"/>
    <n v="1"/>
    <n v="0"/>
    <n v="77"/>
    <n v="35"/>
    <n v="40"/>
    <n v="111"/>
    <n v="36"/>
    <n v="40"/>
    <n v="12"/>
    <n v="274"/>
    <n v="0.12773722627737227"/>
    <n v="0.145985401459854"/>
    <n v="0.4051094890510949"/>
    <n v="0.13138686131386862"/>
    <n v="0.145985401459854"/>
    <n v="4.3795620437956206E-2"/>
    <n v="3"/>
    <n v="3"/>
    <n v="1"/>
    <n v="7"/>
    <n v="14"/>
    <n v="0.21428571428571427"/>
    <n v="0.21428571428571427"/>
    <n v="7.1428571428571425E-2"/>
    <n v="0.5"/>
    <n v="4"/>
    <n v="0"/>
    <n v="0"/>
    <x v="1"/>
    <x v="0"/>
    <x v="1"/>
    <n v="0"/>
    <x v="1"/>
    <x v="27"/>
    <x v="0"/>
    <n v="2328"/>
    <n v="0"/>
    <n v="1"/>
    <n v="0"/>
    <n v="0"/>
    <n v="0"/>
    <n v="1"/>
    <n v="0"/>
    <n v="0"/>
    <n v="0"/>
    <n v="250"/>
    <d v="2016-05-31T00:00:00"/>
    <n v="5"/>
    <s v="May"/>
    <n v="1"/>
    <s v="1680,59060,High income,497,Low spender,0.00841517101252963,1,0,77,35,40,111,36,40,12,274,0.127737226277372,0.145985401459854,0.405109489051095,0.131386861313869,0.145985401459854,0.0437956204379562,3,3,1,7,14,0.214285714285714,0.214285714285714,0.0714285714285714,0.5,4,0,0,0,0,0,0,0,31,24-35,2328,0,1,0,0,0,1,0,0,0,250"/>
  </r>
  <r>
    <n v="402"/>
    <n v="40049"/>
    <x v="1"/>
    <n v="992"/>
    <x v="0"/>
    <n v="2.4769657169966791E-2"/>
    <n v="0"/>
    <n v="1"/>
    <n v="61"/>
    <n v="91"/>
    <n v="65"/>
    <n v="52"/>
    <n v="10"/>
    <n v="44"/>
    <n v="28"/>
    <n v="290"/>
    <n v="0.31379310344827588"/>
    <n v="0.22413793103448276"/>
    <n v="0.1793103448275862"/>
    <n v="3.4482758620689655E-2"/>
    <n v="0.15172413793103448"/>
    <n v="9.6551724137931033E-2"/>
    <n v="3"/>
    <n v="3"/>
    <n v="2"/>
    <n v="6"/>
    <n v="14"/>
    <n v="0.21428571428571427"/>
    <n v="0.21428571428571427"/>
    <n v="0.14285714285714285"/>
    <n v="0.42857142857142855"/>
    <n v="5"/>
    <n v="0"/>
    <n v="0"/>
    <x v="1"/>
    <x v="0"/>
    <x v="1"/>
    <n v="0"/>
    <x v="1"/>
    <x v="3"/>
    <x v="1"/>
    <n v="2736"/>
    <n v="0"/>
    <n v="1"/>
    <n v="0"/>
    <n v="0"/>
    <n v="0"/>
    <n v="0"/>
    <n v="1"/>
    <n v="0"/>
    <n v="0"/>
    <n v="234"/>
    <d v="2015-04-19T00:00:00"/>
    <n v="4"/>
    <s v="April"/>
    <n v="1"/>
    <s v="402,40049,Low income,992,High spender,0.0247696571699668,0,1,61,91,65,52,10,44,28,290,0.313793103448276,0.224137931034483,0.179310344827586,0.0344827586206897,0.151724137931034,0.096551724137931,3,3,2,6,14,0.214285714285714,0.214285714285714,0.142857142857143,0.428571428571429,5,0,0,0,0,0,0,0,46,36-50,2736,0,1,0,0,0,0,1,0,0,234"/>
  </r>
  <r>
    <n v="1323"/>
    <n v="68805"/>
    <x v="0"/>
    <n v="339"/>
    <x v="1"/>
    <n v="4.9269675168955741E-3"/>
    <n v="0"/>
    <n v="1"/>
    <n v="73"/>
    <n v="182"/>
    <n v="2"/>
    <n v="49"/>
    <n v="17"/>
    <n v="13"/>
    <n v="20"/>
    <n v="283"/>
    <n v="0.64310954063604242"/>
    <n v="7.0671378091872791E-3"/>
    <n v="0.17314487632508835"/>
    <n v="6.0070671378091869E-2"/>
    <n v="4.5936395759717315E-2"/>
    <n v="7.0671378091872794E-2"/>
    <n v="1"/>
    <n v="3"/>
    <n v="1"/>
    <n v="7"/>
    <n v="12"/>
    <n v="8.3333333333333329E-2"/>
    <n v="0.25"/>
    <n v="8.3333333333333329E-2"/>
    <n v="0.58333333333333337"/>
    <n v="2"/>
    <n v="0"/>
    <n v="0"/>
    <x v="1"/>
    <x v="0"/>
    <x v="1"/>
    <n v="0"/>
    <x v="1"/>
    <x v="12"/>
    <x v="2"/>
    <n v="2444"/>
    <n v="1"/>
    <n v="0"/>
    <n v="0"/>
    <n v="0"/>
    <n v="0"/>
    <n v="0"/>
    <n v="0"/>
    <n v="0"/>
    <n v="1"/>
    <n v="243"/>
    <d v="2016-02-05T00:00:00"/>
    <n v="2"/>
    <s v="February"/>
    <n v="1"/>
    <s v="1323,68805,High income,339,Low spender,0.00492696751689557,0,1,73,182,2,49,17,13,20,283,0.643109540636042,0.00706713780918728,0.173144876325088,0.0600706713780919,0.0459363957597173,0.0706713780918728,1,3,1,7,12,0.0833333333333333,0.25,0.0833333333333333,0.583333333333333,2,0,0,0,0,0,0,0,61,50-65,2444,1,0,0,0,0,0,0,0,1,243"/>
  </r>
  <r>
    <n v="160"/>
    <n v="44989"/>
    <x v="1"/>
    <n v="493"/>
    <x v="1"/>
    <n v="1.0958234235035232E-2"/>
    <n v="0"/>
    <n v="1"/>
    <n v="26"/>
    <n v="98"/>
    <n v="0"/>
    <n v="106"/>
    <n v="49"/>
    <n v="10"/>
    <n v="106"/>
    <n v="369"/>
    <n v="0.26558265582655827"/>
    <n v="0"/>
    <n v="0.2872628726287263"/>
    <n v="0.13279132791327913"/>
    <n v="2.7100271002710029E-2"/>
    <n v="0.2872628726287263"/>
    <n v="5"/>
    <n v="5"/>
    <n v="1"/>
    <n v="5"/>
    <n v="16"/>
    <n v="0.3125"/>
    <n v="0.3125"/>
    <n v="6.25E-2"/>
    <n v="0.3125"/>
    <n v="6"/>
    <n v="0"/>
    <n v="0"/>
    <x v="1"/>
    <x v="0"/>
    <x v="1"/>
    <n v="0"/>
    <x v="1"/>
    <x v="3"/>
    <x v="1"/>
    <n v="2814"/>
    <n v="0"/>
    <n v="1"/>
    <n v="0"/>
    <n v="0"/>
    <n v="0"/>
    <n v="0"/>
    <n v="1"/>
    <n v="0"/>
    <n v="0"/>
    <n v="157"/>
    <d v="2015-01-31T00:00:00"/>
    <n v="1"/>
    <s v="January"/>
    <n v="1"/>
    <s v="160,44989,Low income,493,Low spender,0.0109582342350352,0,1,26,98,0,106,49,10,106,369,0.265582655826558,0,0.287262872628726,0.132791327913279,0.02710027100271,0.287262872628726,5,5,1,5,16,0.3125,0.3125,0.0625,0.3125,6,0,0,0,0,0,0,0,46,36-50,2814,0,1,0,0,0,0,1,0,0,157"/>
  </r>
  <r>
    <n v="32"/>
    <n v="39660"/>
    <x v="1"/>
    <n v="258"/>
    <x v="1"/>
    <n v="6.5052950075642968E-3"/>
    <n v="1"/>
    <n v="0"/>
    <n v="36"/>
    <n v="139"/>
    <n v="13"/>
    <n v="78"/>
    <n v="20"/>
    <n v="13"/>
    <n v="36"/>
    <n v="299"/>
    <n v="0.46488294314381273"/>
    <n v="4.3478260869565216E-2"/>
    <n v="0.2608695652173913"/>
    <n v="6.6889632107023408E-2"/>
    <n v="4.3478260869565216E-2"/>
    <n v="0.12040133779264214"/>
    <n v="3"/>
    <n v="7"/>
    <n v="1"/>
    <n v="3"/>
    <n v="14"/>
    <n v="0.21428571428571427"/>
    <n v="0.5"/>
    <n v="7.1428571428571425E-2"/>
    <n v="0.21428571428571427"/>
    <n v="9"/>
    <n v="0"/>
    <n v="0"/>
    <x v="1"/>
    <x v="0"/>
    <x v="1"/>
    <n v="0"/>
    <x v="0"/>
    <x v="13"/>
    <x v="1"/>
    <n v="2849"/>
    <n v="0"/>
    <n v="0"/>
    <n v="1"/>
    <n v="0"/>
    <n v="0"/>
    <n v="0"/>
    <n v="1"/>
    <n v="0"/>
    <n v="0"/>
    <n v="227"/>
    <d v="2014-12-27T00:00:00"/>
    <n v="12"/>
    <s v="December"/>
    <n v="1"/>
    <s v="32,39660,Low income,258,Low spender,0.0065052950075643,1,0,36,139,13,78,20,13,36,299,0.464882943143813,0.0434782608695652,0.260869565217391,0.0668896321070234,0.0434782608695652,0.120401337792642,3,7,1,3,14,0.214285714285714,0.5,0.0714285714285714,0.214285714285714,9,0,0,0,0,0,0,1,38,36-50,2849,0,0,1,0,0,0,1,0,0,227"/>
  </r>
  <r>
    <n v="1660"/>
    <n v="67506"/>
    <x v="0"/>
    <n v="1094"/>
    <x v="0"/>
    <n v="1.6205966877018339E-2"/>
    <n v="0"/>
    <n v="1"/>
    <n v="73"/>
    <n v="90"/>
    <n v="38"/>
    <n v="67"/>
    <n v="33"/>
    <n v="36"/>
    <n v="67"/>
    <n v="331"/>
    <n v="0.27190332326283989"/>
    <n v="0.11480362537764351"/>
    <n v="0.20241691842900303"/>
    <n v="9.9697885196374625E-2"/>
    <n v="0.10876132930513595"/>
    <n v="0.20241691842900303"/>
    <n v="1"/>
    <n v="4"/>
    <n v="1"/>
    <n v="6"/>
    <n v="12"/>
    <n v="8.3333333333333329E-2"/>
    <n v="0.33333333333333331"/>
    <n v="8.3333333333333329E-2"/>
    <n v="0.5"/>
    <n v="3"/>
    <n v="0"/>
    <n v="0"/>
    <x v="1"/>
    <x v="0"/>
    <x v="1"/>
    <n v="0"/>
    <x v="1"/>
    <x v="33"/>
    <x v="1"/>
    <n v="2337"/>
    <n v="0"/>
    <n v="0"/>
    <n v="1"/>
    <n v="0"/>
    <n v="0"/>
    <n v="1"/>
    <n v="0"/>
    <n v="0"/>
    <n v="0"/>
    <n v="197"/>
    <d v="2016-05-22T00:00:00"/>
    <n v="5"/>
    <s v="May"/>
    <n v="1"/>
    <s v="1660,67506,High income,1094,High spender,0.0162059668770183,0,1,73,90,38,67,33,36,67,331,0.27190332326284,0.114803625377644,0.202416918429003,0.0996978851963746,0.108761329305136,0.202416918429003,1,4,1,6,12,0.0833333333333333,0.333333333333333,0.0833333333333333,0.5,3,0,0,0,0,0,0,0,40,36-50,2337,0,0,1,0,0,1,0,0,0,197"/>
  </r>
  <r>
    <n v="232"/>
    <n v="23331"/>
    <x v="1"/>
    <n v="39"/>
    <x v="1"/>
    <n v="1.6715957310016716E-3"/>
    <n v="1"/>
    <n v="0"/>
    <n v="97"/>
    <n v="104"/>
    <n v="20"/>
    <n v="101"/>
    <n v="24"/>
    <n v="15"/>
    <n v="5"/>
    <n v="269"/>
    <n v="0.38661710037174724"/>
    <n v="7.434944237918216E-2"/>
    <n v="0.37546468401486988"/>
    <n v="8.9219330855018583E-2"/>
    <n v="5.5762081784386616E-2"/>
    <n v="1.858736059479554E-2"/>
    <n v="6"/>
    <n v="5"/>
    <n v="1"/>
    <n v="5"/>
    <n v="17"/>
    <n v="0.35294117647058826"/>
    <n v="0.29411764705882354"/>
    <n v="5.8823529411764705E-2"/>
    <n v="0.29411764705882354"/>
    <n v="9"/>
    <n v="0"/>
    <n v="0"/>
    <x v="1"/>
    <x v="0"/>
    <x v="1"/>
    <n v="0"/>
    <x v="1"/>
    <x v="0"/>
    <x v="0"/>
    <n v="2791"/>
    <n v="0"/>
    <n v="0"/>
    <n v="1"/>
    <n v="0"/>
    <n v="0"/>
    <n v="1"/>
    <n v="0"/>
    <n v="0"/>
    <n v="0"/>
    <n v="259"/>
    <d v="2015-02-23T00:00:00"/>
    <n v="2"/>
    <s v="February"/>
    <n v="1"/>
    <s v="232,23331,Low income,39,Low spender,0.00167159573100167,1,0,97,104,20,101,24,15,5,269,0.386617100371747,0.0743494423791822,0.37546468401487,0.0892193308550186,0.0557620817843866,0.0185873605947955,6,5,1,5,17,0.352941176470588,0.294117647058824,0.0588235294117647,0.294117647058824,9,0,0,0,0,0,0,0,32,24-35,2791,0,0,1,0,0,1,0,0,0,259"/>
  </r>
  <r>
    <n v="2113"/>
    <n v="50300"/>
    <x v="1"/>
    <n v="15"/>
    <x v="1"/>
    <n v="2.9821073558648114E-4"/>
    <n v="0"/>
    <n v="1"/>
    <n v="52"/>
    <n v="143"/>
    <n v="15"/>
    <n v="60"/>
    <n v="24"/>
    <n v="23"/>
    <n v="5"/>
    <n v="270"/>
    <n v="0.52962962962962967"/>
    <n v="5.5555555555555552E-2"/>
    <n v="0.22222222222222221"/>
    <n v="8.8888888888888892E-2"/>
    <n v="8.5185185185185183E-2"/>
    <n v="1.8518518518518517E-2"/>
    <n v="2"/>
    <n v="2"/>
    <n v="1"/>
    <n v="8"/>
    <n v="13"/>
    <n v="0.15384615384615385"/>
    <n v="0.15384615384615385"/>
    <n v="7.6923076923076927E-2"/>
    <n v="0.61538461538461542"/>
    <n v="2"/>
    <n v="0"/>
    <n v="0"/>
    <x v="1"/>
    <x v="0"/>
    <x v="1"/>
    <n v="0"/>
    <x v="1"/>
    <x v="42"/>
    <x v="3"/>
    <n v="2194"/>
    <n v="0"/>
    <n v="1"/>
    <n v="0"/>
    <n v="0"/>
    <n v="0"/>
    <n v="0"/>
    <n v="1"/>
    <n v="0"/>
    <n v="0"/>
    <n v="260"/>
    <d v="2016-10-12T00:00:00"/>
    <n v="10"/>
    <s v="October"/>
    <n v="1"/>
    <s v="2113,50300,Low income,15,Low spender,0.000298210735586481,0,1,52,143,15,60,24,23,5,270,0.52962962962963,0.0555555555555556,0.222222222222222,0.0888888888888889,0.0851851851851852,0.0185185185185185,2,2,1,8,13,0.153846153846154,0.153846153846154,0.0769230769230769,0.615384615384615,2,0,0,0,0,0,0,0,68,66+,2194,0,1,0,0,0,0,1,0,0,260"/>
  </r>
  <r>
    <n v="46"/>
    <n v="36864"/>
    <x v="1"/>
    <n v="23"/>
    <x v="1"/>
    <n v="6.2391493055555551E-4"/>
    <n v="0"/>
    <n v="1"/>
    <n v="53"/>
    <n v="204"/>
    <n v="5"/>
    <n v="39"/>
    <n v="17"/>
    <n v="0"/>
    <n v="89"/>
    <n v="354"/>
    <n v="0.57627118644067798"/>
    <n v="1.4124293785310734E-2"/>
    <n v="0.11016949152542373"/>
    <n v="4.8022598870056499E-2"/>
    <n v="0"/>
    <n v="0.25141242937853109"/>
    <n v="3"/>
    <n v="5"/>
    <n v="2"/>
    <n v="4"/>
    <n v="14"/>
    <n v="0.21428571428571427"/>
    <n v="0.35714285714285715"/>
    <n v="0.14285714285714285"/>
    <n v="0.2857142857142857"/>
    <n v="8"/>
    <n v="0"/>
    <n v="0"/>
    <x v="1"/>
    <x v="0"/>
    <x v="1"/>
    <n v="0"/>
    <x v="0"/>
    <x v="37"/>
    <x v="2"/>
    <n v="2844"/>
    <n v="0"/>
    <n v="0"/>
    <n v="1"/>
    <n v="0"/>
    <n v="0"/>
    <n v="0"/>
    <n v="1"/>
    <n v="0"/>
    <n v="0"/>
    <n v="176"/>
    <d v="2015-01-01T00:00:00"/>
    <n v="1"/>
    <s v="January"/>
    <n v="1"/>
    <s v="46,36864,Low income,23,Low spender,0.000623914930555556,0,1,53,204,5,39,17,0,89,354,0.576271186440678,0.0141242937853107,0.110169491525424,0.0480225988700565,0,0.251412429378531,3,5,2,4,14,0.214285714285714,0.357142857142857,0.142857142857143,0.285714285714286,8,0,0,0,0,0,0,1,63,50-65,2844,0,0,1,0,0,0,1,0,0,176"/>
  </r>
  <r>
    <n v="2167"/>
    <n v="44159"/>
    <x v="1"/>
    <n v="1534"/>
    <x v="0"/>
    <n v="3.4738105482461104E-2"/>
    <n v="1"/>
    <n v="0"/>
    <n v="85"/>
    <n v="167"/>
    <n v="2"/>
    <n v="62"/>
    <n v="24"/>
    <n v="13"/>
    <n v="7"/>
    <n v="275"/>
    <n v="0.6072727272727273"/>
    <n v="7.2727272727272727E-3"/>
    <n v="0.22545454545454546"/>
    <n v="8.727272727272728E-2"/>
    <n v="4.7272727272727272E-2"/>
    <n v="2.5454545454545455E-2"/>
    <n v="4"/>
    <n v="4"/>
    <n v="1"/>
    <n v="6"/>
    <n v="15"/>
    <n v="0.26666666666666666"/>
    <n v="0.26666666666666666"/>
    <n v="6.6666666666666666E-2"/>
    <n v="0.4"/>
    <n v="5"/>
    <n v="0"/>
    <n v="0"/>
    <x v="1"/>
    <x v="0"/>
    <x v="1"/>
    <n v="0"/>
    <x v="1"/>
    <x v="28"/>
    <x v="1"/>
    <n v="2171"/>
    <n v="0"/>
    <n v="1"/>
    <n v="0"/>
    <n v="0"/>
    <n v="0"/>
    <n v="0"/>
    <n v="0"/>
    <n v="1"/>
    <n v="0"/>
    <n v="261"/>
    <d v="2016-11-04T00:00:00"/>
    <n v="11"/>
    <s v="November"/>
    <n v="1"/>
    <s v="2167,44159,Low income,1534,High spender,0.0347381054824611,1,0,85,167,2,62,24,13,7,275,0.607272727272727,0.00727272727272727,0.225454545454545,0.0872727272727273,0.0472727272727273,0.0254545454545455,4,4,1,6,15,0.266666666666667,0.266666666666667,0.0666666666666667,0.4,5,0,0,0,0,0,0,0,50,36-50,2171,0,1,0,0,0,0,0,1,0,261"/>
  </r>
  <r>
    <n v="26"/>
    <n v="37040"/>
    <x v="1"/>
    <n v="394"/>
    <x v="1"/>
    <n v="1.0637149028077754E-2"/>
    <n v="0"/>
    <n v="0"/>
    <n v="41"/>
    <n v="86"/>
    <n v="2"/>
    <n v="73"/>
    <n v="69"/>
    <n v="38"/>
    <n v="48"/>
    <n v="316"/>
    <n v="0.27215189873417722"/>
    <n v="6.3291139240506328E-3"/>
    <n v="0.23101265822784811"/>
    <n v="0.21835443037974683"/>
    <n v="0.12025316455696203"/>
    <n v="0.15189873417721519"/>
    <n v="1"/>
    <n v="4"/>
    <n v="2"/>
    <n v="5"/>
    <n v="12"/>
    <n v="8.3333333333333329E-2"/>
    <n v="0.33333333333333331"/>
    <n v="0.16666666666666666"/>
    <n v="0.41666666666666669"/>
    <n v="8"/>
    <n v="0"/>
    <n v="0"/>
    <x v="1"/>
    <x v="0"/>
    <x v="1"/>
    <n v="0"/>
    <x v="1"/>
    <x v="13"/>
    <x v="1"/>
    <n v="2849"/>
    <n v="0"/>
    <n v="1"/>
    <n v="0"/>
    <n v="0"/>
    <n v="0"/>
    <n v="0"/>
    <n v="1"/>
    <n v="0"/>
    <n v="0"/>
    <n v="220"/>
    <d v="2014-12-27T00:00:00"/>
    <n v="12"/>
    <s v="December"/>
    <n v="1"/>
    <s v="26,37040,Low income,394,Low spender,0.0106371490280778,0,0,41,86,2,73,69,38,48,316,0.272151898734177,0.00632911392405063,0.231012658227848,0.218354430379747,0.120253164556962,0.151898734177215,1,4,2,5,12,0.0833333333333333,0.333333333333333,0.166666666666667,0.416666666666667,8,0,0,0,0,0,0,0,38,36-50,2849,0,1,0,0,0,0,1,0,0,220"/>
  </r>
  <r>
    <n v="1721"/>
    <n v="59686"/>
    <x v="0"/>
    <n v="40"/>
    <x v="1"/>
    <n v="6.7017391012967869E-4"/>
    <n v="0"/>
    <n v="1"/>
    <n v="78"/>
    <n v="89"/>
    <n v="15"/>
    <n v="89"/>
    <n v="34"/>
    <n v="42"/>
    <n v="5"/>
    <n v="274"/>
    <n v="0.32481751824817517"/>
    <n v="5.4744525547445258E-2"/>
    <n v="0.32481751824817517"/>
    <n v="0.12408759124087591"/>
    <n v="0.15328467153284672"/>
    <n v="1.824817518248175E-2"/>
    <n v="1"/>
    <n v="4"/>
    <n v="1"/>
    <n v="6"/>
    <n v="12"/>
    <n v="8.3333333333333329E-2"/>
    <n v="0.33333333333333331"/>
    <n v="8.3333333333333329E-2"/>
    <n v="0.5"/>
    <n v="4"/>
    <n v="0"/>
    <n v="0"/>
    <x v="1"/>
    <x v="0"/>
    <x v="1"/>
    <n v="0"/>
    <x v="1"/>
    <x v="2"/>
    <x v="2"/>
    <n v="2314"/>
    <n v="0"/>
    <n v="0"/>
    <n v="1"/>
    <n v="0"/>
    <n v="0"/>
    <n v="0"/>
    <n v="1"/>
    <n v="0"/>
    <n v="0"/>
    <n v="264"/>
    <d v="2016-06-14T00:00:00"/>
    <n v="6"/>
    <s v="June"/>
    <n v="1"/>
    <s v="1721,59686,High income,40,Low spender,0.000670173910129679,0,1,78,89,15,89,34,42,5,274,0.324817518248175,0.0547445255474453,0.324817518248175,0.124087591240876,0.153284671532847,0.0182481751824818,1,4,1,6,12,0.0833333333333333,0.333333333333333,0.0833333333333333,0.5,4,0,0,0,0,0,0,0,55,50-65,2314,0,0,1,0,0,0,1,0,0,264"/>
  </r>
  <r>
    <n v="1356"/>
    <n v="40059"/>
    <x v="1"/>
    <n v="556"/>
    <x v="1"/>
    <n v="1.3879527696647445E-2"/>
    <n v="1"/>
    <n v="0"/>
    <n v="82"/>
    <n v="110"/>
    <n v="29"/>
    <n v="92"/>
    <n v="28"/>
    <n v="10"/>
    <n v="145"/>
    <n v="414"/>
    <n v="0.26570048309178745"/>
    <n v="7.0048309178743967E-2"/>
    <n v="0.22222222222222221"/>
    <n v="6.7632850241545889E-2"/>
    <n v="2.4154589371980676E-2"/>
    <n v="0.35024154589371981"/>
    <n v="1"/>
    <n v="6"/>
    <n v="2"/>
    <n v="3"/>
    <n v="12"/>
    <n v="8.3333333333333329E-2"/>
    <n v="0.5"/>
    <n v="0.16666666666666666"/>
    <n v="0.25"/>
    <n v="8"/>
    <n v="0"/>
    <n v="0"/>
    <x v="0"/>
    <x v="0"/>
    <x v="1"/>
    <n v="0"/>
    <x v="1"/>
    <x v="35"/>
    <x v="1"/>
    <n v="2433"/>
    <n v="0"/>
    <n v="1"/>
    <n v="0"/>
    <n v="0"/>
    <n v="0"/>
    <n v="0"/>
    <n v="1"/>
    <n v="0"/>
    <n v="0"/>
    <n v="124"/>
    <d v="2016-02-16T00:00:00"/>
    <n v="2"/>
    <s v="February"/>
    <n v="1"/>
    <s v="1356,40059,Low income,556,Low spender,0.0138795276966474,1,0,82,110,29,92,28,10,145,414,0.265700483091787,0.070048309178744,0.222222222222222,0.0676328502415459,0.0241545893719807,0.35024154589372,1,6,2,3,12,0.0833333333333333,0.5,0.166666666666667,0.25,8,0,0,1,0,0,0,0,36,36-50,2433,0,1,0,0,0,0,1,0,0,124"/>
  </r>
  <r>
    <n v="442"/>
    <n v="27421"/>
    <x v="1"/>
    <n v="658"/>
    <x v="0"/>
    <n v="2.3996207286386347E-2"/>
    <n v="0"/>
    <n v="0"/>
    <n v="14"/>
    <n v="43"/>
    <n v="12"/>
    <n v="96"/>
    <n v="78"/>
    <n v="40"/>
    <n v="55"/>
    <n v="324"/>
    <n v="0.13271604938271606"/>
    <n v="3.7037037037037035E-2"/>
    <n v="0.29629629629629628"/>
    <n v="0.24074074074074073"/>
    <n v="0.12345679012345678"/>
    <n v="0.16975308641975309"/>
    <n v="3"/>
    <n v="4"/>
    <n v="1"/>
    <n v="6"/>
    <n v="14"/>
    <n v="0.21428571428571427"/>
    <n v="0.2857142857142857"/>
    <n v="7.1428571428571425E-2"/>
    <n v="0.42857142857142855"/>
    <n v="7"/>
    <n v="0"/>
    <n v="0"/>
    <x v="1"/>
    <x v="0"/>
    <x v="1"/>
    <n v="0"/>
    <x v="1"/>
    <x v="23"/>
    <x v="3"/>
    <n v="2723"/>
    <n v="0"/>
    <n v="0"/>
    <n v="0"/>
    <n v="0"/>
    <n v="1"/>
    <n v="0"/>
    <n v="1"/>
    <n v="0"/>
    <n v="0"/>
    <n v="214"/>
    <d v="2015-05-02T00:00:00"/>
    <n v="5"/>
    <s v="May"/>
    <n v="1"/>
    <s v="442,27421,Low income,658,High spender,0.0239962072863863,0,0,14,43,12,96,78,40,55,324,0.132716049382716,0.037037037037037,0.296296296296296,0.240740740740741,0.123456790123457,0.169753086419753,3,4,1,6,14,0.214285714285714,0.285714285714286,0.0714285714285714,0.428571428571429,7,0,0,0,0,0,0,0,66,66+,2723,0,0,0,0,1,0,1,0,0,214"/>
  </r>
  <r>
    <n v="97"/>
    <n v="28071"/>
    <x v="1"/>
    <n v="35"/>
    <x v="1"/>
    <n v="1.2468383741227602E-3"/>
    <n v="0"/>
    <n v="0"/>
    <n v="65"/>
    <n v="39"/>
    <n v="33"/>
    <n v="130"/>
    <n v="41"/>
    <n v="26"/>
    <n v="44"/>
    <n v="313"/>
    <n v="0.12460063897763578"/>
    <n v="0.10543130990415335"/>
    <n v="0.41533546325878595"/>
    <n v="0.13099041533546327"/>
    <n v="8.3067092651757185E-2"/>
    <n v="0.14057507987220447"/>
    <n v="2"/>
    <n v="5"/>
    <n v="1"/>
    <n v="5"/>
    <n v="13"/>
    <n v="0.15384615384615385"/>
    <n v="0.38461538461538464"/>
    <n v="7.6923076923076927E-2"/>
    <n v="0.38461538461538464"/>
    <n v="8"/>
    <n v="0"/>
    <n v="0"/>
    <x v="1"/>
    <x v="0"/>
    <x v="1"/>
    <n v="0"/>
    <x v="1"/>
    <x v="33"/>
    <x v="1"/>
    <n v="2828"/>
    <n v="0"/>
    <n v="0"/>
    <n v="1"/>
    <n v="0"/>
    <n v="0"/>
    <n v="0"/>
    <n v="1"/>
    <n v="0"/>
    <n v="0"/>
    <n v="225"/>
    <d v="2015-01-17T00:00:00"/>
    <n v="1"/>
    <s v="January"/>
    <n v="1"/>
    <s v="97,28071,Low income,35,Low spender,0.00124683837412276,0,0,65,39,33,130,41,26,44,313,0.124600638977636,0.105431309904153,0.415335463258786,0.130990415335463,0.0830670926517572,0.140575079872204,2,5,1,5,13,0.153846153846154,0.384615384615385,0.0769230769230769,0.384615384615385,8,0,0,0,0,0,0,0,40,36-50,2828,0,0,1,0,0,0,1,0,0,225"/>
  </r>
  <r>
    <n v="1322"/>
    <n v="51948"/>
    <x v="0"/>
    <n v="389"/>
    <x v="1"/>
    <n v="7.4882574882574882E-3"/>
    <n v="0"/>
    <n v="1"/>
    <n v="51"/>
    <n v="82"/>
    <n v="33"/>
    <n v="54"/>
    <n v="71"/>
    <n v="30"/>
    <n v="41"/>
    <n v="311"/>
    <n v="0.26366559485530544"/>
    <n v="0.10610932475884244"/>
    <n v="0.17363344051446947"/>
    <n v="0.22829581993569131"/>
    <n v="9.6463022508038579E-2"/>
    <n v="0.13183279742765272"/>
    <n v="2"/>
    <n v="5"/>
    <n v="2"/>
    <n v="4"/>
    <n v="13"/>
    <n v="0.15384615384615385"/>
    <n v="0.38461538461538464"/>
    <n v="0.15384615384615385"/>
    <n v="0.30769230769230771"/>
    <n v="5"/>
    <n v="0"/>
    <n v="0"/>
    <x v="1"/>
    <x v="0"/>
    <x v="1"/>
    <n v="0"/>
    <x v="1"/>
    <x v="9"/>
    <x v="1"/>
    <n v="2444"/>
    <n v="0"/>
    <n v="1"/>
    <n v="0"/>
    <n v="0"/>
    <n v="0"/>
    <n v="0"/>
    <n v="1"/>
    <n v="0"/>
    <n v="0"/>
    <n v="229"/>
    <d v="2016-02-05T00:00:00"/>
    <n v="2"/>
    <s v="February"/>
    <n v="1"/>
    <s v="1322,51948,High income,389,Low spender,0.00748825748825749,0,1,51,82,33,54,71,30,41,311,0.263665594855305,0.106109324758842,0.173633440514469,0.228295819935691,0.0964630225080386,0.131832797427653,2,5,2,4,13,0.153846153846154,0.384615384615385,0.153846153846154,0.307692307692308,5,0,0,0,0,0,0,0,45,36-50,2444,0,1,0,0,0,0,1,0,0,229"/>
  </r>
  <r>
    <n v="931"/>
    <n v="48721"/>
    <x v="1"/>
    <n v="865"/>
    <x v="0"/>
    <n v="1.7754151187373002E-2"/>
    <n v="1"/>
    <n v="1"/>
    <n v="50"/>
    <n v="81"/>
    <n v="18"/>
    <n v="113"/>
    <n v="47"/>
    <n v="13"/>
    <n v="21"/>
    <n v="293"/>
    <n v="0.2764505119453925"/>
    <n v="6.1433447098976107E-2"/>
    <n v="0.38566552901023893"/>
    <n v="0.16040955631399317"/>
    <n v="4.4368600682593858E-2"/>
    <n v="7.1672354948805458E-2"/>
    <n v="6"/>
    <n v="4"/>
    <n v="2"/>
    <n v="5"/>
    <n v="17"/>
    <n v="0.35294117647058826"/>
    <n v="0.23529411764705882"/>
    <n v="0.11764705882352941"/>
    <n v="0.29411764705882354"/>
    <n v="6"/>
    <n v="0"/>
    <n v="0"/>
    <x v="1"/>
    <x v="0"/>
    <x v="1"/>
    <n v="0"/>
    <x v="1"/>
    <x v="5"/>
    <x v="2"/>
    <n v="2571"/>
    <n v="1"/>
    <n v="0"/>
    <n v="0"/>
    <n v="0"/>
    <n v="0"/>
    <n v="0"/>
    <n v="0"/>
    <n v="1"/>
    <n v="0"/>
    <n v="251"/>
    <d v="2015-10-01T00:00:00"/>
    <n v="10"/>
    <s v="October"/>
    <n v="1"/>
    <s v="931,48721,Low income,865,High spender,0.017754151187373,1,1,50,81,18,113,47,13,21,293,0.276450511945392,0.0614334470989761,0.385665529010239,0.160409556313993,0.0443686006825939,0.0716723549488055,6,4,2,5,17,0.352941176470588,0.235294117647059,0.117647058823529,0.294117647058824,6,0,0,0,0,0,0,0,57,50-65,2571,1,0,0,0,0,0,0,1,0,251"/>
  </r>
  <r>
    <n v="1333"/>
    <n v="36262"/>
    <x v="1"/>
    <n v="14"/>
    <x v="1"/>
    <n v="3.8607909105951133E-4"/>
    <n v="0"/>
    <n v="0"/>
    <n v="24"/>
    <n v="88"/>
    <n v="39"/>
    <n v="54"/>
    <n v="64"/>
    <n v="28"/>
    <n v="153"/>
    <n v="426"/>
    <n v="0.20657276995305165"/>
    <n v="9.154929577464789E-2"/>
    <n v="0.12676056338028169"/>
    <n v="0.15023474178403756"/>
    <n v="6.5727699530516437E-2"/>
    <n v="0.35915492957746481"/>
    <n v="1"/>
    <n v="3"/>
    <n v="5"/>
    <n v="3"/>
    <n v="12"/>
    <n v="8.3333333333333329E-2"/>
    <n v="0.25"/>
    <n v="0.41666666666666669"/>
    <n v="0.25"/>
    <n v="6"/>
    <n v="0"/>
    <n v="0"/>
    <x v="0"/>
    <x v="0"/>
    <x v="1"/>
    <n v="0"/>
    <x v="0"/>
    <x v="14"/>
    <x v="1"/>
    <n v="2441"/>
    <n v="0"/>
    <n v="1"/>
    <n v="0"/>
    <n v="0"/>
    <n v="0"/>
    <n v="0"/>
    <n v="0"/>
    <n v="1"/>
    <n v="0"/>
    <n v="120"/>
    <d v="2016-02-08T00:00:00"/>
    <n v="2"/>
    <s v="February"/>
    <n v="1"/>
    <s v="1333,36262,Low income,14,Low spender,0.000386079091059511,0,0,24,88,39,54,64,28,153,426,0.206572769953052,0.0915492957746479,0.126760563380282,0.150234741784038,0.0657276995305164,0.359154929577465,1,3,5,3,12,0.0833333333333333,0.25,0.416666666666667,0.25,6,0,0,1,0,0,0,1,37,36-50,2441,0,1,0,0,0,0,0,1,0,120"/>
  </r>
  <r>
    <n v="2122"/>
    <n v="113734"/>
    <x v="0"/>
    <n v="67"/>
    <x v="1"/>
    <n v="5.8909385056359574E-4"/>
    <n v="0"/>
    <n v="0"/>
    <n v="9"/>
    <n v="6"/>
    <n v="2"/>
    <n v="3"/>
    <n v="1"/>
    <n v="262"/>
    <n v="3"/>
    <n v="277"/>
    <n v="2.1660649819494584E-2"/>
    <n v="7.2202166064981952E-3"/>
    <n v="1.0830324909747292E-2"/>
    <n v="3.6101083032490976E-3"/>
    <n v="0.94584837545126355"/>
    <n v="1.0830324909747292E-2"/>
    <n v="0"/>
    <n v="27"/>
    <n v="0"/>
    <n v="0"/>
    <n v="27"/>
    <n v="0"/>
    <n v="1"/>
    <n v="0"/>
    <n v="0"/>
    <n v="1"/>
    <n v="0"/>
    <n v="0"/>
    <x v="1"/>
    <x v="0"/>
    <x v="1"/>
    <n v="0"/>
    <x v="1"/>
    <x v="49"/>
    <x v="3"/>
    <n v="2191"/>
    <n v="0"/>
    <n v="0"/>
    <n v="1"/>
    <n v="0"/>
    <n v="0"/>
    <n v="0"/>
    <n v="0"/>
    <n v="0"/>
    <n v="1"/>
    <n v="271"/>
    <d v="2016-10-15T00:00:00"/>
    <n v="10"/>
    <s v="October"/>
    <n v="1"/>
    <s v="2122,113734,High income,67,Low spender,0.000589093850563596,0,0,9,6,2,3,1,262,3,277,0.0216606498194946,0.0072202166064982,0.0108303249097473,0.0036101083032491,0.945848375451264,0.0108303249097473,0,27,0,0,27,0,1,0,0,1,0,0,0,0,0,0,0,75,66+,2191,0,0,1,0,0,0,0,0,1,271"/>
  </r>
  <r>
    <n v="223"/>
    <n v="38683"/>
    <x v="1"/>
    <n v="399"/>
    <x v="1"/>
    <n v="1.031460848434713E-2"/>
    <n v="1"/>
    <n v="0"/>
    <n v="80"/>
    <n v="46"/>
    <n v="35"/>
    <n v="69"/>
    <n v="84"/>
    <n v="41"/>
    <n v="66"/>
    <n v="341"/>
    <n v="0.13489736070381231"/>
    <n v="0.10263929618768329"/>
    <n v="0.20234604105571846"/>
    <n v="0.24633431085043989"/>
    <n v="0.12023460410557185"/>
    <n v="0.19354838709677419"/>
    <n v="6"/>
    <n v="4"/>
    <n v="1"/>
    <n v="6"/>
    <n v="17"/>
    <n v="0.35294117647058826"/>
    <n v="0.23529411764705882"/>
    <n v="5.8823529411764705E-2"/>
    <n v="0.35294117647058826"/>
    <n v="7"/>
    <n v="0"/>
    <n v="0"/>
    <x v="1"/>
    <x v="0"/>
    <x v="1"/>
    <n v="0"/>
    <x v="1"/>
    <x v="27"/>
    <x v="0"/>
    <n v="2792"/>
    <n v="0"/>
    <n v="0"/>
    <n v="0"/>
    <n v="1"/>
    <n v="0"/>
    <n v="1"/>
    <n v="0"/>
    <n v="0"/>
    <n v="0"/>
    <n v="209"/>
    <d v="2015-02-22T00:00:00"/>
    <n v="2"/>
    <s v="February"/>
    <n v="1"/>
    <s v="223,38683,Low income,399,Low spender,0.0103146084843471,1,0,80,46,35,69,84,41,66,341,0.134897360703812,0.102639296187683,0.202346041055718,0.24633431085044,0.120234604105572,0.193548387096774,6,4,1,6,17,0.352941176470588,0.235294117647059,0.0588235294117647,0.352941176470588,7,0,0,0,0,0,0,0,31,24-35,2792,0,0,0,1,0,1,0,0,0,209"/>
  </r>
  <r>
    <n v="1614"/>
    <n v="49514"/>
    <x v="1"/>
    <n v="612"/>
    <x v="0"/>
    <n v="1.2360140566304479E-2"/>
    <n v="1"/>
    <n v="0"/>
    <n v="61"/>
    <n v="88"/>
    <n v="39"/>
    <n v="78"/>
    <n v="58"/>
    <n v="13"/>
    <n v="93"/>
    <n v="369"/>
    <n v="0.23848238482384823"/>
    <n v="0.10569105691056911"/>
    <n v="0.21138211382113822"/>
    <n v="0.15718157181571815"/>
    <n v="3.5230352303523033E-2"/>
    <n v="0.25203252032520324"/>
    <n v="2"/>
    <n v="6"/>
    <n v="1"/>
    <n v="4"/>
    <n v="13"/>
    <n v="0.15384615384615385"/>
    <n v="0.46153846153846156"/>
    <n v="7.6923076923076927E-2"/>
    <n v="0.30769230769230771"/>
    <n v="7"/>
    <n v="0"/>
    <n v="0"/>
    <x v="1"/>
    <x v="0"/>
    <x v="1"/>
    <n v="0"/>
    <x v="1"/>
    <x v="9"/>
    <x v="1"/>
    <n v="2353"/>
    <n v="0"/>
    <n v="0"/>
    <n v="1"/>
    <n v="0"/>
    <n v="0"/>
    <n v="1"/>
    <n v="0"/>
    <n v="0"/>
    <n v="0"/>
    <n v="183"/>
    <d v="2016-05-06T00:00:00"/>
    <n v="5"/>
    <s v="May"/>
    <n v="1"/>
    <s v="1614,49514,Low income,612,High spender,0.0123601405663045,1,0,61,88,39,78,58,13,93,369,0.238482384823848,0.105691056910569,0.211382113821138,0.157181571815718,0.035230352303523,0.252032520325203,2,6,1,4,13,0.153846153846154,0.461538461538462,0.0769230769230769,0.307692307692308,7,0,0,0,0,0,0,0,45,36-50,2353,0,0,1,0,0,1,0,0,0,183"/>
  </r>
  <r>
    <n v="1048"/>
    <n v="51373"/>
    <x v="1"/>
    <n v="599"/>
    <x v="0"/>
    <n v="1.1659821306912191E-2"/>
    <n v="0"/>
    <n v="0"/>
    <n v="37"/>
    <n v="83"/>
    <n v="2"/>
    <n v="101"/>
    <n v="64"/>
    <n v="26"/>
    <n v="117"/>
    <n v="393"/>
    <n v="0.21119592875318066"/>
    <n v="5.0890585241730284E-3"/>
    <n v="0.25699745547073793"/>
    <n v="0.16284987277353691"/>
    <n v="6.6157760814249358E-2"/>
    <n v="0.29770992366412213"/>
    <n v="1"/>
    <n v="3"/>
    <n v="5"/>
    <n v="3"/>
    <n v="12"/>
    <n v="8.3333333333333329E-2"/>
    <n v="0.25"/>
    <n v="0.41666666666666669"/>
    <n v="0.25"/>
    <n v="4"/>
    <n v="0"/>
    <n v="0"/>
    <x v="1"/>
    <x v="0"/>
    <x v="1"/>
    <n v="0"/>
    <x v="1"/>
    <x v="24"/>
    <x v="0"/>
    <n v="2531"/>
    <n v="0"/>
    <n v="1"/>
    <n v="0"/>
    <n v="0"/>
    <n v="0"/>
    <n v="0"/>
    <n v="1"/>
    <n v="0"/>
    <n v="0"/>
    <n v="159"/>
    <d v="2015-11-10T00:00:00"/>
    <n v="11"/>
    <s v="November"/>
    <n v="1"/>
    <s v="1048,51373,Low income,599,High spender,0.0116598213069122,0,0,37,83,2,101,64,26,117,393,0.211195928753181,0.00508905852417303,0.256997455470738,0.162849872773537,0.0661577608142494,0.297709923664122,1,3,5,3,12,0.0833333333333333,0.25,0.416666666666667,0.25,4,0,0,0,0,0,0,0,29,24-35,2531,0,1,0,0,0,0,1,0,0,159"/>
  </r>
  <r>
    <n v="83"/>
    <n v="57107"/>
    <x v="0"/>
    <n v="40"/>
    <x v="1"/>
    <n v="7.0043952580244105E-4"/>
    <n v="0"/>
    <n v="1"/>
    <n v="44"/>
    <n v="159"/>
    <n v="0"/>
    <n v="120"/>
    <n v="0"/>
    <n v="0"/>
    <n v="137"/>
    <n v="416"/>
    <n v="0.38221153846153844"/>
    <n v="0"/>
    <n v="0.28846153846153844"/>
    <n v="0"/>
    <n v="0"/>
    <n v="0.32932692307692307"/>
    <n v="7"/>
    <n v="4"/>
    <n v="4"/>
    <n v="8"/>
    <n v="23"/>
    <n v="0.30434782608695654"/>
    <n v="0.17391304347826086"/>
    <n v="0.17391304347826086"/>
    <n v="0.34782608695652173"/>
    <n v="8"/>
    <n v="0"/>
    <n v="1"/>
    <x v="1"/>
    <x v="1"/>
    <x v="1"/>
    <n v="0"/>
    <x v="0"/>
    <x v="43"/>
    <x v="2"/>
    <n v="2833"/>
    <n v="0"/>
    <n v="0"/>
    <n v="1"/>
    <n v="0"/>
    <n v="0"/>
    <n v="0"/>
    <n v="1"/>
    <n v="0"/>
    <n v="0"/>
    <n v="142"/>
    <d v="2015-01-12T00:00:00"/>
    <n v="1"/>
    <s v="January"/>
    <n v="1"/>
    <s v="83,57107,High income,40,Low spender,0.000700439525802441,0,1,44,159,0,120,0,0,137,416,0.382211538461538,0,0.288461538461538,0,0,0.329326923076923,7,4,4,8,23,0.304347826086957,0.173913043478261,0.173913043478261,0.347826086956522,8,0,1,0,1,0,0,1,52,50-65,2833,0,0,1,0,0,0,1,0,0,142"/>
  </r>
  <r>
    <n v="107"/>
    <n v="37760"/>
    <x v="1"/>
    <n v="117"/>
    <x v="1"/>
    <n v="3.0985169491525425E-3"/>
    <n v="0"/>
    <n v="0"/>
    <n v="20"/>
    <n v="84"/>
    <n v="5"/>
    <n v="38"/>
    <n v="150"/>
    <n v="12"/>
    <n v="28"/>
    <n v="317"/>
    <n v="0.26498422712933756"/>
    <n v="1.5772870662460567E-2"/>
    <n v="0.11987381703470032"/>
    <n v="0.47318611987381703"/>
    <n v="3.7854889589905363E-2"/>
    <n v="8.8328075709779186E-2"/>
    <n v="2"/>
    <n v="4"/>
    <n v="1"/>
    <n v="6"/>
    <n v="13"/>
    <n v="0.15384615384615385"/>
    <n v="0.30769230769230771"/>
    <n v="7.6923076923076927E-2"/>
    <n v="0.46153846153846156"/>
    <n v="7"/>
    <n v="0"/>
    <n v="0"/>
    <x v="1"/>
    <x v="0"/>
    <x v="1"/>
    <n v="0"/>
    <x v="1"/>
    <x v="30"/>
    <x v="3"/>
    <n v="2826"/>
    <n v="0"/>
    <n v="0"/>
    <n v="0"/>
    <n v="1"/>
    <n v="0"/>
    <n v="0"/>
    <n v="1"/>
    <n v="0"/>
    <n v="0"/>
    <n v="261"/>
    <d v="2015-01-19T00:00:00"/>
    <n v="1"/>
    <s v="January"/>
    <n v="1"/>
    <s v="107,37760,Low income,117,Low spender,0.00309851694915254,0,0,20,84,5,38,150,12,28,317,0.264984227129338,0.0157728706624606,0.1198738170347,0.473186119873817,0.0378548895899054,0.0883280757097792,2,4,1,6,13,0.153846153846154,0.307692307692308,0.0769230769230769,0.461538461538462,7,0,0,0,0,0,0,0,74,66+,2826,0,0,0,1,0,0,1,0,0,261"/>
  </r>
  <r>
    <n v="326"/>
    <n v="26997"/>
    <x v="1"/>
    <n v="70"/>
    <x v="1"/>
    <n v="2.5928806904470868E-3"/>
    <n v="0"/>
    <n v="0"/>
    <n v="89"/>
    <n v="7"/>
    <n v="23"/>
    <n v="78"/>
    <n v="133"/>
    <n v="49"/>
    <n v="144"/>
    <n v="434"/>
    <n v="1.6129032258064516E-2"/>
    <n v="5.2995391705069124E-2"/>
    <n v="0.17972350230414746"/>
    <n v="0.30645161290322581"/>
    <n v="0.11290322580645161"/>
    <n v="0.33179723502304148"/>
    <n v="2"/>
    <n v="4"/>
    <n v="2"/>
    <n v="5"/>
    <n v="13"/>
    <n v="0.15384615384615385"/>
    <n v="0.30769230769230771"/>
    <n v="0.15384615384615385"/>
    <n v="0.38461538461538464"/>
    <n v="7"/>
    <n v="0"/>
    <n v="0"/>
    <x v="1"/>
    <x v="0"/>
    <x v="1"/>
    <n v="0"/>
    <x v="1"/>
    <x v="18"/>
    <x v="3"/>
    <n v="2760"/>
    <n v="0"/>
    <n v="1"/>
    <n v="0"/>
    <n v="0"/>
    <n v="0"/>
    <n v="0"/>
    <n v="0"/>
    <n v="0"/>
    <n v="0"/>
    <n v="146"/>
    <d v="2015-03-26T00:00:00"/>
    <n v="3"/>
    <s v="March"/>
    <n v="1"/>
    <s v="326,26997,Low income,70,Low spender,0.00259288069044709,0,0,89,7,23,78,133,49,144,434,0.0161290322580645,0.0529953917050691,0.179723502304147,0.306451612903226,0.112903225806452,0.331797235023041,2,4,2,5,13,0.153846153846154,0.307692307692308,0.153846153846154,0.384615384615385,7,0,0,0,0,0,0,0,69,66+,2760,0,1,0,0,0,0,0,0,0,146"/>
  </r>
  <r>
    <n v="1476"/>
    <n v="70844"/>
    <x v="0"/>
    <n v="386"/>
    <x v="1"/>
    <n v="5.4485912709615492E-3"/>
    <n v="1"/>
    <n v="1"/>
    <n v="16"/>
    <n v="129"/>
    <n v="26"/>
    <n v="67"/>
    <n v="3"/>
    <n v="67"/>
    <n v="2"/>
    <n v="294"/>
    <n v="0.43877551020408162"/>
    <n v="8.8435374149659865E-2"/>
    <n v="0.22789115646258504"/>
    <n v="1.020408163265306E-2"/>
    <n v="0.22789115646258504"/>
    <n v="6.8027210884353739E-3"/>
    <n v="5"/>
    <n v="6"/>
    <n v="1"/>
    <n v="5"/>
    <n v="17"/>
    <n v="0.29411764705882354"/>
    <n v="0.35294117647058826"/>
    <n v="5.8823529411764705E-2"/>
    <n v="0.29411764705882354"/>
    <n v="7"/>
    <n v="0"/>
    <n v="0"/>
    <x v="1"/>
    <x v="0"/>
    <x v="1"/>
    <n v="0"/>
    <x v="1"/>
    <x v="21"/>
    <x v="2"/>
    <n v="2401"/>
    <n v="1"/>
    <n v="0"/>
    <n v="0"/>
    <n v="0"/>
    <n v="0"/>
    <n v="0"/>
    <n v="1"/>
    <n v="0"/>
    <n v="0"/>
    <n v="290"/>
    <d v="2016-03-19T00:00:00"/>
    <n v="3"/>
    <s v="March"/>
    <n v="1"/>
    <s v="1476,70844,High income,386,Low spender,0.00544859127096155,1,1,16,129,26,67,3,67,2,294,0.438775510204082,0.0884353741496599,0.227891156462585,0.0102040816326531,0.227891156462585,0.00680272108843537,5,6,1,5,17,0.294117647058824,0.352941176470588,0.0588235294117647,0.294117647058824,7,0,0,0,0,0,0,0,53,50-65,2401,1,0,0,0,0,0,1,0,0,290"/>
  </r>
  <r>
    <n v="1419"/>
    <n v="36108"/>
    <x v="1"/>
    <n v="276"/>
    <x v="1"/>
    <n v="7.6437354602858091E-3"/>
    <n v="1"/>
    <n v="0"/>
    <n v="68"/>
    <n v="141"/>
    <n v="8"/>
    <n v="129"/>
    <n v="3"/>
    <n v="11"/>
    <n v="47"/>
    <n v="339"/>
    <n v="0.41592920353982299"/>
    <n v="2.359882005899705E-2"/>
    <n v="0.38053097345132741"/>
    <n v="8.8495575221238937E-3"/>
    <n v="3.2448377581120944E-2"/>
    <n v="0.13864306784660768"/>
    <n v="3"/>
    <n v="7"/>
    <n v="1"/>
    <n v="4"/>
    <n v="15"/>
    <n v="0.2"/>
    <n v="0.46666666666666667"/>
    <n v="6.6666666666666666E-2"/>
    <n v="0.26666666666666666"/>
    <n v="9"/>
    <n v="0"/>
    <n v="0"/>
    <x v="0"/>
    <x v="0"/>
    <x v="1"/>
    <n v="0"/>
    <x v="1"/>
    <x v="35"/>
    <x v="1"/>
    <n v="2416"/>
    <n v="0"/>
    <n v="0"/>
    <n v="1"/>
    <n v="0"/>
    <n v="0"/>
    <n v="0"/>
    <n v="1"/>
    <n v="0"/>
    <n v="0"/>
    <n v="245"/>
    <d v="2016-03-04T00:00:00"/>
    <n v="3"/>
    <s v="March"/>
    <n v="1"/>
    <s v="1419,36108,Low income,276,Low spender,0.00764373546028581,1,0,68,141,8,129,3,11,47,339,0.415929203539823,0.023598820058997,0.380530973451327,0.00884955752212389,0.0324483775811209,0.138643067846608,3,7,1,4,15,0.2,0.466666666666667,0.0666666666666667,0.266666666666667,9,0,0,1,0,0,0,0,36,36-50,2416,0,0,1,0,0,0,1,0,0,245"/>
  </r>
  <r>
    <n v="1485"/>
    <n v="46086"/>
    <x v="1"/>
    <n v="12"/>
    <x v="1"/>
    <n v="2.6038276266111181E-4"/>
    <n v="0"/>
    <n v="1"/>
    <n v="34"/>
    <n v="244"/>
    <n v="8"/>
    <n v="32"/>
    <n v="7"/>
    <n v="2"/>
    <n v="50"/>
    <n v="343"/>
    <n v="0.71137026239067058"/>
    <n v="2.3323615160349854E-2"/>
    <n v="9.3294460641399415E-2"/>
    <n v="2.0408163265306121E-2"/>
    <n v="5.8309037900874635E-3"/>
    <n v="0.1457725947521866"/>
    <n v="4"/>
    <n v="3"/>
    <n v="1"/>
    <n v="8"/>
    <n v="16"/>
    <n v="0.25"/>
    <n v="0.1875"/>
    <n v="6.25E-2"/>
    <n v="0.5"/>
    <n v="4"/>
    <n v="0"/>
    <n v="0"/>
    <x v="1"/>
    <x v="0"/>
    <x v="1"/>
    <n v="0"/>
    <x v="1"/>
    <x v="32"/>
    <x v="2"/>
    <n v="2397"/>
    <n v="1"/>
    <n v="0"/>
    <n v="0"/>
    <n v="0"/>
    <n v="0"/>
    <n v="0"/>
    <n v="1"/>
    <n v="0"/>
    <n v="0"/>
    <n v="243"/>
    <d v="2016-03-23T00:00:00"/>
    <n v="3"/>
    <s v="March"/>
    <n v="1"/>
    <s v="1485,46086,Low income,12,Low spender,0.000260382762661112,0,1,34,244,8,32,7,2,50,343,0.711370262390671,0.0233236151603499,0.0932944606413994,0.0204081632653061,0.00583090379008746,0.145772594752187,4,3,1,8,16,0.25,0.1875,0.0625,0.5,4,0,0,0,0,0,0,0,64,50-65,2397,1,0,0,0,0,0,1,0,0,243"/>
  </r>
  <r>
    <n v="2083"/>
    <n v="57100"/>
    <x v="0"/>
    <n v="39"/>
    <x v="1"/>
    <n v="6.8301225919439575E-4"/>
    <n v="1"/>
    <n v="0"/>
    <n v="9"/>
    <n v="158"/>
    <n v="11"/>
    <n v="99"/>
    <n v="15"/>
    <n v="11"/>
    <n v="17"/>
    <n v="311"/>
    <n v="0.50803858520900325"/>
    <n v="3.5369774919614148E-2"/>
    <n v="0.31832797427652731"/>
    <n v="4.8231511254019289E-2"/>
    <n v="3.5369774919614148E-2"/>
    <n v="5.4662379421221867E-2"/>
    <n v="2"/>
    <n v="3"/>
    <n v="2"/>
    <n v="7"/>
    <n v="14"/>
    <n v="0.14285714285714285"/>
    <n v="0.21428571428571427"/>
    <n v="0.14285714285714285"/>
    <n v="0.5"/>
    <n v="3"/>
    <n v="0"/>
    <n v="0"/>
    <x v="1"/>
    <x v="0"/>
    <x v="1"/>
    <n v="0"/>
    <x v="1"/>
    <x v="19"/>
    <x v="0"/>
    <n v="2201"/>
    <n v="0"/>
    <n v="0"/>
    <n v="1"/>
    <n v="0"/>
    <n v="0"/>
    <n v="0"/>
    <n v="1"/>
    <n v="0"/>
    <n v="0"/>
    <n v="277"/>
    <d v="2016-10-05T00:00:00"/>
    <n v="10"/>
    <s v="October"/>
    <n v="1"/>
    <s v="2083,57100,High income,39,Low spender,0.000683012259194396,1,0,9,158,11,99,15,11,17,311,0.508038585209003,0.0353697749196141,0.318327974276527,0.0482315112540193,0.0353697749196141,0.0546623794212219,2,3,2,7,14,0.142857142857143,0.214285714285714,0.142857142857143,0.5,3,0,0,0,0,0,0,0,33,24-35,2201,0,0,1,0,0,0,1,0,0,277"/>
  </r>
  <r>
    <n v="1096"/>
    <n v="63516"/>
    <x v="0"/>
    <n v="1253"/>
    <x v="0"/>
    <n v="1.972731280307324E-2"/>
    <n v="1"/>
    <n v="1"/>
    <n v="30"/>
    <n v="141"/>
    <n v="11"/>
    <n v="114"/>
    <n v="15"/>
    <n v="14"/>
    <n v="5"/>
    <n v="300"/>
    <n v="0.47"/>
    <n v="3.6666666666666667E-2"/>
    <n v="0.38"/>
    <n v="0.05"/>
    <n v="4.6666666666666669E-2"/>
    <n v="1.6666666666666666E-2"/>
    <n v="4"/>
    <n v="4"/>
    <n v="1"/>
    <n v="7"/>
    <n v="16"/>
    <n v="0.25"/>
    <n v="0.25"/>
    <n v="6.25E-2"/>
    <n v="0.4375"/>
    <n v="5"/>
    <n v="0"/>
    <n v="0"/>
    <x v="1"/>
    <x v="0"/>
    <x v="1"/>
    <n v="0"/>
    <x v="1"/>
    <x v="1"/>
    <x v="1"/>
    <n v="2517"/>
    <n v="0"/>
    <n v="0"/>
    <n v="0"/>
    <n v="1"/>
    <n v="0"/>
    <n v="0"/>
    <n v="0"/>
    <n v="0"/>
    <n v="1"/>
    <n v="290"/>
    <d v="2015-11-24T00:00:00"/>
    <n v="11"/>
    <s v="November"/>
    <n v="1"/>
    <s v="1096,63516,High income,1253,High spender,0.0197273128030732,1,1,30,141,11,114,15,14,5,300,0.47,0.0366666666666667,0.38,0.05,0.0466666666666667,0.0166666666666667,4,4,1,7,16,0.25,0.25,0.0625,0.4375,5,0,0,0,0,0,0,0,47,36-50,2517,0,0,0,1,0,0,0,0,1,290"/>
  </r>
  <r>
    <n v="602"/>
    <n v="49678"/>
    <x v="1"/>
    <n v="724"/>
    <x v="0"/>
    <n v="1.4573855630258868E-2"/>
    <n v="0"/>
    <n v="1"/>
    <n v="81"/>
    <n v="229"/>
    <n v="5"/>
    <n v="56"/>
    <n v="3"/>
    <n v="2"/>
    <n v="20"/>
    <n v="315"/>
    <n v="0.72698412698412695"/>
    <n v="1.5873015873015872E-2"/>
    <n v="0.17777777777777778"/>
    <n v="9.5238095238095247E-3"/>
    <n v="6.3492063492063492E-3"/>
    <n v="6.3492063492063489E-2"/>
    <n v="2"/>
    <n v="6"/>
    <n v="2"/>
    <n v="4"/>
    <n v="14"/>
    <n v="0.14285714285714285"/>
    <n v="0.42857142857142855"/>
    <n v="0.14285714285714285"/>
    <n v="0.2857142857142857"/>
    <n v="7"/>
    <n v="0"/>
    <n v="0"/>
    <x v="1"/>
    <x v="0"/>
    <x v="1"/>
    <n v="0"/>
    <x v="1"/>
    <x v="6"/>
    <x v="2"/>
    <n v="2671"/>
    <n v="0"/>
    <n v="1"/>
    <n v="0"/>
    <n v="0"/>
    <n v="0"/>
    <n v="0"/>
    <n v="1"/>
    <n v="0"/>
    <n v="0"/>
    <n v="275"/>
    <d v="2015-06-23T00:00:00"/>
    <n v="6"/>
    <s v="June"/>
    <n v="1"/>
    <s v="602,49678,Low income,724,High spender,0.0145738556302589,0,1,81,229,5,56,3,2,20,315,0.726984126984127,0.0158730158730159,0.177777777777778,0.00952380952380952,0.00634920634920635,0.0634920634920635,2,6,2,4,14,0.142857142857143,0.428571428571429,0.142857142857143,0.285714285714286,7,0,0,0,0,0,0,0,59,50-65,2671,0,1,0,0,0,0,1,0,0,275"/>
  </r>
  <r>
    <n v="414"/>
    <n v="46310"/>
    <x v="1"/>
    <n v="385"/>
    <x v="1"/>
    <n v="8.3135391923990498E-3"/>
    <n v="1"/>
    <n v="0"/>
    <n v="99"/>
    <n v="185"/>
    <n v="2"/>
    <n v="88"/>
    <n v="15"/>
    <n v="5"/>
    <n v="14"/>
    <n v="309"/>
    <n v="0.59870550161812297"/>
    <n v="6.4724919093851136E-3"/>
    <n v="0.28478964401294499"/>
    <n v="4.8543689320388349E-2"/>
    <n v="1.6181229773462782E-2"/>
    <n v="4.5307443365695796E-2"/>
    <n v="2"/>
    <n v="6"/>
    <n v="1"/>
    <n v="5"/>
    <n v="14"/>
    <n v="0.14285714285714285"/>
    <n v="0.42857142857142855"/>
    <n v="7.1428571428571425E-2"/>
    <n v="0.35714285714285715"/>
    <n v="8"/>
    <n v="0"/>
    <n v="0"/>
    <x v="1"/>
    <x v="0"/>
    <x v="1"/>
    <n v="0"/>
    <x v="1"/>
    <x v="10"/>
    <x v="1"/>
    <n v="2732"/>
    <n v="1"/>
    <n v="0"/>
    <n v="0"/>
    <n v="0"/>
    <n v="0"/>
    <n v="0"/>
    <n v="1"/>
    <n v="0"/>
    <n v="0"/>
    <n v="281"/>
    <d v="2015-04-23T00:00:00"/>
    <n v="4"/>
    <s v="April"/>
    <n v="1"/>
    <s v="414,46310,Low income,385,Low spender,0.00831353919239905,1,0,99,185,2,88,15,5,14,309,0.598705501618123,0.00647249190938511,0.284789644012945,0.0485436893203883,0.0161812297734628,0.0453074433656958,2,6,1,5,14,0.142857142857143,0.428571428571429,0.0714285714285714,0.357142857142857,8,0,0,0,0,0,0,0,44,36-50,2732,1,0,0,0,0,0,1,0,0,281"/>
  </r>
  <r>
    <n v="1523"/>
    <n v="59354"/>
    <x v="0"/>
    <n v="87"/>
    <x v="1"/>
    <n v="1.4657815816962632E-3"/>
    <n v="1"/>
    <n v="1"/>
    <n v="53"/>
    <n v="233"/>
    <n v="2"/>
    <n v="53"/>
    <n v="3"/>
    <n v="5"/>
    <n v="14"/>
    <n v="310"/>
    <n v="0.75161290322580643"/>
    <n v="6.4516129032258064E-3"/>
    <n v="0.17096774193548386"/>
    <n v="9.6774193548387101E-3"/>
    <n v="1.6129032258064516E-2"/>
    <n v="4.5161290322580643E-2"/>
    <n v="3"/>
    <n v="6"/>
    <n v="1"/>
    <n v="5"/>
    <n v="15"/>
    <n v="0.2"/>
    <n v="0.4"/>
    <n v="6.6666666666666666E-2"/>
    <n v="0.33333333333333331"/>
    <n v="6"/>
    <n v="0"/>
    <n v="0"/>
    <x v="1"/>
    <x v="0"/>
    <x v="1"/>
    <n v="0"/>
    <x v="1"/>
    <x v="42"/>
    <x v="3"/>
    <n v="2385"/>
    <n v="1"/>
    <n v="0"/>
    <n v="0"/>
    <n v="0"/>
    <n v="0"/>
    <n v="0"/>
    <n v="0"/>
    <n v="1"/>
    <n v="0"/>
    <n v="282"/>
    <d v="2016-04-04T00:00:00"/>
    <n v="4"/>
    <s v="April"/>
    <n v="1"/>
    <s v="1523,59354,High income,87,Low spender,0.00146578158169626,1,1,53,233,2,53,3,5,14,310,0.751612903225806,0.00645161290322581,0.170967741935484,0.00967741935483871,0.0161290322580645,0.0451612903225806,3,6,1,5,15,0.2,0.4,0.0666666666666667,0.333333333333333,6,0,0,0,0,0,0,0,68,66+,2385,1,0,0,0,0,0,0,1,0,282"/>
  </r>
  <r>
    <n v="2109"/>
    <n v="49669"/>
    <x v="1"/>
    <n v="758"/>
    <x v="0"/>
    <n v="1.526102800539572E-2"/>
    <n v="1"/>
    <n v="0"/>
    <n v="97"/>
    <n v="166"/>
    <n v="5"/>
    <n v="107"/>
    <n v="11"/>
    <n v="8"/>
    <n v="29"/>
    <n v="326"/>
    <n v="0.50920245398773001"/>
    <n v="1.5337423312883436E-2"/>
    <n v="0.32822085889570551"/>
    <n v="3.3742331288343558E-2"/>
    <n v="2.4539877300613498E-2"/>
    <n v="8.8957055214723926E-2"/>
    <n v="2"/>
    <n v="5"/>
    <n v="1"/>
    <n v="6"/>
    <n v="14"/>
    <n v="0.14285714285714285"/>
    <n v="0.35714285714285715"/>
    <n v="7.1428571428571425E-2"/>
    <n v="0.42857142857142855"/>
    <n v="6"/>
    <n v="0"/>
    <n v="0"/>
    <x v="1"/>
    <x v="0"/>
    <x v="1"/>
    <n v="0"/>
    <x v="1"/>
    <x v="3"/>
    <x v="1"/>
    <n v="2195"/>
    <n v="0"/>
    <n v="0"/>
    <n v="0"/>
    <n v="1"/>
    <n v="0"/>
    <n v="1"/>
    <n v="0"/>
    <n v="0"/>
    <n v="0"/>
    <n v="268"/>
    <d v="2016-10-11T00:00:00"/>
    <n v="10"/>
    <s v="October"/>
    <n v="1"/>
    <s v="2109,49669,Low income,758,High spender,0.0152610280053957,1,0,97,166,5,107,11,8,29,326,0.50920245398773,0.0153374233128834,0.328220858895706,0.0337423312883436,0.0245398773006135,0.0889570552147239,2,5,1,6,14,0.142857142857143,0.357142857142857,0.0714285714285714,0.428571428571429,6,0,0,0,0,0,0,0,46,36-50,2195,0,0,0,1,0,1,0,0,0,268"/>
  </r>
  <r>
    <n v="1720"/>
    <n v="45688"/>
    <x v="1"/>
    <n v="298"/>
    <x v="1"/>
    <n v="6.5225004377517069E-3"/>
    <n v="0"/>
    <n v="1"/>
    <n v="20"/>
    <n v="279"/>
    <n v="0"/>
    <n v="18"/>
    <n v="0"/>
    <n v="0"/>
    <n v="9"/>
    <n v="306"/>
    <n v="0.91176470588235292"/>
    <n v="0"/>
    <n v="5.8823529411764705E-2"/>
    <n v="0"/>
    <n v="0"/>
    <n v="2.9411764705882353E-2"/>
    <n v="2"/>
    <n v="3"/>
    <n v="1"/>
    <n v="8"/>
    <n v="14"/>
    <n v="0.14285714285714285"/>
    <n v="0.21428571428571427"/>
    <n v="7.1428571428571425E-2"/>
    <n v="0.5714285714285714"/>
    <n v="4"/>
    <n v="0"/>
    <n v="0"/>
    <x v="1"/>
    <x v="1"/>
    <x v="1"/>
    <n v="0"/>
    <x v="1"/>
    <x v="43"/>
    <x v="2"/>
    <n v="2314"/>
    <n v="0"/>
    <n v="1"/>
    <n v="0"/>
    <n v="0"/>
    <n v="0"/>
    <n v="0"/>
    <n v="1"/>
    <n v="0"/>
    <n v="0"/>
    <n v="288"/>
    <d v="2016-06-14T00:00:00"/>
    <n v="6"/>
    <s v="June"/>
    <n v="1"/>
    <s v="1720,45688,Low income,298,Low spender,0.00652250043775171,0,1,20,279,0,18,0,0,9,306,0.911764705882353,0,0.0588235294117647,0,0,0.0294117647058824,2,3,1,8,14,0.142857142857143,0.214285714285714,0.0714285714285714,0.571428571428571,4,0,0,0,1,0,0,0,52,50-65,2314,0,1,0,0,0,0,1,0,0,288"/>
  </r>
  <r>
    <n v="1248"/>
    <n v="45143"/>
    <x v="1"/>
    <n v="645"/>
    <x v="0"/>
    <n v="1.4287929468577631E-2"/>
    <n v="0"/>
    <n v="1"/>
    <n v="74"/>
    <n v="202"/>
    <n v="5"/>
    <n v="74"/>
    <n v="11"/>
    <n v="5"/>
    <n v="14"/>
    <n v="311"/>
    <n v="0.64951768488745976"/>
    <n v="1.607717041800643E-2"/>
    <n v="0.23794212218649519"/>
    <n v="3.5369774919614148E-2"/>
    <n v="1.607717041800643E-2"/>
    <n v="4.5016077170418008E-2"/>
    <n v="3"/>
    <n v="6"/>
    <n v="1"/>
    <n v="5"/>
    <n v="15"/>
    <n v="0.2"/>
    <n v="0.4"/>
    <n v="6.6666666666666666E-2"/>
    <n v="0.33333333333333331"/>
    <n v="7"/>
    <n v="0"/>
    <n v="0"/>
    <x v="1"/>
    <x v="0"/>
    <x v="1"/>
    <n v="0"/>
    <x v="1"/>
    <x v="2"/>
    <x v="2"/>
    <n v="2466"/>
    <n v="0"/>
    <n v="0"/>
    <n v="0"/>
    <n v="1"/>
    <n v="0"/>
    <n v="0"/>
    <n v="0"/>
    <n v="1"/>
    <n v="0"/>
    <n v="283"/>
    <d v="2016-01-14T00:00:00"/>
    <n v="1"/>
    <s v="January"/>
    <n v="1"/>
    <s v="1248,45143,Low income,645,High spender,0.0142879294685776,0,1,74,202,5,74,11,5,14,311,0.64951768488746,0.0160771704180064,0.237942122186495,0.0353697749196141,0.0160771704180064,0.045016077170418,3,6,1,5,15,0.2,0.4,0.0666666666666667,0.333333333333333,7,0,0,0,0,0,0,0,55,50-65,2466,0,0,0,1,0,0,0,1,0,283"/>
  </r>
  <r>
    <n v="141"/>
    <n v="51390"/>
    <x v="1"/>
    <n v="489"/>
    <x v="1"/>
    <n v="9.5154699357851719E-3"/>
    <n v="1"/>
    <n v="1"/>
    <n v="54"/>
    <n v="205"/>
    <n v="20"/>
    <n v="47"/>
    <n v="23"/>
    <n v="2"/>
    <n v="56"/>
    <n v="353"/>
    <n v="0.58073654390934848"/>
    <n v="5.6657223796033995E-2"/>
    <n v="0.13314447592067988"/>
    <n v="6.5155807365439092E-2"/>
    <n v="5.6657223796033997E-3"/>
    <n v="0.15864022662889518"/>
    <n v="6"/>
    <n v="5"/>
    <n v="2"/>
    <n v="5"/>
    <n v="18"/>
    <n v="0.33333333333333331"/>
    <n v="0.27777777777777779"/>
    <n v="0.1111111111111111"/>
    <n v="0.27777777777777779"/>
    <n v="5"/>
    <n v="0"/>
    <n v="0"/>
    <x v="1"/>
    <x v="0"/>
    <x v="1"/>
    <n v="0"/>
    <x v="1"/>
    <x v="2"/>
    <x v="2"/>
    <n v="2818"/>
    <n v="0"/>
    <n v="0"/>
    <n v="0"/>
    <n v="0"/>
    <n v="1"/>
    <n v="0"/>
    <n v="0"/>
    <n v="1"/>
    <n v="0"/>
    <n v="241"/>
    <d v="2015-01-27T00:00:00"/>
    <n v="1"/>
    <s v="January"/>
    <n v="1"/>
    <s v="141,51390,Low income,489,Low spender,0.00951546993578517,1,1,54,205,20,47,23,2,56,353,0.580736543909348,0.056657223796034,0.13314447592068,0.0651558073654391,0.0056657223796034,0.158640226628895,6,5,2,5,18,0.333333333333333,0.277777777777778,0.111111111111111,0.277777777777778,5,0,0,0,0,0,0,0,55,50-65,2818,0,0,0,0,1,0,0,1,0,241"/>
  </r>
  <r>
    <n v="122"/>
    <n v="37774"/>
    <x v="1"/>
    <n v="24"/>
    <x v="1"/>
    <n v="6.3535765341240006E-4"/>
    <n v="2"/>
    <n v="0"/>
    <n v="28"/>
    <n v="173"/>
    <n v="8"/>
    <n v="107"/>
    <n v="7"/>
    <n v="2"/>
    <n v="176"/>
    <n v="473"/>
    <n v="0.36575052854122619"/>
    <n v="1.6913319238900635E-2"/>
    <n v="0.22621564482029599"/>
    <n v="1.4799154334038054E-2"/>
    <n v="4.2283298097251587E-3"/>
    <n v="0.37209302325581395"/>
    <n v="4"/>
    <n v="7"/>
    <n v="2"/>
    <n v="3"/>
    <n v="16"/>
    <n v="0.25"/>
    <n v="0.4375"/>
    <n v="0.125"/>
    <n v="0.1875"/>
    <n v="9"/>
    <n v="0"/>
    <n v="0"/>
    <x v="0"/>
    <x v="0"/>
    <x v="1"/>
    <n v="1"/>
    <x v="0"/>
    <x v="16"/>
    <x v="1"/>
    <n v="2823"/>
    <n v="0"/>
    <n v="0"/>
    <n v="1"/>
    <n v="0"/>
    <n v="0"/>
    <n v="0"/>
    <n v="1"/>
    <n v="0"/>
    <n v="0"/>
    <n v="121"/>
    <d v="2015-01-22T00:00:00"/>
    <n v="1"/>
    <s v="January"/>
    <n v="1"/>
    <s v="122,37774,Low income,24,Low spender,0.0006353576534124,2,0,28,173,8,107,7,2,176,473,0.365750528541226,0.0169133192389006,0.226215644820296,0.0147991543340381,0.00422832980972516,0.372093023255814,4,7,2,3,16,0.25,0.4375,0.125,0.1875,9,0,0,1,0,0,1,1,43,36-50,2823,0,0,1,0,0,0,1,0,0,121"/>
  </r>
  <r>
    <n v="1056"/>
    <n v="57420"/>
    <x v="0"/>
    <n v="26"/>
    <x v="1"/>
    <n v="4.5280390107976315E-4"/>
    <n v="0"/>
    <n v="1"/>
    <n v="22"/>
    <n v="280"/>
    <n v="0"/>
    <n v="18"/>
    <n v="0"/>
    <n v="0"/>
    <n v="24"/>
    <n v="322"/>
    <n v="0.86956521739130432"/>
    <n v="0"/>
    <n v="5.5900621118012424E-2"/>
    <n v="0"/>
    <n v="0"/>
    <n v="7.4534161490683232E-2"/>
    <n v="3"/>
    <n v="5"/>
    <n v="1"/>
    <n v="6"/>
    <n v="15"/>
    <n v="0.2"/>
    <n v="0.33333333333333331"/>
    <n v="6.6666666666666666E-2"/>
    <n v="0.4"/>
    <n v="7"/>
    <n v="0"/>
    <n v="0"/>
    <x v="1"/>
    <x v="1"/>
    <x v="1"/>
    <n v="0"/>
    <x v="1"/>
    <x v="4"/>
    <x v="1"/>
    <n v="2528"/>
    <n v="0"/>
    <n v="0"/>
    <n v="0"/>
    <n v="1"/>
    <n v="0"/>
    <n v="0"/>
    <n v="0"/>
    <n v="1"/>
    <n v="0"/>
    <n v="274"/>
    <d v="2015-11-13T00:00:00"/>
    <n v="11"/>
    <s v="November"/>
    <n v="1"/>
    <s v="1056,57420,High income,26,Low spender,0.000452803901079763,0,1,22,280,0,18,0,0,24,322,0.869565217391304,0,0.0559006211180124,0,0,0.0745341614906832,3,5,1,6,15,0.2,0.333333333333333,0.0666666666666667,0.4,7,0,0,0,1,0,0,0,49,36-50,2528,0,0,0,1,0,0,0,1,0,274"/>
  </r>
  <r>
    <n v="1837"/>
    <n v="62994"/>
    <x v="0"/>
    <n v="382"/>
    <x v="1"/>
    <n v="6.0640695939295809E-3"/>
    <n v="1"/>
    <n v="0"/>
    <n v="74"/>
    <n v="224"/>
    <n v="12"/>
    <n v="48"/>
    <n v="4"/>
    <n v="12"/>
    <n v="12"/>
    <n v="312"/>
    <n v="0.71794871794871795"/>
    <n v="3.8461538461538464E-2"/>
    <n v="0.15384615384615385"/>
    <n v="1.282051282051282E-2"/>
    <n v="3.8461538461538464E-2"/>
    <n v="3.8461538461538464E-2"/>
    <n v="1"/>
    <n v="6"/>
    <n v="2"/>
    <n v="4"/>
    <n v="13"/>
    <n v="7.6923076923076927E-2"/>
    <n v="0.46153846153846156"/>
    <n v="0.15384615384615385"/>
    <n v="0.30769230769230771"/>
    <n v="6"/>
    <n v="0"/>
    <n v="0"/>
    <x v="1"/>
    <x v="0"/>
    <x v="1"/>
    <n v="0"/>
    <x v="1"/>
    <x v="33"/>
    <x v="1"/>
    <n v="2276"/>
    <n v="0"/>
    <n v="0"/>
    <n v="0"/>
    <n v="1"/>
    <n v="0"/>
    <n v="0"/>
    <n v="1"/>
    <n v="0"/>
    <n v="0"/>
    <n v="288"/>
    <d v="2016-07-22T00:00:00"/>
    <n v="7"/>
    <s v="July"/>
    <n v="1"/>
    <s v="1837,62994,High income,382,Low spender,0.00606406959392958,1,0,74,224,12,48,4,12,12,312,0.717948717948718,0.0384615384615385,0.153846153846154,0.0128205128205128,0.0384615384615385,0.0384615384615385,1,6,2,4,13,0.0769230769230769,0.461538461538462,0.153846153846154,0.307692307692308,6,0,0,0,0,0,0,0,40,36-50,2276,0,0,0,1,0,0,1,0,0,288"/>
  </r>
  <r>
    <n v="1213"/>
    <n v="42691"/>
    <x v="1"/>
    <n v="778"/>
    <x v="0"/>
    <n v="1.8223981635473518E-2"/>
    <n v="0"/>
    <n v="0"/>
    <n v="48"/>
    <n v="179"/>
    <n v="2"/>
    <n v="64"/>
    <n v="38"/>
    <n v="17"/>
    <n v="58"/>
    <n v="358"/>
    <n v="0.5"/>
    <n v="5.5865921787709499E-3"/>
    <n v="0.1787709497206704"/>
    <n v="0.10614525139664804"/>
    <n v="4.7486033519553071E-2"/>
    <n v="0.16201117318435754"/>
    <n v="1"/>
    <n v="5"/>
    <n v="1"/>
    <n v="6"/>
    <n v="13"/>
    <n v="7.6923076923076927E-2"/>
    <n v="0.38461538461538464"/>
    <n v="7.6923076923076927E-2"/>
    <n v="0.46153846153846156"/>
    <n v="5"/>
    <n v="0"/>
    <n v="0"/>
    <x v="1"/>
    <x v="0"/>
    <x v="1"/>
    <n v="0"/>
    <x v="1"/>
    <x v="24"/>
    <x v="0"/>
    <n v="2476"/>
    <n v="0"/>
    <n v="1"/>
    <n v="0"/>
    <n v="0"/>
    <n v="0"/>
    <n v="0"/>
    <n v="1"/>
    <n v="0"/>
    <n v="0"/>
    <n v="242"/>
    <d v="2016-01-04T00:00:00"/>
    <n v="1"/>
    <s v="January"/>
    <n v="1"/>
    <s v="1213,42691,Low income,778,High spender,0.0182239816354735,0,0,48,179,2,64,38,17,58,358,0.5,0.00558659217877095,0.17877094972067,0.106145251396648,0.0474860335195531,0.162011173184358,1,5,1,6,13,0.0769230769230769,0.384615384615385,0.0769230769230769,0.461538461538462,5,0,0,0,0,0,0,0,29,24-35,2476,0,1,0,0,0,0,1,0,0,242"/>
  </r>
  <r>
    <n v="55"/>
    <n v="30522"/>
    <x v="1"/>
    <n v="372"/>
    <x v="1"/>
    <n v="1.2187930017692156E-2"/>
    <n v="0"/>
    <n v="1"/>
    <n v="6"/>
    <n v="179"/>
    <n v="8"/>
    <n v="83"/>
    <n v="19"/>
    <n v="11"/>
    <n v="26"/>
    <n v="326"/>
    <n v="0.54907975460122704"/>
    <n v="2.4539877300613498E-2"/>
    <n v="0.254601226993865"/>
    <n v="5.8282208588957052E-2"/>
    <n v="3.3742331288343558E-2"/>
    <n v="7.9754601226993863E-2"/>
    <n v="5"/>
    <n v="1"/>
    <n v="2"/>
    <n v="9"/>
    <n v="17"/>
    <n v="0.29411764705882354"/>
    <n v="5.8823529411764705E-2"/>
    <n v="0.11764705882352941"/>
    <n v="0.52941176470588236"/>
    <n v="2"/>
    <n v="0"/>
    <n v="0"/>
    <x v="1"/>
    <x v="0"/>
    <x v="1"/>
    <n v="0"/>
    <x v="1"/>
    <x v="40"/>
    <x v="2"/>
    <n v="2840"/>
    <n v="0"/>
    <n v="1"/>
    <n v="0"/>
    <n v="0"/>
    <n v="0"/>
    <n v="0"/>
    <n v="0"/>
    <n v="1"/>
    <n v="0"/>
    <n v="274"/>
    <d v="2015-01-05T00:00:00"/>
    <n v="1"/>
    <s v="January"/>
    <n v="1"/>
    <s v="55,30522,Low income,372,Low spender,0.0121879300176922,0,1,6,179,8,83,19,11,26,326,0.549079754601227,0.0245398773006135,0.254601226993865,0.0582822085889571,0.0337423312883436,0.0797546012269939,5,1,2,9,17,0.294117647058824,0.0588235294117647,0.117647058823529,0.529411764705882,2,0,0,0,0,0,0,0,60,50-65,2840,0,1,0,0,0,0,0,1,0,274"/>
  </r>
  <r>
    <n v="373"/>
    <n v="46734"/>
    <x v="1"/>
    <n v="348"/>
    <x v="1"/>
    <n v="7.446398767492618E-3"/>
    <n v="0"/>
    <n v="1"/>
    <n v="40"/>
    <n v="110"/>
    <n v="5"/>
    <n v="137"/>
    <n v="26"/>
    <n v="23"/>
    <n v="29"/>
    <n v="330"/>
    <n v="0.33333333333333331"/>
    <n v="1.5151515151515152E-2"/>
    <n v="0.41515151515151516"/>
    <n v="7.8787878787878782E-2"/>
    <n v="6.9696969696969702E-2"/>
    <n v="8.7878787878787876E-2"/>
    <n v="2"/>
    <n v="6"/>
    <n v="1"/>
    <n v="5"/>
    <n v="14"/>
    <n v="0.14285714285714285"/>
    <n v="0.42857142857142855"/>
    <n v="7.1428571428571425E-2"/>
    <n v="0.35714285714285715"/>
    <n v="7"/>
    <n v="0"/>
    <n v="0"/>
    <x v="1"/>
    <x v="0"/>
    <x v="1"/>
    <n v="0"/>
    <x v="1"/>
    <x v="23"/>
    <x v="3"/>
    <n v="2747"/>
    <n v="0"/>
    <n v="1"/>
    <n v="0"/>
    <n v="0"/>
    <n v="0"/>
    <n v="0"/>
    <n v="1"/>
    <n v="0"/>
    <n v="0"/>
    <n v="272"/>
    <d v="2015-04-08T00:00:00"/>
    <n v="4"/>
    <s v="April"/>
    <n v="1"/>
    <s v="373,46734,Low income,348,Low spender,0.00744639876749262,0,1,40,110,5,137,26,23,29,330,0.333333333333333,0.0151515151515152,0.415151515151515,0.0787878787878788,0.0696969696969697,0.0878787878787879,2,6,1,5,14,0.142857142857143,0.428571428571429,0.0714285714285714,0.357142857142857,7,0,0,0,0,0,0,0,66,66+,2747,0,1,0,0,0,0,1,0,0,272"/>
  </r>
  <r>
    <n v="1527"/>
    <n v="42607"/>
    <x v="1"/>
    <n v="1425"/>
    <x v="0"/>
    <n v="3.3445208533809001E-2"/>
    <n v="0"/>
    <n v="1"/>
    <n v="30"/>
    <n v="156"/>
    <n v="29"/>
    <n v="56"/>
    <n v="30"/>
    <n v="32"/>
    <n v="47"/>
    <n v="350"/>
    <n v="0.44571428571428573"/>
    <n v="8.2857142857142851E-2"/>
    <n v="0.16"/>
    <n v="8.5714285714285715E-2"/>
    <n v="9.1428571428571428E-2"/>
    <n v="0.13428571428571429"/>
    <n v="2"/>
    <n v="3"/>
    <n v="2"/>
    <n v="7"/>
    <n v="14"/>
    <n v="0.14285714285714285"/>
    <n v="0.21428571428571427"/>
    <n v="0.14285714285714285"/>
    <n v="0.5"/>
    <n v="3"/>
    <n v="0"/>
    <n v="0"/>
    <x v="1"/>
    <x v="0"/>
    <x v="1"/>
    <n v="0"/>
    <x v="1"/>
    <x v="23"/>
    <x v="3"/>
    <n v="2383"/>
    <n v="0"/>
    <n v="0"/>
    <n v="1"/>
    <n v="0"/>
    <n v="0"/>
    <n v="1"/>
    <n v="0"/>
    <n v="0"/>
    <n v="0"/>
    <n v="256"/>
    <d v="2016-04-06T00:00:00"/>
    <n v="4"/>
    <s v="April"/>
    <n v="1"/>
    <s v="1527,42607,Low income,1425,High spender,0.033445208533809,0,1,30,156,29,56,30,32,47,350,0.445714285714286,0.0828571428571429,0.16,0.0857142857142857,0.0914285714285714,0.134285714285714,2,3,2,7,14,0.142857142857143,0.214285714285714,0.142857142857143,0.5,3,0,0,0,0,0,0,0,66,66+,2383,0,0,1,0,0,1,0,0,0,256"/>
  </r>
  <r>
    <n v="1100"/>
    <n v="49967"/>
    <x v="1"/>
    <n v="37"/>
    <x v="1"/>
    <n v="7.4048872255688756E-4"/>
    <n v="0"/>
    <n v="1"/>
    <n v="4"/>
    <n v="212"/>
    <n v="6"/>
    <n v="69"/>
    <n v="4"/>
    <n v="12"/>
    <n v="3"/>
    <n v="306"/>
    <n v="0.69281045751633985"/>
    <n v="1.9607843137254902E-2"/>
    <n v="0.22549019607843138"/>
    <n v="1.3071895424836602E-2"/>
    <n v="3.9215686274509803E-2"/>
    <n v="9.8039215686274508E-3"/>
    <n v="3"/>
    <n v="6"/>
    <n v="1"/>
    <n v="5"/>
    <n v="15"/>
    <n v="0.2"/>
    <n v="0.4"/>
    <n v="6.6666666666666666E-2"/>
    <n v="0.33333333333333331"/>
    <n v="7"/>
    <n v="0"/>
    <n v="0"/>
    <x v="1"/>
    <x v="0"/>
    <x v="1"/>
    <n v="0"/>
    <x v="1"/>
    <x v="11"/>
    <x v="2"/>
    <n v="2515"/>
    <n v="0"/>
    <n v="0"/>
    <n v="1"/>
    <n v="0"/>
    <n v="0"/>
    <n v="0"/>
    <n v="1"/>
    <n v="0"/>
    <n v="0"/>
    <n v="300"/>
    <d v="2015-11-26T00:00:00"/>
    <n v="11"/>
    <s v="November"/>
    <n v="1"/>
    <s v="1100,49967,Low income,37,Low spender,0.000740488722556888,0,1,4,212,6,69,4,12,3,306,0.69281045751634,0.0196078431372549,0.225490196078431,0.0130718954248366,0.0392156862745098,0.00980392156862745,3,6,1,5,15,0.2,0.4,0.0666666666666667,0.333333333333333,7,0,0,0,0,0,0,0,62,50-65,2515,0,0,1,0,0,0,1,0,0,300"/>
  </r>
  <r>
    <n v="872"/>
    <n v="49494"/>
    <x v="1"/>
    <n v="25"/>
    <x v="1"/>
    <n v="5.0511173071483416E-4"/>
    <n v="1"/>
    <n v="0"/>
    <n v="46"/>
    <n v="191"/>
    <n v="9"/>
    <n v="97"/>
    <n v="0"/>
    <n v="6"/>
    <n v="82"/>
    <n v="385"/>
    <n v="0.4961038961038961"/>
    <n v="2.3376623376623377E-2"/>
    <n v="0.25194805194805192"/>
    <n v="0"/>
    <n v="1.5584415584415584E-2"/>
    <n v="0.21298701298701297"/>
    <n v="2"/>
    <n v="6"/>
    <n v="1"/>
    <n v="5"/>
    <n v="14"/>
    <n v="0.14285714285714285"/>
    <n v="0.42857142857142855"/>
    <n v="7.1428571428571425E-2"/>
    <n v="0.35714285714285715"/>
    <n v="7"/>
    <n v="0"/>
    <n v="0"/>
    <x v="1"/>
    <x v="0"/>
    <x v="1"/>
    <n v="0"/>
    <x v="1"/>
    <x v="7"/>
    <x v="1"/>
    <n v="2589"/>
    <n v="0"/>
    <n v="0"/>
    <n v="1"/>
    <n v="0"/>
    <n v="0"/>
    <n v="0"/>
    <n v="0"/>
    <n v="1"/>
    <n v="0"/>
    <n v="221"/>
    <d v="2015-09-13T00:00:00"/>
    <n v="9"/>
    <s v="September"/>
    <n v="1"/>
    <s v="872,49494,Low income,25,Low spender,0.000505111730714834,1,0,46,191,9,97,0,6,82,385,0.496103896103896,0.0233766233766234,0.251948051948052,0,0.0155844155844156,0.212987012987013,2,6,1,5,14,0.142857142857143,0.428571428571429,0.0714285714285714,0.357142857142857,7,0,0,0,0,0,0,0,48,36-50,2589,0,0,1,0,0,0,0,1,0,221"/>
  </r>
  <r>
    <n v="664"/>
    <n v="51148"/>
    <x v="1"/>
    <n v="31"/>
    <x v="1"/>
    <n v="6.0608430437162741E-4"/>
    <n v="1"/>
    <n v="1"/>
    <n v="38"/>
    <n v="235"/>
    <n v="6"/>
    <n v="45"/>
    <n v="8"/>
    <n v="9"/>
    <n v="12"/>
    <n v="315"/>
    <n v="0.74603174603174605"/>
    <n v="1.9047619047619049E-2"/>
    <n v="0.14285714285714285"/>
    <n v="2.5396825396825397E-2"/>
    <n v="2.8571428571428571E-2"/>
    <n v="3.8095238095238099E-2"/>
    <n v="4"/>
    <n v="5"/>
    <n v="1"/>
    <n v="6"/>
    <n v="16"/>
    <n v="0.25"/>
    <n v="0.3125"/>
    <n v="6.25E-2"/>
    <n v="0.375"/>
    <n v="6"/>
    <n v="0"/>
    <n v="0"/>
    <x v="1"/>
    <x v="0"/>
    <x v="1"/>
    <n v="0"/>
    <x v="1"/>
    <x v="1"/>
    <x v="1"/>
    <n v="2655"/>
    <n v="0"/>
    <n v="1"/>
    <n v="0"/>
    <n v="0"/>
    <n v="0"/>
    <n v="0"/>
    <n v="1"/>
    <n v="0"/>
    <n v="0"/>
    <n v="291"/>
    <d v="2015-07-09T00:00:00"/>
    <n v="7"/>
    <s v="July"/>
    <n v="1"/>
    <s v="664,51148,Low income,31,Low spender,0.000606084304371627,1,1,38,235,6,45,8,9,12,315,0.746031746031746,0.019047619047619,0.142857142857143,0.0253968253968254,0.0285714285714286,0.0380952380952381,4,5,1,6,16,0.25,0.3125,0.0625,0.375,6,0,0,0,0,0,0,0,47,36-50,2655,0,1,0,0,0,0,1,0,0,291"/>
  </r>
  <r>
    <n v="568"/>
    <n v="45183"/>
    <x v="1"/>
    <n v="497"/>
    <x v="1"/>
    <n v="1.0999712281167695E-2"/>
    <n v="0"/>
    <n v="0"/>
    <n v="33"/>
    <n v="219"/>
    <n v="3"/>
    <n v="60"/>
    <n v="12"/>
    <n v="9"/>
    <n v="12"/>
    <n v="315"/>
    <n v="0.69523809523809521"/>
    <n v="9.5238095238095247E-3"/>
    <n v="0.19047619047619047"/>
    <n v="3.8095238095238099E-2"/>
    <n v="2.8571428571428571E-2"/>
    <n v="3.8095238095238099E-2"/>
    <n v="1"/>
    <n v="4"/>
    <n v="1"/>
    <n v="7"/>
    <n v="13"/>
    <n v="7.6923076923076927E-2"/>
    <n v="0.30769230769230771"/>
    <n v="7.6923076923076927E-2"/>
    <n v="0.53846153846153844"/>
    <n v="7"/>
    <n v="0"/>
    <n v="0"/>
    <x v="1"/>
    <x v="1"/>
    <x v="1"/>
    <n v="0"/>
    <x v="1"/>
    <x v="36"/>
    <x v="2"/>
    <n v="2684"/>
    <n v="0"/>
    <n v="0"/>
    <n v="1"/>
    <n v="0"/>
    <n v="0"/>
    <n v="0"/>
    <n v="0"/>
    <n v="1"/>
    <n v="0"/>
    <n v="291"/>
    <d v="2015-06-10T00:00:00"/>
    <n v="6"/>
    <s v="June"/>
    <n v="1"/>
    <s v="568,45183,Low income,497,Low spender,0.0109997122811677,0,0,33,219,3,60,12,9,12,315,0.695238095238095,0.00952380952380952,0.19047619047619,0.0380952380952381,0.0285714285714286,0.0380952380952381,1,4,1,7,13,0.0769230769230769,0.307692307692308,0.0769230769230769,0.538461538461538,7,0,0,0,1,0,0,0,58,50-65,2684,0,0,1,0,0,0,0,1,0,291"/>
  </r>
  <r>
    <n v="492"/>
    <n v="34600"/>
    <x v="1"/>
    <n v="8"/>
    <x v="1"/>
    <n v="2.3121387283236994E-4"/>
    <n v="1"/>
    <n v="1"/>
    <n v="8"/>
    <n v="199"/>
    <n v="33"/>
    <n v="60"/>
    <n v="8"/>
    <n v="3"/>
    <n v="15"/>
    <n v="318"/>
    <n v="0.62578616352201255"/>
    <n v="0.10377358490566038"/>
    <n v="0.18867924528301888"/>
    <n v="2.5157232704402517E-2"/>
    <n v="9.433962264150943E-3"/>
    <n v="4.716981132075472E-2"/>
    <n v="5"/>
    <n v="5"/>
    <n v="2"/>
    <n v="5"/>
    <n v="17"/>
    <n v="0.29411764705882354"/>
    <n v="0.29411764705882354"/>
    <n v="0.11764705882352941"/>
    <n v="0.29411764705882354"/>
    <n v="8"/>
    <n v="0"/>
    <n v="0"/>
    <x v="1"/>
    <x v="0"/>
    <x v="1"/>
    <n v="0"/>
    <x v="0"/>
    <x v="4"/>
    <x v="1"/>
    <n v="2703"/>
    <n v="0"/>
    <n v="0"/>
    <n v="0"/>
    <n v="1"/>
    <n v="0"/>
    <n v="0"/>
    <n v="1"/>
    <n v="0"/>
    <n v="0"/>
    <n v="288"/>
    <d v="2015-05-22T00:00:00"/>
    <n v="5"/>
    <s v="May"/>
    <n v="1"/>
    <s v="492,34600,Low income,8,Low spender,0.00023121387283237,1,1,8,199,33,60,8,3,15,318,0.625786163522013,0.10377358490566,0.188679245283019,0.0251572327044025,0.00943396226415094,0.0471698113207547,5,5,2,5,17,0.294117647058824,0.294117647058824,0.117647058823529,0.294117647058824,8,0,0,0,0,0,0,1,49,36-50,2703,0,0,0,1,0,0,1,0,0,288"/>
  </r>
  <r>
    <n v="1418"/>
    <n v="51876"/>
    <x v="0"/>
    <n v="21"/>
    <x v="1"/>
    <n v="4.0481147351376361E-4"/>
    <n v="0"/>
    <n v="0"/>
    <n v="88"/>
    <n v="99"/>
    <n v="27"/>
    <n v="102"/>
    <n v="28"/>
    <n v="48"/>
    <n v="6"/>
    <n v="310"/>
    <n v="0.3193548387096774"/>
    <n v="8.7096774193548387E-2"/>
    <n v="0.32903225806451614"/>
    <n v="9.0322580645161285E-2"/>
    <n v="0.15483870967741936"/>
    <n v="1.935483870967742E-2"/>
    <n v="1"/>
    <n v="2"/>
    <n v="2"/>
    <n v="8"/>
    <n v="13"/>
    <n v="7.6923076923076927E-2"/>
    <n v="0.15384615384615385"/>
    <n v="0.15384615384615385"/>
    <n v="0.61538461538461542"/>
    <n v="1"/>
    <n v="0"/>
    <n v="0"/>
    <x v="1"/>
    <x v="0"/>
    <x v="1"/>
    <n v="0"/>
    <x v="1"/>
    <x v="11"/>
    <x v="2"/>
    <n v="2416"/>
    <n v="0"/>
    <n v="1"/>
    <n v="0"/>
    <n v="0"/>
    <n v="0"/>
    <n v="0"/>
    <n v="1"/>
    <n v="0"/>
    <n v="0"/>
    <n v="298"/>
    <d v="2016-03-04T00:00:00"/>
    <n v="3"/>
    <s v="March"/>
    <n v="1"/>
    <s v="1418,51876,High income,21,Low spender,0.000404811473513764,0,0,88,99,27,102,28,48,6,310,0.319354838709677,0.0870967741935484,0.329032258064516,0.0903225806451613,0.154838709677419,0.0193548387096774,1,2,2,8,13,0.0769230769230769,0.153846153846154,0.153846153846154,0.615384615384615,1,0,0,0,0,0,0,0,62,50-65,2416,0,1,0,0,0,0,1,0,0,298"/>
  </r>
  <r>
    <n v="875"/>
    <n v="54237"/>
    <x v="0"/>
    <n v="56"/>
    <x v="1"/>
    <n v="1.0325054851853901E-3"/>
    <n v="0"/>
    <n v="1"/>
    <n v="48"/>
    <n v="267"/>
    <n v="3"/>
    <n v="30"/>
    <n v="4"/>
    <n v="0"/>
    <n v="57"/>
    <n v="361"/>
    <n v="0.73961218836565101"/>
    <n v="8.3102493074792248E-3"/>
    <n v="8.3102493074792241E-2"/>
    <n v="1.1080332409972299E-2"/>
    <n v="0"/>
    <n v="0.15789473684210525"/>
    <n v="4"/>
    <n v="5"/>
    <n v="2"/>
    <n v="5"/>
    <n v="16"/>
    <n v="0.25"/>
    <n v="0.3125"/>
    <n v="0.125"/>
    <n v="0.3125"/>
    <n v="6"/>
    <n v="0"/>
    <n v="0"/>
    <x v="1"/>
    <x v="0"/>
    <x v="1"/>
    <n v="0"/>
    <x v="1"/>
    <x v="37"/>
    <x v="2"/>
    <n v="2587"/>
    <n v="1"/>
    <n v="0"/>
    <n v="0"/>
    <n v="0"/>
    <n v="0"/>
    <n v="0"/>
    <n v="0"/>
    <n v="0"/>
    <n v="1"/>
    <n v="247"/>
    <d v="2015-09-15T00:00:00"/>
    <n v="9"/>
    <s v="September"/>
    <n v="1"/>
    <s v="875,54237,High income,56,Low spender,0.00103250548518539,0,1,48,267,3,30,4,0,57,361,0.739612188365651,0.00831024930747922,0.0831024930747922,0.0110803324099723,0,0.157894736842105,4,5,2,5,16,0.25,0.3125,0.125,0.3125,6,0,0,0,0,0,0,0,63,50-65,2587,1,0,0,0,0,0,0,0,1,247"/>
  </r>
  <r>
    <n v="826"/>
    <n v="47352"/>
    <x v="1"/>
    <n v="38"/>
    <x v="1"/>
    <n v="8.0250042236864336E-4"/>
    <n v="0"/>
    <n v="1"/>
    <n v="70"/>
    <n v="172"/>
    <n v="12"/>
    <n v="112"/>
    <n v="8"/>
    <n v="0"/>
    <n v="15"/>
    <n v="319"/>
    <n v="0.53918495297805646"/>
    <n v="3.7617554858934171E-2"/>
    <n v="0.35109717868338558"/>
    <n v="2.5078369905956112E-2"/>
    <n v="0"/>
    <n v="4.7021943573667714E-2"/>
    <n v="4"/>
    <n v="6"/>
    <n v="1"/>
    <n v="5"/>
    <n v="16"/>
    <n v="0.25"/>
    <n v="0.375"/>
    <n v="6.25E-2"/>
    <n v="0.3125"/>
    <n v="7"/>
    <n v="0"/>
    <n v="0"/>
    <x v="1"/>
    <x v="0"/>
    <x v="1"/>
    <n v="0"/>
    <x v="1"/>
    <x v="18"/>
    <x v="3"/>
    <n v="2603"/>
    <n v="0"/>
    <n v="0"/>
    <n v="0"/>
    <n v="1"/>
    <n v="0"/>
    <n v="0"/>
    <n v="0"/>
    <n v="1"/>
    <n v="0"/>
    <n v="289"/>
    <d v="2015-08-30T00:00:00"/>
    <n v="8"/>
    <s v="August"/>
    <n v="1"/>
    <s v="826,47352,Low income,38,Low spender,0.000802500422368643,0,1,70,172,12,112,8,0,15,319,0.539184952978056,0.0376175548589342,0.351097178683386,0.0250783699059561,0,0.0470219435736677,4,6,1,5,16,0.25,0.375,0.0625,0.3125,7,0,0,0,0,0,0,0,69,66+,2603,0,0,0,1,0,0,0,1,0,289"/>
  </r>
  <r>
    <n v="399"/>
    <n v="42710"/>
    <x v="1"/>
    <n v="1889"/>
    <x v="0"/>
    <n v="4.4228517911496137E-2"/>
    <n v="1"/>
    <n v="0"/>
    <n v="38"/>
    <n v="252"/>
    <n v="3"/>
    <n v="42"/>
    <n v="4"/>
    <n v="3"/>
    <n v="102"/>
    <n v="406"/>
    <n v="0.62068965517241381"/>
    <n v="7.3891625615763543E-3"/>
    <n v="0.10344827586206896"/>
    <n v="9.852216748768473E-3"/>
    <n v="7.3891625615763543E-3"/>
    <n v="0.25123152709359609"/>
    <n v="2"/>
    <n v="4"/>
    <n v="5"/>
    <n v="3"/>
    <n v="14"/>
    <n v="0.14285714285714285"/>
    <n v="0.2857142857142857"/>
    <n v="0.35714285714285715"/>
    <n v="0.21428571428571427"/>
    <n v="6"/>
    <n v="0"/>
    <n v="0"/>
    <x v="1"/>
    <x v="0"/>
    <x v="1"/>
    <n v="0"/>
    <x v="1"/>
    <x v="35"/>
    <x v="1"/>
    <n v="2737"/>
    <n v="0"/>
    <n v="0"/>
    <n v="1"/>
    <n v="0"/>
    <n v="0"/>
    <n v="0"/>
    <n v="0"/>
    <n v="0"/>
    <n v="1"/>
    <n v="202"/>
    <d v="2015-04-18T00:00:00"/>
    <n v="4"/>
    <s v="April"/>
    <n v="1"/>
    <s v="399,42710,Low income,1889,High spender,0.0442285179114961,1,0,38,252,3,42,4,3,102,406,0.620689655172414,0.00738916256157635,0.103448275862069,0.00985221674876847,0.00738916256157635,0.251231527093596,2,4,5,3,14,0.142857142857143,0.285714285714286,0.357142857142857,0.214285714285714,6,0,0,0,0,0,0,0,36,36-50,2737,0,0,1,0,0,0,0,0,1,202"/>
  </r>
  <r>
    <n v="2126"/>
    <n v="50127"/>
    <x v="1"/>
    <n v="56"/>
    <x v="1"/>
    <n v="1.1171624074849881E-3"/>
    <n v="0"/>
    <n v="1"/>
    <n v="88"/>
    <n v="274"/>
    <n v="0"/>
    <n v="21"/>
    <n v="4"/>
    <n v="6"/>
    <n v="15"/>
    <n v="320"/>
    <n v="0.85624999999999996"/>
    <n v="0"/>
    <n v="6.5625000000000003E-2"/>
    <n v="1.2500000000000001E-2"/>
    <n v="1.8749999999999999E-2"/>
    <n v="4.6875E-2"/>
    <n v="1"/>
    <n v="5"/>
    <n v="1"/>
    <n v="6"/>
    <n v="13"/>
    <n v="7.6923076923076927E-2"/>
    <n v="0.38461538461538464"/>
    <n v="7.6923076923076927E-2"/>
    <n v="0.46153846153846156"/>
    <n v="6"/>
    <n v="0"/>
    <n v="0"/>
    <x v="1"/>
    <x v="1"/>
    <x v="1"/>
    <n v="0"/>
    <x v="1"/>
    <x v="36"/>
    <x v="2"/>
    <n v="2190"/>
    <n v="0"/>
    <n v="0"/>
    <n v="0"/>
    <n v="1"/>
    <n v="0"/>
    <n v="0"/>
    <n v="1"/>
    <n v="0"/>
    <n v="0"/>
    <n v="290"/>
    <d v="2016-10-16T00:00:00"/>
    <n v="10"/>
    <s v="October"/>
    <n v="1"/>
    <s v="2126,50127,Low income,56,Low spender,0.00111716240748499,0,1,88,274,0,21,4,6,15,320,0.85625,0,0.065625,0.0125,0.01875,0.046875,1,5,1,6,13,0.0769230769230769,0.384615384615385,0.0769230769230769,0.461538461538462,6,0,0,0,1,0,0,0,58,50-65,2190,0,0,0,1,0,0,1,0,0,290"/>
  </r>
  <r>
    <n v="975"/>
    <n v="36634"/>
    <x v="1"/>
    <n v="668"/>
    <x v="0"/>
    <n v="1.8234427034994814E-2"/>
    <n v="0"/>
    <n v="1"/>
    <n v="0"/>
    <n v="213"/>
    <n v="9"/>
    <n v="76"/>
    <n v="4"/>
    <n v="3"/>
    <n v="30"/>
    <n v="335"/>
    <n v="0.63582089552238807"/>
    <n v="2.6865671641791045E-2"/>
    <n v="0.22686567164179106"/>
    <n v="1.1940298507462687E-2"/>
    <n v="8.9552238805970154E-3"/>
    <n v="8.9552238805970144E-2"/>
    <n v="3"/>
    <n v="5"/>
    <n v="2"/>
    <n v="5"/>
    <n v="15"/>
    <n v="0.2"/>
    <n v="0.33333333333333331"/>
    <n v="0.13333333333333333"/>
    <n v="0.33333333333333331"/>
    <n v="7"/>
    <n v="0"/>
    <n v="0"/>
    <x v="1"/>
    <x v="0"/>
    <x v="1"/>
    <n v="0"/>
    <x v="1"/>
    <x v="23"/>
    <x v="3"/>
    <n v="2556"/>
    <n v="0"/>
    <n v="0"/>
    <n v="0"/>
    <n v="1"/>
    <n v="0"/>
    <n v="0"/>
    <n v="0"/>
    <n v="1"/>
    <n v="0"/>
    <n v="275"/>
    <d v="2015-10-16T00:00:00"/>
    <n v="10"/>
    <s v="October"/>
    <n v="1"/>
    <s v="975,36634,Low income,668,High spender,0.0182344270349948,0,1,0,213,9,76,4,3,30,335,0.635820895522388,0.026865671641791,0.226865671641791,0.0119402985074627,0.00895522388059702,0.0895522388059701,3,5,2,5,15,0.2,0.333333333333333,0.133333333333333,0.333333333333333,7,0,0,0,0,0,0,0,66,66+,2556,0,0,0,1,0,0,0,1,0,275"/>
  </r>
  <r>
    <n v="2131"/>
    <n v="66480"/>
    <x v="0"/>
    <n v="1998"/>
    <x v="0"/>
    <n v="3.0054151624548737E-2"/>
    <n v="1"/>
    <n v="1"/>
    <n v="71"/>
    <n v="199"/>
    <n v="9"/>
    <n v="57"/>
    <n v="20"/>
    <n v="21"/>
    <n v="6"/>
    <n v="312"/>
    <n v="0.63782051282051277"/>
    <n v="2.8846153846153848E-2"/>
    <n v="0.18269230769230768"/>
    <n v="6.4102564102564097E-2"/>
    <n v="6.7307692307692304E-2"/>
    <n v="1.9230769230769232E-2"/>
    <n v="7"/>
    <n v="4"/>
    <n v="1"/>
    <n v="7"/>
    <n v="19"/>
    <n v="0.36842105263157893"/>
    <n v="0.21052631578947367"/>
    <n v="5.2631578947368418E-2"/>
    <n v="0.36842105263157893"/>
    <n v="4"/>
    <n v="0"/>
    <n v="0"/>
    <x v="1"/>
    <x v="0"/>
    <x v="1"/>
    <n v="0"/>
    <x v="1"/>
    <x v="2"/>
    <x v="2"/>
    <n v="2188"/>
    <n v="0"/>
    <n v="1"/>
    <n v="0"/>
    <n v="0"/>
    <n v="0"/>
    <n v="0"/>
    <n v="1"/>
    <n v="0"/>
    <n v="0"/>
    <n v="300"/>
    <d v="2016-10-18T00:00:00"/>
    <n v="10"/>
    <s v="October"/>
    <n v="1"/>
    <s v="2131,66480,High income,1998,High spender,0.0300541516245487,1,1,71,199,9,57,20,21,6,312,0.637820512820513,0.0288461538461538,0.182692307692308,0.0641025641025641,0.0673076923076923,0.0192307692307692,7,4,1,7,19,0.368421052631579,0.210526315789474,0.0526315789473684,0.368421052631579,4,0,0,0,0,0,0,0,55,50-65,2188,0,1,0,0,0,0,1,0,0,300"/>
  </r>
  <r>
    <n v="1736"/>
    <n v="38513"/>
    <x v="1"/>
    <n v="149"/>
    <x v="1"/>
    <n v="3.8688235141380832E-3"/>
    <n v="1"/>
    <n v="0"/>
    <n v="20"/>
    <n v="172"/>
    <n v="3"/>
    <n v="115"/>
    <n v="16"/>
    <n v="0"/>
    <n v="18"/>
    <n v="324"/>
    <n v="0.53086419753086422"/>
    <n v="9.2592592592592587E-3"/>
    <n v="0.35493827160493829"/>
    <n v="4.9382716049382713E-2"/>
    <n v="0"/>
    <n v="5.5555555555555552E-2"/>
    <n v="5"/>
    <n v="6"/>
    <n v="1"/>
    <n v="5"/>
    <n v="17"/>
    <n v="0.29411764705882354"/>
    <n v="0.35294117647058826"/>
    <n v="5.8823529411764705E-2"/>
    <n v="0.29411764705882354"/>
    <n v="8"/>
    <n v="0"/>
    <n v="0"/>
    <x v="1"/>
    <x v="0"/>
    <x v="1"/>
    <n v="0"/>
    <x v="0"/>
    <x v="13"/>
    <x v="1"/>
    <n v="2311"/>
    <n v="0"/>
    <n v="0"/>
    <n v="1"/>
    <n v="0"/>
    <n v="0"/>
    <n v="0"/>
    <n v="0"/>
    <n v="0"/>
    <n v="1"/>
    <n v="288"/>
    <d v="2016-06-17T00:00:00"/>
    <n v="6"/>
    <s v="June"/>
    <n v="1"/>
    <s v="1736,38513,Low income,149,Low spender,0.00386882351413808,1,0,20,172,3,115,16,0,18,324,0.530864197530864,0.00925925925925926,0.354938271604938,0.0493827160493827,0,0.0555555555555556,5,6,1,5,17,0.294117647058824,0.352941176470588,0.0588235294117647,0.294117647058824,8,0,0,0,0,0,0,1,38,36-50,2311,0,0,1,0,0,0,0,0,1,288"/>
  </r>
  <r>
    <n v="68"/>
    <n v="38988"/>
    <x v="1"/>
    <n v="923"/>
    <x v="0"/>
    <n v="2.3673950959269517E-2"/>
    <n v="1"/>
    <n v="2"/>
    <n v="90"/>
    <n v="164"/>
    <n v="24"/>
    <n v="103"/>
    <n v="12"/>
    <n v="3"/>
    <n v="42"/>
    <n v="348"/>
    <n v="0.47126436781609193"/>
    <n v="6.8965517241379309E-2"/>
    <n v="0.29597701149425287"/>
    <n v="3.4482758620689655E-2"/>
    <n v="8.6206896551724137E-3"/>
    <n v="0.1206896551724138"/>
    <n v="7"/>
    <n v="5"/>
    <n v="1"/>
    <n v="6"/>
    <n v="19"/>
    <n v="0.36842105263157893"/>
    <n v="0.26315789473684209"/>
    <n v="5.2631578947368418E-2"/>
    <n v="0.31578947368421051"/>
    <n v="8"/>
    <n v="0"/>
    <n v="0"/>
    <x v="1"/>
    <x v="0"/>
    <x v="1"/>
    <n v="0"/>
    <x v="1"/>
    <x v="7"/>
    <x v="1"/>
    <n v="2837"/>
    <n v="0"/>
    <n v="1"/>
    <n v="0"/>
    <n v="0"/>
    <n v="0"/>
    <n v="0"/>
    <n v="1"/>
    <n v="0"/>
    <n v="0"/>
    <n v="264"/>
    <d v="2015-01-08T00:00:00"/>
    <n v="1"/>
    <s v="January"/>
    <n v="1"/>
    <s v="68,38988,Low income,923,High spender,0.0236739509592695,1,2,90,164,24,103,12,3,42,348,0.471264367816092,0.0689655172413793,0.295977011494253,0.0344827586206897,0.00862068965517241,0.120689655172414,7,5,1,6,19,0.368421052631579,0.263157894736842,0.0526315789473684,0.315789473684211,8,0,0,0,0,0,0,0,48,36-50,2837,0,1,0,0,0,0,1,0,0,264"/>
  </r>
  <r>
    <n v="17"/>
    <n v="27683"/>
    <x v="1"/>
    <n v="40"/>
    <x v="1"/>
    <n v="1.4449301015063397E-3"/>
    <n v="1"/>
    <n v="0"/>
    <n v="90"/>
    <n v="152"/>
    <n v="9"/>
    <n v="121"/>
    <n v="12"/>
    <n v="12"/>
    <n v="45"/>
    <n v="351"/>
    <n v="0.43304843304843305"/>
    <n v="2.564102564102564E-2"/>
    <n v="0.34472934472934474"/>
    <n v="3.4188034188034191E-2"/>
    <n v="3.4188034188034191E-2"/>
    <n v="0.12820512820512819"/>
    <n v="4"/>
    <n v="6"/>
    <n v="2"/>
    <n v="4"/>
    <n v="16"/>
    <n v="0.25"/>
    <n v="0.375"/>
    <n v="0.125"/>
    <n v="0.25"/>
    <n v="8"/>
    <n v="0"/>
    <n v="0"/>
    <x v="1"/>
    <x v="0"/>
    <x v="1"/>
    <n v="0"/>
    <x v="1"/>
    <x v="34"/>
    <x v="1"/>
    <n v="2853"/>
    <n v="0"/>
    <n v="0"/>
    <n v="0"/>
    <n v="1"/>
    <n v="0"/>
    <n v="0"/>
    <n v="0"/>
    <n v="0"/>
    <n v="1"/>
    <n v="261"/>
    <d v="2014-12-23T00:00:00"/>
    <n v="12"/>
    <s v="December"/>
    <n v="1"/>
    <s v="17,27683,Low income,40,Low spender,0.00144493010150634,1,0,90,152,9,121,12,12,45,351,0.433048433048433,0.0256410256410256,0.344729344729345,0.0341880341880342,0.0341880341880342,0.128205128205128,4,6,2,4,16,0.25,0.375,0.125,0.25,8,0,0,0,0,0,0,0,42,36-50,2853,0,0,0,1,0,0,0,0,1,261"/>
  </r>
  <r>
    <n v="1490"/>
    <n v="48799"/>
    <x v="1"/>
    <n v="30"/>
    <x v="1"/>
    <n v="6.1476669603885328E-4"/>
    <n v="0"/>
    <n v="1"/>
    <n v="9"/>
    <n v="174"/>
    <n v="18"/>
    <n v="81"/>
    <n v="28"/>
    <n v="6"/>
    <n v="24"/>
    <n v="331"/>
    <n v="0.52567975830815705"/>
    <n v="5.4380664652567974E-2"/>
    <n v="0.24471299093655588"/>
    <n v="8.4592145015105744E-2"/>
    <n v="1.812688821752266E-2"/>
    <n v="7.2507552870090641E-2"/>
    <n v="3"/>
    <n v="3"/>
    <n v="2"/>
    <n v="7"/>
    <n v="15"/>
    <n v="0.2"/>
    <n v="0.2"/>
    <n v="0.13333333333333333"/>
    <n v="0.46666666666666667"/>
    <n v="3"/>
    <n v="0"/>
    <n v="0"/>
    <x v="1"/>
    <x v="0"/>
    <x v="1"/>
    <n v="0"/>
    <x v="1"/>
    <x v="5"/>
    <x v="2"/>
    <n v="2395"/>
    <n v="1"/>
    <n v="0"/>
    <n v="0"/>
    <n v="0"/>
    <n v="0"/>
    <n v="0"/>
    <n v="0"/>
    <n v="0"/>
    <n v="1"/>
    <n v="283"/>
    <d v="2016-03-25T00:00:00"/>
    <n v="3"/>
    <s v="March"/>
    <n v="1"/>
    <s v="1490,48799,Low income,30,Low spender,0.000614766696038853,0,1,9,174,18,81,28,6,24,331,0.525679758308157,0.054380664652568,0.244712990936556,0.0845921450151057,0.0181268882175227,0.0725075528700906,3,3,2,7,15,0.2,0.2,0.133333333333333,0.466666666666667,3,0,0,0,0,0,0,0,57,50-65,2395,1,0,0,0,0,0,0,0,1,283"/>
  </r>
  <r>
    <n v="2030"/>
    <n v="71322"/>
    <x v="0"/>
    <n v="343"/>
    <x v="1"/>
    <n v="4.8091752895319815E-3"/>
    <n v="0"/>
    <n v="1"/>
    <n v="31"/>
    <n v="121"/>
    <n v="24"/>
    <n v="124"/>
    <n v="24"/>
    <n v="15"/>
    <n v="42"/>
    <n v="350"/>
    <n v="0.3457142857142857"/>
    <n v="6.8571428571428575E-2"/>
    <n v="0.35428571428571426"/>
    <n v="6.8571428571428575E-2"/>
    <n v="4.2857142857142858E-2"/>
    <n v="0.12"/>
    <n v="1"/>
    <n v="4"/>
    <n v="1"/>
    <n v="7"/>
    <n v="13"/>
    <n v="7.6923076923076927E-2"/>
    <n v="0.30769230769230771"/>
    <n v="7.6923076923076927E-2"/>
    <n v="0.53846153846153844"/>
    <n v="2"/>
    <n v="0"/>
    <n v="0"/>
    <x v="1"/>
    <x v="0"/>
    <x v="1"/>
    <n v="0"/>
    <x v="1"/>
    <x v="10"/>
    <x v="1"/>
    <n v="2217"/>
    <n v="0"/>
    <n v="0"/>
    <n v="0"/>
    <n v="1"/>
    <n v="0"/>
    <n v="0"/>
    <n v="1"/>
    <n v="0"/>
    <n v="0"/>
    <n v="266"/>
    <d v="2016-09-19T00:00:00"/>
    <n v="9"/>
    <s v="September"/>
    <n v="1"/>
    <s v="2030,71322,High income,343,Low spender,0.00480917528953198,0,1,31,121,24,124,24,15,42,350,0.345714285714286,0.0685714285714286,0.354285714285714,0.0685714285714286,0.0428571428571429,0.12,1,4,1,7,13,0.0769230769230769,0.307692307692308,0.0769230769230769,0.538461538461538,2,0,0,0,0,0,0,0,44,36-50,2217,0,0,0,1,0,0,1,0,0,266"/>
  </r>
  <r>
    <n v="434"/>
    <n v="51039"/>
    <x v="1"/>
    <n v="66"/>
    <x v="1"/>
    <n v="1.2931287838711574E-3"/>
    <n v="1"/>
    <n v="1"/>
    <n v="11"/>
    <n v="100"/>
    <n v="64"/>
    <n v="79"/>
    <n v="65"/>
    <n v="0"/>
    <n v="109"/>
    <n v="417"/>
    <n v="0.23980815347721823"/>
    <n v="0.15347721822541965"/>
    <n v="0.18944844124700239"/>
    <n v="0.15587529976019185"/>
    <n v="0"/>
    <n v="0.26139088729016785"/>
    <n v="2"/>
    <n v="6"/>
    <n v="2"/>
    <n v="4"/>
    <n v="14"/>
    <n v="0.14285714285714285"/>
    <n v="0.42857142857142855"/>
    <n v="0.14285714285714285"/>
    <n v="0.2857142857142857"/>
    <n v="7"/>
    <n v="0"/>
    <n v="0"/>
    <x v="1"/>
    <x v="0"/>
    <x v="1"/>
    <n v="0"/>
    <x v="1"/>
    <x v="26"/>
    <x v="2"/>
    <n v="2725"/>
    <n v="0"/>
    <n v="1"/>
    <n v="0"/>
    <n v="0"/>
    <n v="0"/>
    <n v="0"/>
    <n v="0"/>
    <n v="0"/>
    <n v="1"/>
    <n v="199"/>
    <d v="2015-04-30T00:00:00"/>
    <n v="4"/>
    <s v="April"/>
    <n v="1"/>
    <s v="434,51039,Low income,66,Low spender,0.00129312878387116,1,1,11,100,64,79,65,0,109,417,0.239808153477218,0.15347721822542,0.189448441247002,0.155875299760192,0,0.261390887290168,2,6,2,4,14,0.142857142857143,0.428571428571429,0.142857142857143,0.285714285714286,7,0,0,0,0,0,0,0,51,50-65,2725,0,1,0,0,0,0,0,0,1,199"/>
  </r>
  <r>
    <n v="1001"/>
    <n v="46692"/>
    <x v="1"/>
    <n v="1157"/>
    <x v="0"/>
    <n v="2.4779405465604386E-2"/>
    <n v="0"/>
    <n v="1"/>
    <n v="37"/>
    <n v="170"/>
    <n v="6"/>
    <n v="97"/>
    <n v="24"/>
    <n v="12"/>
    <n v="88"/>
    <n v="397"/>
    <n v="0.4282115869017632"/>
    <n v="1.5113350125944584E-2"/>
    <n v="0.24433249370277077"/>
    <n v="6.0453400503778336E-2"/>
    <n v="3.0226700251889168E-2"/>
    <n v="0.22166246851385391"/>
    <n v="3"/>
    <n v="6"/>
    <n v="1"/>
    <n v="5"/>
    <n v="15"/>
    <n v="0.2"/>
    <n v="0.4"/>
    <n v="6.6666666666666666E-2"/>
    <n v="0.33333333333333331"/>
    <n v="6"/>
    <n v="0"/>
    <n v="0"/>
    <x v="1"/>
    <x v="0"/>
    <x v="1"/>
    <n v="0"/>
    <x v="1"/>
    <x v="11"/>
    <x v="2"/>
    <n v="2547"/>
    <n v="0"/>
    <n v="0"/>
    <n v="0"/>
    <n v="1"/>
    <n v="0"/>
    <n v="0"/>
    <n v="0"/>
    <n v="1"/>
    <n v="0"/>
    <n v="221"/>
    <d v="2015-10-25T00:00:00"/>
    <n v="10"/>
    <s v="October"/>
    <n v="1"/>
    <s v="1001,46692,Low income,1157,High spender,0.0247794054656044,0,1,37,170,6,97,24,12,88,397,0.428211586901763,0.0151133501259446,0.244332493702771,0.0604534005037783,0.0302267002518892,0.221662468513854,3,6,1,5,15,0.2,0.4,0.0666666666666667,0.333333333333333,6,0,0,0,0,0,0,0,62,50-65,2547,0,0,0,1,0,0,0,1,0,221"/>
  </r>
  <r>
    <n v="363"/>
    <n v="35196"/>
    <x v="1"/>
    <n v="17"/>
    <x v="1"/>
    <n v="4.8300943289010116E-4"/>
    <n v="1"/>
    <n v="0"/>
    <n v="68"/>
    <n v="75"/>
    <n v="12"/>
    <n v="141"/>
    <n v="43"/>
    <n v="39"/>
    <n v="187"/>
    <n v="497"/>
    <n v="0.15090543259557343"/>
    <n v="2.4144869215291749E-2"/>
    <n v="0.28370221327967809"/>
    <n v="8.651911468812877E-2"/>
    <n v="7.847082494969819E-2"/>
    <n v="0.3762575452716298"/>
    <n v="6"/>
    <n v="6"/>
    <n v="1"/>
    <n v="5"/>
    <n v="18"/>
    <n v="0.33333333333333331"/>
    <n v="0.33333333333333331"/>
    <n v="5.5555555555555552E-2"/>
    <n v="0.27777777777777779"/>
    <n v="8"/>
    <n v="0"/>
    <n v="0"/>
    <x v="1"/>
    <x v="0"/>
    <x v="1"/>
    <n v="0"/>
    <x v="0"/>
    <x v="35"/>
    <x v="1"/>
    <n v="2752"/>
    <n v="0"/>
    <n v="0"/>
    <n v="0"/>
    <n v="1"/>
    <n v="0"/>
    <n v="0"/>
    <n v="1"/>
    <n v="0"/>
    <n v="0"/>
    <n v="123"/>
    <d v="2015-04-03T00:00:00"/>
    <n v="4"/>
    <s v="April"/>
    <n v="1"/>
    <s v="363,35196,Low income,17,Low spender,0.000483009432890101,1,0,68,75,12,141,43,39,187,497,0.150905432595573,0.0241448692152917,0.283702213279678,0.0865191146881288,0.0784708249496982,0.37625754527163,6,6,1,5,18,0.333333333333333,0.333333333333333,0.0555555555555556,0.277777777777778,8,0,0,0,0,0,0,1,36,36-50,2752,0,0,0,1,0,0,1,0,0,123"/>
  </r>
  <r>
    <n v="364"/>
    <n v="35196"/>
    <x v="1"/>
    <n v="665"/>
    <x v="0"/>
    <n v="1.8894192521877486E-2"/>
    <n v="1"/>
    <n v="0"/>
    <n v="68"/>
    <n v="75"/>
    <n v="12"/>
    <n v="141"/>
    <n v="43"/>
    <n v="39"/>
    <n v="187"/>
    <n v="497"/>
    <n v="0.15090543259557343"/>
    <n v="2.4144869215291749E-2"/>
    <n v="0.28370221327967809"/>
    <n v="8.651911468812877E-2"/>
    <n v="7.847082494969819E-2"/>
    <n v="0.3762575452716298"/>
    <n v="6"/>
    <n v="6"/>
    <n v="1"/>
    <n v="5"/>
    <n v="18"/>
    <n v="0.33333333333333331"/>
    <n v="0.33333333333333331"/>
    <n v="5.5555555555555552E-2"/>
    <n v="0.27777777777777779"/>
    <n v="8"/>
    <n v="0"/>
    <n v="0"/>
    <x v="1"/>
    <x v="0"/>
    <x v="1"/>
    <n v="0"/>
    <x v="1"/>
    <x v="35"/>
    <x v="1"/>
    <n v="2752"/>
    <n v="0"/>
    <n v="0"/>
    <n v="0"/>
    <n v="1"/>
    <n v="0"/>
    <n v="0"/>
    <n v="1"/>
    <n v="0"/>
    <n v="0"/>
    <n v="123"/>
    <d v="2015-04-03T00:00:00"/>
    <n v="4"/>
    <s v="April"/>
    <n v="1"/>
    <s v="364,35196,Low income,665,High spender,0.0188941925218775,1,0,68,75,12,141,43,39,187,497,0.150905432595573,0.0241448692152917,0.283702213279678,0.0865191146881288,0.0784708249496982,0.37625754527163,6,6,1,5,18,0.333333333333333,0.333333333333333,0.0555555555555556,0.277777777777778,8,0,0,0,0,0,0,0,36,36-50,2752,0,0,0,1,0,0,1,0,0,123"/>
  </r>
  <r>
    <n v="279"/>
    <n v="45989"/>
    <x v="1"/>
    <n v="67"/>
    <x v="1"/>
    <n v="1.456870121115919E-3"/>
    <n v="0"/>
    <n v="1"/>
    <n v="97"/>
    <n v="138"/>
    <n v="33"/>
    <n v="87"/>
    <n v="28"/>
    <n v="24"/>
    <n v="12"/>
    <n v="322"/>
    <n v="0.42857142857142855"/>
    <n v="0.10248447204968944"/>
    <n v="0.27018633540372672"/>
    <n v="8.6956521739130432E-2"/>
    <n v="7.4534161490683232E-2"/>
    <n v="3.7267080745341616E-2"/>
    <n v="4"/>
    <n v="3"/>
    <n v="2"/>
    <n v="7"/>
    <n v="16"/>
    <n v="0.25"/>
    <n v="0.1875"/>
    <n v="0.125"/>
    <n v="0.4375"/>
    <n v="3"/>
    <n v="0"/>
    <n v="0"/>
    <x v="1"/>
    <x v="0"/>
    <x v="1"/>
    <n v="0"/>
    <x v="1"/>
    <x v="38"/>
    <x v="2"/>
    <n v="2774"/>
    <n v="0"/>
    <n v="0"/>
    <n v="1"/>
    <n v="0"/>
    <n v="0"/>
    <n v="0"/>
    <n v="1"/>
    <n v="0"/>
    <n v="0"/>
    <n v="298"/>
    <d v="2015-03-12T00:00:00"/>
    <n v="3"/>
    <s v="March"/>
    <n v="1"/>
    <s v="279,45989,Low income,67,Low spender,0.00145687012111592,0,1,97,138,33,87,28,24,12,322,0.428571428571429,0.102484472049689,0.270186335403727,0.0869565217391304,0.0745341614906832,0.0372670807453416,4,3,2,7,16,0.25,0.1875,0.125,0.4375,3,0,0,0,0,0,0,0,56,50-65,2774,0,0,1,0,0,0,1,0,0,298"/>
  </r>
  <r>
    <n v="624"/>
    <n v="53253"/>
    <x v="0"/>
    <n v="18"/>
    <x v="1"/>
    <n v="3.3800912624640863E-4"/>
    <n v="1"/>
    <n v="1"/>
    <n v="61"/>
    <n v="216"/>
    <n v="9"/>
    <n v="57"/>
    <n v="20"/>
    <n v="9"/>
    <n v="125"/>
    <n v="436"/>
    <n v="0.49541284403669728"/>
    <n v="2.0642201834862386E-2"/>
    <n v="0.13073394495412843"/>
    <n v="4.5871559633027525E-2"/>
    <n v="2.0642201834862386E-2"/>
    <n v="0.28669724770642202"/>
    <n v="7"/>
    <n v="4"/>
    <n v="3"/>
    <n v="5"/>
    <n v="19"/>
    <n v="0.36842105263157893"/>
    <n v="0.21052631578947367"/>
    <n v="0.15789473684210525"/>
    <n v="0.26315789473684209"/>
    <n v="5"/>
    <n v="0"/>
    <n v="0"/>
    <x v="1"/>
    <x v="0"/>
    <x v="1"/>
    <n v="0"/>
    <x v="1"/>
    <x v="9"/>
    <x v="1"/>
    <n v="2662"/>
    <n v="0"/>
    <n v="0"/>
    <n v="0"/>
    <n v="1"/>
    <n v="0"/>
    <n v="0"/>
    <n v="0"/>
    <n v="1"/>
    <n v="0"/>
    <n v="186"/>
    <d v="2015-07-02T00:00:00"/>
    <n v="7"/>
    <s v="July"/>
    <n v="1"/>
    <s v="624,53253,High income,18,Low spender,0.000338009126246409,1,1,61,216,9,57,20,9,125,436,0.495412844036697,0.0206422018348624,0.130733944954128,0.0458715596330275,0.0206422018348624,0.286697247706422,7,4,3,5,19,0.368421052631579,0.210526315789474,0.157894736842105,0.263157894736842,5,0,0,0,0,0,0,0,45,36-50,2662,0,0,0,1,0,0,0,1,0,186"/>
  </r>
  <r>
    <n v="2134"/>
    <n v="70545"/>
    <x v="0"/>
    <n v="1030"/>
    <x v="0"/>
    <n v="1.4600609540009923E-2"/>
    <n v="0"/>
    <n v="1"/>
    <n v="29"/>
    <n v="138"/>
    <n v="39"/>
    <n v="63"/>
    <n v="55"/>
    <n v="18"/>
    <n v="21"/>
    <n v="334"/>
    <n v="0.41317365269461076"/>
    <n v="0.11676646706586827"/>
    <n v="0.18862275449101795"/>
    <n v="0.16467065868263472"/>
    <n v="5.3892215568862277E-2"/>
    <n v="6.2874251497005984E-2"/>
    <n v="1"/>
    <n v="4"/>
    <n v="1"/>
    <n v="7"/>
    <n v="13"/>
    <n v="7.6923076923076927E-2"/>
    <n v="0.30769230769230771"/>
    <n v="7.6923076923076927E-2"/>
    <n v="0.53846153846153844"/>
    <n v="2"/>
    <n v="0"/>
    <n v="0"/>
    <x v="1"/>
    <x v="0"/>
    <x v="1"/>
    <n v="0"/>
    <x v="1"/>
    <x v="42"/>
    <x v="3"/>
    <n v="2185"/>
    <n v="0"/>
    <n v="0"/>
    <n v="0"/>
    <n v="1"/>
    <n v="0"/>
    <n v="0"/>
    <n v="0"/>
    <n v="1"/>
    <n v="0"/>
    <n v="292"/>
    <d v="2016-10-21T00:00:00"/>
    <n v="10"/>
    <s v="October"/>
    <n v="1"/>
    <s v="2134,70545,High income,1030,High spender,0.0146006095400099,0,1,29,138,39,63,55,18,21,334,0.413173652694611,0.116766467065868,0.188622754491018,0.164670658682635,0.0538922155688623,0.062874251497006,1,4,1,7,13,0.0769230769230769,0.307692307692308,0.0769230769230769,0.538461538461538,2,0,0,0,0,0,0,0,68,66+,2185,0,0,0,1,0,0,0,1,0,292"/>
  </r>
  <r>
    <n v="1575"/>
    <n v="57100"/>
    <x v="0"/>
    <n v="39"/>
    <x v="1"/>
    <n v="6.8301225919439575E-4"/>
    <n v="0"/>
    <n v="0"/>
    <n v="19"/>
    <n v="181"/>
    <n v="21"/>
    <n v="69"/>
    <n v="39"/>
    <n v="3"/>
    <n v="96"/>
    <n v="409"/>
    <n v="0.44254278728606355"/>
    <n v="5.1344743276283619E-2"/>
    <n v="0.1687041564792176"/>
    <n v="9.5354523227383858E-2"/>
    <n v="7.3349633251833741E-3"/>
    <n v="0.23471882640586797"/>
    <n v="1"/>
    <n v="3"/>
    <n v="3"/>
    <n v="6"/>
    <n v="13"/>
    <n v="7.6923076923076927E-2"/>
    <n v="0.23076923076923078"/>
    <n v="0.23076923076923078"/>
    <n v="0.46153846153846156"/>
    <n v="3"/>
    <n v="0"/>
    <n v="0"/>
    <x v="1"/>
    <x v="0"/>
    <x v="1"/>
    <n v="0"/>
    <x v="1"/>
    <x v="1"/>
    <x v="1"/>
    <n v="2366"/>
    <n v="0"/>
    <n v="0"/>
    <n v="0"/>
    <n v="1"/>
    <n v="0"/>
    <n v="0"/>
    <n v="1"/>
    <n v="0"/>
    <n v="0"/>
    <n v="217"/>
    <d v="2016-04-23T00:00:00"/>
    <n v="4"/>
    <s v="April"/>
    <n v="1"/>
    <s v="1575,57100,High income,39,Low spender,0.000683012259194396,0,0,19,181,21,69,39,3,96,409,0.442542787286064,0.0513447432762836,0.168704156479218,0.0953545232273839,0.00733496332518337,0.234718826405868,1,3,3,6,13,0.0769230769230769,0.230769230769231,0.230769230769231,0.461538461538462,3,0,0,0,0,0,0,0,47,36-50,2366,0,0,0,1,0,0,1,0,0,217"/>
  </r>
  <r>
    <n v="444"/>
    <n v="48752"/>
    <x v="1"/>
    <n v="1234"/>
    <x v="0"/>
    <n v="2.5311782080735149E-2"/>
    <n v="1"/>
    <n v="1"/>
    <n v="8"/>
    <n v="73"/>
    <n v="57"/>
    <n v="100"/>
    <n v="71"/>
    <n v="15"/>
    <n v="0"/>
    <n v="316"/>
    <n v="0.23101265822784811"/>
    <n v="0.18037974683544303"/>
    <n v="0.31645569620253167"/>
    <n v="0.22468354430379747"/>
    <n v="4.746835443037975E-2"/>
    <n v="0"/>
    <n v="5"/>
    <n v="6"/>
    <n v="1"/>
    <n v="5"/>
    <n v="17"/>
    <n v="0.29411764705882354"/>
    <n v="0.35294117647058826"/>
    <n v="5.8823529411764705E-2"/>
    <n v="0.29411764705882354"/>
    <n v="9"/>
    <n v="0"/>
    <n v="0"/>
    <x v="1"/>
    <x v="0"/>
    <x v="1"/>
    <n v="0"/>
    <x v="0"/>
    <x v="26"/>
    <x v="2"/>
    <n v="2723"/>
    <n v="0"/>
    <n v="1"/>
    <n v="0"/>
    <n v="0"/>
    <n v="0"/>
    <n v="0"/>
    <n v="1"/>
    <n v="0"/>
    <n v="0"/>
    <n v="316"/>
    <d v="2015-05-02T00:00:00"/>
    <n v="5"/>
    <s v="May"/>
    <n v="1"/>
    <s v="444,48752,Low income,1234,High spender,0.0253117820807351,1,1,8,73,57,100,71,15,0,316,0.231012658227848,0.180379746835443,0.316455696202532,0.224683544303797,0.0474683544303797,0,5,6,1,5,17,0.294117647058824,0.352941176470588,0.0588235294117647,0.294117647058824,9,0,0,0,0,0,0,1,51,50-65,2723,0,1,0,0,0,0,1,0,0,316"/>
  </r>
  <r>
    <n v="950"/>
    <n v="54210"/>
    <x v="0"/>
    <n v="295"/>
    <x v="1"/>
    <n v="5.4418004058291829E-3"/>
    <n v="0"/>
    <n v="1"/>
    <n v="18"/>
    <n v="70"/>
    <n v="54"/>
    <n v="109"/>
    <n v="80"/>
    <n v="9"/>
    <n v="45"/>
    <n v="367"/>
    <n v="0.1907356948228883"/>
    <n v="0.14713896457765668"/>
    <n v="0.29700272479564033"/>
    <n v="0.21798365122615804"/>
    <n v="2.4523160762942781E-2"/>
    <n v="0.1226158038147139"/>
    <n v="2"/>
    <n v="4"/>
    <n v="1"/>
    <n v="7"/>
    <n v="14"/>
    <n v="0.14285714285714285"/>
    <n v="0.2857142857142857"/>
    <n v="7.1428571428571425E-2"/>
    <n v="0.5"/>
    <n v="5"/>
    <n v="0"/>
    <n v="0"/>
    <x v="1"/>
    <x v="0"/>
    <x v="1"/>
    <n v="0"/>
    <x v="1"/>
    <x v="15"/>
    <x v="1"/>
    <n v="2564"/>
    <n v="0"/>
    <n v="1"/>
    <n v="0"/>
    <n v="0"/>
    <n v="0"/>
    <n v="1"/>
    <n v="0"/>
    <n v="0"/>
    <n v="0"/>
    <n v="277"/>
    <d v="2015-10-08T00:00:00"/>
    <n v="10"/>
    <s v="October"/>
    <n v="1"/>
    <s v="950,54210,High income,295,Low spender,0.00544180040582918,0,1,18,70,54,109,80,9,45,367,0.190735694822888,0.147138964577657,0.29700272479564,0.217983651226158,0.0245231607629428,0.122615803814714,2,4,1,7,14,0.142857142857143,0.285714285714286,0.0714285714285714,0.5,5,0,0,0,0,0,0,0,41,36-50,2564,0,1,0,0,0,1,0,0,0,277"/>
  </r>
  <r>
    <n v="1561"/>
    <n v="46149"/>
    <x v="1"/>
    <n v="90"/>
    <x v="1"/>
    <n v="1.9502047715010077E-3"/>
    <n v="0"/>
    <n v="1"/>
    <n v="36"/>
    <n v="254"/>
    <n v="6"/>
    <n v="71"/>
    <n v="4"/>
    <n v="0"/>
    <n v="27"/>
    <n v="362"/>
    <n v="0.7016574585635359"/>
    <n v="1.6574585635359115E-2"/>
    <n v="0.19613259668508287"/>
    <n v="1.1049723756906077E-2"/>
    <n v="0"/>
    <n v="7.4585635359116026E-2"/>
    <n v="5"/>
    <n v="5"/>
    <n v="1"/>
    <n v="7"/>
    <n v="18"/>
    <n v="0.27777777777777779"/>
    <n v="0.27777777777777779"/>
    <n v="5.5555555555555552E-2"/>
    <n v="0.3888888888888889"/>
    <n v="5"/>
    <n v="0"/>
    <n v="0"/>
    <x v="1"/>
    <x v="0"/>
    <x v="1"/>
    <n v="0"/>
    <x v="1"/>
    <x v="9"/>
    <x v="1"/>
    <n v="2371"/>
    <n v="0"/>
    <n v="1"/>
    <n v="0"/>
    <n v="0"/>
    <n v="0"/>
    <n v="0"/>
    <n v="1"/>
    <n v="0"/>
    <n v="0"/>
    <n v="308"/>
    <d v="2016-04-18T00:00:00"/>
    <n v="4"/>
    <s v="April"/>
    <n v="1"/>
    <s v="1561,46149,Low income,90,Low spender,0.00195020477150101,0,1,36,254,6,71,4,0,27,362,0.701657458563536,0.0165745856353591,0.196132596685083,0.0110497237569061,0,0.074585635359116,5,5,1,7,18,0.277777777777778,0.277777777777778,0.0555555555555556,0.388888888888889,5,0,0,0,0,0,0,0,45,36-50,2371,0,1,0,0,0,0,1,0,0,308"/>
  </r>
  <r>
    <n v="410"/>
    <n v="59754"/>
    <x v="0"/>
    <n v="63"/>
    <x v="1"/>
    <n v="1.0543227231649764E-3"/>
    <n v="0"/>
    <n v="1"/>
    <n v="96"/>
    <n v="115"/>
    <n v="27"/>
    <n v="44"/>
    <n v="4"/>
    <n v="146"/>
    <n v="139"/>
    <n v="475"/>
    <n v="0.24210526315789474"/>
    <n v="5.6842105263157895E-2"/>
    <n v="9.2631578947368426E-2"/>
    <n v="8.4210526315789472E-3"/>
    <n v="0.30736842105263157"/>
    <n v="0.29263157894736841"/>
    <n v="3"/>
    <n v="5"/>
    <n v="2"/>
    <n v="6"/>
    <n v="16"/>
    <n v="0.1875"/>
    <n v="0.3125"/>
    <n v="0.125"/>
    <n v="0.375"/>
    <n v="5"/>
    <n v="0"/>
    <n v="0"/>
    <x v="1"/>
    <x v="0"/>
    <x v="1"/>
    <n v="0"/>
    <x v="0"/>
    <x v="2"/>
    <x v="2"/>
    <n v="2734"/>
    <n v="0"/>
    <n v="1"/>
    <n v="0"/>
    <n v="0"/>
    <n v="0"/>
    <n v="0"/>
    <n v="1"/>
    <n v="0"/>
    <n v="0"/>
    <n v="197"/>
    <d v="2015-04-21T00:00:00"/>
    <n v="4"/>
    <s v="April"/>
    <n v="1"/>
    <s v="410,59754,High income,63,Low spender,0.00105432272316498,0,1,96,115,27,44,4,146,139,475,0.242105263157895,0.0568421052631579,0.0926315789473684,0.00842105263157895,0.307368421052632,0.292631578947368,3,5,2,6,16,0.1875,0.3125,0.125,0.375,5,0,0,0,0,0,0,1,55,50-65,2734,0,1,0,0,0,0,1,0,0,197"/>
  </r>
  <r>
    <n v="805"/>
    <n v="50200"/>
    <x v="1"/>
    <n v="1362"/>
    <x v="0"/>
    <n v="2.7131474103585657E-2"/>
    <n v="1"/>
    <n v="1"/>
    <n v="70"/>
    <n v="266"/>
    <n v="6"/>
    <n v="51"/>
    <n v="8"/>
    <n v="6"/>
    <n v="64"/>
    <n v="401"/>
    <n v="0.66334164588528677"/>
    <n v="1.4962593516209476E-2"/>
    <n v="0.12718204488778054"/>
    <n v="1.9950124688279301E-2"/>
    <n v="1.4962593516209476E-2"/>
    <n v="0.15960099750623441"/>
    <n v="6"/>
    <n v="7"/>
    <n v="1"/>
    <n v="5"/>
    <n v="19"/>
    <n v="0.31578947368421051"/>
    <n v="0.36842105263157893"/>
    <n v="5.2631578947368418E-2"/>
    <n v="0.26315789473684209"/>
    <n v="8"/>
    <n v="0"/>
    <n v="0"/>
    <x v="1"/>
    <x v="0"/>
    <x v="1"/>
    <n v="0"/>
    <x v="1"/>
    <x v="10"/>
    <x v="1"/>
    <n v="2611"/>
    <n v="0"/>
    <n v="0"/>
    <n v="0"/>
    <n v="1"/>
    <n v="0"/>
    <n v="0"/>
    <n v="1"/>
    <n v="0"/>
    <n v="0"/>
    <n v="273"/>
    <d v="2015-08-22T00:00:00"/>
    <n v="8"/>
    <s v="August"/>
    <n v="1"/>
    <s v="805,50200,Low income,1362,High spender,0.0271314741035857,1,1,70,266,6,51,8,6,64,401,0.663341645885287,0.0149625935162095,0.127182044887781,0.0199501246882793,0.0149625935162095,0.159600997506234,6,7,1,5,19,0.315789473684211,0.368421052631579,0.0526315789473684,0.263157894736842,8,0,0,0,0,0,0,0,44,36-50,2611,0,0,0,1,0,0,1,0,0,273"/>
  </r>
  <r>
    <n v="2120"/>
    <n v="50388"/>
    <x v="1"/>
    <n v="303"/>
    <x v="1"/>
    <n v="6.0133365086925458E-3"/>
    <n v="0"/>
    <n v="1"/>
    <n v="3"/>
    <n v="292"/>
    <n v="6"/>
    <n v="37"/>
    <n v="0"/>
    <n v="3"/>
    <n v="34"/>
    <n v="372"/>
    <n v="0.78494623655913975"/>
    <n v="1.6129032258064516E-2"/>
    <n v="9.9462365591397844E-2"/>
    <n v="0"/>
    <n v="8.0645161290322578E-3"/>
    <n v="9.1397849462365593E-2"/>
    <n v="4"/>
    <n v="6"/>
    <n v="1"/>
    <n v="6"/>
    <n v="17"/>
    <n v="0.23529411764705882"/>
    <n v="0.35294117647058826"/>
    <n v="5.8823529411764705E-2"/>
    <n v="0.35294117647058826"/>
    <n v="7"/>
    <n v="1"/>
    <n v="0"/>
    <x v="1"/>
    <x v="1"/>
    <x v="1"/>
    <n v="0"/>
    <x v="0"/>
    <x v="37"/>
    <x v="2"/>
    <n v="2191"/>
    <n v="0"/>
    <n v="0"/>
    <n v="1"/>
    <n v="0"/>
    <n v="0"/>
    <n v="0"/>
    <n v="1"/>
    <n v="0"/>
    <n v="0"/>
    <n v="304"/>
    <d v="2016-10-15T00:00:00"/>
    <n v="10"/>
    <s v="October"/>
    <n v="1"/>
    <s v="2120,50388,Low income,303,Low spender,0.00601333650869255,0,1,3,292,6,37,0,3,34,372,0.78494623655914,0.0161290322580645,0.0994623655913978,0,0.00806451612903226,0.0913978494623656,4,6,1,6,17,0.235294117647059,0.352941176470588,0.0588235294117647,0.352941176470588,7,1,0,0,1,0,0,1,63,50-65,2191,0,0,1,0,0,0,1,0,0,304"/>
  </r>
  <r>
    <n v="1247"/>
    <n v="54111"/>
    <x v="0"/>
    <n v="42"/>
    <x v="1"/>
    <n v="7.7618229195542494E-4"/>
    <n v="0"/>
    <n v="1"/>
    <n v="97"/>
    <n v="267"/>
    <n v="6"/>
    <n v="54"/>
    <n v="8"/>
    <n v="3"/>
    <n v="50"/>
    <n v="388"/>
    <n v="0.68814432989690721"/>
    <n v="1.5463917525773196E-2"/>
    <n v="0.13917525773195877"/>
    <n v="2.0618556701030927E-2"/>
    <n v="7.7319587628865982E-3"/>
    <n v="0.12886597938144329"/>
    <n v="2"/>
    <n v="5"/>
    <n v="2"/>
    <n v="6"/>
    <n v="15"/>
    <n v="0.13333333333333333"/>
    <n v="0.33333333333333331"/>
    <n v="0.13333333333333333"/>
    <n v="0.4"/>
    <n v="5"/>
    <n v="0"/>
    <n v="0"/>
    <x v="1"/>
    <x v="0"/>
    <x v="1"/>
    <n v="0"/>
    <x v="1"/>
    <x v="2"/>
    <x v="2"/>
    <n v="2467"/>
    <n v="0"/>
    <n v="0"/>
    <n v="0"/>
    <n v="0"/>
    <n v="1"/>
    <n v="0"/>
    <n v="0"/>
    <n v="0"/>
    <n v="1"/>
    <n v="288"/>
    <d v="2016-01-13T00:00:00"/>
    <n v="1"/>
    <s v="January"/>
    <n v="1"/>
    <s v="1247,54111,High income,42,Low spender,0.000776182291955425,0,1,97,267,6,54,8,3,50,388,0.688144329896907,0.0154639175257732,0.139175257731959,0.0206185567010309,0.0077319587628866,0.128865979381443,2,5,2,6,15,0.133333333333333,0.333333333333333,0.133333333333333,0.4,5,0,0,0,0,0,0,0,55,50-65,2467,0,0,0,0,1,0,0,0,1,288"/>
  </r>
  <r>
    <n v="445"/>
    <n v="46344"/>
    <x v="1"/>
    <n v="53"/>
    <x v="1"/>
    <n v="1.1436216122906956E-3"/>
    <n v="0"/>
    <n v="1"/>
    <n v="28"/>
    <n v="233"/>
    <n v="20"/>
    <n v="57"/>
    <n v="8"/>
    <n v="20"/>
    <n v="91"/>
    <n v="429"/>
    <n v="0.54312354312354316"/>
    <n v="4.6620046620046623E-2"/>
    <n v="0.13286713286713286"/>
    <n v="1.8648018648018648E-2"/>
    <n v="4.6620046620046623E-2"/>
    <n v="0.21212121212121213"/>
    <n v="4"/>
    <n v="7"/>
    <n v="1"/>
    <n v="5"/>
    <n v="17"/>
    <n v="0.23529411764705882"/>
    <n v="0.41176470588235292"/>
    <n v="5.8823529411764705E-2"/>
    <n v="0.29411764705882354"/>
    <n v="7"/>
    <n v="0"/>
    <n v="0"/>
    <x v="1"/>
    <x v="0"/>
    <x v="1"/>
    <n v="0"/>
    <x v="1"/>
    <x v="7"/>
    <x v="1"/>
    <n v="2721"/>
    <n v="0"/>
    <n v="0"/>
    <n v="0"/>
    <n v="1"/>
    <n v="0"/>
    <n v="1"/>
    <n v="0"/>
    <n v="0"/>
    <n v="0"/>
    <n v="247"/>
    <d v="2015-05-04T00:00:00"/>
    <n v="5"/>
    <s v="May"/>
    <n v="1"/>
    <s v="445,46344,Low income,53,Low spender,0.0011436216122907,0,1,28,233,20,57,8,20,91,429,0.543123543123543,0.0466200466200466,0.132867132867133,0.0186480186480186,0.0466200466200466,0.212121212121212,4,7,1,5,17,0.235294117647059,0.411764705882353,0.0588235294117647,0.294117647058824,7,0,0,0,0,0,0,0,48,36-50,2721,0,0,0,1,0,1,0,0,0,247"/>
  </r>
  <r>
    <n v="1018"/>
    <n v="35416"/>
    <x v="1"/>
    <n v="151"/>
    <x v="1"/>
    <n v="4.2636096679466908E-3"/>
    <n v="0"/>
    <n v="0"/>
    <n v="62"/>
    <n v="248"/>
    <n v="3"/>
    <n v="81"/>
    <n v="4"/>
    <n v="3"/>
    <n v="51"/>
    <n v="390"/>
    <n v="0.63589743589743586"/>
    <n v="7.6923076923076927E-3"/>
    <n v="0.2076923076923077"/>
    <n v="1.0256410256410256E-2"/>
    <n v="7.6923076923076927E-3"/>
    <n v="0.13076923076923078"/>
    <n v="3"/>
    <n v="7"/>
    <n v="1"/>
    <n v="5"/>
    <n v="16"/>
    <n v="0.1875"/>
    <n v="0.4375"/>
    <n v="6.25E-2"/>
    <n v="0.3125"/>
    <n v="8"/>
    <n v="0"/>
    <n v="0"/>
    <x v="1"/>
    <x v="0"/>
    <x v="1"/>
    <n v="0"/>
    <x v="1"/>
    <x v="22"/>
    <x v="3"/>
    <n v="2540"/>
    <n v="1"/>
    <n v="0"/>
    <n v="0"/>
    <n v="0"/>
    <n v="0"/>
    <n v="0"/>
    <n v="0"/>
    <n v="1"/>
    <n v="0"/>
    <n v="288"/>
    <d v="2015-11-01T00:00:00"/>
    <n v="11"/>
    <s v="November"/>
    <n v="1"/>
    <s v="1018,35416,Low income,151,Low spender,0.00426360966794669,0,0,62,248,3,81,4,3,51,390,0.635897435897436,0.00769230769230769,0.207692307692308,0.0102564102564103,0.00769230769230769,0.130769230769231,3,7,1,5,16,0.1875,0.4375,0.0625,0.3125,8,0,0,0,0,0,0,0,71,66+,2540,1,0,0,0,0,0,0,1,0,288"/>
  </r>
  <r>
    <n v="379"/>
    <n v="43263"/>
    <x v="1"/>
    <n v="341"/>
    <x v="1"/>
    <n v="7.882023900330536E-3"/>
    <n v="0"/>
    <n v="1"/>
    <n v="2"/>
    <n v="262"/>
    <n v="6"/>
    <n v="61"/>
    <n v="0"/>
    <n v="10"/>
    <n v="102"/>
    <n v="441"/>
    <n v="0.59410430839002271"/>
    <n v="1.3605442176870748E-2"/>
    <n v="0.1383219954648526"/>
    <n v="0"/>
    <n v="2.2675736961451247E-2"/>
    <n v="0.23129251700680273"/>
    <n v="3"/>
    <n v="5"/>
    <n v="2"/>
    <n v="6"/>
    <n v="16"/>
    <n v="0.1875"/>
    <n v="0.3125"/>
    <n v="0.125"/>
    <n v="0.375"/>
    <n v="5"/>
    <n v="0"/>
    <n v="0"/>
    <x v="1"/>
    <x v="0"/>
    <x v="1"/>
    <n v="0"/>
    <x v="1"/>
    <x v="16"/>
    <x v="1"/>
    <n v="2744"/>
    <n v="0"/>
    <n v="1"/>
    <n v="0"/>
    <n v="0"/>
    <n v="0"/>
    <n v="0"/>
    <n v="0"/>
    <n v="1"/>
    <n v="0"/>
    <n v="237"/>
    <d v="2015-04-11T00:00:00"/>
    <n v="4"/>
    <s v="April"/>
    <n v="1"/>
    <s v="379,43263,Low income,341,Low spender,0.00788202390033054,0,1,2,262,6,61,0,10,102,441,0.594104308390023,0.0136054421768707,0.138321995464853,0,0.0226757369614512,0.231292517006803,3,5,2,6,16,0.1875,0.3125,0.125,0.375,5,0,0,0,0,0,0,0,43,36-50,2744,0,1,0,0,0,0,0,1,0,237"/>
  </r>
  <r>
    <n v="1483"/>
    <n v="49154"/>
    <x v="1"/>
    <n v="223"/>
    <x v="1"/>
    <n v="4.5367620132644344E-3"/>
    <n v="1"/>
    <n v="1"/>
    <n v="69"/>
    <n v="206"/>
    <n v="10"/>
    <n v="67"/>
    <n v="30"/>
    <n v="27"/>
    <n v="71"/>
    <n v="411"/>
    <n v="0.5012165450121655"/>
    <n v="2.4330900243309004E-2"/>
    <n v="0.16301703163017031"/>
    <n v="7.2992700729927001E-2"/>
    <n v="6.569343065693431E-2"/>
    <n v="0.17274939172749393"/>
    <n v="6"/>
    <n v="4"/>
    <n v="1"/>
    <n v="8"/>
    <n v="19"/>
    <n v="0.31578947368421051"/>
    <n v="0.21052631578947367"/>
    <n v="5.2631578947368418E-2"/>
    <n v="0.42105263157894735"/>
    <n v="6"/>
    <n v="0"/>
    <n v="0"/>
    <x v="1"/>
    <x v="0"/>
    <x v="1"/>
    <n v="0"/>
    <x v="1"/>
    <x v="40"/>
    <x v="2"/>
    <n v="2397"/>
    <n v="0"/>
    <n v="1"/>
    <n v="0"/>
    <n v="0"/>
    <n v="0"/>
    <n v="0"/>
    <n v="0"/>
    <n v="0"/>
    <n v="1"/>
    <n v="269"/>
    <d v="2016-03-23T00:00:00"/>
    <n v="3"/>
    <s v="March"/>
    <n v="1"/>
    <s v="1483,49154,Low income,223,Low spender,0.00453676201326443,1,1,69,206,10,67,30,27,71,411,0.501216545012166,0.024330900243309,0.16301703163017,0.072992700729927,0.0656934306569343,0.172749391727494,6,4,1,8,19,0.315789473684211,0.210526315789474,0.0526315789473684,0.421052631578947,6,0,0,0,0,0,0,0,60,50-65,2397,0,1,0,0,0,0,0,0,1,269"/>
  </r>
  <r>
    <n v="1434"/>
    <n v="48920"/>
    <x v="1"/>
    <n v="550"/>
    <x v="1"/>
    <n v="1.1242845461978741E-2"/>
    <n v="0"/>
    <n v="2"/>
    <n v="93"/>
    <n v="238"/>
    <n v="17"/>
    <n v="68"/>
    <n v="8"/>
    <n v="10"/>
    <n v="6"/>
    <n v="347"/>
    <n v="0.6858789625360231"/>
    <n v="4.8991354466858789E-2"/>
    <n v="0.19596541786743515"/>
    <n v="2.3054755043227664E-2"/>
    <n v="2.8818443804034581E-2"/>
    <n v="1.7291066282420751E-2"/>
    <n v="3"/>
    <n v="6"/>
    <n v="2"/>
    <n v="5"/>
    <n v="16"/>
    <n v="0.1875"/>
    <n v="0.375"/>
    <n v="0.125"/>
    <n v="0.3125"/>
    <n v="7"/>
    <n v="0"/>
    <n v="0"/>
    <x v="1"/>
    <x v="1"/>
    <x v="1"/>
    <n v="0"/>
    <x v="1"/>
    <x v="38"/>
    <x v="2"/>
    <n v="2411"/>
    <n v="0"/>
    <n v="1"/>
    <n v="0"/>
    <n v="0"/>
    <n v="0"/>
    <n v="0"/>
    <n v="1"/>
    <n v="0"/>
    <n v="0"/>
    <n v="335"/>
    <d v="2016-03-09T00:00:00"/>
    <n v="3"/>
    <s v="March"/>
    <n v="1"/>
    <s v="1434,48920,Low income,550,Low spender,0.0112428454619787,0,2,93,238,17,68,8,10,6,347,0.685878962536023,0.0489913544668588,0.195965417867435,0.0230547550432277,0.0288184438040346,0.0172910662824208,3,6,2,5,16,0.1875,0.375,0.125,0.3125,7,0,0,0,1,0,0,0,56,50-65,2411,0,1,0,0,0,0,1,0,0,335"/>
  </r>
  <r>
    <n v="370"/>
    <n v="36715"/>
    <x v="1"/>
    <n v="51"/>
    <x v="1"/>
    <n v="1.3890780335012937E-3"/>
    <n v="1"/>
    <n v="0"/>
    <n v="16"/>
    <n v="172"/>
    <n v="10"/>
    <n v="125"/>
    <n v="21"/>
    <n v="13"/>
    <n v="16"/>
    <n v="357"/>
    <n v="0.48179271708683474"/>
    <n v="2.8011204481792718E-2"/>
    <n v="0.35014005602240894"/>
    <n v="5.8823529411764705E-2"/>
    <n v="3.6414565826330535E-2"/>
    <n v="4.4817927170868348E-2"/>
    <n v="6"/>
    <n v="7"/>
    <n v="2"/>
    <n v="4"/>
    <n v="19"/>
    <n v="0.31578947368421051"/>
    <n v="0.36842105263157893"/>
    <n v="0.10526315789473684"/>
    <n v="0.21052631578947367"/>
    <n v="9"/>
    <n v="0"/>
    <n v="0"/>
    <x v="1"/>
    <x v="0"/>
    <x v="1"/>
    <n v="0"/>
    <x v="0"/>
    <x v="4"/>
    <x v="1"/>
    <n v="2748"/>
    <n v="0"/>
    <n v="1"/>
    <n v="0"/>
    <n v="0"/>
    <n v="0"/>
    <n v="0"/>
    <n v="1"/>
    <n v="0"/>
    <n v="0"/>
    <n v="325"/>
    <d v="2015-04-07T00:00:00"/>
    <n v="4"/>
    <s v="April"/>
    <n v="1"/>
    <s v="370,36715,Low income,51,Low spender,0.00138907803350129,1,0,16,172,10,125,21,13,16,357,0.481792717086835,0.0280112044817927,0.350140056022409,0.0588235294117647,0.0364145658263305,0.0448179271708683,6,7,2,4,19,0.315789473684211,0.368421052631579,0.105263157894737,0.210526315789474,9,0,0,0,0,0,0,1,49,36-50,2748,0,1,0,0,0,0,1,0,0,325"/>
  </r>
  <r>
    <n v="335"/>
    <n v="51651"/>
    <x v="1"/>
    <n v="389"/>
    <x v="1"/>
    <n v="7.5313159474163132E-3"/>
    <n v="0"/>
    <n v="1"/>
    <n v="32"/>
    <n v="293"/>
    <n v="6"/>
    <n v="23"/>
    <n v="13"/>
    <n v="6"/>
    <n v="92"/>
    <n v="433"/>
    <n v="0.67667436489607391"/>
    <n v="1.3856812933025405E-2"/>
    <n v="5.3117782909930716E-2"/>
    <n v="3.0023094688221709E-2"/>
    <n v="1.3856812933025405E-2"/>
    <n v="0.21247113163972287"/>
    <n v="4"/>
    <n v="6"/>
    <n v="2"/>
    <n v="5"/>
    <n v="17"/>
    <n v="0.23529411764705882"/>
    <n v="0.35294117647058826"/>
    <n v="0.11764705882352941"/>
    <n v="0.29411764705882354"/>
    <n v="8"/>
    <n v="0"/>
    <n v="0"/>
    <x v="1"/>
    <x v="0"/>
    <x v="1"/>
    <n v="0"/>
    <x v="1"/>
    <x v="40"/>
    <x v="2"/>
    <n v="2758"/>
    <n v="0"/>
    <n v="1"/>
    <n v="0"/>
    <n v="0"/>
    <n v="0"/>
    <n v="0"/>
    <n v="1"/>
    <n v="0"/>
    <n v="0"/>
    <n v="249"/>
    <d v="2015-03-28T00:00:00"/>
    <n v="3"/>
    <s v="March"/>
    <n v="1"/>
    <s v="335,51651,Low income,389,Low spender,0.00753131594741631,0,1,32,293,6,23,13,6,92,433,0.676674364896074,0.0138568129330254,0.0531177829099307,0.0300230946882217,0.0138568129330254,0.212471131639723,4,6,2,5,17,0.235294117647059,0.352941176470588,0.117647058823529,0.294117647058824,8,0,0,0,0,0,0,0,60,50-65,2758,0,1,0,0,0,0,1,0,0,249"/>
  </r>
  <r>
    <n v="1128"/>
    <n v="46610"/>
    <x v="1"/>
    <n v="50"/>
    <x v="1"/>
    <n v="1.0727311735679039E-3"/>
    <n v="0"/>
    <n v="0"/>
    <n v="4"/>
    <n v="288"/>
    <n v="10"/>
    <n v="30"/>
    <n v="4"/>
    <n v="10"/>
    <n v="125"/>
    <n v="467"/>
    <n v="0.61670235546038543"/>
    <n v="2.1413276231263382E-2"/>
    <n v="6.4239828693790149E-2"/>
    <n v="8.5653104925053538E-3"/>
    <n v="2.1413276231263382E-2"/>
    <n v="0.26766595289079231"/>
    <n v="1"/>
    <n v="6"/>
    <n v="1"/>
    <n v="6"/>
    <n v="14"/>
    <n v="7.1428571428571425E-2"/>
    <n v="0.42857142857142855"/>
    <n v="7.1428571428571425E-2"/>
    <n v="0.42857142857142855"/>
    <n v="6"/>
    <n v="0"/>
    <n v="0"/>
    <x v="1"/>
    <x v="0"/>
    <x v="1"/>
    <n v="0"/>
    <x v="1"/>
    <x v="11"/>
    <x v="2"/>
    <n v="2505"/>
    <n v="0"/>
    <n v="0"/>
    <n v="0"/>
    <n v="1"/>
    <n v="0"/>
    <n v="0"/>
    <n v="1"/>
    <n v="0"/>
    <n v="0"/>
    <n v="217"/>
    <d v="2015-12-06T00:00:00"/>
    <n v="12"/>
    <s v="December"/>
    <n v="1"/>
    <s v="1128,46610,Low income,50,Low spender,0.0010727311735679,0,0,4,288,10,30,4,10,125,467,0.616702355460385,0.0214132762312634,0.0642398286937901,0.00856531049250535,0.0214132762312634,0.267665952890792,1,6,1,6,14,0.0714285714285714,0.428571428571429,0.0714285714285714,0.428571428571429,6,0,0,0,0,0,0,0,62,50-65,2505,0,0,0,1,0,0,1,0,0,217"/>
  </r>
  <r>
    <n v="905"/>
    <n v="45906"/>
    <x v="1"/>
    <n v="190"/>
    <x v="1"/>
    <n v="4.1388925194963625E-3"/>
    <n v="0"/>
    <n v="1"/>
    <n v="20"/>
    <n v="305"/>
    <n v="3"/>
    <n v="27"/>
    <n v="4"/>
    <n v="3"/>
    <n v="144"/>
    <n v="486"/>
    <n v="0.62757201646090532"/>
    <n v="6.1728395061728392E-3"/>
    <n v="5.5555555555555552E-2"/>
    <n v="8.23045267489712E-3"/>
    <n v="6.1728395061728392E-3"/>
    <n v="0.29629629629629628"/>
    <n v="2"/>
    <n v="5"/>
    <n v="4"/>
    <n v="4"/>
    <n v="15"/>
    <n v="0.13333333333333333"/>
    <n v="0.33333333333333331"/>
    <n v="0.26666666666666666"/>
    <n v="0.26666666666666666"/>
    <n v="5"/>
    <n v="0"/>
    <n v="0"/>
    <x v="0"/>
    <x v="0"/>
    <x v="1"/>
    <n v="0"/>
    <x v="1"/>
    <x v="38"/>
    <x v="2"/>
    <n v="2577"/>
    <n v="0"/>
    <n v="0"/>
    <n v="1"/>
    <n v="0"/>
    <n v="0"/>
    <n v="0"/>
    <n v="1"/>
    <n v="0"/>
    <n v="0"/>
    <n v="198"/>
    <d v="2015-09-25T00:00:00"/>
    <n v="9"/>
    <s v="September"/>
    <n v="1"/>
    <s v="905,45906,Low income,190,Low spender,0.00413889251949636,0,1,20,305,3,27,4,3,144,486,0.627572016460905,0.00617283950617284,0.0555555555555556,0.00823045267489712,0.00617283950617284,0.296296296296296,2,5,4,4,15,0.133333333333333,0.333333333333333,0.266666666666667,0.266666666666667,5,0,0,1,0,0,0,0,56,50-65,2577,0,0,1,0,0,0,1,0,0,198"/>
  </r>
  <r>
    <n v="1407"/>
    <n v="42213"/>
    <x v="1"/>
    <n v="12"/>
    <x v="1"/>
    <n v="2.8427261744012509E-4"/>
    <n v="0"/>
    <n v="1"/>
    <n v="96"/>
    <n v="309"/>
    <n v="3"/>
    <n v="24"/>
    <n v="4"/>
    <n v="3"/>
    <n v="20"/>
    <n v="363"/>
    <n v="0.85123966942148765"/>
    <n v="8.2644628099173556E-3"/>
    <n v="6.6115702479338845E-2"/>
    <n v="1.1019283746556474E-2"/>
    <n v="8.2644628099173556E-3"/>
    <n v="5.5096418732782371E-2"/>
    <n v="2"/>
    <n v="5"/>
    <n v="1"/>
    <n v="7"/>
    <n v="15"/>
    <n v="0.13333333333333333"/>
    <n v="0.33333333333333331"/>
    <n v="6.6666666666666666E-2"/>
    <n v="0.46666666666666667"/>
    <n v="7"/>
    <n v="0"/>
    <n v="0"/>
    <x v="1"/>
    <x v="1"/>
    <x v="1"/>
    <n v="0"/>
    <x v="1"/>
    <x v="37"/>
    <x v="2"/>
    <n v="2419"/>
    <n v="0"/>
    <n v="0"/>
    <n v="0"/>
    <n v="1"/>
    <n v="0"/>
    <n v="0"/>
    <n v="1"/>
    <n v="0"/>
    <n v="0"/>
    <n v="323"/>
    <d v="2016-03-01T00:00:00"/>
    <n v="3"/>
    <s v="March"/>
    <n v="1"/>
    <s v="1407,42213,Low income,12,Low spender,0.000284272617440125,0,1,96,309,3,24,4,3,20,363,0.851239669421488,0.00826446280991736,0.0661157024793388,0.0110192837465565,0.00826446280991736,0.0550964187327824,2,5,1,7,15,0.133333333333333,0.333333333333333,0.0666666666666667,0.466666666666667,7,0,0,0,1,0,0,0,63,50-65,2419,0,0,0,1,0,0,1,0,0,323"/>
  </r>
  <r>
    <n v="454"/>
    <n v="39552"/>
    <x v="1"/>
    <n v="16"/>
    <x v="1"/>
    <n v="4.045307443365696E-4"/>
    <n v="1"/>
    <n v="1"/>
    <n v="54"/>
    <n v="165"/>
    <n v="3"/>
    <n v="147"/>
    <n v="4"/>
    <n v="24"/>
    <n v="41"/>
    <n v="384"/>
    <n v="0.4296875"/>
    <n v="7.8125E-3"/>
    <n v="0.3828125"/>
    <n v="1.0416666666666666E-2"/>
    <n v="6.25E-2"/>
    <n v="0.10677083333333333"/>
    <n v="7"/>
    <n v="6"/>
    <n v="2"/>
    <n v="5"/>
    <n v="20"/>
    <n v="0.35"/>
    <n v="0.3"/>
    <n v="0.1"/>
    <n v="0.25"/>
    <n v="8"/>
    <n v="0"/>
    <n v="0"/>
    <x v="1"/>
    <x v="0"/>
    <x v="1"/>
    <n v="0"/>
    <x v="0"/>
    <x v="36"/>
    <x v="2"/>
    <n v="2717"/>
    <n v="1"/>
    <n v="0"/>
    <n v="0"/>
    <n v="0"/>
    <n v="0"/>
    <n v="0"/>
    <n v="1"/>
    <n v="0"/>
    <n v="0"/>
    <n v="302"/>
    <d v="2015-05-08T00:00:00"/>
    <n v="5"/>
    <s v="May"/>
    <n v="1"/>
    <s v="454,39552,Low income,16,Low spender,0.00040453074433657,1,1,54,165,3,147,4,24,41,384,0.4296875,0.0078125,0.3828125,0.0104166666666667,0.0625,0.106770833333333,7,6,2,5,20,0.35,0.3,0.1,0.25,8,0,0,0,0,0,0,1,58,50-65,2717,1,0,0,0,0,0,1,0,0,302"/>
  </r>
  <r>
    <n v="140"/>
    <n v="40780"/>
    <x v="1"/>
    <n v="41"/>
    <x v="1"/>
    <n v="1.0053948013732221E-3"/>
    <n v="0"/>
    <n v="1"/>
    <n v="30"/>
    <n v="229"/>
    <n v="27"/>
    <n v="71"/>
    <n v="13"/>
    <n v="3"/>
    <n v="34"/>
    <n v="377"/>
    <n v="0.60742705570291777"/>
    <n v="7.161803713527852E-2"/>
    <n v="0.1883289124668435"/>
    <n v="3.4482758620689655E-2"/>
    <n v="7.9575596816976128E-3"/>
    <n v="9.0185676392572939E-2"/>
    <n v="4"/>
    <n v="7"/>
    <n v="1"/>
    <n v="5"/>
    <n v="17"/>
    <n v="0.23529411764705882"/>
    <n v="0.41176470588235292"/>
    <n v="5.8823529411764705E-2"/>
    <n v="0.29411764705882354"/>
    <n v="9"/>
    <n v="0"/>
    <n v="0"/>
    <x v="1"/>
    <x v="0"/>
    <x v="1"/>
    <n v="0"/>
    <x v="1"/>
    <x v="10"/>
    <x v="1"/>
    <n v="2818"/>
    <n v="1"/>
    <n v="0"/>
    <n v="0"/>
    <n v="0"/>
    <n v="0"/>
    <n v="0"/>
    <n v="1"/>
    <n v="0"/>
    <n v="0"/>
    <n v="309"/>
    <d v="2015-01-27T00:00:00"/>
    <n v="1"/>
    <s v="January"/>
    <n v="1"/>
    <s v="140,40780,Low income,41,Low spender,0.00100539480137322,0,1,30,229,27,71,13,3,34,377,0.607427055702918,0.0716180371352785,0.188328912466843,0.0344827586206897,0.00795755968169761,0.0901856763925729,4,7,1,5,17,0.235294117647059,0.411764705882353,0.0588235294117647,0.294117647058824,9,0,0,0,0,0,0,0,44,36-50,2818,1,0,0,0,0,0,1,0,0,309"/>
  </r>
  <r>
    <n v="411"/>
    <n v="48904"/>
    <x v="1"/>
    <n v="15"/>
    <x v="1"/>
    <n v="3.0672337641092756E-4"/>
    <n v="0"/>
    <n v="1"/>
    <n v="1"/>
    <n v="283"/>
    <n v="10"/>
    <n v="38"/>
    <n v="0"/>
    <n v="13"/>
    <n v="27"/>
    <n v="371"/>
    <n v="0.76280323450134768"/>
    <n v="2.6954177897574125E-2"/>
    <n v="0.10242587601078167"/>
    <n v="0"/>
    <n v="3.5040431266846361E-2"/>
    <n v="7.277628032345014E-2"/>
    <n v="4"/>
    <n v="7"/>
    <n v="2"/>
    <n v="4"/>
    <n v="17"/>
    <n v="0.23529411764705882"/>
    <n v="0.41176470588235292"/>
    <n v="0.11764705882352941"/>
    <n v="0.23529411764705882"/>
    <n v="8"/>
    <n v="0"/>
    <n v="0"/>
    <x v="1"/>
    <x v="0"/>
    <x v="1"/>
    <n v="0"/>
    <x v="1"/>
    <x v="40"/>
    <x v="2"/>
    <n v="2733"/>
    <n v="0"/>
    <n v="0"/>
    <n v="1"/>
    <n v="0"/>
    <n v="0"/>
    <n v="0"/>
    <n v="1"/>
    <n v="0"/>
    <n v="0"/>
    <n v="317"/>
    <d v="2015-04-22T00:00:00"/>
    <n v="4"/>
    <s v="April"/>
    <n v="1"/>
    <s v="411,48904,Low income,15,Low spender,0.000306723376410928,0,1,1,283,10,38,0,13,27,371,0.762803234501348,0.0269541778975741,0.102425876010782,0,0.0350404312668464,0.0727762803234501,4,7,2,4,17,0.235294117647059,0.411764705882353,0.117647058823529,0.235294117647059,8,0,0,0,0,0,0,0,60,50-65,2733,0,0,1,0,0,0,1,0,0,317"/>
  </r>
  <r>
    <n v="1355"/>
    <n v="67472"/>
    <x v="0"/>
    <n v="188"/>
    <x v="1"/>
    <n v="2.7863410007114061E-3"/>
    <n v="0"/>
    <n v="1"/>
    <n v="93"/>
    <n v="162"/>
    <n v="31"/>
    <n v="127"/>
    <n v="8"/>
    <n v="17"/>
    <n v="69"/>
    <n v="414"/>
    <n v="0.39130434782608697"/>
    <n v="7.4879227053140096E-2"/>
    <n v="0.30676328502415456"/>
    <n v="1.932367149758454E-2"/>
    <n v="4.1062801932367152E-2"/>
    <n v="0.16666666666666666"/>
    <n v="2"/>
    <n v="4"/>
    <n v="2"/>
    <n v="7"/>
    <n v="15"/>
    <n v="0.13333333333333333"/>
    <n v="0.26666666666666666"/>
    <n v="0.13333333333333333"/>
    <n v="0.46666666666666667"/>
    <n v="3"/>
    <n v="0"/>
    <n v="0"/>
    <x v="1"/>
    <x v="0"/>
    <x v="1"/>
    <n v="0"/>
    <x v="1"/>
    <x v="44"/>
    <x v="3"/>
    <n v="2433"/>
    <n v="0"/>
    <n v="1"/>
    <n v="0"/>
    <n v="0"/>
    <n v="0"/>
    <n v="0"/>
    <n v="0"/>
    <n v="0"/>
    <n v="1"/>
    <n v="276"/>
    <d v="2016-02-16T00:00:00"/>
    <n v="2"/>
    <s v="February"/>
    <n v="1"/>
    <s v="1355,67472,High income,188,Low spender,0.00278634100071141,0,1,93,162,31,127,8,17,69,414,0.391304347826087,0.0748792270531401,0.306763285024155,0.0193236714975845,0.0410628019323672,0.166666666666667,2,4,2,7,15,0.133333333333333,0.266666666666667,0.133333333333333,0.466666666666667,3,0,0,0,0,0,0,0,73,66+,2433,0,1,0,0,0,0,0,0,1,276"/>
  </r>
  <r>
    <n v="922"/>
    <n v="44124"/>
    <x v="1"/>
    <n v="63"/>
    <x v="1"/>
    <n v="1.4277943976067446E-3"/>
    <n v="0"/>
    <n v="1"/>
    <n v="62"/>
    <n v="284"/>
    <n v="0"/>
    <n v="55"/>
    <n v="0"/>
    <n v="6"/>
    <n v="52"/>
    <n v="397"/>
    <n v="0.7153652392947103"/>
    <n v="0"/>
    <n v="0.1385390428211587"/>
    <n v="0"/>
    <n v="1.5113350125944584E-2"/>
    <n v="0.13098236775818639"/>
    <n v="4"/>
    <n v="6"/>
    <n v="2"/>
    <n v="5"/>
    <n v="17"/>
    <n v="0.23529411764705882"/>
    <n v="0.35294117647058826"/>
    <n v="0.11764705882352941"/>
    <n v="0.29411764705882354"/>
    <n v="8"/>
    <n v="0"/>
    <n v="0"/>
    <x v="1"/>
    <x v="0"/>
    <x v="1"/>
    <n v="0"/>
    <x v="1"/>
    <x v="30"/>
    <x v="3"/>
    <n v="2573"/>
    <n v="0"/>
    <n v="0"/>
    <n v="0"/>
    <n v="1"/>
    <n v="0"/>
    <n v="0"/>
    <n v="0"/>
    <n v="0"/>
    <n v="1"/>
    <n v="293"/>
    <d v="2015-09-29T00:00:00"/>
    <n v="9"/>
    <s v="September"/>
    <n v="1"/>
    <s v="922,44124,Low income,63,Low spender,0.00142779439760674,0,1,62,284,0,55,0,6,52,397,0.71536523929471,0,0.138539042821159,0,0.0151133501259446,0.130982367758186,4,6,2,5,17,0.235294117647059,0.352941176470588,0.117647058823529,0.294117647058824,8,0,0,0,0,0,0,0,74,66+,2573,0,0,0,1,0,0,0,0,1,293"/>
  </r>
  <r>
    <n v="745"/>
    <n v="40689"/>
    <x v="1"/>
    <n v="818"/>
    <x v="0"/>
    <n v="2.010371353437047E-2"/>
    <n v="0"/>
    <n v="1"/>
    <n v="69"/>
    <n v="270"/>
    <n v="3"/>
    <n v="27"/>
    <n v="39"/>
    <n v="6"/>
    <n v="99"/>
    <n v="444"/>
    <n v="0.60810810810810811"/>
    <n v="6.7567567567567571E-3"/>
    <n v="6.0810810810810814E-2"/>
    <n v="8.7837837837837843E-2"/>
    <n v="1.3513513513513514E-2"/>
    <n v="0.22297297297297297"/>
    <n v="7"/>
    <n v="7"/>
    <n v="1"/>
    <n v="5"/>
    <n v="20"/>
    <n v="0.35"/>
    <n v="0.35"/>
    <n v="0.05"/>
    <n v="0.25"/>
    <n v="8"/>
    <n v="0"/>
    <n v="0"/>
    <x v="1"/>
    <x v="0"/>
    <x v="1"/>
    <n v="0"/>
    <x v="1"/>
    <x v="18"/>
    <x v="3"/>
    <n v="2627"/>
    <n v="0"/>
    <n v="0"/>
    <n v="0"/>
    <n v="1"/>
    <n v="0"/>
    <n v="0"/>
    <n v="1"/>
    <n v="0"/>
    <n v="0"/>
    <n v="246"/>
    <d v="2015-08-06T00:00:00"/>
    <n v="8"/>
    <s v="August"/>
    <n v="1"/>
    <s v="745,40689,Low income,818,High spender,0.0201037135343705,0,1,69,270,3,27,39,6,99,444,0.608108108108108,0.00675675675675676,0.0608108108108108,0.0878378378378378,0.0135135135135135,0.222972972972973,7,7,1,5,20,0.35,0.35,0.05,0.25,8,0,0,0,0,0,0,0,69,66+,2627,0,0,0,1,0,0,1,0,0,246"/>
  </r>
  <r>
    <n v="516"/>
    <n v="56181"/>
    <x v="0"/>
    <n v="673"/>
    <x v="0"/>
    <n v="1.1979138854772966E-2"/>
    <n v="0"/>
    <n v="1"/>
    <n v="6"/>
    <n v="121"/>
    <n v="103"/>
    <n v="69"/>
    <n v="8"/>
    <n v="44"/>
    <n v="48"/>
    <n v="393"/>
    <n v="0.30788804071246817"/>
    <n v="0.26208651399491095"/>
    <n v="0.17557251908396945"/>
    <n v="2.0356234096692113E-2"/>
    <n v="0.11195928753180662"/>
    <n v="0.12213740458015267"/>
    <n v="1"/>
    <n v="4"/>
    <n v="2"/>
    <n v="7"/>
    <n v="14"/>
    <n v="7.1428571428571425E-2"/>
    <n v="0.2857142857142857"/>
    <n v="0.14285714285714285"/>
    <n v="0.5"/>
    <n v="4"/>
    <n v="0"/>
    <n v="0"/>
    <x v="1"/>
    <x v="0"/>
    <x v="1"/>
    <n v="0"/>
    <x v="1"/>
    <x v="36"/>
    <x v="2"/>
    <n v="2696"/>
    <n v="0"/>
    <n v="1"/>
    <n v="0"/>
    <n v="0"/>
    <n v="0"/>
    <n v="0"/>
    <n v="1"/>
    <n v="0"/>
    <n v="0"/>
    <n v="297"/>
    <d v="2015-05-29T00:00:00"/>
    <n v="5"/>
    <s v="May"/>
    <n v="1"/>
    <s v="516,56181,High income,673,High spender,0.011979138854773,0,1,6,121,103,69,8,44,48,393,0.307888040712468,0.262086513994911,0.175572519083969,0.0203562340966921,0.111959287531807,0.122137404580153,1,4,2,7,14,0.0714285714285714,0.285714285714286,0.142857142857143,0.5,4,0,0,0,0,0,0,0,58,50-65,2696,0,1,0,0,0,0,1,0,0,297"/>
  </r>
  <r>
    <n v="1376"/>
    <n v="62535"/>
    <x v="0"/>
    <n v="338"/>
    <x v="1"/>
    <n v="5.4049732149996001E-3"/>
    <n v="0"/>
    <n v="1"/>
    <n v="13"/>
    <n v="163"/>
    <n v="48"/>
    <n v="90"/>
    <n v="0"/>
    <n v="45"/>
    <n v="52"/>
    <n v="398"/>
    <n v="0.40954773869346733"/>
    <n v="0.12060301507537688"/>
    <n v="0.22613065326633167"/>
    <n v="0"/>
    <n v="0.11306532663316583"/>
    <n v="0.1306532663316583"/>
    <n v="1"/>
    <n v="3"/>
    <n v="2"/>
    <n v="8"/>
    <n v="14"/>
    <n v="7.1428571428571425E-2"/>
    <n v="0.21428571428571427"/>
    <n v="0.14285714285714285"/>
    <n v="0.5714285714285714"/>
    <n v="3"/>
    <n v="0"/>
    <n v="0"/>
    <x v="1"/>
    <x v="0"/>
    <x v="1"/>
    <n v="0"/>
    <x v="1"/>
    <x v="46"/>
    <x v="2"/>
    <n v="2428"/>
    <n v="0"/>
    <n v="0"/>
    <n v="1"/>
    <n v="0"/>
    <n v="0"/>
    <n v="0"/>
    <n v="1"/>
    <n v="0"/>
    <n v="0"/>
    <n v="294"/>
    <d v="2016-02-21T00:00:00"/>
    <n v="2"/>
    <s v="February"/>
    <n v="1"/>
    <s v="1376,62535,High income,338,Low spender,0.0054049732149996,0,1,13,163,48,90,0,45,52,398,0.409547738693467,0.120603015075377,0.226130653266332,0,0.113065326633166,0.130653266331658,1,3,2,8,14,0.0714285714285714,0.214285714285714,0.142857142857143,0.571428571428571,3,0,0,0,0,0,0,0,65,50-65,2428,0,0,1,0,0,0,1,0,0,294"/>
  </r>
  <r>
    <n v="220"/>
    <n v="30538"/>
    <x v="1"/>
    <n v="1550"/>
    <x v="0"/>
    <n v="5.0756434606064577E-2"/>
    <n v="1"/>
    <n v="0"/>
    <n v="27"/>
    <n v="284"/>
    <n v="0"/>
    <n v="52"/>
    <n v="8"/>
    <n v="3"/>
    <n v="20"/>
    <n v="367"/>
    <n v="0.77384196185286103"/>
    <n v="0"/>
    <n v="0.14168937329700274"/>
    <n v="2.1798365122615803E-2"/>
    <n v="8.1743869209809257E-3"/>
    <n v="5.4495912806539509E-2"/>
    <n v="4"/>
    <n v="9"/>
    <n v="0"/>
    <n v="4"/>
    <n v="17"/>
    <n v="0.23529411764705882"/>
    <n v="0.52941176470588236"/>
    <n v="0"/>
    <n v="0.23529411764705882"/>
    <n v="10"/>
    <n v="0"/>
    <n v="0"/>
    <x v="1"/>
    <x v="0"/>
    <x v="1"/>
    <n v="0"/>
    <x v="1"/>
    <x v="4"/>
    <x v="1"/>
    <n v="2795"/>
    <n v="0"/>
    <n v="0"/>
    <n v="0"/>
    <n v="1"/>
    <n v="0"/>
    <n v="0"/>
    <n v="0"/>
    <n v="1"/>
    <n v="0"/>
    <n v="327"/>
    <d v="2015-02-19T00:00:00"/>
    <n v="2"/>
    <s v="February"/>
    <n v="1"/>
    <s v="220,30538,Low income,1550,High spender,0.0507564346060646,1,0,27,284,0,52,8,3,20,367,0.773841961852861,0,0.141689373297003,0.0217983651226158,0.00817438692098093,0.0544959128065395,4,9,0,4,17,0.235294117647059,0.529411764705882,0,0.235294117647059,10,0,0,0,0,0,0,0,49,36-50,2795,0,0,0,1,0,0,0,1,0,327"/>
  </r>
  <r>
    <n v="1032"/>
    <n v="50501"/>
    <x v="1"/>
    <n v="38"/>
    <x v="1"/>
    <n v="7.524603473198551E-4"/>
    <n v="1"/>
    <n v="1"/>
    <n v="10"/>
    <n v="297"/>
    <n v="0"/>
    <n v="38"/>
    <n v="13"/>
    <n v="0"/>
    <n v="152"/>
    <n v="500"/>
    <n v="0.59399999999999997"/>
    <n v="0"/>
    <n v="7.5999999999999998E-2"/>
    <n v="2.5999999999999999E-2"/>
    <n v="0"/>
    <n v="0.30399999999999999"/>
    <n v="7"/>
    <n v="5"/>
    <n v="4"/>
    <n v="4"/>
    <n v="20"/>
    <n v="0.35"/>
    <n v="0.25"/>
    <n v="0.2"/>
    <n v="0.2"/>
    <n v="6"/>
    <n v="0"/>
    <n v="0"/>
    <x v="0"/>
    <x v="0"/>
    <x v="1"/>
    <n v="0"/>
    <x v="0"/>
    <x v="23"/>
    <x v="3"/>
    <n v="2535"/>
    <n v="0"/>
    <n v="1"/>
    <n v="0"/>
    <n v="0"/>
    <n v="0"/>
    <n v="0"/>
    <n v="1"/>
    <n v="0"/>
    <n v="0"/>
    <n v="196"/>
    <d v="2015-11-06T00:00:00"/>
    <n v="11"/>
    <s v="November"/>
    <n v="1"/>
    <s v="1032,50501,Low income,38,Low spender,0.000752460347319855,1,1,10,297,0,38,13,0,152,500,0.594,0,0.076,0.026,0,0.304,7,5,4,4,20,0.35,0.25,0.2,0.2,6,0,0,1,0,0,0,1,66,66+,2535,0,1,0,0,0,0,1,0,0,196"/>
  </r>
  <r>
    <n v="513"/>
    <n v="52914"/>
    <x v="0"/>
    <n v="146"/>
    <x v="1"/>
    <n v="2.7591941641153571E-3"/>
    <n v="0"/>
    <n v="1"/>
    <n v="32"/>
    <n v="254"/>
    <n v="10"/>
    <n v="44"/>
    <n v="30"/>
    <n v="10"/>
    <n v="227"/>
    <n v="575"/>
    <n v="0.44173913043478263"/>
    <n v="1.7391304347826087E-2"/>
    <n v="7.6521739130434779E-2"/>
    <n v="5.2173913043478258E-2"/>
    <n v="1.7391304347826087E-2"/>
    <n v="0.39478260869565218"/>
    <n v="2"/>
    <n v="7"/>
    <n v="3"/>
    <n v="3"/>
    <n v="15"/>
    <n v="0.13333333333333333"/>
    <n v="0.46666666666666667"/>
    <n v="0.2"/>
    <n v="0.2"/>
    <n v="7"/>
    <n v="0"/>
    <n v="0"/>
    <x v="0"/>
    <x v="0"/>
    <x v="1"/>
    <n v="0"/>
    <x v="1"/>
    <x v="4"/>
    <x v="1"/>
    <n v="2697"/>
    <n v="0"/>
    <n v="1"/>
    <n v="0"/>
    <n v="0"/>
    <n v="0"/>
    <n v="0"/>
    <n v="1"/>
    <n v="0"/>
    <n v="0"/>
    <n v="121"/>
    <d v="2015-05-28T00:00:00"/>
    <n v="5"/>
    <s v="May"/>
    <n v="1"/>
    <s v="513,52914,High income,146,Low spender,0.00275919416411536,0,1,32,254,10,44,30,10,227,575,0.441739130434783,0.0173913043478261,0.0765217391304348,0.0521739130434783,0.0173913043478261,0.394782608695652,2,7,3,3,15,0.133333333333333,0.466666666666667,0.2,0.2,7,0,0,1,0,0,0,0,49,36-50,2697,0,1,0,0,0,0,1,0,0,121"/>
  </r>
  <r>
    <n v="10"/>
    <n v="49431"/>
    <x v="1"/>
    <n v="22"/>
    <x v="1"/>
    <n v="4.4506483785478746E-4"/>
    <n v="0"/>
    <n v="1"/>
    <n v="9"/>
    <n v="219"/>
    <n v="3"/>
    <n v="100"/>
    <n v="26"/>
    <n v="0"/>
    <n v="17"/>
    <n v="365"/>
    <n v="0.6"/>
    <n v="8.21917808219178E-3"/>
    <n v="0.27397260273972601"/>
    <n v="7.1232876712328766E-2"/>
    <n v="0"/>
    <n v="4.6575342465753428E-2"/>
    <n v="2"/>
    <n v="7"/>
    <n v="1"/>
    <n v="5"/>
    <n v="15"/>
    <n v="0.13333333333333333"/>
    <n v="0.46666666666666667"/>
    <n v="6.6666666666666666E-2"/>
    <n v="0.33333333333333331"/>
    <n v="8"/>
    <n v="0"/>
    <n v="0"/>
    <x v="1"/>
    <x v="0"/>
    <x v="1"/>
    <n v="0"/>
    <x v="1"/>
    <x v="46"/>
    <x v="2"/>
    <n v="2854"/>
    <n v="1"/>
    <n v="0"/>
    <n v="0"/>
    <n v="0"/>
    <n v="0"/>
    <n v="0"/>
    <n v="1"/>
    <n v="0"/>
    <n v="0"/>
    <n v="331"/>
    <d v="2014-12-22T00:00:00"/>
    <n v="12"/>
    <s v="December"/>
    <n v="1"/>
    <s v="10,49431,Low income,22,Low spender,0.000445064837854787,0,1,9,219,3,100,26,0,17,365,0.6,0.00821917808219178,0.273972602739726,0.0712328767123288,0,0.0465753424657534,2,7,1,5,15,0.133333333333333,0.466666666666667,0.0666666666666667,0.333333333333333,8,0,0,0,0,0,0,0,65,50-65,2854,1,0,0,0,0,0,1,0,0,331"/>
  </r>
  <r>
    <n v="1210"/>
    <n v="54730"/>
    <x v="0"/>
    <n v="962"/>
    <x v="0"/>
    <n v="1.7577197149643706E-2"/>
    <n v="0"/>
    <n v="1"/>
    <n v="64"/>
    <n v="318"/>
    <n v="3"/>
    <n v="17"/>
    <n v="4"/>
    <n v="7"/>
    <n v="56"/>
    <n v="405"/>
    <n v="0.78518518518518521"/>
    <n v="7.4074074074074077E-3"/>
    <n v="4.1975308641975309E-2"/>
    <n v="9.876543209876543E-3"/>
    <n v="1.7283950617283949E-2"/>
    <n v="0.13827160493827159"/>
    <n v="5"/>
    <n v="4"/>
    <n v="1"/>
    <n v="8"/>
    <n v="18"/>
    <n v="0.27777777777777779"/>
    <n v="0.22222222222222221"/>
    <n v="5.5555555555555552E-2"/>
    <n v="0.44444444444444442"/>
    <n v="4"/>
    <n v="0"/>
    <n v="0"/>
    <x v="1"/>
    <x v="0"/>
    <x v="1"/>
    <n v="0"/>
    <x v="1"/>
    <x v="9"/>
    <x v="1"/>
    <n v="2477"/>
    <n v="0"/>
    <n v="1"/>
    <n v="0"/>
    <n v="0"/>
    <n v="0"/>
    <n v="0"/>
    <n v="0"/>
    <n v="1"/>
    <n v="0"/>
    <n v="293"/>
    <d v="2016-01-03T00:00:00"/>
    <n v="1"/>
    <s v="January"/>
    <n v="1"/>
    <s v="1210,54730,High income,962,High spender,0.0175771971496437,0,1,64,318,3,17,4,7,56,405,0.785185185185185,0.00740740740740741,0.0419753086419753,0.00987654320987654,0.0172839506172839,0.138271604938272,5,4,1,8,18,0.277777777777778,0.222222222222222,0.0555555555555556,0.444444444444444,4,0,0,0,0,0,0,0,45,36-50,2477,0,1,0,0,0,0,0,1,0,293"/>
  </r>
  <r>
    <n v="1151"/>
    <n v="45837"/>
    <x v="1"/>
    <n v="35"/>
    <x v="1"/>
    <n v="7.6357527761415449E-4"/>
    <n v="1"/>
    <n v="1"/>
    <n v="88"/>
    <n v="215"/>
    <n v="13"/>
    <n v="87"/>
    <n v="17"/>
    <n v="17"/>
    <n v="24"/>
    <n v="373"/>
    <n v="0.57640750670241292"/>
    <n v="3.4852546916890083E-2"/>
    <n v="0.23324396782841822"/>
    <n v="4.5576407506702415E-2"/>
    <n v="4.5576407506702415E-2"/>
    <n v="6.4343163538873996E-2"/>
    <n v="5"/>
    <n v="6"/>
    <n v="2"/>
    <n v="5"/>
    <n v="18"/>
    <n v="0.27777777777777779"/>
    <n v="0.33333333333333331"/>
    <n v="0.1111111111111111"/>
    <n v="0.27777777777777779"/>
    <n v="7"/>
    <n v="0"/>
    <n v="0"/>
    <x v="1"/>
    <x v="0"/>
    <x v="1"/>
    <n v="0"/>
    <x v="1"/>
    <x v="3"/>
    <x v="1"/>
    <n v="2497"/>
    <n v="0"/>
    <n v="1"/>
    <n v="0"/>
    <n v="0"/>
    <n v="0"/>
    <n v="0"/>
    <n v="1"/>
    <n v="0"/>
    <n v="0"/>
    <n v="325"/>
    <d v="2015-12-14T00:00:00"/>
    <n v="12"/>
    <s v="December"/>
    <n v="1"/>
    <s v="1151,45837,Low income,35,Low spender,0.000763575277614154,1,1,88,215,13,87,17,17,24,373,0.576407506702413,0.0348525469168901,0.233243967828418,0.0455764075067024,0.0455764075067024,0.064343163538874,5,6,2,5,18,0.277777777777778,0.333333333333333,0.111111111111111,0.277777777777778,7,0,0,0,0,0,0,0,46,36-50,2497,0,1,0,0,0,0,1,0,0,325"/>
  </r>
  <r>
    <n v="1510"/>
    <n v="49854"/>
    <x v="1"/>
    <n v="496"/>
    <x v="1"/>
    <n v="9.9490512295904044E-3"/>
    <n v="1"/>
    <n v="0"/>
    <n v="63"/>
    <n v="123"/>
    <n v="17"/>
    <n v="171"/>
    <n v="39"/>
    <n v="0"/>
    <n v="30"/>
    <n v="380"/>
    <n v="0.3236842105263158"/>
    <n v="4.4736842105263158E-2"/>
    <n v="0.45"/>
    <n v="0.10263157894736842"/>
    <n v="0"/>
    <n v="7.8947368421052627E-2"/>
    <n v="5"/>
    <n v="6"/>
    <n v="2"/>
    <n v="5"/>
    <n v="18"/>
    <n v="0.27777777777777779"/>
    <n v="0.33333333333333331"/>
    <n v="0.1111111111111111"/>
    <n v="0.27777777777777779"/>
    <n v="6"/>
    <n v="0"/>
    <n v="0"/>
    <x v="1"/>
    <x v="0"/>
    <x v="1"/>
    <n v="0"/>
    <x v="1"/>
    <x v="7"/>
    <x v="1"/>
    <n v="2390"/>
    <n v="0"/>
    <n v="0"/>
    <n v="0"/>
    <n v="1"/>
    <n v="0"/>
    <n v="0"/>
    <n v="0"/>
    <n v="1"/>
    <n v="0"/>
    <n v="320"/>
    <d v="2016-03-30T00:00:00"/>
    <n v="3"/>
    <s v="March"/>
    <n v="1"/>
    <s v="1510,49854,Low income,496,Low spender,0.0099490512295904,1,0,63,123,17,171,39,0,30,380,0.323684210526316,0.0447368421052632,0.45,0.102631578947368,0,0.0789473684210526,5,6,2,5,18,0.277777777777778,0.333333333333333,0.111111111111111,0.277777777777778,6,0,0,0,0,0,0,0,48,36-50,2390,0,0,0,1,0,0,0,1,0,320"/>
  </r>
  <r>
    <n v="636"/>
    <n v="41638"/>
    <x v="1"/>
    <n v="256"/>
    <x v="1"/>
    <n v="6.1482299822277729E-3"/>
    <n v="0"/>
    <n v="1"/>
    <n v="68"/>
    <n v="315"/>
    <n v="0"/>
    <n v="31"/>
    <n v="4"/>
    <n v="0"/>
    <n v="91"/>
    <n v="441"/>
    <n v="0.7142857142857143"/>
    <n v="0"/>
    <n v="7.029478458049887E-2"/>
    <n v="9.0702947845804991E-3"/>
    <n v="0"/>
    <n v="0.20634920634920634"/>
    <n v="4"/>
    <n v="5"/>
    <n v="5"/>
    <n v="3"/>
    <n v="17"/>
    <n v="0.23529411764705882"/>
    <n v="0.29411764705882354"/>
    <n v="0.29411764705882354"/>
    <n v="0.17647058823529413"/>
    <n v="8"/>
    <n v="0"/>
    <n v="0"/>
    <x v="0"/>
    <x v="0"/>
    <x v="1"/>
    <n v="0"/>
    <x v="1"/>
    <x v="38"/>
    <x v="2"/>
    <n v="2660"/>
    <n v="1"/>
    <n v="0"/>
    <n v="0"/>
    <n v="0"/>
    <n v="0"/>
    <n v="0"/>
    <n v="1"/>
    <n v="0"/>
    <n v="0"/>
    <n v="259"/>
    <d v="2015-07-04T00:00:00"/>
    <n v="7"/>
    <s v="July"/>
    <n v="1"/>
    <s v="636,41638,Low income,256,Low spender,0.00614822998222777,0,1,68,315,0,31,4,0,91,441,0.714285714285714,0,0.0702947845804989,0.0090702947845805,0,0.206349206349206,4,5,5,3,17,0.235294117647059,0.294117647058824,0.294117647058824,0.176470588235294,8,0,0,1,0,0,0,0,56,50-65,2660,1,0,0,0,0,0,1,0,0,259"/>
  </r>
  <r>
    <n v="280"/>
    <n v="46998"/>
    <x v="1"/>
    <n v="342"/>
    <x v="1"/>
    <n v="7.2769054002297974E-3"/>
    <n v="0"/>
    <n v="1"/>
    <n v="55"/>
    <n v="172"/>
    <n v="41"/>
    <n v="86"/>
    <n v="45"/>
    <n v="6"/>
    <n v="27"/>
    <n v="377"/>
    <n v="0.45623342175066312"/>
    <n v="0.10875331564986737"/>
    <n v="0.22811671087533156"/>
    <n v="0.11936339522546419"/>
    <n v="1.5915119363395226E-2"/>
    <n v="7.161803713527852E-2"/>
    <n v="5"/>
    <n v="5"/>
    <n v="3"/>
    <n v="5"/>
    <n v="18"/>
    <n v="0.27777777777777779"/>
    <n v="0.27777777777777779"/>
    <n v="0.16666666666666666"/>
    <n v="0.27777777777777779"/>
    <n v="7"/>
    <n v="0"/>
    <n v="0"/>
    <x v="0"/>
    <x v="0"/>
    <x v="1"/>
    <n v="0"/>
    <x v="1"/>
    <x v="32"/>
    <x v="2"/>
    <n v="2774"/>
    <n v="0"/>
    <n v="0"/>
    <n v="1"/>
    <n v="0"/>
    <n v="0"/>
    <n v="0"/>
    <n v="1"/>
    <n v="0"/>
    <n v="0"/>
    <n v="323"/>
    <d v="2015-03-12T00:00:00"/>
    <n v="3"/>
    <s v="March"/>
    <n v="1"/>
    <s v="280,46998,Low income,342,Low spender,0.0072769054002298,0,1,55,172,41,86,45,6,27,377,0.456233421750663,0.108753315649867,0.228116710875332,0.119363395225464,0.0159151193633952,0.0716180371352785,5,5,3,5,18,0.277777777777778,0.277777777777778,0.166666666666667,0.277777777777778,7,0,0,1,0,0,0,0,64,50-65,2774,0,0,1,0,0,0,1,0,0,323"/>
  </r>
  <r>
    <n v="154"/>
    <n v="37150"/>
    <x v="1"/>
    <n v="62"/>
    <x v="1"/>
    <n v="1.6689098250336474E-3"/>
    <n v="1"/>
    <n v="0"/>
    <n v="80"/>
    <n v="167"/>
    <n v="37"/>
    <n v="64"/>
    <n v="49"/>
    <n v="34"/>
    <n v="116"/>
    <n v="467"/>
    <n v="0.35760171306209848"/>
    <n v="7.922912205567452E-2"/>
    <n v="0.13704496788008566"/>
    <n v="0.10492505353319058"/>
    <n v="7.2805139186295498E-2"/>
    <n v="0.24839400428265523"/>
    <n v="8"/>
    <n v="4"/>
    <n v="3"/>
    <n v="6"/>
    <n v="21"/>
    <n v="0.38095238095238093"/>
    <n v="0.19047619047619047"/>
    <n v="0.14285714285714285"/>
    <n v="0.2857142857142857"/>
    <n v="7"/>
    <n v="0"/>
    <n v="0"/>
    <x v="1"/>
    <x v="0"/>
    <x v="1"/>
    <n v="0"/>
    <x v="1"/>
    <x v="4"/>
    <x v="1"/>
    <n v="2815"/>
    <n v="0"/>
    <n v="1"/>
    <n v="0"/>
    <n v="0"/>
    <n v="0"/>
    <n v="0"/>
    <n v="1"/>
    <n v="0"/>
    <n v="0"/>
    <n v="235"/>
    <d v="2015-01-30T00:00:00"/>
    <n v="1"/>
    <s v="January"/>
    <n v="1"/>
    <s v="154,37150,Low income,62,Low spender,0.00166890982503365,1,0,80,167,37,64,49,34,116,467,0.357601713062098,0.0792291220556745,0.137044967880086,0.104925053533191,0.0728051391862955,0.248394004282655,8,4,3,6,21,0.380952380952381,0.19047619047619,0.142857142857143,0.285714285714286,7,0,0,0,0,0,0,0,49,36-50,2815,0,1,0,0,0,0,1,0,0,235"/>
  </r>
  <r>
    <n v="47"/>
    <n v="66503"/>
    <x v="0"/>
    <n v="1073"/>
    <x v="0"/>
    <n v="1.6134610468700659E-2"/>
    <n v="1"/>
    <n v="0"/>
    <n v="30"/>
    <n v="91"/>
    <n v="64"/>
    <n v="128"/>
    <n v="65"/>
    <n v="3"/>
    <n v="50"/>
    <n v="401"/>
    <n v="0.22693266832917705"/>
    <n v="0.15960099750623441"/>
    <n v="0.31920199501246882"/>
    <n v="0.16209476309226933"/>
    <n v="7.481296758104738E-3"/>
    <n v="0.12468827930174564"/>
    <n v="2"/>
    <n v="4"/>
    <n v="3"/>
    <n v="6"/>
    <n v="15"/>
    <n v="0.13333333333333333"/>
    <n v="0.26666666666666666"/>
    <n v="0.2"/>
    <n v="0.4"/>
    <n v="3"/>
    <n v="0"/>
    <n v="0"/>
    <x v="1"/>
    <x v="0"/>
    <x v="1"/>
    <n v="0"/>
    <x v="1"/>
    <x v="31"/>
    <x v="0"/>
    <n v="2843"/>
    <n v="0"/>
    <n v="0"/>
    <n v="1"/>
    <n v="0"/>
    <n v="0"/>
    <n v="0"/>
    <n v="1"/>
    <n v="0"/>
    <n v="0"/>
    <n v="301"/>
    <d v="2015-01-02T00:00:00"/>
    <n v="1"/>
    <s v="January"/>
    <n v="1"/>
    <s v="47,66503,High income,1073,High spender,0.0161346104687007,1,0,30,91,64,128,65,3,50,401,0.226932668329177,0.159600997506234,0.319201995012469,0.162094763092269,0.00748129675810474,0.124688279301746,2,4,3,6,15,0.133333333333333,0.266666666666667,0.2,0.4,3,0,0,0,0,0,0,0,35,24-35,2843,0,0,1,0,0,0,1,0,0,301"/>
  </r>
  <r>
    <n v="2112"/>
    <n v="54984"/>
    <x v="0"/>
    <n v="37"/>
    <x v="1"/>
    <n v="6.7292303215480862E-4"/>
    <n v="0"/>
    <n v="1"/>
    <n v="51"/>
    <n v="173"/>
    <n v="13"/>
    <n v="131"/>
    <n v="32"/>
    <n v="3"/>
    <n v="6"/>
    <n v="358"/>
    <n v="0.48324022346368717"/>
    <n v="3.6312849162011177E-2"/>
    <n v="0.36592178770949718"/>
    <n v="8.9385474860335198E-2"/>
    <n v="8.3798882681564244E-3"/>
    <n v="1.6759776536312849E-2"/>
    <n v="4"/>
    <n v="6"/>
    <n v="1"/>
    <n v="6"/>
    <n v="17"/>
    <n v="0.23529411764705882"/>
    <n v="0.35294117647058826"/>
    <n v="5.8823529411764705E-2"/>
    <n v="0.35294117647058826"/>
    <n v="7"/>
    <n v="1"/>
    <n v="0"/>
    <x v="1"/>
    <x v="0"/>
    <x v="1"/>
    <n v="0"/>
    <x v="1"/>
    <x v="12"/>
    <x v="2"/>
    <n v="2195"/>
    <n v="0"/>
    <n v="1"/>
    <n v="0"/>
    <n v="0"/>
    <n v="0"/>
    <n v="0"/>
    <n v="1"/>
    <n v="0"/>
    <n v="0"/>
    <n v="346"/>
    <d v="2016-10-11T00:00:00"/>
    <n v="10"/>
    <s v="October"/>
    <n v="1"/>
    <s v="2112,54984,High income,37,Low spender,0.000672923032154809,0,1,51,173,13,131,32,3,6,358,0.483240223463687,0.0363128491620112,0.365921787709497,0.0893854748603352,0.00837988826815642,0.0167597765363128,4,6,1,6,17,0.235294117647059,0.352941176470588,0.0588235294117647,0.352941176470588,7,1,0,0,0,0,0,0,61,50-65,2195,0,1,0,0,0,0,1,0,0,346"/>
  </r>
  <r>
    <n v="111"/>
    <n v="24401"/>
    <x v="1"/>
    <n v="336"/>
    <x v="1"/>
    <n v="1.3769927461989262E-2"/>
    <n v="0"/>
    <n v="0"/>
    <n v="98"/>
    <n v="73"/>
    <n v="28"/>
    <n v="217"/>
    <n v="10"/>
    <n v="24"/>
    <n v="115"/>
    <n v="467"/>
    <n v="0.15631691648822268"/>
    <n v="5.9957173447537475E-2"/>
    <n v="0.46466809421841543"/>
    <n v="2.1413276231263382E-2"/>
    <n v="5.1391862955032119E-2"/>
    <n v="0.24625267665952891"/>
    <n v="3"/>
    <n v="6"/>
    <n v="1"/>
    <n v="6"/>
    <n v="16"/>
    <n v="0.1875"/>
    <n v="0.375"/>
    <n v="6.25E-2"/>
    <n v="0.375"/>
    <n v="8"/>
    <n v="0"/>
    <n v="0"/>
    <x v="1"/>
    <x v="0"/>
    <x v="1"/>
    <n v="0"/>
    <x v="1"/>
    <x v="15"/>
    <x v="1"/>
    <n v="2826"/>
    <n v="0"/>
    <n v="0"/>
    <n v="0"/>
    <n v="1"/>
    <n v="0"/>
    <n v="0"/>
    <n v="0"/>
    <n v="1"/>
    <n v="0"/>
    <n v="237"/>
    <d v="2015-01-19T00:00:00"/>
    <n v="1"/>
    <s v="January"/>
    <n v="1"/>
    <s v="111,24401,Low income,336,Low spender,0.0137699274619893,0,0,98,73,28,217,10,24,115,467,0.156316916488223,0.0599571734475375,0.464668094218415,0.0214132762312634,0.0513918629550321,0.246252676659529,3,6,1,6,16,0.1875,0.375,0.0625,0.375,8,0,0,0,0,0,0,0,41,36-50,2826,0,0,0,1,0,0,0,1,0,237"/>
  </r>
  <r>
    <n v="259"/>
    <n v="40101"/>
    <x v="1"/>
    <n v="588"/>
    <x v="0"/>
    <n v="1.4662975985636269E-2"/>
    <n v="1"/>
    <n v="0"/>
    <n v="73"/>
    <n v="171"/>
    <n v="3"/>
    <n v="129"/>
    <n v="26"/>
    <n v="24"/>
    <n v="62"/>
    <n v="415"/>
    <n v="0.41204819277108434"/>
    <n v="7.2289156626506026E-3"/>
    <n v="0.31084337349397589"/>
    <n v="6.2650602409638559E-2"/>
    <n v="5.7831325301204821E-2"/>
    <n v="0.14939759036144579"/>
    <n v="4"/>
    <n v="6"/>
    <n v="1"/>
    <n v="6"/>
    <n v="17"/>
    <n v="0.23529411764705882"/>
    <n v="0.35294117647058826"/>
    <n v="5.8823529411764705E-2"/>
    <n v="0.35294117647058826"/>
    <n v="7"/>
    <n v="0"/>
    <n v="0"/>
    <x v="1"/>
    <x v="0"/>
    <x v="1"/>
    <n v="0"/>
    <x v="1"/>
    <x v="31"/>
    <x v="0"/>
    <n v="2782"/>
    <n v="0"/>
    <n v="0"/>
    <n v="0"/>
    <n v="1"/>
    <n v="0"/>
    <n v="0"/>
    <n v="0"/>
    <n v="1"/>
    <n v="0"/>
    <n v="291"/>
    <d v="2015-03-04T00:00:00"/>
    <n v="3"/>
    <s v="March"/>
    <n v="1"/>
    <s v="259,40101,Low income,588,High spender,0.0146629759856363,1,0,73,171,3,129,26,24,62,415,0.412048192771084,0.0072289156626506,0.310843373493976,0.0626506024096386,0.0578313253012048,0.149397590361446,4,6,1,6,17,0.235294117647059,0.352941176470588,0.0588235294117647,0.352941176470588,7,0,0,0,0,0,0,0,35,24-35,2782,0,0,0,1,0,0,0,1,0,291"/>
  </r>
  <r>
    <n v="1707"/>
    <n v="50014"/>
    <x v="1"/>
    <n v="605"/>
    <x v="0"/>
    <n v="1.2096612948374455E-2"/>
    <n v="1"/>
    <n v="0"/>
    <n v="9"/>
    <n v="234"/>
    <n v="14"/>
    <n v="77"/>
    <n v="19"/>
    <n v="10"/>
    <n v="42"/>
    <n v="396"/>
    <n v="0.59090909090909094"/>
    <n v="3.5353535353535352E-2"/>
    <n v="0.19444444444444445"/>
    <n v="4.7979797979797977E-2"/>
    <n v="2.5252525252525252E-2"/>
    <n v="0.10606060606060606"/>
    <n v="2"/>
    <n v="4"/>
    <n v="1"/>
    <n v="8"/>
    <n v="15"/>
    <n v="0.13333333333333333"/>
    <n v="0.26666666666666666"/>
    <n v="6.6666666666666666E-2"/>
    <n v="0.53333333333333333"/>
    <n v="5"/>
    <n v="0"/>
    <n v="0"/>
    <x v="1"/>
    <x v="0"/>
    <x v="1"/>
    <n v="0"/>
    <x v="1"/>
    <x v="43"/>
    <x v="2"/>
    <n v="2317"/>
    <n v="0"/>
    <n v="0"/>
    <n v="1"/>
    <n v="0"/>
    <n v="0"/>
    <n v="0"/>
    <n v="0"/>
    <n v="1"/>
    <n v="0"/>
    <n v="312"/>
    <d v="2016-06-11T00:00:00"/>
    <n v="6"/>
    <s v="June"/>
    <n v="1"/>
    <s v="1707,50014,Low income,605,High spender,0.0120966129483745,1,0,9,234,14,77,19,10,42,396,0.590909090909091,0.0353535353535354,0.194444444444444,0.047979797979798,0.0252525252525253,0.106060606060606,2,4,1,8,15,0.133333333333333,0.266666666666667,0.0666666666666667,0.533333333333333,5,0,0,0,0,0,0,0,52,50-65,2317,0,0,1,0,0,0,0,1,0,312"/>
  </r>
  <r>
    <n v="1578"/>
    <n v="60905"/>
    <x v="0"/>
    <n v="438"/>
    <x v="1"/>
    <n v="7.1915277891798704E-3"/>
    <n v="0"/>
    <n v="1"/>
    <n v="27"/>
    <n v="208"/>
    <n v="17"/>
    <n v="76"/>
    <n v="36"/>
    <n v="17"/>
    <n v="38"/>
    <n v="392"/>
    <n v="0.53061224489795922"/>
    <n v="4.336734693877551E-2"/>
    <n v="0.19387755102040816"/>
    <n v="9.1836734693877556E-2"/>
    <n v="4.336734693877551E-2"/>
    <n v="9.6938775510204078E-2"/>
    <n v="2"/>
    <n v="3"/>
    <n v="3"/>
    <n v="7"/>
    <n v="15"/>
    <n v="0.13333333333333333"/>
    <n v="0.2"/>
    <n v="0.2"/>
    <n v="0.46666666666666667"/>
    <n v="2"/>
    <n v="0"/>
    <n v="0"/>
    <x v="1"/>
    <x v="0"/>
    <x v="1"/>
    <n v="0"/>
    <x v="1"/>
    <x v="25"/>
    <x v="3"/>
    <n v="2365"/>
    <n v="0"/>
    <n v="0"/>
    <n v="0"/>
    <n v="1"/>
    <n v="0"/>
    <n v="0"/>
    <n v="1"/>
    <n v="0"/>
    <n v="0"/>
    <n v="316"/>
    <d v="2016-04-24T00:00:00"/>
    <n v="4"/>
    <s v="April"/>
    <n v="1"/>
    <s v="1578,60905,High income,438,Low spender,0.00719152778917987,0,1,27,208,17,76,36,17,38,392,0.530612244897959,0.0433673469387755,0.193877551020408,0.0918367346938776,0.0433673469387755,0.0969387755102041,2,3,3,7,15,0.133333333333333,0.2,0.2,0.466666666666667,2,0,0,0,0,0,0,0,70,66+,2365,0,0,0,1,0,0,1,0,0,316"/>
  </r>
  <r>
    <n v="690"/>
    <n v="42081"/>
    <x v="1"/>
    <n v="316"/>
    <x v="1"/>
    <n v="7.5093272498277129E-3"/>
    <n v="1"/>
    <n v="0"/>
    <n v="86"/>
    <n v="175"/>
    <n v="10"/>
    <n v="110"/>
    <n v="54"/>
    <n v="6"/>
    <n v="27"/>
    <n v="382"/>
    <n v="0.45811518324607331"/>
    <n v="2.6178010471204188E-2"/>
    <n v="0.2879581151832461"/>
    <n v="0.14136125654450263"/>
    <n v="1.5706806282722512E-2"/>
    <n v="7.0680628272251314E-2"/>
    <n v="2"/>
    <n v="6"/>
    <n v="3"/>
    <n v="4"/>
    <n v="15"/>
    <n v="0.13333333333333333"/>
    <n v="0.4"/>
    <n v="0.2"/>
    <n v="0.26666666666666666"/>
    <n v="6"/>
    <n v="0"/>
    <n v="0"/>
    <x v="0"/>
    <x v="0"/>
    <x v="1"/>
    <n v="0"/>
    <x v="1"/>
    <x v="13"/>
    <x v="1"/>
    <n v="2647"/>
    <n v="0"/>
    <n v="1"/>
    <n v="0"/>
    <n v="0"/>
    <n v="0"/>
    <n v="0"/>
    <n v="1"/>
    <n v="0"/>
    <n v="0"/>
    <n v="328"/>
    <d v="2015-07-17T00:00:00"/>
    <n v="7"/>
    <s v="July"/>
    <n v="1"/>
    <s v="690,42081,Low income,316,Low spender,0.00750932724982771,1,0,86,175,10,110,54,6,27,382,0.458115183246073,0.0261780104712042,0.287958115183246,0.141361256544503,0.0157068062827225,0.0706806282722513,2,6,3,4,15,0.133333333333333,0.4,0.2,0.266666666666667,6,0,0,1,0,0,0,0,38,36-50,2647,0,1,0,0,0,0,1,0,0,328"/>
  </r>
  <r>
    <n v="1362"/>
    <n v="47009"/>
    <x v="1"/>
    <n v="901"/>
    <x v="0"/>
    <n v="1.9166542576953348E-2"/>
    <n v="0"/>
    <n v="1"/>
    <n v="89"/>
    <n v="171"/>
    <n v="45"/>
    <n v="73"/>
    <n v="59"/>
    <n v="10"/>
    <n v="90"/>
    <n v="448"/>
    <n v="0.38169642857142855"/>
    <n v="0.10044642857142858"/>
    <n v="0.16294642857142858"/>
    <n v="0.13169642857142858"/>
    <n v="2.2321428571428572E-2"/>
    <n v="0.20089285714285715"/>
    <n v="4"/>
    <n v="3"/>
    <n v="2"/>
    <n v="8"/>
    <n v="17"/>
    <n v="0.23529411764705882"/>
    <n v="0.17647058823529413"/>
    <n v="0.11764705882352941"/>
    <n v="0.47058823529411764"/>
    <n v="4"/>
    <n v="0"/>
    <n v="0"/>
    <x v="1"/>
    <x v="0"/>
    <x v="1"/>
    <n v="0"/>
    <x v="1"/>
    <x v="2"/>
    <x v="2"/>
    <n v="2430"/>
    <n v="0"/>
    <n v="0"/>
    <n v="0"/>
    <n v="1"/>
    <n v="0"/>
    <n v="0"/>
    <n v="1"/>
    <n v="0"/>
    <n v="0"/>
    <n v="268"/>
    <d v="2016-02-19T00:00:00"/>
    <n v="2"/>
    <s v="February"/>
    <n v="1"/>
    <s v="1362,47009,Low income,901,High spender,0.0191665425769533,0,1,89,171,45,73,59,10,90,448,0.381696428571429,0.100446428571429,0.162946428571429,0.131696428571429,0.0223214285714286,0.200892857142857,4,3,2,8,17,0.235294117647059,0.176470588235294,0.117647058823529,0.470588235294118,4,0,0,0,0,0,0,0,55,50-65,2430,0,0,0,1,0,0,1,0,0,268"/>
  </r>
  <r>
    <n v="1439"/>
    <n v="55267"/>
    <x v="0"/>
    <n v="26"/>
    <x v="1"/>
    <n v="4.7044348345305517E-4"/>
    <n v="0"/>
    <n v="1"/>
    <n v="28"/>
    <n v="161"/>
    <n v="28"/>
    <n v="136"/>
    <n v="32"/>
    <n v="3"/>
    <n v="45"/>
    <n v="405"/>
    <n v="0.39753086419753086"/>
    <n v="6.9135802469135796E-2"/>
    <n v="0.33580246913580247"/>
    <n v="7.9012345679012344E-2"/>
    <n v="7.4074074074074077E-3"/>
    <n v="0.1111111111111111"/>
    <n v="4"/>
    <n v="3"/>
    <n v="4"/>
    <n v="6"/>
    <n v="17"/>
    <n v="0.23529411764705882"/>
    <n v="0.17647058823529413"/>
    <n v="0.23529411764705882"/>
    <n v="0.35294117647058826"/>
    <n v="3"/>
    <n v="0"/>
    <n v="0"/>
    <x v="1"/>
    <x v="0"/>
    <x v="1"/>
    <n v="0"/>
    <x v="1"/>
    <x v="37"/>
    <x v="2"/>
    <n v="2410"/>
    <n v="0"/>
    <n v="1"/>
    <n v="0"/>
    <n v="0"/>
    <n v="0"/>
    <n v="0"/>
    <n v="1"/>
    <n v="0"/>
    <n v="0"/>
    <n v="315"/>
    <d v="2016-03-10T00:00:00"/>
    <n v="3"/>
    <s v="March"/>
    <n v="1"/>
    <s v="1439,55267,High income,26,Low spender,0.000470443483453055,0,1,28,161,28,136,32,3,45,405,0.397530864197531,0.0691358024691358,0.335802469135802,0.0790123456790123,0.00740740740740741,0.111111111111111,4,3,4,6,17,0.235294117647059,0.176470588235294,0.235294117647059,0.352941176470588,3,0,0,0,0,0,0,0,63,50-65,2410,0,1,0,0,0,0,1,0,0,315"/>
  </r>
  <r>
    <n v="901"/>
    <n v="53172"/>
    <x v="0"/>
    <n v="1040"/>
    <x v="0"/>
    <n v="1.9559166478597758E-2"/>
    <n v="0"/>
    <n v="1"/>
    <n v="54"/>
    <n v="121"/>
    <n v="62"/>
    <n v="90"/>
    <n v="68"/>
    <n v="20"/>
    <n v="125"/>
    <n v="486"/>
    <n v="0.24897119341563786"/>
    <n v="0.12757201646090535"/>
    <n v="0.18518518518518517"/>
    <n v="0.13991769547325103"/>
    <n v="4.1152263374485597E-2"/>
    <n v="0.25720164609053497"/>
    <n v="3"/>
    <n v="2"/>
    <n v="3"/>
    <n v="8"/>
    <n v="16"/>
    <n v="0.1875"/>
    <n v="0.125"/>
    <n v="0.1875"/>
    <n v="0.5"/>
    <n v="3"/>
    <n v="0"/>
    <n v="0"/>
    <x v="1"/>
    <x v="0"/>
    <x v="1"/>
    <n v="0"/>
    <x v="1"/>
    <x v="34"/>
    <x v="1"/>
    <n v="2578"/>
    <n v="0"/>
    <n v="0"/>
    <n v="0"/>
    <n v="1"/>
    <n v="0"/>
    <n v="0"/>
    <n v="1"/>
    <n v="0"/>
    <n v="0"/>
    <n v="236"/>
    <d v="2015-09-24T00:00:00"/>
    <n v="9"/>
    <s v="September"/>
    <n v="1"/>
    <s v="901,53172,High income,1040,High spender,0.0195591664785978,0,1,54,121,62,90,68,20,125,486,0.248971193415638,0.127572016460905,0.185185185185185,0.139917695473251,0.0411522633744856,0.257201646090535,3,2,3,8,16,0.1875,0.125,0.1875,0.5,3,0,0,0,0,0,0,0,42,36-50,2578,0,0,0,1,0,0,1,0,0,236"/>
  </r>
  <r>
    <n v="75"/>
    <n v="46923"/>
    <x v="1"/>
    <n v="24"/>
    <x v="1"/>
    <n v="5.1147624832171851E-4"/>
    <n v="1"/>
    <n v="0"/>
    <n v="90"/>
    <n v="85"/>
    <n v="44"/>
    <n v="54"/>
    <n v="102"/>
    <n v="78"/>
    <n v="6"/>
    <n v="369"/>
    <n v="0.23035230352303523"/>
    <n v="0.11924119241192412"/>
    <n v="0.14634146341463414"/>
    <n v="0.27642276422764228"/>
    <n v="0.21138211382113822"/>
    <n v="1.6260162601626018E-2"/>
    <n v="3"/>
    <n v="5"/>
    <n v="1"/>
    <n v="7"/>
    <n v="16"/>
    <n v="0.1875"/>
    <n v="0.3125"/>
    <n v="6.25E-2"/>
    <n v="0.4375"/>
    <n v="7"/>
    <n v="0"/>
    <n v="0"/>
    <x v="1"/>
    <x v="0"/>
    <x v="1"/>
    <n v="0"/>
    <x v="1"/>
    <x v="19"/>
    <x v="0"/>
    <n v="2835"/>
    <n v="0"/>
    <n v="0"/>
    <n v="1"/>
    <n v="0"/>
    <n v="0"/>
    <n v="0"/>
    <n v="1"/>
    <n v="0"/>
    <n v="0"/>
    <n v="357"/>
    <d v="2015-01-10T00:00:00"/>
    <n v="1"/>
    <s v="January"/>
    <n v="1"/>
    <s v="75,46923,Low income,24,Low spender,0.000511476248321719,1,0,90,85,44,54,102,78,6,369,0.230352303523035,0.119241192411924,0.146341463414634,0.276422764227642,0.211382113821138,0.016260162601626,3,5,1,7,16,0.1875,0.3125,0.0625,0.4375,7,0,0,0,0,0,0,0,33,24-35,2835,0,0,1,0,0,0,1,0,0,357"/>
  </r>
  <r>
    <n v="446"/>
    <n v="72967"/>
    <x v="0"/>
    <n v="62"/>
    <x v="1"/>
    <n v="8.4969917908095437E-4"/>
    <n v="0"/>
    <n v="1"/>
    <n v="1"/>
    <n v="158"/>
    <n v="35"/>
    <n v="179"/>
    <n v="0"/>
    <n v="0"/>
    <n v="125"/>
    <n v="497"/>
    <n v="0.31790744466800802"/>
    <n v="7.0422535211267609E-2"/>
    <n v="0.36016096579476864"/>
    <n v="0"/>
    <n v="0"/>
    <n v="0.25150905432595572"/>
    <n v="2"/>
    <n v="7"/>
    <n v="2"/>
    <n v="8"/>
    <n v="19"/>
    <n v="0.10526315789473684"/>
    <n v="0.36842105263157893"/>
    <n v="0.10526315789473684"/>
    <n v="0.42105263157894735"/>
    <n v="5"/>
    <n v="0"/>
    <n v="0"/>
    <x v="0"/>
    <x v="0"/>
    <x v="1"/>
    <n v="0"/>
    <x v="0"/>
    <x v="28"/>
    <x v="1"/>
    <n v="2720"/>
    <n v="1"/>
    <n v="0"/>
    <n v="0"/>
    <n v="0"/>
    <n v="0"/>
    <n v="0"/>
    <n v="1"/>
    <n v="0"/>
    <n v="0"/>
    <n v="247"/>
    <d v="2015-05-05T00:00:00"/>
    <n v="5"/>
    <s v="May"/>
    <n v="1"/>
    <s v="446,72967,High income,62,Low spender,0.000849699179080954,0,1,1,158,35,179,0,0,125,497,0.317907444668008,0.0704225352112676,0.360160965794769,0,0,0.251509054325956,2,7,2,8,19,0.105263157894737,0.368421052631579,0.105263157894737,0.421052631578947,5,0,0,1,0,0,0,1,50,36-50,2720,1,0,0,0,0,0,1,0,0,247"/>
  </r>
  <r>
    <n v="708"/>
    <n v="31907"/>
    <x v="1"/>
    <n v="15"/>
    <x v="1"/>
    <n v="4.7011627542545525E-4"/>
    <n v="0"/>
    <n v="0"/>
    <n v="75"/>
    <n v="33"/>
    <n v="87"/>
    <n v="64"/>
    <n v="175"/>
    <n v="16"/>
    <n v="74"/>
    <n v="449"/>
    <n v="7.3496659242761692E-2"/>
    <n v="0.19376391982182628"/>
    <n v="0.14253897550111358"/>
    <n v="0.38975501113585748"/>
    <n v="3.5634743875278395E-2"/>
    <n v="0.16481069042316257"/>
    <n v="1"/>
    <n v="6"/>
    <n v="1"/>
    <n v="6"/>
    <n v="14"/>
    <n v="7.1428571428571425E-2"/>
    <n v="0.42857142857142855"/>
    <n v="7.1428571428571425E-2"/>
    <n v="0.42857142857142855"/>
    <n v="7"/>
    <n v="0"/>
    <n v="0"/>
    <x v="1"/>
    <x v="0"/>
    <x v="1"/>
    <n v="0"/>
    <x v="1"/>
    <x v="7"/>
    <x v="1"/>
    <n v="2641"/>
    <n v="0"/>
    <n v="0"/>
    <n v="1"/>
    <n v="0"/>
    <n v="0"/>
    <n v="0"/>
    <n v="1"/>
    <n v="0"/>
    <n v="0"/>
    <n v="301"/>
    <d v="2015-07-23T00:00:00"/>
    <n v="7"/>
    <s v="July"/>
    <n v="1"/>
    <s v="708,31907,Low income,15,Low spender,0.000470116275425455,0,0,75,33,87,64,175,16,74,449,0.0734966592427617,0.193763919821826,0.142538975501114,0.389755011135857,0.0356347438752784,0.164810690423163,1,6,1,6,14,0.0714285714285714,0.428571428571429,0.0714285714285714,0.428571428571429,7,0,0,0,0,0,0,0,48,36-50,2641,0,0,1,0,0,0,1,0,0,301"/>
  </r>
  <r>
    <n v="1601"/>
    <n v="58494"/>
    <x v="0"/>
    <n v="310"/>
    <x v="1"/>
    <n v="5.2996888569767841E-3"/>
    <n v="0"/>
    <n v="1"/>
    <n v="56"/>
    <n v="298"/>
    <n v="7"/>
    <n v="68"/>
    <n v="4"/>
    <n v="0"/>
    <n v="19"/>
    <n v="396"/>
    <n v="0.75252525252525249"/>
    <n v="1.7676767676767676E-2"/>
    <n v="0.17171717171717171"/>
    <n v="1.0101010101010102E-2"/>
    <n v="0"/>
    <n v="4.7979797979797977E-2"/>
    <n v="2"/>
    <n v="6"/>
    <n v="2"/>
    <n v="6"/>
    <n v="16"/>
    <n v="0.125"/>
    <n v="0.375"/>
    <n v="0.125"/>
    <n v="0.375"/>
    <n v="6"/>
    <n v="0"/>
    <n v="0"/>
    <x v="1"/>
    <x v="0"/>
    <x v="1"/>
    <n v="0"/>
    <x v="1"/>
    <x v="3"/>
    <x v="1"/>
    <n v="2358"/>
    <n v="0"/>
    <n v="1"/>
    <n v="0"/>
    <n v="0"/>
    <n v="0"/>
    <n v="0"/>
    <n v="0"/>
    <n v="1"/>
    <n v="0"/>
    <n v="358"/>
    <d v="2016-05-01T00:00:00"/>
    <n v="5"/>
    <s v="May"/>
    <n v="1"/>
    <s v="1601,58494,High income,310,Low spender,0.00529968885697678,0,1,56,298,7,68,4,0,19,396,0.752525252525252,0.0176767676767677,0.171717171717172,0.0101010101010101,0,0.047979797979798,2,6,2,6,16,0.125,0.375,0.125,0.375,6,0,0,0,0,0,0,0,46,36-50,2358,0,1,0,0,0,0,0,1,0,358"/>
  </r>
  <r>
    <n v="704"/>
    <n v="57967"/>
    <x v="0"/>
    <n v="560"/>
    <x v="1"/>
    <n v="9.6606690013283422E-3"/>
    <n v="0"/>
    <n v="1"/>
    <n v="39"/>
    <n v="229"/>
    <n v="7"/>
    <n v="137"/>
    <n v="4"/>
    <n v="0"/>
    <n v="91"/>
    <n v="468"/>
    <n v="0.4893162393162393"/>
    <n v="1.4957264957264958E-2"/>
    <n v="0.29273504273504275"/>
    <n v="8.5470085470085479E-3"/>
    <n v="0"/>
    <n v="0.19444444444444445"/>
    <n v="5"/>
    <n v="4"/>
    <n v="2"/>
    <n v="8"/>
    <n v="19"/>
    <n v="0.26315789473684209"/>
    <n v="0.21052631578947367"/>
    <n v="0.10526315789473684"/>
    <n v="0.42105263157894735"/>
    <n v="5"/>
    <n v="0"/>
    <n v="0"/>
    <x v="1"/>
    <x v="0"/>
    <x v="1"/>
    <n v="0"/>
    <x v="1"/>
    <x v="36"/>
    <x v="2"/>
    <n v="2642"/>
    <n v="0"/>
    <n v="0"/>
    <n v="1"/>
    <n v="0"/>
    <n v="0"/>
    <n v="0"/>
    <n v="1"/>
    <n v="0"/>
    <n v="0"/>
    <n v="286"/>
    <d v="2015-07-22T00:00:00"/>
    <n v="7"/>
    <s v="July"/>
    <n v="1"/>
    <s v="704,57967,High income,560,Low spender,0.00966066900132834,0,1,39,229,7,137,4,0,91,468,0.489316239316239,0.014957264957265,0.292735042735043,0.00854700854700855,0,0.194444444444444,5,4,2,8,19,0.263157894736842,0.210526315789474,0.105263157894737,0.421052631578947,5,0,0,0,0,0,0,0,58,50-65,2642,0,0,1,0,0,0,1,0,0,286"/>
  </r>
  <r>
    <n v="628"/>
    <n v="49544"/>
    <x v="1"/>
    <n v="394"/>
    <x v="1"/>
    <n v="7.9525270466655907E-3"/>
    <n v="1"/>
    <n v="0"/>
    <n v="0"/>
    <n v="308"/>
    <n v="0"/>
    <n v="73"/>
    <n v="0"/>
    <n v="0"/>
    <n v="23"/>
    <n v="404"/>
    <n v="0.76237623762376239"/>
    <n v="0"/>
    <n v="0.18069306930693069"/>
    <n v="0"/>
    <n v="0"/>
    <n v="5.6930693069306933E-2"/>
    <n v="2"/>
    <n v="5"/>
    <n v="1"/>
    <n v="8"/>
    <n v="16"/>
    <n v="0.125"/>
    <n v="0.3125"/>
    <n v="6.25E-2"/>
    <n v="0.5"/>
    <n v="7"/>
    <n v="0"/>
    <n v="0"/>
    <x v="1"/>
    <x v="0"/>
    <x v="1"/>
    <n v="0"/>
    <x v="1"/>
    <x v="10"/>
    <x v="1"/>
    <n v="2661"/>
    <n v="0"/>
    <n v="1"/>
    <n v="0"/>
    <n v="0"/>
    <n v="0"/>
    <n v="0"/>
    <n v="0"/>
    <n v="0"/>
    <n v="1"/>
    <n v="358"/>
    <d v="2015-07-03T00:00:00"/>
    <n v="7"/>
    <s v="July"/>
    <n v="1"/>
    <s v="628,49544,Low income,394,Low spender,0.00795252704666559,1,0,0,308,0,73,0,0,23,404,0.762376237623762,0,0.180693069306931,0,0,0.0569306930693069,2,5,1,8,16,0.125,0.3125,0.0625,0.5,7,0,0,0,0,0,0,0,44,36-50,2661,0,1,0,0,0,0,0,0,1,358"/>
  </r>
  <r>
    <n v="1297"/>
    <n v="59973"/>
    <x v="0"/>
    <n v="422"/>
    <x v="1"/>
    <n v="7.0364997582245343E-3"/>
    <n v="0"/>
    <n v="0"/>
    <n v="47"/>
    <n v="130"/>
    <n v="30"/>
    <n v="168"/>
    <n v="20"/>
    <n v="34"/>
    <n v="0"/>
    <n v="382"/>
    <n v="0.34031413612565448"/>
    <n v="7.8534031413612565E-2"/>
    <n v="0.43979057591623039"/>
    <n v="5.2356020942408377E-2"/>
    <n v="8.9005235602094238E-2"/>
    <n v="0"/>
    <n v="1"/>
    <n v="3"/>
    <n v="4"/>
    <n v="7"/>
    <n v="15"/>
    <n v="6.6666666666666666E-2"/>
    <n v="0.2"/>
    <n v="0.26666666666666666"/>
    <n v="0.46666666666666667"/>
    <n v="1"/>
    <n v="0"/>
    <n v="0"/>
    <x v="1"/>
    <x v="0"/>
    <x v="1"/>
    <n v="0"/>
    <x v="1"/>
    <x v="7"/>
    <x v="1"/>
    <n v="2450"/>
    <n v="0"/>
    <n v="1"/>
    <n v="0"/>
    <n v="0"/>
    <n v="0"/>
    <n v="0"/>
    <n v="0"/>
    <n v="0"/>
    <n v="1"/>
    <n v="382"/>
    <d v="2016-01-30T00:00:00"/>
    <n v="1"/>
    <s v="January"/>
    <n v="1"/>
    <s v="1297,59973,High income,422,Low spender,0.00703649975822453,0,0,47,130,30,168,20,34,0,382,0.340314136125654,0.0785340314136126,0.43979057591623,0.0523560209424084,0.0890052356020942,0,1,3,4,7,15,0.0666666666666667,0.2,0.266666666666667,0.466666666666667,1,0,0,0,0,0,0,0,48,36-50,2450,0,1,0,0,0,0,0,0,1,382"/>
  </r>
  <r>
    <n v="1235"/>
    <n v="65352"/>
    <x v="0"/>
    <n v="955"/>
    <x v="0"/>
    <n v="1.461317174684784E-2"/>
    <n v="0"/>
    <n v="1"/>
    <n v="43"/>
    <n v="284"/>
    <n v="3"/>
    <n v="84"/>
    <n v="4"/>
    <n v="7"/>
    <n v="23"/>
    <n v="405"/>
    <n v="0.70123456790123462"/>
    <n v="7.4074074074074077E-3"/>
    <n v="0.2074074074074074"/>
    <n v="9.876543209876543E-3"/>
    <n v="1.7283950617283949E-2"/>
    <n v="5.6790123456790124E-2"/>
    <n v="2"/>
    <n v="4"/>
    <n v="2"/>
    <n v="8"/>
    <n v="16"/>
    <n v="0.125"/>
    <n v="0.25"/>
    <n v="0.125"/>
    <n v="0.5"/>
    <n v="4"/>
    <n v="0"/>
    <n v="0"/>
    <x v="1"/>
    <x v="0"/>
    <x v="1"/>
    <n v="0"/>
    <x v="1"/>
    <x v="3"/>
    <x v="1"/>
    <n v="2471"/>
    <n v="0"/>
    <n v="1"/>
    <n v="0"/>
    <n v="0"/>
    <n v="0"/>
    <n v="0"/>
    <n v="0"/>
    <n v="0"/>
    <n v="1"/>
    <n v="359"/>
    <d v="2016-01-09T00:00:00"/>
    <n v="1"/>
    <s v="January"/>
    <n v="1"/>
    <s v="1235,65352,High income,955,High spender,0.0146131717468478,0,1,43,284,3,84,4,7,23,405,0.701234567901235,0.00740740740740741,0.207407407407407,0.00987654320987654,0.0172839506172839,0.0567901234567901,2,4,2,8,16,0.125,0.25,0.125,0.5,4,0,0,0,0,0,0,0,46,36-50,2471,0,1,0,0,0,0,0,0,1,359"/>
  </r>
  <r>
    <n v="271"/>
    <n v="48432"/>
    <x v="1"/>
    <n v="774"/>
    <x v="0"/>
    <n v="1.5981169474727452E-2"/>
    <n v="0"/>
    <n v="1"/>
    <n v="3"/>
    <n v="322"/>
    <n v="3"/>
    <n v="50"/>
    <n v="4"/>
    <n v="3"/>
    <n v="42"/>
    <n v="424"/>
    <n v="0.75943396226415094"/>
    <n v="7.0754716981132077E-3"/>
    <n v="0.11792452830188679"/>
    <n v="9.433962264150943E-3"/>
    <n v="7.0754716981132077E-3"/>
    <n v="9.9056603773584911E-2"/>
    <n v="5"/>
    <n v="7"/>
    <n v="1"/>
    <n v="6"/>
    <n v="19"/>
    <n v="0.26315789473684209"/>
    <n v="0.36842105263157893"/>
    <n v="5.2631578947368418E-2"/>
    <n v="0.31578947368421051"/>
    <n v="8"/>
    <n v="0"/>
    <n v="0"/>
    <x v="1"/>
    <x v="0"/>
    <x v="1"/>
    <n v="0"/>
    <x v="0"/>
    <x v="1"/>
    <x v="1"/>
    <n v="2778"/>
    <n v="0"/>
    <n v="0"/>
    <n v="1"/>
    <n v="0"/>
    <n v="0"/>
    <n v="0"/>
    <n v="0"/>
    <n v="0"/>
    <n v="1"/>
    <n v="340"/>
    <d v="2015-03-08T00:00:00"/>
    <n v="3"/>
    <s v="March"/>
    <n v="1"/>
    <s v="271,48432,Low income,774,High spender,0.0159811694747275,0,1,3,322,3,50,4,3,42,424,0.759433962264151,0.00707547169811321,0.117924528301887,0.00943396226415094,0.00707547169811321,0.0990566037735849,5,7,1,6,19,0.263157894736842,0.368421052631579,0.0526315789473684,0.315789473684211,8,0,0,0,0,0,0,1,47,36-50,2778,0,0,1,0,0,0,0,0,1,340"/>
  </r>
  <r>
    <n v="274"/>
    <n v="48432"/>
    <x v="1"/>
    <n v="349"/>
    <x v="1"/>
    <n v="7.2059795176742649E-3"/>
    <n v="0"/>
    <n v="1"/>
    <n v="3"/>
    <n v="322"/>
    <n v="3"/>
    <n v="50"/>
    <n v="4"/>
    <n v="3"/>
    <n v="42"/>
    <n v="424"/>
    <n v="0.75943396226415094"/>
    <n v="7.0754716981132077E-3"/>
    <n v="0.11792452830188679"/>
    <n v="9.433962264150943E-3"/>
    <n v="7.0754716981132077E-3"/>
    <n v="9.9056603773584911E-2"/>
    <n v="5"/>
    <n v="7"/>
    <n v="1"/>
    <n v="6"/>
    <n v="19"/>
    <n v="0.26315789473684209"/>
    <n v="0.36842105263157893"/>
    <n v="5.2631578947368418E-2"/>
    <n v="0.31578947368421051"/>
    <n v="8"/>
    <n v="0"/>
    <n v="0"/>
    <x v="1"/>
    <x v="0"/>
    <x v="1"/>
    <n v="0"/>
    <x v="1"/>
    <x v="1"/>
    <x v="1"/>
    <n v="2778"/>
    <n v="0"/>
    <n v="0"/>
    <n v="1"/>
    <n v="0"/>
    <n v="0"/>
    <n v="0"/>
    <n v="0"/>
    <n v="0"/>
    <n v="1"/>
    <n v="340"/>
    <d v="2015-03-08T00:00:00"/>
    <n v="3"/>
    <s v="March"/>
    <n v="1"/>
    <s v="274,48432,Low income,349,Low spender,0.00720597951767426,0,1,3,322,3,50,4,3,42,424,0.759433962264151,0.00707547169811321,0.117924528301887,0.00943396226415094,0.00707547169811321,0.0990566037735849,5,7,1,6,19,0.263157894736842,0.368421052631579,0.0526315789473684,0.315789473684211,8,0,0,0,0,0,0,0,47,36-50,2778,0,0,1,0,0,0,0,0,1,340"/>
  </r>
  <r>
    <n v="1948"/>
    <n v="58692"/>
    <x v="0"/>
    <n v="120"/>
    <x v="1"/>
    <n v="2.0445716622367613E-3"/>
    <n v="0"/>
    <n v="1"/>
    <n v="21"/>
    <n v="301"/>
    <n v="11"/>
    <n v="61"/>
    <n v="4"/>
    <n v="7"/>
    <n v="11"/>
    <n v="395"/>
    <n v="0.76202531645569616"/>
    <n v="2.7848101265822784E-2"/>
    <n v="0.15443037974683543"/>
    <n v="1.0126582278481013E-2"/>
    <n v="1.7721518987341773E-2"/>
    <n v="2.7848101265822784E-2"/>
    <n v="1"/>
    <n v="8"/>
    <n v="2"/>
    <n v="4"/>
    <n v="15"/>
    <n v="6.6666666666666666E-2"/>
    <n v="0.53333333333333333"/>
    <n v="0.13333333333333333"/>
    <n v="0.26666666666666666"/>
    <n v="7"/>
    <n v="0"/>
    <n v="0"/>
    <x v="1"/>
    <x v="0"/>
    <x v="1"/>
    <n v="0"/>
    <x v="1"/>
    <x v="2"/>
    <x v="2"/>
    <n v="2243"/>
    <n v="0"/>
    <n v="1"/>
    <n v="0"/>
    <n v="0"/>
    <n v="0"/>
    <n v="0"/>
    <n v="1"/>
    <n v="0"/>
    <n v="0"/>
    <n v="373"/>
    <d v="2016-08-24T00:00:00"/>
    <n v="8"/>
    <s v="August"/>
    <n v="1"/>
    <s v="1948,58692,High income,120,Low spender,0.00204457166223676,0,1,21,301,11,61,4,7,11,395,0.762025316455696,0.0278481012658228,0.154430379746835,0.010126582278481,0.0177215189873418,0.0278481012658228,1,8,2,4,15,0.0666666666666667,0.533333333333333,0.133333333333333,0.266666666666667,7,0,0,0,0,0,0,0,55,50-65,2243,0,1,0,0,0,0,1,0,0,373"/>
  </r>
  <r>
    <n v="1585"/>
    <n v="65735"/>
    <x v="0"/>
    <n v="306"/>
    <x v="1"/>
    <n v="4.6550543850308055E-3"/>
    <n v="1"/>
    <n v="1"/>
    <n v="37"/>
    <n v="239"/>
    <n v="7"/>
    <n v="119"/>
    <n v="4"/>
    <n v="15"/>
    <n v="11"/>
    <n v="395"/>
    <n v="0.60506329113924051"/>
    <n v="1.7721518987341773E-2"/>
    <n v="0.30126582278481012"/>
    <n v="1.0126582278481013E-2"/>
    <n v="3.7974683544303799E-2"/>
    <n v="2.7848101265822784E-2"/>
    <n v="5"/>
    <n v="6"/>
    <n v="2"/>
    <n v="6"/>
    <n v="19"/>
    <n v="0.26315789473684209"/>
    <n v="0.31578947368421051"/>
    <n v="0.10526315789473684"/>
    <n v="0.31578947368421051"/>
    <n v="7"/>
    <n v="0"/>
    <n v="0"/>
    <x v="1"/>
    <x v="0"/>
    <x v="1"/>
    <n v="0"/>
    <x v="1"/>
    <x v="2"/>
    <x v="2"/>
    <n v="2363"/>
    <n v="0"/>
    <n v="0"/>
    <n v="0"/>
    <n v="1"/>
    <n v="0"/>
    <n v="0"/>
    <n v="0"/>
    <n v="1"/>
    <n v="0"/>
    <n v="373"/>
    <d v="2016-04-26T00:00:00"/>
    <n v="4"/>
    <s v="April"/>
    <n v="1"/>
    <s v="1585,65735,High income,306,Low spender,0.00465505438503081,1,1,37,239,7,119,4,15,11,395,0.605063291139241,0.0177215189873418,0.30126582278481,0.010126582278481,0.0379746835443038,0.0278481012658228,5,6,2,6,19,0.263157894736842,0.315789473684211,0.105263157894737,0.315789473684211,7,0,0,0,0,0,0,0,55,50-65,2363,0,0,0,1,0,0,0,1,0,373"/>
  </r>
  <r>
    <n v="816"/>
    <n v="40794"/>
    <x v="1"/>
    <n v="1012"/>
    <x v="0"/>
    <n v="2.4807569740648135E-2"/>
    <n v="0"/>
    <n v="1"/>
    <n v="18"/>
    <n v="261"/>
    <n v="23"/>
    <n v="73"/>
    <n v="4"/>
    <n v="23"/>
    <n v="50"/>
    <n v="434"/>
    <n v="0.60138248847926268"/>
    <n v="5.2995391705069124E-2"/>
    <n v="0.16820276497695852"/>
    <n v="9.2165898617511521E-3"/>
    <n v="5.2995391705069124E-2"/>
    <n v="0.1152073732718894"/>
    <n v="2"/>
    <n v="6"/>
    <n v="3"/>
    <n v="5"/>
    <n v="16"/>
    <n v="0.125"/>
    <n v="0.375"/>
    <n v="0.1875"/>
    <n v="0.3125"/>
    <n v="7"/>
    <n v="0"/>
    <n v="0"/>
    <x v="1"/>
    <x v="0"/>
    <x v="1"/>
    <n v="0"/>
    <x v="1"/>
    <x v="9"/>
    <x v="1"/>
    <n v="2607"/>
    <n v="0"/>
    <n v="1"/>
    <n v="0"/>
    <n v="0"/>
    <n v="0"/>
    <n v="0"/>
    <n v="1"/>
    <n v="0"/>
    <n v="0"/>
    <n v="334"/>
    <d v="2015-08-26T00:00:00"/>
    <n v="8"/>
    <s v="August"/>
    <n v="1"/>
    <s v="816,40794,Low income,1012,High spender,0.0248075697406481,0,1,18,261,23,73,4,23,50,434,0.601382488479263,0.0529953917050691,0.168202764976959,0.00921658986175115,0.0529953917050691,0.115207373271889,2,6,3,5,16,0.125,0.375,0.1875,0.3125,7,0,0,0,0,0,0,0,45,36-50,2607,0,1,0,0,0,0,1,0,0,334"/>
  </r>
  <r>
    <n v="1424"/>
    <n v="43795"/>
    <x v="1"/>
    <n v="39"/>
    <x v="1"/>
    <n v="8.9051261559538759E-4"/>
    <n v="0"/>
    <n v="1"/>
    <n v="11"/>
    <n v="314"/>
    <n v="11"/>
    <n v="53"/>
    <n v="4"/>
    <n v="3"/>
    <n v="107"/>
    <n v="492"/>
    <n v="0.63821138211382111"/>
    <n v="2.2357723577235773E-2"/>
    <n v="0.10772357723577236"/>
    <n v="8.130081300813009E-3"/>
    <n v="6.0975609756097563E-3"/>
    <n v="0.21747967479674796"/>
    <n v="3"/>
    <n v="7"/>
    <n v="3"/>
    <n v="4"/>
    <n v="17"/>
    <n v="0.17647058823529413"/>
    <n v="0.41176470588235292"/>
    <n v="0.17647058823529413"/>
    <n v="0.23529411764705882"/>
    <n v="7"/>
    <n v="0"/>
    <n v="0"/>
    <x v="1"/>
    <x v="1"/>
    <x v="1"/>
    <n v="0"/>
    <x v="0"/>
    <x v="43"/>
    <x v="2"/>
    <n v="2415"/>
    <n v="0"/>
    <n v="0"/>
    <n v="0"/>
    <n v="1"/>
    <n v="0"/>
    <n v="0"/>
    <n v="0"/>
    <n v="1"/>
    <n v="0"/>
    <n v="278"/>
    <d v="2016-03-05T00:00:00"/>
    <n v="3"/>
    <s v="March"/>
    <n v="1"/>
    <s v="1424,43795,Low income,39,Low spender,0.000890512615595388,0,1,11,314,11,53,4,3,107,492,0.638211382113821,0.0223577235772358,0.107723577235772,0.00813008130081301,0.00609756097560976,0.217479674796748,3,7,3,4,17,0.176470588235294,0.411764705882353,0.176470588235294,0.235294117647059,7,0,0,0,1,0,0,1,52,50-65,2415,0,0,0,1,0,0,0,1,0,278"/>
  </r>
  <r>
    <n v="1401"/>
    <n v="56962"/>
    <x v="0"/>
    <n v="34"/>
    <x v="1"/>
    <n v="5.9688915417295736E-4"/>
    <n v="2"/>
    <n v="1"/>
    <n v="60"/>
    <n v="292"/>
    <n v="3"/>
    <n v="77"/>
    <n v="10"/>
    <n v="3"/>
    <n v="26"/>
    <n v="411"/>
    <n v="0.71046228710462289"/>
    <n v="7.2992700729927005E-3"/>
    <n v="0.18734793187347931"/>
    <n v="2.4330900243309004E-2"/>
    <n v="7.2992700729927005E-3"/>
    <n v="6.3260340632603412E-2"/>
    <n v="7"/>
    <n v="6"/>
    <n v="3"/>
    <n v="5"/>
    <n v="21"/>
    <n v="0.33333333333333331"/>
    <n v="0.2857142857142857"/>
    <n v="0.14285714285714285"/>
    <n v="0.23809523809523808"/>
    <n v="7"/>
    <n v="0"/>
    <n v="0"/>
    <x v="1"/>
    <x v="0"/>
    <x v="1"/>
    <n v="0"/>
    <x v="1"/>
    <x v="2"/>
    <x v="2"/>
    <n v="2420"/>
    <n v="0"/>
    <n v="1"/>
    <n v="0"/>
    <n v="0"/>
    <n v="0"/>
    <n v="0"/>
    <n v="0"/>
    <n v="1"/>
    <n v="0"/>
    <n v="359"/>
    <d v="2016-02-29T00:00:00"/>
    <n v="2"/>
    <s v="February"/>
    <n v="1"/>
    <s v="1401,56962,High income,34,Low spender,0.000596889154172957,2,1,60,292,3,77,10,3,26,411,0.710462287104623,0.0072992700729927,0.187347931873479,0.024330900243309,0.0072992700729927,0.0632603406326034,7,6,3,5,21,0.333333333333333,0.285714285714286,0.142857142857143,0.238095238095238,7,0,0,0,0,0,0,0,55,50-65,2420,0,1,0,0,0,0,0,1,0,359"/>
  </r>
  <r>
    <n v="566"/>
    <n v="47958"/>
    <x v="1"/>
    <n v="75"/>
    <x v="1"/>
    <n v="1.5638683848367321E-3"/>
    <n v="0"/>
    <n v="1"/>
    <n v="8"/>
    <n v="268"/>
    <n v="11"/>
    <n v="88"/>
    <n v="15"/>
    <n v="3"/>
    <n v="22"/>
    <n v="407"/>
    <n v="0.65847665847665848"/>
    <n v="2.7027027027027029E-2"/>
    <n v="0.21621621621621623"/>
    <n v="3.6855036855036855E-2"/>
    <n v="7.3710073710073713E-3"/>
    <n v="5.4054054054054057E-2"/>
    <n v="2"/>
    <n v="6"/>
    <n v="3"/>
    <n v="5"/>
    <n v="16"/>
    <n v="0.125"/>
    <n v="0.375"/>
    <n v="0.1875"/>
    <n v="0.3125"/>
    <n v="5"/>
    <n v="0"/>
    <n v="0"/>
    <x v="1"/>
    <x v="0"/>
    <x v="1"/>
    <n v="0"/>
    <x v="1"/>
    <x v="42"/>
    <x v="3"/>
    <n v="2685"/>
    <n v="0"/>
    <n v="0"/>
    <n v="1"/>
    <n v="0"/>
    <n v="0"/>
    <n v="0"/>
    <n v="1"/>
    <n v="0"/>
    <n v="0"/>
    <n v="363"/>
    <d v="2015-06-09T00:00:00"/>
    <n v="6"/>
    <s v="June"/>
    <n v="1"/>
    <s v="566,47958,Low income,75,Low spender,0.00156386838483673,0,1,8,268,11,88,15,3,22,407,0.658476658476658,0.027027027027027,0.216216216216216,0.0368550368550369,0.00737100737100737,0.0540540540540541,2,6,3,5,16,0.125,0.375,0.1875,0.3125,5,0,0,0,0,0,0,0,68,66+,2685,0,0,1,0,0,0,1,0,0,363"/>
  </r>
  <r>
    <n v="1877"/>
    <n v="73395"/>
    <x v="0"/>
    <n v="1038"/>
    <x v="0"/>
    <n v="1.4142652769262212E-2"/>
    <n v="0"/>
    <n v="0"/>
    <n v="94"/>
    <n v="272"/>
    <n v="7"/>
    <n v="80"/>
    <n v="20"/>
    <n v="7"/>
    <n v="11"/>
    <n v="397"/>
    <n v="0.68513853904282118"/>
    <n v="1.7632241813602016E-2"/>
    <n v="0.20151133501259447"/>
    <n v="5.0377833753148617E-2"/>
    <n v="1.7632241813602016E-2"/>
    <n v="2.7707808564231738E-2"/>
    <n v="1"/>
    <n v="4"/>
    <n v="4"/>
    <n v="6"/>
    <n v="15"/>
    <n v="6.6666666666666666E-2"/>
    <n v="0.26666666666666666"/>
    <n v="0.26666666666666666"/>
    <n v="0.4"/>
    <n v="2"/>
    <n v="0"/>
    <n v="0"/>
    <x v="1"/>
    <x v="0"/>
    <x v="1"/>
    <n v="0"/>
    <x v="1"/>
    <x v="19"/>
    <x v="0"/>
    <n v="2262"/>
    <n v="0"/>
    <n v="1"/>
    <n v="0"/>
    <n v="0"/>
    <n v="0"/>
    <n v="0"/>
    <n v="0"/>
    <n v="1"/>
    <n v="0"/>
    <n v="375"/>
    <d v="2016-08-05T00:00:00"/>
    <n v="8"/>
    <s v="August"/>
    <n v="1"/>
    <s v="1877,73395,High income,1038,High spender,0.0141426527692622,0,0,94,272,7,80,20,7,11,397,0.685138539042821,0.017632241813602,0.201511335012594,0.0503778337531486,0.017632241813602,0.0277078085642317,1,4,4,6,15,0.0666666666666667,0.266666666666667,0.266666666666667,0.4,2,0,0,0,0,0,0,0,33,24-35,2262,0,1,0,0,0,0,0,1,0,375"/>
  </r>
  <r>
    <n v="1014"/>
    <n v="57906"/>
    <x v="0"/>
    <n v="1331"/>
    <x v="0"/>
    <n v="2.2985528269954755E-2"/>
    <n v="0"/>
    <n v="1"/>
    <n v="29"/>
    <n v="243"/>
    <n v="11"/>
    <n v="119"/>
    <n v="10"/>
    <n v="3"/>
    <n v="15"/>
    <n v="401"/>
    <n v="0.6059850374064838"/>
    <n v="2.7431421446384038E-2"/>
    <n v="0.29675810473815462"/>
    <n v="2.4937655860349128E-2"/>
    <n v="7.481296758104738E-3"/>
    <n v="3.7406483790523692E-2"/>
    <n v="3"/>
    <n v="4"/>
    <n v="2"/>
    <n v="8"/>
    <n v="17"/>
    <n v="0.17647058823529413"/>
    <n v="0.23529411764705882"/>
    <n v="0.11764705882352941"/>
    <n v="0.47058823529411764"/>
    <n v="4"/>
    <n v="0"/>
    <n v="0"/>
    <x v="1"/>
    <x v="0"/>
    <x v="1"/>
    <n v="0"/>
    <x v="1"/>
    <x v="1"/>
    <x v="1"/>
    <n v="2542"/>
    <n v="0"/>
    <n v="0"/>
    <n v="0"/>
    <n v="1"/>
    <n v="0"/>
    <n v="0"/>
    <n v="0"/>
    <n v="0"/>
    <n v="1"/>
    <n v="371"/>
    <d v="2015-10-30T00:00:00"/>
    <n v="10"/>
    <s v="October"/>
    <n v="1"/>
    <s v="1014,57906,High income,1331,High spender,0.0229855282699548,0,1,29,243,11,119,10,3,15,401,0.605985037406484,0.027431421446384,0.296758104738155,0.0249376558603491,0.00748129675810474,0.0374064837905237,3,4,2,8,17,0.176470588235294,0.235294117647059,0.117647058823529,0.470588235294118,4,0,0,0,0,0,0,0,47,36-50,2542,0,0,0,1,0,0,0,0,1,371"/>
  </r>
  <r>
    <n v="772"/>
    <n v="43456"/>
    <x v="1"/>
    <n v="965"/>
    <x v="0"/>
    <n v="2.2206369661266569E-2"/>
    <n v="0"/>
    <n v="1"/>
    <n v="0"/>
    <n v="275"/>
    <n v="11"/>
    <n v="68"/>
    <n v="25"/>
    <n v="7"/>
    <n v="7"/>
    <n v="393"/>
    <n v="0.69974554707379133"/>
    <n v="2.7989821882951654E-2"/>
    <n v="0.17302798982188294"/>
    <n v="6.3613231552162849E-2"/>
    <n v="1.7811704834605598E-2"/>
    <n v="1.7811704834605598E-2"/>
    <n v="3"/>
    <n v="5"/>
    <n v="1"/>
    <n v="8"/>
    <n v="17"/>
    <n v="0.17647058823529413"/>
    <n v="0.29411764705882354"/>
    <n v="5.8823529411764705E-2"/>
    <n v="0.47058823529411764"/>
    <n v="5"/>
    <n v="0"/>
    <n v="0"/>
    <x v="1"/>
    <x v="0"/>
    <x v="1"/>
    <n v="0"/>
    <x v="1"/>
    <x v="20"/>
    <x v="2"/>
    <n v="2619"/>
    <n v="0"/>
    <n v="0"/>
    <n v="1"/>
    <n v="0"/>
    <n v="0"/>
    <n v="0"/>
    <n v="0"/>
    <n v="1"/>
    <n v="0"/>
    <n v="379"/>
    <d v="2015-08-14T00:00:00"/>
    <n v="8"/>
    <s v="August"/>
    <n v="1"/>
    <s v="772,43456,Low income,965,High spender,0.0222063696612666,0,1,0,275,11,68,25,7,7,393,0.699745547073791,0.0279898218829517,0.173027989821883,0.0636132315521628,0.0178117048346056,0.0178117048346056,3,5,1,8,17,0.176470588235294,0.294117647058824,0.0588235294117647,0.470588235294118,5,0,0,0,0,0,0,0,54,50-65,2619,0,0,1,0,0,0,0,1,0,379"/>
  </r>
  <r>
    <n v="58"/>
    <n v="42014"/>
    <x v="1"/>
    <n v="62"/>
    <x v="1"/>
    <n v="1.4756985766649212E-3"/>
    <n v="1"/>
    <n v="0"/>
    <n v="56"/>
    <n v="244"/>
    <n v="15"/>
    <n v="108"/>
    <n v="4"/>
    <n v="15"/>
    <n v="50"/>
    <n v="436"/>
    <n v="0.55963302752293576"/>
    <n v="3.4403669724770644E-2"/>
    <n v="0.24770642201834864"/>
    <n v="9.1743119266055051E-3"/>
    <n v="3.4403669724770644E-2"/>
    <n v="0.11467889908256881"/>
    <n v="6"/>
    <n v="7"/>
    <n v="1"/>
    <n v="6"/>
    <n v="20"/>
    <n v="0.3"/>
    <n v="0.35"/>
    <n v="0.05"/>
    <n v="0.3"/>
    <n v="8"/>
    <n v="0"/>
    <n v="0"/>
    <x v="1"/>
    <x v="0"/>
    <x v="1"/>
    <n v="0"/>
    <x v="0"/>
    <x v="16"/>
    <x v="1"/>
    <n v="2840"/>
    <n v="0"/>
    <n v="1"/>
    <n v="0"/>
    <n v="0"/>
    <n v="0"/>
    <n v="0"/>
    <n v="1"/>
    <n v="0"/>
    <n v="0"/>
    <n v="336"/>
    <d v="2015-01-05T00:00:00"/>
    <n v="1"/>
    <s v="January"/>
    <n v="1"/>
    <s v="58,42014,Low income,62,Low spender,0.00147569857666492,1,0,56,244,15,108,4,15,50,436,0.559633027522936,0.0344036697247706,0.247706422018349,0.00917431192660551,0.0344036697247706,0.114678899082569,6,7,1,6,20,0.3,0.35,0.05,0.3,8,0,0,0,0,0,0,1,43,36-50,2840,0,1,0,0,0,0,1,0,0,336"/>
  </r>
  <r>
    <n v="1392"/>
    <n v="46681"/>
    <x v="1"/>
    <n v="774"/>
    <x v="0"/>
    <n v="1.6580621666202524E-2"/>
    <n v="0"/>
    <n v="2"/>
    <n v="52"/>
    <n v="269"/>
    <n v="15"/>
    <n v="69"/>
    <n v="15"/>
    <n v="19"/>
    <n v="38"/>
    <n v="425"/>
    <n v="0.63294117647058823"/>
    <n v="3.5294117647058823E-2"/>
    <n v="0.16235294117647059"/>
    <n v="3.5294117647058823E-2"/>
    <n v="4.4705882352941179E-2"/>
    <n v="8.9411764705882357E-2"/>
    <n v="2"/>
    <n v="4"/>
    <n v="6"/>
    <n v="4"/>
    <n v="16"/>
    <n v="0.125"/>
    <n v="0.25"/>
    <n v="0.375"/>
    <n v="0.25"/>
    <n v="5"/>
    <n v="0"/>
    <n v="0"/>
    <x v="1"/>
    <x v="0"/>
    <x v="1"/>
    <n v="0"/>
    <x v="1"/>
    <x v="48"/>
    <x v="3"/>
    <n v="2423"/>
    <n v="0"/>
    <n v="0"/>
    <n v="0"/>
    <n v="1"/>
    <n v="0"/>
    <n v="0"/>
    <n v="0"/>
    <n v="0"/>
    <n v="1"/>
    <n v="349"/>
    <d v="2016-02-26T00:00:00"/>
    <n v="2"/>
    <s v="February"/>
    <n v="1"/>
    <s v="1392,46681,Low income,774,High spender,0.0165806216662025,0,2,52,269,15,69,15,19,38,425,0.632941176470588,0.0352941176470588,0.162352941176471,0.0352941176470588,0.0447058823529412,0.0894117647058824,2,4,6,4,16,0.125,0.25,0.375,0.25,5,0,0,0,0,0,0,0,72,66+,2423,0,0,0,1,0,0,0,0,1,349"/>
  </r>
  <r>
    <n v="663"/>
    <n v="71488"/>
    <x v="0"/>
    <n v="303"/>
    <x v="1"/>
    <n v="4.2384735899731419E-3"/>
    <n v="0"/>
    <n v="0"/>
    <n v="87"/>
    <n v="162"/>
    <n v="33"/>
    <n v="124"/>
    <n v="40"/>
    <n v="28"/>
    <n v="172"/>
    <n v="559"/>
    <n v="0.28980322003577819"/>
    <n v="5.9033989266547404E-2"/>
    <n v="0.22182468694096602"/>
    <n v="7.1556350626118065E-2"/>
    <n v="5.008944543828265E-2"/>
    <n v="0.30769230769230771"/>
    <n v="2"/>
    <n v="3"/>
    <n v="4"/>
    <n v="7"/>
    <n v="16"/>
    <n v="0.125"/>
    <n v="0.1875"/>
    <n v="0.25"/>
    <n v="0.4375"/>
    <n v="1"/>
    <n v="0"/>
    <n v="0"/>
    <x v="1"/>
    <x v="0"/>
    <x v="1"/>
    <n v="0"/>
    <x v="1"/>
    <x v="2"/>
    <x v="2"/>
    <n v="2655"/>
    <n v="0"/>
    <n v="0"/>
    <n v="0"/>
    <n v="1"/>
    <n v="0"/>
    <n v="1"/>
    <n v="0"/>
    <n v="0"/>
    <n v="0"/>
    <n v="215"/>
    <d v="2015-07-09T00:00:00"/>
    <n v="7"/>
    <s v="July"/>
    <n v="1"/>
    <s v="663,71488,High income,303,Low spender,0.00423847358997314,0,0,87,162,33,124,40,28,172,559,0.289803220035778,0.0590339892665474,0.221824686940966,0.0715563506261181,0.0500894454382826,0.307692307692308,2,3,4,7,16,0.125,0.1875,0.25,0.4375,1,0,0,0,0,0,0,0,55,50-65,2655,0,0,0,1,0,1,0,0,0,215"/>
  </r>
  <r>
    <n v="308"/>
    <n v="41124"/>
    <x v="1"/>
    <n v="297"/>
    <x v="1"/>
    <n v="7.2220601108841549E-3"/>
    <n v="1"/>
    <n v="0"/>
    <n v="41"/>
    <n v="281"/>
    <n v="7"/>
    <n v="84"/>
    <n v="15"/>
    <n v="0"/>
    <n v="119"/>
    <n v="506"/>
    <n v="0.55533596837944665"/>
    <n v="1.383399209486166E-2"/>
    <n v="0.16600790513833993"/>
    <n v="2.9644268774703556E-2"/>
    <n v="0"/>
    <n v="0.23517786561264822"/>
    <n v="7"/>
    <n v="7"/>
    <n v="3"/>
    <n v="4"/>
    <n v="21"/>
    <n v="0.33333333333333331"/>
    <n v="0.33333333333333331"/>
    <n v="0.14285714285714285"/>
    <n v="0.19047619047619047"/>
    <n v="8"/>
    <n v="0"/>
    <n v="0"/>
    <x v="1"/>
    <x v="0"/>
    <x v="1"/>
    <n v="0"/>
    <x v="1"/>
    <x v="16"/>
    <x v="1"/>
    <n v="2765"/>
    <n v="0"/>
    <n v="1"/>
    <n v="0"/>
    <n v="0"/>
    <n v="0"/>
    <n v="0"/>
    <n v="1"/>
    <n v="0"/>
    <n v="0"/>
    <n v="268"/>
    <d v="2015-03-21T00:00:00"/>
    <n v="3"/>
    <s v="March"/>
    <n v="1"/>
    <s v="308,41124,Low income,297,Low spender,0.00722206011088415,1,0,41,281,7,84,15,0,119,506,0.555335968379447,0.0138339920948617,0.16600790513834,0.0296442687747036,0,0.235177865612648,7,7,3,4,21,0.333333333333333,0.333333333333333,0.142857142857143,0.19047619047619,8,0,0,0,0,0,0,0,43,36-50,2765,0,1,0,0,0,0,1,0,0,268"/>
  </r>
  <r>
    <n v="630"/>
    <n v="53201"/>
    <x v="0"/>
    <n v="27"/>
    <x v="1"/>
    <n v="5.0750925734478671E-4"/>
    <n v="1"/>
    <n v="1"/>
    <n v="49"/>
    <n v="280"/>
    <n v="7"/>
    <n v="81"/>
    <n v="20"/>
    <n v="0"/>
    <n v="27"/>
    <n v="415"/>
    <n v="0.67469879518072284"/>
    <n v="1.6867469879518072E-2"/>
    <n v="0.19518072289156627"/>
    <n v="4.8192771084337352E-2"/>
    <n v="0"/>
    <n v="6.5060240963855417E-2"/>
    <n v="8"/>
    <n v="6"/>
    <n v="3"/>
    <n v="5"/>
    <n v="22"/>
    <n v="0.36363636363636365"/>
    <n v="0.27272727272727271"/>
    <n v="0.13636363636363635"/>
    <n v="0.22727272727272727"/>
    <n v="7"/>
    <n v="0"/>
    <n v="0"/>
    <x v="1"/>
    <x v="0"/>
    <x v="1"/>
    <n v="0"/>
    <x v="1"/>
    <x v="9"/>
    <x v="1"/>
    <n v="2661"/>
    <n v="0"/>
    <n v="0"/>
    <n v="1"/>
    <n v="0"/>
    <n v="0"/>
    <n v="0"/>
    <n v="1"/>
    <n v="0"/>
    <n v="0"/>
    <n v="361"/>
    <d v="2015-07-03T00:00:00"/>
    <n v="7"/>
    <s v="July"/>
    <n v="1"/>
    <s v="630,53201,High income,27,Low spender,0.000507509257344787,1,1,49,280,7,81,20,0,27,415,0.674698795180723,0.0168674698795181,0.195180722891566,0.0481927710843374,0,0.0650602409638554,8,6,3,5,22,0.363636363636364,0.272727272727273,0.136363636363636,0.227272727272727,7,0,0,0,0,0,0,0,45,36-50,2661,0,0,1,0,0,0,1,0,0,361"/>
  </r>
  <r>
    <n v="1652"/>
    <n v="56243"/>
    <x v="0"/>
    <n v="25"/>
    <x v="1"/>
    <n v="4.4449975997012963E-4"/>
    <n v="1"/>
    <n v="2"/>
    <n v="26"/>
    <n v="347"/>
    <n v="0"/>
    <n v="35"/>
    <n v="4"/>
    <n v="3"/>
    <n v="7"/>
    <n v="396"/>
    <n v="0.8762626262626263"/>
    <n v="0"/>
    <n v="8.8383838383838384E-2"/>
    <n v="1.0101010101010102E-2"/>
    <n v="7.575757575757576E-3"/>
    <n v="1.7676767676767676E-2"/>
    <n v="6"/>
    <n v="4"/>
    <n v="2"/>
    <n v="8"/>
    <n v="20"/>
    <n v="0.3"/>
    <n v="0.2"/>
    <n v="0.1"/>
    <n v="0.4"/>
    <n v="5"/>
    <n v="0"/>
    <n v="0"/>
    <x v="1"/>
    <x v="0"/>
    <x v="1"/>
    <n v="0"/>
    <x v="1"/>
    <x v="9"/>
    <x v="1"/>
    <n v="2340"/>
    <n v="0"/>
    <n v="0"/>
    <n v="1"/>
    <n v="0"/>
    <n v="0"/>
    <n v="0"/>
    <n v="1"/>
    <n v="0"/>
    <n v="0"/>
    <n v="382"/>
    <d v="2016-05-19T00:00:00"/>
    <n v="5"/>
    <s v="May"/>
    <n v="1"/>
    <s v="1652,56243,High income,25,Low spender,0.00044449975997013,1,2,26,347,0,35,4,3,7,396,0.876262626262626,0,0.0883838383838384,0.0101010101010101,0.00757575757575758,0.0176767676767677,6,4,2,8,20,0.3,0.2,0.1,0.4,5,0,0,0,0,0,0,0,45,36-50,2340,0,0,1,0,0,0,1,0,0,382"/>
  </r>
  <r>
    <n v="1503"/>
    <n v="47025"/>
    <x v="1"/>
    <n v="259"/>
    <x v="1"/>
    <n v="5.5077086656034023E-3"/>
    <n v="0"/>
    <n v="1"/>
    <n v="52"/>
    <n v="254"/>
    <n v="7"/>
    <n v="108"/>
    <n v="20"/>
    <n v="0"/>
    <n v="26"/>
    <n v="415"/>
    <n v="0.61204819277108435"/>
    <n v="1.6867469879518072E-2"/>
    <n v="0.26024096385542167"/>
    <n v="4.8192771084337352E-2"/>
    <n v="0"/>
    <n v="6.2650602409638559E-2"/>
    <n v="3"/>
    <n v="6"/>
    <n v="3"/>
    <n v="5"/>
    <n v="17"/>
    <n v="0.17647058823529413"/>
    <n v="0.35294117647058826"/>
    <n v="0.17647058823529413"/>
    <n v="0.29411764705882354"/>
    <n v="6"/>
    <n v="0"/>
    <n v="0"/>
    <x v="1"/>
    <x v="0"/>
    <x v="1"/>
    <n v="0"/>
    <x v="1"/>
    <x v="10"/>
    <x v="1"/>
    <n v="2393"/>
    <n v="0"/>
    <n v="0"/>
    <n v="1"/>
    <n v="0"/>
    <n v="0"/>
    <n v="0"/>
    <n v="1"/>
    <n v="0"/>
    <n v="0"/>
    <n v="363"/>
    <d v="2016-03-27T00:00:00"/>
    <n v="3"/>
    <s v="March"/>
    <n v="1"/>
    <s v="1503,47025,Low income,259,Low spender,0.0055077086656034,0,1,52,254,7,108,20,0,26,415,0.612048192771084,0.0168674698795181,0.260240963855422,0.0481927710843374,0,0.0626506024096386,3,6,3,5,17,0.176470588235294,0.352941176470588,0.176470588235294,0.294117647058824,6,0,0,0,0,0,0,0,44,36-50,2393,0,0,1,0,0,0,1,0,0,363"/>
  </r>
  <r>
    <n v="1265"/>
    <n v="53367"/>
    <x v="0"/>
    <n v="69"/>
    <x v="1"/>
    <n v="1.2929338355163304E-3"/>
    <n v="1"/>
    <n v="1"/>
    <n v="2"/>
    <n v="229"/>
    <n v="7"/>
    <n v="140"/>
    <n v="10"/>
    <n v="3"/>
    <n v="11"/>
    <n v="400"/>
    <n v="0.57250000000000001"/>
    <n v="1.7500000000000002E-2"/>
    <n v="0.35"/>
    <n v="2.5000000000000001E-2"/>
    <n v="7.4999999999999997E-3"/>
    <n v="2.75E-2"/>
    <n v="7"/>
    <n v="5"/>
    <n v="1"/>
    <n v="8"/>
    <n v="21"/>
    <n v="0.33333333333333331"/>
    <n v="0.23809523809523808"/>
    <n v="4.7619047619047616E-2"/>
    <n v="0.38095238095238093"/>
    <n v="7"/>
    <n v="0"/>
    <n v="0"/>
    <x v="1"/>
    <x v="0"/>
    <x v="1"/>
    <n v="0"/>
    <x v="0"/>
    <x v="3"/>
    <x v="1"/>
    <n v="2461"/>
    <n v="1"/>
    <n v="0"/>
    <n v="0"/>
    <n v="0"/>
    <n v="0"/>
    <n v="0"/>
    <n v="0"/>
    <n v="1"/>
    <n v="0"/>
    <n v="378"/>
    <d v="2016-01-19T00:00:00"/>
    <n v="1"/>
    <s v="January"/>
    <n v="1"/>
    <s v="1265,53367,High income,69,Low spender,0.00129293383551633,1,1,2,229,7,140,10,3,11,400,0.5725,0.0175,0.35,0.025,0.0075,0.0275,7,5,1,8,21,0.333333333333333,0.238095238095238,0.0476190476190476,0.380952380952381,7,0,0,0,0,0,0,1,46,36-50,2461,1,0,0,0,0,0,0,1,0,378"/>
  </r>
  <r>
    <n v="1175"/>
    <n v="38508"/>
    <x v="1"/>
    <n v="20"/>
    <x v="1"/>
    <n v="5.1937259790173467E-4"/>
    <n v="1"/>
    <n v="0"/>
    <n v="95"/>
    <n v="120"/>
    <n v="19"/>
    <n v="206"/>
    <n v="25"/>
    <n v="19"/>
    <n v="54"/>
    <n v="443"/>
    <n v="0.27088036117381492"/>
    <n v="4.2889390519187359E-2"/>
    <n v="0.4650112866817156"/>
    <n v="5.6433408577878104E-2"/>
    <n v="4.2889390519187359E-2"/>
    <n v="0.12189616252821671"/>
    <n v="6"/>
    <n v="7"/>
    <n v="2"/>
    <n v="5"/>
    <n v="20"/>
    <n v="0.3"/>
    <n v="0.35"/>
    <n v="0.1"/>
    <n v="0.25"/>
    <n v="8"/>
    <n v="0"/>
    <n v="0"/>
    <x v="1"/>
    <x v="0"/>
    <x v="1"/>
    <n v="0"/>
    <x v="1"/>
    <x v="17"/>
    <x v="0"/>
    <n v="2490"/>
    <n v="0"/>
    <n v="1"/>
    <n v="0"/>
    <n v="0"/>
    <n v="0"/>
    <n v="0"/>
    <n v="1"/>
    <n v="0"/>
    <n v="0"/>
    <n v="335"/>
    <d v="2015-12-21T00:00:00"/>
    <n v="12"/>
    <s v="December"/>
    <n v="1"/>
    <s v="1175,38508,Low income,20,Low spender,0.000519372597901735,1,0,95,120,19,206,25,19,54,443,0.270880361173815,0.0428893905191874,0.465011286681716,0.0564334085778781,0.0428893905191874,0.121896162528217,6,7,2,5,20,0.3,0.35,0.1,0.25,8,0,0,0,0,0,0,0,34,24-35,2490,0,1,0,0,0,0,1,0,0,335"/>
  </r>
  <r>
    <n v="1108"/>
    <n v="54456"/>
    <x v="0"/>
    <n v="432"/>
    <x v="1"/>
    <n v="7.9330101366240635E-3"/>
    <n v="0"/>
    <n v="1"/>
    <n v="23"/>
    <n v="352"/>
    <n v="0"/>
    <n v="27"/>
    <n v="10"/>
    <n v="0"/>
    <n v="15"/>
    <n v="404"/>
    <n v="0.87128712871287128"/>
    <n v="0"/>
    <n v="6.6831683168316836E-2"/>
    <n v="2.4752475247524754E-2"/>
    <n v="0"/>
    <n v="3.7128712871287127E-2"/>
    <n v="3"/>
    <n v="6"/>
    <n v="1"/>
    <n v="7"/>
    <n v="17"/>
    <n v="0.17647058823529413"/>
    <n v="0.35294117647058826"/>
    <n v="5.8823529411764705E-2"/>
    <n v="0.41176470588235292"/>
    <n v="6"/>
    <n v="0"/>
    <n v="0"/>
    <x v="1"/>
    <x v="0"/>
    <x v="1"/>
    <n v="0"/>
    <x v="1"/>
    <x v="6"/>
    <x v="2"/>
    <n v="2512"/>
    <n v="0"/>
    <n v="1"/>
    <n v="0"/>
    <n v="0"/>
    <n v="0"/>
    <n v="0"/>
    <n v="0"/>
    <n v="0"/>
    <n v="1"/>
    <n v="374"/>
    <d v="2015-11-29T00:00:00"/>
    <n v="11"/>
    <s v="November"/>
    <n v="1"/>
    <s v="1108,54456,High income,432,Low spender,0.00793301013662406,0,1,23,352,0,27,10,0,15,404,0.871287128712871,0,0.0668316831683168,0.0247524752475248,0,0.0371287128712871,3,6,1,7,17,0.176470588235294,0.352941176470588,0.0588235294117647,0.411764705882353,6,0,0,0,0,0,0,0,59,50-65,2512,0,1,0,0,0,0,0,0,1,374"/>
  </r>
  <r>
    <n v="1851"/>
    <n v="60432"/>
    <x v="0"/>
    <n v="395"/>
    <x v="1"/>
    <n v="6.5362721736828173E-3"/>
    <n v="0"/>
    <n v="1"/>
    <n v="61"/>
    <n v="365"/>
    <n v="3"/>
    <n v="15"/>
    <n v="4"/>
    <n v="3"/>
    <n v="11"/>
    <n v="401"/>
    <n v="0.91022443890274318"/>
    <n v="7.481296758104738E-3"/>
    <n v="3.7406483790523692E-2"/>
    <n v="9.9750623441396506E-3"/>
    <n v="7.481296758104738E-3"/>
    <n v="2.7431421446384038E-2"/>
    <n v="5"/>
    <n v="7"/>
    <n v="2"/>
    <n v="5"/>
    <n v="19"/>
    <n v="0.26315789473684209"/>
    <n v="0.36842105263157893"/>
    <n v="0.10526315789473684"/>
    <n v="0.26315789473684209"/>
    <n v="6"/>
    <n v="0"/>
    <n v="0"/>
    <x v="1"/>
    <x v="0"/>
    <x v="1"/>
    <n v="0"/>
    <x v="1"/>
    <x v="1"/>
    <x v="1"/>
    <n v="2271"/>
    <n v="0"/>
    <n v="1"/>
    <n v="0"/>
    <n v="0"/>
    <n v="0"/>
    <n v="0"/>
    <n v="0"/>
    <n v="1"/>
    <n v="0"/>
    <n v="379"/>
    <d v="2016-07-27T00:00:00"/>
    <n v="7"/>
    <s v="July"/>
    <n v="1"/>
    <s v="1851,60432,High income,395,Low spender,0.00653627217368282,0,1,61,365,3,15,4,3,11,401,0.910224438902743,0.00748129675810474,0.0374064837905237,0.00997506234413965,0.00748129675810474,0.027431421446384,5,7,2,5,19,0.263157894736842,0.368421052631579,0.105263157894737,0.263157894736842,6,0,0,0,0,0,0,0,47,36-50,2271,0,1,0,0,0,0,0,1,0,379"/>
  </r>
  <r>
    <n v="556"/>
    <n v="32644"/>
    <x v="1"/>
    <n v="491"/>
    <x v="1"/>
    <n v="1.5041048891067272E-2"/>
    <n v="1"/>
    <n v="0"/>
    <n v="38"/>
    <n v="239"/>
    <n v="3"/>
    <n v="141"/>
    <n v="0"/>
    <n v="7"/>
    <n v="23"/>
    <n v="413"/>
    <n v="0.57869249394673128"/>
    <n v="7.2639225181598066E-3"/>
    <n v="0.34140435835351091"/>
    <n v="0"/>
    <n v="1.6949152542372881E-2"/>
    <n v="5.569007263922518E-2"/>
    <n v="4"/>
    <n v="7"/>
    <n v="1"/>
    <n v="6"/>
    <n v="18"/>
    <n v="0.22222222222222221"/>
    <n v="0.3888888888888889"/>
    <n v="5.5555555555555552E-2"/>
    <n v="0.33333333333333331"/>
    <n v="8"/>
    <n v="0"/>
    <n v="0"/>
    <x v="0"/>
    <x v="0"/>
    <x v="1"/>
    <n v="0"/>
    <x v="1"/>
    <x v="1"/>
    <x v="1"/>
    <n v="2688"/>
    <n v="0"/>
    <n v="1"/>
    <n v="0"/>
    <n v="0"/>
    <n v="0"/>
    <n v="0"/>
    <n v="0"/>
    <n v="0"/>
    <n v="1"/>
    <n v="367"/>
    <d v="2015-06-06T00:00:00"/>
    <n v="6"/>
    <s v="June"/>
    <n v="1"/>
    <s v="556,32644,Low income,491,Low spender,0.0150410488910673,1,0,38,239,3,141,0,7,23,413,0.578692493946731,0.00726392251815981,0.341404358353511,0,0.0169491525423729,0.0556900726392252,4,7,1,6,18,0.222222222222222,0.388888888888889,0.0555555555555556,0.333333333333333,8,0,0,1,0,0,0,0,47,36-50,2688,0,1,0,0,0,0,0,0,1,367"/>
  </r>
  <r>
    <n v="1682"/>
    <n v="66726"/>
    <x v="0"/>
    <n v="389"/>
    <x v="1"/>
    <n v="5.8298114677936639E-3"/>
    <n v="1"/>
    <n v="1"/>
    <n v="61"/>
    <n v="349"/>
    <n v="7"/>
    <n v="35"/>
    <n v="0"/>
    <n v="0"/>
    <n v="47"/>
    <n v="438"/>
    <n v="0.79680365296803657"/>
    <n v="1.5981735159817351E-2"/>
    <n v="7.9908675799086754E-2"/>
    <n v="0"/>
    <n v="0"/>
    <n v="0.10730593607305935"/>
    <n v="3"/>
    <n v="8"/>
    <n v="2"/>
    <n v="4"/>
    <n v="17"/>
    <n v="0.17647058823529413"/>
    <n v="0.47058823529411764"/>
    <n v="0.11764705882352941"/>
    <n v="0.23529411764705882"/>
    <n v="7"/>
    <n v="0"/>
    <n v="0"/>
    <x v="1"/>
    <x v="1"/>
    <x v="1"/>
    <n v="0"/>
    <x v="1"/>
    <x v="37"/>
    <x v="2"/>
    <n v="2327"/>
    <n v="0"/>
    <n v="1"/>
    <n v="0"/>
    <n v="0"/>
    <n v="0"/>
    <n v="0"/>
    <n v="0"/>
    <n v="1"/>
    <n v="0"/>
    <n v="344"/>
    <d v="2016-06-01T00:00:00"/>
    <n v="6"/>
    <s v="June"/>
    <n v="1"/>
    <s v="1682,66726,High income,389,Low spender,0.00582981146779366,1,1,61,349,7,35,0,0,47,438,0.796803652968037,0.0159817351598174,0.0799086757990868,0,0,0.107305936073059,3,8,2,4,17,0.176470588235294,0.470588235294118,0.117647058823529,0.235294117647059,7,0,0,0,1,0,0,0,63,50-65,2327,0,1,0,0,0,0,0,1,0,344"/>
  </r>
  <r>
    <n v="1969"/>
    <n v="58116"/>
    <x v="0"/>
    <n v="19"/>
    <x v="1"/>
    <n v="3.2693234221212744E-4"/>
    <n v="0"/>
    <n v="1"/>
    <n v="38"/>
    <n v="228"/>
    <n v="19"/>
    <n v="130"/>
    <n v="4"/>
    <n v="11"/>
    <n v="51"/>
    <n v="443"/>
    <n v="0.51467268623024831"/>
    <n v="4.2889390519187359E-2"/>
    <n v="0.29345372460496616"/>
    <n v="9.0293453724604959E-3"/>
    <n v="2.4830699774266364E-2"/>
    <n v="0.11512415349887133"/>
    <n v="2"/>
    <n v="3"/>
    <n v="3"/>
    <n v="8"/>
    <n v="16"/>
    <n v="0.125"/>
    <n v="0.1875"/>
    <n v="0.1875"/>
    <n v="0.5"/>
    <n v="2"/>
    <n v="0"/>
    <n v="0"/>
    <x v="1"/>
    <x v="0"/>
    <x v="1"/>
    <n v="0"/>
    <x v="1"/>
    <x v="32"/>
    <x v="2"/>
    <n v="2236"/>
    <n v="0"/>
    <n v="1"/>
    <n v="0"/>
    <n v="0"/>
    <n v="0"/>
    <n v="0"/>
    <n v="1"/>
    <n v="0"/>
    <n v="0"/>
    <n v="341"/>
    <d v="2016-08-31T00:00:00"/>
    <n v="8"/>
    <s v="August"/>
    <n v="1"/>
    <s v="1969,58116,High income,19,Low spender,0.000326932342212127,0,1,38,228,19,130,4,11,51,443,0.514672686230248,0.0428893905191874,0.293453724604966,0.0090293453724605,0.0248306997742664,0.115124153498871,2,3,3,8,16,0.125,0.1875,0.1875,0.5,2,0,0,0,0,0,0,0,64,50-65,2236,0,1,0,0,0,0,1,0,0,341"/>
  </r>
  <r>
    <n v="1511"/>
    <n v="57744"/>
    <x v="0"/>
    <n v="47"/>
    <x v="1"/>
    <n v="8.1393737877528396E-4"/>
    <n v="0"/>
    <n v="1"/>
    <n v="91"/>
    <n v="350"/>
    <n v="3"/>
    <n v="39"/>
    <n v="0"/>
    <n v="0"/>
    <n v="19"/>
    <n v="411"/>
    <n v="0.85158150851581504"/>
    <n v="7.2992700729927005E-3"/>
    <n v="9.4890510948905105E-2"/>
    <n v="0"/>
    <n v="0"/>
    <n v="4.6228710462287104E-2"/>
    <n v="2"/>
    <n v="9"/>
    <n v="1"/>
    <n v="4"/>
    <n v="16"/>
    <n v="0.125"/>
    <n v="0.5625"/>
    <n v="6.25E-2"/>
    <n v="0.25"/>
    <n v="8"/>
    <n v="0"/>
    <n v="0"/>
    <x v="1"/>
    <x v="0"/>
    <x v="1"/>
    <n v="0"/>
    <x v="1"/>
    <x v="23"/>
    <x v="3"/>
    <n v="2388"/>
    <n v="0"/>
    <n v="1"/>
    <n v="0"/>
    <n v="0"/>
    <n v="0"/>
    <n v="0"/>
    <n v="0"/>
    <n v="0"/>
    <n v="1"/>
    <n v="373"/>
    <d v="2016-04-01T00:00:00"/>
    <n v="4"/>
    <s v="April"/>
    <n v="1"/>
    <s v="1511,57744,High income,47,Low spender,0.000813937378775284,0,1,91,350,3,39,0,0,19,411,0.851581508515815,0.0072992700729927,0.0948905109489051,0,0,0.0462287104622871,2,9,1,4,16,0.125,0.5625,0.0625,0.25,8,0,0,0,0,0,0,0,66,66+,2388,0,1,0,0,0,0,0,0,1,373"/>
  </r>
  <r>
    <n v="968"/>
    <n v="62058"/>
    <x v="0"/>
    <n v="279"/>
    <x v="1"/>
    <n v="4.4957942569854008E-3"/>
    <n v="0"/>
    <n v="1"/>
    <n v="52"/>
    <n v="301"/>
    <n v="7"/>
    <n v="74"/>
    <n v="10"/>
    <n v="0"/>
    <n v="58"/>
    <n v="450"/>
    <n v="0.66888888888888887"/>
    <n v="1.5555555555555555E-2"/>
    <n v="0.16444444444444445"/>
    <n v="2.2222222222222223E-2"/>
    <n v="0"/>
    <n v="0.12888888888888889"/>
    <n v="4"/>
    <n v="6"/>
    <n v="1"/>
    <n v="7"/>
    <n v="18"/>
    <n v="0.22222222222222221"/>
    <n v="0.33333333333333331"/>
    <n v="5.5555555555555552E-2"/>
    <n v="0.3888888888888889"/>
    <n v="6"/>
    <n v="0"/>
    <n v="0"/>
    <x v="1"/>
    <x v="0"/>
    <x v="1"/>
    <n v="0"/>
    <x v="1"/>
    <x v="32"/>
    <x v="2"/>
    <n v="2558"/>
    <n v="0"/>
    <n v="1"/>
    <n v="0"/>
    <n v="0"/>
    <n v="0"/>
    <n v="0"/>
    <n v="0"/>
    <n v="1"/>
    <n v="0"/>
    <n v="334"/>
    <d v="2015-10-14T00:00:00"/>
    <n v="10"/>
    <s v="October"/>
    <n v="1"/>
    <s v="968,62058,High income,279,Low spender,0.0044957942569854,0,1,52,301,7,74,10,0,58,450,0.668888888888889,0.0155555555555556,0.164444444444444,0.0222222222222222,0,0.128888888888889,4,6,1,7,18,0.222222222222222,0.333333333333333,0.0555555555555556,0.388888888888889,6,0,0,0,0,0,0,0,64,50-65,2558,0,1,0,0,0,0,0,1,0,334"/>
  </r>
  <r>
    <n v="1928"/>
    <n v="41443"/>
    <x v="1"/>
    <n v="59"/>
    <x v="1"/>
    <n v="1.4236421108510485E-3"/>
    <n v="1"/>
    <n v="0"/>
    <n v="79"/>
    <n v="171"/>
    <n v="7"/>
    <n v="171"/>
    <n v="25"/>
    <n v="19"/>
    <n v="89"/>
    <n v="482"/>
    <n v="0.35477178423236516"/>
    <n v="1.4522821576763486E-2"/>
    <n v="0.35477178423236516"/>
    <n v="5.1867219917012451E-2"/>
    <n v="3.9419087136929459E-2"/>
    <n v="0.18464730290456433"/>
    <n v="6"/>
    <n v="8"/>
    <n v="1"/>
    <n v="5"/>
    <n v="20"/>
    <n v="0.3"/>
    <n v="0.4"/>
    <n v="0.05"/>
    <n v="0.25"/>
    <n v="8"/>
    <n v="0"/>
    <n v="0"/>
    <x v="1"/>
    <x v="0"/>
    <x v="1"/>
    <n v="0"/>
    <x v="1"/>
    <x v="16"/>
    <x v="1"/>
    <n v="2248"/>
    <n v="0"/>
    <n v="1"/>
    <n v="0"/>
    <n v="0"/>
    <n v="0"/>
    <n v="0"/>
    <n v="1"/>
    <n v="0"/>
    <n v="0"/>
    <n v="304"/>
    <d v="2016-08-19T00:00:00"/>
    <n v="8"/>
    <s v="August"/>
    <n v="1"/>
    <s v="1928,41443,Low income,59,Low spender,0.00142364211085105,1,0,79,171,7,171,25,19,89,482,0.354771784232365,0.0145228215767635,0.354771784232365,0.0518672199170125,0.0394190871369295,0.184647302904564,6,8,1,5,20,0.3,0.4,0.05,0.25,8,0,0,0,0,0,0,0,43,36-50,2248,0,1,0,0,0,0,1,0,0,304"/>
  </r>
  <r>
    <n v="1624"/>
    <n v="55707"/>
    <x v="0"/>
    <n v="495"/>
    <x v="1"/>
    <n v="8.8857773708869627E-3"/>
    <n v="0"/>
    <n v="1"/>
    <n v="91"/>
    <n v="208"/>
    <n v="7"/>
    <n v="82"/>
    <n v="30"/>
    <n v="66"/>
    <n v="35"/>
    <n v="428"/>
    <n v="0.48598130841121495"/>
    <n v="1.6355140186915886E-2"/>
    <n v="0.19158878504672897"/>
    <n v="7.0093457943925228E-2"/>
    <n v="0.1542056074766355"/>
    <n v="8.1775700934579434E-2"/>
    <n v="2"/>
    <n v="3"/>
    <n v="2"/>
    <n v="9"/>
    <n v="16"/>
    <n v="0.125"/>
    <n v="0.1875"/>
    <n v="0.125"/>
    <n v="0.5625"/>
    <n v="3"/>
    <n v="0"/>
    <n v="0"/>
    <x v="1"/>
    <x v="0"/>
    <x v="1"/>
    <n v="0"/>
    <x v="1"/>
    <x v="41"/>
    <x v="3"/>
    <n v="2348"/>
    <n v="0"/>
    <n v="1"/>
    <n v="0"/>
    <n v="0"/>
    <n v="0"/>
    <n v="0"/>
    <n v="0"/>
    <n v="0"/>
    <n v="1"/>
    <n v="358"/>
    <d v="2016-05-11T00:00:00"/>
    <n v="5"/>
    <s v="May"/>
    <n v="1"/>
    <s v="1624,55707,High income,495,Low spender,0.00888577737088696,0,1,91,208,7,82,30,66,35,428,0.485981308411215,0.0163551401869159,0.191588785046729,0.0700934579439252,0.154205607476636,0.0817757009345794,2,3,2,9,16,0.125,0.1875,0.125,0.5625,3,0,0,0,0,0,0,0,67,66+,2348,0,1,0,0,0,0,0,0,1,358"/>
  </r>
  <r>
    <n v="1531"/>
    <n v="62551"/>
    <x v="0"/>
    <n v="61"/>
    <x v="1"/>
    <n v="9.7520423334559005E-4"/>
    <n v="0"/>
    <n v="0"/>
    <n v="27"/>
    <n v="125"/>
    <n v="16"/>
    <n v="98"/>
    <n v="134"/>
    <n v="21"/>
    <n v="27"/>
    <n v="421"/>
    <n v="0.29691211401425177"/>
    <n v="3.800475059382423E-2"/>
    <n v="0.23277909738717339"/>
    <n v="0.31828978622327792"/>
    <n v="4.9881235154394299E-2"/>
    <n v="6.413301662707839E-2"/>
    <n v="1"/>
    <n v="6"/>
    <n v="7"/>
    <n v="4"/>
    <n v="18"/>
    <n v="5.5555555555555552E-2"/>
    <n v="0.33333333333333331"/>
    <n v="0.3888888888888889"/>
    <n v="0.22222222222222221"/>
    <n v="3"/>
    <n v="0"/>
    <n v="0"/>
    <x v="0"/>
    <x v="0"/>
    <x v="1"/>
    <n v="0"/>
    <x v="1"/>
    <x v="41"/>
    <x v="3"/>
    <n v="2382"/>
    <n v="1"/>
    <n v="0"/>
    <n v="0"/>
    <n v="0"/>
    <n v="0"/>
    <n v="0"/>
    <n v="1"/>
    <n v="0"/>
    <n v="0"/>
    <n v="367"/>
    <d v="2016-04-07T00:00:00"/>
    <n v="4"/>
    <s v="April"/>
    <n v="1"/>
    <s v="1531,62551,High income,61,Low spender,0.00097520423334559,0,0,27,125,16,98,134,21,27,421,0.296912114014252,0.0380047505938242,0.232779097387173,0.318289786223278,0.0498812351543943,0.0641330166270784,1,6,7,4,18,0.0555555555555556,0.333333333333333,0.388888888888889,0.222222222222222,3,0,0,1,0,0,0,0,67,66+,2382,1,0,0,0,0,0,1,0,0,367"/>
  </r>
  <r>
    <n v="1147"/>
    <n v="45736"/>
    <x v="1"/>
    <n v="273"/>
    <x v="1"/>
    <n v="5.9690397061395841E-3"/>
    <n v="0"/>
    <n v="1"/>
    <n v="92"/>
    <n v="188"/>
    <n v="3"/>
    <n v="180"/>
    <n v="20"/>
    <n v="3"/>
    <n v="43"/>
    <n v="437"/>
    <n v="0.43020594965675057"/>
    <n v="6.8649885583524023E-3"/>
    <n v="0.41189931350114417"/>
    <n v="4.5766590389016017E-2"/>
    <n v="6.8649885583524023E-3"/>
    <n v="9.8398169336384442E-2"/>
    <n v="5"/>
    <n v="7"/>
    <n v="1"/>
    <n v="6"/>
    <n v="19"/>
    <n v="0.26315789473684209"/>
    <n v="0.36842105263157893"/>
    <n v="5.2631578947368418E-2"/>
    <n v="0.31578947368421051"/>
    <n v="7"/>
    <n v="0"/>
    <n v="0"/>
    <x v="1"/>
    <x v="0"/>
    <x v="1"/>
    <n v="0"/>
    <x v="1"/>
    <x v="23"/>
    <x v="3"/>
    <n v="2499"/>
    <n v="0"/>
    <n v="1"/>
    <n v="0"/>
    <n v="0"/>
    <n v="0"/>
    <n v="0"/>
    <n v="0"/>
    <n v="1"/>
    <n v="0"/>
    <n v="351"/>
    <d v="2015-12-12T00:00:00"/>
    <n v="12"/>
    <s v="December"/>
    <n v="1"/>
    <s v="1147,45736,Low income,273,Low spender,0.00596903970613958,0,1,92,188,3,180,20,3,43,437,0.430205949656751,0.0068649885583524,0.411899313501144,0.045766590389016,0.0068649885583524,0.0983981693363844,5,7,1,6,19,0.263157894736842,0.368421052631579,0.0526315789473684,0.315789473684211,7,0,0,0,0,0,0,0,66,66+,2499,0,1,0,0,0,0,0,1,0,351"/>
  </r>
  <r>
    <n v="849"/>
    <n v="37292"/>
    <x v="1"/>
    <n v="13"/>
    <x v="1"/>
    <n v="3.4860023597554435E-4"/>
    <n v="1"/>
    <n v="0"/>
    <n v="32"/>
    <n v="275"/>
    <n v="0"/>
    <n v="86"/>
    <n v="10"/>
    <n v="23"/>
    <n v="66"/>
    <n v="460"/>
    <n v="0.59782608695652173"/>
    <n v="0"/>
    <n v="0.18695652173913044"/>
    <n v="2.1739130434782608E-2"/>
    <n v="0.05"/>
    <n v="0.14347826086956522"/>
    <n v="5"/>
    <n v="6"/>
    <n v="3"/>
    <n v="5"/>
    <n v="19"/>
    <n v="0.26315789473684209"/>
    <n v="0.31578947368421051"/>
    <n v="0.15789473684210525"/>
    <n v="0.26315789473684209"/>
    <n v="8"/>
    <n v="0"/>
    <n v="0"/>
    <x v="1"/>
    <x v="0"/>
    <x v="1"/>
    <n v="0"/>
    <x v="1"/>
    <x v="14"/>
    <x v="1"/>
    <n v="2596"/>
    <n v="0"/>
    <n v="0"/>
    <n v="0"/>
    <n v="1"/>
    <n v="0"/>
    <n v="0"/>
    <n v="1"/>
    <n v="0"/>
    <n v="0"/>
    <n v="328"/>
    <d v="2015-09-06T00:00:00"/>
    <n v="9"/>
    <s v="September"/>
    <n v="1"/>
    <s v="849,37292,Low income,13,Low spender,0.000348600235975544,1,0,32,275,0,86,10,23,66,460,0.597826086956522,0,0.18695652173913,0.0217391304347826,0.05,0.143478260869565,5,6,3,5,19,0.263157894736842,0.315789473684211,0.157894736842105,0.263157894736842,8,0,0,0,0,0,0,0,37,36-50,2596,0,0,0,1,0,0,1,0,0,328"/>
  </r>
  <r>
    <n v="756"/>
    <n v="37070"/>
    <x v="1"/>
    <n v="89"/>
    <x v="1"/>
    <n v="2.4008632317237657E-3"/>
    <n v="1"/>
    <n v="1"/>
    <n v="30"/>
    <n v="231"/>
    <n v="7"/>
    <n v="137"/>
    <n v="4"/>
    <n v="15"/>
    <n v="39"/>
    <n v="433"/>
    <n v="0.53348729792147809"/>
    <n v="1.6166281755196306E-2"/>
    <n v="0.31639722863741337"/>
    <n v="9.2378752886836026E-3"/>
    <n v="3.4642032332563508E-2"/>
    <n v="9.0069284064665134E-2"/>
    <n v="9"/>
    <n v="5"/>
    <n v="1"/>
    <n v="8"/>
    <n v="23"/>
    <n v="0.39130434782608697"/>
    <n v="0.21739130434782608"/>
    <n v="4.3478260869565216E-2"/>
    <n v="0.34782608695652173"/>
    <n v="7"/>
    <n v="0"/>
    <n v="0"/>
    <x v="1"/>
    <x v="0"/>
    <x v="1"/>
    <n v="0"/>
    <x v="0"/>
    <x v="20"/>
    <x v="2"/>
    <n v="2625"/>
    <n v="0"/>
    <n v="0"/>
    <n v="1"/>
    <n v="0"/>
    <n v="0"/>
    <n v="0"/>
    <n v="1"/>
    <n v="0"/>
    <n v="0"/>
    <n v="355"/>
    <d v="2015-08-08T00:00:00"/>
    <n v="8"/>
    <s v="August"/>
    <n v="1"/>
    <s v="756,37070,Low income,89,Low spender,0.00240086323172377,1,1,30,231,7,137,4,15,39,433,0.533487297921478,0.0161662817551963,0.316397228637413,0.0092378752886836,0.0346420323325635,0.0900692840646651,9,5,1,8,23,0.391304347826087,0.217391304347826,0.0434782608695652,0.347826086956522,7,0,0,0,0,0,0,1,54,50-65,2625,0,0,1,0,0,0,1,0,0,355"/>
  </r>
  <r>
    <n v="285"/>
    <n v="51369"/>
    <x v="1"/>
    <n v="265"/>
    <x v="1"/>
    <n v="5.1587533337226731E-3"/>
    <n v="0"/>
    <n v="1"/>
    <n v="84"/>
    <n v="297"/>
    <n v="7"/>
    <n v="79"/>
    <n v="0"/>
    <n v="11"/>
    <n v="182"/>
    <n v="576"/>
    <n v="0.515625"/>
    <n v="1.2152777777777778E-2"/>
    <n v="0.13715277777777779"/>
    <n v="0"/>
    <n v="1.9097222222222224E-2"/>
    <n v="0.31597222222222221"/>
    <n v="2"/>
    <n v="8"/>
    <n v="2"/>
    <n v="4"/>
    <n v="16"/>
    <n v="0.125"/>
    <n v="0.5"/>
    <n v="0.125"/>
    <n v="0.25"/>
    <n v="8"/>
    <n v="0"/>
    <n v="0"/>
    <x v="1"/>
    <x v="0"/>
    <x v="1"/>
    <n v="0"/>
    <x v="1"/>
    <x v="10"/>
    <x v="1"/>
    <n v="2771"/>
    <n v="0"/>
    <n v="0"/>
    <n v="0"/>
    <n v="1"/>
    <n v="0"/>
    <n v="0"/>
    <n v="1"/>
    <n v="0"/>
    <n v="0"/>
    <n v="212"/>
    <d v="2015-03-15T00:00:00"/>
    <n v="3"/>
    <s v="March"/>
    <n v="1"/>
    <s v="285,51369,Low income,265,Low spender,0.00515875333372267,0,1,84,297,7,79,0,11,182,576,0.515625,0.0121527777777778,0.137152777777778,0,0.0190972222222222,0.315972222222222,2,8,2,4,16,0.125,0.5,0.125,0.25,8,0,0,0,0,0,0,0,44,36-50,2771,0,0,0,1,0,0,1,0,0,212"/>
  </r>
  <r>
    <n v="1984"/>
    <n v="59412"/>
    <x v="0"/>
    <n v="229"/>
    <x v="1"/>
    <n v="3.8544401804349289E-3"/>
    <n v="0"/>
    <n v="0"/>
    <n v="56"/>
    <n v="90"/>
    <n v="67"/>
    <n v="165"/>
    <n v="30"/>
    <n v="43"/>
    <n v="11"/>
    <n v="406"/>
    <n v="0.22167487684729065"/>
    <n v="0.16502463054187191"/>
    <n v="0.40640394088669951"/>
    <n v="7.3891625615763554E-2"/>
    <n v="0.10591133004926108"/>
    <n v="2.7093596059113302E-2"/>
    <n v="1"/>
    <n v="4"/>
    <n v="2"/>
    <n v="8"/>
    <n v="15"/>
    <n v="6.6666666666666666E-2"/>
    <n v="0.26666666666666666"/>
    <n v="0.13333333333333333"/>
    <n v="0.53333333333333333"/>
    <n v="3"/>
    <n v="0"/>
    <n v="0"/>
    <x v="1"/>
    <x v="0"/>
    <x v="1"/>
    <n v="0"/>
    <x v="1"/>
    <x v="18"/>
    <x v="3"/>
    <n v="2230"/>
    <n v="0"/>
    <n v="1"/>
    <n v="0"/>
    <n v="0"/>
    <n v="0"/>
    <n v="0"/>
    <n v="0"/>
    <n v="1"/>
    <n v="0"/>
    <n v="384"/>
    <d v="2016-09-06T00:00:00"/>
    <n v="9"/>
    <s v="September"/>
    <n v="1"/>
    <s v="1984,59412,High income,229,Low spender,0.00385444018043493,0,0,56,90,67,165,30,43,11,406,0.221674876847291,0.165024630541872,0.4064039408867,0.0738916256157636,0.105911330049261,0.0270935960591133,1,4,2,8,15,0.0666666666666667,0.266666666666667,0.133333333333333,0.533333333333333,3,0,0,0,0,0,0,0,69,66+,2230,0,1,0,0,0,0,0,1,0,384"/>
  </r>
  <r>
    <n v="1821"/>
    <n v="65640"/>
    <x v="0"/>
    <n v="43"/>
    <x v="1"/>
    <n v="6.550883607556368E-4"/>
    <n v="0"/>
    <n v="1"/>
    <n v="74"/>
    <n v="204"/>
    <n v="7"/>
    <n v="149"/>
    <n v="20"/>
    <n v="15"/>
    <n v="66"/>
    <n v="461"/>
    <n v="0.44251626898047725"/>
    <n v="1.5184381778741865E-2"/>
    <n v="0.3232104121475054"/>
    <n v="4.3383947939262472E-2"/>
    <n v="3.2537960954446853E-2"/>
    <n v="0.14316702819956617"/>
    <n v="1"/>
    <n v="5"/>
    <n v="1"/>
    <n v="8"/>
    <n v="15"/>
    <n v="6.6666666666666666E-2"/>
    <n v="0.33333333333333331"/>
    <n v="6.6666666666666666E-2"/>
    <n v="0.53333333333333333"/>
    <n v="2"/>
    <n v="0"/>
    <n v="0"/>
    <x v="1"/>
    <x v="0"/>
    <x v="1"/>
    <n v="0"/>
    <x v="1"/>
    <x v="3"/>
    <x v="1"/>
    <n v="2279"/>
    <n v="0"/>
    <n v="0"/>
    <n v="0"/>
    <n v="1"/>
    <n v="0"/>
    <n v="0"/>
    <n v="0"/>
    <n v="0"/>
    <n v="1"/>
    <n v="329"/>
    <d v="2016-07-19T00:00:00"/>
    <n v="7"/>
    <s v="July"/>
    <n v="1"/>
    <s v="1821,65640,High income,43,Low spender,0.000655088360755637,0,1,74,204,7,149,20,15,66,461,0.442516268980477,0.0151843817787419,0.323210412147505,0.0433839479392625,0.0325379609544469,0.143167028199566,1,5,1,8,15,0.0666666666666667,0.333333333333333,0.0666666666666667,0.533333333333333,2,0,0,0,0,0,0,0,46,36-50,2279,0,0,0,1,0,0,0,0,1,329"/>
  </r>
  <r>
    <n v="1173"/>
    <n v="47320"/>
    <x v="1"/>
    <n v="397"/>
    <x v="1"/>
    <n v="8.3896872358410826E-3"/>
    <n v="0"/>
    <n v="1"/>
    <n v="10"/>
    <n v="200"/>
    <n v="19"/>
    <n v="111"/>
    <n v="50"/>
    <n v="15"/>
    <n v="19"/>
    <n v="414"/>
    <n v="0.48309178743961351"/>
    <n v="4.5893719806763288E-2"/>
    <n v="0.26811594202898553"/>
    <n v="0.12077294685990338"/>
    <n v="3.6231884057971016E-2"/>
    <n v="4.5893719806763288E-2"/>
    <n v="6"/>
    <n v="5"/>
    <n v="1"/>
    <n v="8"/>
    <n v="20"/>
    <n v="0.3"/>
    <n v="0.25"/>
    <n v="0.05"/>
    <n v="0.4"/>
    <n v="6"/>
    <n v="0"/>
    <n v="0"/>
    <x v="1"/>
    <x v="0"/>
    <x v="1"/>
    <n v="0"/>
    <x v="1"/>
    <x v="37"/>
    <x v="2"/>
    <n v="2491"/>
    <n v="0"/>
    <n v="0"/>
    <n v="0"/>
    <n v="1"/>
    <n v="0"/>
    <n v="0"/>
    <n v="1"/>
    <n v="0"/>
    <n v="0"/>
    <n v="376"/>
    <d v="2015-12-20T00:00:00"/>
    <n v="12"/>
    <s v="December"/>
    <n v="1"/>
    <s v="1173,47320,Low income,397,Low spender,0.00838968723584108,0,1,10,200,19,111,50,15,19,414,0.483091787439614,0.0458937198067633,0.268115942028986,0.120772946859903,0.036231884057971,0.0458937198067633,6,5,1,8,20,0.3,0.25,0.05,0.4,6,0,0,0,0,0,0,0,63,50-65,2491,0,0,0,1,0,0,1,0,0,376"/>
  </r>
  <r>
    <n v="12"/>
    <n v="62972"/>
    <x v="0"/>
    <n v="263"/>
    <x v="1"/>
    <n v="4.1764593787715172E-3"/>
    <n v="0"/>
    <n v="1"/>
    <n v="39"/>
    <n v="313"/>
    <n v="15"/>
    <n v="47"/>
    <n v="20"/>
    <n v="0"/>
    <n v="192"/>
    <n v="587"/>
    <n v="0.53321976149914818"/>
    <n v="2.5553662691652469E-2"/>
    <n v="8.006814310051108E-2"/>
    <n v="3.4071550255536626E-2"/>
    <n v="0"/>
    <n v="0.3270868824531516"/>
    <n v="2"/>
    <n v="7"/>
    <n v="4"/>
    <n v="3"/>
    <n v="16"/>
    <n v="0.125"/>
    <n v="0.4375"/>
    <n v="0.25"/>
    <n v="0.1875"/>
    <n v="6"/>
    <n v="0"/>
    <n v="0"/>
    <x v="1"/>
    <x v="0"/>
    <x v="1"/>
    <n v="0"/>
    <x v="0"/>
    <x v="46"/>
    <x v="2"/>
    <n v="2854"/>
    <n v="0"/>
    <n v="1"/>
    <n v="0"/>
    <n v="0"/>
    <n v="0"/>
    <n v="1"/>
    <n v="0"/>
    <n v="0"/>
    <n v="0"/>
    <n v="203"/>
    <d v="2014-12-22T00:00:00"/>
    <n v="12"/>
    <s v="December"/>
    <n v="1"/>
    <s v="12,62972,High income,263,Low spender,0.00417645937877152,0,1,39,313,15,47,20,0,192,587,0.533219761499148,0.0255536626916525,0.0800681431005111,0.0340715502555366,0,0.327086882453152,2,7,4,3,16,0.125,0.4375,0.25,0.1875,6,0,0,0,0,0,0,1,65,50-65,2854,0,1,0,0,0,1,0,0,0,203"/>
  </r>
  <r>
    <n v="13"/>
    <n v="62972"/>
    <x v="0"/>
    <n v="226"/>
    <x v="1"/>
    <n v="3.5888966524804675E-3"/>
    <n v="0"/>
    <n v="1"/>
    <n v="39"/>
    <n v="313"/>
    <n v="15"/>
    <n v="47"/>
    <n v="20"/>
    <n v="0"/>
    <n v="192"/>
    <n v="587"/>
    <n v="0.53321976149914818"/>
    <n v="2.5553662691652469E-2"/>
    <n v="8.006814310051108E-2"/>
    <n v="3.4071550255536626E-2"/>
    <n v="0"/>
    <n v="0.3270868824531516"/>
    <n v="2"/>
    <n v="7"/>
    <n v="4"/>
    <n v="3"/>
    <n v="16"/>
    <n v="0.125"/>
    <n v="0.4375"/>
    <n v="0.25"/>
    <n v="0.1875"/>
    <n v="6"/>
    <n v="0"/>
    <n v="0"/>
    <x v="1"/>
    <x v="0"/>
    <x v="1"/>
    <n v="0"/>
    <x v="1"/>
    <x v="46"/>
    <x v="2"/>
    <n v="2854"/>
    <n v="0"/>
    <n v="1"/>
    <n v="0"/>
    <n v="0"/>
    <n v="0"/>
    <n v="1"/>
    <n v="0"/>
    <n v="0"/>
    <n v="0"/>
    <n v="203"/>
    <d v="2014-12-22T00:00:00"/>
    <n v="12"/>
    <s v="December"/>
    <n v="1"/>
    <s v="13,62972,High income,226,Low spender,0.00358889665248047,0,1,39,313,15,47,20,0,192,587,0.533219761499148,0.0255536626916525,0.0800681431005111,0.0340715502555366,0,0.327086882453152,2,7,4,3,16,0.125,0.4375,0.25,0.1875,6,0,0,0,0,0,0,0,65,50-65,2854,0,1,0,0,0,1,0,0,0,203"/>
  </r>
  <r>
    <n v="1"/>
    <n v="55158"/>
    <x v="0"/>
    <n v="44"/>
    <x v="1"/>
    <n v="7.9770840131984481E-4"/>
    <n v="1"/>
    <n v="1"/>
    <n v="72"/>
    <n v="293"/>
    <n v="0"/>
    <n v="87"/>
    <n v="4"/>
    <n v="11"/>
    <n v="23"/>
    <n v="418"/>
    <n v="0.70095693779904311"/>
    <n v="0"/>
    <n v="0.20813397129186603"/>
    <n v="9.5693779904306216E-3"/>
    <n v="2.6315789473684209E-2"/>
    <n v="5.5023923444976079E-2"/>
    <n v="4"/>
    <n v="7"/>
    <n v="2"/>
    <n v="5"/>
    <n v="18"/>
    <n v="0.22222222222222221"/>
    <n v="0.3888888888888889"/>
    <n v="0.1111111111111111"/>
    <n v="0.27777777777777779"/>
    <n v="7"/>
    <n v="0"/>
    <n v="0"/>
    <x v="1"/>
    <x v="0"/>
    <x v="1"/>
    <n v="0"/>
    <x v="0"/>
    <x v="28"/>
    <x v="1"/>
    <n v="2858"/>
    <n v="0"/>
    <n v="1"/>
    <n v="0"/>
    <n v="0"/>
    <n v="0"/>
    <n v="0"/>
    <n v="0"/>
    <n v="0"/>
    <n v="1"/>
    <n v="372"/>
    <d v="2014-12-18T00:00:00"/>
    <n v="12"/>
    <s v="December"/>
    <n v="1"/>
    <s v="1,55158,High income,44,Low spender,0.000797708401319845,1,1,72,293,0,87,4,11,23,418,0.700956937799043,0,0.208133971291866,0.00956937799043062,0.0263157894736842,0.0550239234449761,4,7,2,5,18,0.222222222222222,0.388888888888889,0.111111111111111,0.277777777777778,7,0,0,0,0,0,0,1,50,36-50,2858,0,1,0,0,0,0,0,0,1,372"/>
  </r>
  <r>
    <n v="1192"/>
    <n v="61825"/>
    <x v="0"/>
    <n v="796"/>
    <x v="0"/>
    <n v="1.2875050545895673E-2"/>
    <n v="0"/>
    <n v="1"/>
    <n v="56"/>
    <n v="162"/>
    <n v="50"/>
    <n v="100"/>
    <n v="55"/>
    <n v="30"/>
    <n v="27"/>
    <n v="424"/>
    <n v="0.38207547169811323"/>
    <n v="0.11792452830188679"/>
    <n v="0.23584905660377359"/>
    <n v="0.12971698113207547"/>
    <n v="7.0754716981132074E-2"/>
    <n v="6.3679245283018868E-2"/>
    <n v="1"/>
    <n v="4"/>
    <n v="2"/>
    <n v="8"/>
    <n v="15"/>
    <n v="6.6666666666666666E-2"/>
    <n v="0.26666666666666666"/>
    <n v="0.13333333333333333"/>
    <n v="0.53333333333333333"/>
    <n v="4"/>
    <n v="0"/>
    <n v="0"/>
    <x v="1"/>
    <x v="0"/>
    <x v="1"/>
    <n v="0"/>
    <x v="1"/>
    <x v="15"/>
    <x v="1"/>
    <n v="2485"/>
    <n v="0"/>
    <n v="0"/>
    <n v="1"/>
    <n v="0"/>
    <n v="0"/>
    <n v="0"/>
    <n v="1"/>
    <n v="0"/>
    <n v="0"/>
    <n v="370"/>
    <d v="2015-12-26T00:00:00"/>
    <n v="12"/>
    <s v="December"/>
    <n v="1"/>
    <s v="1192,61825,High income,796,High spender,0.0128750505458957,0,1,56,162,50,100,55,30,27,424,0.382075471698113,0.117924528301887,0.235849056603774,0.129716981132075,0.0707547169811321,0.0636792452830189,1,4,2,8,15,0.0666666666666667,0.266666666666667,0.133333333333333,0.533333333333333,4,0,0,0,0,0,0,0,41,36-50,2485,0,0,1,0,0,0,1,0,0,370"/>
  </r>
  <r>
    <n v="982"/>
    <n v="53034"/>
    <x v="0"/>
    <n v="253"/>
    <x v="1"/>
    <n v="4.7705245691443228E-3"/>
    <n v="1"/>
    <n v="1"/>
    <n v="30"/>
    <n v="160"/>
    <n v="15"/>
    <n v="196"/>
    <n v="15"/>
    <n v="11"/>
    <n v="50"/>
    <n v="447"/>
    <n v="0.35794183445190159"/>
    <n v="3.3557046979865772E-2"/>
    <n v="0.43847874720357943"/>
    <n v="3.3557046979865772E-2"/>
    <n v="2.4608501118568233E-2"/>
    <n v="0.11185682326621924"/>
    <n v="8"/>
    <n v="6"/>
    <n v="1"/>
    <n v="7"/>
    <n v="22"/>
    <n v="0.36363636363636365"/>
    <n v="0.27272727272727271"/>
    <n v="4.5454545454545456E-2"/>
    <n v="0.31818181818181818"/>
    <n v="8"/>
    <n v="0"/>
    <n v="0"/>
    <x v="1"/>
    <x v="0"/>
    <x v="1"/>
    <n v="0"/>
    <x v="1"/>
    <x v="3"/>
    <x v="1"/>
    <n v="2554"/>
    <n v="1"/>
    <n v="0"/>
    <n v="0"/>
    <n v="0"/>
    <n v="0"/>
    <n v="0"/>
    <n v="1"/>
    <n v="0"/>
    <n v="0"/>
    <n v="347"/>
    <d v="2015-10-18T00:00:00"/>
    <n v="10"/>
    <s v="October"/>
    <n v="1"/>
    <s v="982,53034,High income,253,Low spender,0.00477052456914432,1,1,30,160,15,196,15,11,50,447,0.357941834451902,0.0335570469798658,0.438478747203579,0.0335570469798658,0.0246085011185682,0.111856823266219,8,6,1,7,22,0.363636363636364,0.272727272727273,0.0454545454545455,0.318181818181818,8,0,0,0,0,0,0,0,46,36-50,2554,1,0,0,0,0,0,1,0,0,347"/>
  </r>
  <r>
    <n v="1204"/>
    <n v="37087"/>
    <x v="1"/>
    <n v="260"/>
    <x v="1"/>
    <n v="7.010542777792758E-3"/>
    <n v="1"/>
    <n v="0"/>
    <n v="50"/>
    <n v="194"/>
    <n v="55"/>
    <n v="134"/>
    <n v="15"/>
    <n v="0"/>
    <n v="3"/>
    <n v="401"/>
    <n v="0.48379052369077308"/>
    <n v="0.13715710723192021"/>
    <n v="0.33416458852867831"/>
    <n v="3.7406483790523692E-2"/>
    <n v="0"/>
    <n v="7.481296758104738E-3"/>
    <n v="3"/>
    <n v="4"/>
    <n v="2"/>
    <n v="8"/>
    <n v="17"/>
    <n v="0.17647058823529413"/>
    <n v="0.23529411764705882"/>
    <n v="0.11764705882352941"/>
    <n v="0.47058823529411764"/>
    <n v="6"/>
    <n v="0"/>
    <n v="0"/>
    <x v="1"/>
    <x v="0"/>
    <x v="1"/>
    <n v="0"/>
    <x v="1"/>
    <x v="3"/>
    <x v="1"/>
    <n v="2481"/>
    <n v="0"/>
    <n v="1"/>
    <n v="0"/>
    <n v="0"/>
    <n v="0"/>
    <n v="0"/>
    <n v="0"/>
    <n v="0"/>
    <n v="1"/>
    <n v="395"/>
    <d v="2015-12-30T00:00:00"/>
    <n v="12"/>
    <s v="December"/>
    <n v="1"/>
    <s v="1204,37087,Low income,260,Low spender,0.00701054277779276,1,0,50,194,55,134,15,0,3,401,0.483790523690773,0.13715710723192,0.334164588528678,0.0374064837905237,0,0.00748129675810474,3,4,2,8,17,0.176470588235294,0.235294117647059,0.117647058823529,0.470588235294118,6,0,0,0,0,0,0,0,46,36-50,2481,0,1,0,0,0,0,0,0,1,395"/>
  </r>
  <r>
    <n v="1037"/>
    <n v="50150"/>
    <x v="1"/>
    <n v="720"/>
    <x v="0"/>
    <n v="1.4356929212362911E-2"/>
    <n v="0"/>
    <n v="0"/>
    <n v="32"/>
    <n v="135"/>
    <n v="46"/>
    <n v="92"/>
    <n v="65"/>
    <n v="61"/>
    <n v="11"/>
    <n v="410"/>
    <n v="0.32926829268292684"/>
    <n v="0.11219512195121951"/>
    <n v="0.22439024390243903"/>
    <n v="0.15853658536585366"/>
    <n v="0.14878048780487804"/>
    <n v="2.6829268292682926E-2"/>
    <n v="2"/>
    <n v="5"/>
    <n v="2"/>
    <n v="7"/>
    <n v="16"/>
    <n v="0.125"/>
    <n v="0.3125"/>
    <n v="0.125"/>
    <n v="0.4375"/>
    <n v="5"/>
    <n v="0"/>
    <n v="0"/>
    <x v="1"/>
    <x v="0"/>
    <x v="1"/>
    <n v="0"/>
    <x v="1"/>
    <x v="14"/>
    <x v="1"/>
    <n v="2533"/>
    <n v="0"/>
    <n v="1"/>
    <n v="0"/>
    <n v="0"/>
    <n v="0"/>
    <n v="0"/>
    <n v="0"/>
    <n v="0"/>
    <n v="1"/>
    <n v="388"/>
    <d v="2015-11-08T00:00:00"/>
    <n v="11"/>
    <s v="November"/>
    <n v="1"/>
    <s v="1037,50150,Low income,720,High spender,0.0143569292123629,0,0,32,135,46,92,65,61,11,410,0.329268292682927,0.11219512195122,0.224390243902439,0.158536585365854,0.148780487804878,0.0268292682926829,2,5,2,7,16,0.125,0.3125,0.125,0.4375,5,0,0,0,0,0,0,0,37,36-50,2533,0,1,0,0,0,0,0,0,1,388"/>
  </r>
  <r>
    <n v="1448"/>
    <n v="59481"/>
    <x v="0"/>
    <n v="8"/>
    <x v="1"/>
    <n v="1.344967300482507E-4"/>
    <n v="0"/>
    <n v="1"/>
    <n v="47"/>
    <n v="178"/>
    <n v="3"/>
    <n v="85"/>
    <n v="71"/>
    <n v="66"/>
    <n v="58"/>
    <n v="461"/>
    <n v="0.38611713665943603"/>
    <n v="6.5075921908893707E-3"/>
    <n v="0.18438177874186551"/>
    <n v="0.15401301518438179"/>
    <n v="0.14316702819956617"/>
    <n v="0.12581344902386118"/>
    <n v="2"/>
    <n v="3"/>
    <n v="3"/>
    <n v="8"/>
    <n v="16"/>
    <n v="0.125"/>
    <n v="0.1875"/>
    <n v="0.1875"/>
    <n v="0.5"/>
    <n v="2"/>
    <n v="0"/>
    <n v="0"/>
    <x v="1"/>
    <x v="0"/>
    <x v="1"/>
    <n v="0"/>
    <x v="1"/>
    <x v="9"/>
    <x v="1"/>
    <n v="2408"/>
    <n v="0"/>
    <n v="0"/>
    <n v="0"/>
    <n v="1"/>
    <n v="0"/>
    <n v="0"/>
    <n v="1"/>
    <n v="0"/>
    <n v="0"/>
    <n v="345"/>
    <d v="2016-03-12T00:00:00"/>
    <n v="3"/>
    <s v="March"/>
    <n v="1"/>
    <s v="1448,59481,High income,8,Low spender,0.000134496730048251,0,1,47,178,3,85,71,66,58,461,0.386117136659436,0.00650759219088937,0.184381778741866,0.154013015184382,0.143167028199566,0.125813449023861,2,3,3,8,16,0.125,0.1875,0.1875,0.5,2,0,0,0,0,0,0,0,45,36-50,2408,0,0,0,1,0,0,1,0,0,345"/>
  </r>
  <r>
    <n v="1357"/>
    <n v="62998"/>
    <x v="0"/>
    <n v="53"/>
    <x v="1"/>
    <n v="8.4129654909679673E-4"/>
    <n v="0"/>
    <n v="1"/>
    <n v="10"/>
    <n v="120"/>
    <n v="58"/>
    <n v="73"/>
    <n v="65"/>
    <n v="89"/>
    <n v="58"/>
    <n v="463"/>
    <n v="0.25917926565874733"/>
    <n v="0.12526997840172785"/>
    <n v="0.15766738660907129"/>
    <n v="0.14038876889848811"/>
    <n v="0.19222462203023757"/>
    <n v="0.12526997840172785"/>
    <n v="5"/>
    <n v="5"/>
    <n v="4"/>
    <n v="5"/>
    <n v="19"/>
    <n v="0.26315789473684209"/>
    <n v="0.26315789473684209"/>
    <n v="0.21052631578947367"/>
    <n v="0.26315789473684209"/>
    <n v="5"/>
    <n v="0"/>
    <n v="0"/>
    <x v="1"/>
    <x v="0"/>
    <x v="1"/>
    <n v="0"/>
    <x v="1"/>
    <x v="42"/>
    <x v="3"/>
    <n v="2431"/>
    <n v="0"/>
    <n v="1"/>
    <n v="0"/>
    <n v="0"/>
    <n v="0"/>
    <n v="0"/>
    <n v="1"/>
    <n v="0"/>
    <n v="0"/>
    <n v="347"/>
    <d v="2016-02-18T00:00:00"/>
    <n v="2"/>
    <s v="February"/>
    <n v="1"/>
    <s v="1357,62998,High income,53,Low spender,0.000841296549096797,0,1,10,120,58,73,65,89,58,463,0.259179265658747,0.125269978401728,0.157667386609071,0.140388768898488,0.192224622030238,0.125269978401728,5,5,4,5,19,0.263157894736842,0.263157894736842,0.210526315789474,0.263157894736842,5,0,0,0,0,0,0,0,68,66+,2431,0,1,0,0,0,0,1,0,0,347"/>
  </r>
  <r>
    <n v="2146"/>
    <n v="50353"/>
    <x v="1"/>
    <n v="54"/>
    <x v="1"/>
    <n v="1.0724286537048438E-3"/>
    <n v="0"/>
    <n v="0"/>
    <n v="72"/>
    <n v="141"/>
    <n v="15"/>
    <n v="153"/>
    <n v="67"/>
    <n v="31"/>
    <n v="35"/>
    <n v="442"/>
    <n v="0.3190045248868778"/>
    <n v="3.3936651583710405E-2"/>
    <n v="0.34615384615384615"/>
    <n v="0.15158371040723981"/>
    <n v="7.0135746606334842E-2"/>
    <n v="7.9185520361990946E-2"/>
    <n v="1"/>
    <n v="4"/>
    <n v="4"/>
    <n v="6"/>
    <n v="15"/>
    <n v="6.6666666666666666E-2"/>
    <n v="0.26666666666666666"/>
    <n v="0.26666666666666666"/>
    <n v="0.4"/>
    <n v="3"/>
    <n v="0"/>
    <n v="0"/>
    <x v="1"/>
    <x v="0"/>
    <x v="1"/>
    <n v="0"/>
    <x v="1"/>
    <x v="16"/>
    <x v="1"/>
    <n v="2180"/>
    <n v="0"/>
    <n v="1"/>
    <n v="0"/>
    <n v="0"/>
    <n v="0"/>
    <n v="0"/>
    <n v="0"/>
    <n v="1"/>
    <n v="0"/>
    <n v="372"/>
    <d v="2016-10-26T00:00:00"/>
    <n v="10"/>
    <s v="October"/>
    <n v="1"/>
    <s v="2146,50353,Low income,54,Low spender,0.00107242865370484,0,0,72,141,15,153,67,31,35,442,0.319004524886878,0.0339366515837104,0.346153846153846,0.15158371040724,0.0701357466063348,0.0791855203619909,1,4,4,6,15,0.0666666666666667,0.266666666666667,0.266666666666667,0.4,3,0,0,0,0,0,0,0,43,36-50,2180,0,1,0,0,0,0,0,1,0,372"/>
  </r>
  <r>
    <n v="1697"/>
    <n v="58293"/>
    <x v="0"/>
    <n v="398"/>
    <x v="1"/>
    <n v="6.8275779253083565E-3"/>
    <n v="1"/>
    <n v="0"/>
    <n v="94"/>
    <n v="173"/>
    <n v="43"/>
    <n v="118"/>
    <n v="46"/>
    <n v="27"/>
    <n v="15"/>
    <n v="422"/>
    <n v="0.4099526066350711"/>
    <n v="0.1018957345971564"/>
    <n v="0.27962085308056872"/>
    <n v="0.10900473933649289"/>
    <n v="6.398104265402843E-2"/>
    <n v="3.5545023696682464E-2"/>
    <n v="5"/>
    <n v="5"/>
    <n v="3"/>
    <n v="6"/>
    <n v="19"/>
    <n v="0.26315789473684209"/>
    <n v="0.26315789473684209"/>
    <n v="0.15789473684210525"/>
    <n v="0.31578947368421051"/>
    <n v="5"/>
    <n v="0"/>
    <n v="0"/>
    <x v="1"/>
    <x v="0"/>
    <x v="1"/>
    <n v="0"/>
    <x v="1"/>
    <x v="29"/>
    <x v="1"/>
    <n v="2320"/>
    <n v="0"/>
    <n v="1"/>
    <n v="0"/>
    <n v="0"/>
    <n v="0"/>
    <n v="0"/>
    <n v="0"/>
    <n v="0"/>
    <n v="1"/>
    <n v="392"/>
    <d v="2016-06-08T00:00:00"/>
    <n v="6"/>
    <s v="June"/>
    <n v="1"/>
    <s v="1697,58293,High income,398,Low spender,0.00682757792530836,1,0,94,173,43,118,46,27,15,422,0.409952606635071,0.101895734597156,0.279620853080569,0.109004739336493,0.0639810426540284,0.0355450236966825,5,5,3,6,19,0.263157894736842,0.263157894736842,0.157894736842105,0.315789473684211,5,0,0,0,0,0,0,0,39,36-50,2320,0,1,0,0,0,0,0,0,1,392"/>
  </r>
  <r>
    <n v="1566"/>
    <n v="70829"/>
    <x v="0"/>
    <n v="1205"/>
    <x v="0"/>
    <n v="1.7012805489276989E-2"/>
    <n v="1"/>
    <n v="1"/>
    <n v="87"/>
    <n v="141"/>
    <n v="70"/>
    <n v="106"/>
    <n v="72"/>
    <n v="19"/>
    <n v="23"/>
    <n v="431"/>
    <n v="0.3271461716937355"/>
    <n v="0.16241299303944315"/>
    <n v="0.24593967517401391"/>
    <n v="0.16705336426914152"/>
    <n v="4.4083526682134569E-2"/>
    <n v="5.336426914153132E-2"/>
    <n v="2"/>
    <n v="4"/>
    <n v="2"/>
    <n v="8"/>
    <n v="16"/>
    <n v="0.125"/>
    <n v="0.25"/>
    <n v="0.125"/>
    <n v="0.5"/>
    <n v="3"/>
    <n v="0"/>
    <n v="0"/>
    <x v="1"/>
    <x v="0"/>
    <x v="1"/>
    <n v="0"/>
    <x v="1"/>
    <x v="33"/>
    <x v="1"/>
    <n v="2369"/>
    <n v="0"/>
    <n v="1"/>
    <n v="0"/>
    <n v="0"/>
    <n v="0"/>
    <n v="1"/>
    <n v="0"/>
    <n v="0"/>
    <n v="0"/>
    <n v="385"/>
    <d v="2016-04-20T00:00:00"/>
    <n v="4"/>
    <s v="April"/>
    <n v="1"/>
    <s v="1566,70829,High income,1205,High spender,0.017012805489277,1,1,87,141,70,106,72,19,23,431,0.327146171693735,0.162412993039443,0.245939675174014,0.167053364269142,0.0440835266821346,0.0533642691415313,2,4,2,8,16,0.125,0.25,0.125,0.5,3,0,0,0,0,0,0,0,40,36-50,2369,0,1,0,0,0,1,0,0,0,385"/>
  </r>
  <r>
    <n v="1148"/>
    <n v="41039"/>
    <x v="1"/>
    <n v="872"/>
    <x v="0"/>
    <n v="2.1248081093593899E-2"/>
    <n v="0"/>
    <n v="0"/>
    <n v="32"/>
    <n v="34"/>
    <n v="11"/>
    <n v="137"/>
    <n v="179"/>
    <n v="61"/>
    <n v="45"/>
    <n v="467"/>
    <n v="7.2805139186295498E-2"/>
    <n v="2.3554603854389723E-2"/>
    <n v="0.29336188436830835"/>
    <n v="0.38329764453961457"/>
    <n v="0.13062098501070663"/>
    <n v="9.6359743040685231E-2"/>
    <n v="1"/>
    <n v="8"/>
    <n v="1"/>
    <n v="5"/>
    <n v="15"/>
    <n v="6.6666666666666666E-2"/>
    <n v="0.53333333333333333"/>
    <n v="6.6666666666666666E-2"/>
    <n v="0.33333333333333331"/>
    <n v="8"/>
    <n v="0"/>
    <n v="0"/>
    <x v="1"/>
    <x v="0"/>
    <x v="1"/>
    <n v="0"/>
    <x v="1"/>
    <x v="13"/>
    <x v="1"/>
    <n v="2498"/>
    <n v="0"/>
    <n v="0"/>
    <n v="0"/>
    <n v="1"/>
    <n v="0"/>
    <n v="1"/>
    <n v="0"/>
    <n v="0"/>
    <n v="0"/>
    <n v="377"/>
    <d v="2015-12-13T00:00:00"/>
    <n v="12"/>
    <s v="December"/>
    <n v="1"/>
    <s v="1148,41039,Low income,872,High spender,0.0212480810935939,0,0,32,34,11,137,179,61,45,467,0.0728051391862955,0.0235546038543897,0.293361884368308,0.383297644539615,0.130620985010707,0.0963597430406852,1,8,1,5,15,0.0666666666666667,0.533333333333333,0.0666666666666667,0.333333333333333,8,0,0,0,0,0,0,0,38,36-50,2498,0,0,0,1,0,1,0,0,0,377"/>
  </r>
  <r>
    <n v="1873"/>
    <n v="46374"/>
    <x v="1"/>
    <n v="256"/>
    <x v="1"/>
    <n v="5.5203346702893865E-3"/>
    <n v="0"/>
    <n v="1"/>
    <n v="1"/>
    <n v="408"/>
    <n v="0"/>
    <n v="21"/>
    <n v="0"/>
    <n v="0"/>
    <n v="17"/>
    <n v="446"/>
    <n v="0.91479820627802688"/>
    <n v="0"/>
    <n v="4.708520179372197E-2"/>
    <n v="0"/>
    <n v="0"/>
    <n v="3.811659192825112E-2"/>
    <n v="3"/>
    <n v="7"/>
    <n v="1"/>
    <n v="7"/>
    <n v="18"/>
    <n v="0.16666666666666666"/>
    <n v="0.3888888888888889"/>
    <n v="5.5555555555555552E-2"/>
    <n v="0.3888888888888889"/>
    <n v="8"/>
    <n v="1"/>
    <n v="0"/>
    <x v="1"/>
    <x v="1"/>
    <x v="1"/>
    <n v="0"/>
    <x v="0"/>
    <x v="3"/>
    <x v="1"/>
    <n v="2263"/>
    <n v="0"/>
    <n v="1"/>
    <n v="0"/>
    <n v="0"/>
    <n v="0"/>
    <n v="0"/>
    <n v="0"/>
    <n v="0"/>
    <n v="1"/>
    <n v="412"/>
    <d v="2016-08-04T00:00:00"/>
    <n v="8"/>
    <s v="August"/>
    <n v="1"/>
    <s v="1873,46374,Low income,256,Low spender,0.00552033467028939,0,1,1,408,0,21,0,0,17,446,0.914798206278027,0,0.047085201793722,0,0,0.0381165919282511,3,7,1,7,18,0.166666666666667,0.388888888888889,0.0555555555555556,0.388888888888889,8,1,0,0,1,0,0,1,46,36-50,2263,0,1,0,0,0,0,0,0,1,412"/>
  </r>
  <r>
    <n v="478"/>
    <n v="51479"/>
    <x v="1"/>
    <n v="144"/>
    <x v="1"/>
    <n v="2.7972571339769615E-3"/>
    <n v="1"/>
    <n v="1"/>
    <n v="67"/>
    <n v="247"/>
    <n v="8"/>
    <n v="160"/>
    <n v="6"/>
    <n v="8"/>
    <n v="65"/>
    <n v="494"/>
    <n v="0.5"/>
    <n v="1.6194331983805668E-2"/>
    <n v="0.32388663967611336"/>
    <n v="1.2145748987854251E-2"/>
    <n v="1.6194331983805668E-2"/>
    <n v="0.13157894736842105"/>
    <n v="7"/>
    <n v="6"/>
    <n v="3"/>
    <n v="6"/>
    <n v="22"/>
    <n v="0.31818181818181818"/>
    <n v="0.27272727272727271"/>
    <n v="0.13636363636363635"/>
    <n v="0.27272727272727271"/>
    <n v="7"/>
    <n v="0"/>
    <n v="0"/>
    <x v="1"/>
    <x v="0"/>
    <x v="1"/>
    <n v="0"/>
    <x v="1"/>
    <x v="21"/>
    <x v="2"/>
    <n v="2707"/>
    <n v="0"/>
    <n v="1"/>
    <n v="0"/>
    <n v="0"/>
    <n v="0"/>
    <n v="0"/>
    <n v="1"/>
    <n v="0"/>
    <n v="0"/>
    <n v="364"/>
    <d v="2015-05-18T00:00:00"/>
    <n v="5"/>
    <s v="May"/>
    <n v="1"/>
    <s v="478,51479,Low income,144,Low spender,0.00279725713397696,1,1,67,247,8,160,6,8,65,494,0.5,0.0161943319838057,0.323886639676113,0.0121457489878543,0.0161943319838057,0.131578947368421,7,6,3,6,22,0.318181818181818,0.272727272727273,0.136363636363636,0.272727272727273,7,0,0,0,0,0,0,0,53,50-65,2707,0,1,0,0,0,0,1,0,0,364"/>
  </r>
  <r>
    <n v="1339"/>
    <n v="55801"/>
    <x v="0"/>
    <n v="259"/>
    <x v="1"/>
    <n v="4.6414938800379921E-3"/>
    <n v="1"/>
    <n v="1"/>
    <n v="35"/>
    <n v="367"/>
    <n v="4"/>
    <n v="51"/>
    <n v="6"/>
    <n v="4"/>
    <n v="95"/>
    <n v="527"/>
    <n v="0.69639468690702089"/>
    <n v="7.5901328273244783E-3"/>
    <n v="9.6774193548387094E-2"/>
    <n v="1.1385199240986717E-2"/>
    <n v="7.5901328273244783E-3"/>
    <n v="0.18026565464895636"/>
    <n v="6"/>
    <n v="7"/>
    <n v="2"/>
    <n v="6"/>
    <n v="21"/>
    <n v="0.2857142857142857"/>
    <n v="0.33333333333333331"/>
    <n v="9.5238095238095233E-2"/>
    <n v="0.2857142857142857"/>
    <n v="7"/>
    <n v="1"/>
    <n v="0"/>
    <x v="1"/>
    <x v="0"/>
    <x v="1"/>
    <n v="0"/>
    <x v="1"/>
    <x v="9"/>
    <x v="1"/>
    <n v="2439"/>
    <n v="0"/>
    <n v="0"/>
    <n v="1"/>
    <n v="0"/>
    <n v="0"/>
    <n v="0"/>
    <n v="1"/>
    <n v="0"/>
    <n v="0"/>
    <n v="337"/>
    <d v="2016-02-10T00:00:00"/>
    <n v="2"/>
    <s v="February"/>
    <n v="1"/>
    <s v="1339,55801,High income,259,Low spender,0.00464149388003799,1,1,35,367,4,51,6,4,95,527,0.696394686907021,0.00759013282732448,0.0967741935483871,0.0113851992409867,0.00759013282732448,0.180265654648956,6,7,2,6,21,0.285714285714286,0.333333333333333,0.0952380952380952,0.285714285714286,7,1,0,0,0,0,0,0,45,36-50,2439,0,0,1,0,0,0,1,0,0,337"/>
  </r>
  <r>
    <n v="1172"/>
    <n v="65370"/>
    <x v="0"/>
    <n v="349"/>
    <x v="1"/>
    <n v="5.3388404466880833E-3"/>
    <n v="0"/>
    <n v="0"/>
    <n v="1"/>
    <n v="71"/>
    <n v="22"/>
    <n v="112"/>
    <n v="138"/>
    <n v="89"/>
    <n v="29"/>
    <n v="461"/>
    <n v="0.15401301518438179"/>
    <n v="4.7722342733188719E-2"/>
    <n v="0.24295010845986983"/>
    <n v="0.29934924078091107"/>
    <n v="0.19305856832971802"/>
    <n v="6.2906724511930592E-2"/>
    <n v="1"/>
    <n v="2"/>
    <n v="3"/>
    <n v="13"/>
    <n v="19"/>
    <n v="5.2631578947368418E-2"/>
    <n v="0.10526315789473684"/>
    <n v="0.15789473684210525"/>
    <n v="0.68421052631578949"/>
    <n v="1"/>
    <n v="0"/>
    <n v="0"/>
    <x v="1"/>
    <x v="0"/>
    <x v="1"/>
    <n v="0"/>
    <x v="1"/>
    <x v="35"/>
    <x v="1"/>
    <n v="2491"/>
    <n v="0"/>
    <n v="1"/>
    <n v="0"/>
    <n v="0"/>
    <n v="0"/>
    <n v="1"/>
    <n v="0"/>
    <n v="0"/>
    <n v="0"/>
    <n v="403"/>
    <d v="2015-12-20T00:00:00"/>
    <n v="12"/>
    <s v="December"/>
    <n v="1"/>
    <s v="1172,65370,High income,349,Low spender,0.00533884044668808,0,0,1,71,22,112,138,89,29,461,0.154013015184382,0.0477223427331887,0.24295010845987,0.299349240780911,0.193058568329718,0.0629067245119306,1,2,3,13,19,0.0526315789473684,0.105263157894737,0.157894736842105,0.684210526315789,1,0,0,0,0,0,0,0,36,36-50,2491,0,1,0,0,0,1,0,0,0,403"/>
  </r>
  <r>
    <n v="627"/>
    <n v="51569"/>
    <x v="1"/>
    <n v="1282"/>
    <x v="0"/>
    <n v="2.4859896449417284E-2"/>
    <n v="0"/>
    <n v="1"/>
    <n v="39"/>
    <n v="380"/>
    <n v="0"/>
    <n v="47"/>
    <n v="6"/>
    <n v="0"/>
    <n v="34"/>
    <n v="467"/>
    <n v="0.8137044967880086"/>
    <n v="0"/>
    <n v="0.1006423982869379"/>
    <n v="1.284796573875803E-2"/>
    <n v="0"/>
    <n v="7.2805139186295498E-2"/>
    <n v="4"/>
    <n v="7"/>
    <n v="1"/>
    <n v="7"/>
    <n v="19"/>
    <n v="0.21052631578947367"/>
    <n v="0.36842105263157893"/>
    <n v="5.2631578947368418E-2"/>
    <n v="0.36842105263157893"/>
    <n v="8"/>
    <n v="0"/>
    <n v="0"/>
    <x v="1"/>
    <x v="1"/>
    <x v="1"/>
    <n v="0"/>
    <x v="0"/>
    <x v="22"/>
    <x v="3"/>
    <n v="2661"/>
    <n v="0"/>
    <n v="0"/>
    <n v="0"/>
    <n v="0"/>
    <n v="1"/>
    <n v="0"/>
    <n v="0"/>
    <n v="0"/>
    <n v="1"/>
    <n v="399"/>
    <d v="2015-07-03T00:00:00"/>
    <n v="7"/>
    <s v="July"/>
    <n v="1"/>
    <s v="627,51569,Low income,1282,High spender,0.0248598964494173,0,1,39,380,0,47,6,0,34,467,0.813704496788009,0,0.100642398286938,0.012847965738758,0,0.0728051391862955,4,7,1,7,19,0.210526315789474,0.368421052631579,0.0526315789473684,0.368421052631579,8,0,0,0,1,0,0,1,71,66+,2661,0,0,0,0,1,0,0,0,1,399"/>
  </r>
  <r>
    <n v="188"/>
    <n v="49094"/>
    <x v="1"/>
    <n v="255"/>
    <x v="1"/>
    <n v="5.1941174074224957E-3"/>
    <n v="0"/>
    <n v="1"/>
    <n v="6"/>
    <n v="376"/>
    <n v="0"/>
    <n v="38"/>
    <n v="11"/>
    <n v="8"/>
    <n v="69"/>
    <n v="502"/>
    <n v="0.74900398406374502"/>
    <n v="0"/>
    <n v="7.5697211155378488E-2"/>
    <n v="2.1912350597609563E-2"/>
    <n v="1.5936254980079681E-2"/>
    <n v="0.13745019920318724"/>
    <n v="5"/>
    <n v="6"/>
    <n v="3"/>
    <n v="6"/>
    <n v="20"/>
    <n v="0.25"/>
    <n v="0.3"/>
    <n v="0.15"/>
    <n v="0.3"/>
    <n v="6"/>
    <n v="0"/>
    <n v="0"/>
    <x v="1"/>
    <x v="0"/>
    <x v="1"/>
    <n v="0"/>
    <x v="1"/>
    <x v="1"/>
    <x v="1"/>
    <n v="2805"/>
    <n v="0"/>
    <n v="1"/>
    <n v="0"/>
    <n v="0"/>
    <n v="0"/>
    <n v="0"/>
    <n v="1"/>
    <n v="0"/>
    <n v="0"/>
    <n v="364"/>
    <d v="2015-02-09T00:00:00"/>
    <n v="2"/>
    <s v="February"/>
    <n v="1"/>
    <s v="188,49094,Low income,255,Low spender,0.0051941174074225,0,1,6,376,0,38,11,8,69,502,0.749003984063745,0,0.0756972111553785,0.0219123505976096,0.0159362549800797,0.137450199203187,5,6,3,6,20,0.25,0.3,0.15,0.3,6,0,0,0,0,0,0,0,47,36-50,2805,0,1,0,0,0,0,1,0,0,364"/>
  </r>
  <r>
    <n v="555"/>
    <n v="50664"/>
    <x v="1"/>
    <n v="300"/>
    <x v="1"/>
    <n v="5.9213642823306486E-3"/>
    <n v="1"/>
    <n v="1"/>
    <n v="64"/>
    <n v="313"/>
    <n v="8"/>
    <n v="104"/>
    <n v="6"/>
    <n v="4"/>
    <n v="126"/>
    <n v="561"/>
    <n v="0.5579322638146168"/>
    <n v="1.4260249554367201E-2"/>
    <n v="0.18538324420677363"/>
    <n v="1.06951871657754E-2"/>
    <n v="7.1301247771836003E-3"/>
    <n v="0.22459893048128343"/>
    <n v="9"/>
    <n v="8"/>
    <n v="1"/>
    <n v="6"/>
    <n v="24"/>
    <n v="0.375"/>
    <n v="0.33333333333333331"/>
    <n v="4.1666666666666664E-2"/>
    <n v="0.25"/>
    <n v="9"/>
    <n v="0"/>
    <n v="0"/>
    <x v="1"/>
    <x v="0"/>
    <x v="1"/>
    <n v="0"/>
    <x v="1"/>
    <x v="12"/>
    <x v="2"/>
    <n v="2688"/>
    <n v="0"/>
    <n v="0"/>
    <n v="1"/>
    <n v="0"/>
    <n v="0"/>
    <n v="0"/>
    <n v="1"/>
    <n v="0"/>
    <n v="0"/>
    <n v="309"/>
    <d v="2015-06-06T00:00:00"/>
    <n v="6"/>
    <s v="June"/>
    <n v="1"/>
    <s v="555,50664,Low income,300,Low spender,0.00592136428233065,1,1,64,313,8,104,6,4,126,561,0.557932263814617,0.0142602495543672,0.185383244206774,0.0106951871657754,0.0071301247771836,0.224598930481283,9,8,1,6,24,0.375,0.333333333333333,0.0416666666666667,0.25,9,0,0,0,0,0,0,0,61,50-65,2688,0,0,1,0,0,0,1,0,0,309"/>
  </r>
  <r>
    <n v="2152"/>
    <n v="64014"/>
    <x v="0"/>
    <n v="183"/>
    <x v="1"/>
    <n v="2.8587496485143874E-3"/>
    <n v="2"/>
    <n v="1"/>
    <n v="56"/>
    <n v="406"/>
    <n v="0"/>
    <n v="30"/>
    <n v="0"/>
    <n v="0"/>
    <n v="8"/>
    <n v="444"/>
    <n v="0.9144144144144144"/>
    <n v="0"/>
    <n v="6.7567567567567571E-2"/>
    <n v="0"/>
    <n v="0"/>
    <n v="1.8018018018018018E-2"/>
    <n v="7"/>
    <n v="8"/>
    <n v="2"/>
    <n v="5"/>
    <n v="22"/>
    <n v="0.31818181818181818"/>
    <n v="0.36363636363636365"/>
    <n v="9.0909090909090912E-2"/>
    <n v="0.22727272727272727"/>
    <n v="7"/>
    <n v="1"/>
    <n v="0"/>
    <x v="1"/>
    <x v="0"/>
    <x v="1"/>
    <n v="0"/>
    <x v="1"/>
    <x v="30"/>
    <x v="3"/>
    <n v="2178"/>
    <n v="0"/>
    <n v="0"/>
    <n v="0"/>
    <n v="1"/>
    <n v="0"/>
    <n v="0"/>
    <n v="0"/>
    <n v="0"/>
    <n v="1"/>
    <n v="428"/>
    <d v="2016-10-28T00:00:00"/>
    <n v="10"/>
    <s v="October"/>
    <n v="1"/>
    <s v="2152,64014,High income,183,Low spender,0.00285874964851439,2,1,56,406,0,30,0,0,8,444,0.914414414414414,0,0.0675675675675676,0,0,0.018018018018018,7,8,2,5,22,0.318181818181818,0.363636363636364,0.0909090909090909,0.227272727272727,7,1,0,0,0,0,0,0,74,66+,2178,0,0,0,1,0,0,0,0,1,428"/>
  </r>
  <r>
    <n v="1487"/>
    <n v="49681"/>
    <x v="1"/>
    <n v="2153"/>
    <x v="0"/>
    <n v="4.333648678569272E-2"/>
    <n v="0"/>
    <n v="2"/>
    <n v="66"/>
    <n v="411"/>
    <n v="0"/>
    <n v="26"/>
    <n v="0"/>
    <n v="0"/>
    <n v="21"/>
    <n v="458"/>
    <n v="0.8973799126637555"/>
    <n v="0"/>
    <n v="5.6768558951965066E-2"/>
    <n v="0"/>
    <n v="0"/>
    <n v="4.5851528384279479E-2"/>
    <n v="6"/>
    <n v="7"/>
    <n v="1"/>
    <n v="7"/>
    <n v="21"/>
    <n v="0.2857142857142857"/>
    <n v="0.33333333333333331"/>
    <n v="4.7619047619047616E-2"/>
    <n v="0.33333333333333331"/>
    <n v="7"/>
    <n v="0"/>
    <n v="0"/>
    <x v="1"/>
    <x v="0"/>
    <x v="1"/>
    <n v="0"/>
    <x v="1"/>
    <x v="10"/>
    <x v="1"/>
    <n v="2396"/>
    <n v="0"/>
    <n v="1"/>
    <n v="0"/>
    <n v="0"/>
    <n v="0"/>
    <n v="0"/>
    <n v="0"/>
    <n v="1"/>
    <n v="0"/>
    <n v="416"/>
    <d v="2016-03-24T00:00:00"/>
    <n v="3"/>
    <s v="March"/>
    <n v="1"/>
    <s v="1487,49681,Low income,2153,High spender,0.0433364867856927,0,2,66,411,0,26,0,0,21,458,0.897379912663755,0,0.0567685589519651,0,0,0.0458515283842795,6,7,1,7,21,0.285714285714286,0.333333333333333,0.0476190476190476,0.333333333333333,7,0,0,0,0,0,0,0,44,36-50,2396,0,1,0,0,0,0,0,1,0,416"/>
  </r>
  <r>
    <n v="142"/>
    <n v="57045"/>
    <x v="0"/>
    <n v="255"/>
    <x v="1"/>
    <n v="4.4701551406784116E-3"/>
    <n v="0"/>
    <n v="1"/>
    <n v="40"/>
    <n v="296"/>
    <n v="13"/>
    <n v="104"/>
    <n v="11"/>
    <n v="13"/>
    <n v="17"/>
    <n v="454"/>
    <n v="0.65198237885462551"/>
    <n v="2.8634361233480177E-2"/>
    <n v="0.22907488986784141"/>
    <n v="2.4229074889867842E-2"/>
    <n v="2.8634361233480177E-2"/>
    <n v="3.7444933920704845E-2"/>
    <n v="3"/>
    <n v="4"/>
    <n v="2"/>
    <n v="9"/>
    <n v="18"/>
    <n v="0.16666666666666666"/>
    <n v="0.22222222222222221"/>
    <n v="0.1111111111111111"/>
    <n v="0.5"/>
    <n v="3"/>
    <n v="0"/>
    <n v="0"/>
    <x v="1"/>
    <x v="0"/>
    <x v="1"/>
    <n v="0"/>
    <x v="1"/>
    <x v="25"/>
    <x v="3"/>
    <n v="2818"/>
    <n v="0"/>
    <n v="1"/>
    <n v="0"/>
    <n v="0"/>
    <n v="0"/>
    <n v="0"/>
    <n v="1"/>
    <n v="0"/>
    <n v="0"/>
    <n v="420"/>
    <d v="2015-01-27T00:00:00"/>
    <n v="1"/>
    <s v="January"/>
    <n v="1"/>
    <s v="142,57045,High income,255,Low spender,0.00447015514067841,0,1,40,296,13,104,11,13,17,454,0.651982378854626,0.0286343612334802,0.229074889867841,0.0242290748898678,0.0286343612334802,0.0374449339207048,3,4,2,9,18,0.166666666666667,0.222222222222222,0.111111111111111,0.5,3,0,0,0,0,0,0,0,70,66+,2818,0,1,0,0,0,0,1,0,0,420"/>
  </r>
  <r>
    <n v="23"/>
    <n v="53593"/>
    <x v="0"/>
    <n v="15"/>
    <x v="1"/>
    <n v="2.7988729871438432E-4"/>
    <n v="1"/>
    <n v="1"/>
    <n v="60"/>
    <n v="349"/>
    <n v="4"/>
    <n v="78"/>
    <n v="6"/>
    <n v="0"/>
    <n v="43"/>
    <n v="480"/>
    <n v="0.7270833333333333"/>
    <n v="8.3333333333333332E-3"/>
    <n v="0.16250000000000001"/>
    <n v="1.2500000000000001E-2"/>
    <n v="0"/>
    <n v="8.9583333333333334E-2"/>
    <n v="8"/>
    <n v="7"/>
    <n v="2"/>
    <n v="6"/>
    <n v="23"/>
    <n v="0.34782608695652173"/>
    <n v="0.30434782608695654"/>
    <n v="8.6956521739130432E-2"/>
    <n v="0.2608695652173913"/>
    <n v="8"/>
    <n v="0"/>
    <n v="0"/>
    <x v="1"/>
    <x v="0"/>
    <x v="1"/>
    <n v="0"/>
    <x v="1"/>
    <x v="41"/>
    <x v="3"/>
    <n v="2850"/>
    <n v="0"/>
    <n v="0"/>
    <n v="0"/>
    <n v="1"/>
    <n v="0"/>
    <n v="0"/>
    <n v="0"/>
    <n v="0"/>
    <n v="1"/>
    <n v="394"/>
    <d v="2014-12-26T00:00:00"/>
    <n v="12"/>
    <s v="December"/>
    <n v="1"/>
    <s v="23,53593,High income,15,Low spender,0.000279887298714384,1,1,60,349,4,78,6,0,43,480,0.727083333333333,0.00833333333333333,0.1625,0.0125,0,0.0895833333333333,8,7,2,6,23,0.347826086956522,0.304347826086957,0.0869565217391304,0.260869565217391,8,0,0,0,0,0,0,0,67,66+,2850,0,0,0,1,0,0,0,0,1,394"/>
  </r>
  <r>
    <n v="1136"/>
    <n v="39767"/>
    <x v="1"/>
    <n v="68"/>
    <x v="1"/>
    <n v="1.7099605200291699E-3"/>
    <n v="0"/>
    <n v="0"/>
    <n v="18"/>
    <n v="113"/>
    <n v="61"/>
    <n v="204"/>
    <n v="34"/>
    <n v="26"/>
    <n v="47"/>
    <n v="485"/>
    <n v="0.23298969072164949"/>
    <n v="0.12577319587628866"/>
    <n v="0.42061855670103093"/>
    <n v="7.0103092783505155E-2"/>
    <n v="5.3608247422680409E-2"/>
    <n v="9.6907216494845363E-2"/>
    <n v="2"/>
    <n v="7"/>
    <n v="1"/>
    <n v="7"/>
    <n v="17"/>
    <n v="0.11764705882352941"/>
    <n v="0.41176470588235292"/>
    <n v="5.8823529411764705E-2"/>
    <n v="0.41176470588235292"/>
    <n v="8"/>
    <n v="0"/>
    <n v="0"/>
    <x v="1"/>
    <x v="0"/>
    <x v="1"/>
    <n v="0"/>
    <x v="1"/>
    <x v="18"/>
    <x v="3"/>
    <n v="2502"/>
    <n v="0"/>
    <n v="0"/>
    <n v="0"/>
    <n v="1"/>
    <n v="0"/>
    <n v="0"/>
    <n v="0"/>
    <n v="1"/>
    <n v="0"/>
    <n v="391"/>
    <d v="2015-12-09T00:00:00"/>
    <n v="12"/>
    <s v="December"/>
    <n v="1"/>
    <s v="1136,39767,Low income,68,Low spender,0.00170996052002917,0,0,18,113,61,204,34,26,47,485,0.232989690721649,0.125773195876289,0.420618556701031,0.0701030927835052,0.0536082474226804,0.0969072164948454,2,7,1,7,17,0.117647058823529,0.411764705882353,0.0588235294117647,0.411764705882353,8,0,0,0,0,0,0,0,69,66+,2502,0,0,0,1,0,0,0,1,0,391"/>
  </r>
  <r>
    <n v="322"/>
    <n v="52413"/>
    <x v="0"/>
    <n v="1084"/>
    <x v="0"/>
    <n v="2.0681891897048443E-2"/>
    <n v="1"/>
    <n v="0"/>
    <n v="67"/>
    <n v="185"/>
    <n v="8"/>
    <n v="133"/>
    <n v="56"/>
    <n v="56"/>
    <n v="12"/>
    <n v="450"/>
    <n v="0.41111111111111109"/>
    <n v="1.7777777777777778E-2"/>
    <n v="0.29555555555555557"/>
    <n v="0.12444444444444444"/>
    <n v="0.12444444444444444"/>
    <n v="2.6666666666666668E-2"/>
    <n v="2"/>
    <n v="7"/>
    <n v="1"/>
    <n v="7"/>
    <n v="17"/>
    <n v="0.11764705882352941"/>
    <n v="0.41176470588235292"/>
    <n v="5.8823529411764705E-2"/>
    <n v="0.41176470588235292"/>
    <n v="7"/>
    <n v="0"/>
    <n v="0"/>
    <x v="1"/>
    <x v="0"/>
    <x v="1"/>
    <n v="0"/>
    <x v="1"/>
    <x v="35"/>
    <x v="1"/>
    <n v="2762"/>
    <n v="0"/>
    <n v="0"/>
    <n v="1"/>
    <n v="0"/>
    <n v="0"/>
    <n v="0"/>
    <n v="1"/>
    <n v="0"/>
    <n v="0"/>
    <n v="426"/>
    <d v="2015-03-24T00:00:00"/>
    <n v="3"/>
    <s v="March"/>
    <n v="1"/>
    <s v="322,52413,High income,1084,High spender,0.0206818918970484,1,0,67,185,8,133,56,56,12,450,0.411111111111111,0.0177777777777778,0.295555555555556,0.124444444444444,0.124444444444444,0.0266666666666667,2,7,1,7,17,0.117647058823529,0.411764705882353,0.0588235294117647,0.411764705882353,7,0,0,0,0,0,0,0,36,36-50,2762,0,0,1,0,0,0,1,0,0,426"/>
  </r>
  <r>
    <n v="282"/>
    <n v="62010"/>
    <x v="0"/>
    <n v="224"/>
    <x v="1"/>
    <n v="3.612320593452669E-3"/>
    <n v="0"/>
    <n v="1"/>
    <n v="93"/>
    <n v="371"/>
    <n v="22"/>
    <n v="39"/>
    <n v="6"/>
    <n v="0"/>
    <n v="92"/>
    <n v="530"/>
    <n v="0.7"/>
    <n v="4.1509433962264149E-2"/>
    <n v="7.3584905660377356E-2"/>
    <n v="1.1320754716981131E-2"/>
    <n v="0"/>
    <n v="0.17358490566037735"/>
    <n v="4"/>
    <n v="6"/>
    <n v="2"/>
    <n v="7"/>
    <n v="19"/>
    <n v="0.21052631578947367"/>
    <n v="0.31578947368421051"/>
    <n v="0.10526315789473684"/>
    <n v="0.36842105263157893"/>
    <n v="5"/>
    <n v="0"/>
    <n v="0"/>
    <x v="1"/>
    <x v="0"/>
    <x v="1"/>
    <n v="0"/>
    <x v="1"/>
    <x v="7"/>
    <x v="1"/>
    <n v="2773"/>
    <n v="0"/>
    <n v="1"/>
    <n v="0"/>
    <n v="0"/>
    <n v="0"/>
    <n v="0"/>
    <n v="0"/>
    <n v="0"/>
    <n v="1"/>
    <n v="346"/>
    <d v="2015-03-13T00:00:00"/>
    <n v="3"/>
    <s v="March"/>
    <n v="1"/>
    <s v="282,62010,High income,224,Low spender,0.00361232059345267,0,1,93,371,22,39,6,0,92,530,0.7,0.0415094339622641,0.0735849056603774,0.0113207547169811,0,0.173584905660377,4,6,2,7,19,0.210526315789474,0.315789473684211,0.105263157894737,0.368421052631579,5,0,0,0,0,0,0,0,48,36-50,2773,0,1,0,0,0,0,0,0,1,346"/>
  </r>
  <r>
    <n v="1237"/>
    <n v="55593"/>
    <x v="0"/>
    <n v="252"/>
    <x v="1"/>
    <n v="4.5329447952080302E-3"/>
    <n v="0"/>
    <n v="1"/>
    <n v="63"/>
    <n v="293"/>
    <n v="8"/>
    <n v="124"/>
    <n v="11"/>
    <n v="4"/>
    <n v="106"/>
    <n v="546"/>
    <n v="0.53663003663003661"/>
    <n v="1.4652014652014652E-2"/>
    <n v="0.2271062271062271"/>
    <n v="2.0146520146520148E-2"/>
    <n v="7.326007326007326E-3"/>
    <n v="0.19413919413919414"/>
    <n v="2"/>
    <n v="6"/>
    <n v="6"/>
    <n v="3"/>
    <n v="17"/>
    <n v="0.11764705882352941"/>
    <n v="0.35294117647058826"/>
    <n v="0.35294117647058826"/>
    <n v="0.17647058823529413"/>
    <n v="6"/>
    <n v="0"/>
    <n v="0"/>
    <x v="0"/>
    <x v="0"/>
    <x v="1"/>
    <n v="0"/>
    <x v="1"/>
    <x v="1"/>
    <x v="1"/>
    <n v="2471"/>
    <n v="0"/>
    <n v="0"/>
    <n v="0"/>
    <n v="1"/>
    <n v="0"/>
    <n v="0"/>
    <n v="1"/>
    <n v="0"/>
    <n v="0"/>
    <n v="334"/>
    <d v="2016-01-09T00:00:00"/>
    <n v="1"/>
    <s v="January"/>
    <n v="1"/>
    <s v="1237,55593,High income,252,Low spender,0.00453294479520803,0,1,63,293,8,124,11,4,106,546,0.536630036630037,0.0146520146520147,0.227106227106227,0.0201465201465201,0.00732600732600733,0.194139194139194,2,6,6,3,17,0.117647058823529,0.352941176470588,0.352941176470588,0.176470588235294,6,0,0,1,0,0,0,0,47,36-50,2471,0,0,0,1,0,0,1,0,0,334"/>
  </r>
  <r>
    <n v="1445"/>
    <n v="55521"/>
    <x v="0"/>
    <n v="228"/>
    <x v="1"/>
    <n v="4.1065542767601444E-3"/>
    <n v="1"/>
    <n v="2"/>
    <n v="11"/>
    <n v="416"/>
    <n v="0"/>
    <n v="26"/>
    <n v="0"/>
    <n v="0"/>
    <n v="4"/>
    <n v="446"/>
    <n v="0.93273542600896864"/>
    <n v="0"/>
    <n v="5.829596412556054E-2"/>
    <n v="0"/>
    <n v="0"/>
    <n v="8.9686098654708519E-3"/>
    <n v="9"/>
    <n v="6"/>
    <n v="3"/>
    <n v="6"/>
    <n v="24"/>
    <n v="0.375"/>
    <n v="0.25"/>
    <n v="0.125"/>
    <n v="0.25"/>
    <n v="7"/>
    <n v="0"/>
    <n v="0"/>
    <x v="1"/>
    <x v="1"/>
    <x v="1"/>
    <n v="0"/>
    <x v="0"/>
    <x v="46"/>
    <x v="2"/>
    <n v="2409"/>
    <n v="0"/>
    <n v="0"/>
    <n v="1"/>
    <n v="0"/>
    <n v="0"/>
    <n v="0"/>
    <n v="0"/>
    <n v="0"/>
    <n v="1"/>
    <n v="438"/>
    <d v="2016-03-11T00:00:00"/>
    <n v="3"/>
    <s v="March"/>
    <n v="1"/>
    <s v="1445,55521,High income,228,Low spender,0.00410655427676014,1,2,11,416,0,26,0,0,4,446,0.932735426008969,0,0.0582959641255605,0,0,0.00896860986547085,9,6,3,6,24,0.375,0.25,0.125,0.25,7,0,0,0,1,0,0,1,65,50-65,2409,0,0,1,0,0,0,0,0,1,438"/>
  </r>
  <r>
    <n v="504"/>
    <n v="84460"/>
    <x v="0"/>
    <n v="608"/>
    <x v="0"/>
    <n v="7.1986739284868578E-3"/>
    <n v="0"/>
    <n v="0"/>
    <n v="80"/>
    <n v="152"/>
    <n v="27"/>
    <n v="103"/>
    <n v="106"/>
    <n v="54"/>
    <n v="81"/>
    <n v="523"/>
    <n v="0.29063097514340347"/>
    <n v="5.1625239005736137E-2"/>
    <n v="0.19694072657743786"/>
    <n v="0.20267686424474188"/>
    <n v="0.10325047801147227"/>
    <n v="0.15487571701720843"/>
    <n v="0"/>
    <n v="9"/>
    <n v="9"/>
    <n v="4"/>
    <n v="22"/>
    <n v="0"/>
    <n v="0.40909090909090912"/>
    <n v="0.40909090909090912"/>
    <n v="0.18181818181818182"/>
    <n v="5"/>
    <n v="1"/>
    <n v="1"/>
    <x v="1"/>
    <x v="1"/>
    <x v="0"/>
    <n v="0"/>
    <x v="0"/>
    <x v="11"/>
    <x v="2"/>
    <n v="2700"/>
    <n v="0"/>
    <n v="0"/>
    <n v="0"/>
    <n v="1"/>
    <n v="0"/>
    <n v="0"/>
    <n v="0"/>
    <n v="0"/>
    <n v="1"/>
    <n v="361"/>
    <d v="2015-05-25T00:00:00"/>
    <n v="5"/>
    <s v="May"/>
    <n v="1"/>
    <s v="504,84460,High income,608,High spender,0.00719867392848686,0,0,80,152,27,103,106,54,81,523,0.290630975143403,0.0516252390057361,0.196940726577438,0.202676864244742,0.103250478011472,0.154875717017208,0,9,9,4,22,0,0.409090909090909,0.409090909090909,0.181818181818182,5,1,1,0,1,1,0,1,62,50-65,2700,0,0,0,1,0,0,0,0,1,361"/>
  </r>
  <r>
    <n v="2079"/>
    <n v="53863"/>
    <x v="0"/>
    <n v="1174"/>
    <x v="0"/>
    <n v="2.179603809665262E-2"/>
    <n v="0"/>
    <n v="1"/>
    <n v="4"/>
    <n v="399"/>
    <n v="4"/>
    <n v="30"/>
    <n v="6"/>
    <n v="4"/>
    <n v="30"/>
    <n v="473"/>
    <n v="0.84355179704016914"/>
    <n v="8.4566596194503175E-3"/>
    <n v="6.3424947145877375E-2"/>
    <n v="1.2684989429175475E-2"/>
    <n v="8.4566596194503175E-3"/>
    <n v="6.3424947145877375E-2"/>
    <n v="3"/>
    <n v="7"/>
    <n v="1"/>
    <n v="7"/>
    <n v="18"/>
    <n v="0.16666666666666666"/>
    <n v="0.3888888888888889"/>
    <n v="5.5555555555555552E-2"/>
    <n v="0.3888888888888889"/>
    <n v="7"/>
    <n v="0"/>
    <n v="0"/>
    <x v="1"/>
    <x v="1"/>
    <x v="1"/>
    <n v="0"/>
    <x v="1"/>
    <x v="46"/>
    <x v="2"/>
    <n v="2202"/>
    <n v="0"/>
    <n v="0"/>
    <n v="0"/>
    <n v="1"/>
    <n v="0"/>
    <n v="0"/>
    <n v="1"/>
    <n v="0"/>
    <n v="0"/>
    <n v="413"/>
    <d v="2016-10-04T00:00:00"/>
    <n v="10"/>
    <s v="October"/>
    <n v="1"/>
    <s v="2079,53863,High income,1174,High spender,0.0217960380966526,0,1,4,399,4,30,6,4,30,473,0.843551797040169,0.00845665961945032,0.0634249471458774,0.0126849894291755,0.00845665961945032,0.0634249471458774,3,7,1,7,18,0.166666666666667,0.388888888888889,0.0555555555555556,0.388888888888889,7,0,0,0,1,0,0,0,65,50-65,2202,0,0,0,1,0,0,1,0,0,413"/>
  </r>
  <r>
    <n v="889"/>
    <n v="50729"/>
    <x v="1"/>
    <n v="892"/>
    <x v="0"/>
    <n v="1.7583630664905675E-2"/>
    <n v="1"/>
    <n v="1"/>
    <n v="62"/>
    <n v="239"/>
    <n v="13"/>
    <n v="143"/>
    <n v="45"/>
    <n v="4"/>
    <n v="52"/>
    <n v="496"/>
    <n v="0.48185483870967744"/>
    <n v="2.620967741935484E-2"/>
    <n v="0.28830645161290325"/>
    <n v="9.0725806451612906E-2"/>
    <n v="8.0645161290322578E-3"/>
    <n v="0.10483870967741936"/>
    <n v="9"/>
    <n v="6"/>
    <n v="2"/>
    <n v="7"/>
    <n v="24"/>
    <n v="0.375"/>
    <n v="0.25"/>
    <n v="8.3333333333333329E-2"/>
    <n v="0.29166666666666669"/>
    <n v="6"/>
    <n v="0"/>
    <n v="0"/>
    <x v="1"/>
    <x v="0"/>
    <x v="1"/>
    <n v="0"/>
    <x v="1"/>
    <x v="11"/>
    <x v="2"/>
    <n v="2582"/>
    <n v="0"/>
    <n v="0"/>
    <n v="1"/>
    <n v="0"/>
    <n v="0"/>
    <n v="0"/>
    <n v="0"/>
    <n v="0"/>
    <n v="1"/>
    <n v="392"/>
    <d v="2015-09-20T00:00:00"/>
    <n v="9"/>
    <s v="September"/>
    <n v="1"/>
    <s v="889,50729,Low income,892,High spender,0.0175836306649057,1,1,62,239,13,143,45,4,52,496,0.481854838709677,0.0262096774193548,0.288306451612903,0.0907258064516129,0.00806451612903226,0.104838709677419,9,6,2,7,24,0.375,0.25,0.0833333333333333,0.291666666666667,6,0,0,0,0,0,0,0,62,50-65,2582,0,0,1,0,0,0,0,0,1,392"/>
  </r>
  <r>
    <n v="1372"/>
    <n v="51518"/>
    <x v="1"/>
    <n v="33"/>
    <x v="1"/>
    <n v="6.4055281649132341E-4"/>
    <n v="0"/>
    <n v="1"/>
    <n v="92"/>
    <n v="350"/>
    <n v="8"/>
    <n v="66"/>
    <n v="17"/>
    <n v="4"/>
    <n v="4"/>
    <n v="449"/>
    <n v="0.77951002227171495"/>
    <n v="1.7817371937639197E-2"/>
    <n v="0.14699331848552338"/>
    <n v="3.7861915367483297E-2"/>
    <n v="8.9086859688195987E-3"/>
    <n v="8.9086859688195987E-3"/>
    <n v="2"/>
    <n v="3"/>
    <n v="2"/>
    <n v="10"/>
    <n v="17"/>
    <n v="0.11764705882352941"/>
    <n v="0.17647058823529413"/>
    <n v="0.11764705882352941"/>
    <n v="0.58823529411764708"/>
    <n v="3"/>
    <n v="0"/>
    <n v="0"/>
    <x v="1"/>
    <x v="0"/>
    <x v="1"/>
    <n v="0"/>
    <x v="1"/>
    <x v="11"/>
    <x v="2"/>
    <n v="2428"/>
    <n v="0"/>
    <n v="0"/>
    <n v="0"/>
    <n v="1"/>
    <n v="0"/>
    <n v="0"/>
    <n v="0"/>
    <n v="0"/>
    <n v="1"/>
    <n v="441"/>
    <d v="2016-02-21T00:00:00"/>
    <n v="2"/>
    <s v="February"/>
    <n v="1"/>
    <s v="1372,51518,Low income,33,Low spender,0.000640552816491323,0,1,92,350,8,66,17,4,4,449,0.779510022271715,0.0178173719376392,0.146993318485523,0.0378619153674833,0.0089086859688196,0.0089086859688196,2,3,2,10,17,0.117647058823529,0.176470588235294,0.117647058823529,0.588235294117647,3,0,0,0,0,0,0,0,62,50-65,2428,0,0,0,1,0,0,0,0,1,441"/>
  </r>
  <r>
    <n v="1284"/>
    <n v="51529"/>
    <x v="1"/>
    <n v="20"/>
    <x v="1"/>
    <n v="3.8813095538434665E-4"/>
    <n v="0"/>
    <n v="1"/>
    <n v="14"/>
    <n v="400"/>
    <n v="4"/>
    <n v="35"/>
    <n v="6"/>
    <n v="0"/>
    <n v="22"/>
    <n v="467"/>
    <n v="0.85653104925053536"/>
    <n v="8.5653104925053538E-3"/>
    <n v="7.4946466809421838E-2"/>
    <n v="1.284796573875803E-2"/>
    <n v="0"/>
    <n v="4.7109207708779445E-2"/>
    <n v="2"/>
    <n v="9"/>
    <n v="1"/>
    <n v="5"/>
    <n v="17"/>
    <n v="0.11764705882352941"/>
    <n v="0.52941176470588236"/>
    <n v="5.8823529411764705E-2"/>
    <n v="0.29411764705882354"/>
    <n v="8"/>
    <n v="0"/>
    <n v="0"/>
    <x v="1"/>
    <x v="0"/>
    <x v="1"/>
    <n v="0"/>
    <x v="1"/>
    <x v="22"/>
    <x v="3"/>
    <n v="2454"/>
    <n v="0"/>
    <n v="0"/>
    <n v="0"/>
    <n v="0"/>
    <n v="1"/>
    <n v="0"/>
    <n v="0"/>
    <n v="1"/>
    <n v="0"/>
    <n v="423"/>
    <d v="2016-01-26T00:00:00"/>
    <n v="1"/>
    <s v="January"/>
    <n v="1"/>
    <s v="1284,51529,Low income,20,Low spender,0.000388130955384347,0,1,14,400,4,35,6,0,22,467,0.856531049250535,0.00856531049250535,0.0749464668094218,0.012847965738758,0,0.0471092077087794,2,9,1,5,17,0.117647058823529,0.529411764705882,0.0588235294117647,0.294117647058824,8,0,0,0,0,0,0,0,71,66+,2454,0,0,0,0,1,0,0,1,0,423"/>
  </r>
  <r>
    <n v="1010"/>
    <n v="57537"/>
    <x v="0"/>
    <n v="182"/>
    <x v="1"/>
    <n v="3.1631819524827504E-3"/>
    <n v="1"/>
    <n v="0"/>
    <n v="83"/>
    <n v="191"/>
    <n v="56"/>
    <n v="139"/>
    <n v="51"/>
    <n v="8"/>
    <n v="100"/>
    <n v="545"/>
    <n v="0.35045871559633029"/>
    <n v="0.10275229357798166"/>
    <n v="0.25504587155963304"/>
    <n v="9.3577981651376152E-2"/>
    <n v="1.4678899082568808E-2"/>
    <n v="0.1834862385321101"/>
    <n v="4"/>
    <n v="4"/>
    <n v="3"/>
    <n v="8"/>
    <n v="19"/>
    <n v="0.21052631578947367"/>
    <n v="0.21052631578947367"/>
    <n v="0.15789473684210525"/>
    <n v="0.42105263157894735"/>
    <n v="4"/>
    <n v="0"/>
    <n v="0"/>
    <x v="1"/>
    <x v="0"/>
    <x v="1"/>
    <n v="0"/>
    <x v="1"/>
    <x v="15"/>
    <x v="1"/>
    <n v="2543"/>
    <n v="0"/>
    <n v="0"/>
    <n v="1"/>
    <n v="0"/>
    <n v="0"/>
    <n v="0"/>
    <n v="1"/>
    <n v="0"/>
    <n v="0"/>
    <n v="345"/>
    <d v="2015-10-29T00:00:00"/>
    <n v="10"/>
    <s v="October"/>
    <n v="1"/>
    <s v="1010,57537,High income,182,Low spender,0.00316318195248275,1,0,83,191,56,139,51,8,100,545,0.35045871559633,0.102752293577982,0.255045871559633,0.0935779816513762,0.0146788990825688,0.18348623853211,4,4,3,8,19,0.210526315789474,0.210526315789474,0.157894736842105,0.421052631578947,4,0,0,0,0,0,0,0,41,36-50,2543,0,0,1,0,0,0,1,0,0,345"/>
  </r>
  <r>
    <n v="943"/>
    <n v="54386"/>
    <x v="0"/>
    <n v="117"/>
    <x v="1"/>
    <n v="2.1512889346523003E-3"/>
    <n v="0"/>
    <n v="1"/>
    <n v="8"/>
    <n v="277"/>
    <n v="21"/>
    <n v="64"/>
    <n v="62"/>
    <n v="21"/>
    <n v="25"/>
    <n v="470"/>
    <n v="0.58936170212765959"/>
    <n v="4.4680851063829789E-2"/>
    <n v="0.13617021276595745"/>
    <n v="0.13191489361702127"/>
    <n v="4.4680851063829789E-2"/>
    <n v="5.3191489361702128E-2"/>
    <n v="2"/>
    <n v="3"/>
    <n v="2"/>
    <n v="10"/>
    <n v="17"/>
    <n v="0.11764705882352941"/>
    <n v="0.17647058823529413"/>
    <n v="0.11764705882352941"/>
    <n v="0.58823529411764708"/>
    <n v="3"/>
    <n v="0"/>
    <n v="0"/>
    <x v="1"/>
    <x v="0"/>
    <x v="1"/>
    <n v="0"/>
    <x v="1"/>
    <x v="29"/>
    <x v="1"/>
    <n v="2567"/>
    <n v="0"/>
    <n v="1"/>
    <n v="0"/>
    <n v="0"/>
    <n v="0"/>
    <n v="0"/>
    <n v="1"/>
    <n v="0"/>
    <n v="0"/>
    <n v="420"/>
    <d v="2015-10-05T00:00:00"/>
    <n v="10"/>
    <s v="October"/>
    <n v="1"/>
    <s v="943,54386,High income,117,Low spender,0.0021512889346523,0,1,8,277,21,64,62,21,25,470,0.58936170212766,0.0446808510638298,0.136170212765957,0.131914893617021,0.0446808510638298,0.0531914893617021,2,3,2,10,17,0.117647058823529,0.176470588235294,0.117647058823529,0.588235294117647,3,0,0,0,0,0,0,0,39,36-50,2567,0,1,0,0,0,0,1,0,0,420"/>
  </r>
  <r>
    <n v="2000"/>
    <n v="59354"/>
    <x v="0"/>
    <n v="765"/>
    <x v="0"/>
    <n v="1.2888769080432658E-2"/>
    <n v="0"/>
    <n v="2"/>
    <n v="59"/>
    <n v="295"/>
    <n v="21"/>
    <n v="78"/>
    <n v="39"/>
    <n v="13"/>
    <n v="13"/>
    <n v="459"/>
    <n v="0.64270152505446621"/>
    <n v="4.5751633986928102E-2"/>
    <n v="0.16993464052287582"/>
    <n v="8.4967320261437912E-2"/>
    <n v="2.8322440087145968E-2"/>
    <n v="2.8322440087145968E-2"/>
    <n v="1"/>
    <n v="4"/>
    <n v="4"/>
    <n v="7"/>
    <n v="16"/>
    <n v="6.25E-2"/>
    <n v="0.25"/>
    <n v="0.25"/>
    <n v="0.4375"/>
    <n v="3"/>
    <n v="0"/>
    <n v="0"/>
    <x v="1"/>
    <x v="0"/>
    <x v="1"/>
    <n v="0"/>
    <x v="1"/>
    <x v="41"/>
    <x v="3"/>
    <n v="2225"/>
    <n v="0"/>
    <n v="1"/>
    <n v="0"/>
    <n v="0"/>
    <n v="0"/>
    <n v="0"/>
    <n v="0"/>
    <n v="1"/>
    <n v="0"/>
    <n v="433"/>
    <d v="2016-09-11T00:00:00"/>
    <n v="9"/>
    <s v="September"/>
    <n v="1"/>
    <s v="2000,59354,High income,765,High spender,0.0128887690804327,0,2,59,295,21,78,39,13,13,459,0.642701525054466,0.0457516339869281,0.169934640522876,0.0849673202614379,0.028322440087146,0.028322440087146,1,4,4,7,16,0.0625,0.25,0.25,0.4375,3,0,0,0,0,0,0,0,67,66+,2225,0,1,0,0,0,0,0,1,0,433"/>
  </r>
  <r>
    <n v="1681"/>
    <n v="57705"/>
    <x v="0"/>
    <n v="1023"/>
    <x v="0"/>
    <n v="1.7728099818040032E-2"/>
    <n v="0"/>
    <n v="1"/>
    <n v="14"/>
    <n v="383"/>
    <n v="0"/>
    <n v="53"/>
    <n v="6"/>
    <n v="4"/>
    <n v="40"/>
    <n v="486"/>
    <n v="0.7880658436213992"/>
    <n v="0"/>
    <n v="0.10905349794238683"/>
    <n v="1.2345679012345678E-2"/>
    <n v="8.23045267489712E-3"/>
    <n v="8.2304526748971193E-2"/>
    <n v="3"/>
    <n v="8"/>
    <n v="1"/>
    <n v="6"/>
    <n v="18"/>
    <n v="0.16666666666666666"/>
    <n v="0.44444444444444442"/>
    <n v="5.5555555555555552E-2"/>
    <n v="0.33333333333333331"/>
    <n v="6"/>
    <n v="0"/>
    <n v="0"/>
    <x v="1"/>
    <x v="0"/>
    <x v="1"/>
    <n v="0"/>
    <x v="1"/>
    <x v="20"/>
    <x v="2"/>
    <n v="2328"/>
    <n v="0"/>
    <n v="1"/>
    <n v="0"/>
    <n v="0"/>
    <n v="0"/>
    <n v="0"/>
    <n v="0"/>
    <n v="0"/>
    <n v="1"/>
    <n v="406"/>
    <d v="2016-05-31T00:00:00"/>
    <n v="5"/>
    <s v="May"/>
    <n v="1"/>
    <s v="1681,57705,High income,1023,High spender,0.01772809981804,0,1,14,383,0,53,6,4,40,486,0.788065843621399,0,0.109053497942387,0.0123456790123457,0.00823045267489712,0.0823045267489712,3,8,1,6,18,0.166666666666667,0.444444444444444,0.0555555555555556,0.333333333333333,6,0,0,0,0,0,0,0,54,50-65,2328,0,1,0,0,0,0,0,0,1,406"/>
  </r>
  <r>
    <n v="1843"/>
    <n v="65747"/>
    <x v="0"/>
    <n v="224"/>
    <x v="1"/>
    <n v="3.4069995589152357E-3"/>
    <n v="0"/>
    <n v="1"/>
    <n v="96"/>
    <n v="346"/>
    <n v="17"/>
    <n v="48"/>
    <n v="23"/>
    <n v="13"/>
    <n v="13"/>
    <n v="460"/>
    <n v="0.75217391304347825"/>
    <n v="3.6956521739130437E-2"/>
    <n v="0.10434782608695652"/>
    <n v="0.05"/>
    <n v="2.8260869565217391E-2"/>
    <n v="2.8260869565217391E-2"/>
    <n v="4"/>
    <n v="8"/>
    <n v="1"/>
    <n v="6"/>
    <n v="19"/>
    <n v="0.21052631578947367"/>
    <n v="0.42105263157894735"/>
    <n v="5.2631578947368418E-2"/>
    <n v="0.31578947368421051"/>
    <n v="6"/>
    <n v="0"/>
    <n v="0"/>
    <x v="1"/>
    <x v="1"/>
    <x v="1"/>
    <n v="0"/>
    <x v="1"/>
    <x v="26"/>
    <x v="2"/>
    <n v="2273"/>
    <n v="0"/>
    <n v="1"/>
    <n v="0"/>
    <n v="0"/>
    <n v="0"/>
    <n v="0"/>
    <n v="1"/>
    <n v="0"/>
    <n v="0"/>
    <n v="434"/>
    <d v="2016-07-25T00:00:00"/>
    <n v="7"/>
    <s v="July"/>
    <n v="1"/>
    <s v="1843,65747,High income,224,Low spender,0.00340699955891524,0,1,96,346,17,48,23,13,13,460,0.752173913043478,0.0369565217391304,0.104347826086957,0.05,0.0282608695652174,0.0282608695652174,4,8,1,6,19,0.210526315789474,0.421052631578947,0.0526315789473684,0.315789473684211,6,0,0,0,1,0,0,0,51,50-65,2273,0,1,0,0,0,0,1,0,0,434"/>
  </r>
  <r>
    <n v="723"/>
    <n v="54998"/>
    <x v="0"/>
    <n v="734"/>
    <x v="0"/>
    <n v="1.3345939852358268E-2"/>
    <n v="0"/>
    <n v="1"/>
    <n v="3"/>
    <n v="154"/>
    <n v="22"/>
    <n v="202"/>
    <n v="39"/>
    <n v="30"/>
    <n v="8"/>
    <n v="455"/>
    <n v="0.33846153846153848"/>
    <n v="4.8351648351648353E-2"/>
    <n v="0.44395604395604393"/>
    <n v="8.5714285714285715E-2"/>
    <n v="6.5934065934065936E-2"/>
    <n v="1.7582417582417582E-2"/>
    <n v="5"/>
    <n v="4"/>
    <n v="2"/>
    <n v="9"/>
    <n v="20"/>
    <n v="0.25"/>
    <n v="0.2"/>
    <n v="0.1"/>
    <n v="0.45"/>
    <n v="4"/>
    <n v="0"/>
    <n v="0"/>
    <x v="1"/>
    <x v="0"/>
    <x v="1"/>
    <n v="0"/>
    <x v="0"/>
    <x v="32"/>
    <x v="2"/>
    <n v="2635"/>
    <n v="0"/>
    <n v="0"/>
    <n v="1"/>
    <n v="0"/>
    <n v="0"/>
    <n v="0"/>
    <n v="0"/>
    <n v="0"/>
    <n v="1"/>
    <n v="439"/>
    <d v="2015-07-29T00:00:00"/>
    <n v="7"/>
    <s v="July"/>
    <n v="1"/>
    <s v="723,54998,High income,734,High spender,0.0133459398523583,0,1,3,154,22,202,39,30,8,455,0.338461538461538,0.0483516483516484,0.443956043956044,0.0857142857142857,0.0659340659340659,0.0175824175824176,5,4,2,9,20,0.25,0.2,0.1,0.45,4,0,0,0,0,0,0,1,64,50-65,2635,0,0,1,0,0,0,0,0,1,439"/>
  </r>
  <r>
    <n v="1554"/>
    <n v="58025"/>
    <x v="0"/>
    <n v="382"/>
    <x v="1"/>
    <n v="6.5833692373976731E-3"/>
    <n v="0"/>
    <n v="1"/>
    <n v="81"/>
    <n v="270"/>
    <n v="31"/>
    <n v="88"/>
    <n v="11"/>
    <n v="48"/>
    <n v="22"/>
    <n v="470"/>
    <n v="0.57446808510638303"/>
    <n v="6.5957446808510636E-2"/>
    <n v="0.18723404255319148"/>
    <n v="2.3404255319148935E-2"/>
    <n v="0.10212765957446808"/>
    <n v="4.6808510638297871E-2"/>
    <n v="3"/>
    <n v="3"/>
    <n v="2"/>
    <n v="10"/>
    <n v="18"/>
    <n v="0.16666666666666666"/>
    <n v="0.16666666666666666"/>
    <n v="0.1111111111111111"/>
    <n v="0.55555555555555558"/>
    <n v="4"/>
    <n v="0"/>
    <n v="0"/>
    <x v="1"/>
    <x v="0"/>
    <x v="1"/>
    <n v="0"/>
    <x v="1"/>
    <x v="15"/>
    <x v="1"/>
    <n v="2374"/>
    <n v="0"/>
    <n v="1"/>
    <n v="0"/>
    <n v="0"/>
    <n v="0"/>
    <n v="0"/>
    <n v="1"/>
    <n v="0"/>
    <n v="0"/>
    <n v="426"/>
    <d v="2016-04-15T00:00:00"/>
    <n v="4"/>
    <s v="April"/>
    <n v="1"/>
    <s v="1554,58025,High income,382,Low spender,0.00658336923739767,0,1,81,270,31,88,11,48,22,470,0.574468085106383,0.0659574468085106,0.187234042553191,0.0234042553191489,0.102127659574468,0.0468085106382979,3,3,2,10,18,0.166666666666667,0.166666666666667,0.111111111111111,0.555555555555556,4,0,0,0,0,0,0,0,41,36-50,2374,0,1,0,0,0,0,1,0,0,426"/>
  </r>
  <r>
    <n v="1547"/>
    <n v="61798"/>
    <x v="0"/>
    <n v="221"/>
    <x v="1"/>
    <n v="3.5761675135117642E-3"/>
    <n v="0"/>
    <n v="0"/>
    <n v="13"/>
    <n v="338"/>
    <n v="4"/>
    <n v="89"/>
    <n v="11"/>
    <n v="8"/>
    <n v="13"/>
    <n v="463"/>
    <n v="0.73002159827213819"/>
    <n v="8.6393088552915772E-3"/>
    <n v="0.19222462203023757"/>
    <n v="2.3758099352051837E-2"/>
    <n v="1.7278617710583154E-2"/>
    <n v="2.8077753779697623E-2"/>
    <n v="1"/>
    <n v="4"/>
    <n v="2"/>
    <n v="9"/>
    <n v="16"/>
    <n v="6.25E-2"/>
    <n v="0.25"/>
    <n v="0.125"/>
    <n v="0.5625"/>
    <n v="4"/>
    <n v="0"/>
    <n v="0"/>
    <x v="1"/>
    <x v="0"/>
    <x v="1"/>
    <n v="0"/>
    <x v="1"/>
    <x v="38"/>
    <x v="2"/>
    <n v="2377"/>
    <n v="0"/>
    <n v="0"/>
    <n v="1"/>
    <n v="0"/>
    <n v="0"/>
    <n v="0"/>
    <n v="0"/>
    <n v="0"/>
    <n v="1"/>
    <n v="437"/>
    <d v="2016-04-12T00:00:00"/>
    <n v="4"/>
    <s v="April"/>
    <n v="1"/>
    <s v="1547,61798,High income,221,Low spender,0.00357616751351176,0,0,13,338,4,89,11,8,13,463,0.730021598272138,0.00863930885529158,0.192224622030238,0.0237580993520518,0.0172786177105832,0.0280777537796976,1,4,2,9,16,0.0625,0.25,0.125,0.5625,4,0,0,0,0,0,0,0,56,50-65,2377,0,0,1,0,0,0,0,0,1,437"/>
  </r>
  <r>
    <n v="603"/>
    <n v="36130"/>
    <x v="1"/>
    <n v="440"/>
    <x v="1"/>
    <n v="1.2178245225574315E-2"/>
    <n v="0"/>
    <n v="1"/>
    <n v="46"/>
    <n v="157"/>
    <n v="43"/>
    <n v="127"/>
    <n v="68"/>
    <n v="56"/>
    <n v="37"/>
    <n v="488"/>
    <n v="0.32172131147540983"/>
    <n v="8.8114754098360656E-2"/>
    <n v="0.26024590163934425"/>
    <n v="0.13934426229508196"/>
    <n v="0.11475409836065574"/>
    <n v="7.5819672131147542E-2"/>
    <n v="6"/>
    <n v="3"/>
    <n v="8"/>
    <n v="4"/>
    <n v="21"/>
    <n v="0.2857142857142857"/>
    <n v="0.14285714285714285"/>
    <n v="0.38095238095238093"/>
    <n v="0.19047619047619047"/>
    <n v="4"/>
    <n v="0"/>
    <n v="0"/>
    <x v="0"/>
    <x v="0"/>
    <x v="1"/>
    <n v="0"/>
    <x v="0"/>
    <x v="23"/>
    <x v="3"/>
    <n v="2671"/>
    <n v="0"/>
    <n v="0"/>
    <n v="1"/>
    <n v="0"/>
    <n v="0"/>
    <n v="0"/>
    <n v="1"/>
    <n v="0"/>
    <n v="0"/>
    <n v="414"/>
    <d v="2015-06-23T00:00:00"/>
    <n v="6"/>
    <s v="June"/>
    <n v="1"/>
    <s v="603,36130,Low income,440,Low spender,0.0121782452255743,0,1,46,157,43,127,68,56,37,488,0.32172131147541,0.0881147540983607,0.260245901639344,0.139344262295082,0.114754098360656,0.0758196721311475,6,3,8,4,21,0.285714285714286,0.142857142857143,0.380952380952381,0.19047619047619,4,0,0,1,0,0,0,1,66,66+,2671,0,0,1,0,0,0,1,0,0,414"/>
  </r>
  <r>
    <n v="1317"/>
    <n v="66886"/>
    <x v="0"/>
    <n v="117"/>
    <x v="1"/>
    <n v="1.7492449840026314E-3"/>
    <n v="0"/>
    <n v="1"/>
    <n v="28"/>
    <n v="315"/>
    <n v="4"/>
    <n v="62"/>
    <n v="41"/>
    <n v="31"/>
    <n v="146"/>
    <n v="599"/>
    <n v="0.52587646076794659"/>
    <n v="6.6777963272120202E-3"/>
    <n v="0.10350584307178631"/>
    <n v="6.8447412353923209E-2"/>
    <n v="5.1752921535893157E-2"/>
    <n v="0.24373956594323873"/>
    <n v="2"/>
    <n v="7"/>
    <n v="1"/>
    <n v="7"/>
    <n v="17"/>
    <n v="0.11764705882352941"/>
    <n v="0.41176470588235292"/>
    <n v="5.8823529411764705E-2"/>
    <n v="0.41176470588235292"/>
    <n v="5"/>
    <n v="0"/>
    <n v="0"/>
    <x v="1"/>
    <x v="0"/>
    <x v="1"/>
    <n v="0"/>
    <x v="1"/>
    <x v="11"/>
    <x v="2"/>
    <n v="2445"/>
    <n v="0"/>
    <n v="0"/>
    <n v="0"/>
    <n v="1"/>
    <n v="0"/>
    <n v="0"/>
    <n v="1"/>
    <n v="0"/>
    <n v="0"/>
    <n v="307"/>
    <d v="2016-02-04T00:00:00"/>
    <n v="2"/>
    <s v="February"/>
    <n v="1"/>
    <s v="1317,66886,High income,117,Low spender,0.00174924498400263,0,1,28,315,4,62,41,31,146,599,0.525876460767947,0.00667779632721202,0.103505843071786,0.0684474123539232,0.0517529215358932,0.243739565943239,2,7,1,7,17,0.117647058823529,0.411764705882353,0.0588235294117647,0.411764705882353,5,0,0,0,0,0,0,0,62,50-65,2445,0,0,0,1,0,0,1,0,0,307"/>
  </r>
  <r>
    <n v="475"/>
    <n v="56559"/>
    <x v="0"/>
    <n v="50"/>
    <x v="1"/>
    <n v="8.8403260312240313E-4"/>
    <n v="0"/>
    <n v="1"/>
    <n v="46"/>
    <n v="226"/>
    <n v="22"/>
    <n v="133"/>
    <n v="41"/>
    <n v="31"/>
    <n v="31"/>
    <n v="484"/>
    <n v="0.46694214876033058"/>
    <n v="4.5454545454545456E-2"/>
    <n v="0.27479338842975204"/>
    <n v="8.4710743801652888E-2"/>
    <n v="6.4049586776859499E-2"/>
    <n v="6.4049586776859499E-2"/>
    <n v="3"/>
    <n v="4"/>
    <n v="3"/>
    <n v="8"/>
    <n v="18"/>
    <n v="0.16666666666666666"/>
    <n v="0.22222222222222221"/>
    <n v="0.16666666666666666"/>
    <n v="0.44444444444444442"/>
    <n v="4"/>
    <n v="0"/>
    <n v="0"/>
    <x v="1"/>
    <x v="0"/>
    <x v="1"/>
    <n v="0"/>
    <x v="1"/>
    <x v="9"/>
    <x v="1"/>
    <n v="2710"/>
    <n v="0"/>
    <n v="0"/>
    <n v="0"/>
    <n v="1"/>
    <n v="0"/>
    <n v="0"/>
    <n v="0"/>
    <n v="0"/>
    <n v="1"/>
    <n v="422"/>
    <d v="2015-05-15T00:00:00"/>
    <n v="5"/>
    <s v="May"/>
    <n v="1"/>
    <s v="475,56559,High income,50,Low spender,0.000884032603122403,0,1,46,226,22,133,41,31,31,484,0.466942148760331,0.0454545454545455,0.274793388429752,0.0847107438016529,0.0640495867768595,0.0640495867768595,3,4,3,8,18,0.166666666666667,0.222222222222222,0.166666666666667,0.444444444444444,4,0,0,0,0,0,0,0,45,36-50,2710,0,0,0,1,0,0,0,0,1,422"/>
  </r>
  <r>
    <n v="667"/>
    <n v="36550"/>
    <x v="1"/>
    <n v="30"/>
    <x v="1"/>
    <n v="8.2079343365253077E-4"/>
    <n v="1"/>
    <n v="0"/>
    <n v="74"/>
    <n v="47"/>
    <n v="90"/>
    <n v="94"/>
    <n v="123"/>
    <n v="103"/>
    <n v="120"/>
    <n v="577"/>
    <n v="8.1455805892547667E-2"/>
    <n v="0.15597920277296359"/>
    <n v="0.16291161178509533"/>
    <n v="0.21317157712305027"/>
    <n v="0.17850953206239167"/>
    <n v="0.20797227036395147"/>
    <n v="5"/>
    <n v="9"/>
    <n v="1"/>
    <n v="5"/>
    <n v="20"/>
    <n v="0.25"/>
    <n v="0.45"/>
    <n v="0.05"/>
    <n v="0.25"/>
    <n v="9"/>
    <n v="0"/>
    <n v="0"/>
    <x v="1"/>
    <x v="0"/>
    <x v="1"/>
    <n v="0"/>
    <x v="1"/>
    <x v="34"/>
    <x v="1"/>
    <n v="2654"/>
    <n v="0"/>
    <n v="1"/>
    <n v="0"/>
    <n v="0"/>
    <n v="0"/>
    <n v="1"/>
    <n v="0"/>
    <n v="0"/>
    <n v="0"/>
    <n v="337"/>
    <d v="2015-07-10T00:00:00"/>
    <n v="7"/>
    <s v="July"/>
    <n v="1"/>
    <s v="667,36550,Low income,30,Low spender,0.000820793433652531,1,0,74,47,90,94,123,103,120,577,0.0814558058925477,0.155979202772964,0.162911611785095,0.21317157712305,0.178509532062392,0.207972270363951,5,9,1,5,20,0.25,0.45,0.05,0.25,9,0,0,0,0,0,0,0,42,36-50,2654,0,1,0,0,0,1,0,0,0,337"/>
  </r>
  <r>
    <n v="93"/>
    <n v="32727"/>
    <x v="1"/>
    <n v="702"/>
    <x v="0"/>
    <n v="2.1450178751489597E-2"/>
    <n v="0"/>
    <n v="0"/>
    <n v="38"/>
    <n v="167"/>
    <n v="13"/>
    <n v="180"/>
    <n v="86"/>
    <n v="13"/>
    <n v="70"/>
    <n v="529"/>
    <n v="0.31568998109640833"/>
    <n v="2.4574669187145556E-2"/>
    <n v="0.34026465028355385"/>
    <n v="0.16257088846880907"/>
    <n v="2.4574669187145556E-2"/>
    <n v="0.1323251417769376"/>
    <n v="2"/>
    <n v="7"/>
    <n v="3"/>
    <n v="5"/>
    <n v="17"/>
    <n v="0.11764705882352941"/>
    <n v="0.41176470588235292"/>
    <n v="0.17647058823529413"/>
    <n v="0.29411764705882354"/>
    <n v="8"/>
    <n v="0"/>
    <n v="0"/>
    <x v="1"/>
    <x v="0"/>
    <x v="1"/>
    <n v="0"/>
    <x v="1"/>
    <x v="2"/>
    <x v="2"/>
    <n v="2829"/>
    <n v="0"/>
    <n v="0"/>
    <n v="0"/>
    <n v="1"/>
    <n v="0"/>
    <n v="0"/>
    <n v="0"/>
    <n v="0"/>
    <n v="1"/>
    <n v="389"/>
    <d v="2015-01-16T00:00:00"/>
    <n v="1"/>
    <s v="January"/>
    <n v="1"/>
    <s v="93,32727,Low income,702,High spender,0.0214501787514896,0,0,38,167,13,180,86,13,70,529,0.315689981096408,0.0245746691871456,0.340264650283554,0.162570888468809,0.0245746691871456,0.132325141776938,2,7,3,5,17,0.117647058823529,0.411764705882353,0.176470588235294,0.294117647058824,8,0,0,0,0,0,0,0,55,50-65,2829,0,0,0,1,0,0,0,0,1,389"/>
  </r>
  <r>
    <n v="1529"/>
    <n v="59052"/>
    <x v="0"/>
    <n v="42"/>
    <x v="1"/>
    <n v="7.1123755334281653E-4"/>
    <n v="0"/>
    <n v="1"/>
    <n v="29"/>
    <n v="230"/>
    <n v="35"/>
    <n v="75"/>
    <n v="63"/>
    <n v="57"/>
    <n v="31"/>
    <n v="491"/>
    <n v="0.46843177189409368"/>
    <n v="7.128309572301425E-2"/>
    <n v="0.15274949083503056"/>
    <n v="0.12830957230142567"/>
    <n v="0.11608961303462322"/>
    <n v="6.313645621181263E-2"/>
    <n v="3"/>
    <n v="7"/>
    <n v="1"/>
    <n v="7"/>
    <n v="18"/>
    <n v="0.16666666666666666"/>
    <n v="0.3888888888888889"/>
    <n v="5.5555555555555552E-2"/>
    <n v="0.3888888888888889"/>
    <n v="5"/>
    <n v="0"/>
    <n v="0"/>
    <x v="1"/>
    <x v="0"/>
    <x v="1"/>
    <n v="0"/>
    <x v="1"/>
    <x v="12"/>
    <x v="2"/>
    <n v="2383"/>
    <n v="1"/>
    <n v="0"/>
    <n v="0"/>
    <n v="0"/>
    <n v="0"/>
    <n v="1"/>
    <n v="0"/>
    <n v="0"/>
    <n v="0"/>
    <n v="429"/>
    <d v="2016-04-06T00:00:00"/>
    <n v="4"/>
    <s v="April"/>
    <n v="1"/>
    <s v="1529,59052,High income,42,Low spender,0.000711237553342817,0,1,29,230,35,75,63,57,31,491,0.468431771894094,0.0712830957230143,0.152749490835031,0.128309572301426,0.116089613034623,0.0631364562118126,3,7,1,7,18,0.166666666666667,0.388888888888889,0.0555555555555556,0.388888888888889,5,0,0,0,0,0,0,0,61,50-65,2383,1,0,0,0,0,1,0,0,0,429"/>
  </r>
  <r>
    <n v="649"/>
    <n v="47682"/>
    <x v="1"/>
    <n v="1685"/>
    <x v="0"/>
    <n v="3.5338282790151422E-2"/>
    <n v="0"/>
    <n v="1"/>
    <n v="80"/>
    <n v="162"/>
    <n v="61"/>
    <n v="83"/>
    <n v="97"/>
    <n v="57"/>
    <n v="61"/>
    <n v="521"/>
    <n v="0.31094049904030713"/>
    <n v="0.11708253358925144"/>
    <n v="0.15930902111324377"/>
    <n v="0.18618042226487524"/>
    <n v="0.10940499040307101"/>
    <n v="0.11708253358925144"/>
    <n v="4"/>
    <n v="4"/>
    <n v="3"/>
    <n v="8"/>
    <n v="19"/>
    <n v="0.21052631578947367"/>
    <n v="0.21052631578947367"/>
    <n v="0.15789473684210525"/>
    <n v="0.42105263157894735"/>
    <n v="5"/>
    <n v="0"/>
    <n v="0"/>
    <x v="1"/>
    <x v="0"/>
    <x v="1"/>
    <n v="0"/>
    <x v="1"/>
    <x v="9"/>
    <x v="1"/>
    <n v="2658"/>
    <n v="0"/>
    <n v="0"/>
    <n v="0"/>
    <n v="0"/>
    <n v="1"/>
    <n v="1"/>
    <n v="0"/>
    <n v="0"/>
    <n v="0"/>
    <n v="399"/>
    <d v="2015-07-06T00:00:00"/>
    <n v="7"/>
    <s v="July"/>
    <n v="1"/>
    <s v="649,47682,Low income,1685,High spender,0.0353382827901514,0,1,80,162,61,83,97,57,61,521,0.310940499040307,0.117082533589251,0.159309021113244,0.186180422264875,0.109404990403071,0.117082533589251,4,4,3,8,19,0.210526315789474,0.210526315789474,0.157894736842105,0.421052631578947,5,0,0,0,0,0,0,0,45,36-50,2658,0,0,0,0,1,1,0,0,0,399"/>
  </r>
  <r>
    <n v="1832"/>
    <n v="55954"/>
    <x v="0"/>
    <n v="858"/>
    <x v="0"/>
    <n v="1.5334024377166959E-2"/>
    <n v="0"/>
    <n v="1"/>
    <n v="63"/>
    <n v="447"/>
    <n v="0"/>
    <n v="28"/>
    <n v="0"/>
    <n v="0"/>
    <n v="43"/>
    <n v="518"/>
    <n v="0.86293436293436299"/>
    <n v="0"/>
    <n v="5.4054054054054057E-2"/>
    <n v="0"/>
    <n v="0"/>
    <n v="8.3011583011583012E-2"/>
    <n v="3"/>
    <n v="8"/>
    <n v="2"/>
    <n v="6"/>
    <n v="19"/>
    <n v="0.15789473684210525"/>
    <n v="0.42105263157894735"/>
    <n v="0.10526315789473684"/>
    <n v="0.31578947368421051"/>
    <n v="7"/>
    <n v="0"/>
    <n v="0"/>
    <x v="1"/>
    <x v="0"/>
    <x v="1"/>
    <n v="0"/>
    <x v="1"/>
    <x v="43"/>
    <x v="2"/>
    <n v="2277"/>
    <n v="0"/>
    <n v="1"/>
    <n v="0"/>
    <n v="0"/>
    <n v="0"/>
    <n v="0"/>
    <n v="0"/>
    <n v="0"/>
    <n v="1"/>
    <n v="432"/>
    <d v="2016-07-21T00:00:00"/>
    <n v="7"/>
    <s v="July"/>
    <n v="1"/>
    <s v="1832,55954,High income,858,High spender,0.015334024377167,0,1,63,447,0,28,0,0,43,518,0.862934362934363,0,0.0540540540540541,0,0,0.083011583011583,3,8,2,6,19,0.157894736842105,0.421052631578947,0.105263157894737,0.315789473684211,7,0,0,0,0,0,0,0,52,50-65,2277,0,1,0,0,0,0,0,0,1,432"/>
  </r>
  <r>
    <n v="440"/>
    <n v="43974"/>
    <x v="1"/>
    <n v="1000"/>
    <x v="0"/>
    <n v="2.2740710419793513E-2"/>
    <n v="1"/>
    <n v="0"/>
    <n v="19"/>
    <n v="378"/>
    <n v="0"/>
    <n v="101"/>
    <n v="0"/>
    <n v="0"/>
    <n v="72"/>
    <n v="551"/>
    <n v="0.68602540834845738"/>
    <n v="0"/>
    <n v="0.18330308529945555"/>
    <n v="0"/>
    <n v="0"/>
    <n v="0.1306715063520871"/>
    <n v="5"/>
    <n v="6"/>
    <n v="4"/>
    <n v="6"/>
    <n v="21"/>
    <n v="0.23809523809523808"/>
    <n v="0.2857142857142857"/>
    <n v="0.19047619047619047"/>
    <n v="0.2857142857142857"/>
    <n v="7"/>
    <n v="0"/>
    <n v="0"/>
    <x v="1"/>
    <x v="0"/>
    <x v="1"/>
    <n v="0"/>
    <x v="1"/>
    <x v="33"/>
    <x v="1"/>
    <n v="2723"/>
    <n v="0"/>
    <n v="1"/>
    <n v="0"/>
    <n v="0"/>
    <n v="0"/>
    <n v="0"/>
    <n v="0"/>
    <n v="0"/>
    <n v="1"/>
    <n v="407"/>
    <d v="2015-05-02T00:00:00"/>
    <n v="5"/>
    <s v="May"/>
    <n v="1"/>
    <s v="440,43974,Low income,1000,High spender,0.0227407104197935,1,0,19,378,0,101,0,0,72,551,0.686025408348457,0,0.183303085299456,0,0,0.130671506352087,5,6,4,6,21,0.238095238095238,0.285714285714286,0.19047619047619,0.285714285714286,7,0,0,0,0,0,0,0,40,36-50,2723,0,1,0,0,0,0,0,0,1,407"/>
  </r>
  <r>
    <n v="580"/>
    <n v="60482"/>
    <x v="0"/>
    <n v="338"/>
    <x v="1"/>
    <n v="5.5884395357296383E-3"/>
    <n v="0"/>
    <n v="1"/>
    <n v="81"/>
    <n v="255"/>
    <n v="43"/>
    <n v="134"/>
    <n v="37"/>
    <n v="14"/>
    <n v="24"/>
    <n v="507"/>
    <n v="0.50295857988165682"/>
    <n v="8.4812623274161739E-2"/>
    <n v="0.26429980276134124"/>
    <n v="7.2978303747534515E-2"/>
    <n v="2.7613412228796843E-2"/>
    <n v="4.7337278106508875E-2"/>
    <n v="1"/>
    <n v="7"/>
    <n v="2"/>
    <n v="7"/>
    <n v="17"/>
    <n v="5.8823529411764705E-2"/>
    <n v="0.41176470588235292"/>
    <n v="0.11764705882352941"/>
    <n v="0.41176470588235292"/>
    <n v="7"/>
    <n v="0"/>
    <n v="0"/>
    <x v="1"/>
    <x v="0"/>
    <x v="1"/>
    <n v="0"/>
    <x v="1"/>
    <x v="10"/>
    <x v="1"/>
    <n v="2681"/>
    <n v="0"/>
    <n v="0"/>
    <n v="1"/>
    <n v="0"/>
    <n v="0"/>
    <n v="0"/>
    <n v="0"/>
    <n v="1"/>
    <n v="0"/>
    <n v="459"/>
    <d v="2015-06-13T00:00:00"/>
    <n v="6"/>
    <s v="June"/>
    <n v="1"/>
    <s v="580,60482,High income,338,Low spender,0.00558843953572964,0,1,81,255,43,134,37,14,24,507,0.502958579881657,0.0848126232741617,0.264299802761341,0.0729783037475345,0.0276134122287968,0.0473372781065089,1,7,2,7,17,0.0588235294117647,0.411764705882353,0.117647058823529,0.411764705882353,7,0,0,0,0,0,0,0,44,36-50,2681,0,0,1,0,0,0,0,1,0,459"/>
  </r>
  <r>
    <n v="2169"/>
    <n v="57954"/>
    <x v="0"/>
    <n v="297"/>
    <x v="1"/>
    <n v="5.1247541153328505E-3"/>
    <n v="1"/>
    <n v="1"/>
    <n v="52"/>
    <n v="456"/>
    <n v="4"/>
    <n v="24"/>
    <n v="0"/>
    <n v="0"/>
    <n v="9"/>
    <n v="493"/>
    <n v="0.92494929006085191"/>
    <n v="8.1135902636916835E-3"/>
    <n v="4.8681541582150101E-2"/>
    <n v="0"/>
    <n v="0"/>
    <n v="1.8255578093306288E-2"/>
    <n v="7"/>
    <n v="8"/>
    <n v="2"/>
    <n v="6"/>
    <n v="23"/>
    <n v="0.30434782608695654"/>
    <n v="0.34782608695652173"/>
    <n v="8.6956521739130432E-2"/>
    <n v="0.2608695652173913"/>
    <n v="7"/>
    <n v="0"/>
    <n v="0"/>
    <x v="1"/>
    <x v="1"/>
    <x v="1"/>
    <n v="0"/>
    <x v="1"/>
    <x v="16"/>
    <x v="1"/>
    <n v="2170"/>
    <n v="0"/>
    <n v="0"/>
    <n v="0"/>
    <n v="1"/>
    <n v="0"/>
    <n v="0"/>
    <n v="0"/>
    <n v="1"/>
    <n v="0"/>
    <n v="475"/>
    <d v="2016-11-05T00:00:00"/>
    <n v="11"/>
    <s v="November"/>
    <n v="1"/>
    <s v="2169,57954,High income,297,Low spender,0.00512475411533285,1,1,52,456,4,24,0,0,9,493,0.924949290060852,0.00811359026369168,0.0486815415821501,0,0,0.0182555780933063,7,8,2,6,23,0.304347826086957,0.347826086956522,0.0869565217391304,0.260869565217391,7,0,0,0,1,0,0,0,43,36-50,2170,0,0,0,1,0,0,0,1,0,475"/>
  </r>
  <r>
    <n v="178"/>
    <n v="54006"/>
    <x v="0"/>
    <n v="40"/>
    <x v="1"/>
    <n v="7.4065844535792322E-4"/>
    <n v="1"/>
    <n v="0"/>
    <n v="42"/>
    <n v="174"/>
    <n v="77"/>
    <n v="203"/>
    <n v="6"/>
    <n v="24"/>
    <n v="97"/>
    <n v="581"/>
    <n v="0.29948364888123924"/>
    <n v="0.13253012048192772"/>
    <n v="0.3493975903614458"/>
    <n v="1.0327022375215147E-2"/>
    <n v="4.1308089500860588E-2"/>
    <n v="0.16695352839931152"/>
    <n v="2"/>
    <n v="8"/>
    <n v="1"/>
    <n v="7"/>
    <n v="18"/>
    <n v="0.1111111111111111"/>
    <n v="0.44444444444444442"/>
    <n v="5.5555555555555552E-2"/>
    <n v="0.3888888888888889"/>
    <n v="7"/>
    <n v="0"/>
    <n v="0"/>
    <x v="1"/>
    <x v="0"/>
    <x v="1"/>
    <n v="0"/>
    <x v="1"/>
    <x v="31"/>
    <x v="0"/>
    <n v="2808"/>
    <n v="0"/>
    <n v="0"/>
    <n v="0"/>
    <n v="1"/>
    <n v="0"/>
    <n v="0"/>
    <n v="1"/>
    <n v="0"/>
    <n v="0"/>
    <n v="387"/>
    <d v="2015-02-06T00:00:00"/>
    <n v="2"/>
    <s v="February"/>
    <n v="1"/>
    <s v="178,54006,High income,40,Low spender,0.000740658445357923,1,0,42,174,77,203,6,24,97,581,0.299483648881239,0.132530120481928,0.349397590361446,0.0103270223752151,0.0413080895008606,0.166953528399312,2,8,1,7,18,0.111111111111111,0.444444444444444,0.0555555555555556,0.388888888888889,7,0,0,0,0,0,0,0,35,24-35,2808,0,0,0,1,0,0,1,0,0,387"/>
  </r>
  <r>
    <n v="1658"/>
    <n v="70337"/>
    <x v="0"/>
    <n v="219"/>
    <x v="1"/>
    <n v="3.1135817564013251E-3"/>
    <n v="0"/>
    <n v="0"/>
    <n v="75"/>
    <n v="187"/>
    <n v="81"/>
    <n v="149"/>
    <n v="25"/>
    <n v="43"/>
    <n v="91"/>
    <n v="576"/>
    <n v="0.32465277777777779"/>
    <n v="0.140625"/>
    <n v="0.25868055555555558"/>
    <n v="4.3402777777777776E-2"/>
    <n v="7.4652777777777776E-2"/>
    <n v="0.1579861111111111"/>
    <n v="1"/>
    <n v="2"/>
    <n v="2"/>
    <n v="12"/>
    <n v="17"/>
    <n v="5.8823529411764705E-2"/>
    <n v="0.11764705882352941"/>
    <n v="0.11764705882352941"/>
    <n v="0.70588235294117652"/>
    <n v="1"/>
    <n v="0"/>
    <n v="0"/>
    <x v="1"/>
    <x v="0"/>
    <x v="1"/>
    <n v="0"/>
    <x v="1"/>
    <x v="15"/>
    <x v="1"/>
    <n v="2337"/>
    <n v="0"/>
    <n v="0"/>
    <n v="1"/>
    <n v="0"/>
    <n v="0"/>
    <n v="0"/>
    <n v="1"/>
    <n v="0"/>
    <n v="0"/>
    <n v="394"/>
    <d v="2016-05-22T00:00:00"/>
    <n v="5"/>
    <s v="May"/>
    <n v="1"/>
    <s v="1658,70337,High income,219,Low spender,0.00311358175640133,0,0,75,187,81,149,25,43,91,576,0.324652777777778,0.140625,0.258680555555556,0.0434027777777778,0.0746527777777778,0.157986111111111,1,2,2,12,17,0.0588235294117647,0.117647058823529,0.117647058823529,0.705882352941177,1,0,0,0,0,0,0,0,41,36-50,2337,0,0,1,0,0,0,1,0,0,394"/>
  </r>
  <r>
    <n v="542"/>
    <n v="48070"/>
    <x v="1"/>
    <n v="838"/>
    <x v="0"/>
    <n v="1.7432910339088829E-2"/>
    <n v="0"/>
    <n v="1"/>
    <n v="33"/>
    <n v="373"/>
    <n v="14"/>
    <n v="83"/>
    <n v="6"/>
    <n v="9"/>
    <n v="19"/>
    <n v="504"/>
    <n v="0.74007936507936511"/>
    <n v="2.7777777777777776E-2"/>
    <n v="0.16468253968253968"/>
    <n v="1.1904761904761904E-2"/>
    <n v="1.7857142857142856E-2"/>
    <n v="3.7698412698412696E-2"/>
    <n v="3"/>
    <n v="8"/>
    <n v="2"/>
    <n v="6"/>
    <n v="19"/>
    <n v="0.15789473684210525"/>
    <n v="0.42105263157894735"/>
    <n v="0.10526315789473684"/>
    <n v="0.31578947368421051"/>
    <n v="7"/>
    <n v="0"/>
    <n v="0"/>
    <x v="1"/>
    <x v="0"/>
    <x v="1"/>
    <n v="1"/>
    <x v="1"/>
    <x v="25"/>
    <x v="3"/>
    <n v="2691"/>
    <n v="0"/>
    <n v="0"/>
    <n v="0"/>
    <n v="1"/>
    <n v="0"/>
    <n v="0"/>
    <n v="1"/>
    <n v="0"/>
    <n v="0"/>
    <n v="466"/>
    <d v="2015-06-03T00:00:00"/>
    <n v="6"/>
    <s v="June"/>
    <n v="1"/>
    <s v="542,48070,Low income,838,High spender,0.0174329103390888,0,1,33,373,14,83,6,9,19,504,0.740079365079365,0.0277777777777778,0.16468253968254,0.0119047619047619,0.0178571428571429,0.0376984126984127,3,8,2,6,19,0.157894736842105,0.421052631578947,0.105263157894737,0.315789473684211,7,0,0,0,0,0,1,0,70,66+,2691,0,0,0,1,0,0,1,0,0,466"/>
  </r>
  <r>
    <n v="1995"/>
    <n v="61180"/>
    <x v="0"/>
    <n v="18"/>
    <x v="1"/>
    <n v="2.9421379535796014E-4"/>
    <n v="0"/>
    <n v="1"/>
    <n v="70"/>
    <n v="403"/>
    <n v="24"/>
    <n v="29"/>
    <n v="6"/>
    <n v="24"/>
    <n v="218"/>
    <n v="704"/>
    <n v="0.57244318181818177"/>
    <n v="3.4090909090909088E-2"/>
    <n v="4.1193181818181816E-2"/>
    <n v="8.5227272727272721E-3"/>
    <n v="3.4090909090909088E-2"/>
    <n v="0.30965909090909088"/>
    <n v="2"/>
    <n v="5"/>
    <n v="5"/>
    <n v="6"/>
    <n v="18"/>
    <n v="0.1111111111111111"/>
    <n v="0.27777777777777779"/>
    <n v="0.27777777777777779"/>
    <n v="0.33333333333333331"/>
    <n v="3"/>
    <n v="0"/>
    <n v="0"/>
    <x v="0"/>
    <x v="0"/>
    <x v="1"/>
    <n v="0"/>
    <x v="1"/>
    <x v="12"/>
    <x v="2"/>
    <n v="2226"/>
    <n v="0"/>
    <n v="1"/>
    <n v="0"/>
    <n v="0"/>
    <n v="0"/>
    <n v="0"/>
    <n v="1"/>
    <n v="0"/>
    <n v="0"/>
    <n v="268"/>
    <d v="2016-09-10T00:00:00"/>
    <n v="9"/>
    <s v="September"/>
    <n v="1"/>
    <s v="1995,61180,High income,18,Low spender,0.00029421379535796,0,1,70,403,24,29,6,24,218,704,0.572443181818182,0.0340909090909091,0.0411931818181818,0.00852272727272727,0.0340909090909091,0.309659090909091,2,5,5,6,18,0.111111111111111,0.277777777777778,0.277777777777778,0.333333333333333,3,0,0,1,0,0,0,0,61,50-65,2226,0,1,0,0,0,0,1,0,0,268"/>
  </r>
  <r>
    <n v="268"/>
    <n v="50437"/>
    <x v="1"/>
    <n v="257"/>
    <x v="1"/>
    <n v="5.0954656303903879E-3"/>
    <n v="0"/>
    <n v="2"/>
    <n v="28"/>
    <n v="370"/>
    <n v="9"/>
    <n v="92"/>
    <n v="6"/>
    <n v="9"/>
    <n v="4"/>
    <n v="490"/>
    <n v="0.75510204081632648"/>
    <n v="1.8367346938775512E-2"/>
    <n v="0.18775510204081633"/>
    <n v="1.2244897959183673E-2"/>
    <n v="1.8367346938775512E-2"/>
    <n v="8.1632653061224497E-3"/>
    <n v="3"/>
    <n v="7"/>
    <n v="1"/>
    <n v="8"/>
    <n v="19"/>
    <n v="0.15789473684210525"/>
    <n v="0.36842105263157893"/>
    <n v="5.2631578947368418E-2"/>
    <n v="0.42105263157894735"/>
    <n v="7"/>
    <n v="0"/>
    <n v="0"/>
    <x v="1"/>
    <x v="0"/>
    <x v="1"/>
    <n v="0"/>
    <x v="1"/>
    <x v="5"/>
    <x v="2"/>
    <n v="2779"/>
    <n v="0"/>
    <n v="1"/>
    <n v="0"/>
    <n v="0"/>
    <n v="0"/>
    <n v="0"/>
    <n v="1"/>
    <n v="0"/>
    <n v="0"/>
    <n v="482"/>
    <d v="2015-03-07T00:00:00"/>
    <n v="3"/>
    <s v="March"/>
    <n v="1"/>
    <s v="268,50437,Low income,257,Low spender,0.00509546563039039,0,2,28,370,9,92,6,9,4,490,0.755102040816326,0.0183673469387755,0.187755102040816,0.0122448979591837,0.0183673469387755,0.00816326530612245,3,7,1,8,19,0.157894736842105,0.368421052631579,0.0526315789473684,0.421052631578947,7,0,0,0,0,0,0,0,57,50-65,2779,0,1,0,0,0,0,1,0,0,482"/>
  </r>
  <r>
    <n v="1058"/>
    <n v="53843"/>
    <x v="0"/>
    <n v="216"/>
    <x v="1"/>
    <n v="4.0116635402930746E-3"/>
    <n v="0"/>
    <n v="1"/>
    <n v="64"/>
    <n v="378"/>
    <n v="0"/>
    <n v="88"/>
    <n v="19"/>
    <n v="4"/>
    <n v="73"/>
    <n v="562"/>
    <n v="0.67259786476868333"/>
    <n v="0"/>
    <n v="0.15658362989323843"/>
    <n v="3.3807829181494664E-2"/>
    <n v="7.1174377224199285E-3"/>
    <n v="0.1298932384341637"/>
    <n v="4"/>
    <n v="8"/>
    <n v="5"/>
    <n v="3"/>
    <n v="20"/>
    <n v="0.2"/>
    <n v="0.4"/>
    <n v="0.25"/>
    <n v="0.15"/>
    <n v="7"/>
    <n v="0"/>
    <n v="0"/>
    <x v="1"/>
    <x v="0"/>
    <x v="1"/>
    <n v="0"/>
    <x v="1"/>
    <x v="2"/>
    <x v="2"/>
    <n v="2526"/>
    <n v="0"/>
    <n v="1"/>
    <n v="0"/>
    <n v="0"/>
    <n v="0"/>
    <n v="0"/>
    <n v="0"/>
    <n v="1"/>
    <n v="0"/>
    <n v="416"/>
    <d v="2015-11-15T00:00:00"/>
    <n v="11"/>
    <s v="November"/>
    <n v="1"/>
    <s v="1058,53843,High income,216,Low spender,0.00401166354029307,0,1,64,378,0,88,19,4,73,562,0.672597864768683,0,0.156583629893238,0.0338078291814947,0.00711743772241993,0.129893238434164,4,8,5,3,20,0.2,0.4,0.25,0.15,7,0,0,0,0,0,0,0,55,50-65,2526,0,1,0,0,0,0,0,1,0,416"/>
  </r>
  <r>
    <n v="224"/>
    <n v="50611"/>
    <x v="1"/>
    <n v="1406"/>
    <x v="0"/>
    <n v="2.7780522020904547E-2"/>
    <n v="0"/>
    <n v="1"/>
    <n v="98"/>
    <n v="459"/>
    <n v="0"/>
    <n v="24"/>
    <n v="6"/>
    <n v="0"/>
    <n v="4"/>
    <n v="493"/>
    <n v="0.93103448275862066"/>
    <n v="0"/>
    <n v="4.8681541582150101E-2"/>
    <n v="1.2170385395537525E-2"/>
    <n v="0"/>
    <n v="8.1135902636916835E-3"/>
    <n v="6"/>
    <n v="4"/>
    <n v="5"/>
    <n v="7"/>
    <n v="22"/>
    <n v="0.27272727272727271"/>
    <n v="0.18181818181818182"/>
    <n v="0.22727272727272727"/>
    <n v="0.31818181818181818"/>
    <n v="6"/>
    <n v="0"/>
    <n v="0"/>
    <x v="1"/>
    <x v="1"/>
    <x v="1"/>
    <n v="0"/>
    <x v="1"/>
    <x v="40"/>
    <x v="2"/>
    <n v="2792"/>
    <n v="1"/>
    <n v="0"/>
    <n v="0"/>
    <n v="0"/>
    <n v="0"/>
    <n v="0"/>
    <n v="0"/>
    <n v="0"/>
    <n v="1"/>
    <n v="485"/>
    <d v="2015-02-22T00:00:00"/>
    <n v="2"/>
    <s v="February"/>
    <n v="1"/>
    <s v="224,50611,Low income,1406,High spender,0.0277805220209045,0,1,98,459,0,24,6,0,4,493,0.931034482758621,0,0.0486815415821501,0.0121703853955375,0,0.00811359026369168,6,4,5,7,22,0.272727272727273,0.181818181818182,0.227272727272727,0.318181818181818,6,0,0,0,1,0,0,0,60,50-65,2792,1,0,0,0,0,0,0,0,1,485"/>
  </r>
  <r>
    <n v="225"/>
    <n v="50611"/>
    <x v="1"/>
    <n v="62"/>
    <x v="1"/>
    <n v="1.225030131789532E-3"/>
    <n v="0"/>
    <n v="1"/>
    <n v="98"/>
    <n v="459"/>
    <n v="0"/>
    <n v="24"/>
    <n v="6"/>
    <n v="0"/>
    <n v="4"/>
    <n v="493"/>
    <n v="0.93103448275862066"/>
    <n v="0"/>
    <n v="4.8681541582150101E-2"/>
    <n v="1.2170385395537525E-2"/>
    <n v="0"/>
    <n v="8.1135902636916835E-3"/>
    <n v="6"/>
    <n v="4"/>
    <n v="5"/>
    <n v="7"/>
    <n v="22"/>
    <n v="0.27272727272727271"/>
    <n v="0.18181818181818182"/>
    <n v="0.22727272727272727"/>
    <n v="0.31818181818181818"/>
    <n v="6"/>
    <n v="0"/>
    <n v="0"/>
    <x v="1"/>
    <x v="1"/>
    <x v="1"/>
    <n v="0"/>
    <x v="0"/>
    <x v="40"/>
    <x v="2"/>
    <n v="2792"/>
    <n v="1"/>
    <n v="0"/>
    <n v="0"/>
    <n v="0"/>
    <n v="0"/>
    <n v="0"/>
    <n v="0"/>
    <n v="0"/>
    <n v="1"/>
    <n v="485"/>
    <d v="2015-02-22T00:00:00"/>
    <n v="2"/>
    <s v="February"/>
    <n v="1"/>
    <s v="225,50611,Low income,62,Low spender,0.00122503013178953,0,1,98,459,0,24,6,0,4,493,0.931034482758621,0,0.0486815415821501,0.0121703853955375,0,0.00811359026369168,6,4,5,7,22,0.272727272727273,0.181818181818182,0.227272727272727,0.318181818181818,6,0,0,0,1,0,0,1,60,50-65,2792,1,0,0,0,0,0,0,0,1,485"/>
  </r>
  <r>
    <n v="2123"/>
    <n v="43783"/>
    <x v="1"/>
    <n v="18"/>
    <x v="1"/>
    <n v="4.1111847063928924E-4"/>
    <n v="1"/>
    <n v="0"/>
    <n v="22"/>
    <n v="327"/>
    <n v="9"/>
    <n v="125"/>
    <n v="25"/>
    <n v="4"/>
    <n v="139"/>
    <n v="629"/>
    <n v="0.51987281399046104"/>
    <n v="1.4308426073131956E-2"/>
    <n v="0.1987281399046105"/>
    <n v="3.9745627980922099E-2"/>
    <n v="6.3593004769475362E-3"/>
    <n v="0.22098569157392686"/>
    <n v="6"/>
    <n v="7"/>
    <n v="1"/>
    <n v="8"/>
    <n v="22"/>
    <n v="0.27272727272727271"/>
    <n v="0.31818181818181818"/>
    <n v="4.5454545454545456E-2"/>
    <n v="0.36363636363636365"/>
    <n v="7"/>
    <n v="0"/>
    <n v="0"/>
    <x v="0"/>
    <x v="0"/>
    <x v="1"/>
    <n v="0"/>
    <x v="1"/>
    <x v="34"/>
    <x v="1"/>
    <n v="2190"/>
    <n v="0"/>
    <n v="1"/>
    <n v="0"/>
    <n v="0"/>
    <n v="0"/>
    <n v="0"/>
    <n v="0"/>
    <n v="1"/>
    <n v="0"/>
    <n v="351"/>
    <d v="2016-10-16T00:00:00"/>
    <n v="10"/>
    <s v="October"/>
    <n v="1"/>
    <s v="2123,43783,Low income,18,Low spender,0.000411118470639289,1,0,22,327,9,125,25,4,139,629,0.519872813990461,0.014308426073132,0.19872813990461,0.0397456279809221,0.00635930047694754,0.220985691573927,6,7,1,8,22,0.272727272727273,0.318181818181818,0.0454545454545455,0.363636363636364,7,0,0,1,0,0,0,0,42,36-50,2190,0,1,0,0,0,0,0,1,0,351"/>
  </r>
  <r>
    <n v="277"/>
    <n v="59594"/>
    <x v="0"/>
    <n v="87"/>
    <x v="1"/>
    <n v="1.4598785112595227E-3"/>
    <n v="0"/>
    <n v="1"/>
    <n v="74"/>
    <n v="457"/>
    <n v="4"/>
    <n v="29"/>
    <n v="0"/>
    <n v="0"/>
    <n v="9"/>
    <n v="499"/>
    <n v="0.91583166332665333"/>
    <n v="8.0160320641282558E-3"/>
    <n v="5.8116232464929862E-2"/>
    <n v="0"/>
    <n v="0"/>
    <n v="1.8036072144288578E-2"/>
    <n v="1"/>
    <n v="8"/>
    <n v="1"/>
    <n v="7"/>
    <n v="17"/>
    <n v="5.8823529411764705E-2"/>
    <n v="0.47058823529411764"/>
    <n v="5.8823529411764705E-2"/>
    <n v="0.41176470588235292"/>
    <n v="7"/>
    <n v="0"/>
    <n v="0"/>
    <x v="1"/>
    <x v="1"/>
    <x v="1"/>
    <n v="0"/>
    <x v="1"/>
    <x v="2"/>
    <x v="2"/>
    <n v="2776"/>
    <n v="0"/>
    <n v="1"/>
    <n v="0"/>
    <n v="0"/>
    <n v="0"/>
    <n v="0"/>
    <n v="1"/>
    <n v="0"/>
    <n v="0"/>
    <n v="481"/>
    <d v="2015-03-10T00:00:00"/>
    <n v="3"/>
    <s v="March"/>
    <n v="1"/>
    <s v="277,59594,High income,87,Low spender,0.00145987851125952,0,1,74,457,4,29,0,0,9,499,0.915831663326653,0.00801603206412826,0.0581162324649299,0,0,0.0180360721442886,1,8,1,7,17,0.0588235294117647,0.470588235294118,0.0588235294117647,0.411764705882353,7,0,0,0,1,0,0,0,55,50-65,2776,0,1,0,0,0,0,1,0,0,481"/>
  </r>
  <r>
    <n v="151"/>
    <n v="78028"/>
    <x v="0"/>
    <n v="44"/>
    <x v="1"/>
    <n v="5.6390013841185218E-4"/>
    <n v="0"/>
    <n v="1"/>
    <n v="38"/>
    <n v="158"/>
    <n v="19"/>
    <n v="288"/>
    <n v="25"/>
    <n v="0"/>
    <n v="38"/>
    <n v="528"/>
    <n v="0.29924242424242425"/>
    <n v="3.5984848484848488E-2"/>
    <n v="0.54545454545454541"/>
    <n v="4.7348484848484848E-2"/>
    <n v="0"/>
    <n v="7.1969696969696975E-2"/>
    <n v="1"/>
    <n v="6"/>
    <n v="4"/>
    <n v="9"/>
    <n v="20"/>
    <n v="0.05"/>
    <n v="0.3"/>
    <n v="0.2"/>
    <n v="0.45"/>
    <n v="7"/>
    <n v="0"/>
    <n v="0"/>
    <x v="1"/>
    <x v="1"/>
    <x v="0"/>
    <n v="0"/>
    <x v="0"/>
    <x v="32"/>
    <x v="2"/>
    <n v="2816"/>
    <n v="0"/>
    <n v="0"/>
    <n v="0"/>
    <n v="0"/>
    <n v="1"/>
    <n v="0"/>
    <n v="0"/>
    <n v="0"/>
    <n v="1"/>
    <n v="452"/>
    <d v="2015-01-29T00:00:00"/>
    <n v="1"/>
    <s v="January"/>
    <n v="1"/>
    <s v="151,78028,High income,44,Low spender,0.000563900138411852,0,1,38,158,19,288,25,0,38,528,0.299242424242424,0.0359848484848485,0.545454545454545,0.0473484848484848,0,0.071969696969697,1,6,4,9,20,0.05,0.3,0.2,0.45,7,0,0,0,1,1,0,1,64,50-65,2816,0,0,0,0,1,0,0,0,1,452"/>
  </r>
  <r>
    <n v="2067"/>
    <n v="65968"/>
    <x v="0"/>
    <n v="30"/>
    <x v="1"/>
    <n v="4.5476594712587923E-4"/>
    <n v="0"/>
    <n v="1"/>
    <n v="12"/>
    <n v="376"/>
    <n v="9"/>
    <n v="83"/>
    <n v="19"/>
    <n v="4"/>
    <n v="4"/>
    <n v="495"/>
    <n v="0.7595959595959596"/>
    <n v="1.8181818181818181E-2"/>
    <n v="0.16767676767676767"/>
    <n v="3.8383838383838381E-2"/>
    <n v="8.0808080808080808E-3"/>
    <n v="8.0808080808080808E-3"/>
    <n v="2"/>
    <n v="5"/>
    <n v="4"/>
    <n v="7"/>
    <n v="18"/>
    <n v="0.1111111111111111"/>
    <n v="0.27777777777777779"/>
    <n v="0.22222222222222221"/>
    <n v="0.3888888888888889"/>
    <n v="3"/>
    <n v="0"/>
    <n v="0"/>
    <x v="1"/>
    <x v="0"/>
    <x v="1"/>
    <n v="0"/>
    <x v="1"/>
    <x v="28"/>
    <x v="1"/>
    <n v="2207"/>
    <n v="0"/>
    <n v="0"/>
    <n v="0"/>
    <n v="1"/>
    <n v="0"/>
    <n v="0"/>
    <n v="0"/>
    <n v="0"/>
    <n v="1"/>
    <n v="487"/>
    <d v="2016-09-29T00:00:00"/>
    <n v="9"/>
    <s v="September"/>
    <n v="1"/>
    <s v="2067,65968,High income,30,Low spender,0.000454765947125879,0,1,12,376,9,83,19,4,4,495,0.75959595959596,0.0181818181818182,0.167676767676768,0.0383838383838384,0.00808080808080808,0.00808080808080808,2,5,4,7,18,0.111111111111111,0.277777777777778,0.222222222222222,0.388888888888889,3,0,0,0,0,0,0,0,50,36-50,2207,0,0,0,1,0,0,0,0,1,487"/>
  </r>
  <r>
    <n v="1506"/>
    <n v="59247"/>
    <x v="0"/>
    <n v="219"/>
    <x v="1"/>
    <n v="3.6963896906172466E-3"/>
    <n v="0"/>
    <n v="2"/>
    <n v="87"/>
    <n v="327"/>
    <n v="9"/>
    <n v="122"/>
    <n v="19"/>
    <n v="14"/>
    <n v="83"/>
    <n v="574"/>
    <n v="0.56968641114982577"/>
    <n v="1.5679442508710801E-2"/>
    <n v="0.21254355400696864"/>
    <n v="3.3101045296167246E-2"/>
    <n v="2.4390243902439025E-2"/>
    <n v="0.14459930313588851"/>
    <n v="5"/>
    <n v="5"/>
    <n v="2"/>
    <n v="9"/>
    <n v="21"/>
    <n v="0.23809523809523808"/>
    <n v="0.23809523809523808"/>
    <n v="9.5238095238095233E-2"/>
    <n v="0.42857142857142855"/>
    <n v="6"/>
    <n v="0"/>
    <n v="0"/>
    <x v="1"/>
    <x v="0"/>
    <x v="1"/>
    <n v="0"/>
    <x v="1"/>
    <x v="36"/>
    <x v="2"/>
    <n v="2392"/>
    <n v="0"/>
    <n v="0"/>
    <n v="1"/>
    <n v="0"/>
    <n v="0"/>
    <n v="0"/>
    <n v="0"/>
    <n v="1"/>
    <n v="0"/>
    <n v="408"/>
    <d v="2016-03-28T00:00:00"/>
    <n v="3"/>
    <s v="March"/>
    <n v="1"/>
    <s v="1506,59247,High income,219,Low spender,0.00369638969061725,0,2,87,327,9,122,19,14,83,574,0.569686411149826,0.0156794425087108,0.212543554006969,0.0331010452961672,0.024390243902439,0.144599303135889,5,5,2,9,21,0.238095238095238,0.238095238095238,0.0952380952380952,0.428571428571429,6,0,0,0,0,0,0,0,58,50-65,2392,0,0,1,0,0,0,0,1,0,408"/>
  </r>
  <r>
    <n v="1267"/>
    <n v="50387"/>
    <x v="1"/>
    <n v="1024"/>
    <x v="0"/>
    <n v="2.0322702284319368E-2"/>
    <n v="0"/>
    <n v="2"/>
    <n v="91"/>
    <n v="369"/>
    <n v="9"/>
    <n v="87"/>
    <n v="12"/>
    <n v="14"/>
    <n v="34"/>
    <n v="525"/>
    <n v="0.70285714285714285"/>
    <n v="1.7142857142857144E-2"/>
    <n v="0.1657142857142857"/>
    <n v="2.2857142857142857E-2"/>
    <n v="2.6666666666666668E-2"/>
    <n v="6.4761904761904757E-2"/>
    <n v="3"/>
    <n v="6"/>
    <n v="2"/>
    <n v="8"/>
    <n v="19"/>
    <n v="0.15789473684210525"/>
    <n v="0.31578947368421051"/>
    <n v="0.10526315789473684"/>
    <n v="0.42105263157894735"/>
    <n v="5"/>
    <n v="0"/>
    <n v="0"/>
    <x v="1"/>
    <x v="0"/>
    <x v="1"/>
    <n v="0"/>
    <x v="1"/>
    <x v="32"/>
    <x v="2"/>
    <n v="2461"/>
    <n v="0"/>
    <n v="1"/>
    <n v="0"/>
    <n v="0"/>
    <n v="0"/>
    <n v="0"/>
    <n v="1"/>
    <n v="0"/>
    <n v="0"/>
    <n v="457"/>
    <d v="2016-01-19T00:00:00"/>
    <n v="1"/>
    <s v="January"/>
    <n v="1"/>
    <s v="1267,50387,Low income,1024,High spender,0.0203227022843194,0,2,91,369,9,87,12,14,34,525,0.702857142857143,0.0171428571428571,0.165714285714286,0.0228571428571429,0.0266666666666667,0.0647619047619048,3,6,2,8,19,0.157894736842105,0.315789473684211,0.105263157894737,0.421052631578947,5,0,0,0,0,0,0,0,64,50-65,2461,0,1,0,0,0,0,1,0,0,457"/>
  </r>
  <r>
    <n v="1174"/>
    <n v="61286"/>
    <x v="0"/>
    <n v="762"/>
    <x v="0"/>
    <n v="1.2433508468491988E-2"/>
    <n v="0"/>
    <n v="1"/>
    <n v="34"/>
    <n v="356"/>
    <n v="0"/>
    <n v="107"/>
    <n v="19"/>
    <n v="9"/>
    <n v="117"/>
    <n v="608"/>
    <n v="0.58552631578947367"/>
    <n v="0"/>
    <n v="0.17598684210526316"/>
    <n v="3.125E-2"/>
    <n v="1.4802631578947368E-2"/>
    <n v="0.19243421052631579"/>
    <n v="2"/>
    <n v="7"/>
    <n v="1"/>
    <n v="8"/>
    <n v="18"/>
    <n v="0.1111111111111111"/>
    <n v="0.3888888888888889"/>
    <n v="5.5555555555555552E-2"/>
    <n v="0.44444444444444442"/>
    <n v="5"/>
    <n v="0"/>
    <n v="0"/>
    <x v="1"/>
    <x v="0"/>
    <x v="1"/>
    <n v="0"/>
    <x v="1"/>
    <x v="20"/>
    <x v="2"/>
    <n v="2490"/>
    <n v="0"/>
    <n v="1"/>
    <n v="0"/>
    <n v="0"/>
    <n v="0"/>
    <n v="0"/>
    <n v="1"/>
    <n v="0"/>
    <n v="0"/>
    <n v="374"/>
    <d v="2015-12-21T00:00:00"/>
    <n v="12"/>
    <s v="December"/>
    <n v="1"/>
    <s v="1174,61286,High income,762,High spender,0.012433508468492,0,1,34,356,0,107,19,9,117,608,0.585526315789474,0,0.175986842105263,0.03125,0.0148026315789474,0.192434210526316,2,7,1,8,18,0.111111111111111,0.388888888888889,0.0555555555555556,0.444444444444444,5,0,0,0,0,0,0,0,54,50-65,2490,0,1,0,0,0,0,1,0,0,374"/>
  </r>
  <r>
    <n v="1757"/>
    <n v="60504"/>
    <x v="0"/>
    <n v="184"/>
    <x v="1"/>
    <n v="3.0411212481819385E-3"/>
    <n v="0"/>
    <n v="1"/>
    <n v="73"/>
    <n v="458"/>
    <n v="0"/>
    <n v="24"/>
    <n v="6"/>
    <n v="4"/>
    <n v="34"/>
    <n v="526"/>
    <n v="0.87072243346007605"/>
    <n v="0"/>
    <n v="4.5627376425855515E-2"/>
    <n v="1.1406844106463879E-2"/>
    <n v="7.6045627376425855E-3"/>
    <n v="6.4638783269961975E-2"/>
    <n v="2"/>
    <n v="6"/>
    <n v="2"/>
    <n v="8"/>
    <n v="18"/>
    <n v="0.1111111111111111"/>
    <n v="0.33333333333333331"/>
    <n v="0.1111111111111111"/>
    <n v="0.44444444444444442"/>
    <n v="6"/>
    <n v="0"/>
    <n v="0"/>
    <x v="1"/>
    <x v="0"/>
    <x v="1"/>
    <n v="0"/>
    <x v="1"/>
    <x v="4"/>
    <x v="1"/>
    <n v="2301"/>
    <n v="0"/>
    <n v="0"/>
    <n v="1"/>
    <n v="0"/>
    <n v="0"/>
    <n v="0"/>
    <n v="0"/>
    <n v="0"/>
    <n v="1"/>
    <n v="458"/>
    <d v="2016-06-27T00:00:00"/>
    <n v="6"/>
    <s v="June"/>
    <n v="1"/>
    <s v="1757,60504,High income,184,Low spender,0.00304112124818194,0,1,73,458,0,24,6,4,34,526,0.870722433460076,0,0.0456273764258555,0.0114068441064639,0.00760456273764259,0.064638783269962,2,6,2,8,18,0.111111111111111,0.333333333333333,0.111111111111111,0.444444444444444,6,0,0,0,0,0,0,0,49,36-50,2301,0,0,1,0,0,0,0,0,1,458"/>
  </r>
  <r>
    <n v="387"/>
    <n v="57091"/>
    <x v="0"/>
    <n v="491"/>
    <x v="1"/>
    <n v="8.600304776584751E-3"/>
    <n v="0"/>
    <n v="1"/>
    <n v="82"/>
    <n v="462"/>
    <n v="0"/>
    <n v="24"/>
    <n v="6"/>
    <n v="0"/>
    <n v="4"/>
    <n v="496"/>
    <n v="0.93145161290322576"/>
    <n v="0"/>
    <n v="4.8387096774193547E-2"/>
    <n v="1.2096774193548387E-2"/>
    <n v="0"/>
    <n v="8.0645161290322578E-3"/>
    <n v="2"/>
    <n v="9"/>
    <n v="2"/>
    <n v="5"/>
    <n v="18"/>
    <n v="0.1111111111111111"/>
    <n v="0.5"/>
    <n v="0.1111111111111111"/>
    <n v="0.27777777777777779"/>
    <n v="7"/>
    <n v="0"/>
    <n v="0"/>
    <x v="1"/>
    <x v="1"/>
    <x v="1"/>
    <n v="0"/>
    <x v="0"/>
    <x v="7"/>
    <x v="1"/>
    <n v="2742"/>
    <n v="0"/>
    <n v="1"/>
    <n v="0"/>
    <n v="0"/>
    <n v="0"/>
    <n v="0"/>
    <n v="0"/>
    <n v="0"/>
    <n v="1"/>
    <n v="488"/>
    <d v="2015-04-13T00:00:00"/>
    <n v="4"/>
    <s v="April"/>
    <n v="1"/>
    <s v="387,57091,High income,491,Low spender,0.00860030477658475,0,1,82,462,0,24,6,0,4,496,0.931451612903226,0,0.0483870967741935,0.0120967741935484,0,0.00806451612903226,2,9,2,5,18,0.111111111111111,0.5,0.111111111111111,0.277777777777778,7,0,0,0,1,0,0,1,48,36-50,2742,0,1,0,0,0,0,0,0,1,488"/>
  </r>
  <r>
    <n v="2062"/>
    <n v="65486"/>
    <x v="0"/>
    <n v="957"/>
    <x v="0"/>
    <n v="1.4613810585468651E-2"/>
    <n v="0"/>
    <n v="1"/>
    <n v="29"/>
    <n v="245"/>
    <n v="19"/>
    <n v="125"/>
    <n v="37"/>
    <n v="67"/>
    <n v="14"/>
    <n v="507"/>
    <n v="0.4832347140039448"/>
    <n v="3.7475345167652857E-2"/>
    <n v="0.2465483234714004"/>
    <n v="7.2978303747534515E-2"/>
    <n v="0.13214990138067062"/>
    <n v="2.7613412228796843E-2"/>
    <n v="1"/>
    <n v="4"/>
    <n v="2"/>
    <n v="10"/>
    <n v="17"/>
    <n v="5.8823529411764705E-2"/>
    <n v="0.23529411764705882"/>
    <n v="0.11764705882352941"/>
    <n v="0.58823529411764708"/>
    <n v="2"/>
    <n v="0"/>
    <n v="0"/>
    <x v="1"/>
    <x v="0"/>
    <x v="1"/>
    <n v="0"/>
    <x v="1"/>
    <x v="37"/>
    <x v="2"/>
    <n v="2207"/>
    <n v="0"/>
    <n v="0"/>
    <n v="0"/>
    <n v="0"/>
    <n v="1"/>
    <n v="0"/>
    <n v="1"/>
    <n v="0"/>
    <n v="0"/>
    <n v="479"/>
    <d v="2016-09-29T00:00:00"/>
    <n v="9"/>
    <s v="September"/>
    <n v="1"/>
    <s v="2062,65486,High income,957,High spender,0.0146138105854687,0,1,29,245,19,125,37,67,14,507,0.483234714003945,0.0374753451676529,0.2465483234714,0.0729783037475345,0.132149901380671,0.0276134122287968,1,4,2,10,17,0.0588235294117647,0.235294117647059,0.117647058823529,0.588235294117647,2,0,0,0,0,0,0,0,63,50-65,2207,0,0,0,0,1,0,1,0,0,479"/>
  </r>
  <r>
    <n v="1019"/>
    <n v="59292"/>
    <x v="0"/>
    <n v="34"/>
    <x v="1"/>
    <n v="5.7343317816906157E-4"/>
    <n v="0"/>
    <n v="1"/>
    <n v="71"/>
    <n v="378"/>
    <n v="14"/>
    <n v="68"/>
    <n v="19"/>
    <n v="14"/>
    <n v="14"/>
    <n v="507"/>
    <n v="0.74556213017751483"/>
    <n v="2.7613412228796843E-2"/>
    <n v="0.13412228796844181"/>
    <n v="3.7475345167652857E-2"/>
    <n v="2.7613412228796843E-2"/>
    <n v="2.7613412228796843E-2"/>
    <n v="2"/>
    <n v="3"/>
    <n v="5"/>
    <n v="8"/>
    <n v="18"/>
    <n v="0.1111111111111111"/>
    <n v="0.16666666666666666"/>
    <n v="0.27777777777777779"/>
    <n v="0.44444444444444442"/>
    <n v="3"/>
    <n v="0"/>
    <n v="0"/>
    <x v="1"/>
    <x v="0"/>
    <x v="1"/>
    <n v="0"/>
    <x v="1"/>
    <x v="25"/>
    <x v="3"/>
    <n v="2540"/>
    <n v="0"/>
    <n v="0"/>
    <n v="0"/>
    <n v="1"/>
    <n v="0"/>
    <n v="0"/>
    <n v="0"/>
    <n v="0"/>
    <n v="1"/>
    <n v="479"/>
    <d v="2015-11-01T00:00:00"/>
    <n v="11"/>
    <s v="November"/>
    <n v="1"/>
    <s v="1019,59292,High income,34,Low spender,0.000573433178169062,0,1,71,378,14,68,19,14,14,507,0.745562130177515,0.0276134122287968,0.134122287968442,0.0374753451676529,0.0276134122287968,0.0276134122287968,2,3,5,8,18,0.111111111111111,0.166666666666667,0.277777777777778,0.444444444444444,3,0,0,0,0,0,0,0,70,66+,2540,0,0,0,1,0,0,0,0,1,479"/>
  </r>
  <r>
    <n v="297"/>
    <n v="42387"/>
    <x v="1"/>
    <n v="122"/>
    <x v="1"/>
    <n v="2.8782409701087596E-3"/>
    <n v="1"/>
    <n v="0"/>
    <n v="42"/>
    <n v="235"/>
    <n v="0"/>
    <n v="235"/>
    <n v="19"/>
    <n v="4"/>
    <n v="191"/>
    <n v="684"/>
    <n v="0.3435672514619883"/>
    <n v="0"/>
    <n v="0.3435672514619883"/>
    <n v="2.7777777777777776E-2"/>
    <n v="5.8479532163742687E-3"/>
    <n v="0.27923976608187134"/>
    <n v="5"/>
    <n v="8"/>
    <n v="1"/>
    <n v="7"/>
    <n v="21"/>
    <n v="0.23809523809523808"/>
    <n v="0.38095238095238093"/>
    <n v="4.7619047619047616E-2"/>
    <n v="0.33333333333333331"/>
    <n v="8"/>
    <n v="0"/>
    <n v="0"/>
    <x v="1"/>
    <x v="0"/>
    <x v="1"/>
    <n v="0"/>
    <x v="1"/>
    <x v="27"/>
    <x v="0"/>
    <n v="2767"/>
    <n v="0"/>
    <n v="1"/>
    <n v="0"/>
    <n v="0"/>
    <n v="0"/>
    <n v="0"/>
    <n v="1"/>
    <n v="0"/>
    <n v="0"/>
    <n v="302"/>
    <d v="2015-03-19T00:00:00"/>
    <n v="3"/>
    <s v="March"/>
    <n v="1"/>
    <s v="297,42387,Low income,122,Low spender,0.00287824097010876,1,0,42,235,0,235,19,4,191,684,0.343567251461988,0,0.343567251461988,0.0277777777777778,0.00584795321637427,0.279239766081871,5,8,1,7,21,0.238095238095238,0.380952380952381,0.0476190476190476,0.333333333333333,8,0,0,0,0,0,0,0,31,24-35,2767,0,1,0,0,0,0,1,0,0,302"/>
  </r>
  <r>
    <n v="2101"/>
    <n v="55842"/>
    <x v="0"/>
    <n v="43"/>
    <x v="1"/>
    <n v="7.7002972672898535E-4"/>
    <n v="0"/>
    <n v="1"/>
    <n v="19"/>
    <n v="451"/>
    <n v="0"/>
    <n v="39"/>
    <n v="0"/>
    <n v="4"/>
    <n v="24"/>
    <n v="518"/>
    <n v="0.87065637065637069"/>
    <n v="0"/>
    <n v="7.5289575289575292E-2"/>
    <n v="0"/>
    <n v="7.7220077220077222E-3"/>
    <n v="4.633204633204633E-2"/>
    <n v="1"/>
    <n v="7"/>
    <n v="1"/>
    <n v="8"/>
    <n v="17"/>
    <n v="5.8823529411764705E-2"/>
    <n v="0.41176470588235292"/>
    <n v="5.8823529411764705E-2"/>
    <n v="0.47058823529411764"/>
    <n v="5"/>
    <n v="0"/>
    <n v="0"/>
    <x v="1"/>
    <x v="0"/>
    <x v="1"/>
    <n v="0"/>
    <x v="1"/>
    <x v="16"/>
    <x v="1"/>
    <n v="2196"/>
    <n v="0"/>
    <n v="1"/>
    <n v="0"/>
    <n v="0"/>
    <n v="0"/>
    <n v="0"/>
    <n v="0"/>
    <n v="1"/>
    <n v="0"/>
    <n v="470"/>
    <d v="2016-10-10T00:00:00"/>
    <n v="10"/>
    <s v="October"/>
    <n v="1"/>
    <s v="2101,55842,High income,43,Low spender,0.000770029726728985,0,1,19,451,0,39,0,4,24,518,0.870656370656371,0,0.0752895752895753,0,0.00772200772200772,0.0463320463320463,1,7,1,8,17,0.0588235294117647,0.411764705882353,0.0588235294117647,0.470588235294118,5,0,0,0,0,0,0,0,43,36-50,2196,0,1,0,0,0,0,0,1,0,470"/>
  </r>
  <r>
    <n v="637"/>
    <n v="41769"/>
    <x v="1"/>
    <n v="45"/>
    <x v="1"/>
    <n v="1.0773540185304892E-3"/>
    <n v="0"/>
    <n v="1"/>
    <n v="31"/>
    <n v="302"/>
    <n v="29"/>
    <n v="131"/>
    <n v="32"/>
    <n v="0"/>
    <n v="27"/>
    <n v="521"/>
    <n v="0.57965451055662187"/>
    <n v="5.5662188099808059E-2"/>
    <n v="0.25143953934740881"/>
    <n v="6.1420345489443376E-2"/>
    <n v="0"/>
    <n v="5.1823416506717852E-2"/>
    <n v="6"/>
    <n v="8"/>
    <n v="1"/>
    <n v="7"/>
    <n v="22"/>
    <n v="0.27272727272727271"/>
    <n v="0.36363636363636365"/>
    <n v="4.5454545454545456E-2"/>
    <n v="0.31818181818181818"/>
    <n v="8"/>
    <n v="0"/>
    <n v="0"/>
    <x v="1"/>
    <x v="0"/>
    <x v="1"/>
    <n v="0"/>
    <x v="1"/>
    <x v="46"/>
    <x v="2"/>
    <n v="2660"/>
    <n v="1"/>
    <n v="0"/>
    <n v="0"/>
    <n v="0"/>
    <n v="0"/>
    <n v="1"/>
    <n v="0"/>
    <n v="0"/>
    <n v="0"/>
    <n v="467"/>
    <d v="2015-07-04T00:00:00"/>
    <n v="7"/>
    <s v="July"/>
    <n v="1"/>
    <s v="637,41769,Low income,45,Low spender,0.00107735401853049,0,1,31,302,29,131,32,0,27,521,0.579654510556622,0.0556621880998081,0.251439539347409,0.0614203454894434,0,0.0518234165067179,6,8,1,7,22,0.272727272727273,0.363636363636364,0.0454545454545455,0.318181818181818,8,0,0,0,0,0,0,0,65,50-65,2660,1,0,0,0,0,1,0,0,0,467"/>
  </r>
  <r>
    <n v="163"/>
    <n v="86836"/>
    <x v="0"/>
    <n v="60"/>
    <x v="1"/>
    <n v="6.9095766732691515E-4"/>
    <n v="0"/>
    <n v="0"/>
    <n v="7"/>
    <n v="179"/>
    <n v="21"/>
    <n v="273"/>
    <n v="0"/>
    <n v="21"/>
    <n v="63"/>
    <n v="557"/>
    <n v="0.32136445242369838"/>
    <n v="3.7701974865350089E-2"/>
    <n v="0.49012567324955114"/>
    <n v="0"/>
    <n v="3.7701974865350089E-2"/>
    <n v="0.11310592459605028"/>
    <n v="1"/>
    <n v="6"/>
    <n v="10"/>
    <n v="6"/>
    <n v="23"/>
    <n v="4.3478260869565216E-2"/>
    <n v="0.2608695652173913"/>
    <n v="0.43478260869565216"/>
    <n v="0.2608695652173913"/>
    <n v="5"/>
    <n v="1"/>
    <n v="0"/>
    <x v="0"/>
    <x v="0"/>
    <x v="0"/>
    <n v="0"/>
    <x v="0"/>
    <x v="9"/>
    <x v="1"/>
    <n v="2814"/>
    <n v="0"/>
    <n v="1"/>
    <n v="0"/>
    <n v="0"/>
    <n v="0"/>
    <n v="0"/>
    <n v="0"/>
    <n v="0"/>
    <n v="1"/>
    <n v="431"/>
    <d v="2015-01-31T00:00:00"/>
    <n v="1"/>
    <s v="January"/>
    <n v="1"/>
    <s v="163,86836,High income,60,Low spender,0.000690957667326915,0,0,7,179,21,273,0,21,63,557,0.321364452423698,0.0377019748653501,0.490125673249551,0,0.0377019748653501,0.11310592459605,1,6,10,6,23,0.0434782608695652,0.260869565217391,0.434782608695652,0.260869565217391,5,1,0,1,0,1,0,1,45,36-50,2814,0,1,0,0,0,0,0,0,1,431"/>
  </r>
  <r>
    <n v="1183"/>
    <n v="54591"/>
    <x v="0"/>
    <n v="9"/>
    <x v="1"/>
    <n v="1.6486233994614496E-4"/>
    <n v="0"/>
    <n v="1"/>
    <n v="63"/>
    <n v="376"/>
    <n v="4"/>
    <n v="94"/>
    <n v="12"/>
    <n v="9"/>
    <n v="24"/>
    <n v="519"/>
    <n v="0.7244701348747592"/>
    <n v="7.7071290944123313E-3"/>
    <n v="0.1811175337186898"/>
    <n v="2.3121387283236993E-2"/>
    <n v="1.7341040462427744E-2"/>
    <n v="4.6242774566473986E-2"/>
    <n v="3"/>
    <n v="6"/>
    <n v="2"/>
    <n v="8"/>
    <n v="19"/>
    <n v="0.15789473684210525"/>
    <n v="0.31578947368421051"/>
    <n v="0.10526315789473684"/>
    <n v="0.42105263157894735"/>
    <n v="5"/>
    <n v="0"/>
    <n v="0"/>
    <x v="1"/>
    <x v="0"/>
    <x v="1"/>
    <n v="0"/>
    <x v="1"/>
    <x v="22"/>
    <x v="3"/>
    <n v="2487"/>
    <n v="0"/>
    <n v="0"/>
    <n v="0"/>
    <n v="1"/>
    <n v="0"/>
    <n v="0"/>
    <n v="1"/>
    <n v="0"/>
    <n v="0"/>
    <n v="471"/>
    <d v="2015-12-24T00:00:00"/>
    <n v="12"/>
    <s v="December"/>
    <n v="1"/>
    <s v="1183,54591,High income,9,Low spender,0.000164862339946145,0,1,63,376,4,94,12,9,24,519,0.724470134874759,0.00770712909441233,0.18111753371869,0.023121387283237,0.0173410404624277,0.046242774566474,3,6,2,8,19,0.157894736842105,0.315789473684211,0.105263157894737,0.421052631578947,5,0,0,0,0,0,0,0,71,66+,2487,0,0,0,1,0,0,1,0,0,471"/>
  </r>
  <r>
    <n v="2204"/>
    <n v="69142"/>
    <x v="0"/>
    <n v="23"/>
    <x v="1"/>
    <n v="3.326487518440311E-4"/>
    <n v="0"/>
    <n v="1"/>
    <n v="50"/>
    <n v="448"/>
    <n v="4"/>
    <n v="34"/>
    <n v="6"/>
    <n v="4"/>
    <n v="39"/>
    <n v="535"/>
    <n v="0.83738317757009351"/>
    <n v="7.4766355140186919E-3"/>
    <n v="6.3551401869158877E-2"/>
    <n v="1.1214953271028037E-2"/>
    <n v="7.4766355140186919E-3"/>
    <n v="7.2897196261682243E-2"/>
    <n v="3"/>
    <n v="8"/>
    <n v="1"/>
    <n v="7"/>
    <n v="19"/>
    <n v="0.15789473684210525"/>
    <n v="0.42105263157894735"/>
    <n v="5.2631578947368418E-2"/>
    <n v="0.36842105263157893"/>
    <n v="5"/>
    <n v="0"/>
    <n v="0"/>
    <x v="1"/>
    <x v="1"/>
    <x v="1"/>
    <n v="0"/>
    <x v="1"/>
    <x v="42"/>
    <x v="3"/>
    <n v="2159"/>
    <n v="1"/>
    <n v="0"/>
    <n v="0"/>
    <n v="0"/>
    <n v="0"/>
    <n v="0"/>
    <n v="1"/>
    <n v="0"/>
    <n v="0"/>
    <n v="457"/>
    <d v="2016-11-16T00:00:00"/>
    <n v="11"/>
    <s v="November"/>
    <n v="1"/>
    <s v="2204,69142,High income,23,Low spender,0.000332648751844031,0,1,50,448,4,34,6,4,39,535,0.837383177570094,0.00747663551401869,0.0635514018691589,0.011214953271028,0.00747663551401869,0.0728971962616822,3,8,1,7,19,0.157894736842105,0.421052631578947,0.0526315789473684,0.368421052631579,5,0,0,0,1,0,0,0,68,66+,2159,1,0,0,0,0,0,1,0,0,457"/>
  </r>
  <r>
    <n v="1137"/>
    <n v="46049"/>
    <x v="1"/>
    <n v="14"/>
    <x v="1"/>
    <n v="3.0402397446198615E-4"/>
    <n v="1"/>
    <n v="1"/>
    <n v="11"/>
    <n v="342"/>
    <n v="9"/>
    <n v="112"/>
    <n v="19"/>
    <n v="14"/>
    <n v="19"/>
    <n v="515"/>
    <n v="0.66407766990291262"/>
    <n v="1.7475728155339806E-2"/>
    <n v="0.2174757281553398"/>
    <n v="3.6893203883495145E-2"/>
    <n v="2.7184466019417475E-2"/>
    <n v="3.6893203883495145E-2"/>
    <n v="10"/>
    <n v="5"/>
    <n v="2"/>
    <n v="9"/>
    <n v="26"/>
    <n v="0.38461538461538464"/>
    <n v="0.19230769230769232"/>
    <n v="7.6923076923076927E-2"/>
    <n v="0.34615384615384615"/>
    <n v="7"/>
    <n v="0"/>
    <n v="0"/>
    <x v="1"/>
    <x v="0"/>
    <x v="1"/>
    <n v="0"/>
    <x v="0"/>
    <x v="10"/>
    <x v="1"/>
    <n v="2502"/>
    <n v="0"/>
    <n v="1"/>
    <n v="0"/>
    <n v="0"/>
    <n v="0"/>
    <n v="0"/>
    <n v="1"/>
    <n v="0"/>
    <n v="0"/>
    <n v="477"/>
    <d v="2015-12-09T00:00:00"/>
    <n v="12"/>
    <s v="December"/>
    <n v="1"/>
    <s v="1137,46049,Low income,14,Low spender,0.000304023974461986,1,1,11,342,9,112,19,14,19,515,0.664077669902913,0.0174757281553398,0.21747572815534,0.0368932038834951,0.0271844660194175,0.0368932038834951,10,5,2,9,26,0.384615384615385,0.192307692307692,0.0769230769230769,0.346153846153846,7,0,0,0,0,0,0,1,44,36-50,2502,0,1,0,0,0,0,1,0,0,477"/>
  </r>
  <r>
    <n v="1126"/>
    <n v="61559"/>
    <x v="0"/>
    <n v="1550"/>
    <x v="0"/>
    <n v="2.517909647655095E-2"/>
    <n v="0"/>
    <n v="1"/>
    <n v="8"/>
    <n v="279"/>
    <n v="83"/>
    <n v="88"/>
    <n v="32"/>
    <n v="14"/>
    <n v="34"/>
    <n v="530"/>
    <n v="0.52641509433962264"/>
    <n v="0.15660377358490565"/>
    <n v="0.16603773584905659"/>
    <n v="6.0377358490566038E-2"/>
    <n v="2.6415094339622643E-2"/>
    <n v="6.4150943396226415E-2"/>
    <n v="1"/>
    <n v="4"/>
    <n v="2"/>
    <n v="10"/>
    <n v="17"/>
    <n v="5.8823529411764705E-2"/>
    <n v="0.23529411764705882"/>
    <n v="0.11764705882352941"/>
    <n v="0.58823529411764708"/>
    <n v="3"/>
    <n v="0"/>
    <n v="0"/>
    <x v="1"/>
    <x v="0"/>
    <x v="1"/>
    <n v="0"/>
    <x v="1"/>
    <x v="2"/>
    <x v="2"/>
    <n v="2506"/>
    <n v="0"/>
    <n v="0"/>
    <n v="1"/>
    <n v="0"/>
    <n v="0"/>
    <n v="0"/>
    <n v="1"/>
    <n v="0"/>
    <n v="0"/>
    <n v="462"/>
    <d v="2015-12-05T00:00:00"/>
    <n v="12"/>
    <s v="December"/>
    <n v="1"/>
    <s v="1126,61559,High income,1550,High spender,0.0251790964765509,0,1,8,279,83,88,32,14,34,530,0.526415094339623,0.156603773584906,0.166037735849057,0.060377358490566,0.0264150943396226,0.0641509433962264,1,4,2,10,17,0.0588235294117647,0.235294117647059,0.117647058823529,0.588235294117647,3,0,0,0,0,0,0,0,55,50-65,2506,0,0,1,0,0,0,1,0,0,462"/>
  </r>
  <r>
    <n v="1959"/>
    <n v="65526"/>
    <x v="0"/>
    <n v="182"/>
    <x v="1"/>
    <n v="2.7775234258157065E-3"/>
    <n v="0"/>
    <n v="1"/>
    <n v="22"/>
    <n v="397"/>
    <n v="19"/>
    <n v="69"/>
    <n v="12"/>
    <n v="0"/>
    <n v="9"/>
    <n v="506"/>
    <n v="0.78458498023715417"/>
    <n v="3.7549407114624504E-2"/>
    <n v="0.13636363636363635"/>
    <n v="2.3715415019762844E-2"/>
    <n v="0"/>
    <n v="1.7786561264822136E-2"/>
    <n v="1"/>
    <n v="4"/>
    <n v="4"/>
    <n v="8"/>
    <n v="17"/>
    <n v="5.8823529411764705E-2"/>
    <n v="0.23529411764705882"/>
    <n v="0.23529411764705882"/>
    <n v="0.47058823529411764"/>
    <n v="2"/>
    <n v="0"/>
    <n v="0"/>
    <x v="1"/>
    <x v="0"/>
    <x v="1"/>
    <n v="0"/>
    <x v="1"/>
    <x v="38"/>
    <x v="2"/>
    <n v="2238"/>
    <n v="0"/>
    <n v="1"/>
    <n v="0"/>
    <n v="0"/>
    <n v="0"/>
    <n v="0"/>
    <n v="0"/>
    <n v="0"/>
    <n v="1"/>
    <n v="488"/>
    <d v="2016-08-29T00:00:00"/>
    <n v="8"/>
    <s v="August"/>
    <n v="1"/>
    <s v="1959,65526,High income,182,Low spender,0.00277752342581571,0,1,22,397,19,69,12,0,9,506,0.784584980237154,0.0375494071146245,0.136363636363636,0.0237154150197628,0,0.0177865612648221,1,4,4,8,17,0.0588235294117647,0.235294117647059,0.235294117647059,0.470588235294118,2,0,0,0,0,0,0,0,56,50-65,2238,0,1,0,0,0,0,0,0,1,488"/>
  </r>
  <r>
    <n v="1070"/>
    <n v="42835"/>
    <x v="1"/>
    <n v="19"/>
    <x v="1"/>
    <n v="4.4356250729543596E-4"/>
    <n v="1"/>
    <n v="1"/>
    <n v="64"/>
    <n v="379"/>
    <n v="4"/>
    <n v="93"/>
    <n v="12"/>
    <n v="9"/>
    <n v="98"/>
    <n v="595"/>
    <n v="0.63697478991596634"/>
    <n v="6.7226890756302525E-3"/>
    <n v="0.15630252100840336"/>
    <n v="2.0168067226890758E-2"/>
    <n v="1.5126050420168067E-2"/>
    <n v="0.16470588235294117"/>
    <n v="7"/>
    <n v="6"/>
    <n v="6"/>
    <n v="4"/>
    <n v="23"/>
    <n v="0.30434782608695654"/>
    <n v="0.2608695652173913"/>
    <n v="0.2608695652173913"/>
    <n v="0.17391304347826086"/>
    <n v="6"/>
    <n v="0"/>
    <n v="0"/>
    <x v="1"/>
    <x v="0"/>
    <x v="1"/>
    <n v="0"/>
    <x v="1"/>
    <x v="4"/>
    <x v="1"/>
    <n v="2523"/>
    <n v="1"/>
    <n v="0"/>
    <n v="0"/>
    <n v="0"/>
    <n v="0"/>
    <n v="0"/>
    <n v="0"/>
    <n v="1"/>
    <n v="0"/>
    <n v="399"/>
    <d v="2015-11-18T00:00:00"/>
    <n v="11"/>
    <s v="November"/>
    <n v="1"/>
    <s v="1070,42835,Low income,19,Low spender,0.000443562507295436,1,1,64,379,4,93,12,9,98,595,0.636974789915966,0.00672268907563025,0.156302521008403,0.0201680672268908,0.0151260504201681,0.164705882352941,7,6,6,4,23,0.304347826086957,0.260869565217391,0.260869565217391,0.173913043478261,6,0,0,0,0,0,0,0,49,36-50,2523,1,0,0,0,0,0,0,1,0,399"/>
  </r>
  <r>
    <n v="1015"/>
    <n v="66373"/>
    <x v="0"/>
    <n v="47"/>
    <x v="1"/>
    <n v="7.081192653639281E-4"/>
    <n v="1"/>
    <n v="1"/>
    <n v="57"/>
    <n v="328"/>
    <n v="9"/>
    <n v="124"/>
    <n v="12"/>
    <n v="24"/>
    <n v="109"/>
    <n v="606"/>
    <n v="0.54125412541254125"/>
    <n v="1.4851485148514851E-2"/>
    <n v="0.20462046204620463"/>
    <n v="1.9801980198019802E-2"/>
    <n v="3.9603960396039604E-2"/>
    <n v="0.17986798679867988"/>
    <n v="7"/>
    <n v="4"/>
    <n v="2"/>
    <n v="10"/>
    <n v="23"/>
    <n v="0.30434782608695654"/>
    <n v="0.17391304347826086"/>
    <n v="8.6956521739130432E-2"/>
    <n v="0.43478260869565216"/>
    <n v="3"/>
    <n v="0"/>
    <n v="0"/>
    <x v="1"/>
    <x v="0"/>
    <x v="1"/>
    <n v="0"/>
    <x v="1"/>
    <x v="34"/>
    <x v="1"/>
    <n v="2541"/>
    <n v="0"/>
    <n v="1"/>
    <n v="0"/>
    <n v="0"/>
    <n v="0"/>
    <n v="0"/>
    <n v="1"/>
    <n v="0"/>
    <n v="0"/>
    <n v="388"/>
    <d v="2015-10-31T00:00:00"/>
    <n v="10"/>
    <s v="October"/>
    <n v="1"/>
    <s v="1015,66373,High income,47,Low spender,0.000708119265363928,1,1,57,328,9,124,12,24,109,606,0.541254125412541,0.0148514851485149,0.204620462046205,0.0198019801980198,0.0396039603960396,0.17986798679868,7,4,2,10,23,0.304347826086957,0.173913043478261,0.0869565217391304,0.434782608695652,3,0,0,0,0,0,0,0,42,36-50,2541,0,1,0,0,0,0,1,0,0,388"/>
  </r>
  <r>
    <n v="572"/>
    <n v="46014"/>
    <x v="1"/>
    <n v="952"/>
    <x v="0"/>
    <n v="2.0689355413569782E-2"/>
    <n v="1"/>
    <n v="1"/>
    <n v="21"/>
    <n v="410"/>
    <n v="0"/>
    <n v="59"/>
    <n v="19"/>
    <n v="9"/>
    <n v="44"/>
    <n v="541"/>
    <n v="0.75785582255083184"/>
    <n v="0"/>
    <n v="0.10905730129390019"/>
    <n v="3.512014787430684E-2"/>
    <n v="1.6635859519408502E-2"/>
    <n v="8.1330868761552683E-2"/>
    <n v="10"/>
    <n v="7"/>
    <n v="1"/>
    <n v="8"/>
    <n v="26"/>
    <n v="0.38461538461538464"/>
    <n v="0.26923076923076922"/>
    <n v="3.8461538461538464E-2"/>
    <n v="0.30769230769230771"/>
    <n v="7"/>
    <n v="0"/>
    <n v="0"/>
    <x v="1"/>
    <x v="0"/>
    <x v="1"/>
    <n v="0"/>
    <x v="1"/>
    <x v="3"/>
    <x v="1"/>
    <n v="2683"/>
    <n v="0"/>
    <n v="0"/>
    <n v="0"/>
    <n v="1"/>
    <n v="0"/>
    <n v="0"/>
    <n v="0"/>
    <n v="1"/>
    <n v="0"/>
    <n v="453"/>
    <d v="2015-06-11T00:00:00"/>
    <n v="6"/>
    <s v="June"/>
    <n v="1"/>
    <s v="572,46014,Low income,952,High spender,0.0206893554135698,1,1,21,410,0,59,19,9,44,541,0.757855822550832,0,0.1090573012939,0.0351201478743068,0.0166358595194085,0.0813308687615527,10,7,1,8,26,0.384615384615385,0.269230769230769,0.0384615384615385,0.307692307692308,7,0,0,0,0,0,0,0,46,36-50,2683,0,0,0,1,0,0,0,1,0,453"/>
  </r>
  <r>
    <n v="204"/>
    <n v="58554"/>
    <x v="0"/>
    <n v="93"/>
    <x v="1"/>
    <n v="1.5882774874474844E-3"/>
    <n v="1"/>
    <n v="1"/>
    <n v="55"/>
    <n v="368"/>
    <n v="24"/>
    <n v="68"/>
    <n v="38"/>
    <n v="0"/>
    <n v="88"/>
    <n v="586"/>
    <n v="0.62798634812286691"/>
    <n v="4.0955631399317405E-2"/>
    <n v="0.11604095563139932"/>
    <n v="6.4846416382252553E-2"/>
    <n v="0"/>
    <n v="0.15017064846416384"/>
    <n v="6"/>
    <n v="8"/>
    <n v="2"/>
    <n v="6"/>
    <n v="22"/>
    <n v="0.27272727272727271"/>
    <n v="0.36363636363636365"/>
    <n v="9.0909090909090912E-2"/>
    <n v="0.27272727272727271"/>
    <n v="7"/>
    <n v="0"/>
    <n v="0"/>
    <x v="1"/>
    <x v="0"/>
    <x v="1"/>
    <n v="0"/>
    <x v="1"/>
    <x v="43"/>
    <x v="2"/>
    <n v="2800"/>
    <n v="0"/>
    <n v="0"/>
    <n v="0"/>
    <n v="1"/>
    <n v="0"/>
    <n v="0"/>
    <n v="1"/>
    <n v="0"/>
    <n v="0"/>
    <n v="410"/>
    <d v="2015-02-14T00:00:00"/>
    <n v="2"/>
    <s v="February"/>
    <n v="1"/>
    <s v="204,58554,High income,93,Low spender,0.00158827748744748,1,1,55,368,24,68,38,0,88,586,0.627986348122867,0.0409556313993174,0.116040955631399,0.0648464163822526,0,0.150170648464164,6,8,2,6,22,0.272727272727273,0.363636363636364,0.0909090909090909,0.272727272727273,7,0,0,0,0,0,0,0,52,50-65,2800,0,0,0,1,0,0,1,0,0,410"/>
  </r>
  <r>
    <n v="391"/>
    <n v="22507"/>
    <x v="1"/>
    <n v="445"/>
    <x v="1"/>
    <n v="1.9771626605056204E-2"/>
    <n v="0"/>
    <n v="0"/>
    <n v="67"/>
    <n v="68"/>
    <n v="0"/>
    <n v="226"/>
    <n v="51"/>
    <n v="157"/>
    <n v="68"/>
    <n v="570"/>
    <n v="0.11929824561403508"/>
    <n v="0"/>
    <n v="0.39649122807017545"/>
    <n v="8.9473684210526316E-2"/>
    <n v="0.27543859649122809"/>
    <n v="0.11929824561403508"/>
    <n v="3"/>
    <n v="10"/>
    <n v="2"/>
    <n v="4"/>
    <n v="19"/>
    <n v="0.15789473684210525"/>
    <n v="0.52631578947368418"/>
    <n v="0.10526315789473684"/>
    <n v="0.21052631578947367"/>
    <n v="9"/>
    <n v="0"/>
    <n v="0"/>
    <x v="1"/>
    <x v="0"/>
    <x v="1"/>
    <n v="0"/>
    <x v="1"/>
    <x v="23"/>
    <x v="3"/>
    <n v="2741"/>
    <n v="0"/>
    <n v="0"/>
    <n v="1"/>
    <n v="0"/>
    <n v="0"/>
    <n v="0"/>
    <n v="1"/>
    <n v="0"/>
    <n v="0"/>
    <n v="434"/>
    <d v="2015-04-14T00:00:00"/>
    <n v="4"/>
    <s v="April"/>
    <n v="1"/>
    <s v="391,22507,Low income,445,Low spender,0.0197716266050562,0,0,67,68,0,226,51,157,68,570,0.119298245614035,0,0.396491228070175,0.0894736842105263,0.275438596491228,0.119298245614035,3,10,2,4,19,0.157894736842105,0.526315789473684,0.105263157894737,0.210526315789474,9,0,0,0,0,0,0,0,66,66+,2741,0,0,1,0,0,0,1,0,0,434"/>
  </r>
  <r>
    <n v="14"/>
    <n v="53230"/>
    <x v="0"/>
    <n v="10"/>
    <x v="1"/>
    <n v="1.8786398647379298E-4"/>
    <n v="0"/>
    <n v="1"/>
    <n v="86"/>
    <n v="176"/>
    <n v="72"/>
    <n v="98"/>
    <n v="136"/>
    <n v="21"/>
    <n v="229"/>
    <n v="732"/>
    <n v="0.24043715846994534"/>
    <n v="9.8360655737704916E-2"/>
    <n v="0.13387978142076504"/>
    <n v="0.18579234972677597"/>
    <n v="2.8688524590163935E-2"/>
    <n v="0.31284153005464482"/>
    <n v="4"/>
    <n v="5"/>
    <n v="2"/>
    <n v="12"/>
    <n v="23"/>
    <n v="0.17391304347826086"/>
    <n v="0.21739130434782608"/>
    <n v="8.6956521739130432E-2"/>
    <n v="0.52173913043478259"/>
    <n v="5"/>
    <n v="0"/>
    <n v="0"/>
    <x v="1"/>
    <x v="0"/>
    <x v="1"/>
    <n v="0"/>
    <x v="1"/>
    <x v="32"/>
    <x v="2"/>
    <n v="2854"/>
    <n v="0"/>
    <n v="1"/>
    <n v="0"/>
    <n v="0"/>
    <n v="0"/>
    <n v="1"/>
    <n v="0"/>
    <n v="0"/>
    <n v="0"/>
    <n v="274"/>
    <d v="2014-12-22T00:00:00"/>
    <n v="12"/>
    <s v="December"/>
    <n v="1"/>
    <s v="14,53230,High income,10,Low spender,0.000187863986473793,0,1,86,176,72,98,136,21,229,732,0.240437158469945,0.0983606557377049,0.133879781420765,0.185792349726776,0.0286885245901639,0.312841530054645,4,5,2,12,23,0.173913043478261,0.217391304347826,0.0869565217391304,0.521739130434783,5,0,0,0,0,0,0,0,64,50-65,2854,0,1,0,0,0,1,0,0,0,274"/>
  </r>
  <r>
    <n v="798"/>
    <n v="51195"/>
    <x v="1"/>
    <n v="44"/>
    <x v="1"/>
    <n v="8.594589315362828E-4"/>
    <n v="1"/>
    <n v="1"/>
    <n v="46"/>
    <n v="230"/>
    <n v="14"/>
    <n v="156"/>
    <n v="82"/>
    <n v="24"/>
    <n v="58"/>
    <n v="564"/>
    <n v="0.40780141843971629"/>
    <n v="2.4822695035460994E-2"/>
    <n v="0.27659574468085107"/>
    <n v="0.1453900709219858"/>
    <n v="4.2553191489361701E-2"/>
    <n v="0.10283687943262411"/>
    <n v="8"/>
    <n v="9"/>
    <n v="2"/>
    <n v="5"/>
    <n v="24"/>
    <n v="0.33333333333333331"/>
    <n v="0.375"/>
    <n v="8.3333333333333329E-2"/>
    <n v="0.20833333333333334"/>
    <n v="8"/>
    <n v="0"/>
    <n v="0"/>
    <x v="1"/>
    <x v="0"/>
    <x v="1"/>
    <n v="0"/>
    <x v="1"/>
    <x v="36"/>
    <x v="2"/>
    <n v="2613"/>
    <n v="0"/>
    <n v="0"/>
    <n v="0"/>
    <n v="1"/>
    <n v="0"/>
    <n v="0"/>
    <n v="1"/>
    <n v="0"/>
    <n v="0"/>
    <n v="448"/>
    <d v="2015-08-20T00:00:00"/>
    <n v="8"/>
    <s v="August"/>
    <n v="1"/>
    <s v="798,51195,Low income,44,Low spender,0.000859458931536283,1,1,46,230,14,156,82,24,58,564,0.407801418439716,0.024822695035461,0.276595744680851,0.145390070921986,0.0425531914893617,0.102836879432624,8,9,2,5,24,0.333333333333333,0.375,0.0833333333333333,0.208333333333333,8,0,0,0,0,0,0,0,58,50-65,2613,0,0,0,1,0,0,1,0,0,448"/>
  </r>
  <r>
    <n v="839"/>
    <n v="65748"/>
    <x v="0"/>
    <n v="702"/>
    <x v="0"/>
    <n v="1.0677130863296223E-2"/>
    <n v="0"/>
    <n v="1"/>
    <n v="58"/>
    <n v="172"/>
    <n v="73"/>
    <n v="93"/>
    <n v="95"/>
    <n v="78"/>
    <n v="34"/>
    <n v="545"/>
    <n v="0.31559633027522938"/>
    <n v="0.13394495412844037"/>
    <n v="0.17064220183486239"/>
    <n v="0.1743119266055046"/>
    <n v="0.14311926605504588"/>
    <n v="6.2385321100917435E-2"/>
    <n v="2"/>
    <n v="2"/>
    <n v="4"/>
    <n v="10"/>
    <n v="18"/>
    <n v="0.1111111111111111"/>
    <n v="0.1111111111111111"/>
    <n v="0.22222222222222221"/>
    <n v="0.55555555555555558"/>
    <n v="1"/>
    <n v="0"/>
    <n v="0"/>
    <x v="1"/>
    <x v="0"/>
    <x v="1"/>
    <n v="1"/>
    <x v="1"/>
    <x v="46"/>
    <x v="2"/>
    <n v="2599"/>
    <n v="0"/>
    <n v="0"/>
    <n v="0"/>
    <n v="1"/>
    <n v="0"/>
    <n v="0"/>
    <n v="1"/>
    <n v="0"/>
    <n v="0"/>
    <n v="477"/>
    <d v="2015-09-03T00:00:00"/>
    <n v="9"/>
    <s v="September"/>
    <n v="1"/>
    <s v="839,65748,High income,702,High spender,0.0106771308632962,0,1,58,172,73,93,95,78,34,545,0.315596330275229,0.13394495412844,0.170642201834862,0.174311926605505,0.143119266055046,0.0623853211009174,2,2,4,10,18,0.111111111111111,0.111111111111111,0.222222222222222,0.555555555555556,1,0,0,0,0,0,1,0,65,50-65,2599,0,0,0,1,0,0,1,0,0,477"/>
  </r>
  <r>
    <n v="1327"/>
    <n v="56939"/>
    <x v="0"/>
    <n v="66"/>
    <x v="1"/>
    <n v="1.159135214879081E-3"/>
    <n v="0"/>
    <n v="1"/>
    <n v="19"/>
    <n v="256"/>
    <n v="34"/>
    <n v="103"/>
    <n v="90"/>
    <n v="29"/>
    <n v="49"/>
    <n v="561"/>
    <n v="0.45632798573975042"/>
    <n v="6.0606060606060608E-2"/>
    <n v="0.18360071301247771"/>
    <n v="0.16042780748663102"/>
    <n v="5.1693404634581108E-2"/>
    <n v="8.7344028520499106E-2"/>
    <n v="2"/>
    <n v="3"/>
    <n v="3"/>
    <n v="10"/>
    <n v="18"/>
    <n v="0.1111111111111111"/>
    <n v="0.16666666666666666"/>
    <n v="0.16666666666666666"/>
    <n v="0.55555555555555558"/>
    <n v="3"/>
    <n v="0"/>
    <n v="0"/>
    <x v="1"/>
    <x v="0"/>
    <x v="1"/>
    <n v="0"/>
    <x v="1"/>
    <x v="10"/>
    <x v="1"/>
    <n v="2443"/>
    <n v="0"/>
    <n v="1"/>
    <n v="0"/>
    <n v="0"/>
    <n v="0"/>
    <n v="0"/>
    <n v="1"/>
    <n v="0"/>
    <n v="0"/>
    <n v="463"/>
    <d v="2016-02-06T00:00:00"/>
    <n v="2"/>
    <s v="February"/>
    <n v="1"/>
    <s v="1327,56939,High income,66,Low spender,0.00115913521487908,0,1,19,256,34,103,90,29,49,561,0.45632798573975,0.0606060606060606,0.183600713012478,0.160427807486631,0.0516934046345811,0.0873440285204991,2,3,3,10,18,0.111111111111111,0.166666666666667,0.166666666666667,0.555555555555556,3,0,0,0,0,0,0,0,44,36-50,2443,0,1,0,0,0,0,1,0,0,463"/>
  </r>
  <r>
    <n v="743"/>
    <n v="41003"/>
    <x v="1"/>
    <n v="986"/>
    <x v="0"/>
    <n v="2.4047020949686609E-2"/>
    <n v="0"/>
    <n v="0"/>
    <n v="11"/>
    <n v="123"/>
    <n v="133"/>
    <n v="142"/>
    <n v="71"/>
    <n v="44"/>
    <n v="88"/>
    <n v="601"/>
    <n v="0.20465890183028287"/>
    <n v="0.22129783693843594"/>
    <n v="0.23627287853577372"/>
    <n v="0.11813643926788686"/>
    <n v="7.3211314475873548E-2"/>
    <n v="0.1464226289517471"/>
    <n v="1"/>
    <n v="6"/>
    <n v="2"/>
    <n v="8"/>
    <n v="17"/>
    <n v="5.8823529411764705E-2"/>
    <n v="0.35294117647058826"/>
    <n v="0.11764705882352941"/>
    <n v="0.47058823529411764"/>
    <n v="6"/>
    <n v="0"/>
    <n v="0"/>
    <x v="1"/>
    <x v="0"/>
    <x v="1"/>
    <n v="0"/>
    <x v="1"/>
    <x v="5"/>
    <x v="2"/>
    <n v="2628"/>
    <n v="1"/>
    <n v="0"/>
    <n v="0"/>
    <n v="0"/>
    <n v="0"/>
    <n v="0"/>
    <n v="0"/>
    <n v="0"/>
    <n v="1"/>
    <n v="425"/>
    <d v="2015-08-05T00:00:00"/>
    <n v="8"/>
    <s v="August"/>
    <n v="1"/>
    <s v="743,41003,Low income,986,High spender,0.0240470209496866,0,0,11,123,133,142,71,44,88,601,0.204658901830283,0.221297836938436,0.236272878535774,0.118136439267887,0.0732113144758735,0.146422628951747,1,6,2,8,17,0.0588235294117647,0.352941176470588,0.117647058823529,0.470588235294118,6,0,0,0,0,0,0,0,57,50-65,2628,1,0,0,0,0,0,0,0,1,425"/>
  </r>
  <r>
    <n v="169"/>
    <n v="38410"/>
    <x v="1"/>
    <n v="790"/>
    <x v="0"/>
    <n v="2.0567560531111688E-2"/>
    <n v="0"/>
    <n v="0"/>
    <n v="65"/>
    <n v="153"/>
    <n v="64"/>
    <n v="123"/>
    <n v="116"/>
    <n v="64"/>
    <n v="14"/>
    <n v="534"/>
    <n v="0.28651685393258425"/>
    <n v="0.1198501872659176"/>
    <n v="0.2303370786516854"/>
    <n v="0.21722846441947566"/>
    <n v="0.1198501872659176"/>
    <n v="2.6217228464419477E-2"/>
    <n v="2"/>
    <n v="5"/>
    <n v="2"/>
    <n v="9"/>
    <n v="18"/>
    <n v="0.1111111111111111"/>
    <n v="0.27777777777777779"/>
    <n v="0.1111111111111111"/>
    <n v="0.5"/>
    <n v="6"/>
    <n v="0"/>
    <n v="0"/>
    <x v="1"/>
    <x v="0"/>
    <x v="1"/>
    <n v="0"/>
    <x v="0"/>
    <x v="3"/>
    <x v="1"/>
    <n v="2812"/>
    <n v="0"/>
    <n v="1"/>
    <n v="0"/>
    <n v="0"/>
    <n v="0"/>
    <n v="0"/>
    <n v="0"/>
    <n v="0"/>
    <n v="1"/>
    <n v="506"/>
    <d v="2015-02-02T00:00:00"/>
    <n v="2"/>
    <s v="February"/>
    <n v="1"/>
    <s v="169,38410,Low income,790,High spender,0.0205675605311117,0,0,65,153,64,123,116,64,14,534,0.286516853932584,0.119850187265918,0.230337078651685,0.217228464419476,0.119850187265918,0.0262172284644195,2,5,2,9,18,0.111111111111111,0.277777777777778,0.111111111111111,0.5,6,0,0,0,0,0,0,1,46,36-50,2812,0,1,0,0,0,0,0,0,1,506"/>
  </r>
  <r>
    <n v="8"/>
    <n v="32632"/>
    <x v="1"/>
    <n v="87"/>
    <x v="1"/>
    <n v="2.666094631037019E-3"/>
    <n v="0"/>
    <n v="0"/>
    <n v="32"/>
    <n v="63"/>
    <n v="151"/>
    <n v="137"/>
    <n v="153"/>
    <n v="19"/>
    <n v="53"/>
    <n v="576"/>
    <n v="0.109375"/>
    <n v="0.26215277777777779"/>
    <n v="0.23784722222222221"/>
    <n v="0.265625"/>
    <n v="3.2986111111111112E-2"/>
    <n v="9.2013888888888895E-2"/>
    <n v="2"/>
    <n v="4"/>
    <n v="4"/>
    <n v="8"/>
    <n v="18"/>
    <n v="0.1111111111111111"/>
    <n v="0.22222222222222221"/>
    <n v="0.22222222222222221"/>
    <n v="0.44444444444444442"/>
    <n v="5"/>
    <n v="0"/>
    <n v="0"/>
    <x v="1"/>
    <x v="0"/>
    <x v="1"/>
    <n v="0"/>
    <x v="1"/>
    <x v="5"/>
    <x v="2"/>
    <n v="2855"/>
    <n v="0"/>
    <n v="1"/>
    <n v="0"/>
    <n v="0"/>
    <n v="0"/>
    <n v="1"/>
    <n v="0"/>
    <n v="0"/>
    <n v="0"/>
    <n v="470"/>
    <d v="2014-12-21T00:00:00"/>
    <n v="12"/>
    <s v="December"/>
    <n v="1"/>
    <s v="8,32632,Low income,87,Low spender,0.00266609463103702,0,0,32,63,151,137,153,19,53,576,0.109375,0.262152777777778,0.237847222222222,0.265625,0.0329861111111111,0.0920138888888889,2,4,4,8,18,0.111111111111111,0.222222222222222,0.222222222222222,0.444444444444444,5,0,0,0,0,0,0,0,57,50-65,2855,0,1,0,0,0,1,0,0,0,470"/>
  </r>
  <r>
    <n v="380"/>
    <n v="47916"/>
    <x v="1"/>
    <n v="536"/>
    <x v="1"/>
    <n v="1.1186242591201269E-2"/>
    <n v="0"/>
    <n v="1"/>
    <n v="72"/>
    <n v="505"/>
    <n v="0"/>
    <n v="26"/>
    <n v="0"/>
    <n v="0"/>
    <n v="75"/>
    <n v="606"/>
    <n v="0.83333333333333337"/>
    <n v="0"/>
    <n v="4.2904290429042903E-2"/>
    <n v="0"/>
    <n v="0"/>
    <n v="0.12376237623762376"/>
    <n v="5"/>
    <n v="7"/>
    <n v="4"/>
    <n v="6"/>
    <n v="22"/>
    <n v="0.22727272727272727"/>
    <n v="0.31818181818181818"/>
    <n v="0.18181818181818182"/>
    <n v="0.27272727272727271"/>
    <n v="6"/>
    <n v="0"/>
    <n v="0"/>
    <x v="1"/>
    <x v="1"/>
    <x v="1"/>
    <n v="0"/>
    <x v="1"/>
    <x v="40"/>
    <x v="2"/>
    <n v="2743"/>
    <n v="0"/>
    <n v="0"/>
    <n v="0"/>
    <n v="0"/>
    <n v="1"/>
    <n v="0"/>
    <n v="1"/>
    <n v="0"/>
    <n v="0"/>
    <n v="456"/>
    <d v="2015-04-12T00:00:00"/>
    <n v="4"/>
    <s v="April"/>
    <n v="1"/>
    <s v="380,47916,Low income,536,Low spender,0.0111862425912013,0,1,72,505,0,26,0,0,75,606,0.833333333333333,0,0.0429042904290429,0,0,0.123762376237624,5,7,4,6,22,0.227272727272727,0.318181818181818,0.181818181818182,0.272727272727273,6,0,0,0,1,0,0,0,60,50-65,2743,0,0,0,0,1,0,1,0,0,456"/>
  </r>
  <r>
    <n v="977"/>
    <n v="47703"/>
    <x v="1"/>
    <n v="156"/>
    <x v="1"/>
    <n v="3.2702345764417332E-3"/>
    <n v="0"/>
    <n v="1"/>
    <n v="95"/>
    <n v="359"/>
    <n v="0"/>
    <n v="134"/>
    <n v="13"/>
    <n v="26"/>
    <n v="123"/>
    <n v="655"/>
    <n v="0.54809160305343507"/>
    <n v="0"/>
    <n v="0.20458015267175572"/>
    <n v="1.984732824427481E-2"/>
    <n v="3.9694656488549619E-2"/>
    <n v="0.18778625954198475"/>
    <n v="4"/>
    <n v="6"/>
    <n v="3"/>
    <n v="8"/>
    <n v="21"/>
    <n v="0.19047619047619047"/>
    <n v="0.2857142857142857"/>
    <n v="0.14285714285714285"/>
    <n v="0.38095238095238093"/>
    <n v="5"/>
    <n v="0"/>
    <n v="0"/>
    <x v="1"/>
    <x v="0"/>
    <x v="1"/>
    <n v="0"/>
    <x v="1"/>
    <x v="41"/>
    <x v="3"/>
    <n v="2555"/>
    <n v="0"/>
    <n v="1"/>
    <n v="0"/>
    <n v="0"/>
    <n v="0"/>
    <n v="0"/>
    <n v="1"/>
    <n v="0"/>
    <n v="0"/>
    <n v="409"/>
    <d v="2015-10-17T00:00:00"/>
    <n v="10"/>
    <s v="October"/>
    <n v="1"/>
    <s v="977,47703,Low income,156,Low spender,0.00327023457644173,0,1,95,359,0,134,13,26,123,655,0.548091603053435,0,0.204580152671756,0.0198473282442748,0.0396946564885496,0.187786259541985,4,6,3,8,21,0.19047619047619,0.285714285714286,0.142857142857143,0.380952380952381,5,0,0,0,0,0,0,0,67,66+,2555,0,1,0,0,0,0,1,0,0,409"/>
  </r>
  <r>
    <n v="898"/>
    <n v="56575"/>
    <x v="0"/>
    <n v="563"/>
    <x v="1"/>
    <n v="9.9513919575784354E-3"/>
    <n v="0"/>
    <n v="2"/>
    <n v="42"/>
    <n v="421"/>
    <n v="5"/>
    <n v="90"/>
    <n v="0"/>
    <n v="16"/>
    <n v="10"/>
    <n v="542"/>
    <n v="0.7767527675276753"/>
    <n v="9.2250922509225092E-3"/>
    <n v="0.16605166051660517"/>
    <n v="0"/>
    <n v="2.9520295202952029E-2"/>
    <n v="1.8450184501845018E-2"/>
    <n v="3"/>
    <n v="7"/>
    <n v="3"/>
    <n v="7"/>
    <n v="20"/>
    <n v="0.15"/>
    <n v="0.35"/>
    <n v="0.15"/>
    <n v="0.35"/>
    <n v="5"/>
    <n v="0"/>
    <n v="0"/>
    <x v="1"/>
    <x v="0"/>
    <x v="1"/>
    <n v="0"/>
    <x v="1"/>
    <x v="21"/>
    <x v="2"/>
    <n v="2579"/>
    <n v="0"/>
    <n v="0"/>
    <n v="0"/>
    <n v="1"/>
    <n v="0"/>
    <n v="0"/>
    <n v="0"/>
    <n v="0"/>
    <n v="1"/>
    <n v="522"/>
    <d v="2015-09-23T00:00:00"/>
    <n v="9"/>
    <s v="September"/>
    <n v="1"/>
    <s v="898,56575,High income,563,Low spender,0.00995139195757844,0,2,42,421,5,90,0,16,10,542,0.776752767527675,0.00922509225092251,0.166051660516605,0,0.029520295202952,0.018450184501845,3,7,3,7,20,0.15,0.35,0.15,0.35,5,0,0,0,0,0,0,0,53,50-65,2579,0,0,0,1,0,0,0,0,1,522"/>
  </r>
  <r>
    <n v="149"/>
    <n v="48789"/>
    <x v="1"/>
    <n v="65"/>
    <x v="1"/>
    <n v="1.3322675193178791E-3"/>
    <n v="0"/>
    <n v="0"/>
    <n v="94"/>
    <n v="351"/>
    <n v="16"/>
    <n v="156"/>
    <n v="7"/>
    <n v="5"/>
    <n v="145"/>
    <n v="680"/>
    <n v="0.51617647058823535"/>
    <n v="2.3529411764705882E-2"/>
    <n v="0.22941176470588234"/>
    <n v="1.0294117647058823E-2"/>
    <n v="7.3529411764705881E-3"/>
    <n v="0.21323529411764705"/>
    <n v="1"/>
    <n v="6"/>
    <n v="4"/>
    <n v="7"/>
    <n v="18"/>
    <n v="5.5555555555555552E-2"/>
    <n v="0.33333333333333331"/>
    <n v="0.22222222222222221"/>
    <n v="0.3888888888888889"/>
    <n v="6"/>
    <n v="0"/>
    <n v="0"/>
    <x v="1"/>
    <x v="0"/>
    <x v="1"/>
    <n v="0"/>
    <x v="1"/>
    <x v="39"/>
    <x v="0"/>
    <n v="2816"/>
    <n v="0"/>
    <n v="0"/>
    <n v="1"/>
    <n v="0"/>
    <n v="0"/>
    <n v="0"/>
    <n v="1"/>
    <n v="0"/>
    <n v="0"/>
    <n v="390"/>
    <d v="2015-01-29T00:00:00"/>
    <n v="1"/>
    <s v="January"/>
    <n v="1"/>
    <s v="149,48789,Low income,65,Low spender,0.00133226751931788,0,0,94,351,16,156,7,5,145,680,0.516176470588235,0.0235294117647059,0.229411764705882,0.0102941176470588,0.00735294117647059,0.213235294117647,1,6,4,7,18,0.0555555555555556,0.333333333333333,0.222222222222222,0.388888888888889,6,0,0,0,0,0,0,0,28,24-35,2816,0,0,1,0,0,0,1,0,0,390"/>
  </r>
  <r>
    <n v="2042"/>
    <n v="52597"/>
    <x v="0"/>
    <n v="382"/>
    <x v="1"/>
    <n v="7.2627716409681157E-3"/>
    <n v="0"/>
    <n v="1"/>
    <n v="69"/>
    <n v="492"/>
    <n v="0"/>
    <n v="37"/>
    <n v="7"/>
    <n v="0"/>
    <n v="42"/>
    <n v="578"/>
    <n v="0.85121107266435991"/>
    <n v="0"/>
    <n v="6.4013840830449822E-2"/>
    <n v="1.2110726643598616E-2"/>
    <n v="0"/>
    <n v="7.2664359861591699E-2"/>
    <n v="3"/>
    <n v="6"/>
    <n v="3"/>
    <n v="8"/>
    <n v="20"/>
    <n v="0.15"/>
    <n v="0.3"/>
    <n v="0.15"/>
    <n v="0.4"/>
    <n v="5"/>
    <n v="0"/>
    <n v="0"/>
    <x v="1"/>
    <x v="0"/>
    <x v="1"/>
    <n v="0"/>
    <x v="1"/>
    <x v="36"/>
    <x v="2"/>
    <n v="2212"/>
    <n v="0"/>
    <n v="0"/>
    <n v="1"/>
    <n v="0"/>
    <n v="0"/>
    <n v="0"/>
    <n v="0"/>
    <n v="0"/>
    <n v="1"/>
    <n v="494"/>
    <d v="2016-09-24T00:00:00"/>
    <n v="9"/>
    <s v="September"/>
    <n v="1"/>
    <s v="2042,52597,High income,382,Low spender,0.00726277164096812,0,1,69,492,0,37,7,0,42,578,0.85121107266436,0,0.0640138408304498,0.0121107266435986,0,0.0726643598615917,3,6,3,8,20,0.15,0.3,0.15,0.4,5,0,0,0,0,0,0,0,58,50-65,2212,0,0,1,0,0,0,0,0,1,494"/>
  </r>
  <r>
    <n v="1293"/>
    <n v="64100"/>
    <x v="0"/>
    <n v="152"/>
    <x v="1"/>
    <n v="2.3712948517940718E-3"/>
    <n v="0"/>
    <n v="1"/>
    <n v="93"/>
    <n v="509"/>
    <n v="0"/>
    <n v="27"/>
    <n v="0"/>
    <n v="0"/>
    <n v="10"/>
    <n v="546"/>
    <n v="0.93223443223443225"/>
    <n v="0"/>
    <n v="4.9450549450549448E-2"/>
    <n v="0"/>
    <n v="0"/>
    <n v="1.8315018315018316E-2"/>
    <n v="1"/>
    <n v="8"/>
    <n v="3"/>
    <n v="6"/>
    <n v="18"/>
    <n v="5.5555555555555552E-2"/>
    <n v="0.44444444444444442"/>
    <n v="0.16666666666666666"/>
    <n v="0.33333333333333331"/>
    <n v="7"/>
    <n v="0"/>
    <n v="0"/>
    <x v="1"/>
    <x v="1"/>
    <x v="1"/>
    <n v="0"/>
    <x v="1"/>
    <x v="38"/>
    <x v="2"/>
    <n v="2451"/>
    <n v="0"/>
    <n v="1"/>
    <n v="0"/>
    <n v="0"/>
    <n v="0"/>
    <n v="0"/>
    <n v="0"/>
    <n v="1"/>
    <n v="0"/>
    <n v="526"/>
    <d v="2016-01-29T00:00:00"/>
    <n v="1"/>
    <s v="January"/>
    <n v="1"/>
    <s v="1293,64100,High income,152,Low spender,0.00237129485179407,0,1,93,509,0,27,0,0,10,546,0.932234432234432,0,0.0494505494505494,0,0,0.0183150183150183,1,8,3,6,18,0.0555555555555556,0.444444444444444,0.166666666666667,0.333333333333333,7,0,0,0,1,0,0,0,56,50-65,2451,0,1,0,0,0,0,0,1,0,526"/>
  </r>
  <r>
    <n v="1841"/>
    <n v="53790"/>
    <x v="0"/>
    <n v="154"/>
    <x v="1"/>
    <n v="2.8629856850715747E-3"/>
    <n v="0"/>
    <n v="2"/>
    <n v="86"/>
    <n v="335"/>
    <n v="42"/>
    <n v="127"/>
    <n v="28"/>
    <n v="5"/>
    <n v="5"/>
    <n v="542"/>
    <n v="0.61808118081180807"/>
    <n v="7.7490774907749083E-2"/>
    <n v="0.23431734317343172"/>
    <n v="5.1660516605166053E-2"/>
    <n v="9.2250922509225092E-3"/>
    <n v="9.2250922509225092E-3"/>
    <n v="3"/>
    <n v="7"/>
    <n v="2"/>
    <n v="8"/>
    <n v="20"/>
    <n v="0.15"/>
    <n v="0.35"/>
    <n v="0.1"/>
    <n v="0.4"/>
    <n v="6"/>
    <n v="0"/>
    <n v="0"/>
    <x v="1"/>
    <x v="0"/>
    <x v="1"/>
    <n v="0"/>
    <x v="1"/>
    <x v="18"/>
    <x v="3"/>
    <n v="2274"/>
    <n v="0"/>
    <n v="1"/>
    <n v="0"/>
    <n v="0"/>
    <n v="0"/>
    <n v="0"/>
    <n v="1"/>
    <n v="0"/>
    <n v="0"/>
    <n v="532"/>
    <d v="2016-07-24T00:00:00"/>
    <n v="7"/>
    <s v="July"/>
    <n v="1"/>
    <s v="1841,53790,High income,154,Low spender,0.00286298568507157,0,2,86,335,42,127,28,5,5,542,0.618081180811808,0.0774907749077491,0.234317343173432,0.0516605166051661,0.00922509225092251,0.00922509225092251,3,7,2,8,20,0.15,0.35,0.1,0.4,6,0,0,0,0,0,0,0,69,66+,2274,0,1,0,0,0,0,1,0,0,532"/>
  </r>
  <r>
    <n v="903"/>
    <n v="75342"/>
    <x v="0"/>
    <n v="1177"/>
    <x v="0"/>
    <n v="1.5622096572960632E-2"/>
    <n v="0"/>
    <n v="1"/>
    <n v="38"/>
    <n v="204"/>
    <n v="97"/>
    <n v="97"/>
    <n v="21"/>
    <n v="118"/>
    <n v="26"/>
    <n v="563"/>
    <n v="0.36234458259325042"/>
    <n v="0.17229129662522202"/>
    <n v="0.17229129662522202"/>
    <n v="3.7300177619893425E-2"/>
    <n v="0.20959147424511546"/>
    <n v="4.6181172291296625E-2"/>
    <n v="1"/>
    <n v="5"/>
    <n v="2"/>
    <n v="10"/>
    <n v="18"/>
    <n v="5.5555555555555552E-2"/>
    <n v="0.27777777777777779"/>
    <n v="0.1111111111111111"/>
    <n v="0.55555555555555558"/>
    <n v="4"/>
    <n v="0"/>
    <n v="0"/>
    <x v="1"/>
    <x v="0"/>
    <x v="1"/>
    <n v="0"/>
    <x v="1"/>
    <x v="11"/>
    <x v="2"/>
    <n v="2578"/>
    <n v="0"/>
    <n v="0"/>
    <n v="1"/>
    <n v="0"/>
    <n v="0"/>
    <n v="1"/>
    <n v="0"/>
    <n v="0"/>
    <n v="0"/>
    <n v="511"/>
    <d v="2015-09-24T00:00:00"/>
    <n v="9"/>
    <s v="September"/>
    <n v="1"/>
    <s v="903,75342,High income,1177,High spender,0.0156220965729606,0,1,38,204,97,97,21,118,26,563,0.36234458259325,0.172291296625222,0.172291296625222,0.0373001776198934,0.209591474245115,0.0461811722912966,1,5,2,10,18,0.0555555555555556,0.277777777777778,0.111111111111111,0.555555555555556,4,0,0,0,0,0,0,0,62,50-65,2578,0,0,1,0,0,1,0,0,0,511"/>
  </r>
  <r>
    <n v="715"/>
    <n v="44325"/>
    <x v="1"/>
    <n v="18"/>
    <x v="1"/>
    <n v="4.0609137055837562E-4"/>
    <n v="0"/>
    <n v="1"/>
    <n v="69"/>
    <n v="516"/>
    <n v="0"/>
    <n v="21"/>
    <n v="0"/>
    <n v="0"/>
    <n v="5"/>
    <n v="542"/>
    <n v="0.95202952029520294"/>
    <n v="0"/>
    <n v="3.8745387453874541E-2"/>
    <n v="0"/>
    <n v="0"/>
    <n v="9.2250922509225092E-3"/>
    <n v="4"/>
    <n v="8"/>
    <n v="2"/>
    <n v="7"/>
    <n v="21"/>
    <n v="0.19047619047619047"/>
    <n v="0.38095238095238093"/>
    <n v="9.5238095238095233E-2"/>
    <n v="0.33333333333333331"/>
    <n v="8"/>
    <n v="0"/>
    <n v="0"/>
    <x v="1"/>
    <x v="1"/>
    <x v="1"/>
    <n v="0"/>
    <x v="1"/>
    <x v="7"/>
    <x v="1"/>
    <n v="2638"/>
    <n v="0"/>
    <n v="1"/>
    <n v="0"/>
    <n v="0"/>
    <n v="0"/>
    <n v="0"/>
    <n v="0"/>
    <n v="0"/>
    <n v="1"/>
    <n v="532"/>
    <d v="2015-07-26T00:00:00"/>
    <n v="7"/>
    <s v="July"/>
    <n v="1"/>
    <s v="715,44325,Low income,18,Low spender,0.000406091370558376,0,1,69,516,0,21,0,0,5,542,0.952029520295203,0,0.0387453874538745,0,0,0.00922509225092251,4,8,2,7,21,0.19047619047619,0.380952380952381,0.0952380952380952,0.333333333333333,8,0,0,0,1,0,0,0,48,36-50,2638,0,1,0,0,0,0,0,0,1,532"/>
  </r>
  <r>
    <n v="291"/>
    <n v="56386"/>
    <x v="0"/>
    <n v="1391"/>
    <x v="0"/>
    <n v="2.4669244138615969E-2"/>
    <n v="1"/>
    <n v="1"/>
    <n v="51"/>
    <n v="230"/>
    <n v="48"/>
    <n v="214"/>
    <n v="13"/>
    <n v="32"/>
    <n v="75"/>
    <n v="612"/>
    <n v="0.37581699346405228"/>
    <n v="7.8431372549019607E-2"/>
    <n v="0.34967320261437906"/>
    <n v="2.1241830065359478E-2"/>
    <n v="5.2287581699346407E-2"/>
    <n v="0.12254901960784313"/>
    <n v="8"/>
    <n v="9"/>
    <n v="1"/>
    <n v="7"/>
    <n v="25"/>
    <n v="0.32"/>
    <n v="0.36"/>
    <n v="0.04"/>
    <n v="0.28000000000000003"/>
    <n v="9"/>
    <n v="0"/>
    <n v="0"/>
    <x v="1"/>
    <x v="0"/>
    <x v="1"/>
    <n v="0"/>
    <x v="1"/>
    <x v="29"/>
    <x v="1"/>
    <n v="2769"/>
    <n v="0"/>
    <n v="0"/>
    <n v="0"/>
    <n v="1"/>
    <n v="0"/>
    <n v="0"/>
    <n v="1"/>
    <n v="0"/>
    <n v="0"/>
    <n v="462"/>
    <d v="2015-03-17T00:00:00"/>
    <n v="3"/>
    <s v="March"/>
    <n v="1"/>
    <s v="291,56386,High income,1391,High spender,0.024669244138616,1,1,51,230,48,214,13,32,75,612,0.375816993464052,0.0784313725490196,0.349673202614379,0.0212418300653595,0.0522875816993464,0.122549019607843,8,9,1,7,25,0.32,0.36,0.04,0.28,9,0,0,0,0,0,0,0,39,36-50,2769,0,0,0,1,0,0,1,0,0,462"/>
  </r>
  <r>
    <n v="635"/>
    <n v="50725"/>
    <x v="1"/>
    <n v="597"/>
    <x v="0"/>
    <n v="1.176934450468211E-2"/>
    <n v="0"/>
    <n v="1"/>
    <n v="45"/>
    <n v="443"/>
    <n v="10"/>
    <n v="75"/>
    <n v="0"/>
    <n v="10"/>
    <n v="48"/>
    <n v="586"/>
    <n v="0.75597269624573382"/>
    <n v="1.7064846416382253E-2"/>
    <n v="0.12798634812286688"/>
    <n v="0"/>
    <n v="1.7064846416382253E-2"/>
    <n v="8.191126279863481E-2"/>
    <n v="4"/>
    <n v="8"/>
    <n v="1"/>
    <n v="8"/>
    <n v="21"/>
    <n v="0.19047619047619047"/>
    <n v="0.38095238095238093"/>
    <n v="4.7619047619047616E-2"/>
    <n v="0.38095238095238093"/>
    <n v="8"/>
    <n v="0"/>
    <n v="0"/>
    <x v="1"/>
    <x v="0"/>
    <x v="1"/>
    <n v="0"/>
    <x v="1"/>
    <x v="41"/>
    <x v="3"/>
    <n v="2660"/>
    <n v="0"/>
    <n v="1"/>
    <n v="0"/>
    <n v="0"/>
    <n v="0"/>
    <n v="0"/>
    <n v="1"/>
    <n v="0"/>
    <n v="0"/>
    <n v="490"/>
    <d v="2015-07-04T00:00:00"/>
    <n v="7"/>
    <s v="July"/>
    <n v="1"/>
    <s v="635,50725,Low income,597,High spender,0.0117693445046821,0,1,45,443,10,75,0,10,48,586,0.755972696245734,0.0170648464163823,0.127986348122867,0,0.0170648464163823,0.0819112627986348,4,8,1,8,21,0.19047619047619,0.380952380952381,0.0476190476190476,0.380952380952381,8,0,0,0,0,0,0,0,67,66+,2660,0,1,0,0,0,0,1,0,0,490"/>
  </r>
  <r>
    <n v="1677"/>
    <n v="65324"/>
    <x v="0"/>
    <n v="890"/>
    <x v="0"/>
    <n v="1.3624395321780662E-2"/>
    <n v="0"/>
    <n v="1"/>
    <n v="0"/>
    <n v="384"/>
    <n v="0"/>
    <n v="102"/>
    <n v="21"/>
    <n v="32"/>
    <n v="5"/>
    <n v="544"/>
    <n v="0.70588235294117652"/>
    <n v="0"/>
    <n v="0.1875"/>
    <n v="3.860294117647059E-2"/>
    <n v="5.8823529411764705E-2"/>
    <n v="9.1911764705882356E-3"/>
    <n v="3"/>
    <n v="6"/>
    <n v="2"/>
    <n v="9"/>
    <n v="20"/>
    <n v="0.15"/>
    <n v="0.3"/>
    <n v="0.1"/>
    <n v="0.45"/>
    <n v="4"/>
    <n v="0"/>
    <n v="0"/>
    <x v="1"/>
    <x v="0"/>
    <x v="1"/>
    <n v="0"/>
    <x v="1"/>
    <x v="23"/>
    <x v="3"/>
    <n v="2328"/>
    <n v="0"/>
    <n v="1"/>
    <n v="0"/>
    <n v="0"/>
    <n v="0"/>
    <n v="0"/>
    <n v="0"/>
    <n v="0"/>
    <n v="1"/>
    <n v="534"/>
    <d v="2016-05-31T00:00:00"/>
    <n v="5"/>
    <s v="May"/>
    <n v="1"/>
    <s v="1677,65324,High income,890,High spender,0.0136243953217807,0,1,0,384,0,102,21,32,5,544,0.705882352941177,0,0.1875,0.0386029411764706,0.0588235294117647,0.00919117647058824,3,6,2,9,20,0.15,0.3,0.1,0.45,4,0,0,0,0,0,0,0,66,66+,2328,0,1,0,0,0,0,0,0,1,534"/>
  </r>
  <r>
    <n v="2159"/>
    <n v="57091"/>
    <x v="0"/>
    <n v="606"/>
    <x v="0"/>
    <n v="1.0614632779247167E-2"/>
    <n v="0"/>
    <n v="0"/>
    <n v="0"/>
    <n v="464"/>
    <n v="5"/>
    <n v="64"/>
    <n v="7"/>
    <n v="0"/>
    <n v="37"/>
    <n v="577"/>
    <n v="0.80415944540727902"/>
    <n v="8.6655112651646445E-3"/>
    <n v="0.11091854419410745"/>
    <n v="1.2131715771230503E-2"/>
    <n v="0"/>
    <n v="6.4124783362218371E-2"/>
    <n v="1"/>
    <n v="7"/>
    <n v="3"/>
    <n v="7"/>
    <n v="18"/>
    <n v="5.5555555555555552E-2"/>
    <n v="0.3888888888888889"/>
    <n v="0.16666666666666666"/>
    <n v="0.3888888888888889"/>
    <n v="5"/>
    <n v="0"/>
    <n v="1"/>
    <x v="1"/>
    <x v="0"/>
    <x v="1"/>
    <n v="0"/>
    <x v="0"/>
    <x v="6"/>
    <x v="2"/>
    <n v="2173"/>
    <n v="0"/>
    <n v="0"/>
    <n v="1"/>
    <n v="0"/>
    <n v="0"/>
    <n v="0"/>
    <n v="1"/>
    <n v="0"/>
    <n v="0"/>
    <n v="503"/>
    <d v="2016-11-02T00:00:00"/>
    <n v="11"/>
    <s v="November"/>
    <n v="1"/>
    <s v="2159,57091,High income,606,High spender,0.0106146327792472,0,0,0,464,5,64,7,0,37,577,0.804159445407279,0.00866551126516464,0.110918544194107,0.0121317157712305,0,0.0641247833622184,1,7,3,7,18,0.0555555555555556,0.388888888888889,0.166666666666667,0.388888888888889,5,0,1,0,0,0,0,1,59,50-65,2173,0,0,1,0,0,0,1,0,0,503"/>
  </r>
  <r>
    <n v="752"/>
    <n v="57183"/>
    <x v="0"/>
    <n v="789"/>
    <x v="0"/>
    <n v="1.379780704055401E-2"/>
    <n v="1"/>
    <n v="1"/>
    <n v="51"/>
    <n v="464"/>
    <n v="5"/>
    <n v="64"/>
    <n v="7"/>
    <n v="0"/>
    <n v="70"/>
    <n v="610"/>
    <n v="0.76065573770491801"/>
    <n v="8.1967213114754103E-3"/>
    <n v="0.10491803278688525"/>
    <n v="1.1475409836065573E-2"/>
    <n v="0"/>
    <n v="0.11475409836065574"/>
    <n v="8"/>
    <n v="9"/>
    <n v="1"/>
    <n v="7"/>
    <n v="25"/>
    <n v="0.32"/>
    <n v="0.36"/>
    <n v="0.04"/>
    <n v="0.28000000000000003"/>
    <n v="8"/>
    <n v="0"/>
    <n v="0"/>
    <x v="1"/>
    <x v="0"/>
    <x v="1"/>
    <n v="0"/>
    <x v="1"/>
    <x v="20"/>
    <x v="2"/>
    <n v="2626"/>
    <n v="0"/>
    <n v="1"/>
    <n v="0"/>
    <n v="0"/>
    <n v="0"/>
    <n v="0"/>
    <n v="0"/>
    <n v="1"/>
    <n v="0"/>
    <n v="470"/>
    <d v="2015-08-07T00:00:00"/>
    <n v="8"/>
    <s v="August"/>
    <n v="1"/>
    <s v="752,57183,High income,789,High spender,0.013797807040554,1,1,51,464,5,64,7,0,70,610,0.760655737704918,0.00819672131147541,0.104918032786885,0.0114754098360656,0,0.114754098360656,8,9,1,7,25,0.32,0.36,0.04,0.28,8,0,0,0,0,0,0,0,54,50-65,2626,0,1,0,0,0,0,0,1,0,470"/>
  </r>
  <r>
    <n v="870"/>
    <n v="42720"/>
    <x v="1"/>
    <n v="153"/>
    <x v="1"/>
    <n v="3.5814606741573032E-3"/>
    <n v="1"/>
    <n v="1"/>
    <n v="9"/>
    <n v="392"/>
    <n v="5"/>
    <n v="91"/>
    <n v="28"/>
    <n v="26"/>
    <n v="112"/>
    <n v="654"/>
    <n v="0.59938837920489296"/>
    <n v="7.6452599388379203E-3"/>
    <n v="0.13914373088685014"/>
    <n v="4.2813455657492352E-2"/>
    <n v="3.9755351681957186E-2"/>
    <n v="0.17125382262996941"/>
    <n v="8"/>
    <n v="7"/>
    <n v="3"/>
    <n v="7"/>
    <n v="25"/>
    <n v="0.32"/>
    <n v="0.28000000000000003"/>
    <n v="0.12"/>
    <n v="0.28000000000000003"/>
    <n v="8"/>
    <n v="0"/>
    <n v="0"/>
    <x v="1"/>
    <x v="0"/>
    <x v="1"/>
    <n v="0"/>
    <x v="0"/>
    <x v="2"/>
    <x v="2"/>
    <n v="2590"/>
    <n v="0"/>
    <n v="0"/>
    <n v="1"/>
    <n v="0"/>
    <n v="0"/>
    <n v="0"/>
    <n v="1"/>
    <n v="0"/>
    <n v="0"/>
    <n v="430"/>
    <d v="2015-09-12T00:00:00"/>
    <n v="9"/>
    <s v="September"/>
    <n v="1"/>
    <s v="870,42720,Low income,153,Low spender,0.0035814606741573,1,1,9,392,5,91,28,26,112,654,0.599388379204893,0.00764525993883792,0.13914373088685,0.0428134556574924,0.0397553516819572,0.171253822629969,8,7,3,7,25,0.32,0.28,0.12,0.28,8,0,0,0,0,0,0,1,55,50-65,2590,0,0,1,0,0,0,1,0,0,430"/>
  </r>
  <r>
    <n v="776"/>
    <n v="56337"/>
    <x v="0"/>
    <n v="600"/>
    <x v="0"/>
    <n v="1.065019436604718E-2"/>
    <n v="1"/>
    <n v="1"/>
    <n v="25"/>
    <n v="349"/>
    <n v="16"/>
    <n v="144"/>
    <n v="28"/>
    <n v="5"/>
    <n v="182"/>
    <n v="724"/>
    <n v="0.48204419889502764"/>
    <n v="2.2099447513812154E-2"/>
    <n v="0.19889502762430938"/>
    <n v="3.8674033149171269E-2"/>
    <n v="6.9060773480662981E-3"/>
    <n v="0.25138121546961328"/>
    <n v="5"/>
    <n v="8"/>
    <n v="5"/>
    <n v="4"/>
    <n v="22"/>
    <n v="0.22727272727272727"/>
    <n v="0.36363636363636365"/>
    <n v="0.22727272727272727"/>
    <n v="0.18181818181818182"/>
    <n v="8"/>
    <n v="1"/>
    <n v="0"/>
    <x v="0"/>
    <x v="0"/>
    <x v="1"/>
    <n v="0"/>
    <x v="0"/>
    <x v="29"/>
    <x v="1"/>
    <n v="2618"/>
    <n v="0"/>
    <n v="1"/>
    <n v="0"/>
    <n v="0"/>
    <n v="0"/>
    <n v="1"/>
    <n v="0"/>
    <n v="0"/>
    <n v="0"/>
    <n v="360"/>
    <d v="2015-08-15T00:00:00"/>
    <n v="8"/>
    <s v="August"/>
    <n v="1"/>
    <s v="776,56337,High income,600,High spender,0.0106501943660472,1,1,25,349,16,144,28,5,182,724,0.482044198895028,0.0220994475138122,0.198895027624309,0.0386740331491713,0.0069060773480663,0.251381215469613,5,8,5,4,22,0.227272727272727,0.363636363636364,0.227272727272727,0.181818181818182,8,1,0,1,0,0,0,1,39,36-50,2618,0,1,0,0,0,1,0,0,0,360"/>
  </r>
  <r>
    <n v="890"/>
    <n v="49767"/>
    <x v="1"/>
    <n v="17"/>
    <x v="1"/>
    <n v="3.4159181787128017E-4"/>
    <n v="0"/>
    <n v="0"/>
    <n v="92"/>
    <n v="202"/>
    <n v="47"/>
    <n v="197"/>
    <n v="55"/>
    <n v="42"/>
    <n v="149"/>
    <n v="692"/>
    <n v="0.29190751445086704"/>
    <n v="6.7919075144508664E-2"/>
    <n v="0.28468208092485547"/>
    <n v="7.947976878612717E-2"/>
    <n v="6.0693641618497107E-2"/>
    <n v="0.2153179190751445"/>
    <n v="1"/>
    <n v="5"/>
    <n v="4"/>
    <n v="8"/>
    <n v="18"/>
    <n v="5.5555555555555552E-2"/>
    <n v="0.27777777777777779"/>
    <n v="0.22222222222222221"/>
    <n v="0.44444444444444442"/>
    <n v="4"/>
    <n v="0"/>
    <n v="0"/>
    <x v="1"/>
    <x v="0"/>
    <x v="1"/>
    <n v="0"/>
    <x v="1"/>
    <x v="24"/>
    <x v="0"/>
    <n v="2582"/>
    <n v="0"/>
    <n v="0"/>
    <n v="1"/>
    <n v="0"/>
    <n v="0"/>
    <n v="0"/>
    <n v="1"/>
    <n v="0"/>
    <n v="0"/>
    <n v="394"/>
    <d v="2015-09-20T00:00:00"/>
    <n v="9"/>
    <s v="September"/>
    <n v="1"/>
    <s v="890,49767,Low income,17,Low spender,0.00034159181787128,0,0,92,202,47,197,55,42,149,692,0.291907514450867,0.0679190751445087,0.284682080924855,0.0794797687861272,0.0606936416184971,0.215317919075144,1,5,4,8,18,0.0555555555555556,0.277777777777778,0.222222222222222,0.444444444444444,4,0,0,0,0,0,0,0,29,24-35,2582,0,0,1,0,0,0,1,0,0,394"/>
  </r>
  <r>
    <n v="1348"/>
    <n v="69096"/>
    <x v="0"/>
    <n v="20"/>
    <x v="1"/>
    <n v="2.89452356142179E-4"/>
    <n v="0"/>
    <n v="1"/>
    <n v="4"/>
    <n v="247"/>
    <n v="49"/>
    <n v="159"/>
    <n v="7"/>
    <n v="82"/>
    <n v="109"/>
    <n v="653"/>
    <n v="0.37825421133231241"/>
    <n v="7.5038284839203676E-2"/>
    <n v="0.24349157733537519"/>
    <n v="1.0719754977029096E-2"/>
    <n v="0.12557427258805512"/>
    <n v="0.1669218989280245"/>
    <n v="1"/>
    <n v="5"/>
    <n v="2"/>
    <n v="10"/>
    <n v="18"/>
    <n v="5.5555555555555552E-2"/>
    <n v="0.27777777777777779"/>
    <n v="0.1111111111111111"/>
    <n v="0.55555555555555558"/>
    <n v="4"/>
    <n v="0"/>
    <n v="0"/>
    <x v="1"/>
    <x v="0"/>
    <x v="1"/>
    <n v="0"/>
    <x v="1"/>
    <x v="11"/>
    <x v="2"/>
    <n v="2434"/>
    <n v="0"/>
    <n v="0"/>
    <n v="0"/>
    <n v="1"/>
    <n v="0"/>
    <n v="0"/>
    <n v="1"/>
    <n v="0"/>
    <n v="0"/>
    <n v="435"/>
    <d v="2016-02-15T00:00:00"/>
    <n v="2"/>
    <s v="February"/>
    <n v="1"/>
    <s v="1348,69096,High income,20,Low spender,0.000289452356142179,0,1,4,247,49,159,7,82,109,653,0.378254211332312,0.0750382848392037,0.243491577335375,0.0107197549770291,0.125574272588055,0.166921898928025,1,5,2,10,18,0.0555555555555556,0.277777777777778,0.111111111111111,0.555555555555556,4,0,0,0,0,0,0,0,62,50-65,2434,0,0,0,1,0,0,1,0,0,435"/>
  </r>
  <r>
    <n v="433"/>
    <n v="61467"/>
    <x v="0"/>
    <n v="28"/>
    <x v="1"/>
    <n v="4.555289830315454E-4"/>
    <n v="0"/>
    <n v="2"/>
    <n v="69"/>
    <n v="410"/>
    <n v="16"/>
    <n v="114"/>
    <n v="0"/>
    <n v="5"/>
    <n v="49"/>
    <n v="594"/>
    <n v="0.6902356902356902"/>
    <n v="2.6936026936026935E-2"/>
    <n v="0.19191919191919191"/>
    <n v="0"/>
    <n v="8.4175084175084174E-3"/>
    <n v="8.2491582491582491E-2"/>
    <n v="3"/>
    <n v="5"/>
    <n v="2"/>
    <n v="10"/>
    <n v="20"/>
    <n v="0.15"/>
    <n v="0.25"/>
    <n v="0.1"/>
    <n v="0.5"/>
    <n v="5"/>
    <n v="0"/>
    <n v="0"/>
    <x v="1"/>
    <x v="0"/>
    <x v="1"/>
    <n v="0"/>
    <x v="1"/>
    <x v="48"/>
    <x v="3"/>
    <n v="2726"/>
    <n v="0"/>
    <n v="1"/>
    <n v="0"/>
    <n v="0"/>
    <n v="0"/>
    <n v="0"/>
    <n v="0"/>
    <n v="0"/>
    <n v="1"/>
    <n v="496"/>
    <d v="2015-04-29T00:00:00"/>
    <n v="4"/>
    <s v="April"/>
    <n v="1"/>
    <s v="433,61467,High income,28,Low spender,0.000455528983031545,0,2,69,410,16,114,0,5,49,594,0.69023569023569,0.0269360269360269,0.191919191919192,0,0.00841750841750842,0.0824915824915825,3,5,2,10,20,0.15,0.25,0.1,0.5,5,0,0,0,0,0,0,0,72,66+,2726,0,1,0,0,0,0,0,0,1,496"/>
  </r>
  <r>
    <n v="1741"/>
    <n v="65463"/>
    <x v="0"/>
    <n v="51"/>
    <x v="1"/>
    <n v="7.7906603730351501E-4"/>
    <n v="1"/>
    <n v="0"/>
    <n v="17"/>
    <n v="391"/>
    <n v="32"/>
    <n v="70"/>
    <n v="21"/>
    <n v="32"/>
    <n v="16"/>
    <n v="562"/>
    <n v="0.69572953736654808"/>
    <n v="5.6939501779359428E-2"/>
    <n v="0.12455516014234876"/>
    <n v="3.7366548042704624E-2"/>
    <n v="5.6939501779359428E-2"/>
    <n v="2.8469750889679714E-2"/>
    <n v="2"/>
    <n v="6"/>
    <n v="2"/>
    <n v="9"/>
    <n v="19"/>
    <n v="0.10526315789473684"/>
    <n v="0.31578947368421051"/>
    <n v="0.10526315789473684"/>
    <n v="0.47368421052631576"/>
    <n v="5"/>
    <n v="0"/>
    <n v="0"/>
    <x v="1"/>
    <x v="1"/>
    <x v="1"/>
    <n v="0"/>
    <x v="1"/>
    <x v="3"/>
    <x v="1"/>
    <n v="2309"/>
    <n v="0"/>
    <n v="1"/>
    <n v="0"/>
    <n v="0"/>
    <n v="0"/>
    <n v="1"/>
    <n v="0"/>
    <n v="0"/>
    <n v="0"/>
    <n v="530"/>
    <d v="2016-06-19T00:00:00"/>
    <n v="6"/>
    <s v="June"/>
    <n v="1"/>
    <s v="1741,65463,High income,51,Low spender,0.000779066037303515,1,0,17,391,32,70,21,32,16,562,0.695729537366548,0.0569395017793594,0.124555160142349,0.0373665480427046,0.0569395017793594,0.0284697508896797,2,6,2,9,19,0.105263157894737,0.315789473684211,0.105263157894737,0.473684210526316,5,0,0,0,1,0,0,0,46,36-50,2309,0,1,0,0,0,1,0,0,0,530"/>
  </r>
  <r>
    <n v="1727"/>
    <n v="64866"/>
    <x v="0"/>
    <n v="763"/>
    <x v="0"/>
    <n v="1.1762710819227331E-2"/>
    <n v="0"/>
    <n v="1"/>
    <n v="9"/>
    <n v="508"/>
    <n v="5"/>
    <n v="21"/>
    <n v="7"/>
    <n v="5"/>
    <n v="10"/>
    <n v="556"/>
    <n v="0.91366906474820142"/>
    <n v="8.9928057553956831E-3"/>
    <n v="3.7769784172661872E-2"/>
    <n v="1.2589928057553957E-2"/>
    <n v="8.9928057553956831E-3"/>
    <n v="1.7985611510791366E-2"/>
    <n v="4"/>
    <n v="7"/>
    <n v="3"/>
    <n v="7"/>
    <n v="21"/>
    <n v="0.19047619047619047"/>
    <n v="0.33333333333333331"/>
    <n v="0.14285714285714285"/>
    <n v="0.33333333333333331"/>
    <n v="5"/>
    <n v="0"/>
    <n v="0"/>
    <x v="1"/>
    <x v="1"/>
    <x v="1"/>
    <n v="0"/>
    <x v="1"/>
    <x v="25"/>
    <x v="3"/>
    <n v="2313"/>
    <n v="0"/>
    <n v="0"/>
    <n v="0"/>
    <n v="0"/>
    <n v="1"/>
    <n v="0"/>
    <n v="0"/>
    <n v="1"/>
    <n v="0"/>
    <n v="536"/>
    <d v="2016-06-15T00:00:00"/>
    <n v="6"/>
    <s v="June"/>
    <n v="1"/>
    <s v="1727,64866,High income,763,High spender,0.0117627108192273,0,1,9,508,5,21,7,5,10,556,0.913669064748201,0.00899280575539568,0.0377697841726619,0.012589928057554,0.00899280575539568,0.0179856115107914,4,7,3,7,21,0.19047619047619,0.333333333333333,0.142857142857143,0.333333333333333,5,0,0,0,1,0,0,0,70,66+,2313,0,0,0,0,1,0,0,1,0,536"/>
  </r>
  <r>
    <n v="112"/>
    <n v="42021"/>
    <x v="1"/>
    <n v="67"/>
    <x v="1"/>
    <n v="1.5944408748006949E-3"/>
    <n v="1"/>
    <n v="0"/>
    <n v="34"/>
    <n v="393"/>
    <n v="5"/>
    <n v="136"/>
    <n v="7"/>
    <n v="5"/>
    <n v="27"/>
    <n v="573"/>
    <n v="0.68586387434554974"/>
    <n v="8.7260034904013961E-3"/>
    <n v="0.23734729493891799"/>
    <n v="1.2216404886561954E-2"/>
    <n v="8.7260034904013961E-3"/>
    <n v="4.712041884816754E-2"/>
    <n v="5"/>
    <n v="10"/>
    <n v="1"/>
    <n v="6"/>
    <n v="22"/>
    <n v="0.22727272727272727"/>
    <n v="0.45454545454545453"/>
    <n v="4.5454545454545456E-2"/>
    <n v="0.27272727272727271"/>
    <n v="9"/>
    <n v="0"/>
    <n v="0"/>
    <x v="0"/>
    <x v="0"/>
    <x v="1"/>
    <n v="0"/>
    <x v="1"/>
    <x v="29"/>
    <x v="1"/>
    <n v="2826"/>
    <n v="0"/>
    <n v="0"/>
    <n v="0"/>
    <n v="1"/>
    <n v="0"/>
    <n v="0"/>
    <n v="0"/>
    <n v="1"/>
    <n v="0"/>
    <n v="519"/>
    <d v="2015-01-19T00:00:00"/>
    <n v="1"/>
    <s v="January"/>
    <n v="1"/>
    <s v="112,42021,Low income,67,Low spender,0.00159444087480069,1,0,34,393,5,136,7,5,27,573,0.68586387434555,0.0087260034904014,0.237347294938918,0.012216404886562,0.0087260034904014,0.0471204188481675,5,10,1,6,22,0.227272727272727,0.454545454545455,0.0454545454545455,0.272727272727273,9,0,0,1,0,0,0,0,39,36-50,2826,0,0,0,1,0,0,0,1,0,519"/>
  </r>
  <r>
    <n v="1840"/>
    <n v="69263"/>
    <x v="0"/>
    <n v="453"/>
    <x v="1"/>
    <n v="6.5402884657031896E-3"/>
    <n v="0"/>
    <n v="1"/>
    <n v="14"/>
    <n v="492"/>
    <n v="5"/>
    <n v="32"/>
    <n v="13"/>
    <n v="5"/>
    <n v="21"/>
    <n v="568"/>
    <n v="0.86619718309859151"/>
    <n v="8.8028169014084511E-3"/>
    <n v="5.6338028169014086E-2"/>
    <n v="2.2887323943661973E-2"/>
    <n v="8.8028169014084511E-3"/>
    <n v="3.6971830985915492E-2"/>
    <n v="1"/>
    <n v="9"/>
    <n v="1"/>
    <n v="7"/>
    <n v="18"/>
    <n v="5.5555555555555552E-2"/>
    <n v="0.5"/>
    <n v="5.5555555555555552E-2"/>
    <n v="0.3888888888888889"/>
    <n v="6"/>
    <n v="0"/>
    <n v="0"/>
    <x v="1"/>
    <x v="1"/>
    <x v="1"/>
    <n v="0"/>
    <x v="1"/>
    <x v="2"/>
    <x v="2"/>
    <n v="2275"/>
    <n v="0"/>
    <n v="0"/>
    <n v="1"/>
    <n v="0"/>
    <n v="0"/>
    <n v="0"/>
    <n v="1"/>
    <n v="0"/>
    <n v="0"/>
    <n v="526"/>
    <d v="2016-07-23T00:00:00"/>
    <n v="7"/>
    <s v="July"/>
    <n v="1"/>
    <s v="1840,69263,High income,453,Low spender,0.00654028846570319,0,1,14,492,5,32,13,5,21,568,0.866197183098592,0.00880281690140845,0.0563380281690141,0.022887323943662,0.00880281690140845,0.0369718309859155,1,9,1,7,18,0.0555555555555556,0.5,0.0555555555555556,0.388888888888889,6,0,0,0,1,0,0,0,55,50-65,2275,0,0,1,0,0,0,1,0,0,526"/>
  </r>
  <r>
    <n v="932"/>
    <n v="58398"/>
    <x v="0"/>
    <n v="18"/>
    <x v="1"/>
    <n v="3.082297338949964E-4"/>
    <n v="0"/>
    <n v="0"/>
    <n v="44"/>
    <n v="299"/>
    <n v="5"/>
    <n v="201"/>
    <n v="21"/>
    <n v="21"/>
    <n v="49"/>
    <n v="596"/>
    <n v="0.50167785234899331"/>
    <n v="8.389261744966443E-3"/>
    <n v="0.33724832214765099"/>
    <n v="3.5234899328859058E-2"/>
    <n v="3.5234899328859058E-2"/>
    <n v="8.2214765100671147E-2"/>
    <n v="3"/>
    <n v="5"/>
    <n v="4"/>
    <n v="8"/>
    <n v="20"/>
    <n v="0.15"/>
    <n v="0.25"/>
    <n v="0.2"/>
    <n v="0.4"/>
    <n v="4"/>
    <n v="0"/>
    <n v="0"/>
    <x v="1"/>
    <x v="0"/>
    <x v="1"/>
    <n v="0"/>
    <x v="1"/>
    <x v="41"/>
    <x v="3"/>
    <n v="2570"/>
    <n v="0"/>
    <n v="0"/>
    <n v="0"/>
    <n v="1"/>
    <n v="0"/>
    <n v="0"/>
    <n v="1"/>
    <n v="0"/>
    <n v="0"/>
    <n v="498"/>
    <d v="2015-10-02T00:00:00"/>
    <n v="10"/>
    <s v="October"/>
    <n v="1"/>
    <s v="932,58398,High income,18,Low spender,0.000308229733894996,0,0,44,299,5,201,21,21,49,596,0.501677852348993,0.00838926174496644,0.337248322147651,0.0352348993288591,0.0352348993288591,0.0822147651006711,3,5,4,8,20,0.15,0.25,0.2,0.4,4,0,0,0,0,0,0,0,67,66+,2570,0,0,0,1,0,0,1,0,0,498"/>
  </r>
  <r>
    <n v="2189"/>
    <n v="57288"/>
    <x v="0"/>
    <n v="1097"/>
    <x v="0"/>
    <n v="1.9148861890797373E-2"/>
    <n v="0"/>
    <n v="1"/>
    <n v="27"/>
    <n v="527"/>
    <n v="0"/>
    <n v="21"/>
    <n v="0"/>
    <n v="0"/>
    <n v="60"/>
    <n v="608"/>
    <n v="0.86677631578947367"/>
    <n v="0"/>
    <n v="3.453947368421053E-2"/>
    <n v="0"/>
    <n v="0"/>
    <n v="9.8684210526315791E-2"/>
    <n v="3"/>
    <n v="8"/>
    <n v="1"/>
    <n v="8"/>
    <n v="20"/>
    <n v="0.15"/>
    <n v="0.4"/>
    <n v="0.05"/>
    <n v="0.4"/>
    <n v="6"/>
    <n v="0"/>
    <n v="0"/>
    <x v="1"/>
    <x v="1"/>
    <x v="1"/>
    <n v="0"/>
    <x v="1"/>
    <x v="5"/>
    <x v="2"/>
    <n v="2163"/>
    <n v="0"/>
    <n v="0"/>
    <n v="0"/>
    <n v="1"/>
    <n v="0"/>
    <n v="0"/>
    <n v="0"/>
    <n v="1"/>
    <n v="0"/>
    <n v="488"/>
    <d v="2016-11-12T00:00:00"/>
    <n v="11"/>
    <s v="November"/>
    <n v="1"/>
    <s v="2189,57288,High income,1097,High spender,0.0191488618907974,0,1,27,527,0,21,0,0,60,608,0.866776315789474,0,0.0345394736842105,0,0,0.0986842105263158,3,8,1,8,20,0.15,0.4,0.05,0.4,6,0,0,0,1,0,0,0,57,50-65,2163,0,0,0,1,0,0,0,1,0,488"/>
  </r>
  <r>
    <n v="2002"/>
    <n v="79146"/>
    <x v="0"/>
    <n v="700"/>
    <x v="0"/>
    <n v="8.8444141207388877E-3"/>
    <n v="1"/>
    <n v="1"/>
    <n v="33"/>
    <n v="245"/>
    <n v="16"/>
    <n v="223"/>
    <n v="21"/>
    <n v="43"/>
    <n v="16"/>
    <n v="564"/>
    <n v="0.43439716312056736"/>
    <n v="2.8368794326241134E-2"/>
    <n v="0.3953900709219858"/>
    <n v="3.7234042553191488E-2"/>
    <n v="7.6241134751773049E-2"/>
    <n v="2.8368794326241134E-2"/>
    <n v="2"/>
    <n v="8"/>
    <n v="1"/>
    <n v="8"/>
    <n v="19"/>
    <n v="0.10526315789473684"/>
    <n v="0.42105263157894735"/>
    <n v="5.2631578947368418E-2"/>
    <n v="0.42105263157894735"/>
    <n v="6"/>
    <n v="0"/>
    <n v="0"/>
    <x v="1"/>
    <x v="0"/>
    <x v="1"/>
    <n v="0"/>
    <x v="1"/>
    <x v="21"/>
    <x v="2"/>
    <n v="2225"/>
    <n v="0"/>
    <n v="0"/>
    <n v="1"/>
    <n v="0"/>
    <n v="0"/>
    <n v="0"/>
    <n v="1"/>
    <n v="0"/>
    <n v="0"/>
    <n v="532"/>
    <d v="2016-09-11T00:00:00"/>
    <n v="9"/>
    <s v="September"/>
    <n v="1"/>
    <s v="2002,79146,High income,700,High spender,0.00884441412073889,1,1,33,245,16,223,21,43,16,564,0.434397163120567,0.0283687943262411,0.395390070921986,0.0372340425531915,0.076241134751773,0.0283687943262411,2,8,1,8,19,0.105263157894737,0.421052631578947,0.0526315789473684,0.421052631578947,6,0,0,0,0,0,0,0,53,50-65,2225,0,0,1,0,0,0,1,0,0,532"/>
  </r>
  <r>
    <n v="1759"/>
    <n v="64713"/>
    <x v="0"/>
    <n v="1644"/>
    <x v="0"/>
    <n v="2.5404478234666916E-2"/>
    <n v="1"/>
    <n v="0"/>
    <n v="11"/>
    <n v="180"/>
    <n v="60"/>
    <n v="241"/>
    <n v="13"/>
    <n v="54"/>
    <n v="54"/>
    <n v="602"/>
    <n v="0.29900332225913623"/>
    <n v="9.9667774086378738E-2"/>
    <n v="0.40033222591362128"/>
    <n v="2.1594684385382059E-2"/>
    <n v="8.9700996677740868E-2"/>
    <n v="8.9700996677740868E-2"/>
    <n v="2"/>
    <n v="5"/>
    <n v="5"/>
    <n v="7"/>
    <n v="19"/>
    <n v="0.10526315789473684"/>
    <n v="0.26315789473684209"/>
    <n v="0.26315789473684209"/>
    <n v="0.36842105263157893"/>
    <n v="4"/>
    <n v="0"/>
    <n v="0"/>
    <x v="1"/>
    <x v="0"/>
    <x v="1"/>
    <n v="0"/>
    <x v="0"/>
    <x v="28"/>
    <x v="1"/>
    <n v="2301"/>
    <n v="1"/>
    <n v="0"/>
    <n v="0"/>
    <n v="0"/>
    <n v="0"/>
    <n v="0"/>
    <n v="1"/>
    <n v="0"/>
    <n v="0"/>
    <n v="494"/>
    <d v="2016-06-27T00:00:00"/>
    <n v="6"/>
    <s v="June"/>
    <n v="1"/>
    <s v="1759,64713,High income,1644,High spender,0.0254044782346669,1,0,11,180,60,241,13,54,54,602,0.299003322259136,0.0996677740863787,0.400332225913621,0.0215946843853821,0.0897009966777409,0.0897009966777409,2,5,5,7,19,0.105263157894737,0.263157894736842,0.263157894736842,0.368421052631579,4,0,0,0,0,0,0,1,50,36-50,2301,1,0,0,0,0,0,1,0,0,494"/>
  </r>
  <r>
    <n v="1789"/>
    <n v="57937"/>
    <x v="0"/>
    <n v="270"/>
    <x v="1"/>
    <n v="4.6602343925298169E-3"/>
    <n v="0"/>
    <n v="1"/>
    <n v="56"/>
    <n v="261"/>
    <n v="42"/>
    <n v="144"/>
    <n v="55"/>
    <n v="48"/>
    <n v="133"/>
    <n v="683"/>
    <n v="0.38213762811127377"/>
    <n v="6.149341142020498E-2"/>
    <n v="0.21083455344070279"/>
    <n v="8.0527086383601759E-2"/>
    <n v="7.0278184480234263E-2"/>
    <n v="0.19472913616398244"/>
    <n v="3"/>
    <n v="4"/>
    <n v="4"/>
    <n v="9"/>
    <n v="20"/>
    <n v="0.15"/>
    <n v="0.2"/>
    <n v="0.2"/>
    <n v="0.45"/>
    <n v="3"/>
    <n v="0"/>
    <n v="0"/>
    <x v="1"/>
    <x v="0"/>
    <x v="1"/>
    <n v="0"/>
    <x v="1"/>
    <x v="13"/>
    <x v="1"/>
    <n v="2292"/>
    <n v="0"/>
    <n v="1"/>
    <n v="0"/>
    <n v="0"/>
    <n v="0"/>
    <n v="1"/>
    <n v="0"/>
    <n v="0"/>
    <n v="0"/>
    <n v="417"/>
    <d v="2016-07-06T00:00:00"/>
    <n v="7"/>
    <s v="July"/>
    <n v="1"/>
    <s v="1789,57937,High income,270,Low spender,0.00466023439252982,0,1,56,261,42,144,55,48,133,683,0.382137628111274,0.061493411420205,0.210834553440703,0.0805270863836018,0.0702781844802343,0.194729136163982,3,4,4,9,20,0.15,0.2,0.2,0.45,3,0,0,0,0,0,0,0,38,36-50,2292,0,1,0,0,0,1,0,0,0,417"/>
  </r>
  <r>
    <n v="1106"/>
    <n v="57136"/>
    <x v="0"/>
    <n v="263"/>
    <x v="1"/>
    <n v="4.6030523662839544E-3"/>
    <n v="1"/>
    <n v="1"/>
    <n v="48"/>
    <n v="306"/>
    <n v="5"/>
    <n v="109"/>
    <n v="21"/>
    <n v="109"/>
    <n v="92"/>
    <n v="642"/>
    <n v="0.47663551401869159"/>
    <n v="7.7881619937694704E-3"/>
    <n v="0.16978193146417445"/>
    <n v="3.2710280373831772E-2"/>
    <n v="0.16978193146417445"/>
    <n v="0.14330218068535824"/>
    <n v="9"/>
    <n v="5"/>
    <n v="2"/>
    <n v="10"/>
    <n v="26"/>
    <n v="0.34615384615384615"/>
    <n v="0.19230769230769232"/>
    <n v="7.6923076923076927E-2"/>
    <n v="0.38461538461538464"/>
    <n v="6"/>
    <n v="0"/>
    <n v="0"/>
    <x v="1"/>
    <x v="0"/>
    <x v="1"/>
    <n v="0"/>
    <x v="1"/>
    <x v="7"/>
    <x v="1"/>
    <n v="2514"/>
    <n v="0"/>
    <n v="1"/>
    <n v="0"/>
    <n v="0"/>
    <n v="0"/>
    <n v="0"/>
    <n v="0"/>
    <n v="1"/>
    <n v="0"/>
    <n v="458"/>
    <d v="2015-11-27T00:00:00"/>
    <n v="11"/>
    <s v="November"/>
    <n v="1"/>
    <s v="1106,57136,High income,263,Low spender,0.00460305236628395,1,1,48,306,5,109,21,109,92,642,0.476635514018692,0.00778816199376947,0.169781931464174,0.0327102803738318,0.169781931464174,0.143302180685358,9,5,2,10,26,0.346153846153846,0.192307692307692,0.0769230769230769,0.384615384615385,6,0,0,0,0,0,0,0,48,36-50,2514,0,1,0,0,0,0,0,1,0,458"/>
  </r>
  <r>
    <n v="987"/>
    <n v="58275"/>
    <x v="0"/>
    <n v="1114"/>
    <x v="0"/>
    <n v="1.9116259116259117E-2"/>
    <n v="1"/>
    <n v="1"/>
    <n v="48"/>
    <n v="189"/>
    <n v="10"/>
    <n v="253"/>
    <n v="56"/>
    <n v="43"/>
    <n v="64"/>
    <n v="615"/>
    <n v="0.3073170731707317"/>
    <n v="1.6260162601626018E-2"/>
    <n v="0.41138211382113821"/>
    <n v="9.1056910569105698E-2"/>
    <n v="6.9918699186991867E-2"/>
    <n v="0.1040650406504065"/>
    <n v="6"/>
    <n v="8"/>
    <n v="2"/>
    <n v="7"/>
    <n v="23"/>
    <n v="0.2608695652173913"/>
    <n v="0.34782608695652173"/>
    <n v="8.6956521739130432E-2"/>
    <n v="0.30434782608695654"/>
    <n v="7"/>
    <n v="0"/>
    <n v="0"/>
    <x v="1"/>
    <x v="0"/>
    <x v="1"/>
    <n v="0"/>
    <x v="1"/>
    <x v="46"/>
    <x v="2"/>
    <n v="2551"/>
    <n v="0"/>
    <n v="0"/>
    <n v="0"/>
    <n v="0"/>
    <n v="1"/>
    <n v="0"/>
    <n v="1"/>
    <n v="0"/>
    <n v="0"/>
    <n v="487"/>
    <d v="2015-10-21T00:00:00"/>
    <n v="10"/>
    <s v="October"/>
    <n v="1"/>
    <s v="987,58275,High income,1114,High spender,0.0191162591162591,1,1,48,189,10,253,56,43,64,615,0.307317073170732,0.016260162601626,0.411382113821138,0.0910569105691057,0.0699186991869919,0.104065040650407,6,8,2,7,23,0.260869565217391,0.347826086956522,0.0869565217391304,0.304347826086957,7,0,0,0,0,0,0,0,65,50-65,2551,0,0,0,0,1,0,1,0,0,487"/>
  </r>
  <r>
    <n v="71"/>
    <n v="54803"/>
    <x v="0"/>
    <n v="84"/>
    <x v="1"/>
    <n v="1.5327628049559331E-3"/>
    <n v="0"/>
    <n v="1"/>
    <n v="65"/>
    <n v="404"/>
    <n v="0"/>
    <n v="92"/>
    <n v="28"/>
    <n v="27"/>
    <n v="142"/>
    <n v="693"/>
    <n v="0.58297258297258292"/>
    <n v="0"/>
    <n v="0.13275613275613277"/>
    <n v="4.0404040404040407E-2"/>
    <n v="3.896103896103896E-2"/>
    <n v="0.2049062049062049"/>
    <n v="2"/>
    <n v="6"/>
    <n v="2"/>
    <n v="9"/>
    <n v="19"/>
    <n v="0.10526315789473684"/>
    <n v="0.31578947368421051"/>
    <n v="0.10526315789473684"/>
    <n v="0.47368421052631576"/>
    <n v="4"/>
    <n v="0"/>
    <n v="0"/>
    <x v="1"/>
    <x v="0"/>
    <x v="1"/>
    <n v="0"/>
    <x v="1"/>
    <x v="26"/>
    <x v="2"/>
    <n v="2836"/>
    <n v="0"/>
    <n v="0"/>
    <n v="1"/>
    <n v="0"/>
    <n v="0"/>
    <n v="0"/>
    <n v="1"/>
    <n v="0"/>
    <n v="0"/>
    <n v="409"/>
    <d v="2015-01-09T00:00:00"/>
    <n v="1"/>
    <s v="January"/>
    <n v="1"/>
    <s v="71,54803,High income,84,Low spender,0.00153276280495593,0,1,65,404,0,92,28,27,142,693,0.582972582972583,0,0.132756132756133,0.0404040404040404,0.038961038961039,0.204906204906205,2,6,2,9,19,0.105263157894737,0.315789473684211,0.105263157894737,0.473684210526316,4,0,0,0,0,0,0,0,51,50-65,2836,0,0,1,0,0,0,1,0,0,409"/>
  </r>
  <r>
    <n v="1029"/>
    <n v="50002"/>
    <x v="1"/>
    <n v="1232"/>
    <x v="0"/>
    <n v="2.4639014439422423E-2"/>
    <n v="0"/>
    <n v="1"/>
    <n v="21"/>
    <n v="443"/>
    <n v="5"/>
    <n v="71"/>
    <n v="21"/>
    <n v="16"/>
    <n v="82"/>
    <n v="638"/>
    <n v="0.69435736677115989"/>
    <n v="7.8369905956112845E-3"/>
    <n v="0.11128526645768025"/>
    <n v="3.2915360501567396E-2"/>
    <n v="2.5078369905956112E-2"/>
    <n v="0.12852664576802508"/>
    <n v="2"/>
    <n v="8"/>
    <n v="2"/>
    <n v="7"/>
    <n v="19"/>
    <n v="0.10526315789473684"/>
    <n v="0.42105263157894735"/>
    <n v="0.10526315789473684"/>
    <n v="0.36842105263157893"/>
    <n v="7"/>
    <n v="0"/>
    <n v="0"/>
    <x v="1"/>
    <x v="0"/>
    <x v="1"/>
    <n v="0"/>
    <x v="1"/>
    <x v="23"/>
    <x v="3"/>
    <n v="2536"/>
    <n v="1"/>
    <n v="0"/>
    <n v="0"/>
    <n v="0"/>
    <n v="0"/>
    <n v="0"/>
    <n v="1"/>
    <n v="0"/>
    <n v="0"/>
    <n v="474"/>
    <d v="2015-11-05T00:00:00"/>
    <n v="11"/>
    <s v="November"/>
    <n v="1"/>
    <s v="1029,50002,Low income,1232,High spender,0.0246390144394224,0,1,21,443,5,71,21,16,82,638,0.69435736677116,0.00783699059561128,0.11128526645768,0.0329153605015674,0.0250783699059561,0.128526645768025,2,8,2,7,19,0.105263157894737,0.421052631578947,0.105263157894737,0.368421052631579,7,0,0,0,0,0,0,0,66,66+,2536,1,0,0,0,0,0,1,0,0,474"/>
  </r>
  <r>
    <n v="1603"/>
    <n v="61872"/>
    <x v="0"/>
    <n v="512"/>
    <x v="1"/>
    <n v="8.2751486940780966E-3"/>
    <n v="0"/>
    <n v="1"/>
    <n v="81"/>
    <n v="330"/>
    <n v="5"/>
    <n v="159"/>
    <n v="36"/>
    <n v="27"/>
    <n v="16"/>
    <n v="573"/>
    <n v="0.5759162303664922"/>
    <n v="8.7260034904013961E-3"/>
    <n v="0.27748691099476441"/>
    <n v="6.2827225130890049E-2"/>
    <n v="4.712041884816754E-2"/>
    <n v="2.7923211169284468E-2"/>
    <n v="4"/>
    <n v="4"/>
    <n v="4"/>
    <n v="9"/>
    <n v="21"/>
    <n v="0.19047619047619047"/>
    <n v="0.19047619047619047"/>
    <n v="0.19047619047619047"/>
    <n v="0.42857142857142855"/>
    <n v="4"/>
    <n v="0"/>
    <n v="0"/>
    <x v="1"/>
    <x v="0"/>
    <x v="1"/>
    <n v="0"/>
    <x v="1"/>
    <x v="28"/>
    <x v="1"/>
    <n v="2357"/>
    <n v="0"/>
    <n v="1"/>
    <n v="0"/>
    <n v="0"/>
    <n v="0"/>
    <n v="0"/>
    <n v="0"/>
    <n v="1"/>
    <n v="0"/>
    <n v="541"/>
    <d v="2016-05-02T00:00:00"/>
    <n v="5"/>
    <s v="May"/>
    <n v="1"/>
    <s v="1603,61872,High income,512,Low spender,0.0082751486940781,0,1,81,330,5,159,36,27,16,573,0.575916230366492,0.0087260034904014,0.277486910994764,0.06282722513089,0.0471204188481675,0.0279232111692845,4,4,4,9,21,0.19047619047619,0.19047619047619,0.19047619047619,0.428571428571429,4,0,0,0,0,0,0,0,50,36-50,2357,0,1,0,0,0,0,0,1,0,541"/>
  </r>
  <r>
    <n v="1848"/>
    <n v="76800"/>
    <x v="0"/>
    <n v="1549"/>
    <x v="0"/>
    <n v="2.0169270833333332E-2"/>
    <n v="0"/>
    <n v="0"/>
    <n v="33"/>
    <n v="173"/>
    <n v="26"/>
    <n v="255"/>
    <n v="35"/>
    <n v="71"/>
    <n v="81"/>
    <n v="641"/>
    <n v="0.26989079563182528"/>
    <n v="4.0561622464898597E-2"/>
    <n v="0.39781591263650545"/>
    <n v="5.4602184087363496E-2"/>
    <n v="0.11076443057722309"/>
    <n v="0.12636505460218408"/>
    <n v="1"/>
    <n v="4"/>
    <n v="4"/>
    <n v="7"/>
    <n v="16"/>
    <n v="6.25E-2"/>
    <n v="0.25"/>
    <n v="0.25"/>
    <n v="0.4375"/>
    <n v="1"/>
    <n v="0"/>
    <n v="0"/>
    <x v="1"/>
    <x v="0"/>
    <x v="1"/>
    <n v="0"/>
    <x v="1"/>
    <x v="2"/>
    <x v="2"/>
    <n v="2272"/>
    <n v="0"/>
    <n v="1"/>
    <n v="0"/>
    <n v="0"/>
    <n v="0"/>
    <n v="1"/>
    <n v="0"/>
    <n v="0"/>
    <n v="0"/>
    <n v="479"/>
    <d v="2016-07-26T00:00:00"/>
    <n v="7"/>
    <s v="July"/>
    <n v="1"/>
    <s v="1848,76800,High income,1549,High spender,0.0201692708333333,0,0,33,173,26,255,35,71,81,641,0.269890795631825,0.0405616224648986,0.397815912636505,0.0546021840873635,0.110764430577223,0.126365054602184,1,4,4,7,16,0.0625,0.25,0.25,0.4375,1,0,0,0,0,0,0,0,55,50-65,2272,0,1,0,0,0,1,0,0,0,479"/>
  </r>
  <r>
    <n v="1146"/>
    <n v="50334"/>
    <x v="1"/>
    <n v="1019"/>
    <x v="0"/>
    <n v="2.0244764970000398E-2"/>
    <n v="0"/>
    <n v="1"/>
    <n v="24"/>
    <n v="284"/>
    <n v="16"/>
    <n v="160"/>
    <n v="84"/>
    <n v="16"/>
    <n v="134"/>
    <n v="694"/>
    <n v="0.40922190201729108"/>
    <n v="2.3054755043227664E-2"/>
    <n v="0.23054755043227665"/>
    <n v="0.12103746397694524"/>
    <n v="2.3054755043227664E-2"/>
    <n v="0.1930835734870317"/>
    <n v="6"/>
    <n v="7"/>
    <n v="4"/>
    <n v="6"/>
    <n v="23"/>
    <n v="0.2608695652173913"/>
    <n v="0.30434782608695654"/>
    <n v="0.17391304347826086"/>
    <n v="0.2608695652173913"/>
    <n v="6"/>
    <n v="0"/>
    <n v="0"/>
    <x v="1"/>
    <x v="0"/>
    <x v="1"/>
    <n v="0"/>
    <x v="1"/>
    <x v="7"/>
    <x v="1"/>
    <n v="2499"/>
    <n v="0"/>
    <n v="0"/>
    <n v="0"/>
    <n v="1"/>
    <n v="0"/>
    <n v="1"/>
    <n v="0"/>
    <n v="0"/>
    <n v="0"/>
    <n v="426"/>
    <d v="2015-12-12T00:00:00"/>
    <n v="12"/>
    <s v="December"/>
    <n v="1"/>
    <s v="1146,50334,Low income,1019,High spender,0.0202447649700004,0,1,24,284,16,160,84,16,134,694,0.409221902017291,0.0230547550432277,0.230547550432277,0.121037463976945,0.0230547550432277,0.193083573487032,6,7,4,6,23,0.260869565217391,0.304347826086957,0.173913043478261,0.260869565217391,6,0,0,0,0,0,0,0,48,36-50,2499,0,0,0,1,0,1,0,0,0,426"/>
  </r>
  <r>
    <n v="1295"/>
    <n v="62905"/>
    <x v="0"/>
    <n v="153"/>
    <x v="1"/>
    <n v="2.432239090692314E-3"/>
    <n v="0"/>
    <n v="1"/>
    <n v="68"/>
    <n v="166"/>
    <n v="75"/>
    <n v="96"/>
    <n v="119"/>
    <n v="107"/>
    <n v="59"/>
    <n v="622"/>
    <n v="0.26688102893890675"/>
    <n v="0.12057877813504823"/>
    <n v="0.15434083601286175"/>
    <n v="0.19131832797427653"/>
    <n v="0.17202572347266881"/>
    <n v="9.4855305466237938E-2"/>
    <n v="3"/>
    <n v="7"/>
    <n v="2"/>
    <n v="8"/>
    <n v="20"/>
    <n v="0.15"/>
    <n v="0.35"/>
    <n v="0.1"/>
    <n v="0.4"/>
    <n v="4"/>
    <n v="0"/>
    <n v="0"/>
    <x v="1"/>
    <x v="0"/>
    <x v="1"/>
    <n v="0"/>
    <x v="1"/>
    <x v="38"/>
    <x v="2"/>
    <n v="2451"/>
    <n v="0"/>
    <n v="1"/>
    <n v="0"/>
    <n v="0"/>
    <n v="0"/>
    <n v="1"/>
    <n v="0"/>
    <n v="0"/>
    <n v="0"/>
    <n v="504"/>
    <d v="2016-01-29T00:00:00"/>
    <n v="1"/>
    <s v="January"/>
    <n v="1"/>
    <s v="1295,62905,High income,153,Low spender,0.00243223909069231,0,1,68,166,75,96,119,107,59,622,0.266881028938907,0.120578778135048,0.154340836012862,0.191318327974277,0.172025723472669,0.0948553054662379,3,7,2,8,20,0.15,0.35,0.1,0.4,4,0,0,0,0,0,0,0,56,50-65,2451,0,1,0,0,0,1,0,0,0,504"/>
  </r>
  <r>
    <n v="359"/>
    <n v="55635"/>
    <x v="0"/>
    <n v="88"/>
    <x v="1"/>
    <n v="1.5817381144962704E-3"/>
    <n v="0"/>
    <n v="1"/>
    <n v="34"/>
    <n v="235"/>
    <n v="65"/>
    <n v="164"/>
    <n v="50"/>
    <n v="49"/>
    <n v="27"/>
    <n v="590"/>
    <n v="0.39830508474576271"/>
    <n v="0.11016949152542373"/>
    <n v="0.27796610169491526"/>
    <n v="8.4745762711864403E-2"/>
    <n v="8.3050847457627114E-2"/>
    <n v="4.576271186440678E-2"/>
    <n v="4"/>
    <n v="7"/>
    <n v="3"/>
    <n v="7"/>
    <n v="21"/>
    <n v="0.19047619047619047"/>
    <n v="0.33333333333333331"/>
    <n v="0.14285714285714285"/>
    <n v="0.33333333333333331"/>
    <n v="6"/>
    <n v="0"/>
    <n v="0"/>
    <x v="1"/>
    <x v="0"/>
    <x v="1"/>
    <n v="0"/>
    <x v="1"/>
    <x v="4"/>
    <x v="1"/>
    <n v="2752"/>
    <n v="1"/>
    <n v="0"/>
    <n v="0"/>
    <n v="0"/>
    <n v="0"/>
    <n v="0"/>
    <n v="1"/>
    <n v="0"/>
    <n v="0"/>
    <n v="536"/>
    <d v="2015-04-03T00:00:00"/>
    <n v="4"/>
    <s v="April"/>
    <n v="1"/>
    <s v="359,55635,High income,88,Low spender,0.00158173811449627,0,1,34,235,65,164,50,49,27,590,0.398305084745763,0.110169491525424,0.277966101694915,0.0847457627118644,0.0830508474576271,0.0457627118644068,4,7,3,7,21,0.19047619047619,0.333333333333333,0.142857142857143,0.333333333333333,6,0,0,0,0,0,0,0,49,36-50,2752,1,0,0,0,0,0,1,0,0,536"/>
  </r>
  <r>
    <n v="1413"/>
    <n v="65704"/>
    <x v="0"/>
    <n v="152"/>
    <x v="1"/>
    <n v="2.3134055765250214E-3"/>
    <n v="0"/>
    <n v="0"/>
    <n v="18"/>
    <n v="279"/>
    <n v="172"/>
    <n v="74"/>
    <n v="38"/>
    <n v="8"/>
    <n v="246"/>
    <n v="817"/>
    <n v="0.34149326805385555"/>
    <n v="0.21052631578947367"/>
    <n v="9.057527539779682E-2"/>
    <n v="4.6511627906976744E-2"/>
    <n v="9.7919216646266821E-3"/>
    <n v="0.30110159118727048"/>
    <n v="1"/>
    <n v="2"/>
    <n v="10"/>
    <n v="10"/>
    <n v="23"/>
    <n v="4.3478260869565216E-2"/>
    <n v="8.6956521739130432E-2"/>
    <n v="0.43478260869565216"/>
    <n v="0.43478260869565216"/>
    <n v="1"/>
    <n v="0"/>
    <n v="0"/>
    <x v="1"/>
    <x v="0"/>
    <x v="1"/>
    <n v="0"/>
    <x v="1"/>
    <x v="7"/>
    <x v="1"/>
    <n v="2418"/>
    <n v="0"/>
    <n v="0"/>
    <n v="1"/>
    <n v="0"/>
    <n v="0"/>
    <n v="1"/>
    <n v="0"/>
    <n v="0"/>
    <n v="0"/>
    <n v="325"/>
    <d v="2016-03-02T00:00:00"/>
    <n v="3"/>
    <s v="March"/>
    <n v="1"/>
    <s v="1413,65704,High income,152,Low spender,0.00231340557652502,0,0,18,279,172,74,38,8,246,817,0.341493268053856,0.210526315789474,0.0905752753977968,0.0465116279069767,0.00979192166462668,0.30110159118727,1,2,10,10,23,0.0434782608695652,0.0869565217391304,0.434782608695652,0.434782608695652,1,0,0,0,0,0,0,0,48,36-50,2418,0,0,1,0,0,1,0,0,0,325"/>
  </r>
  <r>
    <n v="2070"/>
    <n v="74190"/>
    <x v="0"/>
    <n v="78"/>
    <x v="1"/>
    <n v="1.0513546300040437E-3"/>
    <n v="0"/>
    <n v="1"/>
    <n v="49"/>
    <n v="151"/>
    <n v="81"/>
    <n v="86"/>
    <n v="168"/>
    <n v="91"/>
    <n v="64"/>
    <n v="641"/>
    <n v="0.23556942277691106"/>
    <n v="0.12636505460218408"/>
    <n v="0.13416536661466458"/>
    <n v="0.26209048361934478"/>
    <n v="0.1419656786271451"/>
    <n v="9.9843993759750393E-2"/>
    <n v="2"/>
    <n v="4"/>
    <n v="2"/>
    <n v="11"/>
    <n v="19"/>
    <n v="0.10526315789473684"/>
    <n v="0.21052631578947367"/>
    <n v="0.10526315789473684"/>
    <n v="0.57894736842105265"/>
    <n v="2"/>
    <n v="0"/>
    <n v="0"/>
    <x v="1"/>
    <x v="0"/>
    <x v="1"/>
    <n v="0"/>
    <x v="1"/>
    <x v="9"/>
    <x v="1"/>
    <n v="2207"/>
    <n v="0"/>
    <n v="1"/>
    <n v="0"/>
    <n v="0"/>
    <n v="0"/>
    <n v="0"/>
    <n v="1"/>
    <n v="0"/>
    <n v="0"/>
    <n v="513"/>
    <d v="2016-09-29T00:00:00"/>
    <n v="9"/>
    <s v="September"/>
    <n v="1"/>
    <s v="2070,74190,High income,78,Low spender,0.00105135463000404,0,1,49,151,81,86,168,91,64,641,0.235569422776911,0.126365054602184,0.134165366614665,0.262090483619345,0.141965678627145,0.0998439937597504,2,4,2,11,19,0.105263157894737,0.210526315789474,0.105263157894737,0.578947368421053,2,0,0,0,0,0,0,0,45,36-50,2207,0,1,0,0,0,0,1,0,0,513"/>
  </r>
  <r>
    <n v="1134"/>
    <n v="49090"/>
    <x v="1"/>
    <n v="19"/>
    <x v="1"/>
    <n v="3.8704420452230595E-4"/>
    <n v="0"/>
    <n v="1"/>
    <n v="45"/>
    <n v="494"/>
    <n v="5"/>
    <n v="82"/>
    <n v="7"/>
    <n v="0"/>
    <n v="100"/>
    <n v="688"/>
    <n v="0.71802325581395354"/>
    <n v="7.2674418604651162E-3"/>
    <n v="0.11918604651162791"/>
    <n v="1.0174418604651164E-2"/>
    <n v="0"/>
    <n v="0.14534883720930233"/>
    <n v="3"/>
    <n v="7"/>
    <n v="2"/>
    <n v="9"/>
    <n v="21"/>
    <n v="0.14285714285714285"/>
    <n v="0.33333333333333331"/>
    <n v="9.5238095238095233E-2"/>
    <n v="0.42857142857142855"/>
    <n v="7"/>
    <n v="0"/>
    <n v="0"/>
    <x v="1"/>
    <x v="0"/>
    <x v="1"/>
    <n v="0"/>
    <x v="1"/>
    <x v="18"/>
    <x v="3"/>
    <n v="2504"/>
    <n v="0"/>
    <n v="0"/>
    <n v="1"/>
    <n v="0"/>
    <n v="0"/>
    <n v="0"/>
    <n v="1"/>
    <n v="0"/>
    <n v="0"/>
    <n v="488"/>
    <d v="2015-12-07T00:00:00"/>
    <n v="12"/>
    <s v="December"/>
    <n v="1"/>
    <s v="1134,49090,Low income,19,Low spender,0.000387044204522306,0,1,45,494,5,82,7,0,100,688,0.718023255813954,0.00726744186046512,0.119186046511628,0.0101744186046512,0,0.145348837209302,3,7,2,9,21,0.142857142857143,0.333333333333333,0.0952380952380952,0.428571428571429,7,0,0,0,0,0,0,0,69,66+,2504,0,0,1,0,0,0,1,0,0,488"/>
  </r>
  <r>
    <n v="530"/>
    <n v="40464"/>
    <x v="1"/>
    <n v="804"/>
    <x v="0"/>
    <n v="1.9869513641755633E-2"/>
    <n v="0"/>
    <n v="1"/>
    <n v="78"/>
    <n v="424"/>
    <n v="17"/>
    <n v="118"/>
    <n v="7"/>
    <n v="23"/>
    <n v="41"/>
    <n v="630"/>
    <n v="0.67301587301587307"/>
    <n v="2.6984126984126985E-2"/>
    <n v="0.1873015873015873"/>
    <n v="1.1111111111111112E-2"/>
    <n v="3.650793650793651E-2"/>
    <n v="6.5079365079365084E-2"/>
    <n v="6"/>
    <n v="8"/>
    <n v="2"/>
    <n v="8"/>
    <n v="24"/>
    <n v="0.25"/>
    <n v="0.33333333333333331"/>
    <n v="8.3333333333333329E-2"/>
    <n v="0.33333333333333331"/>
    <n v="8"/>
    <n v="0"/>
    <n v="0"/>
    <x v="1"/>
    <x v="0"/>
    <x v="1"/>
    <n v="0"/>
    <x v="1"/>
    <x v="41"/>
    <x v="3"/>
    <n v="2693"/>
    <n v="0"/>
    <n v="0"/>
    <n v="1"/>
    <n v="0"/>
    <n v="0"/>
    <n v="0"/>
    <n v="1"/>
    <n v="0"/>
    <n v="0"/>
    <n v="548"/>
    <d v="2015-06-01T00:00:00"/>
    <n v="6"/>
    <s v="June"/>
    <n v="1"/>
    <s v="530,40464,Low income,804,High spender,0.0198695136417556,0,1,78,424,17,118,7,23,41,630,0.673015873015873,0.026984126984127,0.187301587301587,0.0111111111111111,0.0365079365079365,0.0650793650793651,6,8,2,8,24,0.25,0.333333333333333,0.0833333333333333,0.333333333333333,8,0,0,0,0,0,0,0,67,66+,2693,0,0,1,0,0,0,1,0,0,548"/>
  </r>
  <r>
    <n v="1887"/>
    <n v="56628"/>
    <x v="0"/>
    <n v="16"/>
    <x v="1"/>
    <n v="2.8254573709119162E-4"/>
    <n v="0"/>
    <n v="1"/>
    <n v="30"/>
    <n v="479"/>
    <n v="5"/>
    <n v="82"/>
    <n v="7"/>
    <n v="17"/>
    <n v="171"/>
    <n v="761"/>
    <n v="0.62943495400788441"/>
    <n v="6.5703022339027592E-3"/>
    <n v="0.10775295663600526"/>
    <n v="9.1984231274638631E-3"/>
    <n v="2.2339027595269383E-2"/>
    <n v="0.22470433639947437"/>
    <n v="2"/>
    <n v="7"/>
    <n v="6"/>
    <n v="5"/>
    <n v="20"/>
    <n v="0.1"/>
    <n v="0.35"/>
    <n v="0.3"/>
    <n v="0.25"/>
    <n v="5"/>
    <n v="0"/>
    <n v="0"/>
    <x v="0"/>
    <x v="0"/>
    <x v="1"/>
    <n v="0"/>
    <x v="1"/>
    <x v="16"/>
    <x v="1"/>
    <n v="2259"/>
    <n v="0"/>
    <n v="0"/>
    <n v="1"/>
    <n v="0"/>
    <n v="0"/>
    <n v="0"/>
    <n v="1"/>
    <n v="0"/>
    <n v="0"/>
    <n v="419"/>
    <d v="2016-08-08T00:00:00"/>
    <n v="8"/>
    <s v="August"/>
    <n v="1"/>
    <s v="1887,56628,High income,16,Low spender,0.000282545737091192,0,1,30,479,5,82,7,17,171,761,0.629434954007884,0.00657030223390276,0.107752956636005,0.00919842312746386,0.0223390275952694,0.224704336399474,2,7,6,5,20,0.1,0.35,0.3,0.25,5,0,0,1,0,0,0,0,43,36-50,2259,0,0,1,0,0,0,1,0,0,419"/>
  </r>
  <r>
    <n v="1859"/>
    <n v="71427"/>
    <x v="0"/>
    <n v="84"/>
    <x v="1"/>
    <n v="1.1760258725691966E-3"/>
    <n v="2"/>
    <n v="0"/>
    <n v="26"/>
    <n v="212"/>
    <n v="123"/>
    <n v="177"/>
    <n v="15"/>
    <n v="64"/>
    <n v="23"/>
    <n v="614"/>
    <n v="0.34527687296416937"/>
    <n v="0.20032573289902281"/>
    <n v="0.28827361563517917"/>
    <n v="2.4429967426710098E-2"/>
    <n v="0.10423452768729642"/>
    <n v="3.7459283387622153E-2"/>
    <n v="2"/>
    <n v="8"/>
    <n v="2"/>
    <n v="8"/>
    <n v="20"/>
    <n v="0.1"/>
    <n v="0.4"/>
    <n v="0.1"/>
    <n v="0.4"/>
    <n v="4"/>
    <n v="0"/>
    <n v="0"/>
    <x v="1"/>
    <x v="0"/>
    <x v="1"/>
    <n v="0"/>
    <x v="1"/>
    <x v="34"/>
    <x v="1"/>
    <n v="2268"/>
    <n v="0"/>
    <n v="1"/>
    <n v="0"/>
    <n v="0"/>
    <n v="0"/>
    <n v="0"/>
    <n v="1"/>
    <n v="0"/>
    <n v="0"/>
    <n v="568"/>
    <d v="2016-07-30T00:00:00"/>
    <n v="7"/>
    <s v="July"/>
    <n v="1"/>
    <s v="1859,71427,High income,84,Low spender,0.0011760258725692,2,0,26,212,123,177,15,64,23,614,0.345276872964169,0.200325732899023,0.288273615635179,0.0244299674267101,0.104234527687296,0.0374592833876222,2,8,2,8,20,0.1,0.4,0.1,0.4,4,0,0,0,0,0,0,0,42,36-50,2268,0,1,0,0,0,0,1,0,0,568"/>
  </r>
  <r>
    <n v="721"/>
    <n v="61331"/>
    <x v="0"/>
    <n v="432"/>
    <x v="1"/>
    <n v="7.0437462294761213E-3"/>
    <n v="1"/>
    <n v="1"/>
    <n v="42"/>
    <n v="534"/>
    <n v="5"/>
    <n v="47"/>
    <n v="0"/>
    <n v="5"/>
    <n v="41"/>
    <n v="632"/>
    <n v="0.84493670886075944"/>
    <n v="7.9113924050632917E-3"/>
    <n v="7.4367088607594931E-2"/>
    <n v="0"/>
    <n v="7.9113924050632917E-3"/>
    <n v="6.4873417721518986E-2"/>
    <n v="5"/>
    <n v="11"/>
    <n v="1"/>
    <n v="6"/>
    <n v="23"/>
    <n v="0.21739130434782608"/>
    <n v="0.47826086956521741"/>
    <n v="4.3478260869565216E-2"/>
    <n v="0.2608695652173913"/>
    <n v="8"/>
    <n v="0"/>
    <n v="0"/>
    <x v="1"/>
    <x v="0"/>
    <x v="1"/>
    <n v="0"/>
    <x v="1"/>
    <x v="11"/>
    <x v="2"/>
    <n v="2635"/>
    <n v="0"/>
    <n v="0"/>
    <n v="1"/>
    <n v="0"/>
    <n v="0"/>
    <n v="0"/>
    <n v="0"/>
    <n v="1"/>
    <n v="0"/>
    <n v="550"/>
    <d v="2015-07-29T00:00:00"/>
    <n v="7"/>
    <s v="July"/>
    <n v="1"/>
    <s v="721,61331,High income,432,Low spender,0.00704374622947612,1,1,42,534,5,47,0,5,41,632,0.844936708860759,0.00791139240506329,0.0743670886075949,0,0.00791139240506329,0.064873417721519,5,11,1,6,23,0.217391304347826,0.478260869565217,0.0434782608695652,0.260869565217391,8,0,0,0,0,0,0,0,62,50-65,2635,0,0,1,0,0,0,0,1,0,550"/>
  </r>
  <r>
    <n v="428"/>
    <n v="56253"/>
    <x v="0"/>
    <n v="151"/>
    <x v="1"/>
    <n v="2.6843012817094197E-3"/>
    <n v="0"/>
    <n v="1"/>
    <n v="83"/>
    <n v="509"/>
    <n v="0"/>
    <n v="65"/>
    <n v="7"/>
    <n v="11"/>
    <n v="5"/>
    <n v="597"/>
    <n v="0.85259631490787269"/>
    <n v="0"/>
    <n v="0.10887772194304858"/>
    <n v="1.1725293132328308E-2"/>
    <n v="1.8425460636515914E-2"/>
    <n v="8.3752093802345051E-3"/>
    <n v="4"/>
    <n v="7"/>
    <n v="2"/>
    <n v="9"/>
    <n v="22"/>
    <n v="0.18181818181818182"/>
    <n v="0.31818181818181818"/>
    <n v="9.0909090909090912E-2"/>
    <n v="0.40909090909090912"/>
    <n v="6"/>
    <n v="0"/>
    <n v="0"/>
    <x v="1"/>
    <x v="0"/>
    <x v="1"/>
    <n v="0"/>
    <x v="1"/>
    <x v="5"/>
    <x v="2"/>
    <n v="2728"/>
    <n v="0"/>
    <n v="0"/>
    <n v="0"/>
    <n v="1"/>
    <n v="0"/>
    <n v="0"/>
    <n v="1"/>
    <n v="0"/>
    <n v="0"/>
    <n v="587"/>
    <d v="2015-04-27T00:00:00"/>
    <n v="4"/>
    <s v="April"/>
    <n v="1"/>
    <s v="428,56253,High income,151,Low spender,0.00268430128170942,0,1,83,509,0,65,7,11,5,597,0.852596314907873,0,0.108877721943049,0.0117252931323283,0.0184254606365159,0.00837520938023451,4,7,2,9,22,0.181818181818182,0.318181818181818,0.0909090909090909,0.409090909090909,6,0,0,0,0,0,0,0,57,50-65,2728,0,0,0,1,0,0,1,0,0,587"/>
  </r>
  <r>
    <n v="1377"/>
    <n v="79761"/>
    <x v="0"/>
    <n v="150"/>
    <x v="1"/>
    <n v="1.8806183473125964E-3"/>
    <n v="0"/>
    <n v="1"/>
    <n v="32"/>
    <n v="415"/>
    <n v="5"/>
    <n v="124"/>
    <n v="15"/>
    <n v="35"/>
    <n v="11"/>
    <n v="605"/>
    <n v="0.68595041322314054"/>
    <n v="8.2644628099173556E-3"/>
    <n v="0.20495867768595041"/>
    <n v="2.4793388429752067E-2"/>
    <n v="5.7851239669421489E-2"/>
    <n v="1.8181818181818181E-2"/>
    <n v="1"/>
    <n v="5"/>
    <n v="2"/>
    <n v="11"/>
    <n v="19"/>
    <n v="5.2631578947368418E-2"/>
    <n v="0.26315789473684209"/>
    <n v="0.10526315789473684"/>
    <n v="0.57894736842105265"/>
    <n v="3"/>
    <n v="0"/>
    <n v="0"/>
    <x v="1"/>
    <x v="0"/>
    <x v="1"/>
    <n v="0"/>
    <x v="1"/>
    <x v="11"/>
    <x v="2"/>
    <n v="2427"/>
    <n v="0"/>
    <n v="0"/>
    <n v="1"/>
    <n v="0"/>
    <n v="0"/>
    <n v="0"/>
    <n v="0"/>
    <n v="0"/>
    <n v="1"/>
    <n v="583"/>
    <d v="2016-02-22T00:00:00"/>
    <n v="2"/>
    <s v="February"/>
    <n v="1"/>
    <s v="1377,79761,High income,150,Low spender,0.0018806183473126,0,1,32,415,5,124,15,35,11,605,0.685950413223141,0.00826446280991736,0.20495867768595,0.0247933884297521,0.0578512396694215,0.0181818181818182,1,5,2,11,19,0.0526315789473684,0.263157894736842,0.105263157894737,0.578947368421053,3,0,0,0,0,0,0,0,62,50-65,2427,0,0,1,0,0,0,0,0,1,583"/>
  </r>
  <r>
    <n v="1889"/>
    <n v="62187"/>
    <x v="0"/>
    <n v="180"/>
    <x v="1"/>
    <n v="2.8944956341357517E-3"/>
    <n v="0"/>
    <n v="1"/>
    <n v="38"/>
    <n v="512"/>
    <n v="0"/>
    <n v="83"/>
    <n v="0"/>
    <n v="0"/>
    <n v="41"/>
    <n v="636"/>
    <n v="0.80503144654088055"/>
    <n v="0"/>
    <n v="0.13050314465408805"/>
    <n v="0"/>
    <n v="0"/>
    <n v="6.4465408805031446E-2"/>
    <n v="3"/>
    <n v="6"/>
    <n v="2"/>
    <n v="10"/>
    <n v="21"/>
    <n v="0.14285714285714285"/>
    <n v="0.2857142857142857"/>
    <n v="9.5238095238095233E-2"/>
    <n v="0.47619047619047616"/>
    <n v="4"/>
    <n v="0"/>
    <n v="0"/>
    <x v="1"/>
    <x v="0"/>
    <x v="1"/>
    <n v="0"/>
    <x v="1"/>
    <x v="26"/>
    <x v="2"/>
    <n v="2258"/>
    <n v="0"/>
    <n v="0"/>
    <n v="0"/>
    <n v="0"/>
    <n v="1"/>
    <n v="0"/>
    <n v="0"/>
    <n v="0"/>
    <n v="1"/>
    <n v="554"/>
    <d v="2016-08-09T00:00:00"/>
    <n v="8"/>
    <s v="August"/>
    <n v="1"/>
    <s v="1889,62187,High income,180,Low spender,0.00289449563413575,0,1,38,512,0,83,0,0,41,636,0.805031446540881,0,0.130503144654088,0,0,0.0644654088050314,3,6,2,10,21,0.142857142857143,0.285714285714286,0.0952380952380952,0.476190476190476,4,0,0,0,0,0,0,0,51,50-65,2258,0,0,0,0,1,0,0,0,1,554"/>
  </r>
  <r>
    <n v="1768"/>
    <n v="73448"/>
    <x v="0"/>
    <n v="10"/>
    <x v="1"/>
    <n v="1.3615074610608867E-4"/>
    <n v="0"/>
    <n v="0"/>
    <n v="10"/>
    <n v="236"/>
    <n v="106"/>
    <n v="189"/>
    <n v="23"/>
    <n v="41"/>
    <n v="130"/>
    <n v="725"/>
    <n v="0.32551724137931032"/>
    <n v="0.14620689655172414"/>
    <n v="0.26068965517241377"/>
    <n v="3.1724137931034485E-2"/>
    <n v="5.6551724137931032E-2"/>
    <n v="0.1793103448275862"/>
    <n v="1"/>
    <n v="7"/>
    <n v="2"/>
    <n v="9"/>
    <n v="19"/>
    <n v="5.2631578947368418E-2"/>
    <n v="0.36842105263157893"/>
    <n v="0.10526315789473684"/>
    <n v="0.47368421052631576"/>
    <n v="4"/>
    <n v="0"/>
    <n v="0"/>
    <x v="1"/>
    <x v="0"/>
    <x v="1"/>
    <n v="0"/>
    <x v="1"/>
    <x v="26"/>
    <x v="2"/>
    <n v="2298"/>
    <n v="0"/>
    <n v="1"/>
    <n v="0"/>
    <n v="0"/>
    <n v="0"/>
    <n v="0"/>
    <n v="1"/>
    <n v="0"/>
    <n v="0"/>
    <n v="465"/>
    <d v="2016-06-30T00:00:00"/>
    <n v="6"/>
    <s v="June"/>
    <n v="1"/>
    <s v="1768,73448,High income,10,Low spender,0.000136150746106089,0,0,10,236,106,189,23,41,130,725,0.32551724137931,0.146206896551724,0.260689655172414,0.0317241379310345,0.056551724137931,0.179310344827586,1,7,2,9,19,0.0526315789473684,0.368421052631579,0.105263157894737,0.473684210526316,4,0,0,0,0,0,0,0,51,50-65,2298,0,1,0,0,0,0,1,0,0,465"/>
  </r>
  <r>
    <n v="1363"/>
    <n v="57867"/>
    <x v="0"/>
    <n v="44"/>
    <x v="1"/>
    <n v="7.6036428361587777E-4"/>
    <n v="1"/>
    <n v="0"/>
    <n v="48"/>
    <n v="344"/>
    <n v="35"/>
    <n v="178"/>
    <n v="15"/>
    <n v="23"/>
    <n v="17"/>
    <n v="612"/>
    <n v="0.56209150326797386"/>
    <n v="5.7189542483660129E-2"/>
    <n v="0.2908496732026144"/>
    <n v="2.4509803921568627E-2"/>
    <n v="3.7581699346405227E-2"/>
    <n v="2.7777777777777776E-2"/>
    <n v="7"/>
    <n v="7"/>
    <n v="2"/>
    <n v="9"/>
    <n v="25"/>
    <n v="0.28000000000000003"/>
    <n v="0.28000000000000003"/>
    <n v="0.08"/>
    <n v="0.36"/>
    <n v="6"/>
    <n v="0"/>
    <n v="0"/>
    <x v="1"/>
    <x v="0"/>
    <x v="1"/>
    <n v="0"/>
    <x v="1"/>
    <x v="34"/>
    <x v="1"/>
    <n v="2430"/>
    <n v="0"/>
    <n v="0"/>
    <n v="0"/>
    <n v="1"/>
    <n v="0"/>
    <n v="0"/>
    <n v="1"/>
    <n v="0"/>
    <n v="0"/>
    <n v="578"/>
    <d v="2016-02-19T00:00:00"/>
    <n v="2"/>
    <s v="February"/>
    <n v="1"/>
    <s v="1363,57867,High income,44,Low spender,0.000760364283615878,1,0,48,344,35,178,15,23,17,612,0.562091503267974,0.0571895424836601,0.290849673202614,0.0245098039215686,0.0375816993464052,0.0277777777777778,7,7,2,9,25,0.28,0.28,0.08,0.36,6,0,0,0,0,0,0,0,42,36-50,2430,0,0,0,1,0,0,1,0,0,578"/>
  </r>
  <r>
    <n v="963"/>
    <n v="62710"/>
    <x v="0"/>
    <n v="93"/>
    <x v="1"/>
    <n v="1.4830170626694307E-3"/>
    <n v="0"/>
    <n v="1"/>
    <n v="53"/>
    <n v="441"/>
    <n v="35"/>
    <n v="83"/>
    <n v="7"/>
    <n v="29"/>
    <n v="11"/>
    <n v="606"/>
    <n v="0.7277227722772277"/>
    <n v="5.7755775577557754E-2"/>
    <n v="0.13696369636963696"/>
    <n v="1.155115511551155E-2"/>
    <n v="4.7854785478547858E-2"/>
    <n v="1.8151815181518153E-2"/>
    <n v="4"/>
    <n v="4"/>
    <n v="2"/>
    <n v="12"/>
    <n v="22"/>
    <n v="0.18181818181818182"/>
    <n v="0.18181818181818182"/>
    <n v="9.0909090909090912E-2"/>
    <n v="0.54545454545454541"/>
    <n v="4"/>
    <n v="0"/>
    <n v="0"/>
    <x v="1"/>
    <x v="0"/>
    <x v="1"/>
    <n v="0"/>
    <x v="1"/>
    <x v="7"/>
    <x v="1"/>
    <n v="2561"/>
    <n v="0"/>
    <n v="1"/>
    <n v="0"/>
    <n v="0"/>
    <n v="0"/>
    <n v="0"/>
    <n v="1"/>
    <n v="0"/>
    <n v="0"/>
    <n v="584"/>
    <d v="2015-10-11T00:00:00"/>
    <n v="10"/>
    <s v="October"/>
    <n v="1"/>
    <s v="963,62710,High income,93,Low spender,0.00148301706266943,0,1,53,441,35,83,7,29,11,606,0.727722772277228,0.0577557755775578,0.136963696369637,0.0115511551155116,0.0478547854785479,0.0181518151815182,4,4,2,12,22,0.181818181818182,0.181818181818182,0.0909090909090909,0.545454545454545,4,0,0,0,0,0,0,0,48,36-50,2561,0,1,0,0,0,0,1,0,0,584"/>
  </r>
  <r>
    <n v="1304"/>
    <n v="54753"/>
    <x v="0"/>
    <n v="152"/>
    <x v="1"/>
    <n v="2.7761035924972147E-3"/>
    <n v="0"/>
    <n v="1"/>
    <n v="87"/>
    <n v="197"/>
    <n v="107"/>
    <n v="227"/>
    <n v="7"/>
    <n v="59"/>
    <n v="131"/>
    <n v="728"/>
    <n v="0.27060439560439559"/>
    <n v="0.14697802197802198"/>
    <n v="0.31181318681318682"/>
    <n v="9.6153846153846159E-3"/>
    <n v="8.1043956043956047E-2"/>
    <n v="0.17994505494505494"/>
    <n v="3"/>
    <n v="5"/>
    <n v="2"/>
    <n v="11"/>
    <n v="21"/>
    <n v="0.14285714285714285"/>
    <n v="0.23809523809523808"/>
    <n v="9.5238095238095233E-2"/>
    <n v="0.52380952380952384"/>
    <n v="4"/>
    <n v="0"/>
    <n v="0"/>
    <x v="1"/>
    <x v="0"/>
    <x v="1"/>
    <n v="0"/>
    <x v="1"/>
    <x v="12"/>
    <x v="2"/>
    <n v="2449"/>
    <n v="0"/>
    <n v="0"/>
    <n v="0"/>
    <n v="1"/>
    <n v="0"/>
    <n v="0"/>
    <n v="1"/>
    <n v="0"/>
    <n v="0"/>
    <n v="466"/>
    <d v="2016-01-31T00:00:00"/>
    <n v="1"/>
    <s v="January"/>
    <n v="1"/>
    <s v="1304,54753,High income,152,Low spender,0.00277610359249721,0,1,87,197,107,227,7,59,131,728,0.270604395604396,0.146978021978022,0.311813186813187,0.00961538461538462,0.081043956043956,0.179945054945055,3,5,2,11,21,0.142857142857143,0.238095238095238,0.0952380952380952,0.523809523809524,4,0,0,0,0,0,0,0,61,50-65,2449,0,0,0,1,0,0,1,0,0,466"/>
  </r>
  <r>
    <n v="236"/>
    <n v="60208"/>
    <x v="0"/>
    <n v="32"/>
    <x v="1"/>
    <n v="5.3149083178315171E-4"/>
    <n v="1"/>
    <n v="1"/>
    <n v="13"/>
    <n v="488"/>
    <n v="23"/>
    <n v="71"/>
    <n v="15"/>
    <n v="0"/>
    <n v="59"/>
    <n v="656"/>
    <n v="0.74390243902439024"/>
    <n v="3.5060975609756101E-2"/>
    <n v="0.10823170731707317"/>
    <n v="2.2865853658536585E-2"/>
    <n v="0"/>
    <n v="8.9939024390243899E-2"/>
    <n v="11"/>
    <n v="8"/>
    <n v="3"/>
    <n v="7"/>
    <n v="29"/>
    <n v="0.37931034482758619"/>
    <n v="0.27586206896551724"/>
    <n v="0.10344827586206896"/>
    <n v="0.2413793103448276"/>
    <n v="7"/>
    <n v="0"/>
    <n v="0"/>
    <x v="1"/>
    <x v="1"/>
    <x v="1"/>
    <n v="0"/>
    <x v="0"/>
    <x v="1"/>
    <x v="1"/>
    <n v="2789"/>
    <n v="0"/>
    <n v="0"/>
    <n v="0"/>
    <n v="0"/>
    <n v="1"/>
    <n v="0"/>
    <n v="1"/>
    <n v="0"/>
    <n v="0"/>
    <n v="538"/>
    <d v="2015-02-25T00:00:00"/>
    <n v="2"/>
    <s v="February"/>
    <n v="1"/>
    <s v="236,60208,High income,32,Low spender,0.000531490831783152,1,1,13,488,23,71,15,0,59,656,0.74390243902439,0.0350609756097561,0.108231707317073,0.0228658536585366,0,0.0899390243902439,11,8,3,7,29,0.379310344827586,0.275862068965517,0.103448275862069,0.241379310344828,7,0,0,0,1,0,0,1,47,36-50,2789,0,0,0,0,1,0,1,0,0,538"/>
  </r>
  <r>
    <n v="208"/>
    <n v="55517"/>
    <x v="0"/>
    <n v="544"/>
    <x v="1"/>
    <n v="9.7988003674550142E-3"/>
    <n v="1"/>
    <n v="1"/>
    <n v="53"/>
    <n v="483"/>
    <n v="0"/>
    <n v="108"/>
    <n v="0"/>
    <n v="6"/>
    <n v="36"/>
    <n v="633"/>
    <n v="0.76303317535545023"/>
    <n v="0"/>
    <n v="0.17061611374407584"/>
    <n v="0"/>
    <n v="9.4786729857819912E-3"/>
    <n v="5.6872037914691941E-2"/>
    <n v="5"/>
    <n v="11"/>
    <n v="1"/>
    <n v="6"/>
    <n v="23"/>
    <n v="0.21739130434782608"/>
    <n v="0.47826086956521741"/>
    <n v="4.3478260869565216E-2"/>
    <n v="0.2608695652173913"/>
    <n v="9"/>
    <n v="0"/>
    <n v="0"/>
    <x v="1"/>
    <x v="0"/>
    <x v="1"/>
    <n v="0"/>
    <x v="0"/>
    <x v="25"/>
    <x v="3"/>
    <n v="2799"/>
    <n v="0"/>
    <n v="1"/>
    <n v="0"/>
    <n v="0"/>
    <n v="0"/>
    <n v="0"/>
    <n v="0"/>
    <n v="0"/>
    <n v="1"/>
    <n v="561"/>
    <d v="2015-02-15T00:00:00"/>
    <n v="2"/>
    <s v="February"/>
    <n v="1"/>
    <s v="208,55517,High income,544,Low spender,0.00979880036745501,1,1,53,483,0,108,0,6,36,633,0.76303317535545,0,0.170616113744076,0,0.00947867298578199,0.0568720379146919,5,11,1,6,23,0.217391304347826,0.478260869565217,0.0434782608695652,0.260869565217391,9,0,0,0,0,0,0,1,70,66+,2799,0,1,0,0,0,0,0,0,1,561"/>
  </r>
  <r>
    <n v="1041"/>
    <n v="49476"/>
    <x v="1"/>
    <n v="11"/>
    <x v="1"/>
    <n v="2.2233001859487428E-4"/>
    <n v="0"/>
    <n v="1"/>
    <n v="29"/>
    <n v="386"/>
    <n v="23"/>
    <n v="95"/>
    <n v="54"/>
    <n v="41"/>
    <n v="196"/>
    <n v="795"/>
    <n v="0.48553459119496856"/>
    <n v="2.8930817610062894E-2"/>
    <n v="0.11949685534591195"/>
    <n v="6.7924528301886791E-2"/>
    <n v="5.157232704402516E-2"/>
    <n v="0.24654088050314465"/>
    <n v="4"/>
    <n v="2"/>
    <n v="11"/>
    <n v="5"/>
    <n v="22"/>
    <n v="0.18181818181818182"/>
    <n v="9.0909090909090912E-2"/>
    <n v="0.5"/>
    <n v="0.22727272727272727"/>
    <n v="2"/>
    <n v="0"/>
    <n v="0"/>
    <x v="1"/>
    <x v="0"/>
    <x v="1"/>
    <n v="0"/>
    <x v="1"/>
    <x v="5"/>
    <x v="2"/>
    <n v="2533"/>
    <n v="1"/>
    <n v="0"/>
    <n v="0"/>
    <n v="0"/>
    <n v="0"/>
    <n v="0"/>
    <n v="0"/>
    <n v="1"/>
    <n v="0"/>
    <n v="403"/>
    <d v="2015-11-08T00:00:00"/>
    <n v="11"/>
    <s v="November"/>
    <n v="1"/>
    <s v="1041,49476,Low income,11,Low spender,0.000222330018594874,0,1,29,386,23,95,54,41,196,795,0.485534591194969,0.0289308176100629,0.119496855345912,0.0679245283018868,0.0515723270440252,0.246540880503145,4,2,11,5,22,0.181818181818182,0.0909090909090909,0.5,0.227272727272727,2,0,0,0,0,0,0,0,57,50-65,2533,1,0,0,0,0,0,0,1,0,403"/>
  </r>
  <r>
    <n v="1309"/>
    <n v="61794"/>
    <x v="0"/>
    <n v="2157"/>
    <x v="0"/>
    <n v="3.4906301582677927E-2"/>
    <n v="0"/>
    <n v="1"/>
    <n v="74"/>
    <n v="264"/>
    <n v="47"/>
    <n v="188"/>
    <n v="54"/>
    <n v="47"/>
    <n v="11"/>
    <n v="611"/>
    <n v="0.43207855973813419"/>
    <n v="7.6923076923076927E-2"/>
    <n v="0.30769230769230771"/>
    <n v="8.8379705400982E-2"/>
    <n v="7.6923076923076927E-2"/>
    <n v="1.8003273322422259E-2"/>
    <n v="2"/>
    <n v="4"/>
    <n v="4"/>
    <n v="10"/>
    <n v="20"/>
    <n v="0.1"/>
    <n v="0.2"/>
    <n v="0.2"/>
    <n v="0.5"/>
    <n v="2"/>
    <n v="0"/>
    <n v="0"/>
    <x v="1"/>
    <x v="0"/>
    <x v="1"/>
    <n v="0"/>
    <x v="1"/>
    <x v="6"/>
    <x v="2"/>
    <n v="2447"/>
    <n v="0"/>
    <n v="1"/>
    <n v="0"/>
    <n v="0"/>
    <n v="0"/>
    <n v="0"/>
    <n v="0"/>
    <n v="1"/>
    <n v="0"/>
    <n v="589"/>
    <d v="2016-02-02T00:00:00"/>
    <n v="2"/>
    <s v="February"/>
    <n v="1"/>
    <s v="1309,61794,High income,2157,High spender,0.0349063015826779,0,1,74,264,47,188,54,47,11,611,0.432078559738134,0.0769230769230769,0.307692307692308,0.088379705400982,0.0769230769230769,0.0180032733224223,2,4,4,10,20,0.1,0.2,0.2,0.5,2,0,0,0,0,0,0,0,59,50-65,2447,0,1,0,0,0,0,0,1,0,589"/>
  </r>
  <r>
    <n v="1013"/>
    <n v="67680"/>
    <x v="0"/>
    <n v="892"/>
    <x v="0"/>
    <n v="1.317966903073286E-2"/>
    <n v="0"/>
    <n v="1"/>
    <n v="8"/>
    <n v="546"/>
    <n v="0"/>
    <n v="48"/>
    <n v="0"/>
    <n v="6"/>
    <n v="6"/>
    <n v="606"/>
    <n v="0.90099009900990101"/>
    <n v="0"/>
    <n v="7.9207920792079209E-2"/>
    <n v="0"/>
    <n v="9.9009900990099011E-3"/>
    <n v="9.9009900990099011E-3"/>
    <n v="1"/>
    <n v="7"/>
    <n v="3"/>
    <n v="8"/>
    <n v="19"/>
    <n v="5.2631578947368418E-2"/>
    <n v="0.36842105263157893"/>
    <n v="0.15789473684210525"/>
    <n v="0.42105263157894735"/>
    <n v="5"/>
    <n v="0"/>
    <n v="0"/>
    <x v="1"/>
    <x v="0"/>
    <x v="1"/>
    <n v="0"/>
    <x v="1"/>
    <x v="18"/>
    <x v="3"/>
    <n v="2542"/>
    <n v="0"/>
    <n v="0"/>
    <n v="0"/>
    <n v="0"/>
    <n v="1"/>
    <n v="0"/>
    <n v="0"/>
    <n v="0"/>
    <n v="1"/>
    <n v="594"/>
    <d v="2015-10-30T00:00:00"/>
    <n v="10"/>
    <s v="October"/>
    <n v="1"/>
    <s v="1013,67680,High income,892,High spender,0.0131796690307329,0,1,8,546,0,48,0,6,6,606,0.900990099009901,0,0.0792079207920792,0,0.0099009900990099,0.0099009900990099,1,7,3,8,19,0.0526315789473684,0.368421052631579,0.157894736842105,0.421052631578947,5,0,0,0,0,0,0,0,69,66+,2542,0,0,0,0,1,0,0,0,1,594"/>
  </r>
  <r>
    <n v="768"/>
    <n v="63777"/>
    <x v="0"/>
    <n v="1727"/>
    <x v="0"/>
    <n v="2.7078727440926979E-2"/>
    <n v="1"/>
    <n v="1"/>
    <n v="87"/>
    <n v="457"/>
    <n v="5"/>
    <n v="106"/>
    <n v="15"/>
    <n v="17"/>
    <n v="53"/>
    <n v="653"/>
    <n v="0.69984686064318535"/>
    <n v="7.656967840735069E-3"/>
    <n v="0.16232771822358347"/>
    <n v="2.2970903522205207E-2"/>
    <n v="2.6033690658499236E-2"/>
    <n v="8.1163859111791734E-2"/>
    <n v="8"/>
    <n v="11"/>
    <n v="1"/>
    <n v="6"/>
    <n v="26"/>
    <n v="0.30769230769230771"/>
    <n v="0.42307692307692307"/>
    <n v="3.8461538461538464E-2"/>
    <n v="0.23076923076923078"/>
    <n v="8"/>
    <n v="0"/>
    <n v="0"/>
    <x v="1"/>
    <x v="0"/>
    <x v="1"/>
    <n v="0"/>
    <x v="1"/>
    <x v="15"/>
    <x v="1"/>
    <n v="2621"/>
    <n v="0"/>
    <n v="1"/>
    <n v="0"/>
    <n v="0"/>
    <n v="0"/>
    <n v="0"/>
    <n v="1"/>
    <n v="0"/>
    <n v="0"/>
    <n v="547"/>
    <d v="2015-08-12T00:00:00"/>
    <n v="8"/>
    <s v="August"/>
    <n v="1"/>
    <s v="768,63777,High income,1727,High spender,0.027078727440927,1,1,87,457,5,106,15,17,53,653,0.699846860643185,0.00765696784073507,0.162327718223583,0.0229709035222052,0.0260336906584992,0.0811638591117917,8,11,1,6,26,0.307692307692308,0.423076923076923,0.0384615384615385,0.230769230769231,8,0,0,0,0,0,0,0,41,36-50,2621,0,1,0,0,0,0,1,0,0,547"/>
  </r>
  <r>
    <n v="559"/>
    <n v="64795"/>
    <x v="0"/>
    <n v="721"/>
    <x v="0"/>
    <n v="1.1127401805694884E-2"/>
    <n v="0"/>
    <n v="1"/>
    <n v="23"/>
    <n v="412"/>
    <n v="5"/>
    <n v="119"/>
    <n v="38"/>
    <n v="29"/>
    <n v="77"/>
    <n v="680"/>
    <n v="0.60588235294117643"/>
    <n v="7.3529411764705881E-3"/>
    <n v="0.17499999999999999"/>
    <n v="5.5882352941176473E-2"/>
    <n v="4.2647058823529413E-2"/>
    <n v="0.11323529411764706"/>
    <n v="3"/>
    <n v="3"/>
    <n v="3"/>
    <n v="12"/>
    <n v="21"/>
    <n v="0.14285714285714285"/>
    <n v="0.14285714285714285"/>
    <n v="0.14285714285714285"/>
    <n v="0.5714285714285714"/>
    <n v="2"/>
    <n v="0"/>
    <n v="0"/>
    <x v="1"/>
    <x v="0"/>
    <x v="1"/>
    <n v="0"/>
    <x v="1"/>
    <x v="4"/>
    <x v="1"/>
    <n v="2687"/>
    <n v="0"/>
    <n v="1"/>
    <n v="0"/>
    <n v="0"/>
    <n v="0"/>
    <n v="0"/>
    <n v="1"/>
    <n v="0"/>
    <n v="0"/>
    <n v="526"/>
    <d v="2015-06-07T00:00:00"/>
    <n v="6"/>
    <s v="June"/>
    <n v="1"/>
    <s v="559,64795,High income,721,High spender,0.0111274018056949,0,1,23,412,5,119,38,29,77,680,0.605882352941176,0.00735294117647059,0.175,0.0558823529411765,0.0426470588235294,0.113235294117647,3,3,3,12,21,0.142857142857143,0.142857142857143,0.142857142857143,0.571428571428571,2,0,0,0,0,0,0,0,49,36-50,2687,0,1,0,0,0,0,1,0,0,526"/>
  </r>
  <r>
    <n v="971"/>
    <n v="77981"/>
    <x v="0"/>
    <n v="345"/>
    <x v="1"/>
    <n v="4.424154601761968E-3"/>
    <n v="1"/>
    <n v="0"/>
    <n v="78"/>
    <n v="138"/>
    <n v="120"/>
    <n v="204"/>
    <n v="16"/>
    <n v="126"/>
    <n v="60"/>
    <n v="664"/>
    <n v="0.20783132530120482"/>
    <n v="0.18072289156626506"/>
    <n v="0.30722891566265059"/>
    <n v="2.4096385542168676E-2"/>
    <n v="0.18975903614457831"/>
    <n v="9.036144578313253E-2"/>
    <n v="3"/>
    <n v="7"/>
    <n v="4"/>
    <n v="7"/>
    <n v="21"/>
    <n v="0.14285714285714285"/>
    <n v="0.33333333333333331"/>
    <n v="0.19047619047619047"/>
    <n v="0.33333333333333331"/>
    <n v="5"/>
    <n v="0"/>
    <n v="0"/>
    <x v="1"/>
    <x v="0"/>
    <x v="1"/>
    <n v="0"/>
    <x v="1"/>
    <x v="7"/>
    <x v="1"/>
    <n v="2558"/>
    <n v="0"/>
    <n v="1"/>
    <n v="0"/>
    <n v="0"/>
    <n v="0"/>
    <n v="0"/>
    <n v="1"/>
    <n v="0"/>
    <n v="0"/>
    <n v="544"/>
    <d v="2015-10-14T00:00:00"/>
    <n v="10"/>
    <s v="October"/>
    <n v="1"/>
    <s v="971,77981,High income,345,Low spender,0.00442415460176197,1,0,78,138,120,204,16,126,60,664,0.207831325301205,0.180722891566265,0.307228915662651,0.0240963855421687,0.189759036144578,0.0903614457831325,3,7,4,7,21,0.142857142857143,0.333333333333333,0.19047619047619,0.333333333333333,5,0,0,0,0,0,0,0,48,36-50,2558,0,1,0,0,0,0,1,0,0,544"/>
  </r>
  <r>
    <n v="2012"/>
    <n v="62159"/>
    <x v="0"/>
    <n v="269"/>
    <x v="1"/>
    <n v="4.3276114480606184E-3"/>
    <n v="0"/>
    <n v="0"/>
    <n v="68"/>
    <n v="182"/>
    <n v="17"/>
    <n v="259"/>
    <n v="77"/>
    <n v="70"/>
    <n v="29"/>
    <n v="634"/>
    <n v="0.28706624605678233"/>
    <n v="2.6813880126182965E-2"/>
    <n v="0.40851735015772872"/>
    <n v="0.12145110410094637"/>
    <n v="0.11041009463722397"/>
    <n v="4.5741324921135647E-2"/>
    <n v="1"/>
    <n v="6"/>
    <n v="2"/>
    <n v="10"/>
    <n v="19"/>
    <n v="5.2631578947368418E-2"/>
    <n v="0.31578947368421051"/>
    <n v="0.10526315789473684"/>
    <n v="0.52631578947368418"/>
    <n v="4"/>
    <n v="0"/>
    <n v="0"/>
    <x v="1"/>
    <x v="0"/>
    <x v="1"/>
    <n v="0"/>
    <x v="1"/>
    <x v="30"/>
    <x v="3"/>
    <n v="2221"/>
    <n v="0"/>
    <n v="0"/>
    <n v="1"/>
    <n v="0"/>
    <n v="0"/>
    <n v="0"/>
    <n v="0"/>
    <n v="0"/>
    <n v="1"/>
    <n v="576"/>
    <d v="2016-09-15T00:00:00"/>
    <n v="9"/>
    <s v="September"/>
    <n v="1"/>
    <s v="2012,62159,High income,269,Low spender,0.00432761144806062,0,0,68,182,17,259,77,70,29,634,0.287066246056782,0.026813880126183,0.408517350157729,0.121451104100946,0.110410094637224,0.0457413249211356,1,6,2,10,19,0.0526315789473684,0.315789473684211,0.105263157894737,0.526315789473684,4,0,0,0,0,0,0,0,74,66+,2221,0,0,1,0,0,0,0,0,1,576"/>
  </r>
  <r>
    <n v="1135"/>
    <n v="56067"/>
    <x v="0"/>
    <n v="405"/>
    <x v="1"/>
    <n v="7.2235004548129918E-3"/>
    <n v="0"/>
    <n v="1"/>
    <n v="51"/>
    <n v="517"/>
    <n v="12"/>
    <n v="54"/>
    <n v="16"/>
    <n v="6"/>
    <n v="120"/>
    <n v="725"/>
    <n v="0.71310344827586203"/>
    <n v="1.6551724137931035E-2"/>
    <n v="7.4482758620689649E-2"/>
    <n v="2.2068965517241378E-2"/>
    <n v="8.2758620689655175E-3"/>
    <n v="0.16551724137931034"/>
    <n v="2"/>
    <n v="7"/>
    <n v="4"/>
    <n v="7"/>
    <n v="20"/>
    <n v="0.1"/>
    <n v="0.35"/>
    <n v="0.2"/>
    <n v="0.35"/>
    <n v="5"/>
    <n v="0"/>
    <n v="0"/>
    <x v="1"/>
    <x v="0"/>
    <x v="1"/>
    <n v="0"/>
    <x v="1"/>
    <x v="36"/>
    <x v="2"/>
    <n v="2503"/>
    <n v="0"/>
    <n v="0"/>
    <n v="0"/>
    <n v="1"/>
    <n v="0"/>
    <n v="0"/>
    <n v="0"/>
    <n v="0"/>
    <n v="1"/>
    <n v="485"/>
    <d v="2015-12-08T00:00:00"/>
    <n v="12"/>
    <s v="December"/>
    <n v="1"/>
    <s v="1135,56067,High income,405,Low spender,0.00722350045481299,0,1,51,517,12,54,16,6,120,725,0.713103448275862,0.016551724137931,0.0744827586206896,0.0220689655172414,0.00827586206896552,0.16551724137931,2,7,4,7,20,0.1,0.35,0.2,0.35,5,0,0,0,0,0,0,0,58,50-65,2503,0,0,0,1,0,0,0,0,1,485"/>
  </r>
  <r>
    <n v="2095"/>
    <n v="75127"/>
    <x v="0"/>
    <n v="977"/>
    <x v="0"/>
    <n v="1.3004645467009197E-2"/>
    <n v="0"/>
    <n v="0"/>
    <n v="92"/>
    <n v="203"/>
    <n v="35"/>
    <n v="305"/>
    <n v="46"/>
    <n v="17"/>
    <n v="227"/>
    <n v="833"/>
    <n v="0.24369747899159663"/>
    <n v="4.2016806722689079E-2"/>
    <n v="0.36614645858343337"/>
    <n v="5.5222088835534214E-2"/>
    <n v="2.0408163265306121E-2"/>
    <n v="0.27250900360144059"/>
    <n v="1"/>
    <n v="2"/>
    <n v="11"/>
    <n v="5"/>
    <n v="19"/>
    <n v="5.2631578947368418E-2"/>
    <n v="0.10526315789473684"/>
    <n v="0.57894736842105265"/>
    <n v="0.26315789473684209"/>
    <n v="1"/>
    <n v="0"/>
    <n v="0"/>
    <x v="1"/>
    <x v="0"/>
    <x v="1"/>
    <n v="0"/>
    <x v="1"/>
    <x v="42"/>
    <x v="3"/>
    <n v="2197"/>
    <n v="0"/>
    <n v="0"/>
    <n v="1"/>
    <n v="0"/>
    <n v="0"/>
    <n v="0"/>
    <n v="1"/>
    <n v="0"/>
    <n v="0"/>
    <n v="379"/>
    <d v="2016-10-09T00:00:00"/>
    <n v="10"/>
    <s v="October"/>
    <n v="1"/>
    <s v="2095,75127,High income,977,High spender,0.0130046454670092,0,0,92,203,35,305,46,17,227,833,0.243697478991597,0.0420168067226891,0.366146458583433,0.0552220888355342,0.0204081632653061,0.272509003601441,1,2,11,5,19,0.0526315789473684,0.105263157894737,0.578947368421053,0.263157894736842,1,0,0,0,0,0,0,0,68,66+,2197,0,0,1,0,0,0,1,0,0,379"/>
  </r>
  <r>
    <n v="1306"/>
    <n v="47025"/>
    <x v="1"/>
    <n v="259"/>
    <x v="1"/>
    <n v="5.5077086656034023E-3"/>
    <n v="0"/>
    <n v="1"/>
    <n v="98"/>
    <n v="508"/>
    <n v="11"/>
    <n v="59"/>
    <n v="23"/>
    <n v="5"/>
    <n v="29"/>
    <n v="635"/>
    <n v="0.8"/>
    <n v="1.7322834645669291E-2"/>
    <n v="9.2913385826771652E-2"/>
    <n v="3.6220472440944881E-2"/>
    <n v="7.874015748031496E-3"/>
    <n v="4.5669291338582677E-2"/>
    <n v="5"/>
    <n v="11"/>
    <n v="1"/>
    <n v="6"/>
    <n v="23"/>
    <n v="0.21739130434782608"/>
    <n v="0.47826086956521741"/>
    <n v="4.3478260869565216E-2"/>
    <n v="0.2608695652173913"/>
    <n v="9"/>
    <n v="0"/>
    <n v="0"/>
    <x v="1"/>
    <x v="0"/>
    <x v="1"/>
    <n v="0"/>
    <x v="1"/>
    <x v="34"/>
    <x v="1"/>
    <n v="2449"/>
    <n v="0"/>
    <n v="1"/>
    <n v="0"/>
    <n v="0"/>
    <n v="0"/>
    <n v="1"/>
    <n v="0"/>
    <n v="0"/>
    <n v="0"/>
    <n v="577"/>
    <d v="2016-01-31T00:00:00"/>
    <n v="1"/>
    <s v="January"/>
    <n v="1"/>
    <s v="1306,47025,Low income,259,Low spender,0.0055077086656034,0,1,98,508,11,59,23,5,29,635,0.8,0.0173228346456693,0.0929133858267717,0.0362204724409449,0.0078740157480315,0.0456692913385827,5,11,1,6,23,0.217391304347826,0.478260869565217,0.0434782608695652,0.260869565217391,9,0,0,0,0,0,0,0,42,36-50,2449,0,1,0,0,0,1,0,0,0,577"/>
  </r>
  <r>
    <n v="133"/>
    <n v="66653"/>
    <x v="0"/>
    <n v="54"/>
    <x v="1"/>
    <n v="8.1016608404722965E-4"/>
    <n v="1"/>
    <n v="1"/>
    <n v="18"/>
    <n v="452"/>
    <n v="18"/>
    <n v="102"/>
    <n v="16"/>
    <n v="18"/>
    <n v="6"/>
    <n v="612"/>
    <n v="0.73856209150326801"/>
    <n v="2.9411764705882353E-2"/>
    <n v="0.16666666666666666"/>
    <n v="2.6143790849673203E-2"/>
    <n v="2.9411764705882353E-2"/>
    <n v="9.8039215686274508E-3"/>
    <n v="4"/>
    <n v="4"/>
    <n v="2"/>
    <n v="12"/>
    <n v="22"/>
    <n v="0.18181818181818182"/>
    <n v="0.18181818181818182"/>
    <n v="9.0909090909090912E-2"/>
    <n v="0.54545454545454541"/>
    <n v="3"/>
    <n v="0"/>
    <n v="0"/>
    <x v="1"/>
    <x v="0"/>
    <x v="1"/>
    <n v="0"/>
    <x v="1"/>
    <x v="9"/>
    <x v="1"/>
    <n v="2819"/>
    <n v="0"/>
    <n v="0"/>
    <n v="0"/>
    <n v="1"/>
    <n v="0"/>
    <n v="0"/>
    <n v="1"/>
    <n v="0"/>
    <n v="0"/>
    <n v="600"/>
    <d v="2015-01-26T00:00:00"/>
    <n v="1"/>
    <s v="January"/>
    <n v="1"/>
    <s v="133,66653,High income,54,Low spender,0.00081016608404723,1,1,18,452,18,102,16,18,6,612,0.738562091503268,0.0294117647058824,0.166666666666667,0.0261437908496732,0.0294117647058824,0.00980392156862745,4,4,2,12,22,0.181818181818182,0.181818181818182,0.0909090909090909,0.545454545454545,3,0,0,0,0,0,0,0,45,36-50,2819,0,0,0,1,0,0,1,0,0,600"/>
  </r>
  <r>
    <n v="1484"/>
    <n v="45938"/>
    <x v="1"/>
    <n v="1259"/>
    <x v="0"/>
    <n v="2.7406504418999521E-2"/>
    <n v="0"/>
    <n v="0"/>
    <n v="46"/>
    <n v="273"/>
    <n v="11"/>
    <n v="178"/>
    <n v="62"/>
    <n v="83"/>
    <n v="29"/>
    <n v="636"/>
    <n v="0.42924528301886794"/>
    <n v="1.7295597484276729E-2"/>
    <n v="0.27987421383647798"/>
    <n v="9.7484276729559755E-2"/>
    <n v="0.13050314465408805"/>
    <n v="4.5597484276729557E-2"/>
    <n v="2"/>
    <n v="8"/>
    <n v="4"/>
    <n v="6"/>
    <n v="20"/>
    <n v="0.1"/>
    <n v="0.4"/>
    <n v="0.2"/>
    <n v="0.3"/>
    <n v="6"/>
    <n v="0"/>
    <n v="0"/>
    <x v="1"/>
    <x v="0"/>
    <x v="1"/>
    <n v="0"/>
    <x v="1"/>
    <x v="6"/>
    <x v="2"/>
    <n v="2397"/>
    <n v="0"/>
    <n v="0"/>
    <n v="1"/>
    <n v="0"/>
    <n v="0"/>
    <n v="0"/>
    <n v="1"/>
    <n v="0"/>
    <n v="0"/>
    <n v="578"/>
    <d v="2016-03-23T00:00:00"/>
    <n v="3"/>
    <s v="March"/>
    <n v="1"/>
    <s v="1484,45938,Low income,1259,High spender,0.0274065044189995,0,0,46,273,11,178,62,83,29,636,0.429245283018868,0.0172955974842767,0.279874213836478,0.0974842767295598,0.130503144654088,0.0455974842767296,2,8,4,6,20,0.1,0.4,0.2,0.3,6,0,0,0,0,0,0,0,59,50-65,2397,0,0,1,0,0,0,1,0,0,578"/>
  </r>
  <r>
    <n v="822"/>
    <n v="43185"/>
    <x v="1"/>
    <n v="358"/>
    <x v="1"/>
    <n v="8.2899154799120061E-3"/>
    <n v="0"/>
    <n v="1"/>
    <n v="88"/>
    <n v="537"/>
    <n v="6"/>
    <n v="42"/>
    <n v="16"/>
    <n v="6"/>
    <n v="30"/>
    <n v="637"/>
    <n v="0.84301412872841441"/>
    <n v="9.4191522762951327E-3"/>
    <n v="6.5934065934065936E-2"/>
    <n v="2.5117739403453691E-2"/>
    <n v="9.4191522762951327E-3"/>
    <n v="4.709576138147567E-2"/>
    <n v="2"/>
    <n v="9"/>
    <n v="3"/>
    <n v="6"/>
    <n v="20"/>
    <n v="0.1"/>
    <n v="0.45"/>
    <n v="0.15"/>
    <n v="0.3"/>
    <n v="8"/>
    <n v="0"/>
    <n v="0"/>
    <x v="1"/>
    <x v="0"/>
    <x v="1"/>
    <n v="0"/>
    <x v="1"/>
    <x v="18"/>
    <x v="3"/>
    <n v="2604"/>
    <n v="1"/>
    <n v="0"/>
    <n v="0"/>
    <n v="0"/>
    <n v="0"/>
    <n v="0"/>
    <n v="1"/>
    <n v="0"/>
    <n v="0"/>
    <n v="577"/>
    <d v="2015-08-29T00:00:00"/>
    <n v="8"/>
    <s v="August"/>
    <n v="1"/>
    <s v="822,43185,Low income,358,Low spender,0.00828991547991201,0,1,88,537,6,42,16,6,30,637,0.843014128728414,0.00941915227629513,0.0659340659340659,0.0251177394034537,0.00941915227629513,0.0470957613814757,2,9,3,6,20,0.1,0.45,0.15,0.3,8,0,0,0,0,0,0,0,69,66+,2604,1,0,0,0,0,0,1,0,0,577"/>
  </r>
  <r>
    <n v="1223"/>
    <n v="57957"/>
    <x v="0"/>
    <n v="595"/>
    <x v="0"/>
    <n v="1.026623186155253E-2"/>
    <n v="0"/>
    <n v="1"/>
    <n v="24"/>
    <n v="290"/>
    <n v="59"/>
    <n v="177"/>
    <n v="77"/>
    <n v="5"/>
    <n v="29"/>
    <n v="637"/>
    <n v="0.4552590266875981"/>
    <n v="9.2621664050235475E-2"/>
    <n v="0.27786499215070642"/>
    <n v="0.12087912087912088"/>
    <n v="7.8492935635792772E-3"/>
    <n v="4.5525902668759811E-2"/>
    <n v="7"/>
    <n v="4"/>
    <n v="6"/>
    <n v="8"/>
    <n v="25"/>
    <n v="0.28000000000000003"/>
    <n v="0.16"/>
    <n v="0.24"/>
    <n v="0.32"/>
    <n v="3"/>
    <n v="0"/>
    <n v="0"/>
    <x v="1"/>
    <x v="0"/>
    <x v="1"/>
    <n v="1"/>
    <x v="1"/>
    <x v="12"/>
    <x v="2"/>
    <n v="2473"/>
    <n v="0"/>
    <n v="0"/>
    <n v="0"/>
    <n v="1"/>
    <n v="0"/>
    <n v="0"/>
    <n v="1"/>
    <n v="0"/>
    <n v="0"/>
    <n v="579"/>
    <d v="2016-01-07T00:00:00"/>
    <n v="1"/>
    <s v="January"/>
    <n v="1"/>
    <s v="1223,57957,High income,595,High spender,0.0102662318615525,0,1,24,290,59,177,77,5,29,637,0.455259026687598,0.0926216640502355,0.277864992150706,0.120879120879121,0.00784929356357928,0.0455259026687598,7,4,6,8,25,0.28,0.16,0.24,0.32,3,0,0,0,0,0,1,0,61,50-65,2473,0,0,0,1,0,0,1,0,0,579"/>
  </r>
  <r>
    <n v="995"/>
    <n v="54058"/>
    <x v="0"/>
    <n v="1702"/>
    <x v="0"/>
    <n v="3.1484701616781977E-2"/>
    <n v="0"/>
    <n v="1"/>
    <n v="56"/>
    <n v="198"/>
    <n v="18"/>
    <n v="252"/>
    <n v="32"/>
    <n v="108"/>
    <n v="54"/>
    <n v="662"/>
    <n v="0.29909365558912387"/>
    <n v="2.7190332326283987E-2"/>
    <n v="0.38066465256797583"/>
    <n v="4.8338368580060423E-2"/>
    <n v="0.16314199395770393"/>
    <n v="8.1570996978851965E-2"/>
    <n v="2"/>
    <n v="4"/>
    <n v="6"/>
    <n v="8"/>
    <n v="20"/>
    <n v="0.1"/>
    <n v="0.2"/>
    <n v="0.3"/>
    <n v="0.4"/>
    <n v="3"/>
    <n v="0"/>
    <n v="0"/>
    <x v="1"/>
    <x v="0"/>
    <x v="1"/>
    <n v="0"/>
    <x v="1"/>
    <x v="10"/>
    <x v="1"/>
    <n v="2549"/>
    <n v="0"/>
    <n v="0"/>
    <n v="0"/>
    <n v="1"/>
    <n v="0"/>
    <n v="0"/>
    <n v="1"/>
    <n v="0"/>
    <n v="0"/>
    <n v="554"/>
    <d v="2015-10-23T00:00:00"/>
    <n v="10"/>
    <s v="October"/>
    <n v="1"/>
    <s v="995,54058,High income,1702,High spender,0.031484701616782,0,1,56,198,18,252,32,108,54,662,0.299093655589124,0.027190332326284,0.380664652567976,0.0483383685800604,0.163141993957704,0.081570996978852,2,4,6,8,20,0.1,0.2,0.3,0.4,3,0,0,0,0,0,0,0,44,36-50,2549,0,0,0,1,0,0,1,0,0,554"/>
  </r>
  <r>
    <n v="1609"/>
    <n v="77353"/>
    <x v="0"/>
    <n v="19"/>
    <x v="1"/>
    <n v="2.4562718963711813E-4"/>
    <n v="0"/>
    <n v="1"/>
    <n v="38"/>
    <n v="275"/>
    <n v="59"/>
    <n v="107"/>
    <n v="69"/>
    <n v="101"/>
    <n v="59"/>
    <n v="670"/>
    <n v="0.41044776119402987"/>
    <n v="8.8059701492537307E-2"/>
    <n v="0.15970149253731344"/>
    <n v="0.10298507462686567"/>
    <n v="0.15074626865671642"/>
    <n v="8.8059701492537307E-2"/>
    <n v="2"/>
    <n v="6"/>
    <n v="4"/>
    <n v="8"/>
    <n v="20"/>
    <n v="0.1"/>
    <n v="0.3"/>
    <n v="0.2"/>
    <n v="0.4"/>
    <n v="4"/>
    <n v="0"/>
    <n v="0"/>
    <x v="1"/>
    <x v="0"/>
    <x v="1"/>
    <n v="0"/>
    <x v="1"/>
    <x v="33"/>
    <x v="1"/>
    <n v="2354"/>
    <n v="0"/>
    <n v="1"/>
    <n v="0"/>
    <n v="0"/>
    <n v="0"/>
    <n v="0"/>
    <n v="1"/>
    <n v="0"/>
    <n v="0"/>
    <n v="552"/>
    <d v="2016-05-05T00:00:00"/>
    <n v="5"/>
    <s v="May"/>
    <n v="1"/>
    <s v="1609,77353,High income,19,Low spender,0.000245627189637118,0,1,38,275,59,107,69,101,59,670,0.41044776119403,0.0880597014925373,0.159701492537313,0.102985074626866,0.150746268656716,0.0880597014925373,2,6,4,8,20,0.1,0.3,0.2,0.4,4,0,0,0,0,0,0,0,40,36-50,2354,0,1,0,0,0,0,1,0,0,552"/>
  </r>
  <r>
    <n v="713"/>
    <n v="66476"/>
    <x v="0"/>
    <n v="1220"/>
    <x v="0"/>
    <n v="1.8352488116011794E-2"/>
    <n v="0"/>
    <n v="1"/>
    <n v="99"/>
    <n v="372"/>
    <n v="18"/>
    <n v="126"/>
    <n v="47"/>
    <n v="48"/>
    <n v="78"/>
    <n v="689"/>
    <n v="0.53991291727140789"/>
    <n v="2.6124818577648767E-2"/>
    <n v="0.18287373004354138"/>
    <n v="6.8214804063860671E-2"/>
    <n v="6.966618287373004E-2"/>
    <n v="0.11320754716981132"/>
    <n v="2"/>
    <n v="5"/>
    <n v="2"/>
    <n v="11"/>
    <n v="20"/>
    <n v="0.1"/>
    <n v="0.25"/>
    <n v="0.1"/>
    <n v="0.55000000000000004"/>
    <n v="4"/>
    <n v="0"/>
    <n v="0"/>
    <x v="1"/>
    <x v="0"/>
    <x v="1"/>
    <n v="0"/>
    <x v="1"/>
    <x v="10"/>
    <x v="1"/>
    <n v="2638"/>
    <n v="1"/>
    <n v="0"/>
    <n v="0"/>
    <n v="0"/>
    <n v="0"/>
    <n v="0"/>
    <n v="0"/>
    <n v="0"/>
    <n v="1"/>
    <n v="533"/>
    <d v="2015-07-26T00:00:00"/>
    <n v="7"/>
    <s v="July"/>
    <n v="1"/>
    <s v="713,66476,High income,1220,High spender,0.0183524881160118,0,1,99,372,18,126,47,48,78,689,0.539912917271408,0.0261248185776488,0.182873730043541,0.0682148040638607,0.06966618287373,0.113207547169811,2,5,2,11,20,0.1,0.25,0.1,0.55,4,0,0,0,0,0,0,0,44,36-50,2638,1,0,0,0,0,0,0,0,1,533"/>
  </r>
  <r>
    <n v="57"/>
    <n v="53700"/>
    <x v="0"/>
    <n v="62"/>
    <x v="1"/>
    <n v="1.1545623836126629E-3"/>
    <n v="0"/>
    <n v="1"/>
    <n v="94"/>
    <n v="263"/>
    <n v="5"/>
    <n v="233"/>
    <n v="69"/>
    <n v="41"/>
    <n v="83"/>
    <n v="694"/>
    <n v="0.37896253602305474"/>
    <n v="7.2046109510086453E-3"/>
    <n v="0.33573487031700289"/>
    <n v="9.9423631123919304E-2"/>
    <n v="5.9077809798270896E-2"/>
    <n v="0.11959654178674352"/>
    <n v="4"/>
    <n v="5"/>
    <n v="5"/>
    <n v="8"/>
    <n v="22"/>
    <n v="0.18181818181818182"/>
    <n v="0.22727272727272727"/>
    <n v="0.22727272727272727"/>
    <n v="0.36363636363636365"/>
    <n v="5"/>
    <n v="0"/>
    <n v="0"/>
    <x v="1"/>
    <x v="0"/>
    <x v="1"/>
    <n v="0"/>
    <x v="1"/>
    <x v="42"/>
    <x v="3"/>
    <n v="2840"/>
    <n v="0"/>
    <n v="0"/>
    <n v="1"/>
    <n v="0"/>
    <n v="0"/>
    <n v="0"/>
    <n v="1"/>
    <n v="0"/>
    <n v="0"/>
    <n v="528"/>
    <d v="2015-01-05T00:00:00"/>
    <n v="1"/>
    <s v="January"/>
    <n v="1"/>
    <s v="57,53700,High income,62,Low spender,0.00115456238361266,0,1,94,263,5,233,69,41,83,694,0.378962536023055,0.00720461095100865,0.335734870317003,0.0994236311239193,0.0590778097982709,0.119596541786744,4,5,5,8,22,0.181818181818182,0.227272727272727,0.227272727272727,0.363636363636364,5,0,0,0,0,0,0,0,68,66+,2840,0,0,1,0,0,0,1,0,0,528"/>
  </r>
  <r>
    <n v="1038"/>
    <n v="56129"/>
    <x v="0"/>
    <n v="32"/>
    <x v="1"/>
    <n v="5.7011527018118976E-4"/>
    <n v="0"/>
    <n v="1"/>
    <n v="65"/>
    <n v="320"/>
    <n v="48"/>
    <n v="133"/>
    <n v="39"/>
    <n v="72"/>
    <n v="48"/>
    <n v="660"/>
    <n v="0.48484848484848486"/>
    <n v="7.2727272727272724E-2"/>
    <n v="0.20151515151515151"/>
    <n v="5.909090909090909E-2"/>
    <n v="0.10909090909090909"/>
    <n v="7.2727272727272724E-2"/>
    <n v="4"/>
    <n v="6"/>
    <n v="2"/>
    <n v="10"/>
    <n v="22"/>
    <n v="0.18181818181818182"/>
    <n v="0.27272727272727271"/>
    <n v="9.0909090909090912E-2"/>
    <n v="0.45454545454545453"/>
    <n v="4"/>
    <n v="0"/>
    <n v="0"/>
    <x v="1"/>
    <x v="0"/>
    <x v="1"/>
    <n v="0"/>
    <x v="1"/>
    <x v="41"/>
    <x v="3"/>
    <n v="2533"/>
    <n v="0"/>
    <n v="0"/>
    <n v="0"/>
    <n v="1"/>
    <n v="0"/>
    <n v="0"/>
    <n v="0"/>
    <n v="1"/>
    <n v="0"/>
    <n v="564"/>
    <d v="2015-11-08T00:00:00"/>
    <n v="11"/>
    <s v="November"/>
    <n v="1"/>
    <s v="1038,56129,High income,32,Low spender,0.00057011527018119,0,1,65,320,48,133,39,72,48,660,0.484848484848485,0.0727272727272727,0.201515151515152,0.0590909090909091,0.109090909090909,0.0727272727272727,4,6,2,10,22,0.181818181818182,0.272727272727273,0.0909090909090909,0.454545454545455,4,0,0,0,0,0,0,0,67,66+,2533,0,0,0,1,0,0,0,1,0,564"/>
  </r>
  <r>
    <n v="569"/>
    <n v="66033"/>
    <x v="0"/>
    <n v="801"/>
    <x v="0"/>
    <n v="1.2130298487120076E-2"/>
    <n v="0"/>
    <n v="1"/>
    <n v="76"/>
    <n v="293"/>
    <n v="35"/>
    <n v="179"/>
    <n v="46"/>
    <n v="59"/>
    <n v="65"/>
    <n v="677"/>
    <n v="0.43279172821270312"/>
    <n v="5.1698670605612999E-2"/>
    <n v="0.26440177252584934"/>
    <n v="6.7946824224519947E-2"/>
    <n v="8.7149187592319058E-2"/>
    <n v="9.6011816838995567E-2"/>
    <n v="2"/>
    <n v="8"/>
    <n v="3"/>
    <n v="7"/>
    <n v="20"/>
    <n v="0.1"/>
    <n v="0.4"/>
    <n v="0.15"/>
    <n v="0.35"/>
    <n v="7"/>
    <n v="0"/>
    <n v="0"/>
    <x v="1"/>
    <x v="0"/>
    <x v="1"/>
    <n v="0"/>
    <x v="1"/>
    <x v="37"/>
    <x v="2"/>
    <n v="2684"/>
    <n v="0"/>
    <n v="0"/>
    <n v="0"/>
    <n v="0"/>
    <n v="1"/>
    <n v="0"/>
    <n v="1"/>
    <n v="0"/>
    <n v="0"/>
    <n v="547"/>
    <d v="2015-06-10T00:00:00"/>
    <n v="6"/>
    <s v="June"/>
    <n v="1"/>
    <s v="569,66033,High income,801,High spender,0.0121302984871201,0,1,76,293,35,179,46,59,65,677,0.432791728212703,0.051698670605613,0.264401772525849,0.0679468242245199,0.0871491875923191,0.0960118168389956,2,8,3,7,20,0.1,0.4,0.15,0.35,7,0,0,0,0,0,0,0,63,50-65,2684,0,0,0,0,1,0,1,0,0,547"/>
  </r>
  <r>
    <n v="250"/>
    <n v="44010"/>
    <x v="1"/>
    <n v="221"/>
    <x v="1"/>
    <n v="5.0215860031810949E-3"/>
    <n v="1"/>
    <n v="0"/>
    <n v="46"/>
    <n v="186"/>
    <n v="36"/>
    <n v="234"/>
    <n v="86"/>
    <n v="72"/>
    <n v="48"/>
    <n v="662"/>
    <n v="0.2809667673716012"/>
    <n v="5.4380664652567974E-2"/>
    <n v="0.35347432024169184"/>
    <n v="0.12990936555891239"/>
    <n v="0.10876132930513595"/>
    <n v="7.2507552870090641E-2"/>
    <n v="6"/>
    <n v="10"/>
    <n v="2"/>
    <n v="6"/>
    <n v="24"/>
    <n v="0.25"/>
    <n v="0.41666666666666669"/>
    <n v="8.3333333333333329E-2"/>
    <n v="0.25"/>
    <n v="9"/>
    <n v="0"/>
    <n v="0"/>
    <x v="1"/>
    <x v="0"/>
    <x v="1"/>
    <n v="0"/>
    <x v="1"/>
    <x v="33"/>
    <x v="1"/>
    <n v="2783"/>
    <n v="0"/>
    <n v="0"/>
    <n v="0"/>
    <n v="1"/>
    <n v="0"/>
    <n v="0"/>
    <n v="1"/>
    <n v="0"/>
    <n v="0"/>
    <n v="566"/>
    <d v="2015-03-03T00:00:00"/>
    <n v="3"/>
    <s v="March"/>
    <n v="1"/>
    <s v="250,44010,Low income,221,Low spender,0.00502158600318109,1,0,46,186,36,234,86,72,48,662,0.280966767371601,0.054380664652568,0.353474320241692,0.129909365558912,0.108761329305136,0.0725075528700906,6,10,2,6,24,0.25,0.416666666666667,0.0833333333333333,0.25,9,0,0,0,0,0,0,0,40,36-50,2783,0,0,0,1,0,0,1,0,0,566"/>
  </r>
  <r>
    <n v="986"/>
    <n v="60689"/>
    <x v="0"/>
    <n v="445"/>
    <x v="1"/>
    <n v="7.3324655209346008E-3"/>
    <n v="0"/>
    <n v="1"/>
    <n v="23"/>
    <n v="240"/>
    <n v="90"/>
    <n v="216"/>
    <n v="63"/>
    <n v="6"/>
    <n v="24"/>
    <n v="639"/>
    <n v="0.37558685446009388"/>
    <n v="0.14084507042253522"/>
    <n v="0.3380281690140845"/>
    <n v="9.8591549295774641E-2"/>
    <n v="9.3896713615023476E-3"/>
    <n v="3.7558685446009391E-2"/>
    <n v="4"/>
    <n v="4"/>
    <n v="4"/>
    <n v="10"/>
    <n v="22"/>
    <n v="0.18181818181818182"/>
    <n v="0.18181818181818182"/>
    <n v="0.18181818181818182"/>
    <n v="0.45454545454545453"/>
    <n v="3"/>
    <n v="0"/>
    <n v="0"/>
    <x v="1"/>
    <x v="0"/>
    <x v="1"/>
    <n v="0"/>
    <x v="1"/>
    <x v="18"/>
    <x v="3"/>
    <n v="2552"/>
    <n v="0"/>
    <n v="0"/>
    <n v="1"/>
    <n v="0"/>
    <n v="0"/>
    <n v="0"/>
    <n v="1"/>
    <n v="0"/>
    <n v="0"/>
    <n v="591"/>
    <d v="2015-10-20T00:00:00"/>
    <n v="10"/>
    <s v="October"/>
    <n v="1"/>
    <s v="986,60689,High income,445,Low spender,0.0073324655209346,0,1,23,240,90,216,63,6,24,639,0.375586854460094,0.140845070422535,0.338028169014085,0.0985915492957746,0.00938967136150235,0.0375586854460094,4,4,4,10,22,0.181818181818182,0.181818181818182,0.181818181818182,0.454545454545455,3,0,0,0,0,0,0,0,69,66+,2552,0,0,1,0,0,0,1,0,0,591"/>
  </r>
  <r>
    <n v="500"/>
    <n v="42564"/>
    <x v="1"/>
    <n v="55"/>
    <x v="1"/>
    <n v="1.292171788365755E-3"/>
    <n v="0"/>
    <n v="1"/>
    <n v="28"/>
    <n v="324"/>
    <n v="48"/>
    <n v="186"/>
    <n v="39"/>
    <n v="18"/>
    <n v="198"/>
    <n v="813"/>
    <n v="0.39852398523985239"/>
    <n v="5.9040590405904057E-2"/>
    <n v="0.22878228782287824"/>
    <n v="4.797047970479705E-2"/>
    <n v="2.2140221402214021E-2"/>
    <n v="0.24354243542435425"/>
    <n v="6"/>
    <n v="6"/>
    <n v="8"/>
    <n v="4"/>
    <n v="24"/>
    <n v="0.25"/>
    <n v="0.25"/>
    <n v="0.33333333333333331"/>
    <n v="0.16666666666666666"/>
    <n v="7"/>
    <n v="0"/>
    <n v="0"/>
    <x v="0"/>
    <x v="0"/>
    <x v="1"/>
    <n v="0"/>
    <x v="0"/>
    <x v="43"/>
    <x v="2"/>
    <n v="2702"/>
    <n v="1"/>
    <n v="0"/>
    <n v="0"/>
    <n v="0"/>
    <n v="0"/>
    <n v="0"/>
    <n v="0"/>
    <n v="0"/>
    <n v="1"/>
    <n v="417"/>
    <d v="2015-05-23T00:00:00"/>
    <n v="5"/>
    <s v="May"/>
    <n v="1"/>
    <s v="500,42564,Low income,55,Low spender,0.00129217178836576,0,1,28,324,48,186,39,18,198,813,0.398523985239852,0.0590405904059041,0.228782287822878,0.0479704797047971,0.022140221402214,0.243542435424354,6,6,8,4,24,0.25,0.25,0.333333333333333,0.166666666666667,7,0,0,1,0,0,0,1,52,50-65,2702,1,0,0,0,0,0,0,0,1,417"/>
  </r>
  <r>
    <n v="51"/>
    <n v="33051"/>
    <x v="1"/>
    <n v="62"/>
    <x v="1"/>
    <n v="1.87588877794923E-3"/>
    <n v="0"/>
    <n v="0"/>
    <n v="15"/>
    <n v="100"/>
    <n v="71"/>
    <n v="243"/>
    <n v="108"/>
    <n v="94"/>
    <n v="219"/>
    <n v="835"/>
    <n v="0.11976047904191617"/>
    <n v="8.5029940119760478E-2"/>
    <n v="0.29101796407185626"/>
    <n v="0.12934131736526946"/>
    <n v="0.1125748502994012"/>
    <n v="0.2622754491017964"/>
    <n v="3"/>
    <n v="9"/>
    <n v="1"/>
    <n v="8"/>
    <n v="21"/>
    <n v="0.14285714285714285"/>
    <n v="0.42857142857142855"/>
    <n v="4.7619047619047616E-2"/>
    <n v="0.38095238095238093"/>
    <n v="9"/>
    <n v="0"/>
    <n v="0"/>
    <x v="1"/>
    <x v="0"/>
    <x v="1"/>
    <n v="0"/>
    <x v="0"/>
    <x v="12"/>
    <x v="2"/>
    <n v="2841"/>
    <n v="0"/>
    <n v="0"/>
    <n v="0"/>
    <n v="0"/>
    <n v="1"/>
    <n v="0"/>
    <n v="0"/>
    <n v="1"/>
    <n v="0"/>
    <n v="397"/>
    <d v="2015-01-04T00:00:00"/>
    <n v="1"/>
    <s v="January"/>
    <n v="1"/>
    <s v="51,33051,Low income,62,Low spender,0.00187588877794923,0,0,15,100,71,243,108,94,219,835,0.119760479041916,0.0850299401197605,0.291017964071856,0.129341317365269,0.112574850299401,0.262275449101796,3,9,1,8,21,0.142857142857143,0.428571428571429,0.0476190476190476,0.380952380952381,9,0,0,0,0,0,0,1,61,50-65,2841,0,0,0,0,1,0,0,1,0,397"/>
  </r>
  <r>
    <n v="523"/>
    <n v="42000"/>
    <x v="1"/>
    <n v="59"/>
    <x v="1"/>
    <n v="1.4047619047619047E-3"/>
    <n v="0"/>
    <n v="0"/>
    <n v="23"/>
    <n v="124"/>
    <n v="83"/>
    <n v="267"/>
    <n v="85"/>
    <n v="59"/>
    <n v="35"/>
    <n v="653"/>
    <n v="0.18989280245022971"/>
    <n v="0.12710566615620214"/>
    <n v="0.40888208269525267"/>
    <n v="0.13016845329249618"/>
    <n v="9.0352220520673807E-2"/>
    <n v="5.359877488514548E-2"/>
    <n v="2"/>
    <n v="5"/>
    <n v="2"/>
    <n v="11"/>
    <n v="20"/>
    <n v="0.1"/>
    <n v="0.25"/>
    <n v="0.1"/>
    <n v="0.55000000000000004"/>
    <n v="5"/>
    <n v="0"/>
    <n v="0"/>
    <x v="1"/>
    <x v="0"/>
    <x v="1"/>
    <n v="0"/>
    <x v="0"/>
    <x v="19"/>
    <x v="0"/>
    <n v="2694"/>
    <n v="0"/>
    <n v="0"/>
    <n v="1"/>
    <n v="0"/>
    <n v="0"/>
    <n v="0"/>
    <n v="0"/>
    <n v="0"/>
    <n v="1"/>
    <n v="583"/>
    <d v="2015-05-31T00:00:00"/>
    <n v="5"/>
    <s v="May"/>
    <n v="1"/>
    <s v="523,42000,Low income,59,Low spender,0.0014047619047619,0,0,23,124,83,267,85,59,35,653,0.18989280245023,0.127105666156202,0.408882082695253,0.130168453292496,0.0903522205206738,0.0535987748851455,2,5,2,11,20,0.1,0.25,0.1,0.55,5,0,0,0,0,0,0,1,33,24-35,2694,0,0,1,0,0,0,0,0,1,583"/>
  </r>
  <r>
    <n v="818"/>
    <n v="56320"/>
    <x v="0"/>
    <n v="346"/>
    <x v="1"/>
    <n v="6.1434659090909092E-3"/>
    <n v="0"/>
    <n v="1"/>
    <n v="11"/>
    <n v="201"/>
    <n v="53"/>
    <n v="172"/>
    <n v="116"/>
    <n v="77"/>
    <n v="83"/>
    <n v="702"/>
    <n v="0.28632478632478631"/>
    <n v="7.5498575498575499E-2"/>
    <n v="0.24501424501424501"/>
    <n v="0.16524216524216523"/>
    <n v="0.10968660968660969"/>
    <n v="0.11823361823361823"/>
    <n v="3"/>
    <n v="5"/>
    <n v="4"/>
    <n v="9"/>
    <n v="21"/>
    <n v="0.14285714285714285"/>
    <n v="0.23809523809523808"/>
    <n v="0.19047619047619047"/>
    <n v="0.42857142857142855"/>
    <n v="4"/>
    <n v="0"/>
    <n v="0"/>
    <x v="1"/>
    <x v="0"/>
    <x v="1"/>
    <n v="0"/>
    <x v="1"/>
    <x v="21"/>
    <x v="2"/>
    <n v="2606"/>
    <n v="0"/>
    <n v="1"/>
    <n v="0"/>
    <n v="0"/>
    <n v="0"/>
    <n v="0"/>
    <n v="0"/>
    <n v="0"/>
    <n v="1"/>
    <n v="536"/>
    <d v="2015-08-27T00:00:00"/>
    <n v="8"/>
    <s v="August"/>
    <n v="1"/>
    <s v="818,56320,High income,346,Low spender,0.00614346590909091,0,1,11,201,53,172,116,77,83,702,0.286324786324786,0.0754985754985755,0.245014245014245,0.165242165242165,0.10968660968661,0.118233618233618,3,5,4,9,21,0.142857142857143,0.238095238095238,0.19047619047619,0.428571428571429,4,0,0,0,0,0,0,0,53,50-65,2606,0,1,0,0,0,0,0,0,1,536"/>
  </r>
  <r>
    <n v="499"/>
    <n v="56046"/>
    <x v="0"/>
    <n v="594"/>
    <x v="0"/>
    <n v="1.0598436998180066E-2"/>
    <n v="0"/>
    <n v="0"/>
    <n v="9"/>
    <n v="577"/>
    <n v="0"/>
    <n v="64"/>
    <n v="0"/>
    <n v="0"/>
    <n v="51"/>
    <n v="692"/>
    <n v="0.83381502890173409"/>
    <n v="0"/>
    <n v="9.2485549132947972E-2"/>
    <n v="0"/>
    <n v="0"/>
    <n v="7.3699421965317924E-2"/>
    <n v="2"/>
    <n v="10"/>
    <n v="1"/>
    <n v="8"/>
    <n v="21"/>
    <n v="9.5238095238095233E-2"/>
    <n v="0.47619047619047616"/>
    <n v="4.7619047619047616E-2"/>
    <n v="0.38095238095238093"/>
    <n v="8"/>
    <n v="0"/>
    <n v="0"/>
    <x v="0"/>
    <x v="0"/>
    <x v="1"/>
    <n v="0"/>
    <x v="0"/>
    <x v="2"/>
    <x v="2"/>
    <n v="2702"/>
    <n v="0"/>
    <n v="0"/>
    <n v="0"/>
    <n v="1"/>
    <n v="0"/>
    <n v="0"/>
    <n v="1"/>
    <n v="0"/>
    <n v="0"/>
    <n v="590"/>
    <d v="2015-05-23T00:00:00"/>
    <n v="5"/>
    <s v="May"/>
    <n v="1"/>
    <s v="499,56046,High income,594,High spender,0.0105984369981801,0,0,9,577,0,64,0,0,51,692,0.833815028901734,0,0.092485549132948,0,0,0.0736994219653179,2,10,1,8,21,0.0952380952380952,0.476190476190476,0.0476190476190476,0.380952380952381,8,0,0,1,0,0,0,1,55,50-65,2702,0,0,0,1,0,0,1,0,0,590"/>
  </r>
  <r>
    <n v="806"/>
    <n v="60631"/>
    <x v="0"/>
    <n v="46"/>
    <x v="1"/>
    <n v="7.5868779997031218E-4"/>
    <n v="1"/>
    <n v="1"/>
    <n v="88"/>
    <n v="565"/>
    <n v="6"/>
    <n v="65"/>
    <n v="0"/>
    <n v="6"/>
    <n v="19"/>
    <n v="661"/>
    <n v="0.85476550680786689"/>
    <n v="9.0771558245083209E-3"/>
    <n v="9.8335854765506811E-2"/>
    <n v="0"/>
    <n v="9.0771558245083209E-3"/>
    <n v="2.8744326777609682E-2"/>
    <n v="5"/>
    <n v="9"/>
    <n v="2"/>
    <n v="8"/>
    <n v="24"/>
    <n v="0.20833333333333334"/>
    <n v="0.375"/>
    <n v="8.3333333333333329E-2"/>
    <n v="0.33333333333333331"/>
    <n v="7"/>
    <n v="0"/>
    <n v="0"/>
    <x v="1"/>
    <x v="1"/>
    <x v="1"/>
    <n v="0"/>
    <x v="1"/>
    <x v="9"/>
    <x v="1"/>
    <n v="2609"/>
    <n v="0"/>
    <n v="1"/>
    <n v="0"/>
    <n v="0"/>
    <n v="0"/>
    <n v="0"/>
    <n v="0"/>
    <n v="0"/>
    <n v="1"/>
    <n v="623"/>
    <d v="2015-08-24T00:00:00"/>
    <n v="8"/>
    <s v="August"/>
    <n v="1"/>
    <s v="806,60631,High income,46,Low spender,0.000758687799970312,1,1,88,565,6,65,0,6,19,661,0.854765506807867,0.00907715582450832,0.0983358547655068,0,0.00907715582450832,0.0287443267776097,5,9,2,8,24,0.208333333333333,0.375,0.0833333333333333,0.333333333333333,7,0,0,0,1,0,0,0,45,36-50,2609,0,1,0,0,0,0,0,0,1,623"/>
  </r>
  <r>
    <n v="1057"/>
    <n v="60093"/>
    <x v="0"/>
    <n v="1555"/>
    <x v="0"/>
    <n v="2.5876558001763934E-2"/>
    <n v="0"/>
    <n v="1"/>
    <n v="92"/>
    <n v="502"/>
    <n v="12"/>
    <n v="109"/>
    <n v="16"/>
    <n v="6"/>
    <n v="90"/>
    <n v="735"/>
    <n v="0.68299319727891161"/>
    <n v="1.6326530612244899E-2"/>
    <n v="0.14829931972789115"/>
    <n v="2.1768707482993196E-2"/>
    <n v="8.1632653061224497E-3"/>
    <n v="0.12244897959183673"/>
    <n v="2"/>
    <n v="7"/>
    <n v="2"/>
    <n v="10"/>
    <n v="21"/>
    <n v="9.5238095238095233E-2"/>
    <n v="0.33333333333333331"/>
    <n v="9.5238095238095233E-2"/>
    <n v="0.47619047619047616"/>
    <n v="6"/>
    <n v="0"/>
    <n v="0"/>
    <x v="1"/>
    <x v="0"/>
    <x v="1"/>
    <n v="0"/>
    <x v="1"/>
    <x v="3"/>
    <x v="1"/>
    <n v="2527"/>
    <n v="0"/>
    <n v="1"/>
    <n v="0"/>
    <n v="0"/>
    <n v="0"/>
    <n v="0"/>
    <n v="1"/>
    <n v="0"/>
    <n v="0"/>
    <n v="555"/>
    <d v="2015-11-14T00:00:00"/>
    <n v="11"/>
    <s v="November"/>
    <n v="1"/>
    <s v="1057,60093,High income,1555,High spender,0.0258765580017639,0,1,92,502,12,109,16,6,90,735,0.682993197278912,0.0163265306122449,0.148299319727891,0.0217687074829932,0.00816326530612245,0.122448979591837,2,7,2,10,21,0.0952380952380952,0.333333333333333,0.0952380952380952,0.476190476190476,6,0,0,0,0,0,0,0,46,36-50,2527,0,1,0,0,0,0,1,0,0,555"/>
  </r>
  <r>
    <n v="1888"/>
    <n v="55012"/>
    <x v="0"/>
    <n v="119"/>
    <x v="1"/>
    <n v="2.1631644004944375E-3"/>
    <n v="0"/>
    <n v="1"/>
    <n v="85"/>
    <n v="582"/>
    <n v="0"/>
    <n v="65"/>
    <n v="0"/>
    <n v="0"/>
    <n v="13"/>
    <n v="660"/>
    <n v="0.88181818181818183"/>
    <n v="0"/>
    <n v="9.8484848484848481E-2"/>
    <n v="0"/>
    <n v="0"/>
    <n v="1.9696969696969695E-2"/>
    <n v="6"/>
    <n v="8"/>
    <n v="2"/>
    <n v="9"/>
    <n v="25"/>
    <n v="0.24"/>
    <n v="0.32"/>
    <n v="0.08"/>
    <n v="0.36"/>
    <n v="5"/>
    <n v="0"/>
    <n v="0"/>
    <x v="1"/>
    <x v="0"/>
    <x v="1"/>
    <n v="0"/>
    <x v="1"/>
    <x v="1"/>
    <x v="1"/>
    <n v="2259"/>
    <n v="0"/>
    <n v="0"/>
    <n v="0"/>
    <n v="1"/>
    <n v="0"/>
    <n v="0"/>
    <n v="0"/>
    <n v="0"/>
    <n v="1"/>
    <n v="634"/>
    <d v="2016-08-08T00:00:00"/>
    <n v="8"/>
    <s v="August"/>
    <n v="1"/>
    <s v="1888,55012,High income,119,Low spender,0.00216316440049444,0,1,85,582,0,65,0,0,13,660,0.881818181818182,0,0.0984848484848485,0,0,0.0196969696969697,6,8,2,9,25,0.24,0.32,0.08,0.36,5,0,0,0,0,0,0,0,47,36-50,2259,0,0,0,1,0,0,0,0,1,634"/>
  </r>
  <r>
    <n v="2050"/>
    <n v="77376"/>
    <x v="0"/>
    <n v="44"/>
    <x v="1"/>
    <n v="5.6865177832919774E-4"/>
    <n v="1"/>
    <n v="1"/>
    <n v="72"/>
    <n v="492"/>
    <n v="19"/>
    <n v="110"/>
    <n v="16"/>
    <n v="12"/>
    <n v="12"/>
    <n v="661"/>
    <n v="0.74432677760968224"/>
    <n v="2.8744326777609682E-2"/>
    <n v="0.1664145234493192"/>
    <n v="2.4205748865355523E-2"/>
    <n v="1.8154311649016642E-2"/>
    <n v="1.8154311649016642E-2"/>
    <n v="4"/>
    <n v="6"/>
    <n v="3"/>
    <n v="10"/>
    <n v="23"/>
    <n v="0.17391304347826086"/>
    <n v="0.2608695652173913"/>
    <n v="0.13043478260869565"/>
    <n v="0.43478260869565216"/>
    <n v="4"/>
    <n v="0"/>
    <n v="0"/>
    <x v="1"/>
    <x v="0"/>
    <x v="1"/>
    <n v="0"/>
    <x v="1"/>
    <x v="32"/>
    <x v="2"/>
    <n v="2209"/>
    <n v="0"/>
    <n v="0"/>
    <n v="0"/>
    <n v="1"/>
    <n v="0"/>
    <n v="0"/>
    <n v="0"/>
    <n v="0"/>
    <n v="1"/>
    <n v="637"/>
    <d v="2016-09-27T00:00:00"/>
    <n v="9"/>
    <s v="September"/>
    <n v="1"/>
    <s v="2050,77376,High income,44,Low spender,0.000568651778329198,1,1,72,492,19,110,16,12,12,661,0.744326777609682,0.0287443267776097,0.166414523449319,0.0242057488653555,0.0181543116490166,0.0181543116490166,4,6,3,10,23,0.173913043478261,0.260869565217391,0.130434782608696,0.434782608695652,4,0,0,0,0,0,0,0,64,50-65,2209,0,0,0,1,0,0,0,0,1,637"/>
  </r>
  <r>
    <n v="1743"/>
    <n v="65695"/>
    <x v="0"/>
    <n v="806"/>
    <x v="0"/>
    <n v="1.226881802268057E-2"/>
    <n v="0"/>
    <n v="1"/>
    <n v="50"/>
    <n v="371"/>
    <n v="32"/>
    <n v="189"/>
    <n v="0"/>
    <n v="58"/>
    <n v="6"/>
    <n v="656"/>
    <n v="0.56554878048780488"/>
    <n v="4.878048780487805E-2"/>
    <n v="0.28810975609756095"/>
    <n v="0"/>
    <n v="8.8414634146341459E-2"/>
    <n v="9.1463414634146336E-3"/>
    <n v="2"/>
    <n v="5"/>
    <n v="4"/>
    <n v="10"/>
    <n v="21"/>
    <n v="9.5238095238095233E-2"/>
    <n v="0.23809523809523808"/>
    <n v="0.19047619047619047"/>
    <n v="0.47619047619047616"/>
    <n v="4"/>
    <n v="0"/>
    <n v="0"/>
    <x v="1"/>
    <x v="0"/>
    <x v="1"/>
    <n v="0"/>
    <x v="1"/>
    <x v="40"/>
    <x v="2"/>
    <n v="2308"/>
    <n v="0"/>
    <n v="1"/>
    <n v="0"/>
    <n v="0"/>
    <n v="0"/>
    <n v="0"/>
    <n v="0"/>
    <n v="0"/>
    <n v="1"/>
    <n v="644"/>
    <d v="2016-06-20T00:00:00"/>
    <n v="6"/>
    <s v="June"/>
    <n v="1"/>
    <s v="1743,65695,High income,806,High spender,0.0122688180226806,0,1,50,371,32,189,0,58,6,656,0.565548780487805,0.0487804878048781,0.288109756097561,0,0.0884146341463415,0.00914634146341463,2,5,4,10,21,0.0952380952380952,0.238095238095238,0.19047619047619,0.476190476190476,4,0,0,0,0,0,0,0,60,50-65,2308,0,1,0,0,0,0,0,0,1,644"/>
  </r>
  <r>
    <n v="327"/>
    <n v="54108"/>
    <x v="0"/>
    <n v="38"/>
    <x v="1"/>
    <n v="7.0229910549271827E-4"/>
    <n v="1"/>
    <n v="1"/>
    <n v="74"/>
    <n v="539"/>
    <n v="6"/>
    <n v="91"/>
    <n v="8"/>
    <n v="6"/>
    <n v="97"/>
    <n v="747"/>
    <n v="0.72155287817938418"/>
    <n v="8.0321285140562242E-3"/>
    <n v="0.12182061579651941"/>
    <n v="1.0709504685408299E-2"/>
    <n v="8.0321285140562242E-3"/>
    <n v="0.12985274431057564"/>
    <n v="13"/>
    <n v="8"/>
    <n v="2"/>
    <n v="9"/>
    <n v="32"/>
    <n v="0.40625"/>
    <n v="0.25"/>
    <n v="6.25E-2"/>
    <n v="0.28125"/>
    <n v="8"/>
    <n v="0"/>
    <n v="0"/>
    <x v="1"/>
    <x v="0"/>
    <x v="1"/>
    <n v="0"/>
    <x v="1"/>
    <x v="1"/>
    <x v="1"/>
    <n v="2760"/>
    <n v="0"/>
    <n v="1"/>
    <n v="0"/>
    <n v="0"/>
    <n v="0"/>
    <n v="0"/>
    <n v="0"/>
    <n v="1"/>
    <n v="0"/>
    <n v="553"/>
    <d v="2015-03-26T00:00:00"/>
    <n v="3"/>
    <s v="March"/>
    <n v="1"/>
    <s v="327,54108,High income,38,Low spender,0.000702299105492718,1,1,74,539,6,91,8,6,97,747,0.721552878179384,0.00803212851405622,0.121820615796519,0.0107095046854083,0.00803212851405622,0.129852744310576,13,8,2,9,32,0.40625,0.25,0.0625,0.28125,8,0,0,0,0,0,0,0,47,36-50,2760,0,1,0,0,0,0,0,1,0,553"/>
  </r>
  <r>
    <n v="1893"/>
    <n v="69401"/>
    <x v="0"/>
    <n v="1553"/>
    <x v="0"/>
    <n v="2.2377199175804382E-2"/>
    <n v="0"/>
    <n v="1"/>
    <n v="41"/>
    <n v="399"/>
    <n v="27"/>
    <n v="159"/>
    <n v="58"/>
    <n v="8"/>
    <n v="39"/>
    <n v="690"/>
    <n v="0.57826086956521738"/>
    <n v="3.9130434782608699E-2"/>
    <n v="0.23043478260869565"/>
    <n v="8.4057971014492749E-2"/>
    <n v="1.1594202898550725E-2"/>
    <n v="5.6521739130434782E-2"/>
    <n v="4"/>
    <n v="4"/>
    <n v="4"/>
    <n v="5"/>
    <n v="17"/>
    <n v="0.23529411764705882"/>
    <n v="0.23529411764705882"/>
    <n v="0.23529411764705882"/>
    <n v="0.29411764705882354"/>
    <n v="2"/>
    <n v="0"/>
    <n v="0"/>
    <x v="1"/>
    <x v="0"/>
    <x v="1"/>
    <n v="0"/>
    <x v="1"/>
    <x v="1"/>
    <x v="1"/>
    <n v="2257"/>
    <n v="0"/>
    <n v="0"/>
    <n v="0"/>
    <n v="1"/>
    <n v="0"/>
    <n v="1"/>
    <n v="0"/>
    <n v="0"/>
    <n v="0"/>
    <n v="612"/>
    <d v="2016-08-10T00:00:00"/>
    <n v="8"/>
    <s v="August"/>
    <n v="1"/>
    <s v="1893,69401,High income,1553,High spender,0.0223771991758044,0,1,41,399,27,159,58,8,39,690,0.578260869565217,0.0391304347826087,0.230434782608696,0.0840579710144927,0.0115942028985507,0.0565217391304348,4,4,4,5,17,0.235294117647059,0.235294117647059,0.235294117647059,0.294117647058824,2,0,0,0,0,0,0,0,47,36-50,2257,0,0,0,1,0,1,0,0,0,612"/>
  </r>
  <r>
    <n v="830"/>
    <n v="59432"/>
    <x v="0"/>
    <n v="847"/>
    <x v="0"/>
    <n v="1.4251581639520797E-2"/>
    <n v="0"/>
    <n v="1"/>
    <n v="88"/>
    <n v="317"/>
    <n v="25"/>
    <n v="265"/>
    <n v="25"/>
    <n v="19"/>
    <n v="12"/>
    <n v="663"/>
    <n v="0.47812971342383109"/>
    <n v="3.7707390648567117E-2"/>
    <n v="0.39969834087481149"/>
    <n v="3.7707390648567117E-2"/>
    <n v="2.8657616892911009E-2"/>
    <n v="1.8099547511312219E-2"/>
    <n v="3"/>
    <n v="5"/>
    <n v="3"/>
    <n v="11"/>
    <n v="22"/>
    <n v="0.13636363636363635"/>
    <n v="0.22727272727272727"/>
    <n v="0.13636363636363635"/>
    <n v="0.5"/>
    <n v="5"/>
    <n v="0"/>
    <n v="0"/>
    <x v="1"/>
    <x v="0"/>
    <x v="1"/>
    <n v="0"/>
    <x v="1"/>
    <x v="36"/>
    <x v="2"/>
    <n v="2601"/>
    <n v="1"/>
    <n v="0"/>
    <n v="0"/>
    <n v="0"/>
    <n v="0"/>
    <n v="0"/>
    <n v="0"/>
    <n v="1"/>
    <n v="0"/>
    <n v="639"/>
    <d v="2015-09-01T00:00:00"/>
    <n v="9"/>
    <s v="September"/>
    <n v="1"/>
    <s v="830,59432,High income,847,High spender,0.0142515816395208,0,1,88,317,25,265,25,19,12,663,0.478129713423831,0.0377073906485671,0.399698340874811,0.0377073906485671,0.028657616892911,0.0180995475113122,3,5,3,11,22,0.136363636363636,0.227272727272727,0.136363636363636,0.5,5,0,0,0,0,0,0,0,58,50-65,2601,1,0,0,0,0,0,0,1,0,639"/>
  </r>
  <r>
    <n v="1672"/>
    <n v="57642"/>
    <x v="0"/>
    <n v="736"/>
    <x v="0"/>
    <n v="1.2768467436938344E-2"/>
    <n v="0"/>
    <n v="1"/>
    <n v="24"/>
    <n v="580"/>
    <n v="6"/>
    <n v="58"/>
    <n v="8"/>
    <n v="0"/>
    <n v="27"/>
    <n v="679"/>
    <n v="0.85419734904270983"/>
    <n v="8.836524300441826E-3"/>
    <n v="8.5419734904270989E-2"/>
    <n v="1.1782032400589101E-2"/>
    <n v="0"/>
    <n v="3.9764359351988215E-2"/>
    <n v="3"/>
    <n v="7"/>
    <n v="6"/>
    <n v="6"/>
    <n v="22"/>
    <n v="0.13636363636363635"/>
    <n v="0.31818181818181818"/>
    <n v="0.27272727272727271"/>
    <n v="0.27272727272727271"/>
    <n v="4"/>
    <n v="0"/>
    <n v="0"/>
    <x v="0"/>
    <x v="0"/>
    <x v="1"/>
    <n v="0"/>
    <x v="1"/>
    <x v="28"/>
    <x v="1"/>
    <n v="2330"/>
    <n v="0"/>
    <n v="0"/>
    <n v="1"/>
    <n v="0"/>
    <n v="0"/>
    <n v="0"/>
    <n v="0"/>
    <n v="0"/>
    <n v="1"/>
    <n v="625"/>
    <d v="2016-05-29T00:00:00"/>
    <n v="5"/>
    <s v="May"/>
    <n v="1"/>
    <s v="1672,57642,High income,736,High spender,0.0127684674369383,0,1,24,580,6,58,8,0,27,679,0.85419734904271,0.00883652430044183,0.085419734904271,0.0117820324005891,0,0.0397643593519882,3,7,6,6,22,0.136363636363636,0.318181818181818,0.272727272727273,0.272727272727273,4,0,0,1,0,0,0,0,50,36-50,2330,0,0,1,0,0,0,0,0,1,625"/>
  </r>
  <r>
    <n v="166"/>
    <n v="54450"/>
    <x v="0"/>
    <n v="151"/>
    <x v="1"/>
    <n v="2.7731864095500458E-3"/>
    <n v="1"/>
    <n v="1"/>
    <n v="0"/>
    <n v="454"/>
    <n v="0"/>
    <n v="171"/>
    <n v="8"/>
    <n v="19"/>
    <n v="32"/>
    <n v="684"/>
    <n v="0.66374269005847952"/>
    <n v="0"/>
    <n v="0.25"/>
    <n v="1.1695906432748537E-2"/>
    <n v="2.7777777777777776E-2"/>
    <n v="4.6783625730994149E-2"/>
    <n v="12"/>
    <n v="9"/>
    <n v="2"/>
    <n v="8"/>
    <n v="31"/>
    <n v="0.38709677419354838"/>
    <n v="0.29032258064516131"/>
    <n v="6.4516129032258063E-2"/>
    <n v="0.25806451612903225"/>
    <n v="8"/>
    <n v="0"/>
    <n v="0"/>
    <x v="1"/>
    <x v="0"/>
    <x v="1"/>
    <n v="0"/>
    <x v="1"/>
    <x v="32"/>
    <x v="2"/>
    <n v="2812"/>
    <n v="0"/>
    <n v="0"/>
    <n v="0"/>
    <n v="1"/>
    <n v="0"/>
    <n v="0"/>
    <n v="1"/>
    <n v="0"/>
    <n v="0"/>
    <n v="620"/>
    <d v="2015-02-02T00:00:00"/>
    <n v="2"/>
    <s v="February"/>
    <n v="1"/>
    <s v="166,54450,High income,151,Low spender,0.00277318640955005,1,1,0,454,0,171,8,19,32,684,0.66374269005848,0,0.25,0.0116959064327485,0.0277777777777778,0.0467836257309941,12,9,2,8,31,0.387096774193548,0.290322580645161,0.0645161290322581,0.258064516129032,8,0,0,0,0,0,0,0,64,50-65,2812,0,0,0,1,0,0,1,0,0,620"/>
  </r>
  <r>
    <n v="838"/>
    <n v="89891"/>
    <x v="0"/>
    <n v="387"/>
    <x v="1"/>
    <n v="4.3052140926232883E-3"/>
    <n v="0"/>
    <n v="0"/>
    <n v="17"/>
    <n v="412"/>
    <n v="22"/>
    <n v="132"/>
    <n v="59"/>
    <n v="28"/>
    <n v="183"/>
    <n v="836"/>
    <n v="0.49282296650717705"/>
    <n v="2.6315789473684209E-2"/>
    <n v="0.15789473684210525"/>
    <n v="7.0574162679425831E-2"/>
    <n v="3.3492822966507178E-2"/>
    <n v="0.21889952153110048"/>
    <n v="1"/>
    <n v="11"/>
    <n v="6"/>
    <n v="8"/>
    <n v="26"/>
    <n v="3.8461538461538464E-2"/>
    <n v="0.42307692307692307"/>
    <n v="0.23076923076923078"/>
    <n v="0.30769230769230771"/>
    <n v="4"/>
    <n v="0"/>
    <n v="0"/>
    <x v="1"/>
    <x v="0"/>
    <x v="0"/>
    <n v="0"/>
    <x v="1"/>
    <x v="24"/>
    <x v="0"/>
    <n v="2599"/>
    <n v="0"/>
    <n v="0"/>
    <n v="0"/>
    <n v="1"/>
    <n v="0"/>
    <n v="0"/>
    <n v="1"/>
    <n v="0"/>
    <n v="0"/>
    <n v="470"/>
    <d v="2015-09-03T00:00:00"/>
    <n v="9"/>
    <s v="September"/>
    <n v="1"/>
    <s v="838,89891,High income,387,Low spender,0.00430521409262329,0,0,17,412,22,132,59,28,183,836,0.492822966507177,0.0263157894736842,0.157894736842105,0.0705741626794258,0.0334928229665072,0.2188995215311,1,11,6,8,26,0.0384615384615385,0.423076923076923,0.230769230769231,0.307692307692308,4,0,0,0,0,1,0,0,29,24-35,2599,0,0,0,1,0,0,1,0,0,470"/>
  </r>
  <r>
    <n v="1555"/>
    <n v="55614"/>
    <x v="0"/>
    <n v="1484"/>
    <x v="0"/>
    <n v="2.6683928507210415E-2"/>
    <n v="0"/>
    <n v="0"/>
    <n v="85"/>
    <n v="504"/>
    <n v="13"/>
    <n v="131"/>
    <n v="8"/>
    <n v="0"/>
    <n v="26"/>
    <n v="682"/>
    <n v="0.73900293255131966"/>
    <n v="1.906158357771261E-2"/>
    <n v="0.19208211143695014"/>
    <n v="1.1730205278592375E-2"/>
    <n v="0"/>
    <n v="3.8123167155425221E-2"/>
    <n v="1"/>
    <n v="9"/>
    <n v="4"/>
    <n v="6"/>
    <n v="20"/>
    <n v="0.05"/>
    <n v="0.45"/>
    <n v="0.2"/>
    <n v="0.3"/>
    <n v="7"/>
    <n v="0"/>
    <n v="0"/>
    <x v="1"/>
    <x v="1"/>
    <x v="1"/>
    <n v="0"/>
    <x v="1"/>
    <x v="51"/>
    <x v="3"/>
    <n v="2373"/>
    <n v="1"/>
    <n v="0"/>
    <n v="0"/>
    <n v="0"/>
    <n v="0"/>
    <n v="0"/>
    <n v="0"/>
    <n v="0"/>
    <n v="1"/>
    <n v="630"/>
    <d v="2016-04-16T00:00:00"/>
    <n v="4"/>
    <s v="April"/>
    <n v="1"/>
    <s v="1555,55614,High income,1484,High spender,0.0266839285072104,0,0,85,504,13,131,8,0,26,682,0.73900293255132,0.0190615835777126,0.19208211143695,0.0117302052785924,0,0.0381231671554252,1,9,4,6,20,0.05,0.45,0.2,0.3,7,0,0,0,1,0,0,0,76,66+,2373,1,0,0,0,0,0,0,0,1,630"/>
  </r>
  <r>
    <n v="675"/>
    <n v="50965"/>
    <x v="1"/>
    <n v="90"/>
    <x v="1"/>
    <n v="1.765917786716374E-3"/>
    <n v="0"/>
    <n v="1"/>
    <n v="87"/>
    <n v="544"/>
    <n v="13"/>
    <n v="85"/>
    <n v="8"/>
    <n v="6"/>
    <n v="29"/>
    <n v="685"/>
    <n v="0.79416058394160582"/>
    <n v="1.8978102189781021E-2"/>
    <n v="0.12408759124087591"/>
    <n v="1.167883211678832E-2"/>
    <n v="8.7591240875912416E-3"/>
    <n v="4.2335766423357665E-2"/>
    <n v="3"/>
    <n v="10"/>
    <n v="4"/>
    <n v="5"/>
    <n v="22"/>
    <n v="0.13636363636363635"/>
    <n v="0.45454545454545453"/>
    <n v="0.18181818181818182"/>
    <n v="0.22727272727272727"/>
    <n v="8"/>
    <n v="0"/>
    <n v="0"/>
    <x v="0"/>
    <x v="0"/>
    <x v="1"/>
    <n v="0"/>
    <x v="1"/>
    <x v="32"/>
    <x v="2"/>
    <n v="2653"/>
    <n v="0"/>
    <n v="1"/>
    <n v="0"/>
    <n v="0"/>
    <n v="0"/>
    <n v="0"/>
    <n v="0"/>
    <n v="1"/>
    <n v="0"/>
    <n v="627"/>
    <d v="2015-07-11T00:00:00"/>
    <n v="7"/>
    <s v="July"/>
    <n v="1"/>
    <s v="675,50965,Low income,90,Low spender,0.00176591778671637,0,1,87,544,13,85,8,6,29,685,0.794160583941606,0.018978102189781,0.124087591240876,0.0116788321167883,0.00875912408759124,0.0423357664233577,3,10,4,5,22,0.136363636363636,0.454545454545455,0.181818181818182,0.227272727272727,8,0,0,1,0,0,0,0,64,50-65,2653,0,1,0,0,0,0,0,1,0,627"/>
  </r>
  <r>
    <n v="1626"/>
    <n v="65295"/>
    <x v="0"/>
    <n v="150"/>
    <x v="1"/>
    <n v="2.297266253158741E-3"/>
    <n v="0"/>
    <n v="0"/>
    <n v="19"/>
    <n v="365"/>
    <n v="32"/>
    <n v="117"/>
    <n v="34"/>
    <n v="110"/>
    <n v="6"/>
    <n v="664"/>
    <n v="0.54969879518072284"/>
    <n v="4.8192771084337352E-2"/>
    <n v="0.17620481927710843"/>
    <n v="5.1204819277108432E-2"/>
    <n v="0.16566265060240964"/>
    <n v="9.0361445783132526E-3"/>
    <n v="1"/>
    <n v="3"/>
    <n v="3"/>
    <n v="13"/>
    <n v="20"/>
    <n v="0.05"/>
    <n v="0.15"/>
    <n v="0.15"/>
    <n v="0.65"/>
    <n v="2"/>
    <n v="0"/>
    <n v="0"/>
    <x v="1"/>
    <x v="0"/>
    <x v="1"/>
    <n v="0"/>
    <x v="1"/>
    <x v="33"/>
    <x v="1"/>
    <n v="2347"/>
    <n v="0"/>
    <n v="0"/>
    <n v="1"/>
    <n v="0"/>
    <n v="0"/>
    <n v="0"/>
    <n v="0"/>
    <n v="0"/>
    <n v="1"/>
    <n v="652"/>
    <d v="2016-05-12T00:00:00"/>
    <n v="5"/>
    <s v="May"/>
    <n v="1"/>
    <s v="1626,65295,High income,150,Low spender,0.00229726625315874,0,0,19,365,32,117,34,110,6,664,0.549698795180723,0.0481927710843374,0.176204819277108,0.0512048192771084,0.16566265060241,0.00903614457831325,1,3,3,13,20,0.05,0.15,0.15,0.65,2,0,0,0,0,0,0,0,40,36-50,2347,0,0,1,0,0,0,0,0,1,652"/>
  </r>
  <r>
    <n v="1030"/>
    <n v="62694"/>
    <x v="0"/>
    <n v="182"/>
    <x v="1"/>
    <n v="2.9029891217660381E-3"/>
    <n v="1"/>
    <n v="1"/>
    <n v="29"/>
    <n v="379"/>
    <n v="6"/>
    <n v="157"/>
    <n v="25"/>
    <n v="91"/>
    <n v="91"/>
    <n v="749"/>
    <n v="0.50600801068090784"/>
    <n v="8.0106809078771702E-3"/>
    <n v="0.20961281708945259"/>
    <n v="3.3377837116154871E-2"/>
    <n v="0.12149532710280374"/>
    <n v="0.12149532710280374"/>
    <n v="5"/>
    <n v="9"/>
    <n v="3"/>
    <n v="7"/>
    <n v="24"/>
    <n v="0.20833333333333334"/>
    <n v="0.375"/>
    <n v="0.125"/>
    <n v="0.29166666666666669"/>
    <n v="7"/>
    <n v="0"/>
    <n v="0"/>
    <x v="1"/>
    <x v="0"/>
    <x v="1"/>
    <n v="0"/>
    <x v="1"/>
    <x v="2"/>
    <x v="2"/>
    <n v="2536"/>
    <n v="0"/>
    <n v="1"/>
    <n v="0"/>
    <n v="0"/>
    <n v="0"/>
    <n v="0"/>
    <n v="0"/>
    <n v="1"/>
    <n v="0"/>
    <n v="567"/>
    <d v="2015-11-05T00:00:00"/>
    <n v="11"/>
    <s v="November"/>
    <n v="1"/>
    <s v="1030,62694,High income,182,Low spender,0.00290298912176604,1,1,29,379,6,157,25,91,91,749,0.506008010680908,0.00801068090787717,0.209612817089453,0.0333778371161549,0.121495327102804,0.121495327102804,5,9,3,7,24,0.208333333333333,0.375,0.125,0.291666666666667,7,0,0,0,0,0,0,0,55,50-65,2536,0,1,0,0,0,0,0,1,0,567"/>
  </r>
  <r>
    <n v="501"/>
    <n v="60200"/>
    <x v="0"/>
    <n v="1430"/>
    <x v="0"/>
    <n v="2.3754152823920266E-2"/>
    <n v="0"/>
    <n v="1"/>
    <n v="3"/>
    <n v="502"/>
    <n v="19"/>
    <n v="132"/>
    <n v="0"/>
    <n v="6"/>
    <n v="26"/>
    <n v="685"/>
    <n v="0.73284671532846712"/>
    <n v="2.7737226277372264E-2"/>
    <n v="0.19270072992700729"/>
    <n v="0"/>
    <n v="8.7591240875912416E-3"/>
    <n v="3.7956204379562042E-2"/>
    <n v="6"/>
    <n v="6"/>
    <n v="2"/>
    <n v="11"/>
    <n v="25"/>
    <n v="0.24"/>
    <n v="0.24"/>
    <n v="0.08"/>
    <n v="0.44"/>
    <n v="6"/>
    <n v="0"/>
    <n v="0"/>
    <x v="1"/>
    <x v="0"/>
    <x v="1"/>
    <n v="0"/>
    <x v="1"/>
    <x v="48"/>
    <x v="3"/>
    <n v="2702"/>
    <n v="0"/>
    <n v="0"/>
    <n v="1"/>
    <n v="0"/>
    <n v="0"/>
    <n v="0"/>
    <n v="0"/>
    <n v="0"/>
    <n v="1"/>
    <n v="633"/>
    <d v="2015-05-23T00:00:00"/>
    <n v="5"/>
    <s v="May"/>
    <n v="1"/>
    <s v="501,60200,High income,1430,High spender,0.0237541528239203,0,1,3,502,19,132,0,6,26,685,0.732846715328467,0.0277372262773723,0.192700729927007,0,0.00875912408759124,0.037956204379562,6,6,2,11,25,0.24,0.24,0.08,0.44,6,0,0,0,0,0,0,0,72,66+,2702,0,0,1,0,0,0,0,0,1,633"/>
  </r>
  <r>
    <n v="390"/>
    <n v="57731"/>
    <x v="0"/>
    <n v="11"/>
    <x v="1"/>
    <n v="1.905388785920909E-4"/>
    <n v="0"/>
    <n v="1"/>
    <n v="0"/>
    <n v="266"/>
    <n v="21"/>
    <n v="300"/>
    <n v="65"/>
    <n v="8"/>
    <n v="44"/>
    <n v="704"/>
    <n v="0.37784090909090912"/>
    <n v="2.9829545454545456E-2"/>
    <n v="0.42613636363636365"/>
    <n v="9.2329545454545456E-2"/>
    <n v="1.1363636363636364E-2"/>
    <n v="6.25E-2"/>
    <n v="4"/>
    <n v="8"/>
    <n v="8"/>
    <n v="6"/>
    <n v="26"/>
    <n v="0.15384615384615385"/>
    <n v="0.30769230769230771"/>
    <n v="0.30769230769230771"/>
    <n v="0.23076923076923078"/>
    <n v="6"/>
    <n v="0"/>
    <n v="0"/>
    <x v="1"/>
    <x v="0"/>
    <x v="1"/>
    <n v="0"/>
    <x v="1"/>
    <x v="26"/>
    <x v="2"/>
    <n v="2742"/>
    <n v="0"/>
    <n v="0"/>
    <n v="1"/>
    <n v="0"/>
    <n v="0"/>
    <n v="0"/>
    <n v="1"/>
    <n v="0"/>
    <n v="0"/>
    <n v="616"/>
    <d v="2015-04-13T00:00:00"/>
    <n v="4"/>
    <s v="April"/>
    <n v="1"/>
    <s v="390,57731,High income,11,Low spender,0.000190538878592091,0,1,0,266,21,300,65,8,44,704,0.377840909090909,0.0298295454545455,0.426136363636364,0.0923295454545455,0.0113636363636364,0.0625,4,8,8,6,26,0.153846153846154,0.307692307692308,0.307692307692308,0.230769230769231,6,0,0,0,0,0,0,0,51,50-65,2742,0,0,1,0,0,0,1,0,0,616"/>
  </r>
  <r>
    <n v="199"/>
    <n v="53378"/>
    <x v="0"/>
    <n v="149"/>
    <x v="1"/>
    <n v="2.7914121922889578E-3"/>
    <n v="1"/>
    <n v="1"/>
    <n v="41"/>
    <n v="489"/>
    <n v="6"/>
    <n v="152"/>
    <n v="8"/>
    <n v="6"/>
    <n v="132"/>
    <n v="793"/>
    <n v="0.61664564943253464"/>
    <n v="7.5662042875157629E-3"/>
    <n v="0.19167717528373265"/>
    <n v="1.0088272383354351E-2"/>
    <n v="7.5662042875157629E-3"/>
    <n v="0.16645649432534679"/>
    <n v="10"/>
    <n v="9"/>
    <n v="4"/>
    <n v="6"/>
    <n v="29"/>
    <n v="0.34482758620689657"/>
    <n v="0.31034482758620691"/>
    <n v="0.13793103448275862"/>
    <n v="0.20689655172413793"/>
    <n v="8"/>
    <n v="0"/>
    <n v="0"/>
    <x v="1"/>
    <x v="0"/>
    <x v="1"/>
    <n v="0"/>
    <x v="0"/>
    <x v="5"/>
    <x v="2"/>
    <n v="2802"/>
    <n v="0"/>
    <n v="1"/>
    <n v="0"/>
    <n v="0"/>
    <n v="0"/>
    <n v="0"/>
    <n v="0"/>
    <n v="0"/>
    <n v="1"/>
    <n v="529"/>
    <d v="2015-02-12T00:00:00"/>
    <n v="2"/>
    <s v="February"/>
    <n v="1"/>
    <s v="199,53378,High income,149,Low spender,0.00279141219228896,1,1,41,489,6,152,8,6,132,793,0.616645649432535,0.00756620428751576,0.191677175283733,0.0100882723833544,0.00756620428751576,0.166456494325347,10,9,4,6,29,0.344827586206897,0.310344827586207,0.137931034482759,0.206896551724138,8,0,0,0,0,0,0,1,57,50-65,2802,0,1,0,0,0,0,0,0,1,529"/>
  </r>
  <r>
    <n v="1193"/>
    <n v="64090"/>
    <x v="0"/>
    <n v="385"/>
    <x v="1"/>
    <n v="6.0071774067717272E-3"/>
    <n v="0"/>
    <n v="1"/>
    <n v="8"/>
    <n v="316"/>
    <n v="58"/>
    <n v="161"/>
    <n v="76"/>
    <n v="51"/>
    <n v="135"/>
    <n v="797"/>
    <n v="0.39648682559598497"/>
    <n v="7.2772898368883315E-2"/>
    <n v="0.20200752823086573"/>
    <n v="9.5357590966122965E-2"/>
    <n v="6.3989962358845673E-2"/>
    <n v="0.16938519447929737"/>
    <n v="1"/>
    <n v="6"/>
    <n v="9"/>
    <n v="4"/>
    <n v="20"/>
    <n v="0.05"/>
    <n v="0.3"/>
    <n v="0.45"/>
    <n v="0.2"/>
    <n v="5"/>
    <n v="0"/>
    <n v="0"/>
    <x v="1"/>
    <x v="0"/>
    <x v="1"/>
    <n v="0"/>
    <x v="0"/>
    <x v="32"/>
    <x v="2"/>
    <n v="2485"/>
    <n v="0"/>
    <n v="0"/>
    <n v="0"/>
    <n v="1"/>
    <n v="0"/>
    <n v="0"/>
    <n v="1"/>
    <n v="0"/>
    <n v="0"/>
    <n v="527"/>
    <d v="2015-12-26T00:00:00"/>
    <n v="12"/>
    <s v="December"/>
    <n v="1"/>
    <s v="1193,64090,High income,385,Low spender,0.00600717740677173,0,1,8,316,58,161,76,51,135,797,0.396486825595985,0.0727728983688833,0.202007528230866,0.095357590966123,0.0639899623588457,0.169385194479297,1,6,9,4,20,0.05,0.3,0.45,0.2,5,0,0,0,0,0,0,1,64,50-65,2485,0,0,0,1,0,0,1,0,0,527"/>
  </r>
  <r>
    <n v="668"/>
    <n v="55357"/>
    <x v="0"/>
    <n v="254"/>
    <x v="1"/>
    <n v="4.5883989378037102E-3"/>
    <n v="2"/>
    <n v="0"/>
    <n v="66"/>
    <n v="374"/>
    <n v="64"/>
    <n v="116"/>
    <n v="84"/>
    <n v="25"/>
    <n v="64"/>
    <n v="727"/>
    <n v="0.5144429160935351"/>
    <n v="8.8033012379642367E-2"/>
    <n v="0.15955983493810177"/>
    <n v="0.1155433287482806"/>
    <n v="3.4387895460797797E-2"/>
    <n v="8.8033012379642367E-2"/>
    <n v="3"/>
    <n v="6"/>
    <n v="2"/>
    <n v="11"/>
    <n v="22"/>
    <n v="0.13636363636363635"/>
    <n v="0.27272727272727271"/>
    <n v="9.0909090909090912E-2"/>
    <n v="0.5"/>
    <n v="5"/>
    <n v="0"/>
    <n v="0"/>
    <x v="1"/>
    <x v="0"/>
    <x v="1"/>
    <n v="0"/>
    <x v="1"/>
    <x v="31"/>
    <x v="0"/>
    <n v="2654"/>
    <n v="0"/>
    <n v="1"/>
    <n v="0"/>
    <n v="0"/>
    <n v="0"/>
    <n v="0"/>
    <n v="1"/>
    <n v="0"/>
    <n v="0"/>
    <n v="599"/>
    <d v="2015-07-10T00:00:00"/>
    <n v="7"/>
    <s v="July"/>
    <n v="1"/>
    <s v="668,55357,High income,254,Low spender,0.00458839893780371,2,0,66,374,64,116,84,25,64,727,0.514442916093535,0.0880330123796424,0.159559834938102,0.115543328748281,0.0343878954607978,0.0880330123796424,3,6,2,11,22,0.136363636363636,0.272727272727273,0.0909090909090909,0.5,5,0,0,0,0,0,0,0,35,24-35,2654,0,1,0,0,0,0,1,0,0,599"/>
  </r>
  <r>
    <n v="1090"/>
    <n v="44529"/>
    <x v="1"/>
    <n v="65"/>
    <x v="1"/>
    <n v="1.4597228772260775E-3"/>
    <n v="0"/>
    <n v="1"/>
    <n v="98"/>
    <n v="538"/>
    <n v="13"/>
    <n v="91"/>
    <n v="17"/>
    <n v="6"/>
    <n v="26"/>
    <n v="691"/>
    <n v="0.77858176555716352"/>
    <n v="1.8813314037626629E-2"/>
    <n v="0.13169319826338641"/>
    <n v="2.4602026049204053E-2"/>
    <n v="8.6830680173661367E-3"/>
    <n v="3.7626628075253257E-2"/>
    <n v="6"/>
    <n v="6"/>
    <n v="2"/>
    <n v="11"/>
    <n v="25"/>
    <n v="0.24"/>
    <n v="0.24"/>
    <n v="0.08"/>
    <n v="0.44"/>
    <n v="5"/>
    <n v="0"/>
    <n v="0"/>
    <x v="1"/>
    <x v="1"/>
    <x v="1"/>
    <n v="0"/>
    <x v="1"/>
    <x v="20"/>
    <x v="2"/>
    <n v="2518"/>
    <n v="0"/>
    <n v="1"/>
    <n v="0"/>
    <n v="0"/>
    <n v="0"/>
    <n v="0"/>
    <n v="1"/>
    <n v="0"/>
    <n v="0"/>
    <n v="639"/>
    <d v="2015-11-23T00:00:00"/>
    <n v="11"/>
    <s v="November"/>
    <n v="1"/>
    <s v="1090,44529,Low income,65,Low spender,0.00145972287722608,0,1,98,538,13,91,17,6,26,691,0.778581765557164,0.0188133140376266,0.131693198263386,0.0246020260492041,0.00868306801736614,0.0376266280752533,6,6,2,11,25,0.24,0.24,0.08,0.44,5,0,0,0,1,0,0,0,54,50-65,2518,0,1,0,0,0,0,1,0,0,639"/>
  </r>
  <r>
    <n v="1987"/>
    <n v="66000"/>
    <x v="0"/>
    <n v="700"/>
    <x v="0"/>
    <n v="1.0606060606060607E-2"/>
    <n v="0"/>
    <n v="0"/>
    <n v="36"/>
    <n v="244"/>
    <n v="51"/>
    <n v="270"/>
    <n v="101"/>
    <n v="0"/>
    <n v="45"/>
    <n v="711"/>
    <n v="0.34317862165963431"/>
    <n v="7.1729957805907171E-2"/>
    <n v="0.379746835443038"/>
    <n v="0.1420534458509142"/>
    <n v="0"/>
    <n v="6.3291139240506333E-2"/>
    <n v="1"/>
    <n v="1"/>
    <n v="3"/>
    <n v="5"/>
    <n v="10"/>
    <n v="0.1"/>
    <n v="0.1"/>
    <n v="0.3"/>
    <n v="0.5"/>
    <n v="1"/>
    <n v="0"/>
    <n v="0"/>
    <x v="1"/>
    <x v="0"/>
    <x v="1"/>
    <n v="0"/>
    <x v="1"/>
    <x v="44"/>
    <x v="3"/>
    <n v="2229"/>
    <n v="0"/>
    <n v="0"/>
    <n v="0"/>
    <n v="1"/>
    <n v="0"/>
    <n v="0"/>
    <n v="0"/>
    <n v="1"/>
    <n v="0"/>
    <n v="621"/>
    <d v="2016-09-07T00:00:00"/>
    <n v="9"/>
    <s v="September"/>
    <n v="1"/>
    <s v="1987,66000,High income,700,High spender,0.0106060606060606,0,0,36,244,51,270,101,0,45,711,0.343178621659634,0.0717299578059072,0.379746835443038,0.142053445850914,0,0.0632911392405063,1,1,3,5,10,0.1,0.1,0.3,0.5,1,0,0,0,0,0,0,0,73,66+,2229,0,0,0,1,0,0,0,1,0,621"/>
  </r>
  <r>
    <n v="1078"/>
    <n v="72063"/>
    <x v="0"/>
    <n v="15"/>
    <x v="1"/>
    <n v="2.0815120103242997E-4"/>
    <n v="0"/>
    <n v="1"/>
    <n v="3"/>
    <n v="180"/>
    <n v="32"/>
    <n v="348"/>
    <n v="76"/>
    <n v="32"/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    <n v="12"/>
    <n v="21"/>
    <n v="9.5238095238095233E-2"/>
    <n v="0.23809523809523808"/>
    <n v="9.5238095238095233E-2"/>
    <n v="0.5714285714285714"/>
    <n v="2"/>
    <n v="0"/>
    <n v="0"/>
    <x v="1"/>
    <x v="0"/>
    <x v="1"/>
    <n v="0"/>
    <x v="1"/>
    <x v="15"/>
    <x v="1"/>
    <n v="2520"/>
    <n v="0"/>
    <n v="1"/>
    <n v="0"/>
    <n v="0"/>
    <n v="0"/>
    <n v="0"/>
    <n v="1"/>
    <n v="0"/>
    <n v="0"/>
    <n v="578"/>
    <d v="2015-11-21T00:00:00"/>
    <n v="11"/>
    <s v="November"/>
    <n v="1"/>
    <s v="1078,72063,High income,15,Low spender,0.00020815120103243,0,1,3,180,32,348,76,32,90,758,0.237467018469657,0.0422163588390501,0.45910290237467,0.100263852242744,0.0422163588390501,0.118733509234828,2,5,2,12,21,0.0952380952380952,0.238095238095238,0.0952380952380952,0.571428571428571,2,0,0,0,0,0,0,0,41,36-50,2520,0,1,0,0,0,0,1,0,0,578"/>
  </r>
  <r>
    <n v="487"/>
    <n v="52531"/>
    <x v="0"/>
    <n v="343"/>
    <x v="1"/>
    <n v="6.5294778321372138E-3"/>
    <n v="0"/>
    <n v="0"/>
    <n v="68"/>
    <n v="283"/>
    <n v="112"/>
    <n v="151"/>
    <n v="51"/>
    <n v="72"/>
    <n v="125"/>
    <n v="794"/>
    <n v="0.35642317380352645"/>
    <n v="0.14105793450881612"/>
    <n v="0.19017632241813601"/>
    <n v="6.4231738035264482E-2"/>
    <n v="9.06801007556675E-2"/>
    <n v="0.15743073047858941"/>
    <n v="2"/>
    <n v="7"/>
    <n v="2"/>
    <n v="10"/>
    <n v="21"/>
    <n v="9.5238095238095233E-2"/>
    <n v="0.33333333333333331"/>
    <n v="9.5238095238095233E-2"/>
    <n v="0.47619047619047616"/>
    <n v="6"/>
    <n v="0"/>
    <n v="0"/>
    <x v="1"/>
    <x v="0"/>
    <x v="1"/>
    <n v="0"/>
    <x v="1"/>
    <x v="4"/>
    <x v="1"/>
    <n v="2705"/>
    <n v="0"/>
    <n v="1"/>
    <n v="0"/>
    <n v="0"/>
    <n v="0"/>
    <n v="0"/>
    <n v="1"/>
    <n v="0"/>
    <n v="0"/>
    <n v="544"/>
    <d v="2015-05-20T00:00:00"/>
    <n v="5"/>
    <s v="May"/>
    <n v="1"/>
    <s v="487,52531,High income,343,Low spender,0.00652947783213721,0,0,68,283,112,151,51,72,125,794,0.356423173803526,0.141057934508816,0.190176322418136,0.0642317380352645,0.0906801007556675,0.157430730478589,2,7,2,10,21,0.0952380952380952,0.333333333333333,0.0952380952380952,0.476190476190476,6,0,0,0,0,0,0,0,49,36-50,2705,0,1,0,0,0,0,1,0,0,544"/>
  </r>
  <r>
    <n v="791"/>
    <n v="51250"/>
    <x v="1"/>
    <n v="766"/>
    <x v="0"/>
    <n v="1.4946341463414635E-2"/>
    <n v="1"/>
    <n v="0"/>
    <n v="28"/>
    <n v="342"/>
    <n v="32"/>
    <n v="230"/>
    <n v="34"/>
    <n v="32"/>
    <n v="40"/>
    <n v="710"/>
    <n v="0.48169014084507045"/>
    <n v="4.507042253521127E-2"/>
    <n v="0.323943661971831"/>
    <n v="4.788732394366197E-2"/>
    <n v="4.507042253521127E-2"/>
    <n v="5.6338028169014086E-2"/>
    <n v="5"/>
    <n v="10"/>
    <n v="5"/>
    <n v="4"/>
    <n v="24"/>
    <n v="0.20833333333333334"/>
    <n v="0.41666666666666669"/>
    <n v="0.20833333333333334"/>
    <n v="0.16666666666666666"/>
    <n v="9"/>
    <n v="0"/>
    <n v="0"/>
    <x v="0"/>
    <x v="0"/>
    <x v="1"/>
    <n v="0"/>
    <x v="1"/>
    <x v="47"/>
    <x v="0"/>
    <n v="2615"/>
    <n v="0"/>
    <n v="0"/>
    <n v="1"/>
    <n v="0"/>
    <n v="0"/>
    <n v="1"/>
    <n v="0"/>
    <n v="0"/>
    <n v="0"/>
    <n v="630"/>
    <d v="2015-08-18T00:00:00"/>
    <n v="8"/>
    <s v="August"/>
    <n v="1"/>
    <s v="791,51250,Low income,766,High spender,0.0149463414634146,1,0,28,342,32,230,34,32,40,710,0.48169014084507,0.0450704225352113,0.323943661971831,0.047887323943662,0.0450704225352113,0.0563380281690141,5,10,5,4,24,0.208333333333333,0.416666666666667,0.208333333333333,0.166666666666667,9,0,0,1,0,0,0,0,30,24-35,2615,0,0,1,0,0,1,0,0,0,630"/>
  </r>
  <r>
    <n v="448"/>
    <n v="61250"/>
    <x v="0"/>
    <n v="91"/>
    <x v="1"/>
    <n v="1.4857142857142857E-3"/>
    <n v="0"/>
    <n v="1"/>
    <n v="49"/>
    <n v="382"/>
    <n v="138"/>
    <n v="65"/>
    <n v="60"/>
    <n v="26"/>
    <n v="59"/>
    <n v="730"/>
    <n v="0.52328767123287667"/>
    <n v="0.18904109589041096"/>
    <n v="8.9041095890410954E-2"/>
    <n v="8.2191780821917804E-2"/>
    <n v="3.5616438356164383E-2"/>
    <n v="8.0821917808219179E-2"/>
    <n v="6"/>
    <n v="5"/>
    <n v="2"/>
    <n v="12"/>
    <n v="25"/>
    <n v="0.24"/>
    <n v="0.2"/>
    <n v="0.08"/>
    <n v="0.48"/>
    <n v="5"/>
    <n v="0"/>
    <n v="0"/>
    <x v="1"/>
    <x v="0"/>
    <x v="1"/>
    <n v="0"/>
    <x v="1"/>
    <x v="12"/>
    <x v="2"/>
    <n v="2719"/>
    <n v="1"/>
    <n v="0"/>
    <n v="0"/>
    <n v="0"/>
    <n v="0"/>
    <n v="0"/>
    <n v="1"/>
    <n v="0"/>
    <n v="0"/>
    <n v="612"/>
    <d v="2015-05-06T00:00:00"/>
    <n v="5"/>
    <s v="May"/>
    <n v="1"/>
    <s v="448,61250,High income,91,Low spender,0.00148571428571429,0,1,49,382,138,65,60,26,59,730,0.523287671232877,0.189041095890411,0.089041095890411,0.0821917808219178,0.0356164383561644,0.0808219178082192,6,5,2,12,25,0.24,0.2,0.08,0.48,5,0,0,0,0,0,0,0,61,50-65,2719,1,0,0,0,0,0,1,0,0,612"/>
  </r>
  <r>
    <n v="1118"/>
    <n v="55239"/>
    <x v="0"/>
    <n v="88"/>
    <x v="1"/>
    <n v="1.593077354767465E-3"/>
    <n v="0"/>
    <n v="1"/>
    <n v="59"/>
    <n v="371"/>
    <n v="17"/>
    <n v="238"/>
    <n v="23"/>
    <n v="24"/>
    <n v="106"/>
    <n v="779"/>
    <n v="0.47625160462130939"/>
    <n v="2.1822849807445442E-2"/>
    <n v="0.30551989730423618"/>
    <n v="2.9525032092426188E-2"/>
    <n v="3.0808729139922979E-2"/>
    <n v="0.13607188703465983"/>
    <n v="3"/>
    <n v="7"/>
    <n v="5"/>
    <n v="11"/>
    <n v="26"/>
    <n v="0.11538461538461539"/>
    <n v="0.26923076923076922"/>
    <n v="0.19230769230769232"/>
    <n v="0.42307692307692307"/>
    <n v="5"/>
    <n v="0"/>
    <n v="0"/>
    <x v="1"/>
    <x v="0"/>
    <x v="1"/>
    <n v="0"/>
    <x v="1"/>
    <x v="4"/>
    <x v="1"/>
    <n v="2509"/>
    <n v="0"/>
    <n v="0"/>
    <n v="1"/>
    <n v="0"/>
    <n v="0"/>
    <n v="0"/>
    <n v="1"/>
    <n v="0"/>
    <n v="0"/>
    <n v="567"/>
    <d v="2015-12-02T00:00:00"/>
    <n v="12"/>
    <s v="December"/>
    <n v="1"/>
    <s v="1118,55239,High income,88,Low spender,0.00159307735476747,0,1,59,371,17,238,23,24,106,779,0.476251604621309,0.0218228498074454,0.305519897304236,0.0295250320924262,0.030808729139923,0.13607188703466,3,7,5,11,26,0.115384615384615,0.269230769230769,0.192307692307692,0.423076923076923,5,0,0,0,0,0,0,0,49,36-50,2509,0,0,1,0,0,0,1,0,0,567"/>
  </r>
  <r>
    <n v="584"/>
    <n v="58113"/>
    <x v="0"/>
    <n v="1113"/>
    <x v="0"/>
    <n v="1.9152341128491044E-2"/>
    <n v="0"/>
    <n v="1"/>
    <n v="66"/>
    <n v="221"/>
    <n v="104"/>
    <n v="169"/>
    <n v="102"/>
    <n v="78"/>
    <n v="84"/>
    <n v="758"/>
    <n v="0.29155672823218998"/>
    <n v="0.13720316622691292"/>
    <n v="0.22295514511873352"/>
    <n v="0.13456464379947231"/>
    <n v="0.10290237467018469"/>
    <n v="0.11081794195250659"/>
    <n v="3"/>
    <n v="9"/>
    <n v="2"/>
    <n v="8"/>
    <n v="22"/>
    <n v="0.13636363636363635"/>
    <n v="0.40909090909090912"/>
    <n v="9.0909090909090912E-2"/>
    <n v="0.36363636363636365"/>
    <n v="7"/>
    <n v="0"/>
    <n v="0"/>
    <x v="1"/>
    <x v="0"/>
    <x v="1"/>
    <n v="1"/>
    <x v="1"/>
    <x v="12"/>
    <x v="2"/>
    <n v="2679"/>
    <n v="0"/>
    <n v="1"/>
    <n v="0"/>
    <n v="0"/>
    <n v="0"/>
    <n v="0"/>
    <n v="1"/>
    <n v="0"/>
    <n v="0"/>
    <n v="590"/>
    <d v="2015-06-15T00:00:00"/>
    <n v="6"/>
    <s v="June"/>
    <n v="1"/>
    <s v="584,58113,High income,1113,High spender,0.019152341128491,0,1,66,221,104,169,102,78,84,758,0.29155672823219,0.137203166226913,0.222955145118734,0.134564643799472,0.102902374670185,0.110817941952507,3,9,2,8,22,0.136363636363636,0.409090909090909,0.0909090909090909,0.363636363636364,7,0,0,0,0,0,1,0,61,50-65,2679,0,1,0,0,0,0,1,0,0,590"/>
  </r>
  <r>
    <n v="696"/>
    <n v="54880"/>
    <x v="0"/>
    <n v="216"/>
    <x v="1"/>
    <n v="3.9358600583090375E-3"/>
    <n v="1"/>
    <n v="0"/>
    <n v="57"/>
    <n v="308"/>
    <n v="85"/>
    <n v="137"/>
    <n v="102"/>
    <n v="45"/>
    <n v="118"/>
    <n v="795"/>
    <n v="0.38742138364779877"/>
    <n v="0.1069182389937107"/>
    <n v="0.17232704402515722"/>
    <n v="0.12830188679245283"/>
    <n v="5.6603773584905662E-2"/>
    <n v="0.14842767295597484"/>
    <n v="2"/>
    <n v="6"/>
    <n v="2"/>
    <n v="11"/>
    <n v="21"/>
    <n v="9.5238095238095233E-2"/>
    <n v="0.2857142857142857"/>
    <n v="9.5238095238095233E-2"/>
    <n v="0.52380952380952384"/>
    <n v="5"/>
    <n v="0"/>
    <n v="0"/>
    <x v="1"/>
    <x v="0"/>
    <x v="1"/>
    <n v="0"/>
    <x v="1"/>
    <x v="34"/>
    <x v="1"/>
    <n v="2644"/>
    <n v="0"/>
    <n v="0"/>
    <n v="1"/>
    <n v="0"/>
    <n v="0"/>
    <n v="0"/>
    <n v="0"/>
    <n v="0"/>
    <n v="1"/>
    <n v="559"/>
    <d v="2015-07-20T00:00:00"/>
    <n v="7"/>
    <s v="July"/>
    <n v="1"/>
    <s v="696,54880,High income,216,Low spender,0.00393586005830904,1,0,57,308,85,137,102,45,118,795,0.387421383647799,0.106918238993711,0.172327044025157,0.128301886792453,0.0566037735849057,0.148427672955975,2,6,2,11,21,0.0952380952380952,0.285714285714286,0.0952380952380952,0.523809523809524,5,0,0,0,0,0,0,0,42,36-50,2644,0,0,1,0,0,0,0,0,1,559"/>
  </r>
  <r>
    <n v="1635"/>
    <n v="71866"/>
    <x v="0"/>
    <n v="571"/>
    <x v="0"/>
    <n v="7.9453427211755214E-3"/>
    <n v="0"/>
    <n v="1"/>
    <n v="85"/>
    <n v="184"/>
    <n v="178"/>
    <n v="178"/>
    <n v="103"/>
    <n v="39"/>
    <n v="33"/>
    <n v="715"/>
    <n v="0.25734265734265732"/>
    <n v="0.24895104895104894"/>
    <n v="0.24895104895104894"/>
    <n v="0.14405594405594405"/>
    <n v="5.4545454545454543E-2"/>
    <n v="4.6153846153846156E-2"/>
    <n v="1"/>
    <n v="6"/>
    <n v="3"/>
    <n v="10"/>
    <n v="20"/>
    <n v="0.05"/>
    <n v="0.3"/>
    <n v="0.15"/>
    <n v="0.5"/>
    <n v="3"/>
    <n v="0"/>
    <n v="0"/>
    <x v="1"/>
    <x v="0"/>
    <x v="1"/>
    <n v="0"/>
    <x v="1"/>
    <x v="32"/>
    <x v="2"/>
    <n v="2345"/>
    <n v="0"/>
    <n v="1"/>
    <n v="0"/>
    <n v="0"/>
    <n v="0"/>
    <n v="0"/>
    <n v="1"/>
    <n v="0"/>
    <n v="0"/>
    <n v="649"/>
    <d v="2016-05-14T00:00:00"/>
    <n v="5"/>
    <s v="May"/>
    <n v="1"/>
    <s v="1635,71866,High income,571,High spender,0.00794534272117552,0,1,85,184,178,178,103,39,33,715,0.257342657342657,0.248951048951049,0.248951048951049,0.144055944055944,0.0545454545454545,0.0461538461538462,1,6,3,10,20,0.05,0.3,0.15,0.5,3,0,0,0,0,0,0,0,64,50-65,2345,0,1,0,0,0,0,1,0,0,649"/>
  </r>
  <r>
    <n v="964"/>
    <n v="62335"/>
    <x v="0"/>
    <n v="1096"/>
    <x v="0"/>
    <n v="1.7582417582417582E-2"/>
    <n v="0"/>
    <n v="1"/>
    <n v="87"/>
    <n v="243"/>
    <n v="131"/>
    <n v="217"/>
    <n v="85"/>
    <n v="6"/>
    <n v="26"/>
    <n v="708"/>
    <n v="0.34322033898305082"/>
    <n v="0.18502824858757061"/>
    <n v="0.30649717514124292"/>
    <n v="0.12005649717514125"/>
    <n v="8.4745762711864406E-3"/>
    <n v="3.6723163841807911E-2"/>
    <n v="2"/>
    <n v="3"/>
    <n v="3"/>
    <n v="13"/>
    <n v="21"/>
    <n v="9.5238095238095233E-2"/>
    <n v="0.14285714285714285"/>
    <n v="0.14285714285714285"/>
    <n v="0.61904761904761907"/>
    <n v="2"/>
    <n v="0"/>
    <n v="0"/>
    <x v="1"/>
    <x v="0"/>
    <x v="1"/>
    <n v="0"/>
    <x v="1"/>
    <x v="42"/>
    <x v="3"/>
    <n v="2561"/>
    <n v="1"/>
    <n v="0"/>
    <n v="0"/>
    <n v="0"/>
    <n v="0"/>
    <n v="0"/>
    <n v="1"/>
    <n v="0"/>
    <n v="0"/>
    <n v="656"/>
    <d v="2015-10-11T00:00:00"/>
    <n v="10"/>
    <s v="October"/>
    <n v="1"/>
    <s v="964,62335,High income,1096,High spender,0.0175824175824176,0,1,87,243,131,217,85,6,26,708,0.343220338983051,0.185028248587571,0.306497175141243,0.120056497175141,0.00847457627118644,0.0367231638418079,2,3,3,13,21,0.0952380952380952,0.142857142857143,0.142857142857143,0.619047619047619,2,0,0,0,0,0,0,0,68,66+,2561,1,0,0,0,0,0,1,0,0,656"/>
  </r>
  <r>
    <n v="1659"/>
    <n v="64813"/>
    <x v="0"/>
    <n v="147"/>
    <x v="1"/>
    <n v="2.2680635057781618E-3"/>
    <n v="1"/>
    <n v="0"/>
    <n v="81"/>
    <n v="293"/>
    <n v="0"/>
    <n v="124"/>
    <n v="179"/>
    <n v="97"/>
    <n v="52"/>
    <n v="745"/>
    <n v="0.39328859060402682"/>
    <n v="0"/>
    <n v="0.16644295302013423"/>
    <n v="0.24026845637583893"/>
    <n v="0.13020134228187918"/>
    <n v="6.9798657718120799E-2"/>
    <n v="1"/>
    <n v="7"/>
    <n v="2"/>
    <n v="10"/>
    <n v="20"/>
    <n v="0.05"/>
    <n v="0.35"/>
    <n v="0.1"/>
    <n v="0.5"/>
    <n v="5"/>
    <n v="0"/>
    <n v="0"/>
    <x v="1"/>
    <x v="0"/>
    <x v="1"/>
    <n v="0"/>
    <x v="1"/>
    <x v="34"/>
    <x v="1"/>
    <n v="2337"/>
    <n v="0"/>
    <n v="1"/>
    <n v="0"/>
    <n v="0"/>
    <n v="0"/>
    <n v="0"/>
    <n v="1"/>
    <n v="0"/>
    <n v="0"/>
    <n v="641"/>
    <d v="2016-05-22T00:00:00"/>
    <n v="5"/>
    <s v="May"/>
    <n v="1"/>
    <s v="1659,64813,High income,147,Low spender,0.00226806350577816,1,0,81,293,0,124,179,97,52,745,0.393288590604027,0,0.166442953020134,0.240268456375839,0.130201342281879,0.0697986577181208,1,7,2,10,20,0.05,0.35,0.1,0.5,5,0,0,0,0,0,0,0,42,36-50,2337,0,1,0,0,0,0,1,0,0,641"/>
  </r>
  <r>
    <n v="2130"/>
    <n v="73170"/>
    <x v="0"/>
    <n v="907"/>
    <x v="0"/>
    <n v="1.2395790624572913E-2"/>
    <n v="0"/>
    <n v="0"/>
    <n v="1"/>
    <n v="184"/>
    <n v="174"/>
    <n v="256"/>
    <n v="50"/>
    <n v="30"/>
    <n v="32"/>
    <n v="726"/>
    <n v="0.25344352617079891"/>
    <n v="0.23966942148760331"/>
    <n v="0.35261707988980717"/>
    <n v="6.8870523415977963E-2"/>
    <n v="4.1322314049586778E-2"/>
    <n v="4.4077134986225897E-2"/>
    <n v="1"/>
    <n v="5"/>
    <n v="4"/>
    <n v="6"/>
    <n v="16"/>
    <n v="6.25E-2"/>
    <n v="0.3125"/>
    <n v="0.25"/>
    <n v="0.375"/>
    <n v="2"/>
    <n v="0"/>
    <n v="0"/>
    <x v="1"/>
    <x v="0"/>
    <x v="1"/>
    <n v="0"/>
    <x v="1"/>
    <x v="9"/>
    <x v="1"/>
    <n v="2188"/>
    <n v="0"/>
    <n v="0"/>
    <n v="1"/>
    <n v="0"/>
    <n v="0"/>
    <n v="0"/>
    <n v="1"/>
    <n v="0"/>
    <n v="0"/>
    <n v="662"/>
    <d v="2016-10-18T00:00:00"/>
    <n v="10"/>
    <s v="October"/>
    <n v="1"/>
    <s v="2130,73170,High income,907,High spender,0.0123957906245729,0,0,1,184,174,256,50,30,32,726,0.253443526170799,0.239669421487603,0.352617079889807,0.068870523415978,0.0413223140495868,0.0440771349862259,1,5,4,6,16,0.0625,0.3125,0.25,0.375,2,0,0,0,0,0,0,0,45,36-50,2188,0,0,1,0,0,0,1,0,0,662"/>
  </r>
  <r>
    <n v="828"/>
    <n v="59821"/>
    <x v="0"/>
    <n v="304"/>
    <x v="1"/>
    <n v="5.0818274518981627E-3"/>
    <n v="0"/>
    <n v="1"/>
    <n v="11"/>
    <n v="629"/>
    <n v="0"/>
    <n v="70"/>
    <n v="0"/>
    <n v="0"/>
    <n v="35"/>
    <n v="734"/>
    <n v="0.85694822888283384"/>
    <n v="0"/>
    <n v="9.5367847411444148E-2"/>
    <n v="0"/>
    <n v="0"/>
    <n v="4.7683923705722074E-2"/>
    <n v="6"/>
    <n v="11"/>
    <n v="2"/>
    <n v="7"/>
    <n v="26"/>
    <n v="0.23076923076923078"/>
    <n v="0.42307692307692307"/>
    <n v="7.6923076923076927E-2"/>
    <n v="0.26923076923076922"/>
    <n v="8"/>
    <n v="0"/>
    <n v="0"/>
    <x v="1"/>
    <x v="0"/>
    <x v="1"/>
    <n v="0"/>
    <x v="1"/>
    <x v="46"/>
    <x v="2"/>
    <n v="2602"/>
    <n v="0"/>
    <n v="1"/>
    <n v="0"/>
    <n v="0"/>
    <n v="0"/>
    <n v="0"/>
    <n v="0"/>
    <n v="0"/>
    <n v="1"/>
    <n v="664"/>
    <d v="2015-08-31T00:00:00"/>
    <n v="8"/>
    <s v="August"/>
    <n v="1"/>
    <s v="828,59821,High income,304,Low spender,0.00508182745189816,0,1,11,629,0,70,0,0,35,734,0.856948228882834,0,0.0953678474114441,0,0,0.0476839237057221,6,11,2,7,26,0.230769230769231,0.423076923076923,0.0769230769230769,0.269230769230769,8,0,0,0,0,0,0,0,65,50-65,2602,0,1,0,0,0,0,0,0,1,664"/>
  </r>
  <r>
    <n v="1970"/>
    <n v="77622"/>
    <x v="0"/>
    <n v="292"/>
    <x v="1"/>
    <n v="3.7618201025482467E-3"/>
    <n v="0"/>
    <n v="2"/>
    <n v="3"/>
    <n v="520"/>
    <n v="7"/>
    <n v="154"/>
    <n v="19"/>
    <n v="0"/>
    <n v="14"/>
    <n v="714"/>
    <n v="0.72829131652661061"/>
    <n v="9.8039215686274508E-3"/>
    <n v="0.21568627450980393"/>
    <n v="2.661064425770308E-2"/>
    <n v="0"/>
    <n v="1.9607843137254902E-2"/>
    <n v="2"/>
    <n v="6"/>
    <n v="3"/>
    <n v="11"/>
    <n v="22"/>
    <n v="9.0909090909090912E-2"/>
    <n v="0.27272727272727271"/>
    <n v="0.13636363636363635"/>
    <n v="0.5"/>
    <n v="3"/>
    <n v="0"/>
    <n v="0"/>
    <x v="1"/>
    <x v="0"/>
    <x v="1"/>
    <n v="0"/>
    <x v="1"/>
    <x v="28"/>
    <x v="1"/>
    <n v="2235"/>
    <n v="0"/>
    <n v="0"/>
    <n v="0"/>
    <n v="1"/>
    <n v="0"/>
    <n v="0"/>
    <n v="0"/>
    <n v="0"/>
    <n v="1"/>
    <n v="686"/>
    <d v="2016-09-01T00:00:00"/>
    <n v="9"/>
    <s v="September"/>
    <n v="1"/>
    <s v="1970,77622,High income,292,Low spender,0.00376182010254825,0,2,3,520,7,154,19,0,14,714,0.728291316526611,0.00980392156862745,0.215686274509804,0.0266106442577031,0,0.0196078431372549,2,6,3,11,22,0.0909090909090909,0.272727272727273,0.136363636363636,0.5,3,0,0,0,0,0,0,0,50,36-50,2235,0,0,0,1,0,0,0,0,1,686"/>
  </r>
  <r>
    <n v="1405"/>
    <n v="58821"/>
    <x v="0"/>
    <n v="254"/>
    <x v="1"/>
    <n v="4.3181856819843253E-3"/>
    <n v="0"/>
    <n v="1"/>
    <n v="44"/>
    <n v="513"/>
    <n v="14"/>
    <n v="154"/>
    <n v="19"/>
    <n v="0"/>
    <n v="28"/>
    <n v="728"/>
    <n v="0.70467032967032972"/>
    <n v="1.9230769230769232E-2"/>
    <n v="0.21153846153846154"/>
    <n v="2.60989010989011E-2"/>
    <n v="0"/>
    <n v="3.8461538461538464E-2"/>
    <n v="1"/>
    <n v="9"/>
    <n v="2"/>
    <n v="9"/>
    <n v="21"/>
    <n v="4.7619047619047616E-2"/>
    <n v="0.42857142857142855"/>
    <n v="9.5238095238095233E-2"/>
    <n v="0.42857142857142855"/>
    <n v="6"/>
    <n v="0"/>
    <n v="0"/>
    <x v="1"/>
    <x v="0"/>
    <x v="1"/>
    <n v="0"/>
    <x v="1"/>
    <x v="32"/>
    <x v="2"/>
    <n v="2419"/>
    <n v="0"/>
    <n v="0"/>
    <n v="0"/>
    <n v="1"/>
    <n v="0"/>
    <n v="1"/>
    <n v="0"/>
    <n v="0"/>
    <n v="0"/>
    <n v="672"/>
    <d v="2016-03-01T00:00:00"/>
    <n v="3"/>
    <s v="March"/>
    <n v="1"/>
    <s v="1405,58821,High income,254,Low spender,0.00431818568198433,0,1,44,513,14,154,19,0,28,728,0.70467032967033,0.0192307692307692,0.211538461538462,0.0260989010989011,0,0.0384615384615385,1,9,2,9,21,0.0476190476190476,0.428571428571429,0.0952380952380952,0.428571428571429,6,0,0,0,0,0,0,0,64,50-65,2419,0,0,0,1,0,1,0,0,0,672"/>
  </r>
  <r>
    <n v="1320"/>
    <n v="78901"/>
    <x v="0"/>
    <n v="40"/>
    <x v="1"/>
    <n v="5.0696442377156183E-4"/>
    <n v="0"/>
    <n v="1"/>
    <n v="99"/>
    <n v="321"/>
    <n v="11"/>
    <n v="309"/>
    <n v="33"/>
    <n v="26"/>
    <n v="34"/>
    <n v="734"/>
    <n v="0.43732970027247958"/>
    <n v="1.4986376021798364E-2"/>
    <n v="0.42098092643051771"/>
    <n v="4.4959128065395093E-2"/>
    <n v="3.5422343324250684E-2"/>
    <n v="4.632152588555858E-2"/>
    <n v="3"/>
    <n v="9"/>
    <n v="3"/>
    <n v="5"/>
    <n v="20"/>
    <n v="0.15"/>
    <n v="0.45"/>
    <n v="0.15"/>
    <n v="0.25"/>
    <n v="4"/>
    <n v="0"/>
    <n v="0"/>
    <x v="1"/>
    <x v="0"/>
    <x v="1"/>
    <n v="0"/>
    <x v="1"/>
    <x v="1"/>
    <x v="1"/>
    <n v="2444"/>
    <n v="1"/>
    <n v="0"/>
    <n v="0"/>
    <n v="0"/>
    <n v="0"/>
    <n v="0"/>
    <n v="1"/>
    <n v="0"/>
    <n v="0"/>
    <n v="666"/>
    <d v="2016-02-05T00:00:00"/>
    <n v="2"/>
    <s v="February"/>
    <n v="1"/>
    <s v="1320,78901,High income,40,Low spender,0.000506964423771562,0,1,99,321,11,309,33,26,34,734,0.43732970027248,0.0149863760217984,0.420980926430518,0.0449591280653951,0.0354223433242507,0.0463215258855586,3,9,3,5,20,0.15,0.45,0.15,0.25,4,0,0,0,0,0,0,0,47,36-50,2444,1,0,0,0,0,0,1,0,0,666"/>
  </r>
  <r>
    <n v="471"/>
    <n v="55284"/>
    <x v="0"/>
    <n v="29"/>
    <x v="1"/>
    <n v="5.245640691701035E-4"/>
    <n v="0"/>
    <n v="1"/>
    <n v="60"/>
    <n v="547"/>
    <n v="7"/>
    <n v="140"/>
    <n v="0"/>
    <n v="7"/>
    <n v="63"/>
    <n v="764"/>
    <n v="0.71596858638743455"/>
    <n v="9.1623036649214652E-3"/>
    <n v="0.18324607329842932"/>
    <n v="0"/>
    <n v="9.1623036649214652E-3"/>
    <n v="8.2460732984293197E-2"/>
    <n v="3"/>
    <n v="7"/>
    <n v="5"/>
    <n v="8"/>
    <n v="23"/>
    <n v="0.13043478260869565"/>
    <n v="0.30434782608695654"/>
    <n v="0.21739130434782608"/>
    <n v="0.34782608695652173"/>
    <n v="5"/>
    <n v="0"/>
    <n v="0"/>
    <x v="1"/>
    <x v="0"/>
    <x v="1"/>
    <n v="0"/>
    <x v="1"/>
    <x v="32"/>
    <x v="2"/>
    <n v="2711"/>
    <n v="0"/>
    <n v="0"/>
    <n v="1"/>
    <n v="0"/>
    <n v="0"/>
    <n v="0"/>
    <n v="0"/>
    <n v="1"/>
    <n v="0"/>
    <n v="638"/>
    <d v="2015-05-14T00:00:00"/>
    <n v="5"/>
    <s v="May"/>
    <n v="1"/>
    <s v="471,55284,High income,29,Low spender,0.000524564069170103,0,1,60,547,7,140,0,7,63,764,0.715968586387435,0.00916230366492147,0.183246073298429,0,0.00916230366492147,0.0824607329842932,3,7,5,8,23,0.130434782608696,0.304347826086957,0.217391304347826,0.347826086956522,5,0,0,0,0,0,0,0,64,50-65,2711,0,0,1,0,0,0,0,1,0,638"/>
  </r>
  <r>
    <n v="1810"/>
    <n v="81361"/>
    <x v="0"/>
    <n v="25"/>
    <x v="1"/>
    <n v="3.0727252614889196E-4"/>
    <n v="0"/>
    <n v="0"/>
    <n v="18"/>
    <n v="163"/>
    <n v="23"/>
    <n v="424"/>
    <n v="27"/>
    <n v="65"/>
    <n v="76"/>
    <n v="778"/>
    <n v="0.2095115681233933"/>
    <n v="2.9562982005141389E-2"/>
    <n v="0.54498714652956293"/>
    <n v="3.4704370179948589E-2"/>
    <n v="8.3547557840616973E-2"/>
    <n v="9.7686375321336755E-2"/>
    <n v="1"/>
    <n v="3"/>
    <n v="10"/>
    <n v="13"/>
    <n v="27"/>
    <n v="3.7037037037037035E-2"/>
    <n v="0.1111111111111111"/>
    <n v="0.37037037037037035"/>
    <n v="0.48148148148148145"/>
    <n v="1"/>
    <n v="0"/>
    <n v="0"/>
    <x v="1"/>
    <x v="0"/>
    <x v="1"/>
    <n v="0"/>
    <x v="1"/>
    <x v="19"/>
    <x v="0"/>
    <n v="2283"/>
    <n v="1"/>
    <n v="0"/>
    <n v="0"/>
    <n v="0"/>
    <n v="0"/>
    <n v="0"/>
    <n v="1"/>
    <n v="0"/>
    <n v="0"/>
    <n v="626"/>
    <d v="2016-07-15T00:00:00"/>
    <n v="7"/>
    <s v="July"/>
    <n v="1"/>
    <s v="1810,81361,High income,25,Low spender,0.000307272526148892,0,0,18,163,23,424,27,65,76,778,0.209511568123393,0.0295629820051414,0.544987146529563,0.0347043701799486,0.083547557840617,0.0976863753213368,1,3,10,13,27,0.037037037037037,0.111111111111111,0.37037037037037,0.481481481481481,1,0,0,0,0,0,0,0,33,24-35,2283,1,0,0,0,0,0,1,0,0,626"/>
  </r>
  <r>
    <n v="1814"/>
    <n v="81361"/>
    <x v="0"/>
    <n v="149"/>
    <x v="1"/>
    <n v="1.8313442558473962E-3"/>
    <n v="0"/>
    <n v="0"/>
    <n v="18"/>
    <n v="163"/>
    <n v="23"/>
    <n v="424"/>
    <n v="27"/>
    <n v="65"/>
    <n v="76"/>
    <n v="778"/>
    <n v="0.2095115681233933"/>
    <n v="2.9562982005141389E-2"/>
    <n v="0.54498714652956293"/>
    <n v="3.4704370179948589E-2"/>
    <n v="8.3547557840616973E-2"/>
    <n v="9.7686375321336755E-2"/>
    <n v="1"/>
    <n v="3"/>
    <n v="10"/>
    <n v="13"/>
    <n v="27"/>
    <n v="3.7037037037037035E-2"/>
    <n v="0.1111111111111111"/>
    <n v="0.37037037037037035"/>
    <n v="0.48148148148148145"/>
    <n v="1"/>
    <n v="0"/>
    <n v="0"/>
    <x v="1"/>
    <x v="0"/>
    <x v="1"/>
    <n v="0"/>
    <x v="0"/>
    <x v="19"/>
    <x v="0"/>
    <n v="2283"/>
    <n v="1"/>
    <n v="0"/>
    <n v="0"/>
    <n v="0"/>
    <n v="0"/>
    <n v="0"/>
    <n v="1"/>
    <n v="0"/>
    <n v="0"/>
    <n v="626"/>
    <d v="2016-07-15T00:00:00"/>
    <n v="7"/>
    <s v="July"/>
    <n v="1"/>
    <s v="1814,81361,High income,149,Low spender,0.0018313442558474,0,0,18,163,23,424,27,65,76,778,0.209511568123393,0.0295629820051414,0.544987146529563,0.0347043701799486,0.083547557840617,0.0976863753213368,1,3,10,13,27,0.037037037037037,0.111111111111111,0.37037037037037,0.481481481481481,1,0,0,0,0,0,0,1,33,24-35,2283,1,0,0,0,0,0,1,0,0,626"/>
  </r>
  <r>
    <n v="1287"/>
    <n v="62513"/>
    <x v="0"/>
    <n v="125"/>
    <x v="1"/>
    <n v="1.9995840865100058E-3"/>
    <n v="0"/>
    <n v="1"/>
    <n v="16"/>
    <n v="520"/>
    <n v="42"/>
    <n v="98"/>
    <n v="0"/>
    <n v="42"/>
    <n v="14"/>
    <n v="716"/>
    <n v="0.72625698324022347"/>
    <n v="5.8659217877094973E-2"/>
    <n v="0.13687150837988826"/>
    <n v="0"/>
    <n v="5.8659217877094973E-2"/>
    <n v="1.9553072625698324E-2"/>
    <n v="2"/>
    <n v="6"/>
    <n v="4"/>
    <n v="10"/>
    <n v="22"/>
    <n v="9.0909090909090912E-2"/>
    <n v="0.27272727272727271"/>
    <n v="0.18181818181818182"/>
    <n v="0.45454545454545453"/>
    <n v="6"/>
    <n v="0"/>
    <n v="0"/>
    <x v="1"/>
    <x v="0"/>
    <x v="1"/>
    <n v="0"/>
    <x v="1"/>
    <x v="21"/>
    <x v="2"/>
    <n v="2452"/>
    <n v="0"/>
    <n v="0"/>
    <n v="0"/>
    <n v="1"/>
    <n v="0"/>
    <n v="0"/>
    <n v="0"/>
    <n v="1"/>
    <n v="0"/>
    <n v="688"/>
    <d v="2016-01-28T00:00:00"/>
    <n v="1"/>
    <s v="January"/>
    <n v="1"/>
    <s v="1287,62513,High income,125,Low spender,0.00199958408651001,0,1,16,520,42,98,0,42,14,716,0.726256983240223,0.058659217877095,0.136871508379888,0,0.058659217877095,0.0195530726256983,2,6,4,10,22,0.0909090909090909,0.272727272727273,0.181818181818182,0.454545454545455,6,0,0,0,0,0,0,0,53,50-65,2452,0,0,0,1,0,0,0,1,0,688"/>
  </r>
  <r>
    <n v="1241"/>
    <n v="71367"/>
    <x v="0"/>
    <n v="125"/>
    <x v="1"/>
    <n v="1.751509801448849E-3"/>
    <n v="0"/>
    <n v="0"/>
    <n v="24"/>
    <n v="227"/>
    <n v="23"/>
    <n v="389"/>
    <n v="42"/>
    <n v="21"/>
    <n v="75"/>
    <n v="777"/>
    <n v="0.29214929214929214"/>
    <n v="2.9601029601029602E-2"/>
    <n v="0.50064350064350061"/>
    <n v="5.4054054054054057E-2"/>
    <n v="2.7027027027027029E-2"/>
    <n v="9.6525096525096526E-2"/>
    <n v="1"/>
    <n v="4"/>
    <n v="5"/>
    <n v="7"/>
    <n v="17"/>
    <n v="5.8823529411764705E-2"/>
    <n v="0.23529411764705882"/>
    <n v="0.29411764705882354"/>
    <n v="0.41176470588235292"/>
    <n v="2"/>
    <n v="0"/>
    <n v="0"/>
    <x v="1"/>
    <x v="0"/>
    <x v="1"/>
    <n v="0"/>
    <x v="1"/>
    <x v="12"/>
    <x v="2"/>
    <n v="2469"/>
    <n v="0"/>
    <n v="0"/>
    <n v="0"/>
    <n v="1"/>
    <n v="0"/>
    <n v="0"/>
    <n v="1"/>
    <n v="0"/>
    <n v="0"/>
    <n v="627"/>
    <d v="2016-01-11T00:00:00"/>
    <n v="1"/>
    <s v="January"/>
    <n v="1"/>
    <s v="1241,71367,High income,125,Low spender,0.00175150980144885,0,0,24,227,23,389,42,21,75,777,0.292149292149292,0.0296010296010296,0.500643500643501,0.0540540540540541,0.027027027027027,0.0965250965250965,1,4,5,7,17,0.0588235294117647,0.235294117647059,0.294117647058824,0.411764705882353,2,0,0,0,0,0,0,0,61,50-65,2469,0,0,0,1,0,0,1,0,0,627"/>
  </r>
  <r>
    <n v="1856"/>
    <n v="65210"/>
    <x v="0"/>
    <n v="148"/>
    <x v="1"/>
    <n v="2.2695905535960741E-3"/>
    <n v="0"/>
    <n v="1"/>
    <n v="25"/>
    <n v="626"/>
    <n v="0"/>
    <n v="70"/>
    <n v="0"/>
    <n v="7"/>
    <n v="28"/>
    <n v="731"/>
    <n v="0.85636114911080707"/>
    <n v="0"/>
    <n v="9.575923392612859E-2"/>
    <n v="0"/>
    <n v="9.575923392612859E-3"/>
    <n v="3.8303693570451436E-2"/>
    <n v="2"/>
    <n v="9"/>
    <n v="3"/>
    <n v="8"/>
    <n v="22"/>
    <n v="9.0909090909090912E-2"/>
    <n v="0.40909090909090912"/>
    <n v="0.13636363636363635"/>
    <n v="0.36363636363636365"/>
    <n v="6"/>
    <n v="1"/>
    <n v="0"/>
    <x v="1"/>
    <x v="1"/>
    <x v="1"/>
    <n v="0"/>
    <x v="1"/>
    <x v="46"/>
    <x v="2"/>
    <n v="2270"/>
    <n v="0"/>
    <n v="1"/>
    <n v="0"/>
    <n v="0"/>
    <n v="0"/>
    <n v="0"/>
    <n v="1"/>
    <n v="0"/>
    <n v="0"/>
    <n v="675"/>
    <d v="2016-07-28T00:00:00"/>
    <n v="7"/>
    <s v="July"/>
    <n v="1"/>
    <s v="1856,65210,High income,148,Low spender,0.00226959055359607,0,1,25,626,0,70,0,7,28,731,0.856361149110807,0,0.0957592339261286,0,0.00957592339261286,0.0383036935704514,2,9,3,8,22,0.0909090909090909,0.409090909090909,0.136363636363636,0.363636363636364,6,1,0,0,1,0,0,0,65,50-65,2270,0,1,0,0,0,0,1,0,0,675"/>
  </r>
  <r>
    <n v="2135"/>
    <n v="61671"/>
    <x v="0"/>
    <n v="56"/>
    <x v="1"/>
    <n v="9.080442995897586E-4"/>
    <n v="0"/>
    <n v="1"/>
    <n v="23"/>
    <n v="641"/>
    <n v="7"/>
    <n v="56"/>
    <n v="0"/>
    <n v="0"/>
    <n v="28"/>
    <n v="732"/>
    <n v="0.87568306010928965"/>
    <n v="9.562841530054645E-3"/>
    <n v="7.650273224043716E-2"/>
    <n v="0"/>
    <n v="0"/>
    <n v="3.825136612021858E-2"/>
    <n v="8"/>
    <n v="10"/>
    <n v="4"/>
    <n v="6"/>
    <n v="28"/>
    <n v="0.2857142857142857"/>
    <n v="0.35714285714285715"/>
    <n v="0.14285714285714285"/>
    <n v="0.21428571428571427"/>
    <n v="8"/>
    <n v="1"/>
    <n v="0"/>
    <x v="1"/>
    <x v="1"/>
    <x v="1"/>
    <n v="0"/>
    <x v="1"/>
    <x v="43"/>
    <x v="2"/>
    <n v="2185"/>
    <n v="1"/>
    <n v="0"/>
    <n v="0"/>
    <n v="0"/>
    <n v="0"/>
    <n v="0"/>
    <n v="1"/>
    <n v="0"/>
    <n v="0"/>
    <n v="676"/>
    <d v="2016-10-21T00:00:00"/>
    <n v="10"/>
    <s v="October"/>
    <n v="1"/>
    <s v="2135,61671,High income,56,Low spender,0.000908044299589759,0,1,23,641,7,56,0,0,28,732,0.87568306010929,0.00956284153005465,0.0765027322404372,0,0,0.0382513661202186,8,10,4,6,28,0.285714285714286,0.357142857142857,0.142857142857143,0.214285714285714,8,1,0,0,1,0,0,0,52,50-65,2185,1,0,0,0,0,0,1,0,0,676"/>
  </r>
  <r>
    <n v="332"/>
    <n v="82017"/>
    <x v="0"/>
    <n v="34"/>
    <x v="1"/>
    <n v="4.1454820342124192E-4"/>
    <n v="0"/>
    <n v="0"/>
    <n v="58"/>
    <n v="184"/>
    <n v="23"/>
    <n v="446"/>
    <n v="30"/>
    <n v="23"/>
    <n v="23"/>
    <n v="729"/>
    <n v="0.25240054869684497"/>
    <n v="3.1550068587105622E-2"/>
    <n v="0.61179698216735257"/>
    <n v="4.1152263374485597E-2"/>
    <n v="3.1550068587105622E-2"/>
    <n v="3.1550068587105622E-2"/>
    <n v="1"/>
    <n v="5"/>
    <n v="4"/>
    <n v="7"/>
    <n v="17"/>
    <n v="5.8823529411764705E-2"/>
    <n v="0.29411764705882354"/>
    <n v="0.23529411764705882"/>
    <n v="0.41176470588235292"/>
    <n v="2"/>
    <n v="1"/>
    <n v="0"/>
    <x v="1"/>
    <x v="1"/>
    <x v="0"/>
    <n v="0"/>
    <x v="0"/>
    <x v="37"/>
    <x v="2"/>
    <n v="2758"/>
    <n v="0"/>
    <n v="1"/>
    <n v="0"/>
    <n v="0"/>
    <n v="0"/>
    <n v="0"/>
    <n v="0"/>
    <n v="0"/>
    <n v="1"/>
    <n v="683"/>
    <d v="2015-03-28T00:00:00"/>
    <n v="3"/>
    <s v="March"/>
    <n v="1"/>
    <s v="332,82017,High income,34,Low spender,0.000414548203421242,0,0,58,184,23,446,30,23,23,729,0.252400548696845,0.0315500685871056,0.611796982167353,0.0411522633744856,0.0315500685871056,0.0315500685871056,1,5,4,7,17,0.0588235294117647,0.294117647058824,0.235294117647059,0.411764705882353,2,1,0,0,1,1,0,1,63,50-65,2758,0,1,0,0,0,0,0,0,1,683"/>
  </r>
  <r>
    <n v="498"/>
    <n v="86037"/>
    <x v="0"/>
    <n v="774"/>
    <x v="0"/>
    <n v="8.9961295721608138E-3"/>
    <n v="0"/>
    <n v="0"/>
    <n v="95"/>
    <n v="490"/>
    <n v="44"/>
    <n v="125"/>
    <n v="29"/>
    <n v="20"/>
    <n v="22"/>
    <n v="730"/>
    <n v="0.67123287671232879"/>
    <n v="6.0273972602739728E-2"/>
    <n v="0.17123287671232876"/>
    <n v="3.9726027397260277E-2"/>
    <n v="2.7397260273972601E-2"/>
    <n v="3.0136986301369864E-2"/>
    <n v="1"/>
    <n v="6"/>
    <n v="7"/>
    <n v="11"/>
    <n v="25"/>
    <n v="0.04"/>
    <n v="0.24"/>
    <n v="0.28000000000000003"/>
    <n v="0.44"/>
    <n v="3"/>
    <n v="0"/>
    <n v="0"/>
    <x v="1"/>
    <x v="1"/>
    <x v="0"/>
    <n v="0"/>
    <x v="0"/>
    <x v="24"/>
    <x v="0"/>
    <n v="2702"/>
    <n v="0"/>
    <n v="0"/>
    <n v="1"/>
    <n v="0"/>
    <n v="0"/>
    <n v="0"/>
    <n v="1"/>
    <n v="0"/>
    <n v="0"/>
    <n v="686"/>
    <d v="2015-05-23T00:00:00"/>
    <n v="5"/>
    <s v="May"/>
    <n v="1"/>
    <s v="498,86037,High income,774,High spender,0.00899612957216081,0,0,95,490,44,125,29,20,22,730,0.671232876712329,0.0602739726027397,0.171232876712329,0.0397260273972603,0.0273972602739726,0.0301369863013699,1,6,7,11,25,0.04,0.24,0.28,0.44,3,0,0,0,1,1,0,1,29,24-35,2702,0,0,1,0,0,0,1,0,0,686"/>
  </r>
  <r>
    <n v="1812"/>
    <n v="70777"/>
    <x v="0"/>
    <n v="28"/>
    <x v="1"/>
    <n v="3.9560874295321927E-4"/>
    <n v="0"/>
    <n v="1"/>
    <n v="80"/>
    <n v="554"/>
    <n v="35"/>
    <n v="113"/>
    <n v="0"/>
    <n v="7"/>
    <n v="78"/>
    <n v="787"/>
    <n v="0.7039390088945362"/>
    <n v="4.4472681067344345E-2"/>
    <n v="0.14358322744599747"/>
    <n v="0"/>
    <n v="8.8945362134688691E-3"/>
    <n v="9.9110546378653117E-2"/>
    <n v="3"/>
    <n v="5"/>
    <n v="3"/>
    <n v="12"/>
    <n v="23"/>
    <n v="0.13043478260869565"/>
    <n v="0.21739130434782608"/>
    <n v="0.13043478260869565"/>
    <n v="0.52173913043478259"/>
    <n v="3"/>
    <n v="0"/>
    <n v="0"/>
    <x v="1"/>
    <x v="0"/>
    <x v="1"/>
    <n v="0"/>
    <x v="1"/>
    <x v="43"/>
    <x v="2"/>
    <n v="2283"/>
    <n v="0"/>
    <n v="1"/>
    <n v="0"/>
    <n v="0"/>
    <n v="0"/>
    <n v="0"/>
    <n v="0"/>
    <n v="1"/>
    <n v="0"/>
    <n v="631"/>
    <d v="2016-07-15T00:00:00"/>
    <n v="7"/>
    <s v="July"/>
    <n v="1"/>
    <s v="1812,70777,High income,28,Low spender,0.000395608742953219,0,1,80,554,35,113,0,7,78,787,0.703939008894536,0.0444726810673443,0.143583227445997,0,0.00889453621346887,0.0991105463786531,3,5,3,12,23,0.130434782608696,0.217391304347826,0.130434782608696,0.521739130434783,3,0,0,0,0,0,0,0,52,50-65,2283,0,1,0,0,0,0,0,1,0,631"/>
  </r>
  <r>
    <n v="406"/>
    <n v="59925"/>
    <x v="0"/>
    <n v="37"/>
    <x v="1"/>
    <n v="6.1743846474760118E-4"/>
    <n v="0"/>
    <n v="1"/>
    <n v="83"/>
    <n v="473"/>
    <n v="21"/>
    <n v="176"/>
    <n v="19"/>
    <n v="21"/>
    <n v="56"/>
    <n v="766"/>
    <n v="0.61749347258485643"/>
    <n v="2.7415143603133161E-2"/>
    <n v="0.2297650130548303"/>
    <n v="2.4804177545691905E-2"/>
    <n v="2.7415143603133161E-2"/>
    <n v="7.3107049608355096E-2"/>
    <n v="3"/>
    <n v="9"/>
    <n v="2"/>
    <n v="9"/>
    <n v="23"/>
    <n v="0.13043478260869565"/>
    <n v="0.39130434782608697"/>
    <n v="8.6956521739130432E-2"/>
    <n v="0.39130434782608697"/>
    <n v="6"/>
    <n v="0"/>
    <n v="0"/>
    <x v="1"/>
    <x v="0"/>
    <x v="1"/>
    <n v="0"/>
    <x v="1"/>
    <x v="46"/>
    <x v="2"/>
    <n v="2735"/>
    <n v="0"/>
    <n v="0"/>
    <n v="0"/>
    <n v="1"/>
    <n v="0"/>
    <n v="0"/>
    <n v="1"/>
    <n v="0"/>
    <n v="0"/>
    <n v="654"/>
    <d v="2015-04-20T00:00:00"/>
    <n v="4"/>
    <s v="April"/>
    <n v="1"/>
    <s v="406,59925,High income,37,Low spender,0.000617438464747601,0,1,83,473,21,176,19,21,56,766,0.617493472584856,0.0274151436031332,0.22976501305483,0.0248041775456919,0.0274151436031332,0.0731070496083551,3,9,2,9,23,0.130434782608696,0.391304347826087,0.0869565217391304,0.391304347826087,6,0,0,0,0,0,0,0,65,50-65,2735,0,0,0,1,0,0,1,0,0,654"/>
  </r>
  <r>
    <n v="1912"/>
    <n v="65685"/>
    <x v="0"/>
    <n v="341"/>
    <x v="1"/>
    <n v="5.1914440130927915E-3"/>
    <n v="0"/>
    <n v="1"/>
    <n v="54"/>
    <n v="642"/>
    <n v="14"/>
    <n v="49"/>
    <n v="0"/>
    <n v="7"/>
    <n v="57"/>
    <n v="769"/>
    <n v="0.83485045513654099"/>
    <n v="1.8205461638491547E-2"/>
    <n v="6.3719115734720416E-2"/>
    <n v="0"/>
    <n v="9.1027308192457735E-3"/>
    <n v="7.4122236671001304E-2"/>
    <n v="1"/>
    <n v="9"/>
    <n v="2"/>
    <n v="9"/>
    <n v="21"/>
    <n v="4.7619047619047616E-2"/>
    <n v="0.42857142857142855"/>
    <n v="9.5238095238095233E-2"/>
    <n v="0.42857142857142855"/>
    <n v="5"/>
    <n v="0"/>
    <n v="0"/>
    <x v="1"/>
    <x v="0"/>
    <x v="1"/>
    <n v="0"/>
    <x v="1"/>
    <x v="7"/>
    <x v="1"/>
    <n v="2251"/>
    <n v="0"/>
    <n v="1"/>
    <n v="0"/>
    <n v="0"/>
    <n v="0"/>
    <n v="0"/>
    <n v="1"/>
    <n v="0"/>
    <n v="0"/>
    <n v="655"/>
    <d v="2016-08-16T00:00:00"/>
    <n v="8"/>
    <s v="August"/>
    <n v="1"/>
    <s v="1912,65685,High income,341,Low spender,0.00519144401309279,0,1,54,642,14,49,0,7,57,769,0.834850455136541,0.0182054616384915,0.0637191157347204,0,0.00910273081924577,0.0741222366710013,1,9,2,9,21,0.0476190476190476,0.428571428571429,0.0952380952380952,0.428571428571429,5,0,0,0,0,0,0,0,48,36-50,2251,0,1,0,0,0,0,1,0,0,655"/>
  </r>
  <r>
    <n v="1831"/>
    <n v="65814"/>
    <x v="0"/>
    <n v="37"/>
    <x v="1"/>
    <n v="5.6219041541313397E-4"/>
    <n v="0"/>
    <n v="1"/>
    <n v="90"/>
    <n v="561"/>
    <n v="14"/>
    <n v="113"/>
    <n v="10"/>
    <n v="14"/>
    <n v="35"/>
    <n v="747"/>
    <n v="0.75100401606425704"/>
    <n v="1.8741633199464525E-2"/>
    <n v="0.15127175368139223"/>
    <n v="1.3386880856760375E-2"/>
    <n v="1.8741633199464525E-2"/>
    <n v="4.6854082998661312E-2"/>
    <n v="3"/>
    <n v="8"/>
    <n v="2"/>
    <n v="10"/>
    <n v="23"/>
    <n v="0.13043478260869565"/>
    <n v="0.34782608695652173"/>
    <n v="8.6956521739130432E-2"/>
    <n v="0.43478260869565216"/>
    <n v="5"/>
    <n v="0"/>
    <n v="0"/>
    <x v="1"/>
    <x v="0"/>
    <x v="1"/>
    <n v="0"/>
    <x v="1"/>
    <x v="20"/>
    <x v="2"/>
    <n v="2278"/>
    <n v="0"/>
    <n v="0"/>
    <n v="0"/>
    <n v="1"/>
    <n v="0"/>
    <n v="0"/>
    <n v="0"/>
    <n v="0"/>
    <n v="1"/>
    <n v="677"/>
    <d v="2016-07-20T00:00:00"/>
    <n v="7"/>
    <s v="July"/>
    <n v="1"/>
    <s v="1831,65814,High income,37,Low spender,0.000562190415413134,0,1,90,561,14,113,10,14,35,747,0.751004016064257,0.0187416331994645,0.151271753681392,0.0133868808567604,0.0187416331994645,0.0468540829986613,3,8,2,10,23,0.130434782608696,0.347826086956522,0.0869565217391304,0.434782608695652,5,0,0,0,0,0,0,0,54,50-65,2278,0,0,0,1,0,0,0,0,1,677"/>
  </r>
  <r>
    <n v="376"/>
    <n v="58597"/>
    <x v="0"/>
    <n v="152"/>
    <x v="1"/>
    <n v="2.5939894533849855E-3"/>
    <n v="1"/>
    <n v="1"/>
    <n v="20"/>
    <n v="490"/>
    <n v="0"/>
    <n v="184"/>
    <n v="10"/>
    <n v="28"/>
    <n v="21"/>
    <n v="733"/>
    <n v="0.66848567530695768"/>
    <n v="0"/>
    <n v="0.25102319236016374"/>
    <n v="1.3642564802182811E-2"/>
    <n v="3.8199181446111868E-2"/>
    <n v="2.8649386084583901E-2"/>
    <n v="12"/>
    <n v="7"/>
    <n v="4"/>
    <n v="9"/>
    <n v="32"/>
    <n v="0.375"/>
    <n v="0.21875"/>
    <n v="0.125"/>
    <n v="0.28125"/>
    <n v="7"/>
    <n v="0"/>
    <n v="0"/>
    <x v="1"/>
    <x v="0"/>
    <x v="1"/>
    <n v="0"/>
    <x v="1"/>
    <x v="10"/>
    <x v="1"/>
    <n v="2745"/>
    <n v="0"/>
    <n v="1"/>
    <n v="0"/>
    <n v="0"/>
    <n v="0"/>
    <n v="0"/>
    <n v="1"/>
    <n v="0"/>
    <n v="0"/>
    <n v="691"/>
    <d v="2015-04-10T00:00:00"/>
    <n v="4"/>
    <s v="April"/>
    <n v="1"/>
    <s v="376,58597,High income,152,Low spender,0.00259398945338499,1,1,20,490,0,184,10,28,21,733,0.668485675306958,0,0.251023192360164,0.0136425648021828,0.0381991814461119,0.0286493860845839,12,7,4,9,32,0.375,0.21875,0.125,0.28125,7,0,0,0,0,0,0,0,44,36-50,2745,0,1,0,0,0,0,1,0,0,691"/>
  </r>
  <r>
    <n v="246"/>
    <n v="44511"/>
    <x v="1"/>
    <n v="221"/>
    <x v="1"/>
    <n v="4.9650648154388804E-3"/>
    <n v="1"/>
    <n v="0"/>
    <n v="39"/>
    <n v="513"/>
    <n v="7"/>
    <n v="133"/>
    <n v="46"/>
    <n v="14"/>
    <n v="14"/>
    <n v="727"/>
    <n v="0.70563961485557081"/>
    <n v="9.6286107290233843E-3"/>
    <n v="0.18294360385144429"/>
    <n v="6.3273727647867956E-2"/>
    <n v="1.9257221458046769E-2"/>
    <n v="1.9257221458046769E-2"/>
    <n v="6"/>
    <n v="8"/>
    <n v="4"/>
    <n v="8"/>
    <n v="26"/>
    <n v="0.23076923076923078"/>
    <n v="0.30769230769230771"/>
    <n v="0.15384615384615385"/>
    <n v="0.30769230769230771"/>
    <n v="8"/>
    <n v="0"/>
    <n v="0"/>
    <x v="1"/>
    <x v="0"/>
    <x v="1"/>
    <n v="0"/>
    <x v="1"/>
    <x v="28"/>
    <x v="1"/>
    <n v="2784"/>
    <n v="0"/>
    <n v="1"/>
    <n v="0"/>
    <n v="0"/>
    <n v="0"/>
    <n v="0"/>
    <n v="0"/>
    <n v="1"/>
    <n v="0"/>
    <n v="699"/>
    <d v="2015-03-02T00:00:00"/>
    <n v="3"/>
    <s v="March"/>
    <n v="1"/>
    <s v="246,44511,Low income,221,Low spender,0.00496506481543888,1,0,39,513,7,133,46,14,14,727,0.705639614855571,0.00962861072902338,0.182943603851444,0.063273727647868,0.0192572214580468,0.0192572214580468,6,8,4,8,26,0.230769230769231,0.307692307692308,0.153846153846154,0.307692307692308,8,0,0,0,0,0,0,0,50,36-50,2784,0,1,0,0,0,0,0,1,0,699"/>
  </r>
  <r>
    <n v="887"/>
    <n v="59111"/>
    <x v="0"/>
    <n v="147"/>
    <x v="1"/>
    <n v="2.4868467797871802E-3"/>
    <n v="0"/>
    <n v="0"/>
    <n v="90"/>
    <n v="524"/>
    <n v="0"/>
    <n v="134"/>
    <n v="28"/>
    <n v="28"/>
    <n v="155"/>
    <n v="869"/>
    <n v="0.60299194476409668"/>
    <n v="0"/>
    <n v="0.15420023014959724"/>
    <n v="3.2220943613348679E-2"/>
    <n v="3.2220943613348679E-2"/>
    <n v="0.17836593785960875"/>
    <n v="1"/>
    <n v="11"/>
    <n v="1"/>
    <n v="8"/>
    <n v="21"/>
    <n v="4.7619047619047616E-2"/>
    <n v="0.52380952380952384"/>
    <n v="4.7619047619047616E-2"/>
    <n v="0.38095238095238093"/>
    <n v="7"/>
    <n v="0"/>
    <n v="0"/>
    <x v="1"/>
    <x v="0"/>
    <x v="1"/>
    <n v="0"/>
    <x v="1"/>
    <x v="23"/>
    <x v="3"/>
    <n v="2582"/>
    <n v="0"/>
    <n v="1"/>
    <n v="0"/>
    <n v="0"/>
    <n v="0"/>
    <n v="0"/>
    <n v="1"/>
    <n v="0"/>
    <n v="0"/>
    <n v="559"/>
    <d v="2015-09-20T00:00:00"/>
    <n v="9"/>
    <s v="September"/>
    <n v="1"/>
    <s v="887,59111,High income,147,Low spender,0.00248684677978718,0,0,90,524,0,134,28,28,155,869,0.602991944764097,0,0.154200230149597,0.0322209436133487,0.0322209436133487,0.178365937859609,1,11,1,8,21,0.0476190476190476,0.523809523809524,0.0476190476190476,0.380952380952381,7,0,0,0,0,0,0,0,66,66+,2582,0,1,0,0,0,0,1,0,0,559"/>
  </r>
  <r>
    <n v="1053"/>
    <n v="60585"/>
    <x v="0"/>
    <n v="360"/>
    <x v="1"/>
    <n v="5.9420648675414705E-3"/>
    <n v="1"/>
    <n v="1"/>
    <n v="17"/>
    <n v="267"/>
    <n v="42"/>
    <n v="309"/>
    <n v="55"/>
    <n v="42"/>
    <n v="21"/>
    <n v="736"/>
    <n v="0.36277173913043476"/>
    <n v="5.7065217391304345E-2"/>
    <n v="0.41983695652173914"/>
    <n v="7.4728260869565216E-2"/>
    <n v="5.7065217391304345E-2"/>
    <n v="2.8532608695652172E-2"/>
    <n v="10"/>
    <n v="7"/>
    <n v="4"/>
    <n v="9"/>
    <n v="30"/>
    <n v="0.33333333333333331"/>
    <n v="0.23333333333333334"/>
    <n v="0.13333333333333333"/>
    <n v="0.3"/>
    <n v="5"/>
    <n v="0"/>
    <n v="0"/>
    <x v="1"/>
    <x v="0"/>
    <x v="1"/>
    <n v="0"/>
    <x v="0"/>
    <x v="4"/>
    <x v="1"/>
    <n v="2529"/>
    <n v="0"/>
    <n v="1"/>
    <n v="0"/>
    <n v="0"/>
    <n v="0"/>
    <n v="0"/>
    <n v="0"/>
    <n v="0"/>
    <n v="1"/>
    <n v="694"/>
    <d v="2015-11-12T00:00:00"/>
    <n v="11"/>
    <s v="November"/>
    <n v="1"/>
    <s v="1053,60585,High income,360,Low spender,0.00594206486754147,1,1,17,267,42,309,55,42,21,736,0.362771739130435,0.0570652173913043,0.419836956521739,0.0747282608695652,0.0570652173913043,0.0285326086956522,10,7,4,9,30,0.333333333333333,0.233333333333333,0.133333333333333,0.3,5,0,0,0,0,0,0,1,49,36-50,2529,0,1,0,0,0,0,0,0,1,694"/>
  </r>
  <r>
    <n v="662"/>
    <n v="61823"/>
    <x v="0"/>
    <n v="123"/>
    <x v="1"/>
    <n v="1.989550814421817E-3"/>
    <n v="0"/>
    <n v="1"/>
    <n v="26"/>
    <n v="523"/>
    <n v="7"/>
    <n v="134"/>
    <n v="37"/>
    <n v="14"/>
    <n v="169"/>
    <n v="884"/>
    <n v="0.59162895927601811"/>
    <n v="7.9185520361990946E-3"/>
    <n v="0.15158371040723981"/>
    <n v="4.1855203619909499E-2"/>
    <n v="1.5837104072398189E-2"/>
    <n v="0.19117647058823528"/>
    <n v="4"/>
    <n v="8"/>
    <n v="2"/>
    <n v="10"/>
    <n v="24"/>
    <n v="0.16666666666666666"/>
    <n v="0.33333333333333331"/>
    <n v="8.3333333333333329E-2"/>
    <n v="0.41666666666666669"/>
    <n v="7"/>
    <n v="0"/>
    <n v="0"/>
    <x v="1"/>
    <x v="0"/>
    <x v="1"/>
    <n v="0"/>
    <x v="1"/>
    <x v="42"/>
    <x v="3"/>
    <n v="2655"/>
    <n v="0"/>
    <n v="0"/>
    <n v="1"/>
    <n v="0"/>
    <n v="0"/>
    <n v="0"/>
    <n v="1"/>
    <n v="0"/>
    <n v="0"/>
    <n v="546"/>
    <d v="2015-07-09T00:00:00"/>
    <n v="7"/>
    <s v="July"/>
    <n v="1"/>
    <s v="662,61823,High income,123,Low spender,0.00198955081442182,0,1,26,523,7,134,37,14,169,884,0.591628959276018,0.00791855203619909,0.15158371040724,0.0418552036199095,0.0158371040723982,0.191176470588235,4,8,2,10,24,0.166666666666667,0.333333333333333,0.0833333333333333,0.416666666666667,7,0,0,0,0,0,0,0,68,66+,2655,0,0,1,0,0,0,1,0,0,546"/>
  </r>
  <r>
    <n v="309"/>
    <n v="80910"/>
    <x v="0"/>
    <n v="220"/>
    <x v="1"/>
    <n v="2.7190705722407614E-3"/>
    <n v="0"/>
    <n v="0"/>
    <n v="71"/>
    <n v="160"/>
    <n v="80"/>
    <n v="369"/>
    <n v="67"/>
    <n v="39"/>
    <n v="41"/>
    <n v="756"/>
    <n v="0.21164021164021163"/>
    <n v="0.10582010582010581"/>
    <n v="0.48809523809523808"/>
    <n v="8.8624338624338619E-2"/>
    <n v="5.1587301587301584E-2"/>
    <n v="5.423280423280423E-2"/>
    <n v="1"/>
    <n v="3"/>
    <n v="3"/>
    <n v="8"/>
    <n v="15"/>
    <n v="6.6666666666666666E-2"/>
    <n v="0.2"/>
    <n v="0.2"/>
    <n v="0.53333333333333333"/>
    <n v="1"/>
    <n v="0"/>
    <n v="0"/>
    <x v="1"/>
    <x v="0"/>
    <x v="1"/>
    <n v="0"/>
    <x v="1"/>
    <x v="17"/>
    <x v="0"/>
    <n v="2765"/>
    <n v="0"/>
    <n v="0"/>
    <n v="1"/>
    <n v="0"/>
    <n v="0"/>
    <n v="1"/>
    <n v="0"/>
    <n v="0"/>
    <n v="0"/>
    <n v="674"/>
    <d v="2015-03-21T00:00:00"/>
    <n v="3"/>
    <s v="March"/>
    <n v="1"/>
    <s v="309,80910,High income,220,Low spender,0.00271907057224076,0,0,71,160,80,369,67,39,41,756,0.211640211640212,0.105820105820106,0.488095238095238,0.0886243386243386,0.0515873015873016,0.0542328042328042,1,3,3,8,15,0.0666666666666667,0.2,0.2,0.533333333333333,1,0,0,0,0,0,0,0,34,24-35,2765,0,0,1,0,0,1,0,0,0,674"/>
  </r>
  <r>
    <n v="1622"/>
    <n v="67272"/>
    <x v="0"/>
    <n v="118"/>
    <x v="1"/>
    <n v="1.7540730170055893E-3"/>
    <n v="0"/>
    <n v="1"/>
    <n v="12"/>
    <n v="357"/>
    <n v="35"/>
    <n v="271"/>
    <n v="28"/>
    <n v="28"/>
    <n v="14"/>
    <n v="733"/>
    <n v="0.48703956343792632"/>
    <n v="4.7748976807639835E-2"/>
    <n v="0.36971350613915416"/>
    <n v="3.8199181446111868E-2"/>
    <n v="3.8199181446111868E-2"/>
    <n v="1.9099590723055934E-2"/>
    <n v="3"/>
    <n v="6"/>
    <n v="2"/>
    <n v="12"/>
    <n v="23"/>
    <n v="0.13043478260869565"/>
    <n v="0.2608695652173913"/>
    <n v="8.6956521739130432E-2"/>
    <n v="0.52173913043478259"/>
    <n v="5"/>
    <n v="0"/>
    <n v="0"/>
    <x v="1"/>
    <x v="0"/>
    <x v="1"/>
    <n v="0"/>
    <x v="1"/>
    <x v="20"/>
    <x v="2"/>
    <n v="2349"/>
    <n v="1"/>
    <n v="0"/>
    <n v="0"/>
    <n v="0"/>
    <n v="0"/>
    <n v="0"/>
    <n v="1"/>
    <n v="0"/>
    <n v="0"/>
    <n v="705"/>
    <d v="2016-05-10T00:00:00"/>
    <n v="5"/>
    <s v="May"/>
    <n v="1"/>
    <s v="1622,67272,High income,118,Low spender,0.00175407301700559,0,1,12,357,35,271,28,28,14,733,0.487039563437926,0.0477489768076398,0.369713506139154,0.0381991814461119,0.0381991814461119,0.0190995907230559,3,6,2,12,23,0.130434782608696,0.260869565217391,0.0869565217391304,0.521739130434783,5,0,0,0,0,0,0,0,54,50-65,2349,1,0,0,0,0,0,1,0,0,705"/>
  </r>
  <r>
    <n v="1200"/>
    <n v="63967"/>
    <x v="0"/>
    <n v="21"/>
    <x v="1"/>
    <n v="3.2829427673644222E-4"/>
    <n v="0"/>
    <n v="1"/>
    <n v="57"/>
    <n v="387"/>
    <n v="84"/>
    <n v="141"/>
    <n v="73"/>
    <n v="35"/>
    <n v="162"/>
    <n v="882"/>
    <n v="0.43877551020408162"/>
    <n v="9.5238095238095233E-2"/>
    <n v="0.1598639455782313"/>
    <n v="8.2766439909297052E-2"/>
    <n v="3.968253968253968E-2"/>
    <n v="0.18367346938775511"/>
    <n v="3"/>
    <n v="4"/>
    <n v="4"/>
    <n v="12"/>
    <n v="23"/>
    <n v="0.13043478260869565"/>
    <n v="0.17391304347826086"/>
    <n v="0.17391304347826086"/>
    <n v="0.52173913043478259"/>
    <n v="2"/>
    <n v="0"/>
    <n v="0"/>
    <x v="1"/>
    <x v="0"/>
    <x v="1"/>
    <n v="0"/>
    <x v="1"/>
    <x v="43"/>
    <x v="2"/>
    <n v="2483"/>
    <n v="0"/>
    <n v="1"/>
    <n v="0"/>
    <n v="0"/>
    <n v="0"/>
    <n v="0"/>
    <n v="1"/>
    <n v="0"/>
    <n v="0"/>
    <n v="558"/>
    <d v="2015-12-28T00:00:00"/>
    <n v="12"/>
    <s v="December"/>
    <n v="1"/>
    <s v="1200,63967,High income,21,Low spender,0.000328294276736442,0,1,57,387,84,141,73,35,162,882,0.438775510204082,0.0952380952380952,0.159863945578231,0.0827664399092971,0.0396825396825397,0.183673469387755,3,4,4,12,23,0.130434782608696,0.173913043478261,0.173913043478261,0.521739130434783,2,0,0,0,0,0,0,0,52,50-65,2483,0,1,0,0,0,0,1,0,0,558"/>
  </r>
  <r>
    <n v="110"/>
    <n v="62807"/>
    <x v="0"/>
    <n v="58"/>
    <x v="1"/>
    <n v="9.2346394510166069E-4"/>
    <n v="0"/>
    <n v="1"/>
    <n v="83"/>
    <n v="526"/>
    <n v="28"/>
    <n v="135"/>
    <n v="10"/>
    <n v="21"/>
    <n v="99"/>
    <n v="819"/>
    <n v="0.6422466422466423"/>
    <n v="3.4188034188034191E-2"/>
    <n v="0.16483516483516483"/>
    <n v="1.221001221001221E-2"/>
    <n v="2.564102564102564E-2"/>
    <n v="0.12087912087912088"/>
    <n v="3"/>
    <n v="5"/>
    <n v="3"/>
    <n v="12"/>
    <n v="23"/>
    <n v="0.13043478260869565"/>
    <n v="0.21739130434782608"/>
    <n v="0.13043478260869565"/>
    <n v="0.52173913043478259"/>
    <n v="5"/>
    <n v="0"/>
    <n v="0"/>
    <x v="1"/>
    <x v="0"/>
    <x v="1"/>
    <n v="0"/>
    <x v="1"/>
    <x v="40"/>
    <x v="2"/>
    <n v="2826"/>
    <n v="0"/>
    <n v="0"/>
    <n v="0"/>
    <n v="1"/>
    <n v="0"/>
    <n v="0"/>
    <n v="1"/>
    <n v="0"/>
    <n v="0"/>
    <n v="621"/>
    <d v="2015-01-19T00:00:00"/>
    <n v="1"/>
    <s v="January"/>
    <n v="1"/>
    <s v="110,62807,High income,58,Low spender,0.000923463945101661,0,1,83,526,28,135,10,21,99,819,0.642246642246642,0.0341880341880342,0.164835164835165,0.0122100122100122,0.0256410256410256,0.120879120879121,3,5,3,12,23,0.130434782608696,0.217391304347826,0.130434782608696,0.521739130434783,5,0,0,0,0,0,0,0,60,50-65,2826,0,0,0,1,0,0,1,0,0,621"/>
  </r>
  <r>
    <n v="1354"/>
    <n v="58582"/>
    <x v="0"/>
    <n v="121"/>
    <x v="1"/>
    <n v="2.0654808644293469E-3"/>
    <n v="0"/>
    <n v="1"/>
    <n v="15"/>
    <n v="402"/>
    <n v="35"/>
    <n v="106"/>
    <n v="101"/>
    <n v="77"/>
    <n v="42"/>
    <n v="763"/>
    <n v="0.52686762778505902"/>
    <n v="4.5871559633027525E-2"/>
    <n v="0.13892529488859764"/>
    <n v="0.13237221494102228"/>
    <n v="0.10091743119266056"/>
    <n v="5.5045871559633031E-2"/>
    <n v="2"/>
    <n v="9"/>
    <n v="2"/>
    <n v="9"/>
    <n v="22"/>
    <n v="9.0909090909090912E-2"/>
    <n v="0.40909090909090912"/>
    <n v="9.0909090909090912E-2"/>
    <n v="0.40909090909090912"/>
    <n v="5"/>
    <n v="0"/>
    <n v="0"/>
    <x v="1"/>
    <x v="1"/>
    <x v="1"/>
    <n v="0"/>
    <x v="1"/>
    <x v="13"/>
    <x v="1"/>
    <n v="2433"/>
    <n v="0"/>
    <n v="0"/>
    <n v="0"/>
    <n v="1"/>
    <n v="0"/>
    <n v="1"/>
    <n v="0"/>
    <n v="0"/>
    <n v="0"/>
    <n v="679"/>
    <d v="2016-02-16T00:00:00"/>
    <n v="2"/>
    <s v="February"/>
    <n v="1"/>
    <s v="1354,58582,High income,121,Low spender,0.00206548086442935,0,1,15,402,35,106,101,77,42,763,0.526867627785059,0.0458715596330275,0.138925294888598,0.132372214941022,0.100917431192661,0.055045871559633,2,9,2,9,22,0.0909090909090909,0.409090909090909,0.0909090909090909,0.409090909090909,5,0,0,0,1,0,0,0,38,36-50,2433,0,0,0,1,0,1,0,0,0,679"/>
  </r>
  <r>
    <n v="709"/>
    <n v="49505"/>
    <x v="1"/>
    <n v="730"/>
    <x v="0"/>
    <n v="1.4745985254014746E-2"/>
    <n v="1"/>
    <n v="1"/>
    <n v="4"/>
    <n v="604"/>
    <n v="0"/>
    <n v="100"/>
    <n v="19"/>
    <n v="0"/>
    <n v="28"/>
    <n v="751"/>
    <n v="0.80426098535286283"/>
    <n v="0"/>
    <n v="0.13315579227696406"/>
    <n v="2.529960053262317E-2"/>
    <n v="0"/>
    <n v="3.7283621837549935E-2"/>
    <n v="9"/>
    <n v="10"/>
    <n v="2"/>
    <n v="8"/>
    <n v="29"/>
    <n v="0.31034482758620691"/>
    <n v="0.34482758620689657"/>
    <n v="6.8965517241379309E-2"/>
    <n v="0.27586206896551724"/>
    <n v="8"/>
    <n v="0"/>
    <n v="0"/>
    <x v="1"/>
    <x v="0"/>
    <x v="1"/>
    <n v="0"/>
    <x v="1"/>
    <x v="4"/>
    <x v="1"/>
    <n v="2640"/>
    <n v="0"/>
    <n v="1"/>
    <n v="0"/>
    <n v="0"/>
    <n v="0"/>
    <n v="0"/>
    <n v="0"/>
    <n v="1"/>
    <n v="0"/>
    <n v="695"/>
    <d v="2015-07-24T00:00:00"/>
    <n v="7"/>
    <s v="July"/>
    <n v="1"/>
    <s v="709,49505,Low income,730,High spender,0.0147459852540147,1,1,4,604,0,100,19,0,28,751,0.804260985352863,0,0.133155792276964,0.0252996005326232,0,0.0372836218375499,9,10,2,8,29,0.310344827586207,0.344827586206897,0.0689655172413793,0.275862068965517,8,0,0,0,0,0,0,0,49,36-50,2640,0,1,0,0,0,0,0,1,0,695"/>
  </r>
  <r>
    <n v="1863"/>
    <n v="58482"/>
    <x v="0"/>
    <n v="181"/>
    <x v="1"/>
    <n v="3.0949693922916453E-3"/>
    <n v="0"/>
    <n v="1"/>
    <n v="59"/>
    <n v="576"/>
    <n v="7"/>
    <n v="115"/>
    <n v="19"/>
    <n v="7"/>
    <n v="7"/>
    <n v="731"/>
    <n v="0.78796169630642954"/>
    <n v="9.575923392612859E-3"/>
    <n v="0.15731874145006841"/>
    <n v="2.5991792065663474E-2"/>
    <n v="9.575923392612859E-3"/>
    <n v="9.575923392612859E-3"/>
    <n v="2"/>
    <n v="7"/>
    <n v="4"/>
    <n v="9"/>
    <n v="22"/>
    <n v="9.0909090909090912E-2"/>
    <n v="0.31818181818181818"/>
    <n v="0.18181818181818182"/>
    <n v="0.40909090909090912"/>
    <n v="6"/>
    <n v="0"/>
    <n v="0"/>
    <x v="1"/>
    <x v="1"/>
    <x v="1"/>
    <n v="0"/>
    <x v="1"/>
    <x v="46"/>
    <x v="2"/>
    <n v="2268"/>
    <n v="0"/>
    <n v="1"/>
    <n v="0"/>
    <n v="0"/>
    <n v="0"/>
    <n v="0"/>
    <n v="0"/>
    <n v="0"/>
    <n v="1"/>
    <n v="717"/>
    <d v="2016-07-30T00:00:00"/>
    <n v="7"/>
    <s v="July"/>
    <n v="1"/>
    <s v="1863,58482,High income,181,Low spender,0.00309496939229165,0,1,59,576,7,115,19,7,7,731,0.78796169630643,0.00957592339261286,0.157318741450068,0.0259917920656635,0.00957592339261286,0.00957592339261286,2,7,4,9,22,0.0909090909090909,0.318181818181818,0.181818181818182,0.409090909090909,6,0,0,0,1,0,0,0,65,50-65,2268,0,1,0,0,0,0,0,0,1,717"/>
  </r>
  <r>
    <n v="1699"/>
    <n v="70932"/>
    <x v="0"/>
    <n v="403"/>
    <x v="1"/>
    <n v="5.6814977725145209E-3"/>
    <n v="0"/>
    <n v="1"/>
    <n v="57"/>
    <n v="200"/>
    <n v="193"/>
    <n v="100"/>
    <n v="46"/>
    <n v="185"/>
    <n v="185"/>
    <n v="909"/>
    <n v="0.22002200220022003"/>
    <n v="0.21232123212321233"/>
    <n v="0.11001100110011001"/>
    <n v="5.0605060506050605E-2"/>
    <n v="0.20352035203520352"/>
    <n v="0.20352035203520352"/>
    <n v="2"/>
    <n v="6"/>
    <n v="2"/>
    <n v="12"/>
    <n v="22"/>
    <n v="9.0909090909090912E-2"/>
    <n v="0.27272727272727271"/>
    <n v="9.0909090909090912E-2"/>
    <n v="0.54545454545454541"/>
    <n v="3"/>
    <n v="0"/>
    <n v="0"/>
    <x v="1"/>
    <x v="0"/>
    <x v="1"/>
    <n v="0"/>
    <x v="1"/>
    <x v="7"/>
    <x v="1"/>
    <n v="2320"/>
    <n v="0"/>
    <n v="1"/>
    <n v="0"/>
    <n v="0"/>
    <n v="0"/>
    <n v="1"/>
    <n v="0"/>
    <n v="0"/>
    <n v="0"/>
    <n v="539"/>
    <d v="2016-06-08T00:00:00"/>
    <n v="6"/>
    <s v="June"/>
    <n v="1"/>
    <s v="1699,70932,High income,403,Low spender,0.00568149777251452,0,1,57,200,193,100,46,185,185,909,0.22002200220022,0.212321232123212,0.11001100110011,0.0506050605060506,0.203520352035204,0.203520352035204,2,6,2,12,22,0.0909090909090909,0.272727272727273,0.0909090909090909,0.545454545454545,3,0,0,0,0,0,0,0,48,36-50,2320,0,1,0,0,0,1,0,0,0,539"/>
  </r>
  <r>
    <n v="1052"/>
    <n v="57811"/>
    <x v="0"/>
    <n v="216"/>
    <x v="1"/>
    <n v="3.736313158395461E-3"/>
    <n v="0"/>
    <n v="1"/>
    <n v="49"/>
    <n v="545"/>
    <n v="7"/>
    <n v="114"/>
    <n v="37"/>
    <n v="21"/>
    <n v="78"/>
    <n v="802"/>
    <n v="0.67955112219451375"/>
    <n v="8.7281795511221939E-3"/>
    <n v="0.14214463840399003"/>
    <n v="4.6134663341645885E-2"/>
    <n v="2.6184538653366583E-2"/>
    <n v="9.7256857855361589E-2"/>
    <n v="5"/>
    <n v="7"/>
    <n v="2"/>
    <n v="11"/>
    <n v="25"/>
    <n v="0.2"/>
    <n v="0.28000000000000003"/>
    <n v="0.08"/>
    <n v="0.44"/>
    <n v="5"/>
    <n v="0"/>
    <n v="0"/>
    <x v="1"/>
    <x v="1"/>
    <x v="1"/>
    <n v="0"/>
    <x v="1"/>
    <x v="20"/>
    <x v="2"/>
    <n v="2529"/>
    <n v="0"/>
    <n v="0"/>
    <n v="0"/>
    <n v="1"/>
    <n v="0"/>
    <n v="0"/>
    <n v="1"/>
    <n v="0"/>
    <n v="0"/>
    <n v="646"/>
    <d v="2015-11-12T00:00:00"/>
    <n v="11"/>
    <s v="November"/>
    <n v="1"/>
    <s v="1052,57811,High income,216,Low spender,0.00373631315839546,0,1,49,545,7,114,37,21,78,802,0.679551122194514,0.00872817955112219,0.14214463840399,0.0461346633416459,0.0261845386533666,0.0972568578553616,5,7,2,11,25,0.2,0.28,0.08,0.44,5,0,0,0,1,0,0,0,54,50-65,2529,0,0,0,1,0,0,1,0,0,646"/>
  </r>
  <r>
    <n v="514"/>
    <n v="50898"/>
    <x v="1"/>
    <n v="928"/>
    <x v="0"/>
    <n v="1.8232543518409368E-2"/>
    <n v="1"/>
    <n v="1"/>
    <n v="88"/>
    <n v="285"/>
    <n v="28"/>
    <n v="242"/>
    <n v="55"/>
    <n v="114"/>
    <n v="135"/>
    <n v="859"/>
    <n v="0.33178114086146682"/>
    <n v="3.2596041909196738E-2"/>
    <n v="0.28172293364377182"/>
    <n v="6.4027939464493602E-2"/>
    <n v="0.13271245634458673"/>
    <n v="0.15715948777648428"/>
    <n v="13"/>
    <n v="6"/>
    <n v="2"/>
    <n v="12"/>
    <n v="33"/>
    <n v="0.39393939393939392"/>
    <n v="0.18181818181818182"/>
    <n v="6.0606060606060608E-2"/>
    <n v="0.36363636363636365"/>
    <n v="5"/>
    <n v="0"/>
    <n v="0"/>
    <x v="1"/>
    <x v="0"/>
    <x v="1"/>
    <n v="0"/>
    <x v="1"/>
    <x v="32"/>
    <x v="2"/>
    <n v="2696"/>
    <n v="0"/>
    <n v="0"/>
    <n v="0"/>
    <n v="1"/>
    <n v="0"/>
    <n v="0"/>
    <n v="0"/>
    <n v="1"/>
    <n v="0"/>
    <n v="589"/>
    <d v="2015-05-29T00:00:00"/>
    <n v="5"/>
    <s v="May"/>
    <n v="1"/>
    <s v="514,50898,Low income,928,High spender,0.0182325435184094,1,1,88,285,28,242,55,114,135,859,0.331781140861467,0.0325960419091967,0.281722933643772,0.0640279394644936,0.132712456344587,0.157159487776484,13,6,2,12,33,0.393939393939394,0.181818181818182,0.0606060606060606,0.363636363636364,5,0,0,0,0,0,0,0,64,50-65,2696,0,0,0,1,0,0,0,1,0,589"/>
  </r>
  <r>
    <n v="1553"/>
    <n v="67225"/>
    <x v="0"/>
    <n v="37"/>
    <x v="1"/>
    <n v="5.5039047973224242E-4"/>
    <n v="0"/>
    <n v="1"/>
    <n v="4"/>
    <n v="315"/>
    <n v="35"/>
    <n v="322"/>
    <n v="46"/>
    <n v="7"/>
    <n v="143"/>
    <n v="868"/>
    <n v="0.36290322580645162"/>
    <n v="4.0322580645161289E-2"/>
    <n v="0.37096774193548387"/>
    <n v="5.2995391705069124E-2"/>
    <n v="8.0645161290322578E-3"/>
    <n v="0.16474654377880185"/>
    <n v="3"/>
    <n v="7"/>
    <n v="2"/>
    <n v="11"/>
    <n v="23"/>
    <n v="0.13043478260869565"/>
    <n v="0.30434782608695654"/>
    <n v="8.6956521739130432E-2"/>
    <n v="0.47826086956521741"/>
    <n v="5"/>
    <n v="0"/>
    <n v="0"/>
    <x v="1"/>
    <x v="0"/>
    <x v="1"/>
    <n v="0"/>
    <x v="1"/>
    <x v="46"/>
    <x v="2"/>
    <n v="2374"/>
    <n v="0"/>
    <n v="1"/>
    <n v="0"/>
    <n v="0"/>
    <n v="0"/>
    <n v="0"/>
    <n v="1"/>
    <n v="0"/>
    <n v="0"/>
    <n v="582"/>
    <d v="2016-04-15T00:00:00"/>
    <n v="4"/>
    <s v="April"/>
    <n v="1"/>
    <s v="1553,67225,High income,37,Low spender,0.000550390479732242,0,1,4,315,35,322,46,7,143,868,0.362903225806452,0.0403225806451613,0.370967741935484,0.0529953917050691,0.00806451612903226,0.164746543778802,3,7,2,11,23,0.130434782608696,0.304347826086957,0.0869565217391304,0.478260869565217,5,0,0,0,0,0,0,0,65,50-65,2374,0,1,0,0,0,0,1,0,0,582"/>
  </r>
  <r>
    <n v="803"/>
    <n v="65275"/>
    <x v="0"/>
    <n v="120"/>
    <x v="1"/>
    <n v="1.8383761011106857E-3"/>
    <n v="0"/>
    <n v="0"/>
    <n v="9"/>
    <n v="388"/>
    <n v="14"/>
    <n v="218"/>
    <n v="91"/>
    <n v="14"/>
    <n v="21"/>
    <n v="746"/>
    <n v="0.52010723860589814"/>
    <n v="1.876675603217158E-2"/>
    <n v="0.29222520107238603"/>
    <n v="0.12198391420911528"/>
    <n v="1.876675603217158E-2"/>
    <n v="2.8150134048257374E-2"/>
    <n v="1"/>
    <n v="4"/>
    <n v="3"/>
    <n v="13"/>
    <n v="21"/>
    <n v="4.7619047619047616E-2"/>
    <n v="0.19047619047619047"/>
    <n v="0.14285714285714285"/>
    <n v="0.61904761904761907"/>
    <n v="2"/>
    <n v="0"/>
    <n v="0"/>
    <x v="1"/>
    <x v="0"/>
    <x v="1"/>
    <n v="0"/>
    <x v="1"/>
    <x v="51"/>
    <x v="3"/>
    <n v="2611"/>
    <n v="0"/>
    <n v="1"/>
    <n v="0"/>
    <n v="0"/>
    <n v="0"/>
    <n v="0"/>
    <n v="1"/>
    <n v="0"/>
    <n v="0"/>
    <n v="704"/>
    <d v="2015-08-22T00:00:00"/>
    <n v="8"/>
    <s v="August"/>
    <n v="1"/>
    <s v="803,65275,High income,120,Low spender,0.00183837610111069,0,0,9,388,14,218,91,14,21,746,0.520107238605898,0.0187667560321716,0.292225201072386,0.121983914209115,0.0187667560321716,0.0281501340482574,1,4,3,13,21,0.0476190476190476,0.19047619047619,0.142857142857143,0.619047619047619,2,0,0,0,0,0,0,0,76,66+,2611,0,1,0,0,0,0,1,0,0,704"/>
  </r>
  <r>
    <n v="692"/>
    <n v="86580"/>
    <x v="0"/>
    <n v="39"/>
    <x v="1"/>
    <n v="4.5045045045045046E-4"/>
    <n v="0"/>
    <n v="0"/>
    <n v="72"/>
    <n v="532"/>
    <n v="21"/>
    <n v="127"/>
    <n v="26"/>
    <n v="20"/>
    <n v="20"/>
    <n v="746"/>
    <n v="0.71313672922252014"/>
    <n v="2.8150134048257374E-2"/>
    <n v="0.17024128686327078"/>
    <n v="3.4852546916890083E-2"/>
    <n v="2.6809651474530832E-2"/>
    <n v="2.6809651474530832E-2"/>
    <n v="0"/>
    <n v="4"/>
    <n v="2"/>
    <n v="5"/>
    <n v="11"/>
    <n v="0"/>
    <n v="0.36363636363636365"/>
    <n v="0.18181818181818182"/>
    <n v="0.45454545454545453"/>
    <n v="1"/>
    <n v="0"/>
    <n v="0"/>
    <x v="1"/>
    <x v="0"/>
    <x v="0"/>
    <n v="0"/>
    <x v="1"/>
    <x v="14"/>
    <x v="1"/>
    <n v="2646"/>
    <n v="0"/>
    <n v="1"/>
    <n v="0"/>
    <n v="0"/>
    <n v="0"/>
    <n v="0"/>
    <n v="0"/>
    <n v="0"/>
    <n v="1"/>
    <n v="706"/>
    <d v="2015-07-18T00:00:00"/>
    <n v="7"/>
    <s v="July"/>
    <n v="1"/>
    <s v="692,86580,High income,39,Low spender,0.00045045045045045,0,0,72,532,21,127,26,20,20,746,0.71313672922252,0.0281501340482574,0.170241286863271,0.0348525469168901,0.0268096514745308,0.0268096514745308,0,4,2,5,11,0,0.363636363636364,0.181818181818182,0.454545454545455,1,0,0,0,0,1,0,0,37,36-50,2646,0,1,0,0,0,0,0,0,1,706"/>
  </r>
  <r>
    <n v="2164"/>
    <n v="58684"/>
    <x v="0"/>
    <n v="1114"/>
    <x v="0"/>
    <n v="1.8983027741803559E-2"/>
    <n v="0"/>
    <n v="0"/>
    <n v="71"/>
    <n v="479"/>
    <n v="35"/>
    <n v="179"/>
    <n v="28"/>
    <n v="7"/>
    <n v="85"/>
    <n v="813"/>
    <n v="0.5891758917589176"/>
    <n v="4.3050430504305043E-2"/>
    <n v="0.22017220172201721"/>
    <n v="3.4440344403444033E-2"/>
    <n v="8.6100861008610082E-3"/>
    <n v="0.1045510455104551"/>
    <n v="1"/>
    <n v="5"/>
    <n v="3"/>
    <n v="12"/>
    <n v="21"/>
    <n v="4.7619047619047616E-2"/>
    <n v="0.23809523809523808"/>
    <n v="0.14285714285714285"/>
    <n v="0.5714285714285714"/>
    <n v="2"/>
    <n v="0"/>
    <n v="0"/>
    <x v="1"/>
    <x v="1"/>
    <x v="1"/>
    <n v="0"/>
    <x v="1"/>
    <x v="29"/>
    <x v="1"/>
    <n v="2172"/>
    <n v="0"/>
    <n v="0"/>
    <n v="1"/>
    <n v="0"/>
    <n v="0"/>
    <n v="0"/>
    <n v="1"/>
    <n v="0"/>
    <n v="0"/>
    <n v="643"/>
    <d v="2016-11-03T00:00:00"/>
    <n v="11"/>
    <s v="November"/>
    <n v="1"/>
    <s v="2164,58684,High income,1114,High spender,0.0189830277418036,0,0,71,479,35,179,28,7,85,813,0.589175891758918,0.043050430504305,0.220172201722017,0.034440344403444,0.00861008610086101,0.104551045510455,1,5,3,12,21,0.0476190476190476,0.238095238095238,0.142857142857143,0.571428571428571,2,0,0,0,1,0,0,0,39,36-50,2172,0,0,1,0,0,0,1,0,0,643"/>
  </r>
  <r>
    <n v="240"/>
    <n v="83151"/>
    <x v="0"/>
    <n v="908"/>
    <x v="0"/>
    <n v="1.0919892725282919E-2"/>
    <n v="0"/>
    <n v="0"/>
    <n v="93"/>
    <n v="407"/>
    <n v="28"/>
    <n v="100"/>
    <n v="120"/>
    <n v="74"/>
    <n v="18"/>
    <n v="747"/>
    <n v="0.54484605087014726"/>
    <n v="3.7483266398929051E-2"/>
    <n v="0.13386880856760375"/>
    <n v="0.1606425702811245"/>
    <n v="9.906291834002677E-2"/>
    <n v="2.4096385542168676E-2"/>
    <n v="1"/>
    <n v="5"/>
    <n v="9"/>
    <n v="4"/>
    <n v="19"/>
    <n v="5.2631578947368418E-2"/>
    <n v="0.26315789473684209"/>
    <n v="0.47368421052631576"/>
    <n v="0.21052631578947367"/>
    <n v="3"/>
    <n v="0"/>
    <n v="0"/>
    <x v="1"/>
    <x v="0"/>
    <x v="1"/>
    <n v="0"/>
    <x v="1"/>
    <x v="40"/>
    <x v="2"/>
    <n v="2786"/>
    <n v="0"/>
    <n v="0"/>
    <n v="0"/>
    <n v="1"/>
    <n v="0"/>
    <n v="0"/>
    <n v="0"/>
    <n v="1"/>
    <n v="0"/>
    <n v="711"/>
    <d v="2015-02-28T00:00:00"/>
    <n v="2"/>
    <s v="February"/>
    <n v="1"/>
    <s v="240,83151,High income,908,High spender,0.0109198927252829,0,0,93,407,28,100,120,74,18,747,0.544846050870147,0.0374832663989291,0.133868808567604,0.160642570281124,0.0990629183400268,0.0240963855421687,1,5,9,4,19,0.0526315789473684,0.263157894736842,0.473684210526316,0.210526315789474,3,0,0,0,0,0,0,0,60,50-65,2786,0,0,0,1,0,0,0,1,0,711"/>
  </r>
  <r>
    <n v="1446"/>
    <n v="64474"/>
    <x v="0"/>
    <n v="66"/>
    <x v="1"/>
    <n v="1.0236684555014425E-3"/>
    <n v="0"/>
    <n v="1"/>
    <n v="59"/>
    <n v="381"/>
    <n v="35"/>
    <n v="172"/>
    <n v="56"/>
    <n v="86"/>
    <n v="93"/>
    <n v="823"/>
    <n v="0.46294046172539488"/>
    <n v="4.25273390036452E-2"/>
    <n v="0.20899149453219928"/>
    <n v="6.8043742405832316E-2"/>
    <n v="0.10449574726609964"/>
    <n v="0.11300121506682867"/>
    <n v="2"/>
    <n v="8"/>
    <n v="2"/>
    <n v="10"/>
    <n v="22"/>
    <n v="9.0909090909090912E-2"/>
    <n v="0.36363636363636365"/>
    <n v="9.0909090909090912E-2"/>
    <n v="0.45454545454545453"/>
    <n v="5"/>
    <n v="0"/>
    <n v="0"/>
    <x v="1"/>
    <x v="0"/>
    <x v="1"/>
    <n v="0"/>
    <x v="1"/>
    <x v="7"/>
    <x v="1"/>
    <n v="2409"/>
    <n v="0"/>
    <n v="0"/>
    <n v="0"/>
    <n v="1"/>
    <n v="0"/>
    <n v="0"/>
    <n v="1"/>
    <n v="0"/>
    <n v="0"/>
    <n v="637"/>
    <d v="2016-03-11T00:00:00"/>
    <n v="3"/>
    <s v="March"/>
    <n v="1"/>
    <s v="1446,64474,High income,66,Low spender,0.00102366845550144,0,1,59,381,35,172,56,86,93,823,0.462940461725395,0.0425273390036452,0.208991494532199,0.0680437424058323,0.1044957472661,0.113001215066829,2,8,2,10,22,0.0909090909090909,0.363636363636364,0.0909090909090909,0.454545454545455,5,0,0,0,0,0,0,0,48,36-50,2409,0,0,0,1,0,0,1,0,0,637"/>
  </r>
  <r>
    <n v="2202"/>
    <n v="70421"/>
    <x v="0"/>
    <n v="258"/>
    <x v="1"/>
    <n v="3.6636798682211274E-3"/>
    <n v="0"/>
    <n v="1"/>
    <n v="98"/>
    <n v="479"/>
    <n v="28"/>
    <n v="136"/>
    <n v="75"/>
    <n v="14"/>
    <n v="35"/>
    <n v="767"/>
    <n v="0.62451108213820083"/>
    <n v="3.6505867014341588E-2"/>
    <n v="0.17731421121251631"/>
    <n v="9.7783572359843543E-2"/>
    <n v="1.8252933507170794E-2"/>
    <n v="4.563233376792699E-2"/>
    <n v="3"/>
    <n v="10"/>
    <n v="3"/>
    <n v="7"/>
    <n v="23"/>
    <n v="0.13043478260869565"/>
    <n v="0.43478260869565216"/>
    <n v="0.13043478260869565"/>
    <n v="0.30434782608695654"/>
    <n v="6"/>
    <n v="0"/>
    <n v="0"/>
    <x v="1"/>
    <x v="0"/>
    <x v="1"/>
    <n v="0"/>
    <x v="1"/>
    <x v="23"/>
    <x v="3"/>
    <n v="2160"/>
    <n v="0"/>
    <n v="1"/>
    <n v="0"/>
    <n v="0"/>
    <n v="0"/>
    <n v="0"/>
    <n v="0"/>
    <n v="0"/>
    <n v="1"/>
    <n v="697"/>
    <d v="2016-11-15T00:00:00"/>
    <n v="11"/>
    <s v="November"/>
    <n v="1"/>
    <s v="2202,70421,High income,258,Low spender,0.00366367986822113,0,1,98,479,28,136,75,14,35,767,0.624511082138201,0.0365058670143416,0.177314211212516,0.0977835723598435,0.0182529335071708,0.045632333767927,3,10,3,7,23,0.130434782608696,0.434782608695652,0.130434782608696,0.304347826086957,6,0,0,0,0,0,0,0,66,66+,2160,0,1,0,0,0,0,0,0,1,697"/>
  </r>
  <r>
    <n v="979"/>
    <n v="69901"/>
    <x v="0"/>
    <n v="257"/>
    <x v="1"/>
    <n v="3.6766283744152444E-3"/>
    <n v="0"/>
    <n v="1"/>
    <n v="95"/>
    <n v="312"/>
    <n v="21"/>
    <n v="206"/>
    <n v="102"/>
    <n v="92"/>
    <n v="149"/>
    <n v="882"/>
    <n v="0.35374149659863946"/>
    <n v="2.3809523809523808E-2"/>
    <n v="0.23356009070294784"/>
    <n v="0.11564625850340136"/>
    <n v="0.10430839002267574"/>
    <n v="0.16893424036281179"/>
    <n v="3"/>
    <n v="7"/>
    <n v="3"/>
    <n v="10"/>
    <n v="23"/>
    <n v="0.13043478260869565"/>
    <n v="0.30434782608695654"/>
    <n v="0.13043478260869565"/>
    <n v="0.43478260869565216"/>
    <n v="5"/>
    <n v="0"/>
    <n v="0"/>
    <x v="1"/>
    <x v="0"/>
    <x v="1"/>
    <n v="0"/>
    <x v="1"/>
    <x v="26"/>
    <x v="2"/>
    <n v="2555"/>
    <n v="1"/>
    <n v="0"/>
    <n v="0"/>
    <n v="0"/>
    <n v="0"/>
    <n v="0"/>
    <n v="1"/>
    <n v="0"/>
    <n v="0"/>
    <n v="584"/>
    <d v="2015-10-17T00:00:00"/>
    <n v="10"/>
    <s v="October"/>
    <n v="1"/>
    <s v="979,69901,High income,257,Low spender,0.00367662837441524,0,1,95,312,21,206,102,92,149,882,0.353741496598639,0.0238095238095238,0.233560090702948,0.115646258503401,0.104308390022676,0.168934240362812,3,7,3,10,23,0.130434782608696,0.304347826086957,0.130434782608696,0.434782608695652,5,0,0,0,0,0,0,0,51,50-65,2555,1,0,0,0,0,0,1,0,0,584"/>
  </r>
  <r>
    <n v="1234"/>
    <n v="71613"/>
    <x v="0"/>
    <n v="15"/>
    <x v="1"/>
    <n v="2.0945917640651838E-4"/>
    <n v="0"/>
    <n v="0"/>
    <n v="26"/>
    <n v="426"/>
    <n v="49"/>
    <n v="127"/>
    <n v="111"/>
    <n v="21"/>
    <n v="42"/>
    <n v="776"/>
    <n v="0.5489690721649485"/>
    <n v="6.3144329896907214E-2"/>
    <n v="0.16365979381443299"/>
    <n v="0.14304123711340205"/>
    <n v="2.7061855670103094E-2"/>
    <n v="5.4123711340206188E-2"/>
    <n v="1"/>
    <n v="8"/>
    <n v="2"/>
    <n v="10"/>
    <n v="21"/>
    <n v="4.7619047619047616E-2"/>
    <n v="0.38095238095238093"/>
    <n v="9.5238095238095233E-2"/>
    <n v="0.47619047619047616"/>
    <n v="4"/>
    <n v="0"/>
    <n v="0"/>
    <x v="1"/>
    <x v="0"/>
    <x v="1"/>
    <n v="0"/>
    <x v="1"/>
    <x v="2"/>
    <x v="2"/>
    <n v="2471"/>
    <n v="0"/>
    <n v="0"/>
    <n v="0"/>
    <n v="1"/>
    <n v="0"/>
    <n v="0"/>
    <n v="1"/>
    <n v="0"/>
    <n v="0"/>
    <n v="692"/>
    <d v="2016-01-09T00:00:00"/>
    <n v="1"/>
    <s v="January"/>
    <n v="1"/>
    <s v="1234,71613,High income,15,Low spender,0.000209459176406518,0,0,26,426,49,127,111,21,42,776,0.548969072164949,0.0631443298969072,0.163659793814433,0.143041237113402,0.0270618556701031,0.0541237113402062,1,8,2,10,21,0.0476190476190476,0.380952380952381,0.0952380952380952,0.476190476190476,4,0,0,0,0,0,0,0,55,50-65,2471,0,0,0,1,0,0,1,0,0,692"/>
  </r>
  <r>
    <n v="1797"/>
    <n v="64449"/>
    <x v="0"/>
    <n v="989"/>
    <x v="0"/>
    <n v="1.5345466958370184E-2"/>
    <n v="1"/>
    <n v="0"/>
    <n v="70"/>
    <n v="218"/>
    <n v="63"/>
    <n v="282"/>
    <n v="137"/>
    <n v="35"/>
    <n v="70"/>
    <n v="805"/>
    <n v="0.27080745341614909"/>
    <n v="7.8260869565217397E-2"/>
    <n v="0.35031055900621116"/>
    <n v="0.17018633540372671"/>
    <n v="4.3478260869565216E-2"/>
    <n v="8.6956521739130432E-2"/>
    <n v="4"/>
    <n v="5"/>
    <n v="3"/>
    <n v="12"/>
    <n v="24"/>
    <n v="0.16666666666666666"/>
    <n v="0.20833333333333334"/>
    <n v="0.125"/>
    <n v="0.5"/>
    <n v="4"/>
    <n v="0"/>
    <n v="0"/>
    <x v="1"/>
    <x v="0"/>
    <x v="1"/>
    <n v="0"/>
    <x v="1"/>
    <x v="27"/>
    <x v="0"/>
    <n v="2290"/>
    <n v="0"/>
    <n v="0"/>
    <n v="1"/>
    <n v="0"/>
    <n v="0"/>
    <n v="0"/>
    <n v="1"/>
    <n v="0"/>
    <n v="0"/>
    <n v="665"/>
    <d v="2016-07-08T00:00:00"/>
    <n v="7"/>
    <s v="July"/>
    <n v="1"/>
    <s v="1797,64449,High income,989,High spender,0.0153454669583702,1,0,70,218,63,282,137,35,70,805,0.270807453416149,0.0782608695652174,0.350310559006211,0.170186335403727,0.0434782608695652,0.0869565217391304,4,5,3,12,24,0.166666666666667,0.208333333333333,0.125,0.5,4,0,0,0,0,0,0,0,31,24-35,2290,0,0,1,0,0,0,1,0,0,665"/>
  </r>
  <r>
    <n v="1388"/>
    <n v="70566"/>
    <x v="0"/>
    <n v="14"/>
    <x v="1"/>
    <n v="1.9839582801915937E-4"/>
    <n v="0"/>
    <n v="1"/>
    <n v="4"/>
    <n v="381"/>
    <n v="28"/>
    <n v="215"/>
    <n v="84"/>
    <n v="28"/>
    <n v="21"/>
    <n v="757"/>
    <n v="0.50330250990752967"/>
    <n v="3.6988110964332896E-2"/>
    <n v="0.28401585204755614"/>
    <n v="0.11096433289299867"/>
    <n v="3.6988110964332896E-2"/>
    <n v="2.7741083223249668E-2"/>
    <n v="2"/>
    <n v="6"/>
    <n v="5"/>
    <n v="9"/>
    <n v="22"/>
    <n v="9.0909090909090912E-2"/>
    <n v="0.27272727272727271"/>
    <n v="0.22727272727272727"/>
    <n v="0.40909090909090912"/>
    <n v="3"/>
    <n v="0"/>
    <n v="0"/>
    <x v="1"/>
    <x v="0"/>
    <x v="1"/>
    <n v="0"/>
    <x v="1"/>
    <x v="43"/>
    <x v="2"/>
    <n v="2425"/>
    <n v="0"/>
    <n v="0"/>
    <n v="1"/>
    <n v="0"/>
    <n v="0"/>
    <n v="0"/>
    <n v="1"/>
    <n v="0"/>
    <n v="0"/>
    <n v="715"/>
    <d v="2016-02-24T00:00:00"/>
    <n v="2"/>
    <s v="February"/>
    <n v="1"/>
    <s v="1388,70566,High income,14,Low spender,0.000198395828019159,0,1,4,381,28,215,84,28,21,757,0.50330250990753,0.0369881109643329,0.284015852047556,0.110964332892999,0.0369881109643329,0.0277410832232497,2,6,5,9,22,0.0909090909090909,0.272727272727273,0.227272727272727,0.409090909090909,3,0,0,0,0,0,0,0,52,50-65,2425,0,0,1,0,0,0,1,0,0,715"/>
  </r>
  <r>
    <n v="2106"/>
    <n v="96547"/>
    <x v="0"/>
    <n v="2068"/>
    <x v="0"/>
    <n v="2.1419619459952147E-2"/>
    <n v="0"/>
    <n v="0"/>
    <n v="4"/>
    <n v="448"/>
    <n v="21"/>
    <n v="125"/>
    <n v="52"/>
    <n v="101"/>
    <n v="62"/>
    <n v="809"/>
    <n v="0.553770086526576"/>
    <n v="2.595797280593325E-2"/>
    <n v="0.15451174289245984"/>
    <n v="6.4276885043263288E-2"/>
    <n v="0.12484548825710753"/>
    <n v="7.6637824474660068E-2"/>
    <n v="0"/>
    <n v="7"/>
    <n v="6"/>
    <n v="8"/>
    <n v="21"/>
    <n v="0"/>
    <n v="0.33333333333333331"/>
    <n v="0.2857142857142857"/>
    <n v="0.38095238095238093"/>
    <n v="2"/>
    <n v="1"/>
    <n v="0"/>
    <x v="0"/>
    <x v="0"/>
    <x v="0"/>
    <n v="0"/>
    <x v="0"/>
    <x v="33"/>
    <x v="1"/>
    <n v="2196"/>
    <n v="0"/>
    <n v="1"/>
    <n v="0"/>
    <n v="0"/>
    <n v="0"/>
    <n v="1"/>
    <n v="0"/>
    <n v="0"/>
    <n v="0"/>
    <n v="685"/>
    <d v="2016-10-10T00:00:00"/>
    <n v="10"/>
    <s v="October"/>
    <n v="1"/>
    <s v="2106,96547,High income,2068,High spender,0.0214196194599521,0,0,4,448,21,125,52,101,62,809,0.553770086526576,0.0259579728059332,0.15451174289246,0.0642768850432633,0.124845488257108,0.0766378244746601,0,7,6,8,21,0,0.333333333333333,0.285714285714286,0.380952380952381,2,1,0,1,0,1,0,1,40,36-50,2196,0,1,0,0,0,1,0,0,0,685"/>
  </r>
  <r>
    <n v="588"/>
    <n v="77297"/>
    <x v="0"/>
    <n v="35"/>
    <x v="1"/>
    <n v="4.5279894433160409E-4"/>
    <n v="0"/>
    <n v="0"/>
    <n v="84"/>
    <n v="408"/>
    <n v="61"/>
    <n v="109"/>
    <n v="48"/>
    <n v="122"/>
    <n v="41"/>
    <n v="789"/>
    <n v="0.5171102661596958"/>
    <n v="7.731305449936629E-2"/>
    <n v="0.13814955640050697"/>
    <n v="6.0836501901140684E-2"/>
    <n v="0.15462610899873258"/>
    <n v="5.1964512040557666E-2"/>
    <n v="1"/>
    <n v="5"/>
    <n v="7"/>
    <n v="9"/>
    <n v="22"/>
    <n v="4.5454545454545456E-2"/>
    <n v="0.22727272727272727"/>
    <n v="0.31818181818181818"/>
    <n v="0.40909090909090912"/>
    <n v="4"/>
    <n v="1"/>
    <n v="0"/>
    <x v="1"/>
    <x v="0"/>
    <x v="1"/>
    <n v="0"/>
    <x v="1"/>
    <x v="37"/>
    <x v="2"/>
    <n v="2678"/>
    <n v="1"/>
    <n v="0"/>
    <n v="0"/>
    <n v="0"/>
    <n v="0"/>
    <n v="1"/>
    <n v="0"/>
    <n v="0"/>
    <n v="0"/>
    <n v="707"/>
    <d v="2015-06-16T00:00:00"/>
    <n v="6"/>
    <s v="June"/>
    <n v="1"/>
    <s v="588,77297,High income,35,Low spender,0.000452798944331604,0,0,84,408,61,109,48,122,41,789,0.517110266159696,0.0773130544993663,0.138149556400507,0.0608365019011407,0.154626108998733,0.0519645120405577,1,5,7,9,22,0.0454545454545455,0.227272727272727,0.318181818181818,0.409090909090909,4,1,0,0,0,0,0,0,63,50-65,2678,1,0,0,0,0,1,0,0,0,707"/>
  </r>
  <r>
    <n v="1615"/>
    <n v="67087"/>
    <x v="0"/>
    <n v="1387"/>
    <x v="0"/>
    <n v="2.0674646354733407E-2"/>
    <n v="0"/>
    <n v="1"/>
    <n v="40"/>
    <n v="329"/>
    <n v="35"/>
    <n v="222"/>
    <n v="130"/>
    <n v="35"/>
    <n v="43"/>
    <n v="794"/>
    <n v="0.41435768261964734"/>
    <n v="4.4080604534005037E-2"/>
    <n v="0.27959697732997479"/>
    <n v="0.16372795969773299"/>
    <n v="4.4080604534005037E-2"/>
    <n v="5.4156171284634763E-2"/>
    <n v="2"/>
    <n v="7"/>
    <n v="5"/>
    <n v="8"/>
    <n v="22"/>
    <n v="9.0909090909090912E-2"/>
    <n v="0.31818181818181818"/>
    <n v="0.22727272727272727"/>
    <n v="0.36363636363636365"/>
    <n v="4"/>
    <n v="0"/>
    <n v="0"/>
    <x v="1"/>
    <x v="0"/>
    <x v="1"/>
    <n v="0"/>
    <x v="1"/>
    <x v="41"/>
    <x v="3"/>
    <n v="2353"/>
    <n v="0"/>
    <n v="1"/>
    <n v="0"/>
    <n v="0"/>
    <n v="0"/>
    <n v="0"/>
    <n v="0"/>
    <n v="1"/>
    <n v="0"/>
    <n v="708"/>
    <d v="2016-05-06T00:00:00"/>
    <n v="5"/>
    <s v="May"/>
    <n v="1"/>
    <s v="1615,67087,High income,1387,High spender,0.0206746463547334,0,1,40,329,35,222,130,35,43,794,0.414357682619647,0.044080604534005,0.279596977329975,0.163727959697733,0.044080604534005,0.0541561712846348,2,7,5,8,22,0.0909090909090909,0.318181818181818,0.227272727272727,0.363636363636364,4,0,0,0,0,0,0,0,67,66+,2353,0,1,0,0,0,0,0,1,0,708"/>
  </r>
  <r>
    <n v="2171"/>
    <n v="79865"/>
    <x v="0"/>
    <n v="120"/>
    <x v="1"/>
    <n v="1.5025355287046891E-3"/>
    <n v="0"/>
    <n v="1"/>
    <n v="12"/>
    <n v="71"/>
    <n v="99"/>
    <n v="278"/>
    <n v="185"/>
    <n v="121"/>
    <n v="38"/>
    <n v="792"/>
    <n v="8.9646464646464641E-2"/>
    <n v="0.125"/>
    <n v="0.35101010101010099"/>
    <n v="0.23358585858585859"/>
    <n v="0.15277777777777779"/>
    <n v="4.7979797979797977E-2"/>
    <n v="1"/>
    <n v="5"/>
    <n v="10"/>
    <n v="5"/>
    <n v="21"/>
    <n v="4.7619047619047616E-2"/>
    <n v="0.23809523809523808"/>
    <n v="0.47619047619047616"/>
    <n v="0.23809523809523808"/>
    <n v="1"/>
    <n v="0"/>
    <n v="0"/>
    <x v="1"/>
    <x v="0"/>
    <x v="1"/>
    <n v="0"/>
    <x v="1"/>
    <x v="23"/>
    <x v="3"/>
    <n v="2170"/>
    <n v="1"/>
    <n v="0"/>
    <n v="0"/>
    <n v="0"/>
    <n v="0"/>
    <n v="0"/>
    <n v="1"/>
    <n v="0"/>
    <n v="0"/>
    <n v="716"/>
    <d v="2016-11-05T00:00:00"/>
    <n v="11"/>
    <s v="November"/>
    <n v="1"/>
    <s v="2171,79865,High income,120,Low spender,0.00150253552870469,0,1,12,71,99,278,185,121,38,792,0.0896464646464646,0.125,0.351010101010101,0.233585858585859,0.152777777777778,0.047979797979798,1,5,10,5,21,0.0476190476190476,0.238095238095238,0.476190476190476,0.238095238095238,1,0,0,0,0,0,0,0,66,66+,2170,1,0,0,0,0,0,1,0,0,716"/>
  </r>
  <r>
    <n v="1564"/>
    <n v="78497"/>
    <x v="0"/>
    <n v="181"/>
    <x v="1"/>
    <n v="2.3058206046090934E-3"/>
    <n v="0"/>
    <n v="0"/>
    <n v="44"/>
    <n v="207"/>
    <n v="26"/>
    <n v="447"/>
    <n v="75"/>
    <n v="0"/>
    <n v="223"/>
    <n v="978"/>
    <n v="0.21165644171779141"/>
    <n v="2.6584867075664622E-2"/>
    <n v="0.45705521472392641"/>
    <n v="7.6687116564417179E-2"/>
    <n v="0"/>
    <n v="0.22801635991820041"/>
    <n v="1"/>
    <n v="5"/>
    <n v="7"/>
    <n v="12"/>
    <n v="25"/>
    <n v="0.04"/>
    <n v="0.2"/>
    <n v="0.28000000000000003"/>
    <n v="0.48"/>
    <n v="2"/>
    <n v="1"/>
    <n v="0"/>
    <x v="1"/>
    <x v="0"/>
    <x v="1"/>
    <n v="0"/>
    <x v="1"/>
    <x v="18"/>
    <x v="3"/>
    <n v="2369"/>
    <n v="0"/>
    <n v="1"/>
    <n v="0"/>
    <n v="0"/>
    <n v="0"/>
    <n v="1"/>
    <n v="0"/>
    <n v="0"/>
    <n v="0"/>
    <n v="532"/>
    <d v="2016-04-20T00:00:00"/>
    <n v="4"/>
    <s v="April"/>
    <n v="1"/>
    <s v="1564,78497,High income,181,Low spender,0.00230582060460909,0,0,44,207,26,447,75,0,223,978,0.211656441717791,0.0265848670756646,0.457055214723926,0.0766871165644172,0,0.2280163599182,1,5,7,12,25,0.04,0.2,0.28,0.48,2,1,0,0,0,0,0,0,69,66+,2369,0,1,0,0,0,1,0,0,0,532"/>
  </r>
  <r>
    <n v="1538"/>
    <n v="66375"/>
    <x v="0"/>
    <n v="41"/>
    <x v="1"/>
    <n v="6.1770244821092283E-4"/>
    <n v="0"/>
    <n v="1"/>
    <n v="96"/>
    <n v="712"/>
    <n v="0"/>
    <n v="45"/>
    <n v="0"/>
    <n v="0"/>
    <n v="191"/>
    <n v="948"/>
    <n v="0.75105485232067515"/>
    <n v="0"/>
    <n v="4.746835443037975E-2"/>
    <n v="0"/>
    <n v="0"/>
    <n v="0.20147679324894516"/>
    <n v="3"/>
    <n v="2"/>
    <n v="4"/>
    <n v="5"/>
    <n v="14"/>
    <n v="0.21428571428571427"/>
    <n v="0.14285714285714285"/>
    <n v="0.2857142857142857"/>
    <n v="0.35714285714285715"/>
    <n v="7"/>
    <n v="0"/>
    <n v="0"/>
    <x v="0"/>
    <x v="0"/>
    <x v="1"/>
    <n v="0"/>
    <x v="1"/>
    <x v="48"/>
    <x v="3"/>
    <n v="2379"/>
    <n v="0"/>
    <n v="0"/>
    <n v="0"/>
    <n v="1"/>
    <n v="0"/>
    <n v="0"/>
    <n v="0"/>
    <n v="0"/>
    <n v="1"/>
    <n v="566"/>
    <d v="2016-04-10T00:00:00"/>
    <n v="4"/>
    <s v="April"/>
    <n v="1"/>
    <s v="1538,66375,High income,41,Low spender,0.000617702448210923,0,1,96,712,0,45,0,0,191,948,0.751054852320675,0,0.0474683544303797,0,0,0.201476793248945,3,2,4,5,14,0.214285714285714,0.142857142857143,0.285714285714286,0.357142857142857,7,0,0,1,0,0,0,0,72,66+,2379,0,0,0,1,0,0,0,0,1,566"/>
  </r>
  <r>
    <n v="2118"/>
    <n v="69719"/>
    <x v="0"/>
    <n v="16"/>
    <x v="1"/>
    <n v="2.2949267774925055E-4"/>
    <n v="0"/>
    <n v="0"/>
    <n v="99"/>
    <n v="273"/>
    <n v="86"/>
    <n v="208"/>
    <n v="177"/>
    <n v="14"/>
    <n v="43"/>
    <n v="801"/>
    <n v="0.34082397003745318"/>
    <n v="0.10736579275905118"/>
    <n v="0.2596754057428215"/>
    <n v="0.22097378277153559"/>
    <n v="1.7478152309612985E-2"/>
    <n v="5.3682896379525592E-2"/>
    <n v="1"/>
    <n v="2"/>
    <n v="3"/>
    <n v="5"/>
    <n v="11"/>
    <n v="9.0909090909090912E-2"/>
    <n v="0.18181818181818182"/>
    <n v="0.27272727272727271"/>
    <n v="0.45454545454545453"/>
    <n v="1"/>
    <n v="0"/>
    <n v="0"/>
    <x v="1"/>
    <x v="0"/>
    <x v="1"/>
    <n v="0"/>
    <x v="1"/>
    <x v="3"/>
    <x v="1"/>
    <n v="2193"/>
    <n v="0"/>
    <n v="0"/>
    <n v="1"/>
    <n v="0"/>
    <n v="0"/>
    <n v="0"/>
    <n v="1"/>
    <n v="0"/>
    <n v="0"/>
    <n v="715"/>
    <d v="2016-10-13T00:00:00"/>
    <n v="10"/>
    <s v="October"/>
    <n v="1"/>
    <s v="2118,69719,High income,16,Low spender,0.000229492677749251,0,0,99,273,86,208,177,14,43,801,0.340823970037453,0.107365792759051,0.259675405742821,0.220973782771536,0.017478152309613,0.0536828963795256,1,2,3,5,11,0.0909090909090909,0.181818181818182,0.272727272727273,0.454545454545455,1,0,0,0,0,0,0,0,46,36-50,2193,0,0,1,0,0,0,1,0,0,715"/>
  </r>
  <r>
    <n v="1055"/>
    <n v="71499"/>
    <x v="0"/>
    <n v="118"/>
    <x v="1"/>
    <n v="1.6503727324857691E-3"/>
    <n v="0"/>
    <n v="1"/>
    <n v="12"/>
    <n v="465"/>
    <n v="25"/>
    <n v="132"/>
    <n v="136"/>
    <n v="0"/>
    <n v="37"/>
    <n v="795"/>
    <n v="0.58490566037735847"/>
    <n v="3.1446540880503145E-2"/>
    <n v="0.16603773584905659"/>
    <n v="0.1710691823899371"/>
    <n v="0"/>
    <n v="4.6540880503144651E-2"/>
    <n v="2"/>
    <n v="8"/>
    <n v="3"/>
    <n v="13"/>
    <n v="26"/>
    <n v="7.6923076923076927E-2"/>
    <n v="0.30769230769230771"/>
    <n v="0.11538461538461539"/>
    <n v="0.5"/>
    <n v="4"/>
    <n v="0"/>
    <n v="0"/>
    <x v="1"/>
    <x v="0"/>
    <x v="1"/>
    <n v="0"/>
    <x v="1"/>
    <x v="4"/>
    <x v="1"/>
    <n v="2528"/>
    <n v="0"/>
    <n v="0"/>
    <n v="0"/>
    <n v="1"/>
    <n v="0"/>
    <n v="0"/>
    <n v="0"/>
    <n v="1"/>
    <n v="0"/>
    <n v="721"/>
    <d v="2015-11-13T00:00:00"/>
    <n v="11"/>
    <s v="November"/>
    <n v="1"/>
    <s v="1055,71499,High income,118,Low spender,0.00165037273248577,0,1,12,465,25,132,136,0,37,795,0.584905660377358,0.0314465408805031,0.166037735849057,0.171069182389937,0,0.0465408805031447,2,8,3,13,26,0.0769230769230769,0.307692307692308,0.115384615384615,0.5,4,0,0,0,0,0,0,0,49,36-50,2528,0,0,0,1,0,0,0,1,0,721"/>
  </r>
  <r>
    <n v="1264"/>
    <n v="62061"/>
    <x v="0"/>
    <n v="258"/>
    <x v="1"/>
    <n v="4.1572001740223328E-3"/>
    <n v="0"/>
    <n v="1"/>
    <n v="12"/>
    <n v="641"/>
    <n v="7"/>
    <n v="84"/>
    <n v="0"/>
    <n v="30"/>
    <n v="38"/>
    <n v="800"/>
    <n v="0.80125000000000002"/>
    <n v="8.7500000000000008E-3"/>
    <n v="0.105"/>
    <n v="0"/>
    <n v="3.7499999999999999E-2"/>
    <n v="4.7500000000000001E-2"/>
    <n v="3"/>
    <n v="10"/>
    <n v="4"/>
    <n v="7"/>
    <n v="24"/>
    <n v="0.125"/>
    <n v="0.41666666666666669"/>
    <n v="0.16666666666666666"/>
    <n v="0.29166666666666669"/>
    <n v="6"/>
    <n v="0"/>
    <n v="0"/>
    <x v="1"/>
    <x v="1"/>
    <x v="1"/>
    <n v="0"/>
    <x v="1"/>
    <x v="10"/>
    <x v="1"/>
    <n v="2461"/>
    <n v="0"/>
    <n v="0"/>
    <n v="0"/>
    <n v="1"/>
    <n v="0"/>
    <n v="0"/>
    <n v="1"/>
    <n v="0"/>
    <n v="0"/>
    <n v="724"/>
    <d v="2016-01-19T00:00:00"/>
    <n v="1"/>
    <s v="January"/>
    <n v="1"/>
    <s v="1264,62061,High income,258,Low spender,0.00415720017402233,0,1,12,641,7,84,0,30,38,800,0.80125,0.00875,0.105,0,0.0375,0.0475,3,10,4,7,24,0.125,0.416666666666667,0.166666666666667,0.291666666666667,6,0,0,0,1,0,0,0,44,36-50,2461,0,0,0,1,0,0,1,0,0,724"/>
  </r>
  <r>
    <n v="1315"/>
    <n v="66313"/>
    <x v="0"/>
    <n v="36"/>
    <x v="1"/>
    <n v="5.4287997828480084E-4"/>
    <n v="0"/>
    <n v="1"/>
    <n v="86"/>
    <n v="625"/>
    <n v="7"/>
    <n v="99"/>
    <n v="10"/>
    <n v="22"/>
    <n v="7"/>
    <n v="770"/>
    <n v="0.81168831168831168"/>
    <n v="9.0909090909090905E-3"/>
    <n v="0.12857142857142856"/>
    <n v="1.2987012987012988E-2"/>
    <n v="2.8571428571428571E-2"/>
    <n v="9.0909090909090905E-3"/>
    <n v="2"/>
    <n v="6"/>
    <n v="3"/>
    <n v="12"/>
    <n v="23"/>
    <n v="8.6956521739130432E-2"/>
    <n v="0.2608695652173913"/>
    <n v="0.13043478260869565"/>
    <n v="0.52173913043478259"/>
    <n v="4"/>
    <n v="0"/>
    <n v="0"/>
    <x v="1"/>
    <x v="0"/>
    <x v="1"/>
    <n v="0"/>
    <x v="1"/>
    <x v="5"/>
    <x v="2"/>
    <n v="2445"/>
    <n v="0"/>
    <n v="0"/>
    <n v="0"/>
    <n v="1"/>
    <n v="0"/>
    <n v="0"/>
    <n v="0"/>
    <n v="0"/>
    <n v="1"/>
    <n v="756"/>
    <d v="2016-02-04T00:00:00"/>
    <n v="2"/>
    <s v="February"/>
    <n v="1"/>
    <s v="1315,66313,High income,36,Low spender,0.000542879978284801,0,1,86,625,7,99,10,22,7,770,0.811688311688312,0.00909090909090909,0.128571428571429,0.012987012987013,0.0285714285714286,0.00909090909090909,2,6,3,12,23,0.0869565217391304,0.260869565217391,0.130434782608696,0.521739130434783,4,0,0,0,0,0,0,0,57,50-65,2445,0,0,0,1,0,0,0,0,1,756"/>
  </r>
  <r>
    <n v="114"/>
    <n v="51983"/>
    <x v="0"/>
    <n v="261"/>
    <x v="1"/>
    <n v="5.0208722082219189E-3"/>
    <n v="0"/>
    <n v="1"/>
    <n v="95"/>
    <n v="631"/>
    <n v="0"/>
    <n v="115"/>
    <n v="10"/>
    <n v="7"/>
    <n v="30"/>
    <n v="793"/>
    <n v="0.79571248423707441"/>
    <n v="0"/>
    <n v="0.1450189155107188"/>
    <n v="1.2610340479192938E-2"/>
    <n v="8.8272383354350576E-3"/>
    <n v="3.7831021437578813E-2"/>
    <n v="3"/>
    <n v="9"/>
    <n v="2"/>
    <n v="10"/>
    <n v="24"/>
    <n v="0.125"/>
    <n v="0.375"/>
    <n v="8.3333333333333329E-2"/>
    <n v="0.41666666666666669"/>
    <n v="7"/>
    <n v="0"/>
    <n v="0"/>
    <x v="1"/>
    <x v="0"/>
    <x v="1"/>
    <n v="0"/>
    <x v="1"/>
    <x v="38"/>
    <x v="2"/>
    <n v="2826"/>
    <n v="1"/>
    <n v="0"/>
    <n v="0"/>
    <n v="0"/>
    <n v="0"/>
    <n v="0"/>
    <n v="1"/>
    <n v="0"/>
    <n v="0"/>
    <n v="733"/>
    <d v="2015-01-19T00:00:00"/>
    <n v="1"/>
    <s v="January"/>
    <n v="1"/>
    <s v="114,51983,High income,261,Low spender,0.00502087220822192,0,1,95,631,0,115,10,7,30,793,0.795712484237074,0,0.145018915510719,0.0126103404791929,0.00882723833543506,0.0378310214375788,3,9,2,10,24,0.125,0.375,0.0833333333333333,0.416666666666667,7,0,0,0,0,0,0,0,56,50-65,2826,1,0,0,0,0,0,1,0,0,733"/>
  </r>
  <r>
    <n v="1231"/>
    <n v="63246"/>
    <x v="0"/>
    <n v="292"/>
    <x v="1"/>
    <n v="4.6168927679220819E-3"/>
    <n v="0"/>
    <n v="2"/>
    <n v="60"/>
    <n v="593"/>
    <n v="30"/>
    <n v="91"/>
    <n v="29"/>
    <n v="22"/>
    <n v="7"/>
    <n v="772"/>
    <n v="0.76813471502590669"/>
    <n v="3.8860103626943004E-2"/>
    <n v="0.11787564766839378"/>
    <n v="3.756476683937824E-2"/>
    <n v="2.8497409326424871E-2"/>
    <n v="9.0673575129533671E-3"/>
    <n v="1"/>
    <n v="6"/>
    <n v="3"/>
    <n v="12"/>
    <n v="22"/>
    <n v="4.5454545454545456E-2"/>
    <n v="0.27272727272727271"/>
    <n v="0.13636363636363635"/>
    <n v="0.54545454545454541"/>
    <n v="4"/>
    <n v="0"/>
    <n v="0"/>
    <x v="1"/>
    <x v="0"/>
    <x v="1"/>
    <n v="0"/>
    <x v="1"/>
    <x v="21"/>
    <x v="2"/>
    <n v="2472"/>
    <n v="0"/>
    <n v="1"/>
    <n v="0"/>
    <n v="0"/>
    <n v="0"/>
    <n v="0"/>
    <n v="0"/>
    <n v="0"/>
    <n v="1"/>
    <n v="758"/>
    <d v="2016-01-08T00:00:00"/>
    <n v="1"/>
    <s v="January"/>
    <n v="1"/>
    <s v="1231,63246,High income,292,Low spender,0.00461689276792208,0,2,60,593,30,91,29,22,7,772,0.768134715025907,0.038860103626943,0.117875647668394,0.0375647668393782,0.0284974093264249,0.00906735751295337,1,6,3,12,22,0.0454545454545455,0.272727272727273,0.136363636363636,0.545454545454545,4,0,0,0,0,0,0,0,53,50-65,2472,0,1,0,0,0,0,0,0,1,758"/>
  </r>
  <r>
    <n v="1408"/>
    <n v="61284"/>
    <x v="0"/>
    <n v="69"/>
    <x v="1"/>
    <n v="1.1259056197376151E-3"/>
    <n v="0"/>
    <n v="0"/>
    <n v="76"/>
    <n v="618"/>
    <n v="15"/>
    <n v="106"/>
    <n v="20"/>
    <n v="7"/>
    <n v="45"/>
    <n v="811"/>
    <n v="0.76202219482120837"/>
    <n v="1.8495684340320593E-2"/>
    <n v="0.13070283600493218"/>
    <n v="2.4660912453760789E-2"/>
    <n v="8.6313193588162754E-3"/>
    <n v="5.5487053020961775E-2"/>
    <n v="1"/>
    <n v="11"/>
    <n v="2"/>
    <n v="8"/>
    <n v="22"/>
    <n v="4.5454545454545456E-2"/>
    <n v="0.5"/>
    <n v="9.0909090909090912E-2"/>
    <n v="0.36363636363636365"/>
    <n v="6"/>
    <n v="0"/>
    <n v="0"/>
    <x v="1"/>
    <x v="1"/>
    <x v="1"/>
    <n v="0"/>
    <x v="1"/>
    <x v="46"/>
    <x v="2"/>
    <n v="2419"/>
    <n v="0"/>
    <n v="0"/>
    <n v="1"/>
    <n v="0"/>
    <n v="0"/>
    <n v="0"/>
    <n v="0"/>
    <n v="0"/>
    <n v="1"/>
    <n v="721"/>
    <d v="2016-03-01T00:00:00"/>
    <n v="3"/>
    <s v="March"/>
    <n v="1"/>
    <s v="1408,61284,High income,69,Low spender,0.00112590561973762,0,0,76,618,15,106,20,7,45,811,0.762022194821208,0.0184956843403206,0.130702836004932,0.0246609124537608,0.00863131935881628,0.0554870530209618,1,11,2,8,22,0.0454545454545455,0.5,0.0909090909090909,0.363636363636364,6,0,0,0,1,0,0,0,65,50-65,2419,0,0,1,0,0,0,0,0,1,721"/>
  </r>
  <r>
    <n v="2027"/>
    <n v="75774"/>
    <x v="0"/>
    <n v="890"/>
    <x v="0"/>
    <n v="1.1745453585662629E-2"/>
    <n v="1"/>
    <n v="0"/>
    <n v="27"/>
    <n v="340"/>
    <n v="21"/>
    <n v="134"/>
    <n v="258"/>
    <n v="14"/>
    <n v="56"/>
    <n v="823"/>
    <n v="0.41312272174969622"/>
    <n v="2.551640340218712E-2"/>
    <n v="0.16281895504252733"/>
    <n v="0.3134872417982989"/>
    <n v="1.7010935601458079E-2"/>
    <n v="6.8043742405832316E-2"/>
    <n v="1"/>
    <n v="7"/>
    <n v="5"/>
    <n v="8"/>
    <n v="21"/>
    <n v="4.7619047619047616E-2"/>
    <n v="0.33333333333333331"/>
    <n v="0.23809523809523808"/>
    <n v="0.38095238095238093"/>
    <n v="4"/>
    <n v="0"/>
    <n v="0"/>
    <x v="1"/>
    <x v="0"/>
    <x v="1"/>
    <n v="0"/>
    <x v="1"/>
    <x v="29"/>
    <x v="1"/>
    <n v="2217"/>
    <n v="0"/>
    <n v="0"/>
    <n v="0"/>
    <n v="1"/>
    <n v="0"/>
    <n v="1"/>
    <n v="0"/>
    <n v="0"/>
    <n v="0"/>
    <n v="711"/>
    <d v="2016-09-19T00:00:00"/>
    <n v="9"/>
    <s v="September"/>
    <n v="1"/>
    <s v="2027,75774,High income,890,High spender,0.0117454535856626,1,0,27,340,21,134,258,14,56,823,0.413122721749696,0.0255164034021871,0.162818955042527,0.313487241798299,0.0170109356014581,0.0680437424058323,1,7,5,8,21,0.0476190476190476,0.333333333333333,0.238095238095238,0.380952380952381,4,0,0,0,0,0,0,0,39,36-50,2217,0,0,0,1,0,1,0,0,0,711"/>
  </r>
  <r>
    <n v="1508"/>
    <n v="82623"/>
    <x v="0"/>
    <n v="993"/>
    <x v="0"/>
    <n v="1.2018445227115936E-2"/>
    <n v="0"/>
    <n v="0"/>
    <n v="58"/>
    <n v="204"/>
    <n v="34"/>
    <n v="204"/>
    <n v="172"/>
    <n v="153"/>
    <n v="173"/>
    <n v="940"/>
    <n v="0.21702127659574469"/>
    <n v="3.6170212765957444E-2"/>
    <n v="0.21702127659574469"/>
    <n v="0.18297872340425531"/>
    <n v="0.16276595744680852"/>
    <n v="0.18404255319148935"/>
    <n v="1"/>
    <n v="2"/>
    <n v="9"/>
    <n v="4"/>
    <n v="16"/>
    <n v="6.25E-2"/>
    <n v="0.125"/>
    <n v="0.5625"/>
    <n v="0.25"/>
    <n v="1"/>
    <n v="0"/>
    <n v="0"/>
    <x v="1"/>
    <x v="0"/>
    <x v="1"/>
    <n v="0"/>
    <x v="1"/>
    <x v="42"/>
    <x v="3"/>
    <n v="2390"/>
    <n v="1"/>
    <n v="0"/>
    <n v="0"/>
    <n v="0"/>
    <n v="0"/>
    <n v="0"/>
    <n v="1"/>
    <n v="0"/>
    <n v="0"/>
    <n v="594"/>
    <d v="2016-03-30T00:00:00"/>
    <n v="3"/>
    <s v="March"/>
    <n v="1"/>
    <s v="1508,82623,High income,993,High spender,0.0120184452271159,0,0,58,204,34,204,172,153,173,940,0.217021276595745,0.0361702127659574,0.217021276595745,0.182978723404255,0.162765957446809,0.184042553191489,1,2,9,4,16,0.0625,0.125,0.5625,0.25,1,0,0,0,0,0,0,0,68,66+,2390,1,0,0,0,0,0,1,0,0,594"/>
  </r>
  <r>
    <n v="1692"/>
    <n v="65333"/>
    <x v="0"/>
    <n v="19"/>
    <x v="1"/>
    <n v="2.9081781029495046E-4"/>
    <n v="0"/>
    <n v="1"/>
    <n v="58"/>
    <n v="654"/>
    <n v="7"/>
    <n v="92"/>
    <n v="0"/>
    <n v="15"/>
    <n v="30"/>
    <n v="798"/>
    <n v="0.81954887218045114"/>
    <n v="8.771929824561403E-3"/>
    <n v="0.11528822055137844"/>
    <n v="0"/>
    <n v="1.8796992481203006E-2"/>
    <n v="3.7593984962406013E-2"/>
    <n v="7"/>
    <n v="9"/>
    <n v="4"/>
    <n v="8"/>
    <n v="28"/>
    <n v="0.25"/>
    <n v="0.32142857142857145"/>
    <n v="0.14285714285714285"/>
    <n v="0.2857142857142857"/>
    <n v="6"/>
    <n v="0"/>
    <n v="0"/>
    <x v="1"/>
    <x v="1"/>
    <x v="0"/>
    <n v="0"/>
    <x v="1"/>
    <x v="1"/>
    <x v="1"/>
    <n v="2322"/>
    <n v="0"/>
    <n v="0"/>
    <n v="1"/>
    <n v="0"/>
    <n v="0"/>
    <n v="0"/>
    <n v="1"/>
    <n v="0"/>
    <n v="0"/>
    <n v="738"/>
    <d v="2016-06-06T00:00:00"/>
    <n v="6"/>
    <s v="June"/>
    <n v="1"/>
    <s v="1692,65333,High income,19,Low spender,0.00029081781029495,0,1,58,654,7,92,0,15,30,798,0.819548872180451,0.0087719298245614,0.115288220551378,0,0.018796992481203,0.037593984962406,7,9,4,8,28,0.25,0.321428571428571,0.142857142857143,0.285714285714286,6,0,0,0,1,1,0,0,47,36-50,2322,0,0,1,0,0,0,1,0,0,738"/>
  </r>
  <r>
    <n v="1145"/>
    <n v="56534"/>
    <x v="0"/>
    <n v="87"/>
    <x v="1"/>
    <n v="1.538896946969965E-3"/>
    <n v="0"/>
    <n v="1"/>
    <n v="35"/>
    <n v="691"/>
    <n v="7"/>
    <n v="61"/>
    <n v="10"/>
    <n v="0"/>
    <n v="46"/>
    <n v="815"/>
    <n v="0.84785276073619631"/>
    <n v="8.5889570552147246E-3"/>
    <n v="7.4846625766871164E-2"/>
    <n v="1.2269938650306749E-2"/>
    <n v="0"/>
    <n v="5.6441717791411043E-2"/>
    <n v="4"/>
    <n v="10"/>
    <n v="4"/>
    <n v="7"/>
    <n v="25"/>
    <n v="0.16"/>
    <n v="0.4"/>
    <n v="0.16"/>
    <n v="0.28000000000000003"/>
    <n v="8"/>
    <n v="0"/>
    <n v="1"/>
    <x v="1"/>
    <x v="1"/>
    <x v="1"/>
    <n v="0"/>
    <x v="0"/>
    <x v="43"/>
    <x v="2"/>
    <n v="2500"/>
    <n v="0"/>
    <n v="0"/>
    <n v="0"/>
    <n v="1"/>
    <n v="0"/>
    <n v="0"/>
    <n v="1"/>
    <n v="0"/>
    <n v="0"/>
    <n v="723"/>
    <d v="2015-12-11T00:00:00"/>
    <n v="12"/>
    <s v="December"/>
    <n v="1"/>
    <s v="1145,56534,High income,87,Low spender,0.00153889694696997,0,1,35,691,7,61,10,0,46,815,0.847852760736196,0.00858895705521472,0.0748466257668712,0.0122699386503067,0,0.056441717791411,4,10,4,7,25,0.16,0.4,0.16,0.28,8,0,1,0,1,0,0,1,52,50-65,2500,0,0,0,1,0,0,1,0,0,723"/>
  </r>
  <r>
    <n v="63"/>
    <n v="88097"/>
    <x v="0"/>
    <n v="340"/>
    <x v="1"/>
    <n v="3.8593822718140233E-3"/>
    <n v="1"/>
    <n v="0"/>
    <n v="24"/>
    <n v="163"/>
    <n v="0"/>
    <n v="480"/>
    <n v="0"/>
    <n v="126"/>
    <n v="75"/>
    <n v="844"/>
    <n v="0.19312796208530805"/>
    <n v="0"/>
    <n v="0.56872037914691942"/>
    <n v="0"/>
    <n v="0.14928909952606634"/>
    <n v="8.8862559241706163E-2"/>
    <n v="1"/>
    <n v="6"/>
    <n v="5"/>
    <n v="8"/>
    <n v="20"/>
    <n v="0.05"/>
    <n v="0.3"/>
    <n v="0.25"/>
    <n v="0.4"/>
    <n v="9"/>
    <n v="1"/>
    <n v="0"/>
    <x v="1"/>
    <x v="1"/>
    <x v="0"/>
    <n v="0"/>
    <x v="0"/>
    <x v="34"/>
    <x v="1"/>
    <n v="2839"/>
    <n v="0"/>
    <n v="1"/>
    <n v="0"/>
    <n v="0"/>
    <n v="0"/>
    <n v="0"/>
    <n v="0"/>
    <n v="1"/>
    <n v="0"/>
    <n v="694"/>
    <d v="2015-01-06T00:00:00"/>
    <n v="1"/>
    <s v="January"/>
    <n v="1"/>
    <s v="63,88097,High income,340,Low spender,0.00385938227181402,1,0,24,163,0,480,0,126,75,844,0.193127962085308,0,0.568720379146919,0,0.149289099526066,0.0888625592417062,1,6,5,8,20,0.05,0.3,0.25,0.4,9,1,0,0,1,1,0,1,42,36-50,2839,0,1,0,0,0,0,0,1,0,694"/>
  </r>
  <r>
    <n v="534"/>
    <n v="58308"/>
    <x v="0"/>
    <n v="607"/>
    <x v="0"/>
    <n v="1.0410235302188379E-2"/>
    <n v="0"/>
    <n v="1"/>
    <n v="77"/>
    <n v="691"/>
    <n v="0"/>
    <n v="69"/>
    <n v="10"/>
    <n v="0"/>
    <n v="130"/>
    <n v="900"/>
    <n v="0.76777777777777778"/>
    <n v="0"/>
    <n v="7.6666666666666661E-2"/>
    <n v="1.1111111111111112E-2"/>
    <n v="0"/>
    <n v="0.14444444444444443"/>
    <n v="4"/>
    <n v="2"/>
    <n v="6"/>
    <n v="3"/>
    <n v="15"/>
    <n v="0.26666666666666666"/>
    <n v="0.13333333333333333"/>
    <n v="0.4"/>
    <n v="0.2"/>
    <n v="8"/>
    <n v="0"/>
    <n v="0"/>
    <x v="1"/>
    <x v="0"/>
    <x v="1"/>
    <n v="0"/>
    <x v="1"/>
    <x v="38"/>
    <x v="2"/>
    <n v="2692"/>
    <n v="0"/>
    <n v="0"/>
    <n v="1"/>
    <n v="0"/>
    <n v="0"/>
    <n v="0"/>
    <n v="0"/>
    <n v="1"/>
    <n v="0"/>
    <n v="640"/>
    <d v="2015-06-02T00:00:00"/>
    <n v="6"/>
    <s v="June"/>
    <n v="1"/>
    <s v="534,58308,High income,607,High spender,0.0104102353021884,0,1,77,691,0,69,10,0,130,900,0.767777777777778,0,0.0766666666666667,0.0111111111111111,0,0.144444444444444,4,2,6,3,15,0.266666666666667,0.133333333333333,0.4,0.2,8,0,0,0,0,0,0,0,56,50-65,2692,0,0,1,0,0,0,0,1,0,640"/>
  </r>
  <r>
    <n v="394"/>
    <n v="55424"/>
    <x v="0"/>
    <n v="293"/>
    <x v="1"/>
    <n v="5.2865184757505774E-3"/>
    <n v="0"/>
    <n v="1"/>
    <n v="6"/>
    <n v="462"/>
    <n v="61"/>
    <n v="184"/>
    <n v="10"/>
    <n v="53"/>
    <n v="107"/>
    <n v="877"/>
    <n v="0.52679589509692137"/>
    <n v="6.9555302166476624E-2"/>
    <n v="0.20980615735461802"/>
    <n v="1.1402508551881414E-2"/>
    <n v="6.0433295324971492E-2"/>
    <n v="0.12200684150513112"/>
    <n v="4"/>
    <n v="7"/>
    <n v="5"/>
    <n v="9"/>
    <n v="25"/>
    <n v="0.16"/>
    <n v="0.28000000000000003"/>
    <n v="0.2"/>
    <n v="0.36"/>
    <n v="6"/>
    <n v="0"/>
    <n v="0"/>
    <x v="0"/>
    <x v="0"/>
    <x v="1"/>
    <n v="0"/>
    <x v="0"/>
    <x v="10"/>
    <x v="1"/>
    <n v="2740"/>
    <n v="0"/>
    <n v="1"/>
    <n v="0"/>
    <n v="0"/>
    <n v="0"/>
    <n v="0"/>
    <n v="0"/>
    <n v="0"/>
    <n v="1"/>
    <n v="663"/>
    <d v="2015-04-15T00:00:00"/>
    <n v="4"/>
    <s v="April"/>
    <n v="1"/>
    <s v="394,55424,High income,293,Low spender,0.00528651847575058,0,1,6,462,61,184,10,53,107,877,0.526795895096921,0.0695553021664766,0.209806157354618,0.0114025085518814,0.0604332953249715,0.122006841505131,4,7,5,9,25,0.16,0.28,0.2,0.36,6,0,0,1,0,0,0,1,44,36-50,2740,0,1,0,0,0,0,0,0,1,663"/>
  </r>
  <r>
    <n v="1430"/>
    <n v="68118"/>
    <x v="0"/>
    <n v="6"/>
    <x v="1"/>
    <n v="8.8082445168677882E-5"/>
    <n v="0"/>
    <n v="1"/>
    <n v="51"/>
    <n v="595"/>
    <n v="23"/>
    <n v="123"/>
    <n v="10"/>
    <n v="23"/>
    <n v="154"/>
    <n v="928"/>
    <n v="0.64116379310344829"/>
    <n v="2.4784482758620691E-2"/>
    <n v="0.13254310344827586"/>
    <n v="1.0775862068965518E-2"/>
    <n v="2.4784482758620691E-2"/>
    <n v="0.16594827586206898"/>
    <n v="2"/>
    <n v="8"/>
    <n v="9"/>
    <n v="4"/>
    <n v="23"/>
    <n v="8.6956521739130432E-2"/>
    <n v="0.34782608695652173"/>
    <n v="0.39130434782608697"/>
    <n v="0.17391304347826086"/>
    <n v="6"/>
    <n v="0"/>
    <n v="0"/>
    <x v="1"/>
    <x v="0"/>
    <x v="1"/>
    <n v="0"/>
    <x v="1"/>
    <x v="5"/>
    <x v="2"/>
    <n v="2413"/>
    <n v="1"/>
    <n v="0"/>
    <n v="0"/>
    <n v="0"/>
    <n v="0"/>
    <n v="0"/>
    <n v="1"/>
    <n v="0"/>
    <n v="0"/>
    <n v="620"/>
    <d v="2016-03-07T00:00:00"/>
    <n v="3"/>
    <s v="March"/>
    <n v="1"/>
    <s v="1430,68118,High income,6,Low spender,8.80824451686779E-05,0,1,51,595,23,123,10,23,154,928,0.641163793103448,0.0247844827586207,0.132543103448276,0.0107758620689655,0.0247844827586207,0.165948275862069,2,8,9,4,23,0.0869565217391304,0.347826086956522,0.391304347826087,0.173913043478261,6,0,0,0,0,0,0,0,57,50-65,2413,1,0,0,0,0,0,1,0,0,620"/>
  </r>
  <r>
    <n v="1163"/>
    <n v="63915"/>
    <x v="0"/>
    <n v="437"/>
    <x v="1"/>
    <n v="6.8372056637721976E-3"/>
    <n v="0"/>
    <n v="2"/>
    <n v="2"/>
    <n v="622"/>
    <n v="7"/>
    <n v="115"/>
    <n v="30"/>
    <n v="0"/>
    <n v="15"/>
    <n v="789"/>
    <n v="0.78833967046894804"/>
    <n v="8.8719898605830166E-3"/>
    <n v="0.14575411913814956"/>
    <n v="3.8022813688212927E-2"/>
    <n v="0"/>
    <n v="1.9011406844106463E-2"/>
    <n v="2"/>
    <n v="6"/>
    <n v="3"/>
    <n v="12"/>
    <n v="23"/>
    <n v="8.6956521739130432E-2"/>
    <n v="0.2608695652173913"/>
    <n v="0.13043478260869565"/>
    <n v="0.52173913043478259"/>
    <n v="5"/>
    <n v="0"/>
    <n v="0"/>
    <x v="1"/>
    <x v="0"/>
    <x v="1"/>
    <n v="0"/>
    <x v="1"/>
    <x v="32"/>
    <x v="2"/>
    <n v="2493"/>
    <n v="0"/>
    <n v="1"/>
    <n v="0"/>
    <n v="0"/>
    <n v="0"/>
    <n v="0"/>
    <n v="0"/>
    <n v="1"/>
    <n v="0"/>
    <n v="759"/>
    <d v="2015-12-18T00:00:00"/>
    <n v="12"/>
    <s v="December"/>
    <n v="1"/>
    <s v="1163,63915,High income,437,Low spender,0.0068372056637722,0,2,2,622,7,115,30,0,15,789,0.788339670468948,0.00887198986058302,0.14575411913815,0.0380228136882129,0,0.0190114068441065,2,6,3,12,23,0.0869565217391304,0.260869565217391,0.130434782608696,0.521739130434783,5,0,0,0,0,0,0,0,64,50-65,2493,0,1,0,0,0,0,0,1,0,759"/>
  </r>
  <r>
    <n v="1150"/>
    <n v="59601"/>
    <x v="0"/>
    <n v="44"/>
    <x v="1"/>
    <n v="7.3824264693545406E-4"/>
    <n v="0"/>
    <n v="1"/>
    <n v="14"/>
    <n v="691"/>
    <n v="7"/>
    <n v="69"/>
    <n v="0"/>
    <n v="7"/>
    <n v="23"/>
    <n v="797"/>
    <n v="0.86700125470514433"/>
    <n v="8.7829360100376407E-3"/>
    <n v="8.6574654956085323E-2"/>
    <n v="0"/>
    <n v="8.7829360100376407E-3"/>
    <n v="2.8858218318695106E-2"/>
    <n v="4"/>
    <n v="2"/>
    <n v="2"/>
    <n v="7"/>
    <n v="15"/>
    <n v="0.26666666666666666"/>
    <n v="0.13333333333333333"/>
    <n v="0.13333333333333333"/>
    <n v="0.46666666666666667"/>
    <n v="8"/>
    <n v="0"/>
    <n v="0"/>
    <x v="1"/>
    <x v="1"/>
    <x v="1"/>
    <n v="0"/>
    <x v="1"/>
    <x v="16"/>
    <x v="1"/>
    <n v="2498"/>
    <n v="1"/>
    <n v="0"/>
    <n v="0"/>
    <n v="0"/>
    <n v="0"/>
    <n v="1"/>
    <n v="0"/>
    <n v="0"/>
    <n v="0"/>
    <n v="751"/>
    <d v="2015-12-13T00:00:00"/>
    <n v="12"/>
    <s v="December"/>
    <n v="1"/>
    <s v="1150,59601,High income,44,Low spender,0.000738242646935454,0,1,14,691,7,69,0,7,23,797,0.867001254705144,0.00878293601003764,0.0865746549560853,0,0.00878293601003764,0.0288582183186951,4,2,2,7,15,0.266666666666667,0.133333333333333,0.133333333333333,0.466666666666667,8,0,0,0,1,0,0,0,43,36-50,2498,1,0,0,0,0,1,0,0,0,751"/>
  </r>
  <r>
    <n v="375"/>
    <n v="54356"/>
    <x v="0"/>
    <n v="307"/>
    <x v="1"/>
    <n v="5.6479505482375453E-3"/>
    <n v="0"/>
    <n v="1"/>
    <n v="62"/>
    <n v="710"/>
    <n v="15"/>
    <n v="30"/>
    <n v="20"/>
    <n v="0"/>
    <n v="0"/>
    <n v="775"/>
    <n v="0.91612903225806452"/>
    <n v="1.935483870967742E-2"/>
    <n v="3.870967741935484E-2"/>
    <n v="2.5806451612903226E-2"/>
    <n v="0"/>
    <n v="0"/>
    <n v="3"/>
    <n v="11"/>
    <n v="2"/>
    <n v="8"/>
    <n v="24"/>
    <n v="0.125"/>
    <n v="0.45833333333333331"/>
    <n v="8.3333333333333329E-2"/>
    <n v="0.33333333333333331"/>
    <n v="8"/>
    <n v="0"/>
    <n v="0"/>
    <x v="1"/>
    <x v="0"/>
    <x v="1"/>
    <n v="0"/>
    <x v="0"/>
    <x v="22"/>
    <x v="3"/>
    <n v="2746"/>
    <n v="0"/>
    <n v="0"/>
    <n v="0"/>
    <n v="0"/>
    <n v="1"/>
    <n v="0"/>
    <n v="0"/>
    <n v="0"/>
    <n v="1"/>
    <n v="775"/>
    <d v="2015-04-09T00:00:00"/>
    <n v="4"/>
    <s v="April"/>
    <n v="1"/>
    <s v="375,54356,High income,307,Low spender,0.00564795054823755,0,1,62,710,15,30,20,0,0,775,0.916129032258065,0.0193548387096774,0.0387096774193548,0.0258064516129032,0,0,3,11,2,8,24,0.125,0.458333333333333,0.0833333333333333,0.333333333333333,8,0,0,0,0,0,0,1,71,66+,2746,0,0,0,0,1,0,0,0,1,775"/>
  </r>
  <r>
    <n v="855"/>
    <n v="63841"/>
    <x v="0"/>
    <n v="1145"/>
    <x v="0"/>
    <n v="1.793518271956893E-2"/>
    <n v="0"/>
    <n v="1"/>
    <n v="64"/>
    <n v="635"/>
    <n v="15"/>
    <n v="100"/>
    <n v="20"/>
    <n v="7"/>
    <n v="131"/>
    <n v="908"/>
    <n v="0.6993392070484582"/>
    <n v="1.6519823788546256E-2"/>
    <n v="0.11013215859030837"/>
    <n v="2.2026431718061675E-2"/>
    <n v="7.709251101321586E-3"/>
    <n v="0.14427312775330398"/>
    <n v="1"/>
    <n v="9"/>
    <n v="3"/>
    <n v="9"/>
    <n v="22"/>
    <n v="4.5454545454545456E-2"/>
    <n v="0.40909090909090912"/>
    <n v="0.13636363636363635"/>
    <n v="0.40909090909090912"/>
    <n v="6"/>
    <n v="0"/>
    <n v="0"/>
    <x v="1"/>
    <x v="0"/>
    <x v="1"/>
    <n v="0"/>
    <x v="1"/>
    <x v="43"/>
    <x v="2"/>
    <n v="2593"/>
    <n v="1"/>
    <n v="0"/>
    <n v="0"/>
    <n v="0"/>
    <n v="0"/>
    <n v="0"/>
    <n v="0"/>
    <n v="1"/>
    <n v="0"/>
    <n v="646"/>
    <d v="2015-09-09T00:00:00"/>
    <n v="9"/>
    <s v="September"/>
    <n v="1"/>
    <s v="855,63841,High income,1145,High spender,0.0179351827195689,0,1,64,635,15,100,20,7,131,908,0.699339207048458,0.0165198237885463,0.110132158590308,0.0220264317180617,0.00770925110132159,0.144273127753304,1,9,3,9,22,0.0454545454545455,0.409090909090909,0.136363636363636,0.409090909090909,6,0,0,0,0,0,0,0,52,50-65,2593,1,0,0,0,0,0,0,1,0,646"/>
  </r>
  <r>
    <n v="740"/>
    <n v="65031"/>
    <x v="0"/>
    <n v="969"/>
    <x v="0"/>
    <n v="1.4900585874429119E-2"/>
    <n v="0"/>
    <n v="1"/>
    <n v="29"/>
    <n v="258"/>
    <n v="107"/>
    <n v="291"/>
    <n v="84"/>
    <n v="37"/>
    <n v="86"/>
    <n v="863"/>
    <n v="0.29895712630359211"/>
    <n v="0.12398609501738123"/>
    <n v="0.33719582850521435"/>
    <n v="9.7334878331402086E-2"/>
    <n v="4.287369640787949E-2"/>
    <n v="9.9652375434530704E-2"/>
    <n v="4"/>
    <n v="10"/>
    <n v="3"/>
    <n v="13"/>
    <n v="30"/>
    <n v="0.13333333333333333"/>
    <n v="0.33333333333333331"/>
    <n v="0.1"/>
    <n v="0.43333333333333335"/>
    <n v="7"/>
    <n v="0"/>
    <n v="0"/>
    <x v="1"/>
    <x v="0"/>
    <x v="1"/>
    <n v="0"/>
    <x v="1"/>
    <x v="12"/>
    <x v="2"/>
    <n v="2628"/>
    <n v="0"/>
    <n v="1"/>
    <n v="0"/>
    <n v="0"/>
    <n v="0"/>
    <n v="0"/>
    <n v="1"/>
    <n v="0"/>
    <n v="0"/>
    <n v="691"/>
    <d v="2015-08-05T00:00:00"/>
    <n v="8"/>
    <s v="August"/>
    <n v="1"/>
    <s v="740,65031,High income,969,High spender,0.0149005858744291,0,1,29,258,107,291,84,37,86,863,0.298957126303592,0.123986095017381,0.337195828505214,0.0973348783314021,0.0428736964078795,0.0996523754345307,4,10,3,13,30,0.133333333333333,0.333333333333333,0.1,0.433333333333333,7,0,0,0,0,0,0,0,61,50-65,2628,0,1,0,0,0,0,1,0,0,691"/>
  </r>
  <r>
    <n v="570"/>
    <n v="58086"/>
    <x v="0"/>
    <n v="1106"/>
    <x v="0"/>
    <n v="1.9040732706676309E-2"/>
    <n v="0"/>
    <n v="1"/>
    <n v="80"/>
    <n v="708"/>
    <n v="7"/>
    <n v="62"/>
    <n v="0"/>
    <n v="0"/>
    <n v="15"/>
    <n v="792"/>
    <n v="0.89393939393939392"/>
    <n v="8.8383838383838381E-3"/>
    <n v="7.8282828282828287E-2"/>
    <n v="0"/>
    <n v="0"/>
    <n v="1.893939393939394E-2"/>
    <n v="2"/>
    <n v="11"/>
    <n v="3"/>
    <n v="7"/>
    <n v="23"/>
    <n v="8.6956521739130432E-2"/>
    <n v="0.47826086956521741"/>
    <n v="0.13043478260869565"/>
    <n v="0.30434782608695654"/>
    <n v="8"/>
    <n v="0"/>
    <n v="0"/>
    <x v="1"/>
    <x v="0"/>
    <x v="1"/>
    <n v="0"/>
    <x v="1"/>
    <x v="26"/>
    <x v="2"/>
    <n v="2684"/>
    <n v="1"/>
    <n v="0"/>
    <n v="0"/>
    <n v="0"/>
    <n v="0"/>
    <n v="0"/>
    <n v="0"/>
    <n v="0"/>
    <n v="1"/>
    <n v="762"/>
    <d v="2015-06-10T00:00:00"/>
    <n v="6"/>
    <s v="June"/>
    <n v="1"/>
    <s v="570,58086,High income,1106,High spender,0.0190407327066763,0,1,80,708,7,62,0,0,15,792,0.893939393939394,0.00883838383838384,0.0782828282828283,0,0,0.0189393939393939,2,11,3,7,23,0.0869565217391304,0.478260869565217,0.130434782608696,0.304347826086957,8,0,0,0,0,0,0,0,51,50-65,2684,1,0,0,0,0,0,0,0,1,762"/>
  </r>
  <r>
    <n v="400"/>
    <n v="55759"/>
    <x v="0"/>
    <n v="118"/>
    <x v="1"/>
    <n v="2.1162502914327734E-3"/>
    <n v="0"/>
    <n v="1"/>
    <n v="84"/>
    <n v="675"/>
    <n v="0"/>
    <n v="85"/>
    <n v="10"/>
    <n v="7"/>
    <n v="77"/>
    <n v="854"/>
    <n v="0.79039812646370022"/>
    <n v="0"/>
    <n v="9.9531615925058547E-2"/>
    <n v="1.1709601873536301E-2"/>
    <n v="8.1967213114754103E-3"/>
    <n v="9.0163934426229511E-2"/>
    <n v="5"/>
    <n v="10"/>
    <n v="3"/>
    <n v="8"/>
    <n v="26"/>
    <n v="0.19230769230769232"/>
    <n v="0.38461538461538464"/>
    <n v="0.11538461538461539"/>
    <n v="0.30769230769230771"/>
    <n v="8"/>
    <n v="0"/>
    <n v="0"/>
    <x v="1"/>
    <x v="0"/>
    <x v="1"/>
    <n v="0"/>
    <x v="1"/>
    <x v="36"/>
    <x v="2"/>
    <n v="2737"/>
    <n v="0"/>
    <n v="1"/>
    <n v="0"/>
    <n v="0"/>
    <n v="0"/>
    <n v="0"/>
    <n v="1"/>
    <n v="0"/>
    <n v="0"/>
    <n v="700"/>
    <d v="2015-04-18T00:00:00"/>
    <n v="4"/>
    <s v="April"/>
    <n v="1"/>
    <s v="400,55759,High income,118,Low spender,0.00211625029143277,0,1,84,675,0,85,10,7,77,854,0.7903981264637,0,0.0995316159250585,0.0117096018735363,0.00819672131147541,0.0901639344262295,5,10,3,8,26,0.192307692307692,0.384615384615385,0.115384615384615,0.307692307692308,8,0,0,0,0,0,0,0,58,50-65,2737,0,1,0,0,0,0,1,0,0,700"/>
  </r>
  <r>
    <n v="1063"/>
    <n v="60894"/>
    <x v="0"/>
    <n v="783"/>
    <x v="0"/>
    <n v="1.2858409695536506E-2"/>
    <n v="0"/>
    <n v="1"/>
    <n v="61"/>
    <n v="606"/>
    <n v="7"/>
    <n v="155"/>
    <n v="10"/>
    <n v="0"/>
    <n v="54"/>
    <n v="832"/>
    <n v="0.72836538461538458"/>
    <n v="8.4134615384615381E-3"/>
    <n v="0.18629807692307693"/>
    <n v="1.201923076923077E-2"/>
    <n v="0"/>
    <n v="6.4903846153846159E-2"/>
    <n v="5"/>
    <n v="10"/>
    <n v="3"/>
    <n v="8"/>
    <n v="26"/>
    <n v="0.19230769230769232"/>
    <n v="0.38461538461538464"/>
    <n v="0.11538461538461539"/>
    <n v="0.30769230769230771"/>
    <n v="7"/>
    <n v="0"/>
    <n v="0"/>
    <x v="1"/>
    <x v="0"/>
    <x v="1"/>
    <n v="0"/>
    <x v="1"/>
    <x v="20"/>
    <x v="2"/>
    <n v="2525"/>
    <n v="0"/>
    <n v="0"/>
    <n v="0"/>
    <n v="1"/>
    <n v="0"/>
    <n v="0"/>
    <n v="1"/>
    <n v="0"/>
    <n v="0"/>
    <n v="724"/>
    <d v="2015-11-16T00:00:00"/>
    <n v="11"/>
    <s v="November"/>
    <n v="1"/>
    <s v="1063,60894,High income,783,High spender,0.0128584096955365,0,1,61,606,7,155,10,0,54,832,0.728365384615385,0.00841346153846154,0.186298076923077,0.0120192307692308,0,0.0649038461538462,5,10,3,8,26,0.192307692307692,0.384615384615385,0.115384615384615,0.307692307692308,7,0,0,0,0,0,0,0,54,50-65,2525,0,0,0,1,0,0,1,0,0,724"/>
  </r>
  <r>
    <n v="1717"/>
    <n v="69245"/>
    <x v="0"/>
    <n v="57"/>
    <x v="1"/>
    <n v="8.2316412737381758E-4"/>
    <n v="0"/>
    <n v="1"/>
    <n v="8"/>
    <n v="428"/>
    <n v="30"/>
    <n v="214"/>
    <n v="80"/>
    <n v="30"/>
    <n v="61"/>
    <n v="843"/>
    <n v="0.50771055753262162"/>
    <n v="3.5587188612099648E-2"/>
    <n v="0.25385527876631081"/>
    <n v="9.4899169632265717E-2"/>
    <n v="3.5587188612099648E-2"/>
    <n v="7.2360616844602613E-2"/>
    <n v="2"/>
    <n v="6"/>
    <n v="5"/>
    <n v="10"/>
    <n v="23"/>
    <n v="8.6956521739130432E-2"/>
    <n v="0.2608695652173913"/>
    <n v="0.21739130434782608"/>
    <n v="0.43478260869565216"/>
    <n v="3"/>
    <n v="0"/>
    <n v="0"/>
    <x v="1"/>
    <x v="0"/>
    <x v="1"/>
    <n v="0"/>
    <x v="1"/>
    <x v="32"/>
    <x v="2"/>
    <n v="2315"/>
    <n v="0"/>
    <n v="0"/>
    <n v="0"/>
    <n v="1"/>
    <n v="0"/>
    <n v="0"/>
    <n v="0"/>
    <n v="1"/>
    <n v="0"/>
    <n v="721"/>
    <d v="2016-06-13T00:00:00"/>
    <n v="6"/>
    <s v="June"/>
    <n v="1"/>
    <s v="1717,69245,High income,57,Low spender,0.000823164127373818,0,1,8,428,30,214,80,30,61,843,0.507710557532622,0.0355871886120996,0.253855278766311,0.0948991696322657,0.0355871886120996,0.0723606168446026,2,6,5,10,23,0.0869565217391304,0.260869565217391,0.217391304347826,0.434782608695652,3,0,0,0,0,0,0,0,64,50-65,2315,0,0,0,1,0,0,0,1,0,721"/>
  </r>
  <r>
    <n v="211"/>
    <n v="69389"/>
    <x v="0"/>
    <n v="18"/>
    <x v="1"/>
    <n v="2.5940711063713267E-4"/>
    <n v="0"/>
    <n v="1"/>
    <n v="17"/>
    <n v="422"/>
    <n v="7"/>
    <n v="238"/>
    <n v="69"/>
    <n v="46"/>
    <n v="15"/>
    <n v="797"/>
    <n v="0.5294855708908407"/>
    <n v="8.7829360100376407E-3"/>
    <n v="0.29861982434127982"/>
    <n v="8.6574654956085323E-2"/>
    <n v="5.7716436637390213E-2"/>
    <n v="1.8820577164366373E-2"/>
    <n v="1"/>
    <n v="7"/>
    <n v="2"/>
    <n v="12"/>
    <n v="22"/>
    <n v="4.5454545454545456E-2"/>
    <n v="0.31818181818181818"/>
    <n v="9.0909090909090912E-2"/>
    <n v="0.54545454545454541"/>
    <n v="4"/>
    <n v="0"/>
    <n v="0"/>
    <x v="1"/>
    <x v="0"/>
    <x v="1"/>
    <n v="0"/>
    <x v="1"/>
    <x v="16"/>
    <x v="1"/>
    <n v="2798"/>
    <n v="0"/>
    <n v="1"/>
    <n v="0"/>
    <n v="0"/>
    <n v="0"/>
    <n v="0"/>
    <n v="0"/>
    <n v="0"/>
    <n v="1"/>
    <n v="767"/>
    <d v="2015-02-16T00:00:00"/>
    <n v="2"/>
    <s v="February"/>
    <n v="1"/>
    <s v="211,69389,High income,18,Low spender,0.000259407110637133,0,1,17,422,7,238,69,46,15,797,0.529485570890841,0.00878293601003764,0.29861982434128,0.0865746549560853,0.0577164366373902,0.0188205771643664,1,7,2,12,22,0.0454545454545455,0.318181818181818,0.0909090909090909,0.545454545454545,4,0,0,0,0,0,0,0,43,36-50,2798,0,1,0,0,0,0,0,0,1,767"/>
  </r>
  <r>
    <n v="1495"/>
    <n v="74805"/>
    <x v="0"/>
    <n v="35"/>
    <x v="1"/>
    <n v="4.6788316289018115E-4"/>
    <n v="0"/>
    <n v="1"/>
    <n v="14"/>
    <n v="209"/>
    <n v="162"/>
    <n v="209"/>
    <n v="41"/>
    <n v="162"/>
    <n v="37"/>
    <n v="820"/>
    <n v="0.25487804878048781"/>
    <n v="0.19756097560975611"/>
    <n v="0.25487804878048781"/>
    <n v="0.05"/>
    <n v="0.19756097560975611"/>
    <n v="4.5121951219512194E-2"/>
    <n v="5"/>
    <n v="4"/>
    <n v="7"/>
    <n v="10"/>
    <n v="26"/>
    <n v="0.19230769230769232"/>
    <n v="0.15384615384615385"/>
    <n v="0.26923076923076922"/>
    <n v="0.38461538461538464"/>
    <n v="2"/>
    <n v="0"/>
    <n v="0"/>
    <x v="1"/>
    <x v="0"/>
    <x v="1"/>
    <n v="0"/>
    <x v="1"/>
    <x v="46"/>
    <x v="2"/>
    <n v="2394"/>
    <n v="0"/>
    <n v="0"/>
    <n v="0"/>
    <n v="1"/>
    <n v="0"/>
    <n v="1"/>
    <n v="0"/>
    <n v="0"/>
    <n v="0"/>
    <n v="746"/>
    <d v="2016-03-26T00:00:00"/>
    <n v="3"/>
    <s v="March"/>
    <n v="1"/>
    <s v="1495,74805,High income,35,Low spender,0.000467883162890181,0,1,14,209,162,209,41,162,37,820,0.254878048780488,0.197560975609756,0.254878048780488,0.05,0.197560975609756,0.0451219512195122,5,4,7,10,26,0.192307692307692,0.153846153846154,0.269230769230769,0.384615384615385,2,0,0,0,0,0,0,0,65,50-65,2394,0,0,0,1,0,1,0,0,0,746"/>
  </r>
  <r>
    <n v="1748"/>
    <n v="62670"/>
    <x v="0"/>
    <n v="118"/>
    <x v="1"/>
    <n v="1.8828785702888144E-3"/>
    <n v="0"/>
    <n v="1"/>
    <n v="57"/>
    <n v="539"/>
    <n v="30"/>
    <n v="92"/>
    <n v="80"/>
    <n v="46"/>
    <n v="38"/>
    <n v="825"/>
    <n v="0.65333333333333332"/>
    <n v="3.6363636363636362E-2"/>
    <n v="0.11151515151515151"/>
    <n v="9.696969696969697E-2"/>
    <n v="5.5757575757575756E-2"/>
    <n v="4.6060606060606059E-2"/>
    <n v="1"/>
    <n v="5"/>
    <n v="3"/>
    <n v="13"/>
    <n v="22"/>
    <n v="4.5454545454545456E-2"/>
    <n v="0.22727272727272727"/>
    <n v="0.13636363636363635"/>
    <n v="0.59090909090909094"/>
    <n v="3"/>
    <n v="0"/>
    <n v="0"/>
    <x v="1"/>
    <x v="0"/>
    <x v="1"/>
    <n v="0"/>
    <x v="1"/>
    <x v="23"/>
    <x v="3"/>
    <n v="2306"/>
    <n v="0"/>
    <n v="1"/>
    <n v="0"/>
    <n v="0"/>
    <n v="0"/>
    <n v="0"/>
    <n v="0"/>
    <n v="0"/>
    <n v="1"/>
    <n v="749"/>
    <d v="2016-06-22T00:00:00"/>
    <n v="6"/>
    <s v="June"/>
    <n v="1"/>
    <s v="1748,62670,High income,118,Low spender,0.00188287857028881,0,1,57,539,30,92,80,46,38,825,0.653333333333333,0.0363636363636364,0.111515151515152,0.096969696969697,0.0557575757575758,0.0460606060606061,1,5,3,13,22,0.0454545454545455,0.227272727272727,0.136363636363636,0.590909090909091,3,0,0,0,0,0,0,0,66,66+,2306,0,1,0,0,0,0,0,0,1,749"/>
  </r>
  <r>
    <n v="533"/>
    <n v="68627"/>
    <x v="0"/>
    <n v="32"/>
    <x v="1"/>
    <n v="4.6628877846911565E-4"/>
    <n v="0"/>
    <n v="0"/>
    <n v="45"/>
    <n v="395"/>
    <n v="15"/>
    <n v="263"/>
    <n v="60"/>
    <n v="54"/>
    <n v="38"/>
    <n v="825"/>
    <n v="0.47878787878787876"/>
    <n v="1.8181818181818181E-2"/>
    <n v="0.31878787878787879"/>
    <n v="7.2727272727272724E-2"/>
    <n v="6.545454545454546E-2"/>
    <n v="4.6060606060606059E-2"/>
    <n v="1"/>
    <n v="2"/>
    <n v="3"/>
    <n v="6"/>
    <n v="12"/>
    <n v="8.3333333333333329E-2"/>
    <n v="0.16666666666666666"/>
    <n v="0.25"/>
    <n v="0.5"/>
    <n v="1"/>
    <n v="0"/>
    <n v="0"/>
    <x v="1"/>
    <x v="0"/>
    <x v="1"/>
    <n v="0"/>
    <x v="1"/>
    <x v="13"/>
    <x v="1"/>
    <n v="2692"/>
    <n v="0"/>
    <n v="0"/>
    <n v="1"/>
    <n v="0"/>
    <n v="0"/>
    <n v="0"/>
    <n v="1"/>
    <n v="0"/>
    <n v="0"/>
    <n v="749"/>
    <d v="2015-06-02T00:00:00"/>
    <n v="6"/>
    <s v="June"/>
    <n v="1"/>
    <s v="533,68627,High income,32,Low spender,0.000466288778469116,0,0,45,395,15,263,60,54,38,825,0.478787878787879,0.0181818181818182,0.318787878787879,0.0727272727272727,0.0654545454545455,0.0460606060606061,1,2,3,6,12,0.0833333333333333,0.166666666666667,0.25,0.5,1,0,0,0,0,0,0,0,38,36-50,2692,0,0,1,0,0,0,1,0,0,749"/>
  </r>
  <r>
    <n v="1307"/>
    <n v="74716"/>
    <x v="0"/>
    <n v="180"/>
    <x v="1"/>
    <n v="2.4091225440334065E-3"/>
    <n v="0"/>
    <n v="1"/>
    <n v="92"/>
    <n v="133"/>
    <n v="27"/>
    <n v="421"/>
    <n v="13"/>
    <n v="195"/>
    <n v="71"/>
    <n v="860"/>
    <n v="0.15465116279069768"/>
    <n v="3.1395348837209305E-2"/>
    <n v="0.48953488372093024"/>
    <n v="1.5116279069767442E-2"/>
    <n v="0.22674418604651161"/>
    <n v="8.2558139534883723E-2"/>
    <n v="2"/>
    <n v="7"/>
    <n v="3"/>
    <n v="5"/>
    <n v="17"/>
    <n v="0.11764705882352941"/>
    <n v="0.41176470588235292"/>
    <n v="0.17647058823529413"/>
    <n v="0.29411764705882354"/>
    <n v="4"/>
    <n v="0"/>
    <n v="0"/>
    <x v="1"/>
    <x v="0"/>
    <x v="1"/>
    <n v="0"/>
    <x v="1"/>
    <x v="7"/>
    <x v="1"/>
    <n v="2449"/>
    <n v="0"/>
    <n v="1"/>
    <n v="0"/>
    <n v="0"/>
    <n v="0"/>
    <n v="0"/>
    <n v="1"/>
    <n v="0"/>
    <n v="0"/>
    <n v="718"/>
    <d v="2016-01-31T00:00:00"/>
    <n v="1"/>
    <s v="January"/>
    <n v="1"/>
    <s v="1307,74716,High income,180,Low spender,0.00240912254403341,0,1,92,133,27,421,13,195,71,860,0.154651162790698,0.0313953488372093,0.48953488372093,0.0151162790697674,0.226744186046512,0.0825581395348837,2,7,3,5,17,0.117647058823529,0.411764705882353,0.176470588235294,0.294117647058824,4,0,0,0,0,0,0,0,48,36-50,2449,0,1,0,0,0,0,1,0,0,718"/>
  </r>
  <r>
    <n v="325"/>
    <n v="65569"/>
    <x v="0"/>
    <n v="1229"/>
    <x v="0"/>
    <n v="1.8743613597889248E-2"/>
    <n v="0"/>
    <n v="1"/>
    <n v="96"/>
    <n v="397"/>
    <n v="46"/>
    <n v="288"/>
    <n v="20"/>
    <n v="38"/>
    <n v="70"/>
    <n v="859"/>
    <n v="0.46216530849825377"/>
    <n v="5.3550640279394643E-2"/>
    <n v="0.33527357392316648"/>
    <n v="2.3282887077997673E-2"/>
    <n v="4.4237485448195578E-2"/>
    <n v="8.1490104772991845E-2"/>
    <n v="2"/>
    <n v="6"/>
    <n v="5"/>
    <n v="10"/>
    <n v="23"/>
    <n v="8.6956521739130432E-2"/>
    <n v="0.2608695652173913"/>
    <n v="0.21739130434782608"/>
    <n v="0.43478260869565216"/>
    <n v="3"/>
    <n v="0"/>
    <n v="0"/>
    <x v="1"/>
    <x v="0"/>
    <x v="1"/>
    <n v="0"/>
    <x v="1"/>
    <x v="41"/>
    <x v="3"/>
    <n v="2760"/>
    <n v="0"/>
    <n v="1"/>
    <n v="0"/>
    <n v="0"/>
    <n v="0"/>
    <n v="0"/>
    <n v="0"/>
    <n v="1"/>
    <n v="0"/>
    <n v="719"/>
    <d v="2015-03-26T00:00:00"/>
    <n v="3"/>
    <s v="March"/>
    <n v="1"/>
    <s v="325,65569,High income,1229,High spender,0.0187436135978892,0,1,96,397,46,288,20,38,70,859,0.462165308498254,0.0535506402793946,0.335273573923166,0.0232828870779977,0.0442374854481956,0.0814901047729918,2,6,5,10,23,0.0869565217391304,0.260869565217391,0.217391304347826,0.434782608695652,3,0,0,0,0,0,0,0,67,66+,2760,0,1,0,0,0,0,0,1,0,719"/>
  </r>
  <r>
    <n v="2117"/>
    <n v="64722"/>
    <x v="0"/>
    <n v="389"/>
    <x v="1"/>
    <n v="6.0103210654800536E-3"/>
    <n v="1"/>
    <n v="0"/>
    <n v="47"/>
    <n v="303"/>
    <n v="0"/>
    <n v="280"/>
    <n v="60"/>
    <n v="147"/>
    <n v="15"/>
    <n v="805"/>
    <n v="0.37639751552795031"/>
    <n v="0"/>
    <n v="0.34782608695652173"/>
    <n v="7.4534161490683232E-2"/>
    <n v="0.18260869565217391"/>
    <n v="1.8633540372670808E-2"/>
    <n v="4"/>
    <n v="8"/>
    <n v="2"/>
    <n v="11"/>
    <n v="25"/>
    <n v="0.16"/>
    <n v="0.32"/>
    <n v="0.08"/>
    <n v="0.44"/>
    <n v="6"/>
    <n v="0"/>
    <n v="0"/>
    <x v="1"/>
    <x v="0"/>
    <x v="1"/>
    <n v="0"/>
    <x v="1"/>
    <x v="4"/>
    <x v="1"/>
    <n v="2193"/>
    <n v="0"/>
    <n v="1"/>
    <n v="0"/>
    <n v="0"/>
    <n v="0"/>
    <n v="0"/>
    <n v="1"/>
    <n v="0"/>
    <n v="0"/>
    <n v="775"/>
    <d v="2016-10-13T00:00:00"/>
    <n v="10"/>
    <s v="October"/>
    <n v="1"/>
    <s v="2117,64722,High income,389,Low spender,0.00601032106548005,1,0,47,303,0,280,60,147,15,805,0.37639751552795,0,0.347826086956522,0.0745341614906832,0.182608695652174,0.0186335403726708,4,8,2,11,25,0.16,0.32,0.08,0.44,6,0,0,0,0,0,0,0,49,36-50,2193,0,1,0,0,0,0,1,0,0,775"/>
  </r>
  <r>
    <n v="1291"/>
    <n v="76532"/>
    <x v="0"/>
    <n v="50"/>
    <x v="1"/>
    <n v="6.5332148643704592E-4"/>
    <n v="1"/>
    <n v="1"/>
    <n v="38"/>
    <n v="355"/>
    <n v="30"/>
    <n v="177"/>
    <n v="90"/>
    <n v="138"/>
    <n v="30"/>
    <n v="820"/>
    <n v="0.43292682926829268"/>
    <n v="3.6585365853658534E-2"/>
    <n v="0.21585365853658536"/>
    <n v="0.10975609756097561"/>
    <n v="0.16829268292682928"/>
    <n v="3.6585365853658534E-2"/>
    <n v="4"/>
    <n v="9"/>
    <n v="5"/>
    <n v="7"/>
    <n v="25"/>
    <n v="0.16"/>
    <n v="0.36"/>
    <n v="0.2"/>
    <n v="0.28000000000000003"/>
    <n v="5"/>
    <n v="0"/>
    <n v="0"/>
    <x v="1"/>
    <x v="0"/>
    <x v="1"/>
    <n v="0"/>
    <x v="1"/>
    <x v="9"/>
    <x v="1"/>
    <n v="2452"/>
    <n v="0"/>
    <n v="0"/>
    <n v="0"/>
    <n v="1"/>
    <n v="0"/>
    <n v="0"/>
    <n v="1"/>
    <n v="0"/>
    <n v="0"/>
    <n v="760"/>
    <d v="2016-01-28T00:00:00"/>
    <n v="1"/>
    <s v="January"/>
    <n v="1"/>
    <s v="1291,76532,High income,50,Low spender,0.000653321486437046,1,1,38,355,30,177,90,138,30,820,0.432926829268293,0.0365853658536585,0.215853658536585,0.109756097560976,0.168292682926829,0.0365853658536585,4,9,5,7,25,0.16,0.36,0.2,0.28,5,0,0,0,0,0,0,0,45,36-50,2452,0,0,0,1,0,0,1,0,0,760"/>
  </r>
  <r>
    <n v="606"/>
    <n v="52750"/>
    <x v="0"/>
    <n v="491"/>
    <x v="1"/>
    <n v="9.3080568720379144E-3"/>
    <n v="0"/>
    <n v="1"/>
    <n v="72"/>
    <n v="393"/>
    <n v="0"/>
    <n v="239"/>
    <n v="90"/>
    <n v="69"/>
    <n v="69"/>
    <n v="860"/>
    <n v="0.4569767441860465"/>
    <n v="0"/>
    <n v="0.27790697674418607"/>
    <n v="0.10465116279069768"/>
    <n v="8.0232558139534879E-2"/>
    <n v="8.0232558139534879E-2"/>
    <n v="6"/>
    <n v="5"/>
    <n v="7"/>
    <n v="9"/>
    <n v="27"/>
    <n v="0.22222222222222221"/>
    <n v="0.18518518518518517"/>
    <n v="0.25925925925925924"/>
    <n v="0.33333333333333331"/>
    <n v="4"/>
    <n v="0"/>
    <n v="0"/>
    <x v="1"/>
    <x v="0"/>
    <x v="1"/>
    <n v="0"/>
    <x v="1"/>
    <x v="46"/>
    <x v="2"/>
    <n v="2669"/>
    <n v="0"/>
    <n v="1"/>
    <n v="0"/>
    <n v="0"/>
    <n v="0"/>
    <n v="0"/>
    <n v="0"/>
    <n v="1"/>
    <n v="0"/>
    <n v="722"/>
    <d v="2015-06-25T00:00:00"/>
    <n v="6"/>
    <s v="June"/>
    <n v="1"/>
    <s v="606,52750,High income,491,Low spender,0.00930805687203791,0,1,72,393,0,239,90,69,69,860,0.456976744186047,0,0.277906976744186,0.104651162790698,0.0802325581395349,0.0802325581395349,6,5,7,9,27,0.222222222222222,0.185185185185185,0.259259259259259,0.333333333333333,4,0,0,0,0,0,0,0,65,50-65,2669,0,1,0,0,0,0,0,1,0,722"/>
  </r>
  <r>
    <n v="562"/>
    <n v="60714"/>
    <x v="0"/>
    <n v="1493"/>
    <x v="0"/>
    <n v="2.4590703956253911E-2"/>
    <n v="0"/>
    <n v="0"/>
    <n v="56"/>
    <n v="216"/>
    <n v="162"/>
    <n v="224"/>
    <n v="101"/>
    <n v="92"/>
    <n v="162"/>
    <n v="957"/>
    <n v="0.22570532915360503"/>
    <n v="0.16927899686520376"/>
    <n v="0.23406478578892373"/>
    <n v="0.10553814002089865"/>
    <n v="9.6133751306165097E-2"/>
    <n v="0.16927899686520376"/>
    <n v="2"/>
    <n v="7"/>
    <n v="4"/>
    <n v="10"/>
    <n v="23"/>
    <n v="8.6956521739130432E-2"/>
    <n v="0.30434782608695654"/>
    <n v="0.17391304347826086"/>
    <n v="0.43478260869565216"/>
    <n v="5"/>
    <n v="0"/>
    <n v="0"/>
    <x v="1"/>
    <x v="0"/>
    <x v="1"/>
    <n v="0"/>
    <x v="0"/>
    <x v="32"/>
    <x v="2"/>
    <n v="2687"/>
    <n v="0"/>
    <n v="0"/>
    <n v="1"/>
    <n v="0"/>
    <n v="0"/>
    <n v="0"/>
    <n v="1"/>
    <n v="0"/>
    <n v="0"/>
    <n v="633"/>
    <d v="2015-06-07T00:00:00"/>
    <n v="6"/>
    <s v="June"/>
    <n v="1"/>
    <s v="562,60714,High income,1493,High spender,0.0245907039562539,0,0,56,216,162,224,101,92,162,957,0.225705329153605,0.169278996865204,0.234064785788924,0.105538140020899,0.0961337513061651,0.169278996865204,2,7,4,10,23,0.0869565217391304,0.304347826086957,0.173913043478261,0.434782608695652,5,0,0,0,0,0,0,1,64,50-65,2687,0,0,1,0,0,0,1,0,0,633"/>
  </r>
  <r>
    <n v="502"/>
    <n v="73807"/>
    <x v="0"/>
    <n v="767"/>
    <x v="0"/>
    <n v="1.0391968241494709E-2"/>
    <n v="0"/>
    <n v="1"/>
    <n v="88"/>
    <n v="366"/>
    <n v="124"/>
    <n v="156"/>
    <n v="71"/>
    <n v="78"/>
    <n v="54"/>
    <n v="849"/>
    <n v="0.43109540636042404"/>
    <n v="0.14605418138987045"/>
    <n v="0.18374558303886926"/>
    <n v="8.3627797408716134E-2"/>
    <n v="9.187279151943463E-2"/>
    <n v="6.3604240282685506E-2"/>
    <n v="2"/>
    <n v="5"/>
    <n v="5"/>
    <n v="11"/>
    <n v="23"/>
    <n v="8.6956521739130432E-2"/>
    <n v="0.21739130434782608"/>
    <n v="0.21739130434782608"/>
    <n v="0.47826086956521741"/>
    <n v="2"/>
    <n v="0"/>
    <n v="0"/>
    <x v="1"/>
    <x v="0"/>
    <x v="1"/>
    <n v="0"/>
    <x v="1"/>
    <x v="34"/>
    <x v="1"/>
    <n v="2702"/>
    <n v="0"/>
    <n v="1"/>
    <n v="0"/>
    <n v="0"/>
    <n v="0"/>
    <n v="0"/>
    <n v="1"/>
    <n v="0"/>
    <n v="0"/>
    <n v="741"/>
    <d v="2015-05-23T00:00:00"/>
    <n v="5"/>
    <s v="May"/>
    <n v="1"/>
    <s v="502,73807,High income,767,High spender,0.0103919682414947,0,1,88,366,124,156,71,78,54,849,0.431095406360424,0.14605418138987,0.183745583038869,0.0836277974087161,0.0918727915194346,0.0636042402826855,2,5,5,11,23,0.0869565217391304,0.217391304347826,0.217391304347826,0.478260869565217,2,0,0,0,0,0,0,0,42,36-50,2702,0,1,0,0,0,0,1,0,0,741"/>
  </r>
  <r>
    <n v="1197"/>
    <n v="60554"/>
    <x v="0"/>
    <n v="1313"/>
    <x v="0"/>
    <n v="2.1683125805066553E-2"/>
    <n v="1"/>
    <n v="0"/>
    <n v="8"/>
    <n v="588"/>
    <n v="7"/>
    <n v="76"/>
    <n v="110"/>
    <n v="15"/>
    <n v="15"/>
    <n v="811"/>
    <n v="0.72503082614056724"/>
    <n v="8.6313193588162754E-3"/>
    <n v="9.3711467324291003E-2"/>
    <n v="0.13563501849568435"/>
    <n v="1.8495684340320593E-2"/>
    <n v="1.8495684340320593E-2"/>
    <n v="2"/>
    <n v="8"/>
    <n v="4"/>
    <n v="9"/>
    <n v="23"/>
    <n v="8.6956521739130432E-2"/>
    <n v="0.34782608695652173"/>
    <n v="0.17391304347826086"/>
    <n v="0.39130434782608697"/>
    <n v="6"/>
    <n v="0"/>
    <n v="0"/>
    <x v="1"/>
    <x v="0"/>
    <x v="1"/>
    <n v="0"/>
    <x v="1"/>
    <x v="9"/>
    <x v="1"/>
    <n v="2483"/>
    <n v="1"/>
    <n v="0"/>
    <n v="0"/>
    <n v="0"/>
    <n v="0"/>
    <n v="0"/>
    <n v="0"/>
    <n v="0"/>
    <n v="1"/>
    <n v="781"/>
    <d v="2015-12-28T00:00:00"/>
    <n v="12"/>
    <s v="December"/>
    <n v="1"/>
    <s v="1197,60554,High income,1313,High spender,0.0216831258050666,1,0,8,588,7,76,110,15,15,811,0.725030826140567,0.00863131935881628,0.093711467324291,0.135635018495684,0.0184956843403206,0.0184956843403206,2,8,4,9,23,0.0869565217391304,0.347826086956522,0.173913043478261,0.391304347826087,6,0,0,0,0,0,0,0,45,36-50,2483,1,0,0,0,0,0,0,0,1,781"/>
  </r>
  <r>
    <n v="2176"/>
    <n v="83891"/>
    <x v="0"/>
    <n v="350"/>
    <x v="1"/>
    <n v="4.1720804377108388E-3"/>
    <n v="0"/>
    <n v="1"/>
    <n v="24"/>
    <n v="217"/>
    <n v="38"/>
    <n v="350"/>
    <n v="111"/>
    <n v="85"/>
    <n v="15"/>
    <n v="816"/>
    <n v="0.26593137254901961"/>
    <n v="4.6568627450980393E-2"/>
    <n v="0.42892156862745096"/>
    <n v="0.13602941176470587"/>
    <n v="0.10416666666666667"/>
    <n v="1.8382352941176471E-2"/>
    <n v="1"/>
    <n v="4"/>
    <n v="7"/>
    <n v="10"/>
    <n v="22"/>
    <n v="4.5454545454545456E-2"/>
    <n v="0.18181818181818182"/>
    <n v="0.31818181818181818"/>
    <n v="0.45454545454545453"/>
    <n v="1"/>
    <n v="0"/>
    <n v="0"/>
    <x v="1"/>
    <x v="0"/>
    <x v="1"/>
    <n v="0"/>
    <x v="1"/>
    <x v="3"/>
    <x v="1"/>
    <n v="2168"/>
    <n v="0"/>
    <n v="1"/>
    <n v="0"/>
    <n v="0"/>
    <n v="0"/>
    <n v="0"/>
    <n v="0"/>
    <n v="1"/>
    <n v="0"/>
    <n v="786"/>
    <d v="2016-11-07T00:00:00"/>
    <n v="11"/>
    <s v="November"/>
    <n v="1"/>
    <s v="2176,83891,High income,350,Low spender,0.00417208043771084,0,1,24,217,38,350,111,85,15,816,0.26593137254902,0.0465686274509804,0.428921568627451,0.136029411764706,0.104166666666667,0.0183823529411765,1,4,7,10,22,0.0454545454545455,0.181818181818182,0.318181818181818,0.454545454545455,1,0,0,0,0,0,0,0,46,36-50,2168,0,1,0,0,0,0,0,1,0,786"/>
  </r>
  <r>
    <n v="1369"/>
    <n v="69755"/>
    <x v="0"/>
    <n v="392"/>
    <x v="1"/>
    <n v="5.6196688409433015E-3"/>
    <n v="0"/>
    <n v="0"/>
    <n v="23"/>
    <n v="217"/>
    <n v="77"/>
    <n v="373"/>
    <n v="111"/>
    <n v="23"/>
    <n v="93"/>
    <n v="894"/>
    <n v="0.24272930648769575"/>
    <n v="8.612975391498881E-2"/>
    <n v="0.41722595078299779"/>
    <n v="0.12416107382550336"/>
    <n v="2.5727069351230425E-2"/>
    <n v="0.1040268456375839"/>
    <n v="1"/>
    <n v="3"/>
    <n v="6"/>
    <n v="12"/>
    <n v="22"/>
    <n v="4.5454545454545456E-2"/>
    <n v="0.13636363636363635"/>
    <n v="0.27272727272727271"/>
    <n v="0.54545454545454541"/>
    <n v="1"/>
    <n v="0"/>
    <n v="0"/>
    <x v="1"/>
    <x v="0"/>
    <x v="1"/>
    <n v="0"/>
    <x v="1"/>
    <x v="49"/>
    <x v="3"/>
    <n v="2429"/>
    <n v="0"/>
    <n v="1"/>
    <n v="0"/>
    <n v="0"/>
    <n v="0"/>
    <n v="0"/>
    <n v="1"/>
    <n v="0"/>
    <n v="0"/>
    <n v="708"/>
    <d v="2016-02-20T00:00:00"/>
    <n v="2"/>
    <s v="February"/>
    <n v="1"/>
    <s v="1369,69755,High income,392,Low spender,0.0056196688409433,0,0,23,217,77,373,111,23,93,894,0.242729306487696,0.0861297539149888,0.417225950782998,0.124161073825503,0.0257270693512304,0.104026845637584,1,3,6,12,22,0.0454545454545455,0.136363636363636,0.272727272727273,0.545454545454545,1,0,0,0,0,0,0,0,75,66+,2429,0,1,0,0,0,0,1,0,0,708"/>
  </r>
  <r>
    <n v="819"/>
    <n v="75903"/>
    <x v="0"/>
    <n v="44"/>
    <x v="1"/>
    <n v="5.7968723238870665E-4"/>
    <n v="0"/>
    <n v="1"/>
    <n v="50"/>
    <n v="340"/>
    <n v="108"/>
    <n v="185"/>
    <n v="130"/>
    <n v="38"/>
    <n v="100"/>
    <n v="901"/>
    <n v="0.37735849056603776"/>
    <n v="0.11986681465038845"/>
    <n v="0.20532741398446172"/>
    <n v="0.14428412874583796"/>
    <n v="4.2175360710321866E-2"/>
    <n v="0.11098779134295228"/>
    <n v="2"/>
    <n v="6"/>
    <n v="6"/>
    <n v="9"/>
    <n v="23"/>
    <n v="8.6956521739130432E-2"/>
    <n v="0.2608695652173913"/>
    <n v="0.2608695652173913"/>
    <n v="0.39130434782608697"/>
    <n v="3"/>
    <n v="0"/>
    <n v="0"/>
    <x v="1"/>
    <x v="0"/>
    <x v="1"/>
    <n v="0"/>
    <x v="1"/>
    <x v="18"/>
    <x v="3"/>
    <n v="2606"/>
    <n v="0"/>
    <n v="1"/>
    <n v="0"/>
    <n v="0"/>
    <n v="0"/>
    <n v="0"/>
    <n v="1"/>
    <n v="0"/>
    <n v="0"/>
    <n v="701"/>
    <d v="2015-08-27T00:00:00"/>
    <n v="8"/>
    <s v="August"/>
    <n v="1"/>
    <s v="819,75903,High income,44,Low spender,0.000579687232388707,0,1,50,340,108,185,130,38,100,901,0.377358490566038,0.119866814650388,0.205327413984462,0.144284128745838,0.0421753607103219,0.110987791342952,2,6,6,9,23,0.0869565217391304,0.260869565217391,0.260869565217391,0.391304347826087,3,0,0,0,0,0,0,0,69,66+,2606,0,1,0,0,0,0,1,0,0,701"/>
  </r>
  <r>
    <n v="2019"/>
    <n v="77882"/>
    <x v="0"/>
    <n v="60"/>
    <x v="1"/>
    <n v="7.703962404663465E-4"/>
    <n v="0"/>
    <n v="0"/>
    <n v="29"/>
    <n v="68"/>
    <n v="129"/>
    <n v="396"/>
    <n v="188"/>
    <n v="22"/>
    <n v="15"/>
    <n v="818"/>
    <n v="8.3129584352078234E-2"/>
    <n v="0.15770171149144255"/>
    <n v="0.4841075794621027"/>
    <n v="0.22982885085574573"/>
    <n v="2.6894865525672371E-2"/>
    <n v="1.8337408312958436E-2"/>
    <n v="1"/>
    <n v="3"/>
    <n v="3"/>
    <n v="5"/>
    <n v="12"/>
    <n v="8.3333333333333329E-2"/>
    <n v="0.25"/>
    <n v="0.25"/>
    <n v="0.41666666666666669"/>
    <n v="1"/>
    <n v="0"/>
    <n v="0"/>
    <x v="1"/>
    <x v="0"/>
    <x v="1"/>
    <n v="0"/>
    <x v="1"/>
    <x v="29"/>
    <x v="1"/>
    <n v="2219"/>
    <n v="0"/>
    <n v="0"/>
    <n v="0"/>
    <n v="1"/>
    <n v="0"/>
    <n v="0"/>
    <n v="0"/>
    <n v="1"/>
    <n v="0"/>
    <n v="788"/>
    <d v="2016-09-17T00:00:00"/>
    <n v="9"/>
    <s v="September"/>
    <n v="1"/>
    <s v="2019,77882,High income,60,Low spender,0.000770396240466347,0,0,29,68,129,396,188,22,15,818,0.0831295843520782,0.157701711491443,0.484107579462103,0.229828850855746,0.0268948655256724,0.0183374083129584,1,3,3,5,12,0.0833333333333333,0.25,0.25,0.416666666666667,1,0,0,0,0,0,0,0,39,36-50,2219,0,0,0,1,0,0,0,1,0,788"/>
  </r>
  <r>
    <n v="1336"/>
    <n v="70165"/>
    <x v="0"/>
    <n v="116"/>
    <x v="1"/>
    <n v="1.6532459203306492E-3"/>
    <n v="0"/>
    <n v="0"/>
    <n v="60"/>
    <n v="161"/>
    <n v="0"/>
    <n v="253"/>
    <n v="199"/>
    <n v="191"/>
    <n v="122"/>
    <n v="926"/>
    <n v="0.17386609071274298"/>
    <n v="0"/>
    <n v="0.27321814254859611"/>
    <n v="0.21490280777537796"/>
    <n v="0.20626349892008639"/>
    <n v="0.13174946004319654"/>
    <n v="1"/>
    <n v="3"/>
    <n v="7"/>
    <n v="11"/>
    <n v="22"/>
    <n v="4.5454545454545456E-2"/>
    <n v="0.13636363636363635"/>
    <n v="0.31818181818181818"/>
    <n v="0.5"/>
    <n v="1"/>
    <n v="0"/>
    <n v="0"/>
    <x v="1"/>
    <x v="0"/>
    <x v="1"/>
    <n v="0"/>
    <x v="1"/>
    <x v="22"/>
    <x v="3"/>
    <n v="2439"/>
    <n v="0"/>
    <n v="0"/>
    <n v="0"/>
    <n v="0"/>
    <n v="1"/>
    <n v="0"/>
    <n v="1"/>
    <n v="0"/>
    <n v="0"/>
    <n v="682"/>
    <d v="2016-02-10T00:00:00"/>
    <n v="2"/>
    <s v="February"/>
    <n v="1"/>
    <s v="1336,70165,High income,116,Low spender,0.00165324592033065,0,0,60,161,0,253,199,191,122,926,0.173866090712743,0,0.273218142548596,0.214902807775378,0.206263498920086,0.131749460043197,1,3,7,11,22,0.0454545454545455,0.136363636363636,0.318181818181818,0.5,1,0,0,0,0,0,0,0,71,66+,2439,0,0,0,0,1,0,1,0,0,682"/>
  </r>
  <r>
    <n v="1687"/>
    <n v="62466"/>
    <x v="0"/>
    <n v="221"/>
    <x v="1"/>
    <n v="3.5379246309992637E-3"/>
    <n v="0"/>
    <n v="1"/>
    <n v="13"/>
    <n v="129"/>
    <n v="129"/>
    <n v="259"/>
    <n v="168"/>
    <n v="121"/>
    <n v="83"/>
    <n v="889"/>
    <n v="0.14510686164229472"/>
    <n v="0.14510686164229472"/>
    <n v="0.29133858267716534"/>
    <n v="0.1889763779527559"/>
    <n v="0.13610798650168729"/>
    <n v="9.3363329583802029E-2"/>
    <n v="5"/>
    <n v="6"/>
    <n v="3"/>
    <n v="12"/>
    <n v="26"/>
    <n v="0.19230769230769232"/>
    <n v="0.23076923076923078"/>
    <n v="0.11538461538461539"/>
    <n v="0.46153846153846156"/>
    <n v="4"/>
    <n v="0"/>
    <n v="0"/>
    <x v="1"/>
    <x v="0"/>
    <x v="1"/>
    <n v="0"/>
    <x v="1"/>
    <x v="28"/>
    <x v="1"/>
    <n v="2324"/>
    <n v="0"/>
    <n v="1"/>
    <n v="0"/>
    <n v="0"/>
    <n v="0"/>
    <n v="1"/>
    <n v="0"/>
    <n v="0"/>
    <n v="0"/>
    <n v="723"/>
    <d v="2016-06-04T00:00:00"/>
    <n v="6"/>
    <s v="June"/>
    <n v="1"/>
    <s v="1687,62466,High income,221,Low spender,0.00353792463099926,0,1,13,129,129,259,168,121,83,889,0.145106861642295,0.145106861642295,0.291338582677165,0.188976377952756,0.136107986501687,0.093363329583802,5,6,3,12,26,0.192307692307692,0.230769230769231,0.115384615384615,0.461538461538462,4,0,0,0,0,0,0,0,50,36-50,2324,0,1,0,0,0,1,0,0,0,723"/>
  </r>
  <r>
    <n v="1384"/>
    <n v="55434"/>
    <x v="0"/>
    <n v="30"/>
    <x v="1"/>
    <n v="5.4118411083450585E-4"/>
    <n v="1"/>
    <n v="0"/>
    <n v="21"/>
    <n v="238"/>
    <n v="115"/>
    <n v="215"/>
    <n v="169"/>
    <n v="69"/>
    <n v="76"/>
    <n v="882"/>
    <n v="0.26984126984126983"/>
    <n v="0.13038548752834467"/>
    <n v="0.24376417233560091"/>
    <n v="0.19160997732426305"/>
    <n v="7.8231292517006806E-2"/>
    <n v="8.6167800453514742E-2"/>
    <n v="3"/>
    <n v="5"/>
    <n v="3"/>
    <n v="13"/>
    <n v="24"/>
    <n v="0.125"/>
    <n v="0.20833333333333334"/>
    <n v="0.125"/>
    <n v="0.54166666666666663"/>
    <n v="4"/>
    <n v="0"/>
    <n v="0"/>
    <x v="1"/>
    <x v="0"/>
    <x v="1"/>
    <n v="0"/>
    <x v="1"/>
    <x v="35"/>
    <x v="1"/>
    <n v="2426"/>
    <n v="0"/>
    <n v="1"/>
    <n v="0"/>
    <n v="0"/>
    <n v="0"/>
    <n v="0"/>
    <n v="1"/>
    <n v="0"/>
    <n v="0"/>
    <n v="730"/>
    <d v="2016-02-23T00:00:00"/>
    <n v="2"/>
    <s v="February"/>
    <n v="1"/>
    <s v="1384,55434,High income,30,Low spender,0.000541184110834506,1,0,21,238,115,215,169,69,76,882,0.26984126984127,0.130385487528345,0.243764172335601,0.191609977324263,0.0782312925170068,0.0861678004535147,3,5,3,13,24,0.125,0.208333333333333,0.125,0.541666666666667,4,0,0,0,0,0,0,0,36,36-50,2426,0,1,0,0,0,0,1,0,0,730"/>
  </r>
  <r>
    <n v="426"/>
    <n v="89058"/>
    <x v="0"/>
    <n v="1037"/>
    <x v="0"/>
    <n v="1.1644097105257248E-2"/>
    <n v="0"/>
    <n v="0"/>
    <n v="18"/>
    <n v="454"/>
    <n v="194"/>
    <n v="106"/>
    <n v="31"/>
    <n v="22"/>
    <n v="43"/>
    <n v="850"/>
    <n v="0.53411764705882347"/>
    <n v="0.22823529411764706"/>
    <n v="0.12470588235294118"/>
    <n v="3.6470588235294116E-2"/>
    <n v="2.5882352941176471E-2"/>
    <n v="5.0588235294117649E-2"/>
    <n v="1"/>
    <n v="5"/>
    <n v="4"/>
    <n v="4"/>
    <n v="14"/>
    <n v="7.1428571428571425E-2"/>
    <n v="0.35714285714285715"/>
    <n v="0.2857142857142857"/>
    <n v="0.2857142857142857"/>
    <n v="2"/>
    <n v="0"/>
    <n v="0"/>
    <x v="1"/>
    <x v="0"/>
    <x v="1"/>
    <n v="0"/>
    <x v="1"/>
    <x v="40"/>
    <x v="2"/>
    <n v="2728"/>
    <n v="0"/>
    <n v="1"/>
    <n v="0"/>
    <n v="0"/>
    <n v="0"/>
    <n v="0"/>
    <n v="0"/>
    <n v="1"/>
    <n v="0"/>
    <n v="764"/>
    <d v="2015-04-27T00:00:00"/>
    <n v="4"/>
    <s v="April"/>
    <n v="1"/>
    <s v="426,89058,High income,1037,High spender,0.0116440971052572,0,0,18,454,194,106,31,22,43,850,0.534117647058823,0.228235294117647,0.124705882352941,0.0364705882352941,0.0258823529411765,0.0505882352941176,1,5,4,4,14,0.0714285714285714,0.357142857142857,0.285714285714286,0.285714285714286,2,0,0,0,0,0,0,0,60,50-65,2728,0,1,0,0,0,0,0,1,0,764"/>
  </r>
  <r>
    <n v="158"/>
    <n v="62204"/>
    <x v="0"/>
    <n v="16"/>
    <x v="1"/>
    <n v="2.5721818532570251E-4"/>
    <n v="0"/>
    <n v="2"/>
    <n v="38"/>
    <n v="317"/>
    <n v="46"/>
    <n v="247"/>
    <n v="151"/>
    <n v="46"/>
    <n v="139"/>
    <n v="946"/>
    <n v="0.33509513742071884"/>
    <n v="4.8625792811839326E-2"/>
    <n v="0.26109936575052856"/>
    <n v="0.15961945031712474"/>
    <n v="4.8625792811839326E-2"/>
    <n v="0.14693446088794926"/>
    <n v="1"/>
    <n v="4"/>
    <n v="5"/>
    <n v="12"/>
    <n v="22"/>
    <n v="4.5454545454545456E-2"/>
    <n v="0.18181818181818182"/>
    <n v="0.22727272727272727"/>
    <n v="0.54545454545454541"/>
    <n v="3"/>
    <n v="0"/>
    <n v="0"/>
    <x v="1"/>
    <x v="0"/>
    <x v="1"/>
    <n v="0"/>
    <x v="1"/>
    <x v="40"/>
    <x v="2"/>
    <n v="2814"/>
    <n v="1"/>
    <n v="0"/>
    <n v="0"/>
    <n v="0"/>
    <n v="0"/>
    <n v="0"/>
    <n v="1"/>
    <n v="0"/>
    <n v="0"/>
    <n v="668"/>
    <d v="2015-01-31T00:00:00"/>
    <n v="1"/>
    <s v="January"/>
    <n v="1"/>
    <s v="158,62204,High income,16,Low spender,0.000257218185325703,0,2,38,317,46,247,151,46,139,946,0.335095137420719,0.0486257928118393,0.261099365750529,0.159619450317125,0.0486257928118393,0.146934460887949,1,4,5,12,22,0.0454545454545455,0.181818181818182,0.227272727272727,0.545454545454545,3,0,0,0,0,0,0,0,60,50-65,2814,1,0,0,0,0,0,1,0,0,668"/>
  </r>
  <r>
    <n v="742"/>
    <n v="69627"/>
    <x v="0"/>
    <n v="1003"/>
    <x v="0"/>
    <n v="1.4405331265170121E-2"/>
    <n v="0"/>
    <n v="1"/>
    <n v="35"/>
    <n v="231"/>
    <n v="161"/>
    <n v="215"/>
    <n v="171"/>
    <n v="30"/>
    <n v="53"/>
    <n v="861"/>
    <n v="0.26829268292682928"/>
    <n v="0.18699186991869918"/>
    <n v="0.24970963995354239"/>
    <n v="0.19860627177700349"/>
    <n v="3.484320557491289E-2"/>
    <n v="6.1556329849012777E-2"/>
    <n v="2"/>
    <n v="8"/>
    <n v="2"/>
    <n v="11"/>
    <n v="23"/>
    <n v="8.6956521739130432E-2"/>
    <n v="0.34782608695652173"/>
    <n v="8.6956521739130432E-2"/>
    <n v="0.47826086956521741"/>
    <n v="5"/>
    <n v="0"/>
    <n v="0"/>
    <x v="1"/>
    <x v="0"/>
    <x v="1"/>
    <n v="0"/>
    <x v="1"/>
    <x v="36"/>
    <x v="2"/>
    <n v="2628"/>
    <n v="0"/>
    <n v="0"/>
    <n v="1"/>
    <n v="0"/>
    <n v="0"/>
    <n v="0"/>
    <n v="1"/>
    <n v="0"/>
    <n v="0"/>
    <n v="755"/>
    <d v="2015-08-05T00:00:00"/>
    <n v="8"/>
    <s v="August"/>
    <n v="1"/>
    <s v="742,69627,High income,1003,High spender,0.0144053312651701,0,1,35,231,161,215,171,30,53,861,0.268292682926829,0.186991869918699,0.249709639953542,0.198606271777003,0.0348432055749129,0.0615563298490128,2,8,2,11,23,0.0869565217391304,0.347826086956522,0.0869565217391304,0.478260869565217,5,0,0,0,0,0,0,0,58,50-65,2628,0,0,1,0,0,0,1,0,0,755"/>
  </r>
  <r>
    <n v="591"/>
    <n v="34445"/>
    <x v="1"/>
    <n v="115"/>
    <x v="1"/>
    <n v="3.3386558281318043E-3"/>
    <n v="0"/>
    <n v="0"/>
    <n v="92"/>
    <n v="228"/>
    <n v="122"/>
    <n v="122"/>
    <n v="208"/>
    <n v="129"/>
    <n v="30"/>
    <n v="839"/>
    <n v="0.27175208581644816"/>
    <n v="0.14541120381406436"/>
    <n v="0.14541120381406436"/>
    <n v="0.24791418355184744"/>
    <n v="0.1537544696066746"/>
    <n v="3.5756853396901073E-2"/>
    <n v="6"/>
    <n v="11"/>
    <n v="2"/>
    <n v="8"/>
    <n v="27"/>
    <n v="0.22222222222222221"/>
    <n v="0.40740740740740738"/>
    <n v="7.407407407407407E-2"/>
    <n v="0.29629629629629628"/>
    <n v="9"/>
    <n v="0"/>
    <n v="0"/>
    <x v="1"/>
    <x v="0"/>
    <x v="1"/>
    <n v="0"/>
    <x v="1"/>
    <x v="29"/>
    <x v="1"/>
    <n v="2677"/>
    <n v="0"/>
    <n v="1"/>
    <n v="0"/>
    <n v="0"/>
    <n v="0"/>
    <n v="0"/>
    <n v="0"/>
    <n v="0"/>
    <n v="0"/>
    <n v="779"/>
    <d v="2015-06-17T00:00:00"/>
    <n v="6"/>
    <s v="June"/>
    <n v="1"/>
    <s v="591,34445,Low income,115,Low spender,0.0033386558281318,0,0,92,228,122,122,208,129,30,839,0.271752085816448,0.145411203814064,0.145411203814064,0.247914183551847,0.153754469606675,0.0357568533969011,6,11,2,8,27,0.222222222222222,0.407407407407407,0.0740740740740741,0.296296296296296,9,0,0,0,0,0,0,0,39,36-50,2677,0,1,0,0,0,0,0,0,0,779"/>
  </r>
  <r>
    <n v="2201"/>
    <n v="79941"/>
    <x v="0"/>
    <n v="1072"/>
    <x v="0"/>
    <n v="1.340988979372287E-2"/>
    <n v="0"/>
    <n v="0"/>
    <n v="72"/>
    <n v="123"/>
    <n v="164"/>
    <n v="266"/>
    <n v="227"/>
    <n v="30"/>
    <n v="174"/>
    <n v="984"/>
    <n v="0.125"/>
    <n v="0.16666666666666666"/>
    <n v="0.27032520325203252"/>
    <n v="0.2306910569105691"/>
    <n v="3.048780487804878E-2"/>
    <n v="0.17682926829268292"/>
    <n v="1"/>
    <n v="2"/>
    <n v="4"/>
    <n v="9"/>
    <n v="16"/>
    <n v="6.25E-2"/>
    <n v="0.125"/>
    <n v="0.25"/>
    <n v="0.5625"/>
    <n v="1"/>
    <n v="0"/>
    <n v="0"/>
    <x v="1"/>
    <x v="0"/>
    <x v="1"/>
    <n v="0"/>
    <x v="1"/>
    <x v="10"/>
    <x v="1"/>
    <n v="2160"/>
    <n v="0"/>
    <n v="0"/>
    <n v="1"/>
    <n v="0"/>
    <n v="0"/>
    <n v="0"/>
    <n v="1"/>
    <n v="0"/>
    <n v="0"/>
    <n v="636"/>
    <d v="2016-11-15T00:00:00"/>
    <n v="11"/>
    <s v="November"/>
    <n v="1"/>
    <s v="2201,79941,High income,1072,High spender,0.0134098897937229,0,0,72,123,164,266,227,30,174,984,0.125,0.166666666666667,0.270325203252033,0.230691056910569,0.0304878048780488,0.176829268292683,1,2,4,9,16,0.0625,0.125,0.25,0.5625,1,0,0,0,0,0,0,0,44,36-50,2160,0,0,1,0,0,0,1,0,0,636"/>
  </r>
  <r>
    <n v="1972"/>
    <n v="75315"/>
    <x v="0"/>
    <n v="296"/>
    <x v="1"/>
    <n v="3.9301599946889726E-3"/>
    <n v="0"/>
    <n v="1"/>
    <n v="14"/>
    <n v="459"/>
    <n v="15"/>
    <n v="171"/>
    <n v="142"/>
    <n v="23"/>
    <n v="31"/>
    <n v="841"/>
    <n v="0.54577883472057076"/>
    <n v="1.78359096313912E-2"/>
    <n v="0.20332936979785968"/>
    <n v="0.16884661117717004"/>
    <n v="2.7348394768133173E-2"/>
    <n v="3.6860879904875146E-2"/>
    <n v="2"/>
    <n v="5"/>
    <n v="4"/>
    <n v="12"/>
    <n v="23"/>
    <n v="8.6956521739130432E-2"/>
    <n v="0.21739130434782608"/>
    <n v="0.17391304347826086"/>
    <n v="0.52173913043478259"/>
    <n v="2"/>
    <n v="0"/>
    <n v="0"/>
    <x v="1"/>
    <x v="0"/>
    <x v="1"/>
    <n v="0"/>
    <x v="1"/>
    <x v="23"/>
    <x v="3"/>
    <n v="2234"/>
    <n v="0"/>
    <n v="0"/>
    <n v="0"/>
    <n v="1"/>
    <n v="0"/>
    <n v="0"/>
    <n v="1"/>
    <n v="0"/>
    <n v="0"/>
    <n v="779"/>
    <d v="2016-09-02T00:00:00"/>
    <n v="9"/>
    <s v="September"/>
    <n v="1"/>
    <s v="1972,75315,High income,296,Low spender,0.00393015999468897,0,1,14,459,15,171,142,23,31,841,0.545778834720571,0.0178359096313912,0.20332936979786,0.16884661117717,0.0273483947681332,0.0368608799048751,2,5,4,12,23,0.0869565217391304,0.217391304347826,0.173913043478261,0.521739130434783,2,0,0,0,0,0,0,0,66,66+,2234,0,0,0,1,0,0,1,0,0,779"/>
  </r>
  <r>
    <n v="576"/>
    <n v="64191"/>
    <x v="0"/>
    <n v="1599"/>
    <x v="0"/>
    <n v="2.4910034116932281E-2"/>
    <n v="0"/>
    <n v="1"/>
    <n v="30"/>
    <n v="420"/>
    <n v="15"/>
    <n v="186"/>
    <n v="151"/>
    <n v="38"/>
    <n v="15"/>
    <n v="825"/>
    <n v="0.50909090909090904"/>
    <n v="1.8181818181818181E-2"/>
    <n v="0.22545454545454546"/>
    <n v="0.18303030303030304"/>
    <n v="4.6060606060606059E-2"/>
    <n v="1.8181818181818181E-2"/>
    <n v="3"/>
    <n v="5"/>
    <n v="3"/>
    <n v="13"/>
    <n v="24"/>
    <n v="0.125"/>
    <n v="0.20833333333333334"/>
    <n v="0.125"/>
    <n v="0.54166666666666663"/>
    <n v="3"/>
    <n v="0"/>
    <n v="0"/>
    <x v="1"/>
    <x v="0"/>
    <x v="1"/>
    <n v="0"/>
    <x v="1"/>
    <x v="5"/>
    <x v="2"/>
    <n v="2682"/>
    <n v="0"/>
    <n v="0"/>
    <n v="1"/>
    <n v="0"/>
    <n v="0"/>
    <n v="0"/>
    <n v="0"/>
    <n v="1"/>
    <n v="0"/>
    <n v="795"/>
    <d v="2015-06-12T00:00:00"/>
    <n v="6"/>
    <s v="June"/>
    <n v="1"/>
    <s v="576,64191,High income,1599,High spender,0.0249100341169323,0,1,30,420,15,186,151,38,15,825,0.509090909090909,0.0181818181818182,0.225454545454545,0.183030303030303,0.0460606060606061,0.0181818181818182,3,5,3,13,24,0.125,0.208333333333333,0.125,0.541666666666667,3,0,0,0,0,0,0,0,57,50-65,2682,0,0,1,0,0,0,0,1,0,795"/>
  </r>
  <r>
    <n v="1117"/>
    <n v="66825"/>
    <x v="0"/>
    <n v="32"/>
    <x v="1"/>
    <n v="4.7886270108492328E-4"/>
    <n v="0"/>
    <n v="0"/>
    <n v="73"/>
    <n v="243"/>
    <n v="101"/>
    <n v="405"/>
    <n v="29"/>
    <n v="40"/>
    <n v="40"/>
    <n v="858"/>
    <n v="0.28321678321678323"/>
    <n v="0.11771561771561771"/>
    <n v="0.47202797202797203"/>
    <n v="3.37995337995338E-2"/>
    <n v="4.6620046620046623E-2"/>
    <n v="4.6620046620046623E-2"/>
    <n v="1"/>
    <n v="4"/>
    <n v="5"/>
    <n v="6"/>
    <n v="16"/>
    <n v="6.25E-2"/>
    <n v="0.25"/>
    <n v="0.3125"/>
    <n v="0.375"/>
    <n v="2"/>
    <n v="0"/>
    <n v="0"/>
    <x v="1"/>
    <x v="0"/>
    <x v="1"/>
    <n v="0"/>
    <x v="1"/>
    <x v="21"/>
    <x v="2"/>
    <n v="2509"/>
    <n v="0"/>
    <n v="0"/>
    <n v="0"/>
    <n v="1"/>
    <n v="0"/>
    <n v="0"/>
    <n v="1"/>
    <n v="0"/>
    <n v="0"/>
    <n v="778"/>
    <d v="2015-12-02T00:00:00"/>
    <n v="12"/>
    <s v="December"/>
    <n v="1"/>
    <s v="1117,66825,High income,32,Low spender,0.000478862701084923,0,0,73,243,101,405,29,40,40,858,0.283216783216783,0.117715617715618,0.472027972027972,0.0337995337995338,0.0466200466200466,0.0466200466200466,1,4,5,6,16,0.0625,0.25,0.3125,0.375,2,0,0,0,0,0,0,0,53,50-65,2509,0,0,0,1,0,0,1,0,0,778"/>
  </r>
  <r>
    <n v="1693"/>
    <n v="60934"/>
    <x v="0"/>
    <n v="1323"/>
    <x v="0"/>
    <n v="2.1712016279909409E-2"/>
    <n v="0"/>
    <n v="1"/>
    <n v="41"/>
    <n v="224"/>
    <n v="155"/>
    <n v="155"/>
    <n v="192"/>
    <n v="93"/>
    <n v="54"/>
    <n v="873"/>
    <n v="0.25658648339060708"/>
    <n v="0.17754868270332189"/>
    <n v="0.17754868270332189"/>
    <n v="0.21993127147766323"/>
    <n v="0.10652920962199312"/>
    <n v="6.1855670103092786E-2"/>
    <n v="2"/>
    <n v="6"/>
    <n v="4"/>
    <n v="11"/>
    <n v="23"/>
    <n v="8.6956521739130432E-2"/>
    <n v="0.2608695652173913"/>
    <n v="0.17391304347826086"/>
    <n v="0.47826086956521741"/>
    <n v="4"/>
    <n v="0"/>
    <n v="0"/>
    <x v="1"/>
    <x v="0"/>
    <x v="1"/>
    <n v="0"/>
    <x v="1"/>
    <x v="9"/>
    <x v="1"/>
    <n v="2322"/>
    <n v="0"/>
    <n v="0"/>
    <n v="0"/>
    <n v="1"/>
    <n v="0"/>
    <n v="0"/>
    <n v="1"/>
    <n v="0"/>
    <n v="0"/>
    <n v="765"/>
    <d v="2016-06-06T00:00:00"/>
    <n v="6"/>
    <s v="June"/>
    <n v="1"/>
    <s v="1693,60934,High income,1323,High spender,0.0217120162799094,0,1,41,224,155,155,192,93,54,873,0.256586483390607,0.177548682703322,0.177548682703322,0.219931271477663,0.106529209621993,0.0618556701030928,2,6,4,11,23,0.0869565217391304,0.260869565217391,0.173913043478261,0.478260869565217,4,0,0,0,0,0,0,0,45,36-50,2322,0,0,0,1,0,0,1,0,0,765"/>
  </r>
  <r>
    <n v="958"/>
    <n v="69674"/>
    <x v="0"/>
    <n v="303"/>
    <x v="1"/>
    <n v="4.3488245256480176E-3"/>
    <n v="0"/>
    <n v="2"/>
    <n v="46"/>
    <n v="554"/>
    <n v="41"/>
    <n v="215"/>
    <n v="11"/>
    <n v="0"/>
    <n v="24"/>
    <n v="845"/>
    <n v="0.65562130177514788"/>
    <n v="4.85207100591716E-2"/>
    <n v="0.25443786982248523"/>
    <n v="1.301775147928994E-2"/>
    <n v="0"/>
    <n v="2.8402366863905324E-2"/>
    <n v="3"/>
    <n v="10"/>
    <n v="2"/>
    <n v="10"/>
    <n v="25"/>
    <n v="0.12"/>
    <n v="0.4"/>
    <n v="0.08"/>
    <n v="0.4"/>
    <n v="5"/>
    <n v="0"/>
    <n v="0"/>
    <x v="1"/>
    <x v="0"/>
    <x v="1"/>
    <n v="0"/>
    <x v="1"/>
    <x v="43"/>
    <x v="2"/>
    <n v="2562"/>
    <n v="1"/>
    <n v="0"/>
    <n v="0"/>
    <n v="0"/>
    <n v="0"/>
    <n v="0"/>
    <n v="0"/>
    <n v="0"/>
    <n v="1"/>
    <n v="797"/>
    <d v="2015-10-10T00:00:00"/>
    <n v="10"/>
    <s v="October"/>
    <n v="1"/>
    <s v="958,69674,High income,303,Low spender,0.00434882452564802,0,2,46,554,41,215,11,0,24,845,0.655621301775148,0.0485207100591716,0.254437869822485,0.0130177514792899,0,0.0284023668639053,3,10,2,10,25,0.12,0.4,0.08,0.4,5,0,0,0,0,0,0,0,52,50-65,2562,1,0,0,0,0,0,0,0,1,797"/>
  </r>
  <r>
    <n v="1004"/>
    <n v="53977"/>
    <x v="0"/>
    <n v="1336"/>
    <x v="0"/>
    <n v="2.4751282953850713E-2"/>
    <n v="0"/>
    <n v="1"/>
    <n v="21"/>
    <n v="620"/>
    <n v="16"/>
    <n v="165"/>
    <n v="0"/>
    <n v="24"/>
    <n v="82"/>
    <n v="907"/>
    <n v="0.68357221609702312"/>
    <n v="1.7640573318632856E-2"/>
    <n v="0.18191841234840131"/>
    <n v="0"/>
    <n v="2.6460859977949284E-2"/>
    <n v="9.0407938257993384E-2"/>
    <n v="5"/>
    <n v="5"/>
    <n v="5"/>
    <n v="12"/>
    <n v="27"/>
    <n v="0.18518518518518517"/>
    <n v="0.18518518518518517"/>
    <n v="0.18518518518518517"/>
    <n v="0.44444444444444442"/>
    <n v="5"/>
    <n v="0"/>
    <n v="0"/>
    <x v="1"/>
    <x v="0"/>
    <x v="1"/>
    <n v="0"/>
    <x v="1"/>
    <x v="11"/>
    <x v="2"/>
    <n v="2545"/>
    <n v="0"/>
    <n v="0"/>
    <n v="0"/>
    <n v="1"/>
    <n v="0"/>
    <n v="0"/>
    <n v="1"/>
    <n v="0"/>
    <n v="0"/>
    <n v="743"/>
    <d v="2015-10-27T00:00:00"/>
    <n v="10"/>
    <s v="October"/>
    <n v="1"/>
    <s v="1004,53977,High income,1336,High spender,0.0247512829538507,0,1,21,620,16,165,0,24,82,907,0.683572216097023,0.0176405733186329,0.181918412348401,0,0.0264608599779493,0.0904079382579934,5,5,5,12,27,0.185185185185185,0.185185185185185,0.185185185185185,0.444444444444444,5,0,0,0,0,0,0,0,62,50-65,2545,0,0,0,1,0,0,1,0,0,743"/>
  </r>
  <r>
    <n v="2073"/>
    <n v="69661"/>
    <x v="0"/>
    <n v="460"/>
    <x v="1"/>
    <n v="6.6034079327026603E-3"/>
    <n v="0"/>
    <n v="0"/>
    <n v="80"/>
    <n v="656"/>
    <n v="16"/>
    <n v="106"/>
    <n v="32"/>
    <n v="16"/>
    <n v="8"/>
    <n v="834"/>
    <n v="0.78657074340527577"/>
    <n v="1.9184652278177457E-2"/>
    <n v="0.12709832134292565"/>
    <n v="3.8369304556354913E-2"/>
    <n v="1.9184652278177457E-2"/>
    <n v="9.5923261390887284E-3"/>
    <n v="1"/>
    <n v="7"/>
    <n v="3"/>
    <n v="12"/>
    <n v="23"/>
    <n v="4.3478260869565216E-2"/>
    <n v="0.30434782608695654"/>
    <n v="0.13043478260869565"/>
    <n v="0.52173913043478259"/>
    <n v="3"/>
    <n v="0"/>
    <n v="0"/>
    <x v="1"/>
    <x v="0"/>
    <x v="1"/>
    <n v="0"/>
    <x v="1"/>
    <x v="33"/>
    <x v="1"/>
    <n v="2206"/>
    <n v="0"/>
    <n v="1"/>
    <n v="0"/>
    <n v="0"/>
    <n v="0"/>
    <n v="0"/>
    <n v="0"/>
    <n v="1"/>
    <n v="0"/>
    <n v="818"/>
    <d v="2016-09-30T00:00:00"/>
    <n v="9"/>
    <s v="September"/>
    <n v="1"/>
    <s v="2073,69661,High income,460,Low spender,0.00660340793270266,0,0,80,656,16,106,32,16,8,834,0.786570743405276,0.0191846522781775,0.127098321342926,0.0383693045563549,0.0191846522781775,0.00959232613908873,1,7,3,12,23,0.0434782608695652,0.304347826086957,0.130434782608696,0.521739130434783,3,0,0,0,0,0,0,0,40,36-50,2206,0,1,0,0,0,0,0,1,0,818"/>
  </r>
  <r>
    <n v="1657"/>
    <n v="60597"/>
    <x v="0"/>
    <n v="93"/>
    <x v="1"/>
    <n v="1.5347294420515866E-3"/>
    <n v="0"/>
    <n v="1"/>
    <n v="2"/>
    <n v="522"/>
    <n v="0"/>
    <n v="257"/>
    <n v="32"/>
    <n v="16"/>
    <n v="66"/>
    <n v="893"/>
    <n v="0.58454647256438974"/>
    <n v="0"/>
    <n v="0.28779395296752519"/>
    <n v="3.5834266517357223E-2"/>
    <n v="1.7917133258678612E-2"/>
    <n v="7.3908174692049272E-2"/>
    <n v="4"/>
    <n v="2"/>
    <n v="2"/>
    <n v="8"/>
    <n v="16"/>
    <n v="0.25"/>
    <n v="0.125"/>
    <n v="0.125"/>
    <n v="0.5"/>
    <n v="7"/>
    <n v="1"/>
    <n v="0"/>
    <x v="1"/>
    <x v="0"/>
    <x v="1"/>
    <n v="0"/>
    <x v="0"/>
    <x v="38"/>
    <x v="2"/>
    <n v="2338"/>
    <n v="0"/>
    <n v="1"/>
    <n v="0"/>
    <n v="0"/>
    <n v="0"/>
    <n v="0"/>
    <n v="1"/>
    <n v="0"/>
    <n v="0"/>
    <n v="761"/>
    <d v="2016-05-21T00:00:00"/>
    <n v="5"/>
    <s v="May"/>
    <n v="1"/>
    <s v="1657,60597,High income,93,Low spender,0.00153472944205159,0,1,2,522,0,257,32,16,66,893,0.58454647256439,0,0.287793952967525,0.0358342665173572,0.0179171332586786,0.0739081746920493,4,2,2,8,16,0.25,0.125,0.125,0.5,7,1,0,0,0,0,0,1,56,50-65,2338,0,1,0,0,0,0,1,0,0,761"/>
  </r>
  <r>
    <n v="1613"/>
    <n v="71113"/>
    <x v="0"/>
    <n v="394"/>
    <x v="1"/>
    <n v="5.5404778310576127E-3"/>
    <n v="0"/>
    <n v="1"/>
    <n v="95"/>
    <n v="495"/>
    <n v="33"/>
    <n v="255"/>
    <n v="11"/>
    <n v="33"/>
    <n v="8"/>
    <n v="835"/>
    <n v="0.59281437125748504"/>
    <n v="3.9520958083832339E-2"/>
    <n v="0.30538922155688625"/>
    <n v="1.3173652694610778E-2"/>
    <n v="3.9520958083832339E-2"/>
    <n v="9.5808383233532933E-3"/>
    <n v="4"/>
    <n v="6"/>
    <n v="7"/>
    <n v="9"/>
    <n v="26"/>
    <n v="0.15384615384615385"/>
    <n v="0.23076923076923078"/>
    <n v="0.26923076923076922"/>
    <n v="0.34615384615384615"/>
    <n v="4"/>
    <n v="0"/>
    <n v="0"/>
    <x v="1"/>
    <x v="0"/>
    <x v="1"/>
    <n v="0"/>
    <x v="1"/>
    <x v="37"/>
    <x v="2"/>
    <n v="2353"/>
    <n v="0"/>
    <n v="1"/>
    <n v="0"/>
    <n v="0"/>
    <n v="0"/>
    <n v="0"/>
    <n v="1"/>
    <n v="0"/>
    <n v="0"/>
    <n v="819"/>
    <d v="2016-05-06T00:00:00"/>
    <n v="5"/>
    <s v="May"/>
    <n v="1"/>
    <s v="1613,71113,High income,394,Low spender,0.00554047783105761,0,1,95,495,33,255,11,33,8,835,0.592814371257485,0.0395209580838323,0.305389221556886,0.0131736526946108,0.0395209580838323,0.00958083832335329,4,6,7,9,26,0.153846153846154,0.230769230769231,0.269230769230769,0.346153846153846,4,0,0,0,0,0,0,0,63,50-65,2353,0,1,0,0,0,0,1,0,0,819"/>
  </r>
  <r>
    <n v="1684"/>
    <n v="76630"/>
    <x v="0"/>
    <n v="1556"/>
    <x v="0"/>
    <n v="2.0305363434686155E-2"/>
    <n v="0"/>
    <n v="0"/>
    <n v="93"/>
    <n v="255"/>
    <n v="31"/>
    <n v="446"/>
    <n v="40"/>
    <n v="56"/>
    <n v="175"/>
    <n v="1003"/>
    <n v="0.25423728813559321"/>
    <n v="3.0907278165503489E-2"/>
    <n v="0.44466600199401796"/>
    <n v="3.9880358923230309E-2"/>
    <n v="5.5832502492522432E-2"/>
    <n v="0.1744765702891326"/>
    <n v="1"/>
    <n v="3"/>
    <n v="10"/>
    <n v="11"/>
    <n v="25"/>
    <n v="0.04"/>
    <n v="0.12"/>
    <n v="0.4"/>
    <n v="0.44"/>
    <n v="1"/>
    <n v="0"/>
    <n v="0"/>
    <x v="1"/>
    <x v="0"/>
    <x v="1"/>
    <n v="0"/>
    <x v="1"/>
    <x v="14"/>
    <x v="1"/>
    <n v="2325"/>
    <n v="0"/>
    <n v="1"/>
    <n v="0"/>
    <n v="0"/>
    <n v="0"/>
    <n v="0"/>
    <n v="1"/>
    <n v="0"/>
    <n v="0"/>
    <n v="653"/>
    <d v="2016-06-03T00:00:00"/>
    <n v="6"/>
    <s v="June"/>
    <n v="1"/>
    <s v="1684,76630,High income,1556,High spender,0.0203053634346862,0,0,93,255,31,446,40,56,175,1003,0.254237288135593,0.0309072781655035,0.444666001994018,0.0398803589232303,0.0558325024925224,0.174476570289133,1,3,10,11,25,0.04,0.12,0.4,0.44,1,0,0,0,0,0,0,0,37,36-50,2325,0,1,0,0,0,0,1,0,0,653"/>
  </r>
  <r>
    <n v="270"/>
    <n v="59809"/>
    <x v="0"/>
    <n v="92"/>
    <x v="1"/>
    <n v="1.538230032269391E-3"/>
    <n v="0"/>
    <n v="2"/>
    <n v="36"/>
    <n v="598"/>
    <n v="16"/>
    <n v="141"/>
    <n v="32"/>
    <n v="41"/>
    <n v="49"/>
    <n v="877"/>
    <n v="0.68187001140250858"/>
    <n v="1.8244013683010263E-2"/>
    <n v="0.16077537058152794"/>
    <n v="3.6488027366020526E-2"/>
    <n v="4.6750285062713795E-2"/>
    <n v="5.5872291904218926E-2"/>
    <n v="3"/>
    <n v="3"/>
    <n v="3"/>
    <n v="6"/>
    <n v="15"/>
    <n v="0.2"/>
    <n v="0.2"/>
    <n v="0.2"/>
    <n v="0.4"/>
    <n v="8"/>
    <n v="0"/>
    <n v="0"/>
    <x v="1"/>
    <x v="0"/>
    <x v="1"/>
    <n v="0"/>
    <x v="1"/>
    <x v="10"/>
    <x v="1"/>
    <n v="2778"/>
    <n v="0"/>
    <n v="1"/>
    <n v="0"/>
    <n v="0"/>
    <n v="0"/>
    <n v="0"/>
    <n v="1"/>
    <n v="0"/>
    <n v="0"/>
    <n v="779"/>
    <d v="2015-03-08T00:00:00"/>
    <n v="3"/>
    <s v="March"/>
    <n v="1"/>
    <s v="270,59809,High income,92,Low spender,0.00153823003226939,0,2,36,598,16,141,32,41,49,877,0.681870011402509,0.0182440136830103,0.160775370581528,0.0364880273660205,0.0467502850627138,0.0558722919042189,3,3,3,6,15,0.2,0.2,0.2,0.4,8,0,0,0,0,0,0,0,44,36-50,2778,0,1,0,0,0,0,1,0,0,779"/>
  </r>
  <r>
    <n v="409"/>
    <n v="52852"/>
    <x v="0"/>
    <n v="50"/>
    <x v="1"/>
    <n v="9.4603799288579425E-4"/>
    <n v="0"/>
    <n v="1"/>
    <n v="93"/>
    <n v="714"/>
    <n v="8"/>
    <n v="99"/>
    <n v="11"/>
    <n v="0"/>
    <n v="47"/>
    <n v="879"/>
    <n v="0.8122866894197952"/>
    <n v="9.1012514220705342E-3"/>
    <n v="0.11262798634812286"/>
    <n v="1.2514220705346985E-2"/>
    <n v="0"/>
    <n v="5.3469852104664393E-2"/>
    <n v="4"/>
    <n v="10"/>
    <n v="7"/>
    <n v="5"/>
    <n v="26"/>
    <n v="0.15384615384615385"/>
    <n v="0.38461538461538464"/>
    <n v="0.26923076923076922"/>
    <n v="0.19230769230769232"/>
    <n v="8"/>
    <n v="0"/>
    <n v="0"/>
    <x v="0"/>
    <x v="0"/>
    <x v="1"/>
    <n v="0"/>
    <x v="1"/>
    <x v="37"/>
    <x v="2"/>
    <n v="2734"/>
    <n v="0"/>
    <n v="1"/>
    <n v="0"/>
    <n v="0"/>
    <n v="0"/>
    <n v="0"/>
    <n v="1"/>
    <n v="0"/>
    <n v="0"/>
    <n v="785"/>
    <d v="2015-04-21T00:00:00"/>
    <n v="4"/>
    <s v="April"/>
    <n v="1"/>
    <s v="409,52852,High income,50,Low spender,0.000946037992885794,0,1,93,714,8,99,11,0,47,879,0.812286689419795,0.00910125142207053,0.112627986348123,0.012514220705347,0,0.0534698521046644,4,10,7,5,26,0.153846153846154,0.384615384615385,0.269230769230769,0.192307692307692,8,0,0,1,0,0,0,0,63,50-65,2734,0,1,0,0,0,0,1,0,0,785"/>
  </r>
  <r>
    <n v="136"/>
    <n v="49912"/>
    <x v="1"/>
    <n v="53"/>
    <x v="1"/>
    <n v="1.0618688892450713E-3"/>
    <n v="0"/>
    <n v="1"/>
    <n v="5"/>
    <n v="520"/>
    <n v="8"/>
    <n v="223"/>
    <n v="32"/>
    <n v="49"/>
    <n v="42"/>
    <n v="874"/>
    <n v="0.59496567505720821"/>
    <n v="9.1533180778032037E-3"/>
    <n v="0.25514874141876431"/>
    <n v="3.6613272311212815E-2"/>
    <n v="5.6064073226544622E-2"/>
    <n v="4.8054919908466817E-2"/>
    <n v="4"/>
    <n v="10"/>
    <n v="5"/>
    <n v="7"/>
    <n v="26"/>
    <n v="0.15384615384615385"/>
    <n v="0.38461538461538464"/>
    <n v="0.19230769230769232"/>
    <n v="0.26923076923076922"/>
    <n v="8"/>
    <n v="0"/>
    <n v="0"/>
    <x v="0"/>
    <x v="0"/>
    <x v="1"/>
    <n v="0"/>
    <x v="0"/>
    <x v="22"/>
    <x v="3"/>
    <n v="2819"/>
    <n v="0"/>
    <n v="0"/>
    <n v="0"/>
    <n v="1"/>
    <n v="0"/>
    <n v="0"/>
    <n v="0"/>
    <n v="1"/>
    <n v="0"/>
    <n v="790"/>
    <d v="2015-01-26T00:00:00"/>
    <n v="1"/>
    <s v="January"/>
    <n v="1"/>
    <s v="136,49912,Low income,53,Low spender,0.00106186888924507,0,1,5,520,8,223,32,49,42,874,0.594965675057208,0.0091533180778032,0.255148741418764,0.0366132723112128,0.0560640732265446,0.0480549199084668,4,10,5,7,26,0.153846153846154,0.384615384615385,0.192307692307692,0.269230769230769,8,0,0,1,0,0,0,1,71,66+,2819,0,0,0,1,0,0,0,1,0,790"/>
  </r>
  <r>
    <n v="49"/>
    <n v="49269"/>
    <x v="1"/>
    <n v="90"/>
    <x v="1"/>
    <n v="1.8267064482737625E-3"/>
    <n v="1"/>
    <n v="0"/>
    <n v="92"/>
    <n v="639"/>
    <n v="8"/>
    <n v="166"/>
    <n v="11"/>
    <n v="8"/>
    <n v="58"/>
    <n v="890"/>
    <n v="0.71797752808988768"/>
    <n v="8.988764044943821E-3"/>
    <n v="0.18651685393258427"/>
    <n v="1.2359550561797753E-2"/>
    <n v="8.988764044943821E-3"/>
    <n v="6.5168539325842698E-2"/>
    <n v="3"/>
    <n v="7"/>
    <n v="3"/>
    <n v="12"/>
    <n v="25"/>
    <n v="0.12"/>
    <n v="0.28000000000000003"/>
    <n v="0.12"/>
    <n v="0.48"/>
    <n v="7"/>
    <n v="0"/>
    <n v="0"/>
    <x v="1"/>
    <x v="0"/>
    <x v="1"/>
    <n v="0"/>
    <x v="1"/>
    <x v="4"/>
    <x v="1"/>
    <n v="2842"/>
    <n v="0"/>
    <n v="0"/>
    <n v="0"/>
    <n v="1"/>
    <n v="0"/>
    <n v="0"/>
    <n v="0"/>
    <n v="0"/>
    <n v="1"/>
    <n v="774"/>
    <d v="2015-01-03T00:00:00"/>
    <n v="1"/>
    <s v="January"/>
    <n v="1"/>
    <s v="49,49269,Low income,90,Low spender,0.00182670644827376,1,0,92,639,8,166,11,8,58,890,0.717977528089888,0.00898876404494382,0.186516853932584,0.0123595505617978,0.00898876404494382,0.0651685393258427,3,7,3,12,25,0.12,0.28,0.12,0.48,7,0,0,0,0,0,0,0,49,36-50,2842,0,0,0,1,0,0,0,0,1,774"/>
  </r>
  <r>
    <n v="2110"/>
    <n v="76624"/>
    <x v="0"/>
    <n v="757"/>
    <x v="0"/>
    <n v="9.8794111505533522E-3"/>
    <n v="0"/>
    <n v="1"/>
    <n v="68"/>
    <n v="411"/>
    <n v="106"/>
    <n v="147"/>
    <n v="54"/>
    <n v="115"/>
    <n v="66"/>
    <n v="899"/>
    <n v="0.45717463848720802"/>
    <n v="0.11790878754171301"/>
    <n v="0.16351501668520579"/>
    <n v="6.0066740823136816E-2"/>
    <n v="0.12791991101223582"/>
    <n v="7.3414905450500556E-2"/>
    <n v="1"/>
    <n v="5"/>
    <n v="10"/>
    <n v="7"/>
    <n v="23"/>
    <n v="4.3478260869565216E-2"/>
    <n v="0.21739130434782608"/>
    <n v="0.43478260869565216"/>
    <n v="0.30434782608695654"/>
    <n v="1"/>
    <n v="0"/>
    <n v="0"/>
    <x v="0"/>
    <x v="0"/>
    <x v="1"/>
    <n v="0"/>
    <x v="1"/>
    <x v="36"/>
    <x v="2"/>
    <n v="2195"/>
    <n v="0"/>
    <n v="0"/>
    <n v="1"/>
    <n v="0"/>
    <n v="0"/>
    <n v="0"/>
    <n v="1"/>
    <n v="0"/>
    <n v="0"/>
    <n v="767"/>
    <d v="2016-10-11T00:00:00"/>
    <n v="10"/>
    <s v="October"/>
    <n v="1"/>
    <s v="2110,76624,High income,757,High spender,0.00987941115055335,0,1,68,411,106,147,54,115,66,899,0.457174638487208,0.117908787541713,0.163515016685206,0.0600667408231368,0.127919911012236,0.0734149054505006,1,5,10,7,23,0.0434782608695652,0.217391304347826,0.434782608695652,0.304347826086957,1,0,0,1,0,0,0,0,58,50-65,2195,0,0,1,0,0,0,1,0,0,767"/>
  </r>
  <r>
    <n v="2104"/>
    <n v="76081"/>
    <x v="0"/>
    <n v="91"/>
    <x v="1"/>
    <n v="1.1960936370447287E-3"/>
    <n v="0"/>
    <n v="0"/>
    <n v="85"/>
    <n v="292"/>
    <n v="30"/>
    <n v="415"/>
    <n v="63"/>
    <n v="33"/>
    <n v="200"/>
    <n v="1033"/>
    <n v="0.28267182962245885"/>
    <n v="2.904162633107454E-2"/>
    <n v="0.40174249757986447"/>
    <n v="6.0987415295256538E-2"/>
    <n v="3.1945788964181994E-2"/>
    <n v="0.1936108422071636"/>
    <n v="1"/>
    <n v="4"/>
    <n v="5"/>
    <n v="4"/>
    <n v="14"/>
    <n v="7.1428571428571425E-2"/>
    <n v="0.2857142857142857"/>
    <n v="0.35714285714285715"/>
    <n v="0.2857142857142857"/>
    <n v="2"/>
    <n v="1"/>
    <n v="0"/>
    <x v="1"/>
    <x v="0"/>
    <x v="1"/>
    <n v="0"/>
    <x v="1"/>
    <x v="36"/>
    <x v="2"/>
    <n v="2196"/>
    <n v="0"/>
    <n v="0"/>
    <n v="0"/>
    <n v="1"/>
    <n v="0"/>
    <n v="0"/>
    <n v="1"/>
    <n v="0"/>
    <n v="0"/>
    <n v="633"/>
    <d v="2016-10-10T00:00:00"/>
    <n v="10"/>
    <s v="October"/>
    <n v="1"/>
    <s v="2104,76081,High income,91,Low spender,0.00119609363704473,0,0,85,292,30,415,63,33,200,1033,0.282671829622459,0.0290416263310745,0.401742497579864,0.0609874152952565,0.031945788964182,0.193610842207164,1,4,5,4,14,0.0714285714285714,0.285714285714286,0.357142857142857,0.285714285714286,2,1,0,0,0,0,0,0,58,50-65,2196,0,0,0,1,0,0,1,0,0,633"/>
  </r>
  <r>
    <n v="2132"/>
    <n v="79803"/>
    <x v="0"/>
    <n v="1672"/>
    <x v="0"/>
    <n v="2.0951593298497551E-2"/>
    <n v="0"/>
    <n v="1"/>
    <n v="54"/>
    <n v="574"/>
    <n v="8"/>
    <n v="216"/>
    <n v="21"/>
    <n v="16"/>
    <n v="33"/>
    <n v="868"/>
    <n v="0.66129032258064513"/>
    <n v="9.2165898617511521E-3"/>
    <n v="0.24884792626728111"/>
    <n v="2.4193548387096774E-2"/>
    <n v="1.8433179723502304E-2"/>
    <n v="3.8018433179723504E-2"/>
    <n v="1"/>
    <n v="4"/>
    <n v="3"/>
    <n v="5"/>
    <n v="13"/>
    <n v="7.6923076923076927E-2"/>
    <n v="0.30769230769230771"/>
    <n v="0.23076923076923078"/>
    <n v="0.38461538461538464"/>
    <n v="1"/>
    <n v="0"/>
    <n v="0"/>
    <x v="1"/>
    <x v="0"/>
    <x v="1"/>
    <n v="0"/>
    <x v="1"/>
    <x v="11"/>
    <x v="2"/>
    <n v="2186"/>
    <n v="1"/>
    <n v="0"/>
    <n v="0"/>
    <n v="0"/>
    <n v="0"/>
    <n v="0"/>
    <n v="1"/>
    <n v="0"/>
    <n v="0"/>
    <n v="802"/>
    <d v="2016-10-20T00:00:00"/>
    <n v="10"/>
    <s v="October"/>
    <n v="1"/>
    <s v="2132,79803,High income,1672,High spender,0.0209515932984976,0,1,54,574,8,216,21,16,33,868,0.661290322580645,0.00921658986175115,0.248847926267281,0.0241935483870968,0.0184331797235023,0.0380184331797235,1,4,3,5,13,0.0769230769230769,0.307692307692308,0.230769230769231,0.384615384615385,1,0,0,0,0,0,0,0,62,50-65,2186,1,0,0,0,0,0,1,0,0,802"/>
  </r>
  <r>
    <n v="886"/>
    <n v="57959"/>
    <x v="0"/>
    <n v="55"/>
    <x v="1"/>
    <n v="9.4894666919719114E-4"/>
    <n v="0"/>
    <n v="1"/>
    <n v="71"/>
    <n v="430"/>
    <n v="16"/>
    <n v="322"/>
    <n v="43"/>
    <n v="24"/>
    <n v="33"/>
    <n v="868"/>
    <n v="0.49539170506912444"/>
    <n v="1.8433179723502304E-2"/>
    <n v="0.37096774193548387"/>
    <n v="4.9539170506912443E-2"/>
    <n v="2.7649769585253458E-2"/>
    <n v="3.8018433179723504E-2"/>
    <n v="5"/>
    <n v="4"/>
    <n v="7"/>
    <n v="11"/>
    <n v="27"/>
    <n v="0.18518518518518517"/>
    <n v="0.14814814814814814"/>
    <n v="0.25925925925925924"/>
    <n v="0.40740740740740738"/>
    <n v="3"/>
    <n v="0"/>
    <n v="0"/>
    <x v="1"/>
    <x v="0"/>
    <x v="1"/>
    <n v="0"/>
    <x v="1"/>
    <x v="46"/>
    <x v="2"/>
    <n v="2582"/>
    <n v="0"/>
    <n v="0"/>
    <n v="1"/>
    <n v="0"/>
    <n v="0"/>
    <n v="0"/>
    <n v="1"/>
    <n v="0"/>
    <n v="0"/>
    <n v="802"/>
    <d v="2015-09-20T00:00:00"/>
    <n v="9"/>
    <s v="September"/>
    <n v="1"/>
    <s v="886,57959,High income,55,Low spender,0.000948946669197191,0,1,71,430,16,322,43,24,33,868,0.495391705069124,0.0184331797235023,0.370967741935484,0.0495391705069124,0.0276497695852535,0.0380184331797235,5,4,7,11,27,0.185185185185185,0.148148148148148,0.259259259259259,0.407407407407407,3,0,0,0,0,0,0,0,65,50-65,2582,0,0,1,0,0,0,1,0,0,802"/>
  </r>
  <r>
    <n v="871"/>
    <n v="61314"/>
    <x v="0"/>
    <n v="1332"/>
    <x v="0"/>
    <n v="2.1724239162344651E-2"/>
    <n v="0"/>
    <n v="1"/>
    <n v="1"/>
    <n v="378"/>
    <n v="0"/>
    <n v="189"/>
    <n v="97"/>
    <n v="172"/>
    <n v="172"/>
    <n v="1008"/>
    <n v="0.375"/>
    <n v="0"/>
    <n v="0.1875"/>
    <n v="9.6230158730158735E-2"/>
    <n v="0.17063492063492064"/>
    <n v="0.17063492063492064"/>
    <n v="2"/>
    <n v="5"/>
    <n v="5"/>
    <n v="12"/>
    <n v="24"/>
    <n v="8.3333333333333329E-2"/>
    <n v="0.20833333333333334"/>
    <n v="0.20833333333333334"/>
    <n v="0.5"/>
    <n v="3"/>
    <n v="0"/>
    <n v="0"/>
    <x v="1"/>
    <x v="0"/>
    <x v="1"/>
    <n v="0"/>
    <x v="1"/>
    <x v="43"/>
    <x v="2"/>
    <n v="2589"/>
    <n v="0"/>
    <n v="1"/>
    <n v="0"/>
    <n v="0"/>
    <n v="0"/>
    <n v="0"/>
    <n v="1"/>
    <n v="0"/>
    <n v="0"/>
    <n v="664"/>
    <d v="2015-09-13T00:00:00"/>
    <n v="9"/>
    <s v="September"/>
    <n v="1"/>
    <s v="871,61314,High income,1332,High spender,0.0217242391623447,0,1,1,378,0,189,97,172,172,1008,0.375,0,0.1875,0.0962301587301587,0.170634920634921,0.170634920634921,2,5,5,12,24,0.0833333333333333,0.208333333333333,0.208333333333333,0.5,3,0,0,0,0,0,0,0,52,50-65,2589,0,1,0,0,0,0,1,0,0,664"/>
  </r>
  <r>
    <n v="2127"/>
    <n v="64892"/>
    <x v="0"/>
    <n v="1467"/>
    <x v="0"/>
    <n v="2.260679282500154E-2"/>
    <n v="0"/>
    <n v="1"/>
    <n v="77"/>
    <n v="527"/>
    <n v="24"/>
    <n v="230"/>
    <n v="32"/>
    <n v="24"/>
    <n v="65"/>
    <n v="902"/>
    <n v="0.58425720620842569"/>
    <n v="2.6607538802660754E-2"/>
    <n v="0.25498891352549891"/>
    <n v="3.5476718403547672E-2"/>
    <n v="2.6607538802660754E-2"/>
    <n v="7.2062084257206213E-2"/>
    <n v="2"/>
    <n v="6"/>
    <n v="4"/>
    <n v="12"/>
    <n v="24"/>
    <n v="8.3333333333333329E-2"/>
    <n v="0.25"/>
    <n v="0.16666666666666666"/>
    <n v="0.5"/>
    <n v="4"/>
    <n v="0"/>
    <n v="0"/>
    <x v="1"/>
    <x v="0"/>
    <x v="1"/>
    <n v="0"/>
    <x v="1"/>
    <x v="10"/>
    <x v="1"/>
    <n v="2190"/>
    <n v="1"/>
    <n v="0"/>
    <n v="0"/>
    <n v="0"/>
    <n v="0"/>
    <n v="0"/>
    <n v="1"/>
    <n v="0"/>
    <n v="0"/>
    <n v="772"/>
    <d v="2016-10-16T00:00:00"/>
    <n v="10"/>
    <s v="October"/>
    <n v="1"/>
    <s v="2127,64892,High income,1467,High spender,0.0226067928250015,0,1,77,527,24,230,32,24,65,902,0.584257206208426,0.0266075388026608,0.254988913525499,0.0354767184035477,0.0266075388026608,0.0720620842572062,2,6,4,12,24,0.0833333333333333,0.25,0.166666666666667,0.5,4,0,0,0,0,0,0,0,44,36-50,2190,1,0,0,0,0,0,1,0,0,772"/>
  </r>
  <r>
    <n v="278"/>
    <n v="55250"/>
    <x v="0"/>
    <n v="90"/>
    <x v="1"/>
    <n v="1.6289592760180996E-3"/>
    <n v="0"/>
    <n v="1"/>
    <n v="49"/>
    <n v="664"/>
    <n v="58"/>
    <n v="83"/>
    <n v="32"/>
    <n v="0"/>
    <n v="66"/>
    <n v="903"/>
    <n v="0.73532668881506091"/>
    <n v="6.4230343300110737E-2"/>
    <n v="9.1915836101882614E-2"/>
    <n v="3.5437430786267994E-2"/>
    <n v="0"/>
    <n v="7.3089700996677748E-2"/>
    <n v="4"/>
    <n v="7"/>
    <n v="5"/>
    <n v="10"/>
    <n v="26"/>
    <n v="0.15384615384615385"/>
    <n v="0.26923076923076922"/>
    <n v="0.19230769230769232"/>
    <n v="0.38461538461538464"/>
    <n v="5"/>
    <n v="0"/>
    <n v="0"/>
    <x v="1"/>
    <x v="0"/>
    <x v="1"/>
    <n v="0"/>
    <x v="1"/>
    <x v="2"/>
    <x v="2"/>
    <n v="2775"/>
    <n v="0"/>
    <n v="0"/>
    <n v="1"/>
    <n v="0"/>
    <n v="0"/>
    <n v="0"/>
    <n v="0"/>
    <n v="1"/>
    <n v="0"/>
    <n v="771"/>
    <d v="2015-03-11T00:00:00"/>
    <n v="3"/>
    <s v="March"/>
    <n v="1"/>
    <s v="278,55250,High income,90,Low spender,0.0016289592760181,0,1,49,664,58,83,32,0,66,903,0.735326688815061,0.0642303433001107,0.0919158361018826,0.035437430786268,0,0.0730897009966777,4,7,5,10,26,0.153846153846154,0.269230769230769,0.192307692307692,0.384615384615385,5,0,0,0,0,0,0,0,55,50-65,2775,0,0,1,0,0,0,0,1,0,771"/>
  </r>
  <r>
    <n v="1252"/>
    <n v="68352"/>
    <x v="0"/>
    <n v="40"/>
    <x v="1"/>
    <n v="5.8520599250936332E-4"/>
    <n v="0"/>
    <n v="1"/>
    <n v="47"/>
    <n v="614"/>
    <n v="16"/>
    <n v="132"/>
    <n v="43"/>
    <n v="33"/>
    <n v="33"/>
    <n v="871"/>
    <n v="0.70493685419058549"/>
    <n v="1.8369690011481057E-2"/>
    <n v="0.15154994259471871"/>
    <n v="4.9368541905855337E-2"/>
    <n v="3.7887485648679678E-2"/>
    <n v="3.7887485648679678E-2"/>
    <n v="3"/>
    <n v="8"/>
    <n v="5"/>
    <n v="9"/>
    <n v="25"/>
    <n v="0.12"/>
    <n v="0.32"/>
    <n v="0.2"/>
    <n v="0.36"/>
    <n v="6"/>
    <n v="0"/>
    <n v="0"/>
    <x v="1"/>
    <x v="0"/>
    <x v="1"/>
    <n v="0"/>
    <x v="1"/>
    <x v="3"/>
    <x v="1"/>
    <n v="2464"/>
    <n v="0"/>
    <n v="0"/>
    <n v="1"/>
    <n v="0"/>
    <n v="0"/>
    <n v="0"/>
    <n v="0"/>
    <n v="0"/>
    <n v="1"/>
    <n v="805"/>
    <d v="2016-01-16T00:00:00"/>
    <n v="1"/>
    <s v="January"/>
    <n v="1"/>
    <s v="1252,68352,High income,40,Low spender,0.000585205992509363,0,1,47,614,16,132,43,33,33,871,0.704936854190585,0.0183696900114811,0.151549942594719,0.0493685419058553,0.0378874856486797,0.0378874856486797,3,8,5,9,25,0.12,0.32,0.2,0.36,6,0,0,0,0,0,0,0,46,36-50,2464,0,0,1,0,0,0,0,0,1,805"/>
  </r>
  <r>
    <n v="947"/>
    <n v="62772"/>
    <x v="0"/>
    <n v="450"/>
    <x v="1"/>
    <n v="7.168801376409864E-3"/>
    <n v="0"/>
    <n v="1"/>
    <n v="74"/>
    <n v="581"/>
    <n v="49"/>
    <n v="157"/>
    <n v="43"/>
    <n v="8"/>
    <n v="108"/>
    <n v="946"/>
    <n v="0.61416490486257924"/>
    <n v="5.1797040169133189E-2"/>
    <n v="0.16596194503171247"/>
    <n v="4.5454545454545456E-2"/>
    <n v="8.4566596194503175E-3"/>
    <n v="0.11416490486257928"/>
    <n v="1"/>
    <n v="5"/>
    <n v="6"/>
    <n v="11"/>
    <n v="23"/>
    <n v="4.3478260869565216E-2"/>
    <n v="0.21739130434782608"/>
    <n v="0.2608695652173913"/>
    <n v="0.47826086956521741"/>
    <n v="2"/>
    <n v="0"/>
    <n v="0"/>
    <x v="1"/>
    <x v="1"/>
    <x v="1"/>
    <n v="0"/>
    <x v="1"/>
    <x v="26"/>
    <x v="2"/>
    <n v="2565"/>
    <n v="0"/>
    <n v="0"/>
    <n v="1"/>
    <n v="0"/>
    <n v="0"/>
    <n v="0"/>
    <n v="0"/>
    <n v="1"/>
    <n v="0"/>
    <n v="730"/>
    <d v="2015-10-07T00:00:00"/>
    <n v="10"/>
    <s v="October"/>
    <n v="1"/>
    <s v="947,62772,High income,450,Low spender,0.00716880137640986,0,1,74,581,49,157,43,8,108,946,0.614164904862579,0.0517970401691332,0.165961945031712,0.0454545454545455,0.00845665961945032,0.114164904862579,1,5,6,11,23,0.0434782608695652,0.217391304347826,0.260869565217391,0.478260869565217,2,0,0,0,1,0,0,0,51,50-65,2565,0,0,1,0,0,0,0,1,0,730"/>
  </r>
  <r>
    <n v="607"/>
    <n v="54233"/>
    <x v="0"/>
    <n v="39"/>
    <x v="1"/>
    <n v="7.1911935537403429E-4"/>
    <n v="0"/>
    <n v="1"/>
    <n v="46"/>
    <n v="652"/>
    <n v="8"/>
    <n v="158"/>
    <n v="21"/>
    <n v="0"/>
    <n v="142"/>
    <n v="981"/>
    <n v="0.66462793068297654"/>
    <n v="8.1549439347604492E-3"/>
    <n v="0.16106014271151886"/>
    <n v="2.1406727828746176E-2"/>
    <n v="0"/>
    <n v="0.14475025484199797"/>
    <n v="4"/>
    <n v="11"/>
    <n v="6"/>
    <n v="5"/>
    <n v="26"/>
    <n v="0.15384615384615385"/>
    <n v="0.42307692307692307"/>
    <n v="0.23076923076923078"/>
    <n v="0.19230769230769232"/>
    <n v="8"/>
    <n v="0"/>
    <n v="0"/>
    <x v="1"/>
    <x v="0"/>
    <x v="1"/>
    <n v="0"/>
    <x v="1"/>
    <x v="16"/>
    <x v="1"/>
    <n v="2669"/>
    <n v="0"/>
    <n v="1"/>
    <n v="0"/>
    <n v="0"/>
    <n v="0"/>
    <n v="0"/>
    <n v="1"/>
    <n v="0"/>
    <n v="0"/>
    <n v="697"/>
    <d v="2015-06-25T00:00:00"/>
    <n v="6"/>
    <s v="June"/>
    <n v="1"/>
    <s v="607,54233,High income,39,Low spender,0.000719119355374034,0,1,46,652,8,158,21,0,142,981,0.664627930682977,0.00815494393476045,0.161060142711519,0.0214067278287462,0,0.144750254841998,4,11,6,5,26,0.153846153846154,0.423076923076923,0.230769230769231,0.192307692307692,8,0,0,0,0,0,0,0,43,36-50,2669,0,1,0,0,0,0,1,0,0,697"/>
  </r>
  <r>
    <n v="342"/>
    <n v="48240"/>
    <x v="1"/>
    <n v="954"/>
    <x v="0"/>
    <n v="1.9776119402985074E-2"/>
    <n v="0"/>
    <n v="0"/>
    <n v="73"/>
    <n v="389"/>
    <n v="91"/>
    <n v="248"/>
    <n v="64"/>
    <n v="49"/>
    <n v="41"/>
    <n v="882"/>
    <n v="0.44104308390022678"/>
    <n v="0.10317460317460317"/>
    <n v="0.28117913832199548"/>
    <n v="7.2562358276643993E-2"/>
    <n v="5.5555555555555552E-2"/>
    <n v="4.6485260770975055E-2"/>
    <n v="3"/>
    <n v="6"/>
    <n v="3"/>
    <n v="13"/>
    <n v="25"/>
    <n v="0.12"/>
    <n v="0.24"/>
    <n v="0.12"/>
    <n v="0.52"/>
    <n v="5"/>
    <n v="0"/>
    <n v="0"/>
    <x v="1"/>
    <x v="0"/>
    <x v="1"/>
    <n v="0"/>
    <x v="0"/>
    <x v="26"/>
    <x v="2"/>
    <n v="2756"/>
    <n v="0"/>
    <n v="0"/>
    <n v="1"/>
    <n v="0"/>
    <n v="0"/>
    <n v="0"/>
    <n v="0"/>
    <n v="0"/>
    <n v="1"/>
    <n v="800"/>
    <d v="2015-03-30T00:00:00"/>
    <n v="3"/>
    <s v="March"/>
    <n v="1"/>
    <s v="342,48240,Low income,954,High spender,0.0197761194029851,0,0,73,389,91,248,64,49,41,882,0.441043083900227,0.103174603174603,0.281179138321995,0.072562358276644,0.0555555555555556,0.0464852607709751,3,6,3,13,25,0.12,0.24,0.12,0.52,5,0,0,0,0,0,0,1,51,50-65,2756,0,0,1,0,0,0,0,0,1,800"/>
  </r>
  <r>
    <n v="600"/>
    <n v="52413"/>
    <x v="0"/>
    <n v="1871"/>
    <x v="0"/>
    <n v="3.5697250682082689E-2"/>
    <n v="0"/>
    <n v="2"/>
    <n v="56"/>
    <n v="295"/>
    <n v="106"/>
    <n v="271"/>
    <n v="75"/>
    <n v="98"/>
    <n v="65"/>
    <n v="910"/>
    <n v="0.32417582417582419"/>
    <n v="0.11648351648351649"/>
    <n v="0.2978021978021978"/>
    <n v="8.2417582417582416E-2"/>
    <n v="0.1076923076923077"/>
    <n v="7.1428571428571425E-2"/>
    <n v="4"/>
    <n v="6"/>
    <n v="4"/>
    <n v="12"/>
    <n v="26"/>
    <n v="0.15384615384615385"/>
    <n v="0.23076923076923078"/>
    <n v="0.15384615384615385"/>
    <n v="0.46153846153846156"/>
    <n v="6"/>
    <n v="0"/>
    <n v="0"/>
    <x v="1"/>
    <x v="0"/>
    <x v="1"/>
    <n v="0"/>
    <x v="1"/>
    <x v="26"/>
    <x v="2"/>
    <n v="2671"/>
    <n v="0"/>
    <n v="1"/>
    <n v="0"/>
    <n v="0"/>
    <n v="0"/>
    <n v="0"/>
    <n v="1"/>
    <n v="0"/>
    <n v="0"/>
    <n v="780"/>
    <d v="2015-06-23T00:00:00"/>
    <n v="6"/>
    <s v="June"/>
    <n v="1"/>
    <s v="600,52413,High income,1871,High spender,0.0356972506820827,0,2,56,295,106,271,75,98,65,910,0.324175824175824,0.116483516483516,0.297802197802198,0.0824175824175824,0.107692307692308,0.0714285714285714,4,6,4,12,26,0.153846153846154,0.230769230769231,0.153846153846154,0.461538461538462,6,0,0,0,0,0,0,0,51,50-65,2671,0,1,0,0,0,0,1,0,0,780"/>
  </r>
  <r>
    <n v="229"/>
    <n v="63381"/>
    <x v="0"/>
    <n v="23"/>
    <x v="1"/>
    <n v="3.628847761947587E-4"/>
    <n v="0"/>
    <n v="1"/>
    <n v="78"/>
    <n v="571"/>
    <n v="50"/>
    <n v="142"/>
    <n v="33"/>
    <n v="50"/>
    <n v="159"/>
    <n v="1005"/>
    <n v="0.56815920398009945"/>
    <n v="4.975124378109453E-2"/>
    <n v="0.14129353233830846"/>
    <n v="3.2835820895522387E-2"/>
    <n v="4.975124378109453E-2"/>
    <n v="0.15820895522388059"/>
    <n v="4"/>
    <n v="4"/>
    <n v="5"/>
    <n v="13"/>
    <n v="26"/>
    <n v="0.15384615384615385"/>
    <n v="0.15384615384615385"/>
    <n v="0.19230769230769232"/>
    <n v="0.5"/>
    <n v="2"/>
    <n v="0"/>
    <n v="0"/>
    <x v="1"/>
    <x v="0"/>
    <x v="1"/>
    <n v="0"/>
    <x v="1"/>
    <x v="40"/>
    <x v="2"/>
    <n v="2791"/>
    <n v="0"/>
    <n v="0"/>
    <n v="0"/>
    <n v="1"/>
    <n v="0"/>
    <n v="0"/>
    <n v="1"/>
    <n v="0"/>
    <n v="0"/>
    <n v="687"/>
    <d v="2015-02-23T00:00:00"/>
    <n v="2"/>
    <s v="February"/>
    <n v="1"/>
    <s v="229,63381,High income,23,Low spender,0.000362884776194759,0,1,78,571,50,142,33,50,159,1005,0.568159203980099,0.0497512437810945,0.141293532338308,0.0328358208955224,0.0497512437810945,0.158208955223881,4,4,5,13,26,0.153846153846154,0.153846153846154,0.192307692307692,0.5,2,0,0,0,0,0,0,0,60,50-65,2791,0,0,0,1,0,0,1,0,0,687"/>
  </r>
  <r>
    <n v="1387"/>
    <n v="61346"/>
    <x v="0"/>
    <n v="1096"/>
    <x v="0"/>
    <n v="1.7865875525706648E-2"/>
    <n v="1"/>
    <n v="0"/>
    <n v="34"/>
    <n v="562"/>
    <n v="58"/>
    <n v="168"/>
    <n v="43"/>
    <n v="16"/>
    <n v="142"/>
    <n v="989"/>
    <n v="0.56825075834175931"/>
    <n v="5.8645096056622853E-2"/>
    <n v="0.1698685540950455"/>
    <n v="4.3478260869565216E-2"/>
    <n v="1.6177957532861477E-2"/>
    <n v="0.14357937310414559"/>
    <n v="1"/>
    <n v="5"/>
    <n v="7"/>
    <n v="10"/>
    <n v="23"/>
    <n v="4.3478260869565216E-2"/>
    <n v="0.21739130434782608"/>
    <n v="0.30434782608695654"/>
    <n v="0.43478260869565216"/>
    <n v="3"/>
    <n v="0"/>
    <n v="0"/>
    <x v="1"/>
    <x v="0"/>
    <x v="1"/>
    <n v="0"/>
    <x v="1"/>
    <x v="34"/>
    <x v="1"/>
    <n v="2425"/>
    <n v="0"/>
    <n v="0"/>
    <n v="0"/>
    <n v="1"/>
    <n v="0"/>
    <n v="0"/>
    <n v="0"/>
    <n v="1"/>
    <n v="0"/>
    <n v="705"/>
    <d v="2016-02-24T00:00:00"/>
    <n v="2"/>
    <s v="February"/>
    <n v="1"/>
    <s v="1387,61346,High income,1096,High spender,0.0178658755257066,1,0,34,562,58,168,43,16,142,989,0.568250758341759,0.0586450960566229,0.169868554095046,0.0434782608695652,0.0161779575328615,0.143579373104146,1,5,7,10,23,0.0434782608695652,0.217391304347826,0.304347826086957,0.434782608695652,3,0,0,0,0,0,0,0,42,36-50,2425,0,0,0,1,0,0,0,1,0,705"/>
  </r>
  <r>
    <n v="1871"/>
    <n v="66294"/>
    <x v="0"/>
    <n v="725"/>
    <x v="0"/>
    <n v="1.0936132983377077E-2"/>
    <n v="0"/>
    <n v="0"/>
    <n v="68"/>
    <n v="251"/>
    <n v="108"/>
    <n v="334"/>
    <n v="65"/>
    <n v="92"/>
    <n v="117"/>
    <n v="967"/>
    <n v="0.2595656670113754"/>
    <n v="0.11168562564632885"/>
    <n v="0.34539813857290591"/>
    <n v="6.7218200620475704E-2"/>
    <n v="9.5139607032057913E-2"/>
    <n v="0.12099276111685625"/>
    <n v="1"/>
    <n v="4"/>
    <n v="3"/>
    <n v="5"/>
    <n v="13"/>
    <n v="7.6923076923076927E-2"/>
    <n v="0.30769230769230771"/>
    <n v="0.23076923076923078"/>
    <n v="0.38461538461538464"/>
    <n v="2"/>
    <n v="0"/>
    <n v="0"/>
    <x v="1"/>
    <x v="0"/>
    <x v="1"/>
    <n v="0"/>
    <x v="1"/>
    <x v="2"/>
    <x v="2"/>
    <n v="2263"/>
    <n v="0"/>
    <n v="0"/>
    <n v="1"/>
    <n v="0"/>
    <n v="0"/>
    <n v="0"/>
    <n v="1"/>
    <n v="0"/>
    <n v="0"/>
    <n v="733"/>
    <d v="2016-08-04T00:00:00"/>
    <n v="8"/>
    <s v="August"/>
    <n v="1"/>
    <s v="1871,66294,High income,725,High spender,0.0109361329833771,0,0,68,251,108,334,65,92,117,967,0.259565667011375,0.111685625646329,0.345398138572906,0.0672182006204757,0.0951396070320579,0.120992761116856,1,4,3,5,13,0.0769230769230769,0.307692307692308,0.230769230769231,0.384615384615385,2,0,0,0,0,0,0,0,55,50-65,2263,0,0,1,0,0,0,1,0,0,733"/>
  </r>
  <r>
    <n v="643"/>
    <n v="74268"/>
    <x v="0"/>
    <n v="448"/>
    <x v="1"/>
    <n v="6.0322076802929933E-3"/>
    <n v="0"/>
    <n v="0"/>
    <n v="83"/>
    <n v="199"/>
    <n v="66"/>
    <n v="315"/>
    <n v="97"/>
    <n v="174"/>
    <n v="41"/>
    <n v="892"/>
    <n v="0.22309417040358745"/>
    <n v="7.3991031390134535E-2"/>
    <n v="0.35313901345291482"/>
    <n v="0.10874439461883408"/>
    <n v="0.19506726457399104"/>
    <n v="4.5964125560538117E-2"/>
    <n v="1"/>
    <n v="4"/>
    <n v="3"/>
    <n v="5"/>
    <n v="13"/>
    <n v="7.6923076923076927E-2"/>
    <n v="0.30769230769230771"/>
    <n v="0.23076923076923078"/>
    <n v="0.38461538461538464"/>
    <n v="2"/>
    <n v="0"/>
    <n v="0"/>
    <x v="1"/>
    <x v="0"/>
    <x v="1"/>
    <n v="0"/>
    <x v="1"/>
    <x v="46"/>
    <x v="2"/>
    <n v="2659"/>
    <n v="0"/>
    <n v="1"/>
    <n v="0"/>
    <n v="0"/>
    <n v="0"/>
    <n v="0"/>
    <n v="1"/>
    <n v="0"/>
    <n v="0"/>
    <n v="810"/>
    <d v="2015-07-05T00:00:00"/>
    <n v="7"/>
    <s v="July"/>
    <n v="1"/>
    <s v="643,74268,High income,448,Low spender,0.00603220768029299,0,0,83,199,66,315,97,174,41,892,0.223094170403587,0.0739910313901345,0.353139013452915,0.108744394618834,0.195067264573991,0.0459641255605381,1,4,3,5,13,0.0769230769230769,0.307692307692308,0.230769230769231,0.384615384615385,2,0,0,0,0,0,0,0,65,50-65,2659,0,1,0,0,0,0,1,0,0,810"/>
  </r>
  <r>
    <n v="101"/>
    <n v="79205"/>
    <x v="0"/>
    <n v="656"/>
    <x v="0"/>
    <n v="8.2823054100119933E-3"/>
    <n v="0"/>
    <n v="0"/>
    <n v="73"/>
    <n v="504"/>
    <n v="23"/>
    <n v="117"/>
    <n v="179"/>
    <n v="28"/>
    <n v="44"/>
    <n v="895"/>
    <n v="0.56312849162011169"/>
    <n v="2.5698324022346369E-2"/>
    <n v="0.13072625698324022"/>
    <n v="0.2"/>
    <n v="3.128491620111732E-2"/>
    <n v="4.9162011173184354E-2"/>
    <n v="1"/>
    <n v="6"/>
    <n v="5"/>
    <n v="4"/>
    <n v="16"/>
    <n v="6.25E-2"/>
    <n v="0.375"/>
    <n v="0.3125"/>
    <n v="0.25"/>
    <n v="4"/>
    <n v="1"/>
    <n v="0"/>
    <x v="1"/>
    <x v="0"/>
    <x v="1"/>
    <n v="0"/>
    <x v="0"/>
    <x v="9"/>
    <x v="1"/>
    <n v="2828"/>
    <n v="0"/>
    <n v="1"/>
    <n v="0"/>
    <n v="0"/>
    <n v="0"/>
    <n v="0"/>
    <n v="1"/>
    <n v="0"/>
    <n v="0"/>
    <n v="807"/>
    <d v="2015-01-17T00:00:00"/>
    <n v="1"/>
    <s v="January"/>
    <n v="1"/>
    <s v="101,79205,High income,656,High spender,0.00828230541001199,0,0,73,504,23,117,179,28,44,895,0.563128491620112,0.0256983240223464,0.13072625698324,0.2,0.0312849162011173,0.0491620111731844,1,6,5,4,16,0.0625,0.375,0.3125,0.25,4,1,0,0,0,0,0,1,45,36-50,2828,0,1,0,0,0,0,1,0,0,807"/>
  </r>
  <r>
    <n v="780"/>
    <n v="60152"/>
    <x v="0"/>
    <n v="1279"/>
    <x v="0"/>
    <n v="2.1262800904375583E-2"/>
    <n v="0"/>
    <n v="1"/>
    <n v="6"/>
    <n v="325"/>
    <n v="83"/>
    <n v="300"/>
    <n v="86"/>
    <n v="58"/>
    <n v="91"/>
    <n v="943"/>
    <n v="0.34464475079533402"/>
    <n v="8.8016967126193002E-2"/>
    <n v="0.31813361611876989"/>
    <n v="9.1198303287380697E-2"/>
    <n v="6.1505832449628844E-2"/>
    <n v="9.6500530222693531E-2"/>
    <n v="1"/>
    <n v="6"/>
    <n v="4"/>
    <n v="12"/>
    <n v="23"/>
    <n v="4.3478260869565216E-2"/>
    <n v="0.2608695652173913"/>
    <n v="0.17391304347826086"/>
    <n v="0.52173913043478259"/>
    <n v="3"/>
    <n v="0"/>
    <n v="0"/>
    <x v="1"/>
    <x v="0"/>
    <x v="1"/>
    <n v="0"/>
    <x v="1"/>
    <x v="15"/>
    <x v="1"/>
    <n v="2617"/>
    <n v="0"/>
    <n v="0"/>
    <n v="1"/>
    <n v="0"/>
    <n v="0"/>
    <n v="0"/>
    <n v="1"/>
    <n v="0"/>
    <n v="0"/>
    <n v="761"/>
    <d v="2015-08-16T00:00:00"/>
    <n v="8"/>
    <s v="August"/>
    <n v="1"/>
    <s v="780,60152,High income,1279,High spender,0.0212628009043756,0,1,6,325,83,300,86,58,91,943,0.344644750795334,0.088016967126193,0.31813361611877,0.0911983032873807,0.0615058324496288,0.0965005302226935,1,6,4,12,23,0.0434782608695652,0.260869565217391,0.173913043478261,0.521739130434783,3,0,0,0,0,0,0,0,41,36-50,2617,0,0,1,0,0,0,1,0,0,761"/>
  </r>
  <r>
    <n v="702"/>
    <n v="70379"/>
    <x v="0"/>
    <n v="90"/>
    <x v="1"/>
    <n v="1.2787905483169697E-3"/>
    <n v="0"/>
    <n v="1"/>
    <n v="84"/>
    <n v="553"/>
    <n v="25"/>
    <n v="142"/>
    <n v="65"/>
    <n v="67"/>
    <n v="8"/>
    <n v="860"/>
    <n v="0.64302325581395348"/>
    <n v="2.9069767441860465E-2"/>
    <n v="0.16511627906976745"/>
    <n v="7.5581395348837205E-2"/>
    <n v="7.7906976744186049E-2"/>
    <n v="9.3023255813953487E-3"/>
    <n v="3"/>
    <n v="6"/>
    <n v="3"/>
    <n v="13"/>
    <n v="25"/>
    <n v="0.12"/>
    <n v="0.24"/>
    <n v="0.12"/>
    <n v="0.52"/>
    <n v="4"/>
    <n v="0"/>
    <n v="0"/>
    <x v="1"/>
    <x v="0"/>
    <x v="1"/>
    <n v="0"/>
    <x v="1"/>
    <x v="10"/>
    <x v="1"/>
    <n v="2642"/>
    <n v="0"/>
    <n v="0"/>
    <n v="1"/>
    <n v="0"/>
    <n v="0"/>
    <n v="0"/>
    <n v="0"/>
    <n v="1"/>
    <n v="0"/>
    <n v="844"/>
    <d v="2015-07-22T00:00:00"/>
    <n v="7"/>
    <s v="July"/>
    <n v="1"/>
    <s v="702,70379,High income,90,Low spender,0.00127879054831697,0,1,84,553,25,142,65,67,8,860,0.643023255813953,0.0290697674418605,0.165116279069767,0.0755813953488372,0.077906976744186,0.00930232558139535,3,6,3,13,25,0.12,0.24,0.12,0.52,4,0,0,0,0,0,0,0,44,36-50,2642,0,0,1,0,0,0,0,1,0,844"/>
  </r>
  <r>
    <n v="665"/>
    <n v="62503"/>
    <x v="0"/>
    <n v="900"/>
    <x v="0"/>
    <n v="1.4399308833176007E-2"/>
    <n v="0"/>
    <n v="1"/>
    <n v="40"/>
    <n v="478"/>
    <n v="0"/>
    <n v="193"/>
    <n v="110"/>
    <n v="75"/>
    <n v="117"/>
    <n v="973"/>
    <n v="0.49126413155190135"/>
    <n v="0"/>
    <n v="0.19835560123329907"/>
    <n v="0.11305241521068859"/>
    <n v="7.7081192189105863E-2"/>
    <n v="0.12024665981500514"/>
    <n v="4"/>
    <n v="8"/>
    <n v="3"/>
    <n v="11"/>
    <n v="26"/>
    <n v="0.15384615384615385"/>
    <n v="0.30769230769230771"/>
    <n v="0.11538461538461539"/>
    <n v="0.42307692307692307"/>
    <n v="5"/>
    <n v="0"/>
    <n v="0"/>
    <x v="1"/>
    <x v="0"/>
    <x v="1"/>
    <n v="0"/>
    <x v="1"/>
    <x v="32"/>
    <x v="2"/>
    <n v="2655"/>
    <n v="0"/>
    <n v="1"/>
    <n v="0"/>
    <n v="0"/>
    <n v="0"/>
    <n v="0"/>
    <n v="1"/>
    <n v="0"/>
    <n v="0"/>
    <n v="739"/>
    <d v="2015-07-09T00:00:00"/>
    <n v="7"/>
    <s v="July"/>
    <n v="1"/>
    <s v="665,62503,High income,900,High spender,0.014399308833176,0,1,40,478,0,193,110,75,117,973,0.491264131551901,0,0.198355601233299,0.113052415210689,0.0770811921891059,0.120246659815005,4,8,3,11,26,0.153846153846154,0.307692307692308,0.115384615384615,0.423076923076923,5,0,0,0,0,0,0,0,64,50-65,2655,0,1,0,0,0,0,1,0,0,739"/>
  </r>
  <r>
    <n v="592"/>
    <n v="75278"/>
    <x v="0"/>
    <n v="39"/>
    <x v="1"/>
    <n v="5.1807965142538321E-4"/>
    <n v="0"/>
    <n v="0"/>
    <n v="17"/>
    <n v="304"/>
    <n v="98"/>
    <n v="230"/>
    <n v="150"/>
    <n v="74"/>
    <n v="74"/>
    <n v="930"/>
    <n v="0.32688172043010755"/>
    <n v="0.10537634408602151"/>
    <n v="0.24731182795698925"/>
    <n v="0.16129032258064516"/>
    <n v="7.9569892473118284E-2"/>
    <n v="7.9569892473118284E-2"/>
    <n v="1"/>
    <n v="6"/>
    <n v="3"/>
    <n v="13"/>
    <n v="23"/>
    <n v="4.3478260869565216E-2"/>
    <n v="0.2608695652173913"/>
    <n v="0.13043478260869565"/>
    <n v="0.56521739130434778"/>
    <n v="3"/>
    <n v="0"/>
    <n v="0"/>
    <x v="1"/>
    <x v="0"/>
    <x v="1"/>
    <n v="0"/>
    <x v="1"/>
    <x v="42"/>
    <x v="3"/>
    <n v="2675"/>
    <n v="0"/>
    <n v="0"/>
    <n v="0"/>
    <n v="1"/>
    <n v="0"/>
    <n v="0"/>
    <n v="1"/>
    <n v="0"/>
    <n v="0"/>
    <n v="782"/>
    <d v="2015-06-19T00:00:00"/>
    <n v="6"/>
    <s v="June"/>
    <n v="1"/>
    <s v="592,75278,High income,39,Low spender,0.000518079651425383,0,0,17,304,98,230,150,74,74,930,0.326881720430108,0.105376344086022,0.247311827956989,0.161290322580645,0.0795698924731183,0.0795698924731183,1,6,3,13,23,0.0434782608695652,0.260869565217391,0.130434782608696,0.565217391304348,3,0,0,0,0,0,0,0,68,66+,2675,0,0,0,1,0,0,1,0,0,782"/>
  </r>
  <r>
    <n v="1245"/>
    <n v="61209"/>
    <x v="0"/>
    <n v="145"/>
    <x v="1"/>
    <n v="2.368932673299678E-3"/>
    <n v="0"/>
    <n v="0"/>
    <n v="73"/>
    <n v="466"/>
    <n v="0"/>
    <n v="224"/>
    <n v="119"/>
    <n v="49"/>
    <n v="99"/>
    <n v="957"/>
    <n v="0.48693834900731453"/>
    <n v="0"/>
    <n v="0.23406478578892373"/>
    <n v="0.12434691745036573"/>
    <n v="5.1201671891327065E-2"/>
    <n v="0.10344827586206896"/>
    <n v="1"/>
    <n v="5"/>
    <n v="3"/>
    <n v="4"/>
    <n v="13"/>
    <n v="7.6923076923076927E-2"/>
    <n v="0.38461538461538464"/>
    <n v="0.23076923076923078"/>
    <n v="0.30769230769230771"/>
    <n v="2"/>
    <n v="0"/>
    <n v="0"/>
    <x v="1"/>
    <x v="0"/>
    <x v="1"/>
    <n v="0"/>
    <x v="1"/>
    <x v="28"/>
    <x v="1"/>
    <n v="2467"/>
    <n v="0"/>
    <n v="0"/>
    <n v="1"/>
    <n v="0"/>
    <n v="0"/>
    <n v="0"/>
    <n v="1"/>
    <n v="0"/>
    <n v="0"/>
    <n v="759"/>
    <d v="2016-01-13T00:00:00"/>
    <n v="1"/>
    <s v="January"/>
    <n v="1"/>
    <s v="1245,61209,High income,145,Low spender,0.00236893267329968,0,0,73,466,0,224,119,49,99,957,0.486938349007315,0,0.234064785788924,0.124346917450366,0.0512016718913271,0.103448275862069,1,5,3,4,13,0.0769230769230769,0.384615384615385,0.230769230769231,0.307692307692308,2,0,0,0,0,0,0,0,50,36-50,2467,0,0,1,0,0,0,1,0,0,759"/>
  </r>
  <r>
    <n v="597"/>
    <n v="48948"/>
    <x v="1"/>
    <n v="335"/>
    <x v="1"/>
    <n v="6.843997711857481E-3"/>
    <n v="0"/>
    <n v="0"/>
    <n v="53"/>
    <n v="437"/>
    <n v="8"/>
    <n v="206"/>
    <n v="160"/>
    <n v="49"/>
    <n v="42"/>
    <n v="902"/>
    <n v="0.48447893569844791"/>
    <n v="8.869179600886918E-3"/>
    <n v="0.22838137472283815"/>
    <n v="0.17738359201773837"/>
    <n v="5.432372505543237E-2"/>
    <n v="4.6563192904656318E-2"/>
    <n v="2"/>
    <n v="7"/>
    <n v="10"/>
    <n v="5"/>
    <n v="24"/>
    <n v="8.3333333333333329E-2"/>
    <n v="0.29166666666666669"/>
    <n v="0.41666666666666669"/>
    <n v="0.20833333333333334"/>
    <n v="6"/>
    <n v="0"/>
    <n v="0"/>
    <x v="0"/>
    <x v="0"/>
    <x v="1"/>
    <n v="0"/>
    <x v="0"/>
    <x v="52"/>
    <x v="3"/>
    <n v="2672"/>
    <n v="1"/>
    <n v="0"/>
    <n v="0"/>
    <n v="0"/>
    <n v="0"/>
    <n v="0"/>
    <n v="0"/>
    <n v="0"/>
    <n v="1"/>
    <n v="818"/>
    <d v="2015-06-22T00:00:00"/>
    <n v="6"/>
    <s v="June"/>
    <n v="1"/>
    <s v="597,48948,Low income,335,Low spender,0.00684399771185748,0,0,53,437,8,206,160,49,42,902,0.484478935698448,0.00886917960088692,0.228381374722838,0.177383592017738,0.0543237250554324,0.0465631929046563,2,7,10,5,24,0.0833333333333333,0.291666666666667,0.416666666666667,0.208333333333333,6,0,0,1,0,0,0,1,77,66+,2672,1,0,0,0,0,0,0,0,1,818"/>
  </r>
  <r>
    <n v="1719"/>
    <n v="82224"/>
    <x v="0"/>
    <n v="42"/>
    <x v="1"/>
    <n v="5.1079976649153532E-4"/>
    <n v="0"/>
    <n v="0"/>
    <n v="83"/>
    <n v="307"/>
    <n v="26"/>
    <n v="360"/>
    <n v="138"/>
    <n v="31"/>
    <n v="40"/>
    <n v="902"/>
    <n v="0.34035476718403546"/>
    <n v="2.8824833702882482E-2"/>
    <n v="0.3991130820399113"/>
    <n v="0.15299334811529933"/>
    <n v="3.4368070953436809E-2"/>
    <n v="4.4345898004434593E-2"/>
    <n v="1"/>
    <n v="6"/>
    <n v="9"/>
    <n v="5"/>
    <n v="21"/>
    <n v="4.7619047619047616E-2"/>
    <n v="0.2857142857142857"/>
    <n v="0.42857142857142855"/>
    <n v="0.23809523809523808"/>
    <n v="3"/>
    <n v="1"/>
    <n v="0"/>
    <x v="1"/>
    <x v="0"/>
    <x v="1"/>
    <n v="0"/>
    <x v="1"/>
    <x v="38"/>
    <x v="2"/>
    <n v="2314"/>
    <n v="0"/>
    <n v="1"/>
    <n v="0"/>
    <n v="0"/>
    <n v="0"/>
    <n v="0"/>
    <n v="1"/>
    <n v="0"/>
    <n v="0"/>
    <n v="822"/>
    <d v="2016-06-14T00:00:00"/>
    <n v="6"/>
    <s v="June"/>
    <n v="1"/>
    <s v="1719,82224,High income,42,Low spender,0.000510799766491535,0,0,83,307,26,360,138,31,40,902,0.340354767184035,0.0288248337028825,0.399113082039911,0.152993348115299,0.0343680709534368,0.0443458980044346,1,6,9,5,21,0.0476190476190476,0.285714285714286,0.428571428571429,0.238095238095238,3,1,0,0,0,0,0,0,56,50-65,2314,0,1,0,0,0,0,1,0,0,822"/>
  </r>
  <r>
    <n v="2007"/>
    <n v="72570"/>
    <x v="0"/>
    <n v="180"/>
    <x v="1"/>
    <n v="2.4803637866887144E-3"/>
    <n v="0"/>
    <n v="0"/>
    <n v="67"/>
    <n v="274"/>
    <n v="83"/>
    <n v="216"/>
    <n v="151"/>
    <n v="141"/>
    <n v="224"/>
    <n v="1089"/>
    <n v="0.25160697887970618"/>
    <n v="7.6216712580348941E-2"/>
    <n v="0.19834710743801653"/>
    <n v="0.13865932047750229"/>
    <n v="0.12947658402203857"/>
    <n v="0.2056932966023875"/>
    <n v="1"/>
    <n v="4"/>
    <n v="6"/>
    <n v="12"/>
    <n v="23"/>
    <n v="4.3478260869565216E-2"/>
    <n v="0.17391304347826086"/>
    <n v="0.2608695652173913"/>
    <n v="0.52173913043478259"/>
    <n v="1"/>
    <n v="0"/>
    <n v="0"/>
    <x v="1"/>
    <x v="0"/>
    <x v="1"/>
    <n v="0"/>
    <x v="1"/>
    <x v="35"/>
    <x v="1"/>
    <n v="2224"/>
    <n v="0"/>
    <n v="1"/>
    <n v="0"/>
    <n v="0"/>
    <n v="0"/>
    <n v="0"/>
    <n v="1"/>
    <n v="0"/>
    <n v="0"/>
    <n v="641"/>
    <d v="2016-09-12T00:00:00"/>
    <n v="9"/>
    <s v="September"/>
    <n v="1"/>
    <s v="2007,72570,High income,180,Low spender,0.00248036378668871,0,0,67,274,83,216,151,141,224,1089,0.251606978879706,0.0762167125803489,0.198347107438017,0.138659320477502,0.129476584022039,0.205693296602387,1,4,6,12,23,0.0434782608695652,0.173913043478261,0.260869565217391,0.521739130434783,1,0,0,0,0,0,0,0,36,36-50,2224,0,1,0,0,0,0,1,0,0,641"/>
  </r>
  <r>
    <n v="1033"/>
    <n v="72940"/>
    <x v="0"/>
    <n v="755"/>
    <x v="0"/>
    <n v="1.035097340279682E-2"/>
    <n v="0"/>
    <n v="0"/>
    <n v="13"/>
    <n v="182"/>
    <n v="74"/>
    <n v="298"/>
    <n v="162"/>
    <n v="149"/>
    <n v="116"/>
    <n v="981"/>
    <n v="0.18552497451580022"/>
    <n v="7.5433231396534142E-2"/>
    <n v="0.30377166156982671"/>
    <n v="0.16513761467889909"/>
    <n v="0.15188583078491336"/>
    <n v="0.11824668705402651"/>
    <n v="1"/>
    <n v="3"/>
    <n v="3"/>
    <n v="6"/>
    <n v="13"/>
    <n v="7.6923076923076927E-2"/>
    <n v="0.23076923076923078"/>
    <n v="0.23076923076923078"/>
    <n v="0.46153846153846156"/>
    <n v="1"/>
    <n v="0"/>
    <n v="0"/>
    <x v="1"/>
    <x v="0"/>
    <x v="1"/>
    <n v="0"/>
    <x v="1"/>
    <x v="28"/>
    <x v="1"/>
    <n v="2534"/>
    <n v="0"/>
    <n v="1"/>
    <n v="0"/>
    <n v="0"/>
    <n v="0"/>
    <n v="0"/>
    <n v="1"/>
    <n v="0"/>
    <n v="0"/>
    <n v="749"/>
    <d v="2015-11-07T00:00:00"/>
    <n v="11"/>
    <s v="November"/>
    <n v="1"/>
    <s v="1033,72940,High income,755,High spender,0.0103509734027968,0,0,13,182,74,298,162,149,116,981,0.1855249745158,0.0754332313965341,0.303771661569827,0.165137614678899,0.151885830784913,0.118246687054027,1,3,3,6,13,0.0769230769230769,0.230769230769231,0.230769230769231,0.461538461538462,1,0,0,0,0,0,0,0,50,36-50,2534,0,1,0,0,0,0,1,0,0,749"/>
  </r>
  <r>
    <n v="1756"/>
    <n v="76234"/>
    <x v="0"/>
    <n v="408"/>
    <x v="1"/>
    <n v="5.3519427027310645E-3"/>
    <n v="0"/>
    <n v="1"/>
    <n v="21"/>
    <n v="519"/>
    <n v="50"/>
    <n v="167"/>
    <n v="130"/>
    <n v="0"/>
    <n v="41"/>
    <n v="907"/>
    <n v="0.57221609702315324"/>
    <n v="5.5126791620727672E-2"/>
    <n v="0.18412348401323042"/>
    <n v="0.14332965821389196"/>
    <n v="0"/>
    <n v="4.5203969128996692E-2"/>
    <n v="1"/>
    <n v="8"/>
    <n v="3"/>
    <n v="11"/>
    <n v="23"/>
    <n v="4.3478260869565216E-2"/>
    <n v="0.34782608695652173"/>
    <n v="0.13043478260869565"/>
    <n v="0.47826086956521741"/>
    <n v="3"/>
    <n v="0"/>
    <n v="0"/>
    <x v="1"/>
    <x v="1"/>
    <x v="1"/>
    <n v="0"/>
    <x v="1"/>
    <x v="7"/>
    <x v="1"/>
    <n v="2302"/>
    <n v="0"/>
    <n v="1"/>
    <n v="0"/>
    <n v="0"/>
    <n v="0"/>
    <n v="0"/>
    <n v="0"/>
    <n v="1"/>
    <n v="0"/>
    <n v="825"/>
    <d v="2016-06-26T00:00:00"/>
    <n v="6"/>
    <s v="June"/>
    <n v="1"/>
    <s v="1756,76234,High income,408,Low spender,0.00535194270273106,0,1,21,519,50,167,130,0,41,907,0.572216097023153,0.0551267916207277,0.18412348401323,0.143329658213892,0,0.0452039691289967,1,8,3,11,23,0.0434782608695652,0.347826086956522,0.130434782608696,0.478260869565217,3,0,0,0,1,0,0,0,48,36-50,2302,0,1,0,0,0,0,0,1,0,825"/>
  </r>
  <r>
    <n v="802"/>
    <n v="69867"/>
    <x v="0"/>
    <n v="54"/>
    <x v="1"/>
    <n v="7.7289707587272958E-4"/>
    <n v="0"/>
    <n v="0"/>
    <n v="30"/>
    <n v="196"/>
    <n v="0"/>
    <n v="512"/>
    <n v="33"/>
    <n v="130"/>
    <n v="54"/>
    <n v="925"/>
    <n v="0.21189189189189189"/>
    <n v="0"/>
    <n v="0.55351351351351352"/>
    <n v="3.5675675675675679E-2"/>
    <n v="0.14054054054054055"/>
    <n v="5.8378378378378379E-2"/>
    <n v="1"/>
    <n v="3"/>
    <n v="5"/>
    <n v="8"/>
    <n v="17"/>
    <n v="5.8823529411764705E-2"/>
    <n v="0.17647058823529413"/>
    <n v="0.29411764705882354"/>
    <n v="0.47058823529411764"/>
    <n v="1"/>
    <n v="1"/>
    <n v="0"/>
    <x v="1"/>
    <x v="0"/>
    <x v="1"/>
    <n v="0"/>
    <x v="0"/>
    <x v="17"/>
    <x v="0"/>
    <n v="2612"/>
    <n v="0"/>
    <n v="0"/>
    <n v="1"/>
    <n v="0"/>
    <n v="0"/>
    <n v="0"/>
    <n v="0"/>
    <n v="0"/>
    <n v="1"/>
    <n v="817"/>
    <d v="2015-08-21T00:00:00"/>
    <n v="8"/>
    <s v="August"/>
    <n v="1"/>
    <s v="802,69867,High income,54,Low spender,0.00077289707587273,0,0,30,196,0,512,33,130,54,925,0.211891891891892,0,0.553513513513514,0.0356756756756757,0.140540540540541,0.0583783783783784,1,3,5,8,17,0.0588235294117647,0.176470588235294,0.294117647058824,0.470588235294118,1,1,0,0,0,0,0,1,34,24-35,2612,0,0,1,0,0,0,0,0,1,817"/>
  </r>
  <r>
    <n v="610"/>
    <n v="81320"/>
    <x v="0"/>
    <n v="47"/>
    <x v="1"/>
    <n v="5.7796360059026071E-4"/>
    <n v="0"/>
    <n v="0"/>
    <n v="61"/>
    <n v="183"/>
    <n v="33"/>
    <n v="493"/>
    <n v="59"/>
    <n v="103"/>
    <n v="57"/>
    <n v="928"/>
    <n v="0.19719827586206898"/>
    <n v="3.5560344827586209E-2"/>
    <n v="0.53125"/>
    <n v="6.3577586206896547E-2"/>
    <n v="0.11099137931034483"/>
    <n v="6.1422413793103446E-2"/>
    <n v="1"/>
    <n v="4"/>
    <n v="3"/>
    <n v="10"/>
    <n v="18"/>
    <n v="5.5555555555555552E-2"/>
    <n v="0.22222222222222221"/>
    <n v="0.16666666666666666"/>
    <n v="0.55555555555555558"/>
    <n v="2"/>
    <n v="0"/>
    <n v="0"/>
    <x v="1"/>
    <x v="0"/>
    <x v="1"/>
    <n v="0"/>
    <x v="1"/>
    <x v="11"/>
    <x v="2"/>
    <n v="2667"/>
    <n v="0"/>
    <n v="1"/>
    <n v="0"/>
    <n v="0"/>
    <n v="0"/>
    <n v="0"/>
    <n v="1"/>
    <n v="0"/>
    <n v="0"/>
    <n v="814"/>
    <d v="2015-06-27T00:00:00"/>
    <n v="6"/>
    <s v="June"/>
    <n v="1"/>
    <s v="610,81320,High income,47,Low spender,0.000577963600590261,0,0,61,183,33,493,59,103,57,928,0.197198275862069,0.0355603448275862,0.53125,0.0635775862068965,0.110991379310345,0.0614224137931034,1,4,3,10,18,0.0555555555555556,0.222222222222222,0.166666666666667,0.555555555555556,2,0,0,0,0,0,0,0,62,50-65,2667,0,1,0,0,0,0,1,0,0,814"/>
  </r>
  <r>
    <n v="1206"/>
    <n v="52845"/>
    <x v="0"/>
    <n v="916"/>
    <x v="0"/>
    <n v="1.7333711798656448E-2"/>
    <n v="1"/>
    <n v="0"/>
    <n v="7"/>
    <n v="384"/>
    <n v="25"/>
    <n v="292"/>
    <n v="130"/>
    <n v="41"/>
    <n v="64"/>
    <n v="936"/>
    <n v="0.41025641025641024"/>
    <n v="2.6709401709401708E-2"/>
    <n v="0.31196581196581197"/>
    <n v="0.1388888888888889"/>
    <n v="4.38034188034188E-2"/>
    <n v="6.8376068376068383E-2"/>
    <n v="3"/>
    <n v="8"/>
    <n v="8"/>
    <n v="6"/>
    <n v="25"/>
    <n v="0.12"/>
    <n v="0.32"/>
    <n v="0.32"/>
    <n v="0.24"/>
    <n v="6"/>
    <n v="0"/>
    <n v="0"/>
    <x v="0"/>
    <x v="0"/>
    <x v="1"/>
    <n v="0"/>
    <x v="1"/>
    <x v="1"/>
    <x v="1"/>
    <n v="2479"/>
    <n v="0"/>
    <n v="1"/>
    <n v="0"/>
    <n v="0"/>
    <n v="0"/>
    <n v="0"/>
    <n v="1"/>
    <n v="0"/>
    <n v="0"/>
    <n v="808"/>
    <d v="2016-01-01T00:00:00"/>
    <n v="1"/>
    <s v="January"/>
    <n v="1"/>
    <s v="1206,52845,High income,916,High spender,0.0173337117986564,1,0,7,384,25,292,130,41,64,936,0.41025641025641,0.0267094017094017,0.311965811965812,0.138888888888889,0.0438034188034188,0.0683760683760684,3,8,8,6,25,0.12,0.32,0.32,0.24,6,0,0,1,0,0,0,0,47,36-50,2479,0,1,0,0,0,0,1,0,0,808"/>
  </r>
  <r>
    <n v="989"/>
    <n v="72635"/>
    <x v="0"/>
    <n v="21"/>
    <x v="1"/>
    <n v="2.8911681696151993E-4"/>
    <n v="0"/>
    <n v="0"/>
    <n v="54"/>
    <n v="390"/>
    <n v="22"/>
    <n v="323"/>
    <n v="104"/>
    <n v="35"/>
    <n v="107"/>
    <n v="981"/>
    <n v="0.39755351681957185"/>
    <n v="2.2426095820591234E-2"/>
    <n v="0.32925586136595308"/>
    <n v="0.10601427115188583"/>
    <n v="3.5677879714576963E-2"/>
    <n v="0.109072375127421"/>
    <n v="1"/>
    <n v="6"/>
    <n v="8"/>
    <n v="6"/>
    <n v="21"/>
    <n v="4.7619047619047616E-2"/>
    <n v="0.2857142857142857"/>
    <n v="0.38095238095238093"/>
    <n v="0.2857142857142857"/>
    <n v="3"/>
    <n v="1"/>
    <n v="0"/>
    <x v="1"/>
    <x v="0"/>
    <x v="1"/>
    <n v="0"/>
    <x v="1"/>
    <x v="46"/>
    <x v="2"/>
    <n v="2550"/>
    <n v="0"/>
    <n v="1"/>
    <n v="0"/>
    <n v="0"/>
    <n v="0"/>
    <n v="1"/>
    <n v="0"/>
    <n v="0"/>
    <n v="0"/>
    <n v="767"/>
    <d v="2015-10-22T00:00:00"/>
    <n v="10"/>
    <s v="October"/>
    <n v="1"/>
    <s v="989,72635,High income,21,Low spender,0.00028911681696152,0,0,54,390,22,323,104,35,107,981,0.397553516819572,0.0224260958205912,0.329255861365953,0.106014271151886,0.035677879714577,0.109072375127421,1,6,8,6,21,0.0476190476190476,0.285714285714286,0.380952380952381,0.285714285714286,3,1,0,0,0,0,0,0,65,50-65,2550,0,1,0,0,0,1,0,0,0,767"/>
  </r>
  <r>
    <n v="1718"/>
    <n v="75012"/>
    <x v="0"/>
    <n v="959"/>
    <x v="0"/>
    <n v="1.2784621127286301E-2"/>
    <n v="0"/>
    <n v="0"/>
    <n v="41"/>
    <n v="294"/>
    <n v="142"/>
    <n v="218"/>
    <n v="164"/>
    <n v="58"/>
    <n v="151"/>
    <n v="1027"/>
    <n v="0.28627069133398247"/>
    <n v="0.1382667964946446"/>
    <n v="0.21226874391431352"/>
    <n v="0.15968841285296981"/>
    <n v="5.6475170399221029E-2"/>
    <n v="0.14703018500486856"/>
    <n v="1"/>
    <n v="3"/>
    <n v="8"/>
    <n v="11"/>
    <n v="23"/>
    <n v="4.3478260869565216E-2"/>
    <n v="0.13043478260869565"/>
    <n v="0.34782608695652173"/>
    <n v="0.47826086956521741"/>
    <n v="1"/>
    <n v="0"/>
    <n v="0"/>
    <x v="1"/>
    <x v="0"/>
    <x v="1"/>
    <n v="0"/>
    <x v="1"/>
    <x v="10"/>
    <x v="1"/>
    <n v="2314"/>
    <n v="1"/>
    <n v="0"/>
    <n v="0"/>
    <n v="0"/>
    <n v="0"/>
    <n v="0"/>
    <n v="0"/>
    <n v="1"/>
    <n v="0"/>
    <n v="725"/>
    <d v="2016-06-14T00:00:00"/>
    <n v="6"/>
    <s v="June"/>
    <n v="1"/>
    <s v="1718,75012,High income,959,High spender,0.0127846211272863,0,0,41,294,142,218,164,58,151,1027,0.286270691333982,0.138266796494645,0.212268743914314,0.15968841285297,0.056475170399221,0.147030185004869,1,3,8,11,23,0.0434782608695652,0.130434782608696,0.347826086956522,0.478260869565217,1,0,0,0,0,0,0,0,44,36-50,2314,1,0,0,0,0,0,0,1,0,725"/>
  </r>
  <r>
    <n v="168"/>
    <n v="78825"/>
    <x v="0"/>
    <n v="124"/>
    <x v="1"/>
    <n v="1.573104979384713E-3"/>
    <n v="0"/>
    <n v="0"/>
    <n v="35"/>
    <n v="483"/>
    <n v="74"/>
    <n v="114"/>
    <n v="169"/>
    <n v="37"/>
    <n v="18"/>
    <n v="895"/>
    <n v="0.53966480446927378"/>
    <n v="8.2681564245810052E-2"/>
    <n v="0.12737430167597766"/>
    <n v="0.1888268156424581"/>
    <n v="4.1340782122905026E-2"/>
    <n v="2.0111731843575419E-2"/>
    <n v="1"/>
    <n v="5"/>
    <n v="10"/>
    <n v="13"/>
    <n v="29"/>
    <n v="3.4482758620689655E-2"/>
    <n v="0.17241379310344829"/>
    <n v="0.34482758620689657"/>
    <n v="0.44827586206896552"/>
    <n v="3"/>
    <n v="0"/>
    <n v="0"/>
    <x v="1"/>
    <x v="0"/>
    <x v="1"/>
    <n v="0"/>
    <x v="0"/>
    <x v="38"/>
    <x v="2"/>
    <n v="2812"/>
    <n v="1"/>
    <n v="0"/>
    <n v="0"/>
    <n v="0"/>
    <n v="0"/>
    <n v="0"/>
    <n v="0"/>
    <n v="0"/>
    <n v="1"/>
    <n v="859"/>
    <d v="2015-02-02T00:00:00"/>
    <n v="2"/>
    <s v="February"/>
    <n v="1"/>
    <s v="168,78825,High income,124,Low spender,0.00157310497938471,0,0,35,483,74,114,169,37,18,895,0.539664804469274,0.0826815642458101,0.127374301675978,0.188826815642458,0.041340782122905,0.0201117318435754,1,5,10,13,29,0.0344827586206897,0.172413793103448,0.344827586206897,0.448275862068966,3,0,0,0,0,0,0,1,56,50-65,2812,1,0,0,0,0,0,0,0,1,859"/>
  </r>
  <r>
    <n v="1653"/>
    <n v="67353"/>
    <x v="0"/>
    <n v="22"/>
    <x v="1"/>
    <n v="3.2663726931242854E-4"/>
    <n v="0"/>
    <n v="1"/>
    <n v="37"/>
    <n v="702"/>
    <n v="17"/>
    <n v="151"/>
    <n v="0"/>
    <n v="8"/>
    <n v="35"/>
    <n v="913"/>
    <n v="0.76889375684556405"/>
    <n v="1.8619934282584884E-2"/>
    <n v="0.16538882803943045"/>
    <n v="0"/>
    <n v="8.7623220153340634E-3"/>
    <n v="3.8335158817086525E-2"/>
    <n v="5"/>
    <n v="5"/>
    <n v="6"/>
    <n v="12"/>
    <n v="28"/>
    <n v="0.17857142857142858"/>
    <n v="0.17857142857142858"/>
    <n v="0.21428571428571427"/>
    <n v="0.42857142857142855"/>
    <n v="2"/>
    <n v="0"/>
    <n v="0"/>
    <x v="1"/>
    <x v="0"/>
    <x v="1"/>
    <n v="0"/>
    <x v="1"/>
    <x v="28"/>
    <x v="1"/>
    <n v="2339"/>
    <n v="0"/>
    <n v="1"/>
    <n v="0"/>
    <n v="0"/>
    <n v="0"/>
    <n v="0"/>
    <n v="0"/>
    <n v="0"/>
    <n v="1"/>
    <n v="843"/>
    <d v="2016-05-20T00:00:00"/>
    <n v="5"/>
    <s v="May"/>
    <n v="1"/>
    <s v="1653,67353,High income,22,Low spender,0.000326637269312429,0,1,37,702,17,151,0,8,35,913,0.768893756845564,0.0186199342825849,0.16538882803943,0,0.00876232201533406,0.0383351588170865,5,5,6,12,28,0.178571428571429,0.178571428571429,0.214285714285714,0.428571428571429,2,0,0,0,0,0,0,0,50,36-50,2339,0,1,0,0,0,0,0,0,1,843"/>
  </r>
  <r>
    <n v="1867"/>
    <n v="57912"/>
    <x v="0"/>
    <n v="19"/>
    <x v="1"/>
    <n v="3.2808398950131233E-4"/>
    <n v="0"/>
    <n v="1"/>
    <n v="34"/>
    <n v="801"/>
    <n v="0"/>
    <n v="80"/>
    <n v="0"/>
    <n v="0"/>
    <n v="35"/>
    <n v="916"/>
    <n v="0.87445414847161573"/>
    <n v="0"/>
    <n v="8.7336244541484712E-2"/>
    <n v="0"/>
    <n v="0"/>
    <n v="3.8209606986899562E-2"/>
    <n v="5"/>
    <n v="8"/>
    <n v="3"/>
    <n v="12"/>
    <n v="28"/>
    <n v="0.17857142857142858"/>
    <n v="0.2857142857142857"/>
    <n v="0.10714285714285714"/>
    <n v="0.42857142857142855"/>
    <n v="5"/>
    <n v="0"/>
    <n v="0"/>
    <x v="1"/>
    <x v="1"/>
    <x v="1"/>
    <n v="0"/>
    <x v="1"/>
    <x v="2"/>
    <x v="2"/>
    <n v="2263"/>
    <n v="1"/>
    <n v="0"/>
    <n v="0"/>
    <n v="0"/>
    <n v="0"/>
    <n v="0"/>
    <n v="0"/>
    <n v="0"/>
    <n v="1"/>
    <n v="846"/>
    <d v="2016-08-04T00:00:00"/>
    <n v="8"/>
    <s v="August"/>
    <n v="1"/>
    <s v="1867,57912,High income,19,Low spender,0.000328083989501312,0,1,34,801,0,80,0,0,35,916,0.874454148471616,0,0.0873362445414847,0,0,0.0382096069868996,5,8,3,12,28,0.178571428571429,0.285714285714286,0.107142857142857,0.428571428571429,5,0,0,0,1,0,0,0,55,50-65,2263,1,0,0,0,0,0,0,0,1,846"/>
  </r>
  <r>
    <n v="701"/>
    <n v="56242"/>
    <x v="0"/>
    <n v="313"/>
    <x v="1"/>
    <n v="5.5652359446676861E-3"/>
    <n v="0"/>
    <n v="1"/>
    <n v="72"/>
    <n v="689"/>
    <n v="8"/>
    <n v="167"/>
    <n v="11"/>
    <n v="8"/>
    <n v="88"/>
    <n v="971"/>
    <n v="0.70957775489186403"/>
    <n v="8.2389289392378988E-3"/>
    <n v="0.17198764160659114"/>
    <n v="1.132852729145211E-2"/>
    <n v="8.2389289392378988E-3"/>
    <n v="9.0628218331616883E-2"/>
    <n v="5"/>
    <n v="8"/>
    <n v="4"/>
    <n v="11"/>
    <n v="28"/>
    <n v="0.17857142857142858"/>
    <n v="0.2857142857142857"/>
    <n v="0.14285714285714285"/>
    <n v="0.39285714285714285"/>
    <n v="6"/>
    <n v="0"/>
    <n v="0"/>
    <x v="1"/>
    <x v="0"/>
    <x v="1"/>
    <n v="0"/>
    <x v="1"/>
    <x v="26"/>
    <x v="2"/>
    <n v="2642"/>
    <n v="0"/>
    <n v="1"/>
    <n v="0"/>
    <n v="0"/>
    <n v="0"/>
    <n v="0"/>
    <n v="0"/>
    <n v="0"/>
    <n v="1"/>
    <n v="795"/>
    <d v="2015-07-22T00:00:00"/>
    <n v="7"/>
    <s v="July"/>
    <n v="1"/>
    <s v="701,56242,High income,313,Low spender,0.00556523594466769,0,1,72,689,8,167,11,8,88,971,0.709577754891864,0.0082389289392379,0.171987641606591,0.0113285272914521,0.0082389289392379,0.0906282183316169,5,8,4,11,28,0.178571428571429,0.285714285714286,0.142857142857143,0.392857142857143,6,0,0,0,0,0,0,0,51,50-65,2642,0,1,0,0,0,0,0,0,1,795"/>
  </r>
  <r>
    <n v="794"/>
    <n v="67605"/>
    <x v="0"/>
    <n v="956"/>
    <x v="0"/>
    <n v="1.4140965904888692E-2"/>
    <n v="0"/>
    <n v="0"/>
    <n v="84"/>
    <n v="336"/>
    <n v="28"/>
    <n v="282"/>
    <n v="184"/>
    <n v="54"/>
    <n v="54"/>
    <n v="938"/>
    <n v="0.35820895522388058"/>
    <n v="2.9850746268656716E-2"/>
    <n v="0.3006396588486141"/>
    <n v="0.19616204690831557"/>
    <n v="5.7569296375266525E-2"/>
    <n v="5.7569296375266525E-2"/>
    <n v="1"/>
    <n v="2"/>
    <n v="8"/>
    <n v="6"/>
    <n v="17"/>
    <n v="5.8823529411764705E-2"/>
    <n v="0.11764705882352941"/>
    <n v="0.47058823529411764"/>
    <n v="0.35294117647058826"/>
    <n v="1"/>
    <n v="0"/>
    <n v="0"/>
    <x v="1"/>
    <x v="0"/>
    <x v="1"/>
    <n v="0"/>
    <x v="1"/>
    <x v="19"/>
    <x v="0"/>
    <n v="2614"/>
    <n v="0"/>
    <n v="0"/>
    <n v="0"/>
    <n v="1"/>
    <n v="0"/>
    <n v="0"/>
    <n v="1"/>
    <n v="0"/>
    <n v="0"/>
    <n v="830"/>
    <d v="2015-08-19T00:00:00"/>
    <n v="8"/>
    <s v="August"/>
    <n v="1"/>
    <s v="794,67605,High income,956,High spender,0.0141409659048887,0,0,84,336,28,282,184,54,54,938,0.358208955223881,0.0298507462686567,0.300639658848614,0.196162046908316,0.0575692963752665,0.0575692963752665,1,2,8,6,17,0.0588235294117647,0.117647058823529,0.470588235294118,0.352941176470588,1,0,0,0,0,0,0,0,33,24-35,2614,0,0,0,1,0,0,1,0,0,830"/>
  </r>
  <r>
    <n v="2140"/>
    <n v="63404"/>
    <x v="0"/>
    <n v="1767"/>
    <x v="0"/>
    <n v="2.7868904170083905E-2"/>
    <n v="0"/>
    <n v="2"/>
    <n v="97"/>
    <n v="734"/>
    <n v="26"/>
    <n v="70"/>
    <n v="11"/>
    <n v="44"/>
    <n v="17"/>
    <n v="902"/>
    <n v="0.8137472283813747"/>
    <n v="2.8824833702882482E-2"/>
    <n v="7.7605321507760533E-2"/>
    <n v="1.2195121951219513E-2"/>
    <n v="4.878048780487805E-2"/>
    <n v="1.8847006651884702E-2"/>
    <n v="2"/>
    <n v="6"/>
    <n v="3"/>
    <n v="4"/>
    <n v="15"/>
    <n v="0.13333333333333333"/>
    <n v="0.4"/>
    <n v="0.2"/>
    <n v="0.26666666666666666"/>
    <n v="4"/>
    <n v="1"/>
    <n v="0"/>
    <x v="1"/>
    <x v="0"/>
    <x v="1"/>
    <n v="0"/>
    <x v="1"/>
    <x v="38"/>
    <x v="2"/>
    <n v="2182"/>
    <n v="0"/>
    <n v="0"/>
    <n v="0"/>
    <n v="1"/>
    <n v="0"/>
    <n v="0"/>
    <n v="1"/>
    <n v="0"/>
    <n v="0"/>
    <n v="868"/>
    <d v="2016-10-24T00:00:00"/>
    <n v="10"/>
    <s v="October"/>
    <n v="1"/>
    <s v="2140,63404,High income,1767,High spender,0.0278689041700839,0,2,97,734,26,70,11,44,17,902,0.813747228381375,0.0288248337028825,0.0776053215077605,0.0121951219512195,0.0487804878048781,0.0188470066518847,2,6,3,4,15,0.133333333333333,0.4,0.2,0.266666666666667,4,1,0,0,0,0,0,0,56,50-65,2182,0,0,0,1,0,0,1,0,0,868"/>
  </r>
  <r>
    <n v="511"/>
    <n v="67046"/>
    <x v="0"/>
    <n v="354"/>
    <x v="1"/>
    <n v="5.2799570444172659E-3"/>
    <n v="0"/>
    <n v="1"/>
    <n v="92"/>
    <n v="544"/>
    <n v="35"/>
    <n v="133"/>
    <n v="23"/>
    <n v="151"/>
    <n v="107"/>
    <n v="993"/>
    <n v="0.54783484390735149"/>
    <n v="3.5246727089627394E-2"/>
    <n v="0.13393756294058409"/>
    <n v="2.3162134944612285E-2"/>
    <n v="0.15206445115810674"/>
    <n v="0.10775427995971802"/>
    <n v="2"/>
    <n v="4"/>
    <n v="5"/>
    <n v="4"/>
    <n v="15"/>
    <n v="0.13333333333333333"/>
    <n v="0.26666666666666666"/>
    <n v="0.33333333333333331"/>
    <n v="0.26666666666666666"/>
    <n v="2"/>
    <n v="0"/>
    <n v="0"/>
    <x v="1"/>
    <x v="0"/>
    <x v="1"/>
    <n v="0"/>
    <x v="1"/>
    <x v="18"/>
    <x v="3"/>
    <n v="2698"/>
    <n v="0"/>
    <n v="0"/>
    <n v="0"/>
    <n v="0"/>
    <n v="1"/>
    <n v="0"/>
    <n v="1"/>
    <n v="0"/>
    <n v="0"/>
    <n v="779"/>
    <d v="2015-05-27T00:00:00"/>
    <n v="5"/>
    <s v="May"/>
    <n v="1"/>
    <s v="511,67046,High income,354,Low spender,0.00527995704441727,0,1,92,544,35,133,23,151,107,993,0.547834843907351,0.0352467270896274,0.133937562940584,0.0231621349446123,0.152064451158107,0.107754279959718,2,4,5,4,15,0.133333333333333,0.266666666666667,0.333333333333333,0.266666666666667,2,0,0,0,0,0,0,0,69,66+,2698,0,0,0,0,1,0,1,0,0,779"/>
  </r>
  <r>
    <n v="549"/>
    <n v="67381"/>
    <x v="0"/>
    <n v="1046"/>
    <x v="0"/>
    <n v="1.5523663940873541E-2"/>
    <n v="0"/>
    <n v="1"/>
    <n v="67"/>
    <n v="815"/>
    <n v="8"/>
    <n v="53"/>
    <n v="11"/>
    <n v="0"/>
    <n v="70"/>
    <n v="957"/>
    <n v="0.85161964472309304"/>
    <n v="8.3594566353187051E-3"/>
    <n v="5.5381400208986416E-2"/>
    <n v="1.1494252873563218E-2"/>
    <n v="0"/>
    <n v="7.314524555903866E-2"/>
    <n v="4"/>
    <n v="2"/>
    <n v="2"/>
    <n v="9"/>
    <n v="17"/>
    <n v="0.23529411764705882"/>
    <n v="0.11764705882352941"/>
    <n v="0.11764705882352941"/>
    <n v="0.52941176470588236"/>
    <n v="7"/>
    <n v="0"/>
    <n v="0"/>
    <x v="1"/>
    <x v="1"/>
    <x v="1"/>
    <n v="0"/>
    <x v="1"/>
    <x v="18"/>
    <x v="3"/>
    <n v="2689"/>
    <n v="0"/>
    <n v="1"/>
    <n v="0"/>
    <n v="0"/>
    <n v="0"/>
    <n v="0"/>
    <n v="0"/>
    <n v="1"/>
    <n v="0"/>
    <n v="817"/>
    <d v="2015-06-05T00:00:00"/>
    <n v="6"/>
    <s v="June"/>
    <n v="1"/>
    <s v="549,67381,High income,1046,High spender,0.0155236639408735,0,1,67,815,8,53,11,0,70,957,0.851619644723093,0.00835945663531871,0.0553814002089864,0.0114942528735632,0,0.0731452455590387,4,2,2,9,17,0.235294117647059,0.117647058823529,0.117647058823529,0.529411764705882,7,0,0,0,1,0,0,0,69,66+,2689,0,1,0,0,0,0,0,1,0,817"/>
  </r>
  <r>
    <n v="161"/>
    <n v="66731"/>
    <x v="0"/>
    <n v="36"/>
    <x v="1"/>
    <n v="5.3947940237670643E-4"/>
    <n v="0"/>
    <n v="1"/>
    <n v="33"/>
    <n v="371"/>
    <n v="159"/>
    <n v="194"/>
    <n v="58"/>
    <n v="106"/>
    <n v="141"/>
    <n v="1029"/>
    <n v="0.36054421768707484"/>
    <n v="0.15451895043731778"/>
    <n v="0.18853255587949466"/>
    <n v="5.6365403304178816E-2"/>
    <n v="0.10301263362487852"/>
    <n v="0.13702623906705538"/>
    <n v="4"/>
    <n v="4"/>
    <n v="3"/>
    <n v="6"/>
    <n v="17"/>
    <n v="0.23529411764705882"/>
    <n v="0.23529411764705882"/>
    <n v="0.17647058823529413"/>
    <n v="0.35294117647058826"/>
    <n v="3"/>
    <n v="0"/>
    <n v="0"/>
    <x v="1"/>
    <x v="0"/>
    <x v="1"/>
    <n v="0"/>
    <x v="1"/>
    <x v="28"/>
    <x v="1"/>
    <n v="2814"/>
    <n v="0"/>
    <n v="0"/>
    <n v="0"/>
    <n v="0"/>
    <n v="1"/>
    <n v="0"/>
    <n v="1"/>
    <n v="0"/>
    <n v="0"/>
    <n v="747"/>
    <d v="2015-01-31T00:00:00"/>
    <n v="1"/>
    <s v="January"/>
    <n v="1"/>
    <s v="161,66731,High income,36,Low spender,0.000539479402376706,0,1,33,371,159,194,58,106,141,1029,0.360544217687075,0.154518950437318,0.188532555879495,0.0563654033041788,0.103012633624879,0.137026239067055,4,4,3,6,17,0.235294117647059,0.235294117647059,0.176470588235294,0.352941176470588,3,0,0,0,0,0,0,0,50,36-50,2814,0,0,0,0,1,0,1,0,0,747"/>
  </r>
  <r>
    <n v="1836"/>
    <n v="67023"/>
    <x v="0"/>
    <n v="121"/>
    <x v="1"/>
    <n v="1.8053504021007714E-3"/>
    <n v="0"/>
    <n v="0"/>
    <n v="93"/>
    <n v="444"/>
    <n v="44"/>
    <n v="382"/>
    <n v="11"/>
    <n v="8"/>
    <n v="17"/>
    <n v="906"/>
    <n v="0.49006622516556292"/>
    <n v="4.856512141280353E-2"/>
    <n v="0.4216335540838852"/>
    <n v="1.2141280353200883E-2"/>
    <n v="8.8300220750551876E-3"/>
    <n v="1.8763796909492272E-2"/>
    <n v="1"/>
    <n v="3"/>
    <n v="7"/>
    <n v="13"/>
    <n v="24"/>
    <n v="4.1666666666666664E-2"/>
    <n v="0.125"/>
    <n v="0.29166666666666669"/>
    <n v="0.54166666666666663"/>
    <n v="2"/>
    <n v="0"/>
    <n v="0"/>
    <x v="1"/>
    <x v="0"/>
    <x v="1"/>
    <n v="1"/>
    <x v="1"/>
    <x v="34"/>
    <x v="1"/>
    <n v="2276"/>
    <n v="0"/>
    <n v="1"/>
    <n v="0"/>
    <n v="0"/>
    <n v="0"/>
    <n v="0"/>
    <n v="1"/>
    <n v="0"/>
    <n v="0"/>
    <n v="872"/>
    <d v="2016-07-22T00:00:00"/>
    <n v="7"/>
    <s v="July"/>
    <n v="1"/>
    <s v="1836,67023,High income,121,Low spender,0.00180535040210077,0,0,93,444,44,382,11,8,17,906,0.490066225165563,0.0485651214128035,0.421633554083885,0.0121412803532009,0.00883002207505519,0.0187637969094923,1,3,7,13,24,0.0416666666666667,0.125,0.291666666666667,0.541666666666667,2,0,0,0,0,0,1,0,42,36-50,2276,0,1,0,0,0,0,1,0,0,872"/>
  </r>
  <r>
    <n v="339"/>
    <n v="53858"/>
    <x v="0"/>
    <n v="84"/>
    <x v="1"/>
    <n v="1.5596568754873928E-3"/>
    <n v="0"/>
    <n v="1"/>
    <n v="50"/>
    <n v="407"/>
    <n v="53"/>
    <n v="221"/>
    <n v="58"/>
    <n v="150"/>
    <n v="26"/>
    <n v="915"/>
    <n v="0.44480874316939889"/>
    <n v="5.7923497267759562E-2"/>
    <n v="0.24153005464480876"/>
    <n v="6.3387978142076501E-2"/>
    <n v="0.16393442622950818"/>
    <n v="2.8415300546448089E-2"/>
    <n v="4"/>
    <n v="4"/>
    <n v="3"/>
    <n v="6"/>
    <n v="17"/>
    <n v="0.23529411764705882"/>
    <n v="0.23529411764705882"/>
    <n v="0.17647058823529413"/>
    <n v="0.35294117647058826"/>
    <n v="4"/>
    <n v="0"/>
    <n v="0"/>
    <x v="1"/>
    <x v="0"/>
    <x v="1"/>
    <n v="0"/>
    <x v="1"/>
    <x v="10"/>
    <x v="1"/>
    <n v="2756"/>
    <n v="0"/>
    <n v="1"/>
    <n v="0"/>
    <n v="0"/>
    <n v="0"/>
    <n v="0"/>
    <n v="1"/>
    <n v="0"/>
    <n v="0"/>
    <n v="863"/>
    <d v="2015-03-30T00:00:00"/>
    <n v="3"/>
    <s v="March"/>
    <n v="1"/>
    <s v="339,53858,High income,84,Low spender,0.00155965687548739,0,1,50,407,53,221,58,150,26,915,0.444808743169399,0.0579234972677596,0.241530054644809,0.0633879781420765,0.163934426229508,0.0284153005464481,4,4,3,6,17,0.235294117647059,0.235294117647059,0.176470588235294,0.352941176470588,4,0,0,0,0,0,0,0,44,36-50,2756,0,1,0,0,0,0,1,0,0,863"/>
  </r>
  <r>
    <n v="1478"/>
    <n v="77298"/>
    <x v="0"/>
    <n v="10"/>
    <x v="1"/>
    <n v="1.2936945328469041E-4"/>
    <n v="0"/>
    <n v="1"/>
    <n v="46"/>
    <n v="425"/>
    <n v="115"/>
    <n v="292"/>
    <n v="23"/>
    <n v="35"/>
    <n v="79"/>
    <n v="969"/>
    <n v="0.43859649122807015"/>
    <n v="0.11867905056759546"/>
    <n v="0.30134158926728588"/>
    <n v="2.3735810113519093E-2"/>
    <n v="3.611971104231166E-2"/>
    <n v="8.1527347781217757E-2"/>
    <n v="1"/>
    <n v="6"/>
    <n v="6"/>
    <n v="11"/>
    <n v="24"/>
    <n v="4.1666666666666664E-2"/>
    <n v="0.25"/>
    <n v="0.25"/>
    <n v="0.45833333333333331"/>
    <n v="3"/>
    <n v="0"/>
    <n v="0"/>
    <x v="1"/>
    <x v="0"/>
    <x v="1"/>
    <n v="0"/>
    <x v="1"/>
    <x v="15"/>
    <x v="1"/>
    <n v="2398"/>
    <n v="0"/>
    <n v="0"/>
    <n v="0"/>
    <n v="1"/>
    <n v="0"/>
    <n v="0"/>
    <n v="1"/>
    <n v="0"/>
    <n v="0"/>
    <n v="811"/>
    <d v="2016-03-22T00:00:00"/>
    <n v="3"/>
    <s v="March"/>
    <n v="1"/>
    <s v="1478,77298,High income,10,Low spender,0.00012936945328469,0,1,46,425,115,292,23,35,79,969,0.43859649122807,0.118679050567595,0.301341589267286,0.0237358101135191,0.0361197110423117,0.0815273477812178,1,6,6,11,24,0.0416666666666667,0.25,0.25,0.458333333333333,3,0,0,0,0,0,0,0,41,36-50,2398,0,0,0,1,0,0,1,0,0,811"/>
  </r>
  <r>
    <n v="1305"/>
    <n v="53103"/>
    <x v="0"/>
    <n v="125"/>
    <x v="1"/>
    <n v="2.35391597461537E-3"/>
    <n v="0"/>
    <n v="1"/>
    <n v="70"/>
    <n v="729"/>
    <n v="17"/>
    <n v="133"/>
    <n v="11"/>
    <n v="0"/>
    <n v="195"/>
    <n v="1085"/>
    <n v="0.67188940092165894"/>
    <n v="1.5668202764976959E-2"/>
    <n v="0.12258064516129032"/>
    <n v="1.0138248847926268E-2"/>
    <n v="0"/>
    <n v="0.17972350230414746"/>
    <n v="5"/>
    <n v="10"/>
    <n v="6"/>
    <n v="7"/>
    <n v="28"/>
    <n v="0.17857142857142858"/>
    <n v="0.35714285714285715"/>
    <n v="0.21428571428571427"/>
    <n v="0.25"/>
    <n v="7"/>
    <n v="0"/>
    <n v="0"/>
    <x v="0"/>
    <x v="0"/>
    <x v="1"/>
    <n v="0"/>
    <x v="1"/>
    <x v="23"/>
    <x v="3"/>
    <n v="2449"/>
    <n v="0"/>
    <n v="0"/>
    <n v="0"/>
    <n v="1"/>
    <n v="0"/>
    <n v="0"/>
    <n v="1"/>
    <n v="0"/>
    <n v="0"/>
    <n v="695"/>
    <d v="2016-01-31T00:00:00"/>
    <n v="1"/>
    <s v="January"/>
    <n v="1"/>
    <s v="1305,53103,High income,125,Low spender,0.00235391597461537,0,1,70,729,17,133,11,0,195,1085,0.671889400921659,0.015668202764977,0.12258064516129,0.0101382488479263,0,0.179723502304147,5,10,6,7,28,0.178571428571429,0.357142857142857,0.214285714285714,0.25,7,0,0,1,0,0,0,0,66,66+,2449,0,0,0,1,0,0,1,0,0,695"/>
  </r>
  <r>
    <n v="1952"/>
    <n v="62568"/>
    <x v="0"/>
    <n v="384"/>
    <x v="1"/>
    <n v="6.1373225930187953E-3"/>
    <n v="0"/>
    <n v="1"/>
    <n v="99"/>
    <n v="362"/>
    <n v="17"/>
    <n v="398"/>
    <n v="80"/>
    <n v="35"/>
    <n v="61"/>
    <n v="953"/>
    <n v="0.37985309548793283"/>
    <n v="1.7838405036726127E-2"/>
    <n v="0.41762854144805878"/>
    <n v="8.394543546694648E-2"/>
    <n v="3.6726128016789088E-2"/>
    <n v="6.400839454354669E-2"/>
    <n v="3"/>
    <n v="5"/>
    <n v="3"/>
    <n v="5"/>
    <n v="16"/>
    <n v="0.1875"/>
    <n v="0.3125"/>
    <n v="0.1875"/>
    <n v="0.3125"/>
    <n v="4"/>
    <n v="1"/>
    <n v="0"/>
    <x v="1"/>
    <x v="0"/>
    <x v="1"/>
    <n v="0"/>
    <x v="1"/>
    <x v="36"/>
    <x v="2"/>
    <n v="2242"/>
    <n v="0"/>
    <n v="0"/>
    <n v="0"/>
    <n v="1"/>
    <n v="0"/>
    <n v="0"/>
    <n v="1"/>
    <n v="0"/>
    <n v="0"/>
    <n v="831"/>
    <d v="2016-08-25T00:00:00"/>
    <n v="8"/>
    <s v="August"/>
    <n v="1"/>
    <s v="1952,62568,High income,384,Low spender,0.0061373225930188,0,1,99,362,17,398,80,35,61,953,0.379853095487933,0.0178384050367261,0.417628541448059,0.0839454354669465,0.0367261280167891,0.0640083945435467,3,5,3,5,16,0.1875,0.3125,0.1875,0.3125,4,1,0,0,0,0,0,0,58,50-65,2242,0,0,0,1,0,0,1,0,0,831"/>
  </r>
  <r>
    <n v="1351"/>
    <n v="66835"/>
    <x v="0"/>
    <n v="39"/>
    <x v="1"/>
    <n v="5.8352659534674945E-4"/>
    <n v="0"/>
    <n v="0"/>
    <n v="21"/>
    <n v="620"/>
    <n v="26"/>
    <n v="195"/>
    <n v="34"/>
    <n v="17"/>
    <n v="141"/>
    <n v="1033"/>
    <n v="0.60019361084220713"/>
    <n v="2.516940948693127E-2"/>
    <n v="0.18877057115198451"/>
    <n v="3.2913843175217811E-2"/>
    <n v="1.6456921587608905E-2"/>
    <n v="0.13649564375605033"/>
    <n v="1"/>
    <n v="6"/>
    <n v="4"/>
    <n v="13"/>
    <n v="24"/>
    <n v="4.1666666666666664E-2"/>
    <n v="0.25"/>
    <n v="0.16666666666666666"/>
    <n v="0.54166666666666663"/>
    <n v="2"/>
    <n v="0"/>
    <n v="0"/>
    <x v="1"/>
    <x v="0"/>
    <x v="1"/>
    <n v="0"/>
    <x v="1"/>
    <x v="30"/>
    <x v="3"/>
    <n v="2433"/>
    <n v="0"/>
    <n v="1"/>
    <n v="0"/>
    <n v="0"/>
    <n v="0"/>
    <n v="0"/>
    <n v="0"/>
    <n v="1"/>
    <n v="0"/>
    <n v="751"/>
    <d v="2016-02-16T00:00:00"/>
    <n v="2"/>
    <s v="February"/>
    <n v="1"/>
    <s v="1351,66835,High income,39,Low spender,0.000583526595346749,0,0,21,620,26,195,34,17,141,1033,0.600193610842207,0.0251694094869313,0.188770571151985,0.0329138431752178,0.0164569215876089,0.13649564375605,1,6,4,13,24,0.0416666666666667,0.25,0.166666666666667,0.541666666666667,2,0,0,0,0,0,0,0,74,66+,2433,0,1,0,0,0,0,0,1,0,751"/>
  </r>
  <r>
    <n v="1225"/>
    <n v="65073"/>
    <x v="0"/>
    <n v="15"/>
    <x v="1"/>
    <n v="2.3051034991471118E-4"/>
    <n v="0"/>
    <n v="0"/>
    <n v="65"/>
    <n v="629"/>
    <n v="17"/>
    <n v="177"/>
    <n v="69"/>
    <n v="0"/>
    <n v="8"/>
    <n v="900"/>
    <n v="0.69888888888888889"/>
    <n v="1.8888888888888889E-2"/>
    <n v="0.19666666666666666"/>
    <n v="7.6666666666666661E-2"/>
    <n v="0"/>
    <n v="8.8888888888888889E-3"/>
    <n v="1"/>
    <n v="5"/>
    <n v="3"/>
    <n v="5"/>
    <n v="14"/>
    <n v="7.1428571428571425E-2"/>
    <n v="0.35714285714285715"/>
    <n v="0.21428571428571427"/>
    <n v="0.35714285714285715"/>
    <n v="2"/>
    <n v="0"/>
    <n v="0"/>
    <x v="1"/>
    <x v="0"/>
    <x v="1"/>
    <n v="1"/>
    <x v="1"/>
    <x v="52"/>
    <x v="3"/>
    <n v="2472"/>
    <n v="0"/>
    <n v="1"/>
    <n v="0"/>
    <n v="0"/>
    <n v="0"/>
    <n v="0"/>
    <n v="0"/>
    <n v="1"/>
    <n v="0"/>
    <n v="884"/>
    <d v="2016-01-08T00:00:00"/>
    <n v="1"/>
    <s v="January"/>
    <n v="1"/>
    <s v="1225,65073,High income,15,Low spender,0.000230510349914711,0,0,65,629,17,177,69,0,8,900,0.698888888888889,0.0188888888888889,0.196666666666667,0.0766666666666667,0,0.00888888888888889,1,5,3,5,14,0.0714285714285714,0.357142857142857,0.214285714285714,0.357142857142857,2,0,0,0,0,0,1,0,77,66+,2472,0,1,0,0,0,0,0,1,0,884"/>
  </r>
  <r>
    <n v="509"/>
    <n v="59462"/>
    <x v="0"/>
    <n v="1203"/>
    <x v="0"/>
    <n v="2.0231408294372876E-2"/>
    <n v="0"/>
    <n v="1"/>
    <n v="29"/>
    <n v="724"/>
    <n v="17"/>
    <n v="143"/>
    <n v="0"/>
    <n v="8"/>
    <n v="196"/>
    <n v="1088"/>
    <n v="0.6654411764705882"/>
    <n v="1.5625E-2"/>
    <n v="0.13143382352941177"/>
    <n v="0"/>
    <n v="7.3529411764705881E-3"/>
    <n v="0.18014705882352941"/>
    <n v="2"/>
    <n v="9"/>
    <n v="2"/>
    <n v="12"/>
    <n v="25"/>
    <n v="0.08"/>
    <n v="0.36"/>
    <n v="0.08"/>
    <n v="0.48"/>
    <n v="7"/>
    <n v="0"/>
    <n v="0"/>
    <x v="1"/>
    <x v="0"/>
    <x v="1"/>
    <n v="0"/>
    <x v="1"/>
    <x v="25"/>
    <x v="3"/>
    <n v="2699"/>
    <n v="0"/>
    <n v="1"/>
    <n v="0"/>
    <n v="0"/>
    <n v="0"/>
    <n v="0"/>
    <n v="1"/>
    <n v="0"/>
    <n v="0"/>
    <n v="696"/>
    <d v="2015-05-26T00:00:00"/>
    <n v="5"/>
    <s v="May"/>
    <n v="1"/>
    <s v="509,59462,High income,1203,High spender,0.0202314082943729,0,1,29,724,17,143,0,8,196,1088,0.665441176470588,0.015625,0.131433823529412,0,0.00735294117647059,0.180147058823529,2,9,2,12,25,0.08,0.36,0.08,0.48,7,0,0,0,0,0,0,0,70,66+,2699,0,1,0,0,0,0,1,0,0,696"/>
  </r>
  <r>
    <n v="978"/>
    <n v="77142"/>
    <x v="0"/>
    <n v="48"/>
    <x v="1"/>
    <n v="6.222291358792875E-4"/>
    <n v="0"/>
    <n v="0"/>
    <n v="54"/>
    <n v="476"/>
    <n v="75"/>
    <n v="162"/>
    <n v="29"/>
    <n v="151"/>
    <n v="97"/>
    <n v="990"/>
    <n v="0.4808080808080808"/>
    <n v="7.575757575757576E-2"/>
    <n v="0.16363636363636364"/>
    <n v="2.9292929292929294E-2"/>
    <n v="0.15252525252525254"/>
    <n v="9.7979797979797986E-2"/>
    <n v="1"/>
    <n v="4"/>
    <n v="4"/>
    <n v="8"/>
    <n v="17"/>
    <n v="5.8823529411764705E-2"/>
    <n v="0.23529411764705882"/>
    <n v="0.23529411764705882"/>
    <n v="0.47058823529411764"/>
    <n v="2"/>
    <n v="0"/>
    <n v="0"/>
    <x v="1"/>
    <x v="0"/>
    <x v="1"/>
    <n v="0"/>
    <x v="1"/>
    <x v="48"/>
    <x v="3"/>
    <n v="2555"/>
    <n v="0"/>
    <n v="1"/>
    <n v="0"/>
    <n v="0"/>
    <n v="0"/>
    <n v="0"/>
    <n v="1"/>
    <n v="0"/>
    <n v="0"/>
    <n v="796"/>
    <d v="2015-10-17T00:00:00"/>
    <n v="10"/>
    <s v="October"/>
    <n v="1"/>
    <s v="978,77142,High income,48,Low spender,0.000622229135879287,0,0,54,476,75,162,29,151,97,990,0.480808080808081,0.0757575757575758,0.163636363636364,0.0292929292929293,0.152525252525253,0.097979797979798,1,4,4,8,17,0.0588235294117647,0.235294117647059,0.235294117647059,0.470588235294118,2,0,0,0,0,0,0,0,72,66+,2555,0,1,0,0,0,0,1,0,0,796"/>
  </r>
  <r>
    <n v="760"/>
    <n v="59666"/>
    <x v="0"/>
    <n v="218"/>
    <x v="1"/>
    <n v="3.6536721080682464E-3"/>
    <n v="1"/>
    <n v="1"/>
    <n v="87"/>
    <n v="623"/>
    <n v="53"/>
    <n v="178"/>
    <n v="23"/>
    <n v="17"/>
    <n v="133"/>
    <n v="1027"/>
    <n v="0.60662122687439146"/>
    <n v="5.1606621226874393E-2"/>
    <n v="0.1733203505355404"/>
    <n v="2.2395326192794548E-2"/>
    <n v="1.6553067185978577E-2"/>
    <n v="0.12950340798442064"/>
    <n v="7"/>
    <n v="3"/>
    <n v="2"/>
    <n v="8"/>
    <n v="20"/>
    <n v="0.35"/>
    <n v="0.15"/>
    <n v="0.1"/>
    <n v="0.4"/>
    <n v="8"/>
    <n v="0"/>
    <n v="0"/>
    <x v="1"/>
    <x v="1"/>
    <x v="1"/>
    <n v="0"/>
    <x v="1"/>
    <x v="7"/>
    <x v="1"/>
    <n v="2623"/>
    <n v="0"/>
    <n v="1"/>
    <n v="0"/>
    <n v="0"/>
    <n v="0"/>
    <n v="0"/>
    <n v="1"/>
    <n v="0"/>
    <n v="0"/>
    <n v="761"/>
    <d v="2015-08-10T00:00:00"/>
    <n v="8"/>
    <s v="August"/>
    <n v="1"/>
    <s v="760,59666,High income,218,Low spender,0.00365367210806825,1,1,87,623,53,178,23,17,133,1027,0.606621226874391,0.0516066212268744,0.17332035053554,0.0223953261927945,0.0165530671859786,0.129503407984421,7,3,2,8,20,0.35,0.15,0.1,0.4,8,0,0,0,1,0,0,0,48,36-50,2623,0,1,0,0,0,0,1,0,0,761"/>
  </r>
  <r>
    <n v="722"/>
    <n v="68117"/>
    <x v="0"/>
    <n v="31"/>
    <x v="1"/>
    <n v="4.5509931441490377E-4"/>
    <n v="0"/>
    <n v="1"/>
    <n v="80"/>
    <n v="618"/>
    <n v="44"/>
    <n v="215"/>
    <n v="0"/>
    <n v="17"/>
    <n v="36"/>
    <n v="930"/>
    <n v="0.6645161290322581"/>
    <n v="4.7311827956989246E-2"/>
    <n v="0.23118279569892472"/>
    <n v="0"/>
    <n v="1.8279569892473119E-2"/>
    <n v="3.870967741935484E-2"/>
    <n v="2"/>
    <n v="11"/>
    <n v="8"/>
    <n v="4"/>
    <n v="25"/>
    <n v="0.08"/>
    <n v="0.44"/>
    <n v="0.32"/>
    <n v="0.16"/>
    <n v="6"/>
    <n v="0"/>
    <n v="0"/>
    <x v="0"/>
    <x v="0"/>
    <x v="1"/>
    <n v="0"/>
    <x v="0"/>
    <x v="44"/>
    <x v="3"/>
    <n v="2635"/>
    <n v="0"/>
    <n v="0"/>
    <n v="0"/>
    <n v="0"/>
    <n v="1"/>
    <n v="0"/>
    <n v="0"/>
    <n v="0"/>
    <n v="1"/>
    <n v="858"/>
    <d v="2015-07-29T00:00:00"/>
    <n v="7"/>
    <s v="July"/>
    <n v="1"/>
    <s v="722,68117,High income,31,Low spender,0.000455099314414904,0,1,80,618,44,215,0,17,36,930,0.664516129032258,0.0473118279569892,0.231182795698925,0,0.0182795698924731,0.0387096774193548,2,11,8,4,25,0.08,0.44,0.32,0.16,6,0,0,1,0,0,0,1,73,66+,2635,0,0,0,0,1,0,0,0,1,858"/>
  </r>
  <r>
    <n v="661"/>
    <n v="54693"/>
    <x v="0"/>
    <n v="89"/>
    <x v="1"/>
    <n v="1.6272649150713984E-3"/>
    <n v="0"/>
    <n v="1"/>
    <n v="72"/>
    <n v="686"/>
    <n v="17"/>
    <n v="142"/>
    <n v="23"/>
    <n v="26"/>
    <n v="35"/>
    <n v="929"/>
    <n v="0.73842841765339073"/>
    <n v="1.829924650161464E-2"/>
    <n v="0.15285252960172227"/>
    <n v="2.4757804090419805E-2"/>
    <n v="2.7987082884822389E-2"/>
    <n v="3.7674919268030141E-2"/>
    <n v="8"/>
    <n v="6"/>
    <n v="4"/>
    <n v="13"/>
    <n v="31"/>
    <n v="0.25806451612903225"/>
    <n v="0.19354838709677419"/>
    <n v="0.12903225806451613"/>
    <n v="0.41935483870967744"/>
    <n v="6"/>
    <n v="0"/>
    <n v="0"/>
    <x v="1"/>
    <x v="0"/>
    <x v="1"/>
    <n v="0"/>
    <x v="1"/>
    <x v="36"/>
    <x v="2"/>
    <n v="2656"/>
    <n v="0"/>
    <n v="1"/>
    <n v="0"/>
    <n v="0"/>
    <n v="0"/>
    <n v="0"/>
    <n v="0"/>
    <n v="0"/>
    <n v="1"/>
    <n v="859"/>
    <d v="2015-07-08T00:00:00"/>
    <n v="7"/>
    <s v="July"/>
    <n v="1"/>
    <s v="661,54693,High income,89,Low spender,0.0016272649150714,0,1,72,686,17,142,23,26,35,929,0.738428417653391,0.0182992465016146,0.152852529601722,0.0247578040904198,0.0279870828848224,0.0376749192680301,8,6,4,13,31,0.258064516129032,0.193548387096774,0.129032258064516,0.419354838709677,6,0,0,0,0,0,0,0,58,50-65,2656,0,1,0,0,0,0,0,0,1,859"/>
  </r>
  <r>
    <n v="283"/>
    <n v="60161"/>
    <x v="0"/>
    <n v="20"/>
    <x v="1"/>
    <n v="3.324412825584681E-4"/>
    <n v="0"/>
    <n v="1"/>
    <n v="17"/>
    <n v="584"/>
    <n v="44"/>
    <n v="212"/>
    <n v="46"/>
    <n v="8"/>
    <n v="177"/>
    <n v="1071"/>
    <n v="0.54528478057889818"/>
    <n v="4.1083099906629318E-2"/>
    <n v="0.19794584500466852"/>
    <n v="4.2950513538748833E-2"/>
    <n v="7.4696545284780582E-3"/>
    <n v="0.16526610644257703"/>
    <n v="3"/>
    <n v="11"/>
    <n v="4"/>
    <n v="8"/>
    <n v="26"/>
    <n v="0.11538461538461539"/>
    <n v="0.42307692307692307"/>
    <n v="0.15384615384615385"/>
    <n v="0.30769230769230771"/>
    <n v="8"/>
    <n v="0"/>
    <n v="0"/>
    <x v="1"/>
    <x v="0"/>
    <x v="1"/>
    <n v="0"/>
    <x v="1"/>
    <x v="2"/>
    <x v="2"/>
    <n v="2773"/>
    <n v="1"/>
    <n v="0"/>
    <n v="0"/>
    <n v="0"/>
    <n v="0"/>
    <n v="1"/>
    <n v="0"/>
    <n v="0"/>
    <n v="0"/>
    <n v="717"/>
    <d v="2015-03-13T00:00:00"/>
    <n v="3"/>
    <s v="March"/>
    <n v="1"/>
    <s v="283,60161,High income,20,Low spender,0.000332441282558468,0,1,17,584,44,212,46,8,177,1071,0.545284780578898,0.0410830999066293,0.197945845004669,0.0429505135387488,0.00746965452847806,0.165266106442577,3,11,4,8,26,0.115384615384615,0.423076923076923,0.153846153846154,0.307692307692308,8,0,0,0,0,0,0,0,55,50-65,2773,1,0,0,0,0,1,0,0,0,717"/>
  </r>
  <r>
    <n v="2157"/>
    <n v="69283"/>
    <x v="0"/>
    <n v="50"/>
    <x v="1"/>
    <n v="7.2167775644819076E-4"/>
    <n v="0"/>
    <n v="1"/>
    <n v="41"/>
    <n v="674"/>
    <n v="62"/>
    <n v="134"/>
    <n v="0"/>
    <n v="26"/>
    <n v="8"/>
    <n v="904"/>
    <n v="0.74557522123893805"/>
    <n v="6.8584070796460173E-2"/>
    <n v="0.14823008849557523"/>
    <n v="0"/>
    <n v="2.8761061946902654E-2"/>
    <n v="8.8495575221238937E-3"/>
    <n v="4"/>
    <n v="7"/>
    <n v="3"/>
    <n v="13"/>
    <n v="27"/>
    <n v="0.14814814814814814"/>
    <n v="0.25925925925925924"/>
    <n v="0.1111111111111111"/>
    <n v="0.48148148148148145"/>
    <n v="5"/>
    <n v="0"/>
    <n v="0"/>
    <x v="1"/>
    <x v="0"/>
    <x v="1"/>
    <n v="0"/>
    <x v="1"/>
    <x v="9"/>
    <x v="1"/>
    <n v="2174"/>
    <n v="0"/>
    <n v="1"/>
    <n v="0"/>
    <n v="0"/>
    <n v="0"/>
    <n v="0"/>
    <n v="0"/>
    <n v="0"/>
    <n v="1"/>
    <n v="888"/>
    <d v="2016-11-01T00:00:00"/>
    <n v="11"/>
    <s v="November"/>
    <n v="1"/>
    <s v="2157,69283,High income,50,Low spender,0.000721677756448191,0,1,41,674,62,134,0,26,8,904,0.745575221238938,0.0685840707964602,0.148230088495575,0,0.0287610619469027,0.00884955752212389,4,7,3,13,27,0.148148148148148,0.259259259259259,0.111111111111111,0.481481481481481,5,0,0,0,0,0,0,0,45,36-50,2174,0,1,0,0,0,0,0,0,1,888"/>
  </r>
  <r>
    <n v="2203"/>
    <n v="79734"/>
    <x v="0"/>
    <n v="60"/>
    <x v="1"/>
    <n v="7.5250206938069081E-4"/>
    <n v="0"/>
    <n v="0"/>
    <n v="72"/>
    <n v="572"/>
    <n v="8"/>
    <n v="232"/>
    <n v="23"/>
    <n v="62"/>
    <n v="17"/>
    <n v="914"/>
    <n v="0.62582056892778992"/>
    <n v="8.7527352297592995E-3"/>
    <n v="0.25382932166301969"/>
    <n v="2.5164113785557989E-2"/>
    <n v="6.7833698030634576E-2"/>
    <n v="1.8599562363238512E-2"/>
    <n v="1"/>
    <n v="4"/>
    <n v="3"/>
    <n v="6"/>
    <n v="14"/>
    <n v="7.1428571428571425E-2"/>
    <n v="0.2857142857142857"/>
    <n v="0.21428571428571427"/>
    <n v="0.42857142857142855"/>
    <n v="1"/>
    <n v="1"/>
    <n v="0"/>
    <x v="1"/>
    <x v="0"/>
    <x v="1"/>
    <n v="0"/>
    <x v="1"/>
    <x v="26"/>
    <x v="2"/>
    <n v="2160"/>
    <n v="0"/>
    <n v="1"/>
    <n v="0"/>
    <n v="0"/>
    <n v="0"/>
    <n v="0"/>
    <n v="0"/>
    <n v="1"/>
    <n v="0"/>
    <n v="880"/>
    <d v="2016-11-15T00:00:00"/>
    <n v="11"/>
    <s v="November"/>
    <n v="1"/>
    <s v="2203,79734,High income,60,Low spender,0.000752502069380691,0,0,72,572,8,232,23,62,17,914,0.62582056892779,0.0087527352297593,0.25382932166302,0.025164113785558,0.0678336980306346,0.0185995623632385,1,4,3,6,14,0.0714285714285714,0.285714285714286,0.214285714285714,0.428571428571429,1,1,0,0,0,0,0,0,51,50-65,2160,0,1,0,0,0,0,0,1,0,880"/>
  </r>
  <r>
    <n v="2184"/>
    <n v="76320"/>
    <x v="0"/>
    <n v="1095"/>
    <x v="0"/>
    <n v="1.434748427672956E-2"/>
    <n v="0"/>
    <n v="1"/>
    <n v="49"/>
    <n v="526"/>
    <n v="35"/>
    <n v="214"/>
    <n v="69"/>
    <n v="53"/>
    <n v="35"/>
    <n v="932"/>
    <n v="0.56437768240343344"/>
    <n v="3.755364806866953E-2"/>
    <n v="0.2296137339055794"/>
    <n v="7.4034334763948495E-2"/>
    <n v="5.6866952789699568E-2"/>
    <n v="3.755364806866953E-2"/>
    <n v="2"/>
    <n v="6"/>
    <n v="3"/>
    <n v="4"/>
    <n v="15"/>
    <n v="0.13333333333333333"/>
    <n v="0.4"/>
    <n v="0.2"/>
    <n v="0.26666666666666666"/>
    <n v="2"/>
    <n v="0"/>
    <n v="0"/>
    <x v="1"/>
    <x v="0"/>
    <x v="1"/>
    <n v="0"/>
    <x v="1"/>
    <x v="12"/>
    <x v="2"/>
    <n v="2166"/>
    <n v="0"/>
    <n v="0"/>
    <n v="0"/>
    <n v="0"/>
    <n v="1"/>
    <n v="0"/>
    <n v="1"/>
    <n v="0"/>
    <n v="0"/>
    <n v="862"/>
    <d v="2016-11-09T00:00:00"/>
    <n v="11"/>
    <s v="November"/>
    <n v="1"/>
    <s v="2184,76320,High income,1095,High spender,0.0143474842767296,0,1,49,526,35,214,69,53,35,932,0.564377682403433,0.0375536480686695,0.229613733905579,0.0740343347639485,0.0568669527896996,0.0375536480686695,2,6,3,4,15,0.133333333333333,0.4,0.2,0.266666666666667,2,0,0,0,0,0,0,0,61,50-65,2166,0,0,0,0,1,0,1,0,0,862"/>
  </r>
  <r>
    <n v="460"/>
    <n v="44953"/>
    <x v="1"/>
    <n v="39"/>
    <x v="1"/>
    <n v="8.6757279825595618E-4"/>
    <n v="0"/>
    <n v="0"/>
    <n v="31"/>
    <n v="728"/>
    <n v="17"/>
    <n v="133"/>
    <n v="11"/>
    <n v="8"/>
    <n v="124"/>
    <n v="1021"/>
    <n v="0.71302644466209597"/>
    <n v="1.6650342801175319E-2"/>
    <n v="0.13026444662095985"/>
    <n v="1.0773751224289911E-2"/>
    <n v="7.8354554358472089E-3"/>
    <n v="0.12144955925563174"/>
    <n v="1"/>
    <n v="7"/>
    <n v="3"/>
    <n v="13"/>
    <n v="24"/>
    <n v="4.1666666666666664E-2"/>
    <n v="0.29166666666666669"/>
    <n v="0.125"/>
    <n v="0.54166666666666663"/>
    <n v="6"/>
    <n v="0"/>
    <n v="0"/>
    <x v="0"/>
    <x v="0"/>
    <x v="1"/>
    <n v="0"/>
    <x v="1"/>
    <x v="29"/>
    <x v="1"/>
    <n v="2714"/>
    <n v="0"/>
    <n v="0"/>
    <n v="0"/>
    <n v="1"/>
    <n v="0"/>
    <n v="0"/>
    <n v="0"/>
    <n v="0"/>
    <n v="1"/>
    <n v="773"/>
    <d v="2015-05-11T00:00:00"/>
    <n v="5"/>
    <s v="May"/>
    <n v="1"/>
    <s v="460,44953,Low income,39,Low spender,0.000867572798255956,0,0,31,728,17,133,11,8,124,1021,0.713026444662096,0.0166503428011753,0.13026444662096,0.0107737512242899,0.00783545543584721,0.121449559255632,1,7,3,13,24,0.0416666666666667,0.291666666666667,0.125,0.541666666666667,6,0,0,1,0,0,0,0,39,36-50,2714,0,0,0,1,0,0,0,0,1,773"/>
  </r>
  <r>
    <n v="443"/>
    <n v="55260"/>
    <x v="0"/>
    <n v="1302"/>
    <x v="0"/>
    <n v="2.3561346362649293E-2"/>
    <n v="0"/>
    <n v="1"/>
    <n v="81"/>
    <n v="825"/>
    <n v="8"/>
    <n v="53"/>
    <n v="11"/>
    <n v="0"/>
    <n v="242"/>
    <n v="1139"/>
    <n v="0.72431957857769969"/>
    <n v="7.0237050043898156E-3"/>
    <n v="4.6532045654082525E-2"/>
    <n v="9.6575943810359964E-3"/>
    <n v="0"/>
    <n v="0.21246707638279191"/>
    <n v="2"/>
    <n v="8"/>
    <n v="10"/>
    <n v="5"/>
    <n v="25"/>
    <n v="0.08"/>
    <n v="0.32"/>
    <n v="0.4"/>
    <n v="0.2"/>
    <n v="6"/>
    <n v="0"/>
    <n v="0"/>
    <x v="1"/>
    <x v="0"/>
    <x v="1"/>
    <n v="0"/>
    <x v="1"/>
    <x v="7"/>
    <x v="1"/>
    <n v="2723"/>
    <n v="0"/>
    <n v="0"/>
    <n v="1"/>
    <n v="0"/>
    <n v="0"/>
    <n v="0"/>
    <n v="0"/>
    <n v="0"/>
    <n v="1"/>
    <n v="655"/>
    <d v="2015-05-02T00:00:00"/>
    <n v="5"/>
    <s v="May"/>
    <n v="1"/>
    <s v="443,55260,High income,1302,High spender,0.0235613463626493,0,1,81,825,8,53,11,0,242,1139,0.7243195785777,0.00702370500438982,0.0465320456540825,0.009657594381036,0,0.212467076382792,2,8,10,5,25,0.08,0.32,0.4,0.2,6,0,0,0,0,0,0,0,48,36-50,2723,0,0,1,0,0,0,0,0,1,655"/>
  </r>
  <r>
    <n v="16"/>
    <n v="56937"/>
    <x v="0"/>
    <n v="111"/>
    <x v="1"/>
    <n v="1.9495231571737184E-3"/>
    <n v="1"/>
    <n v="0"/>
    <n v="81"/>
    <n v="746"/>
    <n v="8"/>
    <n v="125"/>
    <n v="11"/>
    <n v="8"/>
    <n v="8"/>
    <n v="906"/>
    <n v="0.82339955849889623"/>
    <n v="8.8300220750551876E-3"/>
    <n v="0.13796909492273732"/>
    <n v="1.2141280353200883E-2"/>
    <n v="8.8300220750551876E-3"/>
    <n v="8.8300220750551876E-3"/>
    <n v="7"/>
    <n v="8"/>
    <n v="6"/>
    <n v="9"/>
    <n v="30"/>
    <n v="0.23333333333333334"/>
    <n v="0.26666666666666666"/>
    <n v="0.2"/>
    <n v="0.3"/>
    <n v="6"/>
    <n v="0"/>
    <n v="0"/>
    <x v="1"/>
    <x v="1"/>
    <x v="1"/>
    <n v="0"/>
    <x v="0"/>
    <x v="29"/>
    <x v="1"/>
    <n v="2853"/>
    <n v="0"/>
    <n v="0"/>
    <n v="0"/>
    <n v="1"/>
    <n v="0"/>
    <n v="0"/>
    <n v="0"/>
    <n v="0"/>
    <n v="1"/>
    <n v="890"/>
    <d v="2014-12-23T00:00:00"/>
    <n v="12"/>
    <s v="December"/>
    <n v="1"/>
    <s v="16,56937,High income,111,Low spender,0.00194952315717372,1,0,81,746,8,125,11,8,8,906,0.823399558498896,0.00883002207505519,0.137969094922737,0.0121412803532009,0.00883002207505519,0.00883002207505519,7,8,6,9,30,0.233333333333333,0.266666666666667,0.2,0.3,6,0,0,0,1,0,0,1,39,36-50,2853,0,0,0,1,0,0,0,0,1,890"/>
  </r>
  <r>
    <n v="1558"/>
    <n v="71232"/>
    <x v="0"/>
    <n v="377"/>
    <x v="1"/>
    <n v="5.2925651392632528E-3"/>
    <n v="0"/>
    <n v="1"/>
    <n v="91"/>
    <n v="653"/>
    <n v="17"/>
    <n v="170"/>
    <n v="34"/>
    <n v="26"/>
    <n v="17"/>
    <n v="917"/>
    <n v="0.71210468920392589"/>
    <n v="1.8538713195201745E-2"/>
    <n v="0.18538713195201745"/>
    <n v="3.7077426390403491E-2"/>
    <n v="2.8353326063249727E-2"/>
    <n v="1.8538713195201745E-2"/>
    <n v="2"/>
    <n v="11"/>
    <n v="2"/>
    <n v="10"/>
    <n v="25"/>
    <n v="0.08"/>
    <n v="0.44"/>
    <n v="0.08"/>
    <n v="0.4"/>
    <n v="7"/>
    <n v="0"/>
    <n v="0"/>
    <x v="1"/>
    <x v="0"/>
    <x v="1"/>
    <n v="0"/>
    <x v="1"/>
    <x v="12"/>
    <x v="2"/>
    <n v="2372"/>
    <n v="0"/>
    <n v="0"/>
    <n v="0"/>
    <n v="1"/>
    <n v="0"/>
    <n v="0"/>
    <n v="1"/>
    <n v="0"/>
    <n v="0"/>
    <n v="883"/>
    <d v="2016-04-17T00:00:00"/>
    <n v="4"/>
    <s v="April"/>
    <n v="1"/>
    <s v="1558,71232,High income,377,Low spender,0.00529256513926325,0,1,91,653,17,170,34,26,17,917,0.712104689203926,0.0185387131952017,0.185387131952017,0.0370774263904035,0.0283533260632497,0.0185387131952017,2,11,2,10,25,0.08,0.44,0.08,0.4,7,0,0,0,0,0,0,0,61,50-65,2372,0,0,0,1,0,0,1,0,0,883"/>
  </r>
  <r>
    <n v="116"/>
    <n v="61064"/>
    <x v="0"/>
    <n v="216"/>
    <x v="1"/>
    <n v="3.5372723699724877E-3"/>
    <n v="0"/>
    <n v="1"/>
    <n v="80"/>
    <n v="387"/>
    <n v="126"/>
    <n v="342"/>
    <n v="0"/>
    <n v="45"/>
    <n v="180"/>
    <n v="1080"/>
    <n v="0.35833333333333334"/>
    <n v="0.11666666666666667"/>
    <n v="0.31666666666666665"/>
    <n v="0"/>
    <n v="4.1666666666666664E-2"/>
    <n v="0.16666666666666666"/>
    <n v="5"/>
    <n v="8"/>
    <n v="4"/>
    <n v="11"/>
    <n v="28"/>
    <n v="0.17857142857142858"/>
    <n v="0.2857142857142857"/>
    <n v="0.14285714285714285"/>
    <n v="0.39285714285714285"/>
    <n v="6"/>
    <n v="0"/>
    <n v="0"/>
    <x v="1"/>
    <x v="0"/>
    <x v="1"/>
    <n v="0"/>
    <x v="1"/>
    <x v="10"/>
    <x v="1"/>
    <n v="2826"/>
    <n v="0"/>
    <n v="1"/>
    <n v="0"/>
    <n v="0"/>
    <n v="0"/>
    <n v="0"/>
    <n v="1"/>
    <n v="0"/>
    <n v="0"/>
    <n v="720"/>
    <d v="2015-01-19T00:00:00"/>
    <n v="1"/>
    <s v="January"/>
    <n v="1"/>
    <s v="116,61064,High income,216,Low spender,0.00353727236997249,0,1,80,387,126,342,0,45,180,1080,0.358333333333333,0.116666666666667,0.316666666666667,0,0.0416666666666667,0.166666666666667,5,8,4,11,28,0.178571428571429,0.285714285714286,0.142857142857143,0.392857142857143,6,0,0,0,0,0,0,0,44,36-50,2826,0,1,0,0,0,0,1,0,0,720"/>
  </r>
  <r>
    <n v="1138"/>
    <n v="70179"/>
    <x v="0"/>
    <n v="557"/>
    <x v="1"/>
    <n v="7.9368472050043454E-3"/>
    <n v="0"/>
    <n v="1"/>
    <n v="10"/>
    <n v="532"/>
    <n v="88"/>
    <n v="168"/>
    <n v="69"/>
    <n v="44"/>
    <n v="133"/>
    <n v="1034"/>
    <n v="0.51450676982591881"/>
    <n v="8.5106382978723402E-2"/>
    <n v="0.16247582205029013"/>
    <n v="6.673114119922631E-2"/>
    <n v="4.2553191489361701E-2"/>
    <n v="0.1286266924564797"/>
    <n v="3"/>
    <n v="7"/>
    <n v="3"/>
    <n v="13"/>
    <n v="26"/>
    <n v="0.11538461538461539"/>
    <n v="0.26923076923076922"/>
    <n v="0.11538461538461539"/>
    <n v="0.5"/>
    <n v="5"/>
    <n v="0"/>
    <n v="0"/>
    <x v="1"/>
    <x v="0"/>
    <x v="1"/>
    <n v="0"/>
    <x v="1"/>
    <x v="10"/>
    <x v="1"/>
    <n v="2502"/>
    <n v="1"/>
    <n v="0"/>
    <n v="0"/>
    <n v="0"/>
    <n v="0"/>
    <n v="0"/>
    <n v="0"/>
    <n v="0"/>
    <n v="1"/>
    <n v="768"/>
    <d v="2015-12-09T00:00:00"/>
    <n v="12"/>
    <s v="December"/>
    <n v="1"/>
    <s v="1138,70179,High income,557,Low spender,0.00793684720500435,0,1,10,532,88,168,69,44,133,1034,0.514506769825919,0.0851063829787234,0.16247582205029,0.0667311411992263,0.0425531914893617,0.12862669245648,3,7,3,13,26,0.115384615384615,0.269230769230769,0.115384615384615,0.5,5,0,0,0,0,0,0,0,44,36-50,2502,1,0,0,0,0,0,0,0,1,768"/>
  </r>
  <r>
    <n v="1883"/>
    <n v="63206"/>
    <x v="0"/>
    <n v="72"/>
    <x v="1"/>
    <n v="1.1391323608518178E-3"/>
    <n v="0"/>
    <n v="0"/>
    <n v="65"/>
    <n v="750"/>
    <n v="8"/>
    <n v="125"/>
    <n v="11"/>
    <n v="8"/>
    <n v="26"/>
    <n v="928"/>
    <n v="0.80818965517241381"/>
    <n v="8.6206896551724137E-3"/>
    <n v="0.13469827586206898"/>
    <n v="1.1853448275862068E-2"/>
    <n v="8.6206896551724137E-3"/>
    <n v="2.8017241379310345E-2"/>
    <n v="1"/>
    <n v="4"/>
    <n v="3"/>
    <n v="6"/>
    <n v="14"/>
    <n v="7.1428571428571425E-2"/>
    <n v="0.2857142857142857"/>
    <n v="0.21428571428571427"/>
    <n v="0.42857142857142855"/>
    <n v="2"/>
    <n v="0"/>
    <n v="0"/>
    <x v="1"/>
    <x v="0"/>
    <x v="0"/>
    <n v="0"/>
    <x v="1"/>
    <x v="3"/>
    <x v="1"/>
    <n v="2260"/>
    <n v="0"/>
    <n v="1"/>
    <n v="0"/>
    <n v="0"/>
    <n v="0"/>
    <n v="0"/>
    <n v="0"/>
    <n v="1"/>
    <n v="0"/>
    <n v="876"/>
    <d v="2016-08-07T00:00:00"/>
    <n v="8"/>
    <s v="August"/>
    <n v="1"/>
    <s v="1883,63206,High income,72,Low spender,0.00113913236085182,0,0,65,750,8,125,11,8,26,928,0.808189655172414,0.00862068965517241,0.134698275862069,0.0118534482758621,0.00862068965517241,0.0280172413793103,1,4,3,6,14,0.0714285714285714,0.285714285714286,0.214285714285714,0.428571428571429,2,0,0,0,0,1,0,0,46,36-50,2260,0,1,0,0,0,0,0,1,0,876"/>
  </r>
  <r>
    <n v="784"/>
    <n v="71391"/>
    <x v="0"/>
    <n v="55"/>
    <x v="1"/>
    <n v="7.704052331526383E-4"/>
    <n v="0"/>
    <n v="1"/>
    <n v="50"/>
    <n v="336"/>
    <n v="123"/>
    <n v="274"/>
    <n v="46"/>
    <n v="123"/>
    <n v="141"/>
    <n v="1043"/>
    <n v="0.32214765100671139"/>
    <n v="0.11792905081495686"/>
    <n v="0.26270373921380635"/>
    <n v="4.4103547459252157E-2"/>
    <n v="0.11792905081495686"/>
    <n v="0.13518696069031638"/>
    <n v="5"/>
    <n v="6"/>
    <n v="5"/>
    <n v="12"/>
    <n v="28"/>
    <n v="0.17857142857142858"/>
    <n v="0.21428571428571427"/>
    <n v="0.17857142857142858"/>
    <n v="0.42857142857142855"/>
    <n v="3"/>
    <n v="0"/>
    <n v="0"/>
    <x v="1"/>
    <x v="0"/>
    <x v="1"/>
    <n v="0"/>
    <x v="1"/>
    <x v="32"/>
    <x v="2"/>
    <n v="2616"/>
    <n v="0"/>
    <n v="1"/>
    <n v="0"/>
    <n v="0"/>
    <n v="0"/>
    <n v="0"/>
    <n v="1"/>
    <n v="0"/>
    <n v="0"/>
    <n v="761"/>
    <d v="2015-08-17T00:00:00"/>
    <n v="8"/>
    <s v="August"/>
    <n v="1"/>
    <s v="784,71391,High income,55,Low spender,0.000770405233152638,0,1,50,336,123,274,46,123,141,1043,0.322147651006711,0.117929050814957,0.262703739213806,0.0441035474592522,0.117929050814957,0.135186960690316,5,6,5,12,28,0.178571428571429,0.214285714285714,0.178571428571429,0.428571428571429,3,0,0,0,0,0,0,0,64,50-65,2616,0,1,0,0,0,0,1,0,0,761"/>
  </r>
  <r>
    <n v="497"/>
    <n v="56775"/>
    <x v="0"/>
    <n v="8"/>
    <x v="1"/>
    <n v="1.4090708938793484E-4"/>
    <n v="0"/>
    <n v="1"/>
    <n v="62"/>
    <n v="614"/>
    <n v="35"/>
    <n v="160"/>
    <n v="58"/>
    <n v="35"/>
    <n v="35"/>
    <n v="937"/>
    <n v="0.65528281750266804"/>
    <n v="3.7353255069370331E-2"/>
    <n v="0.17075773745997866"/>
    <n v="6.1899679829242264E-2"/>
    <n v="3.7353255069370331E-2"/>
    <n v="3.7353255069370331E-2"/>
    <n v="2"/>
    <n v="5"/>
    <n v="8"/>
    <n v="10"/>
    <n v="25"/>
    <n v="0.08"/>
    <n v="0.2"/>
    <n v="0.32"/>
    <n v="0.4"/>
    <n v="5"/>
    <n v="0"/>
    <n v="0"/>
    <x v="1"/>
    <x v="0"/>
    <x v="1"/>
    <n v="0"/>
    <x v="1"/>
    <x v="15"/>
    <x v="1"/>
    <n v="2702"/>
    <n v="0"/>
    <n v="1"/>
    <n v="0"/>
    <n v="0"/>
    <n v="0"/>
    <n v="0"/>
    <n v="1"/>
    <n v="0"/>
    <n v="0"/>
    <n v="867"/>
    <d v="2015-05-23T00:00:00"/>
    <n v="5"/>
    <s v="May"/>
    <n v="1"/>
    <s v="497,56775,High income,8,Low spender,0.000140907089387935,0,1,62,614,35,160,58,35,35,937,0.655282817502668,0.0373532550693703,0.170757737459979,0.0618996798292423,0.0373532550693703,0.0373532550693703,2,5,8,10,25,0.08,0.2,0.32,0.4,5,0,0,0,0,0,0,0,41,36-50,2702,0,1,0,0,0,0,1,0,0,867"/>
  </r>
  <r>
    <n v="334"/>
    <n v="69063"/>
    <x v="0"/>
    <n v="53"/>
    <x v="1"/>
    <n v="7.6741525853206492E-4"/>
    <n v="0"/>
    <n v="1"/>
    <n v="16"/>
    <n v="666"/>
    <n v="35"/>
    <n v="124"/>
    <n v="69"/>
    <n v="8"/>
    <n v="26"/>
    <n v="928"/>
    <n v="0.71767241379310343"/>
    <n v="3.7715517241379309E-2"/>
    <n v="0.1336206896551724"/>
    <n v="7.4353448275862072E-2"/>
    <n v="8.6206896551724137E-3"/>
    <n v="2.8017241379310345E-2"/>
    <n v="1"/>
    <n v="5"/>
    <n v="3"/>
    <n v="5"/>
    <n v="14"/>
    <n v="7.1428571428571425E-2"/>
    <n v="0.35714285714285715"/>
    <n v="0.21428571428571427"/>
    <n v="0.35714285714285715"/>
    <n v="3"/>
    <n v="0"/>
    <n v="0"/>
    <x v="1"/>
    <x v="0"/>
    <x v="1"/>
    <n v="0"/>
    <x v="1"/>
    <x v="20"/>
    <x v="2"/>
    <n v="2758"/>
    <n v="0"/>
    <n v="1"/>
    <n v="0"/>
    <n v="0"/>
    <n v="0"/>
    <n v="0"/>
    <n v="0"/>
    <n v="0"/>
    <n v="1"/>
    <n v="876"/>
    <d v="2015-03-28T00:00:00"/>
    <n v="3"/>
    <s v="March"/>
    <n v="1"/>
    <s v="334,69063,High income,53,Low spender,0.000767415258532065,0,1,16,666,35,124,69,8,26,928,0.717672413793103,0.0377155172413793,0.133620689655172,0.0743534482758621,0.00862068965517241,0.0280172413793103,1,5,3,5,14,0.0714285714285714,0.357142857142857,0.214285714285714,0.357142857142857,3,0,0,0,0,0,0,0,54,50-65,2758,0,1,0,0,0,0,0,0,1,876"/>
  </r>
  <r>
    <n v="42"/>
    <n v="64950"/>
    <x v="0"/>
    <n v="70"/>
    <x v="1"/>
    <n v="1.0777521170130869E-3"/>
    <n v="0"/>
    <n v="1"/>
    <n v="29"/>
    <n v="819"/>
    <n v="0"/>
    <n v="72"/>
    <n v="12"/>
    <n v="0"/>
    <n v="63"/>
    <n v="966"/>
    <n v="0.84782608695652173"/>
    <n v="0"/>
    <n v="7.4534161490683232E-2"/>
    <n v="1.2422360248447204E-2"/>
    <n v="0"/>
    <n v="6.5217391304347824E-2"/>
    <n v="2"/>
    <n v="11"/>
    <n v="2"/>
    <n v="10"/>
    <n v="25"/>
    <n v="0.08"/>
    <n v="0.44"/>
    <n v="0.08"/>
    <n v="0.4"/>
    <n v="7"/>
    <n v="0"/>
    <n v="0"/>
    <x v="1"/>
    <x v="1"/>
    <x v="1"/>
    <n v="0"/>
    <x v="1"/>
    <x v="18"/>
    <x v="3"/>
    <n v="2845"/>
    <n v="0"/>
    <n v="0"/>
    <n v="1"/>
    <n v="0"/>
    <n v="0"/>
    <n v="0"/>
    <n v="0"/>
    <n v="0"/>
    <n v="1"/>
    <n v="840"/>
    <d v="2014-12-31T00:00:00"/>
    <n v="12"/>
    <s v="December"/>
    <n v="1"/>
    <s v="42,64950,High income,70,Low spender,0.00107775211701309,0,1,29,819,0,72,12,0,63,966,0.847826086956522,0,0.0745341614906832,0.0124223602484472,0,0.0652173913043478,2,11,2,10,25,0.08,0.44,0.08,0.4,7,0,0,0,1,0,0,0,69,66+,2845,0,0,1,0,0,0,0,0,1,840"/>
  </r>
  <r>
    <n v="1853"/>
    <n v="72298"/>
    <x v="0"/>
    <n v="611"/>
    <x v="0"/>
    <n v="8.4511328114194022E-3"/>
    <n v="0"/>
    <n v="0"/>
    <n v="52"/>
    <n v="625"/>
    <n v="35"/>
    <n v="169"/>
    <n v="58"/>
    <n v="17"/>
    <n v="35"/>
    <n v="939"/>
    <n v="0.66560170394036211"/>
    <n v="3.727369542066028E-2"/>
    <n v="0.1799787007454739"/>
    <n v="6.1767838125665601E-2"/>
    <n v="1.8104366347177849E-2"/>
    <n v="3.727369542066028E-2"/>
    <n v="1"/>
    <n v="4"/>
    <n v="3"/>
    <n v="6"/>
    <n v="14"/>
    <n v="7.1428571428571425E-2"/>
    <n v="0.2857142857142857"/>
    <n v="0.21428571428571427"/>
    <n v="0.42857142857142855"/>
    <n v="1"/>
    <n v="0"/>
    <n v="0"/>
    <x v="1"/>
    <x v="1"/>
    <x v="0"/>
    <n v="0"/>
    <x v="1"/>
    <x v="22"/>
    <x v="3"/>
    <n v="2270"/>
    <n v="0"/>
    <n v="0"/>
    <n v="0"/>
    <n v="0"/>
    <n v="1"/>
    <n v="0"/>
    <n v="1"/>
    <n v="0"/>
    <n v="0"/>
    <n v="869"/>
    <d v="2016-07-28T00:00:00"/>
    <n v="7"/>
    <s v="July"/>
    <n v="1"/>
    <s v="1853,72298,High income,611,High spender,0.0084511328114194,0,0,52,625,35,169,58,17,35,939,0.665601703940362,0.0372736954206603,0.179978700745474,0.0617678381256656,0.0181043663471778,0.0372736954206603,1,4,3,6,14,0.0714285714285714,0.285714285714286,0.214285714285714,0.428571428571429,1,0,0,0,1,1,0,0,71,66+,2270,0,0,0,0,1,0,1,0,0,869"/>
  </r>
  <r>
    <n v="1417"/>
    <n v="70886"/>
    <x v="0"/>
    <n v="1233"/>
    <x v="0"/>
    <n v="1.7394125779420479E-2"/>
    <n v="1"/>
    <n v="0"/>
    <n v="65"/>
    <n v="407"/>
    <n v="70"/>
    <n v="239"/>
    <n v="103"/>
    <n v="88"/>
    <n v="53"/>
    <n v="960"/>
    <n v="0.42395833333333333"/>
    <n v="7.2916666666666671E-2"/>
    <n v="0.24895833333333334"/>
    <n v="0.10729166666666666"/>
    <n v="9.166666666666666E-2"/>
    <n v="5.5208333333333331E-2"/>
    <n v="1"/>
    <n v="5"/>
    <n v="4"/>
    <n v="4"/>
    <n v="14"/>
    <n v="7.1428571428571425E-2"/>
    <n v="0.35714285714285715"/>
    <n v="0.2857142857142857"/>
    <n v="0.2857142857142857"/>
    <n v="2"/>
    <n v="0"/>
    <n v="0"/>
    <x v="1"/>
    <x v="0"/>
    <x v="1"/>
    <n v="0"/>
    <x v="1"/>
    <x v="4"/>
    <x v="1"/>
    <n v="2417"/>
    <n v="0"/>
    <n v="1"/>
    <n v="0"/>
    <n v="0"/>
    <n v="0"/>
    <n v="0"/>
    <n v="1"/>
    <n v="0"/>
    <n v="0"/>
    <n v="854"/>
    <d v="2016-03-03T00:00:00"/>
    <n v="3"/>
    <s v="March"/>
    <n v="1"/>
    <s v="1417,70886,High income,1233,High spender,0.0173941257794205,1,0,65,407,70,239,103,88,53,960,0.423958333333333,0.0729166666666667,0.248958333333333,0.107291666666667,0.0916666666666667,0.0552083333333333,1,5,4,4,14,0.0714285714285714,0.357142857142857,0.285714285714286,0.285714285714286,2,0,0,0,0,0,0,0,49,36-50,2417,0,1,0,0,0,0,1,0,0,854"/>
  </r>
  <r>
    <n v="1941"/>
    <n v="78075"/>
    <x v="0"/>
    <n v="20"/>
    <x v="1"/>
    <n v="2.5616394492475184E-4"/>
    <n v="0"/>
    <n v="0"/>
    <n v="72"/>
    <n v="572"/>
    <n v="8"/>
    <n v="259"/>
    <n v="34"/>
    <n v="35"/>
    <n v="80"/>
    <n v="988"/>
    <n v="0.57894736842105265"/>
    <n v="8.0971659919028341E-3"/>
    <n v="0.26214574898785425"/>
    <n v="3.4412955465587043E-2"/>
    <n v="3.54251012145749E-2"/>
    <n v="8.0971659919028341E-2"/>
    <n v="1"/>
    <n v="3"/>
    <n v="5"/>
    <n v="5"/>
    <n v="14"/>
    <n v="7.1428571428571425E-2"/>
    <n v="0.21428571428571427"/>
    <n v="0.35714285714285715"/>
    <n v="0.35714285714285715"/>
    <n v="1"/>
    <n v="0"/>
    <n v="0"/>
    <x v="1"/>
    <x v="0"/>
    <x v="1"/>
    <n v="0"/>
    <x v="1"/>
    <x v="7"/>
    <x v="1"/>
    <n v="2244"/>
    <n v="0"/>
    <n v="1"/>
    <n v="0"/>
    <n v="0"/>
    <n v="0"/>
    <n v="0"/>
    <n v="0"/>
    <n v="0"/>
    <n v="1"/>
    <n v="828"/>
    <d v="2016-08-23T00:00:00"/>
    <n v="8"/>
    <s v="August"/>
    <n v="1"/>
    <s v="1941,78075,High income,20,Low spender,0.000256163944924752,0,0,72,572,8,259,34,35,80,988,0.578947368421053,0.00809716599190283,0.262145748987854,0.034412955465587,0.0354251012145749,0.0809716599190283,1,3,5,5,14,0.0714285714285714,0.214285714285714,0.357142857142857,0.357142857142857,1,0,0,0,0,0,0,0,48,36-50,2244,0,1,0,0,0,0,0,0,1,828"/>
  </r>
  <r>
    <n v="1456"/>
    <n v="78931"/>
    <x v="0"/>
    <n v="218"/>
    <x v="1"/>
    <n v="2.7619059685041365E-3"/>
    <n v="0"/>
    <n v="0"/>
    <n v="19"/>
    <n v="331"/>
    <n v="197"/>
    <n v="170"/>
    <n v="58"/>
    <n v="152"/>
    <n v="35"/>
    <n v="943"/>
    <n v="0.35100742311770944"/>
    <n v="0.20890774125132555"/>
    <n v="0.18027571580063625"/>
    <n v="6.1505832449628844E-2"/>
    <n v="0.16118769883351008"/>
    <n v="3.7115588547189819E-2"/>
    <n v="1"/>
    <n v="2"/>
    <n v="8"/>
    <n v="13"/>
    <n v="24"/>
    <n v="4.1666666666666664E-2"/>
    <n v="8.3333333333333329E-2"/>
    <n v="0.33333333333333331"/>
    <n v="0.54166666666666663"/>
    <n v="1"/>
    <n v="0"/>
    <n v="0"/>
    <x v="1"/>
    <x v="0"/>
    <x v="1"/>
    <n v="0"/>
    <x v="1"/>
    <x v="4"/>
    <x v="1"/>
    <n v="2406"/>
    <n v="0"/>
    <n v="1"/>
    <n v="0"/>
    <n v="0"/>
    <n v="0"/>
    <n v="0"/>
    <n v="0"/>
    <n v="0"/>
    <n v="1"/>
    <n v="873"/>
    <d v="2016-03-14T00:00:00"/>
    <n v="3"/>
    <s v="March"/>
    <n v="1"/>
    <s v="1456,78931,High income,218,Low spender,0.00276190596850414,0,0,19,331,197,170,58,152,35,943,0.351007423117709,0.208907741251326,0.180275715800636,0.0615058324496288,0.16118769883351,0.0371155885471898,1,2,8,13,24,0.0416666666666667,0.0833333333333333,0.333333333333333,0.541666666666667,1,0,0,0,0,0,0,0,49,36-50,2406,0,1,0,0,0,0,0,0,1,873"/>
  </r>
  <r>
    <n v="2156"/>
    <n v="65488"/>
    <x v="0"/>
    <n v="827"/>
    <x v="0"/>
    <n v="1.2628267774248718E-2"/>
    <n v="0"/>
    <n v="0"/>
    <n v="46"/>
    <n v="603"/>
    <n v="45"/>
    <n v="207"/>
    <n v="36"/>
    <n v="18"/>
    <n v="54"/>
    <n v="963"/>
    <n v="0.62616822429906538"/>
    <n v="4.6728971962616821E-2"/>
    <n v="0.21495327102803738"/>
    <n v="3.7383177570093455E-2"/>
    <n v="1.8691588785046728E-2"/>
    <n v="5.6074766355140186E-2"/>
    <n v="1"/>
    <n v="3"/>
    <n v="4"/>
    <n v="6"/>
    <n v="14"/>
    <n v="7.1428571428571425E-2"/>
    <n v="0.21428571428571427"/>
    <n v="0.2857142857142857"/>
    <n v="0.42857142857142855"/>
    <n v="1"/>
    <n v="0"/>
    <n v="0"/>
    <x v="1"/>
    <x v="0"/>
    <x v="1"/>
    <n v="0"/>
    <x v="1"/>
    <x v="11"/>
    <x v="2"/>
    <n v="2175"/>
    <n v="0"/>
    <n v="0"/>
    <n v="0"/>
    <n v="1"/>
    <n v="0"/>
    <n v="0"/>
    <n v="0"/>
    <n v="0"/>
    <n v="1"/>
    <n v="855"/>
    <d v="2016-10-31T00:00:00"/>
    <n v="10"/>
    <s v="October"/>
    <n v="1"/>
    <s v="2156,65488,High income,827,High spender,0.0126282677742487,0,0,46,603,45,207,36,18,54,963,0.626168224299065,0.0467289719626168,0.214953271028037,0.0373831775700935,0.0186915887850467,0.0560747663551402,1,3,4,6,14,0.0714285714285714,0.214285714285714,0.285714285714286,0.428571428571429,1,0,0,0,0,0,0,0,62,50-65,2175,0,0,0,1,0,0,0,0,1,855"/>
  </r>
  <r>
    <n v="716"/>
    <n v="74881"/>
    <x v="0"/>
    <n v="276"/>
    <x v="1"/>
    <n v="3.685848212497162E-3"/>
    <n v="1"/>
    <n v="1"/>
    <n v="48"/>
    <n v="505"/>
    <n v="72"/>
    <n v="270"/>
    <n v="36"/>
    <n v="27"/>
    <n v="54"/>
    <n v="964"/>
    <n v="0.52385892116182575"/>
    <n v="7.4688796680497924E-2"/>
    <n v="0.28008298755186722"/>
    <n v="3.7344398340248962E-2"/>
    <n v="2.8008298755186723E-2"/>
    <n v="5.6016597510373446E-2"/>
    <n v="4"/>
    <n v="9"/>
    <n v="2"/>
    <n v="12"/>
    <n v="27"/>
    <n v="0.14814814814814814"/>
    <n v="0.33333333333333331"/>
    <n v="7.407407407407407E-2"/>
    <n v="0.44444444444444442"/>
    <n v="5"/>
    <n v="0"/>
    <n v="0"/>
    <x v="1"/>
    <x v="0"/>
    <x v="1"/>
    <n v="0"/>
    <x v="1"/>
    <x v="6"/>
    <x v="2"/>
    <n v="2637"/>
    <n v="0"/>
    <n v="0"/>
    <n v="0"/>
    <n v="1"/>
    <n v="0"/>
    <n v="0"/>
    <n v="0"/>
    <n v="1"/>
    <n v="0"/>
    <n v="856"/>
    <d v="2015-07-27T00:00:00"/>
    <n v="7"/>
    <s v="July"/>
    <n v="1"/>
    <s v="716,74881,High income,276,Low spender,0.00368584821249716,1,1,48,505,72,270,36,27,54,964,0.523858921161826,0.0746887966804979,0.280082987551867,0.037344398340249,0.0280082987551867,0.0560165975103734,4,9,2,12,27,0.148148148148148,0.333333333333333,0.0740740740740741,0.444444444444444,5,0,0,0,0,0,0,0,59,50-65,2637,0,0,0,1,0,0,0,1,0,856"/>
  </r>
  <r>
    <n v="2"/>
    <n v="52203"/>
    <x v="0"/>
    <n v="751"/>
    <x v="0"/>
    <n v="1.4386146390054212E-2"/>
    <n v="0"/>
    <n v="0"/>
    <n v="36"/>
    <n v="488"/>
    <n v="21"/>
    <n v="238"/>
    <n v="56"/>
    <n v="108"/>
    <n v="28"/>
    <n v="939"/>
    <n v="0.51970181043663477"/>
    <n v="2.2364217252396165E-2"/>
    <n v="0.25346112886048988"/>
    <n v="5.9637912673056445E-2"/>
    <n v="0.11501597444089456"/>
    <n v="2.9818956336528223E-2"/>
    <n v="1"/>
    <n v="8"/>
    <n v="7"/>
    <n v="11"/>
    <n v="27"/>
    <n v="3.7037037037037035E-2"/>
    <n v="0.29629629629629628"/>
    <n v="0.25925925925925924"/>
    <n v="0.40740740740740738"/>
    <n v="6"/>
    <n v="0"/>
    <n v="0"/>
    <x v="1"/>
    <x v="0"/>
    <x v="1"/>
    <n v="0"/>
    <x v="1"/>
    <x v="25"/>
    <x v="3"/>
    <n v="2857"/>
    <n v="0"/>
    <n v="0"/>
    <n v="0"/>
    <n v="1"/>
    <n v="0"/>
    <n v="1"/>
    <n v="0"/>
    <n v="0"/>
    <n v="0"/>
    <n v="883"/>
    <d v="2014-12-19T00:00:00"/>
    <n v="12"/>
    <s v="December"/>
    <n v="1"/>
    <s v="2,52203,High income,751,High spender,0.0143861463900542,0,0,36,488,21,238,56,108,28,939,0.519701810436635,0.0223642172523962,0.25346112886049,0.0596379126730564,0.115015974440895,0.0298189563365282,1,8,7,11,27,0.037037037037037,0.296296296296296,0.259259259259259,0.407407407407407,6,0,0,0,0,0,0,0,70,66+,2857,0,0,0,1,0,1,0,0,0,883"/>
  </r>
  <r>
    <n v="447"/>
    <n v="87000"/>
    <x v="0"/>
    <n v="39"/>
    <x v="1"/>
    <n v="4.4827586206896552E-4"/>
    <n v="0"/>
    <n v="0"/>
    <n v="61"/>
    <n v="196"/>
    <n v="25"/>
    <n v="607"/>
    <n v="67"/>
    <n v="17"/>
    <n v="49"/>
    <n v="961"/>
    <n v="0.20395421436004163"/>
    <n v="2.6014568158168574E-2"/>
    <n v="0.63163371488033304"/>
    <n v="6.9719042663891784E-2"/>
    <n v="1.7689906347554629E-2"/>
    <n v="5.0988553590010408E-2"/>
    <n v="1"/>
    <n v="4"/>
    <n v="6"/>
    <n v="7"/>
    <n v="18"/>
    <n v="5.5555555555555552E-2"/>
    <n v="0.22222222222222221"/>
    <n v="0.33333333333333331"/>
    <n v="0.3888888888888889"/>
    <n v="2"/>
    <n v="0"/>
    <n v="0"/>
    <x v="1"/>
    <x v="0"/>
    <x v="1"/>
    <n v="0"/>
    <x v="1"/>
    <x v="39"/>
    <x v="0"/>
    <n v="2720"/>
    <n v="0"/>
    <n v="1"/>
    <n v="0"/>
    <n v="0"/>
    <n v="0"/>
    <n v="1"/>
    <n v="0"/>
    <n v="0"/>
    <n v="0"/>
    <n v="863"/>
    <d v="2015-05-05T00:00:00"/>
    <n v="5"/>
    <s v="May"/>
    <n v="1"/>
    <s v="447,87000,High income,39,Low spender,0.000448275862068966,0,0,61,196,25,607,67,17,49,961,0.203954214360042,0.0260145681581686,0.631633714880333,0.0697190426638918,0.0176899063475546,0.0509885535900104,1,4,6,7,18,0.0555555555555556,0.222222222222222,0.333333333333333,0.388888888888889,2,0,0,0,0,0,0,0,28,24-35,2720,0,1,0,0,0,1,0,0,0,863"/>
  </r>
  <r>
    <n v="1632"/>
    <n v="58330"/>
    <x v="0"/>
    <n v="1092"/>
    <x v="0"/>
    <n v="1.8721069775415738E-2"/>
    <n v="0"/>
    <n v="1"/>
    <n v="87"/>
    <n v="445"/>
    <n v="53"/>
    <n v="213"/>
    <n v="104"/>
    <n v="98"/>
    <n v="151"/>
    <n v="1064"/>
    <n v="0.4182330827067669"/>
    <n v="4.9812030075187967E-2"/>
    <n v="0.20018796992481203"/>
    <n v="9.7744360902255634E-2"/>
    <n v="9.2105263157894732E-2"/>
    <n v="0.14191729323308272"/>
    <n v="1"/>
    <n v="6"/>
    <n v="4"/>
    <n v="13"/>
    <n v="24"/>
    <n v="4.1666666666666664E-2"/>
    <n v="0.25"/>
    <n v="0.16666666666666666"/>
    <n v="0.54166666666666663"/>
    <n v="4"/>
    <n v="0"/>
    <n v="0"/>
    <x v="1"/>
    <x v="0"/>
    <x v="1"/>
    <n v="0"/>
    <x v="1"/>
    <x v="9"/>
    <x v="1"/>
    <n v="2345"/>
    <n v="0"/>
    <n v="0"/>
    <n v="0"/>
    <n v="0"/>
    <n v="1"/>
    <n v="0"/>
    <n v="1"/>
    <n v="0"/>
    <n v="0"/>
    <n v="762"/>
    <d v="2016-05-14T00:00:00"/>
    <n v="5"/>
    <s v="May"/>
    <n v="1"/>
    <s v="1632,58330,High income,1092,High spender,0.0187210697754157,0,1,87,445,53,213,104,98,151,1064,0.418233082706767,0.049812030075188,0.200187969924812,0.0977443609022556,0.0921052631578947,0.141917293233083,1,6,4,13,24,0.0416666666666667,0.25,0.166666666666667,0.541666666666667,4,0,0,0,0,0,0,0,45,36-50,2345,0,0,0,0,1,0,1,0,0,762"/>
  </r>
  <r>
    <n v="773"/>
    <n v="67131"/>
    <x v="0"/>
    <n v="1089"/>
    <x v="0"/>
    <n v="1.6222013674755328E-2"/>
    <n v="0"/>
    <n v="1"/>
    <n v="72"/>
    <n v="465"/>
    <n v="71"/>
    <n v="250"/>
    <n v="93"/>
    <n v="35"/>
    <n v="62"/>
    <n v="976"/>
    <n v="0.47643442622950821"/>
    <n v="7.274590163934426E-2"/>
    <n v="0.25614754098360654"/>
    <n v="9.5286885245901634E-2"/>
    <n v="3.5860655737704916E-2"/>
    <n v="6.3524590163934427E-2"/>
    <n v="3"/>
    <n v="9"/>
    <n v="2"/>
    <n v="12"/>
    <n v="26"/>
    <n v="0.11538461538461539"/>
    <n v="0.34615384615384615"/>
    <n v="7.6923076923076927E-2"/>
    <n v="0.46153846153846156"/>
    <n v="6"/>
    <n v="0"/>
    <n v="0"/>
    <x v="1"/>
    <x v="0"/>
    <x v="1"/>
    <n v="0"/>
    <x v="1"/>
    <x v="32"/>
    <x v="2"/>
    <n v="2619"/>
    <n v="0"/>
    <n v="1"/>
    <n v="0"/>
    <n v="0"/>
    <n v="0"/>
    <n v="0"/>
    <n v="1"/>
    <n v="0"/>
    <n v="0"/>
    <n v="852"/>
    <d v="2015-08-14T00:00:00"/>
    <n v="8"/>
    <s v="August"/>
    <n v="1"/>
    <s v="773,67131,High income,1089,High spender,0.0162220136747553,0,1,72,465,71,250,93,35,62,976,0.476434426229508,0.0727459016393443,0.256147540983607,0.0952868852459016,0.0358606557377049,0.0635245901639344,3,9,2,12,26,0.115384615384615,0.346153846153846,0.0769230769230769,0.461538461538462,6,0,0,0,0,0,0,0,64,50-65,2619,0,1,0,0,0,0,1,0,0,852"/>
  </r>
  <r>
    <n v="1850"/>
    <n v="71163"/>
    <x v="0"/>
    <n v="152"/>
    <x v="1"/>
    <n v="2.1359414302376234E-3"/>
    <n v="0"/>
    <n v="0"/>
    <n v="30"/>
    <n v="283"/>
    <n v="17"/>
    <n v="372"/>
    <n v="138"/>
    <n v="106"/>
    <n v="44"/>
    <n v="960"/>
    <n v="0.29479166666666667"/>
    <n v="1.7708333333333333E-2"/>
    <n v="0.38750000000000001"/>
    <n v="0.14374999999999999"/>
    <n v="0.11041666666666666"/>
    <n v="4.583333333333333E-2"/>
    <n v="1"/>
    <n v="3"/>
    <n v="8"/>
    <n v="12"/>
    <n v="24"/>
    <n v="4.1666666666666664E-2"/>
    <n v="0.125"/>
    <n v="0.33333333333333331"/>
    <n v="0.5"/>
    <n v="1"/>
    <n v="0"/>
    <n v="0"/>
    <x v="1"/>
    <x v="0"/>
    <x v="1"/>
    <n v="0"/>
    <x v="1"/>
    <x v="45"/>
    <x v="0"/>
    <n v="2271"/>
    <n v="0"/>
    <n v="0"/>
    <n v="1"/>
    <n v="0"/>
    <n v="0"/>
    <n v="0"/>
    <n v="1"/>
    <n v="0"/>
    <n v="0"/>
    <n v="872"/>
    <d v="2016-07-27T00:00:00"/>
    <n v="7"/>
    <s v="July"/>
    <n v="1"/>
    <s v="1850,71163,High income,152,Low spender,0.00213594143023762,0,0,30,283,17,372,138,106,44,960,0.294791666666667,0.0177083333333333,0.3875,0.14375,0.110416666666667,0.0458333333333333,1,3,8,12,24,0.0416666666666667,0.125,0.333333333333333,0.5,1,0,0,0,0,0,0,0,25,24-35,2271,0,0,1,0,0,0,1,0,0,872"/>
  </r>
  <r>
    <n v="1569"/>
    <n v="65665"/>
    <x v="0"/>
    <n v="70"/>
    <x v="1"/>
    <n v="1.0660169039823347E-3"/>
    <n v="0"/>
    <n v="1"/>
    <n v="77"/>
    <n v="225"/>
    <n v="162"/>
    <n v="387"/>
    <n v="106"/>
    <n v="36"/>
    <n v="29"/>
    <n v="945"/>
    <n v="0.23809523809523808"/>
    <n v="0.17142857142857143"/>
    <n v="0.40952380952380951"/>
    <n v="0.11216931216931217"/>
    <n v="3.8095238095238099E-2"/>
    <n v="3.0687830687830688E-2"/>
    <n v="1"/>
    <n v="5"/>
    <n v="10"/>
    <n v="8"/>
    <n v="24"/>
    <n v="4.1666666666666664E-2"/>
    <n v="0.20833333333333334"/>
    <n v="0.41666666666666669"/>
    <n v="0.33333333333333331"/>
    <n v="3"/>
    <n v="0"/>
    <n v="0"/>
    <x v="1"/>
    <x v="0"/>
    <x v="1"/>
    <n v="0"/>
    <x v="1"/>
    <x v="10"/>
    <x v="1"/>
    <n v="2368"/>
    <n v="0"/>
    <n v="1"/>
    <n v="0"/>
    <n v="0"/>
    <n v="0"/>
    <n v="0"/>
    <n v="1"/>
    <n v="0"/>
    <n v="0"/>
    <n v="887"/>
    <d v="2016-04-21T00:00:00"/>
    <n v="4"/>
    <s v="April"/>
    <n v="1"/>
    <s v="1569,65665,High income,70,Low spender,0.00106601690398233,0,1,77,225,162,387,106,36,29,945,0.238095238095238,0.171428571428571,0.40952380952381,0.112169312169312,0.0380952380952381,0.0306878306878307,1,5,10,8,24,0.0416666666666667,0.208333333333333,0.416666666666667,0.333333333333333,3,0,0,0,0,0,0,0,44,36-50,2368,0,1,0,0,0,0,1,0,0,887"/>
  </r>
  <r>
    <n v="617"/>
    <n v="63855"/>
    <x v="0"/>
    <n v="18"/>
    <x v="1"/>
    <n v="2.8188865398167724E-4"/>
    <n v="0"/>
    <n v="0"/>
    <n v="28"/>
    <n v="359"/>
    <n v="35"/>
    <n v="314"/>
    <n v="93"/>
    <n v="116"/>
    <n v="89"/>
    <n v="1006"/>
    <n v="0.35685884691848907"/>
    <n v="3.4791252485089463E-2"/>
    <n v="0.31212723658051689"/>
    <n v="9.2445328031809146E-2"/>
    <n v="0.11530815109343936"/>
    <n v="8.8469184890656069E-2"/>
    <n v="1"/>
    <n v="7"/>
    <n v="3"/>
    <n v="13"/>
    <n v="24"/>
    <n v="4.1666666666666664E-2"/>
    <n v="0.29166666666666669"/>
    <n v="0.125"/>
    <n v="0.54166666666666663"/>
    <n v="4"/>
    <n v="0"/>
    <n v="0"/>
    <x v="1"/>
    <x v="0"/>
    <x v="1"/>
    <n v="0"/>
    <x v="1"/>
    <x v="34"/>
    <x v="1"/>
    <n v="2664"/>
    <n v="0"/>
    <n v="0"/>
    <n v="0"/>
    <n v="1"/>
    <n v="0"/>
    <n v="1"/>
    <n v="0"/>
    <n v="0"/>
    <n v="0"/>
    <n v="828"/>
    <d v="2015-06-30T00:00:00"/>
    <n v="6"/>
    <s v="June"/>
    <n v="1"/>
    <s v="617,63855,High income,18,Low spender,0.000281888653981677,0,0,28,359,35,314,93,116,89,1006,0.356858846918489,0.0347912524850895,0.312127236580517,0.0924453280318091,0.115308151093439,0.0884691848906561,1,7,3,13,24,0.0416666666666667,0.291666666666667,0.125,0.541666666666667,4,0,0,0,0,0,0,0,42,36-50,2664,0,0,0,1,0,1,0,0,0,828"/>
  </r>
  <r>
    <n v="127"/>
    <n v="52513"/>
    <x v="0"/>
    <n v="719"/>
    <x v="0"/>
    <n v="1.369184773294232E-2"/>
    <n v="0"/>
    <n v="0"/>
    <n v="84"/>
    <n v="367"/>
    <n v="17"/>
    <n v="241"/>
    <n v="104"/>
    <n v="188"/>
    <n v="232"/>
    <n v="1149"/>
    <n v="0.31940818102697999"/>
    <n v="1.4795474325500435E-2"/>
    <n v="0.20974760661444736"/>
    <n v="9.0513489991296783E-2"/>
    <n v="0.16362053959965187"/>
    <n v="0.20191470844212359"/>
    <n v="2"/>
    <n v="9"/>
    <n v="5"/>
    <n v="9"/>
    <n v="25"/>
    <n v="0.08"/>
    <n v="0.36"/>
    <n v="0.2"/>
    <n v="0.36"/>
    <n v="7"/>
    <n v="0"/>
    <n v="0"/>
    <x v="1"/>
    <x v="0"/>
    <x v="1"/>
    <n v="0"/>
    <x v="1"/>
    <x v="34"/>
    <x v="1"/>
    <n v="2822"/>
    <n v="0"/>
    <n v="0"/>
    <n v="0"/>
    <n v="1"/>
    <n v="0"/>
    <n v="1"/>
    <n v="0"/>
    <n v="0"/>
    <n v="0"/>
    <n v="685"/>
    <d v="2015-01-23T00:00:00"/>
    <n v="1"/>
    <s v="January"/>
    <n v="1"/>
    <s v="127,52513,High income,719,High spender,0.0136918477329423,0,0,84,367,17,241,104,188,232,1149,0.31940818102698,0.0147954743255004,0.209747606614447,0.0905134899912968,0.163620539599652,0.201914708442124,2,9,5,9,25,0.08,0.36,0.2,0.36,7,0,0,0,0,0,0,0,42,36-50,2822,0,0,0,1,0,1,0,0,0,685"/>
  </r>
  <r>
    <n v="1750"/>
    <n v="83715"/>
    <x v="0"/>
    <n v="43"/>
    <x v="1"/>
    <n v="5.1364749447530315E-4"/>
    <n v="0"/>
    <n v="0"/>
    <n v="2"/>
    <n v="318"/>
    <n v="8"/>
    <n v="407"/>
    <n v="150"/>
    <n v="35"/>
    <n v="8"/>
    <n v="926"/>
    <n v="0.3434125269978402"/>
    <n v="8.6393088552915772E-3"/>
    <n v="0.43952483801295894"/>
    <n v="0.16198704103671707"/>
    <n v="3.7796976241900648E-2"/>
    <n v="8.6393088552915772E-3"/>
    <n v="1"/>
    <n v="2"/>
    <n v="8"/>
    <n v="13"/>
    <n v="24"/>
    <n v="4.1666666666666664E-2"/>
    <n v="8.3333333333333329E-2"/>
    <n v="0.33333333333333331"/>
    <n v="0.54166666666666663"/>
    <n v="0"/>
    <n v="0"/>
    <n v="0"/>
    <x v="1"/>
    <x v="0"/>
    <x v="1"/>
    <n v="0"/>
    <x v="1"/>
    <x v="36"/>
    <x v="2"/>
    <n v="2305"/>
    <n v="0"/>
    <n v="1"/>
    <n v="0"/>
    <n v="0"/>
    <n v="0"/>
    <n v="0"/>
    <n v="1"/>
    <n v="0"/>
    <n v="0"/>
    <n v="910"/>
    <d v="2016-06-23T00:00:00"/>
    <n v="6"/>
    <s v="June"/>
    <n v="1"/>
    <s v="1750,83715,High income,43,Low spender,0.000513647494475303,0,0,2,318,8,407,150,35,8,926,0.34341252699784,0.00863930885529158,0.439524838012959,0.161987041036717,0.0377969762419006,0.00863930885529158,1,2,8,13,24,0.0416666666666667,0.0833333333333333,0.333333333333333,0.541666666666667,0,0,0,0,0,0,0,0,58,50-65,2305,0,1,0,0,0,0,1,0,0,910"/>
  </r>
  <r>
    <n v="728"/>
    <n v="57304"/>
    <x v="0"/>
    <n v="393"/>
    <x v="1"/>
    <n v="6.8581599888314949E-3"/>
    <n v="0"/>
    <n v="1"/>
    <n v="61"/>
    <n v="356"/>
    <n v="80"/>
    <n v="329"/>
    <n v="138"/>
    <n v="17"/>
    <n v="106"/>
    <n v="1026"/>
    <n v="0.34697855750487328"/>
    <n v="7.7972709551656916E-2"/>
    <n v="0.32066276803118909"/>
    <n v="0.13450292397660818"/>
    <n v="1.6569200779727095E-2"/>
    <n v="0.10331384015594541"/>
    <n v="2"/>
    <n v="7"/>
    <n v="6"/>
    <n v="10"/>
    <n v="25"/>
    <n v="0.08"/>
    <n v="0.28000000000000003"/>
    <n v="0.24"/>
    <n v="0.4"/>
    <n v="5"/>
    <n v="0"/>
    <n v="0"/>
    <x v="1"/>
    <x v="0"/>
    <x v="1"/>
    <n v="0"/>
    <x v="1"/>
    <x v="18"/>
    <x v="3"/>
    <n v="2634"/>
    <n v="0"/>
    <n v="1"/>
    <n v="0"/>
    <n v="0"/>
    <n v="0"/>
    <n v="0"/>
    <n v="1"/>
    <n v="0"/>
    <n v="0"/>
    <n v="814"/>
    <d v="2015-07-30T00:00:00"/>
    <n v="7"/>
    <s v="July"/>
    <n v="1"/>
    <s v="728,57304,High income,393,Low spender,0.00685815998883149,0,1,61,356,80,329,138,17,106,1026,0.346978557504873,0.0779727095516569,0.320662768031189,0.134502923976608,0.0165692007797271,0.103313840155945,2,7,6,10,25,0.08,0.28,0.24,0.4,5,0,0,0,0,0,0,0,69,66+,2634,0,1,0,0,0,0,1,0,0,814"/>
  </r>
  <r>
    <n v="505"/>
    <n v="58350"/>
    <x v="0"/>
    <n v="50"/>
    <x v="1"/>
    <n v="8.5689802913453304E-4"/>
    <n v="0"/>
    <n v="1"/>
    <n v="5"/>
    <n v="493"/>
    <n v="26"/>
    <n v="206"/>
    <n v="116"/>
    <n v="80"/>
    <n v="80"/>
    <n v="1001"/>
    <n v="0.49250749250749248"/>
    <n v="2.5974025974025976E-2"/>
    <n v="0.20579420579420579"/>
    <n v="0.11588411588411589"/>
    <n v="7.992007992007992E-2"/>
    <n v="7.992007992007992E-2"/>
    <n v="4"/>
    <n v="8"/>
    <n v="3"/>
    <n v="12"/>
    <n v="27"/>
    <n v="0.14814814814814814"/>
    <n v="0.29629629629629628"/>
    <n v="0.1111111111111111"/>
    <n v="0.44444444444444442"/>
    <n v="6"/>
    <n v="0"/>
    <n v="0"/>
    <x v="1"/>
    <x v="0"/>
    <x v="1"/>
    <n v="0"/>
    <x v="1"/>
    <x v="4"/>
    <x v="1"/>
    <n v="2700"/>
    <n v="0"/>
    <n v="0"/>
    <n v="1"/>
    <n v="0"/>
    <n v="0"/>
    <n v="0"/>
    <n v="1"/>
    <n v="0"/>
    <n v="0"/>
    <n v="841"/>
    <d v="2015-05-25T00:00:00"/>
    <n v="5"/>
    <s v="May"/>
    <n v="1"/>
    <s v="505,58350,High income,50,Low spender,0.000856898029134533,0,1,5,493,26,206,116,80,80,1001,0.492507492507492,0.025974025974026,0.205794205794206,0.115884115884116,0.0799200799200799,0.0799200799200799,4,8,3,12,27,0.148148148148148,0.296296296296296,0.111111111111111,0.444444444444444,6,0,0,0,0,0,0,0,49,36-50,2700,0,0,1,0,0,0,1,0,0,841"/>
  </r>
  <r>
    <n v="1081"/>
    <n v="70053"/>
    <x v="0"/>
    <n v="658"/>
    <x v="0"/>
    <n v="9.3928882417598104E-3"/>
    <n v="0"/>
    <n v="1"/>
    <n v="38"/>
    <n v="512"/>
    <n v="53"/>
    <n v="98"/>
    <n v="81"/>
    <n v="179"/>
    <n v="89"/>
    <n v="1012"/>
    <n v="0.50592885375494068"/>
    <n v="5.2371541501976288E-2"/>
    <n v="9.6837944664031617E-2"/>
    <n v="8.0039525691699601E-2"/>
    <n v="0.17687747035573123"/>
    <n v="8.7944664031620559E-2"/>
    <n v="3"/>
    <n v="8"/>
    <n v="5"/>
    <n v="10"/>
    <n v="26"/>
    <n v="0.11538461538461539"/>
    <n v="0.30769230769230771"/>
    <n v="0.19230769230769232"/>
    <n v="0.38461538461538464"/>
    <n v="5"/>
    <n v="0"/>
    <n v="0"/>
    <x v="1"/>
    <x v="0"/>
    <x v="1"/>
    <n v="0"/>
    <x v="1"/>
    <x v="2"/>
    <x v="2"/>
    <n v="2520"/>
    <n v="0"/>
    <n v="1"/>
    <n v="0"/>
    <n v="0"/>
    <n v="0"/>
    <n v="0"/>
    <n v="0"/>
    <n v="1"/>
    <n v="0"/>
    <n v="834"/>
    <d v="2015-11-21T00:00:00"/>
    <n v="11"/>
    <s v="November"/>
    <n v="1"/>
    <s v="1081,70053,High income,658,High spender,0.00939288824175981,0,1,38,512,53,98,81,179,89,1012,0.505928853754941,0.0523715415019763,0.0968379446640316,0.0800395256916996,0.176877470355731,0.0879446640316206,3,8,5,10,26,0.115384615384615,0.307692307692308,0.192307692307692,0.384615384615385,5,0,0,0,0,0,0,0,55,50-65,2520,0,1,0,0,0,0,0,1,0,834"/>
  </r>
  <r>
    <n v="924"/>
    <n v="62820"/>
    <x v="0"/>
    <n v="32"/>
    <x v="1"/>
    <n v="5.0939191340337473E-4"/>
    <n v="0"/>
    <n v="0"/>
    <n v="51"/>
    <n v="398"/>
    <n v="61"/>
    <n v="265"/>
    <n v="138"/>
    <n v="61"/>
    <n v="53"/>
    <n v="976"/>
    <n v="0.40778688524590162"/>
    <n v="6.25E-2"/>
    <n v="0.27151639344262296"/>
    <n v="0.14139344262295081"/>
    <n v="6.25E-2"/>
    <n v="5.4303278688524588E-2"/>
    <n v="1"/>
    <n v="3"/>
    <n v="4"/>
    <n v="6"/>
    <n v="14"/>
    <n v="7.1428571428571425E-2"/>
    <n v="0.21428571428571427"/>
    <n v="0.2857142857142857"/>
    <n v="0.42857142857142855"/>
    <n v="1"/>
    <n v="0"/>
    <n v="0"/>
    <x v="1"/>
    <x v="0"/>
    <x v="1"/>
    <n v="0"/>
    <x v="1"/>
    <x v="23"/>
    <x v="3"/>
    <n v="2573"/>
    <n v="0"/>
    <n v="1"/>
    <n v="0"/>
    <n v="0"/>
    <n v="0"/>
    <n v="0"/>
    <n v="1"/>
    <n v="0"/>
    <n v="0"/>
    <n v="870"/>
    <d v="2015-09-29T00:00:00"/>
    <n v="9"/>
    <s v="September"/>
    <n v="1"/>
    <s v="924,62820,High income,32,Low spender,0.000509391913403375,0,0,51,398,61,265,138,61,53,976,0.407786885245902,0.0625,0.271516393442623,0.141393442622951,0.0625,0.0543032786885246,1,3,4,6,14,0.0714285714285714,0.214285714285714,0.285714285714286,0.428571428571429,1,0,0,0,0,0,0,0,66,66+,2573,0,1,0,0,0,0,1,0,0,870"/>
  </r>
  <r>
    <n v="1450"/>
    <n v="71796"/>
    <x v="0"/>
    <n v="1238"/>
    <x v="0"/>
    <n v="1.7243300462421306E-2"/>
    <n v="0"/>
    <n v="0"/>
    <n v="54"/>
    <n v="354"/>
    <n v="21"/>
    <n v="311"/>
    <n v="167"/>
    <n v="75"/>
    <n v="32"/>
    <n v="960"/>
    <n v="0.36875000000000002"/>
    <n v="2.1874999999999999E-2"/>
    <n v="0.32395833333333335"/>
    <n v="0.17395833333333333"/>
    <n v="7.8125E-2"/>
    <n v="3.3333333333333333E-2"/>
    <n v="1"/>
    <n v="9"/>
    <n v="3"/>
    <n v="4"/>
    <n v="17"/>
    <n v="5.8823529411764705E-2"/>
    <n v="0.52941176470588236"/>
    <n v="0.17647058823529413"/>
    <n v="0.23529411764705882"/>
    <n v="4"/>
    <n v="0"/>
    <n v="0"/>
    <x v="1"/>
    <x v="0"/>
    <x v="1"/>
    <n v="0"/>
    <x v="1"/>
    <x v="4"/>
    <x v="1"/>
    <n v="2407"/>
    <n v="0"/>
    <n v="0"/>
    <n v="0"/>
    <n v="1"/>
    <n v="0"/>
    <n v="0"/>
    <n v="1"/>
    <n v="0"/>
    <n v="0"/>
    <n v="896"/>
    <d v="2016-03-13T00:00:00"/>
    <n v="3"/>
    <s v="March"/>
    <n v="1"/>
    <s v="1450,71796,High income,1238,High spender,0.0172433004624213,0,0,54,354,21,311,167,75,32,960,0.36875,0.021875,0.323958333333333,0.173958333333333,0.078125,0.0333333333333333,1,9,3,4,17,0.0588235294117647,0.529411764705882,0.176470588235294,0.235294117647059,4,0,0,0,0,0,0,0,49,36-50,2407,0,0,0,1,0,0,1,0,0,896"/>
  </r>
  <r>
    <n v="119"/>
    <n v="94871"/>
    <x v="0"/>
    <n v="126"/>
    <x v="1"/>
    <n v="1.3281192355935954E-3"/>
    <n v="0"/>
    <n v="2"/>
    <n v="99"/>
    <n v="169"/>
    <n v="24"/>
    <n v="553"/>
    <n v="188"/>
    <n v="0"/>
    <n v="144"/>
    <n v="1078"/>
    <n v="0.1567717996289425"/>
    <n v="2.2263450834879406E-2"/>
    <n v="0.51298701298701299"/>
    <n v="0.17439703153988867"/>
    <n v="0"/>
    <n v="0.13358070500927643"/>
    <n v="1"/>
    <n v="8"/>
    <n v="5"/>
    <n v="4"/>
    <n v="18"/>
    <n v="5.5555555555555552E-2"/>
    <n v="0.44444444444444442"/>
    <n v="0.27777777777777779"/>
    <n v="0.22222222222222221"/>
    <n v="7"/>
    <n v="0"/>
    <n v="0"/>
    <x v="1"/>
    <x v="1"/>
    <x v="0"/>
    <n v="0"/>
    <x v="0"/>
    <x v="26"/>
    <x v="2"/>
    <n v="2825"/>
    <n v="0"/>
    <n v="1"/>
    <n v="0"/>
    <n v="0"/>
    <n v="0"/>
    <n v="0"/>
    <n v="0"/>
    <n v="0"/>
    <n v="1"/>
    <n v="790"/>
    <d v="2015-01-20T00:00:00"/>
    <n v="1"/>
    <s v="January"/>
    <n v="1"/>
    <s v="119,94871,High income,126,Low spender,0.0013281192355936,0,2,99,169,24,553,188,0,144,1078,0.156771799628942,0.0222634508348794,0.512987012987013,0.174397031539889,0,0.133580705009276,1,8,5,4,18,0.0555555555555556,0.444444444444444,0.277777777777778,0.222222222222222,7,0,0,0,1,1,0,1,51,50-65,2825,0,1,0,0,0,0,0,0,1,790"/>
  </r>
  <r>
    <n v="231"/>
    <n v="70596"/>
    <x v="0"/>
    <n v="1634"/>
    <x v="0"/>
    <n v="2.3145787296730693E-2"/>
    <n v="0"/>
    <n v="0"/>
    <n v="68"/>
    <n v="347"/>
    <n v="44"/>
    <n v="534"/>
    <n v="17"/>
    <n v="0"/>
    <n v="26"/>
    <n v="968"/>
    <n v="0.35847107438016529"/>
    <n v="4.5454545454545456E-2"/>
    <n v="0.55165289256198347"/>
    <n v="1.7561983471074381E-2"/>
    <n v="0"/>
    <n v="2.6859504132231406E-2"/>
    <n v="1"/>
    <n v="3"/>
    <n v="5"/>
    <n v="12"/>
    <n v="21"/>
    <n v="4.7619047619047616E-2"/>
    <n v="0.14285714285714285"/>
    <n v="0.23809523809523808"/>
    <n v="0.5714285714285714"/>
    <n v="2"/>
    <n v="0"/>
    <n v="0"/>
    <x v="1"/>
    <x v="0"/>
    <x v="1"/>
    <n v="0"/>
    <x v="1"/>
    <x v="31"/>
    <x v="0"/>
    <n v="2791"/>
    <n v="0"/>
    <n v="0"/>
    <n v="1"/>
    <n v="0"/>
    <n v="0"/>
    <n v="0"/>
    <n v="1"/>
    <n v="0"/>
    <n v="0"/>
    <n v="916"/>
    <d v="2015-02-23T00:00:00"/>
    <n v="2"/>
    <s v="February"/>
    <n v="1"/>
    <s v="231,70596,High income,1634,High spender,0.0231457872967307,0,0,68,347,44,534,17,0,26,968,0.358471074380165,0.0454545454545455,0.551652892561983,0.0175619834710744,0,0.0268595041322314,1,3,5,12,21,0.0476190476190476,0.142857142857143,0.238095238095238,0.571428571428571,2,0,0,0,0,0,0,0,35,24-35,2791,0,0,1,0,0,0,1,0,0,916"/>
  </r>
  <r>
    <n v="237"/>
    <n v="61010"/>
    <x v="0"/>
    <n v="13"/>
    <x v="1"/>
    <n v="2.1307982297983936E-4"/>
    <n v="0"/>
    <n v="1"/>
    <n v="57"/>
    <n v="888"/>
    <n v="0"/>
    <n v="57"/>
    <n v="0"/>
    <n v="0"/>
    <n v="76"/>
    <n v="1021"/>
    <n v="0.86973555337904018"/>
    <n v="0"/>
    <n v="5.5827619980411358E-2"/>
    <n v="0"/>
    <n v="0"/>
    <n v="7.4436826640548487E-2"/>
    <n v="2"/>
    <n v="8"/>
    <n v="5"/>
    <n v="11"/>
    <n v="26"/>
    <n v="7.6923076923076927E-2"/>
    <n v="0.30769230769230771"/>
    <n v="0.19230769230769232"/>
    <n v="0.42307692307692307"/>
    <n v="5"/>
    <n v="0"/>
    <n v="0"/>
    <x v="1"/>
    <x v="0"/>
    <x v="1"/>
    <n v="0"/>
    <x v="1"/>
    <x v="42"/>
    <x v="3"/>
    <n v="2787"/>
    <n v="0"/>
    <n v="0"/>
    <n v="0"/>
    <n v="1"/>
    <n v="0"/>
    <n v="0"/>
    <n v="0"/>
    <n v="0"/>
    <n v="1"/>
    <n v="869"/>
    <d v="2015-02-27T00:00:00"/>
    <n v="2"/>
    <s v="February"/>
    <n v="1"/>
    <s v="237,61010,High income,13,Low spender,0.000213079822979839,0,1,57,888,0,57,0,0,76,1021,0.86973555337904,0,0.0558276199804114,0,0,0.0744368266405485,2,8,5,11,26,0.0769230769230769,0.307692307692308,0.192307692307692,0.423076923076923,5,0,0,0,0,0,0,0,68,66+,2787,0,0,0,1,0,0,0,0,1,869"/>
  </r>
  <r>
    <n v="577"/>
    <n v="75072"/>
    <x v="0"/>
    <n v="913"/>
    <x v="0"/>
    <n v="1.2161658141517477E-2"/>
    <n v="0"/>
    <n v="1"/>
    <n v="83"/>
    <n v="583"/>
    <n v="34"/>
    <n v="309"/>
    <n v="0"/>
    <n v="22"/>
    <n v="125"/>
    <n v="1073"/>
    <n v="0.54333643988816405"/>
    <n v="3.1686859273066172E-2"/>
    <n v="0.28797763280521899"/>
    <n v="0"/>
    <n v="2.0503261882572229E-2"/>
    <n v="0.11649580615097857"/>
    <n v="2"/>
    <n v="5"/>
    <n v="4"/>
    <n v="8"/>
    <n v="19"/>
    <n v="0.10526315789473684"/>
    <n v="0.26315789473684209"/>
    <n v="0.21052631578947367"/>
    <n v="0.42105263157894735"/>
    <n v="3"/>
    <n v="0"/>
    <n v="0"/>
    <x v="1"/>
    <x v="0"/>
    <x v="1"/>
    <n v="0"/>
    <x v="1"/>
    <x v="36"/>
    <x v="2"/>
    <n v="2681"/>
    <n v="0"/>
    <n v="0"/>
    <n v="0"/>
    <n v="1"/>
    <n v="0"/>
    <n v="0"/>
    <n v="1"/>
    <n v="0"/>
    <n v="0"/>
    <n v="823"/>
    <d v="2015-06-13T00:00:00"/>
    <n v="6"/>
    <s v="June"/>
    <n v="1"/>
    <s v="577,75072,High income,913,High spender,0.0121616581415175,0,1,83,583,34,309,0,22,125,1073,0.543336439888164,0.0316868592730662,0.287977632805219,0,0.0205032618825722,0.116495806150979,2,5,4,8,19,0.105263157894737,0.263157894736842,0.210526315789474,0.421052631578947,3,0,0,0,0,0,0,0,58,50-65,2681,0,0,0,1,0,0,1,0,0,823"/>
  </r>
  <r>
    <n v="217"/>
    <n v="67893"/>
    <x v="0"/>
    <n v="90"/>
    <x v="1"/>
    <n v="1.3256153064380716E-3"/>
    <n v="0"/>
    <n v="1"/>
    <n v="31"/>
    <n v="711"/>
    <n v="28"/>
    <n v="142"/>
    <n v="49"/>
    <n v="18"/>
    <n v="47"/>
    <n v="995"/>
    <n v="0.71457286432160805"/>
    <n v="2.8140703517587941E-2"/>
    <n v="0.14271356783919598"/>
    <n v="4.9246231155778891E-2"/>
    <n v="1.8090452261306532E-2"/>
    <n v="4.7236180904522612E-2"/>
    <n v="2"/>
    <n v="3"/>
    <n v="2"/>
    <n v="9"/>
    <n v="16"/>
    <n v="0.125"/>
    <n v="0.1875"/>
    <n v="0.125"/>
    <n v="0.5625"/>
    <n v="8"/>
    <n v="0"/>
    <n v="0"/>
    <x v="1"/>
    <x v="0"/>
    <x v="1"/>
    <n v="0"/>
    <x v="1"/>
    <x v="9"/>
    <x v="1"/>
    <n v="2795"/>
    <n v="1"/>
    <n v="0"/>
    <n v="0"/>
    <n v="0"/>
    <n v="0"/>
    <n v="1"/>
    <n v="0"/>
    <n v="0"/>
    <n v="0"/>
    <n v="901"/>
    <d v="2015-02-19T00:00:00"/>
    <n v="2"/>
    <s v="February"/>
    <n v="1"/>
    <s v="217,67893,High income,90,Low spender,0.00132561530643807,0,1,31,711,28,142,49,18,47,995,0.714572864321608,0.0281407035175879,0.142713567839196,0.0492462311557789,0.0180904522613065,0.0472361809045226,2,3,2,9,16,0.125,0.1875,0.125,0.5625,8,0,0,0,0,0,0,0,45,36-50,2795,1,0,0,0,0,1,0,0,0,901"/>
  </r>
  <r>
    <n v="78"/>
    <n v="80685"/>
    <x v="0"/>
    <n v="682"/>
    <x v="0"/>
    <n v="8.4526244035446497E-3"/>
    <n v="0"/>
    <n v="0"/>
    <n v="55"/>
    <n v="241"/>
    <n v="45"/>
    <n v="604"/>
    <n v="34"/>
    <n v="26"/>
    <n v="54"/>
    <n v="1004"/>
    <n v="0.24003984063745021"/>
    <n v="4.4820717131474105E-2"/>
    <n v="0.60159362549800799"/>
    <n v="3.386454183266932E-2"/>
    <n v="2.5896414342629483E-2"/>
    <n v="5.3784860557768925E-2"/>
    <n v="1"/>
    <n v="6"/>
    <n v="4"/>
    <n v="10"/>
    <n v="21"/>
    <n v="4.7619047619047616E-2"/>
    <n v="0.2857142857142857"/>
    <n v="0.19047619047619047"/>
    <n v="0.47619047619047616"/>
    <n v="2"/>
    <n v="0"/>
    <n v="0"/>
    <x v="1"/>
    <x v="0"/>
    <x v="1"/>
    <n v="0"/>
    <x v="1"/>
    <x v="53"/>
    <x v="0"/>
    <n v="2835"/>
    <n v="0"/>
    <n v="0"/>
    <n v="0"/>
    <n v="1"/>
    <n v="0"/>
    <n v="0"/>
    <n v="1"/>
    <n v="0"/>
    <n v="0"/>
    <n v="896"/>
    <d v="2015-01-10T00:00:00"/>
    <n v="1"/>
    <s v="January"/>
    <n v="1"/>
    <s v="78,80685,High income,682,High spender,0.00845262440354465,0,0,55,241,45,604,34,26,54,1004,0.24003984063745,0.0448207171314741,0.601593625498008,0.0338645418326693,0.0258964143426295,0.0537848605577689,1,6,4,10,21,0.0476190476190476,0.285714285714286,0.19047619047619,0.476190476190476,2,0,0,0,0,0,0,0,26,24-35,2835,0,0,0,1,0,0,1,0,0,896"/>
  </r>
  <r>
    <n v="53"/>
    <n v="61074"/>
    <x v="0"/>
    <n v="37"/>
    <x v="1"/>
    <n v="6.0582244490290467E-4"/>
    <n v="0"/>
    <n v="1"/>
    <n v="37"/>
    <n v="789"/>
    <n v="0"/>
    <n v="133"/>
    <n v="0"/>
    <n v="28"/>
    <n v="152"/>
    <n v="1102"/>
    <n v="0.71597096188747733"/>
    <n v="0"/>
    <n v="0.1206896551724138"/>
    <n v="0"/>
    <n v="2.5408348457350273E-2"/>
    <n v="0.13793103448275862"/>
    <n v="7"/>
    <n v="11"/>
    <n v="5"/>
    <n v="8"/>
    <n v="31"/>
    <n v="0.22580645161290322"/>
    <n v="0.35483870967741937"/>
    <n v="0.16129032258064516"/>
    <n v="0.25806451612903225"/>
    <n v="7"/>
    <n v="0"/>
    <n v="0"/>
    <x v="1"/>
    <x v="0"/>
    <x v="1"/>
    <n v="0"/>
    <x v="1"/>
    <x v="11"/>
    <x v="2"/>
    <n v="2840"/>
    <n v="0"/>
    <n v="1"/>
    <n v="0"/>
    <n v="0"/>
    <n v="0"/>
    <n v="0"/>
    <n v="1"/>
    <n v="0"/>
    <n v="0"/>
    <n v="798"/>
    <d v="2015-01-05T00:00:00"/>
    <n v="1"/>
    <s v="January"/>
    <n v="1"/>
    <s v="53,61074,High income,37,Low spender,0.000605822444902905,0,1,37,789,0,133,0,28,152,1102,0.715970961887477,0,0.120689655172414,0,0.0254083484573503,0.137931034482759,7,11,5,8,31,0.225806451612903,0.354838709677419,0.161290322580645,0.258064516129032,7,0,0,0,0,0,0,0,62,50-65,2840,0,1,0,0,0,0,1,0,0,798"/>
  </r>
  <r>
    <n v="1282"/>
    <n v="60491"/>
    <x v="0"/>
    <n v="182"/>
    <x v="1"/>
    <n v="3.0087120398075745E-3"/>
    <n v="0"/>
    <n v="1"/>
    <n v="81"/>
    <n v="637"/>
    <n v="47"/>
    <n v="237"/>
    <n v="12"/>
    <n v="19"/>
    <n v="76"/>
    <n v="1028"/>
    <n v="0.61964980544747084"/>
    <n v="4.5719844357976651E-2"/>
    <n v="0.23054474708171208"/>
    <n v="1.1673151750972763E-2"/>
    <n v="1.8482490272373541E-2"/>
    <n v="7.3929961089494164E-2"/>
    <n v="4"/>
    <n v="6"/>
    <n v="11"/>
    <n v="7"/>
    <n v="28"/>
    <n v="0.14285714285714285"/>
    <n v="0.21428571428571427"/>
    <n v="0.39285714285714285"/>
    <n v="0.25"/>
    <n v="5"/>
    <n v="0"/>
    <n v="0"/>
    <x v="1"/>
    <x v="0"/>
    <x v="1"/>
    <n v="0"/>
    <x v="1"/>
    <x v="4"/>
    <x v="1"/>
    <n v="2455"/>
    <n v="0"/>
    <n v="1"/>
    <n v="0"/>
    <n v="0"/>
    <n v="0"/>
    <n v="0"/>
    <n v="0"/>
    <n v="0"/>
    <n v="1"/>
    <n v="876"/>
    <d v="2016-01-25T00:00:00"/>
    <n v="1"/>
    <s v="January"/>
    <n v="1"/>
    <s v="1282,60491,High income,182,Low spender,0.00300871203980757,0,1,81,637,47,237,12,19,76,1028,0.619649805447471,0.0457198443579767,0.230544747081712,0.0116731517509728,0.0184824902723735,0.0739299610894942,4,6,11,7,28,0.142857142857143,0.214285714285714,0.392857142857143,0.25,5,0,0,0,0,0,0,0,49,36-50,2455,0,1,0,0,0,0,0,0,1,876"/>
  </r>
  <r>
    <n v="991"/>
    <n v="84953"/>
    <x v="0"/>
    <n v="973"/>
    <x v="0"/>
    <n v="1.1453391875507634E-2"/>
    <n v="0"/>
    <n v="0"/>
    <n v="73"/>
    <n v="167"/>
    <n v="48"/>
    <n v="602"/>
    <n v="63"/>
    <n v="72"/>
    <n v="72"/>
    <n v="1024"/>
    <n v="0.1630859375"/>
    <n v="4.6875E-2"/>
    <n v="0.587890625"/>
    <n v="6.15234375E-2"/>
    <n v="7.03125E-2"/>
    <n v="7.03125E-2"/>
    <n v="1"/>
    <n v="3"/>
    <n v="10"/>
    <n v="4"/>
    <n v="18"/>
    <n v="5.5555555555555552E-2"/>
    <n v="0.16666666666666666"/>
    <n v="0.55555555555555558"/>
    <n v="0.22222222222222221"/>
    <n v="2"/>
    <n v="1"/>
    <n v="0"/>
    <x v="1"/>
    <x v="1"/>
    <x v="0"/>
    <n v="0"/>
    <x v="0"/>
    <x v="41"/>
    <x v="3"/>
    <n v="2550"/>
    <n v="0"/>
    <n v="0"/>
    <n v="0"/>
    <n v="0"/>
    <n v="1"/>
    <n v="0"/>
    <n v="0"/>
    <n v="1"/>
    <n v="0"/>
    <n v="880"/>
    <d v="2015-10-22T00:00:00"/>
    <n v="10"/>
    <s v="October"/>
    <n v="1"/>
    <s v="991,84953,High income,973,High spender,0.0114533918755076,0,0,73,167,48,602,63,72,72,1024,0.1630859375,0.046875,0.587890625,0.0615234375,0.0703125,0.0703125,1,3,10,4,18,0.0555555555555556,0.166666666666667,0.555555555555556,0.222222222222222,2,1,0,0,1,1,0,1,67,66+,2550,0,0,0,0,1,0,0,1,0,880"/>
  </r>
  <r>
    <n v="407"/>
    <n v="52614"/>
    <x v="0"/>
    <n v="123"/>
    <x v="1"/>
    <n v="2.3377808187934768E-3"/>
    <n v="0"/>
    <n v="1"/>
    <n v="63"/>
    <n v="789"/>
    <n v="0"/>
    <n v="142"/>
    <n v="12"/>
    <n v="9"/>
    <n v="38"/>
    <n v="990"/>
    <n v="0.79696969696969699"/>
    <n v="0"/>
    <n v="0.14343434343434344"/>
    <n v="1.2121212121212121E-2"/>
    <n v="9.0909090909090905E-3"/>
    <n v="3.8383838383838381E-2"/>
    <n v="2"/>
    <n v="2"/>
    <n v="4"/>
    <n v="8"/>
    <n v="16"/>
    <n v="0.125"/>
    <n v="0.125"/>
    <n v="0.25"/>
    <n v="0.5"/>
    <n v="8"/>
    <n v="0"/>
    <n v="0"/>
    <x v="1"/>
    <x v="0"/>
    <x v="1"/>
    <n v="0"/>
    <x v="1"/>
    <x v="9"/>
    <x v="1"/>
    <n v="2734"/>
    <n v="0"/>
    <n v="0"/>
    <n v="1"/>
    <n v="0"/>
    <n v="0"/>
    <n v="0"/>
    <n v="0"/>
    <n v="0"/>
    <n v="1"/>
    <n v="914"/>
    <d v="2015-04-21T00:00:00"/>
    <n v="4"/>
    <s v="April"/>
    <n v="1"/>
    <s v="407,52614,High income,123,Low spender,0.00233778081879348,0,1,63,789,0,142,12,9,38,990,0.796969696969697,0,0.143434343434343,0.0121212121212121,0.00909090909090909,0.0383838383838384,2,2,4,8,16,0.125,0.125,0.25,0.5,8,0,0,0,0,0,0,0,45,36-50,2734,0,0,1,0,0,0,0,0,1,914"/>
  </r>
  <r>
    <n v="777"/>
    <n v="75283"/>
    <x v="0"/>
    <n v="41"/>
    <x v="1"/>
    <n v="5.4461166531620682E-4"/>
    <n v="1"/>
    <n v="2"/>
    <n v="26"/>
    <n v="733"/>
    <n v="9"/>
    <n v="180"/>
    <n v="12"/>
    <n v="19"/>
    <n v="66"/>
    <n v="1019"/>
    <n v="0.71933267909715404"/>
    <n v="8.832188420019628E-3"/>
    <n v="0.17664376840039253"/>
    <n v="1.1776251226692836E-2"/>
    <n v="1.8645731108930325E-2"/>
    <n v="6.47693817468106E-2"/>
    <n v="11"/>
    <n v="6"/>
    <n v="3"/>
    <n v="5"/>
    <n v="25"/>
    <n v="0.44"/>
    <n v="0.24"/>
    <n v="0.12"/>
    <n v="0.2"/>
    <n v="4"/>
    <n v="0"/>
    <n v="0"/>
    <x v="1"/>
    <x v="0"/>
    <x v="1"/>
    <n v="0"/>
    <x v="1"/>
    <x v="37"/>
    <x v="2"/>
    <n v="2618"/>
    <n v="0"/>
    <n v="1"/>
    <n v="0"/>
    <n v="0"/>
    <n v="0"/>
    <n v="0"/>
    <n v="0"/>
    <n v="0"/>
    <n v="1"/>
    <n v="887"/>
    <d v="2015-08-15T00:00:00"/>
    <n v="8"/>
    <s v="August"/>
    <n v="1"/>
    <s v="777,75283,High income,41,Low spender,0.000544611665316207,1,2,26,733,9,180,12,19,66,1019,0.719332679097154,0.00883218842001963,0.176643768400393,0.0117762512266928,0.0186457311089303,0.0647693817468106,11,6,3,5,25,0.44,0.24,0.12,0.2,4,0,0,0,0,0,0,0,63,50-65,2618,0,1,0,0,0,0,0,0,1,887"/>
  </r>
  <r>
    <n v="466"/>
    <n v="58607"/>
    <x v="0"/>
    <n v="1182"/>
    <x v="0"/>
    <n v="2.0168239288822155E-2"/>
    <n v="0"/>
    <n v="1"/>
    <n v="63"/>
    <n v="867"/>
    <n v="0"/>
    <n v="86"/>
    <n v="0"/>
    <n v="0"/>
    <n v="19"/>
    <n v="972"/>
    <n v="0.89197530864197527"/>
    <n v="0"/>
    <n v="8.8477366255144033E-2"/>
    <n v="0"/>
    <n v="0"/>
    <n v="1.954732510288066E-2"/>
    <n v="3"/>
    <n v="2"/>
    <n v="3"/>
    <n v="9"/>
    <n v="17"/>
    <n v="0.17647058823529413"/>
    <n v="0.11764705882352941"/>
    <n v="0.17647058823529413"/>
    <n v="0.52941176470588236"/>
    <n v="8"/>
    <n v="0"/>
    <n v="0"/>
    <x v="1"/>
    <x v="1"/>
    <x v="1"/>
    <n v="0"/>
    <x v="1"/>
    <x v="22"/>
    <x v="3"/>
    <n v="2712"/>
    <n v="0"/>
    <n v="1"/>
    <n v="0"/>
    <n v="0"/>
    <n v="0"/>
    <n v="0"/>
    <n v="0"/>
    <n v="0"/>
    <n v="1"/>
    <n v="934"/>
    <d v="2015-05-13T00:00:00"/>
    <n v="5"/>
    <s v="May"/>
    <n v="1"/>
    <s v="466,58607,High income,1182,High spender,0.0201682392888222,0,1,63,867,0,86,0,0,19,972,0.891975308641975,0,0.088477366255144,0,0,0.0195473251028807,3,2,3,9,17,0.176470588235294,0.117647058823529,0.176470588235294,0.529411764705882,8,0,0,0,1,0,0,0,71,66+,2712,0,1,0,0,0,0,0,0,1,934"/>
  </r>
  <r>
    <n v="338"/>
    <n v="52973"/>
    <x v="0"/>
    <n v="31"/>
    <x v="1"/>
    <n v="5.8520378305929434E-4"/>
    <n v="0"/>
    <n v="1"/>
    <n v="92"/>
    <n v="856"/>
    <n v="0"/>
    <n v="76"/>
    <n v="12"/>
    <n v="9"/>
    <n v="199"/>
    <n v="1152"/>
    <n v="0.74305555555555558"/>
    <n v="0"/>
    <n v="6.5972222222222224E-2"/>
    <n v="1.0416666666666666E-2"/>
    <n v="7.8125E-3"/>
    <n v="0.17274305555555555"/>
    <n v="7"/>
    <n v="9"/>
    <n v="6"/>
    <n v="9"/>
    <n v="31"/>
    <n v="0.22580645161290322"/>
    <n v="0.29032258064516131"/>
    <n v="0.19354838709677419"/>
    <n v="0.29032258064516131"/>
    <n v="8"/>
    <n v="0"/>
    <n v="0"/>
    <x v="1"/>
    <x v="0"/>
    <x v="1"/>
    <n v="0"/>
    <x v="1"/>
    <x v="32"/>
    <x v="2"/>
    <n v="2757"/>
    <n v="0"/>
    <n v="1"/>
    <n v="0"/>
    <n v="0"/>
    <n v="0"/>
    <n v="0"/>
    <n v="0"/>
    <n v="1"/>
    <n v="0"/>
    <n v="754"/>
    <d v="2015-03-29T00:00:00"/>
    <n v="3"/>
    <s v="March"/>
    <n v="1"/>
    <s v="338,52973,High income,31,Low spender,0.000585203783059294,0,1,92,856,0,76,12,9,199,1152,0.743055555555556,0,0.0659722222222222,0.0104166666666667,0.0078125,0.172743055555556,7,9,6,9,31,0.225806451612903,0.290322580645161,0.193548387096774,0.290322580645161,8,0,0,0,0,0,0,0,64,50-65,2757,0,1,0,0,0,0,0,1,0,754"/>
  </r>
  <r>
    <n v="2111"/>
    <n v="65106"/>
    <x v="0"/>
    <n v="24"/>
    <x v="1"/>
    <n v="3.6862961938991797E-4"/>
    <n v="0"/>
    <n v="1"/>
    <n v="55"/>
    <n v="790"/>
    <n v="19"/>
    <n v="133"/>
    <n v="12"/>
    <n v="0"/>
    <n v="19"/>
    <n v="973"/>
    <n v="0.8119218910585817"/>
    <n v="1.9527235354573486E-2"/>
    <n v="0.1366906474820144"/>
    <n v="1.2332990750256937E-2"/>
    <n v="0"/>
    <n v="1.9527235354573486E-2"/>
    <n v="3"/>
    <n v="8"/>
    <n v="3"/>
    <n v="13"/>
    <n v="27"/>
    <n v="0.1111111111111111"/>
    <n v="0.29629629629629628"/>
    <n v="0.1111111111111111"/>
    <n v="0.48148148148148145"/>
    <n v="6"/>
    <n v="0"/>
    <n v="0"/>
    <x v="1"/>
    <x v="1"/>
    <x v="1"/>
    <n v="0"/>
    <x v="1"/>
    <x v="9"/>
    <x v="1"/>
    <n v="2195"/>
    <n v="0"/>
    <n v="1"/>
    <n v="0"/>
    <n v="0"/>
    <n v="0"/>
    <n v="0"/>
    <n v="1"/>
    <n v="0"/>
    <n v="0"/>
    <n v="935"/>
    <d v="2016-10-11T00:00:00"/>
    <n v="10"/>
    <s v="October"/>
    <n v="1"/>
    <s v="2111,65106,High income,24,Low spender,0.000368629619389918,0,1,55,790,19,133,12,0,19,973,0.811921891058582,0.0195272353545735,0.136690647482014,0.0123329907502569,0,0.0195272353545735,3,8,3,13,27,0.111111111111111,0.296296296296296,0.111111111111111,0.481481481481481,6,0,0,0,1,0,0,0,45,36-50,2195,0,1,0,0,0,0,1,0,0,935"/>
  </r>
  <r>
    <n v="1549"/>
    <n v="75236"/>
    <x v="0"/>
    <n v="1342"/>
    <x v="0"/>
    <n v="1.7837205593067149E-2"/>
    <n v="0"/>
    <n v="1"/>
    <n v="27"/>
    <n v="438"/>
    <n v="66"/>
    <n v="400"/>
    <n v="12"/>
    <n v="38"/>
    <n v="114"/>
    <n v="1068"/>
    <n v="0.4101123595505618"/>
    <n v="6.1797752808988762E-2"/>
    <n v="0.37453183520599254"/>
    <n v="1.1235955056179775E-2"/>
    <n v="3.5580524344569285E-2"/>
    <n v="0.10674157303370786"/>
    <n v="1"/>
    <n v="8"/>
    <n v="3"/>
    <n v="13"/>
    <n v="25"/>
    <n v="0.04"/>
    <n v="0.32"/>
    <n v="0.12"/>
    <n v="0.52"/>
    <n v="4"/>
    <n v="0"/>
    <n v="0"/>
    <x v="1"/>
    <x v="0"/>
    <x v="1"/>
    <n v="0"/>
    <x v="1"/>
    <x v="38"/>
    <x v="2"/>
    <n v="2375"/>
    <n v="0"/>
    <n v="1"/>
    <n v="0"/>
    <n v="0"/>
    <n v="0"/>
    <n v="0"/>
    <n v="1"/>
    <n v="0"/>
    <n v="0"/>
    <n v="840"/>
    <d v="2016-04-14T00:00:00"/>
    <n v="4"/>
    <s v="April"/>
    <n v="1"/>
    <s v="1549,75236,High income,1342,High spender,0.0178372055930671,0,1,27,438,66,400,12,38,114,1068,0.410112359550562,0.0617977528089888,0.374531835205993,0.0112359550561798,0.0355805243445693,0.106741573033708,1,8,3,13,25,0.04,0.32,0.12,0.52,4,0,0,0,0,0,0,0,56,50-65,2375,0,1,0,0,0,0,1,0,0,840"/>
  </r>
  <r>
    <n v="1149"/>
    <n v="65196"/>
    <x v="0"/>
    <n v="1900"/>
    <x v="0"/>
    <n v="2.9142892201975582E-2"/>
    <n v="0"/>
    <n v="2"/>
    <n v="34"/>
    <n v="743"/>
    <n v="19"/>
    <n v="181"/>
    <n v="12"/>
    <n v="0"/>
    <n v="200"/>
    <n v="1155"/>
    <n v="0.64329004329004325"/>
    <n v="1.6450216450216451E-2"/>
    <n v="0.15670995670995672"/>
    <n v="1.038961038961039E-2"/>
    <n v="0"/>
    <n v="0.17316017316017315"/>
    <n v="2"/>
    <n v="7"/>
    <n v="6"/>
    <n v="11"/>
    <n v="26"/>
    <n v="7.6923076923076927E-2"/>
    <n v="0.26923076923076922"/>
    <n v="0.23076923076923078"/>
    <n v="0.42307692307692307"/>
    <n v="5"/>
    <n v="0"/>
    <n v="0"/>
    <x v="0"/>
    <x v="0"/>
    <x v="1"/>
    <n v="0"/>
    <x v="1"/>
    <x v="11"/>
    <x v="2"/>
    <n v="2498"/>
    <n v="0"/>
    <n v="0"/>
    <n v="0"/>
    <n v="1"/>
    <n v="0"/>
    <n v="0"/>
    <n v="1"/>
    <n v="0"/>
    <n v="0"/>
    <n v="755"/>
    <d v="2015-12-13T00:00:00"/>
    <n v="12"/>
    <s v="December"/>
    <n v="1"/>
    <s v="1149,65196,High income,1900,High spender,0.0291428922019756,0,2,34,743,19,181,12,0,200,1155,0.643290043290043,0.0164502164502165,0.156709956709957,0.0103896103896104,0,0.173160173160173,2,7,6,11,26,0.0769230769230769,0.269230769230769,0.230769230769231,0.423076923076923,5,0,0,1,0,0,0,0,62,50-65,2498,0,0,0,1,0,0,1,0,0,755"/>
  </r>
  <r>
    <n v="1576"/>
    <n v="66476"/>
    <x v="0"/>
    <n v="40"/>
    <x v="1"/>
    <n v="6.0172092183645226E-4"/>
    <n v="0"/>
    <n v="1"/>
    <n v="80"/>
    <n v="742"/>
    <n v="28"/>
    <n v="152"/>
    <n v="25"/>
    <n v="9"/>
    <n v="57"/>
    <n v="1013"/>
    <n v="0.7324777887462981"/>
    <n v="2.7640671273445213E-2"/>
    <n v="0.15004935834155972"/>
    <n v="2.4679170779861797E-2"/>
    <n v="8.8845014807502464E-3"/>
    <n v="5.6268509378084898E-2"/>
    <n v="2"/>
    <n v="6"/>
    <n v="8"/>
    <n v="10"/>
    <n v="26"/>
    <n v="7.6923076923076927E-2"/>
    <n v="0.23076923076923078"/>
    <n v="0.30769230769230771"/>
    <n v="0.38461538461538464"/>
    <n v="4"/>
    <n v="0"/>
    <n v="0"/>
    <x v="1"/>
    <x v="0"/>
    <x v="1"/>
    <n v="0"/>
    <x v="1"/>
    <x v="26"/>
    <x v="2"/>
    <n v="2366"/>
    <n v="0"/>
    <n v="0"/>
    <n v="0"/>
    <n v="1"/>
    <n v="0"/>
    <n v="0"/>
    <n v="0"/>
    <n v="1"/>
    <n v="0"/>
    <n v="899"/>
    <d v="2016-04-23T00:00:00"/>
    <n v="4"/>
    <s v="April"/>
    <n v="1"/>
    <s v="1576,66476,High income,40,Low spender,0.000601720921836452,0,1,80,742,28,152,25,9,57,1013,0.732477788746298,0.0276406712734452,0.15004935834156,0.0246791707798618,0.00888450148075025,0.0562685093780849,2,6,8,10,26,0.0769230769230769,0.230769230769231,0.307692307692308,0.384615384615385,4,0,0,0,0,0,0,0,51,50-65,2366,0,0,0,1,0,0,0,1,0,899"/>
  </r>
  <r>
    <n v="645"/>
    <n v="55686"/>
    <x v="0"/>
    <n v="69"/>
    <x v="1"/>
    <n v="1.2390906152354273E-3"/>
    <n v="0"/>
    <n v="1"/>
    <n v="27"/>
    <n v="673"/>
    <n v="0"/>
    <n v="199"/>
    <n v="37"/>
    <n v="47"/>
    <n v="26"/>
    <n v="982"/>
    <n v="0.68533604887983701"/>
    <n v="0"/>
    <n v="0.20264765784114053"/>
    <n v="3.7678207739307537E-2"/>
    <n v="4.7861507128309569E-2"/>
    <n v="2.6476578411405296E-2"/>
    <n v="2"/>
    <n v="6"/>
    <n v="3"/>
    <n v="5"/>
    <n v="16"/>
    <n v="0.125"/>
    <n v="0.375"/>
    <n v="0.1875"/>
    <n v="0.3125"/>
    <n v="4"/>
    <n v="0"/>
    <n v="0"/>
    <x v="0"/>
    <x v="0"/>
    <x v="1"/>
    <n v="0"/>
    <x v="1"/>
    <x v="20"/>
    <x v="2"/>
    <n v="2659"/>
    <n v="1"/>
    <n v="0"/>
    <n v="0"/>
    <n v="0"/>
    <n v="0"/>
    <n v="0"/>
    <n v="1"/>
    <n v="0"/>
    <n v="0"/>
    <n v="930"/>
    <d v="2015-07-05T00:00:00"/>
    <n v="7"/>
    <s v="July"/>
    <n v="1"/>
    <s v="645,55686,High income,69,Low spender,0.00123909061523543,0,1,27,673,0,199,37,47,26,982,0.685336048879837,0,0.202647657841141,0.0376782077393075,0.0478615071283096,0.0264765784114053,2,6,3,5,16,0.125,0.375,0.1875,0.3125,4,0,0,1,0,0,0,0,54,50-65,2659,1,0,0,0,0,0,1,0,0,930"/>
  </r>
  <r>
    <n v="457"/>
    <n v="74806"/>
    <x v="0"/>
    <n v="46"/>
    <x v="1"/>
    <n v="6.1492393658262707E-4"/>
    <n v="0"/>
    <n v="1"/>
    <n v="1"/>
    <n v="670"/>
    <n v="9"/>
    <n v="249"/>
    <n v="0"/>
    <n v="28"/>
    <n v="9"/>
    <n v="965"/>
    <n v="0.69430051813471505"/>
    <n v="9.3264248704663204E-3"/>
    <n v="0.25803108808290154"/>
    <n v="0"/>
    <n v="2.9015544041450778E-2"/>
    <n v="9.3264248704663204E-3"/>
    <n v="2"/>
    <n v="5"/>
    <n v="4"/>
    <n v="5"/>
    <n v="16"/>
    <n v="0.125"/>
    <n v="0.3125"/>
    <n v="0.25"/>
    <n v="0.3125"/>
    <n v="4"/>
    <n v="0"/>
    <n v="0"/>
    <x v="1"/>
    <x v="0"/>
    <x v="1"/>
    <n v="0"/>
    <x v="1"/>
    <x v="2"/>
    <x v="2"/>
    <n v="2716"/>
    <n v="0"/>
    <n v="1"/>
    <n v="0"/>
    <n v="0"/>
    <n v="0"/>
    <n v="0"/>
    <n v="0"/>
    <n v="1"/>
    <n v="0"/>
    <n v="947"/>
    <d v="2015-05-09T00:00:00"/>
    <n v="5"/>
    <s v="May"/>
    <n v="1"/>
    <s v="457,74806,High income,46,Low spender,0.000614923936582627,0,1,1,670,9,249,0,28,9,965,0.694300518134715,0.00932642487046632,0.258031088082902,0,0.0290155440414508,0.00932642487046632,2,5,4,5,16,0.125,0.3125,0.25,0.3125,4,0,0,0,0,0,0,0,55,50-65,2716,0,1,0,0,0,0,0,1,0,947"/>
  </r>
  <r>
    <n v="1668"/>
    <n v="62450"/>
    <x v="0"/>
    <n v="1886"/>
    <x v="0"/>
    <n v="3.0200160128102484E-2"/>
    <n v="0"/>
    <n v="1"/>
    <n v="61"/>
    <n v="515"/>
    <n v="47"/>
    <n v="267"/>
    <n v="62"/>
    <n v="66"/>
    <n v="38"/>
    <n v="995"/>
    <n v="0.51758793969849248"/>
    <n v="4.7236180904522612E-2"/>
    <n v="0.26834170854271355"/>
    <n v="6.2311557788944726E-2"/>
    <n v="6.6331658291457291E-2"/>
    <n v="3.819095477386935E-2"/>
    <n v="2"/>
    <n v="5"/>
    <n v="5"/>
    <n v="4"/>
    <n v="16"/>
    <n v="0.125"/>
    <n v="0.3125"/>
    <n v="0.3125"/>
    <n v="0.25"/>
    <n v="3"/>
    <n v="0"/>
    <n v="0"/>
    <x v="1"/>
    <x v="1"/>
    <x v="1"/>
    <n v="0"/>
    <x v="1"/>
    <x v="12"/>
    <x v="2"/>
    <n v="2333"/>
    <n v="0"/>
    <n v="0"/>
    <n v="1"/>
    <n v="0"/>
    <n v="0"/>
    <n v="0"/>
    <n v="1"/>
    <n v="0"/>
    <n v="0"/>
    <n v="919"/>
    <d v="2016-05-26T00:00:00"/>
    <n v="5"/>
    <s v="May"/>
    <n v="1"/>
    <s v="1668,62450,High income,1886,High spender,0.0302001601281025,0,1,61,515,47,267,62,66,38,995,0.517587939698492,0.0472361809045226,0.268341708542714,0.0623115577889447,0.0663316582914573,0.0381909547738693,2,5,5,4,16,0.125,0.3125,0.3125,0.25,3,0,0,0,1,0,0,0,61,50-65,2333,0,0,1,0,0,0,1,0,0,919"/>
  </r>
  <r>
    <n v="1268"/>
    <n v="68148"/>
    <x v="0"/>
    <n v="389"/>
    <x v="1"/>
    <n v="5.7081645829664849E-3"/>
    <n v="0"/>
    <n v="0"/>
    <n v="86"/>
    <n v="389"/>
    <n v="66"/>
    <n v="408"/>
    <n v="37"/>
    <n v="57"/>
    <n v="85"/>
    <n v="1042"/>
    <n v="0.37332053742802301"/>
    <n v="6.3339731285988479E-2"/>
    <n v="0.39155470249520152"/>
    <n v="3.5508637236084453E-2"/>
    <n v="5.4702495201535507E-2"/>
    <n v="8.1573896353166989E-2"/>
    <n v="1"/>
    <n v="4"/>
    <n v="4"/>
    <n v="6"/>
    <n v="15"/>
    <n v="6.6666666666666666E-2"/>
    <n v="0.26666666666666666"/>
    <n v="0.26666666666666666"/>
    <n v="0.4"/>
    <n v="2"/>
    <n v="0"/>
    <n v="0"/>
    <x v="1"/>
    <x v="0"/>
    <x v="1"/>
    <n v="0"/>
    <x v="1"/>
    <x v="37"/>
    <x v="2"/>
    <n v="2461"/>
    <n v="0"/>
    <n v="0"/>
    <n v="0"/>
    <n v="1"/>
    <n v="0"/>
    <n v="0"/>
    <n v="0"/>
    <n v="1"/>
    <n v="0"/>
    <n v="872"/>
    <d v="2016-01-19T00:00:00"/>
    <n v="1"/>
    <s v="January"/>
    <n v="1"/>
    <s v="1268,68148,High income,389,Low spender,0.00570816458296648,0,0,86,389,66,408,37,57,85,1042,0.373320537428023,0.0633397312859885,0.391554702495202,0.0355086372360845,0.0547024952015355,0.081573896353167,1,4,4,6,15,0.0666666666666667,0.266666666666667,0.266666666666667,0.4,2,0,0,0,0,0,0,0,63,50-65,2461,0,0,0,1,0,0,0,1,0,872"/>
  </r>
  <r>
    <n v="1571"/>
    <n v="82460"/>
    <x v="0"/>
    <n v="878"/>
    <x v="0"/>
    <n v="1.0647586708707251E-2"/>
    <n v="0"/>
    <n v="0"/>
    <n v="78"/>
    <n v="255"/>
    <n v="47"/>
    <n v="573"/>
    <n v="52"/>
    <n v="32"/>
    <n v="15"/>
    <n v="974"/>
    <n v="0.26180698151950721"/>
    <n v="4.8254620123203286E-2"/>
    <n v="0.5882956878850103"/>
    <n v="5.3388090349075976E-2"/>
    <n v="3.2854209445585217E-2"/>
    <n v="1.5400410677618069E-2"/>
    <n v="1"/>
    <n v="5"/>
    <n v="3"/>
    <n v="6"/>
    <n v="15"/>
    <n v="6.6666666666666666E-2"/>
    <n v="0.33333333333333331"/>
    <n v="0.2"/>
    <n v="0.4"/>
    <n v="1"/>
    <n v="0"/>
    <n v="0"/>
    <x v="1"/>
    <x v="0"/>
    <x v="1"/>
    <n v="0"/>
    <x v="1"/>
    <x v="25"/>
    <x v="3"/>
    <n v="2368"/>
    <n v="1"/>
    <n v="0"/>
    <n v="0"/>
    <n v="0"/>
    <n v="0"/>
    <n v="0"/>
    <n v="1"/>
    <n v="0"/>
    <n v="0"/>
    <n v="944"/>
    <d v="2016-04-21T00:00:00"/>
    <n v="4"/>
    <s v="April"/>
    <n v="1"/>
    <s v="1571,82460,High income,878,High spender,0.0106475867087073,0,0,78,255,47,573,52,32,15,974,0.261806981519507,0.0482546201232033,0.58829568788501,0.053388090349076,0.0328542094455852,0.0154004106776181,1,5,3,6,15,0.0666666666666667,0.333333333333333,0.2,0.4,1,0,0,0,0,0,0,0,70,66+,2368,1,0,0,0,0,0,1,0,0,944"/>
  </r>
  <r>
    <n v="527"/>
    <n v="67716"/>
    <x v="0"/>
    <n v="1413"/>
    <x v="0"/>
    <n v="2.0866560340244551E-2"/>
    <n v="0"/>
    <n v="1"/>
    <n v="8"/>
    <n v="530"/>
    <n v="142"/>
    <n v="217"/>
    <n v="62"/>
    <n v="9"/>
    <n v="56"/>
    <n v="1016"/>
    <n v="0.52165354330708658"/>
    <n v="0.13976377952755906"/>
    <n v="0.21358267716535434"/>
    <n v="6.1023622047244097E-2"/>
    <n v="8.8582677165354329E-3"/>
    <n v="5.5118110236220472E-2"/>
    <n v="4"/>
    <n v="7"/>
    <n v="4"/>
    <n v="13"/>
    <n v="28"/>
    <n v="0.14285714285714285"/>
    <n v="0.25"/>
    <n v="0.14285714285714285"/>
    <n v="0.4642857142857143"/>
    <n v="5"/>
    <n v="0"/>
    <n v="0"/>
    <x v="1"/>
    <x v="1"/>
    <x v="1"/>
    <n v="0"/>
    <x v="1"/>
    <x v="40"/>
    <x v="2"/>
    <n v="2694"/>
    <n v="0"/>
    <n v="1"/>
    <n v="0"/>
    <n v="0"/>
    <n v="0"/>
    <n v="0"/>
    <n v="1"/>
    <n v="0"/>
    <n v="0"/>
    <n v="904"/>
    <d v="2015-05-31T00:00:00"/>
    <n v="5"/>
    <s v="May"/>
    <n v="1"/>
    <s v="527,67716,High income,1413,High spender,0.0208665603402446,0,1,8,530,142,217,62,9,56,1016,0.521653543307087,0.139763779527559,0.213582677165354,0.0610236220472441,0.00885826771653543,0.0551181102362205,4,7,4,13,28,0.142857142857143,0.25,0.142857142857143,0.464285714285714,5,0,0,0,1,0,0,0,60,50-65,2694,0,1,0,0,0,0,1,0,0,904"/>
  </r>
  <r>
    <n v="1951"/>
    <n v="55956"/>
    <x v="0"/>
    <n v="181"/>
    <x v="1"/>
    <n v="3.2346843948816927E-3"/>
    <n v="0"/>
    <n v="0"/>
    <n v="22"/>
    <n v="760"/>
    <n v="38"/>
    <n v="104"/>
    <n v="50"/>
    <n v="9"/>
    <n v="38"/>
    <n v="999"/>
    <n v="0.76076076076076071"/>
    <n v="3.8038038038038041E-2"/>
    <n v="0.1041041041041041"/>
    <n v="5.0050050050050053E-2"/>
    <n v="9.0090090090090089E-3"/>
    <n v="3.8038038038038041E-2"/>
    <n v="2"/>
    <n v="7"/>
    <n v="3"/>
    <n v="4"/>
    <n v="16"/>
    <n v="0.125"/>
    <n v="0.4375"/>
    <n v="0.1875"/>
    <n v="0.25"/>
    <n v="4"/>
    <n v="0"/>
    <n v="0"/>
    <x v="1"/>
    <x v="1"/>
    <x v="1"/>
    <n v="0"/>
    <x v="1"/>
    <x v="51"/>
    <x v="3"/>
    <n v="2242"/>
    <n v="0"/>
    <n v="1"/>
    <n v="0"/>
    <n v="0"/>
    <n v="0"/>
    <n v="0"/>
    <n v="1"/>
    <n v="0"/>
    <n v="0"/>
    <n v="923"/>
    <d v="2016-08-25T00:00:00"/>
    <n v="8"/>
    <s v="August"/>
    <n v="1"/>
    <s v="1951,55956,High income,181,Low spender,0.00323468439488169,0,0,22,760,38,104,50,9,38,999,0.760760760760761,0.038038038038038,0.104104104104104,0.0500500500500501,0.00900900900900901,0.038038038038038,2,7,3,4,16,0.125,0.4375,0.1875,0.25,4,0,0,0,1,0,0,0,76,66+,2242,0,1,0,0,0,0,1,0,0,923"/>
  </r>
  <r>
    <n v="1494"/>
    <n v="81698"/>
    <x v="0"/>
    <n v="53"/>
    <x v="1"/>
    <n v="6.4873069108178905E-4"/>
    <n v="0"/>
    <n v="0"/>
    <n v="4"/>
    <n v="179"/>
    <n v="28"/>
    <n v="520"/>
    <n v="111"/>
    <n v="123"/>
    <n v="47"/>
    <n v="1008"/>
    <n v="0.17757936507936509"/>
    <n v="2.7777777777777776E-2"/>
    <n v="0.51587301587301593"/>
    <n v="0.11011904761904762"/>
    <n v="0.12202380952380952"/>
    <n v="4.6626984126984128E-2"/>
    <n v="1"/>
    <n v="3"/>
    <n v="8"/>
    <n v="13"/>
    <n v="25"/>
    <n v="0.04"/>
    <n v="0.12"/>
    <n v="0.32"/>
    <n v="0.52"/>
    <n v="1"/>
    <n v="0"/>
    <n v="0"/>
    <x v="1"/>
    <x v="0"/>
    <x v="1"/>
    <n v="0"/>
    <x v="0"/>
    <x v="22"/>
    <x v="3"/>
    <n v="2394"/>
    <n v="0"/>
    <n v="1"/>
    <n v="0"/>
    <n v="0"/>
    <n v="0"/>
    <n v="0"/>
    <n v="0"/>
    <n v="1"/>
    <n v="0"/>
    <n v="914"/>
    <d v="2016-03-26T00:00:00"/>
    <n v="3"/>
    <s v="March"/>
    <n v="1"/>
    <s v="1494,81698,High income,53,Low spender,0.000648730691081789,0,0,4,179,28,520,111,123,47,1008,0.177579365079365,0.0277777777777778,0.515873015873016,0.110119047619048,0.12202380952381,0.0466269841269841,1,3,8,13,25,0.04,0.12,0.32,0.52,1,0,0,0,0,0,0,1,71,66+,2394,0,1,0,0,0,0,0,1,0,914"/>
  </r>
  <r>
    <n v="1124"/>
    <n v="67433"/>
    <x v="0"/>
    <n v="68"/>
    <x v="1"/>
    <n v="1.0084083460620171E-3"/>
    <n v="0"/>
    <n v="2"/>
    <n v="51"/>
    <n v="615"/>
    <n v="28"/>
    <n v="259"/>
    <n v="12"/>
    <n v="48"/>
    <n v="30"/>
    <n v="992"/>
    <n v="0.61995967741935487"/>
    <n v="2.8225806451612902E-2"/>
    <n v="0.26108870967741937"/>
    <n v="1.2096774193548387E-2"/>
    <n v="4.8387096774193547E-2"/>
    <n v="3.0241935483870969E-2"/>
    <n v="4"/>
    <n v="6"/>
    <n v="5"/>
    <n v="13"/>
    <n v="28"/>
    <n v="0.14285714285714285"/>
    <n v="0.21428571428571427"/>
    <n v="0.17857142857142858"/>
    <n v="0.4642857142857143"/>
    <n v="4"/>
    <n v="0"/>
    <n v="0"/>
    <x v="1"/>
    <x v="1"/>
    <x v="1"/>
    <n v="0"/>
    <x v="1"/>
    <x v="42"/>
    <x v="3"/>
    <n v="2507"/>
    <n v="0"/>
    <n v="1"/>
    <n v="0"/>
    <n v="0"/>
    <n v="0"/>
    <n v="0"/>
    <n v="1"/>
    <n v="0"/>
    <n v="0"/>
    <n v="932"/>
    <d v="2015-12-04T00:00:00"/>
    <n v="12"/>
    <s v="December"/>
    <n v="1"/>
    <s v="1124,67433,High income,68,Low spender,0.00100840834606202,0,2,51,615,28,259,12,48,30,992,0.619959677419355,0.0282258064516129,0.261088709677419,0.0120967741935484,0.0483870967741935,0.030241935483871,4,6,5,13,28,0.142857142857143,0.214285714285714,0.178571428571429,0.464285714285714,4,0,0,0,1,0,0,0,68,66+,2507,0,1,0,0,0,0,1,0,0,932"/>
  </r>
  <r>
    <n v="366"/>
    <n v="65148"/>
    <x v="0"/>
    <n v="485"/>
    <x v="1"/>
    <n v="7.4445877079879659E-3"/>
    <n v="0"/>
    <n v="1"/>
    <n v="9"/>
    <n v="460"/>
    <n v="35"/>
    <n v="422"/>
    <n v="33"/>
    <n v="12"/>
    <n v="153"/>
    <n v="1115"/>
    <n v="0.41255605381165922"/>
    <n v="3.1390134529147982E-2"/>
    <n v="0.37847533632286995"/>
    <n v="2.9596412556053813E-2"/>
    <n v="1.0762331838565023E-2"/>
    <n v="0.13721973094170403"/>
    <n v="2"/>
    <n v="6"/>
    <n v="6"/>
    <n v="7"/>
    <n v="21"/>
    <n v="9.5238095238095233E-2"/>
    <n v="0.2857142857142857"/>
    <n v="0.2857142857142857"/>
    <n v="0.33333333333333331"/>
    <n v="4"/>
    <n v="0"/>
    <n v="0"/>
    <x v="1"/>
    <x v="0"/>
    <x v="1"/>
    <n v="0"/>
    <x v="1"/>
    <x v="11"/>
    <x v="2"/>
    <n v="2749"/>
    <n v="0"/>
    <n v="1"/>
    <n v="0"/>
    <n v="0"/>
    <n v="0"/>
    <n v="0"/>
    <n v="1"/>
    <n v="0"/>
    <n v="0"/>
    <n v="809"/>
    <d v="2015-04-06T00:00:00"/>
    <n v="4"/>
    <s v="April"/>
    <n v="1"/>
    <s v="366,65148,High income,485,Low spender,0.00744458770798797,0,1,9,460,35,422,33,12,153,1115,0.412556053811659,0.031390134529148,0.37847533632287,0.0295964125560538,0.010762331838565,0.137219730941704,2,6,6,7,21,0.0952380952380952,0.285714285714286,0.285714285714286,0.333333333333333,4,0,0,0,0,0,0,0,62,50-65,2749,0,1,0,0,0,0,1,0,0,809"/>
  </r>
  <r>
    <n v="134"/>
    <n v="65991"/>
    <x v="0"/>
    <n v="693"/>
    <x v="0"/>
    <n v="1.050143201345638E-2"/>
    <n v="0"/>
    <n v="1"/>
    <n v="21"/>
    <n v="507"/>
    <n v="19"/>
    <n v="364"/>
    <n v="25"/>
    <n v="47"/>
    <n v="9"/>
    <n v="971"/>
    <n v="0.52214212152420181"/>
    <n v="1.9567456230690009E-2"/>
    <n v="0.37487126673532439"/>
    <n v="2.5746652935118436E-2"/>
    <n v="4.8403707518022657E-2"/>
    <n v="9.2687950566426366E-3"/>
    <n v="3"/>
    <n v="9"/>
    <n v="5"/>
    <n v="10"/>
    <n v="27"/>
    <n v="0.1111111111111111"/>
    <n v="0.33333333333333331"/>
    <n v="0.18518518518518517"/>
    <n v="0.37037037037037035"/>
    <n v="7"/>
    <n v="0"/>
    <n v="0"/>
    <x v="1"/>
    <x v="0"/>
    <x v="1"/>
    <n v="0"/>
    <x v="1"/>
    <x v="10"/>
    <x v="1"/>
    <n v="2819"/>
    <n v="0"/>
    <n v="1"/>
    <n v="0"/>
    <n v="0"/>
    <n v="0"/>
    <n v="0"/>
    <n v="1"/>
    <n v="0"/>
    <n v="0"/>
    <n v="953"/>
    <d v="2015-01-26T00:00:00"/>
    <n v="1"/>
    <s v="January"/>
    <n v="1"/>
    <s v="134,65991,High income,693,High spender,0.0105014320134564,0,1,21,507,19,364,25,47,9,971,0.522142121524202,0.01956745623069,0.374871266735324,0.0257466529351184,0.0484037075180227,0.00926879505664264,3,9,5,10,27,0.111111111111111,0.333333333333333,0.185185185185185,0.37037037037037,7,0,0,0,0,0,0,0,44,36-50,2819,0,1,0,0,0,0,1,0,0,953"/>
  </r>
  <r>
    <n v="810"/>
    <n v="102692"/>
    <x v="0"/>
    <n v="264"/>
    <x v="1"/>
    <n v="2.5707942196081485E-3"/>
    <n v="0"/>
    <n v="0"/>
    <n v="5"/>
    <n v="168"/>
    <n v="148"/>
    <n v="444"/>
    <n v="32"/>
    <n v="172"/>
    <n v="148"/>
    <n v="1112"/>
    <n v="0.15107913669064749"/>
    <n v="0.13309352517985612"/>
    <n v="0.39928057553956836"/>
    <n v="2.8776978417266189E-2"/>
    <n v="0.15467625899280577"/>
    <n v="0.13309352517985612"/>
    <n v="1"/>
    <n v="6"/>
    <n v="9"/>
    <n v="13"/>
    <n v="29"/>
    <n v="3.4482758620689655E-2"/>
    <n v="0.20689655172413793"/>
    <n v="0.31034482758620691"/>
    <n v="0.44827586206896552"/>
    <n v="2"/>
    <n v="1"/>
    <n v="1"/>
    <x v="1"/>
    <x v="1"/>
    <x v="0"/>
    <n v="0"/>
    <x v="0"/>
    <x v="3"/>
    <x v="1"/>
    <n v="2609"/>
    <n v="1"/>
    <n v="0"/>
    <n v="0"/>
    <n v="0"/>
    <n v="0"/>
    <n v="0"/>
    <n v="1"/>
    <n v="0"/>
    <n v="0"/>
    <n v="816"/>
    <d v="2015-08-24T00:00:00"/>
    <n v="8"/>
    <s v="August"/>
    <n v="1"/>
    <s v="810,102692,High income,264,Low spender,0.00257079421960815,0,0,5,168,148,444,32,172,148,1112,0.151079136690647,0.133093525179856,0.399280575539568,0.0287769784172662,0.154676258992806,0.133093525179856,1,6,9,13,29,0.0344827586206897,0.206896551724138,0.310344827586207,0.448275862068966,2,1,1,0,1,1,0,1,46,36-50,2609,1,0,0,0,0,0,1,0,0,816"/>
  </r>
  <r>
    <n v="652"/>
    <n v="56796"/>
    <x v="0"/>
    <n v="12"/>
    <x v="1"/>
    <n v="2.1128248468201986E-4"/>
    <n v="0"/>
    <n v="1"/>
    <n v="24"/>
    <n v="656"/>
    <n v="38"/>
    <n v="161"/>
    <n v="62"/>
    <n v="47"/>
    <n v="37"/>
    <n v="1001"/>
    <n v="0.65534465534465536"/>
    <n v="3.796203796203796E-2"/>
    <n v="0.16083916083916083"/>
    <n v="6.1938061938061936E-2"/>
    <n v="4.6953046953046952E-2"/>
    <n v="3.696303696303696E-2"/>
    <n v="3"/>
    <n v="8"/>
    <n v="9"/>
    <n v="7"/>
    <n v="27"/>
    <n v="0.1111111111111111"/>
    <n v="0.29629629629629628"/>
    <n v="0.33333333333333331"/>
    <n v="0.25925925925925924"/>
    <n v="7"/>
    <n v="0"/>
    <n v="0"/>
    <x v="1"/>
    <x v="0"/>
    <x v="1"/>
    <n v="0"/>
    <x v="1"/>
    <x v="26"/>
    <x v="2"/>
    <n v="2657"/>
    <n v="0"/>
    <n v="1"/>
    <n v="0"/>
    <n v="0"/>
    <n v="0"/>
    <n v="0"/>
    <n v="1"/>
    <n v="0"/>
    <n v="0"/>
    <n v="927"/>
    <d v="2015-07-07T00:00:00"/>
    <n v="7"/>
    <s v="July"/>
    <n v="1"/>
    <s v="652,56796,High income,12,Low spender,0.00021128248468202,0,1,24,656,38,161,62,47,37,1001,0.655344655344655,0.037962037962038,0.160839160839161,0.0619380619380619,0.046953046953047,0.036963036963037,3,8,9,7,27,0.111111111111111,0.296296296296296,0.333333333333333,0.259259259259259,7,0,0,0,0,0,0,0,51,50-65,2657,0,1,0,0,0,0,1,0,0,927"/>
  </r>
  <r>
    <n v="1161"/>
    <n v="71965"/>
    <x v="0"/>
    <n v="1681"/>
    <x v="0"/>
    <n v="2.3358577086083514E-2"/>
    <n v="0"/>
    <n v="1"/>
    <n v="21"/>
    <n v="572"/>
    <n v="19"/>
    <n v="286"/>
    <n v="50"/>
    <n v="38"/>
    <n v="248"/>
    <n v="1213"/>
    <n v="0.47155812036273703"/>
    <n v="1.5663643858202802E-2"/>
    <n v="0.23577906018136852"/>
    <n v="4.1220115416323165E-2"/>
    <n v="3.1327287716405604E-2"/>
    <n v="0.20445177246496291"/>
    <n v="3"/>
    <n v="6"/>
    <n v="3"/>
    <n v="5"/>
    <n v="17"/>
    <n v="0.17647058823529413"/>
    <n v="0.35294117647058826"/>
    <n v="0.17647058823529413"/>
    <n v="0.29411764705882354"/>
    <n v="3"/>
    <n v="0"/>
    <n v="0"/>
    <x v="1"/>
    <x v="0"/>
    <x v="1"/>
    <n v="0"/>
    <x v="1"/>
    <x v="18"/>
    <x v="3"/>
    <n v="2494"/>
    <n v="0"/>
    <n v="1"/>
    <n v="0"/>
    <n v="0"/>
    <n v="0"/>
    <n v="0"/>
    <n v="1"/>
    <n v="0"/>
    <n v="0"/>
    <n v="717"/>
    <d v="2015-12-17T00:00:00"/>
    <n v="12"/>
    <s v="December"/>
    <n v="1"/>
    <s v="1161,71965,High income,1681,High spender,0.0233585770860835,0,1,21,572,19,286,50,38,248,1213,0.471558120362737,0.0156636438582028,0.235779060181369,0.0412201154163232,0.0313272877164056,0.204451772464963,3,6,3,5,17,0.176470588235294,0.352941176470588,0.176470588235294,0.294117647058824,3,0,0,0,0,0,0,0,69,66+,2494,0,1,0,0,0,0,1,0,0,717"/>
  </r>
  <r>
    <n v="186"/>
    <n v="70647"/>
    <x v="0"/>
    <n v="64"/>
    <x v="1"/>
    <n v="9.0591249451498293E-4"/>
    <n v="0"/>
    <n v="1"/>
    <n v="65"/>
    <n v="561"/>
    <n v="85"/>
    <n v="171"/>
    <n v="25"/>
    <n v="123"/>
    <n v="114"/>
    <n v="1079"/>
    <n v="0.51992585727525487"/>
    <n v="7.8776645041705284E-2"/>
    <n v="0.15848007414272475"/>
    <n v="2.3169601482854494E-2"/>
    <n v="0.11399443929564411"/>
    <n v="0.1056533827618165"/>
    <n v="2"/>
    <n v="4"/>
    <n v="7"/>
    <n v="13"/>
    <n v="26"/>
    <n v="7.6923076923076927E-2"/>
    <n v="0.15384615384615385"/>
    <n v="0.26923076923076922"/>
    <n v="0.5"/>
    <n v="2"/>
    <n v="0"/>
    <n v="0"/>
    <x v="1"/>
    <x v="0"/>
    <x v="1"/>
    <n v="0"/>
    <x v="1"/>
    <x v="21"/>
    <x v="2"/>
    <n v="2805"/>
    <n v="1"/>
    <n v="0"/>
    <n v="0"/>
    <n v="0"/>
    <n v="0"/>
    <n v="0"/>
    <n v="1"/>
    <n v="0"/>
    <n v="0"/>
    <n v="851"/>
    <d v="2015-02-09T00:00:00"/>
    <n v="2"/>
    <s v="February"/>
    <n v="1"/>
    <s v="186,70647,High income,64,Low spender,0.000905912494514983,0,1,65,561,85,171,25,123,114,1079,0.519925857275255,0.0787766450417053,0.158480074142725,0.0231696014828545,0.113994439295644,0.105653382761817,2,4,7,13,26,0.0769230769230769,0.153846153846154,0.269230769230769,0.5,2,0,0,0,0,0,0,0,53,50-65,2805,1,0,0,0,0,0,1,0,0,851"/>
  </r>
  <r>
    <n v="731"/>
    <n v="101970"/>
    <x v="0"/>
    <n v="150"/>
    <x v="1"/>
    <n v="1.4710208884966167E-3"/>
    <n v="0"/>
    <n v="0"/>
    <n v="69"/>
    <n v="722"/>
    <n v="27"/>
    <n v="102"/>
    <n v="44"/>
    <n v="72"/>
    <n v="168"/>
    <n v="1135"/>
    <n v="0.63612334801762116"/>
    <n v="2.378854625550661E-2"/>
    <n v="8.9867841409691632E-2"/>
    <n v="3.8766519823788544E-2"/>
    <n v="6.3436123348017626E-2"/>
    <n v="0.14801762114537445"/>
    <n v="0"/>
    <n v="6"/>
    <n v="8"/>
    <n v="13"/>
    <n v="27"/>
    <n v="0"/>
    <n v="0.22222222222222221"/>
    <n v="0.29629629629629628"/>
    <n v="0.48148148148148145"/>
    <n v="2"/>
    <n v="1"/>
    <n v="0"/>
    <x v="1"/>
    <x v="1"/>
    <x v="0"/>
    <n v="0"/>
    <x v="0"/>
    <x v="14"/>
    <x v="1"/>
    <n v="2633"/>
    <n v="0"/>
    <n v="0"/>
    <n v="1"/>
    <n v="0"/>
    <n v="0"/>
    <n v="0"/>
    <n v="1"/>
    <n v="0"/>
    <n v="0"/>
    <n v="799"/>
    <d v="2015-07-31T00:00:00"/>
    <n v="7"/>
    <s v="July"/>
    <n v="1"/>
    <s v="731,101970,High income,150,Low spender,0.00147102088849662,0,0,69,722,27,102,44,72,168,1135,0.636123348017621,0.0237885462555066,0.0898678414096916,0.0387665198237885,0.0634361233480176,0.148017621145374,0,6,8,13,27,0,0.222222222222222,0.296296296296296,0.481481481481481,2,1,0,0,1,1,0,1,37,36-50,2633,0,0,1,0,0,0,1,0,0,799"/>
  </r>
  <r>
    <n v="1492"/>
    <n v="63285"/>
    <x v="0"/>
    <n v="63"/>
    <x v="1"/>
    <n v="9.9549656316662706E-4"/>
    <n v="0"/>
    <n v="0"/>
    <n v="84"/>
    <n v="508"/>
    <n v="124"/>
    <n v="249"/>
    <n v="50"/>
    <n v="38"/>
    <n v="134"/>
    <n v="1103"/>
    <n v="0.46056210335448777"/>
    <n v="0.11242067089755213"/>
    <n v="0.22574796010879419"/>
    <n v="4.5330915684496827E-2"/>
    <n v="3.4451495920217588E-2"/>
    <n v="0.1214868540344515"/>
    <n v="1"/>
    <n v="6"/>
    <n v="5"/>
    <n v="13"/>
    <n v="25"/>
    <n v="0.04"/>
    <n v="0.24"/>
    <n v="0.2"/>
    <n v="0.52"/>
    <n v="3"/>
    <n v="0"/>
    <n v="0"/>
    <x v="1"/>
    <x v="0"/>
    <x v="1"/>
    <n v="0"/>
    <x v="1"/>
    <x v="49"/>
    <x v="3"/>
    <n v="2395"/>
    <n v="0"/>
    <n v="0"/>
    <n v="0"/>
    <n v="0"/>
    <n v="1"/>
    <n v="0"/>
    <n v="1"/>
    <n v="0"/>
    <n v="0"/>
    <n v="835"/>
    <d v="2016-03-25T00:00:00"/>
    <n v="3"/>
    <s v="March"/>
    <n v="1"/>
    <s v="1492,63285,High income,63,Low spender,0.000995496563166627,0,0,84,508,124,249,50,38,134,1103,0.460562103354488,0.112420670897552,0.225747960108794,0.0453309156844968,0.0344514959202176,0.121486854034452,1,6,5,13,25,0.04,0.24,0.2,0.52,3,0,0,0,0,0,0,0,75,66+,2395,0,0,0,0,1,0,1,0,0,835"/>
  </r>
  <r>
    <n v="1955"/>
    <n v="78468"/>
    <x v="0"/>
    <n v="116"/>
    <x v="1"/>
    <n v="1.4783096294030689E-3"/>
    <n v="0"/>
    <n v="0"/>
    <n v="29"/>
    <n v="434"/>
    <n v="22"/>
    <n v="388"/>
    <n v="104"/>
    <n v="22"/>
    <n v="34"/>
    <n v="1004"/>
    <n v="0.43227091633466136"/>
    <n v="2.1912350597609563E-2"/>
    <n v="0.38645418326693226"/>
    <n v="0.10358565737051793"/>
    <n v="2.1912350597609563E-2"/>
    <n v="3.386454183266932E-2"/>
    <n v="1"/>
    <n v="10"/>
    <n v="7"/>
    <n v="10"/>
    <n v="28"/>
    <n v="3.5714285714285712E-2"/>
    <n v="0.35714285714285715"/>
    <n v="0.25"/>
    <n v="0.35714285714285715"/>
    <n v="4"/>
    <n v="1"/>
    <n v="0"/>
    <x v="1"/>
    <x v="0"/>
    <x v="1"/>
    <n v="0"/>
    <x v="1"/>
    <x v="40"/>
    <x v="2"/>
    <n v="2240"/>
    <n v="0"/>
    <n v="0"/>
    <n v="0"/>
    <n v="1"/>
    <n v="0"/>
    <n v="0"/>
    <n v="1"/>
    <n v="0"/>
    <n v="0"/>
    <n v="936"/>
    <d v="2016-08-27T00:00:00"/>
    <n v="8"/>
    <s v="August"/>
    <n v="1"/>
    <s v="1955,78468,High income,116,Low spender,0.00147830962940307,0,0,29,434,22,388,104,22,34,1004,0.432270916334661,0.0219123505976096,0.386454183266932,0.103585657370518,0.0219123505976096,0.0338645418326693,1,10,7,10,28,0.0357142857142857,0.357142857142857,0.25,0.357142857142857,4,1,0,0,0,0,0,0,60,50-65,2240,0,0,0,1,0,0,1,0,0,936"/>
  </r>
  <r>
    <n v="467"/>
    <n v="64961"/>
    <x v="0"/>
    <n v="120"/>
    <x v="1"/>
    <n v="1.8472622034759318E-3"/>
    <n v="0"/>
    <n v="1"/>
    <n v="97"/>
    <n v="382"/>
    <n v="114"/>
    <n v="276"/>
    <n v="75"/>
    <n v="124"/>
    <n v="38"/>
    <n v="1009"/>
    <n v="0.37859266600594649"/>
    <n v="0.11298315163528246"/>
    <n v="0.27353815659068387"/>
    <n v="7.4331020812685833E-2"/>
    <n v="0.12289395441030723"/>
    <n v="3.7661050545094152E-2"/>
    <n v="2"/>
    <n v="6"/>
    <n v="4"/>
    <n v="4"/>
    <n v="16"/>
    <n v="0.125"/>
    <n v="0.375"/>
    <n v="0.25"/>
    <n v="0.25"/>
    <n v="3"/>
    <n v="0"/>
    <n v="0"/>
    <x v="1"/>
    <x v="0"/>
    <x v="1"/>
    <n v="0"/>
    <x v="1"/>
    <x v="11"/>
    <x v="2"/>
    <n v="2712"/>
    <n v="0"/>
    <n v="0"/>
    <n v="0"/>
    <n v="1"/>
    <n v="0"/>
    <n v="0"/>
    <n v="1"/>
    <n v="0"/>
    <n v="0"/>
    <n v="933"/>
    <d v="2015-05-13T00:00:00"/>
    <n v="5"/>
    <s v="May"/>
    <n v="1"/>
    <s v="467,64961,High income,120,Low spender,0.00184726220347593,0,1,97,382,114,276,75,124,38,1009,0.378592666005946,0.112983151635282,0.273538156590684,0.0743310208126858,0.122893954410307,0.0376610505450942,2,6,4,4,16,0.125,0.375,0.25,0.25,3,0,0,0,0,0,0,0,62,50-65,2712,0,0,0,1,0,0,1,0,0,933"/>
  </r>
  <r>
    <n v="458"/>
    <n v="79244"/>
    <x v="0"/>
    <n v="957"/>
    <x v="0"/>
    <n v="1.2076624097723487E-2"/>
    <n v="0"/>
    <n v="0"/>
    <n v="58"/>
    <n v="471"/>
    <n v="102"/>
    <n v="125"/>
    <n v="212"/>
    <n v="61"/>
    <n v="245"/>
    <n v="1216"/>
    <n v="0.38733552631578949"/>
    <n v="8.3881578947368418E-2"/>
    <n v="0.10279605263157894"/>
    <n v="0.17434210526315788"/>
    <n v="5.016447368421053E-2"/>
    <n v="0.20148026315789475"/>
    <n v="1"/>
    <n v="4"/>
    <n v="10"/>
    <n v="7"/>
    <n v="22"/>
    <n v="4.5454545454545456E-2"/>
    <n v="0.18181818181818182"/>
    <n v="0.45454545454545453"/>
    <n v="0.31818181818181818"/>
    <n v="1"/>
    <n v="1"/>
    <n v="0"/>
    <x v="1"/>
    <x v="0"/>
    <x v="0"/>
    <n v="0"/>
    <x v="0"/>
    <x v="54"/>
    <x v="0"/>
    <n v="2716"/>
    <n v="0"/>
    <n v="0"/>
    <n v="1"/>
    <n v="0"/>
    <n v="0"/>
    <n v="0"/>
    <n v="1"/>
    <n v="0"/>
    <n v="0"/>
    <n v="726"/>
    <d v="2015-05-09T00:00:00"/>
    <n v="5"/>
    <s v="May"/>
    <n v="1"/>
    <s v="458,79244,High income,957,High spender,0.0120766240977235,0,0,58,471,102,125,212,61,245,1216,0.387335526315789,0.0838815789473684,0.102796052631579,0.174342105263158,0.0501644736842105,0.201480263157895,1,4,10,7,22,0.0454545454545455,0.181818181818182,0.454545454545455,0.318181818181818,1,1,0,0,0,1,0,1,27,24-35,2716,0,0,1,0,0,0,1,0,0,726"/>
  </r>
  <r>
    <n v="2162"/>
    <n v="84835"/>
    <x v="0"/>
    <n v="67"/>
    <x v="1"/>
    <n v="7.8976837390228093E-4"/>
    <n v="0"/>
    <n v="0"/>
    <n v="0"/>
    <n v="189"/>
    <n v="104"/>
    <n v="379"/>
    <n v="111"/>
    <n v="189"/>
    <n v="218"/>
    <n v="1190"/>
    <n v="0.1588235294117647"/>
    <n v="8.7394957983193272E-2"/>
    <n v="0.31848739495798317"/>
    <n v="9.327731092436975E-2"/>
    <n v="0.1588235294117647"/>
    <n v="0.18319327731092436"/>
    <n v="1"/>
    <n v="4"/>
    <n v="4"/>
    <n v="6"/>
    <n v="15"/>
    <n v="6.6666666666666666E-2"/>
    <n v="0.26666666666666666"/>
    <n v="0.26666666666666666"/>
    <n v="0.4"/>
    <n v="1"/>
    <n v="0"/>
    <n v="0"/>
    <x v="1"/>
    <x v="0"/>
    <x v="1"/>
    <n v="0"/>
    <x v="0"/>
    <x v="28"/>
    <x v="1"/>
    <n v="2172"/>
    <n v="1"/>
    <n v="0"/>
    <n v="0"/>
    <n v="0"/>
    <n v="0"/>
    <n v="0"/>
    <n v="1"/>
    <n v="0"/>
    <n v="0"/>
    <n v="754"/>
    <d v="2016-11-03T00:00:00"/>
    <n v="11"/>
    <s v="November"/>
    <n v="1"/>
    <s v="2162,84835,High income,67,Low spender,0.000789768373902281,0,0,0,189,104,379,111,189,218,1190,0.158823529411765,0.0873949579831933,0.318487394957983,0.0932773109243697,0.158823529411765,0.183193277310924,1,4,4,6,15,0.0666666666666667,0.266666666666667,0.266666666666667,0.4,1,0,0,0,0,0,0,1,50,36-50,2172,1,0,0,0,0,0,1,0,0,754"/>
  </r>
  <r>
    <n v="1638"/>
    <n v="73113"/>
    <x v="0"/>
    <n v="987"/>
    <x v="0"/>
    <n v="1.349965122481638E-2"/>
    <n v="0"/>
    <n v="0"/>
    <n v="86"/>
    <n v="741"/>
    <n v="19"/>
    <n v="154"/>
    <n v="50"/>
    <n v="9"/>
    <n v="28"/>
    <n v="1001"/>
    <n v="0.74025974025974028"/>
    <n v="1.898101898101898E-2"/>
    <n v="0.15384615384615385"/>
    <n v="4.9950049950049952E-2"/>
    <n v="8.9910089910089919E-3"/>
    <n v="2.7972027972027972E-2"/>
    <n v="1"/>
    <n v="3"/>
    <n v="4"/>
    <n v="7"/>
    <n v="15"/>
    <n v="6.6666666666666666E-2"/>
    <n v="0.2"/>
    <n v="0.26666666666666666"/>
    <n v="0.46666666666666667"/>
    <n v="2"/>
    <n v="0"/>
    <n v="0"/>
    <x v="1"/>
    <x v="0"/>
    <x v="1"/>
    <n v="0"/>
    <x v="1"/>
    <x v="40"/>
    <x v="2"/>
    <n v="2344"/>
    <n v="0"/>
    <n v="0"/>
    <n v="0"/>
    <n v="1"/>
    <n v="0"/>
    <n v="0"/>
    <n v="0"/>
    <n v="1"/>
    <n v="0"/>
    <n v="945"/>
    <d v="2016-05-15T00:00:00"/>
    <n v="5"/>
    <s v="May"/>
    <n v="1"/>
    <s v="1638,73113,High income,987,High spender,0.0134996512248164,0,0,86,741,19,154,50,9,28,1001,0.74025974025974,0.018981018981019,0.153846153846154,0.04995004995005,0.00899100899100899,0.027972027972028,1,3,4,7,15,0.0666666666666667,0.2,0.266666666666667,0.466666666666667,2,0,0,0,0,0,0,0,60,50-65,2344,0,0,0,1,0,0,0,1,0,945"/>
  </r>
  <r>
    <n v="2093"/>
    <n v="67911"/>
    <x v="0"/>
    <n v="36"/>
    <x v="1"/>
    <n v="5.3010557936122274E-4"/>
    <n v="0"/>
    <n v="1"/>
    <n v="63"/>
    <n v="529"/>
    <n v="0"/>
    <n v="356"/>
    <n v="63"/>
    <n v="28"/>
    <n v="0"/>
    <n v="976"/>
    <n v="0.54200819672131151"/>
    <n v="0"/>
    <n v="0.36475409836065575"/>
    <n v="6.4549180327868855E-2"/>
    <n v="2.8688524590163935E-2"/>
    <n v="0"/>
    <n v="3"/>
    <n v="6"/>
    <n v="7"/>
    <n v="11"/>
    <n v="27"/>
    <n v="0.1111111111111111"/>
    <n v="0.22222222222222221"/>
    <n v="0.25925925925925924"/>
    <n v="0.40740740740740738"/>
    <n v="3"/>
    <n v="0"/>
    <n v="0"/>
    <x v="1"/>
    <x v="0"/>
    <x v="1"/>
    <n v="0"/>
    <x v="1"/>
    <x v="22"/>
    <x v="3"/>
    <n v="2197"/>
    <n v="0"/>
    <n v="0"/>
    <n v="0"/>
    <n v="1"/>
    <n v="0"/>
    <n v="0"/>
    <n v="0"/>
    <n v="0"/>
    <n v="1"/>
    <n v="976"/>
    <d v="2016-10-09T00:00:00"/>
    <n v="10"/>
    <s v="October"/>
    <n v="1"/>
    <s v="2093,67911,High income,36,Low spender,0.000530105579361223,0,1,63,529,0,356,63,28,0,976,0.542008196721312,0,0.364754098360656,0.0645491803278689,0.0286885245901639,0,3,6,7,11,27,0.111111111111111,0.222222222222222,0.259259259259259,0.407407407407407,3,0,0,0,0,0,0,0,71,66+,2197,0,0,0,1,0,0,0,0,1,976"/>
  </r>
  <r>
    <n v="1009"/>
    <n v="64831"/>
    <x v="0"/>
    <n v="652"/>
    <x v="0"/>
    <n v="1.0056917215529608E-2"/>
    <n v="1"/>
    <n v="1"/>
    <n v="51"/>
    <n v="480"/>
    <n v="86"/>
    <n v="249"/>
    <n v="75"/>
    <n v="86"/>
    <n v="144"/>
    <n v="1120"/>
    <n v="0.42857142857142855"/>
    <n v="7.678571428571429E-2"/>
    <n v="0.22232142857142856"/>
    <n v="6.6964285714285712E-2"/>
    <n v="7.678571428571429E-2"/>
    <n v="0.12857142857142856"/>
    <n v="8"/>
    <n v="6"/>
    <n v="3"/>
    <n v="5"/>
    <n v="22"/>
    <n v="0.36363636363636365"/>
    <n v="0.27272727272727271"/>
    <n v="0.13636363636363635"/>
    <n v="0.22727272727272727"/>
    <n v="6"/>
    <n v="0"/>
    <n v="0"/>
    <x v="1"/>
    <x v="0"/>
    <x v="1"/>
    <n v="0"/>
    <x v="1"/>
    <x v="42"/>
    <x v="3"/>
    <n v="2543"/>
    <n v="0"/>
    <n v="0"/>
    <n v="1"/>
    <n v="0"/>
    <n v="0"/>
    <n v="1"/>
    <n v="0"/>
    <n v="0"/>
    <n v="0"/>
    <n v="832"/>
    <d v="2015-10-29T00:00:00"/>
    <n v="10"/>
    <s v="October"/>
    <n v="1"/>
    <s v="1009,64831,High income,652,High spender,0.0100569172155296,1,1,51,480,86,249,75,86,144,1120,0.428571428571429,0.0767857142857143,0.222321428571429,0.0669642857142857,0.0767857142857143,0.128571428571429,8,6,3,5,22,0.363636363636364,0.272727272727273,0.136363636363636,0.227272727272727,6,0,0,0,0,0,0,0,68,66+,2543,0,0,1,0,0,1,0,0,0,832"/>
  </r>
  <r>
    <n v="1358"/>
    <n v="69476"/>
    <x v="0"/>
    <n v="49"/>
    <x v="1"/>
    <n v="7.0527952098566407E-4"/>
    <n v="0"/>
    <n v="0"/>
    <n v="3"/>
    <n v="260"/>
    <n v="86"/>
    <n v="559"/>
    <n v="63"/>
    <n v="9"/>
    <n v="67"/>
    <n v="1044"/>
    <n v="0.24904214559386972"/>
    <n v="8.2375478927203066E-2"/>
    <n v="0.53544061302681989"/>
    <n v="6.0344827586206899E-2"/>
    <n v="8.6206896551724137E-3"/>
    <n v="6.417624521072797E-2"/>
    <n v="1"/>
    <n v="4"/>
    <n v="6"/>
    <n v="4"/>
    <n v="15"/>
    <n v="6.6666666666666666E-2"/>
    <n v="0.26666666666666666"/>
    <n v="0.4"/>
    <n v="0.26666666666666666"/>
    <n v="2"/>
    <n v="0"/>
    <n v="0"/>
    <x v="1"/>
    <x v="0"/>
    <x v="1"/>
    <n v="0"/>
    <x v="1"/>
    <x v="26"/>
    <x v="2"/>
    <n v="2431"/>
    <n v="0"/>
    <n v="0"/>
    <n v="0"/>
    <n v="1"/>
    <n v="0"/>
    <n v="0"/>
    <n v="0"/>
    <n v="0"/>
    <n v="1"/>
    <n v="910"/>
    <d v="2016-02-18T00:00:00"/>
    <n v="2"/>
    <s v="February"/>
    <n v="1"/>
    <s v="1358,69476,High income,49,Low spender,0.000705279520985664,0,0,3,260,86,559,63,9,67,1044,0.24904214559387,0.0823754789272031,0.53544061302682,0.0603448275862069,0.00862068965517241,0.064176245210728,1,4,6,4,15,0.0666666666666667,0.266666666666667,0.4,0.266666666666667,2,0,0,0,0,0,0,0,51,50-65,2431,0,0,0,1,0,0,0,0,1,910"/>
  </r>
  <r>
    <n v="671"/>
    <n v="69702"/>
    <x v="0"/>
    <n v="23"/>
    <x v="1"/>
    <n v="3.2997618432756591E-4"/>
    <n v="0"/>
    <n v="1"/>
    <n v="8"/>
    <n v="664"/>
    <n v="9"/>
    <n v="240"/>
    <n v="50"/>
    <n v="19"/>
    <n v="57"/>
    <n v="1039"/>
    <n v="0.63907603464870066"/>
    <n v="8.6621751684311833E-3"/>
    <n v="0.23099133782483156"/>
    <n v="4.8123195380173241E-2"/>
    <n v="1.8286814244465831E-2"/>
    <n v="5.4860442733397498E-2"/>
    <n v="2"/>
    <n v="7"/>
    <n v="7"/>
    <n v="10"/>
    <n v="26"/>
    <n v="7.6923076923076927E-2"/>
    <n v="0.26923076923076922"/>
    <n v="0.26923076923076922"/>
    <n v="0.38461538461538464"/>
    <n v="4"/>
    <n v="0"/>
    <n v="0"/>
    <x v="1"/>
    <x v="0"/>
    <x v="1"/>
    <n v="0"/>
    <x v="1"/>
    <x v="18"/>
    <x v="3"/>
    <n v="2654"/>
    <n v="0"/>
    <n v="0"/>
    <n v="0"/>
    <n v="1"/>
    <n v="0"/>
    <n v="0"/>
    <n v="0"/>
    <n v="0"/>
    <n v="1"/>
    <n v="925"/>
    <d v="2015-07-10T00:00:00"/>
    <n v="7"/>
    <s v="July"/>
    <n v="1"/>
    <s v="671,69702,High income,23,Low spender,0.000329976184327566,0,1,8,664,9,240,50,19,57,1039,0.639076034648701,0.00866217516843118,0.230991337824832,0.0481231953801732,0.0182868142444658,0.0548604427333975,2,7,7,10,26,0.0769230769230769,0.269230769230769,0.269230769230769,0.384615384615385,4,0,0,0,0,0,0,0,69,66+,2654,0,0,0,1,0,0,0,0,1,925"/>
  </r>
  <r>
    <n v="187"/>
    <n v="71847"/>
    <x v="0"/>
    <n v="1006"/>
    <x v="0"/>
    <n v="1.4001976422119226E-2"/>
    <n v="0"/>
    <n v="0"/>
    <n v="95"/>
    <n v="737"/>
    <n v="21"/>
    <n v="106"/>
    <n v="55"/>
    <n v="63"/>
    <n v="210"/>
    <n v="1192"/>
    <n v="0.61828859060402686"/>
    <n v="1.7617449664429529E-2"/>
    <n v="8.8926174496644292E-2"/>
    <n v="4.6140939597315439E-2"/>
    <n v="5.2852348993288591E-2"/>
    <n v="0.1761744966442953"/>
    <n v="0"/>
    <n v="6"/>
    <n v="7"/>
    <n v="9"/>
    <n v="22"/>
    <n v="0"/>
    <n v="0.27272727272727271"/>
    <n v="0.31818181818181818"/>
    <n v="0.40909090909090912"/>
    <n v="3"/>
    <n v="1"/>
    <n v="0"/>
    <x v="1"/>
    <x v="0"/>
    <x v="1"/>
    <n v="0"/>
    <x v="1"/>
    <x v="34"/>
    <x v="1"/>
    <n v="2805"/>
    <n v="1"/>
    <n v="0"/>
    <n v="0"/>
    <n v="0"/>
    <n v="0"/>
    <n v="0"/>
    <n v="1"/>
    <n v="0"/>
    <n v="0"/>
    <n v="772"/>
    <d v="2015-02-09T00:00:00"/>
    <n v="2"/>
    <s v="February"/>
    <n v="1"/>
    <s v="187,71847,High income,1006,High spender,0.0140019764221192,0,0,95,737,21,106,55,63,210,1192,0.618288590604027,0.0176174496644295,0.0889261744966443,0.0461409395973154,0.0528523489932886,0.176174496644295,0,6,7,9,22,0,0.272727272727273,0.318181818181818,0.409090909090909,3,1,0,0,0,0,0,0,42,36-50,2805,1,0,0,0,0,0,1,0,0,772"/>
  </r>
  <r>
    <n v="1290"/>
    <n v="80336"/>
    <x v="0"/>
    <n v="1006"/>
    <x v="0"/>
    <n v="1.2522405895239992E-2"/>
    <n v="0"/>
    <n v="0"/>
    <n v="12"/>
    <n v="209"/>
    <n v="19"/>
    <n v="456"/>
    <n v="160"/>
    <n v="142"/>
    <n v="66"/>
    <n v="1052"/>
    <n v="0.19866920152091255"/>
    <n v="1.8060836501901139E-2"/>
    <n v="0.43346007604562736"/>
    <n v="0.15209125475285171"/>
    <n v="0.13498098859315588"/>
    <n v="6.2737642585551326E-2"/>
    <n v="1"/>
    <n v="2"/>
    <n v="9"/>
    <n v="13"/>
    <n v="25"/>
    <n v="0.04"/>
    <n v="0.08"/>
    <n v="0.36"/>
    <n v="0.52"/>
    <n v="1"/>
    <n v="0"/>
    <n v="0"/>
    <x v="1"/>
    <x v="0"/>
    <x v="1"/>
    <n v="0"/>
    <x v="1"/>
    <x v="28"/>
    <x v="1"/>
    <n v="2452"/>
    <n v="0"/>
    <n v="1"/>
    <n v="0"/>
    <n v="0"/>
    <n v="0"/>
    <n v="0"/>
    <n v="0"/>
    <n v="0"/>
    <n v="1"/>
    <n v="920"/>
    <d v="2016-01-28T00:00:00"/>
    <n v="1"/>
    <s v="January"/>
    <n v="1"/>
    <s v="1290,80336,High income,1006,High spender,0.01252240589524,0,0,12,209,19,456,160,142,66,1052,0.198669201520913,0.0180608365019011,0.433460076045627,0.152091254752852,0.134980988593156,0.0627376425855513,1,2,9,13,25,0.04,0.08,0.36,0.52,1,0,0,0,0,0,0,0,50,36-50,2452,0,1,0,0,0,0,0,0,1,920"/>
  </r>
  <r>
    <n v="1670"/>
    <n v="77382"/>
    <x v="0"/>
    <n v="539"/>
    <x v="1"/>
    <n v="6.9654441601406008E-3"/>
    <n v="0"/>
    <n v="1"/>
    <n v="36"/>
    <n v="491"/>
    <n v="48"/>
    <n v="231"/>
    <n v="112"/>
    <n v="105"/>
    <n v="134"/>
    <n v="1121"/>
    <n v="0.43800178412132024"/>
    <n v="4.2818911685994644E-2"/>
    <n v="0.20606601248884923"/>
    <n v="9.991079393398751E-2"/>
    <n v="9.3666369313113299E-2"/>
    <n v="0.11953612845673506"/>
    <n v="2"/>
    <n v="5"/>
    <n v="7"/>
    <n v="12"/>
    <n v="26"/>
    <n v="7.6923076923076927E-2"/>
    <n v="0.19230769230769232"/>
    <n v="0.26923076923076922"/>
    <n v="0.46153846153846156"/>
    <n v="1"/>
    <n v="0"/>
    <n v="0"/>
    <x v="1"/>
    <x v="0"/>
    <x v="0"/>
    <n v="0"/>
    <x v="1"/>
    <x v="43"/>
    <x v="2"/>
    <n v="2332"/>
    <n v="0"/>
    <n v="0"/>
    <n v="0"/>
    <n v="1"/>
    <n v="0"/>
    <n v="0"/>
    <n v="1"/>
    <n v="0"/>
    <n v="0"/>
    <n v="853"/>
    <d v="2016-05-27T00:00:00"/>
    <n v="5"/>
    <s v="May"/>
    <n v="1"/>
    <s v="1670,77382,High income,539,Low spender,0.0069654441601406,0,1,36,491,48,231,112,105,134,1121,0.43800178412132,0.0428189116859946,0.206066012488849,0.0999107939339875,0.0936663693131133,0.119536128456735,2,5,7,12,26,0.0769230769230769,0.192307692307692,0.269230769230769,0.461538461538462,1,0,0,0,0,1,0,0,52,50-65,2332,0,0,0,1,0,0,1,0,0,853"/>
  </r>
  <r>
    <n v="578"/>
    <n v="67309"/>
    <x v="0"/>
    <n v="116"/>
    <x v="1"/>
    <n v="1.7233950883239983E-3"/>
    <n v="1"/>
    <n v="1"/>
    <n v="76"/>
    <n v="515"/>
    <n v="47"/>
    <n v="181"/>
    <n v="149"/>
    <n v="95"/>
    <n v="95"/>
    <n v="1082"/>
    <n v="0.47597042513863214"/>
    <n v="4.3438077634011092E-2"/>
    <n v="0.16728280961182995"/>
    <n v="0.1377079482439926"/>
    <n v="8.7800369685767099E-2"/>
    <n v="8.7800369685767099E-2"/>
    <n v="15"/>
    <n v="9"/>
    <n v="6"/>
    <n v="9"/>
    <n v="39"/>
    <n v="0.38461538461538464"/>
    <n v="0.23076923076923078"/>
    <n v="0.15384615384615385"/>
    <n v="0.23076923076923078"/>
    <n v="7"/>
    <n v="0"/>
    <n v="0"/>
    <x v="1"/>
    <x v="0"/>
    <x v="1"/>
    <n v="0"/>
    <x v="1"/>
    <x v="21"/>
    <x v="2"/>
    <n v="2681"/>
    <n v="0"/>
    <n v="0"/>
    <n v="0"/>
    <n v="1"/>
    <n v="0"/>
    <n v="1"/>
    <n v="0"/>
    <n v="0"/>
    <n v="0"/>
    <n v="892"/>
    <d v="2015-06-13T00:00:00"/>
    <n v="6"/>
    <s v="June"/>
    <n v="1"/>
    <s v="578,67309,High income,116,Low spender,0.001723395088324,1,1,76,515,47,181,149,95,95,1082,0.475970425138632,0.0434380776340111,0.16728280961183,0.137707948243993,0.0878003696857671,0.0878003696857671,15,9,6,9,39,0.384615384615385,0.230769230769231,0.153846153846154,0.230769230769231,7,0,0,0,0,0,0,0,53,50-65,2681,0,0,0,1,0,1,0,0,0,892"/>
  </r>
  <r>
    <n v="1462"/>
    <n v="77044"/>
    <x v="0"/>
    <n v="262"/>
    <x v="1"/>
    <n v="3.4006541716421787E-3"/>
    <n v="0"/>
    <n v="1"/>
    <n v="12"/>
    <n v="625"/>
    <n v="38"/>
    <n v="242"/>
    <n v="50"/>
    <n v="34"/>
    <n v="76"/>
    <n v="1065"/>
    <n v="0.58685446009389675"/>
    <n v="3.5680751173708919E-2"/>
    <n v="0.2272300469483568"/>
    <n v="4.6948356807511735E-2"/>
    <n v="3.1924882629107983E-2"/>
    <n v="7.1361502347417838E-2"/>
    <n v="2"/>
    <n v="7"/>
    <n v="11"/>
    <n v="11"/>
    <n v="31"/>
    <n v="6.4516129032258063E-2"/>
    <n v="0.22580645161290322"/>
    <n v="0.35483870967741937"/>
    <n v="0.35483870967741937"/>
    <n v="4"/>
    <n v="0"/>
    <n v="0"/>
    <x v="0"/>
    <x v="0"/>
    <x v="1"/>
    <n v="0"/>
    <x v="1"/>
    <x v="7"/>
    <x v="1"/>
    <n v="2404"/>
    <n v="0"/>
    <n v="0"/>
    <n v="0"/>
    <n v="1"/>
    <n v="0"/>
    <n v="0"/>
    <n v="1"/>
    <n v="0"/>
    <n v="0"/>
    <n v="913"/>
    <d v="2016-03-16T00:00:00"/>
    <n v="3"/>
    <s v="March"/>
    <n v="1"/>
    <s v="1462,77044,High income,262,Low spender,0.00340065417164218,0,1,12,625,38,242,50,34,76,1065,0.586854460093897,0.0356807511737089,0.227230046948357,0.0469483568075117,0.031924882629108,0.0713615023474178,2,7,11,11,31,0.0645161290322581,0.225806451612903,0.354838709677419,0.354838709677419,4,0,0,1,0,0,0,0,48,36-50,2404,0,0,0,1,0,0,1,0,0,913"/>
  </r>
  <r>
    <n v="333"/>
    <n v="46772"/>
    <x v="1"/>
    <n v="446"/>
    <x v="1"/>
    <n v="9.5356196014709654E-3"/>
    <n v="0"/>
    <n v="1"/>
    <n v="88"/>
    <n v="350"/>
    <n v="104"/>
    <n v="189"/>
    <n v="197"/>
    <n v="151"/>
    <n v="57"/>
    <n v="1048"/>
    <n v="0.33396946564885494"/>
    <n v="9.9236641221374045E-2"/>
    <n v="0.18034351145038169"/>
    <n v="0.18797709923664122"/>
    <n v="0.14408396946564886"/>
    <n v="5.4389312977099237E-2"/>
    <n v="6"/>
    <n v="11"/>
    <n v="8"/>
    <n v="5"/>
    <n v="30"/>
    <n v="0.2"/>
    <n v="0.36666666666666664"/>
    <n v="0.26666666666666666"/>
    <n v="0.16666666666666666"/>
    <n v="8"/>
    <n v="0"/>
    <n v="0"/>
    <x v="0"/>
    <x v="0"/>
    <x v="1"/>
    <n v="0"/>
    <x v="1"/>
    <x v="9"/>
    <x v="1"/>
    <n v="2758"/>
    <n v="0"/>
    <n v="0"/>
    <n v="0"/>
    <n v="1"/>
    <n v="0"/>
    <n v="1"/>
    <n v="0"/>
    <n v="0"/>
    <n v="0"/>
    <n v="934"/>
    <d v="2015-03-28T00:00:00"/>
    <n v="3"/>
    <s v="March"/>
    <n v="1"/>
    <s v="333,46772,Low income,446,Low spender,0.00953561960147097,0,1,88,350,104,189,197,151,57,1048,0.333969465648855,0.099236641221374,0.180343511450382,0.187977099236641,0.144083969465649,0.0543893129770992,6,11,8,5,30,0.2,0.366666666666667,0.266666666666667,0.166666666666667,8,0,0,1,0,0,0,0,45,36-50,2758,0,0,0,1,0,1,0,0,0,934"/>
  </r>
  <r>
    <n v="1017"/>
    <n v="69932"/>
    <x v="0"/>
    <n v="391"/>
    <x v="1"/>
    <n v="5.5911456843791112E-3"/>
    <n v="0"/>
    <n v="1"/>
    <n v="97"/>
    <n v="412"/>
    <n v="172"/>
    <n v="153"/>
    <n v="150"/>
    <n v="105"/>
    <n v="57"/>
    <n v="1049"/>
    <n v="0.39275500476644426"/>
    <n v="0.16396568160152525"/>
    <n v="0.14585319351763584"/>
    <n v="0.14299332697807435"/>
    <n v="0.10009532888465204"/>
    <n v="5.4337464251668258E-2"/>
    <n v="2"/>
    <n v="7"/>
    <n v="6"/>
    <n v="11"/>
    <n v="26"/>
    <n v="7.6923076923076927E-2"/>
    <n v="0.26923076923076922"/>
    <n v="0.23076923076923078"/>
    <n v="0.42307692307692307"/>
    <n v="4"/>
    <n v="0"/>
    <n v="0"/>
    <x v="1"/>
    <x v="0"/>
    <x v="1"/>
    <n v="0"/>
    <x v="1"/>
    <x v="38"/>
    <x v="2"/>
    <n v="2541"/>
    <n v="1"/>
    <n v="0"/>
    <n v="0"/>
    <n v="0"/>
    <n v="0"/>
    <n v="0"/>
    <n v="1"/>
    <n v="0"/>
    <n v="0"/>
    <n v="935"/>
    <d v="2015-10-31T00:00:00"/>
    <n v="10"/>
    <s v="October"/>
    <n v="1"/>
    <s v="1017,69932,High income,391,Low spender,0.00559114568437911,0,1,97,412,172,153,150,105,57,1049,0.392755004766444,0.163965681601525,0.145853193517636,0.142993326978074,0.100095328884652,0.0543374642516683,2,7,6,11,26,0.0769230769230769,0.269230769230769,0.230769230769231,0.423076923076923,4,0,0,0,0,0,0,0,56,50-65,2541,1,0,0,0,0,0,1,0,0,935"/>
  </r>
  <r>
    <n v="1479"/>
    <n v="66951"/>
    <x v="0"/>
    <n v="67"/>
    <x v="1"/>
    <n v="1.0007318785380352E-3"/>
    <n v="0"/>
    <n v="0"/>
    <n v="46"/>
    <n v="277"/>
    <n v="162"/>
    <n v="305"/>
    <n v="173"/>
    <n v="76"/>
    <n v="124"/>
    <n v="1117"/>
    <n v="0.24798567591763654"/>
    <n v="0.14503133393017009"/>
    <n v="0.27305282005371528"/>
    <n v="0.15487914055505819"/>
    <n v="6.8039391226499546E-2"/>
    <n v="0.11101163831692032"/>
    <n v="1"/>
    <n v="3"/>
    <n v="4"/>
    <n v="7"/>
    <n v="15"/>
    <n v="6.6666666666666666E-2"/>
    <n v="0.2"/>
    <n v="0.26666666666666666"/>
    <n v="0.46666666666666667"/>
    <n v="1"/>
    <n v="0"/>
    <n v="0"/>
    <x v="1"/>
    <x v="0"/>
    <x v="1"/>
    <n v="0"/>
    <x v="1"/>
    <x v="0"/>
    <x v="0"/>
    <n v="2398"/>
    <n v="0"/>
    <n v="0"/>
    <n v="1"/>
    <n v="0"/>
    <n v="0"/>
    <n v="0"/>
    <n v="1"/>
    <n v="0"/>
    <n v="0"/>
    <n v="869"/>
    <d v="2016-03-22T00:00:00"/>
    <n v="3"/>
    <s v="March"/>
    <n v="1"/>
    <s v="1479,66951,High income,67,Low spender,0.00100073187853804,0,0,46,277,162,305,173,76,124,1117,0.247985675917637,0.14503133393017,0.273052820053715,0.154879140555058,0.0680393912264995,0.11101163831692,1,3,4,7,15,0.0666666666666667,0.2,0.266666666666667,0.466666666666667,1,0,0,0,0,0,0,0,32,24-35,2398,0,0,1,0,0,0,1,0,0,869"/>
  </r>
  <r>
    <n v="2200"/>
    <n v="78416"/>
    <x v="0"/>
    <n v="828"/>
    <x v="0"/>
    <n v="1.0559069577637217E-2"/>
    <n v="0"/>
    <n v="1"/>
    <n v="99"/>
    <n v="453"/>
    <n v="38"/>
    <n v="279"/>
    <n v="188"/>
    <n v="38"/>
    <n v="183"/>
    <n v="1179"/>
    <n v="0.38422391857506361"/>
    <n v="3.2230703986429174E-2"/>
    <n v="0.23664122137404581"/>
    <n v="0.15945716709075489"/>
    <n v="3.2230703986429174E-2"/>
    <n v="0.15521628498727735"/>
    <n v="2"/>
    <n v="7"/>
    <n v="7"/>
    <n v="10"/>
    <n v="26"/>
    <n v="7.6923076923076927E-2"/>
    <n v="0.26923076923076922"/>
    <n v="0.26923076923076922"/>
    <n v="0.38461538461538464"/>
    <n v="3"/>
    <n v="0"/>
    <n v="0"/>
    <x v="1"/>
    <x v="0"/>
    <x v="1"/>
    <n v="0"/>
    <x v="1"/>
    <x v="10"/>
    <x v="1"/>
    <n v="2161"/>
    <n v="0"/>
    <n v="0"/>
    <n v="0"/>
    <n v="1"/>
    <n v="0"/>
    <n v="0"/>
    <n v="1"/>
    <n v="0"/>
    <n v="0"/>
    <n v="813"/>
    <d v="2016-11-14T00:00:00"/>
    <n v="11"/>
    <s v="November"/>
    <n v="1"/>
    <s v="2200,78416,High income,828,High spender,0.0105590695776372,0,1,99,453,38,279,188,38,183,1179,0.384223918575064,0.0322307039864292,0.236641221374046,0.159457167090755,0.0322307039864292,0.155216284987277,2,7,7,10,26,0.0769230769230769,0.269230769230769,0.269230769230769,0.384615384615385,3,0,0,0,0,0,0,0,44,36-50,2161,0,0,0,1,0,0,1,0,0,813"/>
  </r>
  <r>
    <n v="1728"/>
    <n v="65492"/>
    <x v="0"/>
    <n v="65"/>
    <x v="1"/>
    <n v="9.9248763207720027E-4"/>
    <n v="0"/>
    <n v="0"/>
    <n v="73"/>
    <n v="247"/>
    <n v="161"/>
    <n v="295"/>
    <n v="210"/>
    <n v="85"/>
    <n v="47"/>
    <n v="1045"/>
    <n v="0.23636363636363636"/>
    <n v="0.15406698564593302"/>
    <n v="0.28229665071770332"/>
    <n v="0.20095693779904306"/>
    <n v="8.1339712918660281E-2"/>
    <n v="4.4976076555023926E-2"/>
    <n v="2"/>
    <n v="4"/>
    <n v="7"/>
    <n v="13"/>
    <n v="26"/>
    <n v="7.6923076923076927E-2"/>
    <n v="0.15384615384615385"/>
    <n v="0.26923076923076922"/>
    <n v="0.5"/>
    <n v="2"/>
    <n v="0"/>
    <n v="0"/>
    <x v="1"/>
    <x v="0"/>
    <x v="1"/>
    <n v="0"/>
    <x v="1"/>
    <x v="12"/>
    <x v="2"/>
    <n v="2313"/>
    <n v="0"/>
    <n v="1"/>
    <n v="0"/>
    <n v="0"/>
    <n v="0"/>
    <n v="0"/>
    <n v="1"/>
    <n v="0"/>
    <n v="0"/>
    <n v="951"/>
    <d v="2016-06-15T00:00:00"/>
    <n v="6"/>
    <s v="June"/>
    <n v="1"/>
    <s v="1728,65492,High income,65,Low spender,0.0009924876320772,0,0,73,247,161,295,210,85,47,1045,0.236363636363636,0.154066985645933,0.282296650717703,0.200956937799043,0.0813397129186603,0.0449760765550239,2,4,7,13,26,0.0769230769230769,0.153846153846154,0.269230769230769,0.5,2,0,0,0,0,0,0,0,61,50-65,2313,0,1,0,0,0,0,1,0,0,951"/>
  </r>
  <r>
    <n v="1246"/>
    <n v="62000"/>
    <x v="0"/>
    <n v="55"/>
    <x v="1"/>
    <n v="8.8709677419354844E-4"/>
    <n v="0"/>
    <n v="1"/>
    <n v="25"/>
    <n v="899"/>
    <n v="0"/>
    <n v="101"/>
    <n v="0"/>
    <n v="0"/>
    <n v="20"/>
    <n v="1020"/>
    <n v="0.88137254901960782"/>
    <n v="0"/>
    <n v="9.901960784313725E-2"/>
    <n v="0"/>
    <n v="0"/>
    <n v="1.9607843137254902E-2"/>
    <n v="1"/>
    <n v="6"/>
    <n v="6"/>
    <n v="13"/>
    <n v="26"/>
    <n v="3.8461538461538464E-2"/>
    <n v="0.23076923076923078"/>
    <n v="0.23076923076923078"/>
    <n v="0.5"/>
    <n v="4"/>
    <n v="1"/>
    <n v="0"/>
    <x v="1"/>
    <x v="0"/>
    <x v="1"/>
    <n v="0"/>
    <x v="1"/>
    <x v="42"/>
    <x v="3"/>
    <n v="2467"/>
    <n v="0"/>
    <n v="0"/>
    <n v="1"/>
    <n v="0"/>
    <n v="0"/>
    <n v="0"/>
    <n v="0"/>
    <n v="0"/>
    <n v="1"/>
    <n v="980"/>
    <d v="2016-01-13T00:00:00"/>
    <n v="1"/>
    <s v="January"/>
    <n v="1"/>
    <s v="1246,62000,High income,55,Low spender,0.000887096774193548,0,1,25,899,0,101,0,0,20,1020,0.881372549019608,0,0.0990196078431373,0,0,0.0196078431372549,1,6,6,13,26,0.0384615384615385,0.230769230769231,0.230769230769231,0.5,4,1,0,0,0,0,0,0,68,66+,2467,0,0,1,0,0,0,0,0,1,980"/>
  </r>
  <r>
    <n v="1519"/>
    <n v="65104"/>
    <x v="0"/>
    <n v="806"/>
    <x v="0"/>
    <n v="1.2380191693290734E-2"/>
    <n v="0"/>
    <n v="1"/>
    <n v="4"/>
    <n v="738"/>
    <n v="0"/>
    <n v="232"/>
    <n v="13"/>
    <n v="20"/>
    <n v="50"/>
    <n v="1053"/>
    <n v="0.70085470085470081"/>
    <n v="0"/>
    <n v="0.22032288698955366"/>
    <n v="1.2345679012345678E-2"/>
    <n v="1.8993352326685659E-2"/>
    <n v="4.7483380816714153E-2"/>
    <n v="2"/>
    <n v="3"/>
    <n v="5"/>
    <n v="7"/>
    <n v="17"/>
    <n v="0.11764705882352941"/>
    <n v="0.17647058823529413"/>
    <n v="0.29411764705882354"/>
    <n v="0.41176470588235292"/>
    <n v="7"/>
    <n v="0"/>
    <n v="0"/>
    <x v="1"/>
    <x v="0"/>
    <x v="1"/>
    <n v="0"/>
    <x v="1"/>
    <x v="10"/>
    <x v="1"/>
    <n v="2386"/>
    <n v="0"/>
    <n v="0"/>
    <n v="0"/>
    <n v="1"/>
    <n v="0"/>
    <n v="0"/>
    <n v="0"/>
    <n v="1"/>
    <n v="0"/>
    <n v="953"/>
    <d v="2016-04-03T00:00:00"/>
    <n v="4"/>
    <s v="April"/>
    <n v="1"/>
    <s v="1519,65104,High income,806,High spender,0.0123801916932907,0,1,4,738,0,232,13,20,50,1053,0.700854700854701,0,0.220322886989554,0.0123456790123457,0.0189933523266857,0.0474833808167142,2,3,5,7,17,0.117647058823529,0.176470588235294,0.294117647058824,0.411764705882353,7,0,0,0,0,0,0,0,44,36-50,2386,0,0,0,1,0,0,0,1,0,953"/>
  </r>
  <r>
    <n v="1521"/>
    <n v="65104"/>
    <x v="0"/>
    <n v="1780"/>
    <x v="0"/>
    <n v="2.7340869992627182E-2"/>
    <n v="0"/>
    <n v="1"/>
    <n v="4"/>
    <n v="738"/>
    <n v="0"/>
    <n v="232"/>
    <n v="13"/>
    <n v="20"/>
    <n v="50"/>
    <n v="1053"/>
    <n v="0.70085470085470081"/>
    <n v="0"/>
    <n v="0.22032288698955366"/>
    <n v="1.2345679012345678E-2"/>
    <n v="1.8993352326685659E-2"/>
    <n v="4.7483380816714153E-2"/>
    <n v="2"/>
    <n v="3"/>
    <n v="5"/>
    <n v="7"/>
    <n v="17"/>
    <n v="0.11764705882352941"/>
    <n v="0.17647058823529413"/>
    <n v="0.29411764705882354"/>
    <n v="0.41176470588235292"/>
    <n v="7"/>
    <n v="0"/>
    <n v="0"/>
    <x v="1"/>
    <x v="0"/>
    <x v="1"/>
    <n v="0"/>
    <x v="0"/>
    <x v="10"/>
    <x v="1"/>
    <n v="2386"/>
    <n v="0"/>
    <n v="0"/>
    <n v="0"/>
    <n v="1"/>
    <n v="0"/>
    <n v="0"/>
    <n v="0"/>
    <n v="1"/>
    <n v="0"/>
    <n v="953"/>
    <d v="2016-04-03T00:00:00"/>
    <n v="4"/>
    <s v="April"/>
    <n v="1"/>
    <s v="1521,65104,High income,1780,High spender,0.0273408699926272,0,1,4,738,0,232,13,20,50,1053,0.700854700854701,0,0.220322886989554,0.0123456790123457,0.0189933523266857,0.0474833808167142,2,3,5,7,17,0.117647058823529,0.176470588235294,0.294117647058824,0.411764705882353,7,0,0,0,0,0,0,1,44,36-50,2386,0,0,0,1,0,0,0,1,0,953"/>
  </r>
  <r>
    <n v="1716"/>
    <n v="57072"/>
    <x v="0"/>
    <n v="89"/>
    <x v="1"/>
    <n v="1.5594336977852537E-3"/>
    <n v="0"/>
    <n v="1"/>
    <n v="79"/>
    <n v="944"/>
    <n v="0"/>
    <n v="60"/>
    <n v="0"/>
    <n v="0"/>
    <n v="30"/>
    <n v="1034"/>
    <n v="0.91295938104448737"/>
    <n v="0"/>
    <n v="5.8027079303675046E-2"/>
    <n v="0"/>
    <n v="0"/>
    <n v="2.9013539651837523E-2"/>
    <n v="2"/>
    <n v="7"/>
    <n v="5"/>
    <n v="13"/>
    <n v="27"/>
    <n v="7.407407407407407E-2"/>
    <n v="0.25925925925925924"/>
    <n v="0.18518518518518517"/>
    <n v="0.48148148148148145"/>
    <n v="5"/>
    <n v="0"/>
    <n v="0"/>
    <x v="0"/>
    <x v="0"/>
    <x v="1"/>
    <n v="0"/>
    <x v="1"/>
    <x v="6"/>
    <x v="2"/>
    <n v="2315"/>
    <n v="0"/>
    <n v="1"/>
    <n v="0"/>
    <n v="0"/>
    <n v="0"/>
    <n v="0"/>
    <n v="0"/>
    <n v="0"/>
    <n v="1"/>
    <n v="974"/>
    <d v="2016-06-13T00:00:00"/>
    <n v="6"/>
    <s v="June"/>
    <n v="1"/>
    <s v="1716,57072,High income,89,Low spender,0.00155943369778525,0,1,79,944,0,60,0,0,30,1034,0.912959381044487,0,0.058027079303675,0,0,0.0290135396518375,2,7,5,13,27,0.0740740740740741,0.259259259259259,0.185185185185185,0.481481481481481,5,0,0,1,0,0,0,0,59,50-65,2315,0,1,0,0,0,0,0,0,1,974"/>
  </r>
  <r>
    <n v="1675"/>
    <n v="65487"/>
    <x v="0"/>
    <n v="19"/>
    <x v="1"/>
    <n v="2.901339197092553E-4"/>
    <n v="0"/>
    <n v="0"/>
    <n v="48"/>
    <n v="240"/>
    <n v="67"/>
    <n v="500"/>
    <n v="199"/>
    <n v="0"/>
    <n v="163"/>
    <n v="1169"/>
    <n v="0.20530367835757057"/>
    <n v="5.731394354148845E-2"/>
    <n v="0.42771599657827203"/>
    <n v="0.17023096663815226"/>
    <n v="0"/>
    <n v="0.13943541488451669"/>
    <n v="3"/>
    <n v="3"/>
    <n v="5"/>
    <n v="6"/>
    <n v="17"/>
    <n v="0.17647058823529413"/>
    <n v="0.17647058823529413"/>
    <n v="0.29411764705882354"/>
    <n v="0.35294117647058826"/>
    <n v="2"/>
    <n v="0"/>
    <n v="0"/>
    <x v="1"/>
    <x v="0"/>
    <x v="1"/>
    <n v="0"/>
    <x v="1"/>
    <x v="37"/>
    <x v="2"/>
    <n v="2329"/>
    <n v="0"/>
    <n v="0"/>
    <n v="1"/>
    <n v="0"/>
    <n v="0"/>
    <n v="0"/>
    <n v="0"/>
    <n v="1"/>
    <n v="0"/>
    <n v="843"/>
    <d v="2016-05-30T00:00:00"/>
    <n v="5"/>
    <s v="May"/>
    <n v="1"/>
    <s v="1675,65487,High income,19,Low spender,0.000290133919709255,0,0,48,240,67,500,199,0,163,1169,0.205303678357571,0.0573139435414885,0.427715996578272,0.170230966638152,0,0.139435414884517,3,3,5,6,17,0.176470588235294,0.176470588235294,0.294117647058824,0.352941176470588,2,0,0,0,0,0,0,0,63,50-65,2329,0,0,1,0,0,0,0,1,0,843"/>
  </r>
  <r>
    <n v="1676"/>
    <n v="65487"/>
    <x v="0"/>
    <n v="768"/>
    <x v="0"/>
    <n v="1.1727518438774108E-2"/>
    <n v="0"/>
    <n v="0"/>
    <n v="48"/>
    <n v="240"/>
    <n v="67"/>
    <n v="500"/>
    <n v="199"/>
    <n v="0"/>
    <n v="163"/>
    <n v="1169"/>
    <n v="0.20530367835757057"/>
    <n v="5.731394354148845E-2"/>
    <n v="0.42771599657827203"/>
    <n v="0.17023096663815226"/>
    <n v="0"/>
    <n v="0.13943541488451669"/>
    <n v="3"/>
    <n v="3"/>
    <n v="5"/>
    <n v="6"/>
    <n v="17"/>
    <n v="0.17647058823529413"/>
    <n v="0.17647058823529413"/>
    <n v="0.29411764705882354"/>
    <n v="0.35294117647058826"/>
    <n v="2"/>
    <n v="0"/>
    <n v="0"/>
    <x v="1"/>
    <x v="0"/>
    <x v="1"/>
    <n v="0"/>
    <x v="1"/>
    <x v="37"/>
    <x v="2"/>
    <n v="2329"/>
    <n v="0"/>
    <n v="0"/>
    <n v="0"/>
    <n v="1"/>
    <n v="0"/>
    <n v="0"/>
    <n v="0"/>
    <n v="1"/>
    <n v="0"/>
    <n v="843"/>
    <d v="2016-05-30T00:00:00"/>
    <n v="5"/>
    <s v="May"/>
    <n v="1"/>
    <s v="1676,65487,High income,768,High spender,0.0117275184387741,0,0,48,240,67,500,199,0,163,1169,0.205303678357571,0.0573139435414885,0.427715996578272,0.170230966638152,0,0.139435414884517,3,3,5,6,17,0.176470588235294,0.176470588235294,0.294117647058824,0.352941176470588,2,0,0,0,0,0,0,0,63,50-65,2329,0,0,0,1,0,0,0,1,0,843"/>
  </r>
  <r>
    <n v="146"/>
    <n v="59184"/>
    <x v="0"/>
    <n v="819"/>
    <x v="0"/>
    <n v="1.3838199513381996E-2"/>
    <n v="0"/>
    <n v="1"/>
    <n v="6"/>
    <n v="341"/>
    <n v="142"/>
    <n v="113"/>
    <n v="259"/>
    <n v="151"/>
    <n v="66"/>
    <n v="1072"/>
    <n v="0.31809701492537312"/>
    <n v="0.13246268656716417"/>
    <n v="0.10541044776119403"/>
    <n v="0.24160447761194029"/>
    <n v="0.14085820895522388"/>
    <n v="6.1567164179104475E-2"/>
    <n v="3"/>
    <n v="6"/>
    <n v="6"/>
    <n v="12"/>
    <n v="27"/>
    <n v="0.1111111111111111"/>
    <n v="0.22222222222222221"/>
    <n v="0.22222222222222221"/>
    <n v="0.44444444444444442"/>
    <n v="5"/>
    <n v="0"/>
    <n v="0"/>
    <x v="1"/>
    <x v="0"/>
    <x v="1"/>
    <n v="0"/>
    <x v="1"/>
    <x v="6"/>
    <x v="2"/>
    <n v="2817"/>
    <n v="0"/>
    <n v="0"/>
    <n v="0"/>
    <n v="0"/>
    <n v="1"/>
    <n v="1"/>
    <n v="0"/>
    <n v="0"/>
    <n v="0"/>
    <n v="940"/>
    <d v="2015-01-28T00:00:00"/>
    <n v="1"/>
    <s v="January"/>
    <n v="1"/>
    <s v="146,59184,High income,819,High spender,0.013838199513382,0,1,6,341,142,113,259,151,66,1072,0.318097014925373,0.132462686567164,0.105410447761194,0.24160447761194,0.140858208955224,0.0615671641791045,3,6,6,12,27,0.111111111111111,0.222222222222222,0.222222222222222,0.444444444444444,5,0,0,0,0,0,0,0,59,50-65,2817,0,0,0,0,1,1,0,0,0,940"/>
  </r>
  <r>
    <n v="797"/>
    <n v="60474"/>
    <x v="0"/>
    <n v="36"/>
    <x v="1"/>
    <n v="5.9529715249528718E-4"/>
    <n v="0"/>
    <n v="1"/>
    <n v="25"/>
    <n v="265"/>
    <n v="199"/>
    <n v="303"/>
    <n v="234"/>
    <n v="9"/>
    <n v="170"/>
    <n v="1180"/>
    <n v="0.22457627118644069"/>
    <n v="0.16864406779661018"/>
    <n v="0.25677966101694916"/>
    <n v="0.19830508474576272"/>
    <n v="7.6271186440677969E-3"/>
    <n v="0.1440677966101695"/>
    <n v="7"/>
    <n v="10"/>
    <n v="2"/>
    <n v="12"/>
    <n v="31"/>
    <n v="0.22580645161290322"/>
    <n v="0.32258064516129031"/>
    <n v="6.4516129032258063E-2"/>
    <n v="0.38709677419354838"/>
    <n v="7"/>
    <n v="0"/>
    <n v="0"/>
    <x v="1"/>
    <x v="0"/>
    <x v="1"/>
    <n v="0"/>
    <x v="1"/>
    <x v="15"/>
    <x v="1"/>
    <n v="2613"/>
    <n v="0"/>
    <n v="0"/>
    <n v="1"/>
    <n v="0"/>
    <n v="0"/>
    <n v="0"/>
    <n v="1"/>
    <n v="0"/>
    <n v="0"/>
    <n v="840"/>
    <d v="2015-08-20T00:00:00"/>
    <n v="8"/>
    <s v="August"/>
    <n v="1"/>
    <s v="797,60474,High income,36,Low spender,0.000595297152495287,0,1,25,265,199,303,234,9,170,1180,0.224576271186441,0.16864406779661,0.256779661016949,0.198305084745763,0.0076271186440678,0.144067796610169,7,10,2,12,31,0.225806451612903,0.32258064516129,0.0645161290322581,0.387096774193548,7,0,0,0,0,0,0,0,41,36-50,2613,0,0,1,0,0,0,1,0,0,840"/>
  </r>
  <r>
    <n v="793"/>
    <n v="58710"/>
    <x v="0"/>
    <n v="89"/>
    <x v="1"/>
    <n v="1.5159257366717765E-3"/>
    <n v="0"/>
    <n v="1"/>
    <n v="77"/>
    <n v="440"/>
    <n v="81"/>
    <n v="368"/>
    <n v="0"/>
    <n v="122"/>
    <n v="174"/>
    <n v="1185"/>
    <n v="0.37130801687763715"/>
    <n v="6.8354430379746839E-2"/>
    <n v="0.31054852320675108"/>
    <n v="0"/>
    <n v="0.1029535864978903"/>
    <n v="0.14683544303797469"/>
    <n v="6"/>
    <n v="11"/>
    <n v="5"/>
    <n v="9"/>
    <n v="31"/>
    <n v="0.19354838709677419"/>
    <n v="0.35483870967741937"/>
    <n v="0.16129032258064516"/>
    <n v="0.29032258064516131"/>
    <n v="6"/>
    <n v="0"/>
    <n v="0"/>
    <x v="1"/>
    <x v="0"/>
    <x v="1"/>
    <n v="0"/>
    <x v="1"/>
    <x v="28"/>
    <x v="1"/>
    <n v="2614"/>
    <n v="1"/>
    <n v="0"/>
    <n v="0"/>
    <n v="0"/>
    <n v="0"/>
    <n v="0"/>
    <n v="1"/>
    <n v="0"/>
    <n v="0"/>
    <n v="837"/>
    <d v="2015-08-19T00:00:00"/>
    <n v="8"/>
    <s v="August"/>
    <n v="1"/>
    <s v="793,58710,High income,89,Low spender,0.00151592573667178,0,1,77,440,81,368,0,122,174,1185,0.371308016877637,0.0683544303797468,0.310548523206751,0,0.10295358649789,0.146835443037975,6,11,5,9,31,0.193548387096774,0.354838709677419,0.161290322580645,0.290322580645161,6,0,0,0,0,0,0,0,50,36-50,2614,1,0,0,0,0,0,1,0,0,837"/>
  </r>
  <r>
    <n v="432"/>
    <n v="51537"/>
    <x v="1"/>
    <n v="18"/>
    <x v="1"/>
    <n v="3.4926363583444905E-4"/>
    <n v="0"/>
    <n v="1"/>
    <n v="27"/>
    <n v="787"/>
    <n v="20"/>
    <n v="204"/>
    <n v="0"/>
    <n v="0"/>
    <n v="92"/>
    <n v="1103"/>
    <n v="0.71350861287398004"/>
    <n v="1.8132366273798731E-2"/>
    <n v="0.18495013599274707"/>
    <n v="0"/>
    <n v="0"/>
    <n v="8.3408884859474161E-2"/>
    <n v="3"/>
    <n v="2"/>
    <n v="2"/>
    <n v="11"/>
    <n v="18"/>
    <n v="0.16666666666666666"/>
    <n v="0.1111111111111111"/>
    <n v="0.1111111111111111"/>
    <n v="0.61111111111111116"/>
    <n v="8"/>
    <n v="0"/>
    <n v="0"/>
    <x v="1"/>
    <x v="0"/>
    <x v="1"/>
    <n v="0"/>
    <x v="1"/>
    <x v="42"/>
    <x v="3"/>
    <n v="2726"/>
    <n v="1"/>
    <n v="0"/>
    <n v="0"/>
    <n v="0"/>
    <n v="0"/>
    <n v="0"/>
    <n v="1"/>
    <n v="0"/>
    <n v="0"/>
    <n v="919"/>
    <d v="2015-04-29T00:00:00"/>
    <n v="4"/>
    <s v="April"/>
    <n v="1"/>
    <s v="432,51537,Low income,18,Low spender,0.000349263635834449,0,1,27,787,20,204,0,0,92,1103,0.71350861287398,0.0181323662737987,0.184950135992747,0,0,0.0834088848594742,3,2,2,11,18,0.166666666666667,0.111111111111111,0.111111111111111,0.611111111111111,8,0,0,0,0,0,0,0,68,66+,2726,1,0,0,0,0,0,1,0,0,919"/>
  </r>
  <r>
    <n v="421"/>
    <n v="56715"/>
    <x v="0"/>
    <n v="407"/>
    <x v="1"/>
    <n v="7.1762320373798816E-3"/>
    <n v="0"/>
    <n v="0"/>
    <n v="52"/>
    <n v="258"/>
    <n v="105"/>
    <n v="239"/>
    <n v="237"/>
    <n v="172"/>
    <n v="9"/>
    <n v="1020"/>
    <n v="0.25294117647058822"/>
    <n v="0.10294117647058823"/>
    <n v="0.23431372549019608"/>
    <n v="0.2323529411764706"/>
    <n v="0.16862745098039217"/>
    <n v="8.8235294117647058E-3"/>
    <n v="1"/>
    <n v="7"/>
    <n v="3"/>
    <n v="4"/>
    <n v="15"/>
    <n v="6.6666666666666666E-2"/>
    <n v="0.46666666666666667"/>
    <n v="0.2"/>
    <n v="0.26666666666666666"/>
    <n v="4"/>
    <n v="0"/>
    <n v="0"/>
    <x v="1"/>
    <x v="0"/>
    <x v="1"/>
    <n v="0"/>
    <x v="1"/>
    <x v="3"/>
    <x v="1"/>
    <n v="2730"/>
    <n v="0"/>
    <n v="0"/>
    <n v="0"/>
    <n v="1"/>
    <n v="0"/>
    <n v="0"/>
    <n v="1"/>
    <n v="0"/>
    <n v="0"/>
    <n v="1002"/>
    <d v="2015-04-25T00:00:00"/>
    <n v="4"/>
    <s v="April"/>
    <n v="1"/>
    <s v="421,56715,High income,407,Low spender,0.00717623203737988,0,0,52,258,105,239,237,172,9,1020,0.252941176470588,0.102941176470588,0.234313725490196,0.232352941176471,0.168627450980392,0.00882352941176471,1,7,3,4,15,0.0666666666666667,0.466666666666667,0.2,0.266666666666667,4,0,0,0,0,0,0,0,46,36-50,2730,0,0,0,1,0,0,1,0,0,1002"/>
  </r>
  <r>
    <n v="1154"/>
    <n v="82504"/>
    <x v="0"/>
    <n v="32"/>
    <x v="1"/>
    <n v="3.8785998254630078E-4"/>
    <n v="0"/>
    <n v="0"/>
    <n v="2"/>
    <n v="362"/>
    <n v="50"/>
    <n v="431"/>
    <n v="134"/>
    <n v="35"/>
    <n v="54"/>
    <n v="1066"/>
    <n v="0.33958724202626639"/>
    <n v="4.6904315196998121E-2"/>
    <n v="0.40431519699812385"/>
    <n v="0.12570356472795496"/>
    <n v="3.283302063789869E-2"/>
    <n v="5.0656660412757973E-2"/>
    <n v="1"/>
    <n v="3"/>
    <n v="6"/>
    <n v="7"/>
    <n v="17"/>
    <n v="5.8823529411764705E-2"/>
    <n v="0.17647058823529413"/>
    <n v="0.35294117647058826"/>
    <n v="0.41176470588235292"/>
    <n v="1"/>
    <n v="0"/>
    <n v="0"/>
    <x v="1"/>
    <x v="0"/>
    <x v="1"/>
    <n v="0"/>
    <x v="1"/>
    <x v="40"/>
    <x v="2"/>
    <n v="2496"/>
    <n v="0"/>
    <n v="1"/>
    <n v="0"/>
    <n v="0"/>
    <n v="0"/>
    <n v="1"/>
    <n v="0"/>
    <n v="0"/>
    <n v="0"/>
    <n v="958"/>
    <d v="2015-12-15T00:00:00"/>
    <n v="12"/>
    <s v="December"/>
    <n v="1"/>
    <s v="1154,82504,High income,32,Low spender,0.000387859982546301,0,0,2,362,50,431,134,35,54,1066,0.339587242026266,0.0469043151969981,0.404315196998124,0.125703564727955,0.0328330206378987,0.050656660412758,1,3,6,7,17,0.0588235294117647,0.176470588235294,0.352941176470588,0.411764705882353,1,0,0,0,0,0,0,0,60,50-65,2496,0,1,0,0,0,1,0,0,0,958"/>
  </r>
  <r>
    <n v="1704"/>
    <n v="69805"/>
    <x v="0"/>
    <n v="724"/>
    <x v="0"/>
    <n v="1.0371749874650813E-2"/>
    <n v="0"/>
    <n v="1"/>
    <n v="50"/>
    <n v="750"/>
    <n v="71"/>
    <n v="174"/>
    <n v="13"/>
    <n v="10"/>
    <n v="20"/>
    <n v="1038"/>
    <n v="0.7225433526011561"/>
    <n v="6.8400770712909439E-2"/>
    <n v="0.16763005780346821"/>
    <n v="1.2524084778420038E-2"/>
    <n v="9.6339113680154135E-3"/>
    <n v="1.9267822736030827E-2"/>
    <n v="2"/>
    <n v="6"/>
    <n v="8"/>
    <n v="11"/>
    <n v="27"/>
    <n v="7.407407407407407E-2"/>
    <n v="0.22222222222222221"/>
    <n v="0.29629629629629628"/>
    <n v="0.40740740740740738"/>
    <n v="2"/>
    <n v="0"/>
    <n v="0"/>
    <x v="1"/>
    <x v="0"/>
    <x v="1"/>
    <n v="0"/>
    <x v="1"/>
    <x v="42"/>
    <x v="3"/>
    <n v="2318"/>
    <n v="0"/>
    <n v="0"/>
    <n v="0"/>
    <n v="1"/>
    <n v="0"/>
    <n v="0"/>
    <n v="0"/>
    <n v="0"/>
    <n v="1"/>
    <n v="998"/>
    <d v="2016-06-10T00:00:00"/>
    <n v="6"/>
    <s v="June"/>
    <n v="1"/>
    <s v="1704,69805,High income,724,High spender,0.0103717498746508,0,1,50,750,71,174,13,10,20,1038,0.722543352601156,0.0684007707129094,0.167630057803468,0.01252408477842,0.00963391136801541,0.0192678227360308,2,6,8,11,27,0.0740740740740741,0.222222222222222,0.296296296296296,0.407407407407407,2,0,0,0,0,0,0,0,68,66+,2318,0,0,0,1,0,0,0,0,1,998"/>
  </r>
  <r>
    <n v="1330"/>
    <n v="58512"/>
    <x v="0"/>
    <n v="187"/>
    <x v="1"/>
    <n v="3.1959256220946129E-3"/>
    <n v="0"/>
    <n v="1"/>
    <n v="25"/>
    <n v="895"/>
    <n v="10"/>
    <n v="101"/>
    <n v="13"/>
    <n v="0"/>
    <n v="152"/>
    <n v="1171"/>
    <n v="0.7643040136635354"/>
    <n v="8.539709649871904E-3"/>
    <n v="8.6251067463706241E-2"/>
    <n v="1.1101622544833475E-2"/>
    <n v="0"/>
    <n v="0.12980358667805295"/>
    <n v="5"/>
    <n v="3"/>
    <n v="4"/>
    <n v="8"/>
    <n v="20"/>
    <n v="0.25"/>
    <n v="0.15"/>
    <n v="0.2"/>
    <n v="0.4"/>
    <n v="8"/>
    <n v="0"/>
    <n v="0"/>
    <x v="1"/>
    <x v="0"/>
    <x v="1"/>
    <n v="0"/>
    <x v="1"/>
    <x v="38"/>
    <x v="2"/>
    <n v="2442"/>
    <n v="0"/>
    <n v="1"/>
    <n v="0"/>
    <n v="0"/>
    <n v="0"/>
    <n v="0"/>
    <n v="1"/>
    <n v="0"/>
    <n v="0"/>
    <n v="867"/>
    <d v="2016-02-07T00:00:00"/>
    <n v="2"/>
    <s v="February"/>
    <n v="1"/>
    <s v="1330,58512,High income,187,Low spender,0.00319592562209461,0,1,25,895,10,101,13,0,152,1171,0.764304013663535,0.0085397096498719,0.0862510674637062,0.0111016225448335,0,0.129803586678053,5,3,4,8,20,0.25,0.15,0.2,0.4,8,0,0,0,0,0,0,0,56,50-65,2442,0,1,0,0,0,0,1,0,0,867"/>
  </r>
  <r>
    <n v="207"/>
    <n v="75276"/>
    <x v="0"/>
    <n v="58"/>
    <x v="1"/>
    <n v="7.7049790105744196E-4"/>
    <n v="0"/>
    <n v="0"/>
    <n v="2"/>
    <n v="610"/>
    <n v="105"/>
    <n v="125"/>
    <n v="137"/>
    <n v="42"/>
    <n v="21"/>
    <n v="1040"/>
    <n v="0.58653846153846156"/>
    <n v="0.10096153846153846"/>
    <n v="0.1201923076923077"/>
    <n v="0.13173076923076923"/>
    <n v="4.0384615384615387E-2"/>
    <n v="2.0192307692307693E-2"/>
    <n v="1"/>
    <n v="9"/>
    <n v="4"/>
    <n v="9"/>
    <n v="23"/>
    <n v="4.3478260869565216E-2"/>
    <n v="0.39130434782608697"/>
    <n v="0.17391304347826086"/>
    <n v="0.39130434782608697"/>
    <n v="5"/>
    <n v="0"/>
    <n v="0"/>
    <x v="1"/>
    <x v="0"/>
    <x v="1"/>
    <n v="0"/>
    <x v="1"/>
    <x v="2"/>
    <x v="2"/>
    <n v="2799"/>
    <n v="0"/>
    <n v="0"/>
    <n v="0"/>
    <n v="1"/>
    <n v="0"/>
    <n v="0"/>
    <n v="1"/>
    <n v="0"/>
    <n v="0"/>
    <n v="998"/>
    <d v="2015-02-15T00:00:00"/>
    <n v="2"/>
    <s v="February"/>
    <n v="1"/>
    <s v="207,75276,High income,58,Low spender,0.000770497901057442,0,0,2,610,105,125,137,42,21,1040,0.586538461538462,0.100961538461538,0.120192307692308,0.131730769230769,0.0403846153846154,0.0201923076923077,1,9,4,9,23,0.0434782608695652,0.391304347826087,0.173913043478261,0.391304347826087,5,0,0,0,0,0,0,0,55,50-65,2799,0,0,0,1,0,0,1,0,0,998"/>
  </r>
  <r>
    <n v="367"/>
    <n v="46757"/>
    <x v="1"/>
    <n v="1312"/>
    <x v="0"/>
    <n v="2.8059969630215797E-2"/>
    <n v="0"/>
    <n v="1"/>
    <n v="71"/>
    <n v="777"/>
    <n v="30"/>
    <n v="163"/>
    <n v="0"/>
    <n v="51"/>
    <n v="122"/>
    <n v="1143"/>
    <n v="0.67979002624671914"/>
    <n v="2.6246719160104987E-2"/>
    <n v="0.14260717410323709"/>
    <n v="0"/>
    <n v="4.4619422572178477E-2"/>
    <n v="0.10673665791776028"/>
    <n v="6"/>
    <n v="4"/>
    <n v="4"/>
    <n v="7"/>
    <n v="21"/>
    <n v="0.2857142857142857"/>
    <n v="0.19047619047619047"/>
    <n v="0.19047619047619047"/>
    <n v="0.33333333333333331"/>
    <n v="9"/>
    <n v="0"/>
    <n v="0"/>
    <x v="1"/>
    <x v="0"/>
    <x v="1"/>
    <n v="0"/>
    <x v="1"/>
    <x v="5"/>
    <x v="2"/>
    <n v="2749"/>
    <n v="0"/>
    <n v="0"/>
    <n v="1"/>
    <n v="0"/>
    <n v="0"/>
    <n v="0"/>
    <n v="0"/>
    <n v="0"/>
    <n v="1"/>
    <n v="899"/>
    <d v="2015-04-06T00:00:00"/>
    <n v="4"/>
    <s v="April"/>
    <n v="1"/>
    <s v="367,46757,Low income,1312,High spender,0.0280599696302158,0,1,71,777,30,163,0,51,122,1143,0.679790026246719,0.026246719160105,0.142607174103237,0,0.0446194225721785,0.10673665791776,6,4,4,7,21,0.285714285714286,0.19047619047619,0.19047619047619,0.333333333333333,9,0,0,0,0,0,0,0,57,50-65,2749,0,0,1,0,0,0,0,0,1,899"/>
  </r>
  <r>
    <n v="1232"/>
    <n v="72117"/>
    <x v="0"/>
    <n v="260"/>
    <x v="1"/>
    <n v="3.605252575675638E-3"/>
    <n v="0"/>
    <n v="1"/>
    <n v="34"/>
    <n v="707"/>
    <n v="20"/>
    <n v="171"/>
    <n v="65"/>
    <n v="60"/>
    <n v="50"/>
    <n v="1073"/>
    <n v="0.6589002795899348"/>
    <n v="1.8639328984156569E-2"/>
    <n v="0.15936626281453867"/>
    <n v="6.0577819198508853E-2"/>
    <n v="5.591798695246971E-2"/>
    <n v="4.6598322460391424E-2"/>
    <n v="1"/>
    <n v="9"/>
    <n v="7"/>
    <n v="9"/>
    <n v="26"/>
    <n v="3.8461538461538464E-2"/>
    <n v="0.34615384615384615"/>
    <n v="0.26923076923076922"/>
    <n v="0.34615384615384615"/>
    <n v="5"/>
    <n v="0"/>
    <n v="0"/>
    <x v="1"/>
    <x v="0"/>
    <x v="1"/>
    <n v="0"/>
    <x v="1"/>
    <x v="16"/>
    <x v="1"/>
    <n v="2472"/>
    <n v="0"/>
    <n v="1"/>
    <n v="0"/>
    <n v="0"/>
    <n v="0"/>
    <n v="0"/>
    <n v="1"/>
    <n v="0"/>
    <n v="0"/>
    <n v="973"/>
    <d v="2016-01-08T00:00:00"/>
    <n v="1"/>
    <s v="January"/>
    <n v="1"/>
    <s v="1232,72117,High income,260,Low spender,0.00360525257567564,0,1,34,707,20,171,65,60,50,1073,0.658900279589935,0.0186393289841566,0.159366262814539,0.0605778191985089,0.0559179869524697,0.0465983224603914,1,9,7,9,26,0.0384615384615385,0.346153846153846,0.269230769230769,0.346153846153846,5,0,0,0,0,0,0,0,43,36-50,2472,0,1,0,0,0,0,1,0,0,973"/>
  </r>
  <r>
    <n v="420"/>
    <n v="66565"/>
    <x v="0"/>
    <n v="1018"/>
    <x v="0"/>
    <n v="1.5293322316532713E-2"/>
    <n v="0"/>
    <n v="1"/>
    <n v="80"/>
    <n v="747"/>
    <n v="10"/>
    <n v="161"/>
    <n v="65"/>
    <n v="40"/>
    <n v="42"/>
    <n v="1065"/>
    <n v="0.70140845070422531"/>
    <n v="9.3896713615023476E-3"/>
    <n v="0.1511737089201878"/>
    <n v="6.1032863849765258E-2"/>
    <n v="3.7558685446009391E-2"/>
    <n v="3.9436619718309862E-2"/>
    <n v="4"/>
    <n v="4"/>
    <n v="2"/>
    <n v="9"/>
    <n v="19"/>
    <n v="0.21052631578947367"/>
    <n v="0.21052631578947367"/>
    <n v="0.10526315789473684"/>
    <n v="0.47368421052631576"/>
    <n v="8"/>
    <n v="0"/>
    <n v="0"/>
    <x v="1"/>
    <x v="0"/>
    <x v="1"/>
    <n v="0"/>
    <x v="1"/>
    <x v="36"/>
    <x v="2"/>
    <n v="2730"/>
    <n v="0"/>
    <n v="0"/>
    <n v="1"/>
    <n v="0"/>
    <n v="0"/>
    <n v="0"/>
    <n v="1"/>
    <n v="0"/>
    <n v="0"/>
    <n v="981"/>
    <d v="2015-04-25T00:00:00"/>
    <n v="4"/>
    <s v="April"/>
    <n v="1"/>
    <s v="420,66565,High income,1018,High spender,0.0152933223165327,0,1,80,747,10,161,65,40,42,1065,0.701408450704225,0.00938967136150235,0.151173708920188,0.0610328638497653,0.0375586854460094,0.0394366197183099,4,4,2,9,19,0.210526315789474,0.210526315789474,0.105263157894737,0.473684210526316,8,0,0,0,0,0,0,0,58,50-65,2730,0,0,1,0,0,0,1,0,0,981"/>
  </r>
  <r>
    <n v="1263"/>
    <n v="73059"/>
    <x v="0"/>
    <n v="54"/>
    <x v="1"/>
    <n v="7.3912864944770669E-4"/>
    <n v="0"/>
    <n v="1"/>
    <n v="36"/>
    <n v="410"/>
    <n v="112"/>
    <n v="420"/>
    <n v="0"/>
    <n v="82"/>
    <n v="71"/>
    <n v="1095"/>
    <n v="0.37442922374429222"/>
    <n v="0.10228310502283106"/>
    <n v="0.38356164383561642"/>
    <n v="0"/>
    <n v="7.4885844748858441E-2"/>
    <n v="6.4840182648401828E-2"/>
    <n v="1"/>
    <n v="9"/>
    <n v="3"/>
    <n v="13"/>
    <n v="26"/>
    <n v="3.8461538461538464E-2"/>
    <n v="0.34615384615384615"/>
    <n v="0.11538461538461539"/>
    <n v="0.5"/>
    <n v="4"/>
    <n v="0"/>
    <n v="0"/>
    <x v="1"/>
    <x v="0"/>
    <x v="1"/>
    <n v="0"/>
    <x v="1"/>
    <x v="44"/>
    <x v="3"/>
    <n v="2461"/>
    <n v="0"/>
    <n v="0"/>
    <n v="0"/>
    <n v="1"/>
    <n v="0"/>
    <n v="0"/>
    <n v="0"/>
    <n v="0"/>
    <n v="1"/>
    <n v="953"/>
    <d v="2016-01-19T00:00:00"/>
    <n v="1"/>
    <s v="January"/>
    <n v="1"/>
    <s v="1263,73059,High income,54,Low spender,0.000739128649447707,0,1,36,410,112,420,0,82,71,1095,0.374429223744292,0.102283105022831,0.383561643835616,0,0.0748858447488584,0.0648401826484018,1,9,3,13,26,0.0384615384615385,0.346153846153846,0.115384615384615,0.5,4,0,0,0,0,0,0,0,73,66+,2461,0,0,0,1,0,0,0,0,1,953"/>
  </r>
  <r>
    <n v="583"/>
    <n v="52278"/>
    <x v="0"/>
    <n v="64"/>
    <x v="1"/>
    <n v="1.224224339110142E-3"/>
    <n v="0"/>
    <n v="1"/>
    <n v="24"/>
    <n v="953"/>
    <n v="0"/>
    <n v="71"/>
    <n v="0"/>
    <n v="0"/>
    <n v="174"/>
    <n v="1198"/>
    <n v="0.79549248747913193"/>
    <n v="0"/>
    <n v="5.9265442404006677E-2"/>
    <n v="0"/>
    <n v="0"/>
    <n v="0.14524207011686144"/>
    <n v="6"/>
    <n v="10"/>
    <n v="5"/>
    <n v="10"/>
    <n v="31"/>
    <n v="0.19354838709677419"/>
    <n v="0.32258064516129031"/>
    <n v="0.16129032258064516"/>
    <n v="0.32258064516129031"/>
    <n v="8"/>
    <n v="0"/>
    <n v="0"/>
    <x v="1"/>
    <x v="0"/>
    <x v="1"/>
    <n v="0"/>
    <x v="0"/>
    <x v="5"/>
    <x v="2"/>
    <n v="2679"/>
    <n v="0"/>
    <n v="0"/>
    <n v="0"/>
    <n v="0"/>
    <n v="1"/>
    <n v="0"/>
    <n v="0"/>
    <n v="0"/>
    <n v="1"/>
    <n v="850"/>
    <d v="2015-06-15T00:00:00"/>
    <n v="6"/>
    <s v="June"/>
    <n v="1"/>
    <s v="583,52278,High income,64,Low spender,0.00122422433911014,0,1,24,953,0,71,0,0,174,1198,0.795492487479132,0,0.0592654424040067,0,0,0.145242070116861,6,10,5,10,31,0.193548387096774,0.32258064516129,0.161290322580645,0.32258064516129,8,0,0,0,0,0,0,1,57,50-65,2679,0,0,0,0,1,0,0,0,1,850"/>
  </r>
  <r>
    <n v="586"/>
    <n v="52278"/>
    <x v="0"/>
    <n v="354"/>
    <x v="1"/>
    <n v="6.7714908757029726E-3"/>
    <n v="0"/>
    <n v="1"/>
    <n v="24"/>
    <n v="953"/>
    <n v="0"/>
    <n v="71"/>
    <n v="0"/>
    <n v="0"/>
    <n v="174"/>
    <n v="1198"/>
    <n v="0.79549248747913193"/>
    <n v="0"/>
    <n v="5.9265442404006677E-2"/>
    <n v="0"/>
    <n v="0"/>
    <n v="0.14524207011686144"/>
    <n v="6"/>
    <n v="10"/>
    <n v="5"/>
    <n v="10"/>
    <n v="31"/>
    <n v="0.19354838709677419"/>
    <n v="0.32258064516129031"/>
    <n v="0.16129032258064516"/>
    <n v="0.32258064516129031"/>
    <n v="8"/>
    <n v="0"/>
    <n v="0"/>
    <x v="1"/>
    <x v="0"/>
    <x v="1"/>
    <n v="0"/>
    <x v="1"/>
    <x v="5"/>
    <x v="2"/>
    <n v="2679"/>
    <n v="0"/>
    <n v="0"/>
    <n v="0"/>
    <n v="0"/>
    <n v="1"/>
    <n v="0"/>
    <n v="0"/>
    <n v="0"/>
    <n v="1"/>
    <n v="850"/>
    <d v="2015-06-15T00:00:00"/>
    <n v="6"/>
    <s v="June"/>
    <n v="1"/>
    <s v="586,52278,High income,354,Low spender,0.00677149087570297,0,1,24,953,0,71,0,0,174,1198,0.795492487479132,0,0.0592654424040067,0,0,0.145242070116861,6,10,5,10,31,0.193548387096774,0.32258064516129,0.161290322580645,0.32258064516129,8,0,0,0,0,0,0,0,57,50-65,2679,0,0,0,0,1,0,0,0,1,850"/>
  </r>
  <r>
    <n v="951"/>
    <n v="60230"/>
    <x v="0"/>
    <n v="1047"/>
    <x v="0"/>
    <n v="1.7383363772206541E-2"/>
    <n v="0"/>
    <n v="1"/>
    <n v="78"/>
    <n v="520"/>
    <n v="20"/>
    <n v="367"/>
    <n v="39"/>
    <n v="81"/>
    <n v="40"/>
    <n v="1067"/>
    <n v="0.48734770384254922"/>
    <n v="1.874414245548266E-2"/>
    <n v="0.34395501405810686"/>
    <n v="3.6551077788191187E-2"/>
    <n v="7.5913776944704775E-2"/>
    <n v="3.7488284910965321E-2"/>
    <n v="2"/>
    <n v="6"/>
    <n v="3"/>
    <n v="6"/>
    <n v="17"/>
    <n v="0.11764705882352941"/>
    <n v="0.35294117647058826"/>
    <n v="0.17647058823529413"/>
    <n v="0.35294117647058826"/>
    <n v="5"/>
    <n v="0"/>
    <n v="0"/>
    <x v="1"/>
    <x v="0"/>
    <x v="1"/>
    <n v="0"/>
    <x v="1"/>
    <x v="32"/>
    <x v="2"/>
    <n v="2564"/>
    <n v="0"/>
    <n v="0"/>
    <n v="1"/>
    <n v="0"/>
    <n v="0"/>
    <n v="0"/>
    <n v="1"/>
    <n v="0"/>
    <n v="0"/>
    <n v="987"/>
    <d v="2015-10-08T00:00:00"/>
    <n v="10"/>
    <s v="October"/>
    <n v="1"/>
    <s v="951,60230,High income,1047,High spender,0.0173833637722065,0,1,78,520,20,367,39,81,40,1067,0.487347703842549,0.0187441424554827,0.343955014058107,0.0365510777881912,0.0759137769447048,0.0374882849109653,2,6,3,6,17,0.117647058823529,0.352941176470588,0.176470588235294,0.352941176470588,5,0,0,0,0,0,0,0,64,50-65,2564,0,0,1,0,0,0,1,0,0,987"/>
  </r>
  <r>
    <n v="881"/>
    <n v="55914"/>
    <x v="0"/>
    <n v="26"/>
    <x v="1"/>
    <n v="4.6499982115391495E-4"/>
    <n v="0"/>
    <n v="1"/>
    <n v="32"/>
    <n v="384"/>
    <n v="60"/>
    <n v="364"/>
    <n v="119"/>
    <n v="101"/>
    <n v="232"/>
    <n v="1260"/>
    <n v="0.30476190476190479"/>
    <n v="4.7619047619047616E-2"/>
    <n v="0.28888888888888886"/>
    <n v="9.4444444444444442E-2"/>
    <n v="8.0158730158730165E-2"/>
    <n v="0.18412698412698414"/>
    <n v="4"/>
    <n v="11"/>
    <n v="6"/>
    <n v="8"/>
    <n v="29"/>
    <n v="0.13793103448275862"/>
    <n v="0.37931034482758619"/>
    <n v="0.20689655172413793"/>
    <n v="0.27586206896551724"/>
    <n v="7"/>
    <n v="0"/>
    <n v="0"/>
    <x v="1"/>
    <x v="0"/>
    <x v="1"/>
    <n v="0"/>
    <x v="1"/>
    <x v="9"/>
    <x v="1"/>
    <n v="2585"/>
    <n v="0"/>
    <n v="0"/>
    <n v="0"/>
    <n v="1"/>
    <n v="0"/>
    <n v="0"/>
    <n v="1"/>
    <n v="0"/>
    <n v="0"/>
    <n v="796"/>
    <d v="2015-09-17T00:00:00"/>
    <n v="9"/>
    <s v="September"/>
    <n v="1"/>
    <s v="881,55914,High income,26,Low spender,0.000464999821153915,0,1,32,384,60,364,119,101,232,1260,0.304761904761905,0.0476190476190476,0.288888888888889,0.0944444444444444,0.0801587301587302,0.184126984126984,4,11,6,8,29,0.137931034482759,0.379310344827586,0.206896551724138,0.275862068965517,7,0,0,0,0,0,0,0,45,36-50,2585,0,0,0,1,0,0,1,0,0,796"/>
  </r>
  <r>
    <n v="314"/>
    <n v="63211"/>
    <x v="0"/>
    <n v="1577"/>
    <x v="0"/>
    <n v="2.4948189397415006E-2"/>
    <n v="0"/>
    <n v="0"/>
    <n v="3"/>
    <n v="145"/>
    <n v="193"/>
    <n v="459"/>
    <n v="205"/>
    <n v="26"/>
    <n v="145"/>
    <n v="1173"/>
    <n v="0.12361466325660699"/>
    <n v="0.16453537936913895"/>
    <n v="0.39130434782608697"/>
    <n v="0.17476555839727195"/>
    <n v="2.2165387894288149E-2"/>
    <n v="0.12361466325660699"/>
    <n v="2"/>
    <n v="3"/>
    <n v="8"/>
    <n v="7"/>
    <n v="20"/>
    <n v="0.1"/>
    <n v="0.15"/>
    <n v="0.4"/>
    <n v="0.35"/>
    <n v="2"/>
    <n v="0"/>
    <n v="0"/>
    <x v="1"/>
    <x v="0"/>
    <x v="1"/>
    <n v="0"/>
    <x v="0"/>
    <x v="13"/>
    <x v="1"/>
    <n v="2763"/>
    <n v="0"/>
    <n v="1"/>
    <n v="0"/>
    <n v="0"/>
    <n v="0"/>
    <n v="0"/>
    <n v="1"/>
    <n v="0"/>
    <n v="0"/>
    <n v="883"/>
    <d v="2015-03-23T00:00:00"/>
    <n v="3"/>
    <s v="March"/>
    <n v="1"/>
    <s v="314,63211,High income,1577,High spender,0.024948189397415,0,0,3,145,193,459,205,26,145,1173,0.123614663256607,0.164535379369139,0.391304347826087,0.174765558397272,0.0221653878942881,0.123614663256607,2,3,8,7,20,0.1,0.15,0.4,0.35,2,0,0,0,0,0,0,1,38,36-50,2763,0,1,0,0,0,0,1,0,0,883"/>
  </r>
  <r>
    <n v="1468"/>
    <n v="69759"/>
    <x v="0"/>
    <n v="14"/>
    <x v="1"/>
    <n v="2.0069095027164954E-4"/>
    <n v="0"/>
    <n v="0"/>
    <n v="38"/>
    <n v="452"/>
    <n v="20"/>
    <n v="514"/>
    <n v="13"/>
    <n v="30"/>
    <n v="0"/>
    <n v="1029"/>
    <n v="0.43926141885325559"/>
    <n v="1.9436345966958212E-2"/>
    <n v="0.49951409135082603"/>
    <n v="1.2633624878522837E-2"/>
    <n v="2.9154518950437316E-2"/>
    <n v="0"/>
    <n v="3"/>
    <n v="4"/>
    <n v="6"/>
    <n v="5"/>
    <n v="18"/>
    <n v="0.16666666666666666"/>
    <n v="0.22222222222222221"/>
    <n v="0.33333333333333331"/>
    <n v="0.27777777777777779"/>
    <n v="3"/>
    <n v="0"/>
    <n v="0"/>
    <x v="1"/>
    <x v="0"/>
    <x v="1"/>
    <n v="0"/>
    <x v="0"/>
    <x v="20"/>
    <x v="2"/>
    <n v="2403"/>
    <n v="0"/>
    <n v="0"/>
    <n v="1"/>
    <n v="0"/>
    <n v="0"/>
    <n v="0"/>
    <n v="0"/>
    <n v="0"/>
    <n v="1"/>
    <n v="1029"/>
    <d v="2016-03-17T00:00:00"/>
    <n v="3"/>
    <s v="March"/>
    <n v="1"/>
    <s v="1468,69759,High income,14,Low spender,0.00020069095027165,0,0,38,452,20,514,13,30,0,1029,0.439261418853256,0.0194363459669582,0.499514091350826,0.0126336248785228,0.0291545189504373,0,3,4,6,5,18,0.166666666666667,0.222222222222222,0.333333333333333,0.277777777777778,3,0,0,0,0,0,0,1,54,50-65,2403,0,0,1,0,0,0,0,0,1,1029"/>
  </r>
  <r>
    <n v="899"/>
    <n v="85710"/>
    <x v="0"/>
    <n v="66"/>
    <x v="1"/>
    <n v="7.7003850192509623E-4"/>
    <n v="0"/>
    <n v="0"/>
    <n v="5"/>
    <n v="600"/>
    <n v="20"/>
    <n v="350"/>
    <n v="29"/>
    <n v="30"/>
    <n v="33"/>
    <n v="1062"/>
    <n v="0.56497175141242939"/>
    <n v="1.8832391713747645E-2"/>
    <n v="0.3295668549905838"/>
    <n v="2.7306967984934087E-2"/>
    <n v="2.8248587570621469E-2"/>
    <n v="3.1073446327683617E-2"/>
    <n v="1"/>
    <n v="6"/>
    <n v="9"/>
    <n v="10"/>
    <n v="26"/>
    <n v="3.8461538461538464E-2"/>
    <n v="0.23076923076923078"/>
    <n v="0.34615384615384615"/>
    <n v="0.38461538461538464"/>
    <n v="2"/>
    <n v="0"/>
    <n v="0"/>
    <x v="1"/>
    <x v="0"/>
    <x v="0"/>
    <n v="0"/>
    <x v="1"/>
    <x v="27"/>
    <x v="0"/>
    <n v="2579"/>
    <n v="0"/>
    <n v="1"/>
    <n v="0"/>
    <n v="0"/>
    <n v="0"/>
    <n v="1"/>
    <n v="0"/>
    <n v="0"/>
    <n v="0"/>
    <n v="996"/>
    <d v="2015-09-23T00:00:00"/>
    <n v="9"/>
    <s v="September"/>
    <n v="1"/>
    <s v="899,85710,High income,66,Low spender,0.000770038501925096,0,0,5,600,20,350,29,30,33,1062,0.564971751412429,0.0188323917137476,0.329566854990584,0.0273069679849341,0.0282485875706215,0.0310734463276836,1,6,9,10,26,0.0384615384615385,0.230769230769231,0.346153846153846,0.384615384615385,2,0,0,0,0,1,0,0,31,24-35,2579,0,1,0,0,0,1,0,0,0,996"/>
  </r>
  <r>
    <n v="72"/>
    <n v="44802"/>
    <x v="1"/>
    <n v="1358"/>
    <x v="0"/>
    <n v="3.0311146823802509E-2"/>
    <n v="0"/>
    <n v="0"/>
    <n v="71"/>
    <n v="853"/>
    <n v="10"/>
    <n v="143"/>
    <n v="13"/>
    <n v="10"/>
    <n v="20"/>
    <n v="1049"/>
    <n v="0.81315538608198279"/>
    <n v="9.5328884652049577E-3"/>
    <n v="0.1363203050524309"/>
    <n v="1.2392755004766444E-2"/>
    <n v="9.5328884652049577E-3"/>
    <n v="1.9065776930409915E-2"/>
    <n v="2"/>
    <n v="9"/>
    <n v="4"/>
    <n v="12"/>
    <n v="27"/>
    <n v="7.407407407407407E-2"/>
    <n v="0.33333333333333331"/>
    <n v="0.14814814814814814"/>
    <n v="0.44444444444444442"/>
    <n v="8"/>
    <n v="0"/>
    <n v="0"/>
    <x v="1"/>
    <x v="0"/>
    <x v="1"/>
    <n v="0"/>
    <x v="1"/>
    <x v="28"/>
    <x v="1"/>
    <n v="2836"/>
    <n v="0"/>
    <n v="0"/>
    <n v="1"/>
    <n v="0"/>
    <n v="0"/>
    <n v="0"/>
    <n v="0"/>
    <n v="1"/>
    <n v="0"/>
    <n v="1009"/>
    <d v="2015-01-09T00:00:00"/>
    <n v="1"/>
    <s v="January"/>
    <n v="1"/>
    <s v="72,44802,Low income,1358,High spender,0.0303111468238025,0,0,71,853,10,143,13,10,20,1049,0.813155386081983,0.00953288846520496,0.136320305052431,0.0123927550047664,0.00953288846520496,0.0190657769304099,2,9,4,12,27,0.0740740740740741,0.333333333333333,0.148148148148148,0.444444444444444,8,0,0,0,0,0,0,0,50,36-50,2836,0,0,1,0,0,0,0,1,0,1009"/>
  </r>
  <r>
    <n v="1093"/>
    <n v="57513"/>
    <x v="0"/>
    <n v="40"/>
    <x v="1"/>
    <n v="6.9549493158068613E-4"/>
    <n v="0"/>
    <n v="0"/>
    <n v="59"/>
    <n v="735"/>
    <n v="40"/>
    <n v="183"/>
    <n v="52"/>
    <n v="20"/>
    <n v="30"/>
    <n v="1060"/>
    <n v="0.69339622641509435"/>
    <n v="3.7735849056603772E-2"/>
    <n v="0.17264150943396225"/>
    <n v="4.9056603773584909E-2"/>
    <n v="1.8867924528301886E-2"/>
    <n v="2.8301886792452831E-2"/>
    <n v="2"/>
    <n v="9"/>
    <n v="3"/>
    <n v="13"/>
    <n v="27"/>
    <n v="7.407407407407407E-2"/>
    <n v="0.33333333333333331"/>
    <n v="0.1111111111111111"/>
    <n v="0.48148148148148145"/>
    <n v="6"/>
    <n v="0"/>
    <n v="0"/>
    <x v="1"/>
    <x v="0"/>
    <x v="1"/>
    <n v="0"/>
    <x v="1"/>
    <x v="52"/>
    <x v="3"/>
    <n v="2517"/>
    <n v="0"/>
    <n v="0"/>
    <n v="0"/>
    <n v="0"/>
    <n v="1"/>
    <n v="0"/>
    <n v="0"/>
    <n v="0"/>
    <n v="1"/>
    <n v="1000"/>
    <d v="2015-11-24T00:00:00"/>
    <n v="11"/>
    <s v="November"/>
    <n v="1"/>
    <s v="1093,57513,High income,40,Low spender,0.000695494931580686,0,0,59,735,40,183,52,20,30,1060,0.693396226415094,0.0377358490566038,0.172641509433962,0.0490566037735849,0.0188679245283019,0.0283018867924528,2,9,3,13,27,0.0740740740740741,0.333333333333333,0.111111111111111,0.481481481481481,6,0,0,0,0,0,0,0,77,66+,2517,0,0,0,0,1,0,0,0,1,1000"/>
  </r>
  <r>
    <n v="50"/>
    <n v="53374"/>
    <x v="0"/>
    <n v="1691"/>
    <x v="0"/>
    <n v="3.1682092404541534E-2"/>
    <n v="0"/>
    <n v="1"/>
    <n v="34"/>
    <n v="896"/>
    <n v="10"/>
    <n v="101"/>
    <n v="13"/>
    <n v="10"/>
    <n v="34"/>
    <n v="1064"/>
    <n v="0.84210526315789469"/>
    <n v="9.3984962406015032E-3"/>
    <n v="9.492481203007519E-2"/>
    <n v="1.2218045112781954E-2"/>
    <n v="9.3984962406015032E-3"/>
    <n v="3.1954887218045111E-2"/>
    <n v="6"/>
    <n v="4"/>
    <n v="2"/>
    <n v="9"/>
    <n v="21"/>
    <n v="0.2857142857142857"/>
    <n v="0.19047619047619047"/>
    <n v="9.5238095238095233E-2"/>
    <n v="0.42857142857142855"/>
    <n v="9"/>
    <n v="0"/>
    <n v="0"/>
    <x v="0"/>
    <x v="0"/>
    <x v="1"/>
    <n v="0"/>
    <x v="0"/>
    <x v="26"/>
    <x v="2"/>
    <n v="2841"/>
    <n v="0"/>
    <n v="0"/>
    <n v="0"/>
    <n v="1"/>
    <n v="0"/>
    <n v="0"/>
    <n v="0"/>
    <n v="0"/>
    <n v="1"/>
    <n v="996"/>
    <d v="2015-01-04T00:00:00"/>
    <n v="1"/>
    <s v="January"/>
    <n v="1"/>
    <s v="50,53374,High income,1691,High spender,0.0316820924045415,0,1,34,896,10,101,13,10,34,1064,0.842105263157895,0.0093984962406015,0.0949248120300752,0.012218045112782,0.0093984962406015,0.0319548872180451,6,4,2,9,21,0.285714285714286,0.19047619047619,0.0952380952380952,0.428571428571429,9,0,0,1,0,0,0,1,51,50-65,2841,0,0,0,1,0,0,0,0,1,996"/>
  </r>
  <r>
    <n v="1785"/>
    <n v="76982"/>
    <x v="0"/>
    <n v="1004"/>
    <x v="0"/>
    <n v="1.3042009820477514E-2"/>
    <n v="0"/>
    <n v="0"/>
    <n v="19"/>
    <n v="464"/>
    <n v="151"/>
    <n v="292"/>
    <n v="65"/>
    <n v="60"/>
    <n v="30"/>
    <n v="1062"/>
    <n v="0.43691148775894539"/>
    <n v="0.14218455743879474"/>
    <n v="0.27495291902071561"/>
    <n v="6.120527306967985E-2"/>
    <n v="5.6497175141242938E-2"/>
    <n v="2.8248587570621469E-2"/>
    <n v="1"/>
    <n v="8"/>
    <n v="3"/>
    <n v="4"/>
    <n v="16"/>
    <n v="6.25E-2"/>
    <n v="0.5"/>
    <n v="0.1875"/>
    <n v="0.25"/>
    <n v="4"/>
    <n v="0"/>
    <n v="0"/>
    <x v="1"/>
    <x v="0"/>
    <x v="0"/>
    <n v="0"/>
    <x v="0"/>
    <x v="21"/>
    <x v="2"/>
    <n v="2293"/>
    <n v="1"/>
    <n v="0"/>
    <n v="0"/>
    <n v="0"/>
    <n v="0"/>
    <n v="0"/>
    <n v="1"/>
    <n v="0"/>
    <n v="0"/>
    <n v="1002"/>
    <d v="2016-07-05T00:00:00"/>
    <n v="7"/>
    <s v="July"/>
    <n v="1"/>
    <s v="1785,76982,High income,1004,High spender,0.0130420098204775,0,0,19,464,151,292,65,60,30,1062,0.436911487758945,0.142184557438795,0.274952919020716,0.0612052730696798,0.0564971751412429,0.0282485875706215,1,8,3,4,16,0.0625,0.5,0.1875,0.25,4,0,0,0,0,1,0,1,53,50-65,2293,1,0,0,0,0,0,1,0,0,1002"/>
  </r>
  <r>
    <n v="775"/>
    <n v="91172"/>
    <x v="0"/>
    <n v="782"/>
    <x v="0"/>
    <n v="8.5771947527749741E-3"/>
    <n v="0"/>
    <n v="0"/>
    <n v="94"/>
    <n v="162"/>
    <n v="28"/>
    <n v="818"/>
    <n v="0"/>
    <n v="28"/>
    <n v="56"/>
    <n v="1092"/>
    <n v="0.14835164835164835"/>
    <n v="2.564102564102564E-2"/>
    <n v="0.74908424908424909"/>
    <n v="0"/>
    <n v="2.564102564102564E-2"/>
    <n v="5.128205128205128E-2"/>
    <n v="0"/>
    <n v="4"/>
    <n v="3"/>
    <n v="7"/>
    <n v="14"/>
    <n v="0"/>
    <n v="0.2857142857142857"/>
    <n v="0.21428571428571427"/>
    <n v="0.5"/>
    <n v="3"/>
    <n v="1"/>
    <n v="1"/>
    <x v="0"/>
    <x v="0"/>
    <x v="0"/>
    <n v="0"/>
    <x v="0"/>
    <x v="47"/>
    <x v="0"/>
    <n v="2618"/>
    <n v="0"/>
    <n v="0"/>
    <n v="1"/>
    <n v="0"/>
    <n v="0"/>
    <n v="0"/>
    <n v="0"/>
    <n v="1"/>
    <n v="0"/>
    <n v="980"/>
    <d v="2015-08-15T00:00:00"/>
    <n v="8"/>
    <s v="August"/>
    <n v="1"/>
    <s v="775,91172,High income,782,High spender,0.00857719475277497,0,0,94,162,28,818,0,28,56,1092,0.148351648351648,0.0256410256410256,0.749084249084249,0,0.0256410256410256,0.0512820512820513,0,4,3,7,14,0,0.285714285714286,0.214285714285714,0.5,3,1,1,1,0,1,0,1,30,24-35,2618,0,0,1,0,0,0,0,1,0,980"/>
  </r>
  <r>
    <n v="1517"/>
    <n v="72460"/>
    <x v="0"/>
    <n v="876"/>
    <x v="0"/>
    <n v="1.2089428650289814E-2"/>
    <n v="0"/>
    <n v="0"/>
    <n v="56"/>
    <n v="377"/>
    <n v="10"/>
    <n v="540"/>
    <n v="80"/>
    <n v="30"/>
    <n v="10"/>
    <n v="1047"/>
    <n v="0.36007640878701053"/>
    <n v="9.5510983763132766E-3"/>
    <n v="0.51575931232091687"/>
    <n v="7.6408787010506213E-2"/>
    <n v="2.865329512893983E-2"/>
    <n v="9.5510983763132766E-3"/>
    <n v="1"/>
    <n v="3"/>
    <n v="5"/>
    <n v="7"/>
    <n v="16"/>
    <n v="6.25E-2"/>
    <n v="0.1875"/>
    <n v="0.3125"/>
    <n v="0.4375"/>
    <n v="1"/>
    <n v="0"/>
    <n v="0"/>
    <x v="1"/>
    <x v="0"/>
    <x v="1"/>
    <n v="0"/>
    <x v="1"/>
    <x v="26"/>
    <x v="2"/>
    <n v="2386"/>
    <n v="0"/>
    <n v="1"/>
    <n v="0"/>
    <n v="0"/>
    <n v="0"/>
    <n v="0"/>
    <n v="1"/>
    <n v="0"/>
    <n v="0"/>
    <n v="1027"/>
    <d v="2016-04-03T00:00:00"/>
    <n v="4"/>
    <s v="April"/>
    <n v="1"/>
    <s v="1517,72460,High income,876,High spender,0.0120894286502898,0,0,56,377,10,540,80,30,10,1047,0.360076408787011,0.00955109837631328,0.515759312320917,0.0764087870105062,0.0286532951289398,0.00955109837631328,1,3,5,7,16,0.0625,0.1875,0.3125,0.4375,1,0,0,0,0,0,0,0,51,50-65,2386,0,1,0,0,0,0,1,0,0,1027"/>
  </r>
  <r>
    <n v="538"/>
    <n v="59235"/>
    <x v="0"/>
    <n v="862"/>
    <x v="0"/>
    <n v="1.4552207309867476E-2"/>
    <n v="1"/>
    <n v="0"/>
    <n v="4"/>
    <n v="448"/>
    <n v="40"/>
    <n v="469"/>
    <n v="80"/>
    <n v="0"/>
    <n v="91"/>
    <n v="1128"/>
    <n v="0.3971631205673759"/>
    <n v="3.5460992907801421E-2"/>
    <n v="0.41578014184397161"/>
    <n v="7.0921985815602842E-2"/>
    <n v="0"/>
    <n v="8.0673758865248232E-2"/>
    <n v="3"/>
    <n v="11"/>
    <n v="2"/>
    <n v="12"/>
    <n v="28"/>
    <n v="0.10714285714285714"/>
    <n v="0.39285714285714285"/>
    <n v="7.1428571428571425E-2"/>
    <n v="0.42857142857142855"/>
    <n v="7"/>
    <n v="0"/>
    <n v="0"/>
    <x v="1"/>
    <x v="0"/>
    <x v="1"/>
    <n v="0"/>
    <x v="1"/>
    <x v="21"/>
    <x v="2"/>
    <n v="2692"/>
    <n v="0"/>
    <n v="0"/>
    <n v="1"/>
    <n v="0"/>
    <n v="0"/>
    <n v="0"/>
    <n v="0"/>
    <n v="1"/>
    <n v="0"/>
    <n v="946"/>
    <d v="2015-06-02T00:00:00"/>
    <n v="6"/>
    <s v="June"/>
    <n v="1"/>
    <s v="538,59235,High income,862,High spender,0.0145522073098675,1,0,4,448,40,469,80,0,91,1128,0.397163120567376,0.0354609929078014,0.415780141843972,0.0709219858156028,0,0.0806737588652482,3,11,2,12,28,0.107142857142857,0.392857142857143,0.0714285714285714,0.428571428571429,7,0,0,0,0,0,0,0,53,50-65,2692,0,0,1,0,0,0,0,1,0,946"/>
  </r>
  <r>
    <n v="1158"/>
    <n v="59304"/>
    <x v="0"/>
    <n v="297"/>
    <x v="1"/>
    <n v="5.0080938891137192E-3"/>
    <n v="0"/>
    <n v="1"/>
    <n v="81"/>
    <n v="418"/>
    <n v="61"/>
    <n v="428"/>
    <n v="80"/>
    <n v="51"/>
    <n v="10"/>
    <n v="1048"/>
    <n v="0.39885496183206109"/>
    <n v="5.8206106870229007E-2"/>
    <n v="0.40839694656488551"/>
    <n v="7.6335877862595422E-2"/>
    <n v="4.8664122137404578E-2"/>
    <n v="9.5419847328244278E-3"/>
    <n v="3"/>
    <n v="7"/>
    <n v="8"/>
    <n v="10"/>
    <n v="28"/>
    <n v="0.10714285714285714"/>
    <n v="0.25"/>
    <n v="0.2857142857142857"/>
    <n v="0.35714285714285715"/>
    <n v="5"/>
    <n v="0"/>
    <n v="0"/>
    <x v="1"/>
    <x v="0"/>
    <x v="1"/>
    <n v="0"/>
    <x v="1"/>
    <x v="38"/>
    <x v="2"/>
    <n v="2494"/>
    <n v="0"/>
    <n v="1"/>
    <n v="0"/>
    <n v="0"/>
    <n v="0"/>
    <n v="0"/>
    <n v="0"/>
    <n v="0"/>
    <n v="1"/>
    <n v="1028"/>
    <d v="2015-12-17T00:00:00"/>
    <n v="12"/>
    <s v="December"/>
    <n v="1"/>
    <s v="1158,59304,High income,297,Low spender,0.00500809388911372,0,1,81,418,61,428,80,51,10,1048,0.398854961832061,0.058206106870229,0.408396946564886,0.0763358778625954,0.0486641221374046,0.00954198473282443,3,7,8,10,28,0.107142857142857,0.25,0.285714285714286,0.357142857142857,5,0,0,0,0,0,0,0,56,50-65,2494,0,1,0,0,0,0,0,0,1,1028"/>
  </r>
  <r>
    <n v="938"/>
    <n v="65846"/>
    <x v="0"/>
    <n v="269"/>
    <x v="1"/>
    <n v="4.0852899189016793E-3"/>
    <n v="0"/>
    <n v="0"/>
    <n v="68"/>
    <n v="562"/>
    <n v="81"/>
    <n v="276"/>
    <n v="80"/>
    <n v="40"/>
    <n v="81"/>
    <n v="1120"/>
    <n v="0.50178571428571428"/>
    <n v="7.2321428571428578E-2"/>
    <n v="0.24642857142857144"/>
    <n v="7.1428571428571425E-2"/>
    <n v="3.5714285714285712E-2"/>
    <n v="7.2321428571428578E-2"/>
    <n v="1"/>
    <n v="6"/>
    <n v="3"/>
    <n v="6"/>
    <n v="16"/>
    <n v="6.25E-2"/>
    <n v="0.375"/>
    <n v="0.1875"/>
    <n v="0.375"/>
    <n v="4"/>
    <n v="0"/>
    <n v="0"/>
    <x v="1"/>
    <x v="0"/>
    <x v="1"/>
    <n v="0"/>
    <x v="1"/>
    <x v="49"/>
    <x v="3"/>
    <n v="2567"/>
    <n v="0"/>
    <n v="1"/>
    <n v="0"/>
    <n v="0"/>
    <n v="0"/>
    <n v="0"/>
    <n v="0"/>
    <n v="0"/>
    <n v="1"/>
    <n v="958"/>
    <d v="2015-10-05T00:00:00"/>
    <n v="10"/>
    <s v="October"/>
    <n v="1"/>
    <s v="938,65846,High income,269,Low spender,0.00408528991890168,0,0,68,562,81,276,80,40,81,1120,0.501785714285714,0.0723214285714286,0.246428571428571,0.0714285714285714,0.0357142857142857,0.0723214285714286,1,6,3,6,16,0.0625,0.375,0.1875,0.375,4,0,0,0,0,0,0,0,75,66+,2567,0,1,0,0,0,0,0,0,1,958"/>
  </r>
  <r>
    <n v="1141"/>
    <n v="59868"/>
    <x v="0"/>
    <n v="1217"/>
    <x v="0"/>
    <n v="2.0328055054453131E-2"/>
    <n v="0"/>
    <n v="1"/>
    <n v="37"/>
    <n v="771"/>
    <n v="51"/>
    <n v="154"/>
    <n v="54"/>
    <n v="10"/>
    <n v="154"/>
    <n v="1194"/>
    <n v="0.64572864321608037"/>
    <n v="4.2713567839195977E-2"/>
    <n v="0.12897822445561138"/>
    <n v="4.5226130653266333E-2"/>
    <n v="8.3752093802345051E-3"/>
    <n v="0.12897822445561138"/>
    <n v="7"/>
    <n v="11"/>
    <n v="2"/>
    <n v="12"/>
    <n v="32"/>
    <n v="0.21875"/>
    <n v="0.34375"/>
    <n v="6.25E-2"/>
    <n v="0.375"/>
    <n v="6"/>
    <n v="0"/>
    <n v="0"/>
    <x v="1"/>
    <x v="0"/>
    <x v="1"/>
    <n v="0"/>
    <x v="1"/>
    <x v="7"/>
    <x v="1"/>
    <n v="2501"/>
    <n v="0"/>
    <n v="0"/>
    <n v="0"/>
    <n v="1"/>
    <n v="0"/>
    <n v="0"/>
    <n v="1"/>
    <n v="0"/>
    <n v="0"/>
    <n v="886"/>
    <d v="2015-12-10T00:00:00"/>
    <n v="12"/>
    <s v="December"/>
    <n v="1"/>
    <s v="1141,59868,High income,1217,High spender,0.0203280550544531,0,1,37,771,51,154,54,10,154,1194,0.64572864321608,0.042713567839196,0.128978224455611,0.0452261306532663,0.00837520938023451,0.128978224455611,7,11,2,12,32,0.21875,0.34375,0.0625,0.375,6,0,0,0,0,0,0,0,48,36-50,2501,0,0,0,1,0,0,1,0,0,886"/>
  </r>
  <r>
    <n v="1769"/>
    <n v="77583"/>
    <x v="0"/>
    <n v="19"/>
    <x v="1"/>
    <n v="2.4489901138135932E-4"/>
    <n v="0"/>
    <n v="0"/>
    <n v="93"/>
    <n v="372"/>
    <n v="23"/>
    <n v="384"/>
    <n v="250"/>
    <n v="12"/>
    <n v="108"/>
    <n v="1149"/>
    <n v="0.32375979112271541"/>
    <n v="2.0017406440382943E-2"/>
    <n v="0.33420365535248042"/>
    <n v="0.2175805047867711"/>
    <n v="1.0443864229765013E-2"/>
    <n v="9.3994778067885115E-2"/>
    <n v="1"/>
    <n v="4"/>
    <n v="5"/>
    <n v="9"/>
    <n v="19"/>
    <n v="5.2631578947368418E-2"/>
    <n v="0.21052631578947367"/>
    <n v="0.26315789473684209"/>
    <n v="0.47368421052631576"/>
    <n v="2"/>
    <n v="1"/>
    <n v="0"/>
    <x v="1"/>
    <x v="0"/>
    <x v="1"/>
    <n v="0"/>
    <x v="1"/>
    <x v="34"/>
    <x v="1"/>
    <n v="2298"/>
    <n v="0"/>
    <n v="1"/>
    <n v="0"/>
    <n v="0"/>
    <n v="0"/>
    <n v="0"/>
    <n v="1"/>
    <n v="0"/>
    <n v="0"/>
    <n v="933"/>
    <d v="2016-06-30T00:00:00"/>
    <n v="6"/>
    <s v="June"/>
    <n v="1"/>
    <s v="1769,77583,High income,19,Low spender,0.000244899011381359,0,0,93,372,23,384,250,12,108,1149,0.323759791122715,0.0200174064403829,0.33420365535248,0.217580504786771,0.010443864229765,0.0939947780678851,1,4,5,9,19,0.0526315789473684,0.210526315789474,0.263157894736842,0.473684210526316,2,1,0,0,0,0,0,0,42,36-50,2298,0,1,0,0,0,0,1,0,0,933"/>
  </r>
  <r>
    <n v="2102"/>
    <n v="78710"/>
    <x v="0"/>
    <n v="1158"/>
    <x v="0"/>
    <n v="1.4712234785923008E-2"/>
    <n v="0"/>
    <n v="1"/>
    <n v="42"/>
    <n v="721"/>
    <n v="0"/>
    <n v="152"/>
    <n v="119"/>
    <n v="50"/>
    <n v="50"/>
    <n v="1092"/>
    <n v="0.66025641025641024"/>
    <n v="0"/>
    <n v="0.1391941391941392"/>
    <n v="0.10897435897435898"/>
    <n v="4.5787545787545784E-2"/>
    <n v="4.5787545787545784E-2"/>
    <n v="3"/>
    <n v="7"/>
    <n v="6"/>
    <n v="12"/>
    <n v="28"/>
    <n v="0.10714285714285714"/>
    <n v="0.25"/>
    <n v="0.21428571428571427"/>
    <n v="0.42857142857142855"/>
    <n v="4"/>
    <n v="0"/>
    <n v="0"/>
    <x v="1"/>
    <x v="0"/>
    <x v="1"/>
    <n v="0"/>
    <x v="1"/>
    <x v="16"/>
    <x v="1"/>
    <n v="2196"/>
    <n v="0"/>
    <n v="1"/>
    <n v="0"/>
    <n v="0"/>
    <n v="0"/>
    <n v="0"/>
    <n v="0"/>
    <n v="1"/>
    <n v="0"/>
    <n v="992"/>
    <d v="2016-10-10T00:00:00"/>
    <n v="10"/>
    <s v="October"/>
    <n v="1"/>
    <s v="2102,78710,High income,1158,High spender,0.014712234785923,0,1,42,721,0,152,119,50,50,1092,0.66025641025641,0,0.139194139194139,0.108974358974359,0.0457875457875458,0.0457875457875458,3,7,6,12,28,0.107142857142857,0.25,0.214285714285714,0.428571428571429,4,0,0,0,0,0,0,0,43,36-50,2196,0,1,0,0,0,0,0,1,0,992"/>
  </r>
  <r>
    <n v="2033"/>
    <n v="74293"/>
    <x v="0"/>
    <n v="40"/>
    <x v="1"/>
    <n v="5.3840873298964911E-4"/>
    <n v="0"/>
    <n v="0"/>
    <n v="66"/>
    <n v="375"/>
    <n v="152"/>
    <n v="335"/>
    <n v="93"/>
    <n v="91"/>
    <n v="81"/>
    <n v="1127"/>
    <n v="0.33274179236912155"/>
    <n v="0.13487133984028393"/>
    <n v="0.29724933451641528"/>
    <n v="8.2519964507542148E-2"/>
    <n v="8.0745341614906832E-2"/>
    <n v="7.1872227151730264E-2"/>
    <n v="1"/>
    <n v="5"/>
    <n v="4"/>
    <n v="6"/>
    <n v="16"/>
    <n v="6.25E-2"/>
    <n v="0.3125"/>
    <n v="0.25"/>
    <n v="0.375"/>
    <n v="2"/>
    <n v="0"/>
    <n v="0"/>
    <x v="1"/>
    <x v="0"/>
    <x v="1"/>
    <n v="0"/>
    <x v="1"/>
    <x v="54"/>
    <x v="0"/>
    <n v="2215"/>
    <n v="0"/>
    <n v="0"/>
    <n v="1"/>
    <n v="0"/>
    <n v="0"/>
    <n v="0"/>
    <n v="1"/>
    <n v="0"/>
    <n v="0"/>
    <n v="965"/>
    <d v="2016-09-21T00:00:00"/>
    <n v="9"/>
    <s v="September"/>
    <n v="1"/>
    <s v="2033,74293,High income,40,Low spender,0.000538408732989649,0,0,66,375,152,335,93,91,81,1127,0.332741792369122,0.134871339840284,0.297249334516415,0.0825199645075421,0.0807453416149068,0.0718722271517303,1,5,4,6,16,0.0625,0.3125,0.25,0.375,2,0,0,0,0,0,0,0,27,24-35,2215,0,0,1,0,0,0,1,0,0,965"/>
  </r>
  <r>
    <n v="1579"/>
    <n v="70666"/>
    <x v="0"/>
    <n v="41"/>
    <x v="1"/>
    <n v="5.8019415277502616E-4"/>
    <n v="0"/>
    <n v="0"/>
    <n v="29"/>
    <n v="398"/>
    <n v="40"/>
    <n v="367"/>
    <n v="119"/>
    <n v="122"/>
    <n v="30"/>
    <n v="1076"/>
    <n v="0.36988847583643125"/>
    <n v="3.717472118959108E-2"/>
    <n v="0.34107806691449816"/>
    <n v="0.11059479553903345"/>
    <n v="0.11338289962825279"/>
    <n v="2.7881040892193308E-2"/>
    <n v="1"/>
    <n v="7"/>
    <n v="4"/>
    <n v="4"/>
    <n v="16"/>
    <n v="6.25E-2"/>
    <n v="0.4375"/>
    <n v="0.25"/>
    <n v="0.25"/>
    <n v="4"/>
    <n v="0"/>
    <n v="0"/>
    <x v="1"/>
    <x v="0"/>
    <x v="1"/>
    <n v="0"/>
    <x v="1"/>
    <x v="48"/>
    <x v="3"/>
    <n v="2364"/>
    <n v="0"/>
    <n v="0"/>
    <n v="0"/>
    <n v="1"/>
    <n v="0"/>
    <n v="0"/>
    <n v="1"/>
    <n v="0"/>
    <n v="0"/>
    <n v="1016"/>
    <d v="2016-04-25T00:00:00"/>
    <n v="4"/>
    <s v="April"/>
    <n v="1"/>
    <s v="1579,70666,High income,41,Low spender,0.000580194152775026,0,0,29,398,40,367,119,122,30,1076,0.369888475836431,0.0371747211895911,0.341078066914498,0.110594795539033,0.113382899628253,0.0278810408921933,1,7,4,4,16,0.0625,0.4375,0.25,0.25,4,0,0,0,0,0,0,0,72,66+,2364,0,0,0,1,0,0,1,0,0,1016"/>
  </r>
  <r>
    <n v="843"/>
    <n v="72354"/>
    <x v="0"/>
    <n v="546"/>
    <x v="1"/>
    <n v="7.5462310307654037E-3"/>
    <n v="0"/>
    <n v="0"/>
    <n v="67"/>
    <n v="315"/>
    <n v="26"/>
    <n v="473"/>
    <n v="220"/>
    <n v="12"/>
    <n v="182"/>
    <n v="1228"/>
    <n v="0.25651465798045603"/>
    <n v="2.1172638436482084E-2"/>
    <n v="0.38517915309446255"/>
    <n v="0.17915309446254071"/>
    <n v="9.7719869706840382E-3"/>
    <n v="0.1482084690553746"/>
    <n v="1"/>
    <n v="2"/>
    <n v="10"/>
    <n v="6"/>
    <n v="19"/>
    <n v="5.2631578947368418E-2"/>
    <n v="0.10526315789473684"/>
    <n v="0.52631578947368418"/>
    <n v="0.31578947368421051"/>
    <n v="1"/>
    <n v="0"/>
    <n v="0"/>
    <x v="1"/>
    <x v="0"/>
    <x v="1"/>
    <n v="0"/>
    <x v="1"/>
    <x v="54"/>
    <x v="0"/>
    <n v="2597"/>
    <n v="0"/>
    <n v="0"/>
    <n v="1"/>
    <n v="0"/>
    <n v="0"/>
    <n v="0"/>
    <n v="1"/>
    <n v="0"/>
    <n v="0"/>
    <n v="864"/>
    <d v="2015-09-05T00:00:00"/>
    <n v="9"/>
    <s v="September"/>
    <n v="1"/>
    <s v="843,72354,High income,546,Low spender,0.0075462310307654,0,0,67,315,26,473,220,12,182,1228,0.256514657980456,0.0211726384364821,0.385179153094463,0.179153094462541,0.00977198697068404,0.148208469055375,1,2,10,6,19,0.0526315789473684,0.105263157894737,0.526315789473684,0.315789473684211,1,0,0,0,0,0,0,0,27,24-35,2597,0,0,1,0,0,0,1,0,0,864"/>
  </r>
  <r>
    <n v="1708"/>
    <n v="81657"/>
    <x v="0"/>
    <n v="998"/>
    <x v="0"/>
    <n v="1.2221854831796417E-2"/>
    <n v="0"/>
    <n v="0"/>
    <n v="69"/>
    <n v="364"/>
    <n v="40"/>
    <n v="425"/>
    <n v="158"/>
    <n v="60"/>
    <n v="50"/>
    <n v="1097"/>
    <n v="0.33181403828623518"/>
    <n v="3.6463081130355512E-2"/>
    <n v="0.38742023701002737"/>
    <n v="0.14402917046490429"/>
    <n v="5.4694621695533276E-2"/>
    <n v="4.5578851412944391E-2"/>
    <n v="1"/>
    <n v="3"/>
    <n v="4"/>
    <n v="8"/>
    <n v="16"/>
    <n v="6.25E-2"/>
    <n v="0.1875"/>
    <n v="0.25"/>
    <n v="0.5"/>
    <n v="1"/>
    <n v="0"/>
    <n v="0"/>
    <x v="1"/>
    <x v="0"/>
    <x v="1"/>
    <n v="0"/>
    <x v="1"/>
    <x v="26"/>
    <x v="2"/>
    <n v="2317"/>
    <n v="0"/>
    <n v="0"/>
    <n v="1"/>
    <n v="0"/>
    <n v="0"/>
    <n v="0"/>
    <n v="1"/>
    <n v="0"/>
    <n v="0"/>
    <n v="997"/>
    <d v="2016-06-11T00:00:00"/>
    <n v="6"/>
    <s v="June"/>
    <n v="1"/>
    <s v="1708,81657,High income,998,High spender,0.0122218548317964,0,0,69,364,40,425,158,60,50,1097,0.331814038286235,0.0364630811303555,0.387420237010027,0.144029170464904,0.0546946216955333,0.0455788514129444,1,3,4,8,16,0.0625,0.1875,0.25,0.5,1,0,0,0,0,0,0,0,51,50-65,2317,0,0,1,0,0,0,1,0,0,997"/>
  </r>
  <r>
    <n v="990"/>
    <n v="84196"/>
    <x v="0"/>
    <n v="63"/>
    <x v="1"/>
    <n v="7.4825407382773533E-4"/>
    <n v="0"/>
    <n v="1"/>
    <n v="56"/>
    <n v="215"/>
    <n v="63"/>
    <n v="507"/>
    <n v="231"/>
    <n v="31"/>
    <n v="190"/>
    <n v="1237"/>
    <n v="0.17380759902991108"/>
    <n v="5.092966855295069E-2"/>
    <n v="0.40986257073565074"/>
    <n v="0.18674211802748586"/>
    <n v="2.5060630557801132E-2"/>
    <n v="0.15359741309620048"/>
    <n v="1"/>
    <n v="8"/>
    <n v="4"/>
    <n v="7"/>
    <n v="20"/>
    <n v="0.05"/>
    <n v="0.4"/>
    <n v="0.2"/>
    <n v="0.35"/>
    <n v="3"/>
    <n v="0"/>
    <n v="0"/>
    <x v="1"/>
    <x v="0"/>
    <x v="1"/>
    <n v="0"/>
    <x v="1"/>
    <x v="9"/>
    <x v="1"/>
    <n v="2550"/>
    <n v="0"/>
    <n v="0"/>
    <n v="1"/>
    <n v="0"/>
    <n v="0"/>
    <n v="0"/>
    <n v="1"/>
    <n v="0"/>
    <n v="0"/>
    <n v="857"/>
    <d v="2015-10-22T00:00:00"/>
    <n v="10"/>
    <s v="October"/>
    <n v="1"/>
    <s v="990,84196,High income,63,Low spender,0.000748254073827735,0,1,56,215,63,507,231,31,190,1237,0.173807599029911,0.0509296685529507,0.409862570735651,0.186742118027486,0.0250606305578011,0.1535974130962,1,8,4,7,20,0.05,0.4,0.2,0.35,3,0,0,0,0,0,0,0,45,36-50,2550,0,0,1,0,0,0,1,0,0,857"/>
  </r>
  <r>
    <n v="227"/>
    <n v="75330"/>
    <x v="0"/>
    <n v="42"/>
    <x v="1"/>
    <n v="5.5754679410593391E-4"/>
    <n v="1"/>
    <n v="1"/>
    <n v="94"/>
    <n v="555"/>
    <n v="82"/>
    <n v="257"/>
    <n v="93"/>
    <n v="61"/>
    <n v="61"/>
    <n v="1109"/>
    <n v="0.50045085662759248"/>
    <n v="7.3940486925157797E-2"/>
    <n v="0.23174030658250677"/>
    <n v="8.3859332732191164E-2"/>
    <n v="5.5004508566275923E-2"/>
    <n v="5.5004508566275923E-2"/>
    <n v="4"/>
    <n v="10"/>
    <n v="3"/>
    <n v="12"/>
    <n v="29"/>
    <n v="0.13793103448275862"/>
    <n v="0.34482758620689657"/>
    <n v="0.10344827586206896"/>
    <n v="0.41379310344827586"/>
    <n v="6"/>
    <n v="0"/>
    <n v="0"/>
    <x v="1"/>
    <x v="0"/>
    <x v="1"/>
    <n v="0"/>
    <x v="1"/>
    <x v="16"/>
    <x v="1"/>
    <n v="2792"/>
    <n v="0"/>
    <n v="1"/>
    <n v="0"/>
    <n v="0"/>
    <n v="0"/>
    <n v="0"/>
    <n v="1"/>
    <n v="0"/>
    <n v="0"/>
    <n v="987"/>
    <d v="2015-02-22T00:00:00"/>
    <n v="2"/>
    <s v="February"/>
    <n v="1"/>
    <s v="227,75330,High income,42,Low spender,0.000557546794105934,1,1,94,555,82,257,93,61,61,1109,0.500450856627592,0.0739404869251578,0.231740306582507,0.0838593327321912,0.0550045085662759,0.0550045085662759,4,10,3,12,29,0.137931034482759,0.344827586206897,0.103448275862069,0.413793103448276,6,0,0,0,0,0,0,0,43,36-50,2792,0,1,0,0,0,0,1,0,0,987"/>
  </r>
  <r>
    <n v="2191"/>
    <n v="68695"/>
    <x v="0"/>
    <n v="37"/>
    <x v="1"/>
    <n v="5.3861270834849699E-4"/>
    <n v="0"/>
    <n v="0"/>
    <n v="3"/>
    <n v="458"/>
    <n v="81"/>
    <n v="356"/>
    <n v="106"/>
    <n v="50"/>
    <n v="40"/>
    <n v="1091"/>
    <n v="0.41979835013748856"/>
    <n v="7.4243813015582041E-2"/>
    <n v="0.32630614115490375"/>
    <n v="9.715857011915674E-2"/>
    <n v="4.5829514207149404E-2"/>
    <n v="3.6663611365719523E-2"/>
    <n v="1"/>
    <n v="4"/>
    <n v="4"/>
    <n v="7"/>
    <n v="16"/>
    <n v="6.25E-2"/>
    <n v="0.25"/>
    <n v="0.25"/>
    <n v="0.4375"/>
    <n v="2"/>
    <n v="0"/>
    <n v="0"/>
    <x v="1"/>
    <x v="0"/>
    <x v="1"/>
    <n v="0"/>
    <x v="1"/>
    <x v="26"/>
    <x v="2"/>
    <n v="2163"/>
    <n v="0"/>
    <n v="0"/>
    <n v="0"/>
    <n v="1"/>
    <n v="0"/>
    <n v="0"/>
    <n v="1"/>
    <n v="0"/>
    <n v="0"/>
    <n v="1011"/>
    <d v="2016-11-12T00:00:00"/>
    <n v="11"/>
    <s v="November"/>
    <n v="1"/>
    <s v="2191,68695,High income,37,Low spender,0.000538612708348497,0,0,3,458,81,356,106,50,40,1091,0.419798350137489,0.074243813015582,0.326306141154904,0.0971585701191567,0.0458295142071494,0.0366636113657195,1,4,4,7,16,0.0625,0.25,0.25,0.4375,2,0,0,0,0,0,0,0,51,50-65,2163,0,0,0,1,0,0,1,0,0,1011"/>
  </r>
  <r>
    <n v="143"/>
    <n v="47111"/>
    <x v="1"/>
    <n v="221"/>
    <x v="1"/>
    <n v="4.6910487996433955E-3"/>
    <n v="0"/>
    <n v="1"/>
    <n v="35"/>
    <n v="595"/>
    <n v="71"/>
    <n v="153"/>
    <n v="120"/>
    <n v="112"/>
    <n v="41"/>
    <n v="1092"/>
    <n v="0.54487179487179482"/>
    <n v="6.5018315018315023E-2"/>
    <n v="0.14010989010989011"/>
    <n v="0.10989010989010989"/>
    <n v="0.10256410256410256"/>
    <n v="3.7545787545787544E-2"/>
    <n v="6"/>
    <n v="3"/>
    <n v="2"/>
    <n v="10"/>
    <n v="21"/>
    <n v="0.2857142857142857"/>
    <n v="0.14285714285714285"/>
    <n v="9.5238095238095233E-2"/>
    <n v="0.47619047619047616"/>
    <n v="9"/>
    <n v="0"/>
    <n v="0"/>
    <x v="1"/>
    <x v="0"/>
    <x v="1"/>
    <n v="0"/>
    <x v="1"/>
    <x v="4"/>
    <x v="1"/>
    <n v="2818"/>
    <n v="0"/>
    <n v="0"/>
    <n v="0"/>
    <n v="0"/>
    <n v="1"/>
    <n v="0"/>
    <n v="0"/>
    <n v="0"/>
    <n v="1"/>
    <n v="1010"/>
    <d v="2015-01-27T00:00:00"/>
    <n v="1"/>
    <s v="January"/>
    <n v="1"/>
    <s v="143,47111,Low income,221,Low spender,0.0046910487996434,0,1,35,595,71,153,120,112,41,1092,0.544871794871795,0.065018315018315,0.14010989010989,0.10989010989011,0.102564102564103,0.0375457875457875,6,3,2,10,21,0.285714285714286,0.142857142857143,0.0952380952380952,0.476190476190476,9,0,0,0,0,0,0,0,49,36-50,2818,0,0,0,0,1,0,0,0,1,1010"/>
  </r>
  <r>
    <n v="945"/>
    <n v="57136"/>
    <x v="0"/>
    <n v="121"/>
    <x v="1"/>
    <n v="2.1177541304956593E-3"/>
    <n v="0"/>
    <n v="0"/>
    <n v="18"/>
    <n v="267"/>
    <n v="140"/>
    <n v="599"/>
    <n v="34"/>
    <n v="12"/>
    <n v="127"/>
    <n v="1179"/>
    <n v="0.22646310432569974"/>
    <n v="0.11874469889737066"/>
    <n v="0.50805767599660734"/>
    <n v="2.883799830364716E-2"/>
    <n v="1.0178117048346057E-2"/>
    <n v="0.1077184054283291"/>
    <n v="1"/>
    <n v="7"/>
    <n v="5"/>
    <n v="7"/>
    <n v="20"/>
    <n v="0.05"/>
    <n v="0.35"/>
    <n v="0.25"/>
    <n v="0.35"/>
    <n v="6"/>
    <n v="0"/>
    <n v="0"/>
    <x v="1"/>
    <x v="0"/>
    <x v="1"/>
    <n v="0"/>
    <x v="0"/>
    <x v="21"/>
    <x v="2"/>
    <n v="2566"/>
    <n v="1"/>
    <n v="0"/>
    <n v="0"/>
    <n v="0"/>
    <n v="0"/>
    <n v="0"/>
    <n v="1"/>
    <n v="0"/>
    <n v="0"/>
    <n v="925"/>
    <d v="2015-10-06T00:00:00"/>
    <n v="10"/>
    <s v="October"/>
    <n v="1"/>
    <s v="945,57136,High income,121,Low spender,0.00211775413049566,0,0,18,267,140,599,34,12,127,1179,0.2264631043257,0.118744698897371,0.508057675996607,0.0288379983036472,0.0101781170483461,0.107718405428329,1,7,5,7,20,0.05,0.35,0.25,0.35,6,0,0,0,0,0,0,1,53,50-65,2566,1,0,0,0,0,0,1,0,0,925"/>
  </r>
  <r>
    <n v="801"/>
    <n v="70287"/>
    <x v="0"/>
    <n v="43"/>
    <x v="1"/>
    <n v="6.1177742683568798E-4"/>
    <n v="0"/>
    <n v="0"/>
    <n v="30"/>
    <n v="295"/>
    <n v="35"/>
    <n v="482"/>
    <n v="121"/>
    <n v="120"/>
    <n v="40"/>
    <n v="1093"/>
    <n v="0.26989935956084171"/>
    <n v="3.2021957913998172E-2"/>
    <n v="0.44098810612991768"/>
    <n v="0.11070448307410796"/>
    <n v="0.10978956999085086"/>
    <n v="3.6596523330283626E-2"/>
    <n v="1"/>
    <n v="5"/>
    <n v="5"/>
    <n v="10"/>
    <n v="21"/>
    <n v="4.7619047619047616E-2"/>
    <n v="0.23809523809523808"/>
    <n v="0.23809523809523808"/>
    <n v="0.47619047619047616"/>
    <n v="3"/>
    <n v="0"/>
    <n v="0"/>
    <x v="1"/>
    <x v="0"/>
    <x v="1"/>
    <n v="0"/>
    <x v="0"/>
    <x v="20"/>
    <x v="2"/>
    <n v="2612"/>
    <n v="1"/>
    <n v="0"/>
    <n v="0"/>
    <n v="0"/>
    <n v="0"/>
    <n v="0"/>
    <n v="1"/>
    <n v="0"/>
    <n v="0"/>
    <n v="1013"/>
    <d v="2015-08-21T00:00:00"/>
    <n v="8"/>
    <s v="August"/>
    <n v="1"/>
    <s v="801,70287,High income,43,Low spender,0.000611777426835688,0,0,30,295,35,482,121,120,40,1093,0.269899359560842,0.0320219579139982,0.440988106129918,0.110704483074108,0.109789569990851,0.0365965233302836,1,5,5,10,21,0.0476190476190476,0.238095238095238,0.238095238095238,0.476190476190476,3,0,0,0,0,0,0,1,54,50-65,2612,1,0,0,0,0,0,1,0,0,1013"/>
  </r>
  <r>
    <n v="1582"/>
    <n v="67786"/>
    <x v="0"/>
    <n v="62"/>
    <x v="1"/>
    <n v="9.1464314165166851E-4"/>
    <n v="0"/>
    <n v="0"/>
    <n v="0"/>
    <n v="431"/>
    <n v="82"/>
    <n v="441"/>
    <n v="80"/>
    <n v="20"/>
    <n v="102"/>
    <n v="1156"/>
    <n v="0.37283737024221453"/>
    <n v="7.0934256055363326E-2"/>
    <n v="0.38148788927335642"/>
    <n v="6.9204152249134954E-2"/>
    <n v="1.7301038062283738E-2"/>
    <n v="8.8235294117647065E-2"/>
    <n v="1"/>
    <n v="3"/>
    <n v="6"/>
    <n v="6"/>
    <n v="16"/>
    <n v="6.25E-2"/>
    <n v="0.1875"/>
    <n v="0.375"/>
    <n v="0.375"/>
    <n v="1"/>
    <n v="0"/>
    <n v="0"/>
    <x v="1"/>
    <x v="0"/>
    <x v="1"/>
    <n v="0"/>
    <x v="0"/>
    <x v="12"/>
    <x v="2"/>
    <n v="2363"/>
    <n v="0"/>
    <n v="0"/>
    <n v="0"/>
    <n v="0"/>
    <n v="1"/>
    <n v="0"/>
    <n v="0"/>
    <n v="0"/>
    <n v="1"/>
    <n v="952"/>
    <d v="2016-04-26T00:00:00"/>
    <n v="4"/>
    <s v="April"/>
    <n v="1"/>
    <s v="1582,67786,High income,62,Low spender,0.000914643141651669,0,0,0,431,82,441,80,20,102,1156,0.372837370242215,0.0709342560553633,0.381487889273356,0.069204152249135,0.0173010380622837,0.0882352941176471,1,3,6,6,16,0.0625,0.1875,0.375,0.375,1,0,0,0,0,0,0,1,61,50-65,2363,0,0,0,0,1,0,0,0,1,952"/>
  </r>
  <r>
    <n v="1620"/>
    <n v="63998"/>
    <x v="0"/>
    <n v="52"/>
    <x v="1"/>
    <n v="8.1252539141848186E-4"/>
    <n v="0"/>
    <n v="0"/>
    <n v="42"/>
    <n v="176"/>
    <n v="29"/>
    <n v="818"/>
    <n v="0"/>
    <n v="33"/>
    <n v="112"/>
    <n v="1168"/>
    <n v="0.15068493150684931"/>
    <n v="2.482876712328767E-2"/>
    <n v="0.70034246575342463"/>
    <n v="0"/>
    <n v="2.8253424657534245E-2"/>
    <n v="9.5890410958904104E-2"/>
    <n v="1"/>
    <n v="7"/>
    <n v="6"/>
    <n v="11"/>
    <n v="25"/>
    <n v="0.04"/>
    <n v="0.28000000000000003"/>
    <n v="0.24"/>
    <n v="0.44"/>
    <n v="4"/>
    <n v="0"/>
    <n v="0"/>
    <x v="1"/>
    <x v="0"/>
    <x v="1"/>
    <n v="0"/>
    <x v="0"/>
    <x v="42"/>
    <x v="3"/>
    <n v="2350"/>
    <n v="1"/>
    <n v="0"/>
    <n v="0"/>
    <n v="0"/>
    <n v="0"/>
    <n v="1"/>
    <n v="0"/>
    <n v="0"/>
    <n v="0"/>
    <n v="944"/>
    <d v="2016-05-09T00:00:00"/>
    <n v="5"/>
    <s v="May"/>
    <n v="1"/>
    <s v="1620,63998,High income,52,Low spender,0.000812525391418482,0,0,42,176,29,818,0,33,112,1168,0.150684931506849,0.0248287671232877,0.700342465753425,0,0.0282534246575342,0.0958904109589041,1,7,6,11,25,0.04,0.28,0.24,0.44,4,0,0,0,0,0,0,1,68,66+,2350,1,0,0,0,0,1,0,0,0,944"/>
  </r>
  <r>
    <n v="852"/>
    <n v="85693"/>
    <x v="0"/>
    <n v="61"/>
    <x v="1"/>
    <n v="7.118434411212118E-4"/>
    <n v="0"/>
    <n v="1"/>
    <n v="59"/>
    <n v="386"/>
    <n v="172"/>
    <n v="183"/>
    <n v="185"/>
    <n v="132"/>
    <n v="111"/>
    <n v="1169"/>
    <n v="0.33019674935842602"/>
    <n v="0.14713430282292558"/>
    <n v="0.15654405474764757"/>
    <n v="0.15825491873396064"/>
    <n v="0.11291702309666382"/>
    <n v="9.4952951240376393E-2"/>
    <n v="2"/>
    <n v="9"/>
    <n v="5"/>
    <n v="11"/>
    <n v="27"/>
    <n v="7.407407407407407E-2"/>
    <n v="0.33333333333333331"/>
    <n v="0.18518518518518517"/>
    <n v="0.40740740740740738"/>
    <n v="5"/>
    <n v="0"/>
    <n v="0"/>
    <x v="1"/>
    <x v="0"/>
    <x v="1"/>
    <n v="0"/>
    <x v="1"/>
    <x v="15"/>
    <x v="1"/>
    <n v="2594"/>
    <n v="0"/>
    <n v="0"/>
    <n v="0"/>
    <n v="1"/>
    <n v="0"/>
    <n v="0"/>
    <n v="1"/>
    <n v="0"/>
    <n v="0"/>
    <n v="947"/>
    <d v="2015-09-08T00:00:00"/>
    <n v="9"/>
    <s v="September"/>
    <n v="1"/>
    <s v="852,85693,High income,61,Low spender,0.000711843441121212,0,1,59,386,172,183,185,132,111,1169,0.330196749358426,0.147134302822926,0.156544054747648,0.158254918733961,0.112917023096664,0.0949529512403764,2,9,5,11,27,0.0740740740740741,0.333333333333333,0.185185185185185,0.407407407407407,5,0,0,0,0,0,0,0,41,36-50,2594,0,0,0,1,0,0,1,0,0,947"/>
  </r>
  <r>
    <n v="2046"/>
    <n v="87195"/>
    <x v="0"/>
    <n v="87"/>
    <x v="1"/>
    <n v="9.9776363323585073E-4"/>
    <n v="0"/>
    <n v="0"/>
    <n v="35"/>
    <n v="217"/>
    <n v="76"/>
    <n v="690"/>
    <n v="50"/>
    <n v="26"/>
    <n v="38"/>
    <n v="1097"/>
    <n v="0.19781221513217867"/>
    <n v="6.9279854147675485E-2"/>
    <n v="0.62898814949863269"/>
    <n v="4.5578851412944391E-2"/>
    <n v="2.3701002734731084E-2"/>
    <n v="3.4639927073837742E-2"/>
    <n v="1"/>
    <n v="3"/>
    <n v="11"/>
    <n v="5"/>
    <n v="20"/>
    <n v="0.05"/>
    <n v="0.15"/>
    <n v="0.55000000000000004"/>
    <n v="0.25"/>
    <n v="1"/>
    <n v="0"/>
    <n v="0"/>
    <x v="1"/>
    <x v="0"/>
    <x v="1"/>
    <n v="0"/>
    <x v="0"/>
    <x v="12"/>
    <x v="2"/>
    <n v="2211"/>
    <n v="0"/>
    <n v="1"/>
    <n v="0"/>
    <n v="0"/>
    <n v="0"/>
    <n v="0"/>
    <n v="1"/>
    <n v="0"/>
    <n v="0"/>
    <n v="1021"/>
    <d v="2016-09-25T00:00:00"/>
    <n v="9"/>
    <s v="September"/>
    <n v="1"/>
    <s v="2046,87195,High income,87,Low spender,0.000997763633235851,0,0,35,217,76,690,50,26,38,1097,0.197812215132179,0.0692798541476755,0.628988149498633,0.0455788514129444,0.0237010027347311,0.0346399270738377,1,3,11,5,20,0.05,0.15,0.55,0.25,1,0,0,0,0,0,0,1,61,50-65,2211,0,1,0,0,0,0,1,0,0,1021"/>
  </r>
  <r>
    <n v="697"/>
    <n v="81698"/>
    <x v="0"/>
    <n v="33"/>
    <x v="1"/>
    <n v="4.0392665671130262E-4"/>
    <n v="0"/>
    <n v="0"/>
    <n v="1"/>
    <n v="709"/>
    <n v="45"/>
    <n v="115"/>
    <n v="30"/>
    <n v="160"/>
    <n v="45"/>
    <n v="1104"/>
    <n v="0.64221014492753625"/>
    <n v="4.0760869565217392E-2"/>
    <n v="0.10416666666666667"/>
    <n v="2.717391304347826E-2"/>
    <n v="0.14492753623188406"/>
    <n v="4.0760869565217392E-2"/>
    <n v="1"/>
    <n v="8"/>
    <n v="2"/>
    <n v="5"/>
    <n v="16"/>
    <n v="6.25E-2"/>
    <n v="0.5"/>
    <n v="0.125"/>
    <n v="0.3125"/>
    <n v="5"/>
    <n v="1"/>
    <n v="0"/>
    <x v="1"/>
    <x v="0"/>
    <x v="1"/>
    <n v="0"/>
    <x v="0"/>
    <x v="14"/>
    <x v="1"/>
    <n v="2644"/>
    <n v="0"/>
    <n v="0"/>
    <n v="1"/>
    <n v="0"/>
    <n v="0"/>
    <n v="1"/>
    <n v="0"/>
    <n v="0"/>
    <n v="0"/>
    <n v="1014"/>
    <d v="2015-07-20T00:00:00"/>
    <n v="7"/>
    <s v="July"/>
    <n v="1"/>
    <s v="697,81698,High income,33,Low spender,0.000403926656711303,0,0,1,709,45,115,30,160,45,1104,0.642210144927536,0.0407608695652174,0.104166666666667,0.0271739130434783,0.144927536231884,0.0407608695652174,1,8,2,5,16,0.0625,0.5,0.125,0.3125,5,1,0,0,0,0,0,1,37,36-50,2644,0,0,1,0,0,1,0,0,0,1014"/>
  </r>
  <r>
    <n v="125"/>
    <n v="75154"/>
    <x v="0"/>
    <n v="546"/>
    <x v="1"/>
    <n v="7.2650823642121509E-3"/>
    <n v="0"/>
    <n v="1"/>
    <n v="79"/>
    <n v="543"/>
    <n v="10"/>
    <n v="205"/>
    <n v="160"/>
    <n v="143"/>
    <n v="82"/>
    <n v="1143"/>
    <n v="0.47506561679790027"/>
    <n v="8.7489063867016627E-3"/>
    <n v="0.17935258092738407"/>
    <n v="0.1399825021872266"/>
    <n v="0.12510936132983377"/>
    <n v="7.1741032370953625E-2"/>
    <n v="1"/>
    <n v="6"/>
    <n v="3"/>
    <n v="6"/>
    <n v="16"/>
    <n v="6.25E-2"/>
    <n v="0.375"/>
    <n v="0.1875"/>
    <n v="0.375"/>
    <n v="3"/>
    <n v="0"/>
    <n v="0"/>
    <x v="1"/>
    <x v="0"/>
    <x v="1"/>
    <n v="0"/>
    <x v="0"/>
    <x v="11"/>
    <x v="2"/>
    <n v="2822"/>
    <n v="0"/>
    <n v="0"/>
    <n v="1"/>
    <n v="0"/>
    <n v="0"/>
    <n v="0"/>
    <n v="0"/>
    <n v="1"/>
    <n v="0"/>
    <n v="979"/>
    <d v="2015-01-23T00:00:00"/>
    <n v="1"/>
    <s v="January"/>
    <n v="1"/>
    <s v="125,75154,High income,546,Low spender,0.00726508236421215,0,1,79,543,10,205,160,143,82,1143,0.4750656167979,0.00874890638670166,0.179352580927384,0.139982502187227,0.125109361329834,0.0717410323709536,1,6,3,6,16,0.0625,0.375,0.1875,0.375,3,0,0,0,0,0,0,1,62,50-65,2822,0,0,1,0,0,0,0,1,0,979"/>
  </r>
  <r>
    <n v="1062"/>
    <n v="65706"/>
    <x v="0"/>
    <n v="20"/>
    <x v="1"/>
    <n v="3.0438620521717954E-4"/>
    <n v="0"/>
    <n v="0"/>
    <n v="77"/>
    <n v="918"/>
    <n v="10"/>
    <n v="129"/>
    <n v="13"/>
    <n v="0"/>
    <n v="129"/>
    <n v="1199"/>
    <n v="0.76563803169307754"/>
    <n v="8.3402835696413675E-3"/>
    <n v="0.10758965804837364"/>
    <n v="1.0842368640533779E-2"/>
    <n v="0"/>
    <n v="0.10758965804837364"/>
    <n v="1"/>
    <n v="11"/>
    <n v="3"/>
    <n v="12"/>
    <n v="27"/>
    <n v="3.7037037037037035E-2"/>
    <n v="0.40740740740740738"/>
    <n v="0.1111111111111111"/>
    <n v="0.44444444444444442"/>
    <n v="7"/>
    <n v="0"/>
    <n v="1"/>
    <x v="1"/>
    <x v="1"/>
    <x v="0"/>
    <n v="0"/>
    <x v="0"/>
    <x v="28"/>
    <x v="1"/>
    <n v="2525"/>
    <n v="1"/>
    <n v="0"/>
    <n v="0"/>
    <n v="0"/>
    <n v="0"/>
    <n v="1"/>
    <n v="0"/>
    <n v="0"/>
    <n v="0"/>
    <n v="941"/>
    <d v="2015-11-16T00:00:00"/>
    <n v="11"/>
    <s v="November"/>
    <n v="1"/>
    <s v="1062,65706,High income,20,Low spender,0.00030438620521718,0,0,77,918,10,129,13,0,129,1199,0.765638031693078,0.00834028356964137,0.107589658048374,0.0108423686405338,0,0.107589658048374,1,11,3,12,27,0.037037037037037,0.407407407407407,0.111111111111111,0.444444444444444,7,0,1,0,1,1,0,1,50,36-50,2525,1,0,0,0,0,1,0,0,0,941"/>
  </r>
  <r>
    <n v="1522"/>
    <n v="63033"/>
    <x v="0"/>
    <n v="650"/>
    <x v="0"/>
    <n v="1.0312058762870243E-2"/>
    <n v="0"/>
    <n v="0"/>
    <n v="82"/>
    <n v="194"/>
    <n v="61"/>
    <n v="480"/>
    <n v="225"/>
    <n v="112"/>
    <n v="30"/>
    <n v="1102"/>
    <n v="0.17604355716878403"/>
    <n v="5.5353901996370233E-2"/>
    <n v="0.43557168784029038"/>
    <n v="0.20417422867513613"/>
    <n v="0.10163339382940109"/>
    <n v="2.7223230490018149E-2"/>
    <n v="1"/>
    <n v="3"/>
    <n v="4"/>
    <n v="8"/>
    <n v="16"/>
    <n v="6.25E-2"/>
    <n v="0.1875"/>
    <n v="0.25"/>
    <n v="0.5"/>
    <n v="2"/>
    <n v="0"/>
    <n v="0"/>
    <x v="1"/>
    <x v="0"/>
    <x v="1"/>
    <n v="0"/>
    <x v="1"/>
    <x v="12"/>
    <x v="2"/>
    <n v="2385"/>
    <n v="1"/>
    <n v="0"/>
    <n v="0"/>
    <n v="0"/>
    <n v="0"/>
    <n v="0"/>
    <n v="1"/>
    <n v="0"/>
    <n v="0"/>
    <n v="1042"/>
    <d v="2016-04-04T00:00:00"/>
    <n v="4"/>
    <s v="April"/>
    <n v="1"/>
    <s v="1522,63033,High income,650,High spender,0.0103120587628702,0,0,82,194,61,480,225,112,30,1102,0.176043557168784,0.0553539019963702,0.43557168784029,0.204174228675136,0.101633393829401,0.0272232304900181,1,3,4,8,16,0.0625,0.1875,0.25,0.5,2,0,0,0,0,0,0,0,61,50-65,2385,1,0,0,0,0,0,1,0,0,1042"/>
  </r>
  <r>
    <n v="197"/>
    <n v="87305"/>
    <x v="0"/>
    <n v="41"/>
    <x v="1"/>
    <n v="4.6961800584158984E-4"/>
    <n v="0"/>
    <n v="0"/>
    <n v="19"/>
    <n v="345"/>
    <n v="25"/>
    <n v="501"/>
    <n v="63"/>
    <n v="138"/>
    <n v="80"/>
    <n v="1152"/>
    <n v="0.29947916666666669"/>
    <n v="2.1701388888888888E-2"/>
    <n v="0.43489583333333331"/>
    <n v="5.46875E-2"/>
    <n v="0.11979166666666667"/>
    <n v="6.9444444444444448E-2"/>
    <n v="1"/>
    <n v="5"/>
    <n v="3"/>
    <n v="8"/>
    <n v="17"/>
    <n v="5.8823529411764705E-2"/>
    <n v="0.29411764705882354"/>
    <n v="0.17647058823529413"/>
    <n v="0.47058823529411764"/>
    <n v="2"/>
    <n v="0"/>
    <n v="0"/>
    <x v="1"/>
    <x v="0"/>
    <x v="0"/>
    <n v="0"/>
    <x v="0"/>
    <x v="40"/>
    <x v="2"/>
    <n v="2803"/>
    <n v="1"/>
    <n v="0"/>
    <n v="0"/>
    <n v="0"/>
    <n v="0"/>
    <n v="1"/>
    <n v="0"/>
    <n v="0"/>
    <n v="0"/>
    <n v="992"/>
    <d v="2015-02-11T00:00:00"/>
    <n v="2"/>
    <s v="February"/>
    <n v="1"/>
    <s v="197,87305,High income,41,Low spender,0.00046961800584159,0,0,19,345,25,501,63,138,80,1152,0.299479166666667,0.0217013888888889,0.434895833333333,0.0546875,0.119791666666667,0.0694444444444444,1,5,3,8,17,0.0588235294117647,0.294117647058824,0.176470588235294,0.470588235294118,2,0,0,0,0,1,0,1,60,50-65,2803,1,0,0,0,0,1,0,0,0,992"/>
  </r>
  <r>
    <n v="1130"/>
    <n v="81217"/>
    <x v="0"/>
    <n v="52"/>
    <x v="1"/>
    <n v="6.4026004407944151E-4"/>
    <n v="0"/>
    <n v="0"/>
    <n v="77"/>
    <n v="493"/>
    <n v="70"/>
    <n v="324"/>
    <n v="146"/>
    <n v="40"/>
    <n v="84"/>
    <n v="1157"/>
    <n v="0.42610198789974069"/>
    <n v="6.0501296456352639E-2"/>
    <n v="0.28003457216940364"/>
    <n v="0.12618841832324978"/>
    <n v="3.4572169403630081E-2"/>
    <n v="7.260155574762317E-2"/>
    <n v="1"/>
    <n v="3"/>
    <n v="7"/>
    <n v="11"/>
    <n v="22"/>
    <n v="4.5454545454545456E-2"/>
    <n v="0.13636363636363635"/>
    <n v="0.31818181818181818"/>
    <n v="0.5"/>
    <n v="1"/>
    <n v="0"/>
    <n v="0"/>
    <x v="1"/>
    <x v="0"/>
    <x v="1"/>
    <n v="0"/>
    <x v="1"/>
    <x v="27"/>
    <x v="0"/>
    <n v="2504"/>
    <n v="0"/>
    <n v="0"/>
    <n v="1"/>
    <n v="0"/>
    <n v="0"/>
    <n v="0"/>
    <n v="1"/>
    <n v="0"/>
    <n v="0"/>
    <n v="989"/>
    <d v="2015-12-07T00:00:00"/>
    <n v="12"/>
    <s v="December"/>
    <n v="1"/>
    <s v="1130,81217,High income,52,Low spender,0.000640260044079442,0,0,77,493,70,324,146,40,84,1157,0.426101987899741,0.0605012964563526,0.280034572169404,0.12618841832325,0.0345721694036301,0.0726015557476232,1,3,7,11,22,0.0454545454545455,0.136363636363636,0.318181818181818,0.5,1,0,0,0,0,0,0,0,31,24-35,2504,0,0,1,0,0,0,1,0,0,989"/>
  </r>
  <r>
    <n v="267"/>
    <n v="71969"/>
    <x v="0"/>
    <n v="1153"/>
    <x v="0"/>
    <n v="1.6020786727618835E-2"/>
    <n v="0"/>
    <n v="1"/>
    <n v="59"/>
    <n v="1000"/>
    <n v="0"/>
    <n v="76"/>
    <n v="0"/>
    <n v="0"/>
    <n v="10"/>
    <n v="1086"/>
    <n v="0.92081031307550643"/>
    <n v="0"/>
    <n v="6.9981583793738492E-2"/>
    <n v="0"/>
    <n v="0"/>
    <n v="9.2081031307550652E-3"/>
    <n v="3"/>
    <n v="3"/>
    <n v="4"/>
    <n v="9"/>
    <n v="19"/>
    <n v="0.15789473684210525"/>
    <n v="0.15789473684210525"/>
    <n v="0.21052631578947367"/>
    <n v="0.47368421052631576"/>
    <n v="8"/>
    <n v="0"/>
    <n v="0"/>
    <x v="1"/>
    <x v="1"/>
    <x v="1"/>
    <n v="0"/>
    <x v="1"/>
    <x v="4"/>
    <x v="1"/>
    <n v="2780"/>
    <n v="0"/>
    <n v="1"/>
    <n v="0"/>
    <n v="0"/>
    <n v="0"/>
    <n v="0"/>
    <n v="0"/>
    <n v="0"/>
    <n v="1"/>
    <n v="1066"/>
    <d v="2015-03-06T00:00:00"/>
    <n v="3"/>
    <s v="March"/>
    <n v="1"/>
    <s v="267,71969,High income,1153,High spender,0.0160207867276188,0,1,59,1000,0,76,0,0,10,1086,0.920810313075506,0,0.0699815837937385,0,0,0.00920810313075507,3,3,4,9,19,0.157894736842105,0.157894736842105,0.210526315789474,0.473684210526316,8,0,0,0,1,0,0,0,49,36-50,2780,0,1,0,0,0,0,0,0,1,1066"/>
  </r>
  <r>
    <n v="765"/>
    <n v="64108"/>
    <x v="0"/>
    <n v="787"/>
    <x v="0"/>
    <n v="1.227615898171835E-2"/>
    <n v="0"/>
    <n v="1"/>
    <n v="8"/>
    <n v="948"/>
    <n v="10"/>
    <n v="86"/>
    <n v="13"/>
    <n v="21"/>
    <n v="21"/>
    <n v="1099"/>
    <n v="0.86260236578707916"/>
    <n v="9.0991810737033659E-3"/>
    <n v="7.8252957233848952E-2"/>
    <n v="1.1828935395814377E-2"/>
    <n v="1.9108280254777069E-2"/>
    <n v="1.9108280254777069E-2"/>
    <n v="4"/>
    <n v="6"/>
    <n v="9"/>
    <n v="11"/>
    <n v="30"/>
    <n v="0.13333333333333333"/>
    <n v="0.2"/>
    <n v="0.3"/>
    <n v="0.36666666666666664"/>
    <n v="5"/>
    <n v="0"/>
    <n v="0"/>
    <x v="1"/>
    <x v="0"/>
    <x v="1"/>
    <n v="0"/>
    <x v="1"/>
    <x v="41"/>
    <x v="3"/>
    <n v="2622"/>
    <n v="0"/>
    <n v="0"/>
    <n v="1"/>
    <n v="0"/>
    <n v="0"/>
    <n v="0"/>
    <n v="0"/>
    <n v="0"/>
    <n v="1"/>
    <n v="1057"/>
    <d v="2015-08-11T00:00:00"/>
    <n v="8"/>
    <s v="August"/>
    <n v="1"/>
    <s v="765,64108,High income,787,High spender,0.0122761589817183,0,1,8,948,10,86,13,21,21,1099,0.862602365787079,0.00909918107370337,0.078252957233849,0.0118289353958144,0.0191082802547771,0.0191082802547771,4,6,9,11,30,0.133333333333333,0.2,0.3,0.366666666666667,5,0,0,0,0,0,0,0,67,66+,2622,0,0,1,0,0,0,0,0,1,1057"/>
  </r>
  <r>
    <n v="264"/>
    <n v="63342"/>
    <x v="0"/>
    <n v="25"/>
    <x v="1"/>
    <n v="3.9468283287550125E-4"/>
    <n v="0"/>
    <n v="1"/>
    <n v="48"/>
    <n v="918"/>
    <n v="21"/>
    <n v="118"/>
    <n v="13"/>
    <n v="10"/>
    <n v="21"/>
    <n v="1101"/>
    <n v="0.83378746594005448"/>
    <n v="1.9073569482288829E-2"/>
    <n v="0.10717529518619437"/>
    <n v="1.1807447774750226E-2"/>
    <n v="9.0826521344232521E-3"/>
    <n v="1.9073569482288829E-2"/>
    <n v="3"/>
    <n v="8"/>
    <n v="3"/>
    <n v="5"/>
    <n v="19"/>
    <n v="0.15789473684210525"/>
    <n v="0.42105263157894735"/>
    <n v="0.15789473684210525"/>
    <n v="0.26315789473684209"/>
    <n v="6"/>
    <n v="0"/>
    <n v="0"/>
    <x v="1"/>
    <x v="1"/>
    <x v="1"/>
    <n v="0"/>
    <x v="1"/>
    <x v="6"/>
    <x v="2"/>
    <n v="2780"/>
    <n v="0"/>
    <n v="0"/>
    <n v="0"/>
    <n v="1"/>
    <n v="0"/>
    <n v="0"/>
    <n v="0"/>
    <n v="0"/>
    <n v="1"/>
    <n v="1059"/>
    <d v="2015-03-06T00:00:00"/>
    <n v="3"/>
    <s v="March"/>
    <n v="1"/>
    <s v="264,63342,High income,25,Low spender,0.000394682832875501,0,1,48,918,21,118,13,10,21,1101,0.833787465940054,0.0190735694822888,0.107175295186194,0.0118074477747502,0.00908265213442325,0.0190735694822888,3,8,3,5,19,0.157894736842105,0.421052631578947,0.157894736842105,0.263157894736842,6,0,0,0,1,0,0,0,59,50-65,2780,0,0,0,1,0,0,0,0,1,1059"/>
  </r>
  <r>
    <n v="266"/>
    <n v="63342"/>
    <x v="0"/>
    <n v="918"/>
    <x v="0"/>
    <n v="1.4492753623188406E-2"/>
    <n v="0"/>
    <n v="1"/>
    <n v="48"/>
    <n v="918"/>
    <n v="21"/>
    <n v="118"/>
    <n v="13"/>
    <n v="10"/>
    <n v="21"/>
    <n v="1101"/>
    <n v="0.83378746594005448"/>
    <n v="1.9073569482288829E-2"/>
    <n v="0.10717529518619437"/>
    <n v="1.1807447774750226E-2"/>
    <n v="9.0826521344232521E-3"/>
    <n v="1.9073569482288829E-2"/>
    <n v="3"/>
    <n v="8"/>
    <n v="3"/>
    <n v="5"/>
    <n v="19"/>
    <n v="0.15789473684210525"/>
    <n v="0.42105263157894735"/>
    <n v="0.15789473684210525"/>
    <n v="0.26315789473684209"/>
    <n v="6"/>
    <n v="0"/>
    <n v="0"/>
    <x v="1"/>
    <x v="1"/>
    <x v="1"/>
    <n v="0"/>
    <x v="0"/>
    <x v="6"/>
    <x v="2"/>
    <n v="2780"/>
    <n v="0"/>
    <n v="0"/>
    <n v="0"/>
    <n v="1"/>
    <n v="0"/>
    <n v="0"/>
    <n v="0"/>
    <n v="0"/>
    <n v="1"/>
    <n v="1059"/>
    <d v="2015-03-06T00:00:00"/>
    <n v="3"/>
    <s v="March"/>
    <n v="1"/>
    <s v="266,63342,High income,918,High spender,0.0144927536231884,0,1,48,918,21,118,13,10,21,1101,0.833787465940054,0.0190735694822888,0.107175295186194,0.0118074477747502,0.00908265213442325,0.0190735694822888,3,8,3,5,19,0.157894736842105,0.421052631578947,0.157894736842105,0.263157894736842,6,0,0,0,1,0,0,1,59,50-65,2780,0,0,0,1,0,0,0,0,1,1059"/>
  </r>
  <r>
    <n v="1219"/>
    <n v="66636"/>
    <x v="0"/>
    <n v="218"/>
    <x v="1"/>
    <n v="3.2715048922504352E-3"/>
    <n v="0"/>
    <n v="0"/>
    <n v="64"/>
    <n v="291"/>
    <n v="10"/>
    <n v="689"/>
    <n v="84"/>
    <n v="10"/>
    <n v="0"/>
    <n v="1084"/>
    <n v="0.26845018450184505"/>
    <n v="9.2250922509225092E-3"/>
    <n v="0.63560885608856088"/>
    <n v="7.7490774907749083E-2"/>
    <n v="9.2250922509225092E-3"/>
    <n v="0"/>
    <n v="1"/>
    <n v="3"/>
    <n v="4"/>
    <n v="9"/>
    <n v="17"/>
    <n v="5.8823529411764705E-2"/>
    <n v="0.17647058823529413"/>
    <n v="0.23529411764705882"/>
    <n v="0.52941176470588236"/>
    <n v="1"/>
    <n v="0"/>
    <n v="0"/>
    <x v="1"/>
    <x v="0"/>
    <x v="1"/>
    <n v="0"/>
    <x v="1"/>
    <x v="37"/>
    <x v="2"/>
    <n v="2475"/>
    <n v="0"/>
    <n v="0"/>
    <n v="0"/>
    <n v="1"/>
    <n v="0"/>
    <n v="0"/>
    <n v="0"/>
    <n v="1"/>
    <n v="0"/>
    <n v="1084"/>
    <d v="2016-01-05T00:00:00"/>
    <n v="1"/>
    <s v="January"/>
    <n v="1"/>
    <s v="1219,66636,High income,218,Low spender,0.00327150489225044,0,0,64,291,10,689,84,10,0,1084,0.268450184501845,0.00922509225092251,0.635608856088561,0.0774907749077491,0.00922509225092251,0,1,3,4,9,17,0.0588235294117647,0.176470588235294,0.235294117647059,0.529411764705882,1,0,0,0,0,0,0,0,63,50-65,2475,0,0,0,1,0,0,0,1,0,1084"/>
  </r>
  <r>
    <n v="763"/>
    <n v="62745"/>
    <x v="0"/>
    <n v="64"/>
    <x v="1"/>
    <n v="1.0200015937524903E-3"/>
    <n v="0"/>
    <n v="1"/>
    <n v="89"/>
    <n v="562"/>
    <n v="21"/>
    <n v="464"/>
    <n v="28"/>
    <n v="10"/>
    <n v="32"/>
    <n v="1117"/>
    <n v="0.50313339301700988"/>
    <n v="1.8800358102059087E-2"/>
    <n v="0.41539838854073413"/>
    <n v="2.5067144136078783E-2"/>
    <n v="8.9525514771709933E-3"/>
    <n v="2.864816472694718E-2"/>
    <n v="3"/>
    <n v="7"/>
    <n v="8"/>
    <n v="11"/>
    <n v="29"/>
    <n v="0.10344827586206896"/>
    <n v="0.2413793103448276"/>
    <n v="0.27586206896551724"/>
    <n v="0.37931034482758619"/>
    <n v="5"/>
    <n v="0"/>
    <n v="0"/>
    <x v="1"/>
    <x v="0"/>
    <x v="1"/>
    <n v="0"/>
    <x v="1"/>
    <x v="2"/>
    <x v="2"/>
    <n v="2622"/>
    <n v="0"/>
    <n v="1"/>
    <n v="0"/>
    <n v="0"/>
    <n v="0"/>
    <n v="0"/>
    <n v="0"/>
    <n v="0"/>
    <n v="1"/>
    <n v="1053"/>
    <d v="2015-08-11T00:00:00"/>
    <n v="8"/>
    <s v="August"/>
    <n v="1"/>
    <s v="763,62745,High income,64,Low spender,0.00102000159375249,0,1,89,562,21,464,28,10,32,1117,0.50313339301701,0.0188003581020591,0.415398388540734,0.0250671441360788,0.00895255147717099,0.0286481647269472,3,7,8,11,29,0.103448275862069,0.241379310344828,0.275862068965517,0.379310344827586,5,0,0,0,0,0,0,0,55,50-65,2622,0,1,0,0,0,0,0,0,1,1053"/>
  </r>
  <r>
    <n v="120"/>
    <n v="63943"/>
    <x v="0"/>
    <n v="1164"/>
    <x v="0"/>
    <n v="1.8203712681607056E-2"/>
    <n v="0"/>
    <n v="1"/>
    <n v="50"/>
    <n v="423"/>
    <n v="184"/>
    <n v="368"/>
    <n v="13"/>
    <n v="97"/>
    <n v="21"/>
    <n v="1106"/>
    <n v="0.38245931283905965"/>
    <n v="0.16636528028933092"/>
    <n v="0.33273056057866185"/>
    <n v="1.1754068716094032E-2"/>
    <n v="8.7703435804701621E-2"/>
    <n v="1.8987341772151899E-2"/>
    <n v="1"/>
    <n v="6"/>
    <n v="4"/>
    <n v="6"/>
    <n v="17"/>
    <n v="5.8823529411764705E-2"/>
    <n v="0.35294117647058826"/>
    <n v="0.23529411764705882"/>
    <n v="0.35294117647058826"/>
    <n v="5"/>
    <n v="0"/>
    <n v="0"/>
    <x v="1"/>
    <x v="0"/>
    <x v="1"/>
    <n v="0"/>
    <x v="1"/>
    <x v="32"/>
    <x v="2"/>
    <n v="2824"/>
    <n v="0"/>
    <n v="1"/>
    <n v="0"/>
    <n v="0"/>
    <n v="0"/>
    <n v="0"/>
    <n v="1"/>
    <n v="0"/>
    <n v="0"/>
    <n v="1064"/>
    <d v="2015-01-21T00:00:00"/>
    <n v="1"/>
    <s v="January"/>
    <n v="1"/>
    <s v="120,63943,High income,1164,High spender,0.0182037126816071,0,1,50,423,184,368,13,97,21,1106,0.38245931283906,0.166365280289331,0.332730560578662,0.011754068716094,0.0877034358047016,0.0189873417721519,1,6,4,6,17,0.0588235294117647,0.352941176470588,0.235294117647059,0.352941176470588,5,0,0,0,0,0,0,0,64,50-65,2824,0,1,0,0,0,0,1,0,0,1064"/>
  </r>
  <r>
    <n v="909"/>
    <n v="83664"/>
    <x v="0"/>
    <n v="1570"/>
    <x v="0"/>
    <n v="1.8765538343851598E-2"/>
    <n v="1"/>
    <n v="1"/>
    <n v="57"/>
    <n v="866"/>
    <n v="21"/>
    <n v="151"/>
    <n v="28"/>
    <n v="21"/>
    <n v="86"/>
    <n v="1173"/>
    <n v="0.73827791986359759"/>
    <n v="1.7902813299232736E-2"/>
    <n v="0.1287297527706735"/>
    <n v="2.3870417732310314E-2"/>
    <n v="1.7902813299232736E-2"/>
    <n v="7.3316283034953106E-2"/>
    <n v="3"/>
    <n v="2"/>
    <n v="2"/>
    <n v="12"/>
    <n v="19"/>
    <n v="0.15789473684210525"/>
    <n v="0.10526315789473684"/>
    <n v="0.10526315789473684"/>
    <n v="0.63157894736842102"/>
    <n v="5"/>
    <n v="0"/>
    <n v="0"/>
    <x v="1"/>
    <x v="0"/>
    <x v="1"/>
    <n v="0"/>
    <x v="1"/>
    <x v="43"/>
    <x v="2"/>
    <n v="2576"/>
    <n v="1"/>
    <n v="0"/>
    <n v="0"/>
    <n v="0"/>
    <n v="0"/>
    <n v="0"/>
    <n v="0"/>
    <n v="0"/>
    <n v="1"/>
    <n v="1001"/>
    <d v="2015-09-26T00:00:00"/>
    <n v="9"/>
    <s v="September"/>
    <n v="1"/>
    <s v="909,83664,High income,1570,High spender,0.0187655383438516,1,1,57,866,21,151,28,21,86,1173,0.738277919863598,0.0179028132992327,0.128729752770674,0.0238704177323103,0.0179028132992327,0.0733162830349531,3,2,2,12,19,0.157894736842105,0.105263157894737,0.105263157894737,0.631578947368421,5,0,0,0,0,0,0,0,52,50-65,2576,1,0,0,0,0,0,0,0,1,1001"/>
  </r>
  <r>
    <n v="1874"/>
    <n v="77972"/>
    <x v="0"/>
    <n v="61"/>
    <x v="1"/>
    <n v="7.8233211922228488E-4"/>
    <n v="0"/>
    <n v="0"/>
    <n v="18"/>
    <n v="613"/>
    <n v="22"/>
    <n v="319"/>
    <n v="33"/>
    <n v="102"/>
    <n v="12"/>
    <n v="1101"/>
    <n v="0.55676657584014533"/>
    <n v="1.9981834695731154E-2"/>
    <n v="0.28973660308810173"/>
    <n v="2.9972752043596729E-2"/>
    <n v="9.264305177111716E-2"/>
    <n v="1.0899182561307902E-2"/>
    <n v="1"/>
    <n v="4"/>
    <n v="6"/>
    <n v="9"/>
    <n v="20"/>
    <n v="0.05"/>
    <n v="0.2"/>
    <n v="0.3"/>
    <n v="0.45"/>
    <n v="1"/>
    <n v="0"/>
    <n v="0"/>
    <x v="1"/>
    <x v="0"/>
    <x v="1"/>
    <n v="0"/>
    <x v="1"/>
    <x v="23"/>
    <x v="3"/>
    <n v="2262"/>
    <n v="0"/>
    <n v="0"/>
    <n v="0"/>
    <n v="1"/>
    <n v="0"/>
    <n v="0"/>
    <n v="1"/>
    <n v="0"/>
    <n v="0"/>
    <n v="1077"/>
    <d v="2016-08-05T00:00:00"/>
    <n v="8"/>
    <s v="August"/>
    <n v="1"/>
    <s v="1874,77972,High income,61,Low spender,0.000782332119222285,0,0,18,613,22,319,33,102,12,1101,0.556766575840145,0.0199818346957312,0.289736603088102,0.0299727520435967,0.0926430517711172,0.0108991825613079,1,4,6,9,20,0.05,0.2,0.3,0.45,1,0,0,0,0,0,0,0,66,66+,2262,0,0,0,1,0,0,1,0,0,1077"/>
  </r>
  <r>
    <n v="1618"/>
    <n v="92533"/>
    <x v="0"/>
    <n v="866"/>
    <x v="0"/>
    <n v="9.3588233387007884E-3"/>
    <n v="0"/>
    <n v="0"/>
    <n v="84"/>
    <n v="693"/>
    <n v="21"/>
    <n v="118"/>
    <n v="110"/>
    <n v="147"/>
    <n v="42"/>
    <n v="1131"/>
    <n v="0.61273209549071617"/>
    <n v="1.8567639257294429E-2"/>
    <n v="0.10433244916003537"/>
    <n v="9.7259062776304153E-2"/>
    <n v="0.129973474801061"/>
    <n v="3.7135278514588858E-2"/>
    <n v="1"/>
    <n v="6"/>
    <n v="5"/>
    <n v="11"/>
    <n v="23"/>
    <n v="4.3478260869565216E-2"/>
    <n v="0.2608695652173913"/>
    <n v="0.21739130434782608"/>
    <n v="0.47826086956521741"/>
    <n v="2"/>
    <n v="1"/>
    <n v="0"/>
    <x v="1"/>
    <x v="0"/>
    <x v="0"/>
    <n v="0"/>
    <x v="1"/>
    <x v="31"/>
    <x v="0"/>
    <n v="2351"/>
    <n v="0"/>
    <n v="1"/>
    <n v="0"/>
    <n v="0"/>
    <n v="0"/>
    <n v="0"/>
    <n v="1"/>
    <n v="0"/>
    <n v="0"/>
    <n v="1047"/>
    <d v="2016-05-08T00:00:00"/>
    <n v="5"/>
    <s v="May"/>
    <n v="1"/>
    <s v="1618,92533,High income,866,High spender,0.00935882333870079,0,0,84,693,21,118,110,147,42,1131,0.612732095490716,0.0185676392572944,0.104332449160035,0.0972590627763042,0.129973474801061,0.0371352785145889,1,6,5,11,23,0.0434782608695652,0.260869565217391,0.217391304347826,0.478260869565217,2,1,0,0,0,1,0,0,35,24-35,2351,0,1,0,0,0,0,1,0,0,1047"/>
  </r>
  <r>
    <n v="974"/>
    <n v="82025"/>
    <x v="0"/>
    <n v="492"/>
    <x v="1"/>
    <n v="5.9981712892410851E-3"/>
    <n v="0"/>
    <n v="0"/>
    <n v="76"/>
    <n v="267"/>
    <n v="98"/>
    <n v="606"/>
    <n v="48"/>
    <n v="70"/>
    <n v="98"/>
    <n v="1187"/>
    <n v="0.22493681550126368"/>
    <n v="8.2561078348778433E-2"/>
    <n v="0.51053074978938495"/>
    <n v="4.0438079191238416E-2"/>
    <n v="5.8972198820556022E-2"/>
    <n v="8.2561078348778433E-2"/>
    <n v="1"/>
    <n v="3"/>
    <n v="2"/>
    <n v="6"/>
    <n v="12"/>
    <n v="8.3333333333333329E-2"/>
    <n v="0.25"/>
    <n v="0.16666666666666666"/>
    <n v="0.5"/>
    <n v="1"/>
    <n v="0"/>
    <n v="0"/>
    <x v="1"/>
    <x v="0"/>
    <x v="0"/>
    <n v="0"/>
    <x v="0"/>
    <x v="14"/>
    <x v="1"/>
    <n v="2556"/>
    <n v="1"/>
    <n v="0"/>
    <n v="0"/>
    <n v="0"/>
    <n v="0"/>
    <n v="0"/>
    <n v="1"/>
    <n v="0"/>
    <n v="0"/>
    <n v="991"/>
    <d v="2015-10-16T00:00:00"/>
    <n v="10"/>
    <s v="October"/>
    <n v="1"/>
    <s v="974,82025,High income,492,Low spender,0.00599817128924109,0,0,76,267,98,606,48,70,98,1187,0.224936815501264,0.0825610783487784,0.510530749789385,0.0404380791912384,0.058972198820556,0.0825610783487784,1,3,2,6,12,0.0833333333333333,0.25,0.166666666666667,0.5,1,0,0,0,0,1,0,1,37,36-50,2556,1,0,0,0,0,0,1,0,0,991"/>
  </r>
  <r>
    <n v="1617"/>
    <n v="65777"/>
    <x v="0"/>
    <n v="57"/>
    <x v="1"/>
    <n v="8.6656430059139217E-4"/>
    <n v="0"/>
    <n v="0"/>
    <n v="87"/>
    <n v="565"/>
    <n v="32"/>
    <n v="435"/>
    <n v="28"/>
    <n v="32"/>
    <n v="54"/>
    <n v="1146"/>
    <n v="0.49301919720767889"/>
    <n v="2.7923211169284468E-2"/>
    <n v="0.37958115183246072"/>
    <n v="2.4432809773123908E-2"/>
    <n v="2.7923211169284468E-2"/>
    <n v="4.712041884816754E-2"/>
    <n v="1"/>
    <n v="2"/>
    <n v="8"/>
    <n v="6"/>
    <n v="17"/>
    <n v="5.8823529411764705E-2"/>
    <n v="0.11764705882352941"/>
    <n v="0.47058823529411764"/>
    <n v="0.35294117647058826"/>
    <n v="1"/>
    <n v="0"/>
    <n v="0"/>
    <x v="1"/>
    <x v="0"/>
    <x v="1"/>
    <n v="0"/>
    <x v="1"/>
    <x v="21"/>
    <x v="2"/>
    <n v="2351"/>
    <n v="0"/>
    <n v="0"/>
    <n v="0"/>
    <n v="1"/>
    <n v="0"/>
    <n v="0"/>
    <n v="1"/>
    <n v="0"/>
    <n v="0"/>
    <n v="1038"/>
    <d v="2016-05-08T00:00:00"/>
    <n v="5"/>
    <s v="May"/>
    <n v="1"/>
    <s v="1617,65777,High income,57,Low spender,0.000866564300591392,0,0,87,565,32,435,28,32,54,1146,0.493019197207679,0.0279232111692845,0.379581151832461,0.0244328097731239,0.0279232111692845,0.0471204188481675,1,2,8,6,17,0.0588235294117647,0.117647058823529,0.470588235294118,0.352941176470588,1,0,0,0,0,0,0,0,53,50-65,2351,0,0,0,1,0,0,1,0,0,1038"/>
  </r>
  <r>
    <n v="365"/>
    <n v="69508"/>
    <x v="0"/>
    <n v="60"/>
    <x v="1"/>
    <n v="8.6320999021695345E-4"/>
    <n v="1"/>
    <n v="0"/>
    <n v="48"/>
    <n v="824"/>
    <n v="32"/>
    <n v="162"/>
    <n v="42"/>
    <n v="32"/>
    <n v="43"/>
    <n v="1135"/>
    <n v="0.72599118942731278"/>
    <n v="2.8193832599118944E-2"/>
    <n v="0.14273127753303966"/>
    <n v="3.7004405286343613E-2"/>
    <n v="2.8193832599118944E-2"/>
    <n v="3.7885462555066078E-2"/>
    <n v="2"/>
    <n v="11"/>
    <n v="4"/>
    <n v="11"/>
    <n v="28"/>
    <n v="7.1428571428571425E-2"/>
    <n v="0.39285714285714285"/>
    <n v="0.14285714285714285"/>
    <n v="0.39285714285714285"/>
    <n v="6"/>
    <n v="0"/>
    <n v="0"/>
    <x v="1"/>
    <x v="0"/>
    <x v="1"/>
    <n v="0"/>
    <x v="1"/>
    <x v="33"/>
    <x v="1"/>
    <n v="2751"/>
    <n v="0"/>
    <n v="0"/>
    <n v="0"/>
    <n v="1"/>
    <n v="0"/>
    <n v="0"/>
    <n v="1"/>
    <n v="0"/>
    <n v="0"/>
    <n v="1049"/>
    <d v="2015-04-04T00:00:00"/>
    <n v="4"/>
    <s v="April"/>
    <n v="1"/>
    <s v="365,69508,High income,60,Low spender,0.000863209990216953,1,0,48,824,32,162,42,32,43,1135,0.725991189427313,0.0281938325991189,0.14273127753304,0.0370044052863436,0.0281938325991189,0.0378854625550661,2,11,4,11,28,0.0714285714285714,0.392857142857143,0.142857142857143,0.392857142857143,6,0,0,0,0,0,0,0,40,36-50,2751,0,0,0,1,0,0,1,0,0,1049"/>
  </r>
  <r>
    <n v="1022"/>
    <n v="61223"/>
    <x v="0"/>
    <n v="76"/>
    <x v="1"/>
    <n v="1.2413635398461362E-3"/>
    <n v="0"/>
    <n v="1"/>
    <n v="46"/>
    <n v="709"/>
    <n v="43"/>
    <n v="182"/>
    <n v="42"/>
    <n v="118"/>
    <n v="247"/>
    <n v="1341"/>
    <n v="0.52870991797166289"/>
    <n v="3.2065622669649518E-2"/>
    <n v="0.13571961222967935"/>
    <n v="3.1319910514541388E-2"/>
    <n v="8.7994034302759136E-2"/>
    <n v="0.18419090231170768"/>
    <n v="2"/>
    <n v="9"/>
    <n v="3"/>
    <n v="4"/>
    <n v="18"/>
    <n v="0.1111111111111111"/>
    <n v="0.5"/>
    <n v="0.16666666666666666"/>
    <n v="0.22222222222222221"/>
    <n v="5"/>
    <n v="0"/>
    <n v="0"/>
    <x v="1"/>
    <x v="0"/>
    <x v="1"/>
    <n v="0"/>
    <x v="1"/>
    <x v="21"/>
    <x v="2"/>
    <n v="2540"/>
    <n v="0"/>
    <n v="1"/>
    <n v="0"/>
    <n v="0"/>
    <n v="0"/>
    <n v="0"/>
    <n v="1"/>
    <n v="0"/>
    <n v="0"/>
    <n v="847"/>
    <d v="2015-11-01T00:00:00"/>
    <n v="11"/>
    <s v="November"/>
    <n v="1"/>
    <s v="1022,61223,High income,76,Low spender,0.00124136353984614,0,1,46,709,43,182,42,118,247,1341,0.528709917971663,0.0320656226696495,0.135719612229679,0.0313199105145414,0.0879940343027591,0.184190902311708,2,9,3,4,18,0.111111111111111,0.5,0.166666666666667,0.222222222222222,5,0,0,0,0,0,0,0,53,50-65,2540,0,1,0,0,0,0,1,0,0,847"/>
  </r>
  <r>
    <n v="1597"/>
    <n v="78093"/>
    <x v="0"/>
    <n v="27"/>
    <x v="1"/>
    <n v="3.4574161576581767E-4"/>
    <n v="0"/>
    <n v="0"/>
    <n v="53"/>
    <n v="368"/>
    <n v="32"/>
    <n v="639"/>
    <n v="13"/>
    <n v="43"/>
    <n v="10"/>
    <n v="1105"/>
    <n v="0.33303167420814478"/>
    <n v="2.8959276018099549E-2"/>
    <n v="0.57828054298642539"/>
    <n v="1.1764705882352941E-2"/>
    <n v="3.8914027149321267E-2"/>
    <n v="9.0497737556561094E-3"/>
    <n v="1"/>
    <n v="4"/>
    <n v="7"/>
    <n v="5"/>
    <n v="17"/>
    <n v="5.8823529411764705E-2"/>
    <n v="0.23529411764705882"/>
    <n v="0.41176470588235292"/>
    <n v="0.29411764705882354"/>
    <n v="1"/>
    <n v="0"/>
    <n v="0"/>
    <x v="1"/>
    <x v="0"/>
    <x v="1"/>
    <n v="0"/>
    <x v="1"/>
    <x v="44"/>
    <x v="3"/>
    <n v="2359"/>
    <n v="0"/>
    <n v="0"/>
    <n v="0"/>
    <n v="1"/>
    <n v="0"/>
    <n v="0"/>
    <n v="0"/>
    <n v="1"/>
    <n v="0"/>
    <n v="1085"/>
    <d v="2016-04-30T00:00:00"/>
    <n v="4"/>
    <s v="April"/>
    <n v="1"/>
    <s v="1597,78093,High income,27,Low spender,0.000345741615765818,0,0,53,368,32,639,13,43,10,1105,0.333031674208145,0.0289592760180995,0.578280542986425,0.0117647058823529,0.0389140271493213,0.00904977375565611,1,4,7,5,17,0.0588235294117647,0.235294117647059,0.411764705882353,0.294117647058824,1,0,0,0,0,0,0,0,73,66+,2359,0,0,0,1,0,0,0,1,0,1085"/>
  </r>
  <r>
    <n v="1552"/>
    <n v="77437"/>
    <x v="0"/>
    <n v="12"/>
    <x v="1"/>
    <n v="1.5496468096646307E-4"/>
    <n v="0"/>
    <n v="0"/>
    <n v="70"/>
    <n v="560"/>
    <n v="21"/>
    <n v="442"/>
    <n v="29"/>
    <n v="44"/>
    <n v="29"/>
    <n v="1125"/>
    <n v="0.49777777777777776"/>
    <n v="1.8666666666666668E-2"/>
    <n v="0.3928888888888889"/>
    <n v="2.5777777777777778E-2"/>
    <n v="3.911111111111111E-2"/>
    <n v="2.5777777777777778E-2"/>
    <n v="1"/>
    <n v="4"/>
    <n v="5"/>
    <n v="13"/>
    <n v="23"/>
    <n v="4.3478260869565216E-2"/>
    <n v="0.17391304347826086"/>
    <n v="0.21739130434782608"/>
    <n v="0.56521739130434778"/>
    <n v="1"/>
    <n v="0"/>
    <n v="0"/>
    <x v="1"/>
    <x v="0"/>
    <x v="0"/>
    <n v="0"/>
    <x v="1"/>
    <x v="5"/>
    <x v="2"/>
    <n v="2374"/>
    <n v="0"/>
    <n v="1"/>
    <n v="0"/>
    <n v="0"/>
    <n v="0"/>
    <n v="0"/>
    <n v="1"/>
    <n v="0"/>
    <n v="0"/>
    <n v="1067"/>
    <d v="2016-04-15T00:00:00"/>
    <n v="4"/>
    <s v="April"/>
    <n v="1"/>
    <s v="1552,77437,High income,12,Low spender,0.000154964680966463,0,0,70,560,21,442,29,44,29,1125,0.497777777777778,0.0186666666666667,0.392888888888889,0.0257777777777778,0.0391111111111111,0.0257777777777778,1,4,5,13,23,0.0434782608695652,0.173913043478261,0.217391304347826,0.565217391304348,1,0,0,0,0,1,0,0,57,50-65,2374,0,1,0,0,0,0,1,0,0,1067"/>
  </r>
  <r>
    <n v="1414"/>
    <n v="63693"/>
    <x v="0"/>
    <n v="19"/>
    <x v="1"/>
    <n v="2.9830593628813216E-4"/>
    <n v="0"/>
    <n v="1"/>
    <n v="63"/>
    <n v="587"/>
    <n v="43"/>
    <n v="337"/>
    <n v="42"/>
    <n v="87"/>
    <n v="54"/>
    <n v="1150"/>
    <n v="0.51043478260869568"/>
    <n v="3.7391304347826088E-2"/>
    <n v="0.29304347826086957"/>
    <n v="3.6521739130434785E-2"/>
    <n v="7.5652173913043477E-2"/>
    <n v="4.6956521739130432E-2"/>
    <n v="3"/>
    <n v="11"/>
    <n v="6"/>
    <n v="9"/>
    <n v="29"/>
    <n v="0.10344827586206896"/>
    <n v="0.37931034482758619"/>
    <n v="0.20689655172413793"/>
    <n v="0.31034482758620691"/>
    <n v="6"/>
    <n v="0"/>
    <n v="0"/>
    <x v="1"/>
    <x v="0"/>
    <x v="1"/>
    <n v="0"/>
    <x v="1"/>
    <x v="34"/>
    <x v="1"/>
    <n v="2417"/>
    <n v="1"/>
    <n v="0"/>
    <n v="0"/>
    <n v="0"/>
    <n v="0"/>
    <n v="0"/>
    <n v="1"/>
    <n v="0"/>
    <n v="0"/>
    <n v="1042"/>
    <d v="2016-03-03T00:00:00"/>
    <n v="3"/>
    <s v="March"/>
    <n v="1"/>
    <s v="1414,63693,High income,19,Low spender,0.000298305936288132,0,1,63,587,43,337,42,87,54,1150,0.510434782608696,0.0373913043478261,0.29304347826087,0.0365217391304348,0.0756521739130435,0.0469565217391304,3,11,6,9,29,0.103448275862069,0.379310344827586,0.206896551724138,0.310344827586207,6,0,0,0,0,0,0,0,42,36-50,2417,1,0,0,0,0,0,1,0,0,1042"/>
  </r>
  <r>
    <n v="1319"/>
    <n v="72906"/>
    <x v="0"/>
    <n v="16"/>
    <x v="1"/>
    <n v="2.1946067539022852E-4"/>
    <n v="0"/>
    <n v="0"/>
    <n v="79"/>
    <n v="400"/>
    <n v="32"/>
    <n v="519"/>
    <n v="71"/>
    <n v="75"/>
    <n v="54"/>
    <n v="1151"/>
    <n v="0.34752389226759339"/>
    <n v="2.780191138140747E-2"/>
    <n v="0.45091225021720244"/>
    <n v="6.1685490877497827E-2"/>
    <n v="6.5160729800173761E-2"/>
    <n v="4.6915725456125108E-2"/>
    <n v="1"/>
    <n v="3"/>
    <n v="4"/>
    <n v="9"/>
    <n v="17"/>
    <n v="5.8823529411764705E-2"/>
    <n v="0.17647058823529413"/>
    <n v="0.23529411764705882"/>
    <n v="0.52941176470588236"/>
    <n v="1"/>
    <n v="0"/>
    <n v="0"/>
    <x v="1"/>
    <x v="0"/>
    <x v="1"/>
    <n v="0"/>
    <x v="1"/>
    <x v="46"/>
    <x v="2"/>
    <n v="2444"/>
    <n v="0"/>
    <n v="0"/>
    <n v="1"/>
    <n v="0"/>
    <n v="0"/>
    <n v="0"/>
    <n v="1"/>
    <n v="0"/>
    <n v="0"/>
    <n v="1043"/>
    <d v="2016-02-05T00:00:00"/>
    <n v="2"/>
    <s v="February"/>
    <n v="1"/>
    <s v="1319,72906,High income,16,Low spender,0.000219460675390229,0,0,79,400,32,519,71,75,54,1151,0.347523892267593,0.0278019113814075,0.450912250217202,0.0616854908774978,0.0651607298001738,0.0469157254561251,1,3,4,9,17,0.0588235294117647,0.176470588235294,0.235294117647059,0.529411764705882,1,0,0,0,0,0,0,0,65,50-65,2444,0,0,1,0,0,0,1,0,0,1043"/>
  </r>
  <r>
    <n v="2032"/>
    <n v="76842"/>
    <x v="0"/>
    <n v="51"/>
    <x v="1"/>
    <n v="6.6369953931443742E-4"/>
    <n v="0"/>
    <n v="0"/>
    <n v="37"/>
    <n v="605"/>
    <n v="10"/>
    <n v="345"/>
    <n v="84"/>
    <n v="54"/>
    <n v="32"/>
    <n v="1130"/>
    <n v="0.53539823008849563"/>
    <n v="8.8495575221238937E-3"/>
    <n v="0.30530973451327431"/>
    <n v="7.4336283185840707E-2"/>
    <n v="4.7787610619469026E-2"/>
    <n v="2.831858407079646E-2"/>
    <n v="1"/>
    <n v="1"/>
    <n v="8"/>
    <n v="7"/>
    <n v="17"/>
    <n v="5.8823529411764705E-2"/>
    <n v="5.8823529411764705E-2"/>
    <n v="0.47058823529411764"/>
    <n v="0.41176470588235292"/>
    <n v="0"/>
    <n v="0"/>
    <n v="0"/>
    <x v="1"/>
    <x v="0"/>
    <x v="1"/>
    <n v="0"/>
    <x v="1"/>
    <x v="25"/>
    <x v="3"/>
    <n v="2216"/>
    <n v="0"/>
    <n v="0"/>
    <n v="0"/>
    <n v="0"/>
    <n v="1"/>
    <n v="0"/>
    <n v="0"/>
    <n v="0"/>
    <n v="1"/>
    <n v="1066"/>
    <d v="2016-09-20T00:00:00"/>
    <n v="9"/>
    <s v="September"/>
    <n v="1"/>
    <s v="2032,76842,High income,51,Low spender,0.000663699539314437,0,0,37,605,10,345,84,54,32,1130,0.535398230088496,0.00884955752212389,0.305309734513274,0.0743362831858407,0.047787610619469,0.0283185840707965,1,1,8,7,17,0.0588235294117647,0.0588235294117647,0.470588235294118,0.411764705882353,0,0,0,0,0,0,0,0,70,66+,2216,0,0,0,0,1,0,0,0,1,1066"/>
  </r>
  <r>
    <n v="558"/>
    <n v="86718"/>
    <x v="0"/>
    <n v="48"/>
    <x v="1"/>
    <n v="5.5351830069881689E-4"/>
    <n v="0"/>
    <n v="0"/>
    <n v="20"/>
    <n v="344"/>
    <n v="189"/>
    <n v="482"/>
    <n v="50"/>
    <n v="33"/>
    <n v="172"/>
    <n v="1270"/>
    <n v="0.27086614173228346"/>
    <n v="0.14881889763779527"/>
    <n v="0.37952755905511809"/>
    <n v="3.937007874015748E-2"/>
    <n v="2.5984251968503937E-2"/>
    <n v="0.13543307086614173"/>
    <n v="1"/>
    <n v="5"/>
    <n v="6"/>
    <n v="5"/>
    <n v="17"/>
    <n v="5.8823529411764705E-2"/>
    <n v="0.29411764705882354"/>
    <n v="0.35294117647058826"/>
    <n v="0.29411764705882354"/>
    <n v="2"/>
    <n v="0"/>
    <n v="0"/>
    <x v="1"/>
    <x v="0"/>
    <x v="1"/>
    <n v="0"/>
    <x v="1"/>
    <x v="23"/>
    <x v="3"/>
    <n v="2687"/>
    <n v="0"/>
    <n v="1"/>
    <n v="0"/>
    <n v="0"/>
    <n v="0"/>
    <n v="0"/>
    <n v="1"/>
    <n v="0"/>
    <n v="0"/>
    <n v="926"/>
    <d v="2015-06-07T00:00:00"/>
    <n v="6"/>
    <s v="June"/>
    <n v="1"/>
    <s v="558,86718,High income,48,Low spender,0.000553518300698817,0,0,20,344,189,482,50,33,172,1270,0.270866141732283,0.148818897637795,0.379527559055118,0.0393700787401575,0.0259842519685039,0.135433070866142,1,5,6,5,17,0.0588235294117647,0.294117647058824,0.352941176470588,0.294117647058824,2,0,0,0,0,0,0,0,66,66+,2687,0,1,0,0,0,0,1,0,0,926"/>
  </r>
  <r>
    <n v="1530"/>
    <n v="71604"/>
    <x v="0"/>
    <n v="595"/>
    <x v="0"/>
    <n v="8.309591642924977E-3"/>
    <n v="0"/>
    <n v="0"/>
    <n v="3"/>
    <n v="345"/>
    <n v="53"/>
    <n v="528"/>
    <n v="98"/>
    <n v="75"/>
    <n v="97"/>
    <n v="1196"/>
    <n v="0.28846153846153844"/>
    <n v="4.4314381270903008E-2"/>
    <n v="0.4414715719063545"/>
    <n v="8.193979933110368E-2"/>
    <n v="6.2709030100334448E-2"/>
    <n v="8.1103678929765888E-2"/>
    <n v="1"/>
    <n v="8"/>
    <n v="3"/>
    <n v="5"/>
    <n v="17"/>
    <n v="5.8823529411764705E-2"/>
    <n v="0.47058823529411764"/>
    <n v="0.17647058823529413"/>
    <n v="0.29411764705882354"/>
    <n v="4"/>
    <n v="0"/>
    <n v="0"/>
    <x v="0"/>
    <x v="0"/>
    <x v="1"/>
    <n v="0"/>
    <x v="0"/>
    <x v="49"/>
    <x v="3"/>
    <n v="2383"/>
    <n v="0"/>
    <n v="0"/>
    <n v="0"/>
    <n v="1"/>
    <n v="0"/>
    <n v="0"/>
    <n v="0"/>
    <n v="0"/>
    <n v="1"/>
    <n v="1002"/>
    <d v="2016-04-06T00:00:00"/>
    <n v="4"/>
    <s v="April"/>
    <n v="1"/>
    <s v="1530,71604,High income,595,High spender,0.00830959164292498,0,0,3,345,53,528,98,75,97,1196,0.288461538461538,0.044314381270903,0.441471571906354,0.0819397993311037,0.0627090301003344,0.0811036789297659,1,8,3,5,17,0.0588235294117647,0.470588235294118,0.176470588235294,0.294117647058824,4,0,0,1,0,0,0,1,75,66+,2383,0,0,0,1,0,0,0,0,1,1002"/>
  </r>
  <r>
    <n v="1953"/>
    <n v="79632"/>
    <x v="0"/>
    <n v="1041"/>
    <x v="0"/>
    <n v="1.3072634116937914E-2"/>
    <n v="0"/>
    <n v="0"/>
    <n v="42"/>
    <n v="471"/>
    <n v="0"/>
    <n v="510"/>
    <n v="99"/>
    <n v="21"/>
    <n v="12"/>
    <n v="1113"/>
    <n v="0.42318059299191374"/>
    <n v="0"/>
    <n v="0.4582210242587601"/>
    <n v="8.8948787061994605E-2"/>
    <n v="1.8867924528301886E-2"/>
    <n v="1.078167115902965E-2"/>
    <n v="1"/>
    <n v="6"/>
    <n v="4"/>
    <n v="9"/>
    <n v="20"/>
    <n v="0.05"/>
    <n v="0.3"/>
    <n v="0.2"/>
    <n v="0.45"/>
    <n v="2"/>
    <n v="0"/>
    <n v="0"/>
    <x v="1"/>
    <x v="0"/>
    <x v="1"/>
    <n v="0"/>
    <x v="1"/>
    <x v="3"/>
    <x v="1"/>
    <n v="2241"/>
    <n v="0"/>
    <n v="0"/>
    <n v="0"/>
    <n v="1"/>
    <n v="0"/>
    <n v="0"/>
    <n v="0"/>
    <n v="0"/>
    <n v="1"/>
    <n v="1089"/>
    <d v="2016-08-26T00:00:00"/>
    <n v="8"/>
    <s v="August"/>
    <n v="1"/>
    <s v="1953,79632,High income,1041,High spender,0.0130726341169379,0,0,42,471,0,510,99,21,12,1113,0.423180592991914,0,0.45822102425876,0.0889487870619946,0.0188679245283019,0.0107816711590297,1,6,4,9,20,0.05,0.3,0.2,0.45,2,0,0,0,0,0,0,0,46,36-50,2241,0,0,0,1,0,0,0,0,1,1089"/>
  </r>
  <r>
    <n v="656"/>
    <n v="71322"/>
    <x v="0"/>
    <n v="92"/>
    <x v="1"/>
    <n v="1.2899245674546423E-3"/>
    <n v="0"/>
    <n v="1"/>
    <n v="57"/>
    <n v="753"/>
    <n v="43"/>
    <n v="226"/>
    <n v="69"/>
    <n v="10"/>
    <n v="204"/>
    <n v="1305"/>
    <n v="0.57701149425287357"/>
    <n v="3.2950191570881228E-2"/>
    <n v="0.1731800766283525"/>
    <n v="5.2873563218390804E-2"/>
    <n v="7.6628352490421452E-3"/>
    <n v="0.15632183908045977"/>
    <n v="2"/>
    <n v="8"/>
    <n v="5"/>
    <n v="13"/>
    <n v="28"/>
    <n v="7.1428571428571425E-2"/>
    <n v="0.2857142857142857"/>
    <n v="0.17857142857142858"/>
    <n v="0.4642857142857143"/>
    <n v="4"/>
    <n v="0"/>
    <n v="0"/>
    <x v="1"/>
    <x v="0"/>
    <x v="1"/>
    <n v="0"/>
    <x v="1"/>
    <x v="2"/>
    <x v="2"/>
    <n v="2657"/>
    <n v="0"/>
    <n v="1"/>
    <n v="0"/>
    <n v="0"/>
    <n v="0"/>
    <n v="0"/>
    <n v="0"/>
    <n v="0"/>
    <n v="1"/>
    <n v="897"/>
    <d v="2015-07-07T00:00:00"/>
    <n v="7"/>
    <s v="July"/>
    <n v="1"/>
    <s v="656,71322,High income,92,Low spender,0.00128992456745464,0,1,57,753,43,226,69,10,204,1305,0.577011494252874,0.0329501915708812,0.173180076628352,0.0528735632183908,0.00766283524904215,0.15632183908046,2,8,5,13,28,0.0714285714285714,0.285714285714286,0.178571428571429,0.464285714285714,4,0,0,0,0,0,0,0,55,50-65,2657,0,1,0,0,0,0,0,0,1,897"/>
  </r>
  <r>
    <n v="331"/>
    <n v="53653"/>
    <x v="0"/>
    <n v="57"/>
    <x v="1"/>
    <n v="1.0623823458147726E-3"/>
    <n v="0"/>
    <n v="0"/>
    <n v="29"/>
    <n v="815"/>
    <n v="10"/>
    <n v="239"/>
    <n v="28"/>
    <n v="10"/>
    <n v="108"/>
    <n v="1210"/>
    <n v="0.67355371900826444"/>
    <n v="8.2644628099173556E-3"/>
    <n v="0.1975206611570248"/>
    <n v="2.3140495867768594E-2"/>
    <n v="8.2644628099173556E-3"/>
    <n v="8.9256198347107435E-2"/>
    <n v="2"/>
    <n v="10"/>
    <n v="4"/>
    <n v="12"/>
    <n v="28"/>
    <n v="7.1428571428571425E-2"/>
    <n v="0.35714285714285715"/>
    <n v="0.14285714285714285"/>
    <n v="0.42857142857142855"/>
    <n v="6"/>
    <n v="0"/>
    <n v="0"/>
    <x v="1"/>
    <x v="0"/>
    <x v="1"/>
    <n v="0"/>
    <x v="1"/>
    <x v="41"/>
    <x v="3"/>
    <n v="2758"/>
    <n v="0"/>
    <n v="0"/>
    <n v="0"/>
    <n v="0"/>
    <n v="1"/>
    <n v="0"/>
    <n v="1"/>
    <n v="0"/>
    <n v="0"/>
    <n v="994"/>
    <d v="2015-03-28T00:00:00"/>
    <n v="3"/>
    <s v="March"/>
    <n v="1"/>
    <s v="331,53653,High income,57,Low spender,0.00106238234581477,0,0,29,815,10,239,28,10,108,1210,0.673553719008264,0.00826446280991736,0.197520661157025,0.0231404958677686,0.00826446280991736,0.0892561983471074,2,10,4,12,28,0.0714285714285714,0.357142857142857,0.142857142857143,0.428571428571429,6,0,0,0,0,0,0,0,67,66+,2758,0,0,0,0,1,0,1,0,0,994"/>
  </r>
  <r>
    <n v="2149"/>
    <n v="77343"/>
    <x v="0"/>
    <n v="63"/>
    <x v="1"/>
    <n v="8.1455335324463751E-4"/>
    <n v="0"/>
    <n v="0"/>
    <n v="28"/>
    <n v="227"/>
    <n v="151"/>
    <n v="573"/>
    <n v="98"/>
    <n v="54"/>
    <n v="31"/>
    <n v="1134"/>
    <n v="0.2001763668430335"/>
    <n v="0.13315696649029982"/>
    <n v="0.50529100529100535"/>
    <n v="8.6419753086419748E-2"/>
    <n v="4.7619047619047616E-2"/>
    <n v="2.7336860670194002E-2"/>
    <n v="1"/>
    <n v="3"/>
    <n v="4"/>
    <n v="9"/>
    <n v="17"/>
    <n v="5.8823529411764705E-2"/>
    <n v="0.17647058823529413"/>
    <n v="0.23529411764705882"/>
    <n v="0.52941176470588236"/>
    <n v="1"/>
    <n v="0"/>
    <n v="0"/>
    <x v="1"/>
    <x v="0"/>
    <x v="1"/>
    <n v="0"/>
    <x v="1"/>
    <x v="2"/>
    <x v="2"/>
    <n v="2179"/>
    <n v="0"/>
    <n v="1"/>
    <n v="0"/>
    <n v="0"/>
    <n v="0"/>
    <n v="0"/>
    <n v="1"/>
    <n v="0"/>
    <n v="0"/>
    <n v="1072"/>
    <d v="2016-10-27T00:00:00"/>
    <n v="10"/>
    <s v="October"/>
    <n v="1"/>
    <s v="2149,77343,High income,63,Low spender,0.000814553353244638,0,0,28,227,151,573,98,54,31,1134,0.200176366843033,0.1331569664903,0.505291005291005,0.0864197530864197,0.0476190476190476,0.027336860670194,1,3,4,9,17,0.0588235294117647,0.176470588235294,0.235294117647059,0.529411764705882,1,0,0,0,0,0,0,0,55,50-65,2179,0,1,0,0,0,0,1,0,0,1072"/>
  </r>
  <r>
    <n v="1493"/>
    <n v="73691"/>
    <x v="0"/>
    <n v="1211"/>
    <x v="0"/>
    <n v="1.6433485771668182E-2"/>
    <n v="0"/>
    <n v="1"/>
    <n v="58"/>
    <n v="707"/>
    <n v="21"/>
    <n v="250"/>
    <n v="85"/>
    <n v="43"/>
    <n v="73"/>
    <n v="1179"/>
    <n v="0.59966072943172177"/>
    <n v="1.7811704834605598E-2"/>
    <n v="0.21204410517387617"/>
    <n v="7.2094995759117902E-2"/>
    <n v="3.64715860899067E-2"/>
    <n v="6.1916878710771839E-2"/>
    <n v="2"/>
    <n v="6"/>
    <n v="2"/>
    <n v="8"/>
    <n v="18"/>
    <n v="0.1111111111111111"/>
    <n v="0.33333333333333331"/>
    <n v="0.1111111111111111"/>
    <n v="0.44444444444444442"/>
    <n v="2"/>
    <n v="0"/>
    <n v="0"/>
    <x v="0"/>
    <x v="0"/>
    <x v="1"/>
    <n v="0"/>
    <x v="1"/>
    <x v="4"/>
    <x v="1"/>
    <n v="2394"/>
    <n v="0"/>
    <n v="1"/>
    <n v="0"/>
    <n v="0"/>
    <n v="0"/>
    <n v="0"/>
    <n v="1"/>
    <n v="0"/>
    <n v="0"/>
    <n v="1033"/>
    <d v="2016-03-26T00:00:00"/>
    <n v="3"/>
    <s v="March"/>
    <n v="1"/>
    <s v="1493,73691,High income,1211,High spender,0.0164334857716682,0,1,58,707,21,250,85,43,73,1179,0.599660729431722,0.0178117048346056,0.212044105173876,0.0720949957591179,0.0364715860899067,0.0619168787107718,2,6,2,8,18,0.111111111111111,0.333333333333333,0.111111111111111,0.444444444444444,2,0,0,1,0,0,0,0,49,36-50,2394,0,1,0,0,0,0,1,0,0,1033"/>
  </r>
  <r>
    <n v="62"/>
    <n v="49118"/>
    <x v="1"/>
    <n v="56"/>
    <x v="1"/>
    <n v="1.1401115680605889E-3"/>
    <n v="0"/>
    <n v="0"/>
    <n v="90"/>
    <n v="620"/>
    <n v="54"/>
    <n v="239"/>
    <n v="99"/>
    <n v="98"/>
    <n v="119"/>
    <n v="1229"/>
    <n v="0.5044751830756713"/>
    <n v="4.3938161106590726E-2"/>
    <n v="0.19446704637917006"/>
    <n v="8.0553295362082999E-2"/>
    <n v="7.9739625711960943E-2"/>
    <n v="9.6826688364524002E-2"/>
    <n v="2"/>
    <n v="9"/>
    <n v="7"/>
    <n v="10"/>
    <n v="28"/>
    <n v="7.1428571428571425E-2"/>
    <n v="0.32142857142857145"/>
    <n v="0.25"/>
    <n v="0.35714285714285715"/>
    <n v="7"/>
    <n v="0"/>
    <n v="1"/>
    <x v="1"/>
    <x v="1"/>
    <x v="1"/>
    <n v="0"/>
    <x v="0"/>
    <x v="4"/>
    <x v="1"/>
    <n v="2839"/>
    <n v="1"/>
    <n v="0"/>
    <n v="0"/>
    <n v="0"/>
    <n v="0"/>
    <n v="1"/>
    <n v="0"/>
    <n v="0"/>
    <n v="0"/>
    <n v="991"/>
    <d v="2015-01-06T00:00:00"/>
    <n v="1"/>
    <s v="January"/>
    <n v="1"/>
    <s v="62,49118,Low income,56,Low spender,0.00114011156806059,0,0,90,620,54,239,99,98,119,1229,0.504475183075671,0.0439381611065907,0.19446704637917,0.080553295362083,0.0797396257119609,0.096826688364524,2,9,7,10,28,0.0714285714285714,0.321428571428571,0.25,0.357142857142857,7,0,1,0,1,0,0,1,49,36-50,2839,1,0,0,0,0,1,0,0,0,991"/>
  </r>
  <r>
    <n v="1005"/>
    <n v="85431"/>
    <x v="0"/>
    <n v="2068"/>
    <x v="0"/>
    <n v="2.4206669710058408E-2"/>
    <n v="0"/>
    <n v="0"/>
    <n v="54"/>
    <n v="376"/>
    <n v="53"/>
    <n v="462"/>
    <n v="168"/>
    <n v="53"/>
    <n v="53"/>
    <n v="1165"/>
    <n v="0.32274678111587984"/>
    <n v="4.5493562231759654E-2"/>
    <n v="0.39656652360515021"/>
    <n v="0.14420600858369098"/>
    <n v="4.5493562231759654E-2"/>
    <n v="4.5493562231759654E-2"/>
    <n v="1"/>
    <n v="2"/>
    <n v="7"/>
    <n v="7"/>
    <n v="17"/>
    <n v="5.8823529411764705E-2"/>
    <n v="0.11764705882352941"/>
    <n v="0.41176470588235292"/>
    <n v="0.41176470588235292"/>
    <n v="0"/>
    <n v="0"/>
    <n v="0"/>
    <x v="1"/>
    <x v="0"/>
    <x v="1"/>
    <n v="0"/>
    <x v="1"/>
    <x v="42"/>
    <x v="3"/>
    <n v="2545"/>
    <n v="0"/>
    <n v="0"/>
    <n v="0"/>
    <n v="1"/>
    <n v="0"/>
    <n v="0"/>
    <n v="0"/>
    <n v="0"/>
    <n v="1"/>
    <n v="1059"/>
    <d v="2015-10-27T00:00:00"/>
    <n v="10"/>
    <s v="October"/>
    <n v="1"/>
    <s v="1005,85431,High income,2068,High spender,0.0242066697100584,0,0,54,376,53,462,168,53,53,1165,0.32274678111588,0.0454935622317597,0.39656652360515,0.144206008583691,0.0454935622317597,0.0454935622317597,1,2,7,7,17,0.0588235294117647,0.117647058823529,0.411764705882353,0.411764705882353,0,0,0,0,0,0,0,0,68,66+,2545,0,0,0,1,0,0,0,0,1,1059"/>
  </r>
  <r>
    <n v="1411"/>
    <n v="77037"/>
    <x v="0"/>
    <n v="65"/>
    <x v="1"/>
    <n v="8.4375040564923349E-4"/>
    <n v="0"/>
    <n v="1"/>
    <n v="3"/>
    <n v="463"/>
    <n v="96"/>
    <n v="333"/>
    <n v="168"/>
    <n v="53"/>
    <n v="10"/>
    <n v="1123"/>
    <n v="0.41228851291184326"/>
    <n v="8.5485307212822798E-2"/>
    <n v="0.2965271593944791"/>
    <n v="0.1495992876224399"/>
    <n v="4.7195013357079249E-2"/>
    <n v="8.9047195013357075E-3"/>
    <n v="1"/>
    <n v="7"/>
    <n v="7"/>
    <n v="12"/>
    <n v="27"/>
    <n v="3.7037037037037035E-2"/>
    <n v="0.25925925925925924"/>
    <n v="0.25925925925925924"/>
    <n v="0.44444444444444442"/>
    <n v="3"/>
    <n v="0"/>
    <n v="0"/>
    <x v="1"/>
    <x v="0"/>
    <x v="1"/>
    <n v="0"/>
    <x v="1"/>
    <x v="40"/>
    <x v="2"/>
    <n v="2418"/>
    <n v="0"/>
    <n v="1"/>
    <n v="0"/>
    <n v="0"/>
    <n v="0"/>
    <n v="0"/>
    <n v="0"/>
    <n v="0"/>
    <n v="1"/>
    <n v="1103"/>
    <d v="2016-03-02T00:00:00"/>
    <n v="3"/>
    <s v="March"/>
    <n v="1"/>
    <s v="1411,77037,High income,65,Low spender,0.000843750405649233,0,1,3,463,96,333,168,53,10,1123,0.412288512911843,0.0854853072128228,0.296527159394479,0.14959928762244,0.0471950133570792,0.00890471950133571,1,7,7,12,27,0.037037037037037,0.259259259259259,0.259259259259259,0.444444444444444,3,0,0,0,0,0,0,0,60,50-65,2418,0,1,0,0,0,0,0,0,1,1103"/>
  </r>
  <r>
    <n v="554"/>
    <n v="71855"/>
    <x v="0"/>
    <n v="55"/>
    <x v="1"/>
    <n v="7.6543038062765287E-4"/>
    <n v="0"/>
    <n v="1"/>
    <n v="59"/>
    <n v="548"/>
    <n v="31"/>
    <n v="422"/>
    <n v="0"/>
    <n v="112"/>
    <n v="28"/>
    <n v="1141"/>
    <n v="0.48028045574057843"/>
    <n v="2.7169149868536371E-2"/>
    <n v="0.36985100788781772"/>
    <n v="0"/>
    <n v="9.815950920245399E-2"/>
    <n v="2.4539877300613498E-2"/>
    <n v="4"/>
    <n v="5"/>
    <n v="5"/>
    <n v="11"/>
    <n v="25"/>
    <n v="0.16"/>
    <n v="0.2"/>
    <n v="0.2"/>
    <n v="0.44"/>
    <n v="3"/>
    <n v="0"/>
    <n v="0"/>
    <x v="1"/>
    <x v="0"/>
    <x v="1"/>
    <n v="0"/>
    <x v="1"/>
    <x v="16"/>
    <x v="1"/>
    <n v="2688"/>
    <n v="0"/>
    <n v="1"/>
    <n v="0"/>
    <n v="0"/>
    <n v="0"/>
    <n v="0"/>
    <n v="1"/>
    <n v="0"/>
    <n v="0"/>
    <n v="1085"/>
    <d v="2015-06-06T00:00:00"/>
    <n v="6"/>
    <s v="June"/>
    <n v="1"/>
    <s v="554,71855,High income,55,Low spender,0.000765430380627653,0,1,59,548,31,422,0,112,28,1141,0.480280455740578,0.0271691498685364,0.369851007887818,0,0.098159509202454,0.0245398773006135,4,5,5,11,25,0.16,0.2,0.2,0.44,3,0,0,0,0,0,0,0,43,36-50,2688,0,1,0,0,0,0,1,0,0,1085"/>
  </r>
  <r>
    <n v="1455"/>
    <n v="70038"/>
    <x v="0"/>
    <n v="2429"/>
    <x v="0"/>
    <n v="3.4681173077472233E-2"/>
    <n v="0"/>
    <n v="0"/>
    <n v="54"/>
    <n v="587"/>
    <n v="54"/>
    <n v="348"/>
    <n v="71"/>
    <n v="54"/>
    <n v="130"/>
    <n v="1244"/>
    <n v="0.47186495176848875"/>
    <n v="4.3408360128617367E-2"/>
    <n v="0.27974276527331188"/>
    <n v="5.7073954983922828E-2"/>
    <n v="4.3408360128617367E-2"/>
    <n v="0.1045016077170418"/>
    <n v="1"/>
    <n v="4"/>
    <n v="4"/>
    <n v="8"/>
    <n v="17"/>
    <n v="5.8823529411764705E-2"/>
    <n v="0.23529411764705882"/>
    <n v="0.23529411764705882"/>
    <n v="0.47058823529411764"/>
    <n v="2"/>
    <n v="0"/>
    <n v="0"/>
    <x v="1"/>
    <x v="0"/>
    <x v="1"/>
    <n v="0"/>
    <x v="1"/>
    <x v="13"/>
    <x v="1"/>
    <n v="2406"/>
    <n v="0"/>
    <n v="0"/>
    <n v="0"/>
    <n v="1"/>
    <n v="0"/>
    <n v="0"/>
    <n v="0"/>
    <n v="0"/>
    <n v="1"/>
    <n v="984"/>
    <d v="2016-03-14T00:00:00"/>
    <n v="3"/>
    <s v="March"/>
    <n v="1"/>
    <s v="1455,70038,High income,2429,High spender,0.0346811730774722,0,0,54,587,54,348,71,54,130,1244,0.471864951768489,0.0434083601286174,0.279742765273312,0.0570739549839228,0.0434083601286174,0.104501607717042,1,4,4,8,17,0.0588235294117647,0.235294117647059,0.235294117647059,0.470588235294118,2,0,0,0,0,0,0,0,38,36-50,2406,0,0,0,1,0,0,0,0,1,984"/>
  </r>
  <r>
    <n v="1324"/>
    <n v="72679"/>
    <x v="0"/>
    <n v="28"/>
    <x v="1"/>
    <n v="3.8525571347982224E-4"/>
    <n v="0"/>
    <n v="1"/>
    <n v="65"/>
    <n v="619"/>
    <n v="54"/>
    <n v="260"/>
    <n v="127"/>
    <n v="54"/>
    <n v="54"/>
    <n v="1168"/>
    <n v="0.52996575342465757"/>
    <n v="4.6232876712328765E-2"/>
    <n v="0.2226027397260274"/>
    <n v="0.10873287671232877"/>
    <n v="4.6232876712328765E-2"/>
    <n v="4.6232876712328765E-2"/>
    <n v="1"/>
    <n v="4"/>
    <n v="7"/>
    <n v="5"/>
    <n v="17"/>
    <n v="5.8823529411764705E-2"/>
    <n v="0.23529411764705882"/>
    <n v="0.41176470588235292"/>
    <n v="0.29411764705882354"/>
    <n v="1"/>
    <n v="0"/>
    <n v="0"/>
    <x v="1"/>
    <x v="0"/>
    <x v="1"/>
    <n v="0"/>
    <x v="1"/>
    <x v="26"/>
    <x v="2"/>
    <n v="2443"/>
    <n v="0"/>
    <n v="0"/>
    <n v="1"/>
    <n v="0"/>
    <n v="0"/>
    <n v="0"/>
    <n v="1"/>
    <n v="0"/>
    <n v="0"/>
    <n v="1060"/>
    <d v="2016-02-06T00:00:00"/>
    <n v="2"/>
    <s v="February"/>
    <n v="1"/>
    <s v="1324,72679,High income,28,Low spender,0.000385255713479822,0,1,65,619,54,260,127,54,54,1168,0.529965753424658,0.0462328767123288,0.222602739726027,0.108732876712329,0.0462328767123288,0.0462328767123288,1,4,7,5,17,0.0588235294117647,0.235294117647059,0.411764705882353,0.294117647058824,1,0,0,0,0,0,0,0,51,50-65,2443,0,0,1,0,0,0,1,0,0,1060"/>
  </r>
  <r>
    <n v="1819"/>
    <n v="77226"/>
    <x v="0"/>
    <n v="1352"/>
    <x v="0"/>
    <n v="1.7507057208712092E-2"/>
    <n v="0"/>
    <n v="1"/>
    <n v="29"/>
    <n v="631"/>
    <n v="43"/>
    <n v="239"/>
    <n v="128"/>
    <n v="76"/>
    <n v="21"/>
    <n v="1138"/>
    <n v="0.55448154657293502"/>
    <n v="3.7785588752196834E-2"/>
    <n v="0.21001757469244289"/>
    <n v="0.11247803163444639"/>
    <n v="6.6783831282952552E-2"/>
    <n v="1.8453427065026361E-2"/>
    <n v="2"/>
    <n v="6"/>
    <n v="8"/>
    <n v="12"/>
    <n v="28"/>
    <n v="7.1428571428571425E-2"/>
    <n v="0.21428571428571427"/>
    <n v="0.2857142857142857"/>
    <n v="0.42857142857142855"/>
    <n v="3"/>
    <n v="0"/>
    <n v="0"/>
    <x v="1"/>
    <x v="0"/>
    <x v="1"/>
    <n v="0"/>
    <x v="1"/>
    <x v="5"/>
    <x v="2"/>
    <n v="2280"/>
    <n v="0"/>
    <n v="0"/>
    <n v="0"/>
    <n v="1"/>
    <n v="0"/>
    <n v="0"/>
    <n v="1"/>
    <n v="0"/>
    <n v="0"/>
    <n v="1096"/>
    <d v="2016-07-18T00:00:00"/>
    <n v="7"/>
    <s v="July"/>
    <n v="1"/>
    <s v="1819,77226,High income,1352,High spender,0.0175070572087121,0,1,29,631,43,239,128,76,21,1138,0.554481546572935,0.0377855887521968,0.210017574692443,0.112478031634446,0.0667838312829526,0.0184534270650264,2,6,8,12,28,0.0714285714285714,0.214285714285714,0.285714285714286,0.428571428571429,3,0,0,0,0,0,0,0,57,50-65,2280,0,0,0,1,0,0,1,0,0,1096"/>
  </r>
  <r>
    <n v="910"/>
    <n v="71853"/>
    <x v="0"/>
    <n v="41"/>
    <x v="1"/>
    <n v="5.7060943871515451E-4"/>
    <n v="0"/>
    <n v="0"/>
    <n v="29"/>
    <n v="358"/>
    <n v="108"/>
    <n v="413"/>
    <n v="141"/>
    <n v="97"/>
    <n v="32"/>
    <n v="1149"/>
    <n v="0.31157528285465624"/>
    <n v="9.3994778067885115E-2"/>
    <n v="0.35944299390774587"/>
    <n v="0.12271540469973891"/>
    <n v="8.4421235857267185E-2"/>
    <n v="2.7850304612706701E-2"/>
    <n v="1"/>
    <n v="2"/>
    <n v="8"/>
    <n v="6"/>
    <n v="17"/>
    <n v="5.8823529411764705E-2"/>
    <n v="0.11764705882352941"/>
    <n v="0.47058823529411764"/>
    <n v="0.35294117647058826"/>
    <n v="1"/>
    <n v="0"/>
    <n v="0"/>
    <x v="1"/>
    <x v="0"/>
    <x v="1"/>
    <n v="0"/>
    <x v="1"/>
    <x v="13"/>
    <x v="1"/>
    <n v="2576"/>
    <n v="0"/>
    <n v="0"/>
    <n v="0"/>
    <n v="1"/>
    <n v="0"/>
    <n v="0"/>
    <n v="1"/>
    <n v="0"/>
    <n v="0"/>
    <n v="1085"/>
    <d v="2015-09-26T00:00:00"/>
    <n v="9"/>
    <s v="September"/>
    <n v="1"/>
    <s v="910,71853,High income,41,Low spender,0.000570609438715155,0,0,29,358,108,413,141,97,32,1149,0.311575282854656,0.0939947780678851,0.359442993907746,0.122715404699739,0.0844212358572672,0.0278503046127067,1,2,8,6,17,0.0588235294117647,0.117647058823529,0.470588235294118,0.352941176470588,1,0,0,0,0,0,0,0,38,36-50,2576,0,0,0,1,0,0,1,0,0,1085"/>
  </r>
  <r>
    <n v="1440"/>
    <n v="70515"/>
    <x v="0"/>
    <n v="258"/>
    <x v="1"/>
    <n v="3.6587960008508829E-3"/>
    <n v="0"/>
    <n v="0"/>
    <n v="12"/>
    <n v="420"/>
    <n v="0"/>
    <n v="452"/>
    <n v="182"/>
    <n v="64"/>
    <n v="140"/>
    <n v="1258"/>
    <n v="0.33386327503974561"/>
    <n v="0"/>
    <n v="0.35930047694753575"/>
    <n v="0.14467408585055644"/>
    <n v="5.0874403815580289E-2"/>
    <n v="0.11128775834658187"/>
    <n v="1"/>
    <n v="6"/>
    <n v="6"/>
    <n v="4"/>
    <n v="17"/>
    <n v="5.8823529411764705E-2"/>
    <n v="0.35294117647058826"/>
    <n v="0.35294117647058826"/>
    <n v="0.23529411764705882"/>
    <n v="2"/>
    <n v="0"/>
    <n v="0"/>
    <x v="1"/>
    <x v="0"/>
    <x v="1"/>
    <n v="0"/>
    <x v="0"/>
    <x v="54"/>
    <x v="0"/>
    <n v="2410"/>
    <n v="0"/>
    <n v="0"/>
    <n v="1"/>
    <n v="0"/>
    <n v="0"/>
    <n v="0"/>
    <n v="1"/>
    <n v="0"/>
    <n v="0"/>
    <n v="978"/>
    <d v="2016-03-10T00:00:00"/>
    <n v="3"/>
    <s v="March"/>
    <n v="1"/>
    <s v="1440,70515,High income,258,Low spender,0.00365879600085088,0,0,12,420,0,452,182,64,140,1258,0.333863275039746,0,0.359300476947536,0.144674085850556,0.0508744038155803,0.111287758346582,1,6,6,4,17,0.0588235294117647,0.352941176470588,0.352941176470588,0.235294117647059,2,0,0,0,0,0,0,1,27,24-35,2410,0,0,1,0,0,0,1,0,0,978"/>
  </r>
  <r>
    <n v="96"/>
    <n v="75702"/>
    <x v="0"/>
    <n v="52"/>
    <x v="1"/>
    <n v="6.8690391271036431E-4"/>
    <n v="1"/>
    <n v="1"/>
    <n v="77"/>
    <n v="650"/>
    <n v="28"/>
    <n v="353"/>
    <n v="45"/>
    <n v="42"/>
    <n v="30"/>
    <n v="1148"/>
    <n v="0.56620209059233451"/>
    <n v="2.4390243902439025E-2"/>
    <n v="0.3074912891986063"/>
    <n v="3.9198606271777001E-2"/>
    <n v="3.6585365853658534E-2"/>
    <n v="2.6132404181184669E-2"/>
    <n v="5"/>
    <n v="4"/>
    <n v="6"/>
    <n v="11"/>
    <n v="26"/>
    <n v="0.19230769230769232"/>
    <n v="0.15384615384615385"/>
    <n v="0.23076923076923078"/>
    <n v="0.42307692307692307"/>
    <n v="8"/>
    <n v="0"/>
    <n v="0"/>
    <x v="1"/>
    <x v="0"/>
    <x v="1"/>
    <n v="0"/>
    <x v="1"/>
    <x v="21"/>
    <x v="2"/>
    <n v="2828"/>
    <n v="0"/>
    <n v="0"/>
    <n v="0"/>
    <n v="1"/>
    <n v="0"/>
    <n v="0"/>
    <n v="1"/>
    <n v="0"/>
    <n v="0"/>
    <n v="1088"/>
    <d v="2015-01-17T00:00:00"/>
    <n v="1"/>
    <s v="January"/>
    <n v="1"/>
    <s v="96,75702,High income,52,Low spender,0.000686903912710364,1,1,77,650,28,353,45,42,30,1148,0.566202090592335,0.024390243902439,0.307491289198606,0.039198606271777,0.0365853658536585,0.0261324041811847,5,4,6,11,26,0.192307692307692,0.153846153846154,0.230769230769231,0.423076923076923,8,0,0,0,0,0,0,0,53,50-65,2828,0,0,0,1,0,0,1,0,0,1088"/>
  </r>
  <r>
    <n v="39"/>
    <n v="61014"/>
    <x v="0"/>
    <n v="52"/>
    <x v="1"/>
    <n v="8.5226341495394503E-4"/>
    <n v="0"/>
    <n v="1"/>
    <n v="17"/>
    <n v="269"/>
    <n v="129"/>
    <n v="495"/>
    <n v="182"/>
    <n v="43"/>
    <n v="29"/>
    <n v="1147"/>
    <n v="0.23452484742807322"/>
    <n v="0.11246730601569312"/>
    <n v="0.43156059285091541"/>
    <n v="0.15867480383609417"/>
    <n v="3.7489102005231034E-2"/>
    <n v="2.5283347863993024E-2"/>
    <n v="4"/>
    <n v="9"/>
    <n v="3"/>
    <n v="4"/>
    <n v="20"/>
    <n v="0.2"/>
    <n v="0.45"/>
    <n v="0.15"/>
    <n v="0.2"/>
    <n v="7"/>
    <n v="0"/>
    <n v="0"/>
    <x v="1"/>
    <x v="0"/>
    <x v="1"/>
    <n v="0"/>
    <x v="1"/>
    <x v="33"/>
    <x v="1"/>
    <n v="2846"/>
    <n v="0"/>
    <n v="1"/>
    <n v="0"/>
    <n v="0"/>
    <n v="0"/>
    <n v="0"/>
    <n v="1"/>
    <n v="0"/>
    <n v="0"/>
    <n v="1089"/>
    <d v="2014-12-30T00:00:00"/>
    <n v="12"/>
    <s v="December"/>
    <n v="1"/>
    <s v="39,61014,High income,52,Low spender,0.000852263414953945,0,1,17,269,129,495,182,43,29,1147,0.234524847428073,0.112467306015693,0.431560592850915,0.158674803836094,0.037489102005231,0.025283347863993,4,9,3,4,20,0.2,0.45,0.15,0.2,7,0,0,0,0,0,0,0,40,36-50,2846,0,1,0,0,0,0,1,0,0,1089"/>
  </r>
  <r>
    <n v="94"/>
    <n v="60839"/>
    <x v="0"/>
    <n v="17"/>
    <x v="1"/>
    <n v="2.7942602606880455E-4"/>
    <n v="1"/>
    <n v="1"/>
    <n v="72"/>
    <n v="600"/>
    <n v="21"/>
    <n v="128"/>
    <n v="223"/>
    <n v="150"/>
    <n v="128"/>
    <n v="1250"/>
    <n v="0.48"/>
    <n v="1.6799999999999999E-2"/>
    <n v="0.1024"/>
    <n v="0.1784"/>
    <n v="0.12"/>
    <n v="0.1024"/>
    <n v="13"/>
    <n v="2"/>
    <n v="2"/>
    <n v="12"/>
    <n v="29"/>
    <n v="0.44827586206896552"/>
    <n v="6.8965517241379309E-2"/>
    <n v="6.8965517241379309E-2"/>
    <n v="0.41379310344827586"/>
    <n v="8"/>
    <n v="0"/>
    <n v="0"/>
    <x v="1"/>
    <x v="0"/>
    <x v="1"/>
    <n v="0"/>
    <x v="1"/>
    <x v="15"/>
    <x v="1"/>
    <n v="2829"/>
    <n v="0"/>
    <n v="0"/>
    <n v="0"/>
    <n v="1"/>
    <n v="0"/>
    <n v="1"/>
    <n v="0"/>
    <n v="0"/>
    <n v="0"/>
    <n v="994"/>
    <d v="2015-01-16T00:00:00"/>
    <n v="1"/>
    <s v="January"/>
    <n v="1"/>
    <s v="94,60839,High income,17,Low spender,0.000279426026068805,1,1,72,600,21,128,223,150,128,1250,0.48,0.0168,0.1024,0.1784,0.12,0.1024,13,2,2,12,29,0.448275862068966,0.0689655172413793,0.0689655172413793,0.413793103448276,8,0,0,0,0,0,0,0,41,36-50,2829,0,0,0,1,0,1,0,0,0,994"/>
  </r>
  <r>
    <n v="7"/>
    <n v="75484"/>
    <x v="0"/>
    <n v="550"/>
    <x v="1"/>
    <n v="7.2863123310900326E-3"/>
    <n v="0"/>
    <n v="1"/>
    <n v="50"/>
    <n v="378"/>
    <n v="97"/>
    <n v="259"/>
    <n v="197"/>
    <n v="194"/>
    <n v="34"/>
    <n v="1159"/>
    <n v="0.32614322691975839"/>
    <n v="8.3692838654012086E-2"/>
    <n v="0.22346850733390855"/>
    <n v="0.16997411561691114"/>
    <n v="0.16738567730802417"/>
    <n v="2.9335634167385678E-2"/>
    <n v="2"/>
    <n v="7"/>
    <n v="3"/>
    <n v="6"/>
    <n v="18"/>
    <n v="0.1111111111111111"/>
    <n v="0.3888888888888889"/>
    <n v="0.16666666666666666"/>
    <n v="0.33333333333333331"/>
    <n v="4"/>
    <n v="0"/>
    <n v="0"/>
    <x v="1"/>
    <x v="0"/>
    <x v="1"/>
    <n v="0"/>
    <x v="1"/>
    <x v="10"/>
    <x v="1"/>
    <n v="2855"/>
    <n v="0"/>
    <n v="0"/>
    <n v="0"/>
    <n v="1"/>
    <n v="0"/>
    <n v="1"/>
    <n v="0"/>
    <n v="0"/>
    <n v="0"/>
    <n v="1091"/>
    <d v="2014-12-21T00:00:00"/>
    <n v="12"/>
    <s v="December"/>
    <n v="1"/>
    <s v="7,75484,High income,550,Low spender,0.00728631233109003,0,1,50,378,97,259,197,194,34,1159,0.326143226919758,0.0836928386540121,0.223468507333909,0.169974115616911,0.167385677308024,0.0293356341673857,2,7,3,6,18,0.111111111111111,0.388888888888889,0.166666666666667,0.333333333333333,4,0,0,0,0,0,0,0,44,36-50,2855,0,0,0,1,0,1,0,0,0,1091"/>
  </r>
  <r>
    <n v="1937"/>
    <n v="75433"/>
    <x v="0"/>
    <n v="39"/>
    <x v="1"/>
    <n v="5.170150994922647E-4"/>
    <n v="1"/>
    <n v="0"/>
    <n v="28"/>
    <n v="800"/>
    <n v="0"/>
    <n v="297"/>
    <n v="0"/>
    <n v="34"/>
    <n v="57"/>
    <n v="1188"/>
    <n v="0.67340067340067344"/>
    <n v="0"/>
    <n v="0.25"/>
    <n v="0"/>
    <n v="2.8619528619528621E-2"/>
    <n v="4.7979797979797977E-2"/>
    <n v="2"/>
    <n v="2"/>
    <n v="5"/>
    <n v="10"/>
    <n v="19"/>
    <n v="0.10526315789473684"/>
    <n v="0.10526315789473684"/>
    <n v="0.26315789473684209"/>
    <n v="0.52631578947368418"/>
    <n v="6"/>
    <n v="1"/>
    <n v="0"/>
    <x v="1"/>
    <x v="1"/>
    <x v="1"/>
    <n v="0"/>
    <x v="1"/>
    <x v="27"/>
    <x v="0"/>
    <n v="2244"/>
    <n v="0"/>
    <n v="1"/>
    <n v="0"/>
    <n v="0"/>
    <n v="0"/>
    <n v="0"/>
    <n v="1"/>
    <n v="0"/>
    <n v="0"/>
    <n v="1074"/>
    <d v="2016-08-23T00:00:00"/>
    <n v="8"/>
    <s v="August"/>
    <n v="1"/>
    <s v="1937,75433,High income,39,Low spender,0.000517015099492265,1,0,28,800,0,297,0,34,57,1188,0.673400673400673,0,0.25,0,0.0286195286195286,0.047979797979798,2,2,5,10,19,0.105263157894737,0.105263157894737,0.263157894736842,0.526315789473684,6,1,0,0,1,0,0,0,31,24-35,2244,0,1,0,0,0,0,1,0,0,1074"/>
  </r>
  <r>
    <n v="660"/>
    <n v="71107"/>
    <x v="0"/>
    <n v="39"/>
    <x v="1"/>
    <n v="5.4846920837610922E-4"/>
    <n v="0"/>
    <n v="1"/>
    <n v="61"/>
    <n v="533"/>
    <n v="10"/>
    <n v="217"/>
    <n v="198"/>
    <n v="174"/>
    <n v="195"/>
    <n v="1327"/>
    <n v="0.40165787490580257"/>
    <n v="7.5357950263752827E-3"/>
    <n v="0.16352675207234363"/>
    <n v="0.1492087415222306"/>
    <n v="0.13112283345892992"/>
    <n v="0.14694800301431801"/>
    <n v="2"/>
    <n v="7"/>
    <n v="6"/>
    <n v="13"/>
    <n v="28"/>
    <n v="7.1428571428571425E-2"/>
    <n v="0.25"/>
    <n v="0.21428571428571427"/>
    <n v="0.4642857142857143"/>
    <n v="4"/>
    <n v="0"/>
    <n v="0"/>
    <x v="1"/>
    <x v="0"/>
    <x v="1"/>
    <n v="0"/>
    <x v="1"/>
    <x v="18"/>
    <x v="3"/>
    <n v="2656"/>
    <n v="0"/>
    <n v="1"/>
    <n v="0"/>
    <n v="0"/>
    <n v="0"/>
    <n v="0"/>
    <n v="1"/>
    <n v="0"/>
    <n v="0"/>
    <n v="937"/>
    <d v="2015-07-08T00:00:00"/>
    <n v="7"/>
    <s v="July"/>
    <n v="1"/>
    <s v="660,71107,High income,39,Low spender,0.000548469208376109,0,1,61,533,10,217,198,174,195,1327,0.401657874905803,0.00753579502637528,0.163526752072344,0.149208741522231,0.13112283345893,0.146948003014318,2,7,6,13,28,0.0714285714285714,0.25,0.214285714285714,0.464285714285714,4,0,0,0,0,0,0,0,69,66+,2656,0,1,0,0,0,0,1,0,0,937"/>
  </r>
  <r>
    <n v="804"/>
    <n v="66334"/>
    <x v="0"/>
    <n v="1970"/>
    <x v="0"/>
    <n v="2.969819398800012E-2"/>
    <n v="0"/>
    <n v="1"/>
    <n v="82"/>
    <n v="909"/>
    <n v="11"/>
    <n v="218"/>
    <n v="0"/>
    <n v="0"/>
    <n v="23"/>
    <n v="1161"/>
    <n v="0.78294573643410847"/>
    <n v="9.4745908699397068E-3"/>
    <n v="0.18776916451335057"/>
    <n v="0"/>
    <n v="0"/>
    <n v="1.9810508182601206E-2"/>
    <n v="2"/>
    <n v="9"/>
    <n v="3"/>
    <n v="5"/>
    <n v="19"/>
    <n v="0.10526315789473684"/>
    <n v="0.47368421052631576"/>
    <n v="0.15789473684210525"/>
    <n v="0.26315789473684209"/>
    <n v="5"/>
    <n v="0"/>
    <n v="0"/>
    <x v="1"/>
    <x v="0"/>
    <x v="1"/>
    <n v="0"/>
    <x v="0"/>
    <x v="32"/>
    <x v="2"/>
    <n v="2611"/>
    <n v="0"/>
    <n v="1"/>
    <n v="0"/>
    <n v="0"/>
    <n v="0"/>
    <n v="0"/>
    <n v="0"/>
    <n v="0"/>
    <n v="1"/>
    <n v="1115"/>
    <d v="2015-08-22T00:00:00"/>
    <n v="8"/>
    <s v="August"/>
    <n v="1"/>
    <s v="804,66334,High income,1970,High spender,0.0296981939880001,0,1,82,909,11,218,0,0,23,1161,0.782945736434108,0.00947459086993971,0.187769164513351,0,0,0.0198105081826012,2,9,3,5,19,0.105263157894737,0.473684210526316,0.157894736842105,0.263157894736842,5,0,0,0,0,0,0,1,64,50-65,2611,0,1,0,0,0,0,0,0,1,1115"/>
  </r>
  <r>
    <n v="687"/>
    <n v="76773"/>
    <x v="0"/>
    <n v="8"/>
    <x v="1"/>
    <n v="1.0420330063954775E-4"/>
    <n v="0"/>
    <n v="0"/>
    <n v="79"/>
    <n v="516"/>
    <n v="56"/>
    <n v="449"/>
    <n v="86"/>
    <n v="33"/>
    <n v="16"/>
    <n v="1156"/>
    <n v="0.44636678200692043"/>
    <n v="4.8442906574394463E-2"/>
    <n v="0.38840830449826991"/>
    <n v="7.4394463667820071E-2"/>
    <n v="2.8546712802768166E-2"/>
    <n v="1.384083044982699E-2"/>
    <n v="1"/>
    <n v="2"/>
    <n v="2"/>
    <n v="11"/>
    <n v="16"/>
    <n v="6.25E-2"/>
    <n v="0.125"/>
    <n v="0.125"/>
    <n v="0.6875"/>
    <n v="1"/>
    <n v="0"/>
    <n v="0"/>
    <x v="1"/>
    <x v="0"/>
    <x v="1"/>
    <n v="0"/>
    <x v="1"/>
    <x v="23"/>
    <x v="3"/>
    <n v="2648"/>
    <n v="1"/>
    <n v="0"/>
    <n v="0"/>
    <n v="0"/>
    <n v="0"/>
    <n v="0"/>
    <n v="1"/>
    <n v="0"/>
    <n v="0"/>
    <n v="1124"/>
    <d v="2015-07-16T00:00:00"/>
    <n v="7"/>
    <s v="July"/>
    <n v="1"/>
    <s v="687,76773,High income,8,Low spender,0.000104203300639548,0,0,79,516,56,449,86,33,16,1156,0.44636678200692,0.0484429065743945,0.38840830449827,0.0743944636678201,0.0285467128027682,0.013840830449827,1,2,2,11,16,0.0625,0.125,0.125,0.6875,1,0,0,0,0,0,0,0,66,66+,2648,1,0,0,0,0,0,1,0,0,1124"/>
  </r>
  <r>
    <n v="214"/>
    <n v="61618"/>
    <x v="0"/>
    <n v="150"/>
    <x v="1"/>
    <n v="2.4343535979746179E-3"/>
    <n v="0"/>
    <n v="0"/>
    <n v="27"/>
    <n v="605"/>
    <n v="91"/>
    <n v="399"/>
    <n v="0"/>
    <n v="45"/>
    <n v="205"/>
    <n v="1345"/>
    <n v="0.44981412639405205"/>
    <n v="6.7657992565055766E-2"/>
    <n v="0.29665427509293679"/>
    <n v="0"/>
    <n v="3.3457249070631967E-2"/>
    <n v="0.15241635687732341"/>
    <n v="2"/>
    <n v="3"/>
    <n v="6"/>
    <n v="8"/>
    <n v="19"/>
    <n v="0.10526315789473684"/>
    <n v="0.15789473684210525"/>
    <n v="0.31578947368421051"/>
    <n v="0.42105263157894735"/>
    <n v="3"/>
    <n v="0"/>
    <n v="0"/>
    <x v="1"/>
    <x v="0"/>
    <x v="1"/>
    <n v="0"/>
    <x v="1"/>
    <x v="24"/>
    <x v="0"/>
    <n v="2797"/>
    <n v="0"/>
    <n v="0"/>
    <n v="1"/>
    <n v="0"/>
    <n v="0"/>
    <n v="1"/>
    <n v="0"/>
    <n v="0"/>
    <n v="0"/>
    <n v="935"/>
    <d v="2015-02-17T00:00:00"/>
    <n v="2"/>
    <s v="February"/>
    <n v="1"/>
    <s v="214,61618,High income,150,Low spender,0.00243435359797462,0,0,27,605,91,399,0,45,205,1345,0.449814126394052,0.0676579925650558,0.296654275092937,0,0.033457249070632,0.152416356877323,2,3,6,8,19,0.105263157894737,0.157894736842105,0.315789473684211,0.421052631578947,3,0,0,0,0,0,0,0,29,24-35,2797,0,0,1,0,0,1,0,0,0,935"/>
  </r>
  <r>
    <n v="1685"/>
    <n v="65169"/>
    <x v="0"/>
    <n v="119"/>
    <x v="1"/>
    <n v="1.8260215746750755E-3"/>
    <n v="0"/>
    <n v="0"/>
    <n v="23"/>
    <n v="1074"/>
    <n v="0"/>
    <n v="69"/>
    <n v="0"/>
    <n v="0"/>
    <n v="46"/>
    <n v="1189"/>
    <n v="0.90328006728343146"/>
    <n v="0"/>
    <n v="5.8031959629941128E-2"/>
    <n v="0"/>
    <n v="0"/>
    <n v="3.8687973086627421E-2"/>
    <n v="1"/>
    <n v="10"/>
    <n v="4"/>
    <n v="13"/>
    <n v="28"/>
    <n v="3.5714285714285712E-2"/>
    <n v="0.35714285714285715"/>
    <n v="0.14285714285714285"/>
    <n v="0.4642857142857143"/>
    <n v="6"/>
    <n v="1"/>
    <n v="1"/>
    <x v="0"/>
    <x v="0"/>
    <x v="0"/>
    <n v="0"/>
    <x v="0"/>
    <x v="13"/>
    <x v="1"/>
    <n v="2325"/>
    <n v="0"/>
    <n v="1"/>
    <n v="0"/>
    <n v="0"/>
    <n v="0"/>
    <n v="0"/>
    <n v="1"/>
    <n v="0"/>
    <n v="0"/>
    <n v="1097"/>
    <d v="2016-06-03T00:00:00"/>
    <n v="6"/>
    <s v="June"/>
    <n v="1"/>
    <s v="1685,65169,High income,119,Low spender,0.00182602157467508,0,0,23,1074,0,69,0,0,46,1189,0.903280067283431,0,0.0580319596299411,0,0,0.0386879730866274,1,10,4,13,28,0.0357142857142857,0.357142857142857,0.142857142857143,0.464285714285714,6,1,1,1,0,1,0,1,38,36-50,2325,0,1,0,0,0,0,1,0,0,1097"/>
  </r>
  <r>
    <n v="894"/>
    <n v="70951"/>
    <x v="0"/>
    <n v="735"/>
    <x v="0"/>
    <n v="1.0359262025905203E-2"/>
    <n v="0"/>
    <n v="0"/>
    <n v="66"/>
    <n v="239"/>
    <n v="10"/>
    <n v="554"/>
    <n v="254"/>
    <n v="87"/>
    <n v="54"/>
    <n v="1198"/>
    <n v="0.19949916527545911"/>
    <n v="8.3472454090150246E-3"/>
    <n v="0.46243739565943237"/>
    <n v="0.21202003338898165"/>
    <n v="7.2621035058430719E-2"/>
    <n v="4.5075125208681135E-2"/>
    <n v="1"/>
    <n v="3"/>
    <n v="4"/>
    <n v="9"/>
    <n v="17"/>
    <n v="5.8823529411764705E-2"/>
    <n v="0.17647058823529413"/>
    <n v="0.23529411764705882"/>
    <n v="0.52941176470588236"/>
    <n v="1"/>
    <n v="0"/>
    <n v="0"/>
    <x v="1"/>
    <x v="0"/>
    <x v="1"/>
    <n v="0"/>
    <x v="1"/>
    <x v="31"/>
    <x v="0"/>
    <n v="2580"/>
    <n v="0"/>
    <n v="1"/>
    <n v="0"/>
    <n v="0"/>
    <n v="0"/>
    <n v="0"/>
    <n v="1"/>
    <n v="0"/>
    <n v="0"/>
    <n v="1090"/>
    <d v="2015-09-22T00:00:00"/>
    <n v="9"/>
    <s v="September"/>
    <n v="1"/>
    <s v="894,70951,High income,735,High spender,0.0103592620259052,0,0,66,239,10,554,254,87,54,1198,0.199499165275459,0.00834724540901502,0.462437395659432,0.212020033388982,0.0726210350584307,0.0450751252086811,1,3,4,9,17,0.0588235294117647,0.176470588235294,0.235294117647059,0.529411764705882,1,0,0,0,0,0,0,0,35,24-35,2580,0,1,0,0,0,0,1,0,0,1090"/>
  </r>
  <r>
    <n v="218"/>
    <n v="62845"/>
    <x v="0"/>
    <n v="27"/>
    <x v="1"/>
    <n v="4.2962845095075182E-4"/>
    <n v="1"/>
    <n v="1"/>
    <n v="3"/>
    <n v="1099"/>
    <n v="0"/>
    <n v="45"/>
    <n v="0"/>
    <n v="0"/>
    <n v="34"/>
    <n v="1178"/>
    <n v="0.93293718166383699"/>
    <n v="0"/>
    <n v="3.8200339558573854E-2"/>
    <n v="0"/>
    <n v="0"/>
    <n v="2.8862478777589132E-2"/>
    <n v="11"/>
    <n v="3"/>
    <n v="4"/>
    <n v="10"/>
    <n v="28"/>
    <n v="0.39285714285714285"/>
    <n v="0.10714285714285714"/>
    <n v="0.14285714285714285"/>
    <n v="0.35714285714285715"/>
    <n v="8"/>
    <n v="0"/>
    <n v="0"/>
    <x v="1"/>
    <x v="1"/>
    <x v="1"/>
    <n v="0"/>
    <x v="0"/>
    <x v="22"/>
    <x v="3"/>
    <n v="2795"/>
    <n v="0"/>
    <n v="1"/>
    <n v="0"/>
    <n v="0"/>
    <n v="0"/>
    <n v="0"/>
    <n v="0"/>
    <n v="1"/>
    <n v="0"/>
    <n v="1110"/>
    <d v="2015-02-19T00:00:00"/>
    <n v="2"/>
    <s v="February"/>
    <n v="1"/>
    <s v="218,62845,High income,27,Low spender,0.000429628450950752,1,1,3,1099,0,45,0,0,34,1178,0.932937181663837,0,0.0382003395585739,0,0,0.0288624787775891,11,3,4,10,28,0.392857142857143,0.107142857142857,0.142857142857143,0.357142857142857,8,0,0,0,1,0,0,1,71,66+,2795,0,1,0,0,0,0,0,1,0,1110"/>
  </r>
  <r>
    <n v="219"/>
    <n v="62845"/>
    <x v="0"/>
    <n v="16"/>
    <x v="1"/>
    <n v="2.5459463760044555E-4"/>
    <n v="1"/>
    <n v="1"/>
    <n v="3"/>
    <n v="1099"/>
    <n v="0"/>
    <n v="45"/>
    <n v="0"/>
    <n v="0"/>
    <n v="34"/>
    <n v="1178"/>
    <n v="0.93293718166383699"/>
    <n v="0"/>
    <n v="3.8200339558573854E-2"/>
    <n v="0"/>
    <n v="0"/>
    <n v="2.8862478777589132E-2"/>
    <n v="11"/>
    <n v="3"/>
    <n v="4"/>
    <n v="10"/>
    <n v="28"/>
    <n v="0.39285714285714285"/>
    <n v="0.10714285714285714"/>
    <n v="0.14285714285714285"/>
    <n v="0.35714285714285715"/>
    <n v="8"/>
    <n v="0"/>
    <n v="0"/>
    <x v="1"/>
    <x v="1"/>
    <x v="1"/>
    <n v="0"/>
    <x v="1"/>
    <x v="22"/>
    <x v="3"/>
    <n v="2795"/>
    <n v="0"/>
    <n v="1"/>
    <n v="0"/>
    <n v="0"/>
    <n v="0"/>
    <n v="0"/>
    <n v="0"/>
    <n v="1"/>
    <n v="0"/>
    <n v="1110"/>
    <d v="2015-02-19T00:00:00"/>
    <n v="2"/>
    <s v="February"/>
    <n v="1"/>
    <s v="219,62845,High income,16,Low spender,0.000254594637600446,1,1,3,1099,0,45,0,0,34,1178,0.932937181663837,0,0.0382003395585739,0,0,0.0288624787775891,11,3,4,10,28,0.392857142857143,0.107142857142857,0.142857142857143,0.357142857142857,8,0,0,0,1,0,0,0,71,66+,2795,0,1,0,0,0,0,0,1,0,1110"/>
  </r>
  <r>
    <n v="1491"/>
    <n v="82716"/>
    <x v="0"/>
    <n v="52"/>
    <x v="1"/>
    <n v="6.2865709173557716E-4"/>
    <n v="0"/>
    <n v="0"/>
    <n v="8"/>
    <n v="606"/>
    <n v="148"/>
    <n v="228"/>
    <n v="15"/>
    <n v="148"/>
    <n v="22"/>
    <n v="1167"/>
    <n v="0.51928020565552702"/>
    <n v="0.1268209083119109"/>
    <n v="0.19537275064267351"/>
    <n v="1.2853470437017995E-2"/>
    <n v="0.1268209083119109"/>
    <n v="1.8851756640959727E-2"/>
    <n v="1"/>
    <n v="6"/>
    <n v="8"/>
    <n v="13"/>
    <n v="28"/>
    <n v="3.5714285714285712E-2"/>
    <n v="0.21428571428571427"/>
    <n v="0.2857142857142857"/>
    <n v="0.4642857142857143"/>
    <n v="2"/>
    <n v="0"/>
    <n v="0"/>
    <x v="1"/>
    <x v="0"/>
    <x v="1"/>
    <n v="0"/>
    <x v="1"/>
    <x v="51"/>
    <x v="3"/>
    <n v="2395"/>
    <n v="0"/>
    <n v="0"/>
    <n v="1"/>
    <n v="0"/>
    <n v="0"/>
    <n v="0"/>
    <n v="0"/>
    <n v="0"/>
    <n v="1"/>
    <n v="1123"/>
    <d v="2016-03-25T00:00:00"/>
    <n v="3"/>
    <s v="March"/>
    <n v="1"/>
    <s v="1491,82716,High income,52,Low spender,0.000628657091735577,0,0,8,606,148,228,15,148,22,1167,0.519280205655527,0.126820908311911,0.195372750642674,0.012853470437018,0.126820908311911,0.0188517566409597,1,6,8,13,28,0.0357142857142857,0.214285714285714,0.285714285714286,0.464285714285714,2,0,0,0,0,0,0,0,76,66+,2395,0,0,1,0,0,0,0,0,1,1123"/>
  </r>
  <r>
    <n v="1838"/>
    <n v="77457"/>
    <x v="0"/>
    <n v="1228"/>
    <x v="0"/>
    <n v="1.5853957679744891E-2"/>
    <n v="0"/>
    <n v="0"/>
    <n v="85"/>
    <n v="675"/>
    <n v="11"/>
    <n v="400"/>
    <n v="15"/>
    <n v="45"/>
    <n v="11"/>
    <n v="1157"/>
    <n v="0.58340535868625754"/>
    <n v="9.5073465859982706E-3"/>
    <n v="0.34572169403630076"/>
    <n v="1.2964563526361279E-2"/>
    <n v="3.8893690579083838E-2"/>
    <n v="9.5073465859982706E-3"/>
    <n v="1"/>
    <n v="2"/>
    <n v="5"/>
    <n v="10"/>
    <n v="18"/>
    <n v="5.5555555555555552E-2"/>
    <n v="0.1111111111111111"/>
    <n v="0.27777777777777779"/>
    <n v="0.55555555555555558"/>
    <n v="1"/>
    <n v="0"/>
    <n v="0"/>
    <x v="1"/>
    <x v="0"/>
    <x v="0"/>
    <n v="0"/>
    <x v="1"/>
    <x v="44"/>
    <x v="3"/>
    <n v="2275"/>
    <n v="0"/>
    <n v="0"/>
    <n v="1"/>
    <n v="0"/>
    <n v="0"/>
    <n v="0"/>
    <n v="1"/>
    <n v="0"/>
    <n v="0"/>
    <n v="1135"/>
    <d v="2016-07-23T00:00:00"/>
    <n v="7"/>
    <s v="July"/>
    <n v="1"/>
    <s v="1838,77457,High income,1228,High spender,0.0158539576797449,0,0,85,675,11,400,15,45,11,1157,0.583405358686258,0.00950734658599827,0.345721694036301,0.0129645635263613,0.0388936905790838,0.00950734658599827,1,2,5,10,18,0.0555555555555556,0.111111111111111,0.277777777777778,0.555555555555556,1,0,0,0,0,1,0,0,73,66+,2275,0,0,1,0,0,0,1,0,0,1135"/>
  </r>
  <r>
    <n v="384"/>
    <n v="55212"/>
    <x v="0"/>
    <n v="50"/>
    <x v="1"/>
    <n v="9.0560023183365937E-4"/>
    <n v="0"/>
    <n v="1"/>
    <n v="65"/>
    <n v="1103"/>
    <n v="0"/>
    <n v="45"/>
    <n v="0"/>
    <n v="0"/>
    <n v="34"/>
    <n v="1182"/>
    <n v="0.93316412859560072"/>
    <n v="0"/>
    <n v="3.8071065989847719E-2"/>
    <n v="0"/>
    <n v="0"/>
    <n v="2.8764805414551606E-2"/>
    <n v="3"/>
    <n v="4"/>
    <n v="2"/>
    <n v="11"/>
    <n v="20"/>
    <n v="0.15"/>
    <n v="0.2"/>
    <n v="0.1"/>
    <n v="0.55000000000000004"/>
    <n v="8"/>
    <n v="0"/>
    <n v="1"/>
    <x v="1"/>
    <x v="1"/>
    <x v="1"/>
    <n v="0"/>
    <x v="1"/>
    <x v="26"/>
    <x v="2"/>
    <n v="2742"/>
    <n v="0"/>
    <n v="1"/>
    <n v="0"/>
    <n v="0"/>
    <n v="0"/>
    <n v="0"/>
    <n v="0"/>
    <n v="0"/>
    <n v="1"/>
    <n v="1114"/>
    <d v="2015-04-13T00:00:00"/>
    <n v="4"/>
    <s v="April"/>
    <n v="1"/>
    <s v="384,55212,High income,50,Low spender,0.000905600231833659,0,1,65,1103,0,45,0,0,34,1182,0.933164128595601,0,0.0380710659898477,0,0,0.0287648054145516,3,4,2,11,20,0.15,0.2,0.1,0.55,8,0,1,0,1,0,0,0,51,50-65,2742,0,1,0,0,0,0,0,0,1,1114"/>
  </r>
  <r>
    <n v="1870"/>
    <n v="71691"/>
    <x v="0"/>
    <n v="181"/>
    <x v="1"/>
    <n v="2.5247241634235819E-3"/>
    <n v="0"/>
    <n v="0"/>
    <n v="0"/>
    <n v="336"/>
    <n v="130"/>
    <n v="411"/>
    <n v="240"/>
    <n v="32"/>
    <n v="43"/>
    <n v="1192"/>
    <n v="0.28187919463087246"/>
    <n v="0.10906040268456375"/>
    <n v="0.34479865771812079"/>
    <n v="0.20134228187919462"/>
    <n v="2.6845637583892617E-2"/>
    <n v="3.6073825503355708E-2"/>
    <n v="1"/>
    <n v="4"/>
    <n v="7"/>
    <n v="5"/>
    <n v="17"/>
    <n v="5.8823529411764705E-2"/>
    <n v="0.23529411764705882"/>
    <n v="0.41176470588235292"/>
    <n v="0.29411764705882354"/>
    <n v="2"/>
    <n v="0"/>
    <n v="0"/>
    <x v="1"/>
    <x v="0"/>
    <x v="1"/>
    <n v="0"/>
    <x v="0"/>
    <x v="11"/>
    <x v="2"/>
    <n v="2263"/>
    <n v="0"/>
    <n v="0"/>
    <n v="1"/>
    <n v="0"/>
    <n v="0"/>
    <n v="0"/>
    <n v="0"/>
    <n v="0"/>
    <n v="1"/>
    <n v="1106"/>
    <d v="2016-08-04T00:00:00"/>
    <n v="8"/>
    <s v="August"/>
    <n v="1"/>
    <s v="1870,71691,High income,181,Low spender,0.00252472416342358,0,0,0,336,130,411,240,32,43,1192,0.281879194630872,0.109060402684564,0.344798657718121,0.201342281879195,0.0268456375838926,0.0360738255033557,1,4,7,5,17,0.0588235294117647,0.235294117647059,0.411764705882353,0.294117647058824,2,0,0,0,0,0,0,1,62,50-65,2263,0,0,1,0,0,0,0,0,1,1106"/>
  </r>
  <r>
    <n v="1738"/>
    <n v="63564"/>
    <x v="0"/>
    <n v="43"/>
    <x v="1"/>
    <n v="6.7648354414448432E-4"/>
    <n v="0"/>
    <n v="0"/>
    <n v="0"/>
    <n v="769"/>
    <n v="80"/>
    <n v="252"/>
    <n v="15"/>
    <n v="34"/>
    <n v="65"/>
    <n v="1215"/>
    <n v="0.63292181069958853"/>
    <n v="6.584362139917696E-2"/>
    <n v="0.2074074074074074"/>
    <n v="1.2345679012345678E-2"/>
    <n v="2.7983539094650206E-2"/>
    <n v="5.3497942386831275E-2"/>
    <n v="1"/>
    <n v="10"/>
    <n v="10"/>
    <n v="7"/>
    <n v="28"/>
    <n v="3.5714285714285712E-2"/>
    <n v="0.35714285714285715"/>
    <n v="0.35714285714285715"/>
    <n v="0.25"/>
    <n v="6"/>
    <n v="0"/>
    <n v="0"/>
    <x v="0"/>
    <x v="0"/>
    <x v="1"/>
    <n v="0"/>
    <x v="0"/>
    <x v="23"/>
    <x v="3"/>
    <n v="2310"/>
    <n v="0"/>
    <n v="1"/>
    <n v="0"/>
    <n v="0"/>
    <n v="0"/>
    <n v="1"/>
    <n v="0"/>
    <n v="0"/>
    <n v="0"/>
    <n v="1085"/>
    <d v="2016-06-18T00:00:00"/>
    <n v="6"/>
    <s v="June"/>
    <n v="1"/>
    <s v="1738,63564,High income,43,Low spender,0.000676483544144484,0,0,0,769,80,252,15,34,65,1215,0.632921810699589,0.065843621399177,0.207407407407407,0.0123456790123457,0.0279835390946502,0.0534979423868313,1,10,10,7,28,0.0357142857142857,0.357142857142857,0.357142857142857,0.25,6,0,0,1,0,0,0,1,66,66+,2310,0,1,0,0,0,1,0,0,0,1085"/>
  </r>
  <r>
    <n v="795"/>
    <n v="70091"/>
    <x v="0"/>
    <n v="51"/>
    <x v="1"/>
    <n v="7.2762551540140675E-4"/>
    <n v="1"/>
    <n v="0"/>
    <n v="11"/>
    <n v="964"/>
    <n v="34"/>
    <n v="137"/>
    <n v="15"/>
    <n v="0"/>
    <n v="11"/>
    <n v="1161"/>
    <n v="0.83031869078380705"/>
    <n v="2.9285099052540915E-2"/>
    <n v="0.11800172265288544"/>
    <n v="1.2919896640826873E-2"/>
    <n v="0"/>
    <n v="9.4745908699397068E-3"/>
    <n v="2"/>
    <n v="5"/>
    <n v="2"/>
    <n v="10"/>
    <n v="19"/>
    <n v="0.10526315789473684"/>
    <n v="0.26315789473684209"/>
    <n v="0.10526315789473684"/>
    <n v="0.52631578947368418"/>
    <n v="8"/>
    <n v="0"/>
    <n v="0"/>
    <x v="1"/>
    <x v="1"/>
    <x v="1"/>
    <n v="0"/>
    <x v="1"/>
    <x v="26"/>
    <x v="2"/>
    <n v="2614"/>
    <n v="0"/>
    <n v="1"/>
    <n v="0"/>
    <n v="0"/>
    <n v="0"/>
    <n v="0"/>
    <n v="0"/>
    <n v="1"/>
    <n v="0"/>
    <n v="1139"/>
    <d v="2015-08-19T00:00:00"/>
    <n v="8"/>
    <s v="August"/>
    <n v="1"/>
    <s v="795,70091,High income,51,Low spender,0.000727625515401407,1,0,11,964,34,137,15,0,11,1161,0.830318690783807,0.0292850990525409,0.118001722652885,0.0129198966408269,0,0.00947459086993971,2,5,2,10,19,0.105263157894737,0.263157894736842,0.105263157894737,0.526315789473684,8,0,0,0,1,0,0,0,51,50-65,2614,0,1,0,0,0,0,0,1,0,1139"/>
  </r>
  <r>
    <n v="779"/>
    <n v="80950"/>
    <x v="0"/>
    <n v="83"/>
    <x v="1"/>
    <n v="1.02532427424336E-3"/>
    <n v="0"/>
    <n v="0"/>
    <n v="44"/>
    <n v="525"/>
    <n v="147"/>
    <n v="112"/>
    <n v="219"/>
    <n v="147"/>
    <n v="63"/>
    <n v="1213"/>
    <n v="0.43281121187139326"/>
    <n v="0.12118713932399011"/>
    <n v="9.2333058532563891E-2"/>
    <n v="0.18054410552349548"/>
    <n v="0.12118713932399011"/>
    <n v="5.193734542456719E-2"/>
    <n v="1"/>
    <n v="6"/>
    <n v="7"/>
    <n v="9"/>
    <n v="23"/>
    <n v="4.3478260869565216E-2"/>
    <n v="0.2608695652173913"/>
    <n v="0.30434782608695654"/>
    <n v="0.39130434782608697"/>
    <n v="2"/>
    <n v="1"/>
    <n v="0"/>
    <x v="1"/>
    <x v="0"/>
    <x v="1"/>
    <n v="0"/>
    <x v="1"/>
    <x v="6"/>
    <x v="2"/>
    <n v="2617"/>
    <n v="0"/>
    <n v="1"/>
    <n v="0"/>
    <n v="0"/>
    <n v="0"/>
    <n v="0"/>
    <n v="0"/>
    <n v="1"/>
    <n v="0"/>
    <n v="1087"/>
    <d v="2015-08-16T00:00:00"/>
    <n v="8"/>
    <s v="August"/>
    <n v="1"/>
    <s v="779,80950,High income,83,Low spender,0.00102532427424336,0,0,44,525,147,112,219,147,63,1213,0.432811211871393,0.12118713932399,0.0923330585325639,0.180544105523495,0.12118713932399,0.0519373454245672,1,6,7,9,23,0.0434782608695652,0.260869565217391,0.304347826086957,0.391304347826087,2,1,0,0,0,0,0,0,59,50-65,2617,0,1,0,0,0,0,0,1,0,1087"/>
  </r>
  <r>
    <n v="1746"/>
    <n v="84219"/>
    <x v="0"/>
    <n v="47"/>
    <x v="1"/>
    <n v="5.5806884432254005E-4"/>
    <n v="0"/>
    <n v="0"/>
    <n v="27"/>
    <n v="434"/>
    <n v="137"/>
    <n v="400"/>
    <n v="45"/>
    <n v="137"/>
    <n v="45"/>
    <n v="1198"/>
    <n v="0.36227045075125208"/>
    <n v="0.11435726210350584"/>
    <n v="0.333889816360601"/>
    <n v="3.7562604340567615E-2"/>
    <n v="0.11435726210350584"/>
    <n v="3.7562604340567615E-2"/>
    <n v="1"/>
    <n v="3"/>
    <n v="4"/>
    <n v="10"/>
    <n v="18"/>
    <n v="5.5555555555555552E-2"/>
    <n v="0.16666666666666666"/>
    <n v="0.22222222222222221"/>
    <n v="0.55555555555555558"/>
    <n v="1"/>
    <n v="0"/>
    <n v="0"/>
    <x v="1"/>
    <x v="0"/>
    <x v="1"/>
    <n v="0"/>
    <x v="1"/>
    <x v="0"/>
    <x v="0"/>
    <n v="2306"/>
    <n v="0"/>
    <n v="1"/>
    <n v="0"/>
    <n v="0"/>
    <n v="0"/>
    <n v="0"/>
    <n v="1"/>
    <n v="0"/>
    <n v="0"/>
    <n v="1108"/>
    <d v="2016-06-22T00:00:00"/>
    <n v="6"/>
    <s v="June"/>
    <n v="1"/>
    <s v="1746,84219,High income,47,Low spender,0.00055806884432254,0,0,27,434,137,400,45,137,45,1198,0.362270450751252,0.114357262103506,0.333889816360601,0.0375626043405676,0.114357262103506,0.0375626043405676,1,3,4,10,18,0.0555555555555556,0.166666666666667,0.222222222222222,0.555555555555556,1,0,0,0,0,0,0,0,32,24-35,2306,0,1,0,0,0,0,1,0,0,1108"/>
  </r>
  <r>
    <n v="139"/>
    <n v="63887"/>
    <x v="0"/>
    <n v="39"/>
    <x v="1"/>
    <n v="6.1045283077934478E-4"/>
    <n v="0"/>
    <n v="1"/>
    <n v="38"/>
    <n v="897"/>
    <n v="23"/>
    <n v="207"/>
    <n v="15"/>
    <n v="11"/>
    <n v="92"/>
    <n v="1245"/>
    <n v="0.72048192771084341"/>
    <n v="1.8473895582329317E-2"/>
    <n v="0.16626506024096385"/>
    <n v="1.2048192771084338E-2"/>
    <n v="8.8353413654618466E-3"/>
    <n v="7.3895582329317269E-2"/>
    <n v="5"/>
    <n v="9"/>
    <n v="6"/>
    <n v="12"/>
    <n v="32"/>
    <n v="0.15625"/>
    <n v="0.28125"/>
    <n v="0.1875"/>
    <n v="0.375"/>
    <n v="6"/>
    <n v="0"/>
    <n v="0"/>
    <x v="1"/>
    <x v="0"/>
    <x v="1"/>
    <n v="0"/>
    <x v="1"/>
    <x v="36"/>
    <x v="2"/>
    <n v="2818"/>
    <n v="1"/>
    <n v="0"/>
    <n v="0"/>
    <n v="0"/>
    <n v="0"/>
    <n v="0"/>
    <n v="1"/>
    <n v="0"/>
    <n v="0"/>
    <n v="1061"/>
    <d v="2015-01-27T00:00:00"/>
    <n v="1"/>
    <s v="January"/>
    <n v="1"/>
    <s v="139,63887,High income,39,Low spender,0.000610452830779345,0,1,38,897,23,207,15,11,92,1245,0.720481927710843,0.0184738955823293,0.166265060240964,0.0120481927710843,0.00883534136546185,0.0738955823293173,5,9,6,12,32,0.15625,0.28125,0.1875,0.375,6,0,0,0,0,0,0,0,58,50-65,2818,1,0,0,0,0,0,1,0,0,1061"/>
  </r>
  <r>
    <n v="1088"/>
    <n v="62187"/>
    <x v="0"/>
    <n v="46"/>
    <x v="1"/>
    <n v="7.397044398346921E-4"/>
    <n v="0"/>
    <n v="0"/>
    <n v="49"/>
    <n v="792"/>
    <n v="0"/>
    <n v="275"/>
    <n v="45"/>
    <n v="45"/>
    <n v="126"/>
    <n v="1283"/>
    <n v="0.61730319563522995"/>
    <n v="0"/>
    <n v="0.21434138737334374"/>
    <n v="3.5074045206547153E-2"/>
    <n v="3.5074045206547153E-2"/>
    <n v="9.8207326578332033E-2"/>
    <n v="1"/>
    <n v="4"/>
    <n v="8"/>
    <n v="5"/>
    <n v="18"/>
    <n v="5.5555555555555552E-2"/>
    <n v="0.22222222222222221"/>
    <n v="0.44444444444444442"/>
    <n v="0.27777777777777779"/>
    <n v="3"/>
    <n v="0"/>
    <n v="0"/>
    <x v="1"/>
    <x v="0"/>
    <x v="1"/>
    <n v="0"/>
    <x v="1"/>
    <x v="37"/>
    <x v="2"/>
    <n v="2518"/>
    <n v="0"/>
    <n v="1"/>
    <n v="0"/>
    <n v="0"/>
    <n v="0"/>
    <n v="0"/>
    <n v="1"/>
    <n v="0"/>
    <n v="0"/>
    <n v="1031"/>
    <d v="2015-11-23T00:00:00"/>
    <n v="11"/>
    <s v="November"/>
    <n v="1"/>
    <s v="1088,62187,High income,46,Low spender,0.000739704439834692,0,0,49,792,0,275,45,45,126,1283,0.61730319563523,0,0.214341387373344,0.0350740452065472,0.0350740452065472,0.098207326578332,1,4,8,5,18,0.0555555555555556,0.222222222222222,0.444444444444444,0.277777777777778,3,0,0,0,0,0,0,0,63,50-65,2518,0,1,0,0,0,0,1,0,0,1031"/>
  </r>
  <r>
    <n v="1940"/>
    <n v="86424"/>
    <x v="0"/>
    <n v="702"/>
    <x v="0"/>
    <n v="8.1227436823104685E-3"/>
    <n v="0"/>
    <n v="0"/>
    <n v="12"/>
    <n v="387"/>
    <n v="68"/>
    <n v="569"/>
    <n v="89"/>
    <n v="45"/>
    <n v="68"/>
    <n v="1226"/>
    <n v="0.31566068515497553"/>
    <n v="5.5464926590538338E-2"/>
    <n v="0.46411092985318109"/>
    <n v="7.2593800978792825E-2"/>
    <n v="3.6704730831973897E-2"/>
    <n v="5.5464926590538338E-2"/>
    <n v="1"/>
    <n v="6"/>
    <n v="9"/>
    <n v="12"/>
    <n v="28"/>
    <n v="3.5714285714285712E-2"/>
    <n v="0.21428571428571427"/>
    <n v="0.32142857142857145"/>
    <n v="0.42857142857142855"/>
    <n v="1"/>
    <n v="0"/>
    <n v="0"/>
    <x v="1"/>
    <x v="0"/>
    <x v="1"/>
    <n v="0"/>
    <x v="1"/>
    <x v="32"/>
    <x v="2"/>
    <n v="2244"/>
    <n v="0"/>
    <n v="0"/>
    <n v="1"/>
    <n v="0"/>
    <n v="0"/>
    <n v="0"/>
    <n v="0"/>
    <n v="1"/>
    <n v="0"/>
    <n v="1090"/>
    <d v="2016-08-23T00:00:00"/>
    <n v="8"/>
    <s v="August"/>
    <n v="1"/>
    <s v="1940,86424,High income,702,High spender,0.00812274368231047,0,0,12,387,68,569,89,45,68,1226,0.315660685154976,0.0554649265905383,0.464110929853181,0.0725938009787928,0.0367047308319739,0.0554649265905383,1,6,9,12,28,0.0357142857142857,0.214285714285714,0.321428571428571,0.428571428571429,1,0,0,0,0,0,0,0,64,50-65,2244,0,0,1,0,0,0,0,1,0,1090"/>
  </r>
  <r>
    <n v="1724"/>
    <n v="74250"/>
    <x v="0"/>
    <n v="69"/>
    <x v="1"/>
    <n v="9.2929292929292925E-4"/>
    <n v="0"/>
    <n v="0"/>
    <n v="90"/>
    <n v="680"/>
    <n v="11"/>
    <n v="392"/>
    <n v="75"/>
    <n v="0"/>
    <n v="0"/>
    <n v="1158"/>
    <n v="0.58721934369602768"/>
    <n v="9.4991364421416237E-3"/>
    <n v="0.3385146804835924"/>
    <n v="6.4766839378238336E-2"/>
    <n v="0"/>
    <n v="0"/>
    <n v="1"/>
    <n v="2"/>
    <n v="11"/>
    <n v="4"/>
    <n v="18"/>
    <n v="5.5555555555555552E-2"/>
    <n v="0.1111111111111111"/>
    <n v="0.61111111111111116"/>
    <n v="0.22222222222222221"/>
    <n v="1"/>
    <n v="0"/>
    <n v="0"/>
    <x v="1"/>
    <x v="0"/>
    <x v="1"/>
    <n v="0"/>
    <x v="1"/>
    <x v="11"/>
    <x v="2"/>
    <n v="2313"/>
    <n v="0"/>
    <n v="0"/>
    <n v="0"/>
    <n v="1"/>
    <n v="0"/>
    <n v="0"/>
    <n v="0"/>
    <n v="0"/>
    <n v="1"/>
    <n v="1158"/>
    <d v="2016-06-15T00:00:00"/>
    <n v="6"/>
    <s v="June"/>
    <n v="1"/>
    <s v="1724,74250,High income,69,Low spender,0.000929292929292929,0,0,90,680,11,392,75,0,0,1158,0.587219343696028,0.00949913644214162,0.338514680483592,0.0647668393782383,0,0,1,2,11,4,18,0.0555555555555556,0.111111111111111,0.611111111111111,0.222222222222222,1,0,0,0,0,0,0,0,62,50-65,2313,0,0,0,1,0,0,0,0,1,1158"/>
  </r>
  <r>
    <n v="611"/>
    <n v="70792"/>
    <x v="0"/>
    <n v="709"/>
    <x v="0"/>
    <n v="1.0015255961125551E-2"/>
    <n v="0"/>
    <n v="0"/>
    <n v="82"/>
    <n v="344"/>
    <n v="45"/>
    <n v="654"/>
    <n v="104"/>
    <n v="11"/>
    <n v="114"/>
    <n v="1272"/>
    <n v="0.27044025157232704"/>
    <n v="3.5377358490566037E-2"/>
    <n v="0.51415094339622647"/>
    <n v="8.1761006289308172E-2"/>
    <n v="8.6477987421383646E-3"/>
    <n v="8.9622641509433956E-2"/>
    <n v="2"/>
    <n v="3"/>
    <n v="4"/>
    <n v="10"/>
    <n v="19"/>
    <n v="0.10526315789473684"/>
    <n v="0.15789473684210525"/>
    <n v="0.21052631578947367"/>
    <n v="0.52631578947368418"/>
    <n v="3"/>
    <n v="0"/>
    <n v="0"/>
    <x v="1"/>
    <x v="0"/>
    <x v="1"/>
    <n v="0"/>
    <x v="1"/>
    <x v="18"/>
    <x v="3"/>
    <n v="2667"/>
    <n v="0"/>
    <n v="0"/>
    <n v="0"/>
    <n v="0"/>
    <n v="1"/>
    <n v="0"/>
    <n v="1"/>
    <n v="0"/>
    <n v="0"/>
    <n v="1044"/>
    <d v="2015-06-27T00:00:00"/>
    <n v="6"/>
    <s v="June"/>
    <n v="1"/>
    <s v="611,70792,High income,709,High spender,0.0100152559611256,0,0,82,344,45,654,104,11,114,1272,0.270440251572327,0.035377358490566,0.514150943396226,0.0817610062893082,0.00864779874213836,0.089622641509434,2,3,4,10,19,0.105263157894737,0.157894736842105,0.210526315789474,0.526315789473684,3,0,0,0,0,0,0,0,69,66+,2667,0,0,0,0,1,0,1,0,0,1044"/>
  </r>
  <r>
    <n v="41"/>
    <n v="67445"/>
    <x v="0"/>
    <n v="46"/>
    <x v="1"/>
    <n v="6.8203721550893321E-4"/>
    <n v="0"/>
    <n v="1"/>
    <n v="63"/>
    <n v="757"/>
    <n v="80"/>
    <n v="217"/>
    <n v="29"/>
    <n v="80"/>
    <n v="11"/>
    <n v="1174"/>
    <n v="0.64480408858603067"/>
    <n v="6.8143100511073251E-2"/>
    <n v="0.18483816013628621"/>
    <n v="2.4701873935264053E-2"/>
    <n v="6.8143100511073251E-2"/>
    <n v="9.3696763202725727E-3"/>
    <n v="5"/>
    <n v="9"/>
    <n v="6"/>
    <n v="12"/>
    <n v="32"/>
    <n v="0.15625"/>
    <n v="0.28125"/>
    <n v="0.1875"/>
    <n v="0.375"/>
    <n v="6"/>
    <n v="0"/>
    <n v="0"/>
    <x v="1"/>
    <x v="0"/>
    <x v="1"/>
    <n v="0"/>
    <x v="1"/>
    <x v="3"/>
    <x v="1"/>
    <n v="2845"/>
    <n v="0"/>
    <n v="1"/>
    <n v="0"/>
    <n v="0"/>
    <n v="0"/>
    <n v="0"/>
    <n v="1"/>
    <n v="0"/>
    <n v="0"/>
    <n v="1152"/>
    <d v="2014-12-31T00:00:00"/>
    <n v="12"/>
    <s v="December"/>
    <n v="1"/>
    <s v="41,67445,High income,46,Low spender,0.000682037215508933,0,1,63,757,80,217,29,80,11,1174,0.644804088586031,0.0681431005110733,0.184838160136286,0.0247018739352641,0.0681431005110733,0.00936967632027257,5,9,6,12,32,0.15625,0.28125,0.1875,0.375,6,0,0,0,0,0,0,0,46,36-50,2845,0,1,0,0,0,0,1,0,0,1152"/>
  </r>
  <r>
    <n v="1753"/>
    <n v="77027"/>
    <x v="0"/>
    <n v="47"/>
    <x v="1"/>
    <n v="6.1017565269321145E-4"/>
    <n v="0"/>
    <n v="1"/>
    <n v="23"/>
    <n v="820"/>
    <n v="57"/>
    <n v="242"/>
    <n v="45"/>
    <n v="0"/>
    <n v="11"/>
    <n v="1175"/>
    <n v="0.69787234042553192"/>
    <n v="4.851063829787234E-2"/>
    <n v="0.20595744680851064"/>
    <n v="3.8297872340425532E-2"/>
    <n v="0"/>
    <n v="9.3617021276595751E-3"/>
    <n v="2"/>
    <n v="8"/>
    <n v="3"/>
    <n v="6"/>
    <n v="19"/>
    <n v="0.10526315789473684"/>
    <n v="0.42105263157894735"/>
    <n v="0.15789473684210525"/>
    <n v="0.31578947368421051"/>
    <n v="4"/>
    <n v="0"/>
    <n v="0"/>
    <x v="1"/>
    <x v="0"/>
    <x v="1"/>
    <n v="0"/>
    <x v="1"/>
    <x v="42"/>
    <x v="3"/>
    <n v="2303"/>
    <n v="0"/>
    <n v="1"/>
    <n v="0"/>
    <n v="0"/>
    <n v="0"/>
    <n v="0"/>
    <n v="0"/>
    <n v="1"/>
    <n v="0"/>
    <n v="1153"/>
    <d v="2016-06-25T00:00:00"/>
    <n v="6"/>
    <s v="June"/>
    <n v="1"/>
    <s v="1753,77027,High income,47,Low spender,0.000610175652693211,0,1,23,820,57,242,45,0,11,1175,0.697872340425532,0.0485106382978723,0.205957446808511,0.0382978723404255,0,0.00936170212765958,2,8,3,6,19,0.105263157894737,0.421052631578947,0.157894736842105,0.315789473684211,4,0,0,0,0,0,0,0,68,66+,2303,0,1,0,0,0,0,0,1,0,1153"/>
  </r>
  <r>
    <n v="783"/>
    <n v="67432"/>
    <x v="0"/>
    <n v="37"/>
    <x v="1"/>
    <n v="5.4870091351287217E-4"/>
    <n v="0"/>
    <n v="1"/>
    <n v="69"/>
    <n v="432"/>
    <n v="79"/>
    <n v="341"/>
    <n v="177"/>
    <n v="136"/>
    <n v="170"/>
    <n v="1335"/>
    <n v="0.32359550561797751"/>
    <n v="5.9176029962546818E-2"/>
    <n v="0.25543071161048692"/>
    <n v="0.13258426966292136"/>
    <n v="0.10187265917602996"/>
    <n v="0.12734082397003746"/>
    <n v="2"/>
    <n v="8"/>
    <n v="5"/>
    <n v="4"/>
    <n v="19"/>
    <n v="0.10526315789473684"/>
    <n v="0.42105263157894735"/>
    <n v="0.26315789473684209"/>
    <n v="0.21052631578947367"/>
    <n v="4"/>
    <n v="0"/>
    <n v="0"/>
    <x v="1"/>
    <x v="0"/>
    <x v="1"/>
    <n v="0"/>
    <x v="1"/>
    <x v="1"/>
    <x v="1"/>
    <n v="2616"/>
    <n v="0"/>
    <n v="1"/>
    <n v="0"/>
    <n v="0"/>
    <n v="0"/>
    <n v="0"/>
    <n v="1"/>
    <n v="0"/>
    <n v="0"/>
    <n v="995"/>
    <d v="2015-08-17T00:00:00"/>
    <n v="8"/>
    <s v="August"/>
    <n v="1"/>
    <s v="783,67432,High income,37,Low spender,0.000548700913512872,0,1,69,432,79,341,177,136,170,1335,0.323595505617978,0.0591760299625468,0.255430711610487,0.132584269662921,0.10187265917603,0.127340823970037,2,8,5,4,19,0.105263157894737,0.421052631578947,0.263157894736842,0.210526315789474,4,0,0,0,0,0,0,0,47,36-50,2616,0,1,0,0,0,0,1,0,0,995"/>
  </r>
  <r>
    <n v="290"/>
    <n v="72099"/>
    <x v="0"/>
    <n v="38"/>
    <x v="1"/>
    <n v="5.2705307979306233E-4"/>
    <n v="0"/>
    <n v="0"/>
    <n v="18"/>
    <n v="546"/>
    <n v="91"/>
    <n v="410"/>
    <n v="119"/>
    <n v="0"/>
    <n v="22"/>
    <n v="1188"/>
    <n v="0.45959595959595961"/>
    <n v="7.6599326599326598E-2"/>
    <n v="0.3451178451178451"/>
    <n v="0.10016835016835017"/>
    <n v="0"/>
    <n v="1.8518518518518517E-2"/>
    <n v="1"/>
    <n v="3"/>
    <n v="4"/>
    <n v="10"/>
    <n v="18"/>
    <n v="5.5555555555555552E-2"/>
    <n v="0.16666666666666666"/>
    <n v="0.22222222222222221"/>
    <n v="0.55555555555555558"/>
    <n v="1"/>
    <n v="0"/>
    <n v="0"/>
    <x v="1"/>
    <x v="0"/>
    <x v="1"/>
    <n v="0"/>
    <x v="1"/>
    <x v="3"/>
    <x v="1"/>
    <n v="2769"/>
    <n v="0"/>
    <n v="1"/>
    <n v="0"/>
    <n v="0"/>
    <n v="0"/>
    <n v="0"/>
    <n v="1"/>
    <n v="0"/>
    <n v="0"/>
    <n v="1144"/>
    <d v="2015-03-17T00:00:00"/>
    <n v="3"/>
    <s v="March"/>
    <n v="1"/>
    <s v="290,72099,High income,38,Low spender,0.000527053079793062,0,0,18,546,91,410,119,0,22,1188,0.45959595959596,0.0765993265993266,0.345117845117845,0.10016835016835,0,0.0185185185185185,1,3,4,10,18,0.0555555555555556,0.166666666666667,0.222222222222222,0.555555555555556,1,0,0,0,0,0,0,0,46,36-50,2769,0,1,0,0,0,0,1,0,0,1144"/>
  </r>
  <r>
    <n v="518"/>
    <n v="80982"/>
    <x v="0"/>
    <n v="37"/>
    <x v="1"/>
    <n v="4.5689165493566474E-4"/>
    <n v="1"/>
    <n v="1"/>
    <n v="48"/>
    <n v="505"/>
    <n v="137"/>
    <n v="401"/>
    <n v="104"/>
    <n v="22"/>
    <n v="22"/>
    <n v="1191"/>
    <n v="0.42401343408900083"/>
    <n v="0.11502938706968933"/>
    <n v="0.33669185558354325"/>
    <n v="8.7321578505457603E-2"/>
    <n v="1.8471872376154493E-2"/>
    <n v="1.8471872376154493E-2"/>
    <n v="3"/>
    <n v="11"/>
    <n v="5"/>
    <n v="11"/>
    <n v="30"/>
    <n v="0.1"/>
    <n v="0.36666666666666664"/>
    <n v="0.16666666666666666"/>
    <n v="0.36666666666666664"/>
    <n v="5"/>
    <n v="0"/>
    <n v="0"/>
    <x v="1"/>
    <x v="0"/>
    <x v="1"/>
    <n v="1"/>
    <x v="1"/>
    <x v="12"/>
    <x v="2"/>
    <n v="2696"/>
    <n v="0"/>
    <n v="0"/>
    <n v="1"/>
    <n v="0"/>
    <n v="0"/>
    <n v="0"/>
    <n v="1"/>
    <n v="0"/>
    <n v="0"/>
    <n v="1147"/>
    <d v="2015-05-29T00:00:00"/>
    <n v="5"/>
    <s v="May"/>
    <n v="1"/>
    <s v="518,80982,High income,37,Low spender,0.000456891654935665,1,1,48,505,137,401,104,22,22,1191,0.424013434089001,0.115029387069689,0.336691855583543,0.0873215785054576,0.0184718723761545,0.0184718723761545,3,11,5,11,30,0.1,0.366666666666667,0.166666666666667,0.366666666666667,5,0,0,0,0,0,1,0,61,50-65,2696,0,0,1,0,0,0,1,0,0,1147"/>
  </r>
  <r>
    <n v="2040"/>
    <n v="81168"/>
    <x v="0"/>
    <n v="1117"/>
    <x v="0"/>
    <n v="1.3761580918588607E-2"/>
    <n v="0"/>
    <n v="0"/>
    <n v="84"/>
    <n v="410"/>
    <n v="0"/>
    <n v="592"/>
    <n v="147"/>
    <n v="22"/>
    <n v="22"/>
    <n v="1193"/>
    <n v="0.34367141659681477"/>
    <n v="0"/>
    <n v="0.49622799664710815"/>
    <n v="0.12321877619446772"/>
    <n v="1.8440905280804692E-2"/>
    <n v="1.8440905280804692E-2"/>
    <n v="1"/>
    <n v="6"/>
    <n v="4"/>
    <n v="7"/>
    <n v="18"/>
    <n v="5.5555555555555552E-2"/>
    <n v="0.33333333333333331"/>
    <n v="0.22222222222222221"/>
    <n v="0.3888888888888889"/>
    <n v="3"/>
    <n v="1"/>
    <n v="0"/>
    <x v="1"/>
    <x v="0"/>
    <x v="1"/>
    <n v="0"/>
    <x v="1"/>
    <x v="2"/>
    <x v="2"/>
    <n v="2212"/>
    <n v="0"/>
    <n v="1"/>
    <n v="0"/>
    <n v="0"/>
    <n v="0"/>
    <n v="0"/>
    <n v="1"/>
    <n v="0"/>
    <n v="0"/>
    <n v="1149"/>
    <d v="2016-09-24T00:00:00"/>
    <n v="9"/>
    <s v="September"/>
    <n v="1"/>
    <s v="2040,81168,High income,1117,High spender,0.0137615809185886,0,0,84,410,0,592,147,22,22,1193,0.343671416596815,0,0.496227996647108,0.123218776194468,0.0184409052808047,0.0184409052808047,1,6,4,7,18,0.0555555555555556,0.333333333333333,0.222222222222222,0.388888888888889,3,1,0,0,0,0,0,0,55,50-65,2212,0,1,0,0,0,0,1,0,0,1149"/>
  </r>
  <r>
    <n v="1224"/>
    <n v="80317"/>
    <x v="0"/>
    <n v="56"/>
    <x v="1"/>
    <n v="6.972371976044922E-4"/>
    <n v="0"/>
    <n v="0"/>
    <n v="64"/>
    <n v="536"/>
    <n v="11"/>
    <n v="387"/>
    <n v="149"/>
    <n v="91"/>
    <n v="57"/>
    <n v="1231"/>
    <n v="0.43541835905767667"/>
    <n v="8.9358245329000819E-3"/>
    <n v="0.31437855402112103"/>
    <n v="0.12103980503655565"/>
    <n v="7.3923639317627951E-2"/>
    <n v="4.63038180341186E-2"/>
    <n v="1"/>
    <n v="3"/>
    <n v="4"/>
    <n v="10"/>
    <n v="18"/>
    <n v="5.5555555555555552E-2"/>
    <n v="0.16666666666666666"/>
    <n v="0.22222222222222221"/>
    <n v="0.55555555555555558"/>
    <n v="1"/>
    <n v="0"/>
    <n v="0"/>
    <x v="1"/>
    <x v="0"/>
    <x v="1"/>
    <n v="0"/>
    <x v="1"/>
    <x v="46"/>
    <x v="2"/>
    <n v="2472"/>
    <n v="0"/>
    <n v="0"/>
    <n v="1"/>
    <n v="0"/>
    <n v="0"/>
    <n v="0"/>
    <n v="1"/>
    <n v="0"/>
    <n v="0"/>
    <n v="1117"/>
    <d v="2016-01-08T00:00:00"/>
    <n v="1"/>
    <s v="January"/>
    <n v="1"/>
    <s v="1224,80317,High income,56,Low spender,0.000697237197604492,0,0,64,536,11,387,149,91,57,1231,0.435418359057677,0.00893582453290008,0.314378554021121,0.121039805036556,0.073923639317628,0.0463038180341186,1,3,4,10,18,0.0555555555555556,0.166666666666667,0.222222222222222,0.555555555555556,1,0,0,0,0,0,0,0,65,50-65,2472,0,0,1,0,0,0,1,0,0,1117"/>
  </r>
  <r>
    <n v="672"/>
    <n v="68657"/>
    <x v="0"/>
    <n v="395"/>
    <x v="1"/>
    <n v="5.7532371061945614E-3"/>
    <n v="0"/>
    <n v="0"/>
    <n v="4"/>
    <n v="482"/>
    <n v="34"/>
    <n v="471"/>
    <n v="119"/>
    <n v="68"/>
    <n v="22"/>
    <n v="1196"/>
    <n v="0.40301003344481606"/>
    <n v="2.8428093645484948E-2"/>
    <n v="0.39381270903010035"/>
    <n v="9.9498327759197328E-2"/>
    <n v="5.6856187290969896E-2"/>
    <n v="1.839464882943144E-2"/>
    <n v="1"/>
    <n v="3"/>
    <n v="5"/>
    <n v="9"/>
    <n v="18"/>
    <n v="5.5555555555555552E-2"/>
    <n v="0.16666666666666666"/>
    <n v="0.27777777777777779"/>
    <n v="0.5"/>
    <n v="7"/>
    <n v="0"/>
    <n v="0"/>
    <x v="1"/>
    <x v="0"/>
    <x v="1"/>
    <n v="0"/>
    <x v="1"/>
    <x v="30"/>
    <x v="3"/>
    <n v="2653"/>
    <n v="0"/>
    <n v="1"/>
    <n v="0"/>
    <n v="0"/>
    <n v="0"/>
    <n v="0"/>
    <n v="0"/>
    <n v="1"/>
    <n v="0"/>
    <n v="1152"/>
    <d v="2015-07-11T00:00:00"/>
    <n v="7"/>
    <s v="July"/>
    <n v="1"/>
    <s v="672,68657,High income,395,Low spender,0.00575323710619456,0,0,4,482,34,471,119,68,22,1196,0.403010033444816,0.0284280936454849,0.3938127090301,0.0994983277591973,0.0568561872909699,0.0183946488294314,1,3,5,9,18,0.0555555555555556,0.166666666666667,0.277777777777778,0.5,7,0,0,0,0,0,0,0,74,66+,2653,0,1,0,0,0,0,0,1,0,1152"/>
  </r>
  <r>
    <n v="1942"/>
    <n v="82032"/>
    <x v="0"/>
    <n v="90"/>
    <x v="1"/>
    <n v="1.0971328262141603E-3"/>
    <n v="0"/>
    <n v="0"/>
    <n v="54"/>
    <n v="332"/>
    <n v="194"/>
    <n v="377"/>
    <n v="149"/>
    <n v="125"/>
    <n v="57"/>
    <n v="1234"/>
    <n v="0.26904376012965964"/>
    <n v="0.15721231766612642"/>
    <n v="0.30551053484602919"/>
    <n v="0.12074554294975688"/>
    <n v="0.1012965964343598"/>
    <n v="4.6191247974068074E-2"/>
    <n v="0"/>
    <n v="4"/>
    <n v="6"/>
    <n v="7"/>
    <n v="17"/>
    <n v="0"/>
    <n v="0.23529411764705882"/>
    <n v="0.35294117647058826"/>
    <n v="0.41176470588235292"/>
    <n v="1"/>
    <n v="0"/>
    <n v="0"/>
    <x v="1"/>
    <x v="0"/>
    <x v="1"/>
    <n v="0"/>
    <x v="1"/>
    <x v="48"/>
    <x v="3"/>
    <n v="2244"/>
    <n v="0"/>
    <n v="0"/>
    <n v="0"/>
    <n v="0"/>
    <n v="1"/>
    <n v="0"/>
    <n v="0"/>
    <n v="0"/>
    <n v="1"/>
    <n v="1120"/>
    <d v="2016-08-23T00:00:00"/>
    <n v="8"/>
    <s v="August"/>
    <n v="1"/>
    <s v="1942,82032,High income,90,Low spender,0.00109713282621416,0,0,54,332,194,377,149,125,57,1234,0.26904376012966,0.157212317666126,0.305510534846029,0.120745542949757,0.10129659643436,0.0461912479740681,0,4,6,7,17,0,0.235294117647059,0.352941176470588,0.411764705882353,1,0,0,0,0,0,0,0,72,66+,2244,0,0,0,0,1,0,0,0,1,1120"/>
  </r>
  <r>
    <n v="1301"/>
    <n v="65308"/>
    <x v="0"/>
    <n v="1902"/>
    <x v="0"/>
    <n v="2.9123537698291173E-2"/>
    <n v="0"/>
    <n v="0"/>
    <n v="60"/>
    <n v="713"/>
    <n v="0"/>
    <n v="264"/>
    <n v="120"/>
    <n v="80"/>
    <n v="34"/>
    <n v="1211"/>
    <n v="0.58876961189099919"/>
    <n v="0"/>
    <n v="0.2180016515276631"/>
    <n v="9.9091659785301406E-2"/>
    <n v="6.6061106523534266E-2"/>
    <n v="2.8075970272502065E-2"/>
    <n v="1"/>
    <n v="7"/>
    <n v="8"/>
    <n v="12"/>
    <n v="28"/>
    <n v="3.5714285714285712E-2"/>
    <n v="0.25"/>
    <n v="0.2857142857142857"/>
    <n v="0.42857142857142855"/>
    <n v="4"/>
    <n v="1"/>
    <n v="0"/>
    <x v="1"/>
    <x v="0"/>
    <x v="0"/>
    <n v="0"/>
    <x v="1"/>
    <x v="1"/>
    <x v="1"/>
    <n v="2450"/>
    <n v="0"/>
    <n v="1"/>
    <n v="0"/>
    <n v="0"/>
    <n v="0"/>
    <n v="0"/>
    <n v="1"/>
    <n v="0"/>
    <n v="0"/>
    <n v="1143"/>
    <d v="2016-01-30T00:00:00"/>
    <n v="1"/>
    <s v="January"/>
    <n v="1"/>
    <s v="1301,65308,High income,1902,High spender,0.0291235376982912,0,0,60,713,0,264,120,80,34,1211,0.588769611890999,0,0.218001651527663,0.0990916597853014,0.0660611065235343,0.0280759702725021,1,7,8,12,28,0.0357142857142857,0.25,0.285714285714286,0.428571428571429,4,1,0,0,0,1,0,0,47,36-50,2450,0,1,0,0,0,0,1,0,0,1143"/>
  </r>
  <r>
    <n v="1132"/>
    <n v="72282"/>
    <x v="0"/>
    <n v="1476"/>
    <x v="0"/>
    <n v="2.0420021582136631E-2"/>
    <n v="0"/>
    <n v="0"/>
    <n v="70"/>
    <n v="503"/>
    <n v="27"/>
    <n v="419"/>
    <n v="90"/>
    <n v="139"/>
    <n v="153"/>
    <n v="1331"/>
    <n v="0.37791134485349359"/>
    <n v="2.02854996243426E-2"/>
    <n v="0.31480090157776108"/>
    <n v="6.7618332081141999E-2"/>
    <n v="0.10443275732531931"/>
    <n v="0.11495116453794139"/>
    <n v="1"/>
    <n v="5"/>
    <n v="7"/>
    <n v="9"/>
    <n v="22"/>
    <n v="4.5454545454545456E-2"/>
    <n v="0.22727272727272727"/>
    <n v="0.31818181818181818"/>
    <n v="0.40909090909090912"/>
    <n v="7"/>
    <n v="0"/>
    <n v="0"/>
    <x v="1"/>
    <x v="0"/>
    <x v="1"/>
    <n v="0"/>
    <x v="0"/>
    <x v="18"/>
    <x v="3"/>
    <n v="2504"/>
    <n v="0"/>
    <n v="0"/>
    <n v="1"/>
    <n v="0"/>
    <n v="0"/>
    <n v="0"/>
    <n v="1"/>
    <n v="0"/>
    <n v="0"/>
    <n v="1025"/>
    <d v="2015-12-07T00:00:00"/>
    <n v="12"/>
    <s v="December"/>
    <n v="1"/>
    <s v="1132,72282,High income,1476,High spender,0.0204200215821366,0,0,70,503,27,419,90,139,153,1331,0.377911344853494,0.0202854996243426,0.314800901577761,0.067618332081142,0.104432757325319,0.114951164537941,1,5,7,9,22,0.0454545454545455,0.227272727272727,0.318181818181818,0.409090909090909,7,0,0,0,0,0,0,1,69,66+,2504,0,0,1,0,0,0,1,0,0,1025"/>
  </r>
  <r>
    <n v="323"/>
    <n v="68316"/>
    <x v="0"/>
    <n v="21"/>
    <x v="1"/>
    <n v="3.0739504654839277E-4"/>
    <n v="0"/>
    <n v="1"/>
    <n v="54"/>
    <n v="806"/>
    <n v="80"/>
    <n v="161"/>
    <n v="120"/>
    <n v="11"/>
    <n v="33"/>
    <n v="1211"/>
    <n v="0.66556564822460773"/>
    <n v="6.6061106523534266E-2"/>
    <n v="0.13294797687861271"/>
    <n v="9.9091659785301406E-2"/>
    <n v="9.0834021469859624E-3"/>
    <n v="2.7250206440957887E-2"/>
    <n v="5"/>
    <n v="10"/>
    <n v="7"/>
    <n v="10"/>
    <n v="32"/>
    <n v="0.15625"/>
    <n v="0.3125"/>
    <n v="0.21875"/>
    <n v="0.3125"/>
    <n v="6"/>
    <n v="0"/>
    <n v="0"/>
    <x v="1"/>
    <x v="0"/>
    <x v="1"/>
    <n v="0"/>
    <x v="1"/>
    <x v="38"/>
    <x v="2"/>
    <n v="2761"/>
    <n v="0"/>
    <n v="0"/>
    <n v="0"/>
    <n v="1"/>
    <n v="0"/>
    <n v="1"/>
    <n v="0"/>
    <n v="0"/>
    <n v="0"/>
    <n v="1145"/>
    <d v="2015-03-25T00:00:00"/>
    <n v="3"/>
    <s v="March"/>
    <n v="1"/>
    <s v="323,68316,High income,21,Low spender,0.000307395046548393,0,1,54,806,80,161,120,11,33,1211,0.665565648224608,0.0660611065235343,0.132947976878613,0.0990916597853014,0.00908340214698596,0.0272502064409579,5,10,7,10,32,0.15625,0.3125,0.21875,0.3125,6,0,0,0,0,0,0,0,56,50-65,2761,0,0,0,1,0,1,0,0,0,1145"/>
  </r>
  <r>
    <n v="939"/>
    <n v="66973"/>
    <x v="0"/>
    <n v="257"/>
    <x v="1"/>
    <n v="3.8373672972690487E-3"/>
    <n v="0"/>
    <n v="0"/>
    <n v="98"/>
    <n v="466"/>
    <n v="22"/>
    <n v="432"/>
    <n v="147"/>
    <n v="113"/>
    <n v="102"/>
    <n v="1282"/>
    <n v="0.36349453978159124"/>
    <n v="1.7160686427457099E-2"/>
    <n v="0.33697347893915758"/>
    <n v="0.11466458658346333"/>
    <n v="8.8143525741029641E-2"/>
    <n v="7.9563182527301088E-2"/>
    <n v="1"/>
    <n v="8"/>
    <n v="7"/>
    <n v="12"/>
    <n v="28"/>
    <n v="3.5714285714285712E-2"/>
    <n v="0.2857142857142857"/>
    <n v="0.25"/>
    <n v="0.42857142857142855"/>
    <n v="3"/>
    <n v="0"/>
    <n v="0"/>
    <x v="1"/>
    <x v="0"/>
    <x v="1"/>
    <n v="0"/>
    <x v="1"/>
    <x v="27"/>
    <x v="0"/>
    <n v="2567"/>
    <n v="0"/>
    <n v="0"/>
    <n v="0"/>
    <n v="1"/>
    <n v="0"/>
    <n v="0"/>
    <n v="0"/>
    <n v="0"/>
    <n v="1"/>
    <n v="1078"/>
    <d v="2015-10-05T00:00:00"/>
    <n v="10"/>
    <s v="October"/>
    <n v="1"/>
    <s v="939,66973,High income,257,Low spender,0.00383736729726905,0,0,98,466,22,432,147,113,102,1282,0.363494539781591,0.0171606864274571,0.336973478939158,0.114664586583463,0.0881435257410296,0.0795631825273011,1,8,7,12,28,0.0357142857142857,0.285714285714286,0.25,0.428571428571429,3,0,0,0,0,0,0,0,31,24-35,2567,0,0,0,1,0,0,0,0,1,1078"/>
  </r>
  <r>
    <n v="1956"/>
    <n v="85072"/>
    <x v="0"/>
    <n v="34"/>
    <x v="1"/>
    <n v="3.9966146323114539E-4"/>
    <n v="0"/>
    <n v="0"/>
    <n v="94"/>
    <n v="494"/>
    <n v="92"/>
    <n v="391"/>
    <n v="194"/>
    <n v="11"/>
    <n v="241"/>
    <n v="1423"/>
    <n v="0.34715390021082221"/>
    <n v="6.4652143359100495E-2"/>
    <n v="0.27477160927617711"/>
    <n v="0.13633169360505973"/>
    <n v="7.7301475755446238E-3"/>
    <n v="0.16936050597329586"/>
    <n v="1"/>
    <n v="3"/>
    <n v="4"/>
    <n v="10"/>
    <n v="18"/>
    <n v="5.5555555555555552E-2"/>
    <n v="0.16666666666666666"/>
    <n v="0.22222222222222221"/>
    <n v="0.55555555555555558"/>
    <n v="0"/>
    <n v="0"/>
    <n v="0"/>
    <x v="1"/>
    <x v="0"/>
    <x v="1"/>
    <n v="0"/>
    <x v="1"/>
    <x v="16"/>
    <x v="1"/>
    <n v="2240"/>
    <n v="0"/>
    <n v="0"/>
    <n v="1"/>
    <n v="0"/>
    <n v="0"/>
    <n v="0"/>
    <n v="1"/>
    <n v="0"/>
    <n v="0"/>
    <n v="941"/>
    <d v="2016-08-27T00:00:00"/>
    <n v="8"/>
    <s v="August"/>
    <n v="1"/>
    <s v="1956,85072,High income,34,Low spender,0.000399661463231145,0,0,94,494,92,391,194,11,241,1423,0.347153900210822,0.0646521433591005,0.274771609276177,0.13633169360506,0.00773014757554462,0.169360505973296,1,3,4,10,18,0.0555555555555556,0.166666666666667,0.222222222222222,0.555555555555556,0,0,0,0,0,0,0,0,43,36-50,2240,0,0,1,0,0,0,1,0,0,941"/>
  </r>
  <r>
    <n v="1642"/>
    <n v="81044"/>
    <x v="0"/>
    <n v="180"/>
    <x v="1"/>
    <n v="2.2210157445338337E-3"/>
    <n v="0"/>
    <n v="0"/>
    <n v="0"/>
    <n v="450"/>
    <n v="26"/>
    <n v="535"/>
    <n v="73"/>
    <n v="98"/>
    <n v="26"/>
    <n v="1208"/>
    <n v="0.37251655629139074"/>
    <n v="2.1523178807947019E-2"/>
    <n v="0.44288079470198677"/>
    <n v="6.0430463576158944E-2"/>
    <n v="8.1125827814569534E-2"/>
    <n v="2.1523178807947019E-2"/>
    <n v="1"/>
    <n v="5"/>
    <n v="6"/>
    <n v="10"/>
    <n v="22"/>
    <n v="4.5454545454545456E-2"/>
    <n v="0.22727272727272727"/>
    <n v="0.27272727272727271"/>
    <n v="0.45454545454545453"/>
    <n v="1"/>
    <n v="0"/>
    <n v="0"/>
    <x v="1"/>
    <x v="0"/>
    <x v="1"/>
    <n v="0"/>
    <x v="1"/>
    <x v="44"/>
    <x v="3"/>
    <n v="2343"/>
    <n v="0"/>
    <n v="1"/>
    <n v="0"/>
    <n v="0"/>
    <n v="0"/>
    <n v="1"/>
    <n v="0"/>
    <n v="0"/>
    <n v="0"/>
    <n v="1156"/>
    <d v="2016-05-16T00:00:00"/>
    <n v="5"/>
    <s v="May"/>
    <n v="1"/>
    <s v="1642,81044,High income,180,Low spender,0.00222101574453383,0,0,0,450,26,535,73,98,26,1208,0.372516556291391,0.021523178807947,0.442880794701987,0.0604304635761589,0.0811258278145695,0.021523178807947,1,5,6,10,22,0.0454545454545455,0.227272727272727,0.272727272727273,0.454545454545455,1,0,0,0,0,0,0,0,73,66+,2343,0,1,0,0,0,1,0,0,0,1156"/>
  </r>
  <r>
    <n v="313"/>
    <n v="102160"/>
    <x v="0"/>
    <n v="39"/>
    <x v="1"/>
    <n v="3.8175411119812058E-4"/>
    <n v="0"/>
    <n v="0"/>
    <n v="54"/>
    <n v="763"/>
    <n v="29"/>
    <n v="138"/>
    <n v="76"/>
    <n v="176"/>
    <n v="58"/>
    <n v="1240"/>
    <n v="0.61532258064516132"/>
    <n v="2.3387096774193549E-2"/>
    <n v="0.11129032258064517"/>
    <n v="6.1290322580645158E-2"/>
    <n v="0.14193548387096774"/>
    <n v="4.6774193548387098E-2"/>
    <n v="0"/>
    <n v="7"/>
    <n v="9"/>
    <n v="10"/>
    <n v="26"/>
    <n v="0"/>
    <n v="0.26923076923076922"/>
    <n v="0.34615384615384615"/>
    <n v="0.38461538461538464"/>
    <n v="4"/>
    <n v="1"/>
    <n v="0"/>
    <x v="1"/>
    <x v="1"/>
    <x v="0"/>
    <n v="0"/>
    <x v="0"/>
    <x v="16"/>
    <x v="1"/>
    <n v="2763"/>
    <n v="0"/>
    <n v="0"/>
    <n v="0"/>
    <n v="1"/>
    <n v="0"/>
    <n v="0"/>
    <n v="0"/>
    <n v="0"/>
    <n v="1"/>
    <n v="1124"/>
    <d v="2015-03-23T00:00:00"/>
    <n v="3"/>
    <s v="March"/>
    <n v="1"/>
    <s v="313,102160,High income,39,Low spender,0.000381754111198121,0,0,54,763,29,138,76,176,58,1240,0.615322580645161,0.0233870967741935,0.111290322580645,0.0612903225806452,0.141935483870968,0.0467741935483871,0,7,9,10,26,0,0.269230769230769,0.346153846153846,0.384615384615385,4,1,0,0,1,1,0,1,43,36-50,2763,0,0,0,1,0,0,0,0,1,1124"/>
  </r>
  <r>
    <n v="1209"/>
    <n v="80763"/>
    <x v="0"/>
    <n v="38"/>
    <x v="1"/>
    <n v="4.7051248715377091E-4"/>
    <n v="0"/>
    <n v="0"/>
    <n v="17"/>
    <n v="674"/>
    <n v="168"/>
    <n v="108"/>
    <n v="192"/>
    <n v="42"/>
    <n v="231"/>
    <n v="1415"/>
    <n v="0.4763250883392226"/>
    <n v="0.11872791519434629"/>
    <n v="7.6325088339222621E-2"/>
    <n v="0.13568904593639575"/>
    <n v="2.9681978798586573E-2"/>
    <n v="0.16325088339222615"/>
    <n v="1"/>
    <n v="5"/>
    <n v="11"/>
    <n v="6"/>
    <n v="23"/>
    <n v="4.3478260869565216E-2"/>
    <n v="0.21739130434782608"/>
    <n v="0.47826086956521741"/>
    <n v="0.2608695652173913"/>
    <n v="3"/>
    <n v="1"/>
    <n v="0"/>
    <x v="1"/>
    <x v="0"/>
    <x v="0"/>
    <n v="0"/>
    <x v="0"/>
    <x v="25"/>
    <x v="3"/>
    <n v="2477"/>
    <n v="0"/>
    <n v="1"/>
    <n v="0"/>
    <n v="0"/>
    <n v="0"/>
    <n v="0"/>
    <n v="1"/>
    <n v="0"/>
    <n v="0"/>
    <n v="953"/>
    <d v="2016-01-03T00:00:00"/>
    <n v="1"/>
    <s v="January"/>
    <n v="1"/>
    <s v="1209,80763,High income,38,Low spender,0.000470512487153771,0,0,17,674,168,108,192,42,231,1415,0.476325088339223,0.118727915194346,0.0763250883392226,0.135689045936396,0.0296819787985866,0.163250883392226,1,5,11,6,23,0.0434782608695652,0.217391304347826,0.478260869565217,0.260869565217391,3,1,0,0,0,1,0,1,70,66+,2477,0,1,0,0,0,0,1,0,0,953"/>
  </r>
  <r>
    <n v="550"/>
    <n v="70321"/>
    <x v="0"/>
    <n v="712"/>
    <x v="0"/>
    <n v="1.012499822243711E-2"/>
    <n v="0"/>
    <n v="0"/>
    <n v="6"/>
    <n v="303"/>
    <n v="23"/>
    <n v="751"/>
    <n v="82"/>
    <n v="26"/>
    <n v="191"/>
    <n v="1376"/>
    <n v="0.22020348837209303"/>
    <n v="1.6715116279069766E-2"/>
    <n v="0.54578488372093026"/>
    <n v="5.9593023255813955E-2"/>
    <n v="1.8895348837209301E-2"/>
    <n v="0.13880813953488372"/>
    <n v="1"/>
    <n v="6"/>
    <n v="5"/>
    <n v="13"/>
    <n v="25"/>
    <n v="0.04"/>
    <n v="0.24"/>
    <n v="0.2"/>
    <n v="0.52"/>
    <n v="4"/>
    <n v="0"/>
    <n v="0"/>
    <x v="1"/>
    <x v="0"/>
    <x v="1"/>
    <n v="0"/>
    <x v="0"/>
    <x v="44"/>
    <x v="3"/>
    <n v="2688"/>
    <n v="0"/>
    <n v="0"/>
    <n v="0"/>
    <n v="1"/>
    <n v="0"/>
    <n v="0"/>
    <n v="1"/>
    <n v="0"/>
    <n v="0"/>
    <n v="994"/>
    <d v="2015-06-06T00:00:00"/>
    <n v="6"/>
    <s v="June"/>
    <n v="1"/>
    <s v="550,70321,High income,712,High spender,0.0101249982224371,0,0,6,303,23,751,82,26,191,1376,0.220203488372093,0.0167151162790698,0.54578488372093,0.059593023255814,0.0188953488372093,0.138808139534884,1,6,5,13,25,0.04,0.24,0.2,0.52,4,0,0,0,0,0,0,1,73,66+,2688,0,0,0,1,0,0,1,0,0,994"/>
  </r>
  <r>
    <n v="644"/>
    <n v="72071"/>
    <x v="0"/>
    <n v="475"/>
    <x v="1"/>
    <n v="6.5907230370051756E-3"/>
    <n v="0"/>
    <n v="1"/>
    <n v="4"/>
    <n v="531"/>
    <n v="69"/>
    <n v="300"/>
    <n v="150"/>
    <n v="138"/>
    <n v="150"/>
    <n v="1338"/>
    <n v="0.39686098654708518"/>
    <n v="5.1569506726457402E-2"/>
    <n v="0.22421524663677131"/>
    <n v="0.11210762331838565"/>
    <n v="0.1031390134529148"/>
    <n v="0.11210762331838565"/>
    <n v="3"/>
    <n v="5"/>
    <n v="4"/>
    <n v="8"/>
    <n v="20"/>
    <n v="0.15"/>
    <n v="0.25"/>
    <n v="0.2"/>
    <n v="0.4"/>
    <n v="2"/>
    <n v="0"/>
    <n v="0"/>
    <x v="1"/>
    <x v="0"/>
    <x v="1"/>
    <n v="0"/>
    <x v="1"/>
    <x v="23"/>
    <x v="3"/>
    <n v="2659"/>
    <n v="1"/>
    <n v="0"/>
    <n v="0"/>
    <n v="0"/>
    <n v="0"/>
    <n v="0"/>
    <n v="1"/>
    <n v="0"/>
    <n v="0"/>
    <n v="1038"/>
    <d v="2015-07-05T00:00:00"/>
    <n v="7"/>
    <s v="July"/>
    <n v="1"/>
    <s v="644,72071,High income,475,Low spender,0.00659072303700518,0,1,4,531,69,300,150,138,150,1338,0.396860986547085,0.0515695067264574,0.224215246636771,0.112107623318386,0.103139013452915,0.112107623318386,3,5,4,8,20,0.15,0.25,0.2,0.4,2,0,0,0,0,0,0,0,66,66+,2659,1,0,0,0,0,0,1,0,0,1038"/>
  </r>
  <r>
    <n v="928"/>
    <n v="79689"/>
    <x v="0"/>
    <n v="1288"/>
    <x v="0"/>
    <n v="1.6162833013339355E-2"/>
    <n v="0"/>
    <n v="0"/>
    <n v="65"/>
    <n v="311"/>
    <n v="26"/>
    <n v="640"/>
    <n v="180"/>
    <n v="37"/>
    <n v="121"/>
    <n v="1315"/>
    <n v="0.23650190114068442"/>
    <n v="1.9771863117870721E-2"/>
    <n v="0.48669201520912547"/>
    <n v="0.13688212927756654"/>
    <n v="2.8136882129277566E-2"/>
    <n v="9.2015209125475284E-2"/>
    <n v="1"/>
    <n v="4"/>
    <n v="9"/>
    <n v="13"/>
    <n v="27"/>
    <n v="3.7037037037037035E-2"/>
    <n v="0.14814814814814814"/>
    <n v="0.33333333333333331"/>
    <n v="0.48148148148148145"/>
    <n v="2"/>
    <n v="0"/>
    <n v="0"/>
    <x v="1"/>
    <x v="0"/>
    <x v="1"/>
    <n v="0"/>
    <x v="1"/>
    <x v="10"/>
    <x v="1"/>
    <n v="2572"/>
    <n v="0"/>
    <n v="0"/>
    <n v="1"/>
    <n v="0"/>
    <n v="0"/>
    <n v="1"/>
    <n v="0"/>
    <n v="0"/>
    <n v="0"/>
    <n v="1073"/>
    <d v="2015-09-30T00:00:00"/>
    <n v="9"/>
    <s v="September"/>
    <n v="1"/>
    <s v="928,79689,High income,1288,High spender,0.0161628330133394,0,0,65,311,26,640,180,37,121,1315,0.236501901140684,0.0197718631178707,0.486692015209125,0.136882129277567,0.0281368821292776,0.0920152091254753,1,4,9,13,27,0.037037037037037,0.148148148148148,0.333333333333333,0.481481481481481,2,0,0,0,0,0,0,0,44,36-50,2572,0,0,1,0,0,1,0,0,0,1073"/>
  </r>
  <r>
    <n v="398"/>
    <n v="72228"/>
    <x v="0"/>
    <n v="224"/>
    <x v="1"/>
    <n v="3.1012903583097968E-3"/>
    <n v="0"/>
    <n v="0"/>
    <n v="87"/>
    <n v="631"/>
    <n v="28"/>
    <n v="491"/>
    <n v="30"/>
    <n v="14"/>
    <n v="56"/>
    <n v="1250"/>
    <n v="0.50480000000000003"/>
    <n v="2.24E-2"/>
    <n v="0.39279999999999998"/>
    <n v="2.4E-2"/>
    <n v="1.12E-2"/>
    <n v="4.48E-2"/>
    <n v="1"/>
    <n v="6"/>
    <n v="7"/>
    <n v="8"/>
    <n v="22"/>
    <n v="4.5454545454545456E-2"/>
    <n v="0.27272727272727271"/>
    <n v="0.31818181818181818"/>
    <n v="0.36363636363636365"/>
    <n v="3"/>
    <n v="0"/>
    <n v="0"/>
    <x v="1"/>
    <x v="0"/>
    <x v="1"/>
    <n v="0"/>
    <x v="1"/>
    <x v="42"/>
    <x v="3"/>
    <n v="2738"/>
    <n v="0"/>
    <n v="0"/>
    <n v="1"/>
    <n v="0"/>
    <n v="0"/>
    <n v="0"/>
    <n v="1"/>
    <n v="0"/>
    <n v="0"/>
    <n v="1138"/>
    <d v="2015-04-17T00:00:00"/>
    <n v="4"/>
    <s v="April"/>
    <n v="1"/>
    <s v="398,72228,High income,224,Low spender,0.0031012903583098,0,0,87,631,28,491,30,14,56,1250,0.5048,0.0224,0.3928,0.024,0.0112,0.0448,1,6,7,8,22,0.0454545454545455,0.272727272727273,0.318181818181818,0.363636363636364,3,0,0,0,0,0,0,0,68,66+,2738,0,0,1,0,0,0,1,0,0,1138"/>
  </r>
  <r>
    <n v="1588"/>
    <n v="75922"/>
    <x v="0"/>
    <n v="41"/>
    <x v="1"/>
    <n v="5.4002792339506332E-4"/>
    <n v="0"/>
    <n v="0"/>
    <n v="60"/>
    <n v="265"/>
    <n v="138"/>
    <n v="553"/>
    <n v="224"/>
    <n v="23"/>
    <n v="92"/>
    <n v="1295"/>
    <n v="0.20463320463320464"/>
    <n v="0.10656370656370656"/>
    <n v="0.42702702702702705"/>
    <n v="0.17297297297297298"/>
    <n v="1.7760617760617759E-2"/>
    <n v="7.1042471042471037E-2"/>
    <n v="1"/>
    <n v="4"/>
    <n v="4"/>
    <n v="9"/>
    <n v="18"/>
    <n v="5.5555555555555552E-2"/>
    <n v="0.22222222222222221"/>
    <n v="0.22222222222222221"/>
    <n v="0.5"/>
    <n v="1"/>
    <n v="0"/>
    <n v="0"/>
    <x v="1"/>
    <x v="0"/>
    <x v="1"/>
    <n v="0"/>
    <x v="1"/>
    <x v="43"/>
    <x v="2"/>
    <n v="2361"/>
    <n v="0"/>
    <n v="0"/>
    <n v="1"/>
    <n v="0"/>
    <n v="0"/>
    <n v="0"/>
    <n v="1"/>
    <n v="0"/>
    <n v="0"/>
    <n v="1111"/>
    <d v="2016-04-28T00:00:00"/>
    <n v="4"/>
    <s v="April"/>
    <n v="1"/>
    <s v="1588,75922,High income,41,Low spender,0.000540027923395063,0,0,60,265,138,553,224,23,92,1295,0.204633204633205,0.106563706563707,0.427027027027027,0.172972972972973,0.0177606177606178,0.071042471042471,1,4,4,9,18,0.0555555555555556,0.222222222222222,0.222222222222222,0.5,1,0,0,0,0,0,0,0,52,50-65,2361,0,0,1,0,0,0,1,0,0,1111"/>
  </r>
  <r>
    <n v="878"/>
    <n v="75032"/>
    <x v="0"/>
    <n v="889"/>
    <x v="0"/>
    <n v="1.184827806802431E-2"/>
    <n v="0"/>
    <n v="1"/>
    <n v="74"/>
    <n v="952"/>
    <n v="12"/>
    <n v="180"/>
    <n v="47"/>
    <n v="12"/>
    <n v="12"/>
    <n v="1215"/>
    <n v="0.78353909465020577"/>
    <n v="9.876543209876543E-3"/>
    <n v="0.14814814814814814"/>
    <n v="3.868312757201646E-2"/>
    <n v="9.876543209876543E-3"/>
    <n v="9.876543209876543E-3"/>
    <n v="2"/>
    <n v="5"/>
    <n v="4"/>
    <n v="9"/>
    <n v="20"/>
    <n v="0.1"/>
    <n v="0.25"/>
    <n v="0.2"/>
    <n v="0.45"/>
    <n v="3"/>
    <n v="0"/>
    <n v="0"/>
    <x v="1"/>
    <x v="0"/>
    <x v="1"/>
    <n v="0"/>
    <x v="1"/>
    <x v="12"/>
    <x v="2"/>
    <n v="2586"/>
    <n v="0"/>
    <n v="1"/>
    <n v="0"/>
    <n v="0"/>
    <n v="0"/>
    <n v="0"/>
    <n v="0"/>
    <n v="0"/>
    <n v="1"/>
    <n v="1191"/>
    <d v="2015-09-16T00:00:00"/>
    <n v="9"/>
    <s v="September"/>
    <n v="1"/>
    <s v="878,75032,High income,889,High spender,0.0118482780680243,0,1,74,952,12,180,47,12,12,1215,0.783539094650206,0.00987654320987654,0.148148148148148,0.0386831275720165,0.00987654320987654,0.00987654320987654,2,5,4,9,20,0.1,0.25,0.2,0.45,3,0,0,0,0,0,0,0,61,50-65,2586,0,1,0,0,0,0,0,0,1,1191"/>
  </r>
  <r>
    <n v="1205"/>
    <n v="74290"/>
    <x v="0"/>
    <n v="300"/>
    <x v="1"/>
    <n v="4.0382285637367071E-3"/>
    <n v="0"/>
    <n v="1"/>
    <n v="70"/>
    <n v="1121"/>
    <n v="0"/>
    <n v="72"/>
    <n v="0"/>
    <n v="12"/>
    <n v="12"/>
    <n v="1217"/>
    <n v="0.92111750205423171"/>
    <n v="0"/>
    <n v="5.9161873459326213E-2"/>
    <n v="0"/>
    <n v="9.8603122432210349E-3"/>
    <n v="9.8603122432210349E-3"/>
    <n v="4"/>
    <n v="10"/>
    <n v="8"/>
    <n v="10"/>
    <n v="32"/>
    <n v="0.125"/>
    <n v="0.3125"/>
    <n v="0.25"/>
    <n v="0.3125"/>
    <n v="6"/>
    <n v="1"/>
    <n v="0"/>
    <x v="1"/>
    <x v="1"/>
    <x v="1"/>
    <n v="0"/>
    <x v="1"/>
    <x v="4"/>
    <x v="1"/>
    <n v="2480"/>
    <n v="1"/>
    <n v="0"/>
    <n v="0"/>
    <n v="0"/>
    <n v="0"/>
    <n v="0"/>
    <n v="0"/>
    <n v="1"/>
    <n v="0"/>
    <n v="1193"/>
    <d v="2015-12-31T00:00:00"/>
    <n v="12"/>
    <s v="December"/>
    <n v="1"/>
    <s v="1205,74290,High income,300,Low spender,0.00403822856373671,0,1,70,1121,0,72,0,12,12,1217,0.921117502054232,0,0.0591618734593262,0,0.00986031224322103,0.00986031224322103,4,10,8,10,32,0.125,0.3125,0.25,0.3125,6,1,0,0,1,0,0,0,49,36-50,2480,1,0,0,0,0,0,0,1,0,1193"/>
  </r>
  <r>
    <n v="305"/>
    <n v="81300"/>
    <x v="0"/>
    <n v="1146"/>
    <x v="0"/>
    <n v="1.4095940959409595E-2"/>
    <n v="0"/>
    <n v="1"/>
    <n v="17"/>
    <n v="1004"/>
    <n v="12"/>
    <n v="145"/>
    <n v="32"/>
    <n v="12"/>
    <n v="36"/>
    <n v="1241"/>
    <n v="0.80902497985495569"/>
    <n v="9.6696212731668015E-3"/>
    <n v="0.11684125705076551"/>
    <n v="2.5785656728444802E-2"/>
    <n v="9.6696212731668015E-3"/>
    <n v="2.9008863819500404E-2"/>
    <n v="3"/>
    <n v="10"/>
    <n v="3"/>
    <n v="5"/>
    <n v="21"/>
    <n v="0.14285714285714285"/>
    <n v="0.47619047619047616"/>
    <n v="0.14285714285714285"/>
    <n v="0.23809523809523808"/>
    <n v="5"/>
    <n v="1"/>
    <n v="0"/>
    <x v="1"/>
    <x v="0"/>
    <x v="1"/>
    <n v="0"/>
    <x v="0"/>
    <x v="5"/>
    <x v="2"/>
    <n v="2766"/>
    <n v="0"/>
    <n v="1"/>
    <n v="0"/>
    <n v="0"/>
    <n v="0"/>
    <n v="0"/>
    <n v="0"/>
    <n v="0"/>
    <n v="1"/>
    <n v="1169"/>
    <d v="2015-03-20T00:00:00"/>
    <n v="3"/>
    <s v="March"/>
    <n v="1"/>
    <s v="305,81300,High income,1146,High spender,0.0140959409594096,0,1,17,1004,12,145,32,12,36,1241,0.809024979854956,0.0096696212731668,0.116841257050766,0.0257856567284448,0.0096696212731668,0.0290088638195004,3,10,3,5,21,0.142857142857143,0.476190476190476,0.142857142857143,0.238095238095238,5,1,0,0,0,0,0,1,57,50-65,2766,0,1,0,0,0,0,0,0,1,1169"/>
  </r>
  <r>
    <n v="707"/>
    <n v="64504"/>
    <x v="0"/>
    <n v="1588"/>
    <x v="0"/>
    <n v="2.4618628302120797E-2"/>
    <n v="1"/>
    <n v="2"/>
    <n v="81"/>
    <n v="986"/>
    <n v="36"/>
    <n v="168"/>
    <n v="16"/>
    <n v="0"/>
    <n v="108"/>
    <n v="1314"/>
    <n v="0.75038051750380519"/>
    <n v="2.7397260273972601E-2"/>
    <n v="0.12785388127853881"/>
    <n v="1.2176560121765601E-2"/>
    <n v="0"/>
    <n v="8.2191780821917804E-2"/>
    <n v="7"/>
    <n v="11"/>
    <n v="3"/>
    <n v="4"/>
    <n v="25"/>
    <n v="0.28000000000000003"/>
    <n v="0.44"/>
    <n v="0.12"/>
    <n v="0.16"/>
    <n v="7"/>
    <n v="0"/>
    <n v="0"/>
    <x v="1"/>
    <x v="0"/>
    <x v="1"/>
    <n v="0"/>
    <x v="0"/>
    <x v="41"/>
    <x v="3"/>
    <n v="2641"/>
    <n v="0"/>
    <n v="0"/>
    <n v="0"/>
    <n v="1"/>
    <n v="0"/>
    <n v="0"/>
    <n v="0"/>
    <n v="0"/>
    <n v="1"/>
    <n v="1098"/>
    <d v="2015-07-23T00:00:00"/>
    <n v="7"/>
    <s v="July"/>
    <n v="1"/>
    <s v="707,64504,High income,1588,High spender,0.0246186283021208,1,2,81,986,36,168,16,0,108,1314,0.750380517503805,0.0273972602739726,0.127853881278539,0.0121765601217656,0,0.0821917808219178,7,11,3,4,25,0.28,0.44,0.12,0.16,7,0,0,0,0,0,0,1,67,66+,2641,0,0,0,1,0,0,0,0,1,1098"/>
  </r>
  <r>
    <n v="595"/>
    <n v="61996"/>
    <x v="0"/>
    <n v="547"/>
    <x v="1"/>
    <n v="8.8231498806374611E-3"/>
    <n v="0"/>
    <n v="1"/>
    <n v="27"/>
    <n v="1050"/>
    <n v="12"/>
    <n v="144"/>
    <n v="0"/>
    <n v="0"/>
    <n v="24"/>
    <n v="1230"/>
    <n v="0.85365853658536583"/>
    <n v="9.7560975609756097E-3"/>
    <n v="0.11707317073170732"/>
    <n v="0"/>
    <n v="0"/>
    <n v="1.9512195121951219E-2"/>
    <n v="3"/>
    <n v="6"/>
    <n v="4"/>
    <n v="8"/>
    <n v="21"/>
    <n v="0.14285714285714285"/>
    <n v="0.2857142857142857"/>
    <n v="0.19047619047619047"/>
    <n v="0.38095238095238093"/>
    <n v="5"/>
    <n v="1"/>
    <n v="1"/>
    <x v="1"/>
    <x v="1"/>
    <x v="1"/>
    <n v="0"/>
    <x v="0"/>
    <x v="16"/>
    <x v="1"/>
    <n v="2673"/>
    <n v="0"/>
    <n v="1"/>
    <n v="0"/>
    <n v="0"/>
    <n v="0"/>
    <n v="0"/>
    <n v="0"/>
    <n v="0"/>
    <n v="1"/>
    <n v="1182"/>
    <d v="2015-06-21T00:00:00"/>
    <n v="6"/>
    <s v="June"/>
    <n v="1"/>
    <s v="595,61996,High income,547,Low spender,0.00882314988063746,0,1,27,1050,12,144,0,0,24,1230,0.853658536585366,0.00975609756097561,0.117073170731707,0,0,0.0195121951219512,3,6,4,8,21,0.142857142857143,0.285714285714286,0.19047619047619,0.380952380952381,5,1,1,0,1,0,0,1,43,36-50,2673,0,1,0,0,0,0,0,0,1,1182"/>
  </r>
  <r>
    <n v="449"/>
    <n v="83837"/>
    <x v="0"/>
    <n v="537"/>
    <x v="1"/>
    <n v="6.4052864487040327E-3"/>
    <n v="0"/>
    <n v="0"/>
    <n v="79"/>
    <n v="847"/>
    <n v="66"/>
    <n v="119"/>
    <n v="86"/>
    <n v="89"/>
    <n v="111"/>
    <n v="1318"/>
    <n v="0.64264036418816384"/>
    <n v="5.007587253414264E-2"/>
    <n v="9.028831562974203E-2"/>
    <n v="6.525037936267071E-2"/>
    <n v="6.7526555386949919E-2"/>
    <n v="8.4218512898330808E-2"/>
    <n v="1"/>
    <n v="9"/>
    <n v="10"/>
    <n v="5"/>
    <n v="25"/>
    <n v="0.04"/>
    <n v="0.36"/>
    <n v="0.4"/>
    <n v="0.2"/>
    <n v="4"/>
    <n v="1"/>
    <n v="0"/>
    <x v="1"/>
    <x v="1"/>
    <x v="1"/>
    <n v="0"/>
    <x v="0"/>
    <x v="48"/>
    <x v="3"/>
    <n v="2719"/>
    <n v="0"/>
    <n v="1"/>
    <n v="0"/>
    <n v="0"/>
    <n v="0"/>
    <n v="0"/>
    <n v="0"/>
    <n v="0"/>
    <n v="1"/>
    <n v="1096"/>
    <d v="2015-05-06T00:00:00"/>
    <n v="5"/>
    <s v="May"/>
    <n v="1"/>
    <s v="449,83837,High income,537,Low spender,0.00640528644870403,0,0,79,847,66,119,86,89,111,1318,0.642640364188164,0.0500758725341426,0.090288315629742,0.0652503793626707,0.0675265553869499,0.0842185128983308,1,9,10,5,25,0.04,0.36,0.4,0.2,4,1,0,0,1,0,0,1,72,66+,2719,0,1,0,0,0,0,0,0,1,1096"/>
  </r>
  <r>
    <n v="564"/>
    <n v="54959"/>
    <x v="0"/>
    <n v="44"/>
    <x v="1"/>
    <n v="8.0059680852999512E-4"/>
    <n v="0"/>
    <n v="1"/>
    <n v="55"/>
    <n v="1148"/>
    <n v="0"/>
    <n v="60"/>
    <n v="0"/>
    <n v="0"/>
    <n v="24"/>
    <n v="1232"/>
    <n v="0.93181818181818177"/>
    <n v="0"/>
    <n v="4.8701298701298704E-2"/>
    <n v="0"/>
    <n v="0"/>
    <n v="1.948051948051948E-2"/>
    <n v="3"/>
    <n v="9"/>
    <n v="5"/>
    <n v="4"/>
    <n v="21"/>
    <n v="0.14285714285714285"/>
    <n v="0.42857142857142855"/>
    <n v="0.23809523809523808"/>
    <n v="0.19047619047619047"/>
    <n v="7"/>
    <n v="0"/>
    <n v="0"/>
    <x v="1"/>
    <x v="1"/>
    <x v="1"/>
    <n v="0"/>
    <x v="0"/>
    <x v="6"/>
    <x v="2"/>
    <n v="2685"/>
    <n v="1"/>
    <n v="0"/>
    <n v="0"/>
    <n v="0"/>
    <n v="0"/>
    <n v="0"/>
    <n v="0"/>
    <n v="0"/>
    <n v="1"/>
    <n v="1184"/>
    <d v="2015-06-09T00:00:00"/>
    <n v="6"/>
    <s v="June"/>
    <n v="1"/>
    <s v="564,54959,High income,44,Low spender,0.000800596808529995,0,1,55,1148,0,60,0,0,24,1232,0.931818181818182,0,0.0487012987012987,0,0,0.0194805194805195,3,9,5,4,21,0.142857142857143,0.428571428571429,0.238095238095238,0.19047619047619,7,0,0,0,1,0,0,1,59,50-65,2685,1,0,0,0,0,0,0,0,1,1184"/>
  </r>
  <r>
    <n v="184"/>
    <n v="58656"/>
    <x v="0"/>
    <n v="447"/>
    <x v="1"/>
    <n v="7.6207037643207859E-3"/>
    <n v="0"/>
    <n v="1"/>
    <n v="25"/>
    <n v="962"/>
    <n v="12"/>
    <n v="194"/>
    <n v="16"/>
    <n v="24"/>
    <n v="12"/>
    <n v="1220"/>
    <n v="0.78852459016393439"/>
    <n v="9.8360655737704927E-3"/>
    <n v="0.15901639344262294"/>
    <n v="1.3114754098360656E-2"/>
    <n v="1.9672131147540985E-2"/>
    <n v="9.8360655737704927E-3"/>
    <n v="4"/>
    <n v="7"/>
    <n v="8"/>
    <n v="13"/>
    <n v="32"/>
    <n v="0.125"/>
    <n v="0.21875"/>
    <n v="0.25"/>
    <n v="0.40625"/>
    <n v="6"/>
    <n v="0"/>
    <n v="0"/>
    <x v="1"/>
    <x v="0"/>
    <x v="0"/>
    <n v="0"/>
    <x v="1"/>
    <x v="32"/>
    <x v="2"/>
    <n v="2806"/>
    <n v="0"/>
    <n v="0"/>
    <n v="0"/>
    <n v="1"/>
    <n v="0"/>
    <n v="0"/>
    <n v="0"/>
    <n v="1"/>
    <n v="0"/>
    <n v="1196"/>
    <d v="2015-02-08T00:00:00"/>
    <n v="2"/>
    <s v="February"/>
    <n v="1"/>
    <s v="184,58656,High income,447,Low spender,0.00762070376432079,0,1,25,962,12,194,16,24,12,1220,0.788524590163934,0.00983606557377049,0.159016393442623,0.0131147540983607,0.019672131147541,0.00983606557377049,4,7,8,13,32,0.125,0.21875,0.25,0.40625,6,0,0,0,0,1,0,0,64,50-65,2806,0,0,0,1,0,0,0,1,0,1196"/>
  </r>
  <r>
    <n v="1774"/>
    <n v="71022"/>
    <x v="0"/>
    <n v="55"/>
    <x v="1"/>
    <n v="7.7440792993720251E-4"/>
    <n v="0"/>
    <n v="1"/>
    <n v="30"/>
    <n v="909"/>
    <n v="12"/>
    <n v="278"/>
    <n v="0"/>
    <n v="12"/>
    <n v="242"/>
    <n v="1453"/>
    <n v="0.6256022023399862"/>
    <n v="8.2587749483826571E-3"/>
    <n v="0.19132828630419821"/>
    <n v="0"/>
    <n v="8.2587749483826571E-3"/>
    <n v="0.16655196145905024"/>
    <n v="3"/>
    <n v="5"/>
    <n v="2"/>
    <n v="11"/>
    <n v="21"/>
    <n v="0.14285714285714285"/>
    <n v="0.23809523809523808"/>
    <n v="9.5238095238095233E-2"/>
    <n v="0.52380952380952384"/>
    <n v="8"/>
    <n v="0"/>
    <n v="0"/>
    <x v="0"/>
    <x v="0"/>
    <x v="1"/>
    <n v="0"/>
    <x v="1"/>
    <x v="34"/>
    <x v="1"/>
    <n v="2297"/>
    <n v="1"/>
    <n v="0"/>
    <n v="0"/>
    <n v="0"/>
    <n v="0"/>
    <n v="0"/>
    <n v="1"/>
    <n v="0"/>
    <n v="0"/>
    <n v="969"/>
    <d v="2016-07-01T00:00:00"/>
    <n v="7"/>
    <s v="July"/>
    <n v="1"/>
    <s v="1774,71022,High income,55,Low spender,0.000774407929937203,0,1,30,909,12,278,0,12,242,1453,0.625602202339986,0.00825877494838266,0.191328286304198,0,0.00825877494838266,0.16655196145905,3,5,2,11,21,0.142857142857143,0.238095238095238,0.0952380952380952,0.523809523809524,8,0,0,1,0,0,0,0,42,36-50,2297,1,0,0,0,0,0,1,0,0,969"/>
  </r>
  <r>
    <n v="997"/>
    <n v="84574"/>
    <x v="0"/>
    <n v="21"/>
    <x v="1"/>
    <n v="2.4830326104949513E-4"/>
    <n v="0"/>
    <n v="0"/>
    <n v="72"/>
    <n v="387"/>
    <n v="20"/>
    <n v="713"/>
    <n v="38"/>
    <n v="54"/>
    <n v="163"/>
    <n v="1375"/>
    <n v="0.28145454545454546"/>
    <n v="1.4545454545454545E-2"/>
    <n v="0.51854545454545453"/>
    <n v="2.7636363636363636E-2"/>
    <n v="3.9272727272727272E-2"/>
    <n v="0.11854545454545455"/>
    <n v="1"/>
    <n v="9"/>
    <n v="11"/>
    <n v="11"/>
    <n v="32"/>
    <n v="3.125E-2"/>
    <n v="0.28125"/>
    <n v="0.34375"/>
    <n v="0.34375"/>
    <n v="5"/>
    <n v="0"/>
    <n v="0"/>
    <x v="1"/>
    <x v="0"/>
    <x v="1"/>
    <n v="0"/>
    <x v="1"/>
    <x v="42"/>
    <x v="3"/>
    <n v="2549"/>
    <n v="0"/>
    <n v="0"/>
    <n v="1"/>
    <n v="0"/>
    <n v="0"/>
    <n v="0"/>
    <n v="1"/>
    <n v="0"/>
    <n v="0"/>
    <n v="1049"/>
    <d v="2015-10-23T00:00:00"/>
    <n v="10"/>
    <s v="October"/>
    <n v="1"/>
    <s v="997,84574,High income,21,Low spender,0.000248303261049495,0,0,72,387,20,713,38,54,163,1375,0.281454545454545,0.0145454545454545,0.518545454545455,0.0276363636363636,0.0392727272727273,0.118545454545455,1,9,11,11,32,0.03125,0.28125,0.34375,0.34375,5,0,0,0,0,0,0,0,68,66+,2549,0,0,1,0,0,0,1,0,0,1049"/>
  </r>
  <r>
    <n v="216"/>
    <n v="51563"/>
    <x v="1"/>
    <n v="37"/>
    <x v="1"/>
    <n v="7.1756879933285492E-4"/>
    <n v="0"/>
    <n v="0"/>
    <n v="60"/>
    <n v="1166"/>
    <n v="0"/>
    <n v="48"/>
    <n v="0"/>
    <n v="0"/>
    <n v="36"/>
    <n v="1250"/>
    <n v="0.93279999999999996"/>
    <n v="0"/>
    <n v="3.8399999999999997E-2"/>
    <n v="0"/>
    <n v="0"/>
    <n v="2.8799999999999999E-2"/>
    <n v="1"/>
    <n v="4"/>
    <n v="4"/>
    <n v="10"/>
    <n v="19"/>
    <n v="5.2631578947368418E-2"/>
    <n v="0.21052631578947367"/>
    <n v="0.21052631578947367"/>
    <n v="0.52631578947368418"/>
    <n v="8"/>
    <n v="0"/>
    <n v="0"/>
    <x v="1"/>
    <x v="1"/>
    <x v="0"/>
    <n v="0"/>
    <x v="1"/>
    <x v="19"/>
    <x v="0"/>
    <n v="2795"/>
    <n v="0"/>
    <n v="1"/>
    <n v="0"/>
    <n v="0"/>
    <n v="0"/>
    <n v="0"/>
    <n v="0"/>
    <n v="0"/>
    <n v="1"/>
    <n v="1178"/>
    <d v="2015-02-19T00:00:00"/>
    <n v="2"/>
    <s v="February"/>
    <n v="1"/>
    <s v="216,51563,Low income,37,Low spender,0.000717568799332855,0,0,60,1166,0,48,0,0,36,1250,0.9328,0,0.0384,0,0,0.0288,1,4,4,10,19,0.0526315789473684,0.210526315789474,0.210526315789474,0.526315789473684,8,0,0,0,1,1,0,0,33,24-35,2795,0,1,0,0,0,0,0,0,1,1178"/>
  </r>
  <r>
    <n v="38"/>
    <n v="62220"/>
    <x v="0"/>
    <n v="35"/>
    <x v="1"/>
    <n v="5.6252009000321436E-4"/>
    <n v="0"/>
    <n v="1"/>
    <n v="55"/>
    <n v="799"/>
    <n v="12"/>
    <n v="375"/>
    <n v="16"/>
    <n v="12"/>
    <n v="12"/>
    <n v="1226"/>
    <n v="0.65171288743882549"/>
    <n v="9.7879282218597055E-3"/>
    <n v="0.30587275693311583"/>
    <n v="1.3050570962479609E-2"/>
    <n v="9.7879282218597055E-3"/>
    <n v="9.7879282218597055E-3"/>
    <n v="5"/>
    <n v="7"/>
    <n v="6"/>
    <n v="5"/>
    <n v="23"/>
    <n v="0.21739130434782608"/>
    <n v="0.30434782608695654"/>
    <n v="0.2608695652173913"/>
    <n v="0.21739130434782608"/>
    <n v="6"/>
    <n v="0"/>
    <n v="0"/>
    <x v="1"/>
    <x v="0"/>
    <x v="1"/>
    <n v="0"/>
    <x v="0"/>
    <x v="7"/>
    <x v="1"/>
    <n v="2846"/>
    <n v="0"/>
    <n v="0"/>
    <n v="0"/>
    <n v="1"/>
    <n v="0"/>
    <n v="0"/>
    <n v="0"/>
    <n v="0"/>
    <n v="1"/>
    <n v="1202"/>
    <d v="2014-12-30T00:00:00"/>
    <n v="12"/>
    <s v="December"/>
    <n v="1"/>
    <s v="38,62220,High income,35,Low spender,0.000562520090003214,0,1,55,799,12,375,16,12,12,1226,0.651712887438825,0.00978792822185971,0.305872756933116,0.0130505709624796,0.00978792822185971,0.00978792822185971,5,7,6,5,23,0.217391304347826,0.304347826086957,0.260869565217391,0.217391304347826,6,0,0,0,0,0,0,1,48,36-50,2846,0,0,0,1,0,0,0,0,1,1202"/>
  </r>
  <r>
    <n v="1722"/>
    <n v="56981"/>
    <x v="0"/>
    <n v="560"/>
    <x v="1"/>
    <n v="9.8278373492918687E-3"/>
    <n v="0"/>
    <n v="0"/>
    <n v="91"/>
    <n v="908"/>
    <n v="48"/>
    <n v="217"/>
    <n v="32"/>
    <n v="12"/>
    <n v="24"/>
    <n v="1241"/>
    <n v="0.73166800966962131"/>
    <n v="3.8678485092667206E-2"/>
    <n v="0.17485898468976632"/>
    <n v="2.5785656728444802E-2"/>
    <n v="9.6696212731668015E-3"/>
    <n v="1.9339242546333603E-2"/>
    <n v="1"/>
    <n v="2"/>
    <n v="3"/>
    <n v="13"/>
    <n v="19"/>
    <n v="5.2631578947368418E-2"/>
    <n v="0.10526315789473684"/>
    <n v="0.15789473684210525"/>
    <n v="0.68421052631578949"/>
    <n v="6"/>
    <n v="0"/>
    <n v="0"/>
    <x v="1"/>
    <x v="1"/>
    <x v="1"/>
    <n v="0"/>
    <x v="1"/>
    <x v="29"/>
    <x v="1"/>
    <n v="2314"/>
    <n v="1"/>
    <n v="0"/>
    <n v="0"/>
    <n v="0"/>
    <n v="0"/>
    <n v="0"/>
    <n v="1"/>
    <n v="0"/>
    <n v="0"/>
    <n v="1193"/>
    <d v="2016-06-14T00:00:00"/>
    <n v="6"/>
    <s v="June"/>
    <n v="1"/>
    <s v="1722,56981,High income,560,Low spender,0.00982783734929187,0,0,91,908,48,217,32,12,24,1241,0.731668009669621,0.0386784850926672,0.174858984689766,0.0257856567284448,0.0096696212731668,0.0193392425463336,1,2,3,13,19,0.0526315789473684,0.105263157894737,0.157894736842105,0.684210526315789,6,0,0,0,1,0,0,0,39,36-50,2314,1,0,0,0,0,0,1,0,0,1193"/>
  </r>
  <r>
    <n v="1366"/>
    <n v="66426"/>
    <x v="0"/>
    <n v="63"/>
    <x v="1"/>
    <n v="9.4842380995393367E-4"/>
    <n v="0"/>
    <n v="1"/>
    <n v="14"/>
    <n v="1043"/>
    <n v="24"/>
    <n v="97"/>
    <n v="32"/>
    <n v="24"/>
    <n v="157"/>
    <n v="1377"/>
    <n v="0.75744371822803191"/>
    <n v="1.7429193899782137E-2"/>
    <n v="7.0442992011619465E-2"/>
    <n v="2.3238925199709513E-2"/>
    <n v="1.7429193899782137E-2"/>
    <n v="0.11401597676107481"/>
    <n v="2"/>
    <n v="3"/>
    <n v="5"/>
    <n v="10"/>
    <n v="20"/>
    <n v="0.1"/>
    <n v="0.15"/>
    <n v="0.25"/>
    <n v="0.5"/>
    <n v="6"/>
    <n v="0"/>
    <n v="0"/>
    <x v="1"/>
    <x v="0"/>
    <x v="1"/>
    <n v="0"/>
    <x v="1"/>
    <x v="6"/>
    <x v="2"/>
    <n v="2429"/>
    <n v="0"/>
    <n v="0"/>
    <n v="0"/>
    <n v="1"/>
    <n v="0"/>
    <n v="0"/>
    <n v="0"/>
    <n v="0"/>
    <n v="1"/>
    <n v="1063"/>
    <d v="2016-02-20T00:00:00"/>
    <n v="2"/>
    <s v="February"/>
    <n v="1"/>
    <s v="1366,66426,High income,63,Low spender,0.000948423809953934,0,1,14,1043,24,97,32,24,157,1377,0.757443718228032,0.0174291938997821,0.0704429920116195,0.0232389251997095,0.0174291938997821,0.114015976761075,2,3,5,10,20,0.1,0.15,0.25,0.5,6,0,0,0,0,0,0,0,59,50-65,2429,0,0,0,1,0,0,0,0,1,1063"/>
  </r>
  <r>
    <n v="2063"/>
    <n v="79593"/>
    <x v="0"/>
    <n v="916"/>
    <x v="0"/>
    <n v="1.1508549746837033E-2"/>
    <n v="0"/>
    <n v="0"/>
    <n v="70"/>
    <n v="350"/>
    <n v="60"/>
    <n v="568"/>
    <n v="110"/>
    <n v="133"/>
    <n v="145"/>
    <n v="1366"/>
    <n v="0.25622254758418739"/>
    <n v="4.3923865300146414E-2"/>
    <n v="0.41581259150805272"/>
    <n v="8.0527086383601759E-2"/>
    <n v="9.7364568081991218E-2"/>
    <n v="0.1061493411420205"/>
    <n v="1"/>
    <n v="5"/>
    <n v="6"/>
    <n v="7"/>
    <n v="19"/>
    <n v="5.2631578947368418E-2"/>
    <n v="0.26315789473684209"/>
    <n v="0.31578947368421051"/>
    <n v="0.36842105263157893"/>
    <n v="2"/>
    <n v="0"/>
    <n v="0"/>
    <x v="1"/>
    <x v="0"/>
    <x v="0"/>
    <n v="0"/>
    <x v="1"/>
    <x v="1"/>
    <x v="1"/>
    <n v="2207"/>
    <n v="0"/>
    <n v="1"/>
    <n v="0"/>
    <n v="0"/>
    <n v="0"/>
    <n v="0"/>
    <n v="1"/>
    <n v="0"/>
    <n v="0"/>
    <n v="1076"/>
    <d v="2016-09-29T00:00:00"/>
    <n v="9"/>
    <s v="September"/>
    <n v="1"/>
    <s v="2063,79593,High income,916,High spender,0.011508549746837,0,0,70,350,60,568,110,133,145,1366,0.256222547584187,0.0439238653001464,0.415812591508053,0.0805270863836018,0.0973645680819912,0.106149341142021,1,5,6,7,19,0.0526315789473684,0.263157894736842,0.315789473684211,0.368421052631579,2,0,0,0,0,1,0,0,47,36-50,2207,0,1,0,0,0,0,1,0,0,1076"/>
  </r>
  <r>
    <n v="689"/>
    <n v="66303"/>
    <x v="0"/>
    <n v="390"/>
    <x v="1"/>
    <n v="5.8820867834034661E-3"/>
    <n v="0"/>
    <n v="1"/>
    <n v="56"/>
    <n v="1090"/>
    <n v="12"/>
    <n v="96"/>
    <n v="16"/>
    <n v="12"/>
    <n v="60"/>
    <n v="1286"/>
    <n v="0.84758942457231723"/>
    <n v="9.3312597200622092E-3"/>
    <n v="7.4650077760497674E-2"/>
    <n v="1.2441679626749611E-2"/>
    <n v="9.3312597200622092E-3"/>
    <n v="4.6656298600311043E-2"/>
    <n v="4"/>
    <n v="3"/>
    <n v="4"/>
    <n v="11"/>
    <n v="22"/>
    <n v="0.18181818181818182"/>
    <n v="0.13636363636363635"/>
    <n v="0.18181818181818182"/>
    <n v="0.5"/>
    <n v="8"/>
    <n v="0"/>
    <n v="0"/>
    <x v="1"/>
    <x v="1"/>
    <x v="1"/>
    <n v="0"/>
    <x v="1"/>
    <x v="4"/>
    <x v="1"/>
    <n v="2647"/>
    <n v="0"/>
    <n v="1"/>
    <n v="0"/>
    <n v="0"/>
    <n v="0"/>
    <n v="0"/>
    <n v="1"/>
    <n v="0"/>
    <n v="0"/>
    <n v="1166"/>
    <d v="2015-07-17T00:00:00"/>
    <n v="7"/>
    <s v="July"/>
    <n v="1"/>
    <s v="689,66303,High income,390,Low spender,0.00588208678340347,0,1,56,1090,12,96,16,12,60,1286,0.847589424572317,0.00933125972006221,0.0746500777604977,0.0124416796267496,0.00933125972006221,0.046656298600311,4,3,4,11,22,0.181818181818182,0.136363636363636,0.181818181818182,0.5,8,0,0,0,1,0,0,0,49,36-50,2647,0,1,0,0,0,0,1,0,0,1166"/>
  </r>
  <r>
    <n v="2071"/>
    <n v="80872"/>
    <x v="0"/>
    <n v="44"/>
    <x v="1"/>
    <n v="5.4406964091403701E-4"/>
    <n v="0"/>
    <n v="0"/>
    <n v="60"/>
    <n v="483"/>
    <n v="72"/>
    <n v="567"/>
    <n v="94"/>
    <n v="12"/>
    <n v="108"/>
    <n v="1336"/>
    <n v="0.36152694610778441"/>
    <n v="5.3892215568862277E-2"/>
    <n v="0.42440119760479039"/>
    <n v="7.0359281437125748E-2"/>
    <n v="8.9820359281437123E-3"/>
    <n v="8.0838323353293412E-2"/>
    <n v="1"/>
    <n v="4"/>
    <n v="4"/>
    <n v="10"/>
    <n v="19"/>
    <n v="5.2631578947368418E-2"/>
    <n v="0.21052631578947367"/>
    <n v="0.21052631578947367"/>
    <n v="0.52631578947368418"/>
    <n v="1"/>
    <n v="0"/>
    <n v="0"/>
    <x v="1"/>
    <x v="0"/>
    <x v="1"/>
    <n v="0"/>
    <x v="1"/>
    <x v="18"/>
    <x v="3"/>
    <n v="2207"/>
    <n v="0"/>
    <n v="0"/>
    <n v="1"/>
    <n v="0"/>
    <n v="0"/>
    <n v="0"/>
    <n v="1"/>
    <n v="0"/>
    <n v="0"/>
    <n v="1120"/>
    <d v="2016-09-29T00:00:00"/>
    <n v="9"/>
    <s v="September"/>
    <n v="1"/>
    <s v="2071,80872,High income,44,Low spender,0.000544069640914037,0,0,60,483,72,567,94,12,108,1336,0.361526946107784,0.0538922155688623,0.42440119760479,0.0703592814371257,0.00898203592814371,0.0808383233532934,1,4,4,10,19,0.0526315789473684,0.210526315789474,0.210526315789474,0.526315789473684,1,0,0,0,0,0,0,0,69,66+,2207,0,0,1,0,0,0,1,0,0,1120"/>
  </r>
  <r>
    <n v="1801"/>
    <n v="78128"/>
    <x v="0"/>
    <n v="904"/>
    <x v="0"/>
    <n v="1.1570755682981774E-2"/>
    <n v="0"/>
    <n v="1"/>
    <n v="89"/>
    <n v="934"/>
    <n v="24"/>
    <n v="230"/>
    <n v="16"/>
    <n v="24"/>
    <n v="36"/>
    <n v="1264"/>
    <n v="0.73892405063291144"/>
    <n v="1.8987341772151899E-2"/>
    <n v="0.18196202531645569"/>
    <n v="1.2658227848101266E-2"/>
    <n v="1.8987341772151899E-2"/>
    <n v="2.8481012658227847E-2"/>
    <n v="2"/>
    <n v="8"/>
    <n v="4"/>
    <n v="6"/>
    <n v="20"/>
    <n v="0.1"/>
    <n v="0.4"/>
    <n v="0.2"/>
    <n v="0.3"/>
    <n v="3"/>
    <n v="0"/>
    <n v="0"/>
    <x v="1"/>
    <x v="1"/>
    <x v="0"/>
    <n v="0"/>
    <x v="1"/>
    <x v="3"/>
    <x v="1"/>
    <n v="2289"/>
    <n v="0"/>
    <n v="1"/>
    <n v="0"/>
    <n v="0"/>
    <n v="0"/>
    <n v="0"/>
    <n v="0"/>
    <n v="0"/>
    <n v="1"/>
    <n v="1192"/>
    <d v="2016-07-09T00:00:00"/>
    <n v="7"/>
    <s v="July"/>
    <n v="1"/>
    <s v="1801,78128,High income,904,High spender,0.0115707556829818,0,1,89,934,24,230,16,24,36,1264,0.738924050632911,0.0189873417721519,0.181962025316456,0.0126582278481013,0.0189873417721519,0.0284810126582278,2,8,4,6,20,0.1,0.4,0.2,0.3,3,0,0,0,1,1,0,0,46,36-50,2289,0,1,0,0,0,0,0,0,1,1192"/>
  </r>
  <r>
    <n v="361"/>
    <n v="64849"/>
    <x v="0"/>
    <n v="15"/>
    <x v="1"/>
    <n v="2.3130657373282549E-4"/>
    <n v="0"/>
    <n v="0"/>
    <n v="42"/>
    <n v="652"/>
    <n v="48"/>
    <n v="350"/>
    <n v="94"/>
    <n v="84"/>
    <n v="108"/>
    <n v="1336"/>
    <n v="0.4880239520958084"/>
    <n v="3.5928143712574849E-2"/>
    <n v="0.2619760479041916"/>
    <n v="7.0359281437125748E-2"/>
    <n v="6.2874251497005984E-2"/>
    <n v="8.0838323353293412E-2"/>
    <n v="1"/>
    <n v="9"/>
    <n v="3"/>
    <n v="6"/>
    <n v="19"/>
    <n v="5.2631578947368418E-2"/>
    <n v="0.47368421052631576"/>
    <n v="0.15789473684210525"/>
    <n v="0.31578947368421051"/>
    <n v="5"/>
    <n v="0"/>
    <n v="0"/>
    <x v="1"/>
    <x v="0"/>
    <x v="1"/>
    <n v="0"/>
    <x v="0"/>
    <x v="37"/>
    <x v="2"/>
    <n v="2752"/>
    <n v="0"/>
    <n v="0"/>
    <n v="1"/>
    <n v="0"/>
    <n v="0"/>
    <n v="0"/>
    <n v="1"/>
    <n v="0"/>
    <n v="0"/>
    <n v="1120"/>
    <d v="2015-04-03T00:00:00"/>
    <n v="4"/>
    <s v="April"/>
    <n v="1"/>
    <s v="361,64849,High income,15,Low spender,0.000231306573732825,0,0,42,652,48,350,94,84,108,1336,0.488023952095808,0.0359281437125748,0.261976047904192,0.0703592814371257,0.062874251497006,0.0808383233532934,1,9,3,6,19,0.0526315789473684,0.473684210526316,0.157894736842105,0.315789473684211,5,0,0,0,0,0,0,1,63,50-65,2752,0,0,1,0,0,0,1,0,0,1120"/>
  </r>
  <r>
    <n v="1502"/>
    <n v="75114"/>
    <x v="0"/>
    <n v="187"/>
    <x v="1"/>
    <n v="2.4895492185211809E-3"/>
    <n v="0"/>
    <n v="0"/>
    <n v="40"/>
    <n v="571"/>
    <n v="12"/>
    <n v="523"/>
    <n v="63"/>
    <n v="60"/>
    <n v="24"/>
    <n v="1253"/>
    <n v="0.45570630486831604"/>
    <n v="9.5770151636073424E-3"/>
    <n v="0.41739824421388666"/>
    <n v="5.027932960893855E-2"/>
    <n v="4.7885075818036714E-2"/>
    <n v="1.9154030327214685E-2"/>
    <n v="1"/>
    <n v="3"/>
    <n v="10"/>
    <n v="5"/>
    <n v="19"/>
    <n v="5.2631578947368418E-2"/>
    <n v="0.15789473684210525"/>
    <n v="0.52631578947368418"/>
    <n v="0.26315789473684209"/>
    <n v="2"/>
    <n v="0"/>
    <n v="0"/>
    <x v="1"/>
    <x v="0"/>
    <x v="1"/>
    <n v="0"/>
    <x v="1"/>
    <x v="39"/>
    <x v="0"/>
    <n v="2393"/>
    <n v="0"/>
    <n v="0"/>
    <n v="0"/>
    <n v="1"/>
    <n v="0"/>
    <n v="0"/>
    <n v="1"/>
    <n v="0"/>
    <n v="0"/>
    <n v="1205"/>
    <d v="2016-03-27T00:00:00"/>
    <n v="3"/>
    <s v="March"/>
    <n v="1"/>
    <s v="1502,75114,High income,187,Low spender,0.00248954921852118,0,0,40,571,12,523,63,60,24,1253,0.455706304868316,0.00957701516360734,0.417398244213887,0.0502793296089385,0.0478850758180367,0.0191540303272147,1,3,10,5,19,0.0526315789473684,0.157894736842105,0.526315789473684,0.263157894736842,2,0,0,0,0,0,0,0,28,24-35,2393,0,0,0,1,0,0,1,0,0,1205"/>
  </r>
  <r>
    <n v="1939"/>
    <n v="71466"/>
    <x v="0"/>
    <n v="703"/>
    <x v="0"/>
    <n v="9.8368454929616874E-3"/>
    <n v="0"/>
    <n v="0"/>
    <n v="86"/>
    <n v="412"/>
    <n v="12"/>
    <n v="546"/>
    <n v="78"/>
    <n v="182"/>
    <n v="0"/>
    <n v="1230"/>
    <n v="0.33495934959349594"/>
    <n v="9.7560975609756097E-3"/>
    <n v="0.44390243902439025"/>
    <n v="6.3414634146341464E-2"/>
    <n v="0.14796747967479676"/>
    <n v="0"/>
    <n v="1"/>
    <n v="4"/>
    <n v="4"/>
    <n v="10"/>
    <n v="19"/>
    <n v="5.2631578947368418E-2"/>
    <n v="0.21052631578947367"/>
    <n v="0.21052631578947367"/>
    <n v="0.52631578947368418"/>
    <n v="1"/>
    <n v="0"/>
    <n v="0"/>
    <x v="1"/>
    <x v="0"/>
    <x v="1"/>
    <n v="0"/>
    <x v="1"/>
    <x v="3"/>
    <x v="1"/>
    <n v="2244"/>
    <n v="0"/>
    <n v="0"/>
    <n v="1"/>
    <n v="0"/>
    <n v="0"/>
    <n v="0"/>
    <n v="0"/>
    <n v="0"/>
    <n v="1"/>
    <n v="1230"/>
    <d v="2016-08-23T00:00:00"/>
    <n v="8"/>
    <s v="August"/>
    <n v="1"/>
    <s v="1939,71466,High income,703,High spender,0.00983684549296169,0,0,86,412,12,546,78,182,0,1230,0.334959349593496,0.00975609756097561,0.44390243902439,0.0634146341463415,0.147967479674797,0,1,4,4,10,19,0.0526315789473684,0.210526315789474,0.210526315789474,0.526315789473684,1,0,0,0,0,0,0,0,46,36-50,2244,0,0,1,0,0,0,0,0,1,1230"/>
  </r>
  <r>
    <n v="1923"/>
    <n v="75865"/>
    <x v="0"/>
    <n v="31"/>
    <x v="1"/>
    <n v="4.0862057602319908E-4"/>
    <n v="0"/>
    <n v="0"/>
    <n v="73"/>
    <n v="483"/>
    <n v="0"/>
    <n v="591"/>
    <n v="156"/>
    <n v="0"/>
    <n v="12"/>
    <n v="1242"/>
    <n v="0.3888888888888889"/>
    <n v="0"/>
    <n v="0.47584541062801933"/>
    <n v="0.12560386473429952"/>
    <n v="0"/>
    <n v="9.6618357487922701E-3"/>
    <n v="1"/>
    <n v="3"/>
    <n v="5"/>
    <n v="10"/>
    <n v="19"/>
    <n v="5.2631578947368418E-2"/>
    <n v="0.15789473684210525"/>
    <n v="0.26315789473684209"/>
    <n v="0.52631578947368418"/>
    <n v="1"/>
    <n v="0"/>
    <n v="0"/>
    <x v="1"/>
    <x v="0"/>
    <x v="1"/>
    <n v="0"/>
    <x v="1"/>
    <x v="52"/>
    <x v="3"/>
    <n v="2249"/>
    <n v="0"/>
    <n v="1"/>
    <n v="0"/>
    <n v="0"/>
    <n v="0"/>
    <n v="0"/>
    <n v="0"/>
    <n v="0"/>
    <n v="1"/>
    <n v="1218"/>
    <d v="2016-08-18T00:00:00"/>
    <n v="8"/>
    <s v="August"/>
    <n v="1"/>
    <s v="1923,75865,High income,31,Low spender,0.000408620576023199,0,0,73,483,0,591,156,0,12,1242,0.388888888888889,0,0.475845410628019,0.1256038647343,0,0.00966183574879227,1,3,5,10,19,0.0526315789473684,0.157894736842105,0.263157894736842,0.526315789473684,1,0,0,0,0,0,0,0,77,66+,2249,0,1,0,0,0,0,0,0,1,1218"/>
  </r>
  <r>
    <n v="1326"/>
    <n v="71434"/>
    <x v="0"/>
    <n v="224"/>
    <x v="1"/>
    <n v="3.1357616821121597E-3"/>
    <n v="0"/>
    <n v="1"/>
    <n v="4"/>
    <n v="711"/>
    <n v="36"/>
    <n v="217"/>
    <n v="172"/>
    <n v="96"/>
    <n v="168"/>
    <n v="1400"/>
    <n v="0.5078571428571429"/>
    <n v="2.5714285714285714E-2"/>
    <n v="0.155"/>
    <n v="0.12285714285714286"/>
    <n v="6.8571428571428575E-2"/>
    <n v="0.12"/>
    <n v="3"/>
    <n v="7"/>
    <n v="4"/>
    <n v="7"/>
    <n v="21"/>
    <n v="0.14285714285714285"/>
    <n v="0.33333333333333331"/>
    <n v="0.19047619047619047"/>
    <n v="0.33333333333333331"/>
    <n v="4"/>
    <n v="1"/>
    <n v="0"/>
    <x v="1"/>
    <x v="1"/>
    <x v="1"/>
    <n v="0"/>
    <x v="1"/>
    <x v="36"/>
    <x v="2"/>
    <n v="2443"/>
    <n v="0"/>
    <n v="1"/>
    <n v="0"/>
    <n v="0"/>
    <n v="0"/>
    <n v="0"/>
    <n v="1"/>
    <n v="0"/>
    <n v="0"/>
    <n v="1064"/>
    <d v="2016-02-06T00:00:00"/>
    <n v="2"/>
    <s v="February"/>
    <n v="1"/>
    <s v="1326,71434,High income,224,Low spender,0.00313576168211216,0,1,4,711,36,217,172,96,168,1400,0.507857142857143,0.0257142857142857,0.155,0.122857142857143,0.0685714285714286,0.12,3,7,4,7,21,0.142857142857143,0.333333333333333,0.19047619047619,0.333333333333333,4,1,0,0,1,0,0,0,58,50-65,2443,0,1,0,0,0,0,1,0,0,1064"/>
  </r>
  <r>
    <n v="1610"/>
    <n v="68092"/>
    <x v="0"/>
    <n v="591"/>
    <x v="0"/>
    <n v="8.6794337073371319E-3"/>
    <n v="0"/>
    <n v="0"/>
    <n v="7"/>
    <n v="852"/>
    <n v="60"/>
    <n v="207"/>
    <n v="78"/>
    <n v="36"/>
    <n v="48"/>
    <n v="1281"/>
    <n v="0.66510538641686179"/>
    <n v="4.6838407494145202E-2"/>
    <n v="0.16159250585480095"/>
    <n v="6.0889929742388757E-2"/>
    <n v="2.8103044496487119E-2"/>
    <n v="3.7470725995316159E-2"/>
    <n v="2"/>
    <n v="2"/>
    <n v="6"/>
    <n v="10"/>
    <n v="20"/>
    <n v="0.1"/>
    <n v="0.1"/>
    <n v="0.3"/>
    <n v="0.5"/>
    <n v="5"/>
    <n v="0"/>
    <n v="0"/>
    <x v="1"/>
    <x v="0"/>
    <x v="1"/>
    <n v="0"/>
    <x v="1"/>
    <x v="34"/>
    <x v="1"/>
    <n v="2354"/>
    <n v="0"/>
    <n v="0"/>
    <n v="1"/>
    <n v="0"/>
    <n v="0"/>
    <n v="0"/>
    <n v="0"/>
    <n v="1"/>
    <n v="0"/>
    <n v="1185"/>
    <d v="2016-05-05T00:00:00"/>
    <n v="5"/>
    <s v="May"/>
    <n v="1"/>
    <s v="1610,68092,High income,591,High spender,0.00867943370733713,0,0,7,852,60,207,78,36,48,1281,0.665105386416862,0.0468384074941452,0.161592505854801,0.0608899297423888,0.0281030444964871,0.0374707259953162,2,2,6,10,20,0.1,0.1,0.3,0.5,5,0,0,0,0,0,0,0,42,36-50,2354,0,0,1,0,0,0,0,1,0,1185"/>
  </r>
  <r>
    <n v="311"/>
    <n v="71626"/>
    <x v="0"/>
    <n v="16"/>
    <x v="1"/>
    <n v="2.2338257057493089E-4"/>
    <n v="0"/>
    <n v="0"/>
    <n v="94"/>
    <n v="546"/>
    <n v="72"/>
    <n v="376"/>
    <n v="94"/>
    <n v="145"/>
    <n v="72"/>
    <n v="1305"/>
    <n v="0.41839080459770117"/>
    <n v="5.5172413793103448E-2"/>
    <n v="0.28812260536398465"/>
    <n v="7.2030651340996163E-2"/>
    <n v="0.1111111111111111"/>
    <n v="5.5172413793103448E-2"/>
    <n v="1"/>
    <n v="5"/>
    <n v="5"/>
    <n v="8"/>
    <n v="19"/>
    <n v="5.2631578947368418E-2"/>
    <n v="0.26315789473684209"/>
    <n v="0.26315789473684209"/>
    <n v="0.42105263157894735"/>
    <n v="3"/>
    <n v="0"/>
    <n v="0"/>
    <x v="1"/>
    <x v="1"/>
    <x v="1"/>
    <n v="0"/>
    <x v="1"/>
    <x v="15"/>
    <x v="1"/>
    <n v="2764"/>
    <n v="0"/>
    <n v="1"/>
    <n v="0"/>
    <n v="0"/>
    <n v="0"/>
    <n v="0"/>
    <n v="1"/>
    <n v="0"/>
    <n v="0"/>
    <n v="1161"/>
    <d v="2015-03-22T00:00:00"/>
    <n v="3"/>
    <s v="March"/>
    <n v="1"/>
    <s v="311,71626,High income,16,Low spender,0.000223382570574931,0,0,94,546,72,376,94,145,72,1305,0.418390804597701,0.0551724137931034,0.288122605363985,0.0720306513409962,0.111111111111111,0.0551724137931034,1,5,5,8,19,0.0526315789473684,0.263157894736842,0.263157894736842,0.421052631578947,3,0,0,0,1,0,0,0,41,36-50,2764,0,1,0,0,0,0,1,0,0,1161"/>
  </r>
  <r>
    <n v="1095"/>
    <n v="61787"/>
    <x v="0"/>
    <n v="117"/>
    <x v="1"/>
    <n v="1.8936022140579733E-3"/>
    <n v="0"/>
    <n v="0"/>
    <n v="71"/>
    <n v="621"/>
    <n v="73"/>
    <n v="414"/>
    <n v="78"/>
    <n v="48"/>
    <n v="85"/>
    <n v="1319"/>
    <n v="0.47081122062168307"/>
    <n v="5.5344958301743748E-2"/>
    <n v="0.31387414708112205"/>
    <n v="5.9135708870356331E-2"/>
    <n v="3.6391205458680818E-2"/>
    <n v="6.4442759666413954E-2"/>
    <n v="1"/>
    <n v="8"/>
    <n v="4"/>
    <n v="6"/>
    <n v="19"/>
    <n v="5.2631578947368418E-2"/>
    <n v="0.42105263157894735"/>
    <n v="0.21052631578947367"/>
    <n v="0.31578947368421051"/>
    <n v="5"/>
    <n v="0"/>
    <n v="0"/>
    <x v="1"/>
    <x v="0"/>
    <x v="1"/>
    <n v="0"/>
    <x v="1"/>
    <x v="19"/>
    <x v="0"/>
    <n v="2517"/>
    <n v="1"/>
    <n v="0"/>
    <n v="0"/>
    <n v="0"/>
    <n v="0"/>
    <n v="0"/>
    <n v="0"/>
    <n v="1"/>
    <n v="0"/>
    <n v="1149"/>
    <d v="2015-11-24T00:00:00"/>
    <n v="11"/>
    <s v="November"/>
    <n v="1"/>
    <s v="1095,61787,High income,117,Low spender,0.00189360221405797,0,0,71,621,73,414,78,48,85,1319,0.470811220621683,0.0553449583017437,0.313874147081122,0.0591357088703563,0.0363912054586808,0.064442759666414,1,8,4,6,19,0.0526315789473684,0.421052631578947,0.210526315789474,0.315789473684211,5,0,0,0,0,0,0,0,33,24-35,2517,1,0,0,0,0,0,0,1,0,1149"/>
  </r>
  <r>
    <n v="613"/>
    <n v="64325"/>
    <x v="0"/>
    <n v="1349"/>
    <x v="0"/>
    <n v="2.0971628449280993E-2"/>
    <n v="0"/>
    <n v="1"/>
    <n v="41"/>
    <n v="731"/>
    <n v="60"/>
    <n v="353"/>
    <n v="78"/>
    <n v="12"/>
    <n v="73"/>
    <n v="1307"/>
    <n v="0.55929609793420043"/>
    <n v="4.5906656465187455E-2"/>
    <n v="0.2700841622035195"/>
    <n v="5.9678653404743688E-2"/>
    <n v="9.181331293037491E-3"/>
    <n v="5.5853098699311397E-2"/>
    <n v="5"/>
    <n v="10"/>
    <n v="3"/>
    <n v="5"/>
    <n v="23"/>
    <n v="0.21739130434782608"/>
    <n v="0.43478260869565216"/>
    <n v="0.13043478260869565"/>
    <n v="0.21739130434782608"/>
    <n v="7"/>
    <n v="0"/>
    <n v="0"/>
    <x v="1"/>
    <x v="0"/>
    <x v="1"/>
    <n v="0"/>
    <x v="1"/>
    <x v="6"/>
    <x v="2"/>
    <n v="2666"/>
    <n v="1"/>
    <n v="0"/>
    <n v="0"/>
    <n v="0"/>
    <n v="0"/>
    <n v="0"/>
    <n v="0"/>
    <n v="0"/>
    <n v="1"/>
    <n v="1161"/>
    <d v="2015-06-28T00:00:00"/>
    <n v="6"/>
    <s v="June"/>
    <n v="1"/>
    <s v="613,64325,High income,1349,High spender,0.020971628449281,0,1,41,731,60,353,78,12,73,1307,0.5592960979342,0.0459066564651875,0.270084162203519,0.0596786534047437,0.00918133129303749,0.0558530986993114,5,10,3,5,23,0.217391304347826,0.434782608695652,0.130434782608696,0.217391304347826,7,0,0,0,0,0,0,0,59,50-65,2666,1,0,0,0,0,0,0,0,1,1161"/>
  </r>
  <r>
    <n v="1989"/>
    <n v="92556"/>
    <x v="0"/>
    <n v="724"/>
    <x v="0"/>
    <n v="7.8222913695492457E-3"/>
    <n v="0"/>
    <n v="0"/>
    <n v="32"/>
    <n v="493"/>
    <n v="183"/>
    <n v="352"/>
    <n v="184"/>
    <n v="23"/>
    <n v="28"/>
    <n v="1263"/>
    <n v="0.39034045922406968"/>
    <n v="0.14489311163895488"/>
    <n v="0.27870150435471103"/>
    <n v="0.1456848772763262"/>
    <n v="1.8210609659540775E-2"/>
    <n v="2.2169437846397466E-2"/>
    <n v="0"/>
    <n v="3"/>
    <n v="5"/>
    <n v="13"/>
    <n v="21"/>
    <n v="0"/>
    <n v="0.14285714285714285"/>
    <n v="0.23809523809523808"/>
    <n v="0.61904761904761907"/>
    <n v="0"/>
    <n v="0"/>
    <n v="0"/>
    <x v="1"/>
    <x v="0"/>
    <x v="1"/>
    <n v="0"/>
    <x v="1"/>
    <x v="40"/>
    <x v="2"/>
    <n v="2229"/>
    <n v="0"/>
    <n v="0"/>
    <n v="0"/>
    <n v="1"/>
    <n v="0"/>
    <n v="1"/>
    <n v="0"/>
    <n v="0"/>
    <n v="0"/>
    <n v="1207"/>
    <d v="2016-09-07T00:00:00"/>
    <n v="9"/>
    <s v="September"/>
    <n v="1"/>
    <s v="1989,92556,High income,724,High spender,0.00782229136954925,0,0,32,493,183,352,184,23,28,1263,0.39034045922407,0.144893111638955,0.278701504354711,0.145684877276326,0.0182106096595408,0.0221694378463975,0,3,5,13,21,0,0.142857142857143,0.238095238095238,0.619047619047619,0,0,0,0,0,0,0,0,60,50-65,2229,0,0,0,1,0,1,0,0,0,1207"/>
  </r>
  <r>
    <n v="1880"/>
    <n v="88194"/>
    <x v="0"/>
    <n v="36"/>
    <x v="1"/>
    <n v="4.0819103340363291E-4"/>
    <n v="0"/>
    <n v="1"/>
    <n v="19"/>
    <n v="688"/>
    <n v="14"/>
    <n v="309"/>
    <n v="201"/>
    <n v="24"/>
    <n v="38"/>
    <n v="1274"/>
    <n v="0.5400313971742543"/>
    <n v="1.098901098901099E-2"/>
    <n v="0.24254317111459969"/>
    <n v="0.15777080062794349"/>
    <n v="1.8838304552590265E-2"/>
    <n v="2.9827315541601257E-2"/>
    <n v="1"/>
    <n v="11"/>
    <n v="10"/>
    <n v="10"/>
    <n v="32"/>
    <n v="3.125E-2"/>
    <n v="0.34375"/>
    <n v="0.3125"/>
    <n v="0.3125"/>
    <n v="5"/>
    <n v="1"/>
    <n v="0"/>
    <x v="0"/>
    <x v="0"/>
    <x v="1"/>
    <n v="0"/>
    <x v="0"/>
    <x v="15"/>
    <x v="1"/>
    <n v="2261"/>
    <n v="0"/>
    <n v="0"/>
    <n v="1"/>
    <n v="0"/>
    <n v="0"/>
    <n v="1"/>
    <n v="0"/>
    <n v="0"/>
    <n v="0"/>
    <n v="1198"/>
    <d v="2016-08-06T00:00:00"/>
    <n v="8"/>
    <s v="August"/>
    <n v="1"/>
    <s v="1880,88194,High income,36,Low spender,0.000408191033403633,0,1,19,688,14,309,201,24,38,1274,0.540031397174254,0.010989010989011,0.2425431711146,0.157770800627943,0.0188383045525903,0.0298273155416013,1,11,10,10,32,0.03125,0.34375,0.3125,0.3125,5,1,0,1,0,0,0,1,41,36-50,2261,0,0,1,0,0,1,0,0,0,1198"/>
  </r>
  <r>
    <n v="1545"/>
    <n v="78499"/>
    <x v="0"/>
    <n v="44"/>
    <x v="1"/>
    <n v="5.6051669448018446E-4"/>
    <n v="0"/>
    <n v="0"/>
    <n v="12"/>
    <n v="912"/>
    <n v="72"/>
    <n v="170"/>
    <n v="47"/>
    <n v="36"/>
    <n v="97"/>
    <n v="1334"/>
    <n v="0.68365817091454273"/>
    <n v="5.3973013493253376E-2"/>
    <n v="0.12743628185907047"/>
    <n v="3.523238380809595E-2"/>
    <n v="2.6986506746626688E-2"/>
    <n v="7.2713643178410794E-2"/>
    <n v="1"/>
    <n v="11"/>
    <n v="3"/>
    <n v="4"/>
    <n v="19"/>
    <n v="5.2631578947368418E-2"/>
    <n v="0.57894736842105265"/>
    <n v="0.15789473684210525"/>
    <n v="0.21052631578947367"/>
    <n v="4"/>
    <n v="0"/>
    <n v="0"/>
    <x v="1"/>
    <x v="0"/>
    <x v="0"/>
    <n v="0"/>
    <x v="0"/>
    <x v="37"/>
    <x v="2"/>
    <n v="2377"/>
    <n v="0"/>
    <n v="0"/>
    <n v="1"/>
    <n v="0"/>
    <n v="0"/>
    <n v="0"/>
    <n v="1"/>
    <n v="0"/>
    <n v="0"/>
    <n v="1140"/>
    <d v="2016-04-12T00:00:00"/>
    <n v="4"/>
    <s v="April"/>
    <n v="1"/>
    <s v="1545,78499,High income,44,Low spender,0.000560516694480184,0,0,12,912,72,170,47,36,97,1334,0.683658170914543,0.0539730134932534,0.12743628185907,0.035232383808096,0.0269865067466267,0.0727136431784108,1,11,3,4,19,0.0526315789473684,0.578947368421053,0.157894736842105,0.210526315789474,4,0,0,0,0,1,0,1,63,50-65,2377,0,0,1,0,0,0,1,0,0,1140"/>
  </r>
  <r>
    <n v="1628"/>
    <n v="90000"/>
    <x v="0"/>
    <n v="38"/>
    <x v="1"/>
    <n v="4.2222222222222222E-4"/>
    <n v="0"/>
    <n v="0"/>
    <n v="91"/>
    <n v="675"/>
    <n v="144"/>
    <n v="133"/>
    <n v="94"/>
    <n v="192"/>
    <n v="241"/>
    <n v="1479"/>
    <n v="0.45638945233265721"/>
    <n v="9.7363083164300201E-2"/>
    <n v="8.9925625422582825E-2"/>
    <n v="6.3556457065584854E-2"/>
    <n v="0.12981744421906694"/>
    <n v="0.16294793779580799"/>
    <n v="1"/>
    <n v="4"/>
    <n v="8"/>
    <n v="5"/>
    <n v="18"/>
    <n v="5.5555555555555552E-2"/>
    <n v="0.22222222222222221"/>
    <n v="0.44444444444444442"/>
    <n v="0.27777777777777779"/>
    <n v="1"/>
    <n v="1"/>
    <n v="0"/>
    <x v="0"/>
    <x v="0"/>
    <x v="0"/>
    <n v="0"/>
    <x v="1"/>
    <x v="35"/>
    <x v="1"/>
    <n v="2347"/>
    <n v="0"/>
    <n v="1"/>
    <n v="0"/>
    <n v="0"/>
    <n v="0"/>
    <n v="0"/>
    <n v="1"/>
    <n v="0"/>
    <n v="0"/>
    <n v="997"/>
    <d v="2016-05-12T00:00:00"/>
    <n v="5"/>
    <s v="May"/>
    <n v="1"/>
    <s v="1628,90000,High income,38,Low spender,0.000422222222222222,0,0,91,675,144,133,94,192,241,1479,0.456389452332657,0.0973630831643002,0.0899256254225828,0.0635564570655849,0.129817444219067,0.162947937795808,1,4,8,5,18,0.0555555555555556,0.222222222222222,0.444444444444444,0.277777777777778,1,1,0,1,0,1,0,0,36,36-50,2347,0,1,0,0,0,0,1,0,0,997"/>
  </r>
  <r>
    <n v="152"/>
    <n v="66991"/>
    <x v="0"/>
    <n v="881"/>
    <x v="0"/>
    <n v="1.3151020286307116E-2"/>
    <n v="0"/>
    <n v="0"/>
    <n v="1"/>
    <n v="496"/>
    <n v="36"/>
    <n v="460"/>
    <n v="189"/>
    <n v="60"/>
    <n v="12"/>
    <n v="1253"/>
    <n v="0.39584996009577017"/>
    <n v="2.8731045490822026E-2"/>
    <n v="0.36711891460494811"/>
    <n v="0.15083798882681565"/>
    <n v="4.7885075818036714E-2"/>
    <n v="9.5770151636073424E-3"/>
    <n v="3"/>
    <n v="4"/>
    <n v="8"/>
    <n v="6"/>
    <n v="21"/>
    <n v="0.14285714285714285"/>
    <n v="0.19047619047619047"/>
    <n v="0.38095238095238093"/>
    <n v="0.2857142857142857"/>
    <n v="3"/>
    <n v="0"/>
    <n v="0"/>
    <x v="1"/>
    <x v="0"/>
    <x v="1"/>
    <n v="0"/>
    <x v="1"/>
    <x v="23"/>
    <x v="3"/>
    <n v="2815"/>
    <n v="0"/>
    <n v="1"/>
    <n v="0"/>
    <n v="0"/>
    <n v="0"/>
    <n v="0"/>
    <n v="0"/>
    <n v="1"/>
    <n v="0"/>
    <n v="1229"/>
    <d v="2015-01-30T00:00:00"/>
    <n v="1"/>
    <s v="January"/>
    <n v="1"/>
    <s v="152,66991,High income,881,High spender,0.0131510202863071,0,0,1,496,36,460,189,60,12,1253,0.39584996009577,0.028731045490822,0.367118914604948,0.150837988826816,0.0478850758180367,0.00957701516360734,3,4,8,6,21,0.142857142857143,0.19047619047619,0.380952380952381,0.285714285714286,3,0,0,0,0,0,0,0,66,66+,2815,0,1,0,0,0,0,0,1,0,1229"/>
  </r>
  <r>
    <n v="34"/>
    <n v="62882"/>
    <x v="0"/>
    <n v="22"/>
    <x v="1"/>
    <n v="3.4986164562195859E-4"/>
    <n v="0"/>
    <n v="1"/>
    <n v="26"/>
    <n v="509"/>
    <n v="133"/>
    <n v="497"/>
    <n v="78"/>
    <n v="24"/>
    <n v="97"/>
    <n v="1338"/>
    <n v="0.38041853512705531"/>
    <n v="9.9402092675635281E-2"/>
    <n v="0.37144992526158443"/>
    <n v="5.829596412556054E-2"/>
    <n v="1.7937219730941704E-2"/>
    <n v="7.2496263079222717E-2"/>
    <n v="2"/>
    <n v="7"/>
    <n v="5"/>
    <n v="6"/>
    <n v="20"/>
    <n v="0.1"/>
    <n v="0.35"/>
    <n v="0.25"/>
    <n v="0.3"/>
    <n v="4"/>
    <n v="0"/>
    <n v="0"/>
    <x v="1"/>
    <x v="0"/>
    <x v="1"/>
    <n v="0"/>
    <x v="1"/>
    <x v="26"/>
    <x v="2"/>
    <n v="2848"/>
    <n v="0"/>
    <n v="0"/>
    <n v="0"/>
    <n v="1"/>
    <n v="0"/>
    <n v="0"/>
    <n v="1"/>
    <n v="0"/>
    <n v="0"/>
    <n v="1144"/>
    <d v="2014-12-28T00:00:00"/>
    <n v="12"/>
    <s v="December"/>
    <n v="1"/>
    <s v="34,62882,High income,22,Low spender,0.000349861645621959,0,1,26,509,133,497,78,24,97,1338,0.380418535127055,0.0994020926756353,0.371449925261584,0.0582959641255605,0.0179372197309417,0.0724962630792227,2,7,5,6,20,0.1,0.35,0.25,0.3,4,0,0,0,0,0,0,0,51,50-65,2848,0,0,0,1,0,0,1,0,0,1144"/>
  </r>
  <r>
    <n v="128"/>
    <n v="67430"/>
    <x v="0"/>
    <n v="1869"/>
    <x v="0"/>
    <n v="2.7717633100993622E-2"/>
    <n v="0"/>
    <n v="0"/>
    <n v="6"/>
    <n v="595"/>
    <n v="97"/>
    <n v="291"/>
    <n v="127"/>
    <n v="133"/>
    <n v="121"/>
    <n v="1364"/>
    <n v="0.43621700879765396"/>
    <n v="7.1114369501466282E-2"/>
    <n v="0.21334310850439883"/>
    <n v="9.310850439882698E-2"/>
    <n v="9.7507331378299117E-2"/>
    <n v="8.8709677419354843E-2"/>
    <n v="1"/>
    <n v="11"/>
    <n v="5"/>
    <n v="12"/>
    <n v="29"/>
    <n v="3.4482758620689655E-2"/>
    <n v="0.37931034482758619"/>
    <n v="0.17241379310344829"/>
    <n v="0.41379310344827586"/>
    <n v="6"/>
    <n v="0"/>
    <n v="0"/>
    <x v="1"/>
    <x v="0"/>
    <x v="1"/>
    <n v="0"/>
    <x v="1"/>
    <x v="19"/>
    <x v="0"/>
    <n v="2821"/>
    <n v="0"/>
    <n v="0"/>
    <n v="0"/>
    <n v="1"/>
    <n v="0"/>
    <n v="0"/>
    <n v="1"/>
    <n v="0"/>
    <n v="0"/>
    <n v="1122"/>
    <d v="2015-01-24T00:00:00"/>
    <n v="1"/>
    <s v="January"/>
    <n v="1"/>
    <s v="128,67430,High income,1869,High spender,0.0277176331009936,0,0,6,595,97,291,127,133,121,1364,0.436217008797654,0.0711143695014663,0.213343108504399,0.093108504398827,0.0975073313782991,0.0887096774193548,1,11,5,12,29,0.0344827586206897,0.379310344827586,0.172413793103448,0.413793103448276,6,0,0,0,0,0,0,0,33,24-35,2821,0,0,0,1,0,0,1,0,0,1122"/>
  </r>
  <r>
    <n v="1051"/>
    <n v="70617"/>
    <x v="0"/>
    <n v="43"/>
    <x v="1"/>
    <n v="6.08918532364728E-4"/>
    <n v="0"/>
    <n v="0"/>
    <n v="45"/>
    <n v="353"/>
    <n v="61"/>
    <n v="753"/>
    <n v="40"/>
    <n v="46"/>
    <n v="27"/>
    <n v="1280"/>
    <n v="0.27578124999999998"/>
    <n v="4.7656249999999997E-2"/>
    <n v="0.58828124999999998"/>
    <n v="3.125E-2"/>
    <n v="3.5937499999999997E-2"/>
    <n v="2.1093750000000001E-2"/>
    <n v="1"/>
    <n v="3"/>
    <n v="3"/>
    <n v="7"/>
    <n v="14"/>
    <n v="7.1428571428571425E-2"/>
    <n v="0.21428571428571427"/>
    <n v="0.21428571428571427"/>
    <n v="0.5"/>
    <n v="2"/>
    <n v="0"/>
    <n v="0"/>
    <x v="1"/>
    <x v="0"/>
    <x v="1"/>
    <n v="0"/>
    <x v="1"/>
    <x v="28"/>
    <x v="1"/>
    <n v="2530"/>
    <n v="0"/>
    <n v="1"/>
    <n v="0"/>
    <n v="0"/>
    <n v="0"/>
    <n v="0"/>
    <n v="1"/>
    <n v="0"/>
    <n v="0"/>
    <n v="1226"/>
    <d v="2015-11-11T00:00:00"/>
    <n v="11"/>
    <s v="November"/>
    <n v="1"/>
    <s v="1051,70617,High income,43,Low spender,0.000608918532364728,0,0,45,353,61,753,40,46,27,1280,0.27578125,0.04765625,0.58828125,0.03125,0.0359375,0.02109375,1,3,3,7,14,0.0714285714285714,0.214285714285714,0.214285714285714,0.5,2,0,0,0,0,0,0,0,50,36-50,2530,0,1,0,0,0,0,1,0,0,1226"/>
  </r>
  <r>
    <n v="2194"/>
    <n v="80124"/>
    <x v="0"/>
    <n v="850"/>
    <x v="0"/>
    <n v="1.0608556737057561E-2"/>
    <n v="0"/>
    <n v="0"/>
    <n v="47"/>
    <n v="483"/>
    <n v="84"/>
    <n v="398"/>
    <n v="205"/>
    <n v="84"/>
    <n v="241"/>
    <n v="1495"/>
    <n v="0.32307692307692309"/>
    <n v="5.6187290969899668E-2"/>
    <n v="0.26622073578595318"/>
    <n v="0.13712374581939799"/>
    <n v="5.6187290969899668E-2"/>
    <n v="0.16120401337792642"/>
    <n v="1"/>
    <n v="3"/>
    <n v="7"/>
    <n v="8"/>
    <n v="19"/>
    <n v="5.2631578947368418E-2"/>
    <n v="0.15789473684210525"/>
    <n v="0.36842105263157893"/>
    <n v="0.42105263157894735"/>
    <n v="1"/>
    <n v="0"/>
    <n v="0"/>
    <x v="0"/>
    <x v="0"/>
    <x v="1"/>
    <n v="0"/>
    <x v="1"/>
    <x v="5"/>
    <x v="2"/>
    <n v="2162"/>
    <n v="0"/>
    <n v="1"/>
    <n v="0"/>
    <n v="0"/>
    <n v="0"/>
    <n v="0"/>
    <n v="1"/>
    <n v="0"/>
    <n v="0"/>
    <n v="1013"/>
    <d v="2016-11-13T00:00:00"/>
    <n v="11"/>
    <s v="November"/>
    <n v="1"/>
    <s v="2194,80124,High income,850,High spender,0.0106085567370576,0,0,47,483,84,398,205,84,241,1495,0.323076923076923,0.0561872909698997,0.266220735785953,0.137123745819398,0.0561872909698997,0.161204013377926,1,3,7,8,19,0.0526315789473684,0.157894736842105,0.368421052631579,0.421052631578947,1,0,0,1,0,0,0,0,57,50-65,2162,0,1,0,0,0,0,1,0,0,1013"/>
  </r>
  <r>
    <n v="885"/>
    <n v="87171"/>
    <x v="0"/>
    <n v="42"/>
    <x v="1"/>
    <n v="4.8181161165984101E-4"/>
    <n v="0"/>
    <n v="0"/>
    <n v="27"/>
    <n v="1001"/>
    <n v="44"/>
    <n v="107"/>
    <n v="58"/>
    <n v="44"/>
    <n v="44"/>
    <n v="1298"/>
    <n v="0.77118644067796616"/>
    <n v="3.3898305084745763E-2"/>
    <n v="8.2434514637904466E-2"/>
    <n v="4.4684129429892139E-2"/>
    <n v="3.3898305084745763E-2"/>
    <n v="3.3898305084745763E-2"/>
    <n v="1"/>
    <n v="6"/>
    <n v="7"/>
    <n v="11"/>
    <n v="25"/>
    <n v="0.04"/>
    <n v="0.24"/>
    <n v="0.28000000000000003"/>
    <n v="0.44"/>
    <n v="2"/>
    <n v="0"/>
    <n v="0"/>
    <x v="0"/>
    <x v="0"/>
    <x v="0"/>
    <n v="0"/>
    <x v="1"/>
    <x v="29"/>
    <x v="1"/>
    <n v="2583"/>
    <n v="0"/>
    <n v="1"/>
    <n v="0"/>
    <n v="0"/>
    <n v="0"/>
    <n v="0"/>
    <n v="0"/>
    <n v="0"/>
    <n v="1"/>
    <n v="1210"/>
    <d v="2015-09-19T00:00:00"/>
    <n v="9"/>
    <s v="September"/>
    <n v="1"/>
    <s v="885,87171,High income,42,Low spender,0.000481811611659841,0,0,27,1001,44,107,58,44,44,1298,0.771186440677966,0.0338983050847458,0.0824345146379045,0.0446841294298921,0.0338983050847458,0.0338983050847458,1,6,7,11,25,0.04,0.24,0.28,0.44,2,0,0,1,0,1,0,0,39,36-50,2583,0,1,0,0,0,0,0,0,1,1210"/>
  </r>
  <r>
    <n v="412"/>
    <n v="63972"/>
    <x v="0"/>
    <n v="1089"/>
    <x v="0"/>
    <n v="1.7023072594259989E-2"/>
    <n v="0"/>
    <n v="1"/>
    <n v="93"/>
    <n v="928"/>
    <n v="63"/>
    <n v="254"/>
    <n v="0"/>
    <n v="12"/>
    <n v="12"/>
    <n v="1269"/>
    <n v="0.73128447596532697"/>
    <n v="4.9645390070921988E-2"/>
    <n v="0.20015760441292357"/>
    <n v="0"/>
    <n v="9.4562647754137114E-3"/>
    <n v="9.4562647754137114E-3"/>
    <n v="4"/>
    <n v="5"/>
    <n v="4"/>
    <n v="10"/>
    <n v="23"/>
    <n v="0.17391304347826086"/>
    <n v="0.21739130434782608"/>
    <n v="0.17391304347826086"/>
    <n v="0.43478260869565216"/>
    <n v="4"/>
    <n v="0"/>
    <n v="0"/>
    <x v="1"/>
    <x v="1"/>
    <x v="1"/>
    <n v="0"/>
    <x v="1"/>
    <x v="38"/>
    <x v="2"/>
    <n v="2733"/>
    <n v="0"/>
    <n v="0"/>
    <n v="1"/>
    <n v="0"/>
    <n v="0"/>
    <n v="0"/>
    <n v="0"/>
    <n v="1"/>
    <n v="0"/>
    <n v="1245"/>
    <d v="2015-04-22T00:00:00"/>
    <n v="4"/>
    <s v="April"/>
    <n v="1"/>
    <s v="412,63972,High income,1089,High spender,0.01702307259426,0,1,93,928,63,254,0,12,12,1269,0.731284475965327,0.049645390070922,0.200157604412924,0,0.00945626477541371,0.00945626477541371,4,5,4,10,23,0.173913043478261,0.217391304347826,0.173913043478261,0.434782608695652,4,0,0,0,1,0,0,0,56,50-65,2733,0,0,1,0,0,0,0,1,0,1245"/>
  </r>
  <r>
    <n v="200"/>
    <n v="66664"/>
    <x v="0"/>
    <n v="68"/>
    <x v="1"/>
    <n v="1.0200408016320653E-3"/>
    <n v="0"/>
    <n v="0"/>
    <n v="78"/>
    <n v="398"/>
    <n v="96"/>
    <n v="447"/>
    <n v="220"/>
    <n v="96"/>
    <n v="32"/>
    <n v="1289"/>
    <n v="0.30876648564778897"/>
    <n v="7.447633824670287E-2"/>
    <n v="0.34678044996121021"/>
    <n v="0.17067494181536075"/>
    <n v="7.447633824670287E-2"/>
    <n v="2.482544608223429E-2"/>
    <n v="1"/>
    <n v="5"/>
    <n v="7"/>
    <n v="6"/>
    <n v="19"/>
    <n v="5.2631578947368418E-2"/>
    <n v="0.26315789473684209"/>
    <n v="0.36842105263157893"/>
    <n v="0.31578947368421051"/>
    <n v="3"/>
    <n v="0"/>
    <n v="0"/>
    <x v="1"/>
    <x v="0"/>
    <x v="1"/>
    <n v="0"/>
    <x v="1"/>
    <x v="13"/>
    <x v="1"/>
    <n v="2801"/>
    <n v="0"/>
    <n v="0"/>
    <n v="0"/>
    <n v="1"/>
    <n v="0"/>
    <n v="1"/>
    <n v="0"/>
    <n v="0"/>
    <n v="0"/>
    <n v="1225"/>
    <d v="2015-02-13T00:00:00"/>
    <n v="2"/>
    <s v="February"/>
    <n v="1"/>
    <s v="200,66664,High income,68,Low spender,0.00102004080163207,0,0,78,398,96,447,220,96,32,1289,0.308766485647789,0.0744763382467029,0.34678044996121,0.170674941815361,0.0744763382467029,0.0248254460822343,1,5,7,6,19,0.0526315789473684,0.263157894736842,0.368421052631579,0.315789473684211,3,0,0,0,0,0,0,0,38,36-50,2801,0,0,0,1,0,1,0,0,0,1225"/>
  </r>
  <r>
    <n v="1361"/>
    <n v="80144"/>
    <x v="0"/>
    <n v="24"/>
    <x v="1"/>
    <n v="2.9946097025354361E-4"/>
    <n v="0"/>
    <n v="0"/>
    <n v="47"/>
    <n v="240"/>
    <n v="132"/>
    <n v="445"/>
    <n v="250"/>
    <n v="192"/>
    <n v="108"/>
    <n v="1367"/>
    <n v="0.1755669348939283"/>
    <n v="9.6561814191660572E-2"/>
    <n v="0.32553035844915873"/>
    <n v="0.182882223847842"/>
    <n v="0.14045354791514264"/>
    <n v="7.9005120702267742E-2"/>
    <n v="1"/>
    <n v="3"/>
    <n v="7"/>
    <n v="8"/>
    <n v="19"/>
    <n v="5.2631578947368418E-2"/>
    <n v="0.15789473684210525"/>
    <n v="0.36842105263157893"/>
    <n v="0.42105263157894735"/>
    <n v="1"/>
    <n v="0"/>
    <n v="0"/>
    <x v="1"/>
    <x v="0"/>
    <x v="1"/>
    <n v="0"/>
    <x v="1"/>
    <x v="9"/>
    <x v="1"/>
    <n v="2431"/>
    <n v="0"/>
    <n v="0"/>
    <n v="0"/>
    <n v="1"/>
    <n v="0"/>
    <n v="0"/>
    <n v="1"/>
    <n v="0"/>
    <n v="0"/>
    <n v="1151"/>
    <d v="2016-02-18T00:00:00"/>
    <n v="2"/>
    <s v="February"/>
    <n v="1"/>
    <s v="1361,80144,High income,24,Low spender,0.000299460970253544,0,0,47,240,132,445,250,192,108,1367,0.175566934893928,0.0965618141916606,0.325530358449159,0.182882223847842,0.140453547915143,0.0790051207022677,1,3,7,8,19,0.0526315789473684,0.157894736842105,0.368421052631579,0.421052631578947,1,0,0,0,0,0,0,0,45,36-50,2431,0,0,0,1,0,0,1,0,0,1151"/>
  </r>
  <r>
    <n v="851"/>
    <n v="86111"/>
    <x v="0"/>
    <n v="386"/>
    <x v="1"/>
    <n v="4.4825864291437797E-3"/>
    <n v="0"/>
    <n v="0"/>
    <n v="73"/>
    <n v="399"/>
    <n v="28"/>
    <n v="756"/>
    <n v="36"/>
    <n v="40"/>
    <n v="126"/>
    <n v="1385"/>
    <n v="0.28808664259927796"/>
    <n v="2.0216606498194945E-2"/>
    <n v="0.54584837545126352"/>
    <n v="2.5992779783393503E-2"/>
    <n v="2.8880866425992781E-2"/>
    <n v="9.0974729241877259E-2"/>
    <n v="1"/>
    <n v="5"/>
    <n v="7"/>
    <n v="10"/>
    <n v="23"/>
    <n v="4.3478260869565216E-2"/>
    <n v="0.21739130434782608"/>
    <n v="0.30434782608695654"/>
    <n v="0.43478260869565216"/>
    <n v="2"/>
    <n v="0"/>
    <n v="0"/>
    <x v="1"/>
    <x v="0"/>
    <x v="1"/>
    <n v="0"/>
    <x v="1"/>
    <x v="36"/>
    <x v="2"/>
    <n v="2595"/>
    <n v="0"/>
    <n v="1"/>
    <n v="0"/>
    <n v="0"/>
    <n v="0"/>
    <n v="0"/>
    <n v="1"/>
    <n v="0"/>
    <n v="0"/>
    <n v="1133"/>
    <d v="2015-09-07T00:00:00"/>
    <n v="9"/>
    <s v="September"/>
    <n v="1"/>
    <s v="851,86111,High income,386,Low spender,0.00448258642914378,0,0,73,399,28,756,36,40,126,1385,0.288086642599278,0.0202166064981949,0.545848375451264,0.0259927797833935,0.0288808664259928,0.0909747292418773,1,5,7,10,23,0.0434782608695652,0.217391304347826,0.304347826086957,0.434782608695652,2,0,0,0,0,0,0,0,58,50-65,2595,0,1,0,0,0,0,1,0,0,1133"/>
  </r>
  <r>
    <n v="650"/>
    <n v="78394"/>
    <x v="0"/>
    <n v="40"/>
    <x v="1"/>
    <n v="5.1024313085185091E-4"/>
    <n v="0"/>
    <n v="0"/>
    <n v="13"/>
    <n v="298"/>
    <n v="27"/>
    <n v="697"/>
    <n v="216"/>
    <n v="24"/>
    <n v="166"/>
    <n v="1428"/>
    <n v="0.20868347338935575"/>
    <n v="1.8907563025210083E-2"/>
    <n v="0.48809523809523808"/>
    <n v="0.15126050420168066"/>
    <n v="1.680672268907563E-2"/>
    <n v="0.11624649859943978"/>
    <n v="1"/>
    <n v="4"/>
    <n v="6"/>
    <n v="5"/>
    <n v="16"/>
    <n v="6.25E-2"/>
    <n v="0.25"/>
    <n v="0.375"/>
    <n v="0.3125"/>
    <n v="2"/>
    <n v="0"/>
    <n v="0"/>
    <x v="1"/>
    <x v="0"/>
    <x v="1"/>
    <n v="0"/>
    <x v="0"/>
    <x v="17"/>
    <x v="0"/>
    <n v="2658"/>
    <n v="0"/>
    <n v="0"/>
    <n v="0"/>
    <n v="1"/>
    <n v="0"/>
    <n v="0"/>
    <n v="1"/>
    <n v="0"/>
    <n v="0"/>
    <n v="1096"/>
    <d v="2015-07-06T00:00:00"/>
    <n v="7"/>
    <s v="July"/>
    <n v="1"/>
    <s v="650,78394,High income,40,Low spender,0.000510243130851851,0,0,13,298,27,697,216,24,166,1428,0.208683473389356,0.0189075630252101,0.488095238095238,0.151260504201681,0.0168067226890756,0.11624649859944,1,4,6,5,16,0.0625,0.25,0.375,0.3125,2,0,0,0,0,0,0,1,34,24-35,2658,0,0,0,1,0,0,1,0,0,1096"/>
  </r>
  <r>
    <n v="461"/>
    <n v="60000"/>
    <x v="0"/>
    <n v="19"/>
    <x v="1"/>
    <n v="3.1666666666666665E-4"/>
    <n v="0"/>
    <n v="1"/>
    <n v="57"/>
    <n v="1048"/>
    <n v="0"/>
    <n v="217"/>
    <n v="0"/>
    <n v="0"/>
    <n v="12"/>
    <n v="1277"/>
    <n v="0.82067345340642128"/>
    <n v="0"/>
    <n v="0.16992952231793265"/>
    <n v="0"/>
    <n v="0"/>
    <n v="9.3970242756460463E-3"/>
    <n v="5"/>
    <n v="11"/>
    <n v="3"/>
    <n v="5"/>
    <n v="24"/>
    <n v="0.20833333333333334"/>
    <n v="0.45833333333333331"/>
    <n v="0.125"/>
    <n v="0.20833333333333334"/>
    <n v="6"/>
    <n v="0"/>
    <n v="0"/>
    <x v="1"/>
    <x v="0"/>
    <x v="1"/>
    <n v="0"/>
    <x v="1"/>
    <x v="10"/>
    <x v="1"/>
    <n v="2713"/>
    <n v="0"/>
    <n v="0"/>
    <n v="1"/>
    <n v="0"/>
    <n v="0"/>
    <n v="0"/>
    <n v="0"/>
    <n v="0"/>
    <n v="1"/>
    <n v="1253"/>
    <d v="2015-05-12T00:00:00"/>
    <n v="5"/>
    <s v="May"/>
    <n v="1"/>
    <s v="461,60000,High income,19,Low spender,0.000316666666666667,0,1,57,1048,0,217,0,0,12,1277,0.820673453406421,0,0.169929522317933,0,0,0.00939702427564605,5,11,3,5,24,0.208333333333333,0.458333333333333,0.125,0.208333333333333,6,0,0,0,0,0,0,0,44,36-50,2713,0,0,1,0,0,0,0,0,1,1253"/>
  </r>
  <r>
    <n v="392"/>
    <n v="82800"/>
    <x v="0"/>
    <n v="41"/>
    <x v="1"/>
    <n v="4.951690821256039E-4"/>
    <n v="0"/>
    <n v="0"/>
    <n v="23"/>
    <n v="1006"/>
    <n v="22"/>
    <n v="115"/>
    <n v="59"/>
    <n v="68"/>
    <n v="45"/>
    <n v="1315"/>
    <n v="0.76501901140684414"/>
    <n v="1.6730038022813688E-2"/>
    <n v="8.7452471482889732E-2"/>
    <n v="4.4866920152091254E-2"/>
    <n v="5.1711026615969581E-2"/>
    <n v="3.4220532319391636E-2"/>
    <n v="1"/>
    <n v="7"/>
    <n v="6"/>
    <n v="12"/>
    <n v="26"/>
    <n v="3.8461538461538464E-2"/>
    <n v="0.26923076923076922"/>
    <n v="0.23076923076923078"/>
    <n v="0.46153846153846156"/>
    <n v="3"/>
    <n v="1"/>
    <n v="0"/>
    <x v="1"/>
    <x v="0"/>
    <x v="0"/>
    <n v="0"/>
    <x v="0"/>
    <x v="30"/>
    <x v="3"/>
    <n v="2741"/>
    <n v="0"/>
    <n v="0"/>
    <n v="1"/>
    <n v="0"/>
    <n v="0"/>
    <n v="0"/>
    <n v="0"/>
    <n v="0"/>
    <n v="1"/>
    <n v="1225"/>
    <d v="2015-04-14T00:00:00"/>
    <n v="4"/>
    <s v="April"/>
    <n v="1"/>
    <s v="392,82800,High income,41,Low spender,0.000495169082125604,0,0,23,1006,22,115,59,68,45,1315,0.765019011406844,0.0167300380228137,0.0874524714828897,0.0448669201520913,0.0517110266159696,0.0342205323193916,1,7,6,12,26,0.0384615384615385,0.269230769230769,0.230769230769231,0.461538461538462,3,1,0,0,0,1,0,1,74,66+,2741,0,0,1,0,0,0,0,0,1,1225"/>
  </r>
  <r>
    <n v="353"/>
    <n v="63810"/>
    <x v="0"/>
    <n v="17"/>
    <x v="1"/>
    <n v="2.6641592226923677E-4"/>
    <n v="0"/>
    <n v="1"/>
    <n v="45"/>
    <n v="977"/>
    <n v="12"/>
    <n v="253"/>
    <n v="16"/>
    <n v="12"/>
    <n v="101"/>
    <n v="1371"/>
    <n v="0.71261852662290304"/>
    <n v="8.7527352297592995E-3"/>
    <n v="0.18453683442742524"/>
    <n v="1.1670313639679067E-2"/>
    <n v="8.7527352297592995E-3"/>
    <n v="7.36688548504741E-2"/>
    <n v="4"/>
    <n v="4"/>
    <n v="3"/>
    <n v="12"/>
    <n v="23"/>
    <n v="0.17391304347826086"/>
    <n v="0.17391304347826086"/>
    <n v="0.13043478260869565"/>
    <n v="0.52173913043478259"/>
    <n v="8"/>
    <n v="0"/>
    <n v="0"/>
    <x v="1"/>
    <x v="1"/>
    <x v="1"/>
    <n v="0"/>
    <x v="1"/>
    <x v="20"/>
    <x v="2"/>
    <n v="2754"/>
    <n v="0"/>
    <n v="0"/>
    <n v="1"/>
    <n v="0"/>
    <n v="0"/>
    <n v="0"/>
    <n v="1"/>
    <n v="0"/>
    <n v="0"/>
    <n v="1169"/>
    <d v="2015-04-01T00:00:00"/>
    <n v="4"/>
    <s v="April"/>
    <n v="1"/>
    <s v="353,63810,High income,17,Low spender,0.000266415922269237,0,1,45,977,12,253,16,12,101,1371,0.712618526622903,0.0087527352297593,0.184536834427425,0.0116703136396791,0.0087527352297593,0.0736688548504741,4,4,3,12,23,0.173913043478261,0.173913043478261,0.130434782608696,0.521739130434783,8,0,0,0,1,0,0,0,54,50-65,2754,0,0,1,0,0,0,1,0,0,1169"/>
  </r>
  <r>
    <n v="121"/>
    <n v="65220"/>
    <x v="0"/>
    <n v="54"/>
    <x v="1"/>
    <n v="8.2796688132474698E-4"/>
    <n v="0"/>
    <n v="0"/>
    <n v="3"/>
    <n v="890"/>
    <n v="63"/>
    <n v="292"/>
    <n v="0"/>
    <n v="25"/>
    <n v="12"/>
    <n v="1282"/>
    <n v="0.69422776911076445"/>
    <n v="4.9141965678627143E-2"/>
    <n v="0.22776911076443057"/>
    <n v="0"/>
    <n v="1.9500780031201249E-2"/>
    <n v="9.3603744149765994E-3"/>
    <n v="4"/>
    <n v="8"/>
    <n v="4"/>
    <n v="7"/>
    <n v="23"/>
    <n v="0.17391304347826086"/>
    <n v="0.34782608695652173"/>
    <n v="0.17391304347826086"/>
    <n v="0.30434782608695654"/>
    <n v="6"/>
    <n v="0"/>
    <n v="0"/>
    <x v="1"/>
    <x v="0"/>
    <x v="1"/>
    <n v="0"/>
    <x v="0"/>
    <x v="2"/>
    <x v="2"/>
    <n v="2823"/>
    <n v="0"/>
    <n v="0"/>
    <n v="0"/>
    <n v="1"/>
    <n v="0"/>
    <n v="0"/>
    <n v="0"/>
    <n v="0"/>
    <n v="1"/>
    <n v="1258"/>
    <d v="2015-01-22T00:00:00"/>
    <n v="1"/>
    <s v="January"/>
    <n v="1"/>
    <s v="121,65220,High income,54,Low spender,0.000827966881324747,0,0,3,890,63,292,0,25,12,1282,0.694227769110764,0.0491419656786271,0.227769110764431,0,0.0195007800312012,0.0093603744149766,4,8,4,7,23,0.173913043478261,0.347826086956522,0.173913043478261,0.304347826086957,6,0,0,0,0,0,0,1,55,50-65,2823,0,0,0,1,0,0,0,0,1,1258"/>
  </r>
  <r>
    <n v="985"/>
    <n v="70638"/>
    <x v="0"/>
    <n v="902"/>
    <x v="0"/>
    <n v="1.2769330955010051E-2"/>
    <n v="0"/>
    <n v="0"/>
    <n v="69"/>
    <n v="1016"/>
    <n v="12"/>
    <n v="215"/>
    <n v="16"/>
    <n v="12"/>
    <n v="63"/>
    <n v="1334"/>
    <n v="0.76161919040479764"/>
    <n v="8.9955022488755615E-3"/>
    <n v="0.16116941529235382"/>
    <n v="1.1994002998500749E-2"/>
    <n v="8.9955022488755615E-3"/>
    <n v="4.7226386806596701E-2"/>
    <n v="1"/>
    <n v="4"/>
    <n v="5"/>
    <n v="10"/>
    <n v="20"/>
    <n v="0.05"/>
    <n v="0.2"/>
    <n v="0.25"/>
    <n v="0.5"/>
    <n v="3"/>
    <n v="0"/>
    <n v="0"/>
    <x v="1"/>
    <x v="1"/>
    <x v="1"/>
    <n v="0"/>
    <x v="1"/>
    <x v="46"/>
    <x v="2"/>
    <n v="2552"/>
    <n v="1"/>
    <n v="0"/>
    <n v="0"/>
    <n v="0"/>
    <n v="0"/>
    <n v="0"/>
    <n v="0"/>
    <n v="1"/>
    <n v="0"/>
    <n v="1208"/>
    <d v="2015-10-20T00:00:00"/>
    <n v="10"/>
    <s v="October"/>
    <n v="1"/>
    <s v="985,70638,High income,902,High spender,0.0127693309550101,0,0,69,1016,12,215,16,12,63,1334,0.761619190404798,0.00899550224887556,0.161169415292354,0.0119940029985007,0.00899550224887556,0.0472263868065967,1,4,5,10,20,0.05,0.2,0.25,0.5,3,0,0,0,1,0,0,0,65,50-65,2552,1,0,0,0,0,0,0,1,0,1208"/>
  </r>
  <r>
    <n v="543"/>
    <n v="68487"/>
    <x v="0"/>
    <n v="185"/>
    <x v="1"/>
    <n v="2.7012425715829281E-3"/>
    <n v="0"/>
    <n v="0"/>
    <n v="48"/>
    <n v="758"/>
    <n v="12"/>
    <n v="385"/>
    <n v="33"/>
    <n v="89"/>
    <n v="89"/>
    <n v="1366"/>
    <n v="0.554904831625183"/>
    <n v="8.7847730600292828E-3"/>
    <n v="0.28184480234260617"/>
    <n v="2.4158125915080528E-2"/>
    <n v="6.5153733528550514E-2"/>
    <n v="6.5153733528550514E-2"/>
    <n v="1"/>
    <n v="9"/>
    <n v="7"/>
    <n v="13"/>
    <n v="30"/>
    <n v="3.3333333333333333E-2"/>
    <n v="0.3"/>
    <n v="0.23333333333333334"/>
    <n v="0.43333333333333335"/>
    <n v="4"/>
    <n v="0"/>
    <n v="0"/>
    <x v="1"/>
    <x v="0"/>
    <x v="1"/>
    <n v="0"/>
    <x v="1"/>
    <x v="0"/>
    <x v="0"/>
    <n v="2691"/>
    <n v="0"/>
    <n v="1"/>
    <n v="0"/>
    <n v="0"/>
    <n v="0"/>
    <n v="0"/>
    <n v="1"/>
    <n v="0"/>
    <n v="0"/>
    <n v="1188"/>
    <d v="2015-06-03T00:00:00"/>
    <n v="6"/>
    <s v="June"/>
    <n v="1"/>
    <s v="543,68487,High income,185,Low spender,0.00270124257158293,0,0,48,758,12,385,33,89,89,1366,0.554904831625183,0.00878477306002928,0.281844802342606,0.0241581259150805,0.0651537335285505,0.0651537335285505,1,9,7,13,30,0.0333333333333333,0.3,0.233333333333333,0.433333333333333,4,0,0,0,0,0,0,0,32,24-35,2691,0,1,0,0,0,0,1,0,0,1188"/>
  </r>
  <r>
    <n v="1556"/>
    <n v="77863"/>
    <x v="0"/>
    <n v="39"/>
    <x v="1"/>
    <n v="5.008797503307091E-4"/>
    <n v="0"/>
    <n v="0"/>
    <n v="20"/>
    <n v="881"/>
    <n v="38"/>
    <n v="319"/>
    <n v="16"/>
    <n v="25"/>
    <n v="12"/>
    <n v="1291"/>
    <n v="0.68241673121611157"/>
    <n v="2.9434546862896978E-2"/>
    <n v="0.24709527498063516"/>
    <n v="1.2393493415956624E-2"/>
    <n v="1.9364833462432222E-2"/>
    <n v="9.2951200619674663E-3"/>
    <n v="1"/>
    <n v="4"/>
    <n v="5"/>
    <n v="10"/>
    <n v="20"/>
    <n v="0.05"/>
    <n v="0.2"/>
    <n v="0.25"/>
    <n v="0.5"/>
    <n v="2"/>
    <n v="0"/>
    <n v="0"/>
    <x v="1"/>
    <x v="0"/>
    <x v="1"/>
    <n v="0"/>
    <x v="1"/>
    <x v="11"/>
    <x v="2"/>
    <n v="2373"/>
    <n v="0"/>
    <n v="0"/>
    <n v="0"/>
    <n v="1"/>
    <n v="0"/>
    <n v="0"/>
    <n v="0"/>
    <n v="0"/>
    <n v="1"/>
    <n v="1267"/>
    <d v="2016-04-16T00:00:00"/>
    <n v="4"/>
    <s v="April"/>
    <n v="1"/>
    <s v="1556,77863,High income,39,Low spender,0.000500879750330709,0,0,20,881,38,319,16,25,12,1291,0.682416731216112,0.029434546862897,0.247095274980635,0.0123934934159566,0.0193648334624322,0.00929512006196747,1,4,5,10,20,0.05,0.2,0.25,0.5,2,0,0,0,0,0,0,0,62,50-65,2373,0,0,0,1,0,0,0,0,1,1267"/>
  </r>
  <r>
    <n v="884"/>
    <n v="74165"/>
    <x v="0"/>
    <n v="41"/>
    <x v="1"/>
    <n v="5.5282141171711721E-4"/>
    <n v="0"/>
    <n v="0"/>
    <n v="9"/>
    <n v="1001"/>
    <n v="12"/>
    <n v="240"/>
    <n v="16"/>
    <n v="12"/>
    <n v="12"/>
    <n v="1293"/>
    <n v="0.77416860015467903"/>
    <n v="9.2807424593967514E-3"/>
    <n v="0.18561484918793503"/>
    <n v="1.237432327919567E-2"/>
    <n v="9.2807424593967514E-3"/>
    <n v="9.2807424593967514E-3"/>
    <n v="1"/>
    <n v="5"/>
    <n v="4"/>
    <n v="10"/>
    <n v="20"/>
    <n v="0.05"/>
    <n v="0.25"/>
    <n v="0.2"/>
    <n v="0.5"/>
    <n v="2"/>
    <n v="0"/>
    <n v="0"/>
    <x v="1"/>
    <x v="0"/>
    <x v="1"/>
    <n v="0"/>
    <x v="1"/>
    <x v="9"/>
    <x v="1"/>
    <n v="2583"/>
    <n v="1"/>
    <n v="0"/>
    <n v="0"/>
    <n v="0"/>
    <n v="0"/>
    <n v="0"/>
    <n v="0"/>
    <n v="0"/>
    <n v="1"/>
    <n v="1269"/>
    <d v="2015-09-19T00:00:00"/>
    <n v="9"/>
    <s v="September"/>
    <n v="1"/>
    <s v="884,74165,High income,41,Low spender,0.000552821411717117,0,0,9,1001,12,240,16,12,12,1293,0.774168600154679,0.00928074245939675,0.185614849187935,0.0123743232791957,0.00928074245939675,0.00928074245939675,1,5,4,10,20,0.05,0.25,0.2,0.5,2,0,0,0,0,0,0,0,45,36-50,2583,1,0,0,0,0,0,0,0,1,1269"/>
  </r>
  <r>
    <n v="336"/>
    <n v="72550"/>
    <x v="0"/>
    <n v="590"/>
    <x v="0"/>
    <n v="8.1323225361819435E-3"/>
    <n v="1"/>
    <n v="1"/>
    <n v="39"/>
    <n v="826"/>
    <n v="50"/>
    <n v="317"/>
    <n v="50"/>
    <n v="38"/>
    <n v="38"/>
    <n v="1319"/>
    <n v="0.62623199393479911"/>
    <n v="3.7907505686125852E-2"/>
    <n v="0.24033358605003791"/>
    <n v="3.7907505686125852E-2"/>
    <n v="2.8809704321455649E-2"/>
    <n v="2.8809704321455649E-2"/>
    <n v="9"/>
    <n v="5"/>
    <n v="2"/>
    <n v="12"/>
    <n v="28"/>
    <n v="0.32142857142857145"/>
    <n v="0.17857142857142858"/>
    <n v="7.1428571428571425E-2"/>
    <n v="0.42857142857142855"/>
    <n v="8"/>
    <n v="0"/>
    <n v="0"/>
    <x v="1"/>
    <x v="0"/>
    <x v="1"/>
    <n v="0"/>
    <x v="1"/>
    <x v="23"/>
    <x v="3"/>
    <n v="2757"/>
    <n v="0"/>
    <n v="1"/>
    <n v="0"/>
    <n v="0"/>
    <n v="0"/>
    <n v="0"/>
    <n v="0"/>
    <n v="0"/>
    <n v="1"/>
    <n v="1243"/>
    <d v="2015-03-29T00:00:00"/>
    <n v="3"/>
    <s v="March"/>
    <n v="1"/>
    <s v="336,72550,High income,590,High spender,0.00813232253618194,1,1,39,826,50,317,50,38,38,1319,0.626231993934799,0.0379075056861259,0.240333586050038,0.0379075056861259,0.0288097043214556,0.0288097043214556,9,5,2,12,28,0.321428571428571,0.178571428571429,0.0714285714285714,0.428571428571429,8,0,0,0,0,0,0,0,66,66+,2757,0,1,0,0,0,0,0,0,1,1243"/>
  </r>
  <r>
    <n v="1211"/>
    <n v="82122"/>
    <x v="0"/>
    <n v="647"/>
    <x v="0"/>
    <n v="7.8785221986800123E-3"/>
    <n v="0"/>
    <n v="0"/>
    <n v="89"/>
    <n v="734"/>
    <n v="22"/>
    <n v="350"/>
    <n v="151"/>
    <n v="25"/>
    <n v="100"/>
    <n v="1382"/>
    <n v="0.53111432706222861"/>
    <n v="1.5918958031837915E-2"/>
    <n v="0.25325615050651229"/>
    <n v="0.10926193921852388"/>
    <n v="1.8089725036179449E-2"/>
    <n v="7.2358900144717797E-2"/>
    <n v="1"/>
    <n v="3"/>
    <n v="9"/>
    <n v="13"/>
    <n v="26"/>
    <n v="3.8461538461538464E-2"/>
    <n v="0.11538461538461539"/>
    <n v="0.34615384615384615"/>
    <n v="0.5"/>
    <n v="1"/>
    <n v="0"/>
    <n v="0"/>
    <x v="1"/>
    <x v="0"/>
    <x v="0"/>
    <n v="0"/>
    <x v="1"/>
    <x v="36"/>
    <x v="2"/>
    <n v="2477"/>
    <n v="0"/>
    <n v="0"/>
    <n v="0"/>
    <n v="1"/>
    <n v="0"/>
    <n v="1"/>
    <n v="0"/>
    <n v="0"/>
    <n v="0"/>
    <n v="1182"/>
    <d v="2016-01-03T00:00:00"/>
    <n v="1"/>
    <s v="January"/>
    <n v="1"/>
    <s v="1211,82122,High income,647,High spender,0.00787852219868001,0,0,89,734,22,350,151,25,100,1382,0.531114327062229,0.0159189580318379,0.253256150506512,0.109261939218524,0.0180897250361794,0.0723589001447178,1,3,9,13,26,0.0384615384615385,0.115384615384615,0.346153846153846,0.5,1,0,0,0,0,1,0,0,58,50-65,2477,0,0,0,1,0,1,0,0,0,1182"/>
  </r>
  <r>
    <n v="486"/>
    <n v="62859"/>
    <x v="0"/>
    <n v="595"/>
    <x v="0"/>
    <n v="9.4656294245851827E-3"/>
    <n v="0"/>
    <n v="1"/>
    <n v="37"/>
    <n v="1063"/>
    <n v="89"/>
    <n v="102"/>
    <n v="16"/>
    <n v="12"/>
    <n v="25"/>
    <n v="1307"/>
    <n v="0.81331293037490437"/>
    <n v="6.8094873756694721E-2"/>
    <n v="7.8041315990818663E-2"/>
    <n v="1.224177505738332E-2"/>
    <n v="9.181331293037491E-3"/>
    <n v="1.9127773527161437E-2"/>
    <n v="4"/>
    <n v="9"/>
    <n v="4"/>
    <n v="6"/>
    <n v="23"/>
    <n v="0.17391304347826086"/>
    <n v="0.39130434782608697"/>
    <n v="0.17391304347826086"/>
    <n v="0.2608695652173913"/>
    <n v="6"/>
    <n v="0"/>
    <n v="0"/>
    <x v="1"/>
    <x v="0"/>
    <x v="1"/>
    <n v="0"/>
    <x v="1"/>
    <x v="12"/>
    <x v="2"/>
    <n v="2705"/>
    <n v="1"/>
    <n v="0"/>
    <n v="0"/>
    <n v="0"/>
    <n v="0"/>
    <n v="0"/>
    <n v="0"/>
    <n v="0"/>
    <n v="1"/>
    <n v="1257"/>
    <d v="2015-05-20T00:00:00"/>
    <n v="5"/>
    <s v="May"/>
    <n v="1"/>
    <s v="486,62859,High income,595,High spender,0.00946562942458518,0,1,37,1063,89,102,16,12,25,1307,0.813312930374904,0.0680948737566947,0.0780413159908187,0.0122417750573833,0.00918133129303749,0.0191277735271614,4,9,4,6,23,0.173913043478261,0.391304347826087,0.173913043478261,0.260869565217391,6,0,0,0,0,0,0,0,61,50-65,2705,1,0,0,0,0,0,0,0,1,1257"/>
  </r>
  <r>
    <n v="1294"/>
    <n v="82733"/>
    <x v="0"/>
    <n v="28"/>
    <x v="1"/>
    <n v="3.3843810813097557E-4"/>
    <n v="0"/>
    <n v="0"/>
    <n v="28"/>
    <n v="712"/>
    <n v="50"/>
    <n v="420"/>
    <n v="65"/>
    <n v="38"/>
    <n v="38"/>
    <n v="1323"/>
    <n v="0.53817082388510962"/>
    <n v="3.779289493575208E-2"/>
    <n v="0.31746031746031744"/>
    <n v="4.91307634164777E-2"/>
    <n v="2.872260015117158E-2"/>
    <n v="2.872260015117158E-2"/>
    <n v="1"/>
    <n v="8"/>
    <n v="4"/>
    <n v="7"/>
    <n v="20"/>
    <n v="0.05"/>
    <n v="0.4"/>
    <n v="0.2"/>
    <n v="0.35"/>
    <n v="4"/>
    <n v="0"/>
    <n v="0"/>
    <x v="1"/>
    <x v="0"/>
    <x v="1"/>
    <n v="0"/>
    <x v="0"/>
    <x v="35"/>
    <x v="1"/>
    <n v="2451"/>
    <n v="0"/>
    <n v="0"/>
    <n v="1"/>
    <n v="0"/>
    <n v="0"/>
    <n v="0"/>
    <n v="0"/>
    <n v="0"/>
    <n v="1"/>
    <n v="1247"/>
    <d v="2016-01-29T00:00:00"/>
    <n v="1"/>
    <s v="January"/>
    <n v="1"/>
    <s v="1294,82733,High income,28,Low spender,0.000338438108130976,0,0,28,712,50,420,65,38,38,1323,0.53817082388511,0.0377928949357521,0.317460317460317,0.0491307634164777,0.0287226001511716,0.0287226001511716,1,8,4,7,20,0.05,0.4,0.2,0.35,4,0,0,0,0,0,0,1,36,36-50,2451,0,0,1,0,0,0,0,0,1,1247"/>
  </r>
  <r>
    <n v="1949"/>
    <n v="70924"/>
    <x v="0"/>
    <n v="63"/>
    <x v="1"/>
    <n v="8.8827477299644689E-4"/>
    <n v="0"/>
    <n v="0"/>
    <n v="41"/>
    <n v="635"/>
    <n v="114"/>
    <n v="254"/>
    <n v="132"/>
    <n v="152"/>
    <n v="76"/>
    <n v="1363"/>
    <n v="0.46588407923697728"/>
    <n v="8.3639031548055756E-2"/>
    <n v="0.18635363169479091"/>
    <n v="9.6845194424064557E-2"/>
    <n v="0.11151870873074102"/>
    <n v="5.5759354365370509E-2"/>
    <n v="1"/>
    <n v="6"/>
    <n v="6"/>
    <n v="7"/>
    <n v="20"/>
    <n v="0.05"/>
    <n v="0.3"/>
    <n v="0.3"/>
    <n v="0.35"/>
    <n v="3"/>
    <n v="0"/>
    <n v="0"/>
    <x v="1"/>
    <x v="0"/>
    <x v="0"/>
    <n v="0"/>
    <x v="1"/>
    <x v="2"/>
    <x v="2"/>
    <n v="2242"/>
    <n v="0"/>
    <n v="1"/>
    <n v="0"/>
    <n v="0"/>
    <n v="0"/>
    <n v="1"/>
    <n v="0"/>
    <n v="0"/>
    <n v="0"/>
    <n v="1211"/>
    <d v="2016-08-25T00:00:00"/>
    <n v="8"/>
    <s v="August"/>
    <n v="1"/>
    <s v="1949,70924,High income,63,Low spender,0.000888274772996447,0,0,41,635,114,254,132,152,76,1363,0.465884079236977,0.0836390315480558,0.186353631694791,0.0968451944240646,0.111518708730741,0.0557593543653705,1,6,6,7,20,0.05,0.3,0.3,0.35,3,0,0,0,0,1,0,0,55,50-65,2242,0,1,0,0,0,1,0,0,0,1211"/>
  </r>
  <r>
    <n v="415"/>
    <n v="70713"/>
    <x v="0"/>
    <n v="260"/>
    <x v="1"/>
    <n v="3.676834528304555E-3"/>
    <n v="0"/>
    <n v="1"/>
    <n v="23"/>
    <n v="736"/>
    <n v="114"/>
    <n v="279"/>
    <n v="82"/>
    <n v="76"/>
    <n v="190"/>
    <n v="1477"/>
    <n v="0.4983073798239675"/>
    <n v="7.7183480027081919E-2"/>
    <n v="0.1888964116452268"/>
    <n v="5.5517941773865945E-2"/>
    <n v="5.145565335138795E-2"/>
    <n v="0.12863913337846988"/>
    <n v="6"/>
    <n v="5"/>
    <n v="6"/>
    <n v="8"/>
    <n v="25"/>
    <n v="0.24"/>
    <n v="0.2"/>
    <n v="0.24"/>
    <n v="0.32"/>
    <n v="3"/>
    <n v="0"/>
    <n v="0"/>
    <x v="1"/>
    <x v="0"/>
    <x v="1"/>
    <n v="0"/>
    <x v="1"/>
    <x v="20"/>
    <x v="2"/>
    <n v="2732"/>
    <n v="0"/>
    <n v="0"/>
    <n v="0"/>
    <n v="1"/>
    <n v="0"/>
    <n v="0"/>
    <n v="1"/>
    <n v="0"/>
    <n v="0"/>
    <n v="1097"/>
    <d v="2015-04-23T00:00:00"/>
    <n v="4"/>
    <s v="April"/>
    <n v="1"/>
    <s v="415,70713,High income,260,Low spender,0.00367683452830455,0,1,23,736,114,279,82,76,190,1477,0.498307379823968,0.0771834800270819,0.188896411645227,0.0555179417738659,0.051455653351388,0.12863913337847,6,5,6,8,25,0.24,0.2,0.24,0.32,3,0,0,0,0,0,0,0,54,50-65,2732,0,0,0,1,0,0,1,0,0,1097"/>
  </r>
  <r>
    <n v="1833"/>
    <n v="66582"/>
    <x v="0"/>
    <n v="651"/>
    <x v="0"/>
    <n v="9.7774173199963958E-3"/>
    <n v="0"/>
    <n v="0"/>
    <n v="83"/>
    <n v="789"/>
    <n v="25"/>
    <n v="420"/>
    <n v="16"/>
    <n v="38"/>
    <n v="0"/>
    <n v="1288"/>
    <n v="0.61257763975155277"/>
    <n v="1.9409937888198756E-2"/>
    <n v="0.32608695652173914"/>
    <n v="1.2422360248447204E-2"/>
    <n v="2.9503105590062112E-2"/>
    <n v="0"/>
    <n v="1"/>
    <n v="2"/>
    <n v="8"/>
    <n v="9"/>
    <n v="20"/>
    <n v="0.05"/>
    <n v="0.1"/>
    <n v="0.4"/>
    <n v="0.45"/>
    <n v="1"/>
    <n v="0"/>
    <n v="0"/>
    <x v="1"/>
    <x v="0"/>
    <x v="1"/>
    <n v="0"/>
    <x v="1"/>
    <x v="26"/>
    <x v="2"/>
    <n v="2277"/>
    <n v="0"/>
    <n v="0"/>
    <n v="1"/>
    <n v="0"/>
    <n v="0"/>
    <n v="0"/>
    <n v="0"/>
    <n v="0"/>
    <n v="1"/>
    <n v="1288"/>
    <d v="2016-07-21T00:00:00"/>
    <n v="7"/>
    <s v="July"/>
    <n v="1"/>
    <s v="1833,66582,High income,651,High spender,0.0097774173199964,0,0,83,789,25,420,16,38,0,1288,0.612577639751553,0.0194099378881988,0.326086956521739,0.0124223602484472,0.0295031055900621,0,1,2,8,9,20,0.05,0.1,0.4,0.45,1,0,0,0,0,0,0,0,51,50-65,2277,0,0,1,0,0,0,0,0,1,1288"/>
  </r>
  <r>
    <n v="203"/>
    <n v="83273"/>
    <x v="0"/>
    <n v="27"/>
    <x v="1"/>
    <n v="3.2423474595607221E-4"/>
    <n v="1"/>
    <n v="2"/>
    <n v="98"/>
    <n v="433"/>
    <n v="89"/>
    <n v="650"/>
    <n v="16"/>
    <n v="102"/>
    <n v="102"/>
    <n v="1392"/>
    <n v="0.31106321839080459"/>
    <n v="6.3936781609195401E-2"/>
    <n v="0.46695402298850575"/>
    <n v="1.1494252873563218E-2"/>
    <n v="7.3275862068965511E-2"/>
    <n v="7.3275862068965511E-2"/>
    <n v="10"/>
    <n v="4"/>
    <n v="6"/>
    <n v="9"/>
    <n v="29"/>
    <n v="0.34482758620689657"/>
    <n v="0.13793103448275862"/>
    <n v="0.20689655172413793"/>
    <n v="0.31034482758620691"/>
    <n v="7"/>
    <n v="0"/>
    <n v="0"/>
    <x v="1"/>
    <x v="0"/>
    <x v="1"/>
    <n v="0"/>
    <x v="1"/>
    <x v="28"/>
    <x v="1"/>
    <n v="2801"/>
    <n v="0"/>
    <n v="0"/>
    <n v="1"/>
    <n v="0"/>
    <n v="0"/>
    <n v="0"/>
    <n v="1"/>
    <n v="0"/>
    <n v="0"/>
    <n v="1188"/>
    <d v="2015-02-13T00:00:00"/>
    <n v="2"/>
    <s v="February"/>
    <n v="1"/>
    <s v="203,83273,High income,27,Low spender,0.000324234745956072,1,2,98,433,89,650,16,102,102,1392,0.311063218390805,0.0639367816091954,0.466954022988506,0.0114942528735632,0.0732758620689655,0.0732758620689655,10,4,6,9,29,0.344827586206897,0.137931034482759,0.206896551724138,0.310344827586207,7,0,0,0,0,0,0,0,50,36-50,2801,0,0,1,0,0,0,1,0,0,1188"/>
  </r>
  <r>
    <n v="82"/>
    <n v="64355"/>
    <x v="0"/>
    <n v="62"/>
    <x v="1"/>
    <n v="9.634061067516122E-4"/>
    <n v="1"/>
    <n v="0"/>
    <n v="66"/>
    <n v="1047"/>
    <n v="0"/>
    <n v="140"/>
    <n v="67"/>
    <n v="38"/>
    <n v="153"/>
    <n v="1445"/>
    <n v="0.72456747404844291"/>
    <n v="0"/>
    <n v="9.6885813148788927E-2"/>
    <n v="4.6366782006920418E-2"/>
    <n v="2.6297577854671281E-2"/>
    <n v="0.10588235294117647"/>
    <n v="2"/>
    <n v="4"/>
    <n v="3"/>
    <n v="12"/>
    <n v="21"/>
    <n v="9.5238095238095233E-2"/>
    <n v="0.19047619047619047"/>
    <n v="0.14285714285714285"/>
    <n v="0.5714285714285714"/>
    <n v="8"/>
    <n v="0"/>
    <n v="0"/>
    <x v="1"/>
    <x v="0"/>
    <x v="1"/>
    <n v="0"/>
    <x v="1"/>
    <x v="31"/>
    <x v="0"/>
    <n v="2833"/>
    <n v="0"/>
    <n v="1"/>
    <n v="0"/>
    <n v="0"/>
    <n v="0"/>
    <n v="0"/>
    <n v="0"/>
    <n v="0"/>
    <n v="1"/>
    <n v="1139"/>
    <d v="2015-01-12T00:00:00"/>
    <n v="1"/>
    <s v="January"/>
    <n v="1"/>
    <s v="82,64355,High income,62,Low spender,0.000963406106751612,1,0,66,1047,0,140,67,38,153,1445,0.724567474048443,0,0.0968858131487889,0.0463667820069204,0.0262975778546713,0.105882352941176,2,4,3,12,21,0.0952380952380952,0.19047619047619,0.142857142857143,0.571428571428571,8,0,0,0,0,0,0,0,35,24-35,2833,0,1,0,0,0,0,0,0,1,1139"/>
  </r>
  <r>
    <n v="880"/>
    <n v="80011"/>
    <x v="0"/>
    <n v="39"/>
    <x v="1"/>
    <n v="4.8743297796552973E-4"/>
    <n v="0"/>
    <n v="1"/>
    <n v="3"/>
    <n v="421"/>
    <n v="76"/>
    <n v="536"/>
    <n v="82"/>
    <n v="178"/>
    <n v="102"/>
    <n v="1395"/>
    <n v="0.30179211469534051"/>
    <n v="5.4480286738351258E-2"/>
    <n v="0.38422939068100359"/>
    <n v="5.8781362007168457E-2"/>
    <n v="0.12759856630824373"/>
    <n v="7.3118279569892475E-2"/>
    <n v="2"/>
    <n v="8"/>
    <n v="6"/>
    <n v="5"/>
    <n v="21"/>
    <n v="9.5238095238095233E-2"/>
    <n v="0.38095238095238093"/>
    <n v="0.2857142857142857"/>
    <n v="0.23809523809523808"/>
    <n v="4"/>
    <n v="0"/>
    <n v="0"/>
    <x v="1"/>
    <x v="0"/>
    <x v="1"/>
    <n v="0"/>
    <x v="1"/>
    <x v="33"/>
    <x v="1"/>
    <n v="2585"/>
    <n v="0"/>
    <n v="1"/>
    <n v="0"/>
    <n v="0"/>
    <n v="0"/>
    <n v="0"/>
    <n v="1"/>
    <n v="0"/>
    <n v="0"/>
    <n v="1191"/>
    <d v="2015-09-17T00:00:00"/>
    <n v="9"/>
    <s v="September"/>
    <n v="1"/>
    <s v="880,80011,High income,39,Low spender,0.00048743297796553,0,1,3,421,76,536,82,178,102,1395,0.301792114695341,0.0544802867383513,0.384229390681004,0.0587813620071685,0.127598566308244,0.0731182795698925,2,8,6,5,21,0.0952380952380952,0.380952380952381,0.285714285714286,0.238095238095238,4,0,0,0,0,0,0,0,40,36-50,2585,0,1,0,0,0,0,1,0,0,1191"/>
  </r>
  <r>
    <n v="289"/>
    <n v="81795"/>
    <x v="0"/>
    <n v="14"/>
    <x v="1"/>
    <n v="1.7115960633290543E-4"/>
    <n v="0"/>
    <n v="0"/>
    <n v="74"/>
    <n v="324"/>
    <n v="132"/>
    <n v="693"/>
    <n v="27"/>
    <n v="118"/>
    <n v="88"/>
    <n v="1382"/>
    <n v="0.23444283646888567"/>
    <n v="9.5513748191027495E-2"/>
    <n v="0.5014471780028944"/>
    <n v="1.9536903039073805E-2"/>
    <n v="8.5383502170766998E-2"/>
    <n v="6.3675832127351659E-2"/>
    <n v="1"/>
    <n v="4"/>
    <n v="11"/>
    <n v="7"/>
    <n v="23"/>
    <n v="4.3478260869565216E-2"/>
    <n v="0.17391304347826086"/>
    <n v="0.47826086956521741"/>
    <n v="0.30434782608695654"/>
    <n v="2"/>
    <n v="0"/>
    <n v="0"/>
    <x v="1"/>
    <x v="0"/>
    <x v="1"/>
    <n v="0"/>
    <x v="1"/>
    <x v="42"/>
    <x v="3"/>
    <n v="2770"/>
    <n v="0"/>
    <n v="1"/>
    <n v="0"/>
    <n v="0"/>
    <n v="0"/>
    <n v="0"/>
    <n v="1"/>
    <n v="0"/>
    <n v="0"/>
    <n v="1206"/>
    <d v="2015-03-16T00:00:00"/>
    <n v="3"/>
    <s v="March"/>
    <n v="1"/>
    <s v="289,81795,High income,14,Low spender,0.000171159606332905,0,0,74,324,132,693,27,118,88,1382,0.234442836468886,0.0955137481910275,0.501447178002894,0.0195369030390738,0.085383502170767,0.0636758321273517,1,4,11,7,23,0.0434782608695652,0.173913043478261,0.478260869565217,0.304347826086957,2,0,0,0,0,0,0,0,68,66+,2770,0,1,0,0,0,0,1,0,0,1206"/>
  </r>
  <r>
    <n v="176"/>
    <n v="83257"/>
    <x v="0"/>
    <n v="51"/>
    <x v="1"/>
    <n v="6.1256110597307132E-4"/>
    <n v="0"/>
    <n v="0"/>
    <n v="56"/>
    <n v="536"/>
    <n v="27"/>
    <n v="590"/>
    <n v="38"/>
    <n v="107"/>
    <n v="67"/>
    <n v="1365"/>
    <n v="0.39267399267399267"/>
    <n v="1.9780219780219779E-2"/>
    <n v="0.43223443223443225"/>
    <n v="2.7838827838827841E-2"/>
    <n v="7.8388278388278387E-2"/>
    <n v="4.9084249084249083E-2"/>
    <n v="1"/>
    <n v="5"/>
    <n v="10"/>
    <n v="12"/>
    <n v="28"/>
    <n v="3.5714285714285712E-2"/>
    <n v="0.17857142857142858"/>
    <n v="0.35714285714285715"/>
    <n v="0.42857142857142855"/>
    <n v="6"/>
    <n v="0"/>
    <n v="0"/>
    <x v="0"/>
    <x v="0"/>
    <x v="0"/>
    <n v="1"/>
    <x v="0"/>
    <x v="45"/>
    <x v="0"/>
    <n v="2808"/>
    <n v="0"/>
    <n v="0"/>
    <n v="1"/>
    <n v="0"/>
    <n v="0"/>
    <n v="1"/>
    <n v="0"/>
    <n v="0"/>
    <n v="0"/>
    <n v="1231"/>
    <d v="2015-02-06T00:00:00"/>
    <n v="2"/>
    <s v="February"/>
    <n v="1"/>
    <s v="176,83257,High income,51,Low spender,0.000612561105973071,0,0,56,536,27,590,38,107,67,1365,0.392673992673993,0.0197802197802198,0.432234432234432,0.0278388278388278,0.0783882783882784,0.0490842490842491,1,5,10,12,28,0.0357142857142857,0.178571428571429,0.357142857142857,0.428571428571429,6,0,0,1,0,1,1,1,25,24-35,2808,0,0,1,0,0,1,0,0,0,1231"/>
  </r>
  <r>
    <n v="774"/>
    <n v="61456"/>
    <x v="0"/>
    <n v="40"/>
    <x v="1"/>
    <n v="6.5087216870606608E-4"/>
    <n v="0"/>
    <n v="1"/>
    <n v="47"/>
    <n v="563"/>
    <n v="76"/>
    <n v="384"/>
    <n v="84"/>
    <n v="192"/>
    <n v="89"/>
    <n v="1388"/>
    <n v="0.40561959654178675"/>
    <n v="5.4755043227665709E-2"/>
    <n v="0.27665706051873201"/>
    <n v="6.0518731988472622E-2"/>
    <n v="0.13832853025936601"/>
    <n v="6.4121037463976946E-2"/>
    <n v="4"/>
    <n v="6"/>
    <n v="10"/>
    <n v="13"/>
    <n v="33"/>
    <n v="0.12121212121212122"/>
    <n v="0.18181818181818182"/>
    <n v="0.30303030303030304"/>
    <n v="0.39393939393939392"/>
    <n v="4"/>
    <n v="0"/>
    <n v="0"/>
    <x v="1"/>
    <x v="0"/>
    <x v="1"/>
    <n v="0"/>
    <x v="1"/>
    <x v="9"/>
    <x v="1"/>
    <n v="2618"/>
    <n v="0"/>
    <n v="1"/>
    <n v="0"/>
    <n v="0"/>
    <n v="0"/>
    <n v="0"/>
    <n v="1"/>
    <n v="0"/>
    <n v="0"/>
    <n v="1210"/>
    <d v="2015-08-15T00:00:00"/>
    <n v="8"/>
    <s v="August"/>
    <n v="1"/>
    <s v="774,61456,High income,40,Low spender,0.000650872168706066,0,1,47,563,76,384,84,192,89,1388,0.405619596541787,0.0547550432276657,0.276657060518732,0.0605187319884726,0.138328530259366,0.0641210374639769,4,6,10,13,33,0.121212121212121,0.181818181818182,0.303030303030303,0.393939393939394,4,0,0,0,0,0,0,0,45,36-50,2618,0,1,0,0,0,0,1,0,0,1210"/>
  </r>
  <r>
    <n v="405"/>
    <n v="76068"/>
    <x v="0"/>
    <n v="9"/>
    <x v="1"/>
    <n v="1.183151916706105E-4"/>
    <n v="0"/>
    <n v="1"/>
    <n v="67"/>
    <n v="1115"/>
    <n v="12"/>
    <n v="128"/>
    <n v="33"/>
    <n v="12"/>
    <n v="76"/>
    <n v="1376"/>
    <n v="0.81031976744186052"/>
    <n v="8.7209302325581394E-3"/>
    <n v="9.3023255813953487E-2"/>
    <n v="2.3982558139534885E-2"/>
    <n v="8.7209302325581394E-3"/>
    <n v="5.5232558139534885E-2"/>
    <n v="1"/>
    <n v="2"/>
    <n v="3"/>
    <n v="4"/>
    <n v="10"/>
    <n v="0.1"/>
    <n v="0.2"/>
    <n v="0.3"/>
    <n v="0.4"/>
    <n v="6"/>
    <n v="0"/>
    <n v="1"/>
    <x v="1"/>
    <x v="1"/>
    <x v="1"/>
    <n v="0"/>
    <x v="1"/>
    <x v="9"/>
    <x v="1"/>
    <n v="2736"/>
    <n v="0"/>
    <n v="1"/>
    <n v="0"/>
    <n v="0"/>
    <n v="0"/>
    <n v="0"/>
    <n v="1"/>
    <n v="0"/>
    <n v="0"/>
    <n v="1224"/>
    <d v="2015-04-19T00:00:00"/>
    <n v="4"/>
    <s v="April"/>
    <n v="1"/>
    <s v="405,76068,High income,9,Low spender,0.000118315191670611,0,1,67,1115,12,128,33,12,76,1376,0.810319767441861,0.00872093023255814,0.0930232558139535,0.0239825581395349,0.00872093023255814,0.0552325581395349,1,2,3,4,10,0.1,0.2,0.3,0.4,6,0,1,0,1,0,0,0,45,36-50,2736,0,1,0,0,0,0,1,0,0,1224"/>
  </r>
  <r>
    <n v="891"/>
    <n v="85696"/>
    <x v="0"/>
    <n v="116"/>
    <x v="1"/>
    <n v="1.3536221060492905E-3"/>
    <n v="0"/>
    <n v="0"/>
    <n v="88"/>
    <n v="714"/>
    <n v="76"/>
    <n v="395"/>
    <n v="116"/>
    <n v="0"/>
    <n v="12"/>
    <n v="1313"/>
    <n v="0.54379284082254375"/>
    <n v="5.7882711348057884E-2"/>
    <n v="0.30083777608530082"/>
    <n v="8.8347296268088349E-2"/>
    <n v="0"/>
    <n v="9.13937547600914E-3"/>
    <n v="1"/>
    <n v="4"/>
    <n v="6"/>
    <n v="9"/>
    <n v="20"/>
    <n v="0.05"/>
    <n v="0.2"/>
    <n v="0.3"/>
    <n v="0.45"/>
    <n v="1"/>
    <n v="0"/>
    <n v="0"/>
    <x v="1"/>
    <x v="0"/>
    <x v="1"/>
    <n v="0"/>
    <x v="0"/>
    <x v="36"/>
    <x v="2"/>
    <n v="2581"/>
    <n v="1"/>
    <n v="0"/>
    <n v="0"/>
    <n v="0"/>
    <n v="0"/>
    <n v="0"/>
    <n v="0"/>
    <n v="0"/>
    <n v="1"/>
    <n v="1289"/>
    <d v="2015-09-21T00:00:00"/>
    <n v="9"/>
    <s v="September"/>
    <n v="1"/>
    <s v="891,85696,High income,116,Low spender,0.00135362210604929,0,0,88,714,76,395,116,0,12,1313,0.543792840822544,0.0578827113480579,0.300837776085301,0.0883472962680883,0,0.00913937547600914,1,4,6,9,20,0.05,0.2,0.3,0.45,1,0,0,0,0,0,0,1,58,50-65,2581,1,0,0,0,0,0,0,0,1,1289"/>
  </r>
  <r>
    <n v="1599"/>
    <n v="78939"/>
    <x v="0"/>
    <n v="52"/>
    <x v="1"/>
    <n v="6.5873649273489655E-4"/>
    <n v="0"/>
    <n v="0"/>
    <n v="57"/>
    <n v="794"/>
    <n v="115"/>
    <n v="243"/>
    <n v="150"/>
    <n v="0"/>
    <n v="205"/>
    <n v="1507"/>
    <n v="0.52687458526874587"/>
    <n v="7.6310550763105514E-2"/>
    <n v="0.16124751161247511"/>
    <n v="9.9535500995355006E-2"/>
    <n v="0"/>
    <n v="0.13603185136031851"/>
    <n v="1"/>
    <n v="8"/>
    <n v="5"/>
    <n v="6"/>
    <n v="20"/>
    <n v="0.05"/>
    <n v="0.4"/>
    <n v="0.25"/>
    <n v="0.3"/>
    <n v="3"/>
    <n v="0"/>
    <n v="0"/>
    <x v="1"/>
    <x v="0"/>
    <x v="1"/>
    <n v="0"/>
    <x v="1"/>
    <x v="18"/>
    <x v="3"/>
    <n v="2358"/>
    <n v="0"/>
    <n v="1"/>
    <n v="0"/>
    <n v="0"/>
    <n v="0"/>
    <n v="0"/>
    <n v="0"/>
    <n v="0"/>
    <n v="1"/>
    <n v="1097"/>
    <d v="2016-05-01T00:00:00"/>
    <n v="5"/>
    <s v="May"/>
    <n v="1"/>
    <s v="1599,78939,High income,52,Low spender,0.000658736492734897,0,0,57,794,115,243,150,0,205,1507,0.526874585268746,0.0763105507631055,0.161247511612475,0.099535500995355,0,0.136031851360319,1,8,5,6,20,0.05,0.4,0.25,0.3,3,0,0,0,0,0,0,0,69,66+,2358,0,1,0,0,0,0,0,0,1,1097"/>
  </r>
  <r>
    <n v="451"/>
    <n v="78041"/>
    <x v="0"/>
    <n v="33"/>
    <x v="1"/>
    <n v="4.2285465332325315E-4"/>
    <n v="0"/>
    <n v="0"/>
    <n v="93"/>
    <n v="482"/>
    <n v="35"/>
    <n v="553"/>
    <n v="72"/>
    <n v="160"/>
    <n v="17"/>
    <n v="1319"/>
    <n v="0.36542835481425323"/>
    <n v="2.6535253980288095E-2"/>
    <n v="0.41925701288855194"/>
    <n v="5.4586808188021231E-2"/>
    <n v="0.12130401819560273"/>
    <n v="1.2888551933282789E-2"/>
    <n v="1"/>
    <n v="4"/>
    <n v="4"/>
    <n v="9"/>
    <n v="18"/>
    <n v="5.5555555555555552E-2"/>
    <n v="0.22222222222222221"/>
    <n v="0.22222222222222221"/>
    <n v="0.5"/>
    <n v="2"/>
    <n v="0"/>
    <n v="0"/>
    <x v="1"/>
    <x v="0"/>
    <x v="1"/>
    <n v="0"/>
    <x v="1"/>
    <x v="4"/>
    <x v="1"/>
    <n v="2719"/>
    <n v="0"/>
    <n v="1"/>
    <n v="0"/>
    <n v="0"/>
    <n v="0"/>
    <n v="1"/>
    <n v="0"/>
    <n v="0"/>
    <n v="0"/>
    <n v="1285"/>
    <d v="2015-05-06T00:00:00"/>
    <n v="5"/>
    <s v="May"/>
    <n v="1"/>
    <s v="451,78041,High income,33,Low spender,0.000422854653323253,0,0,93,482,35,553,72,160,17,1319,0.365428354814253,0.0265352539802881,0.419257012888552,0.0545868081880212,0.121304018195603,0.0128885519332828,1,4,4,9,18,0.0555555555555556,0.222222222222222,0.222222222222222,0.5,2,0,0,0,0,0,0,0,49,36-50,2719,0,1,0,0,0,1,0,0,0,1285"/>
  </r>
  <r>
    <n v="77"/>
    <n v="79456"/>
    <x v="0"/>
    <n v="32"/>
    <x v="1"/>
    <n v="4.0273862263391061E-4"/>
    <n v="0"/>
    <n v="0"/>
    <n v="12"/>
    <n v="565"/>
    <n v="42"/>
    <n v="548"/>
    <n v="64"/>
    <n v="83"/>
    <n v="99"/>
    <n v="1401"/>
    <n v="0.40328336902212703"/>
    <n v="2.9978586723768737E-2"/>
    <n v="0.39114917915774444"/>
    <n v="4.5681655960028551E-2"/>
    <n v="5.9243397573162028E-2"/>
    <n v="7.0663811563169171E-2"/>
    <n v="1"/>
    <n v="5"/>
    <n v="6"/>
    <n v="4"/>
    <n v="16"/>
    <n v="6.25E-2"/>
    <n v="0.3125"/>
    <n v="0.375"/>
    <n v="0.25"/>
    <n v="3"/>
    <n v="0"/>
    <n v="0"/>
    <x v="1"/>
    <x v="0"/>
    <x v="1"/>
    <n v="0"/>
    <x v="0"/>
    <x v="32"/>
    <x v="2"/>
    <n v="2835"/>
    <n v="0"/>
    <n v="1"/>
    <n v="0"/>
    <n v="0"/>
    <n v="0"/>
    <n v="0"/>
    <n v="1"/>
    <n v="0"/>
    <n v="0"/>
    <n v="1203"/>
    <d v="2015-01-10T00:00:00"/>
    <n v="1"/>
    <s v="January"/>
    <n v="1"/>
    <s v="77,79456,High income,32,Low spender,0.000402738622633911,0,0,12,565,42,548,64,83,99,1401,0.403283369022127,0.0299785867237687,0.391149179157744,0.0456816559600286,0.059243397573162,0.0706638115631692,1,5,6,4,16,0.0625,0.3125,0.375,0.25,3,0,0,0,0,0,0,1,64,50-65,2835,0,1,0,0,0,0,1,0,0,1203"/>
  </r>
  <r>
    <n v="256"/>
    <n v="64590"/>
    <x v="0"/>
    <n v="34"/>
    <x v="1"/>
    <n v="5.2639727511998762E-4"/>
    <n v="0"/>
    <n v="0"/>
    <n v="98"/>
    <n v="920"/>
    <n v="138"/>
    <n v="168"/>
    <n v="36"/>
    <n v="46"/>
    <n v="30"/>
    <n v="1338"/>
    <n v="0.68759342301943194"/>
    <n v="0.1031390134529148"/>
    <n v="0.12556053811659193"/>
    <n v="2.6905829596412557E-2"/>
    <n v="3.4379671150971597E-2"/>
    <n v="2.2421524663677129E-2"/>
    <n v="1"/>
    <n v="9"/>
    <n v="4"/>
    <n v="10"/>
    <n v="24"/>
    <n v="4.1666666666666664E-2"/>
    <n v="0.375"/>
    <n v="0.16666666666666666"/>
    <n v="0.41666666666666669"/>
    <n v="6"/>
    <n v="0"/>
    <n v="0"/>
    <x v="1"/>
    <x v="0"/>
    <x v="1"/>
    <n v="0"/>
    <x v="1"/>
    <x v="43"/>
    <x v="2"/>
    <n v="2782"/>
    <n v="0"/>
    <n v="1"/>
    <n v="0"/>
    <n v="0"/>
    <n v="0"/>
    <n v="0"/>
    <n v="1"/>
    <n v="0"/>
    <n v="0"/>
    <n v="1278"/>
    <d v="2015-03-04T00:00:00"/>
    <n v="3"/>
    <s v="March"/>
    <n v="1"/>
    <s v="256,64590,High income,34,Low spender,0.000526397275119988,0,0,98,920,138,168,36,46,30,1338,0.687593423019432,0.103139013452915,0.125560538116592,0.0269058295964126,0.0343796711509716,0.0224215246636771,1,9,4,10,24,0.0416666666666667,0.375,0.166666666666667,0.416666666666667,6,0,0,0,0,0,0,0,52,50-65,2782,0,1,0,0,0,0,1,0,0,1278"/>
  </r>
  <r>
    <n v="1702"/>
    <n v="72905"/>
    <x v="0"/>
    <n v="19"/>
    <x v="1"/>
    <n v="2.6061312667169606E-4"/>
    <n v="0"/>
    <n v="0"/>
    <n v="52"/>
    <n v="407"/>
    <n v="114"/>
    <n v="445"/>
    <n v="181"/>
    <n v="165"/>
    <n v="203"/>
    <n v="1515"/>
    <n v="0.26864686468646864"/>
    <n v="7.5247524752475245E-2"/>
    <n v="0.29372937293729373"/>
    <n v="0.11947194719471947"/>
    <n v="0.10891089108910891"/>
    <n v="0.13399339933993398"/>
    <n v="1"/>
    <n v="3"/>
    <n v="7"/>
    <n v="9"/>
    <n v="20"/>
    <n v="0.05"/>
    <n v="0.15"/>
    <n v="0.35"/>
    <n v="0.45"/>
    <n v="1"/>
    <n v="1"/>
    <n v="0"/>
    <x v="1"/>
    <x v="0"/>
    <x v="1"/>
    <n v="0"/>
    <x v="1"/>
    <x v="11"/>
    <x v="2"/>
    <n v="2318"/>
    <n v="0"/>
    <n v="1"/>
    <n v="0"/>
    <n v="0"/>
    <n v="0"/>
    <n v="0"/>
    <n v="1"/>
    <n v="0"/>
    <n v="0"/>
    <n v="1109"/>
    <d v="2016-06-10T00:00:00"/>
    <n v="6"/>
    <s v="June"/>
    <n v="1"/>
    <s v="1702,72905,High income,19,Low spender,0.000260613126671696,0,0,52,407,114,445,181,165,203,1515,0.268646864686469,0.0752475247524752,0.293729372937294,0.119471947194719,0.108910891089109,0.133993399339934,1,3,7,9,20,0.05,0.15,0.35,0.45,1,1,0,0,0,0,0,0,62,50-65,2318,0,1,0,0,0,0,1,0,0,1109"/>
  </r>
  <r>
    <n v="1509"/>
    <n v="69882"/>
    <x v="0"/>
    <n v="71"/>
    <x v="1"/>
    <n v="1.0159983972983029E-3"/>
    <n v="0"/>
    <n v="0"/>
    <n v="94"/>
    <n v="292"/>
    <n v="127"/>
    <n v="635"/>
    <n v="132"/>
    <n v="127"/>
    <n v="165"/>
    <n v="1478"/>
    <n v="0.19756427604871449"/>
    <n v="8.5926928281461437E-2"/>
    <n v="0.42963464140730717"/>
    <n v="8.9309878213802429E-2"/>
    <n v="8.5926928281461437E-2"/>
    <n v="0.11163734776725305"/>
    <n v="1"/>
    <n v="3"/>
    <n v="7"/>
    <n v="9"/>
    <n v="20"/>
    <n v="0.05"/>
    <n v="0.15"/>
    <n v="0.35"/>
    <n v="0.45"/>
    <n v="1"/>
    <n v="0"/>
    <n v="0"/>
    <x v="1"/>
    <x v="0"/>
    <x v="1"/>
    <n v="0"/>
    <x v="1"/>
    <x v="2"/>
    <x v="2"/>
    <n v="2390"/>
    <n v="0"/>
    <n v="0"/>
    <n v="1"/>
    <n v="0"/>
    <n v="0"/>
    <n v="0"/>
    <n v="0"/>
    <n v="1"/>
    <n v="0"/>
    <n v="1148"/>
    <d v="2016-03-30T00:00:00"/>
    <n v="3"/>
    <s v="March"/>
    <n v="1"/>
    <s v="1509,69882,High income,71,Low spender,0.0010159983972983,0,0,94,292,127,635,132,127,165,1478,0.197564276048714,0.0859269282814614,0.429634641407307,0.0893098782138024,0.0859269282814614,0.111637347767253,1,3,7,9,20,0.05,0.15,0.35,0.45,1,0,0,0,0,0,0,0,55,50-65,2390,0,0,1,0,0,0,0,1,0,1148"/>
  </r>
  <r>
    <n v="519"/>
    <n v="75027"/>
    <x v="0"/>
    <n v="67"/>
    <x v="1"/>
    <n v="8.9301184906766902E-4"/>
    <n v="0"/>
    <n v="1"/>
    <n v="74"/>
    <n v="925"/>
    <n v="64"/>
    <n v="179"/>
    <n v="133"/>
    <n v="12"/>
    <n v="77"/>
    <n v="1390"/>
    <n v="0.66546762589928055"/>
    <n v="4.60431654676259E-2"/>
    <n v="0.12877697841726618"/>
    <n v="9.5683453237410065E-2"/>
    <n v="8.6330935251798559E-3"/>
    <n v="5.5395683453237407E-2"/>
    <n v="2"/>
    <n v="9"/>
    <n v="4"/>
    <n v="6"/>
    <n v="21"/>
    <n v="9.5238095238095233E-2"/>
    <n v="0.42857142857142855"/>
    <n v="0.19047619047619047"/>
    <n v="0.2857142857142857"/>
    <n v="5"/>
    <n v="0"/>
    <n v="0"/>
    <x v="1"/>
    <x v="0"/>
    <x v="1"/>
    <n v="0"/>
    <x v="1"/>
    <x v="41"/>
    <x v="3"/>
    <n v="2695"/>
    <n v="0"/>
    <n v="1"/>
    <n v="0"/>
    <n v="0"/>
    <n v="0"/>
    <n v="0"/>
    <n v="1"/>
    <n v="0"/>
    <n v="0"/>
    <n v="1236"/>
    <d v="2015-05-30T00:00:00"/>
    <n v="5"/>
    <s v="May"/>
    <n v="1"/>
    <s v="519,75027,High income,67,Low spender,0.000893011849067669,0,1,74,925,64,179,133,12,77,1390,0.665467625899281,0.0460431654676259,0.128776978417266,0.0956834532374101,0.00863309352517986,0.0553956834532374,2,9,4,6,21,0.0952380952380952,0.428571428571429,0.19047619047619,0.285714285714286,5,0,0,0,0,0,0,0,67,66+,2695,0,1,0,0,0,0,1,0,0,1236"/>
  </r>
  <r>
    <n v="940"/>
    <n v="79530"/>
    <x v="0"/>
    <n v="20"/>
    <x v="1"/>
    <n v="2.5147742990066639E-4"/>
    <n v="0"/>
    <n v="0"/>
    <n v="64"/>
    <n v="333"/>
    <n v="0"/>
    <n v="815"/>
    <n v="129"/>
    <n v="42"/>
    <n v="29"/>
    <n v="1348"/>
    <n v="0.2470326409495549"/>
    <n v="0"/>
    <n v="0.60459940652818989"/>
    <n v="9.5697329376854601E-2"/>
    <n v="3.1157270029673591E-2"/>
    <n v="2.1513353115727003E-2"/>
    <n v="1"/>
    <n v="4"/>
    <n v="10"/>
    <n v="11"/>
    <n v="26"/>
    <n v="3.8461538461538464E-2"/>
    <n v="0.15384615384615385"/>
    <n v="0.38461538461538464"/>
    <n v="0.42307692307692307"/>
    <n v="2"/>
    <n v="0"/>
    <n v="0"/>
    <x v="1"/>
    <x v="0"/>
    <x v="1"/>
    <n v="0"/>
    <x v="1"/>
    <x v="40"/>
    <x v="2"/>
    <n v="2567"/>
    <n v="0"/>
    <n v="1"/>
    <n v="0"/>
    <n v="0"/>
    <n v="0"/>
    <n v="0"/>
    <n v="1"/>
    <n v="0"/>
    <n v="0"/>
    <n v="1290"/>
    <d v="2015-10-05T00:00:00"/>
    <n v="10"/>
    <s v="October"/>
    <n v="1"/>
    <s v="940,79530,High income,20,Low spender,0.000251477429900666,0,0,64,333,0,815,129,42,29,1348,0.247032640949555,0,0.60459940652819,0.0956973293768546,0.0311572700296736,0.021513353115727,1,4,10,11,26,0.0384615384615385,0.153846153846154,0.384615384615385,0.423076923076923,2,0,0,0,0,0,0,0,60,50-65,2567,0,1,0,0,0,0,1,0,0,1290"/>
  </r>
  <r>
    <n v="2077"/>
    <n v="77845"/>
    <x v="0"/>
    <n v="18"/>
    <x v="1"/>
    <n v="2.3122872374590532E-4"/>
    <n v="0"/>
    <n v="0"/>
    <n v="40"/>
    <n v="760"/>
    <n v="40"/>
    <n v="480"/>
    <n v="0"/>
    <n v="40"/>
    <n v="26"/>
    <n v="1346"/>
    <n v="0.56463595839524516"/>
    <n v="2.9717682020802376E-2"/>
    <n v="0.35661218424962854"/>
    <n v="0"/>
    <n v="2.9717682020802376E-2"/>
    <n v="1.9316493313521546E-2"/>
    <n v="1"/>
    <n v="3"/>
    <n v="5"/>
    <n v="12"/>
    <n v="21"/>
    <n v="4.7619047619047616E-2"/>
    <n v="0.14285714285714285"/>
    <n v="0.23809523809523808"/>
    <n v="0.5714285714285714"/>
    <n v="1"/>
    <n v="1"/>
    <n v="0"/>
    <x v="1"/>
    <x v="0"/>
    <x v="0"/>
    <n v="0"/>
    <x v="1"/>
    <x v="27"/>
    <x v="0"/>
    <n v="2203"/>
    <n v="0"/>
    <n v="0"/>
    <n v="0"/>
    <n v="1"/>
    <n v="0"/>
    <n v="0"/>
    <n v="0"/>
    <n v="0"/>
    <n v="1"/>
    <n v="1294"/>
    <d v="2016-10-03T00:00:00"/>
    <n v="10"/>
    <s v="October"/>
    <n v="1"/>
    <s v="2077,77845,High income,18,Low spender,0.000231228723745905,0,0,40,760,40,480,0,40,26,1346,0.564635958395245,0.0297176820208024,0.356612184249629,0,0.0297176820208024,0.0193164933135215,1,3,5,12,21,0.0476190476190476,0.142857142857143,0.238095238095238,0.571428571428571,1,1,0,0,0,1,0,0,31,24-35,2203,0,0,0,1,0,0,0,0,1,1294"/>
  </r>
  <r>
    <n v="404"/>
    <n v="65819"/>
    <x v="0"/>
    <n v="712"/>
    <x v="0"/>
    <n v="1.0817545085765509E-2"/>
    <n v="0"/>
    <n v="0"/>
    <n v="99"/>
    <n v="267"/>
    <n v="38"/>
    <n v="701"/>
    <n v="149"/>
    <n v="165"/>
    <n v="63"/>
    <n v="1383"/>
    <n v="0.19305856832971802"/>
    <n v="2.7476500361532898E-2"/>
    <n v="0.50686912509038318"/>
    <n v="0.10773680404916848"/>
    <n v="0.1193058568329718"/>
    <n v="4.5553145336225599E-2"/>
    <n v="1"/>
    <n v="5"/>
    <n v="4"/>
    <n v="10"/>
    <n v="20"/>
    <n v="0.05"/>
    <n v="0.25"/>
    <n v="0.2"/>
    <n v="0.5"/>
    <n v="3"/>
    <n v="0"/>
    <n v="0"/>
    <x v="1"/>
    <x v="0"/>
    <x v="1"/>
    <n v="0"/>
    <x v="1"/>
    <x v="34"/>
    <x v="1"/>
    <n v="2736"/>
    <n v="0"/>
    <n v="1"/>
    <n v="0"/>
    <n v="0"/>
    <n v="0"/>
    <n v="0"/>
    <n v="1"/>
    <n v="0"/>
    <n v="0"/>
    <n v="1257"/>
    <d v="2015-04-19T00:00:00"/>
    <n v="4"/>
    <s v="April"/>
    <n v="1"/>
    <s v="404,65819,High income,712,High spender,0.0108175450857655,0,0,99,267,38,701,149,165,63,1383,0.193058568329718,0.0274765003615329,0.506869125090383,0.107736804049168,0.119305856832972,0.0455531453362256,1,5,4,10,20,0.05,0.25,0.2,0.5,3,0,0,0,0,0,0,0,42,36-50,2736,0,1,0,0,0,0,1,0,0,1257"/>
  </r>
  <r>
    <n v="2074"/>
    <n v="76140"/>
    <x v="0"/>
    <n v="150"/>
    <x v="1"/>
    <n v="1.9700551615445231E-3"/>
    <n v="0"/>
    <n v="0"/>
    <n v="57"/>
    <n v="586"/>
    <n v="66"/>
    <n v="653"/>
    <n v="17"/>
    <n v="0"/>
    <n v="26"/>
    <n v="1348"/>
    <n v="0.43471810089020774"/>
    <n v="4.8961424332344211E-2"/>
    <n v="0.48442136498516319"/>
    <n v="1.2611275964391691E-2"/>
    <n v="0"/>
    <n v="1.9287833827893175E-2"/>
    <n v="1"/>
    <n v="5"/>
    <n v="9"/>
    <n v="6"/>
    <n v="21"/>
    <n v="4.7619047619047616E-2"/>
    <n v="0.23809523809523808"/>
    <n v="0.42857142857142855"/>
    <n v="0.2857142857142857"/>
    <n v="2"/>
    <n v="0"/>
    <n v="0"/>
    <x v="1"/>
    <x v="0"/>
    <x v="1"/>
    <n v="0"/>
    <x v="1"/>
    <x v="48"/>
    <x v="3"/>
    <n v="2206"/>
    <n v="0"/>
    <n v="0"/>
    <n v="0"/>
    <n v="1"/>
    <n v="0"/>
    <n v="0"/>
    <n v="0"/>
    <n v="0"/>
    <n v="1"/>
    <n v="1296"/>
    <d v="2016-09-30T00:00:00"/>
    <n v="9"/>
    <s v="September"/>
    <n v="1"/>
    <s v="2074,76140,High income,150,Low spender,0.00197005516154452,0,0,57,586,66,653,17,0,26,1348,0.434718100890208,0.0489614243323442,0.484421364985163,0.0126112759643917,0,0.0192878338278932,1,5,9,6,21,0.0476190476190476,0.238095238095238,0.428571428571429,0.285714285714286,2,0,0,0,0,0,0,0,72,66+,2206,0,0,0,1,0,0,0,0,1,1296"/>
  </r>
  <r>
    <n v="1526"/>
    <n v="76045"/>
    <x v="0"/>
    <n v="46"/>
    <x v="1"/>
    <n v="6.0490499046617139E-4"/>
    <n v="0"/>
    <n v="0"/>
    <n v="78"/>
    <n v="760"/>
    <n v="53"/>
    <n v="400"/>
    <n v="17"/>
    <n v="93"/>
    <n v="0"/>
    <n v="1323"/>
    <n v="0.57445200302343158"/>
    <n v="4.0060468631897203E-2"/>
    <n v="0.30234315948601664"/>
    <n v="1.2849584278155708E-2"/>
    <n v="7.029478458049887E-2"/>
    <n v="0"/>
    <n v="1"/>
    <n v="4"/>
    <n v="5"/>
    <n v="11"/>
    <n v="21"/>
    <n v="4.7619047619047616E-2"/>
    <n v="0.19047619047619047"/>
    <n v="0.23809523809523808"/>
    <n v="0.52380952380952384"/>
    <n v="2"/>
    <n v="1"/>
    <n v="0"/>
    <x v="1"/>
    <x v="0"/>
    <x v="1"/>
    <n v="0"/>
    <x v="1"/>
    <x v="40"/>
    <x v="2"/>
    <n v="2385"/>
    <n v="0"/>
    <n v="0"/>
    <n v="1"/>
    <n v="0"/>
    <n v="0"/>
    <n v="0"/>
    <n v="0"/>
    <n v="0"/>
    <n v="1"/>
    <n v="1323"/>
    <d v="2016-04-04T00:00:00"/>
    <n v="4"/>
    <s v="April"/>
    <n v="1"/>
    <s v="1526,76045,High income,46,Low spender,0.000604904990466171,0,0,78,760,53,400,17,93,0,1323,0.574452003023432,0.0400604686318972,0.302343159486017,0.0128495842781557,0.0702947845804989,0,1,4,5,11,21,0.0476190476190476,0.19047619047619,0.238095238095238,0.523809523809524,2,1,0,0,0,0,0,0,60,50-65,2385,0,0,1,0,0,0,0,0,1,1323"/>
  </r>
  <r>
    <n v="2179"/>
    <n v="85485"/>
    <x v="0"/>
    <n v="50"/>
    <x v="1"/>
    <n v="5.8489793531028833E-4"/>
    <n v="0"/>
    <n v="0"/>
    <n v="73"/>
    <n v="630"/>
    <n v="26"/>
    <n v="611"/>
    <n v="44"/>
    <n v="18"/>
    <n v="54"/>
    <n v="1383"/>
    <n v="0.45553145336225598"/>
    <n v="1.8799710773680405E-2"/>
    <n v="0.44179320318148951"/>
    <n v="3.1814895155459148E-2"/>
    <n v="1.3015184381778741E-2"/>
    <n v="3.9045553145336226E-2"/>
    <n v="1"/>
    <n v="6"/>
    <n v="6"/>
    <n v="6"/>
    <n v="19"/>
    <n v="5.2631578947368418E-2"/>
    <n v="0.31578947368421051"/>
    <n v="0.31578947368421051"/>
    <n v="0.31578947368421051"/>
    <n v="2"/>
    <n v="0"/>
    <n v="0"/>
    <x v="1"/>
    <x v="0"/>
    <x v="1"/>
    <n v="0"/>
    <x v="1"/>
    <x v="11"/>
    <x v="2"/>
    <n v="2167"/>
    <n v="0"/>
    <n v="0"/>
    <n v="1"/>
    <n v="0"/>
    <n v="0"/>
    <n v="1"/>
    <n v="0"/>
    <n v="0"/>
    <n v="0"/>
    <n v="1275"/>
    <d v="2016-11-08T00:00:00"/>
    <n v="11"/>
    <s v="November"/>
    <n v="1"/>
    <s v="2179,85485,High income,50,Low spender,0.000584897935310288,0,0,73,630,26,611,44,18,54,1383,0.455531453362256,0.0187997107736804,0.44179320318149,0.0318148951554591,0.0130151843817787,0.0390455531453362,1,6,6,6,19,0.0526315789473684,0.315789473684211,0.315789473684211,0.315789473684211,2,0,0,0,0,0,0,0,62,50-65,2167,0,0,1,0,0,1,0,0,0,1275"/>
  </r>
  <r>
    <n v="1160"/>
    <n v="90842"/>
    <x v="0"/>
    <n v="13"/>
    <x v="1"/>
    <n v="1.4310561194161292E-4"/>
    <n v="0"/>
    <n v="0"/>
    <n v="57"/>
    <n v="774"/>
    <n v="70"/>
    <n v="118"/>
    <n v="182"/>
    <n v="187"/>
    <n v="93"/>
    <n v="1424"/>
    <n v="0.5435393258426966"/>
    <n v="4.9157303370786519E-2"/>
    <n v="8.2865168539325837E-2"/>
    <n v="0.12780898876404495"/>
    <n v="0.13132022471910113"/>
    <n v="6.5308988764044951E-2"/>
    <n v="1"/>
    <n v="4"/>
    <n v="9"/>
    <n v="13"/>
    <n v="27"/>
    <n v="3.7037037037037035E-2"/>
    <n v="0.14814814814814814"/>
    <n v="0.33333333333333331"/>
    <n v="0.48148148148148145"/>
    <n v="1"/>
    <n v="0"/>
    <n v="0"/>
    <x v="1"/>
    <x v="0"/>
    <x v="1"/>
    <n v="0"/>
    <x v="1"/>
    <x v="48"/>
    <x v="3"/>
    <n v="2494"/>
    <n v="0"/>
    <n v="0"/>
    <n v="1"/>
    <n v="0"/>
    <n v="0"/>
    <n v="0"/>
    <n v="1"/>
    <n v="0"/>
    <n v="0"/>
    <n v="1238"/>
    <d v="2015-12-17T00:00:00"/>
    <n v="12"/>
    <s v="December"/>
    <n v="1"/>
    <s v="1160,90842,High income,13,Low spender,0.000143105611941613,0,0,57,774,70,118,182,187,93,1424,0.543539325842697,0.0491573033707865,0.0828651685393258,0.127808988764045,0.131320224719101,0.065308988764045,1,4,9,13,27,0.037037037037037,0.148148148148148,0.333333333333333,0.481481481481481,1,0,0,0,0,0,0,0,72,66+,2494,0,0,1,0,0,0,1,0,0,1238"/>
  </r>
  <r>
    <n v="1543"/>
    <n v="80395"/>
    <x v="0"/>
    <n v="70"/>
    <x v="1"/>
    <n v="8.7070091423595991E-4"/>
    <n v="0"/>
    <n v="0"/>
    <n v="62"/>
    <n v="445"/>
    <n v="25"/>
    <n v="706"/>
    <n v="80"/>
    <n v="76"/>
    <n v="48"/>
    <n v="1380"/>
    <n v="0.32246376811594202"/>
    <n v="1.8115942028985508E-2"/>
    <n v="0.51159420289855073"/>
    <n v="5.7971014492753624E-2"/>
    <n v="5.5072463768115941E-2"/>
    <n v="3.4782608695652174E-2"/>
    <n v="1"/>
    <n v="6"/>
    <n v="5"/>
    <n v="12"/>
    <n v="24"/>
    <n v="4.1666666666666664E-2"/>
    <n v="0.25"/>
    <n v="0.20833333333333334"/>
    <n v="0.5"/>
    <n v="2"/>
    <n v="1"/>
    <n v="0"/>
    <x v="1"/>
    <x v="0"/>
    <x v="1"/>
    <n v="0"/>
    <x v="1"/>
    <x v="46"/>
    <x v="2"/>
    <n v="2377"/>
    <n v="0"/>
    <n v="1"/>
    <n v="0"/>
    <n v="0"/>
    <n v="0"/>
    <n v="0"/>
    <n v="1"/>
    <n v="0"/>
    <n v="0"/>
    <n v="1284"/>
    <d v="2016-04-12T00:00:00"/>
    <n v="4"/>
    <s v="April"/>
    <n v="1"/>
    <s v="1543,80395,High income,70,Low spender,0.00087070091423596,0,0,62,445,25,706,80,76,48,1380,0.322463768115942,0.0181159420289855,0.511594202898551,0.0579710144927536,0.0550724637681159,0.0347826086956522,1,6,5,12,24,0.0416666666666667,0.25,0.208333333333333,0.5,2,1,0,0,0,0,0,0,65,50-65,2377,0,1,0,0,0,0,1,0,0,1284"/>
  </r>
  <r>
    <n v="81"/>
    <n v="55951"/>
    <x v="0"/>
    <n v="48"/>
    <x v="1"/>
    <n v="8.5789351396757876E-4"/>
    <n v="0"/>
    <n v="1"/>
    <n v="62"/>
    <n v="1241"/>
    <n v="0"/>
    <n v="80"/>
    <n v="0"/>
    <n v="13"/>
    <n v="40"/>
    <n v="1374"/>
    <n v="0.90320232896652108"/>
    <n v="0"/>
    <n v="5.8224163027656477E-2"/>
    <n v="0"/>
    <n v="9.4614264919941782E-3"/>
    <n v="2.9112081513828238E-2"/>
    <n v="3"/>
    <n v="3"/>
    <n v="6"/>
    <n v="11"/>
    <n v="23"/>
    <n v="0.13043478260869565"/>
    <n v="0.13043478260869565"/>
    <n v="0.2608695652173913"/>
    <n v="0.47826086956521741"/>
    <n v="8"/>
    <n v="0"/>
    <n v="1"/>
    <x v="1"/>
    <x v="1"/>
    <x v="1"/>
    <n v="0"/>
    <x v="1"/>
    <x v="42"/>
    <x v="3"/>
    <n v="2834"/>
    <n v="0"/>
    <n v="0"/>
    <n v="0"/>
    <n v="1"/>
    <n v="0"/>
    <n v="0"/>
    <n v="0"/>
    <n v="1"/>
    <n v="0"/>
    <n v="1294"/>
    <d v="2015-01-11T00:00:00"/>
    <n v="1"/>
    <s v="January"/>
    <n v="1"/>
    <s v="81,55951,High income,48,Low spender,0.000857893513967579,0,1,62,1241,0,80,0,13,40,1374,0.903202328966521,0,0.0582241630276565,0,0.00946142649199418,0.0291120815138282,3,3,6,11,23,0.130434782608696,0.130434782608696,0.260869565217391,0.478260869565217,8,0,1,0,1,0,0,0,68,66+,2834,0,0,0,1,0,0,0,1,0,1294"/>
  </r>
  <r>
    <n v="1528"/>
    <n v="68397"/>
    <x v="0"/>
    <n v="39"/>
    <x v="1"/>
    <n v="5.7020044738804337E-4"/>
    <n v="0"/>
    <n v="1"/>
    <n v="6"/>
    <n v="760"/>
    <n v="80"/>
    <n v="466"/>
    <n v="17"/>
    <n v="13"/>
    <n v="80"/>
    <n v="1416"/>
    <n v="0.53672316384180796"/>
    <n v="5.6497175141242938E-2"/>
    <n v="0.32909604519774011"/>
    <n v="1.2005649717514125E-2"/>
    <n v="9.1807909604519778E-3"/>
    <n v="5.6497175141242938E-2"/>
    <n v="1"/>
    <n v="6"/>
    <n v="9"/>
    <n v="5"/>
    <n v="21"/>
    <n v="4.7619047619047616E-2"/>
    <n v="0.2857142857142857"/>
    <n v="0.42857142857142855"/>
    <n v="0.23809523809523808"/>
    <n v="3"/>
    <n v="0"/>
    <n v="0"/>
    <x v="1"/>
    <x v="0"/>
    <x v="1"/>
    <n v="0"/>
    <x v="1"/>
    <x v="10"/>
    <x v="1"/>
    <n v="2383"/>
    <n v="0"/>
    <n v="1"/>
    <n v="0"/>
    <n v="0"/>
    <n v="0"/>
    <n v="0"/>
    <n v="0"/>
    <n v="0"/>
    <n v="1"/>
    <n v="1256"/>
    <d v="2016-04-06T00:00:00"/>
    <n v="4"/>
    <s v="April"/>
    <n v="1"/>
    <s v="1528,68397,High income,39,Low spender,0.000570200447388043,0,1,6,760,80,466,17,13,80,1416,0.536723163841808,0.0564971751412429,0.32909604519774,0.0120056497175141,0.00918079096045198,0.0564971751412429,1,6,9,5,21,0.0476190476190476,0.285714285714286,0.428571428571429,0.238095238095238,3,0,0,0,0,0,0,0,44,36-50,2383,0,1,0,0,0,0,0,0,1,1256"/>
  </r>
  <r>
    <n v="669"/>
    <n v="69372"/>
    <x v="0"/>
    <n v="19"/>
    <x v="1"/>
    <n v="2.7388571758058005E-4"/>
    <n v="0"/>
    <n v="0"/>
    <n v="10"/>
    <n v="997"/>
    <n v="26"/>
    <n v="269"/>
    <n v="34"/>
    <n v="13"/>
    <n v="42"/>
    <n v="1381"/>
    <n v="0.72194062273714699"/>
    <n v="1.8826937002172341E-2"/>
    <n v="0.1947863866763215"/>
    <n v="2.4619840695148443E-2"/>
    <n v="9.4134685010861703E-3"/>
    <n v="3.0412744388124548E-2"/>
    <n v="1"/>
    <n v="10"/>
    <n v="4"/>
    <n v="6"/>
    <n v="21"/>
    <n v="4.7619047619047616E-2"/>
    <n v="0.47619047619047616"/>
    <n v="0.19047619047619047"/>
    <n v="0.2857142857142857"/>
    <n v="4"/>
    <n v="0"/>
    <n v="0"/>
    <x v="1"/>
    <x v="1"/>
    <x v="0"/>
    <n v="0"/>
    <x v="0"/>
    <x v="22"/>
    <x v="3"/>
    <n v="2654"/>
    <n v="0"/>
    <n v="0"/>
    <n v="0"/>
    <n v="1"/>
    <n v="0"/>
    <n v="0"/>
    <n v="1"/>
    <n v="0"/>
    <n v="0"/>
    <n v="1297"/>
    <d v="2015-07-10T00:00:00"/>
    <n v="7"/>
    <s v="July"/>
    <n v="1"/>
    <s v="669,69372,High income,19,Low spender,0.00027388571758058,0,0,10,997,26,269,34,13,42,1381,0.721940622737147,0.0188269370021723,0.194786386676322,0.0246198406951484,0.00941346850108617,0.0304127443881245,1,10,4,6,21,0.0476190476190476,0.476190476190476,0.19047619047619,0.285714285714286,4,0,0,0,1,1,0,1,71,66+,2654,0,0,0,1,0,0,1,0,0,1297"/>
  </r>
  <r>
    <n v="1646"/>
    <n v="81246"/>
    <x v="0"/>
    <n v="1230"/>
    <x v="0"/>
    <n v="1.5139206853260468E-2"/>
    <n v="0"/>
    <n v="0"/>
    <n v="87"/>
    <n v="398"/>
    <n v="190"/>
    <n v="537"/>
    <n v="61"/>
    <n v="156"/>
    <n v="37"/>
    <n v="1379"/>
    <n v="0.28861493836113128"/>
    <n v="0.13778100072516317"/>
    <n v="0.38941261783901376"/>
    <n v="4.4234952864394488E-2"/>
    <n v="0.11312545322697606"/>
    <n v="2.6831036983321246E-2"/>
    <n v="1"/>
    <n v="4"/>
    <n v="5"/>
    <n v="7"/>
    <n v="17"/>
    <n v="5.8823529411764705E-2"/>
    <n v="0.23529411764705882"/>
    <n v="0.29411764705882354"/>
    <n v="0.41176470588235292"/>
    <n v="1"/>
    <n v="1"/>
    <n v="0"/>
    <x v="0"/>
    <x v="0"/>
    <x v="1"/>
    <n v="0"/>
    <x v="1"/>
    <x v="38"/>
    <x v="2"/>
    <n v="2341"/>
    <n v="0"/>
    <n v="0"/>
    <n v="1"/>
    <n v="0"/>
    <n v="0"/>
    <n v="0"/>
    <n v="1"/>
    <n v="0"/>
    <n v="0"/>
    <n v="1305"/>
    <d v="2016-05-18T00:00:00"/>
    <n v="5"/>
    <s v="May"/>
    <n v="1"/>
    <s v="1646,81246,High income,1230,High spender,0.0151392068532605,0,0,87,398,190,537,61,156,37,1379,0.288614938361131,0.137781000725163,0.389412617839014,0.0442349528643945,0.113125453226976,0.0268310369833212,1,4,5,7,17,0.0588235294117647,0.235294117647059,0.294117647058824,0.411764705882353,1,1,0,1,0,0,0,0,56,50-65,2341,0,0,1,0,0,0,1,0,0,1305"/>
  </r>
  <r>
    <n v="302"/>
    <n v="72159"/>
    <x v="0"/>
    <n v="36"/>
    <x v="1"/>
    <n v="4.9889826632852456E-4"/>
    <n v="0"/>
    <n v="0"/>
    <n v="62"/>
    <n v="322"/>
    <n v="53"/>
    <n v="899"/>
    <n v="34"/>
    <n v="40"/>
    <n v="53"/>
    <n v="1401"/>
    <n v="0.22983583154889364"/>
    <n v="3.7830121341898643E-2"/>
    <n v="0.64168451106352609"/>
    <n v="2.4268379728765169E-2"/>
    <n v="2.8551034975017844E-2"/>
    <n v="3.7830121341898643E-2"/>
    <n v="1"/>
    <n v="4"/>
    <n v="6"/>
    <n v="10"/>
    <n v="21"/>
    <n v="4.7619047619047616E-2"/>
    <n v="0.19047619047619047"/>
    <n v="0.2857142857142857"/>
    <n v="0.47619047619047616"/>
    <n v="2"/>
    <n v="0"/>
    <n v="0"/>
    <x v="1"/>
    <x v="0"/>
    <x v="1"/>
    <n v="0"/>
    <x v="1"/>
    <x v="34"/>
    <x v="1"/>
    <n v="2767"/>
    <n v="0"/>
    <n v="1"/>
    <n v="0"/>
    <n v="0"/>
    <n v="0"/>
    <n v="0"/>
    <n v="0"/>
    <n v="0"/>
    <n v="1"/>
    <n v="1295"/>
    <d v="2015-03-19T00:00:00"/>
    <n v="3"/>
    <s v="March"/>
    <n v="1"/>
    <s v="302,72159,High income,36,Low spender,0.000498898266328525,0,0,62,322,53,899,34,40,53,1401,0.229835831548894,0.0378301213418986,0.641684511063526,0.0242683797287652,0.0285510349750178,0.0378301213418986,1,4,6,10,21,0.0476190476190476,0.19047619047619,0.285714285714286,0.476190476190476,2,0,0,0,0,0,0,0,42,36-50,2767,0,1,0,0,0,0,0,0,1,1295"/>
  </r>
  <r>
    <n v="1862"/>
    <n v="82427"/>
    <x v="0"/>
    <n v="39"/>
    <x v="1"/>
    <n v="4.7314593519113884E-4"/>
    <n v="0"/>
    <n v="0"/>
    <n v="35"/>
    <n v="482"/>
    <n v="147"/>
    <n v="509"/>
    <n v="104"/>
    <n v="107"/>
    <n v="107"/>
    <n v="1456"/>
    <n v="0.33104395604395603"/>
    <n v="0.10096153846153846"/>
    <n v="0.34958791208791207"/>
    <n v="7.1428571428571425E-2"/>
    <n v="7.3489010989010992E-2"/>
    <n v="7.3489010989010992E-2"/>
    <n v="1"/>
    <n v="3"/>
    <n v="5"/>
    <n v="12"/>
    <n v="21"/>
    <n v="4.7619047619047616E-2"/>
    <n v="0.14285714285714285"/>
    <n v="0.23809523809523808"/>
    <n v="0.5714285714285714"/>
    <n v="1"/>
    <n v="0"/>
    <n v="0"/>
    <x v="1"/>
    <x v="0"/>
    <x v="0"/>
    <n v="0"/>
    <x v="1"/>
    <x v="20"/>
    <x v="2"/>
    <n v="2268"/>
    <n v="0"/>
    <n v="0"/>
    <n v="0"/>
    <n v="1"/>
    <n v="0"/>
    <n v="0"/>
    <n v="1"/>
    <n v="0"/>
    <n v="0"/>
    <n v="1242"/>
    <d v="2016-07-30T00:00:00"/>
    <n v="7"/>
    <s v="July"/>
    <n v="1"/>
    <s v="1862,82427,High income,39,Low spender,0.000473145935191139,0,0,35,482,147,509,104,107,107,1456,0.331043956043956,0.100961538461538,0.349587912087912,0.0714285714285714,0.073489010989011,0.073489010989011,1,3,5,12,21,0.0476190476190476,0.142857142857143,0.238095238095238,0.571428571428571,1,0,0,0,0,1,0,0,54,50-65,2268,0,0,0,1,0,0,1,0,0,1242"/>
  </r>
  <r>
    <n v="521"/>
    <n v="71952"/>
    <x v="0"/>
    <n v="1606"/>
    <x v="0"/>
    <n v="2.2320435846119636E-2"/>
    <n v="1"/>
    <n v="0"/>
    <n v="93"/>
    <n v="656"/>
    <n v="80"/>
    <n v="455"/>
    <n v="52"/>
    <n v="107"/>
    <n v="93"/>
    <n v="1443"/>
    <n v="0.45460845460845462"/>
    <n v="5.5440055440055439E-2"/>
    <n v="0.31531531531531531"/>
    <n v="3.6036036036036036E-2"/>
    <n v="7.4151074151074151E-2"/>
    <n v="6.4449064449064453E-2"/>
    <n v="2"/>
    <n v="8"/>
    <n v="4"/>
    <n v="8"/>
    <n v="22"/>
    <n v="9.0909090909090912E-2"/>
    <n v="0.36363636363636365"/>
    <n v="0.18181818181818182"/>
    <n v="0.36363636363636365"/>
    <n v="4"/>
    <n v="0"/>
    <n v="0"/>
    <x v="0"/>
    <x v="0"/>
    <x v="0"/>
    <n v="0"/>
    <x v="1"/>
    <x v="17"/>
    <x v="0"/>
    <n v="2694"/>
    <n v="0"/>
    <n v="1"/>
    <n v="0"/>
    <n v="0"/>
    <n v="0"/>
    <n v="0"/>
    <n v="1"/>
    <n v="0"/>
    <n v="0"/>
    <n v="1257"/>
    <d v="2015-05-31T00:00:00"/>
    <n v="5"/>
    <s v="May"/>
    <n v="1"/>
    <s v="521,71952,High income,1606,High spender,0.0223204358461196,1,0,93,656,80,455,52,107,93,1443,0.454608454608455,0.0554400554400554,0.315315315315315,0.036036036036036,0.0741510741510742,0.0644490644490645,2,8,4,8,22,0.0909090909090909,0.363636363636364,0.181818181818182,0.363636363636364,4,0,0,1,0,1,0,0,34,24-35,2694,0,1,0,0,0,0,1,0,0,1257"/>
  </r>
  <r>
    <n v="1782"/>
    <n v="80134"/>
    <x v="0"/>
    <n v="1475"/>
    <x v="0"/>
    <n v="1.8406668829710236E-2"/>
    <n v="0"/>
    <n v="0"/>
    <n v="11"/>
    <n v="966"/>
    <n v="26"/>
    <n v="282"/>
    <n v="52"/>
    <n v="26"/>
    <n v="26"/>
    <n v="1378"/>
    <n v="0.70101596516690856"/>
    <n v="1.8867924528301886E-2"/>
    <n v="0.204644412191582"/>
    <n v="3.7735849056603772E-2"/>
    <n v="1.8867924528301886E-2"/>
    <n v="1.8867924528301886E-2"/>
    <n v="1"/>
    <n v="2"/>
    <n v="7"/>
    <n v="11"/>
    <n v="21"/>
    <n v="4.7619047619047616E-2"/>
    <n v="9.5238095238095233E-2"/>
    <n v="0.33333333333333331"/>
    <n v="0.52380952380952384"/>
    <n v="5"/>
    <n v="1"/>
    <n v="1"/>
    <x v="1"/>
    <x v="1"/>
    <x v="0"/>
    <n v="0"/>
    <x v="1"/>
    <x v="53"/>
    <x v="0"/>
    <n v="2294"/>
    <n v="0"/>
    <n v="0"/>
    <n v="0"/>
    <n v="1"/>
    <n v="0"/>
    <n v="0"/>
    <n v="1"/>
    <n v="0"/>
    <n v="0"/>
    <n v="1326"/>
    <d v="2016-07-04T00:00:00"/>
    <n v="7"/>
    <s v="July"/>
    <n v="1"/>
    <s v="1782,80134,High income,1475,High spender,0.0184066688297102,0,0,11,966,26,282,52,26,26,1378,0.701015965166909,0.0188679245283019,0.204644412191582,0.0377358490566038,0.0188679245283019,0.0188679245283019,1,2,7,11,21,0.0476190476190476,0.0952380952380952,0.333333333333333,0.523809523809524,5,1,1,0,1,1,0,0,26,24-35,2294,0,0,0,1,0,0,1,0,0,1326"/>
  </r>
  <r>
    <n v="3"/>
    <n v="73803"/>
    <x v="0"/>
    <n v="393"/>
    <x v="1"/>
    <n v="5.3249867891549127E-3"/>
    <n v="0"/>
    <n v="1"/>
    <n v="61"/>
    <n v="833"/>
    <n v="80"/>
    <n v="363"/>
    <n v="52"/>
    <n v="26"/>
    <n v="174"/>
    <n v="1528"/>
    <n v="0.54515706806282727"/>
    <n v="5.2356020942408377E-2"/>
    <n v="0.23756544502617802"/>
    <n v="3.4031413612565446E-2"/>
    <n v="1.7015706806282723E-2"/>
    <n v="0.11387434554973822"/>
    <n v="2"/>
    <n v="9"/>
    <n v="5"/>
    <n v="6"/>
    <n v="22"/>
    <n v="9.0909090909090912E-2"/>
    <n v="0.40909090909090912"/>
    <n v="0.22727272727272727"/>
    <n v="0.27272727272727271"/>
    <n v="6"/>
    <n v="0"/>
    <n v="0"/>
    <x v="0"/>
    <x v="0"/>
    <x v="1"/>
    <n v="0"/>
    <x v="0"/>
    <x v="37"/>
    <x v="2"/>
    <n v="2856"/>
    <n v="0"/>
    <n v="1"/>
    <n v="0"/>
    <n v="0"/>
    <n v="0"/>
    <n v="0"/>
    <n v="1"/>
    <n v="0"/>
    <n v="0"/>
    <n v="1180"/>
    <d v="2014-12-20T00:00:00"/>
    <n v="12"/>
    <s v="December"/>
    <n v="1"/>
    <s v="3,73803,High income,393,Low spender,0.00532498678915491,0,1,61,833,80,363,52,26,174,1528,0.545157068062827,0.0523560209424084,0.237565445026178,0.0340314136125654,0.0170157068062827,0.113874345549738,2,9,5,6,22,0.0909090909090909,0.409090909090909,0.227272727272727,0.272727272727273,6,0,0,1,0,0,0,1,63,50-65,2856,0,1,0,0,0,0,1,0,0,1180"/>
  </r>
  <r>
    <n v="2125"/>
    <n v="79410"/>
    <x v="0"/>
    <n v="152"/>
    <x v="1"/>
    <n v="1.9141166099987407E-3"/>
    <n v="0"/>
    <n v="0"/>
    <n v="19"/>
    <n v="658"/>
    <n v="80"/>
    <n v="483"/>
    <n v="123"/>
    <n v="13"/>
    <n v="13"/>
    <n v="1370"/>
    <n v="0.48029197080291969"/>
    <n v="5.8394160583941604E-2"/>
    <n v="0.35255474452554747"/>
    <n v="8.9781021897810218E-2"/>
    <n v="9.4890510948905105E-3"/>
    <n v="9.4890510948905105E-3"/>
    <n v="1"/>
    <n v="3"/>
    <n v="2"/>
    <n v="5"/>
    <n v="11"/>
    <n v="9.0909090909090912E-2"/>
    <n v="0.27272727272727271"/>
    <n v="0.18181818181818182"/>
    <n v="0.45454545454545453"/>
    <n v="1"/>
    <n v="0"/>
    <n v="0"/>
    <x v="1"/>
    <x v="0"/>
    <x v="1"/>
    <n v="0"/>
    <x v="1"/>
    <x v="6"/>
    <x v="2"/>
    <n v="2190"/>
    <n v="0"/>
    <n v="1"/>
    <n v="0"/>
    <n v="0"/>
    <n v="0"/>
    <n v="0"/>
    <n v="1"/>
    <n v="0"/>
    <n v="0"/>
    <n v="1344"/>
    <d v="2016-10-16T00:00:00"/>
    <n v="10"/>
    <s v="October"/>
    <n v="1"/>
    <s v="2125,79410,High income,152,Low spender,0.00191411660999874,0,0,19,658,80,483,123,13,13,1370,0.48029197080292,0.0583941605839416,0.352554744525547,0.0897810218978102,0.00948905109489051,0.00948905109489051,1,3,2,5,11,0.0909090909090909,0.272727272727273,0.181818181818182,0.454545454545455,1,0,0,0,0,0,0,0,59,50-65,2190,0,1,0,0,0,0,1,0,0,1344"/>
  </r>
  <r>
    <n v="70"/>
    <n v="49667"/>
    <x v="1"/>
    <n v="45"/>
    <x v="1"/>
    <n v="9.0603418769001555E-4"/>
    <n v="0"/>
    <n v="0"/>
    <n v="35"/>
    <n v="1181"/>
    <n v="26"/>
    <n v="120"/>
    <n v="17"/>
    <n v="13"/>
    <n v="39"/>
    <n v="1396"/>
    <n v="0.84598853868194845"/>
    <n v="1.8624641833810889E-2"/>
    <n v="8.5959885386819479E-2"/>
    <n v="1.2177650429799427E-2"/>
    <n v="9.3123209169054446E-3"/>
    <n v="2.7936962750716332E-2"/>
    <n v="2"/>
    <n v="5"/>
    <n v="10"/>
    <n v="5"/>
    <n v="22"/>
    <n v="9.0909090909090912E-2"/>
    <n v="0.22727272727272727"/>
    <n v="0.45454545454545453"/>
    <n v="0.22727272727272727"/>
    <n v="8"/>
    <n v="0"/>
    <n v="0"/>
    <x v="0"/>
    <x v="0"/>
    <x v="1"/>
    <n v="0"/>
    <x v="0"/>
    <x v="46"/>
    <x v="2"/>
    <n v="2837"/>
    <n v="0"/>
    <n v="0"/>
    <n v="1"/>
    <n v="0"/>
    <n v="0"/>
    <n v="0"/>
    <n v="0"/>
    <n v="0"/>
    <n v="1"/>
    <n v="1318"/>
    <d v="2015-01-08T00:00:00"/>
    <n v="1"/>
    <s v="January"/>
    <n v="1"/>
    <s v="70,49667,Low income,45,Low spender,0.000906034187690016,0,0,35,1181,26,120,17,13,39,1396,0.845988538681948,0.0186246418338109,0.0859598853868195,0.0121776504297994,0.00931232091690544,0.0279369627507163,2,5,10,5,22,0.0909090909090909,0.227272727272727,0.454545454545455,0.227272727272727,8,0,0,1,0,0,0,1,65,50-65,2837,0,0,1,0,0,0,0,0,1,1318"/>
  </r>
  <r>
    <n v="1713"/>
    <n v="85738"/>
    <x v="0"/>
    <n v="1607"/>
    <x v="0"/>
    <n v="1.8743147729128273E-2"/>
    <n v="0"/>
    <n v="0"/>
    <n v="41"/>
    <n v="913"/>
    <n v="26"/>
    <n v="376"/>
    <n v="17"/>
    <n v="26"/>
    <n v="13"/>
    <n v="1371"/>
    <n v="0.66593727206418674"/>
    <n v="1.8964259664478483E-2"/>
    <n v="0.27425237053245805"/>
    <n v="1.2399708242159009E-2"/>
    <n v="1.8964259664478483E-2"/>
    <n v="9.4821298322392417E-3"/>
    <n v="1"/>
    <n v="3"/>
    <n v="6"/>
    <n v="11"/>
    <n v="21"/>
    <n v="4.7619047619047616E-2"/>
    <n v="0.14285714285714285"/>
    <n v="0.2857142857142857"/>
    <n v="0.52380952380952384"/>
    <n v="1"/>
    <n v="0"/>
    <n v="0"/>
    <x v="1"/>
    <x v="1"/>
    <x v="0"/>
    <n v="0"/>
    <x v="1"/>
    <x v="34"/>
    <x v="1"/>
    <n v="2316"/>
    <n v="0"/>
    <n v="0"/>
    <n v="0"/>
    <n v="1"/>
    <n v="0"/>
    <n v="0"/>
    <n v="0"/>
    <n v="1"/>
    <n v="0"/>
    <n v="1345"/>
    <d v="2016-06-12T00:00:00"/>
    <n v="6"/>
    <s v="June"/>
    <n v="1"/>
    <s v="1713,85738,High income,1607,High spender,0.0187431477291283,0,0,41,913,26,376,17,26,13,1371,0.665937272064187,0.0189642596644785,0.274252370532458,0.012399708242159,0.0189642596644785,0.00948212983223924,1,3,6,11,21,0.0476190476190476,0.142857142857143,0.285714285714286,0.523809523809524,1,0,0,0,1,1,0,0,42,36-50,2316,0,0,0,1,0,0,0,1,0,1345"/>
  </r>
  <r>
    <n v="1084"/>
    <n v="75777"/>
    <x v="0"/>
    <n v="53"/>
    <x v="1"/>
    <n v="6.9942066854058614E-4"/>
    <n v="0"/>
    <n v="0"/>
    <n v="12"/>
    <n v="712"/>
    <n v="26"/>
    <n v="538"/>
    <n v="69"/>
    <n v="13"/>
    <n v="80"/>
    <n v="1438"/>
    <n v="0.49513212795549372"/>
    <n v="1.8080667593880391E-2"/>
    <n v="0.37413073713490957"/>
    <n v="4.7983310152990268E-2"/>
    <n v="9.0403337969401955E-3"/>
    <n v="5.5632823365785816E-2"/>
    <n v="1"/>
    <n v="3"/>
    <n v="6"/>
    <n v="11"/>
    <n v="21"/>
    <n v="4.7619047619047616E-2"/>
    <n v="0.14285714285714285"/>
    <n v="0.2857142857142857"/>
    <n v="0.52380952380952384"/>
    <n v="1"/>
    <n v="0"/>
    <n v="0"/>
    <x v="1"/>
    <x v="1"/>
    <x v="0"/>
    <n v="0"/>
    <x v="0"/>
    <x v="13"/>
    <x v="1"/>
    <n v="2519"/>
    <n v="0"/>
    <n v="0"/>
    <n v="1"/>
    <n v="0"/>
    <n v="0"/>
    <n v="0"/>
    <n v="0"/>
    <n v="1"/>
    <n v="0"/>
    <n v="1278"/>
    <d v="2015-11-22T00:00:00"/>
    <n v="11"/>
    <s v="November"/>
    <n v="1"/>
    <s v="1084,75777,High income,53,Low spender,0.000699420668540586,0,0,12,712,26,538,69,13,80,1438,0.495132127955494,0.0180806675938804,0.37413073713491,0.0479833101529903,0.0090403337969402,0.0556328233657858,1,3,6,11,21,0.0476190476190476,0.142857142857143,0.285714285714286,0.523809523809524,1,0,0,0,1,1,0,1,38,36-50,2519,0,0,1,0,0,0,0,1,0,1278"/>
  </r>
  <r>
    <n v="2024"/>
    <n v="75507"/>
    <x v="0"/>
    <n v="224"/>
    <x v="1"/>
    <n v="2.9666123670653052E-3"/>
    <n v="0"/>
    <n v="0"/>
    <n v="56"/>
    <n v="709"/>
    <n v="93"/>
    <n v="374"/>
    <n v="104"/>
    <n v="80"/>
    <n v="80"/>
    <n v="1440"/>
    <n v="0.49236111111111114"/>
    <n v="6.458333333333334E-2"/>
    <n v="0.25972222222222224"/>
    <n v="7.2222222222222215E-2"/>
    <n v="5.5555555555555552E-2"/>
    <n v="5.5555555555555552E-2"/>
    <n v="1"/>
    <n v="8"/>
    <n v="6"/>
    <n v="6"/>
    <n v="21"/>
    <n v="4.7619047619047616E-2"/>
    <n v="0.38095238095238093"/>
    <n v="0.2857142857142857"/>
    <n v="0.2857142857142857"/>
    <n v="3"/>
    <n v="0"/>
    <n v="0"/>
    <x v="1"/>
    <x v="0"/>
    <x v="1"/>
    <n v="0"/>
    <x v="1"/>
    <x v="15"/>
    <x v="1"/>
    <n v="2217"/>
    <n v="0"/>
    <n v="0"/>
    <n v="0"/>
    <n v="1"/>
    <n v="0"/>
    <n v="0"/>
    <n v="1"/>
    <n v="0"/>
    <n v="0"/>
    <n v="1280"/>
    <d v="2016-09-19T00:00:00"/>
    <n v="9"/>
    <s v="September"/>
    <n v="1"/>
    <s v="2024,75507,High income,224,Low spender,0.00296661236706531,0,0,56,709,93,374,104,80,80,1440,0.492361111111111,0.0645833333333333,0.259722222222222,0.0722222222222222,0.0555555555555556,0.0555555555555556,1,8,6,6,21,0.0476190476190476,0.380952380952381,0.285714285714286,0.285714285714286,3,0,0,0,0,0,0,0,41,36-50,2217,0,0,0,1,0,0,1,0,0,1280"/>
  </r>
  <r>
    <n v="683"/>
    <n v="91065"/>
    <x v="0"/>
    <n v="1675"/>
    <x v="0"/>
    <n v="1.8393455224290343E-2"/>
    <n v="0"/>
    <n v="0"/>
    <n v="33"/>
    <n v="822"/>
    <n v="114"/>
    <n v="108"/>
    <n v="179"/>
    <n v="137"/>
    <n v="114"/>
    <n v="1474"/>
    <n v="0.55766621438263231"/>
    <n v="7.7340569877883306E-2"/>
    <n v="7.3270013568521031E-2"/>
    <n v="0.12143826322930801"/>
    <n v="9.2944369063772042E-2"/>
    <n v="7.7340569877883306E-2"/>
    <n v="1"/>
    <n v="7"/>
    <n v="9"/>
    <n v="9"/>
    <n v="26"/>
    <n v="3.8461538461538464E-2"/>
    <n v="0.26923076923076922"/>
    <n v="0.34615384615384615"/>
    <n v="0.34615384615384615"/>
    <n v="3"/>
    <n v="1"/>
    <n v="0"/>
    <x v="1"/>
    <x v="0"/>
    <x v="0"/>
    <n v="0"/>
    <x v="0"/>
    <x v="29"/>
    <x v="1"/>
    <n v="2651"/>
    <n v="0"/>
    <n v="0"/>
    <n v="1"/>
    <n v="0"/>
    <n v="0"/>
    <n v="0"/>
    <n v="1"/>
    <n v="0"/>
    <n v="0"/>
    <n v="1246"/>
    <d v="2015-07-13T00:00:00"/>
    <n v="7"/>
    <s v="July"/>
    <n v="1"/>
    <s v="683,91065,High income,1675,High spender,0.0183934552242903,0,0,33,822,114,108,179,137,114,1474,0.557666214382632,0.0773405698778833,0.073270013568521,0.121438263229308,0.092944369063772,0.0773405698778833,1,7,9,9,26,0.0384615384615385,0.269230769230769,0.346153846153846,0.346153846153846,3,1,0,0,0,1,0,1,39,36-50,2651,0,0,1,0,0,0,1,0,0,1246"/>
  </r>
  <r>
    <n v="1099"/>
    <n v="69520"/>
    <x v="0"/>
    <n v="71"/>
    <x v="1"/>
    <n v="1.0212888377445339E-3"/>
    <n v="0"/>
    <n v="0"/>
    <n v="95"/>
    <n v="627"/>
    <n v="120"/>
    <n v="414"/>
    <n v="121"/>
    <n v="80"/>
    <n v="93"/>
    <n v="1455"/>
    <n v="0.43092783505154642"/>
    <n v="8.247422680412371E-2"/>
    <n v="0.28453608247422679"/>
    <n v="8.3161512027491405E-2"/>
    <n v="5.4982817869415807E-2"/>
    <n v="6.3917525773195871E-2"/>
    <n v="1"/>
    <n v="9"/>
    <n v="6"/>
    <n v="5"/>
    <n v="21"/>
    <n v="4.7619047619047616E-2"/>
    <n v="0.42857142857142855"/>
    <n v="0.2857142857142857"/>
    <n v="0.23809523809523808"/>
    <n v="5"/>
    <n v="0"/>
    <n v="0"/>
    <x v="1"/>
    <x v="0"/>
    <x v="1"/>
    <n v="0"/>
    <x v="1"/>
    <x v="14"/>
    <x v="1"/>
    <n v="2516"/>
    <n v="0"/>
    <n v="1"/>
    <n v="0"/>
    <n v="0"/>
    <n v="0"/>
    <n v="0"/>
    <n v="1"/>
    <n v="0"/>
    <n v="0"/>
    <n v="1269"/>
    <d v="2015-11-25T00:00:00"/>
    <n v="11"/>
    <s v="November"/>
    <n v="1"/>
    <s v="1099,69520,High income,71,Low spender,0.00102128883774453,0,0,95,627,120,414,121,80,93,1455,0.430927835051546,0.0824742268041237,0.284536082474227,0.0831615120274914,0.0549828178694158,0.0639175257731959,1,9,6,5,21,0.0476190476190476,0.428571428571429,0.285714285714286,0.238095238095238,5,0,0,0,0,0,0,0,37,36-50,2516,0,1,0,0,0,0,1,0,0,1269"/>
  </r>
  <r>
    <n v="429"/>
    <n v="76618"/>
    <x v="0"/>
    <n v="157"/>
    <x v="1"/>
    <n v="2.0491268370356835E-3"/>
    <n v="0"/>
    <n v="0"/>
    <n v="64"/>
    <n v="749"/>
    <n v="40"/>
    <n v="294"/>
    <n v="121"/>
    <n v="160"/>
    <n v="147"/>
    <n v="1511"/>
    <n v="0.49569821310390472"/>
    <n v="2.6472534745201854E-2"/>
    <n v="0.19457313037723362"/>
    <n v="8.0079417604235606E-2"/>
    <n v="0.10589013898080742"/>
    <n v="9.7286565188616808E-2"/>
    <n v="1"/>
    <n v="3"/>
    <n v="2"/>
    <n v="5"/>
    <n v="11"/>
    <n v="9.0909090909090912E-2"/>
    <n v="0.27272727272727271"/>
    <n v="0.18181818181818182"/>
    <n v="0.45454545454545453"/>
    <n v="1"/>
    <n v="0"/>
    <n v="0"/>
    <x v="1"/>
    <x v="0"/>
    <x v="1"/>
    <n v="0"/>
    <x v="1"/>
    <x v="9"/>
    <x v="1"/>
    <n v="2728"/>
    <n v="0"/>
    <n v="1"/>
    <n v="0"/>
    <n v="0"/>
    <n v="0"/>
    <n v="0"/>
    <n v="0"/>
    <n v="0"/>
    <n v="1"/>
    <n v="1217"/>
    <d v="2015-04-27T00:00:00"/>
    <n v="4"/>
    <s v="April"/>
    <n v="1"/>
    <s v="429,76618,High income,157,Low spender,0.00204912683703568,0,0,64,749,40,294,121,160,147,1511,0.495698213103905,0.0264725347452019,0.194573130377234,0.0800794176042356,0.105890138980807,0.0972865651886168,1,3,2,5,11,0.0909090909090909,0.272727272727273,0.181818181818182,0.454545454545455,1,0,0,0,0,0,0,0,45,36-50,2728,0,1,0,0,0,0,0,0,1,1217"/>
  </r>
  <r>
    <n v="998"/>
    <n v="82584"/>
    <x v="0"/>
    <n v="1131"/>
    <x v="0"/>
    <n v="1.3695146759662888E-2"/>
    <n v="0"/>
    <n v="0"/>
    <n v="26"/>
    <n v="1076"/>
    <n v="68"/>
    <n v="103"/>
    <n v="29"/>
    <n v="91"/>
    <n v="68"/>
    <n v="1435"/>
    <n v="0.7498257839721254"/>
    <n v="4.7386759581881537E-2"/>
    <n v="7.1777003484320562E-2"/>
    <n v="2.0209059233449476E-2"/>
    <n v="6.3414634146341464E-2"/>
    <n v="4.7386759581881537E-2"/>
    <n v="1"/>
    <n v="3"/>
    <n v="4"/>
    <n v="8"/>
    <n v="16"/>
    <n v="6.25E-2"/>
    <n v="0.1875"/>
    <n v="0.25"/>
    <n v="0.5"/>
    <n v="1"/>
    <n v="0"/>
    <n v="0"/>
    <x v="1"/>
    <x v="1"/>
    <x v="0"/>
    <n v="0"/>
    <x v="0"/>
    <x v="3"/>
    <x v="1"/>
    <n v="2549"/>
    <n v="0"/>
    <n v="1"/>
    <n v="0"/>
    <n v="0"/>
    <n v="0"/>
    <n v="0"/>
    <n v="0"/>
    <n v="1"/>
    <n v="0"/>
    <n v="1299"/>
    <d v="2015-10-23T00:00:00"/>
    <n v="10"/>
    <s v="October"/>
    <n v="1"/>
    <s v="998,82584,High income,1131,High spender,0.0136951467596629,0,0,26,1076,68,103,29,91,68,1435,0.749825783972125,0.0473867595818815,0.0717770034843206,0.0202090592334495,0.0634146341463415,0.0473867595818815,1,3,4,8,16,0.0625,0.1875,0.25,0.5,1,0,0,0,1,1,0,1,46,36-50,2549,0,1,0,0,0,0,0,1,0,1299"/>
  </r>
  <r>
    <n v="382"/>
    <n v="69016"/>
    <x v="0"/>
    <n v="41"/>
    <x v="1"/>
    <n v="5.9406514431436185E-4"/>
    <n v="0"/>
    <n v="1"/>
    <n v="61"/>
    <n v="726"/>
    <n v="53"/>
    <n v="363"/>
    <n v="123"/>
    <n v="107"/>
    <n v="161"/>
    <n v="1533"/>
    <n v="0.47358121330724068"/>
    <n v="3.4572733202870187E-2"/>
    <n v="0.23679060665362034"/>
    <n v="8.0234833659491189E-2"/>
    <n v="6.9797782126549246E-2"/>
    <n v="0.1050228310502283"/>
    <n v="4"/>
    <n v="8"/>
    <n v="9"/>
    <n v="13"/>
    <n v="34"/>
    <n v="0.11764705882352941"/>
    <n v="0.23529411764705882"/>
    <n v="0.26470588235294118"/>
    <n v="0.38235294117647056"/>
    <n v="5"/>
    <n v="0"/>
    <n v="0"/>
    <x v="1"/>
    <x v="0"/>
    <x v="1"/>
    <n v="0"/>
    <x v="1"/>
    <x v="28"/>
    <x v="1"/>
    <n v="2743"/>
    <n v="0"/>
    <n v="1"/>
    <n v="0"/>
    <n v="0"/>
    <n v="0"/>
    <n v="0"/>
    <n v="1"/>
    <n v="0"/>
    <n v="0"/>
    <n v="1211"/>
    <d v="2015-04-12T00:00:00"/>
    <n v="4"/>
    <s v="April"/>
    <n v="1"/>
    <s v="382,69016,High income,41,Low spender,0.000594065144314362,0,1,61,726,53,363,123,107,161,1533,0.473581213307241,0.0345727332028702,0.23679060665362,0.0802348336594912,0.0697977821265492,0.105022831050228,4,8,9,13,34,0.117647058823529,0.235294117647059,0.264705882352941,0.382352941176471,5,0,0,0,0,0,0,0,50,36-50,2743,0,1,0,0,0,0,1,0,0,1211"/>
  </r>
  <r>
    <n v="212"/>
    <n v="76445"/>
    <x v="0"/>
    <n v="1230"/>
    <x v="0"/>
    <n v="1.6089999345934986E-2"/>
    <n v="1"/>
    <n v="0"/>
    <n v="2"/>
    <n v="739"/>
    <n v="107"/>
    <n v="309"/>
    <n v="140"/>
    <n v="80"/>
    <n v="35"/>
    <n v="1410"/>
    <n v="0.524113475177305"/>
    <n v="7.5886524822695034E-2"/>
    <n v="0.21914893617021278"/>
    <n v="9.9290780141843976E-2"/>
    <n v="5.6737588652482268E-2"/>
    <n v="2.4822695035460994E-2"/>
    <n v="1"/>
    <n v="2"/>
    <n v="5"/>
    <n v="13"/>
    <n v="21"/>
    <n v="4.7619047619047616E-2"/>
    <n v="9.5238095238095233E-2"/>
    <n v="0.23809523809523808"/>
    <n v="0.61904761904761907"/>
    <n v="6"/>
    <n v="0"/>
    <n v="0"/>
    <x v="1"/>
    <x v="0"/>
    <x v="1"/>
    <n v="0"/>
    <x v="1"/>
    <x v="4"/>
    <x v="1"/>
    <n v="2798"/>
    <n v="0"/>
    <n v="1"/>
    <n v="0"/>
    <n v="0"/>
    <n v="0"/>
    <n v="0"/>
    <n v="1"/>
    <n v="0"/>
    <n v="0"/>
    <n v="1340"/>
    <d v="2015-02-16T00:00:00"/>
    <n v="2"/>
    <s v="February"/>
    <n v="1"/>
    <s v="212,76445,High income,1230,High spender,0.016089999345935,1,0,2,739,107,309,140,80,35,1410,0.524113475177305,0.075886524822695,0.219148936170213,0.099290780141844,0.0567375886524823,0.024822695035461,1,2,5,13,21,0.0476190476190476,0.0952380952380952,0.238095238095238,0.619047619047619,6,0,0,0,0,0,0,0,49,36-50,2798,0,1,0,0,0,0,1,0,0,1340"/>
  </r>
  <r>
    <n v="2142"/>
    <n v="82582"/>
    <x v="0"/>
    <n v="1158"/>
    <x v="0"/>
    <n v="1.4022426194570245E-2"/>
    <n v="0"/>
    <n v="0"/>
    <n v="54"/>
    <n v="510"/>
    <n v="120"/>
    <n v="550"/>
    <n v="156"/>
    <n v="40"/>
    <n v="241"/>
    <n v="1617"/>
    <n v="0.31539888682745826"/>
    <n v="7.4211502782931357E-2"/>
    <n v="0.3401360544217687"/>
    <n v="9.6474953617810763E-2"/>
    <n v="2.4737167594310452E-2"/>
    <n v="0.14904143475572046"/>
    <n v="1"/>
    <n v="4"/>
    <n v="9"/>
    <n v="7"/>
    <n v="21"/>
    <n v="4.7619047619047616E-2"/>
    <n v="0.19047619047619047"/>
    <n v="0.42857142857142855"/>
    <n v="0.33333333333333331"/>
    <n v="1"/>
    <n v="1"/>
    <n v="0"/>
    <x v="0"/>
    <x v="0"/>
    <x v="1"/>
    <n v="0"/>
    <x v="0"/>
    <x v="16"/>
    <x v="1"/>
    <n v="2181"/>
    <n v="1"/>
    <n v="0"/>
    <n v="0"/>
    <n v="0"/>
    <n v="0"/>
    <n v="0"/>
    <n v="1"/>
    <n v="0"/>
    <n v="0"/>
    <n v="1135"/>
    <d v="2016-10-25T00:00:00"/>
    <n v="10"/>
    <s v="October"/>
    <n v="1"/>
    <s v="2142,82582,High income,1158,High spender,0.0140224261945702,0,0,54,510,120,550,156,40,241,1617,0.315398886827458,0.0742115027829314,0.340136054421769,0.0964749536178108,0.0247371675943105,0.14904143475572,1,4,9,7,21,0.0476190476190476,0.19047619047619,0.428571428571429,0.333333333333333,1,1,0,1,0,0,0,1,43,36-50,2181,1,0,0,0,0,0,1,0,0,1135"/>
  </r>
  <r>
    <n v="691"/>
    <n v="72643"/>
    <x v="0"/>
    <n v="908"/>
    <x v="0"/>
    <n v="1.2499483776826397E-2"/>
    <n v="0"/>
    <n v="0"/>
    <n v="60"/>
    <n v="526"/>
    <n v="80"/>
    <n v="553"/>
    <n v="123"/>
    <n v="94"/>
    <n v="53"/>
    <n v="1429"/>
    <n v="0.36808957312806156"/>
    <n v="5.5983205038488457E-2"/>
    <n v="0.38698390482855144"/>
    <n v="8.6074177746676001E-2"/>
    <n v="6.5780265920223929E-2"/>
    <n v="3.7088873337998603E-2"/>
    <n v="1"/>
    <n v="3"/>
    <n v="10"/>
    <n v="7"/>
    <n v="21"/>
    <n v="4.7619047619047616E-2"/>
    <n v="0.14285714285714285"/>
    <n v="0.47619047619047616"/>
    <n v="0.33333333333333331"/>
    <n v="2"/>
    <n v="1"/>
    <n v="0"/>
    <x v="1"/>
    <x v="0"/>
    <x v="1"/>
    <n v="0"/>
    <x v="0"/>
    <x v="22"/>
    <x v="3"/>
    <n v="2646"/>
    <n v="0"/>
    <n v="0"/>
    <n v="0"/>
    <n v="0"/>
    <n v="1"/>
    <n v="0"/>
    <n v="1"/>
    <n v="0"/>
    <n v="0"/>
    <n v="1323"/>
    <d v="2015-07-18T00:00:00"/>
    <n v="7"/>
    <s v="July"/>
    <n v="1"/>
    <s v="691,72643,High income,908,High spender,0.0124994837768264,0,0,60,526,80,553,123,94,53,1429,0.368089573128062,0.0559832050384885,0.386983904828551,0.086074177746676,0.0657802659202239,0.0370888733379986,1,3,10,7,21,0.0476190476190476,0.142857142857143,0.476190476190476,0.333333333333333,2,1,0,0,0,0,0,1,71,66+,2646,0,0,0,0,1,0,1,0,0,1323"/>
  </r>
  <r>
    <n v="927"/>
    <n v="83844"/>
    <x v="0"/>
    <n v="1177"/>
    <x v="0"/>
    <n v="1.4037975287438576E-2"/>
    <n v="0"/>
    <n v="0"/>
    <n v="57"/>
    <n v="901"/>
    <n v="31"/>
    <n v="345"/>
    <n v="75"/>
    <n v="31"/>
    <n v="191"/>
    <n v="1574"/>
    <n v="0.57242693773824649"/>
    <n v="1.9695044472681066E-2"/>
    <n v="0.21918678526048285"/>
    <n v="4.7649301143583227E-2"/>
    <n v="1.9695044472681066E-2"/>
    <n v="0.12134688691232529"/>
    <n v="1"/>
    <n v="4"/>
    <n v="4"/>
    <n v="11"/>
    <n v="20"/>
    <n v="0.05"/>
    <n v="0.2"/>
    <n v="0.2"/>
    <n v="0.55000000000000004"/>
    <n v="1"/>
    <n v="0"/>
    <n v="0"/>
    <x v="1"/>
    <x v="0"/>
    <x v="0"/>
    <n v="0"/>
    <x v="1"/>
    <x v="42"/>
    <x v="3"/>
    <n v="2572"/>
    <n v="0"/>
    <n v="0"/>
    <n v="0"/>
    <n v="1"/>
    <n v="0"/>
    <n v="0"/>
    <n v="1"/>
    <n v="0"/>
    <n v="0"/>
    <n v="1192"/>
    <d v="2015-09-30T00:00:00"/>
    <n v="9"/>
    <s v="September"/>
    <n v="1"/>
    <s v="927,83844,High income,1177,High spender,0.0140379752874386,0,0,57,901,31,345,75,31,191,1574,0.572426937738246,0.0196950444726811,0.219186785260483,0.0476493011435832,0.0196950444726811,0.121346886912325,1,4,4,11,20,0.05,0.2,0.2,0.55,1,0,0,0,0,1,0,0,68,66+,2572,0,0,0,1,0,0,1,0,0,1192"/>
  </r>
  <r>
    <n v="351"/>
    <n v="67384"/>
    <x v="0"/>
    <n v="88"/>
    <x v="1"/>
    <n v="1.3059479995251098E-3"/>
    <n v="0"/>
    <n v="1"/>
    <n v="32"/>
    <n v="957"/>
    <n v="40"/>
    <n v="175"/>
    <n v="158"/>
    <n v="53"/>
    <n v="107"/>
    <n v="1490"/>
    <n v="0.64228187919463087"/>
    <n v="2.6845637583892617E-2"/>
    <n v="0.1174496644295302"/>
    <n v="0.10604026845637583"/>
    <n v="3.5570469798657717E-2"/>
    <n v="7.1812080536912751E-2"/>
    <n v="2"/>
    <n v="7"/>
    <n v="8"/>
    <n v="5"/>
    <n v="22"/>
    <n v="9.0909090909090912E-2"/>
    <n v="0.31818181818181818"/>
    <n v="0.36363636363636365"/>
    <n v="0.22727272727272727"/>
    <n v="5"/>
    <n v="0"/>
    <n v="0"/>
    <x v="1"/>
    <x v="1"/>
    <x v="1"/>
    <n v="0"/>
    <x v="1"/>
    <x v="28"/>
    <x v="1"/>
    <n v="2755"/>
    <n v="0"/>
    <n v="0"/>
    <n v="1"/>
    <n v="0"/>
    <n v="0"/>
    <n v="0"/>
    <n v="1"/>
    <n v="0"/>
    <n v="0"/>
    <n v="1276"/>
    <d v="2015-03-31T00:00:00"/>
    <n v="3"/>
    <s v="March"/>
    <n v="1"/>
    <s v="351,67384,High income,88,Low spender,0.00130594799952511,0,1,32,957,40,175,158,53,107,1490,0.642281879194631,0.0268456375838926,0.11744966442953,0.106040268456376,0.0355704697986577,0.0718120805369128,2,7,8,5,22,0.0909090909090909,0.318181818181818,0.363636363636364,0.227272727272727,5,0,0,0,1,0,0,0,50,36-50,2755,0,0,1,0,0,0,1,0,0,1276"/>
  </r>
  <r>
    <n v="815"/>
    <n v="72504"/>
    <x v="0"/>
    <n v="70"/>
    <x v="1"/>
    <n v="9.6546397440141238E-4"/>
    <n v="0"/>
    <n v="1"/>
    <n v="43"/>
    <n v="604"/>
    <n v="26"/>
    <n v="470"/>
    <n v="123"/>
    <n v="161"/>
    <n v="94"/>
    <n v="1478"/>
    <n v="0.40866035182679294"/>
    <n v="1.7591339648173207E-2"/>
    <n v="0.31799729364005414"/>
    <n v="8.3220568335588635E-2"/>
    <n v="0.10893098782138025"/>
    <n v="6.359945872801083E-2"/>
    <n v="2"/>
    <n v="5"/>
    <n v="9"/>
    <n v="6"/>
    <n v="22"/>
    <n v="9.0909090909090912E-2"/>
    <n v="0.22727272727272727"/>
    <n v="0.40909090909090912"/>
    <n v="0.27272727272727271"/>
    <n v="2"/>
    <n v="0"/>
    <n v="0"/>
    <x v="1"/>
    <x v="0"/>
    <x v="1"/>
    <n v="0"/>
    <x v="1"/>
    <x v="7"/>
    <x v="1"/>
    <n v="2608"/>
    <n v="0"/>
    <n v="0"/>
    <n v="1"/>
    <n v="0"/>
    <n v="0"/>
    <n v="0"/>
    <n v="1"/>
    <n v="0"/>
    <n v="0"/>
    <n v="1290"/>
    <d v="2015-08-25T00:00:00"/>
    <n v="8"/>
    <s v="August"/>
    <n v="1"/>
    <s v="815,72504,High income,70,Low spender,0.000965463974401412,0,1,43,604,26,470,123,161,94,1478,0.408660351826793,0.0175913396481732,0.317997293640054,0.0832205683355886,0.10893098782138,0.0635994587280108,2,5,9,6,22,0.0909090909090909,0.227272727272727,0.409090909090909,0.272727272727273,2,0,0,0,0,0,0,0,48,36-50,2608,0,0,1,0,0,0,1,0,0,1290"/>
  </r>
  <r>
    <n v="397"/>
    <n v="63684"/>
    <x v="0"/>
    <n v="44"/>
    <x v="1"/>
    <n v="6.9091137491363605E-4"/>
    <n v="0"/>
    <n v="1"/>
    <n v="61"/>
    <n v="575"/>
    <n v="80"/>
    <n v="428"/>
    <n v="208"/>
    <n v="93"/>
    <n v="80"/>
    <n v="1464"/>
    <n v="0.39275956284153007"/>
    <n v="5.4644808743169397E-2"/>
    <n v="0.29234972677595628"/>
    <n v="0.14207650273224043"/>
    <n v="6.3524590163934427E-2"/>
    <n v="5.4644808743169397E-2"/>
    <n v="3"/>
    <n v="8"/>
    <n v="4"/>
    <n v="8"/>
    <n v="23"/>
    <n v="0.13043478260869565"/>
    <n v="0.34782608695652173"/>
    <n v="0.17391304347826086"/>
    <n v="0.34782608695652173"/>
    <n v="5"/>
    <n v="0"/>
    <n v="0"/>
    <x v="1"/>
    <x v="0"/>
    <x v="1"/>
    <n v="0"/>
    <x v="1"/>
    <x v="28"/>
    <x v="1"/>
    <n v="2739"/>
    <n v="0"/>
    <n v="1"/>
    <n v="0"/>
    <n v="0"/>
    <n v="0"/>
    <n v="0"/>
    <n v="1"/>
    <n v="0"/>
    <n v="0"/>
    <n v="1304"/>
    <d v="2015-04-16T00:00:00"/>
    <n v="4"/>
    <s v="April"/>
    <n v="1"/>
    <s v="397,63684,High income,44,Low spender,0.000690911374913636,0,1,61,575,80,428,208,93,80,1464,0.39275956284153,0.0546448087431694,0.292349726775956,0.14207650273224,0.0635245901639344,0.0546448087431694,3,8,4,8,23,0.130434782608696,0.347826086956522,0.173913043478261,0.347826086956522,5,0,0,0,0,0,0,0,50,36-50,2739,0,1,0,0,0,0,1,0,0,1304"/>
  </r>
  <r>
    <n v="1467"/>
    <n v="78285"/>
    <x v="0"/>
    <n v="83"/>
    <x v="1"/>
    <n v="1.0602286517212749E-3"/>
    <n v="0"/>
    <n v="0"/>
    <n v="13"/>
    <n v="647"/>
    <n v="107"/>
    <n v="391"/>
    <n v="175"/>
    <n v="67"/>
    <n v="40"/>
    <n v="1427"/>
    <n v="0.45339873861247371"/>
    <n v="7.4982480728801676E-2"/>
    <n v="0.27400140154169589"/>
    <n v="0.12263489838822705"/>
    <n v="4.6951646811492644E-2"/>
    <n v="2.8030833917309039E-2"/>
    <n v="1"/>
    <n v="6"/>
    <n v="4"/>
    <n v="10"/>
    <n v="21"/>
    <n v="4.7619047619047616E-2"/>
    <n v="0.2857142857142857"/>
    <n v="0.19047619047619047"/>
    <n v="0.47619047619047616"/>
    <n v="3"/>
    <n v="0"/>
    <n v="0"/>
    <x v="1"/>
    <x v="0"/>
    <x v="1"/>
    <n v="0"/>
    <x v="1"/>
    <x v="0"/>
    <x v="0"/>
    <n v="2403"/>
    <n v="0"/>
    <n v="1"/>
    <n v="0"/>
    <n v="0"/>
    <n v="0"/>
    <n v="0"/>
    <n v="0"/>
    <n v="1"/>
    <n v="0"/>
    <n v="1347"/>
    <d v="2016-03-17T00:00:00"/>
    <n v="3"/>
    <s v="March"/>
    <n v="1"/>
    <s v="1467,78285,High income,83,Low spender,0.00106022865172127,0,0,13,647,107,391,175,67,40,1427,0.453398738612474,0.0749824807288017,0.274001401541696,0.122634898388227,0.0469516468114926,0.028030833917309,1,6,4,10,21,0.0476190476190476,0.285714285714286,0.19047619047619,0.476190476190476,3,0,0,0,0,0,0,0,32,24-35,2403,0,1,0,0,0,0,0,1,0,1347"/>
  </r>
  <r>
    <n v="1303"/>
    <n v="72258"/>
    <x v="0"/>
    <n v="384"/>
    <x v="1"/>
    <n v="5.3142904591879101E-3"/>
    <n v="0"/>
    <n v="1"/>
    <n v="28"/>
    <n v="522"/>
    <n v="0"/>
    <n v="522"/>
    <n v="227"/>
    <n v="120"/>
    <n v="134"/>
    <n v="1525"/>
    <n v="0.34229508196721309"/>
    <n v="0"/>
    <n v="0.34229508196721309"/>
    <n v="0.14885245901639343"/>
    <n v="7.8688524590163941E-2"/>
    <n v="8.7868852459016392E-2"/>
    <n v="2"/>
    <n v="6"/>
    <n v="9"/>
    <n v="5"/>
    <n v="22"/>
    <n v="9.0909090909090912E-2"/>
    <n v="0.27272727272727271"/>
    <n v="0.40909090909090912"/>
    <n v="0.22727272727272727"/>
    <n v="2"/>
    <n v="0"/>
    <n v="0"/>
    <x v="1"/>
    <x v="0"/>
    <x v="1"/>
    <n v="0"/>
    <x v="1"/>
    <x v="4"/>
    <x v="1"/>
    <n v="2449"/>
    <n v="0"/>
    <n v="0"/>
    <n v="1"/>
    <n v="0"/>
    <n v="0"/>
    <n v="0"/>
    <n v="1"/>
    <n v="0"/>
    <n v="0"/>
    <n v="1257"/>
    <d v="2016-01-31T00:00:00"/>
    <n v="1"/>
    <s v="January"/>
    <n v="1"/>
    <s v="1303,72258,High income,384,Low spender,0.00531429045918791,0,1,28,522,0,522,227,120,134,1525,0.342295081967213,0,0.342295081967213,0.148852459016393,0.0786885245901639,0.0878688524590164,2,6,9,5,22,0.0909090909090909,0.272727272727273,0.409090909090909,0.227272727272727,2,0,0,0,0,0,0,0,49,36-50,2449,0,0,1,0,0,0,1,0,0,1257"/>
  </r>
  <r>
    <n v="1755"/>
    <n v="73356"/>
    <x v="0"/>
    <n v="1287"/>
    <x v="0"/>
    <n v="1.7544577130705053E-2"/>
    <n v="0"/>
    <n v="0"/>
    <n v="56"/>
    <n v="1050"/>
    <n v="14"/>
    <n v="322"/>
    <n v="0"/>
    <n v="14"/>
    <n v="112"/>
    <n v="1512"/>
    <n v="0.69444444444444442"/>
    <n v="9.2592592592592587E-3"/>
    <n v="0.21296296296296297"/>
    <n v="0"/>
    <n v="9.2592592592592587E-3"/>
    <n v="7.407407407407407E-2"/>
    <n v="1"/>
    <n v="5"/>
    <n v="11"/>
    <n v="5"/>
    <n v="22"/>
    <n v="4.5454545454545456E-2"/>
    <n v="0.22727272727272727"/>
    <n v="0.5"/>
    <n v="0.22727272727272727"/>
    <n v="2"/>
    <n v="1"/>
    <n v="0"/>
    <x v="0"/>
    <x v="0"/>
    <x v="0"/>
    <n v="0"/>
    <x v="0"/>
    <x v="35"/>
    <x v="1"/>
    <n v="2302"/>
    <n v="0"/>
    <n v="1"/>
    <n v="0"/>
    <n v="0"/>
    <n v="0"/>
    <n v="0"/>
    <n v="0"/>
    <n v="0"/>
    <n v="1"/>
    <n v="1288"/>
    <d v="2016-06-26T00:00:00"/>
    <n v="6"/>
    <s v="June"/>
    <n v="1"/>
    <s v="1755,73356,High income,1287,High spender,0.0175445771307051,0,0,56,1050,14,322,0,14,112,1512,0.694444444444444,0.00925925925925926,0.212962962962963,0,0.00925925925925926,0.0740740740740741,1,5,11,5,22,0.0454545454545455,0.227272727272727,0.5,0.227272727272727,2,1,0,1,0,1,0,1,36,36-50,2302,0,1,0,0,0,0,0,0,1,1288"/>
  </r>
  <r>
    <n v="1706"/>
    <n v="80589"/>
    <x v="0"/>
    <n v="961"/>
    <x v="0"/>
    <n v="1.1924704364119172E-2"/>
    <n v="0"/>
    <n v="0"/>
    <n v="25"/>
    <n v="507"/>
    <n v="93"/>
    <n v="520"/>
    <n v="242"/>
    <n v="40"/>
    <n v="26"/>
    <n v="1428"/>
    <n v="0.3550420168067227"/>
    <n v="6.5126050420168072E-2"/>
    <n v="0.36414565826330531"/>
    <n v="0.16946778711484595"/>
    <n v="2.8011204481792718E-2"/>
    <n v="1.8207282913165267E-2"/>
    <n v="1"/>
    <n v="5"/>
    <n v="10"/>
    <n v="5"/>
    <n v="21"/>
    <n v="4.7619047619047616E-2"/>
    <n v="0.23809523809523808"/>
    <n v="0.47619047619047616"/>
    <n v="0.23809523809523808"/>
    <n v="1"/>
    <n v="1"/>
    <n v="0"/>
    <x v="1"/>
    <x v="0"/>
    <x v="1"/>
    <n v="0"/>
    <x v="0"/>
    <x v="51"/>
    <x v="3"/>
    <n v="2317"/>
    <n v="0"/>
    <n v="1"/>
    <n v="0"/>
    <n v="0"/>
    <n v="0"/>
    <n v="0"/>
    <n v="1"/>
    <n v="0"/>
    <n v="0"/>
    <n v="1376"/>
    <d v="2016-06-11T00:00:00"/>
    <n v="6"/>
    <s v="June"/>
    <n v="1"/>
    <s v="1706,80589,High income,961,High spender,0.0119247043641192,0,0,25,507,93,520,242,40,26,1428,0.355042016806723,0.0651260504201681,0.364145658263305,0.169467787114846,0.0280112044817927,0.0182072829131653,1,5,10,5,21,0.0476190476190476,0.238095238095238,0.476190476190476,0.238095238095238,1,1,0,0,0,0,0,1,76,66+,2317,0,1,0,0,0,0,1,0,0,1376"/>
  </r>
  <r>
    <n v="248"/>
    <n v="80617"/>
    <x v="0"/>
    <n v="892"/>
    <x v="0"/>
    <n v="1.1064663780592184E-2"/>
    <n v="0"/>
    <n v="0"/>
    <n v="42"/>
    <n v="594"/>
    <n v="51"/>
    <n v="631"/>
    <n v="72"/>
    <n v="55"/>
    <n v="32"/>
    <n v="1435"/>
    <n v="0.41393728222996518"/>
    <n v="3.5540069686411151E-2"/>
    <n v="0.43972125435540071"/>
    <n v="5.0174216027874564E-2"/>
    <n v="3.8327526132404179E-2"/>
    <n v="2.2299651567944251E-2"/>
    <n v="1"/>
    <n v="4"/>
    <n v="6"/>
    <n v="8"/>
    <n v="19"/>
    <n v="5.2631578947368418E-2"/>
    <n v="0.21052631578947367"/>
    <n v="0.31578947368421051"/>
    <n v="0.42105263157894735"/>
    <n v="2"/>
    <n v="0"/>
    <n v="0"/>
    <x v="1"/>
    <x v="0"/>
    <x v="1"/>
    <n v="0"/>
    <x v="1"/>
    <x v="45"/>
    <x v="0"/>
    <n v="2784"/>
    <n v="0"/>
    <n v="0"/>
    <n v="1"/>
    <n v="0"/>
    <n v="0"/>
    <n v="1"/>
    <n v="0"/>
    <n v="0"/>
    <n v="0"/>
    <n v="1371"/>
    <d v="2015-03-02T00:00:00"/>
    <n v="3"/>
    <s v="March"/>
    <n v="1"/>
    <s v="248,80617,High income,892,High spender,0.0110646637805922,0,0,42,594,51,631,72,55,32,1435,0.413937282229965,0.0355400696864112,0.439721254355401,0.0501742160278746,0.0383275261324042,0.0222996515679443,1,4,6,8,19,0.0526315789473684,0.210526315789474,0.315789473684211,0.421052631578947,2,0,0,0,0,0,0,0,25,24-35,2784,0,0,1,0,0,1,0,0,0,1371"/>
  </r>
  <r>
    <n v="1256"/>
    <n v="71819"/>
    <x v="0"/>
    <n v="1101"/>
    <x v="0"/>
    <n v="1.5330205098929253E-2"/>
    <n v="0"/>
    <n v="1"/>
    <n v="70"/>
    <n v="1224"/>
    <n v="28"/>
    <n v="140"/>
    <n v="0"/>
    <n v="14"/>
    <n v="168"/>
    <n v="1574"/>
    <n v="0.77763659466327828"/>
    <n v="1.7789072426937738E-2"/>
    <n v="8.8945362134688691E-2"/>
    <n v="0"/>
    <n v="8.8945362134688691E-3"/>
    <n v="0.10673443456162643"/>
    <n v="3"/>
    <n v="3"/>
    <n v="3"/>
    <n v="5"/>
    <n v="14"/>
    <n v="0.21428571428571427"/>
    <n v="0.21428571428571427"/>
    <n v="0.21428571428571427"/>
    <n v="0.35714285714285715"/>
    <n v="6"/>
    <n v="0"/>
    <n v="0"/>
    <x v="1"/>
    <x v="1"/>
    <x v="0"/>
    <n v="0"/>
    <x v="1"/>
    <x v="4"/>
    <x v="1"/>
    <n v="2464"/>
    <n v="0"/>
    <n v="0"/>
    <n v="0"/>
    <n v="1"/>
    <n v="0"/>
    <n v="0"/>
    <n v="1"/>
    <n v="0"/>
    <n v="0"/>
    <n v="1238"/>
    <d v="2016-01-16T00:00:00"/>
    <n v="1"/>
    <s v="January"/>
    <n v="1"/>
    <s v="1256,71819,High income,1101,High spender,0.0153302050989293,0,1,70,1224,28,140,0,14,168,1574,0.777636594663278,0.0177890724269377,0.0889453621346887,0,0.00889453621346887,0.106734434561626,3,3,3,5,14,0.214285714285714,0.214285714285714,0.214285714285714,0.357142857142857,6,0,0,0,1,1,0,0,49,36-50,2464,0,0,0,1,0,0,1,0,0,1238"/>
  </r>
  <r>
    <n v="210"/>
    <n v="63120"/>
    <x v="0"/>
    <n v="38"/>
    <x v="1"/>
    <n v="6.0202788339670473E-4"/>
    <n v="0"/>
    <n v="1"/>
    <n v="53"/>
    <n v="965"/>
    <n v="69"/>
    <n v="279"/>
    <n v="54"/>
    <n v="41"/>
    <n v="69"/>
    <n v="1477"/>
    <n v="0.6533513879485443"/>
    <n v="4.6716316858496955E-2"/>
    <n v="0.1888964116452268"/>
    <n v="3.6560595802301962E-2"/>
    <n v="2.7758970886932972E-2"/>
    <n v="4.6716316858496955E-2"/>
    <n v="5"/>
    <n v="8"/>
    <n v="4"/>
    <n v="9"/>
    <n v="26"/>
    <n v="0.19230769230769232"/>
    <n v="0.30769230769230771"/>
    <n v="0.15384615384615385"/>
    <n v="0.34615384615384615"/>
    <n v="7"/>
    <n v="0"/>
    <n v="0"/>
    <x v="1"/>
    <x v="0"/>
    <x v="1"/>
    <n v="0"/>
    <x v="0"/>
    <x v="25"/>
    <x v="3"/>
    <n v="2798"/>
    <n v="1"/>
    <n v="0"/>
    <n v="0"/>
    <n v="0"/>
    <n v="0"/>
    <n v="0"/>
    <n v="0"/>
    <n v="1"/>
    <n v="0"/>
    <n v="1339"/>
    <d v="2015-02-16T00:00:00"/>
    <n v="2"/>
    <s v="February"/>
    <n v="1"/>
    <s v="210,63120,High income,38,Low spender,0.000602027883396705,0,1,53,965,69,279,54,41,69,1477,0.653351387948544,0.046716316858497,0.188896411645227,0.036560595802302,0.027758970886933,0.046716316858497,5,8,4,9,26,0.192307692307692,0.307692307692308,0.153846153846154,0.346153846153846,7,0,0,0,0,0,0,1,70,66+,2798,1,0,0,0,0,0,0,1,0,1339"/>
  </r>
  <r>
    <n v="1539"/>
    <n v="86429"/>
    <x v="0"/>
    <n v="970"/>
    <x v="0"/>
    <n v="1.1223084844207384E-2"/>
    <n v="0"/>
    <n v="0"/>
    <n v="10"/>
    <n v="464"/>
    <n v="28"/>
    <n v="873"/>
    <n v="29"/>
    <n v="18"/>
    <n v="37"/>
    <n v="1449"/>
    <n v="0.32022084195997241"/>
    <n v="1.932367149758454E-2"/>
    <n v="0.60248447204968947"/>
    <n v="2.0013802622498276E-2"/>
    <n v="1.2422360248447204E-2"/>
    <n v="2.5534851621808144E-2"/>
    <n v="0"/>
    <n v="7"/>
    <n v="4"/>
    <n v="7"/>
    <n v="18"/>
    <n v="0"/>
    <n v="0.3888888888888889"/>
    <n v="0.22222222222222221"/>
    <n v="0.3888888888888889"/>
    <n v="2"/>
    <n v="1"/>
    <n v="0"/>
    <x v="1"/>
    <x v="0"/>
    <x v="1"/>
    <n v="0"/>
    <x v="0"/>
    <x v="6"/>
    <x v="2"/>
    <n v="2379"/>
    <n v="0"/>
    <n v="0"/>
    <n v="1"/>
    <n v="0"/>
    <n v="0"/>
    <n v="0"/>
    <n v="1"/>
    <n v="0"/>
    <n v="0"/>
    <n v="1375"/>
    <d v="2016-04-10T00:00:00"/>
    <n v="4"/>
    <s v="April"/>
    <n v="1"/>
    <s v="1539,86429,High income,970,High spender,0.0112230848442074,0,0,10,464,28,873,29,18,37,1449,0.320220841959972,0.0193236714975845,0.602484472049689,0.0200138026224983,0.0124223602484472,0.0255348516218081,0,7,4,7,18,0,0.388888888888889,0.222222222222222,0.388888888888889,2,1,0,0,0,0,0,1,59,50-65,2379,0,0,1,0,0,0,1,0,0,1375"/>
  </r>
  <r>
    <n v="423"/>
    <n v="75693"/>
    <x v="0"/>
    <n v="1182"/>
    <x v="0"/>
    <n v="1.5615710831913123E-2"/>
    <n v="0"/>
    <n v="0"/>
    <n v="10"/>
    <n v="797"/>
    <n v="153"/>
    <n v="293"/>
    <n v="72"/>
    <n v="97"/>
    <n v="30"/>
    <n v="1442"/>
    <n v="0.55270457697642161"/>
    <n v="0.10610263522884882"/>
    <n v="0.20319001386962551"/>
    <n v="4.9930651872399444E-2"/>
    <n v="6.7267683772538139E-2"/>
    <n v="2.0804438280166437E-2"/>
    <n v="1"/>
    <n v="11"/>
    <n v="4"/>
    <n v="6"/>
    <n v="22"/>
    <n v="4.5454545454545456E-2"/>
    <n v="0.5"/>
    <n v="0.18181818181818182"/>
    <n v="0.27272727272727271"/>
    <n v="4"/>
    <n v="1"/>
    <n v="0"/>
    <x v="1"/>
    <x v="1"/>
    <x v="0"/>
    <n v="0"/>
    <x v="0"/>
    <x v="43"/>
    <x v="2"/>
    <n v="2729"/>
    <n v="1"/>
    <n v="0"/>
    <n v="0"/>
    <n v="0"/>
    <n v="0"/>
    <n v="0"/>
    <n v="1"/>
    <n v="0"/>
    <n v="0"/>
    <n v="1382"/>
    <d v="2015-04-26T00:00:00"/>
    <n v="4"/>
    <s v="April"/>
    <n v="1"/>
    <s v="423,75693,High income,1182,High spender,0.0156157108319131,0,0,10,797,153,293,72,97,30,1442,0.552704576976422,0.106102635228849,0.203190013869626,0.0499306518723994,0.0672676837725381,0.0208044382801664,1,11,4,6,22,0.0454545454545455,0.5,0.181818181818182,0.272727272727273,4,1,0,0,1,1,0,1,52,50-65,2729,1,0,0,0,0,0,1,0,0,1382"/>
  </r>
  <r>
    <n v="1654"/>
    <n v="83443"/>
    <x v="0"/>
    <n v="37"/>
    <x v="1"/>
    <n v="4.4341646393346356E-4"/>
    <n v="0"/>
    <n v="0"/>
    <n v="89"/>
    <n v="518"/>
    <n v="42"/>
    <n v="742"/>
    <n v="55"/>
    <n v="56"/>
    <n v="84"/>
    <n v="1497"/>
    <n v="0.34602538410153638"/>
    <n v="2.8056112224448898E-2"/>
    <n v="0.4956579826319305"/>
    <n v="3.674014696058784E-2"/>
    <n v="3.7408149632598531E-2"/>
    <n v="5.6112224448897796E-2"/>
    <n v="1"/>
    <n v="6"/>
    <n v="10"/>
    <n v="5"/>
    <n v="22"/>
    <n v="4.5454545454545456E-2"/>
    <n v="0.27272727272727271"/>
    <n v="0.45454545454545453"/>
    <n v="0.22727272727272727"/>
    <n v="2"/>
    <n v="0"/>
    <n v="0"/>
    <x v="1"/>
    <x v="0"/>
    <x v="1"/>
    <n v="0"/>
    <x v="1"/>
    <x v="7"/>
    <x v="1"/>
    <n v="2339"/>
    <n v="0"/>
    <n v="0"/>
    <n v="0"/>
    <n v="1"/>
    <n v="0"/>
    <n v="0"/>
    <n v="0"/>
    <n v="0"/>
    <n v="1"/>
    <n v="1329"/>
    <d v="2016-05-20T00:00:00"/>
    <n v="5"/>
    <s v="May"/>
    <n v="1"/>
    <s v="1654,83443,High income,37,Low spender,0.000443416463933464,0,0,89,518,42,742,55,56,84,1497,0.346025384101536,0.0280561122244489,0.495657982631931,0.0367401469605878,0.0374081496325985,0.0561122244488978,1,6,10,5,22,0.0454545454545455,0.272727272727273,0.454545454545455,0.227272727272727,2,0,0,0,0,0,0,0,48,36-50,2339,0,0,0,1,0,0,0,0,1,1329"/>
  </r>
  <r>
    <n v="824"/>
    <n v="72217"/>
    <x v="0"/>
    <n v="96"/>
    <x v="1"/>
    <n v="1.3293268897904926E-3"/>
    <n v="0"/>
    <n v="0"/>
    <n v="93"/>
    <n v="816"/>
    <n v="42"/>
    <n v="450"/>
    <n v="55"/>
    <n v="56"/>
    <n v="154"/>
    <n v="1573"/>
    <n v="0.51875397329942785"/>
    <n v="2.6700572155117609E-2"/>
    <n v="0.28607755880483154"/>
    <n v="3.4965034965034968E-2"/>
    <n v="3.5600762873490149E-2"/>
    <n v="9.7902097902097904E-2"/>
    <n v="1"/>
    <n v="3"/>
    <n v="10"/>
    <n v="8"/>
    <n v="22"/>
    <n v="4.5454545454545456E-2"/>
    <n v="0.13636363636363635"/>
    <n v="0.45454545454545453"/>
    <n v="0.36363636363636365"/>
    <n v="2"/>
    <n v="0"/>
    <n v="0"/>
    <x v="1"/>
    <x v="0"/>
    <x v="1"/>
    <n v="0"/>
    <x v="1"/>
    <x v="36"/>
    <x v="2"/>
    <n v="2604"/>
    <n v="0"/>
    <n v="0"/>
    <n v="1"/>
    <n v="0"/>
    <n v="0"/>
    <n v="0"/>
    <n v="0"/>
    <n v="1"/>
    <n v="0"/>
    <n v="1265"/>
    <d v="2015-08-29T00:00:00"/>
    <n v="8"/>
    <s v="August"/>
    <n v="1"/>
    <s v="824,72217,High income,96,Low spender,0.00132932688979049,0,0,93,816,42,450,55,56,154,1573,0.518753973299428,0.0267005721551176,0.286077558804832,0.034965034965035,0.0356007628734901,0.0979020979020979,1,3,10,8,22,0.0454545454545455,0.136363636363636,0.454545454545455,0.363636363636364,2,0,0,0,0,0,0,0,58,50-65,2604,0,0,1,0,0,0,0,1,0,1265"/>
  </r>
  <r>
    <n v="369"/>
    <n v="67369"/>
    <x v="0"/>
    <n v="497"/>
    <x v="1"/>
    <n v="7.377280351496979E-3"/>
    <n v="0"/>
    <n v="1"/>
    <n v="81"/>
    <n v="1298"/>
    <n v="0"/>
    <n v="70"/>
    <n v="37"/>
    <n v="14"/>
    <n v="42"/>
    <n v="1461"/>
    <n v="0.8884325804243669"/>
    <n v="0"/>
    <n v="4.791238877481177E-2"/>
    <n v="2.5325119780971937E-2"/>
    <n v="9.5824777549623538E-3"/>
    <n v="2.8747433264887063E-2"/>
    <n v="4"/>
    <n v="7"/>
    <n v="4"/>
    <n v="10"/>
    <n v="25"/>
    <n v="0.16"/>
    <n v="0.28000000000000003"/>
    <n v="0.16"/>
    <n v="0.4"/>
    <n v="4"/>
    <n v="0"/>
    <n v="0"/>
    <x v="1"/>
    <x v="1"/>
    <x v="0"/>
    <n v="0"/>
    <x v="0"/>
    <x v="26"/>
    <x v="2"/>
    <n v="2748"/>
    <n v="0"/>
    <n v="0"/>
    <n v="0"/>
    <n v="0"/>
    <n v="1"/>
    <n v="0"/>
    <n v="0"/>
    <n v="1"/>
    <n v="0"/>
    <n v="1377"/>
    <d v="2015-04-07T00:00:00"/>
    <n v="4"/>
    <s v="April"/>
    <n v="1"/>
    <s v="369,67369,High income,497,Low spender,0.00737728035149698,0,1,81,1298,0,70,37,14,42,1461,0.888432580424367,0,0.0479123887748118,0.0253251197809719,0.00958247775496235,0.0287474332648871,4,7,4,10,25,0.16,0.28,0.16,0.4,4,0,0,0,1,1,0,1,51,50-65,2748,0,0,0,0,1,0,0,1,0,1377"/>
  </r>
  <r>
    <n v="99"/>
    <n v="68142"/>
    <x v="0"/>
    <n v="8"/>
    <x v="1"/>
    <n v="1.1740189604062105E-4"/>
    <n v="0"/>
    <n v="1"/>
    <n v="96"/>
    <n v="897"/>
    <n v="126"/>
    <n v="196"/>
    <n v="91"/>
    <n v="112"/>
    <n v="37"/>
    <n v="1459"/>
    <n v="0.61480466072652507"/>
    <n v="8.636052090472926E-2"/>
    <n v="0.1343385880740233"/>
    <n v="6.2371487320082249E-2"/>
    <n v="7.6764907470870461E-2"/>
    <n v="2.5359835503769704E-2"/>
    <n v="3"/>
    <n v="10"/>
    <n v="4"/>
    <n v="7"/>
    <n v="24"/>
    <n v="0.125"/>
    <n v="0.41666666666666669"/>
    <n v="0.16666666666666666"/>
    <n v="0.29166666666666669"/>
    <n v="6"/>
    <n v="0"/>
    <n v="0"/>
    <x v="1"/>
    <x v="0"/>
    <x v="1"/>
    <n v="0"/>
    <x v="1"/>
    <x v="38"/>
    <x v="2"/>
    <n v="2828"/>
    <n v="0"/>
    <n v="0"/>
    <n v="0"/>
    <n v="1"/>
    <n v="0"/>
    <n v="0"/>
    <n v="1"/>
    <n v="0"/>
    <n v="0"/>
    <n v="1385"/>
    <d v="2015-01-17T00:00:00"/>
    <n v="1"/>
    <s v="January"/>
    <n v="1"/>
    <s v="99,68142,High income,8,Low spender,0.000117401896040621,0,1,96,897,126,196,91,112,37,1459,0.614804660726525,0.0863605209047293,0.134338588074023,0.0623714873200822,0.0767649074708705,0.0253598355037697,3,10,4,7,24,0.125,0.416666666666667,0.166666666666667,0.291666666666667,6,0,0,0,0,0,0,0,56,50-65,2828,0,0,0,1,0,0,1,0,0,1385"/>
  </r>
  <r>
    <n v="1066"/>
    <n v="78420"/>
    <x v="0"/>
    <n v="61"/>
    <x v="1"/>
    <n v="7.7786279010456515E-4"/>
    <n v="0"/>
    <n v="0"/>
    <n v="75"/>
    <n v="604"/>
    <n v="28"/>
    <n v="674"/>
    <n v="91"/>
    <n v="28"/>
    <n v="28"/>
    <n v="1453"/>
    <n v="0.41569167240192706"/>
    <n v="1.9270474879559532E-2"/>
    <n v="0.46386785960082588"/>
    <n v="6.2629043358568476E-2"/>
    <n v="1.9270474879559532E-2"/>
    <n v="1.9270474879559532E-2"/>
    <n v="1"/>
    <n v="3"/>
    <n v="10"/>
    <n v="8"/>
    <n v="22"/>
    <n v="4.5454545454545456E-2"/>
    <n v="0.13636363636363635"/>
    <n v="0.45454545454545453"/>
    <n v="0.36363636363636365"/>
    <n v="1"/>
    <n v="0"/>
    <n v="0"/>
    <x v="1"/>
    <x v="0"/>
    <x v="1"/>
    <n v="0"/>
    <x v="1"/>
    <x v="20"/>
    <x v="2"/>
    <n v="2524"/>
    <n v="0"/>
    <n v="0"/>
    <n v="1"/>
    <n v="0"/>
    <n v="0"/>
    <n v="0"/>
    <n v="0"/>
    <n v="0"/>
    <n v="1"/>
    <n v="1397"/>
    <d v="2015-11-17T00:00:00"/>
    <n v="11"/>
    <s v="November"/>
    <n v="1"/>
    <s v="1066,78420,High income,61,Low spender,0.000777862790104565,0,0,75,604,28,674,91,28,28,1453,0.415691672401927,0.0192704748795595,0.463867859600826,0.0626290433585685,0.0192704748795595,0.0192704748795595,1,3,10,8,22,0.0454545454545455,0.136363636363636,0.454545454545455,0.363636363636364,1,0,0,0,0,0,0,0,54,50-65,2524,0,0,1,0,0,0,0,0,1,1397"/>
  </r>
  <r>
    <n v="923"/>
    <n v="80995"/>
    <x v="0"/>
    <n v="221"/>
    <x v="1"/>
    <n v="2.7285634915735538E-3"/>
    <n v="0"/>
    <n v="1"/>
    <n v="83"/>
    <n v="860"/>
    <n v="28"/>
    <n v="409"/>
    <n v="73"/>
    <n v="56"/>
    <n v="56"/>
    <n v="1482"/>
    <n v="0.58029689608636981"/>
    <n v="1.8893387314439947E-2"/>
    <n v="0.27597840755735492"/>
    <n v="4.9257759784075573E-2"/>
    <n v="3.7786774628879895E-2"/>
    <n v="3.7786774628879895E-2"/>
    <n v="1"/>
    <n v="8"/>
    <n v="9"/>
    <n v="4"/>
    <n v="22"/>
    <n v="4.5454545454545456E-2"/>
    <n v="0.36363636363636365"/>
    <n v="0.40909090909090912"/>
    <n v="0.18181818181818182"/>
    <n v="4"/>
    <n v="0"/>
    <n v="0"/>
    <x v="1"/>
    <x v="0"/>
    <x v="1"/>
    <n v="0"/>
    <x v="1"/>
    <x v="11"/>
    <x v="2"/>
    <n v="2573"/>
    <n v="0"/>
    <n v="0"/>
    <n v="0"/>
    <n v="0"/>
    <n v="1"/>
    <n v="0"/>
    <n v="0"/>
    <n v="0"/>
    <n v="1"/>
    <n v="1370"/>
    <d v="2015-09-29T00:00:00"/>
    <n v="9"/>
    <s v="September"/>
    <n v="1"/>
    <s v="923,80995,High income,221,Low spender,0.00272856349157355,0,1,83,860,28,409,73,56,56,1482,0.58029689608637,0.0188933873144399,0.275978407557355,0.0492577597840756,0.0377867746288799,0.0377867746288799,1,8,9,4,22,0.0454545454545455,0.363636363636364,0.409090909090909,0.181818181818182,4,0,0,0,0,0,0,0,62,50-65,2573,0,0,0,0,1,0,0,0,1,1370"/>
  </r>
  <r>
    <n v="553"/>
    <n v="67419"/>
    <x v="0"/>
    <n v="58"/>
    <x v="1"/>
    <n v="8.6029160919028763E-4"/>
    <n v="0"/>
    <n v="1"/>
    <n v="29"/>
    <n v="846"/>
    <n v="84"/>
    <n v="352"/>
    <n v="91"/>
    <n v="56"/>
    <n v="42"/>
    <n v="1471"/>
    <n v="0.57511896668932694"/>
    <n v="5.710401087695445E-2"/>
    <n v="0.23929299796057105"/>
    <n v="6.1862678450033994E-2"/>
    <n v="3.8069340584636305E-2"/>
    <n v="2.8552005438477225E-2"/>
    <n v="4"/>
    <n v="9"/>
    <n v="4"/>
    <n v="8"/>
    <n v="25"/>
    <n v="0.16"/>
    <n v="0.36"/>
    <n v="0.16"/>
    <n v="0.32"/>
    <n v="5"/>
    <n v="0"/>
    <n v="0"/>
    <x v="1"/>
    <x v="0"/>
    <x v="1"/>
    <n v="0"/>
    <x v="1"/>
    <x v="28"/>
    <x v="1"/>
    <n v="2688"/>
    <n v="0"/>
    <n v="0"/>
    <n v="0"/>
    <n v="1"/>
    <n v="0"/>
    <n v="0"/>
    <n v="1"/>
    <n v="0"/>
    <n v="0"/>
    <n v="1387"/>
    <d v="2015-06-06T00:00:00"/>
    <n v="6"/>
    <s v="June"/>
    <n v="1"/>
    <s v="553,67419,High income,58,Low spender,0.000860291609190288,0,1,29,846,84,352,91,56,42,1471,0.575118966689327,0.0571040108769545,0.239292997960571,0.061862678450034,0.0380693405846363,0.0285520054384772,4,9,4,8,25,0.16,0.36,0.16,0.32,5,0,0,0,0,0,0,0,50,36-50,2688,0,0,0,1,0,0,1,0,0,1387"/>
  </r>
  <r>
    <n v="362"/>
    <n v="71706"/>
    <x v="0"/>
    <n v="40"/>
    <x v="1"/>
    <n v="5.5783337517083644E-4"/>
    <n v="0"/>
    <n v="1"/>
    <n v="16"/>
    <n v="931"/>
    <n v="56"/>
    <n v="253"/>
    <n v="91"/>
    <n v="98"/>
    <n v="14"/>
    <n v="1443"/>
    <n v="0.64518364518364524"/>
    <n v="3.8808038808038806E-2"/>
    <n v="0.17532917532917533"/>
    <n v="6.3063063063063057E-2"/>
    <n v="6.7914067914067913E-2"/>
    <n v="9.7020097020097014E-3"/>
    <n v="4"/>
    <n v="9"/>
    <n v="5"/>
    <n v="7"/>
    <n v="25"/>
    <n v="0.16"/>
    <n v="0.36"/>
    <n v="0.2"/>
    <n v="0.28000000000000003"/>
    <n v="5"/>
    <n v="0"/>
    <n v="0"/>
    <x v="1"/>
    <x v="0"/>
    <x v="1"/>
    <n v="0"/>
    <x v="1"/>
    <x v="12"/>
    <x v="2"/>
    <n v="2752"/>
    <n v="0"/>
    <n v="0"/>
    <n v="0"/>
    <n v="1"/>
    <n v="0"/>
    <n v="0"/>
    <n v="1"/>
    <n v="0"/>
    <n v="0"/>
    <n v="1415"/>
    <d v="2015-04-03T00:00:00"/>
    <n v="4"/>
    <s v="April"/>
    <n v="1"/>
    <s v="362,71706,High income,40,Low spender,0.000557833375170836,0,1,16,931,56,253,91,98,14,1443,0.645183645183645,0.0388080388080388,0.175329175329175,0.0630630630630631,0.0679140679140679,0.0097020097020097,4,9,5,7,25,0.16,0.36,0.2,0.28,5,0,0,0,0,0,0,0,61,50-65,2752,0,0,0,1,0,0,1,0,0,1415"/>
  </r>
  <r>
    <n v="1398"/>
    <n v="89694"/>
    <x v="0"/>
    <n v="38"/>
    <x v="1"/>
    <n v="4.2366267531830448E-4"/>
    <n v="1"/>
    <n v="1"/>
    <n v="22"/>
    <n v="1126"/>
    <n v="28"/>
    <n v="211"/>
    <n v="37"/>
    <n v="28"/>
    <n v="42"/>
    <n v="1472"/>
    <n v="0.76494565217391308"/>
    <n v="1.9021739130434784E-2"/>
    <n v="0.14334239130434784"/>
    <n v="2.5135869565217392E-2"/>
    <n v="1.9021739130434784E-2"/>
    <n v="2.8532608695652172E-2"/>
    <n v="3"/>
    <n v="4"/>
    <n v="3"/>
    <n v="4"/>
    <n v="14"/>
    <n v="0.21428571428571427"/>
    <n v="0.2857142857142857"/>
    <n v="0.21428571428571427"/>
    <n v="0.2857142857142857"/>
    <n v="5"/>
    <n v="1"/>
    <n v="0"/>
    <x v="1"/>
    <x v="1"/>
    <x v="0"/>
    <n v="0"/>
    <x v="1"/>
    <x v="1"/>
    <x v="1"/>
    <n v="2422"/>
    <n v="1"/>
    <n v="0"/>
    <n v="0"/>
    <n v="0"/>
    <n v="0"/>
    <n v="0"/>
    <n v="1"/>
    <n v="0"/>
    <n v="0"/>
    <n v="1388"/>
    <d v="2016-02-27T00:00:00"/>
    <n v="2"/>
    <s v="February"/>
    <n v="1"/>
    <s v="1398,89694,High income,38,Low spender,0.000423662675318304,1,1,22,1126,28,211,37,28,42,1472,0.764945652173913,0.0190217391304348,0.143342391304348,0.0251358695652174,0.0190217391304348,0.0285326086956522,3,4,3,4,14,0.214285714285714,0.285714285714286,0.214285714285714,0.285714285714286,5,1,0,0,1,1,0,0,47,36-50,2422,1,0,0,0,0,0,1,0,0,1388"/>
  </r>
  <r>
    <n v="571"/>
    <n v="63207"/>
    <x v="0"/>
    <n v="392"/>
    <x v="1"/>
    <n v="6.2018447323872357E-3"/>
    <n v="0"/>
    <n v="0"/>
    <n v="68"/>
    <n v="438"/>
    <n v="169"/>
    <n v="565"/>
    <n v="91"/>
    <n v="169"/>
    <n v="70"/>
    <n v="1502"/>
    <n v="0.29161118508655126"/>
    <n v="0.11251664447403462"/>
    <n v="0.37616511318242346"/>
    <n v="6.0585885486018641E-2"/>
    <n v="0.11251664447403462"/>
    <n v="4.6604527296937419E-2"/>
    <n v="1"/>
    <n v="2"/>
    <n v="3"/>
    <n v="6"/>
    <n v="12"/>
    <n v="8.3333333333333329E-2"/>
    <n v="0.16666666666666666"/>
    <n v="0.25"/>
    <n v="0.5"/>
    <n v="7"/>
    <n v="1"/>
    <n v="0"/>
    <x v="1"/>
    <x v="0"/>
    <x v="1"/>
    <n v="0"/>
    <x v="1"/>
    <x v="39"/>
    <x v="0"/>
    <n v="2684"/>
    <n v="0"/>
    <n v="0"/>
    <n v="0"/>
    <n v="1"/>
    <n v="0"/>
    <n v="0"/>
    <n v="1"/>
    <n v="0"/>
    <n v="0"/>
    <n v="1362"/>
    <d v="2015-06-10T00:00:00"/>
    <n v="6"/>
    <s v="June"/>
    <n v="1"/>
    <s v="571,63207,High income,392,Low spender,0.00620184473238724,0,0,68,438,169,565,91,169,70,1502,0.291611185086551,0.112516644474035,0.376165113182423,0.0605858854860186,0.112516644474035,0.0466045272969374,1,2,3,6,12,0.0833333333333333,0.166666666666667,0.25,0.5,7,1,0,0,0,0,0,0,28,24-35,2684,0,0,0,1,0,0,1,0,0,1362"/>
  </r>
  <r>
    <n v="1065"/>
    <n v="74538"/>
    <x v="0"/>
    <n v="700"/>
    <x v="0"/>
    <n v="9.3911830207410989E-3"/>
    <n v="0"/>
    <n v="0"/>
    <n v="21"/>
    <n v="380"/>
    <n v="98"/>
    <n v="733"/>
    <n v="110"/>
    <n v="112"/>
    <n v="28"/>
    <n v="1461"/>
    <n v="0.26009582477754961"/>
    <n v="6.7077344284736481E-2"/>
    <n v="0.50171115674195754"/>
    <n v="7.5290896646132782E-2"/>
    <n v="7.665982203969883E-2"/>
    <n v="1.9164955509924708E-2"/>
    <n v="1"/>
    <n v="8"/>
    <n v="8"/>
    <n v="5"/>
    <n v="22"/>
    <n v="4.5454545454545456E-2"/>
    <n v="0.36363636363636365"/>
    <n v="0.36363636363636365"/>
    <n v="0.22727272727272727"/>
    <n v="3"/>
    <n v="0"/>
    <n v="0"/>
    <x v="1"/>
    <x v="0"/>
    <x v="0"/>
    <n v="0"/>
    <x v="0"/>
    <x v="4"/>
    <x v="1"/>
    <n v="2524"/>
    <n v="0"/>
    <n v="0"/>
    <n v="0"/>
    <n v="1"/>
    <n v="0"/>
    <n v="0"/>
    <n v="1"/>
    <n v="0"/>
    <n v="0"/>
    <n v="1405"/>
    <d v="2015-11-17T00:00:00"/>
    <n v="11"/>
    <s v="November"/>
    <n v="1"/>
    <s v="1065,74538,High income,700,High spender,0.0093911830207411,0,0,21,380,98,733,110,112,28,1461,0.26009582477755,0.0670773442847365,0.501711156741958,0.0752908966461328,0.0766598220396988,0.0191649555099247,1,8,8,5,22,0.0454545454545455,0.363636363636364,0.363636363636364,0.227272727272727,3,0,0,0,0,1,0,1,49,36-50,2524,0,0,0,1,0,0,1,0,0,1405"/>
  </r>
  <r>
    <n v="2009"/>
    <n v="79529"/>
    <x v="0"/>
    <n v="24"/>
    <x v="1"/>
    <n v="3.0177671038237626E-4"/>
    <n v="0"/>
    <n v="0"/>
    <n v="1"/>
    <n v="423"/>
    <n v="42"/>
    <n v="706"/>
    <n v="73"/>
    <n v="197"/>
    <n v="197"/>
    <n v="1638"/>
    <n v="0.25824175824175827"/>
    <n v="2.564102564102564E-2"/>
    <n v="0.43101343101343104"/>
    <n v="4.4566544566544568E-2"/>
    <n v="0.12026862026862027"/>
    <n v="0.12026862026862027"/>
    <n v="1"/>
    <n v="4"/>
    <n v="8"/>
    <n v="9"/>
    <n v="22"/>
    <n v="4.5454545454545456E-2"/>
    <n v="0.18181818181818182"/>
    <n v="0.36363636363636365"/>
    <n v="0.40909090909090912"/>
    <n v="2"/>
    <n v="0"/>
    <n v="0"/>
    <x v="1"/>
    <x v="0"/>
    <x v="1"/>
    <n v="0"/>
    <x v="1"/>
    <x v="17"/>
    <x v="0"/>
    <n v="2222"/>
    <n v="0"/>
    <n v="1"/>
    <n v="0"/>
    <n v="0"/>
    <n v="0"/>
    <n v="0"/>
    <n v="1"/>
    <n v="0"/>
    <n v="0"/>
    <n v="1244"/>
    <d v="2016-09-14T00:00:00"/>
    <n v="9"/>
    <s v="September"/>
    <n v="1"/>
    <s v="2009,79529,High income,24,Low spender,0.000301776710382376,0,0,1,423,42,706,73,197,197,1638,0.258241758241758,0.0256410256410256,0.431013431013431,0.0445665445665446,0.12026862026862,0.12026862026862,1,4,8,9,22,0.0454545454545455,0.181818181818182,0.363636363636364,0.409090909090909,2,0,0,0,0,0,0,0,34,24-35,2222,0,1,0,0,0,0,1,0,0,1244"/>
  </r>
  <r>
    <n v="1557"/>
    <n v="73687"/>
    <x v="0"/>
    <n v="810"/>
    <x v="0"/>
    <n v="1.099244100044784E-2"/>
    <n v="0"/>
    <n v="0"/>
    <n v="8"/>
    <n v="559"/>
    <n v="153"/>
    <n v="503"/>
    <n v="218"/>
    <n v="13"/>
    <n v="181"/>
    <n v="1627"/>
    <n v="0.34357713583282112"/>
    <n v="9.40381069452981E-2"/>
    <n v="0.30915795943454211"/>
    <n v="0.13398893669330056"/>
    <n v="7.9901659496004925E-3"/>
    <n v="0.11124769514443761"/>
    <n v="1"/>
    <n v="3"/>
    <n v="9"/>
    <n v="9"/>
    <n v="22"/>
    <n v="4.5454545454545456E-2"/>
    <n v="0.13636363636363635"/>
    <n v="0.40909090909090912"/>
    <n v="0.40909090909090912"/>
    <n v="2"/>
    <n v="1"/>
    <n v="0"/>
    <x v="1"/>
    <x v="0"/>
    <x v="1"/>
    <n v="0"/>
    <x v="0"/>
    <x v="47"/>
    <x v="0"/>
    <n v="2372"/>
    <n v="0"/>
    <n v="1"/>
    <n v="0"/>
    <n v="0"/>
    <n v="0"/>
    <n v="0"/>
    <n v="1"/>
    <n v="0"/>
    <n v="0"/>
    <n v="1265"/>
    <d v="2016-04-17T00:00:00"/>
    <n v="4"/>
    <s v="April"/>
    <n v="1"/>
    <s v="1557,73687,High income,810,High spender,0.0109924410004478,0,0,8,559,153,503,218,13,181,1627,0.343577135832821,0.0940381069452981,0.309157959434542,0.133988936693301,0.00799016594960049,0.111247695144438,1,3,9,9,22,0.0454545454545455,0.136363636363636,0.409090909090909,0.409090909090909,2,1,0,0,0,0,0,1,30,24-35,2372,0,1,0,0,0,0,1,0,0,1265"/>
  </r>
  <r>
    <n v="196"/>
    <n v="81702"/>
    <x v="0"/>
    <n v="15"/>
    <x v="1"/>
    <n v="1.835940368656826E-4"/>
    <n v="0"/>
    <n v="0"/>
    <n v="98"/>
    <n v="563"/>
    <n v="50"/>
    <n v="774"/>
    <n v="28"/>
    <n v="31"/>
    <n v="187"/>
    <n v="1633"/>
    <n v="0.34476423759951008"/>
    <n v="3.061849357011635E-2"/>
    <n v="0.47397428046540108"/>
    <n v="1.7146356399265157E-2"/>
    <n v="1.8983466013472138E-2"/>
    <n v="0.11451316595223515"/>
    <n v="1"/>
    <n v="7"/>
    <n v="7"/>
    <n v="12"/>
    <n v="27"/>
    <n v="3.7037037037037035E-2"/>
    <n v="0.25925925925925924"/>
    <n v="0.25925925925925924"/>
    <n v="0.44444444444444442"/>
    <n v="3"/>
    <n v="0"/>
    <n v="0"/>
    <x v="1"/>
    <x v="0"/>
    <x v="1"/>
    <n v="0"/>
    <x v="1"/>
    <x v="33"/>
    <x v="1"/>
    <n v="2803"/>
    <n v="1"/>
    <n v="0"/>
    <n v="0"/>
    <n v="0"/>
    <n v="0"/>
    <n v="0"/>
    <n v="1"/>
    <n v="0"/>
    <n v="0"/>
    <n v="1259"/>
    <d v="2015-02-11T00:00:00"/>
    <n v="2"/>
    <s v="February"/>
    <n v="1"/>
    <s v="196,81702,High income,15,Low spender,0.000183594036865683,0,0,98,563,50,774,28,31,187,1633,0.34476423759951,0.0306184935701164,0.473974280465401,0.0171463563992652,0.0189834660134721,0.114513165952235,1,7,7,12,27,0.037037037037037,0.259259259259259,0.259259259259259,0.444444444444444,3,0,0,0,0,0,0,0,40,36-50,2803,1,0,0,0,0,0,1,0,0,1259"/>
  </r>
  <r>
    <n v="2066"/>
    <n v="79946"/>
    <x v="0"/>
    <n v="52"/>
    <x v="1"/>
    <n v="6.5043904635629049E-4"/>
    <n v="0"/>
    <n v="0"/>
    <n v="19"/>
    <n v="395"/>
    <n v="183"/>
    <n v="565"/>
    <n v="166"/>
    <n v="141"/>
    <n v="28"/>
    <n v="1478"/>
    <n v="0.2672530446549391"/>
    <n v="0.12381596752368065"/>
    <n v="0.38227334235453314"/>
    <n v="0.11231393775372124"/>
    <n v="9.5399188092016238E-2"/>
    <n v="1.8944519621109608E-2"/>
    <n v="1"/>
    <n v="5"/>
    <n v="11"/>
    <n v="5"/>
    <n v="22"/>
    <n v="4.5454545454545456E-2"/>
    <n v="0.22727272727272727"/>
    <n v="0.5"/>
    <n v="0.22727272727272727"/>
    <n v="3"/>
    <n v="0"/>
    <n v="0"/>
    <x v="1"/>
    <x v="0"/>
    <x v="1"/>
    <n v="0"/>
    <x v="1"/>
    <x v="20"/>
    <x v="2"/>
    <n v="2207"/>
    <n v="0"/>
    <n v="0"/>
    <n v="0"/>
    <n v="0"/>
    <n v="1"/>
    <n v="0"/>
    <n v="1"/>
    <n v="0"/>
    <n v="0"/>
    <n v="1422"/>
    <d v="2016-09-29T00:00:00"/>
    <n v="9"/>
    <s v="September"/>
    <n v="1"/>
    <s v="2066,79946,High income,52,Low spender,0.00065043904635629,0,0,19,395,183,565,166,141,28,1478,0.267253044654939,0.123815967523681,0.382273342354533,0.112313937753721,0.0953991880920162,0.0189445196211096,1,5,11,5,22,0.0454545454545455,0.227272727272727,0.5,0.227272727272727,3,0,0,0,0,0,0,0,54,50-65,2207,0,0,0,0,1,0,1,0,0,1422"/>
  </r>
  <r>
    <n v="340"/>
    <n v="69109"/>
    <x v="0"/>
    <n v="67"/>
    <x v="1"/>
    <n v="9.6948299063797771E-4"/>
    <n v="0"/>
    <n v="0"/>
    <n v="10"/>
    <n v="823"/>
    <n v="25"/>
    <n v="459"/>
    <n v="124"/>
    <n v="29"/>
    <n v="95"/>
    <n v="1555"/>
    <n v="0.52926045016077172"/>
    <n v="1.607717041800643E-2"/>
    <n v="0.29517684887459805"/>
    <n v="7.9742765273311894E-2"/>
    <n v="1.864951768488746E-2"/>
    <n v="6.1093247588424437E-2"/>
    <n v="1"/>
    <n v="6"/>
    <n v="6"/>
    <n v="7"/>
    <n v="20"/>
    <n v="0.05"/>
    <n v="0.3"/>
    <n v="0.3"/>
    <n v="0.35"/>
    <n v="4"/>
    <n v="0"/>
    <n v="0"/>
    <x v="1"/>
    <x v="0"/>
    <x v="0"/>
    <n v="0"/>
    <x v="0"/>
    <x v="13"/>
    <x v="1"/>
    <n v="2756"/>
    <n v="0"/>
    <n v="1"/>
    <n v="0"/>
    <n v="0"/>
    <n v="0"/>
    <n v="0"/>
    <n v="1"/>
    <n v="0"/>
    <n v="0"/>
    <n v="1365"/>
    <d v="2015-03-30T00:00:00"/>
    <n v="3"/>
    <s v="March"/>
    <n v="1"/>
    <s v="340,69109,High income,67,Low spender,0.000969482990637978,0,0,10,823,25,459,124,29,95,1555,0.529260450160772,0.0160771704180064,0.295176848874598,0.0797427652733119,0.0186495176848875,0.0610932475884244,1,6,6,7,20,0.05,0.3,0.3,0.35,4,0,0,0,0,1,0,1,38,36-50,2756,0,1,0,0,0,0,1,0,0,1365"/>
  </r>
  <r>
    <n v="296"/>
    <n v="65176"/>
    <x v="0"/>
    <n v="40"/>
    <x v="1"/>
    <n v="6.1372284276420773E-4"/>
    <n v="0"/>
    <n v="1"/>
    <n v="57"/>
    <n v="960"/>
    <n v="28"/>
    <n v="183"/>
    <n v="220"/>
    <n v="70"/>
    <n v="70"/>
    <n v="1531"/>
    <n v="0.62704114957544088"/>
    <n v="1.8288700195950358E-2"/>
    <n v="0.11952971913781842"/>
    <n v="0.14369693011103854"/>
    <n v="4.5721750489875895E-2"/>
    <n v="4.5721750489875895E-2"/>
    <n v="4"/>
    <n v="9"/>
    <n v="6"/>
    <n v="6"/>
    <n v="25"/>
    <n v="0.16"/>
    <n v="0.36"/>
    <n v="0.24"/>
    <n v="0.24"/>
    <n v="6"/>
    <n v="0"/>
    <n v="0"/>
    <x v="1"/>
    <x v="0"/>
    <x v="1"/>
    <n v="0"/>
    <x v="1"/>
    <x v="26"/>
    <x v="2"/>
    <n v="2767"/>
    <n v="0"/>
    <n v="0"/>
    <n v="0"/>
    <n v="1"/>
    <n v="0"/>
    <n v="0"/>
    <n v="0"/>
    <n v="1"/>
    <n v="0"/>
    <n v="1391"/>
    <d v="2015-03-19T00:00:00"/>
    <n v="3"/>
    <s v="March"/>
    <n v="1"/>
    <s v="296,65176,High income,40,Low spender,0.000613722842764208,0,1,57,960,28,183,220,70,70,1531,0.627041149575441,0.0182887001959504,0.119529719137818,0.143696930111039,0.0457217504898759,0.0457217504898759,4,9,6,6,25,0.16,0.36,0.24,0.24,6,0,0,0,0,0,0,0,51,50-65,2767,0,0,0,1,0,0,0,1,0,1391"/>
  </r>
  <r>
    <n v="1514"/>
    <n v="73892"/>
    <x v="0"/>
    <n v="34"/>
    <x v="1"/>
    <n v="4.6013100200292318E-4"/>
    <n v="0"/>
    <n v="0"/>
    <n v="40"/>
    <n v="703"/>
    <n v="102"/>
    <n v="601"/>
    <n v="0"/>
    <n v="58"/>
    <n v="43"/>
    <n v="1507"/>
    <n v="0.46648971466489714"/>
    <n v="6.7684140676841406E-2"/>
    <n v="0.39880557398805572"/>
    <n v="0"/>
    <n v="3.8487060384870604E-2"/>
    <n v="2.8533510285335104E-2"/>
    <n v="1"/>
    <n v="3"/>
    <n v="11"/>
    <n v="8"/>
    <n v="23"/>
    <n v="4.3478260869565216E-2"/>
    <n v="0.13043478260869565"/>
    <n v="0.47826086956521741"/>
    <n v="0.34782608695652173"/>
    <n v="1"/>
    <n v="0"/>
    <n v="0"/>
    <x v="1"/>
    <x v="0"/>
    <x v="1"/>
    <n v="0"/>
    <x v="0"/>
    <x v="41"/>
    <x v="3"/>
    <n v="2387"/>
    <n v="0"/>
    <n v="0"/>
    <n v="1"/>
    <n v="0"/>
    <n v="0"/>
    <n v="0"/>
    <n v="1"/>
    <n v="0"/>
    <n v="0"/>
    <n v="1421"/>
    <d v="2016-04-02T00:00:00"/>
    <n v="4"/>
    <s v="April"/>
    <n v="1"/>
    <s v="1514,73892,High income,34,Low spender,0.000460131002002923,0,0,40,703,102,601,0,58,43,1507,0.466489714664897,0.0676841406768414,0.398805573988056,0,0.0384870603848706,0.0285335102853351,1,3,11,8,23,0.0434782608695652,0.130434782608696,0.478260869565217,0.347826086956522,1,0,0,0,0,0,0,1,67,66+,2387,0,0,1,0,0,0,1,0,0,1421"/>
  </r>
  <r>
    <n v="969"/>
    <n v="69930"/>
    <x v="0"/>
    <n v="119"/>
    <x v="1"/>
    <n v="1.7017017017017016E-3"/>
    <n v="0"/>
    <n v="0"/>
    <n v="21"/>
    <n v="252"/>
    <n v="98"/>
    <n v="827"/>
    <n v="219"/>
    <n v="70"/>
    <n v="196"/>
    <n v="1662"/>
    <n v="0.15162454873646208"/>
    <n v="5.8965102286401928E-2"/>
    <n v="0.49759326113116725"/>
    <n v="0.13176895306859207"/>
    <n v="4.2117930204572801E-2"/>
    <n v="0.11793020457280386"/>
    <n v="1"/>
    <n v="4"/>
    <n v="5"/>
    <n v="12"/>
    <n v="22"/>
    <n v="4.5454545454545456E-2"/>
    <n v="0.18181818181818182"/>
    <n v="0.22727272727272727"/>
    <n v="0.54545454545454541"/>
    <n v="3"/>
    <n v="0"/>
    <n v="0"/>
    <x v="1"/>
    <x v="0"/>
    <x v="1"/>
    <n v="0"/>
    <x v="1"/>
    <x v="4"/>
    <x v="1"/>
    <n v="2558"/>
    <n v="0"/>
    <n v="0"/>
    <n v="0"/>
    <n v="1"/>
    <n v="0"/>
    <n v="0"/>
    <n v="1"/>
    <n v="0"/>
    <n v="0"/>
    <n v="1270"/>
    <d v="2015-10-14T00:00:00"/>
    <n v="10"/>
    <s v="October"/>
    <n v="1"/>
    <s v="969,69930,High income,119,Low spender,0.0017017017017017,0,0,21,252,98,827,219,70,196,1662,0.151624548736462,0.0589651022864019,0.497593261131167,0.131768953068592,0.0421179302045728,0.117930204572804,1,4,5,12,22,0.0454545454545455,0.181818181818182,0.227272727272727,0.545454545454545,3,0,0,0,0,0,0,0,49,36-50,2558,0,0,0,1,0,0,1,0,0,1270"/>
  </r>
  <r>
    <n v="438"/>
    <n v="57036"/>
    <x v="0"/>
    <n v="54"/>
    <x v="1"/>
    <n v="9.4677046076162427E-4"/>
    <n v="0"/>
    <n v="1"/>
    <n v="33"/>
    <n v="1171"/>
    <n v="43"/>
    <n v="219"/>
    <n v="19"/>
    <n v="14"/>
    <n v="47"/>
    <n v="1513"/>
    <n v="0.77395902181097154"/>
    <n v="2.8420356906807668E-2"/>
    <n v="0.14474553866490417"/>
    <n v="1.255783212161269E-2"/>
    <n v="9.253139458030404E-3"/>
    <n v="3.1064111037673495E-2"/>
    <n v="4"/>
    <n v="6"/>
    <n v="3"/>
    <n v="13"/>
    <n v="26"/>
    <n v="0.15384615384615385"/>
    <n v="0.23076923076923078"/>
    <n v="0.11538461538461539"/>
    <n v="0.5"/>
    <n v="9"/>
    <n v="0"/>
    <n v="0"/>
    <x v="0"/>
    <x v="0"/>
    <x v="1"/>
    <n v="0"/>
    <x v="1"/>
    <x v="9"/>
    <x v="1"/>
    <n v="2724"/>
    <n v="0"/>
    <n v="1"/>
    <n v="0"/>
    <n v="0"/>
    <n v="0"/>
    <n v="1"/>
    <n v="0"/>
    <n v="0"/>
    <n v="0"/>
    <n v="1419"/>
    <d v="2015-05-01T00:00:00"/>
    <n v="5"/>
    <s v="May"/>
    <n v="1"/>
    <s v="438,57036,High income,54,Low spender,0.000946770460761624,0,1,33,1171,43,219,19,14,47,1513,0.773959021810972,0.0284203569068077,0.144745538664904,0.0125578321216127,0.0092531394580304,0.0310641110376735,4,6,3,13,26,0.153846153846154,0.230769230769231,0.115384615384615,0.5,9,0,0,1,0,0,0,0,45,36-50,2724,0,1,0,0,0,1,0,0,0,1419"/>
  </r>
  <r>
    <n v="1544"/>
    <n v="91820"/>
    <x v="0"/>
    <n v="41"/>
    <x v="1"/>
    <n v="4.465258113700719E-4"/>
    <n v="0"/>
    <n v="0"/>
    <n v="72"/>
    <n v="410"/>
    <n v="73"/>
    <n v="747"/>
    <n v="76"/>
    <n v="161"/>
    <n v="30"/>
    <n v="1497"/>
    <n v="0.27388109552438211"/>
    <n v="4.876419505678023E-2"/>
    <n v="0.49899799599198397"/>
    <n v="5.0768203072812289E-2"/>
    <n v="0.10754843019372078"/>
    <n v="2.004008016032064E-2"/>
    <n v="0"/>
    <n v="5"/>
    <n v="5"/>
    <n v="12"/>
    <n v="22"/>
    <n v="0"/>
    <n v="0.22727272727272727"/>
    <n v="0.22727272727272727"/>
    <n v="0.54545454545454541"/>
    <n v="1"/>
    <n v="0"/>
    <n v="0"/>
    <x v="1"/>
    <x v="0"/>
    <x v="1"/>
    <n v="0"/>
    <x v="1"/>
    <x v="17"/>
    <x v="0"/>
    <n v="2377"/>
    <n v="0"/>
    <n v="0"/>
    <n v="0"/>
    <n v="1"/>
    <n v="0"/>
    <n v="0"/>
    <n v="0"/>
    <n v="0"/>
    <n v="1"/>
    <n v="1437"/>
    <d v="2016-04-12T00:00:00"/>
    <n v="4"/>
    <s v="April"/>
    <n v="1"/>
    <s v="1544,91820,High income,41,Low spender,0.000446525811370072,0,0,72,410,73,747,76,161,30,1497,0.273881095524382,0.0487641950567802,0.498997995991984,0.0507682030728123,0.107548430193721,0.0200400801603206,0,5,5,12,22,0,0.227272727272727,0.227272727272727,0.545454545454545,1,0,0,0,0,0,0,0,34,24-35,2377,0,0,0,1,0,0,0,0,1,1437"/>
  </r>
  <r>
    <n v="1255"/>
    <n v="77520"/>
    <x v="0"/>
    <n v="51"/>
    <x v="1"/>
    <n v="6.5789473684210525E-4"/>
    <n v="0"/>
    <n v="1"/>
    <n v="30"/>
    <n v="940"/>
    <n v="44"/>
    <n v="396"/>
    <n v="0"/>
    <n v="88"/>
    <n v="58"/>
    <n v="1526"/>
    <n v="0.61598951507208388"/>
    <n v="2.8833551769331587E-2"/>
    <n v="0.25950196592398428"/>
    <n v="0"/>
    <n v="5.7667103538663174E-2"/>
    <n v="3.8007863695937089E-2"/>
    <n v="1"/>
    <n v="8"/>
    <n v="7"/>
    <n v="7"/>
    <n v="23"/>
    <n v="4.3478260869565216E-2"/>
    <n v="0.34782608695652173"/>
    <n v="0.30434782608695654"/>
    <n v="0.30434782608695654"/>
    <n v="4"/>
    <n v="1"/>
    <n v="0"/>
    <x v="0"/>
    <x v="0"/>
    <x v="0"/>
    <n v="0"/>
    <x v="0"/>
    <x v="12"/>
    <x v="2"/>
    <n v="2464"/>
    <n v="0"/>
    <n v="1"/>
    <n v="0"/>
    <n v="0"/>
    <n v="0"/>
    <n v="0"/>
    <n v="0"/>
    <n v="1"/>
    <n v="0"/>
    <n v="1410"/>
    <d v="2016-01-16T00:00:00"/>
    <n v="1"/>
    <s v="January"/>
    <n v="1"/>
    <s v="1255,77520,High income,51,Low spender,0.000657894736842105,0,1,30,940,44,396,0,88,58,1526,0.615989515072084,0.0288335517693316,0.259501965923984,0,0.0576671035386632,0.0380078636959371,1,8,7,7,23,0.0434782608695652,0.347826086956522,0.304347826086957,0.304347826086957,4,1,0,1,0,1,0,1,61,50-65,2464,0,1,0,0,0,0,0,1,0,1410"/>
  </r>
  <r>
    <n v="790"/>
    <n v="76542"/>
    <x v="0"/>
    <n v="145"/>
    <x v="1"/>
    <n v="1.8943847822110737E-3"/>
    <n v="0"/>
    <n v="0"/>
    <n v="91"/>
    <n v="794"/>
    <n v="73"/>
    <n v="573"/>
    <n v="0"/>
    <n v="29"/>
    <n v="14"/>
    <n v="1483"/>
    <n v="0.53540121375590022"/>
    <n v="4.9224544841537425E-2"/>
    <n v="0.38637896156439649"/>
    <n v="0"/>
    <n v="1.9554956169925825E-2"/>
    <n v="9.440323668240054E-3"/>
    <n v="1"/>
    <n v="4"/>
    <n v="8"/>
    <n v="10"/>
    <n v="23"/>
    <n v="4.3478260869565216E-2"/>
    <n v="0.17391304347826086"/>
    <n v="0.34782608695652173"/>
    <n v="0.43478260869565216"/>
    <n v="2"/>
    <n v="0"/>
    <n v="0"/>
    <x v="1"/>
    <x v="0"/>
    <x v="1"/>
    <n v="0"/>
    <x v="1"/>
    <x v="32"/>
    <x v="2"/>
    <n v="2615"/>
    <n v="0"/>
    <n v="0"/>
    <n v="0"/>
    <n v="1"/>
    <n v="0"/>
    <n v="0"/>
    <n v="0"/>
    <n v="0"/>
    <n v="1"/>
    <n v="1455"/>
    <d v="2015-08-18T00:00:00"/>
    <n v="8"/>
    <s v="August"/>
    <n v="1"/>
    <s v="790,76542,High income,145,Low spender,0.00189438478221107,0,0,91,794,73,573,0,29,14,1483,0.5354012137559,0.0492245448415374,0.386378961564396,0,0.0195549561699258,0.00944032366824005,1,4,8,10,23,0.0434782608695652,0.173913043478261,0.347826086956522,0.434782608695652,2,0,0,0,0,0,0,0,64,50-65,2615,0,0,0,1,0,0,0,0,1,1455"/>
  </r>
  <r>
    <n v="789"/>
    <n v="66465"/>
    <x v="0"/>
    <n v="35"/>
    <x v="1"/>
    <n v="5.2659294365455498E-4"/>
    <n v="0"/>
    <n v="1"/>
    <n v="1"/>
    <n v="1200"/>
    <n v="0"/>
    <n v="204"/>
    <n v="38"/>
    <n v="29"/>
    <n v="14"/>
    <n v="1485"/>
    <n v="0.80808080808080807"/>
    <n v="0"/>
    <n v="0.13737373737373737"/>
    <n v="2.5589225589225589E-2"/>
    <n v="1.9528619528619527E-2"/>
    <n v="9.427609427609427E-3"/>
    <n v="3"/>
    <n v="11"/>
    <n v="9"/>
    <n v="12"/>
    <n v="35"/>
    <n v="8.5714285714285715E-2"/>
    <n v="0.31428571428571428"/>
    <n v="0.25714285714285712"/>
    <n v="0.34285714285714286"/>
    <n v="6"/>
    <n v="1"/>
    <n v="0"/>
    <x v="1"/>
    <x v="0"/>
    <x v="1"/>
    <n v="0"/>
    <x v="1"/>
    <x v="46"/>
    <x v="2"/>
    <n v="2615"/>
    <n v="0"/>
    <n v="1"/>
    <n v="0"/>
    <n v="0"/>
    <n v="0"/>
    <n v="0"/>
    <n v="0"/>
    <n v="0"/>
    <n v="1"/>
    <n v="1457"/>
    <d v="2015-08-18T00:00:00"/>
    <n v="8"/>
    <s v="August"/>
    <n v="1"/>
    <s v="789,66465,High income,35,Low spender,0.000526592943654555,0,1,1,1200,0,204,38,29,14,1485,0.808080808080808,0,0.137373737373737,0.0255892255892256,0.0195286195286195,0.00942760942760943,3,11,9,12,35,0.0857142857142857,0.314285714285714,0.257142857142857,0.342857142857143,6,1,0,0,0,0,0,0,65,50-65,2615,0,1,0,0,0,0,0,0,1,1457"/>
  </r>
  <r>
    <n v="640"/>
    <n v="72828"/>
    <x v="0"/>
    <n v="395"/>
    <x v="1"/>
    <n v="5.4237381227000602E-3"/>
    <n v="0"/>
    <n v="1"/>
    <n v="17"/>
    <n v="1205"/>
    <n v="0"/>
    <n v="235"/>
    <n v="19"/>
    <n v="14"/>
    <n v="205"/>
    <n v="1678"/>
    <n v="0.7181168057210966"/>
    <n v="0"/>
    <n v="0.1400476758045292"/>
    <n v="1.132300357568534E-2"/>
    <n v="8.3432657926102508E-3"/>
    <n v="0.12216924910607867"/>
    <n v="6"/>
    <n v="6"/>
    <n v="3"/>
    <n v="13"/>
    <n v="28"/>
    <n v="0.21428571428571427"/>
    <n v="0.21428571428571427"/>
    <n v="0.10714285714285714"/>
    <n v="0.4642857142857143"/>
    <n v="7"/>
    <n v="0"/>
    <n v="0"/>
    <x v="1"/>
    <x v="0"/>
    <x v="1"/>
    <n v="0"/>
    <x v="1"/>
    <x v="36"/>
    <x v="2"/>
    <n v="2659"/>
    <n v="0"/>
    <n v="1"/>
    <n v="0"/>
    <n v="0"/>
    <n v="0"/>
    <n v="0"/>
    <n v="0"/>
    <n v="1"/>
    <n v="0"/>
    <n v="1268"/>
    <d v="2015-07-05T00:00:00"/>
    <n v="7"/>
    <s v="July"/>
    <n v="1"/>
    <s v="640,72828,High income,395,Low spender,0.00542373812270006,0,1,17,1205,0,235,19,14,205,1678,0.718116805721097,0,0.140047675804529,0.0113230035756853,0.00834326579261025,0.122169249106079,6,6,3,13,28,0.214285714285714,0.214285714285714,0.107142857142857,0.464285714285714,7,0,0,0,0,0,0,0,58,50-65,2659,0,1,0,0,0,0,0,1,0,1268"/>
  </r>
  <r>
    <n v="1927"/>
    <n v="79823"/>
    <x v="0"/>
    <n v="39"/>
    <x v="1"/>
    <n v="4.8858098543026448E-4"/>
    <n v="0"/>
    <n v="1"/>
    <n v="6"/>
    <n v="835"/>
    <n v="73"/>
    <n v="380"/>
    <n v="114"/>
    <n v="73"/>
    <n v="43"/>
    <n v="1518"/>
    <n v="0.55006587615283264"/>
    <n v="4.808959156785244E-2"/>
    <n v="0.25032938076416339"/>
    <n v="7.5098814229249009E-2"/>
    <n v="4.808959156785244E-2"/>
    <n v="2.8326745718050064E-2"/>
    <n v="1"/>
    <n v="6"/>
    <n v="9"/>
    <n v="7"/>
    <n v="23"/>
    <n v="4.3478260869565216E-2"/>
    <n v="0.2608695652173913"/>
    <n v="0.39130434782608697"/>
    <n v="0.30434782608695654"/>
    <n v="2"/>
    <n v="0"/>
    <n v="0"/>
    <x v="1"/>
    <x v="1"/>
    <x v="1"/>
    <n v="0"/>
    <x v="1"/>
    <x v="12"/>
    <x v="2"/>
    <n v="2249"/>
    <n v="0"/>
    <n v="1"/>
    <n v="0"/>
    <n v="0"/>
    <n v="0"/>
    <n v="0"/>
    <n v="1"/>
    <n v="0"/>
    <n v="0"/>
    <n v="1432"/>
    <d v="2016-08-18T00:00:00"/>
    <n v="8"/>
    <s v="August"/>
    <n v="1"/>
    <s v="1927,79823,High income,39,Low spender,0.000488580985430264,0,1,6,835,73,380,114,73,43,1518,0.550065876152833,0.0480895915678524,0.250329380764163,0.075098814229249,0.0480895915678524,0.0283267457180501,1,6,9,7,23,0.0434782608695652,0.260869565217391,0.391304347826087,0.304347826086957,2,0,0,0,1,0,0,0,61,50-65,2249,0,1,0,0,0,0,1,0,0,1432"/>
  </r>
  <r>
    <n v="1824"/>
    <n v="73454"/>
    <x v="0"/>
    <n v="67"/>
    <x v="1"/>
    <n v="9.121354861546002E-4"/>
    <n v="0"/>
    <n v="0"/>
    <n v="95"/>
    <n v="982"/>
    <n v="73"/>
    <n v="351"/>
    <n v="56"/>
    <n v="14"/>
    <n v="175"/>
    <n v="1651"/>
    <n v="0.59479103573591763"/>
    <n v="4.4215626892792244E-2"/>
    <n v="0.2125984251968504"/>
    <n v="3.3918837068443369E-2"/>
    <n v="8.4797092671108423E-3"/>
    <n v="0.10599636583888553"/>
    <n v="1"/>
    <n v="2"/>
    <n v="4"/>
    <n v="6"/>
    <n v="13"/>
    <n v="7.6923076923076927E-2"/>
    <n v="0.15384615384615385"/>
    <n v="0.30769230769230771"/>
    <n v="0.46153846153846156"/>
    <n v="5"/>
    <n v="0"/>
    <n v="0"/>
    <x v="0"/>
    <x v="0"/>
    <x v="1"/>
    <n v="0"/>
    <x v="1"/>
    <x v="19"/>
    <x v="0"/>
    <n v="2279"/>
    <n v="0"/>
    <n v="0"/>
    <n v="1"/>
    <n v="0"/>
    <n v="0"/>
    <n v="0"/>
    <n v="0"/>
    <n v="1"/>
    <n v="0"/>
    <n v="1301"/>
    <d v="2016-07-19T00:00:00"/>
    <n v="7"/>
    <s v="July"/>
    <n v="1"/>
    <s v="1824,73454,High income,67,Low spender,0.0009121354861546,0,0,95,982,73,351,56,14,175,1651,0.594791035735918,0.0442156268927922,0.21259842519685,0.0339188370684434,0.00847970926711084,0.105996365838886,1,2,4,6,13,0.0769230769230769,0.153846153846154,0.307692307692308,0.461538461538462,5,0,0,1,0,0,0,0,33,24-35,2279,0,0,1,0,0,0,0,1,0,1301"/>
  </r>
  <r>
    <n v="69"/>
    <n v="82014"/>
    <x v="0"/>
    <n v="666"/>
    <x v="0"/>
    <n v="8.1205647816226505E-3"/>
    <n v="0"/>
    <n v="0"/>
    <n v="48"/>
    <n v="980"/>
    <n v="37"/>
    <n v="265"/>
    <n v="35"/>
    <n v="163"/>
    <n v="31"/>
    <n v="1511"/>
    <n v="0.64857710125744539"/>
    <n v="2.4487094639311716E-2"/>
    <n v="0.17538054268696227"/>
    <n v="2.3163467902051621E-2"/>
    <n v="0.10787557908669755"/>
    <n v="2.0516214427531435E-2"/>
    <n v="1"/>
    <n v="3"/>
    <n v="6"/>
    <n v="12"/>
    <n v="22"/>
    <n v="4.5454545454545456E-2"/>
    <n v="0.13636363636363635"/>
    <n v="0.27272727272727271"/>
    <n v="0.54545454545454541"/>
    <n v="6"/>
    <n v="0"/>
    <n v="0"/>
    <x v="1"/>
    <x v="0"/>
    <x v="1"/>
    <n v="0"/>
    <x v="0"/>
    <x v="6"/>
    <x v="2"/>
    <n v="2837"/>
    <n v="0"/>
    <n v="0"/>
    <n v="1"/>
    <n v="0"/>
    <n v="0"/>
    <n v="0"/>
    <n v="1"/>
    <n v="0"/>
    <n v="0"/>
    <n v="1449"/>
    <d v="2015-01-08T00:00:00"/>
    <n v="1"/>
    <s v="January"/>
    <n v="1"/>
    <s v="69,82014,High income,666,High spender,0.00812056478162265,0,0,48,980,37,265,35,163,31,1511,0.648577101257445,0.0244870946393117,0.175380542686962,0.0231634679020516,0.107875579086698,0.0205162144275314,1,3,6,12,22,0.0454545454545455,0.136363636363636,0.272727272727273,0.545454545454545,6,0,0,0,0,0,0,1,59,50-65,2837,0,0,1,0,0,0,1,0,0,1449"/>
  </r>
  <r>
    <n v="741"/>
    <n v="62981"/>
    <x v="0"/>
    <n v="115"/>
    <x v="1"/>
    <n v="1.8259475079785968E-3"/>
    <n v="0"/>
    <n v="0"/>
    <n v="21"/>
    <n v="796"/>
    <n v="14"/>
    <n v="590"/>
    <n v="38"/>
    <n v="44"/>
    <n v="0"/>
    <n v="1482"/>
    <n v="0.53711201079622128"/>
    <n v="9.4466936572199737E-3"/>
    <n v="0.39811066126855599"/>
    <n v="2.564102564102564E-2"/>
    <n v="2.9689608636977057E-2"/>
    <n v="0"/>
    <n v="1"/>
    <n v="4"/>
    <n v="5"/>
    <n v="13"/>
    <n v="23"/>
    <n v="4.3478260869565216E-2"/>
    <n v="0.17391304347826086"/>
    <n v="0.21739130434782608"/>
    <n v="0.56521739130434778"/>
    <n v="3"/>
    <n v="0"/>
    <n v="0"/>
    <x v="1"/>
    <x v="1"/>
    <x v="1"/>
    <n v="0"/>
    <x v="1"/>
    <x v="21"/>
    <x v="2"/>
    <n v="2628"/>
    <n v="0"/>
    <n v="0"/>
    <n v="0"/>
    <n v="1"/>
    <n v="0"/>
    <n v="0"/>
    <n v="0"/>
    <n v="0"/>
    <n v="1"/>
    <n v="1482"/>
    <d v="2015-08-05T00:00:00"/>
    <n v="8"/>
    <s v="August"/>
    <n v="1"/>
    <s v="741,62981,High income,115,Low spender,0.0018259475079786,0,0,21,796,14,590,38,44,0,1482,0.537112010796221,0.00944669365721997,0.398110661268556,0.0256410256410256,0.0296896086369771,0,1,4,5,13,23,0.0434782608695652,0.173913043478261,0.217391304347826,0.565217391304348,3,0,0,0,1,0,0,0,53,50-65,2628,0,0,0,1,0,0,0,0,1,1482"/>
  </r>
  <r>
    <n v="1394"/>
    <n v="70440"/>
    <x v="0"/>
    <n v="1235"/>
    <x v="0"/>
    <n v="1.7532651902328222E-2"/>
    <n v="0"/>
    <n v="0"/>
    <n v="49"/>
    <n v="690"/>
    <n v="117"/>
    <n v="499"/>
    <n v="76"/>
    <n v="102"/>
    <n v="88"/>
    <n v="1572"/>
    <n v="0.43893129770992367"/>
    <n v="7.4427480916030533E-2"/>
    <n v="0.31743002544529264"/>
    <n v="4.8346055979643768E-2"/>
    <n v="6.4885496183206104E-2"/>
    <n v="5.5979643765903309E-2"/>
    <n v="1"/>
    <n v="5"/>
    <n v="10"/>
    <n v="7"/>
    <n v="23"/>
    <n v="4.3478260869565216E-2"/>
    <n v="0.21739130434782608"/>
    <n v="0.43478260869565216"/>
    <n v="0.30434782608695654"/>
    <n v="3"/>
    <n v="1"/>
    <n v="0"/>
    <x v="1"/>
    <x v="0"/>
    <x v="1"/>
    <n v="0"/>
    <x v="1"/>
    <x v="34"/>
    <x v="1"/>
    <n v="2423"/>
    <n v="0"/>
    <n v="0"/>
    <n v="0"/>
    <n v="1"/>
    <n v="0"/>
    <n v="0"/>
    <n v="1"/>
    <n v="0"/>
    <n v="0"/>
    <n v="1396"/>
    <d v="2016-02-26T00:00:00"/>
    <n v="2"/>
    <s v="February"/>
    <n v="1"/>
    <s v="1394,70440,High income,1235,High spender,0.0175326519023282,0,0,49,690,117,499,76,102,88,1572,0.438931297709924,0.0744274809160305,0.317430025445293,0.0483460559796438,0.0648854961832061,0.0559796437659033,1,5,10,7,23,0.0434782608695652,0.217391304347826,0.434782608695652,0.304347826086957,3,1,0,0,0,0,0,0,42,36-50,2423,0,0,0,1,0,0,1,0,0,1396"/>
  </r>
  <r>
    <n v="193"/>
    <n v="57333"/>
    <x v="0"/>
    <n v="29"/>
    <x v="1"/>
    <n v="5.0581689428426911E-4"/>
    <n v="0"/>
    <n v="1"/>
    <n v="55"/>
    <n v="941"/>
    <n v="14"/>
    <n v="397"/>
    <n v="76"/>
    <n v="58"/>
    <n v="176"/>
    <n v="1662"/>
    <n v="0.56618531889290014"/>
    <n v="8.4235860409145602E-3"/>
    <n v="0.23886883273164861"/>
    <n v="4.5728038507821901E-2"/>
    <n v="3.4897713598074608E-2"/>
    <n v="0.10589651022864019"/>
    <n v="11"/>
    <n v="8"/>
    <n v="5"/>
    <n v="9"/>
    <n v="33"/>
    <n v="0.33333333333333331"/>
    <n v="0.24242424242424243"/>
    <n v="0.15151515151515152"/>
    <n v="0.27272727272727271"/>
    <n v="6"/>
    <n v="0"/>
    <n v="0"/>
    <x v="1"/>
    <x v="0"/>
    <x v="1"/>
    <n v="0"/>
    <x v="0"/>
    <x v="23"/>
    <x v="3"/>
    <n v="2804"/>
    <n v="1"/>
    <n v="0"/>
    <n v="0"/>
    <n v="0"/>
    <n v="0"/>
    <n v="0"/>
    <n v="0"/>
    <n v="0"/>
    <n v="1"/>
    <n v="1310"/>
    <d v="2015-02-10T00:00:00"/>
    <n v="2"/>
    <s v="February"/>
    <n v="1"/>
    <s v="193,57333,High income,29,Low spender,0.000505816894284269,0,1,55,941,14,397,76,58,176,1662,0.5661853188929,0.00842358604091456,0.238868832731649,0.0457280385078219,0.0348977135980746,0.10589651022864,11,8,5,9,33,0.333333333333333,0.242424242424242,0.151515151515152,0.272727272727273,6,0,0,0,0,0,0,1,66,66+,2804,1,0,0,0,0,0,0,0,1,1310"/>
  </r>
  <r>
    <n v="2105"/>
    <n v="81051"/>
    <x v="0"/>
    <n v="121"/>
    <x v="1"/>
    <n v="1.4928871944824864E-3"/>
    <n v="0"/>
    <n v="0"/>
    <n v="43"/>
    <n v="1142"/>
    <n v="29"/>
    <n v="249"/>
    <n v="38"/>
    <n v="29"/>
    <n v="14"/>
    <n v="1501"/>
    <n v="0.7608261159227182"/>
    <n v="1.9320453031312457E-2"/>
    <n v="0.1658894070619587"/>
    <n v="2.5316455696202531E-2"/>
    <n v="1.9320453031312457E-2"/>
    <n v="9.3271152564956689E-3"/>
    <n v="1"/>
    <n v="5"/>
    <n v="5"/>
    <n v="12"/>
    <n v="23"/>
    <n v="4.3478260869565216E-2"/>
    <n v="0.21739130434782608"/>
    <n v="0.21739130434782608"/>
    <n v="0.52173913043478259"/>
    <n v="2"/>
    <n v="0"/>
    <n v="0"/>
    <x v="1"/>
    <x v="1"/>
    <x v="0"/>
    <n v="0"/>
    <x v="1"/>
    <x v="2"/>
    <x v="2"/>
    <n v="2196"/>
    <n v="0"/>
    <n v="1"/>
    <n v="0"/>
    <n v="0"/>
    <n v="0"/>
    <n v="0"/>
    <n v="0"/>
    <n v="0"/>
    <n v="1"/>
    <n v="1473"/>
    <d v="2016-10-10T00:00:00"/>
    <n v="10"/>
    <s v="October"/>
    <n v="1"/>
    <s v="2105,81051,High income,121,Low spender,0.00149288719448249,0,0,43,1142,29,249,38,29,14,1501,0.760826115922718,0.0193204530313125,0.165889407061959,0.0253164556962025,0.0193204530313125,0.00932711525649567,1,5,5,12,23,0.0434782608695652,0.217391304347826,0.217391304347826,0.521739130434783,2,0,0,0,1,1,0,0,55,50-65,2196,0,1,0,0,0,0,0,0,1,1473"/>
  </r>
  <r>
    <n v="817"/>
    <n v="74854"/>
    <x v="0"/>
    <n v="147"/>
    <x v="1"/>
    <n v="1.9638229085953991E-3"/>
    <n v="1"/>
    <n v="2"/>
    <n v="90"/>
    <n v="856"/>
    <n v="59"/>
    <n v="487"/>
    <n v="58"/>
    <n v="29"/>
    <n v="73"/>
    <n v="1562"/>
    <n v="0.54801536491677338"/>
    <n v="3.7772087067861719E-2"/>
    <n v="0.31177976952624842"/>
    <n v="3.713188220230474E-2"/>
    <n v="1.856594110115237E-2"/>
    <n v="4.6734955185659413E-2"/>
    <n v="7"/>
    <n v="2"/>
    <n v="5"/>
    <n v="5"/>
    <n v="19"/>
    <n v="0.36842105263157893"/>
    <n v="0.10526315789473684"/>
    <n v="0.26315789473684209"/>
    <n v="0.26315789473684209"/>
    <n v="5"/>
    <n v="0"/>
    <n v="0"/>
    <x v="1"/>
    <x v="0"/>
    <x v="1"/>
    <n v="0"/>
    <x v="1"/>
    <x v="28"/>
    <x v="1"/>
    <n v="2606"/>
    <n v="0"/>
    <n v="0"/>
    <n v="0"/>
    <n v="1"/>
    <n v="0"/>
    <n v="0"/>
    <n v="1"/>
    <n v="0"/>
    <n v="0"/>
    <n v="1416"/>
    <d v="2015-08-27T00:00:00"/>
    <n v="8"/>
    <s v="August"/>
    <n v="1"/>
    <s v="817,74854,High income,147,Low spender,0.0019638229085954,1,2,90,856,59,487,58,29,73,1562,0.548015364916773,0.0377720870678617,0.311779769526248,0.0371318822023047,0.0185659411011524,0.0467349551856594,7,2,5,5,19,0.368421052631579,0.105263157894737,0.263157894736842,0.263157894736842,5,0,0,0,0,0,0,0,50,36-50,2606,0,0,0,1,0,0,1,0,0,1416"/>
  </r>
  <r>
    <n v="192"/>
    <n v="69267"/>
    <x v="0"/>
    <n v="123"/>
    <x v="1"/>
    <n v="1.775737364112781E-3"/>
    <n v="0"/>
    <n v="0"/>
    <n v="31"/>
    <n v="778"/>
    <n v="44"/>
    <n v="499"/>
    <n v="95"/>
    <n v="73"/>
    <n v="146"/>
    <n v="1635"/>
    <n v="0.47584097859327218"/>
    <n v="2.6911314984709479E-2"/>
    <n v="0.30519877675840978"/>
    <n v="5.8103975535168197E-2"/>
    <n v="4.4648318042813454E-2"/>
    <n v="8.9296636085626907E-2"/>
    <n v="2"/>
    <n v="3"/>
    <n v="4"/>
    <n v="5"/>
    <n v="14"/>
    <n v="0.14285714285714285"/>
    <n v="0.21428571428571427"/>
    <n v="0.2857142857142857"/>
    <n v="0.35714285714285715"/>
    <n v="7"/>
    <n v="0"/>
    <n v="0"/>
    <x v="1"/>
    <x v="0"/>
    <x v="1"/>
    <n v="0"/>
    <x v="0"/>
    <x v="41"/>
    <x v="3"/>
    <n v="2804"/>
    <n v="0"/>
    <n v="0"/>
    <n v="1"/>
    <n v="0"/>
    <n v="0"/>
    <n v="0"/>
    <n v="1"/>
    <n v="0"/>
    <n v="0"/>
    <n v="1343"/>
    <d v="2015-02-10T00:00:00"/>
    <n v="2"/>
    <s v="February"/>
    <n v="1"/>
    <s v="192,69267,High income,123,Low spender,0.00177573736411278,0,0,31,778,44,499,95,73,146,1635,0.475840978593272,0.0269113149847095,0.30519877675841,0.0581039755351682,0.0446483180428135,0.0892966360856269,2,3,4,5,14,0.142857142857143,0.214285714285714,0.285714285714286,0.357142857142857,7,0,0,0,0,0,0,1,67,66+,2804,0,0,1,0,0,0,1,0,0,1343"/>
  </r>
  <r>
    <n v="666"/>
    <n v="70044"/>
    <x v="0"/>
    <n v="27"/>
    <x v="1"/>
    <n v="3.8547198903546341E-4"/>
    <n v="0"/>
    <n v="1"/>
    <n v="46"/>
    <n v="1073"/>
    <n v="0"/>
    <n v="250"/>
    <n v="153"/>
    <n v="14"/>
    <n v="14"/>
    <n v="1504"/>
    <n v="0.71343085106382975"/>
    <n v="0"/>
    <n v="0.16622340425531915"/>
    <n v="0.10172872340425532"/>
    <n v="9.3085106382978719E-3"/>
    <n v="9.3085106382978719E-3"/>
    <n v="4"/>
    <n v="7"/>
    <n v="10"/>
    <n v="5"/>
    <n v="26"/>
    <n v="0.15384615384615385"/>
    <n v="0.26923076923076922"/>
    <n v="0.38461538461538464"/>
    <n v="0.19230769230769232"/>
    <n v="5"/>
    <n v="0"/>
    <n v="0"/>
    <x v="1"/>
    <x v="0"/>
    <x v="1"/>
    <n v="0"/>
    <x v="1"/>
    <x v="23"/>
    <x v="3"/>
    <n v="2655"/>
    <n v="1"/>
    <n v="0"/>
    <n v="0"/>
    <n v="0"/>
    <n v="0"/>
    <n v="0"/>
    <n v="1"/>
    <n v="0"/>
    <n v="0"/>
    <n v="1476"/>
    <d v="2015-07-09T00:00:00"/>
    <n v="7"/>
    <s v="July"/>
    <n v="1"/>
    <s v="666,70044,High income,27,Low spender,0.000385471989035463,0,1,46,1073,0,250,153,14,14,1504,0.71343085106383,0,0.166223404255319,0.101728723404255,0.00930851063829787,0.00930851063829787,4,7,10,5,26,0.153846153846154,0.269230769230769,0.384615384615385,0.192307692307692,5,0,0,0,0,0,0,0,66,66+,2655,1,0,0,0,0,0,1,0,0,1476"/>
  </r>
  <r>
    <n v="1251"/>
    <n v="69969"/>
    <x v="0"/>
    <n v="486"/>
    <x v="1"/>
    <n v="6.9459331989881233E-3"/>
    <n v="0"/>
    <n v="0"/>
    <n v="64"/>
    <n v="882"/>
    <n v="29"/>
    <n v="514"/>
    <n v="38"/>
    <n v="29"/>
    <n v="44"/>
    <n v="1536"/>
    <n v="0.57421875"/>
    <n v="1.8880208333333332E-2"/>
    <n v="0.33463541666666669"/>
    <n v="2.4739583333333332E-2"/>
    <n v="1.8880208333333332E-2"/>
    <n v="2.8645833333333332E-2"/>
    <n v="1"/>
    <n v="4"/>
    <n v="2"/>
    <n v="6"/>
    <n v="13"/>
    <n v="7.6923076923076927E-2"/>
    <n v="0.30769230769230771"/>
    <n v="0.15384615384615385"/>
    <n v="0.46153846153846156"/>
    <n v="3"/>
    <n v="1"/>
    <n v="0"/>
    <x v="1"/>
    <x v="0"/>
    <x v="0"/>
    <n v="0"/>
    <x v="0"/>
    <x v="2"/>
    <x v="2"/>
    <n v="2465"/>
    <n v="0"/>
    <n v="1"/>
    <n v="0"/>
    <n v="0"/>
    <n v="0"/>
    <n v="0"/>
    <n v="0"/>
    <n v="0"/>
    <n v="1"/>
    <n v="1448"/>
    <d v="2016-01-15T00:00:00"/>
    <n v="1"/>
    <s v="January"/>
    <n v="1"/>
    <s v="1251,69969,High income,486,Low spender,0.00694593319898812,0,0,64,882,29,514,38,29,44,1536,0.57421875,0.0188802083333333,0.334635416666667,0.0247395833333333,0.0188802083333333,0.0286458333333333,1,4,2,6,13,0.0769230769230769,0.307692307692308,0.153846153846154,0.461538461538462,3,1,0,0,0,1,0,1,55,50-65,2465,0,1,0,0,0,0,0,0,1,1448"/>
  </r>
  <r>
    <n v="993"/>
    <n v="74859"/>
    <x v="0"/>
    <n v="90"/>
    <x v="1"/>
    <n v="1.202260249268625E-3"/>
    <n v="0"/>
    <n v="0"/>
    <n v="63"/>
    <n v="570"/>
    <n v="73"/>
    <n v="614"/>
    <n v="133"/>
    <n v="102"/>
    <n v="73"/>
    <n v="1565"/>
    <n v="0.36421725239616615"/>
    <n v="4.6645367412140572E-2"/>
    <n v="0.39233226837060703"/>
    <n v="8.4984025559105433E-2"/>
    <n v="6.5175718849840261E-2"/>
    <n v="4.6645367412140572E-2"/>
    <n v="1"/>
    <n v="6"/>
    <n v="5"/>
    <n v="11"/>
    <n v="23"/>
    <n v="4.3478260869565216E-2"/>
    <n v="0.2608695652173913"/>
    <n v="0.21739130434782608"/>
    <n v="0.47826086956521741"/>
    <n v="3"/>
    <n v="1"/>
    <n v="0"/>
    <x v="1"/>
    <x v="0"/>
    <x v="1"/>
    <n v="0"/>
    <x v="1"/>
    <x v="22"/>
    <x v="3"/>
    <n v="2550"/>
    <n v="0"/>
    <n v="0"/>
    <n v="0"/>
    <n v="0"/>
    <n v="1"/>
    <n v="1"/>
    <n v="0"/>
    <n v="0"/>
    <n v="0"/>
    <n v="1419"/>
    <d v="2015-10-22T00:00:00"/>
    <n v="10"/>
    <s v="October"/>
    <n v="1"/>
    <s v="993,74859,High income,90,Low spender,0.00120226024926862,0,0,63,570,73,614,133,102,73,1565,0.364217252396166,0.0466453674121406,0.392332268370607,0.0849840255591054,0.0651757188498403,0.0466453674121406,1,6,5,11,23,0.0434782608695652,0.260869565217391,0.217391304347826,0.478260869565217,3,1,0,0,0,0,0,0,71,66+,2550,0,0,0,0,1,1,0,0,0,1419"/>
  </r>
  <r>
    <n v="1507"/>
    <n v="75437"/>
    <x v="0"/>
    <n v="63"/>
    <x v="1"/>
    <n v="8.3513395283481577E-4"/>
    <n v="0"/>
    <n v="0"/>
    <n v="25"/>
    <n v="795"/>
    <n v="0"/>
    <n v="545"/>
    <n v="95"/>
    <n v="58"/>
    <n v="0"/>
    <n v="1493"/>
    <n v="0.53248492967180172"/>
    <n v="0"/>
    <n v="0.36503683858004021"/>
    <n v="6.3630274614869392E-2"/>
    <n v="3.8847957133288681E-2"/>
    <n v="0"/>
    <n v="1"/>
    <n v="8"/>
    <n v="4"/>
    <n v="10"/>
    <n v="23"/>
    <n v="4.3478260869565216E-2"/>
    <n v="0.34782608695652173"/>
    <n v="0.17391304347826086"/>
    <n v="0.43478260869565216"/>
    <n v="6"/>
    <n v="1"/>
    <n v="0"/>
    <x v="1"/>
    <x v="0"/>
    <x v="1"/>
    <n v="0"/>
    <x v="1"/>
    <x v="34"/>
    <x v="1"/>
    <n v="2391"/>
    <n v="0"/>
    <n v="0"/>
    <n v="0"/>
    <n v="1"/>
    <n v="0"/>
    <n v="0"/>
    <n v="1"/>
    <n v="0"/>
    <n v="0"/>
    <n v="1493"/>
    <d v="2016-03-29T00:00:00"/>
    <n v="3"/>
    <s v="March"/>
    <n v="1"/>
    <s v="1507,75437,High income,63,Low spender,0.000835133952834816,0,0,25,795,0,545,95,58,0,1493,0.532484929671802,0,0.36503683858004,0.0636302746148694,0.0388479571332887,0,1,8,4,10,23,0.0434782608695652,0.347826086956522,0.173913043478261,0.434782608695652,6,1,0,0,0,0,0,0,42,36-50,2391,0,0,0,1,0,0,1,0,0,1493"/>
  </r>
  <r>
    <n v="609"/>
    <n v="70893"/>
    <x v="0"/>
    <n v="32"/>
    <x v="1"/>
    <n v="4.5138448083731819E-4"/>
    <n v="0"/>
    <n v="0"/>
    <n v="42"/>
    <n v="768"/>
    <n v="44"/>
    <n v="561"/>
    <n v="77"/>
    <n v="44"/>
    <n v="14"/>
    <n v="1508"/>
    <n v="0.50928381962864722"/>
    <n v="2.9177718832891247E-2"/>
    <n v="0.37201591511936338"/>
    <n v="5.1061007957559683E-2"/>
    <n v="2.9177718832891247E-2"/>
    <n v="9.2838196286472146E-3"/>
    <n v="1"/>
    <n v="6"/>
    <n v="6"/>
    <n v="10"/>
    <n v="23"/>
    <n v="4.3478260869565216E-2"/>
    <n v="0.2608695652173913"/>
    <n v="0.2608695652173913"/>
    <n v="0.43478260869565216"/>
    <n v="3"/>
    <n v="0"/>
    <n v="0"/>
    <x v="1"/>
    <x v="0"/>
    <x v="1"/>
    <n v="0"/>
    <x v="1"/>
    <x v="10"/>
    <x v="1"/>
    <n v="2667"/>
    <n v="0"/>
    <n v="0"/>
    <n v="1"/>
    <n v="0"/>
    <n v="0"/>
    <n v="0"/>
    <n v="0"/>
    <n v="1"/>
    <n v="0"/>
    <n v="1480"/>
    <d v="2015-06-27T00:00:00"/>
    <n v="6"/>
    <s v="June"/>
    <n v="1"/>
    <s v="609,70893,High income,32,Low spender,0.000451384480837318,0,0,42,768,44,561,77,44,14,1508,0.509283819628647,0.0291777188328912,0.372015915119363,0.0510610079575597,0.0291777188328912,0.00928381962864721,1,6,6,10,23,0.0434782608695652,0.260869565217391,0.260869565217391,0.434782608695652,3,0,0,0,0,0,0,0,44,36-50,2667,0,0,1,0,0,0,0,1,0,1480"/>
  </r>
  <r>
    <n v="814"/>
    <n v="48192"/>
    <x v="1"/>
    <n v="446"/>
    <x v="1"/>
    <n v="9.2546480743691904E-3"/>
    <n v="0"/>
    <n v="0"/>
    <n v="76"/>
    <n v="1039"/>
    <n v="43"/>
    <n v="204"/>
    <n v="153"/>
    <n v="58"/>
    <n v="29"/>
    <n v="1526"/>
    <n v="0.68086500655307991"/>
    <n v="2.8178243774574049E-2"/>
    <n v="0.13368283093053734"/>
    <n v="0.10026212319790301"/>
    <n v="3.8007863695937089E-2"/>
    <n v="1.9003931847968544E-2"/>
    <n v="3"/>
    <n v="2"/>
    <n v="8"/>
    <n v="12"/>
    <n v="25"/>
    <n v="0.12"/>
    <n v="0.08"/>
    <n v="0.32"/>
    <n v="0.48"/>
    <n v="8"/>
    <n v="1"/>
    <n v="1"/>
    <x v="1"/>
    <x v="1"/>
    <x v="1"/>
    <n v="0"/>
    <x v="0"/>
    <x v="11"/>
    <x v="2"/>
    <n v="2608"/>
    <n v="0"/>
    <n v="1"/>
    <n v="0"/>
    <n v="0"/>
    <n v="0"/>
    <n v="0"/>
    <n v="1"/>
    <n v="0"/>
    <n v="0"/>
    <n v="1468"/>
    <d v="2015-08-25T00:00:00"/>
    <n v="8"/>
    <s v="August"/>
    <n v="1"/>
    <s v="814,48192,Low income,446,Low spender,0.00925464807436919,0,0,76,1039,43,204,153,58,29,1526,0.68086500655308,0.028178243774574,0.133682830930537,0.100262123197903,0.0380078636959371,0.0190039318479685,3,2,8,12,25,0.12,0.08,0.32,0.48,8,1,1,0,1,0,0,1,62,50-65,2608,0,1,0,0,0,0,1,0,0,1468"/>
  </r>
  <r>
    <n v="386"/>
    <n v="64857"/>
    <x v="0"/>
    <n v="1762"/>
    <x v="0"/>
    <n v="2.7167460721279121E-2"/>
    <n v="0"/>
    <n v="0"/>
    <n v="78"/>
    <n v="556"/>
    <n v="14"/>
    <n v="717"/>
    <n v="210"/>
    <n v="0"/>
    <n v="43"/>
    <n v="1540"/>
    <n v="0.36103896103896105"/>
    <n v="9.0909090909090905E-3"/>
    <n v="0.4655844155844156"/>
    <n v="0.13636363636363635"/>
    <n v="0"/>
    <n v="2.7922077922077921E-2"/>
    <n v="1"/>
    <n v="7"/>
    <n v="5"/>
    <n v="10"/>
    <n v="23"/>
    <n v="4.3478260869565216E-2"/>
    <n v="0.30434782608695654"/>
    <n v="0.21739130434782608"/>
    <n v="0.43478260869565216"/>
    <n v="4"/>
    <n v="0"/>
    <n v="0"/>
    <x v="1"/>
    <x v="0"/>
    <x v="1"/>
    <n v="0"/>
    <x v="1"/>
    <x v="32"/>
    <x v="2"/>
    <n v="2742"/>
    <n v="0"/>
    <n v="0"/>
    <n v="1"/>
    <n v="0"/>
    <n v="0"/>
    <n v="0"/>
    <n v="0"/>
    <n v="1"/>
    <n v="0"/>
    <n v="1454"/>
    <d v="2015-04-13T00:00:00"/>
    <n v="4"/>
    <s v="April"/>
    <n v="1"/>
    <s v="386,64857,High income,1762,High spender,0.0271674607212791,0,0,78,556,14,717,210,0,43,1540,0.361038961038961,0.00909090909090909,0.465584415584416,0.136363636363636,0,0.0279220779220779,1,7,5,10,23,0.0434782608695652,0.304347826086957,0.217391304347826,0.434782608695652,4,0,0,0,0,0,0,0,64,50-65,2742,0,0,1,0,0,0,0,1,0,1454"/>
  </r>
  <r>
    <n v="35"/>
    <n v="68655"/>
    <x v="0"/>
    <n v="548"/>
    <x v="1"/>
    <n v="7.9819386789017552E-3"/>
    <n v="0"/>
    <n v="0"/>
    <n v="95"/>
    <n v="456"/>
    <n v="19"/>
    <n v="832"/>
    <n v="75"/>
    <n v="118"/>
    <n v="38"/>
    <n v="1538"/>
    <n v="0.29648894668400522"/>
    <n v="1.235370611183355E-2"/>
    <n v="0.54096228868660601"/>
    <n v="4.8764629388816642E-2"/>
    <n v="7.6723016905071523E-2"/>
    <n v="2.47074122236671E-2"/>
    <n v="1"/>
    <n v="4"/>
    <n v="5"/>
    <n v="11"/>
    <n v="21"/>
    <n v="4.7619047619047616E-2"/>
    <n v="0.19047619047619047"/>
    <n v="0.23809523809523808"/>
    <n v="0.52380952380952384"/>
    <n v="3"/>
    <n v="0"/>
    <n v="0"/>
    <x v="1"/>
    <x v="0"/>
    <x v="1"/>
    <n v="0"/>
    <x v="1"/>
    <x v="0"/>
    <x v="0"/>
    <n v="2847"/>
    <n v="0"/>
    <n v="0"/>
    <n v="1"/>
    <n v="0"/>
    <n v="0"/>
    <n v="0"/>
    <n v="1"/>
    <n v="0"/>
    <n v="0"/>
    <n v="1462"/>
    <d v="2014-12-29T00:00:00"/>
    <n v="12"/>
    <s v="December"/>
    <n v="1"/>
    <s v="35,68655,High income,548,Low spender,0.00798193867890176,0,0,95,456,19,832,75,118,38,1538,0.296488946684005,0.0123537061118336,0.540962288686606,0.0487646293888166,0.0767230169050715,0.0247074122236671,1,4,5,11,21,0.0476190476190476,0.19047619047619,0.238095238095238,0.523809523809524,3,0,0,0,0,0,0,0,32,24-35,2847,0,0,1,0,0,0,1,0,0,1462"/>
  </r>
  <r>
    <n v="681"/>
    <n v="77766"/>
    <x v="0"/>
    <n v="62"/>
    <x v="1"/>
    <n v="7.9726358562868095E-4"/>
    <n v="0"/>
    <n v="1"/>
    <n v="97"/>
    <n v="1004"/>
    <n v="59"/>
    <n v="265"/>
    <n v="115"/>
    <n v="59"/>
    <n v="27"/>
    <n v="1529"/>
    <n v="0.6566383257030739"/>
    <n v="3.858731196860693E-2"/>
    <n v="0.17331589274035317"/>
    <n v="7.5212557226945712E-2"/>
    <n v="3.858731196860693E-2"/>
    <n v="1.7658600392413341E-2"/>
    <n v="2"/>
    <n v="11"/>
    <n v="10"/>
    <n v="11"/>
    <n v="34"/>
    <n v="5.8823529411764705E-2"/>
    <n v="0.3235294117647059"/>
    <n v="0.29411764705882354"/>
    <n v="0.3235294117647059"/>
    <n v="6"/>
    <n v="0"/>
    <n v="0"/>
    <x v="0"/>
    <x v="0"/>
    <x v="1"/>
    <n v="0"/>
    <x v="0"/>
    <x v="21"/>
    <x v="2"/>
    <n v="2651"/>
    <n v="0"/>
    <n v="1"/>
    <n v="0"/>
    <n v="0"/>
    <n v="0"/>
    <n v="0"/>
    <n v="0"/>
    <n v="0"/>
    <n v="1"/>
    <n v="1475"/>
    <d v="2015-07-13T00:00:00"/>
    <n v="7"/>
    <s v="July"/>
    <n v="1"/>
    <s v="681,77766,High income,62,Low spender,0.000797263585628681,0,1,97,1004,59,265,115,59,27,1529,0.656638325703074,0.0385873119686069,0.173315892740353,0.0752125572269457,0.0385873119686069,0.0176586003924133,2,11,10,11,34,0.0588235294117647,0.323529411764706,0.294117647058824,0.323529411764706,6,0,0,1,0,0,0,1,53,50-65,2651,0,1,0,0,0,0,0,0,1,1475"/>
  </r>
  <r>
    <n v="2022"/>
    <n v="83528"/>
    <x v="0"/>
    <n v="152"/>
    <x v="1"/>
    <n v="1.8197490661814003E-3"/>
    <n v="0"/>
    <n v="0"/>
    <n v="7"/>
    <n v="530"/>
    <n v="117"/>
    <n v="678"/>
    <n v="134"/>
    <n v="44"/>
    <n v="147"/>
    <n v="1650"/>
    <n v="0.32121212121212123"/>
    <n v="7.0909090909090908E-2"/>
    <n v="0.41090909090909089"/>
    <n v="8.1212121212121208E-2"/>
    <n v="2.6666666666666668E-2"/>
    <n v="8.9090909090909096E-2"/>
    <n v="1"/>
    <n v="4"/>
    <n v="10"/>
    <n v="8"/>
    <n v="23"/>
    <n v="4.3478260869565216E-2"/>
    <n v="0.17391304347826086"/>
    <n v="0.43478260869565216"/>
    <n v="0.34782608695652173"/>
    <n v="1"/>
    <n v="1"/>
    <n v="0"/>
    <x v="0"/>
    <x v="0"/>
    <x v="1"/>
    <n v="0"/>
    <x v="0"/>
    <x v="39"/>
    <x v="0"/>
    <n v="2218"/>
    <n v="0"/>
    <n v="0"/>
    <n v="1"/>
    <n v="0"/>
    <n v="0"/>
    <n v="0"/>
    <n v="1"/>
    <n v="0"/>
    <n v="0"/>
    <n v="1356"/>
    <d v="2016-09-18T00:00:00"/>
    <n v="9"/>
    <s v="September"/>
    <n v="1"/>
    <s v="2022,83528,High income,152,Low spender,0.0018197490661814,0,0,7,530,117,678,134,44,147,1650,0.321212121212121,0.0709090909090909,0.410909090909091,0.0812121212121212,0.0266666666666667,0.0890909090909091,1,4,10,8,23,0.0434782608695652,0.173913043478261,0.434782608695652,0.347826086956522,1,1,0,1,0,0,0,1,28,24-35,2218,0,0,1,0,0,0,1,0,0,1356"/>
  </r>
  <r>
    <n v="863"/>
    <n v="81843"/>
    <x v="0"/>
    <n v="30"/>
    <x v="1"/>
    <n v="3.6655547817162129E-4"/>
    <n v="0"/>
    <n v="0"/>
    <n v="13"/>
    <n v="779"/>
    <n v="86"/>
    <n v="537"/>
    <n v="34"/>
    <n v="69"/>
    <n v="138"/>
    <n v="1643"/>
    <n v="0.47413268411442483"/>
    <n v="5.2343274497869748E-2"/>
    <n v="0.32684114424832622"/>
    <n v="2.0693852708460133E-2"/>
    <n v="4.1996348143639686E-2"/>
    <n v="8.3992696287279373E-2"/>
    <n v="1"/>
    <n v="5"/>
    <n v="9"/>
    <n v="12"/>
    <n v="27"/>
    <n v="3.7037037037037035E-2"/>
    <n v="0.18518518518518517"/>
    <n v="0.33333333333333331"/>
    <n v="0.44444444444444442"/>
    <n v="3"/>
    <n v="0"/>
    <n v="0"/>
    <x v="1"/>
    <x v="0"/>
    <x v="1"/>
    <n v="0"/>
    <x v="1"/>
    <x v="40"/>
    <x v="2"/>
    <n v="2592"/>
    <n v="0"/>
    <n v="1"/>
    <n v="0"/>
    <n v="0"/>
    <n v="0"/>
    <n v="0"/>
    <n v="0"/>
    <n v="1"/>
    <n v="0"/>
    <n v="1367"/>
    <d v="2015-09-10T00:00:00"/>
    <n v="9"/>
    <s v="September"/>
    <n v="1"/>
    <s v="863,81843,High income,30,Low spender,0.000366555478171621,0,0,13,779,86,537,34,69,138,1643,0.474132684114425,0.0523432744978697,0.326841144248326,0.0206938527084601,0.0419963481436397,0.0839926962872794,1,5,9,12,27,0.037037037037037,0.185185185185185,0.333333333333333,0.444444444444444,3,0,0,0,0,0,0,0,60,50-65,2592,0,1,0,0,0,0,0,1,0,1367"/>
  </r>
  <r>
    <n v="589"/>
    <n v="70116"/>
    <x v="0"/>
    <n v="865"/>
    <x v="0"/>
    <n v="1.2336699184209024E-2"/>
    <n v="0"/>
    <n v="0"/>
    <n v="73"/>
    <n v="707"/>
    <n v="44"/>
    <n v="603"/>
    <n v="95"/>
    <n v="58"/>
    <n v="29"/>
    <n v="1536"/>
    <n v="0.46028645833333331"/>
    <n v="2.8645833333333332E-2"/>
    <n v="0.392578125"/>
    <n v="6.1848958333333336E-2"/>
    <n v="3.7760416666666664E-2"/>
    <n v="1.8880208333333332E-2"/>
    <n v="1"/>
    <n v="2"/>
    <n v="8"/>
    <n v="12"/>
    <n v="23"/>
    <n v="4.3478260869565216E-2"/>
    <n v="8.6956521739130432E-2"/>
    <n v="0.34782608695652173"/>
    <n v="0.52173913043478259"/>
    <n v="1"/>
    <n v="0"/>
    <n v="0"/>
    <x v="1"/>
    <x v="0"/>
    <x v="1"/>
    <n v="0"/>
    <x v="1"/>
    <x v="7"/>
    <x v="1"/>
    <n v="2678"/>
    <n v="0"/>
    <n v="1"/>
    <n v="0"/>
    <n v="0"/>
    <n v="0"/>
    <n v="0"/>
    <n v="0"/>
    <n v="0"/>
    <n v="1"/>
    <n v="1478"/>
    <d v="2015-06-16T00:00:00"/>
    <n v="6"/>
    <s v="June"/>
    <n v="1"/>
    <s v="589,70116,High income,865,High spender,0.012336699184209,0,0,73,707,44,603,95,58,29,1536,0.460286458333333,0.0286458333333333,0.392578125,0.0618489583333333,0.0377604166666667,0.0188802083333333,1,2,8,12,23,0.0434782608695652,0.0869565217391304,0.347826086956522,0.521739130434783,1,0,0,0,0,0,0,0,48,36-50,2678,0,1,0,0,0,0,0,0,1,1478"/>
  </r>
  <r>
    <n v="847"/>
    <n v="83917"/>
    <x v="0"/>
    <n v="121"/>
    <x v="1"/>
    <n v="1.4419009259148921E-3"/>
    <n v="0"/>
    <n v="0"/>
    <n v="12"/>
    <n v="514"/>
    <n v="22"/>
    <n v="732"/>
    <n v="42"/>
    <n v="198"/>
    <n v="79"/>
    <n v="1587"/>
    <n v="0.32388153749212351"/>
    <n v="1.3862633900441084E-2"/>
    <n v="0.46124763705103972"/>
    <n v="2.6465028355387523E-2"/>
    <n v="0.12476370510396975"/>
    <n v="4.9779458097038438E-2"/>
    <n v="1"/>
    <n v="6"/>
    <n v="7"/>
    <n v="7"/>
    <n v="21"/>
    <n v="4.7619047619047616E-2"/>
    <n v="0.2857142857142857"/>
    <n v="0.33333333333333331"/>
    <n v="0.33333333333333331"/>
    <n v="3"/>
    <n v="0"/>
    <n v="0"/>
    <x v="1"/>
    <x v="0"/>
    <x v="1"/>
    <n v="0"/>
    <x v="0"/>
    <x v="1"/>
    <x v="1"/>
    <n v="2596"/>
    <n v="0"/>
    <n v="0"/>
    <n v="1"/>
    <n v="0"/>
    <n v="0"/>
    <n v="0"/>
    <n v="1"/>
    <n v="0"/>
    <n v="0"/>
    <n v="1429"/>
    <d v="2015-09-06T00:00:00"/>
    <n v="9"/>
    <s v="September"/>
    <n v="1"/>
    <s v="847,83917,High income,121,Low spender,0.00144190092591489,0,0,12,514,22,732,42,198,79,1587,0.323881537492124,0.0138626339004411,0.46124763705104,0.0264650283553875,0.12476370510397,0.0497794580970384,1,6,7,7,21,0.0476190476190476,0.285714285714286,0.333333333333333,0.333333333333333,3,0,0,0,0,0,0,1,47,36-50,2596,0,0,1,0,0,0,1,0,0,1429"/>
  </r>
  <r>
    <n v="573"/>
    <n v="105471"/>
    <x v="0"/>
    <n v="1441"/>
    <x v="0"/>
    <n v="1.3662523347650064E-2"/>
    <n v="0"/>
    <n v="0"/>
    <n v="36"/>
    <n v="1009"/>
    <n v="181"/>
    <n v="104"/>
    <n v="202"/>
    <n v="21"/>
    <n v="207"/>
    <n v="1724"/>
    <n v="0.58526682134570762"/>
    <n v="0.10498839907192575"/>
    <n v="6.0324825986078884E-2"/>
    <n v="0.11716937354988399"/>
    <n v="1.2180974477958236E-2"/>
    <n v="0.12006960556844548"/>
    <n v="0"/>
    <n v="9"/>
    <n v="8"/>
    <n v="13"/>
    <n v="30"/>
    <n v="0"/>
    <n v="0.3"/>
    <n v="0.26666666666666666"/>
    <n v="0.43333333333333335"/>
    <n v="3"/>
    <n v="1"/>
    <n v="0"/>
    <x v="1"/>
    <x v="0"/>
    <x v="0"/>
    <n v="0"/>
    <x v="0"/>
    <x v="28"/>
    <x v="1"/>
    <n v="2683"/>
    <n v="0"/>
    <n v="0"/>
    <n v="0"/>
    <n v="1"/>
    <n v="0"/>
    <n v="0"/>
    <n v="1"/>
    <n v="0"/>
    <n v="0"/>
    <n v="1310"/>
    <d v="2015-06-11T00:00:00"/>
    <n v="6"/>
    <s v="June"/>
    <n v="1"/>
    <s v="573,105471,High income,1441,High spender,0.0136625233476501,0,0,36,1009,181,104,202,21,207,1724,0.585266821345708,0.104988399071926,0.0603248259860789,0.117169373549884,0.0121809744779582,0.120069605568445,0,9,8,13,30,0,0.3,0.266666666666667,0.433333333333333,3,1,0,0,0,1,0,1,50,36-50,2683,0,0,0,1,0,0,1,0,0,1310"/>
  </r>
  <r>
    <n v="56"/>
    <n v="76467"/>
    <x v="0"/>
    <n v="24"/>
    <x v="1"/>
    <n v="3.1386088116442388E-4"/>
    <n v="1"/>
    <n v="0"/>
    <n v="44"/>
    <n v="676"/>
    <n v="161"/>
    <n v="426"/>
    <n v="210"/>
    <n v="44"/>
    <n v="58"/>
    <n v="1575"/>
    <n v="0.4292063492063492"/>
    <n v="0.10222222222222223"/>
    <n v="0.27047619047619048"/>
    <n v="0.13333333333333333"/>
    <n v="2.7936507936507936E-2"/>
    <n v="3.6825396825396824E-2"/>
    <n v="2"/>
    <n v="2"/>
    <n v="5"/>
    <n v="5"/>
    <n v="14"/>
    <n v="0.14285714285714285"/>
    <n v="0.14285714285714285"/>
    <n v="0.35714285714285715"/>
    <n v="0.35714285714285715"/>
    <n v="6"/>
    <n v="0"/>
    <n v="0"/>
    <x v="1"/>
    <x v="0"/>
    <x v="1"/>
    <n v="0"/>
    <x v="0"/>
    <x v="28"/>
    <x v="1"/>
    <n v="2840"/>
    <n v="0"/>
    <n v="0"/>
    <n v="1"/>
    <n v="0"/>
    <n v="0"/>
    <n v="0"/>
    <n v="1"/>
    <n v="0"/>
    <n v="0"/>
    <n v="1459"/>
    <d v="2015-01-05T00:00:00"/>
    <n v="1"/>
    <s v="January"/>
    <n v="1"/>
    <s v="56,76467,High income,24,Low spender,0.000313860881164424,1,0,44,676,161,426,210,44,58,1575,0.429206349206349,0.102222222222222,0.27047619047619,0.133333333333333,0.0279365079365079,0.0368253968253968,2,2,5,5,14,0.142857142857143,0.142857142857143,0.357142857142857,0.357142857142857,6,0,0,0,0,0,0,1,50,36-50,2840,0,0,1,0,0,0,1,0,0,1459"/>
  </r>
  <r>
    <n v="867"/>
    <n v="96843"/>
    <x v="0"/>
    <n v="34"/>
    <x v="1"/>
    <n v="3.5108371281352291E-4"/>
    <n v="0"/>
    <n v="0"/>
    <n v="60"/>
    <n v="448"/>
    <n v="71"/>
    <n v="951"/>
    <n v="40"/>
    <n v="17"/>
    <n v="17"/>
    <n v="1544"/>
    <n v="0.29015544041450775"/>
    <n v="4.598445595854922E-2"/>
    <n v="0.6159326424870466"/>
    <n v="2.5906735751295335E-2"/>
    <n v="1.1010362694300517E-2"/>
    <n v="1.1010362694300517E-2"/>
    <n v="1"/>
    <n v="6"/>
    <n v="11"/>
    <n v="10"/>
    <n v="28"/>
    <n v="3.5714285714285712E-2"/>
    <n v="0.21428571428571427"/>
    <n v="0.39285714285714285"/>
    <n v="0.35714285714285715"/>
    <n v="2"/>
    <n v="0"/>
    <n v="0"/>
    <x v="1"/>
    <x v="0"/>
    <x v="0"/>
    <n v="0"/>
    <x v="0"/>
    <x v="47"/>
    <x v="0"/>
    <n v="2591"/>
    <n v="0"/>
    <n v="0"/>
    <n v="1"/>
    <n v="0"/>
    <n v="0"/>
    <n v="0"/>
    <n v="1"/>
    <n v="0"/>
    <n v="0"/>
    <n v="1510"/>
    <d v="2015-09-11T00:00:00"/>
    <n v="9"/>
    <s v="September"/>
    <n v="1"/>
    <s v="867,96843,High income,34,Low spender,0.000351083712813523,0,0,60,448,71,951,40,17,17,1544,0.290155440414508,0.0459844559585492,0.615932642487047,0.0259067357512953,0.0110103626943005,0.0110103626943005,1,6,11,10,28,0.0357142857142857,0.214285714285714,0.392857142857143,0.357142857142857,2,0,0,0,0,1,0,1,30,24-35,2591,0,0,1,0,0,0,1,0,0,1510"/>
  </r>
  <r>
    <n v="124"/>
    <n v="58138"/>
    <x v="0"/>
    <n v="605"/>
    <x v="0"/>
    <n v="1.0406274725652757E-2"/>
    <n v="0"/>
    <n v="0"/>
    <n v="58"/>
    <n v="635"/>
    <n v="88"/>
    <n v="546"/>
    <n v="172"/>
    <n v="88"/>
    <n v="88"/>
    <n v="1617"/>
    <n v="0.39270253555967843"/>
    <n v="5.4421768707482991E-2"/>
    <n v="0.33766233766233766"/>
    <n v="0.10636982065553494"/>
    <n v="5.4421768707482991E-2"/>
    <n v="5.4421768707482991E-2"/>
    <n v="3"/>
    <n v="8"/>
    <n v="10"/>
    <n v="4"/>
    <n v="25"/>
    <n v="0.12"/>
    <n v="0.32"/>
    <n v="0.4"/>
    <n v="0.16"/>
    <n v="7"/>
    <n v="0"/>
    <n v="0"/>
    <x v="1"/>
    <x v="0"/>
    <x v="1"/>
    <n v="0"/>
    <x v="0"/>
    <x v="37"/>
    <x v="2"/>
    <n v="2822"/>
    <n v="0"/>
    <n v="0"/>
    <n v="1"/>
    <n v="0"/>
    <n v="0"/>
    <n v="0"/>
    <n v="1"/>
    <n v="0"/>
    <n v="0"/>
    <n v="1441"/>
    <d v="2015-01-23T00:00:00"/>
    <n v="1"/>
    <s v="January"/>
    <n v="1"/>
    <s v="124,58138,High income,605,High spender,0.0104062747256528,0,0,58,635,88,546,172,88,88,1617,0.392702535559678,0.054421768707483,0.337662337662338,0.106369820655535,0.054421768707483,0.054421768707483,3,8,10,4,25,0.12,0.32,0.4,0.16,7,0,0,0,0,0,0,1,63,50-65,2822,0,0,1,0,0,0,1,0,0,1441"/>
  </r>
  <r>
    <n v="1026"/>
    <n v="81741"/>
    <x v="0"/>
    <n v="1798"/>
    <x v="0"/>
    <n v="2.1996305403653001E-2"/>
    <n v="0"/>
    <n v="0"/>
    <n v="75"/>
    <n v="249"/>
    <n v="153"/>
    <n v="940"/>
    <n v="58"/>
    <n v="134"/>
    <n v="38"/>
    <n v="1572"/>
    <n v="0.15839694656488548"/>
    <n v="9.7328244274809156E-2"/>
    <n v="0.59796437659033075"/>
    <n v="3.689567430025445E-2"/>
    <n v="8.5241730279898217E-2"/>
    <n v="2.4173027989821884E-2"/>
    <n v="0"/>
    <n v="6"/>
    <n v="6"/>
    <n v="7"/>
    <n v="19"/>
    <n v="0"/>
    <n v="0.31578947368421051"/>
    <n v="0.31578947368421051"/>
    <n v="0.36842105263157893"/>
    <n v="2"/>
    <n v="0"/>
    <n v="0"/>
    <x v="1"/>
    <x v="0"/>
    <x v="1"/>
    <n v="0"/>
    <x v="1"/>
    <x v="33"/>
    <x v="1"/>
    <n v="2537"/>
    <n v="0"/>
    <n v="0"/>
    <n v="1"/>
    <n v="0"/>
    <n v="0"/>
    <n v="0"/>
    <n v="1"/>
    <n v="0"/>
    <n v="0"/>
    <n v="1496"/>
    <d v="2015-11-04T00:00:00"/>
    <n v="11"/>
    <s v="November"/>
    <n v="1"/>
    <s v="1026,81741,High income,1798,High spender,0.021996305403653,0,0,75,249,153,940,58,134,38,1572,0.158396946564885,0.0973282442748092,0.597964376590331,0.0368956743002544,0.0852417302798982,0.0241730279898219,0,6,6,7,19,0,0.315789473684211,0.315789473684211,0.368421052631579,2,0,0,0,0,0,0,0,40,36-50,2537,0,0,1,0,0,0,1,0,0,1496"/>
  </r>
  <r>
    <n v="1340"/>
    <n v="64140"/>
    <x v="0"/>
    <n v="30"/>
    <x v="1"/>
    <n v="4.6772684752104771E-4"/>
    <n v="0"/>
    <n v="2"/>
    <n v="71"/>
    <n v="1459"/>
    <n v="0"/>
    <n v="61"/>
    <n v="0"/>
    <n v="15"/>
    <n v="215"/>
    <n v="1750"/>
    <n v="0.83371428571428574"/>
    <n v="0"/>
    <n v="3.4857142857142857E-2"/>
    <n v="0"/>
    <n v="8.5714285714285719E-3"/>
    <n v="0.12285714285714286"/>
    <n v="5"/>
    <n v="2"/>
    <n v="5"/>
    <n v="6"/>
    <n v="18"/>
    <n v="0.27777777777777779"/>
    <n v="0.1111111111111111"/>
    <n v="0.27777777777777779"/>
    <n v="0.33333333333333331"/>
    <n v="5"/>
    <n v="0"/>
    <n v="1"/>
    <x v="0"/>
    <x v="0"/>
    <x v="0"/>
    <n v="0"/>
    <x v="0"/>
    <x v="38"/>
    <x v="2"/>
    <n v="2438"/>
    <n v="1"/>
    <n v="0"/>
    <n v="0"/>
    <n v="0"/>
    <n v="0"/>
    <n v="0"/>
    <n v="0"/>
    <n v="0"/>
    <n v="1"/>
    <n v="1320"/>
    <d v="2016-02-11T00:00:00"/>
    <n v="2"/>
    <s v="February"/>
    <n v="1"/>
    <s v="1340,64140,High income,30,Low spender,0.000467726847521048,0,2,71,1459,0,61,0,15,215,1750,0.833714285714286,0,0.0348571428571429,0,0.00857142857142857,0.122857142857143,5,2,5,6,18,0.277777777777778,0.111111111111111,0.277777777777778,0.333333333333333,5,0,1,1,0,1,0,1,56,50-65,2438,1,0,0,0,0,0,0,0,1,1320"/>
  </r>
  <r>
    <n v="2061"/>
    <n v="84117"/>
    <x v="0"/>
    <n v="30"/>
    <x v="1"/>
    <n v="3.566461000748957E-4"/>
    <n v="0"/>
    <n v="0"/>
    <n v="60"/>
    <n v="611"/>
    <n v="76"/>
    <n v="749"/>
    <n v="59"/>
    <n v="45"/>
    <n v="26"/>
    <n v="1566"/>
    <n v="0.39016602809706258"/>
    <n v="4.8531289910600253E-2"/>
    <n v="0.47828863346104727"/>
    <n v="3.7675606641123884E-2"/>
    <n v="2.8735632183908046E-2"/>
    <n v="1.6602809706257982E-2"/>
    <n v="1"/>
    <n v="7"/>
    <n v="10"/>
    <n v="6"/>
    <n v="24"/>
    <n v="4.1666666666666664E-2"/>
    <n v="0.29166666666666669"/>
    <n v="0.41666666666666669"/>
    <n v="0.25"/>
    <n v="2"/>
    <n v="0"/>
    <n v="0"/>
    <x v="1"/>
    <x v="0"/>
    <x v="0"/>
    <n v="0"/>
    <x v="1"/>
    <x v="32"/>
    <x v="2"/>
    <n v="2208"/>
    <n v="0"/>
    <n v="1"/>
    <n v="0"/>
    <n v="0"/>
    <n v="0"/>
    <n v="0"/>
    <n v="0"/>
    <n v="0"/>
    <n v="1"/>
    <n v="1514"/>
    <d v="2016-09-28T00:00:00"/>
    <n v="9"/>
    <s v="September"/>
    <n v="1"/>
    <s v="2061,84117,High income,30,Low spender,0.000356646100074896,0,0,60,611,76,749,59,45,26,1566,0.390166028097063,0.0485312899106003,0.478288633461047,0.0376756066411239,0.028735632183908,0.016602809706258,1,7,10,6,24,0.0416666666666667,0.291666666666667,0.416666666666667,0.25,2,0,0,0,0,1,0,0,64,50-65,2208,0,1,0,0,0,0,0,0,1,1514"/>
  </r>
  <r>
    <n v="965"/>
    <n v="80739"/>
    <x v="0"/>
    <n v="220"/>
    <x v="1"/>
    <n v="2.7248293885235139E-3"/>
    <n v="0"/>
    <n v="0"/>
    <n v="92"/>
    <n v="674"/>
    <n v="92"/>
    <n v="736"/>
    <n v="39"/>
    <n v="0"/>
    <n v="92"/>
    <n v="1633"/>
    <n v="0.4127372933251684"/>
    <n v="5.6338028169014086E-2"/>
    <n v="0.45070422535211269"/>
    <n v="2.3882424984690752E-2"/>
    <n v="0"/>
    <n v="5.6338028169014086E-2"/>
    <n v="1"/>
    <n v="3"/>
    <n v="11"/>
    <n v="9"/>
    <n v="24"/>
    <n v="4.1666666666666664E-2"/>
    <n v="0.125"/>
    <n v="0.45833333333333331"/>
    <n v="0.375"/>
    <n v="1"/>
    <n v="0"/>
    <n v="0"/>
    <x v="1"/>
    <x v="0"/>
    <x v="1"/>
    <n v="0"/>
    <x v="1"/>
    <x v="11"/>
    <x v="2"/>
    <n v="2561"/>
    <n v="0"/>
    <n v="1"/>
    <n v="0"/>
    <n v="0"/>
    <n v="0"/>
    <n v="0"/>
    <n v="0"/>
    <n v="1"/>
    <n v="0"/>
    <n v="1449"/>
    <d v="2015-10-11T00:00:00"/>
    <n v="10"/>
    <s v="October"/>
    <n v="1"/>
    <s v="965,80739,High income,220,Low spender,0.00272482938852351,0,0,92,674,92,736,39,0,92,1633,0.412737293325168,0.0563380281690141,0.450704225352113,0.0238824249846908,0,0.0563380281690141,1,3,11,9,24,0.0416666666666667,0.125,0.458333333333333,0.375,1,0,0,0,0,0,0,0,62,50-65,2561,0,1,0,0,0,0,0,1,0,1449"/>
  </r>
  <r>
    <n v="842"/>
    <n v="78353"/>
    <x v="0"/>
    <n v="149"/>
    <x v="1"/>
    <n v="1.9016502239863184E-3"/>
    <n v="0"/>
    <n v="1"/>
    <n v="51"/>
    <n v="752"/>
    <n v="122"/>
    <n v="476"/>
    <n v="39"/>
    <n v="153"/>
    <n v="34"/>
    <n v="1576"/>
    <n v="0.47715736040609136"/>
    <n v="7.7411167512690351E-2"/>
    <n v="0.3020304568527919"/>
    <n v="2.4746192893401017E-2"/>
    <n v="9.7081218274111675E-2"/>
    <n v="2.1573604060913704E-2"/>
    <n v="1"/>
    <n v="10"/>
    <n v="2"/>
    <n v="11"/>
    <n v="24"/>
    <n v="4.1666666666666664E-2"/>
    <n v="0.41666666666666669"/>
    <n v="8.3333333333333329E-2"/>
    <n v="0.45833333333333331"/>
    <n v="8"/>
    <n v="0"/>
    <n v="0"/>
    <x v="1"/>
    <x v="0"/>
    <x v="1"/>
    <n v="0"/>
    <x v="1"/>
    <x v="12"/>
    <x v="2"/>
    <n v="2598"/>
    <n v="1"/>
    <n v="0"/>
    <n v="0"/>
    <n v="0"/>
    <n v="0"/>
    <n v="1"/>
    <n v="0"/>
    <n v="0"/>
    <n v="0"/>
    <n v="1508"/>
    <d v="2015-09-04T00:00:00"/>
    <n v="9"/>
    <s v="September"/>
    <n v="1"/>
    <s v="842,78353,High income,149,Low spender,0.00190165022398632,0,1,51,752,122,476,39,153,34,1576,0.477157360406091,0.0774111675126904,0.302030456852792,0.024746192893401,0.0970812182741117,0.0215736040609137,1,10,2,11,24,0.0416666666666667,0.416666666666667,0.0833333333333333,0.458333333333333,8,0,0,0,0,0,0,0,61,50-65,2598,1,0,0,0,0,1,0,0,0,1508"/>
  </r>
  <r>
    <n v="531"/>
    <n v="64260"/>
    <x v="0"/>
    <n v="56"/>
    <x v="1"/>
    <n v="8.7145969498910673E-4"/>
    <n v="0"/>
    <n v="0"/>
    <n v="1"/>
    <n v="539"/>
    <n v="169"/>
    <n v="816"/>
    <n v="20"/>
    <n v="0"/>
    <n v="30"/>
    <n v="1574"/>
    <n v="0.34243964421855144"/>
    <n v="0.10736975857687421"/>
    <n v="0.51842439644218552"/>
    <n v="1.2706480304955527E-2"/>
    <n v="0"/>
    <n v="1.9059720457433291E-2"/>
    <n v="1"/>
    <n v="4"/>
    <n v="5"/>
    <n v="4"/>
    <n v="14"/>
    <n v="7.1428571428571425E-2"/>
    <n v="0.2857142857142857"/>
    <n v="0.35714285714285715"/>
    <n v="0.2857142857142857"/>
    <n v="3"/>
    <n v="0"/>
    <n v="0"/>
    <x v="1"/>
    <x v="0"/>
    <x v="1"/>
    <n v="0"/>
    <x v="0"/>
    <x v="6"/>
    <x v="2"/>
    <n v="2693"/>
    <n v="0"/>
    <n v="0"/>
    <n v="0"/>
    <n v="1"/>
    <n v="0"/>
    <n v="0"/>
    <n v="1"/>
    <n v="0"/>
    <n v="0"/>
    <n v="1514"/>
    <d v="2015-06-01T00:00:00"/>
    <n v="6"/>
    <s v="June"/>
    <n v="1"/>
    <s v="531,64260,High income,56,Low spender,0.000871459694989107,0,0,1,539,169,816,20,0,30,1574,0.342439644218551,0.107369758576874,0.518424396442186,0.0127064803049555,0,0.0190597204574333,1,4,5,4,14,0.0714285714285714,0.285714285714286,0.357142857142857,0.285714285714286,3,0,0,0,0,0,0,1,59,50-65,2693,0,0,0,1,0,0,1,0,0,1514"/>
  </r>
  <r>
    <n v="243"/>
    <n v="60896"/>
    <x v="0"/>
    <n v="803"/>
    <x v="0"/>
    <n v="1.3186416184971099E-2"/>
    <n v="0"/>
    <n v="1"/>
    <n v="90"/>
    <n v="1013"/>
    <n v="30"/>
    <n v="399"/>
    <n v="60"/>
    <n v="46"/>
    <n v="153"/>
    <n v="1701"/>
    <n v="0.59553203997648441"/>
    <n v="1.7636684303350969E-2"/>
    <n v="0.23456790123456789"/>
    <n v="3.5273368606701938E-2"/>
    <n v="2.7042915931804822E-2"/>
    <n v="8.9947089947089942E-2"/>
    <n v="3"/>
    <n v="9"/>
    <n v="10"/>
    <n v="4"/>
    <n v="26"/>
    <n v="0.11538461538461539"/>
    <n v="0.34615384615384615"/>
    <n v="0.38461538461538464"/>
    <n v="0.15384615384615385"/>
    <n v="6"/>
    <n v="0"/>
    <n v="0"/>
    <x v="1"/>
    <x v="0"/>
    <x v="1"/>
    <n v="0"/>
    <x v="0"/>
    <x v="38"/>
    <x v="2"/>
    <n v="2785"/>
    <n v="0"/>
    <n v="1"/>
    <n v="0"/>
    <n v="0"/>
    <n v="0"/>
    <n v="0"/>
    <n v="0"/>
    <n v="0"/>
    <n v="1"/>
    <n v="1395"/>
    <d v="2015-03-01T00:00:00"/>
    <n v="3"/>
    <s v="March"/>
    <n v="1"/>
    <s v="243,60896,High income,803,High spender,0.0131864161849711,0,1,90,1013,30,399,60,46,153,1701,0.595532039976484,0.017636684303351,0.234567901234568,0.0352733686067019,0.0270429159318048,0.0899470899470899,3,9,10,4,26,0.115384615384615,0.346153846153846,0.384615384615385,0.153846153846154,6,0,0,0,0,0,0,1,56,50-65,2785,0,1,0,0,0,0,0,0,1,1395"/>
  </r>
  <r>
    <n v="1329"/>
    <n v="80067"/>
    <x v="0"/>
    <n v="12"/>
    <x v="1"/>
    <n v="1.4987448012289707E-4"/>
    <n v="0"/>
    <n v="0"/>
    <n v="82"/>
    <n v="519"/>
    <n v="17"/>
    <n v="813"/>
    <n v="27"/>
    <n v="173"/>
    <n v="51"/>
    <n v="1600"/>
    <n v="0.32437500000000002"/>
    <n v="1.0625000000000001E-2"/>
    <n v="0.50812500000000005"/>
    <n v="1.6875000000000001E-2"/>
    <n v="0.108125"/>
    <n v="3.1875000000000001E-2"/>
    <n v="1"/>
    <n v="4"/>
    <n v="6"/>
    <n v="6"/>
    <n v="17"/>
    <n v="5.8823529411764705E-2"/>
    <n v="0.23529411764705882"/>
    <n v="0.35294117647058826"/>
    <n v="0.35294117647058826"/>
    <n v="2"/>
    <n v="0"/>
    <n v="0"/>
    <x v="1"/>
    <x v="0"/>
    <x v="0"/>
    <n v="0"/>
    <x v="1"/>
    <x v="23"/>
    <x v="3"/>
    <n v="2442"/>
    <n v="0"/>
    <n v="1"/>
    <n v="0"/>
    <n v="0"/>
    <n v="0"/>
    <n v="0"/>
    <n v="1"/>
    <n v="0"/>
    <n v="0"/>
    <n v="1498"/>
    <d v="2016-02-07T00:00:00"/>
    <n v="2"/>
    <s v="February"/>
    <n v="1"/>
    <s v="1329,80067,High income,12,Low spender,0.000149874480122897,0,0,82,519,17,813,27,173,51,1600,0.324375,0.010625,0.508125,0.016875,0.108125,0.031875,1,4,6,6,17,0.0588235294117647,0.235294117647059,0.352941176470588,0.352941176470588,2,0,0,0,0,1,0,0,66,66+,2442,0,1,0,0,0,0,1,0,0,1498"/>
  </r>
  <r>
    <n v="255"/>
    <n v="80573"/>
    <x v="0"/>
    <n v="29"/>
    <x v="1"/>
    <n v="3.5992205825772903E-4"/>
    <n v="0"/>
    <n v="0"/>
    <n v="85"/>
    <n v="829"/>
    <n v="138"/>
    <n v="430"/>
    <n v="60"/>
    <n v="92"/>
    <n v="15"/>
    <n v="1564"/>
    <n v="0.53005115089514065"/>
    <n v="8.8235294117647065E-2"/>
    <n v="0.27493606138107418"/>
    <n v="3.8363171355498722E-2"/>
    <n v="5.8823529411764705E-2"/>
    <n v="9.5907928388746806E-3"/>
    <n v="1"/>
    <n v="4"/>
    <n v="6"/>
    <n v="13"/>
    <n v="24"/>
    <n v="4.1666666666666664E-2"/>
    <n v="0.16666666666666666"/>
    <n v="0.25"/>
    <n v="0.54166666666666663"/>
    <n v="2"/>
    <n v="0"/>
    <n v="0"/>
    <x v="1"/>
    <x v="0"/>
    <x v="1"/>
    <n v="0"/>
    <x v="1"/>
    <x v="4"/>
    <x v="1"/>
    <n v="2782"/>
    <n v="0"/>
    <n v="0"/>
    <n v="0"/>
    <n v="1"/>
    <n v="0"/>
    <n v="0"/>
    <n v="0"/>
    <n v="1"/>
    <n v="0"/>
    <n v="1534"/>
    <d v="2015-03-04T00:00:00"/>
    <n v="3"/>
    <s v="March"/>
    <n v="1"/>
    <s v="255,80573,High income,29,Low spender,0.000359922058257729,0,0,85,829,138,430,60,92,15,1564,0.530051150895141,0.0882352941176471,0.274936061381074,0.0383631713554987,0.0588235294117647,0.00959079283887468,1,4,6,13,24,0.0416666666666667,0.166666666666667,0.25,0.541666666666667,2,0,0,0,0,0,0,0,49,36-50,2782,0,0,0,1,0,0,0,1,0,1534"/>
  </r>
  <r>
    <n v="1278"/>
    <n v="86610"/>
    <x v="0"/>
    <n v="29"/>
    <x v="1"/>
    <n v="3.3483431474425589E-4"/>
    <n v="0"/>
    <n v="0"/>
    <n v="66"/>
    <n v="446"/>
    <n v="107"/>
    <n v="768"/>
    <n v="33"/>
    <n v="196"/>
    <n v="53"/>
    <n v="1603"/>
    <n v="0.27822832189644414"/>
    <n v="6.6749844042420459E-2"/>
    <n v="0.47910168434185901"/>
    <n v="2.0586400499064253E-2"/>
    <n v="0.1222707423580786"/>
    <n v="3.3063006862133502E-2"/>
    <n v="1"/>
    <n v="5"/>
    <n v="6"/>
    <n v="6"/>
    <n v="18"/>
    <n v="5.5555555555555552E-2"/>
    <n v="0.27777777777777779"/>
    <n v="0.33333333333333331"/>
    <n v="0.33333333333333331"/>
    <n v="2"/>
    <n v="0"/>
    <n v="0"/>
    <x v="1"/>
    <x v="0"/>
    <x v="1"/>
    <n v="0"/>
    <x v="1"/>
    <x v="18"/>
    <x v="3"/>
    <n v="2456"/>
    <n v="0"/>
    <n v="0"/>
    <n v="0"/>
    <n v="1"/>
    <n v="0"/>
    <n v="0"/>
    <n v="1"/>
    <n v="0"/>
    <n v="0"/>
    <n v="1497"/>
    <d v="2016-01-24T00:00:00"/>
    <n v="1"/>
    <s v="January"/>
    <n v="1"/>
    <s v="1278,86610,High income,29,Low spender,0.000334834314744256,0,0,66,446,107,768,33,196,53,1603,0.278228321896444,0.0667498440424205,0.479101684341859,0.0205864004990643,0.122270742358079,0.0330630068621335,1,5,6,6,18,0.0555555555555556,0.277777777777778,0.333333333333333,0.333333333333333,2,0,0,0,0,0,0,0,69,66+,2456,0,0,0,1,0,0,1,0,0,1497"/>
  </r>
  <r>
    <n v="1120"/>
    <n v="70300"/>
    <x v="0"/>
    <n v="45"/>
    <x v="1"/>
    <n v="6.4011379800853489E-4"/>
    <n v="1"/>
    <n v="0"/>
    <n v="89"/>
    <n v="1045"/>
    <n v="61"/>
    <n v="338"/>
    <n v="60"/>
    <n v="46"/>
    <n v="46"/>
    <n v="1596"/>
    <n v="0.65476190476190477"/>
    <n v="3.8220551378446113E-2"/>
    <n v="0.21177944862155387"/>
    <n v="3.7593984962406013E-2"/>
    <n v="2.882205513784461E-2"/>
    <n v="2.882205513784461E-2"/>
    <n v="3"/>
    <n v="5"/>
    <n v="5"/>
    <n v="13"/>
    <n v="26"/>
    <n v="0.11538461538461539"/>
    <n v="0.19230769230769232"/>
    <n v="0.19230769230769232"/>
    <n v="0.5"/>
    <n v="8"/>
    <n v="0"/>
    <n v="0"/>
    <x v="1"/>
    <x v="0"/>
    <x v="1"/>
    <n v="0"/>
    <x v="1"/>
    <x v="9"/>
    <x v="1"/>
    <n v="2508"/>
    <n v="1"/>
    <n v="0"/>
    <n v="0"/>
    <n v="0"/>
    <n v="0"/>
    <n v="0"/>
    <n v="1"/>
    <n v="0"/>
    <n v="0"/>
    <n v="1504"/>
    <d v="2015-12-03T00:00:00"/>
    <n v="12"/>
    <s v="December"/>
    <n v="1"/>
    <s v="1120,70300,High income,45,Low spender,0.000640113798008535,1,0,89,1045,61,338,60,46,46,1596,0.654761904761905,0.0382205513784461,0.211779448621554,0.037593984962406,0.0288220551378446,0.0288220551378446,3,5,5,13,26,0.115384615384615,0.192307692307692,0.192307692307692,0.5,8,0,0,0,0,0,0,0,45,36-50,2508,1,0,0,0,0,0,1,0,0,1504"/>
  </r>
  <r>
    <n v="548"/>
    <n v="62847"/>
    <x v="0"/>
    <n v="1360"/>
    <x v="0"/>
    <n v="2.1639855522141073E-2"/>
    <n v="0"/>
    <n v="0"/>
    <n v="45"/>
    <n v="521"/>
    <n v="168"/>
    <n v="706"/>
    <n v="80"/>
    <n v="76"/>
    <n v="61"/>
    <n v="1612"/>
    <n v="0.32320099255583129"/>
    <n v="0.10421836228287841"/>
    <n v="0.43796526054590573"/>
    <n v="4.9627791563275438E-2"/>
    <n v="4.7146401985111663E-2"/>
    <n v="3.7841191066997522E-2"/>
    <n v="1"/>
    <n v="3"/>
    <n v="6"/>
    <n v="4"/>
    <n v="14"/>
    <n v="7.1428571428571425E-2"/>
    <n v="0.21428571428571427"/>
    <n v="0.42857142857142855"/>
    <n v="0.2857142857142857"/>
    <n v="2"/>
    <n v="0"/>
    <n v="0"/>
    <x v="1"/>
    <x v="0"/>
    <x v="1"/>
    <n v="0"/>
    <x v="1"/>
    <x v="49"/>
    <x v="3"/>
    <n v="2689"/>
    <n v="0"/>
    <n v="0"/>
    <n v="0"/>
    <n v="1"/>
    <n v="0"/>
    <n v="0"/>
    <n v="0"/>
    <n v="1"/>
    <n v="0"/>
    <n v="1490"/>
    <d v="2015-06-05T00:00:00"/>
    <n v="6"/>
    <s v="June"/>
    <n v="1"/>
    <s v="548,62847,High income,1360,High spender,0.0216398555221411,0,0,45,521,168,706,80,76,61,1612,0.323200992555831,0.104218362282878,0.437965260545906,0.0496277915632754,0.0471464019851117,0.0378411910669975,1,3,6,4,14,0.0714285714285714,0.214285714285714,0.428571428571429,0.285714285714286,2,0,0,0,0,0,0,0,75,66+,2689,0,0,0,1,0,0,0,1,0,1490"/>
  </r>
  <r>
    <n v="395"/>
    <n v="73538"/>
    <x v="0"/>
    <n v="28"/>
    <x v="1"/>
    <n v="3.8075552775435832E-4"/>
    <n v="0"/>
    <n v="1"/>
    <n v="92"/>
    <n v="811"/>
    <n v="76"/>
    <n v="428"/>
    <n v="99"/>
    <n v="137"/>
    <n v="107"/>
    <n v="1658"/>
    <n v="0.48914354644149577"/>
    <n v="4.5838359469240045E-2"/>
    <n v="0.25814234016887816"/>
    <n v="5.9710494571773222E-2"/>
    <n v="8.2629674306393244E-2"/>
    <n v="6.453558504221954E-2"/>
    <n v="3"/>
    <n v="10"/>
    <n v="4"/>
    <n v="9"/>
    <n v="26"/>
    <n v="0.11538461538461539"/>
    <n v="0.38461538461538464"/>
    <n v="0.15384615384615385"/>
    <n v="0.34615384615384615"/>
    <n v="7"/>
    <n v="0"/>
    <n v="0"/>
    <x v="1"/>
    <x v="0"/>
    <x v="1"/>
    <n v="0"/>
    <x v="1"/>
    <x v="2"/>
    <x v="2"/>
    <n v="2740"/>
    <n v="0"/>
    <n v="1"/>
    <n v="0"/>
    <n v="0"/>
    <n v="0"/>
    <n v="0"/>
    <n v="1"/>
    <n v="0"/>
    <n v="0"/>
    <n v="1444"/>
    <d v="2015-04-15T00:00:00"/>
    <n v="4"/>
    <s v="April"/>
    <n v="1"/>
    <s v="395,73538,High income,28,Low spender,0.000380755527754358,0,1,92,811,76,428,99,137,107,1658,0.489143546441496,0.04583835946924,0.258142340168878,0.0597104945717732,0.0826296743063932,0.0645355850422195,3,10,4,9,26,0.115384615384615,0.384615384615385,0.153846153846154,0.346153846153846,7,0,0,0,0,0,0,0,55,50-65,2740,0,1,0,0,0,0,1,0,0,1444"/>
  </r>
  <r>
    <n v="700"/>
    <n v="83003"/>
    <x v="0"/>
    <n v="767"/>
    <x v="0"/>
    <n v="9.2406298567521659E-3"/>
    <n v="0"/>
    <n v="0"/>
    <n v="18"/>
    <n v="856"/>
    <n v="61"/>
    <n v="570"/>
    <n v="40"/>
    <n v="25"/>
    <n v="122"/>
    <n v="1674"/>
    <n v="0.51135005973715653"/>
    <n v="3.6439665471923538E-2"/>
    <n v="0.34050179211469533"/>
    <n v="2.3894862604540025E-2"/>
    <n v="1.4934289127837515E-2"/>
    <n v="7.2879330943847076E-2"/>
    <n v="1"/>
    <n v="7"/>
    <n v="6"/>
    <n v="8"/>
    <n v="22"/>
    <n v="4.5454545454545456E-2"/>
    <n v="0.31818181818181818"/>
    <n v="0.27272727272727271"/>
    <n v="0.36363636363636365"/>
    <n v="3"/>
    <n v="0"/>
    <n v="0"/>
    <x v="1"/>
    <x v="0"/>
    <x v="0"/>
    <n v="0"/>
    <x v="0"/>
    <x v="2"/>
    <x v="2"/>
    <n v="2642"/>
    <n v="0"/>
    <n v="0"/>
    <n v="0"/>
    <n v="1"/>
    <n v="0"/>
    <n v="0"/>
    <n v="1"/>
    <n v="0"/>
    <n v="0"/>
    <n v="1430"/>
    <d v="2015-07-22T00:00:00"/>
    <n v="7"/>
    <s v="July"/>
    <n v="1"/>
    <s v="700,83003,High income,767,High spender,0.00924062985675217,0,0,18,856,61,570,40,25,122,1674,0.511350059737157,0.0364396654719235,0.340501792114695,0.02389486260454,0.0149342891278375,0.0728793309438471,1,7,6,8,22,0.0454545454545455,0.318181818181818,0.272727272727273,0.363636363636364,3,0,0,0,0,1,0,1,55,50-65,2642,0,0,0,1,0,0,1,0,0,1430"/>
  </r>
  <r>
    <n v="1386"/>
    <n v="68682"/>
    <x v="0"/>
    <n v="1916"/>
    <x v="0"/>
    <n v="2.7896683264902012E-2"/>
    <n v="0"/>
    <n v="0"/>
    <n v="56"/>
    <n v="919"/>
    <n v="0"/>
    <n v="505"/>
    <n v="99"/>
    <n v="30"/>
    <n v="45"/>
    <n v="1598"/>
    <n v="0.57509386733416767"/>
    <n v="0"/>
    <n v="0.31602002503128912"/>
    <n v="6.195244055068836E-2"/>
    <n v="1.8773466833541929E-2"/>
    <n v="2.8160200250312892E-2"/>
    <n v="1"/>
    <n v="4"/>
    <n v="9"/>
    <n v="10"/>
    <n v="24"/>
    <n v="4.1666666666666664E-2"/>
    <n v="0.16666666666666666"/>
    <n v="0.375"/>
    <n v="0.41666666666666669"/>
    <n v="2"/>
    <n v="0"/>
    <n v="0"/>
    <x v="1"/>
    <x v="0"/>
    <x v="1"/>
    <n v="0"/>
    <x v="1"/>
    <x v="24"/>
    <x v="0"/>
    <n v="2425"/>
    <n v="0"/>
    <n v="0"/>
    <n v="0"/>
    <n v="1"/>
    <n v="0"/>
    <n v="0"/>
    <n v="0"/>
    <n v="0"/>
    <n v="1"/>
    <n v="1508"/>
    <d v="2016-02-24T00:00:00"/>
    <n v="2"/>
    <s v="February"/>
    <n v="1"/>
    <s v="1386,68682,High income,1916,High spender,0.027896683264902,0,0,56,919,0,505,99,30,45,1598,0.575093867334168,0,0.316020025031289,0.0619524405506884,0.0187734668335419,0.0281602002503129,1,4,9,10,24,0.0416666666666667,0.166666666666667,0.375,0.416666666666667,2,0,0,0,0,0,0,0,29,24-35,2425,0,0,0,1,0,0,0,0,1,1508"/>
  </r>
  <r>
    <n v="1669"/>
    <n v="85620"/>
    <x v="0"/>
    <n v="308"/>
    <x v="1"/>
    <n v="3.5972903527213269E-3"/>
    <n v="0"/>
    <n v="0"/>
    <n v="68"/>
    <n v="416"/>
    <n v="46"/>
    <n v="925"/>
    <n v="60"/>
    <n v="107"/>
    <n v="46"/>
    <n v="1600"/>
    <n v="0.26"/>
    <n v="2.8750000000000001E-2"/>
    <n v="0.578125"/>
    <n v="3.7499999999999999E-2"/>
    <n v="6.6875000000000004E-2"/>
    <n v="2.8750000000000001E-2"/>
    <n v="1"/>
    <n v="3"/>
    <n v="6"/>
    <n v="4"/>
    <n v="14"/>
    <n v="7.1428571428571425E-2"/>
    <n v="0.21428571428571427"/>
    <n v="0.42857142857142855"/>
    <n v="0.2857142857142857"/>
    <n v="1"/>
    <n v="0"/>
    <n v="0"/>
    <x v="1"/>
    <x v="0"/>
    <x v="1"/>
    <n v="0"/>
    <x v="0"/>
    <x v="38"/>
    <x v="2"/>
    <n v="2332"/>
    <n v="0"/>
    <n v="0"/>
    <n v="0"/>
    <n v="0"/>
    <n v="1"/>
    <n v="0"/>
    <n v="1"/>
    <n v="0"/>
    <n v="0"/>
    <n v="1508"/>
    <d v="2016-05-27T00:00:00"/>
    <n v="5"/>
    <s v="May"/>
    <n v="1"/>
    <s v="1669,85620,High income,308,Low spender,0.00359729035272133,0,0,68,416,46,925,60,107,46,1600,0.26,0.02875,0.578125,0.0375,0.066875,0.02875,1,3,6,4,14,0.0714285714285714,0.214285714285714,0.428571428571429,0.285714285714286,1,0,0,0,0,0,0,1,56,50-65,2332,0,0,0,0,1,0,1,0,0,1508"/>
  </r>
  <r>
    <n v="1379"/>
    <n v="84906"/>
    <x v="0"/>
    <n v="20"/>
    <x v="1"/>
    <n v="2.355546133371022E-4"/>
    <n v="0"/>
    <n v="0"/>
    <n v="98"/>
    <n v="997"/>
    <n v="15"/>
    <n v="414"/>
    <n v="99"/>
    <n v="30"/>
    <n v="76"/>
    <n v="1631"/>
    <n v="0.61128142244022077"/>
    <n v="9.1968117719190678E-3"/>
    <n v="0.25383200490496627"/>
    <n v="6.069895769466585E-2"/>
    <n v="1.8393623543838136E-2"/>
    <n v="4.6597179644389947E-2"/>
    <n v="1"/>
    <n v="5"/>
    <n v="6"/>
    <n v="12"/>
    <n v="24"/>
    <n v="4.1666666666666664E-2"/>
    <n v="0.20833333333333334"/>
    <n v="0.25"/>
    <n v="0.5"/>
    <n v="2"/>
    <n v="0"/>
    <n v="1"/>
    <x v="1"/>
    <x v="1"/>
    <x v="0"/>
    <n v="0"/>
    <x v="1"/>
    <x v="7"/>
    <x v="1"/>
    <n v="2427"/>
    <n v="0"/>
    <n v="0"/>
    <n v="0"/>
    <n v="1"/>
    <n v="0"/>
    <n v="0"/>
    <n v="1"/>
    <n v="0"/>
    <n v="0"/>
    <n v="1479"/>
    <d v="2016-02-22T00:00:00"/>
    <n v="2"/>
    <s v="February"/>
    <n v="1"/>
    <s v="1379,84906,High income,20,Low spender,0.000235554613337102,0,0,98,997,15,414,99,30,76,1631,0.611281422440221,0.00919681177191907,0.253832004904966,0.0606989576946659,0.0183936235438381,0.0465971796443899,1,5,6,12,24,0.0416666666666667,0.208333333333333,0.25,0.5,2,0,1,0,1,1,0,0,48,36-50,2427,0,0,0,1,0,0,1,0,0,1479"/>
  </r>
  <r>
    <n v="1532"/>
    <n v="69084"/>
    <x v="0"/>
    <n v="1098"/>
    <x v="0"/>
    <n v="1.5893694632621157E-2"/>
    <n v="1"/>
    <n v="0"/>
    <n v="43"/>
    <n v="1181"/>
    <n v="107"/>
    <n v="199"/>
    <n v="39"/>
    <n v="30"/>
    <n v="30"/>
    <n v="1586"/>
    <n v="0.74464060529634302"/>
    <n v="6.7465321563682221E-2"/>
    <n v="0.12547288776796975"/>
    <n v="2.4590163934426229E-2"/>
    <n v="1.8915510718789406E-2"/>
    <n v="1.8915510718789406E-2"/>
    <n v="2"/>
    <n v="7"/>
    <n v="3"/>
    <n v="13"/>
    <n v="25"/>
    <n v="0.08"/>
    <n v="0.28000000000000003"/>
    <n v="0.12"/>
    <n v="0.52"/>
    <n v="8"/>
    <n v="0"/>
    <n v="0"/>
    <x v="1"/>
    <x v="0"/>
    <x v="1"/>
    <n v="0"/>
    <x v="1"/>
    <x v="28"/>
    <x v="1"/>
    <n v="2381"/>
    <n v="0"/>
    <n v="1"/>
    <n v="0"/>
    <n v="0"/>
    <n v="0"/>
    <n v="0"/>
    <n v="0"/>
    <n v="0"/>
    <n v="1"/>
    <n v="1526"/>
    <d v="2016-04-08T00:00:00"/>
    <n v="4"/>
    <s v="April"/>
    <n v="1"/>
    <s v="1532,69084,High income,1098,High spender,0.0158936946326212,1,0,43,1181,107,199,39,30,30,1586,0.744640605296343,0.0674653215636822,0.12547288776797,0.0245901639344262,0.0189155107187894,0.0189155107187894,2,7,3,13,25,0.08,0.28,0.12,0.52,8,0,0,0,0,0,0,0,50,36-50,2381,0,1,0,0,0,0,0,0,1,1526"/>
  </r>
  <r>
    <n v="507"/>
    <n v="81975"/>
    <x v="0"/>
    <n v="1046"/>
    <x v="0"/>
    <n v="1.275998780115889E-2"/>
    <n v="0"/>
    <n v="1"/>
    <n v="2"/>
    <n v="983"/>
    <n v="76"/>
    <n v="184"/>
    <n v="180"/>
    <n v="138"/>
    <n v="27"/>
    <n v="1588"/>
    <n v="0.61901763224181361"/>
    <n v="4.7858942065491183E-2"/>
    <n v="0.11586901763224182"/>
    <n v="0.11335012594458438"/>
    <n v="8.6901763224181361E-2"/>
    <n v="1.7002518891687659E-2"/>
    <n v="1"/>
    <n v="6"/>
    <n v="3"/>
    <n v="4"/>
    <n v="14"/>
    <n v="7.1428571428571425E-2"/>
    <n v="0.42857142857142855"/>
    <n v="0.21428571428571427"/>
    <n v="0.2857142857142857"/>
    <n v="7"/>
    <n v="0"/>
    <n v="0"/>
    <x v="1"/>
    <x v="0"/>
    <x v="0"/>
    <n v="0"/>
    <x v="1"/>
    <x v="36"/>
    <x v="2"/>
    <n v="2699"/>
    <n v="1"/>
    <n v="0"/>
    <n v="0"/>
    <n v="0"/>
    <n v="0"/>
    <n v="1"/>
    <n v="0"/>
    <n v="0"/>
    <n v="0"/>
    <n v="1534"/>
    <d v="2015-05-26T00:00:00"/>
    <n v="5"/>
    <s v="May"/>
    <n v="1"/>
    <s v="507,81975,High income,1046,High spender,0.0127599878011589,0,1,2,983,76,184,180,138,27,1588,0.619017632241814,0.0478589420654912,0.115869017632242,0.113350125944584,0.0869017632241814,0.0170025188916877,1,6,3,4,14,0.0714285714285714,0.428571428571429,0.214285714285714,0.285714285714286,7,0,0,0,0,1,0,0,58,50-65,2699,1,0,0,0,0,1,0,0,0,1534"/>
  </r>
  <r>
    <n v="699"/>
    <n v="73926"/>
    <x v="0"/>
    <n v="31"/>
    <x v="1"/>
    <n v="4.1933825717609504E-4"/>
    <n v="0"/>
    <n v="0"/>
    <n v="54"/>
    <n v="627"/>
    <n v="91"/>
    <n v="597"/>
    <n v="159"/>
    <n v="91"/>
    <n v="15"/>
    <n v="1580"/>
    <n v="0.39683544303797469"/>
    <n v="5.7594936708860761E-2"/>
    <n v="0.3778481012658228"/>
    <n v="0.10063291139240506"/>
    <n v="5.7594936708860761E-2"/>
    <n v="9.4936708860759497E-3"/>
    <n v="1"/>
    <n v="6"/>
    <n v="5"/>
    <n v="12"/>
    <n v="24"/>
    <n v="4.1666666666666664E-2"/>
    <n v="0.25"/>
    <n v="0.20833333333333334"/>
    <n v="0.5"/>
    <n v="3"/>
    <n v="0"/>
    <n v="0"/>
    <x v="1"/>
    <x v="0"/>
    <x v="1"/>
    <n v="0"/>
    <x v="1"/>
    <x v="1"/>
    <x v="1"/>
    <n v="2643"/>
    <n v="0"/>
    <n v="0"/>
    <n v="0"/>
    <n v="1"/>
    <n v="0"/>
    <n v="0"/>
    <n v="1"/>
    <n v="0"/>
    <n v="0"/>
    <n v="1550"/>
    <d v="2015-07-21T00:00:00"/>
    <n v="7"/>
    <s v="July"/>
    <n v="1"/>
    <s v="699,73926,High income,31,Low spender,0.000419338257176095,0,0,54,627,91,597,159,91,15,1580,0.396835443037975,0.0575949367088608,0.377848101265823,0.100632911392405,0.0575949367088608,0.00949367088607595,1,6,5,12,24,0.0416666666666667,0.25,0.208333333333333,0.5,3,0,0,0,0,0,0,0,47,36-50,2643,0,0,0,1,0,0,1,0,0,1550"/>
  </r>
  <r>
    <n v="751"/>
    <n v="74068"/>
    <x v="0"/>
    <n v="50"/>
    <x v="1"/>
    <n v="6.7505535453907218E-4"/>
    <n v="0"/>
    <n v="0"/>
    <n v="14"/>
    <n v="783"/>
    <n v="30"/>
    <n v="537"/>
    <n v="140"/>
    <n v="76"/>
    <n v="15"/>
    <n v="1581"/>
    <n v="0.49525616698292219"/>
    <n v="1.8975332068311195E-2"/>
    <n v="0.3396584440227704"/>
    <n v="8.8551549652118908E-2"/>
    <n v="4.8070841239721697E-2"/>
    <n v="9.4876660341555973E-3"/>
    <n v="1"/>
    <n v="4"/>
    <n v="10"/>
    <n v="9"/>
    <n v="24"/>
    <n v="4.1666666666666664E-2"/>
    <n v="0.16666666666666666"/>
    <n v="0.41666666666666669"/>
    <n v="0.375"/>
    <n v="2"/>
    <n v="0"/>
    <n v="0"/>
    <x v="1"/>
    <x v="0"/>
    <x v="1"/>
    <n v="0"/>
    <x v="1"/>
    <x v="10"/>
    <x v="1"/>
    <n v="2626"/>
    <n v="0"/>
    <n v="1"/>
    <n v="0"/>
    <n v="0"/>
    <n v="0"/>
    <n v="0"/>
    <n v="1"/>
    <n v="0"/>
    <n v="0"/>
    <n v="1551"/>
    <d v="2015-08-07T00:00:00"/>
    <n v="8"/>
    <s v="August"/>
    <n v="1"/>
    <s v="751,74068,High income,50,Low spender,0.000675055354539072,0,0,14,783,30,537,140,76,15,1581,0.495256166982922,0.0189753320683112,0.33965844402277,0.0885515496521189,0.0480708412397217,0.0094876660341556,1,4,10,9,24,0.0416666666666667,0.166666666666667,0.416666666666667,0.375,2,0,0,0,0,0,0,0,44,36-50,2626,0,1,0,0,0,0,1,0,0,1551"/>
  </r>
  <r>
    <n v="1754"/>
    <n v="88325"/>
    <x v="0"/>
    <n v="184"/>
    <x v="1"/>
    <n v="2.0832153976790262E-3"/>
    <n v="0"/>
    <n v="0"/>
    <n v="42"/>
    <n v="519"/>
    <n v="71"/>
    <n v="860"/>
    <n v="93"/>
    <n v="27"/>
    <n v="53"/>
    <n v="1623"/>
    <n v="0.31977818853974121"/>
    <n v="4.3746149106592733E-2"/>
    <n v="0.52988293284041899"/>
    <n v="5.730129390018484E-2"/>
    <n v="1.6635859519408502E-2"/>
    <n v="3.2655576093653729E-2"/>
    <n v="1"/>
    <n v="6"/>
    <n v="2"/>
    <n v="9"/>
    <n v="18"/>
    <n v="5.5555555555555552E-2"/>
    <n v="0.33333333333333331"/>
    <n v="0.1111111111111111"/>
    <n v="0.5"/>
    <n v="2"/>
    <n v="0"/>
    <n v="0"/>
    <x v="1"/>
    <x v="0"/>
    <x v="1"/>
    <n v="0"/>
    <x v="1"/>
    <x v="29"/>
    <x v="1"/>
    <n v="2303"/>
    <n v="0"/>
    <n v="0"/>
    <n v="0"/>
    <n v="1"/>
    <n v="0"/>
    <n v="0"/>
    <n v="1"/>
    <n v="0"/>
    <n v="0"/>
    <n v="1517"/>
    <d v="2016-06-25T00:00:00"/>
    <n v="6"/>
    <s v="June"/>
    <n v="1"/>
    <s v="1754,88325,High income,184,Low spender,0.00208321539767903,0,0,42,519,71,860,93,27,53,1623,0.319778188539741,0.0437461491065927,0.529882932840419,0.0573012939001848,0.0166358595194085,0.0326555760936537,1,6,2,9,18,0.0555555555555556,0.333333333333333,0.111111111111111,0.5,2,0,0,0,0,0,0,0,39,36-50,2303,0,0,0,1,0,0,1,0,0,1517"/>
  </r>
  <r>
    <n v="2011"/>
    <n v="90369"/>
    <x v="0"/>
    <n v="45"/>
    <x v="1"/>
    <n v="4.9795837068021109E-4"/>
    <n v="0"/>
    <n v="0"/>
    <n v="2"/>
    <n v="292"/>
    <n v="51"/>
    <n v="981"/>
    <n v="224"/>
    <n v="23"/>
    <n v="17"/>
    <n v="1588"/>
    <n v="0.18387909319899245"/>
    <n v="3.2115869017632241E-2"/>
    <n v="0.61775818639798485"/>
    <n v="0.14105793450881612"/>
    <n v="1.4483627204030227E-2"/>
    <n v="1.0705289672544081E-2"/>
    <n v="1"/>
    <n v="4"/>
    <n v="6"/>
    <n v="6"/>
    <n v="17"/>
    <n v="5.8823529411764705E-2"/>
    <n v="0.23529411764705882"/>
    <n v="0.35294117647058826"/>
    <n v="0.35294117647058826"/>
    <n v="1"/>
    <n v="0"/>
    <n v="0"/>
    <x v="1"/>
    <x v="0"/>
    <x v="1"/>
    <n v="0"/>
    <x v="0"/>
    <x v="32"/>
    <x v="2"/>
    <n v="2221"/>
    <n v="0"/>
    <n v="1"/>
    <n v="0"/>
    <n v="0"/>
    <n v="0"/>
    <n v="0"/>
    <n v="1"/>
    <n v="0"/>
    <n v="0"/>
    <n v="1554"/>
    <d v="2016-09-15T00:00:00"/>
    <n v="9"/>
    <s v="September"/>
    <n v="1"/>
    <s v="2011,90369,High income,45,Low spender,0.000497958370680211,0,0,2,292,51,981,224,23,17,1588,0.183879093198992,0.0321158690176322,0.617758186397985,0.141057934508816,0.0144836272040302,0.0107052896725441,1,4,6,6,17,0.0588235294117647,0.235294117647059,0.352941176470588,0.352941176470588,1,0,0,0,0,0,0,1,64,50-65,2221,0,1,0,0,0,0,1,0,0,1554"/>
  </r>
  <r>
    <n v="350"/>
    <n v="80398"/>
    <x v="0"/>
    <n v="1171"/>
    <x v="0"/>
    <n v="1.45650389313167E-2"/>
    <n v="0"/>
    <n v="0"/>
    <n v="92"/>
    <n v="342"/>
    <n v="51"/>
    <n v="936"/>
    <n v="207"/>
    <n v="35"/>
    <n v="26"/>
    <n v="1597"/>
    <n v="0.21415153412648716"/>
    <n v="3.1934877896055106E-2"/>
    <n v="0.58609893550407011"/>
    <n v="0.12961803381340012"/>
    <n v="2.1916092673763307E-2"/>
    <n v="1.6280525986224169E-2"/>
    <n v="1"/>
    <n v="5"/>
    <n v="8"/>
    <n v="12"/>
    <n v="26"/>
    <n v="3.8461538461538464E-2"/>
    <n v="0.19230769230769232"/>
    <n v="0.30769230769230771"/>
    <n v="0.46153846153846156"/>
    <n v="3"/>
    <n v="0"/>
    <n v="0"/>
    <x v="1"/>
    <x v="0"/>
    <x v="0"/>
    <n v="0"/>
    <x v="1"/>
    <x v="20"/>
    <x v="2"/>
    <n v="2755"/>
    <n v="0"/>
    <n v="1"/>
    <n v="0"/>
    <n v="0"/>
    <n v="0"/>
    <n v="0"/>
    <n v="1"/>
    <n v="0"/>
    <n v="0"/>
    <n v="1545"/>
    <d v="2015-03-31T00:00:00"/>
    <n v="3"/>
    <s v="March"/>
    <n v="1"/>
    <s v="350,80398,High income,1171,High spender,0.0145650389313167,0,0,92,342,51,936,207,35,26,1597,0.214151534126487,0.0319348778960551,0.58609893550407,0.1296180338134,0.0219160926737633,0.0162805259862242,1,5,8,12,26,0.0384615384615385,0.192307692307692,0.307692307692308,0.461538461538462,3,0,0,0,0,1,0,0,54,50-65,2755,0,1,0,0,0,0,1,0,0,1545"/>
  </r>
  <r>
    <n v="1710"/>
    <n v="78331"/>
    <x v="0"/>
    <n v="90"/>
    <x v="1"/>
    <n v="1.1489703948628256E-3"/>
    <n v="0"/>
    <n v="1"/>
    <n v="97"/>
    <n v="756"/>
    <n v="138"/>
    <n v="354"/>
    <n v="160"/>
    <n v="169"/>
    <n v="61"/>
    <n v="1638"/>
    <n v="0.46153846153846156"/>
    <n v="8.4249084249084255E-2"/>
    <n v="0.21611721611721613"/>
    <n v="9.768009768009768E-2"/>
    <n v="0.10317460317460317"/>
    <n v="3.724053724053724E-2"/>
    <n v="2"/>
    <n v="10"/>
    <n v="6"/>
    <n v="7"/>
    <n v="25"/>
    <n v="0.08"/>
    <n v="0.4"/>
    <n v="0.24"/>
    <n v="0.28000000000000003"/>
    <n v="4"/>
    <n v="0"/>
    <n v="0"/>
    <x v="1"/>
    <x v="0"/>
    <x v="1"/>
    <n v="0"/>
    <x v="1"/>
    <x v="11"/>
    <x v="2"/>
    <n v="2316"/>
    <n v="1"/>
    <n v="0"/>
    <n v="0"/>
    <n v="0"/>
    <n v="0"/>
    <n v="0"/>
    <n v="1"/>
    <n v="0"/>
    <n v="0"/>
    <n v="1516"/>
    <d v="2016-06-12T00:00:00"/>
    <n v="6"/>
    <s v="June"/>
    <n v="1"/>
    <s v="1710,78331,High income,90,Low spender,0.00114897039486283,0,1,97,756,138,354,160,169,61,1638,0.461538461538462,0.0842490842490843,0.216117216117216,0.0976800976800977,0.103174603174603,0.0372405372405372,2,10,6,7,25,0.08,0.4,0.24,0.28,4,0,0,0,0,0,0,0,62,50-65,2316,1,0,0,0,0,0,1,0,0,1516"/>
  </r>
  <r>
    <n v="235"/>
    <n v="71128"/>
    <x v="0"/>
    <n v="536"/>
    <x v="1"/>
    <n v="7.5357102688111575E-3"/>
    <n v="1"/>
    <n v="0"/>
    <n v="80"/>
    <n v="958"/>
    <n v="159"/>
    <n v="447"/>
    <n v="20"/>
    <n v="0"/>
    <n v="31"/>
    <n v="1615"/>
    <n v="0.59318885448916414"/>
    <n v="9.845201238390093E-2"/>
    <n v="0.27678018575851393"/>
    <n v="1.238390092879257E-2"/>
    <n v="0"/>
    <n v="1.9195046439628483E-2"/>
    <n v="3"/>
    <n v="2"/>
    <n v="10"/>
    <n v="12"/>
    <n v="27"/>
    <n v="0.1111111111111111"/>
    <n v="7.407407407407407E-2"/>
    <n v="0.37037037037037035"/>
    <n v="0.44444444444444442"/>
    <n v="7"/>
    <n v="0"/>
    <n v="0"/>
    <x v="1"/>
    <x v="0"/>
    <x v="1"/>
    <n v="0"/>
    <x v="1"/>
    <x v="1"/>
    <x v="1"/>
    <n v="2790"/>
    <n v="1"/>
    <n v="0"/>
    <n v="0"/>
    <n v="0"/>
    <n v="0"/>
    <n v="0"/>
    <n v="1"/>
    <n v="0"/>
    <n v="0"/>
    <n v="1553"/>
    <d v="2015-02-24T00:00:00"/>
    <n v="2"/>
    <s v="February"/>
    <n v="1"/>
    <s v="235,71128,High income,536,Low spender,0.00753571026881116,1,0,80,958,159,447,20,0,31,1615,0.593188854489164,0.0984520123839009,0.276780185758514,0.0123839009287926,0,0.0191950464396285,3,2,10,12,27,0.111111111111111,0.0740740740740741,0.37037037037037,0.444444444444444,7,0,0,0,0,0,0,0,47,36-50,2790,1,0,0,0,0,0,1,0,0,1553"/>
  </r>
  <r>
    <n v="616"/>
    <n v="61416"/>
    <x v="0"/>
    <n v="122"/>
    <x v="1"/>
    <n v="1.9864530415526897E-3"/>
    <n v="0"/>
    <n v="0"/>
    <n v="25"/>
    <n v="848"/>
    <n v="154"/>
    <n v="323"/>
    <n v="201"/>
    <n v="61"/>
    <n v="78"/>
    <n v="1665"/>
    <n v="0.50930930930930929"/>
    <n v="9.2492492492492487E-2"/>
    <n v="0.193993993993994"/>
    <n v="0.12072072072072072"/>
    <n v="3.6636636636636639E-2"/>
    <n v="4.6846846846846847E-2"/>
    <n v="1"/>
    <n v="10"/>
    <n v="3"/>
    <n v="10"/>
    <n v="24"/>
    <n v="4.1666666666666664E-2"/>
    <n v="0.41666666666666669"/>
    <n v="0.125"/>
    <n v="0.41666666666666669"/>
    <n v="6"/>
    <n v="0"/>
    <n v="0"/>
    <x v="0"/>
    <x v="0"/>
    <x v="1"/>
    <n v="0"/>
    <x v="1"/>
    <x v="13"/>
    <x v="1"/>
    <n v="2665"/>
    <n v="0"/>
    <n v="0"/>
    <n v="0"/>
    <n v="1"/>
    <n v="0"/>
    <n v="0"/>
    <n v="1"/>
    <n v="0"/>
    <n v="0"/>
    <n v="1509"/>
    <d v="2015-06-29T00:00:00"/>
    <n v="6"/>
    <s v="June"/>
    <n v="1"/>
    <s v="616,61416,High income,122,Low spender,0.00198645304155269,0,0,25,848,154,323,201,61,78,1665,0.509309309309309,0.0924924924924925,0.193993993993994,0.120720720720721,0.0366366366366366,0.0468468468468468,1,10,3,10,24,0.0416666666666667,0.416666666666667,0.125,0.416666666666667,6,0,0,1,0,0,0,0,38,36-50,2665,0,0,0,1,0,0,1,0,0,1509"/>
  </r>
  <r>
    <n v="1839"/>
    <n v="73705"/>
    <x v="0"/>
    <n v="59"/>
    <x v="1"/>
    <n v="8.0048843362051419E-4"/>
    <n v="0"/>
    <n v="2"/>
    <n v="86"/>
    <n v="612"/>
    <n v="91"/>
    <n v="520"/>
    <n v="258"/>
    <n v="107"/>
    <n v="107"/>
    <n v="1695"/>
    <n v="0.36106194690265486"/>
    <n v="5.3687315634218288E-2"/>
    <n v="0.30678466076696165"/>
    <n v="0.15221238938053097"/>
    <n v="6.3126843657817108E-2"/>
    <n v="6.3126843657817108E-2"/>
    <n v="2"/>
    <n v="9"/>
    <n v="6"/>
    <n v="8"/>
    <n v="25"/>
    <n v="0.08"/>
    <n v="0.36"/>
    <n v="0.24"/>
    <n v="0.32"/>
    <n v="5"/>
    <n v="0"/>
    <n v="0"/>
    <x v="1"/>
    <x v="0"/>
    <x v="1"/>
    <n v="0"/>
    <x v="1"/>
    <x v="18"/>
    <x v="3"/>
    <n v="2275"/>
    <n v="0"/>
    <n v="0"/>
    <n v="0"/>
    <n v="0"/>
    <n v="1"/>
    <n v="0"/>
    <n v="0"/>
    <n v="1"/>
    <n v="0"/>
    <n v="1481"/>
    <d v="2016-07-23T00:00:00"/>
    <n v="7"/>
    <s v="July"/>
    <n v="1"/>
    <s v="1839,73705,High income,59,Low spender,0.000800488433620514,0,2,86,612,91,520,258,107,107,1695,0.361061946902655,0.0536873156342183,0.306784660766962,0.152212389380531,0.0631268436578171,0.0631268436578171,2,9,6,8,25,0.08,0.36,0.24,0.32,5,0,0,0,0,0,0,0,69,66+,2275,0,0,0,0,1,0,0,1,0,1481"/>
  </r>
  <r>
    <n v="1524"/>
    <n v="83790"/>
    <x v="0"/>
    <n v="28"/>
    <x v="1"/>
    <n v="3.3416875522138681E-4"/>
    <n v="0"/>
    <n v="0"/>
    <n v="81"/>
    <n v="1076"/>
    <n v="16"/>
    <n v="417"/>
    <n v="42"/>
    <n v="48"/>
    <n v="16"/>
    <n v="1615"/>
    <n v="0.66625386996904024"/>
    <n v="9.9071207430340563E-3"/>
    <n v="0.25820433436532508"/>
    <n v="2.6006191950464396E-2"/>
    <n v="2.9721362229102165E-2"/>
    <n v="9.9071207430340563E-3"/>
    <n v="1"/>
    <n v="8"/>
    <n v="10"/>
    <n v="6"/>
    <n v="25"/>
    <n v="0.04"/>
    <n v="0.32"/>
    <n v="0.4"/>
    <n v="0.24"/>
    <n v="3"/>
    <n v="0"/>
    <n v="0"/>
    <x v="1"/>
    <x v="1"/>
    <x v="0"/>
    <n v="0"/>
    <x v="1"/>
    <x v="48"/>
    <x v="3"/>
    <n v="2385"/>
    <n v="0"/>
    <n v="1"/>
    <n v="0"/>
    <n v="0"/>
    <n v="0"/>
    <n v="0"/>
    <n v="0"/>
    <n v="1"/>
    <n v="0"/>
    <n v="1583"/>
    <d v="2016-04-04T00:00:00"/>
    <n v="4"/>
    <s v="April"/>
    <n v="1"/>
    <s v="1524,83790,High income,28,Low spender,0.000334168755221387,0,0,81,1076,16,417,42,48,16,1615,0.66625386996904,0.00990712074303406,0.258204334365325,0.0260061919504644,0.0297213622291022,0.00990712074303406,1,8,10,6,25,0.04,0.32,0.4,0.24,3,0,0,0,1,1,0,0,72,66+,2385,0,1,0,0,0,0,0,1,0,1583"/>
  </r>
  <r>
    <n v="2182"/>
    <n v="79419"/>
    <x v="0"/>
    <n v="16"/>
    <x v="1"/>
    <n v="2.0146312595222806E-4"/>
    <n v="0"/>
    <n v="0"/>
    <n v="96"/>
    <n v="751"/>
    <n v="127"/>
    <n v="687"/>
    <n v="20"/>
    <n v="15"/>
    <n v="31"/>
    <n v="1631"/>
    <n v="0.46045370938074803"/>
    <n v="7.7866339668914777E-2"/>
    <n v="0.4212139791538933"/>
    <n v="1.2262415695892091E-2"/>
    <n v="9.1968117719190678E-3"/>
    <n v="1.9006744328632742E-2"/>
    <n v="1"/>
    <n v="4"/>
    <n v="6"/>
    <n v="4"/>
    <n v="15"/>
    <n v="6.6666666666666666E-2"/>
    <n v="0.26666666666666666"/>
    <n v="0.4"/>
    <n v="0.26666666666666666"/>
    <n v="2"/>
    <n v="0"/>
    <n v="0"/>
    <x v="1"/>
    <x v="0"/>
    <x v="1"/>
    <n v="0"/>
    <x v="1"/>
    <x v="28"/>
    <x v="1"/>
    <n v="2166"/>
    <n v="0"/>
    <n v="0"/>
    <n v="0"/>
    <n v="1"/>
    <n v="0"/>
    <n v="0"/>
    <n v="0"/>
    <n v="1"/>
    <n v="0"/>
    <n v="1569"/>
    <d v="2016-11-09T00:00:00"/>
    <n v="11"/>
    <s v="November"/>
    <n v="1"/>
    <s v="2182,79419,High income,16,Low spender,0.000201463125952228,0,0,96,751,127,687,20,15,31,1631,0.460453709380748,0.0778663396689148,0.421213979153893,0.0122624156958921,0.00919681177191907,0.0190067443286327,1,4,6,4,15,0.0666666666666667,0.266666666666667,0.4,0.266666666666667,2,0,0,0,0,0,0,0,50,36-50,2166,0,0,0,1,0,0,0,1,0,1569"/>
  </r>
  <r>
    <n v="906"/>
    <n v="93404"/>
    <x v="0"/>
    <n v="25"/>
    <x v="1"/>
    <n v="2.6765449017172714E-4"/>
    <n v="1"/>
    <n v="2"/>
    <n v="97"/>
    <n v="1279"/>
    <n v="15"/>
    <n v="287"/>
    <n v="20"/>
    <n v="0"/>
    <n v="15"/>
    <n v="1616"/>
    <n v="0.79146039603960394"/>
    <n v="9.2821782178217817E-3"/>
    <n v="0.17759900990099009"/>
    <n v="1.2376237623762377E-2"/>
    <n v="0"/>
    <n v="9.2821782178217817E-3"/>
    <n v="3"/>
    <n v="3"/>
    <n v="4"/>
    <n v="7"/>
    <n v="17"/>
    <n v="0.17647058823529413"/>
    <n v="0.17647058823529413"/>
    <n v="0.23529411764705882"/>
    <n v="0.41176470588235292"/>
    <n v="5"/>
    <n v="0"/>
    <n v="0"/>
    <x v="1"/>
    <x v="1"/>
    <x v="0"/>
    <n v="0"/>
    <x v="1"/>
    <x v="23"/>
    <x v="3"/>
    <n v="2577"/>
    <n v="0"/>
    <n v="1"/>
    <n v="0"/>
    <n v="0"/>
    <n v="0"/>
    <n v="0"/>
    <n v="1"/>
    <n v="0"/>
    <n v="0"/>
    <n v="1586"/>
    <d v="2015-09-25T00:00:00"/>
    <n v="9"/>
    <s v="September"/>
    <n v="1"/>
    <s v="906,93404,High income,25,Low spender,0.000267654490171727,1,2,97,1279,15,287,20,0,15,1616,0.791460396039604,0.00928217821782178,0.17759900990099,0.0123762376237624,0,0.00928217821782178,3,3,4,7,17,0.176470588235294,0.176470588235294,0.235294117647059,0.411764705882353,5,0,0,0,1,1,0,0,66,66+,2577,0,1,0,0,0,0,1,0,0,1586"/>
  </r>
  <r>
    <n v="2015"/>
    <n v="90247"/>
    <x v="0"/>
    <n v="29"/>
    <x v="1"/>
    <n v="3.2134032156193559E-4"/>
    <n v="0"/>
    <n v="0"/>
    <n v="27"/>
    <n v="1184"/>
    <n v="32"/>
    <n v="352"/>
    <n v="21"/>
    <n v="16"/>
    <n v="16"/>
    <n v="1621"/>
    <n v="0.73041332510795809"/>
    <n v="1.9740900678593461E-2"/>
    <n v="0.21714990746452806"/>
    <n v="1.2954966070326958E-2"/>
    <n v="9.8704503392967307E-3"/>
    <n v="9.8704503392967307E-3"/>
    <n v="1"/>
    <n v="3"/>
    <n v="4"/>
    <n v="7"/>
    <n v="15"/>
    <n v="6.6666666666666666E-2"/>
    <n v="0.2"/>
    <n v="0.26666666666666666"/>
    <n v="0.46666666666666667"/>
    <n v="1"/>
    <n v="1"/>
    <n v="0"/>
    <x v="1"/>
    <x v="1"/>
    <x v="0"/>
    <n v="0"/>
    <x v="0"/>
    <x v="0"/>
    <x v="0"/>
    <n v="2220"/>
    <n v="0"/>
    <n v="0"/>
    <n v="1"/>
    <n v="0"/>
    <n v="0"/>
    <n v="0"/>
    <n v="0"/>
    <n v="1"/>
    <n v="0"/>
    <n v="1589"/>
    <d v="2016-09-16T00:00:00"/>
    <n v="9"/>
    <s v="September"/>
    <n v="1"/>
    <s v="2015,90247,High income,29,Low spender,0.000321340321561936,0,0,27,1184,32,352,21,16,16,1621,0.730413325107958,0.0197409006785935,0.217149907464528,0.012954966070327,0.00987045033929673,0.00987045033929673,1,3,4,7,15,0.0666666666666667,0.2,0.266666666666667,0.466666666666667,1,1,0,0,1,1,0,1,32,24-35,2220,0,0,1,0,0,0,0,1,0,1589"/>
  </r>
  <r>
    <n v="1926"/>
    <n v="90933"/>
    <x v="0"/>
    <n v="649"/>
    <x v="0"/>
    <n v="7.1371229366676567E-3"/>
    <n v="0"/>
    <n v="0"/>
    <n v="90"/>
    <n v="1020"/>
    <n v="31"/>
    <n v="430"/>
    <n v="62"/>
    <n v="63"/>
    <n v="79"/>
    <n v="1685"/>
    <n v="0.60534124629080122"/>
    <n v="1.8397626112759646E-2"/>
    <n v="0.25519287833827892"/>
    <n v="3.6795252225519291E-2"/>
    <n v="3.7388724035608306E-2"/>
    <n v="4.6884272997032642E-2"/>
    <n v="1"/>
    <n v="4"/>
    <n v="6"/>
    <n v="4"/>
    <n v="15"/>
    <n v="6.6666666666666666E-2"/>
    <n v="0.26666666666666666"/>
    <n v="0.4"/>
    <n v="0.26666666666666666"/>
    <n v="1"/>
    <n v="0"/>
    <n v="0"/>
    <x v="1"/>
    <x v="0"/>
    <x v="0"/>
    <n v="0"/>
    <x v="1"/>
    <x v="23"/>
    <x v="3"/>
    <n v="2249"/>
    <n v="0"/>
    <n v="0"/>
    <n v="1"/>
    <n v="0"/>
    <n v="0"/>
    <n v="0"/>
    <n v="0"/>
    <n v="0"/>
    <n v="1"/>
    <n v="1527"/>
    <d v="2016-08-18T00:00:00"/>
    <n v="8"/>
    <s v="August"/>
    <n v="1"/>
    <s v="1926,90933,High income,649,High spender,0.00713712293666766,0,0,90,1020,31,430,62,63,79,1685,0.605341246290801,0.0183976261127596,0.255192878338279,0.0367952522255193,0.0373887240356083,0.0468842729970326,1,4,6,4,15,0.0666666666666667,0.266666666666667,0.4,0.266666666666667,1,0,0,0,0,1,0,0,66,66+,2249,0,0,1,0,0,0,0,0,1,1527"/>
  </r>
  <r>
    <n v="1104"/>
    <n v="71670"/>
    <x v="0"/>
    <n v="48"/>
    <x v="1"/>
    <n v="6.6973629133528672E-4"/>
    <n v="0"/>
    <n v="0"/>
    <n v="8"/>
    <n v="1462"/>
    <n v="16"/>
    <n v="128"/>
    <n v="0"/>
    <n v="0"/>
    <n v="160"/>
    <n v="1766"/>
    <n v="0.82785956964892415"/>
    <n v="9.0600226500566258E-3"/>
    <n v="7.2480181200453006E-2"/>
    <n v="0"/>
    <n v="0"/>
    <n v="9.0600226500566247E-2"/>
    <n v="1"/>
    <n v="5"/>
    <n v="3"/>
    <n v="6"/>
    <n v="15"/>
    <n v="6.6666666666666666E-2"/>
    <n v="0.33333333333333331"/>
    <n v="0.2"/>
    <n v="0.4"/>
    <n v="6"/>
    <n v="0"/>
    <n v="1"/>
    <x v="1"/>
    <x v="1"/>
    <x v="0"/>
    <n v="0"/>
    <x v="0"/>
    <x v="36"/>
    <x v="2"/>
    <n v="2514"/>
    <n v="0"/>
    <n v="0"/>
    <n v="0"/>
    <n v="0"/>
    <n v="1"/>
    <n v="0"/>
    <n v="0"/>
    <n v="0"/>
    <n v="1"/>
    <n v="1446"/>
    <d v="2015-11-27T00:00:00"/>
    <n v="11"/>
    <s v="November"/>
    <n v="1"/>
    <s v="1104,71670,High income,48,Low spender,0.000669736291335287,0,0,8,1462,16,128,0,0,160,1766,0.827859569648924,0.00906002265005663,0.072480181200453,0,0,0.0906002265005662,1,5,3,6,15,0.0666666666666667,0.333333333333333,0.2,0.4,6,0,1,0,1,1,0,1,58,50-65,2514,0,0,0,0,1,0,0,0,1,1446"/>
  </r>
  <r>
    <n v="778"/>
    <n v="76995"/>
    <x v="0"/>
    <n v="30"/>
    <x v="1"/>
    <n v="3.8963569062926162E-4"/>
    <n v="0"/>
    <n v="1"/>
    <n v="91"/>
    <n v="1012"/>
    <n v="80"/>
    <n v="498"/>
    <n v="0"/>
    <n v="16"/>
    <n v="176"/>
    <n v="1782"/>
    <n v="0.5679012345679012"/>
    <n v="4.4893378226711557E-2"/>
    <n v="0.27946127946127947"/>
    <n v="0"/>
    <n v="8.9786756453423128E-3"/>
    <n v="9.8765432098765427E-2"/>
    <n v="2"/>
    <n v="11"/>
    <n v="4"/>
    <n v="9"/>
    <n v="26"/>
    <n v="7.6923076923076927E-2"/>
    <n v="0.42307692307692307"/>
    <n v="0.15384615384615385"/>
    <n v="0.34615384615384615"/>
    <n v="5"/>
    <n v="1"/>
    <n v="0"/>
    <x v="1"/>
    <x v="0"/>
    <x v="1"/>
    <n v="0"/>
    <x v="1"/>
    <x v="22"/>
    <x v="3"/>
    <n v="2617"/>
    <n v="0"/>
    <n v="1"/>
    <n v="0"/>
    <n v="0"/>
    <n v="0"/>
    <n v="0"/>
    <n v="0"/>
    <n v="1"/>
    <n v="0"/>
    <n v="1430"/>
    <d v="2015-08-16T00:00:00"/>
    <n v="8"/>
    <s v="August"/>
    <n v="1"/>
    <s v="778,76995,High income,30,Low spender,0.000389635690629262,0,1,91,1012,80,498,0,16,176,1782,0.567901234567901,0.0448933782267116,0.279461279461279,0,0.00897867564534231,0.0987654320987654,2,11,4,9,26,0.0769230769230769,0.423076923076923,0.153846153846154,0.346153846153846,5,1,0,0,0,0,0,0,71,66+,2617,0,1,0,0,0,0,0,1,0,1430"/>
  </r>
  <r>
    <n v="1931"/>
    <n v="82571"/>
    <x v="0"/>
    <n v="40"/>
    <x v="1"/>
    <n v="4.8443158009470639E-4"/>
    <n v="0"/>
    <n v="0"/>
    <n v="28"/>
    <n v="861"/>
    <n v="31"/>
    <n v="558"/>
    <n v="62"/>
    <n v="95"/>
    <n v="79"/>
    <n v="1686"/>
    <n v="0.51067615658362986"/>
    <n v="1.8386714116251483E-2"/>
    <n v="0.33096085409252668"/>
    <n v="3.6773428232502965E-2"/>
    <n v="5.6346381969157769E-2"/>
    <n v="4.68564650059312E-2"/>
    <n v="0"/>
    <n v="6"/>
    <n v="5"/>
    <n v="13"/>
    <n v="24"/>
    <n v="0"/>
    <n v="0.25"/>
    <n v="0.20833333333333334"/>
    <n v="0.54166666666666663"/>
    <n v="2"/>
    <n v="0"/>
    <n v="0"/>
    <x v="1"/>
    <x v="0"/>
    <x v="0"/>
    <n v="0"/>
    <x v="1"/>
    <x v="36"/>
    <x v="2"/>
    <n v="2247"/>
    <n v="0"/>
    <n v="0"/>
    <n v="0"/>
    <n v="0"/>
    <n v="1"/>
    <n v="0"/>
    <n v="0"/>
    <n v="0"/>
    <n v="1"/>
    <n v="1528"/>
    <d v="2016-08-20T00:00:00"/>
    <n v="8"/>
    <s v="August"/>
    <n v="1"/>
    <s v="1931,82571,High income,40,Low spender,0.000484431580094706,0,0,28,861,31,558,62,95,79,1686,0.51067615658363,0.0183867141162515,0.330960854092527,0.036773428232503,0.0563463819691578,0.0468564650059312,0,6,5,13,24,0,0.25,0.208333333333333,0.541666666666667,2,0,0,0,0,1,0,0,58,50-65,2247,0,0,0,0,1,0,0,0,1,1528"/>
  </r>
  <r>
    <n v="1807"/>
    <n v="74004"/>
    <x v="0"/>
    <n v="11"/>
    <x v="1"/>
    <n v="1.4864061402086374E-4"/>
    <n v="0"/>
    <n v="0"/>
    <n v="5"/>
    <n v="784"/>
    <n v="48"/>
    <n v="560"/>
    <n v="42"/>
    <n v="176"/>
    <n v="48"/>
    <n v="1658"/>
    <n v="0.47285886610373945"/>
    <n v="2.8950542822677925E-2"/>
    <n v="0.33775633293124246"/>
    <n v="2.5331724969843185E-2"/>
    <n v="0.10615199034981906"/>
    <n v="2.8950542822677925E-2"/>
    <n v="1"/>
    <n v="4"/>
    <n v="6"/>
    <n v="4"/>
    <n v="15"/>
    <n v="6.6666666666666666E-2"/>
    <n v="0.26666666666666666"/>
    <n v="0.4"/>
    <n v="0.26666666666666666"/>
    <n v="3"/>
    <n v="1"/>
    <n v="0"/>
    <x v="1"/>
    <x v="0"/>
    <x v="0"/>
    <n v="0"/>
    <x v="0"/>
    <x v="19"/>
    <x v="0"/>
    <n v="2284"/>
    <n v="0"/>
    <n v="0"/>
    <n v="1"/>
    <n v="0"/>
    <n v="0"/>
    <n v="0"/>
    <n v="0"/>
    <n v="0"/>
    <n v="1"/>
    <n v="1562"/>
    <d v="2016-07-14T00:00:00"/>
    <n v="7"/>
    <s v="July"/>
    <n v="1"/>
    <s v="1807,74004,High income,11,Low spender,0.000148640614020864,0,0,5,784,48,560,42,176,48,1658,0.472858866103739,0.0289505428226779,0.337756332931242,0.0253317249698432,0.106151990349819,0.0289505428226779,1,4,6,4,15,0.0666666666666667,0.266666666666667,0.4,0.266666666666667,3,1,0,0,0,1,0,1,33,24-35,2284,0,0,1,0,0,0,0,0,1,1562"/>
  </r>
  <r>
    <n v="948"/>
    <n v="80134"/>
    <x v="0"/>
    <n v="184"/>
    <x v="1"/>
    <n v="2.2961539421469039E-3"/>
    <n v="1"/>
    <n v="0"/>
    <n v="40"/>
    <n v="1218"/>
    <n v="16"/>
    <n v="272"/>
    <n v="104"/>
    <n v="0"/>
    <n v="80"/>
    <n v="1690"/>
    <n v="0.72071005917159758"/>
    <n v="9.4674556213017753E-3"/>
    <n v="0.16094674556213018"/>
    <n v="6.1538461538461542E-2"/>
    <n v="0"/>
    <n v="4.7337278106508875E-2"/>
    <n v="2"/>
    <n v="5"/>
    <n v="3"/>
    <n v="6"/>
    <n v="16"/>
    <n v="0.125"/>
    <n v="0.3125"/>
    <n v="0.1875"/>
    <n v="0.375"/>
    <n v="6"/>
    <n v="1"/>
    <n v="0"/>
    <x v="1"/>
    <x v="1"/>
    <x v="0"/>
    <n v="0"/>
    <x v="0"/>
    <x v="7"/>
    <x v="1"/>
    <n v="2564"/>
    <n v="0"/>
    <n v="1"/>
    <n v="0"/>
    <n v="0"/>
    <n v="0"/>
    <n v="0"/>
    <n v="1"/>
    <n v="0"/>
    <n v="0"/>
    <n v="1530"/>
    <d v="2015-10-08T00:00:00"/>
    <n v="10"/>
    <s v="October"/>
    <n v="1"/>
    <s v="948,80134,High income,184,Low spender,0.0022961539421469,1,0,40,1218,16,272,104,0,80,1690,0.720710059171598,0.00946745562130178,0.16094674556213,0.0615384615384615,0,0.0473372781065089,2,5,3,6,16,0.125,0.3125,0.1875,0.375,6,1,0,0,1,1,0,1,48,36-50,2564,0,1,0,0,0,0,1,0,0,1530"/>
  </r>
  <r>
    <n v="148"/>
    <n v="64497"/>
    <x v="0"/>
    <n v="16"/>
    <x v="1"/>
    <n v="2.4807355380870427E-4"/>
    <n v="0"/>
    <n v="1"/>
    <n v="17"/>
    <n v="1170"/>
    <n v="48"/>
    <n v="320"/>
    <n v="42"/>
    <n v="32"/>
    <n v="192"/>
    <n v="1804"/>
    <n v="0.64855875831485588"/>
    <n v="2.6607538802660754E-2"/>
    <n v="0.17738359201773837"/>
    <n v="2.3281596452328159E-2"/>
    <n v="1.7738359201773836E-2"/>
    <n v="0.10643015521064302"/>
    <n v="5"/>
    <n v="11"/>
    <n v="4"/>
    <n v="9"/>
    <n v="29"/>
    <n v="0.17241379310344829"/>
    <n v="0.37931034482758619"/>
    <n v="0.13793103448275862"/>
    <n v="0.31034482758620691"/>
    <n v="8"/>
    <n v="0"/>
    <n v="0"/>
    <x v="0"/>
    <x v="0"/>
    <x v="1"/>
    <n v="0"/>
    <x v="0"/>
    <x v="23"/>
    <x v="3"/>
    <n v="2816"/>
    <n v="1"/>
    <n v="0"/>
    <n v="0"/>
    <n v="0"/>
    <n v="0"/>
    <n v="0"/>
    <n v="1"/>
    <n v="0"/>
    <n v="0"/>
    <n v="1420"/>
    <d v="2015-01-29T00:00:00"/>
    <n v="1"/>
    <s v="January"/>
    <n v="1"/>
    <s v="148,64497,High income,16,Low spender,0.000248073553808704,0,1,17,1170,48,320,42,32,192,1804,0.648558758314856,0.0266075388026608,0.177383592017738,0.0232815964523282,0.0177383592017738,0.106430155210643,5,11,4,9,29,0.172413793103448,0.379310344827586,0.137931034482759,0.310344827586207,8,0,0,1,0,0,0,1,66,66+,2816,1,0,0,0,0,0,1,0,0,1420"/>
  </r>
  <r>
    <n v="22"/>
    <n v="68281"/>
    <x v="0"/>
    <n v="40"/>
    <x v="1"/>
    <n v="5.8581450183799297E-4"/>
    <n v="0"/>
    <n v="0"/>
    <n v="31"/>
    <n v="995"/>
    <n v="112"/>
    <n v="417"/>
    <n v="42"/>
    <n v="48"/>
    <n v="41"/>
    <n v="1655"/>
    <n v="0.6012084592145015"/>
    <n v="6.7673716012084592E-2"/>
    <n v="0.25196374622356493"/>
    <n v="2.5377643504531724E-2"/>
    <n v="2.9003021148036254E-2"/>
    <n v="2.4773413897280966E-2"/>
    <n v="1"/>
    <n v="2"/>
    <n v="9"/>
    <n v="13"/>
    <n v="25"/>
    <n v="0.04"/>
    <n v="0.08"/>
    <n v="0.36"/>
    <n v="0.52"/>
    <n v="5"/>
    <n v="0"/>
    <n v="0"/>
    <x v="1"/>
    <x v="0"/>
    <x v="1"/>
    <n v="0"/>
    <x v="0"/>
    <x v="11"/>
    <x v="2"/>
    <n v="2850"/>
    <n v="0"/>
    <n v="0"/>
    <n v="1"/>
    <n v="0"/>
    <n v="0"/>
    <n v="0"/>
    <n v="1"/>
    <n v="0"/>
    <n v="0"/>
    <n v="1573"/>
    <d v="2014-12-26T00:00:00"/>
    <n v="12"/>
    <s v="December"/>
    <n v="1"/>
    <s v="22,68281,High income,40,Low spender,0.000585814501837993,0,0,31,995,112,417,42,48,41,1655,0.601208459214502,0.0676737160120846,0.251963746223565,0.0253776435045317,0.0290030211480363,0.024773413897281,1,2,9,13,25,0.04,0.08,0.36,0.52,5,0,0,0,0,0,0,1,62,50-65,2850,0,0,1,0,0,0,1,0,0,1573"/>
  </r>
  <r>
    <n v="441"/>
    <n v="68462"/>
    <x v="0"/>
    <n v="26"/>
    <x v="1"/>
    <n v="3.7977272063334402E-4"/>
    <n v="0"/>
    <n v="0"/>
    <n v="6"/>
    <n v="561"/>
    <n v="64"/>
    <n v="785"/>
    <n v="84"/>
    <n v="128"/>
    <n v="48"/>
    <n v="1670"/>
    <n v="0.33592814371257484"/>
    <n v="3.8323353293413173E-2"/>
    <n v="0.47005988023952094"/>
    <n v="5.0299401197604787E-2"/>
    <n v="7.6646706586826346E-2"/>
    <n v="2.874251497005988E-2"/>
    <n v="1"/>
    <n v="3"/>
    <n v="3"/>
    <n v="8"/>
    <n v="15"/>
    <n v="6.6666666666666666E-2"/>
    <n v="0.2"/>
    <n v="0.2"/>
    <n v="0.53333333333333333"/>
    <n v="1"/>
    <n v="0"/>
    <n v="0"/>
    <x v="1"/>
    <x v="0"/>
    <x v="1"/>
    <n v="0"/>
    <x v="1"/>
    <x v="26"/>
    <x v="2"/>
    <n v="2723"/>
    <n v="0"/>
    <n v="1"/>
    <n v="0"/>
    <n v="0"/>
    <n v="0"/>
    <n v="0"/>
    <n v="0"/>
    <n v="0"/>
    <n v="1"/>
    <n v="1574"/>
    <d v="2015-05-02T00:00:00"/>
    <n v="5"/>
    <s v="May"/>
    <n v="1"/>
    <s v="441,68462,High income,26,Low spender,0.000379772720633344,0,0,6,561,64,785,84,128,48,1670,0.335928143712575,0.0383233532934132,0.470059880239521,0.0502994011976048,0.0766467065868263,0.0287425149700599,1,3,3,8,15,0.0666666666666667,0.2,0.2,0.533333333333333,1,0,0,0,0,0,0,0,51,50-65,2723,0,1,0,0,0,0,0,0,1,1574"/>
  </r>
  <r>
    <n v="30"/>
    <n v="86358"/>
    <x v="0"/>
    <n v="18"/>
    <x v="1"/>
    <n v="2.0843465573542694E-4"/>
    <n v="1"/>
    <n v="1"/>
    <n v="78"/>
    <n v="957"/>
    <n v="47"/>
    <n v="494"/>
    <n v="82"/>
    <n v="47"/>
    <n v="95"/>
    <n v="1722"/>
    <n v="0.55574912891986061"/>
    <n v="2.72938443670151E-2"/>
    <n v="0.28687572590011612"/>
    <n v="4.7619047619047616E-2"/>
    <n v="2.72938443670151E-2"/>
    <n v="5.516840882694541E-2"/>
    <n v="4"/>
    <n v="5"/>
    <n v="3"/>
    <n v="6"/>
    <n v="18"/>
    <n v="0.22222222222222221"/>
    <n v="0.27777777777777779"/>
    <n v="0.16666666666666666"/>
    <n v="0.33333333333333331"/>
    <n v="8"/>
    <n v="0"/>
    <n v="0"/>
    <x v="1"/>
    <x v="0"/>
    <x v="1"/>
    <n v="0"/>
    <x v="1"/>
    <x v="20"/>
    <x v="2"/>
    <n v="2849"/>
    <n v="0"/>
    <n v="0"/>
    <n v="1"/>
    <n v="0"/>
    <n v="0"/>
    <n v="0"/>
    <n v="1"/>
    <n v="0"/>
    <n v="0"/>
    <n v="1532"/>
    <d v="2014-12-27T00:00:00"/>
    <n v="12"/>
    <s v="December"/>
    <n v="1"/>
    <s v="30,86358,High income,18,Low spender,0.000208434655735427,1,1,78,957,47,494,82,47,95,1722,0.555749128919861,0.0272938443670151,0.286875725900116,0.0476190476190476,0.0272938443670151,0.0551684088269454,4,5,3,6,18,0.222222222222222,0.277777777777778,0.166666666666667,0.333333333333333,8,0,0,0,0,0,0,0,54,50-65,2849,0,0,1,0,0,0,1,0,0,1532"/>
  </r>
  <r>
    <n v="686"/>
    <n v="89616"/>
    <x v="0"/>
    <n v="1540"/>
    <x v="0"/>
    <n v="1.7184431351544367E-2"/>
    <n v="0"/>
    <n v="0"/>
    <n v="36"/>
    <n v="671"/>
    <n v="47"/>
    <n v="655"/>
    <n v="145"/>
    <n v="111"/>
    <n v="15"/>
    <n v="1644"/>
    <n v="0.40815085158150849"/>
    <n v="2.8588807785888078E-2"/>
    <n v="0.3984184914841849"/>
    <n v="8.8199513381995137E-2"/>
    <n v="6.7518248175182483E-2"/>
    <n v="9.1240875912408752E-3"/>
    <n v="1"/>
    <n v="7"/>
    <n v="5"/>
    <n v="12"/>
    <n v="25"/>
    <n v="0.04"/>
    <n v="0.28000000000000003"/>
    <n v="0.2"/>
    <n v="0.48"/>
    <n v="2"/>
    <n v="0"/>
    <n v="0"/>
    <x v="1"/>
    <x v="0"/>
    <x v="1"/>
    <n v="0"/>
    <x v="0"/>
    <x v="14"/>
    <x v="1"/>
    <n v="2648"/>
    <n v="0"/>
    <n v="0"/>
    <n v="1"/>
    <n v="0"/>
    <n v="0"/>
    <n v="0"/>
    <n v="0"/>
    <n v="1"/>
    <n v="0"/>
    <n v="1614"/>
    <d v="2015-07-16T00:00:00"/>
    <n v="7"/>
    <s v="July"/>
    <n v="1"/>
    <s v="686,89616,High income,1540,High spender,0.0171844313515444,0,0,36,671,47,655,145,111,15,1644,0.408150851581508,0.0285888077858881,0.398418491484185,0.0881995133819951,0.0675182481751825,0.00912408759124088,1,7,5,12,25,0.04,0.28,0.2,0.48,2,0,0,0,0,0,0,1,37,36-50,2648,0,0,1,0,0,0,0,1,0,1614"/>
  </r>
  <r>
    <n v="1630"/>
    <n v="75794"/>
    <x v="0"/>
    <n v="493"/>
    <x v="1"/>
    <n v="6.5044726495500967E-3"/>
    <n v="0"/>
    <n v="0"/>
    <n v="33"/>
    <n v="754"/>
    <n v="160"/>
    <n v="625"/>
    <n v="63"/>
    <n v="32"/>
    <n v="48"/>
    <n v="1682"/>
    <n v="0.44827586206896552"/>
    <n v="9.5124851367419744E-2"/>
    <n v="0.37158145065398335"/>
    <n v="3.7455410225921519E-2"/>
    <n v="1.9024970273483946E-2"/>
    <n v="2.8537455410225922E-2"/>
    <n v="1"/>
    <n v="7"/>
    <n v="5"/>
    <n v="12"/>
    <n v="25"/>
    <n v="0.04"/>
    <n v="0.28000000000000003"/>
    <n v="0.2"/>
    <n v="0.48"/>
    <n v="3"/>
    <n v="1"/>
    <n v="0"/>
    <x v="1"/>
    <x v="0"/>
    <x v="1"/>
    <n v="0"/>
    <x v="1"/>
    <x v="19"/>
    <x v="0"/>
    <n v="2346"/>
    <n v="0"/>
    <n v="1"/>
    <n v="0"/>
    <n v="0"/>
    <n v="0"/>
    <n v="0"/>
    <n v="1"/>
    <n v="0"/>
    <n v="0"/>
    <n v="1586"/>
    <d v="2016-05-13T00:00:00"/>
    <n v="5"/>
    <s v="May"/>
    <n v="1"/>
    <s v="1630,75794,High income,493,Low spender,0.0065044726495501,0,0,33,754,160,625,63,32,48,1682,0.448275862068966,0.0951248513674197,0.371581450653983,0.0374554102259215,0.0190249702734839,0.0285374554102259,1,7,5,12,25,0.04,0.28,0.2,0.48,3,1,0,0,0,0,0,0,33,24-35,2346,0,1,0,0,0,0,1,0,0,1586"/>
  </r>
  <r>
    <n v="944"/>
    <n v="74637"/>
    <x v="0"/>
    <n v="1221"/>
    <x v="0"/>
    <n v="1.635917842357008E-2"/>
    <n v="0"/>
    <n v="0"/>
    <n v="73"/>
    <n v="960"/>
    <n v="64"/>
    <n v="464"/>
    <n v="146"/>
    <n v="0"/>
    <n v="16"/>
    <n v="1650"/>
    <n v="0.58181818181818179"/>
    <n v="3.8787878787878788E-2"/>
    <n v="0.28121212121212119"/>
    <n v="8.8484848484848486E-2"/>
    <n v="0"/>
    <n v="9.696969696969697E-3"/>
    <n v="1"/>
    <n v="6"/>
    <n v="9"/>
    <n v="9"/>
    <n v="25"/>
    <n v="0.04"/>
    <n v="0.24"/>
    <n v="0.36"/>
    <n v="0.36"/>
    <n v="3"/>
    <n v="1"/>
    <n v="0"/>
    <x v="1"/>
    <x v="0"/>
    <x v="1"/>
    <n v="0"/>
    <x v="1"/>
    <x v="23"/>
    <x v="3"/>
    <n v="2566"/>
    <n v="0"/>
    <n v="0"/>
    <n v="1"/>
    <n v="0"/>
    <n v="0"/>
    <n v="0"/>
    <n v="0"/>
    <n v="0"/>
    <n v="1"/>
    <n v="1618"/>
    <d v="2015-10-06T00:00:00"/>
    <n v="10"/>
    <s v="October"/>
    <n v="1"/>
    <s v="944,74637,High income,1221,High spender,0.0163591784235701,0,0,73,960,64,464,146,0,16,1650,0.581818181818182,0.0387878787878788,0.281212121212121,0.0884848484848485,0,0.0096969696969697,1,6,9,9,25,0.04,0.24,0.36,0.36,3,1,0,0,0,0,0,0,66,66+,2566,0,0,1,0,0,0,0,0,1,1618"/>
  </r>
  <r>
    <n v="1800"/>
    <n v="78569"/>
    <x v="0"/>
    <n v="69"/>
    <x v="1"/>
    <n v="8.7820896282248722E-4"/>
    <n v="0"/>
    <n v="0"/>
    <n v="14"/>
    <n v="558"/>
    <n v="79"/>
    <n v="622"/>
    <n v="207"/>
    <n v="175"/>
    <n v="95"/>
    <n v="1736"/>
    <n v="0.32142857142857145"/>
    <n v="4.5506912442396311E-2"/>
    <n v="0.35829493087557601"/>
    <n v="0.11923963133640553"/>
    <n v="0.10080645161290322"/>
    <n v="5.4723502304147464E-2"/>
    <n v="1"/>
    <n v="4"/>
    <n v="6"/>
    <n v="4"/>
    <n v="15"/>
    <n v="6.6666666666666666E-2"/>
    <n v="0.26666666666666666"/>
    <n v="0.4"/>
    <n v="0.26666666666666666"/>
    <n v="1"/>
    <n v="0"/>
    <n v="0"/>
    <x v="1"/>
    <x v="0"/>
    <x v="0"/>
    <n v="0"/>
    <x v="0"/>
    <x v="30"/>
    <x v="3"/>
    <n v="2289"/>
    <n v="0"/>
    <n v="1"/>
    <n v="0"/>
    <n v="0"/>
    <n v="0"/>
    <n v="0"/>
    <n v="1"/>
    <n v="0"/>
    <n v="0"/>
    <n v="1546"/>
    <d v="2016-07-09T00:00:00"/>
    <n v="7"/>
    <s v="July"/>
    <n v="1"/>
    <s v="1800,78569,High income,69,Low spender,0.000878208962822487,0,0,14,558,79,622,207,175,95,1736,0.321428571428571,0.0455069124423963,0.358294930875576,0.119239631336406,0.100806451612903,0.0547235023041475,1,4,6,4,15,0.0666666666666667,0.266666666666667,0.4,0.266666666666667,1,0,0,0,0,1,0,1,74,66+,2289,0,1,0,0,0,0,1,0,0,1546"/>
  </r>
  <r>
    <n v="195"/>
    <n v="79800"/>
    <x v="0"/>
    <n v="16"/>
    <x v="1"/>
    <n v="2.0050125313283209E-4"/>
    <n v="0"/>
    <n v="0"/>
    <n v="65"/>
    <n v="1060"/>
    <n v="21"/>
    <n v="530"/>
    <n v="32"/>
    <n v="0"/>
    <n v="224"/>
    <n v="1867"/>
    <n v="0.56775575790037491"/>
    <n v="1.1247991430101767E-2"/>
    <n v="0.28387787895018746"/>
    <n v="1.7139796464916979E-2"/>
    <n v="0"/>
    <n v="0.11997857525441885"/>
    <n v="1"/>
    <n v="5"/>
    <n v="11"/>
    <n v="5"/>
    <n v="22"/>
    <n v="4.5454545454545456E-2"/>
    <n v="0.22727272727272727"/>
    <n v="0.5"/>
    <n v="0.22727272727272727"/>
    <n v="3"/>
    <n v="1"/>
    <n v="0"/>
    <x v="0"/>
    <x v="0"/>
    <x v="0"/>
    <n v="0"/>
    <x v="0"/>
    <x v="46"/>
    <x v="2"/>
    <n v="2803"/>
    <n v="0"/>
    <n v="0"/>
    <n v="0"/>
    <n v="0"/>
    <n v="1"/>
    <n v="0"/>
    <n v="1"/>
    <n v="0"/>
    <n v="0"/>
    <n v="1419"/>
    <d v="2015-02-11T00:00:00"/>
    <n v="2"/>
    <s v="February"/>
    <n v="1"/>
    <s v="195,79800,High income,16,Low spender,0.000200501253132832,0,0,65,1060,21,530,32,0,224,1867,0.567755757900375,0.0112479914301018,0.283877878950187,0.017139796464917,0,0.119978575254419,1,5,11,5,22,0.0454545454545455,0.227272727272727,0.5,0.227272727272727,3,1,0,1,0,1,0,1,65,50-65,2803,0,0,0,0,1,0,1,0,0,1419"/>
  </r>
  <r>
    <n v="1321"/>
    <n v="80812"/>
    <x v="0"/>
    <n v="1450"/>
    <x v="0"/>
    <n v="1.7942879770331138E-2"/>
    <n v="0"/>
    <n v="0"/>
    <n v="95"/>
    <n v="769"/>
    <n v="22"/>
    <n v="500"/>
    <n v="210"/>
    <n v="143"/>
    <n v="33"/>
    <n v="1677"/>
    <n v="0.45855694692903998"/>
    <n v="1.3118664281454979E-2"/>
    <n v="0.29815146094215861"/>
    <n v="0.12522361359570661"/>
    <n v="8.5271317829457363E-2"/>
    <n v="1.9677996422182469E-2"/>
    <n v="1"/>
    <n v="4"/>
    <n v="8"/>
    <n v="5"/>
    <n v="18"/>
    <n v="5.5555555555555552E-2"/>
    <n v="0.22222222222222221"/>
    <n v="0.44444444444444442"/>
    <n v="0.27777777777777779"/>
    <n v="2"/>
    <n v="1"/>
    <n v="0"/>
    <x v="0"/>
    <x v="0"/>
    <x v="0"/>
    <n v="0"/>
    <x v="1"/>
    <x v="41"/>
    <x v="3"/>
    <n v="2444"/>
    <n v="0"/>
    <n v="0"/>
    <n v="0"/>
    <n v="1"/>
    <n v="0"/>
    <n v="0"/>
    <n v="1"/>
    <n v="0"/>
    <n v="0"/>
    <n v="1611"/>
    <d v="2016-02-05T00:00:00"/>
    <n v="2"/>
    <s v="February"/>
    <n v="1"/>
    <s v="1321,80812,High income,1450,High spender,0.0179428797703311,0,0,95,769,22,500,210,143,33,1677,0.45855694692904,0.013118664281455,0.298151460942159,0.125223613595707,0.0852713178294574,0.0196779964221825,1,4,8,5,18,0.0555555555555556,0.222222222222222,0.444444444444444,0.277777777777778,2,1,0,1,0,1,0,0,67,66+,2444,0,0,0,1,0,0,1,0,0,1611"/>
  </r>
  <r>
    <n v="1216"/>
    <n v="64509"/>
    <x v="0"/>
    <n v="491"/>
    <x v="1"/>
    <n v="7.6113410531863769E-3"/>
    <n v="0"/>
    <n v="0"/>
    <n v="19"/>
    <n v="836"/>
    <n v="185"/>
    <n v="575"/>
    <n v="24"/>
    <n v="25"/>
    <n v="77"/>
    <n v="1722"/>
    <n v="0.48548199767711964"/>
    <n v="0.10743321718931476"/>
    <n v="0.33391405342624852"/>
    <n v="1.3937282229965157E-2"/>
    <n v="1.4518002322880372E-2"/>
    <n v="4.4715447154471545E-2"/>
    <n v="1"/>
    <n v="6"/>
    <n v="3"/>
    <n v="9"/>
    <n v="19"/>
    <n v="5.2631578947368418E-2"/>
    <n v="0.31578947368421051"/>
    <n v="0.15789473684210525"/>
    <n v="0.47368421052631576"/>
    <n v="4"/>
    <n v="0"/>
    <n v="0"/>
    <x v="0"/>
    <x v="0"/>
    <x v="1"/>
    <n v="0"/>
    <x v="0"/>
    <x v="47"/>
    <x v="0"/>
    <n v="2475"/>
    <n v="0"/>
    <n v="0"/>
    <n v="1"/>
    <n v="0"/>
    <n v="0"/>
    <n v="0"/>
    <n v="1"/>
    <n v="0"/>
    <n v="0"/>
    <n v="1568"/>
    <d v="2016-01-05T00:00:00"/>
    <n v="1"/>
    <s v="January"/>
    <n v="1"/>
    <s v="1216,64509,High income,491,Low spender,0.00761134105318638,0,0,19,836,185,575,24,25,77,1722,0.48548199767712,0.107433217189315,0.333914053426249,0.0139372822299652,0.0145180023228804,0.0447154471544715,1,6,3,9,19,0.0526315789473684,0.315789473684211,0.157894736842105,0.473684210526316,4,0,0,1,0,0,0,1,30,24-35,2475,0,0,1,0,0,0,1,0,0,1568"/>
  </r>
  <r>
    <n v="276"/>
    <n v="91249"/>
    <x v="0"/>
    <n v="577"/>
    <x v="0"/>
    <n v="6.3233569682955432E-3"/>
    <n v="0"/>
    <n v="0"/>
    <n v="84"/>
    <n v="1324"/>
    <n v="27"/>
    <n v="119"/>
    <n v="71"/>
    <n v="108"/>
    <n v="27"/>
    <n v="1676"/>
    <n v="0.78997613365155128"/>
    <n v="1.6109785202863963E-2"/>
    <n v="7.1002386634844872E-2"/>
    <n v="4.2362768496420046E-2"/>
    <n v="6.4439140811455853E-2"/>
    <n v="1.6109785202863963E-2"/>
    <n v="0"/>
    <n v="7"/>
    <n v="9"/>
    <n v="6"/>
    <n v="22"/>
    <n v="0"/>
    <n v="0.31818181818181818"/>
    <n v="0.40909090909090912"/>
    <n v="0.27272727272727271"/>
    <n v="4"/>
    <n v="1"/>
    <n v="1"/>
    <x v="1"/>
    <x v="1"/>
    <x v="0"/>
    <n v="0"/>
    <x v="0"/>
    <x v="32"/>
    <x v="2"/>
    <n v="2776"/>
    <n v="0"/>
    <n v="0"/>
    <n v="1"/>
    <n v="0"/>
    <n v="0"/>
    <n v="0"/>
    <n v="1"/>
    <n v="0"/>
    <n v="0"/>
    <n v="1622"/>
    <d v="2015-03-10T00:00:00"/>
    <n v="3"/>
    <s v="March"/>
    <n v="1"/>
    <s v="276,91249,High income,577,High spender,0.00632335696829554,0,0,84,1324,27,119,71,108,27,1676,0.789976133651551,0.016109785202864,0.0710023866348449,0.04236276849642,0.0644391408114559,0.016109785202864,0,7,9,6,22,0,0.318181818181818,0.409090909090909,0.272727272727273,4,1,1,0,1,1,0,1,64,50-65,2776,0,0,1,0,0,0,1,0,0,1622"/>
  </r>
  <r>
    <n v="175"/>
    <n v="69209"/>
    <x v="0"/>
    <n v="1228"/>
    <x v="0"/>
    <n v="1.7743357077836697E-2"/>
    <n v="0"/>
    <n v="0"/>
    <n v="4"/>
    <n v="496"/>
    <n v="32"/>
    <n v="849"/>
    <n v="229"/>
    <n v="48"/>
    <n v="128"/>
    <n v="1782"/>
    <n v="0.27833894500561168"/>
    <n v="1.7957351290684626E-2"/>
    <n v="0.47643097643097643"/>
    <n v="0.12850729517396184"/>
    <n v="2.6936026936026935E-2"/>
    <n v="7.1829405162738502E-2"/>
    <n v="2"/>
    <n v="5"/>
    <n v="3"/>
    <n v="6"/>
    <n v="16"/>
    <n v="0.125"/>
    <n v="0.3125"/>
    <n v="0.1875"/>
    <n v="0.375"/>
    <n v="4"/>
    <n v="1"/>
    <n v="0"/>
    <x v="1"/>
    <x v="0"/>
    <x v="1"/>
    <n v="0"/>
    <x v="1"/>
    <x v="7"/>
    <x v="1"/>
    <n v="2809"/>
    <n v="0"/>
    <n v="1"/>
    <n v="0"/>
    <n v="0"/>
    <n v="0"/>
    <n v="0"/>
    <n v="1"/>
    <n v="0"/>
    <n v="0"/>
    <n v="1526"/>
    <d v="2015-02-05T00:00:00"/>
    <n v="2"/>
    <s v="February"/>
    <n v="1"/>
    <s v="175,69209,High income,1228,High spender,0.0177433570778367,0,0,4,496,32,849,229,48,128,1782,0.278338945005612,0.0179573512906846,0.476430976430976,0.128507295173962,0.0269360269360269,0.0718294051627385,2,5,3,6,16,0.125,0.3125,0.1875,0.375,4,1,0,0,0,0,0,0,48,36-50,2809,0,1,0,0,0,0,1,0,0,1526"/>
  </r>
  <r>
    <n v="807"/>
    <n v="79908"/>
    <x v="0"/>
    <n v="63"/>
    <x v="1"/>
    <n v="7.8840666766781802E-4"/>
    <n v="0"/>
    <n v="0"/>
    <n v="30"/>
    <n v="557"/>
    <n v="129"/>
    <n v="761"/>
    <n v="29"/>
    <n v="185"/>
    <n v="111"/>
    <n v="1772"/>
    <n v="0.31433408577878102"/>
    <n v="7.2799097065462753E-2"/>
    <n v="0.42945823927765236"/>
    <n v="1.636568848758465E-2"/>
    <n v="0.10440180586907449"/>
    <n v="6.2641083521444693E-2"/>
    <n v="1"/>
    <n v="5"/>
    <n v="6"/>
    <n v="7"/>
    <n v="19"/>
    <n v="5.2631578947368418E-2"/>
    <n v="0.26315789473684209"/>
    <n v="0.31578947368421051"/>
    <n v="0.36842105263157893"/>
    <n v="2"/>
    <n v="0"/>
    <n v="0"/>
    <x v="1"/>
    <x v="0"/>
    <x v="0"/>
    <n v="0"/>
    <x v="1"/>
    <x v="13"/>
    <x v="1"/>
    <n v="2609"/>
    <n v="0"/>
    <n v="1"/>
    <n v="0"/>
    <n v="0"/>
    <n v="0"/>
    <n v="0"/>
    <n v="1"/>
    <n v="0"/>
    <n v="0"/>
    <n v="1550"/>
    <d v="2015-08-24T00:00:00"/>
    <n v="8"/>
    <s v="August"/>
    <n v="1"/>
    <s v="807,79908,High income,63,Low spender,0.000788406667667818,0,0,30,557,129,761,29,185,111,1772,0.314334085778781,0.0727990970654628,0.429458239277652,0.0163656884875846,0.104401805869074,0.0626410835214447,1,5,6,7,19,0.0526315789473684,0.263157894736842,0.315789473684211,0.368421052631579,2,0,0,0,0,1,0,0,38,36-50,2609,0,1,0,0,0,0,1,0,0,1550"/>
  </r>
  <r>
    <n v="215"/>
    <n v="70503"/>
    <x v="0"/>
    <n v="826"/>
    <x v="0"/>
    <n v="1.1715813511481781E-2"/>
    <n v="0"/>
    <n v="0"/>
    <n v="73"/>
    <n v="1379"/>
    <n v="33"/>
    <n v="216"/>
    <n v="0"/>
    <n v="33"/>
    <n v="66"/>
    <n v="1727"/>
    <n v="0.79849449913144177"/>
    <n v="1.9108280254777069E-2"/>
    <n v="0.12507237984944991"/>
    <n v="0"/>
    <n v="1.9108280254777069E-2"/>
    <n v="3.8216560509554139E-2"/>
    <n v="1"/>
    <n v="2"/>
    <n v="4"/>
    <n v="9"/>
    <n v="16"/>
    <n v="6.25E-2"/>
    <n v="0.125"/>
    <n v="0.25"/>
    <n v="0.5625"/>
    <n v="6"/>
    <n v="0"/>
    <n v="0"/>
    <x v="1"/>
    <x v="1"/>
    <x v="0"/>
    <n v="0"/>
    <x v="1"/>
    <x v="41"/>
    <x v="3"/>
    <n v="2796"/>
    <n v="0"/>
    <n v="1"/>
    <n v="0"/>
    <n v="0"/>
    <n v="0"/>
    <n v="0"/>
    <n v="1"/>
    <n v="0"/>
    <n v="0"/>
    <n v="1595"/>
    <d v="2015-02-18T00:00:00"/>
    <n v="2"/>
    <s v="February"/>
    <n v="1"/>
    <s v="215,70503,High income,826,High spender,0.0117158135114818,0,0,73,1379,33,216,0,33,66,1727,0.798494499131442,0.0191082802547771,0.12507237984945,0,0.0191082802547771,0.0382165605095541,1,2,4,9,16,0.0625,0.125,0.25,0.5625,6,0,0,0,1,1,0,0,67,66+,2796,0,1,0,0,0,0,1,0,0,1595"/>
  </r>
  <r>
    <n v="37"/>
    <n v="79143"/>
    <x v="0"/>
    <n v="1322"/>
    <x v="0"/>
    <n v="1.6703940967615582E-2"/>
    <n v="0"/>
    <n v="0"/>
    <n v="2"/>
    <n v="650"/>
    <n v="37"/>
    <n v="780"/>
    <n v="27"/>
    <n v="167"/>
    <n v="32"/>
    <n v="1693"/>
    <n v="0.38393384524512697"/>
    <n v="2.1854695806261076E-2"/>
    <n v="0.4607206142941524"/>
    <n v="1.5948021264028351E-2"/>
    <n v="9.8641464855286479E-2"/>
    <n v="1.8901358535144713E-2"/>
    <n v="1"/>
    <n v="6"/>
    <n v="9"/>
    <n v="13"/>
    <n v="29"/>
    <n v="3.4482758620689655E-2"/>
    <n v="0.20689655172413793"/>
    <n v="0.31034482758620691"/>
    <n v="0.44827586206896552"/>
    <n v="3"/>
    <n v="0"/>
    <n v="0"/>
    <x v="1"/>
    <x v="0"/>
    <x v="1"/>
    <n v="0"/>
    <x v="1"/>
    <x v="38"/>
    <x v="2"/>
    <n v="2846"/>
    <n v="0"/>
    <n v="1"/>
    <n v="0"/>
    <n v="0"/>
    <n v="0"/>
    <n v="0"/>
    <n v="0"/>
    <n v="1"/>
    <n v="0"/>
    <n v="1629"/>
    <d v="2014-12-30T00:00:00"/>
    <n v="12"/>
    <s v="December"/>
    <n v="1"/>
    <s v="37,79143,High income,1322,High spender,0.0167039409676156,0,0,2,650,37,780,27,167,32,1693,0.383933845245127,0.0218546958062611,0.460720614294152,0.0159480212640284,0.0986414648552865,0.0189013585351447,1,6,9,13,29,0.0344827586206897,0.206896551724138,0.310344827586207,0.448275862068966,3,0,0,0,0,0,0,0,56,50-65,2846,0,1,0,0,0,0,0,1,0,1629"/>
  </r>
  <r>
    <n v="303"/>
    <n v="77610"/>
    <x v="0"/>
    <n v="221"/>
    <x v="1"/>
    <n v="2.8475711892797322E-3"/>
    <n v="0"/>
    <n v="1"/>
    <n v="70"/>
    <n v="1245"/>
    <n v="33"/>
    <n v="332"/>
    <n v="21"/>
    <n v="33"/>
    <n v="16"/>
    <n v="1680"/>
    <n v="0.7410714285714286"/>
    <n v="1.9642857142857142E-2"/>
    <n v="0.19761904761904761"/>
    <n v="1.2500000000000001E-2"/>
    <n v="1.9642857142857142E-2"/>
    <n v="9.5238095238095247E-3"/>
    <n v="2"/>
    <n v="4"/>
    <n v="7"/>
    <n v="4"/>
    <n v="17"/>
    <n v="0.11764705882352941"/>
    <n v="0.23529411764705882"/>
    <n v="0.41176470588235292"/>
    <n v="0.23529411764705882"/>
    <n v="7"/>
    <n v="0"/>
    <n v="0"/>
    <x v="1"/>
    <x v="0"/>
    <x v="1"/>
    <n v="0"/>
    <x v="1"/>
    <x v="42"/>
    <x v="3"/>
    <n v="2767"/>
    <n v="0"/>
    <n v="1"/>
    <n v="0"/>
    <n v="0"/>
    <n v="0"/>
    <n v="0"/>
    <n v="0"/>
    <n v="0"/>
    <n v="1"/>
    <n v="1648"/>
    <d v="2015-03-19T00:00:00"/>
    <n v="3"/>
    <s v="March"/>
    <n v="1"/>
    <s v="303,77610,High income,221,Low spender,0.00284757118927973,0,1,70,1245,33,332,21,33,16,1680,0.741071428571429,0.0196428571428571,0.197619047619048,0.0125,0.0196428571428571,0.00952380952380952,2,4,7,4,17,0.117647058823529,0.235294117647059,0.411764705882353,0.235294117647059,7,0,0,0,0,0,0,0,68,66+,2767,0,1,0,0,0,0,0,0,1,1648"/>
  </r>
  <r>
    <n v="1499"/>
    <n v="86979"/>
    <x v="0"/>
    <n v="20"/>
    <x v="1"/>
    <n v="2.299405603651456E-4"/>
    <n v="0"/>
    <n v="0"/>
    <n v="67"/>
    <n v="584"/>
    <n v="100"/>
    <n v="835"/>
    <n v="65"/>
    <n v="83"/>
    <n v="35"/>
    <n v="1702"/>
    <n v="0.34312573443008226"/>
    <n v="5.8754406580493537E-2"/>
    <n v="0.49059929494712101"/>
    <n v="3.8190364277320796E-2"/>
    <n v="4.8766157461809637E-2"/>
    <n v="2.0564042303172738E-2"/>
    <n v="1"/>
    <n v="5"/>
    <n v="5"/>
    <n v="5"/>
    <n v="16"/>
    <n v="6.25E-2"/>
    <n v="0.3125"/>
    <n v="0.3125"/>
    <n v="0.3125"/>
    <n v="2"/>
    <n v="0"/>
    <n v="0"/>
    <x v="0"/>
    <x v="0"/>
    <x v="1"/>
    <n v="0"/>
    <x v="0"/>
    <x v="4"/>
    <x v="1"/>
    <n v="2393"/>
    <n v="1"/>
    <n v="0"/>
    <n v="0"/>
    <n v="0"/>
    <n v="0"/>
    <n v="0"/>
    <n v="0"/>
    <n v="0"/>
    <n v="1"/>
    <n v="1632"/>
    <d v="2016-03-27T00:00:00"/>
    <n v="3"/>
    <s v="March"/>
    <n v="1"/>
    <s v="1499,86979,High income,20,Low spender,0.000229940560365146,0,0,67,584,100,835,65,83,35,1702,0.343125734430082,0.0587544065804935,0.490599294947121,0.0381903642773208,0.0487661574618096,0.0205640423031727,1,5,5,5,16,0.0625,0.3125,0.3125,0.3125,2,0,0,1,0,0,0,1,49,36-50,2393,1,0,0,0,0,0,0,0,1,1632"/>
  </r>
  <r>
    <n v="29"/>
    <n v="78789"/>
    <x v="0"/>
    <n v="1320"/>
    <x v="0"/>
    <n v="1.6753607737120663E-2"/>
    <n v="0"/>
    <n v="0"/>
    <n v="12"/>
    <n v="667"/>
    <n v="50"/>
    <n v="850"/>
    <n v="21"/>
    <n v="83"/>
    <n v="83"/>
    <n v="1754"/>
    <n v="0.38027366020524517"/>
    <n v="2.8506271379703536E-2"/>
    <n v="0.48460661345496009"/>
    <n v="1.1972633979475485E-2"/>
    <n v="4.7320410490307871E-2"/>
    <n v="4.7320410490307871E-2"/>
    <n v="1"/>
    <n v="4"/>
    <n v="6"/>
    <n v="5"/>
    <n v="16"/>
    <n v="6.25E-2"/>
    <n v="0.25"/>
    <n v="0.375"/>
    <n v="0.3125"/>
    <n v="2"/>
    <n v="0"/>
    <n v="0"/>
    <x v="1"/>
    <x v="0"/>
    <x v="1"/>
    <n v="0"/>
    <x v="0"/>
    <x v="33"/>
    <x v="1"/>
    <n v="2849"/>
    <n v="1"/>
    <n v="0"/>
    <n v="0"/>
    <n v="0"/>
    <n v="0"/>
    <n v="0"/>
    <n v="0"/>
    <n v="1"/>
    <n v="0"/>
    <n v="1588"/>
    <d v="2014-12-27T00:00:00"/>
    <n v="12"/>
    <s v="December"/>
    <n v="1"/>
    <s v="29,78789,High income,1320,High spender,0.0167536077371207,0,0,12,667,50,850,21,83,83,1754,0.380273660205245,0.0285062713797035,0.48460661345496,0.0119726339794755,0.0473204104903079,0.0473204104903079,1,4,6,5,16,0.0625,0.25,0.375,0.3125,2,0,0,0,0,0,0,1,40,36-50,2849,1,0,0,0,0,0,0,1,0,1588"/>
  </r>
  <r>
    <n v="1540"/>
    <n v="84618"/>
    <x v="0"/>
    <n v="20"/>
    <x v="1"/>
    <n v="2.3635633080432061E-4"/>
    <n v="0"/>
    <n v="0"/>
    <n v="96"/>
    <n v="684"/>
    <n v="100"/>
    <n v="801"/>
    <n v="21"/>
    <n v="66"/>
    <n v="0"/>
    <n v="1672"/>
    <n v="0.40909090909090912"/>
    <n v="5.9808612440191387E-2"/>
    <n v="0.47906698564593303"/>
    <n v="1.2559808612440191E-2"/>
    <n v="3.9473684210526314E-2"/>
    <n v="0"/>
    <n v="1"/>
    <n v="6"/>
    <n v="9"/>
    <n v="10"/>
    <n v="26"/>
    <n v="3.8461538461538464E-2"/>
    <n v="0.23076923076923078"/>
    <n v="0.34615384615384615"/>
    <n v="0.38461538461538464"/>
    <n v="2"/>
    <n v="0"/>
    <n v="0"/>
    <x v="1"/>
    <x v="0"/>
    <x v="0"/>
    <n v="0"/>
    <x v="1"/>
    <x v="2"/>
    <x v="2"/>
    <n v="2378"/>
    <n v="0"/>
    <n v="1"/>
    <n v="0"/>
    <n v="0"/>
    <n v="0"/>
    <n v="0"/>
    <n v="0"/>
    <n v="0"/>
    <n v="1"/>
    <n v="1672"/>
    <d v="2016-04-11T00:00:00"/>
    <n v="4"/>
    <s v="April"/>
    <n v="1"/>
    <s v="1540,84618,High income,20,Low spender,0.000236356330804321,0,0,96,684,100,801,21,66,0,1672,0.409090909090909,0.0598086124401914,0.479066985645933,0.0125598086124402,0.0394736842105263,0,1,6,9,10,26,0.0384615384615385,0.230769230769231,0.346153846153846,0.384615384615385,2,0,0,0,0,1,0,0,55,50-65,2378,0,1,0,0,0,0,0,0,1,1672"/>
  </r>
  <r>
    <n v="913"/>
    <n v="84865"/>
    <x v="0"/>
    <n v="443"/>
    <x v="1"/>
    <n v="5.2200553820774169E-3"/>
    <n v="0"/>
    <n v="0"/>
    <n v="1"/>
    <n v="1248"/>
    <n v="16"/>
    <n v="349"/>
    <n v="43"/>
    <n v="16"/>
    <n v="16"/>
    <n v="1688"/>
    <n v="0.73933649289099523"/>
    <n v="9.4786729857819912E-3"/>
    <n v="0.20675355450236968"/>
    <n v="2.5473933649289099E-2"/>
    <n v="9.4786729857819912E-3"/>
    <n v="9.4786729857819912E-3"/>
    <n v="1"/>
    <n v="2"/>
    <n v="4"/>
    <n v="9"/>
    <n v="16"/>
    <n v="6.25E-2"/>
    <n v="0.125"/>
    <n v="0.25"/>
    <n v="0.5625"/>
    <n v="4"/>
    <n v="1"/>
    <n v="1"/>
    <x v="1"/>
    <x v="1"/>
    <x v="0"/>
    <n v="0"/>
    <x v="0"/>
    <x v="6"/>
    <x v="2"/>
    <n v="2575"/>
    <n v="0"/>
    <n v="0"/>
    <n v="1"/>
    <n v="0"/>
    <n v="0"/>
    <n v="0"/>
    <n v="0"/>
    <n v="0"/>
    <n v="1"/>
    <n v="1656"/>
    <d v="2015-09-27T00:00:00"/>
    <n v="9"/>
    <s v="September"/>
    <n v="1"/>
    <s v="913,84865,High income,443,Low spender,0.00522005538207742,0,0,1,1248,16,349,43,16,16,1688,0.739336492890995,0.00947867298578199,0.20675355450237,0.0254739336492891,0.00947867298578199,0.00947867298578199,1,2,4,9,16,0.0625,0.125,0.25,0.5625,4,1,1,0,1,1,0,1,59,50-65,2575,0,0,1,0,0,0,0,0,1,1656"/>
  </r>
  <r>
    <n v="324"/>
    <n v="70356"/>
    <x v="0"/>
    <n v="16"/>
    <x v="1"/>
    <n v="2.2741486156120302E-4"/>
    <n v="0"/>
    <n v="0"/>
    <n v="20"/>
    <n v="1349"/>
    <n v="16"/>
    <n v="249"/>
    <n v="43"/>
    <n v="16"/>
    <n v="33"/>
    <n v="1706"/>
    <n v="0.79073856975381007"/>
    <n v="9.3786635404454859E-3"/>
    <n v="0.14595545134818289"/>
    <n v="2.5205158264947247E-2"/>
    <n v="9.3786635404454859E-3"/>
    <n v="1.9343493552168817E-2"/>
    <n v="2"/>
    <n v="10"/>
    <n v="6"/>
    <n v="9"/>
    <n v="27"/>
    <n v="7.407407407407407E-2"/>
    <n v="0.37037037037037035"/>
    <n v="0.22222222222222221"/>
    <n v="0.33333333333333331"/>
    <n v="6"/>
    <n v="0"/>
    <n v="0"/>
    <x v="1"/>
    <x v="0"/>
    <x v="1"/>
    <n v="0"/>
    <x v="1"/>
    <x v="49"/>
    <x v="3"/>
    <n v="2760"/>
    <n v="0"/>
    <n v="1"/>
    <n v="0"/>
    <n v="0"/>
    <n v="0"/>
    <n v="0"/>
    <n v="0"/>
    <n v="0"/>
    <n v="1"/>
    <n v="1640"/>
    <d v="2015-03-26T00:00:00"/>
    <n v="3"/>
    <s v="March"/>
    <n v="1"/>
    <s v="324,70356,High income,16,Low spender,0.000227414861561203,0,0,20,1349,16,249,43,16,33,1706,0.79073856975381,0.00937866354044549,0.145955451348183,0.0252051582649472,0.00937866354044549,0.0193434935521688,2,10,6,9,27,0.0740740740740741,0.37037037037037,0.222222222222222,0.333333333333333,6,0,0,0,0,0,0,0,75,66+,2760,0,1,0,0,0,0,0,0,1,1640"/>
  </r>
  <r>
    <n v="1934"/>
    <n v="94472"/>
    <x v="0"/>
    <n v="1728"/>
    <x v="0"/>
    <n v="1.8291133880938268E-2"/>
    <n v="0"/>
    <n v="1"/>
    <n v="75"/>
    <n v="1017"/>
    <n v="33"/>
    <n v="417"/>
    <n v="108"/>
    <n v="100"/>
    <n v="16"/>
    <n v="1691"/>
    <n v="0.60141927853341215"/>
    <n v="1.9515079834417505E-2"/>
    <n v="0.24659964518036664"/>
    <n v="6.3867534003548193E-2"/>
    <n v="5.913660555884092E-2"/>
    <n v="9.4618568894145483E-3"/>
    <n v="1"/>
    <n v="5"/>
    <n v="5"/>
    <n v="5"/>
    <n v="16"/>
    <n v="6.25E-2"/>
    <n v="0.3125"/>
    <n v="0.3125"/>
    <n v="0.3125"/>
    <n v="5"/>
    <n v="0"/>
    <n v="0"/>
    <x v="1"/>
    <x v="1"/>
    <x v="0"/>
    <n v="0"/>
    <x v="1"/>
    <x v="11"/>
    <x v="2"/>
    <n v="2246"/>
    <n v="0"/>
    <n v="0"/>
    <n v="1"/>
    <n v="0"/>
    <n v="0"/>
    <n v="0"/>
    <n v="1"/>
    <n v="0"/>
    <n v="0"/>
    <n v="1659"/>
    <d v="2016-08-21T00:00:00"/>
    <n v="8"/>
    <s v="August"/>
    <n v="1"/>
    <s v="1934,94472,High income,1728,High spender,0.0182911338809383,0,1,75,1017,33,417,108,100,16,1691,0.601419278533412,0.0195150798344175,0.246599645180367,0.0638675340035482,0.0591366055588409,0.00946185688941455,1,5,5,5,16,0.0625,0.3125,0.3125,0.3125,5,0,0,0,1,1,0,0,62,50-65,2246,0,0,1,0,0,0,1,0,0,1659"/>
  </r>
  <r>
    <n v="2014"/>
    <n v="72025"/>
    <x v="0"/>
    <n v="7"/>
    <x v="1"/>
    <n v="9.71884762235335E-5"/>
    <n v="0"/>
    <n v="0"/>
    <n v="46"/>
    <n v="967"/>
    <n v="0"/>
    <n v="617"/>
    <n v="43"/>
    <n v="50"/>
    <n v="0"/>
    <n v="1677"/>
    <n v="0.57662492546213473"/>
    <n v="0"/>
    <n v="0.36791890280262374"/>
    <n v="2.564102564102564E-2"/>
    <n v="2.9815146094215862E-2"/>
    <n v="0"/>
    <n v="1"/>
    <n v="4"/>
    <n v="8"/>
    <n v="13"/>
    <n v="26"/>
    <n v="3.8461538461538464E-2"/>
    <n v="0.15384615384615385"/>
    <n v="0.30769230769230771"/>
    <n v="0.5"/>
    <n v="2"/>
    <n v="1"/>
    <n v="0"/>
    <x v="1"/>
    <x v="1"/>
    <x v="0"/>
    <n v="0"/>
    <x v="0"/>
    <x v="22"/>
    <x v="3"/>
    <n v="2220"/>
    <n v="0"/>
    <n v="1"/>
    <n v="0"/>
    <n v="0"/>
    <n v="0"/>
    <n v="0"/>
    <n v="1"/>
    <n v="0"/>
    <n v="0"/>
    <n v="1677"/>
    <d v="2016-09-16T00:00:00"/>
    <n v="9"/>
    <s v="September"/>
    <n v="1"/>
    <s v="2014,72025,High income,7,Low spender,9.71884762235335E-05,0,0,46,967,0,617,43,50,0,1677,0.576624925462135,0,0.367918902802624,0.0256410256410256,0.0298151460942159,0,1,4,8,13,26,0.0384615384615385,0.153846153846154,0.307692307692308,0.5,2,1,0,0,1,1,0,1,71,66+,2220,0,1,0,0,0,0,1,0,0,1677"/>
  </r>
  <r>
    <n v="11"/>
    <n v="64176"/>
    <x v="0"/>
    <n v="294"/>
    <x v="1"/>
    <n v="4.5811518324607326E-3"/>
    <n v="0"/>
    <n v="1"/>
    <n v="52"/>
    <n v="1215"/>
    <n v="33"/>
    <n v="249"/>
    <n v="64"/>
    <n v="116"/>
    <n v="149"/>
    <n v="1826"/>
    <n v="0.66538882803943045"/>
    <n v="1.8072289156626505E-2"/>
    <n v="0.13636363636363635"/>
    <n v="3.5049288061336253E-2"/>
    <n v="6.3526834611171965E-2"/>
    <n v="8.1599123767798473E-2"/>
    <n v="8"/>
    <n v="8"/>
    <n v="9"/>
    <n v="8"/>
    <n v="33"/>
    <n v="0.24242424242424243"/>
    <n v="0.24242424242424243"/>
    <n v="0.27272727272727271"/>
    <n v="0.24242424242424243"/>
    <n v="6"/>
    <n v="0"/>
    <n v="0"/>
    <x v="1"/>
    <x v="0"/>
    <x v="1"/>
    <n v="0"/>
    <x v="1"/>
    <x v="2"/>
    <x v="2"/>
    <n v="2854"/>
    <n v="1"/>
    <n v="0"/>
    <n v="0"/>
    <n v="0"/>
    <n v="0"/>
    <n v="1"/>
    <n v="0"/>
    <n v="0"/>
    <n v="0"/>
    <n v="1528"/>
    <d v="2014-12-22T00:00:00"/>
    <n v="12"/>
    <s v="December"/>
    <n v="1"/>
    <s v="11,64176,High income,294,Low spender,0.00458115183246073,0,1,52,1215,33,249,64,116,149,1826,0.66538882803943,0.0180722891566265,0.136363636363636,0.0350492880613363,0.063526834611172,0.0815991237677985,8,8,9,8,33,0.242424242424242,0.242424242424242,0.272727272727273,0.242424242424242,6,0,0,0,0,0,0,0,55,50-65,2854,1,0,0,0,0,1,0,0,0,1528"/>
  </r>
  <r>
    <n v="87"/>
    <n v="74214"/>
    <x v="0"/>
    <n v="33"/>
    <x v="1"/>
    <n v="4.4466003718974856E-4"/>
    <n v="0"/>
    <n v="0"/>
    <n v="3"/>
    <n v="863"/>
    <n v="83"/>
    <n v="547"/>
    <n v="86"/>
    <n v="99"/>
    <n v="33"/>
    <n v="1711"/>
    <n v="0.50438340151957917"/>
    <n v="4.8509643483343072E-2"/>
    <n v="0.31969608416130918"/>
    <n v="5.0263004091174748E-2"/>
    <n v="5.7860900058445353E-2"/>
    <n v="1.928696668614845E-2"/>
    <n v="1"/>
    <n v="8"/>
    <n v="2"/>
    <n v="5"/>
    <n v="16"/>
    <n v="6.25E-2"/>
    <n v="0.5"/>
    <n v="0.125"/>
    <n v="0.3125"/>
    <n v="5"/>
    <n v="0"/>
    <n v="0"/>
    <x v="1"/>
    <x v="0"/>
    <x v="1"/>
    <n v="0"/>
    <x v="1"/>
    <x v="47"/>
    <x v="0"/>
    <n v="2831"/>
    <n v="0"/>
    <n v="1"/>
    <n v="0"/>
    <n v="0"/>
    <n v="0"/>
    <n v="0"/>
    <n v="0"/>
    <n v="0"/>
    <n v="1"/>
    <n v="1645"/>
    <d v="2015-01-14T00:00:00"/>
    <n v="1"/>
    <s v="January"/>
    <n v="1"/>
    <s v="87,74214,High income,33,Low spender,0.000444660037189749,0,0,3,863,83,547,86,99,33,1711,0.504383401519579,0.0485096434833431,0.319696084161309,0.0502630040911747,0.0578609000584454,0.0192869666861484,1,8,2,5,16,0.0625,0.5,0.125,0.3125,5,0,0,0,0,0,0,0,30,24-35,2831,0,1,0,0,0,0,0,0,1,1645"/>
  </r>
  <r>
    <n v="1662"/>
    <n v="90300"/>
    <x v="0"/>
    <n v="29"/>
    <x v="1"/>
    <n v="3.211517165005537E-4"/>
    <n v="0"/>
    <n v="0"/>
    <n v="7"/>
    <n v="594"/>
    <n v="134"/>
    <n v="786"/>
    <n v="33"/>
    <n v="134"/>
    <n v="57"/>
    <n v="1738"/>
    <n v="0.34177215189873417"/>
    <n v="7.7100115074798622E-2"/>
    <n v="0.45224395857307248"/>
    <n v="1.8987341772151899E-2"/>
    <n v="7.7100115074798622E-2"/>
    <n v="3.2796317606444192E-2"/>
    <n v="0"/>
    <n v="5"/>
    <n v="6"/>
    <n v="8"/>
    <n v="19"/>
    <n v="0"/>
    <n v="0.26315789473684209"/>
    <n v="0.31578947368421051"/>
    <n v="0.42105263157894735"/>
    <n v="1"/>
    <n v="0"/>
    <n v="0"/>
    <x v="1"/>
    <x v="0"/>
    <x v="0"/>
    <n v="0"/>
    <x v="1"/>
    <x v="15"/>
    <x v="1"/>
    <n v="2336"/>
    <n v="0"/>
    <n v="0"/>
    <n v="0"/>
    <n v="1"/>
    <n v="0"/>
    <n v="0"/>
    <n v="1"/>
    <n v="0"/>
    <n v="0"/>
    <n v="1624"/>
    <d v="2016-05-23T00:00:00"/>
    <n v="5"/>
    <s v="May"/>
    <n v="1"/>
    <s v="1662,90300,High income,29,Low spender,0.000321151716500554,0,0,7,594,134,786,33,134,57,1738,0.341772151898734,0.0771001150747986,0.452243958573072,0.0189873417721519,0.0771001150747986,0.0327963176064442,0,5,6,8,19,0,0.263157894736842,0.315789473684211,0.421052631578947,1,0,0,0,0,1,0,0,41,36-50,2336,0,0,0,1,0,0,1,0,0,1624"/>
  </r>
  <r>
    <n v="680"/>
    <n v="76005"/>
    <x v="0"/>
    <n v="28"/>
    <x v="1"/>
    <n v="3.6839681599894745E-4"/>
    <n v="0"/>
    <n v="0"/>
    <n v="72"/>
    <n v="983"/>
    <n v="20"/>
    <n v="389"/>
    <n v="240"/>
    <n v="50"/>
    <n v="40"/>
    <n v="1722"/>
    <n v="0.57084785133565619"/>
    <n v="1.1614401858304297E-2"/>
    <n v="0.22590011614401859"/>
    <n v="0.13937282229965156"/>
    <n v="2.9036004645760744E-2"/>
    <n v="2.3228803716608595E-2"/>
    <n v="1"/>
    <n v="3"/>
    <n v="5"/>
    <n v="13"/>
    <n v="22"/>
    <n v="4.5454545454545456E-2"/>
    <n v="0.13636363636363635"/>
    <n v="0.22727272727272727"/>
    <n v="0.59090909090909094"/>
    <n v="6"/>
    <n v="1"/>
    <n v="0"/>
    <x v="1"/>
    <x v="0"/>
    <x v="1"/>
    <n v="0"/>
    <x v="1"/>
    <x v="46"/>
    <x v="2"/>
    <n v="2651"/>
    <n v="0"/>
    <n v="0"/>
    <n v="0"/>
    <n v="1"/>
    <n v="0"/>
    <n v="0"/>
    <n v="1"/>
    <n v="0"/>
    <n v="0"/>
    <n v="1642"/>
    <d v="2015-07-13T00:00:00"/>
    <n v="7"/>
    <s v="July"/>
    <n v="1"/>
    <s v="680,76005,High income,28,Low spender,0.000368396815998947,0,0,72,983,20,389,240,50,40,1722,0.570847851335656,0.0116144018583043,0.225900116144019,0.139372822299652,0.0290360046457607,0.0232288037166086,1,3,5,13,22,0.0454545454545455,0.136363636363636,0.227272727272727,0.590909090909091,6,1,0,0,0,0,0,0,65,50-65,2651,0,0,0,1,0,0,1,0,0,1642"/>
  </r>
  <r>
    <n v="76"/>
    <n v="77870"/>
    <x v="0"/>
    <n v="24"/>
    <x v="1"/>
    <n v="3.0820598433286249E-4"/>
    <n v="0"/>
    <n v="1"/>
    <n v="93"/>
    <n v="1017"/>
    <n v="50"/>
    <n v="500"/>
    <n v="65"/>
    <n v="50"/>
    <n v="133"/>
    <n v="1815"/>
    <n v="0.56033057851239665"/>
    <n v="2.7548209366391185E-2"/>
    <n v="0.27548209366391185"/>
    <n v="3.5812672176308541E-2"/>
    <n v="2.7548209366391185E-2"/>
    <n v="7.3278236914600545E-2"/>
    <n v="3"/>
    <n v="5"/>
    <n v="5"/>
    <n v="5"/>
    <n v="18"/>
    <n v="0.16666666666666666"/>
    <n v="0.27777777777777779"/>
    <n v="0.27777777777777779"/>
    <n v="0.27777777777777779"/>
    <n v="8"/>
    <n v="1"/>
    <n v="0"/>
    <x v="1"/>
    <x v="1"/>
    <x v="1"/>
    <n v="0"/>
    <x v="0"/>
    <x v="21"/>
    <x v="2"/>
    <n v="2835"/>
    <n v="0"/>
    <n v="1"/>
    <n v="0"/>
    <n v="0"/>
    <n v="0"/>
    <n v="0"/>
    <n v="1"/>
    <n v="0"/>
    <n v="0"/>
    <n v="1549"/>
    <d v="2015-01-10T00:00:00"/>
    <n v="1"/>
    <s v="January"/>
    <n v="1"/>
    <s v="76,77870,High income,24,Low spender,0.000308205984332862,0,1,93,1017,50,500,65,50,133,1815,0.560330578512397,0.0275482093663912,0.275482093663912,0.0358126721763085,0.0275482093663912,0.0732782369146005,3,5,5,5,18,0.166666666666667,0.277777777777778,0.277777777777778,0.277777777777778,8,1,0,0,1,0,0,1,53,50-65,2835,0,1,0,0,0,0,1,0,0,1549"/>
  </r>
  <r>
    <n v="1244"/>
    <n v="74485"/>
    <x v="0"/>
    <n v="22"/>
    <x v="1"/>
    <n v="2.9536148217761967E-4"/>
    <n v="0"/>
    <n v="0"/>
    <n v="58"/>
    <n v="499"/>
    <n v="149"/>
    <n v="815"/>
    <n v="173"/>
    <n v="49"/>
    <n v="49"/>
    <n v="1734"/>
    <n v="0.28777393310265281"/>
    <n v="8.5928489042675887E-2"/>
    <n v="0.47001153402537488"/>
    <n v="9.9769319492502881E-2"/>
    <n v="2.8258362168396771E-2"/>
    <n v="2.8258362168396771E-2"/>
    <n v="1"/>
    <n v="6"/>
    <n v="7"/>
    <n v="12"/>
    <n v="26"/>
    <n v="3.8461538461538464E-2"/>
    <n v="0.23076923076923078"/>
    <n v="0.26923076923076922"/>
    <n v="0.46153846153846156"/>
    <n v="3"/>
    <n v="0"/>
    <n v="0"/>
    <x v="1"/>
    <x v="0"/>
    <x v="1"/>
    <n v="0"/>
    <x v="1"/>
    <x v="44"/>
    <x v="3"/>
    <n v="2468"/>
    <n v="0"/>
    <n v="0"/>
    <n v="0"/>
    <n v="1"/>
    <n v="0"/>
    <n v="0"/>
    <n v="1"/>
    <n v="0"/>
    <n v="0"/>
    <n v="1636"/>
    <d v="2016-01-12T00:00:00"/>
    <n v="1"/>
    <s v="January"/>
    <n v="1"/>
    <s v="1244,74485,High income,22,Low spender,0.00029536148217762,0,0,58,499,149,815,173,49,49,1734,0.287773933102653,0.0859284890426759,0.470011534025375,0.0997693194925029,0.0282583621683968,0.0282583621683968,1,6,7,12,26,0.0384615384615385,0.230769230769231,0.269230769230769,0.461538461538462,3,0,0,0,0,0,0,0,73,66+,2468,0,0,0,1,0,0,1,0,0,1636"/>
  </r>
  <r>
    <n v="1715"/>
    <n v="90765"/>
    <x v="0"/>
    <n v="26"/>
    <x v="1"/>
    <n v="2.8645402963697463E-4"/>
    <n v="0"/>
    <n v="0"/>
    <n v="25"/>
    <n v="547"/>
    <n v="99"/>
    <n v="812"/>
    <n v="151"/>
    <n v="82"/>
    <n v="33"/>
    <n v="1724"/>
    <n v="0.31728538283062646"/>
    <n v="5.7424593967517402E-2"/>
    <n v="0.47099767981438517"/>
    <n v="8.7587006960556851E-2"/>
    <n v="4.7563805104408351E-2"/>
    <n v="1.91415313225058E-2"/>
    <n v="0"/>
    <n v="4"/>
    <n v="6"/>
    <n v="5"/>
    <n v="15"/>
    <n v="0"/>
    <n v="0.26666666666666666"/>
    <n v="0.4"/>
    <n v="0.33333333333333331"/>
    <n v="1"/>
    <n v="1"/>
    <n v="0"/>
    <x v="1"/>
    <x v="0"/>
    <x v="0"/>
    <n v="0"/>
    <x v="1"/>
    <x v="28"/>
    <x v="1"/>
    <n v="2315"/>
    <n v="0"/>
    <n v="1"/>
    <n v="0"/>
    <n v="0"/>
    <n v="0"/>
    <n v="0"/>
    <n v="1"/>
    <n v="0"/>
    <n v="0"/>
    <n v="1658"/>
    <d v="2016-06-13T00:00:00"/>
    <n v="6"/>
    <s v="June"/>
    <n v="1"/>
    <s v="1715,90765,High income,26,Low spender,0.000286454029636975,0,0,25,547,99,812,151,82,33,1724,0.317285382830626,0.0574245939675174,0.470997679814385,0.0875870069605569,0.0475638051044084,0.0191415313225058,0,4,6,5,15,0,0.266666666666667,0.4,0.333333333333333,1,1,0,0,0,1,0,0,50,36-50,2315,0,1,0,0,0,0,1,0,0,1658"/>
  </r>
  <r>
    <n v="1221"/>
    <n v="92955"/>
    <x v="0"/>
    <n v="36"/>
    <x v="1"/>
    <n v="3.8728416975956106E-4"/>
    <n v="0"/>
    <n v="0"/>
    <n v="35"/>
    <n v="693"/>
    <n v="21"/>
    <n v="925"/>
    <n v="31"/>
    <n v="24"/>
    <n v="84"/>
    <n v="1778"/>
    <n v="0.38976377952755903"/>
    <n v="1.1811023622047244E-2"/>
    <n v="0.52024746906636665"/>
    <n v="1.7435320584926885E-2"/>
    <n v="1.3498312710911136E-2"/>
    <n v="4.7244094488188976E-2"/>
    <n v="1"/>
    <n v="6"/>
    <n v="7"/>
    <n v="9"/>
    <n v="23"/>
    <n v="4.3478260869565216E-2"/>
    <n v="0.2608695652173913"/>
    <n v="0.30434782608695654"/>
    <n v="0.39130434782608697"/>
    <n v="2"/>
    <n v="1"/>
    <n v="0"/>
    <x v="1"/>
    <x v="0"/>
    <x v="0"/>
    <n v="0"/>
    <x v="0"/>
    <x v="1"/>
    <x v="1"/>
    <n v="2473"/>
    <n v="0"/>
    <n v="1"/>
    <n v="0"/>
    <n v="0"/>
    <n v="0"/>
    <n v="0"/>
    <n v="1"/>
    <n v="0"/>
    <n v="0"/>
    <n v="1610"/>
    <d v="2016-01-07T00:00:00"/>
    <n v="1"/>
    <s v="January"/>
    <n v="1"/>
    <s v="1221,92955,High income,36,Low spender,0.000387284169759561,0,0,35,693,21,925,31,24,84,1778,0.389763779527559,0.0118110236220472,0.520247469066367,0.0174353205849269,0.0134983127109111,0.047244094488189,1,6,7,9,23,0.0434782608695652,0.260869565217391,0.304347826086957,0.391304347826087,2,1,0,0,0,1,0,1,47,36-50,2473,0,1,0,0,0,0,1,0,0,1610"/>
  </r>
  <r>
    <n v="632"/>
    <n v="72190"/>
    <x v="0"/>
    <n v="976"/>
    <x v="0"/>
    <n v="1.3519878099459759E-2"/>
    <n v="0"/>
    <n v="0"/>
    <n v="79"/>
    <n v="597"/>
    <n v="166"/>
    <n v="597"/>
    <n v="172"/>
    <n v="166"/>
    <n v="249"/>
    <n v="1947"/>
    <n v="0.30662557781201849"/>
    <n v="8.5259373394966614E-2"/>
    <n v="0.30662557781201849"/>
    <n v="8.8341037493579869E-2"/>
    <n v="8.5259373394966614E-2"/>
    <n v="0.12788906009244994"/>
    <n v="1"/>
    <n v="5"/>
    <n v="6"/>
    <n v="4"/>
    <n v="16"/>
    <n v="6.25E-2"/>
    <n v="0.3125"/>
    <n v="0.375"/>
    <n v="0.25"/>
    <n v="3"/>
    <n v="0"/>
    <n v="0"/>
    <x v="1"/>
    <x v="0"/>
    <x v="1"/>
    <n v="0"/>
    <x v="1"/>
    <x v="2"/>
    <x v="2"/>
    <n v="2660"/>
    <n v="0"/>
    <n v="1"/>
    <n v="0"/>
    <n v="0"/>
    <n v="0"/>
    <n v="0"/>
    <n v="1"/>
    <n v="0"/>
    <n v="0"/>
    <n v="1449"/>
    <d v="2015-07-04T00:00:00"/>
    <n v="7"/>
    <s v="July"/>
    <n v="1"/>
    <s v="632,72190,High income,976,High spender,0.0135198780994598,0,0,79,597,166,597,172,166,249,1947,0.306625577812018,0.0852593733949666,0.306625577812018,0.0883410374935799,0.0852593733949666,0.12788906009245,1,5,6,4,16,0.0625,0.3125,0.375,0.25,3,0,0,0,0,0,0,0,55,50-65,2660,0,1,0,0,0,0,1,0,0,1449"/>
  </r>
  <r>
    <n v="368"/>
    <n v="72025"/>
    <x v="0"/>
    <n v="10"/>
    <x v="1"/>
    <n v="1.3884068031933357E-4"/>
    <n v="0"/>
    <n v="0"/>
    <n v="27"/>
    <n v="833"/>
    <n v="33"/>
    <n v="549"/>
    <n v="151"/>
    <n v="133"/>
    <n v="233"/>
    <n v="1932"/>
    <n v="0.4311594202898551"/>
    <n v="1.7080745341614908E-2"/>
    <n v="0.28416149068322982"/>
    <n v="7.8157349896480335E-2"/>
    <n v="6.8840579710144928E-2"/>
    <n v="0.12060041407867494"/>
    <n v="1"/>
    <n v="4"/>
    <n v="3"/>
    <n v="8"/>
    <n v="16"/>
    <n v="6.25E-2"/>
    <n v="0.25"/>
    <n v="0.1875"/>
    <n v="0.5"/>
    <n v="3"/>
    <n v="0"/>
    <n v="0"/>
    <x v="1"/>
    <x v="0"/>
    <x v="1"/>
    <n v="0"/>
    <x v="1"/>
    <x v="36"/>
    <x v="2"/>
    <n v="2748"/>
    <n v="0"/>
    <n v="0"/>
    <n v="0"/>
    <n v="1"/>
    <n v="0"/>
    <n v="0"/>
    <n v="1"/>
    <n v="0"/>
    <n v="0"/>
    <n v="1466"/>
    <d v="2015-04-07T00:00:00"/>
    <n v="4"/>
    <s v="April"/>
    <n v="1"/>
    <s v="368,72025,High income,10,Low spender,0.000138840680319334,0,0,27,833,33,549,151,133,233,1932,0.431159420289855,0.0170807453416149,0.28416149068323,0.0781573498964803,0.0688405797101449,0.120600414078675,1,4,3,8,16,0.0625,0.25,0.1875,0.5,3,0,0,0,0,0,0,0,58,50-65,2748,0,0,0,1,0,0,1,0,0,1466"/>
  </r>
  <r>
    <n v="1364"/>
    <n v="77598"/>
    <x v="0"/>
    <n v="606"/>
    <x v="0"/>
    <n v="7.8094796257635506E-3"/>
    <n v="0"/>
    <n v="0"/>
    <n v="53"/>
    <n v="1193"/>
    <n v="33"/>
    <n v="281"/>
    <n v="129"/>
    <n v="66"/>
    <n v="33"/>
    <n v="1735"/>
    <n v="0.68760806916426509"/>
    <n v="1.9020172910662825E-2"/>
    <n v="0.16195965417867436"/>
    <n v="7.4351585014409222E-2"/>
    <n v="3.804034582132565E-2"/>
    <n v="1.9020172910662825E-2"/>
    <n v="1"/>
    <n v="7"/>
    <n v="5"/>
    <n v="13"/>
    <n v="26"/>
    <n v="3.8461538461538464E-2"/>
    <n v="0.26923076923076922"/>
    <n v="0.19230769230769232"/>
    <n v="0.5"/>
    <n v="3"/>
    <n v="0"/>
    <n v="0"/>
    <x v="1"/>
    <x v="0"/>
    <x v="0"/>
    <n v="0"/>
    <x v="1"/>
    <x v="52"/>
    <x v="3"/>
    <n v="2430"/>
    <n v="0"/>
    <n v="0"/>
    <n v="1"/>
    <n v="0"/>
    <n v="0"/>
    <n v="0"/>
    <n v="0"/>
    <n v="1"/>
    <n v="0"/>
    <n v="1669"/>
    <d v="2016-02-19T00:00:00"/>
    <n v="2"/>
    <s v="February"/>
    <n v="1"/>
    <s v="1364,77598,High income,606,High spender,0.00780947962576355,0,0,53,1193,33,281,129,66,33,1735,0.687608069164265,0.0190201729106628,0.161959654178674,0.0743515850144092,0.0380403458213256,0.0190201729106628,1,7,5,13,26,0.0384615384615385,0.269230769230769,0.192307692307692,0.5,3,0,0,0,0,1,0,0,77,66+,2430,0,0,1,0,0,0,0,1,0,1669"/>
  </r>
  <r>
    <n v="856"/>
    <n v="79607"/>
    <x v="0"/>
    <n v="14"/>
    <x v="1"/>
    <n v="1.7586393156380719E-4"/>
    <n v="0"/>
    <n v="0"/>
    <n v="37"/>
    <n v="450"/>
    <n v="133"/>
    <n v="951"/>
    <n v="173"/>
    <n v="0"/>
    <n v="216"/>
    <n v="1923"/>
    <n v="0.23400936037441497"/>
    <n v="6.9162766510660431E-2"/>
    <n v="0.49453978159126366"/>
    <n v="8.9963598543941758E-2"/>
    <n v="0"/>
    <n v="0.11232449297971919"/>
    <n v="1"/>
    <n v="3"/>
    <n v="6"/>
    <n v="6"/>
    <n v="16"/>
    <n v="6.25E-2"/>
    <n v="0.1875"/>
    <n v="0.375"/>
    <n v="0.375"/>
    <n v="1"/>
    <n v="0"/>
    <n v="0"/>
    <x v="1"/>
    <x v="0"/>
    <x v="1"/>
    <n v="0"/>
    <x v="0"/>
    <x v="35"/>
    <x v="1"/>
    <n v="2593"/>
    <n v="0"/>
    <n v="0"/>
    <n v="1"/>
    <n v="0"/>
    <n v="0"/>
    <n v="0"/>
    <n v="1"/>
    <n v="0"/>
    <n v="0"/>
    <n v="1491"/>
    <d v="2015-09-09T00:00:00"/>
    <n v="9"/>
    <s v="September"/>
    <n v="1"/>
    <s v="856,79607,High income,14,Low spender,0.000175863931563807,0,0,37,450,133,951,173,0,216,1923,0.234009360374415,0.0691627665106604,0.494539781591264,0.0899635985439418,0,0.112324492979719,1,3,6,6,16,0.0625,0.1875,0.375,0.375,1,0,0,0,0,0,0,1,36,36-50,2593,0,0,1,0,0,0,1,0,0,1491"/>
  </r>
  <r>
    <n v="694"/>
    <n v="80952"/>
    <x v="0"/>
    <n v="43"/>
    <x v="1"/>
    <n v="5.3117897025397763E-4"/>
    <n v="0"/>
    <n v="0"/>
    <n v="20"/>
    <n v="778"/>
    <n v="178"/>
    <n v="689"/>
    <n v="41"/>
    <n v="27"/>
    <n v="44"/>
    <n v="1757"/>
    <n v="0.44280022766078542"/>
    <n v="0.10130904951622083"/>
    <n v="0.39214570290267503"/>
    <n v="2.3335230506545249E-2"/>
    <n v="1.5367103016505406E-2"/>
    <n v="2.5042686397268071E-2"/>
    <n v="1"/>
    <n v="8"/>
    <n v="5"/>
    <n v="11"/>
    <n v="25"/>
    <n v="0.04"/>
    <n v="0.32"/>
    <n v="0.2"/>
    <n v="0.44"/>
    <n v="8"/>
    <n v="1"/>
    <n v="0"/>
    <x v="1"/>
    <x v="1"/>
    <x v="0"/>
    <n v="0"/>
    <x v="0"/>
    <x v="26"/>
    <x v="2"/>
    <n v="2645"/>
    <n v="0"/>
    <n v="1"/>
    <n v="0"/>
    <n v="0"/>
    <n v="0"/>
    <n v="0"/>
    <n v="1"/>
    <n v="0"/>
    <n v="0"/>
    <n v="1669"/>
    <d v="2015-07-19T00:00:00"/>
    <n v="7"/>
    <s v="July"/>
    <n v="1"/>
    <s v="694,80952,High income,43,Low spender,0.000531178970253978,0,0,20,778,178,689,41,27,44,1757,0.442800227660785,0.101309049516221,0.392145702902675,0.0233352305065452,0.0153671030165054,0.0250426863972681,1,8,5,11,25,0.04,0.32,0.2,0.44,8,1,0,0,1,1,0,1,51,50-65,2645,0,1,0,0,0,0,1,0,0,1669"/>
  </r>
  <r>
    <n v="462"/>
    <n v="78579"/>
    <x v="0"/>
    <n v="494"/>
    <x v="1"/>
    <n v="6.2866669211875947E-3"/>
    <n v="0"/>
    <n v="0"/>
    <n v="35"/>
    <n v="816"/>
    <n v="66"/>
    <n v="549"/>
    <n v="216"/>
    <n v="66"/>
    <n v="99"/>
    <n v="1812"/>
    <n v="0.45033112582781459"/>
    <n v="3.6423841059602648E-2"/>
    <n v="0.30298013245033112"/>
    <n v="0.11920529801324503"/>
    <n v="3.6423841059602648E-2"/>
    <n v="5.4635761589403975E-2"/>
    <n v="1"/>
    <n v="5"/>
    <n v="6"/>
    <n v="4"/>
    <n v="16"/>
    <n v="6.25E-2"/>
    <n v="0.3125"/>
    <n v="0.375"/>
    <n v="0.25"/>
    <n v="3"/>
    <n v="0"/>
    <n v="0"/>
    <x v="1"/>
    <x v="0"/>
    <x v="1"/>
    <n v="0"/>
    <x v="0"/>
    <x v="28"/>
    <x v="1"/>
    <n v="2713"/>
    <n v="1"/>
    <n v="0"/>
    <n v="0"/>
    <n v="0"/>
    <n v="0"/>
    <n v="0"/>
    <n v="0"/>
    <n v="1"/>
    <n v="0"/>
    <n v="1614"/>
    <d v="2015-05-12T00:00:00"/>
    <n v="5"/>
    <s v="May"/>
    <n v="1"/>
    <s v="462,78579,High income,494,Low spender,0.00628666692118759,0,0,35,816,66,549,216,66,99,1812,0.450331125827815,0.0364238410596026,0.302980132450331,0.119205298013245,0.0364238410596026,0.054635761589404,1,5,6,4,16,0.0625,0.3125,0.375,0.25,3,0,0,0,0,0,0,1,50,36-50,2713,1,0,0,0,0,0,0,1,0,1614"/>
  </r>
  <r>
    <n v="306"/>
    <n v="82497"/>
    <x v="0"/>
    <n v="1042"/>
    <x v="0"/>
    <n v="1.2630762330751421E-2"/>
    <n v="0"/>
    <n v="0"/>
    <n v="32"/>
    <n v="777"/>
    <n v="129"/>
    <n v="573"/>
    <n v="216"/>
    <n v="21"/>
    <n v="203"/>
    <n v="1919"/>
    <n v="0.40489838457529964"/>
    <n v="6.7222511724856701E-2"/>
    <n v="0.29859301719645648"/>
    <n v="0.11255862428348098"/>
    <n v="1.0943199583116207E-2"/>
    <n v="0.10578426263679"/>
    <n v="1"/>
    <n v="2"/>
    <n v="7"/>
    <n v="9"/>
    <n v="19"/>
    <n v="5.2631578947368418E-2"/>
    <n v="0.10526315789473684"/>
    <n v="0.36842105263157893"/>
    <n v="0.47368421052631576"/>
    <n v="4"/>
    <n v="0"/>
    <n v="0"/>
    <x v="1"/>
    <x v="0"/>
    <x v="0"/>
    <n v="0"/>
    <x v="1"/>
    <x v="33"/>
    <x v="1"/>
    <n v="2765"/>
    <n v="0"/>
    <n v="1"/>
    <n v="0"/>
    <n v="0"/>
    <n v="0"/>
    <n v="0"/>
    <n v="1"/>
    <n v="0"/>
    <n v="0"/>
    <n v="1513"/>
    <d v="2015-03-21T00:00:00"/>
    <n v="3"/>
    <s v="March"/>
    <n v="1"/>
    <s v="306,82497,High income,1042,High spender,0.0126307623307514,0,0,32,777,129,573,216,21,203,1919,0.4048983845753,0.0672225117248567,0.298593017196456,0.112558624283481,0.0109431995831162,0.10578426263679,1,2,7,9,19,0.0526315789473684,0.105263157894737,0.368421052631579,0.473684210526316,4,0,0,0,0,1,0,0,40,36-50,2765,0,1,0,0,0,0,1,0,0,1513"/>
  </r>
  <r>
    <n v="190"/>
    <n v="83145"/>
    <x v="0"/>
    <n v="15"/>
    <x v="1"/>
    <n v="1.8040772145047808E-4"/>
    <n v="0"/>
    <n v="0"/>
    <n v="14"/>
    <n v="777"/>
    <n v="35"/>
    <n v="731"/>
    <n v="39"/>
    <n v="137"/>
    <n v="114"/>
    <n v="1833"/>
    <n v="0.4238952536824877"/>
    <n v="1.9094380796508457E-2"/>
    <n v="0.39879978177850517"/>
    <n v="2.1276595744680851E-2"/>
    <n v="7.4740861974904524E-2"/>
    <n v="6.2193126022913256E-2"/>
    <n v="1"/>
    <n v="5"/>
    <n v="9"/>
    <n v="11"/>
    <n v="26"/>
    <n v="3.8461538461538464E-2"/>
    <n v="0.19230769230769232"/>
    <n v="0.34615384615384615"/>
    <n v="0.42307692307692307"/>
    <n v="2"/>
    <n v="0"/>
    <n v="0"/>
    <x v="1"/>
    <x v="0"/>
    <x v="0"/>
    <n v="0"/>
    <x v="0"/>
    <x v="3"/>
    <x v="1"/>
    <n v="2804"/>
    <n v="0"/>
    <n v="0"/>
    <n v="0"/>
    <n v="1"/>
    <n v="0"/>
    <n v="0"/>
    <n v="1"/>
    <n v="0"/>
    <n v="0"/>
    <n v="1605"/>
    <d v="2015-02-10T00:00:00"/>
    <n v="2"/>
    <s v="February"/>
    <n v="1"/>
    <s v="190,83145,High income,15,Low spender,0.000180407721450478,0,0,14,777,35,731,39,137,114,1833,0.423895253682488,0.0190943807965085,0.398799781778505,0.0212765957446809,0.0747408619749045,0.0621931260229133,1,5,9,11,26,0.0384615384615385,0.192307692307692,0.346153846153846,0.423076923076923,2,0,0,0,0,1,0,1,46,36-50,2804,0,0,0,1,0,0,1,0,0,1605"/>
  </r>
  <r>
    <n v="866"/>
    <n v="75261"/>
    <x v="0"/>
    <n v="833"/>
    <x v="0"/>
    <n v="1.1068149506384449E-2"/>
    <n v="0"/>
    <n v="0"/>
    <n v="17"/>
    <n v="1239"/>
    <n v="17"/>
    <n v="413"/>
    <n v="23"/>
    <n v="34"/>
    <n v="17"/>
    <n v="1743"/>
    <n v="0.71084337349397586"/>
    <n v="9.7532989099254168E-3"/>
    <n v="0.23694779116465864"/>
    <n v="1.3195639701663799E-2"/>
    <n v="1.9506597819850834E-2"/>
    <n v="9.7532989099254168E-3"/>
    <n v="1"/>
    <n v="5"/>
    <n v="6"/>
    <n v="5"/>
    <n v="17"/>
    <n v="5.8823529411764705E-2"/>
    <n v="0.29411764705882354"/>
    <n v="0.35294117647058826"/>
    <n v="0.29411764705882354"/>
    <n v="2"/>
    <n v="0"/>
    <n v="0"/>
    <x v="1"/>
    <x v="1"/>
    <x v="0"/>
    <n v="0"/>
    <x v="0"/>
    <x v="46"/>
    <x v="2"/>
    <n v="2591"/>
    <n v="0"/>
    <n v="0"/>
    <n v="0"/>
    <n v="1"/>
    <n v="0"/>
    <n v="0"/>
    <n v="0"/>
    <n v="0"/>
    <n v="1"/>
    <n v="1709"/>
    <d v="2015-09-11T00:00:00"/>
    <n v="9"/>
    <s v="September"/>
    <n v="1"/>
    <s v="866,75261,High income,833,High spender,0.0110681495063844,0,0,17,1239,17,413,23,34,17,1743,0.710843373493976,0.00975329890992542,0.236947791164659,0.0131956397016638,0.0195065978198508,0.00975329890992542,1,5,6,5,17,0.0588235294117647,0.294117647058824,0.352941176470588,0.294117647058824,2,0,0,0,1,1,0,1,65,50-65,2591,0,0,0,1,0,0,0,0,1,1709"/>
  </r>
  <r>
    <n v="1352"/>
    <n v="70123"/>
    <x v="0"/>
    <n v="1487"/>
    <x v="0"/>
    <n v="2.1205595881522467E-2"/>
    <n v="0"/>
    <n v="0"/>
    <n v="27"/>
    <n v="1308"/>
    <n v="0"/>
    <n v="396"/>
    <n v="23"/>
    <n v="0"/>
    <n v="0"/>
    <n v="1727"/>
    <n v="0.7573827446438911"/>
    <n v="0"/>
    <n v="0.22929936305732485"/>
    <n v="1.3317892298784018E-2"/>
    <n v="0"/>
    <n v="0"/>
    <n v="1"/>
    <n v="5"/>
    <n v="7"/>
    <n v="4"/>
    <n v="17"/>
    <n v="5.8823529411764705E-2"/>
    <n v="0.29411764705882354"/>
    <n v="0.41176470588235292"/>
    <n v="0.23529411764705882"/>
    <n v="3"/>
    <n v="0"/>
    <n v="1"/>
    <x v="1"/>
    <x v="1"/>
    <x v="1"/>
    <n v="0"/>
    <x v="1"/>
    <x v="14"/>
    <x v="1"/>
    <n v="2433"/>
    <n v="0"/>
    <n v="0"/>
    <n v="0"/>
    <n v="1"/>
    <n v="0"/>
    <n v="0"/>
    <n v="0"/>
    <n v="0"/>
    <n v="1"/>
    <n v="1727"/>
    <d v="2016-02-16T00:00:00"/>
    <n v="2"/>
    <s v="February"/>
    <n v="1"/>
    <s v="1352,70123,High income,1487,High spender,0.0212055958815225,0,0,27,1308,0,396,23,0,0,1727,0.757382744643891,0,0.229299363057325,0.013317892298784,0,0,1,5,7,4,17,0.0588235294117647,0.294117647058824,0.411764705882353,0.235294117647059,3,0,1,0,1,0,0,0,37,36-50,2433,0,0,0,1,0,0,0,0,1,1727"/>
  </r>
  <r>
    <n v="2081"/>
    <n v="83033"/>
    <x v="0"/>
    <n v="20"/>
    <x v="1"/>
    <n v="2.4086808859128298E-4"/>
    <n v="1"/>
    <n v="0"/>
    <n v="82"/>
    <n v="812"/>
    <n v="99"/>
    <n v="431"/>
    <n v="237"/>
    <n v="149"/>
    <n v="33"/>
    <n v="1761"/>
    <n v="0.46110164679159571"/>
    <n v="5.6218057921635436E-2"/>
    <n v="0.2447473026689381"/>
    <n v="0.13458262350936967"/>
    <n v="8.4611016467915953E-2"/>
    <n v="1.8739352640545145E-2"/>
    <n v="1"/>
    <n v="11"/>
    <n v="4"/>
    <n v="10"/>
    <n v="26"/>
    <n v="3.8461538461538464E-2"/>
    <n v="0.42307692307692307"/>
    <n v="0.15384615384615385"/>
    <n v="0.38461538461538464"/>
    <n v="5"/>
    <n v="1"/>
    <n v="0"/>
    <x v="1"/>
    <x v="0"/>
    <x v="1"/>
    <n v="0"/>
    <x v="1"/>
    <x v="17"/>
    <x v="0"/>
    <n v="2201"/>
    <n v="0"/>
    <n v="0"/>
    <n v="0"/>
    <n v="1"/>
    <n v="0"/>
    <n v="0"/>
    <n v="1"/>
    <n v="0"/>
    <n v="0"/>
    <n v="1695"/>
    <d v="2016-10-05T00:00:00"/>
    <n v="10"/>
    <s v="October"/>
    <n v="1"/>
    <s v="2081,83033,High income,20,Low spender,0.000240868088591283,1,0,82,812,99,431,237,149,33,1761,0.461101646791596,0.0562180579216354,0.244747302668938,0.13458262350937,0.084611016467916,0.0187393526405451,1,11,4,10,26,0.0384615384615385,0.423076923076923,0.153846153846154,0.384615384615385,5,1,0,0,0,0,0,0,34,24-35,2201,0,0,0,1,0,0,1,0,0,1695"/>
  </r>
  <r>
    <n v="959"/>
    <n v="90687"/>
    <x v="0"/>
    <n v="43"/>
    <x v="1"/>
    <n v="4.74158368895211E-4"/>
    <n v="0"/>
    <n v="0"/>
    <n v="98"/>
    <n v="982"/>
    <n v="17"/>
    <n v="672"/>
    <n v="23"/>
    <n v="34"/>
    <n v="51"/>
    <n v="1779"/>
    <n v="0.55199550309162448"/>
    <n v="9.5559302979201805E-3"/>
    <n v="0.37774030354131533"/>
    <n v="1.2928611579539067E-2"/>
    <n v="1.9111860595840361E-2"/>
    <n v="2.866779089376054E-2"/>
    <n v="1"/>
    <n v="6"/>
    <n v="2"/>
    <n v="8"/>
    <n v="17"/>
    <n v="5.8823529411764705E-2"/>
    <n v="0.35294117647058826"/>
    <n v="0.11764705882352941"/>
    <n v="0.47058823529411764"/>
    <n v="2"/>
    <n v="0"/>
    <n v="0"/>
    <x v="1"/>
    <x v="0"/>
    <x v="0"/>
    <n v="0"/>
    <x v="0"/>
    <x v="14"/>
    <x v="1"/>
    <n v="2562"/>
    <n v="1"/>
    <n v="0"/>
    <n v="0"/>
    <n v="0"/>
    <n v="0"/>
    <n v="0"/>
    <n v="0"/>
    <n v="0"/>
    <n v="1"/>
    <n v="1677"/>
    <d v="2015-10-10T00:00:00"/>
    <n v="10"/>
    <s v="October"/>
    <n v="1"/>
    <s v="959,90687,High income,43,Low spender,0.000474158368895211,0,0,98,982,17,672,23,34,51,1779,0.551995503091624,0.00955593029792018,0.377740303541315,0.0129286115795391,0.0191118605958404,0.0286677908937605,1,6,2,8,17,0.0588235294117647,0.352941176470588,0.117647058823529,0.470588235294118,2,0,0,0,0,1,0,1,37,36-50,2562,1,0,0,0,0,0,0,0,1,1677"/>
  </r>
  <r>
    <n v="510"/>
    <n v="2447"/>
    <x v="1"/>
    <n v="297"/>
    <x v="1"/>
    <n v="0.12137310993052718"/>
    <n v="1"/>
    <n v="0"/>
    <n v="42"/>
    <n v="1"/>
    <n v="1"/>
    <n v="1725"/>
    <n v="1"/>
    <n v="1"/>
    <n v="1"/>
    <n v="1730"/>
    <n v="5.7803468208092489E-4"/>
    <n v="5.7803468208092489E-4"/>
    <n v="0.99710982658959535"/>
    <n v="5.7803468208092489E-4"/>
    <n v="5.7803468208092489E-4"/>
    <n v="5.7803468208092489E-4"/>
    <n v="15"/>
    <n v="0"/>
    <n v="28"/>
    <n v="0"/>
    <n v="43"/>
    <n v="0.34883720930232559"/>
    <n v="0"/>
    <n v="0.65116279069767447"/>
    <n v="0"/>
    <n v="1"/>
    <n v="0"/>
    <n v="0"/>
    <x v="1"/>
    <x v="0"/>
    <x v="1"/>
    <n v="0"/>
    <x v="1"/>
    <x v="15"/>
    <x v="1"/>
    <n v="2698"/>
    <n v="0"/>
    <n v="1"/>
    <n v="0"/>
    <n v="0"/>
    <n v="0"/>
    <n v="0"/>
    <n v="1"/>
    <n v="0"/>
    <n v="0"/>
    <n v="1728"/>
    <d v="2015-05-27T00:00:00"/>
    <n v="5"/>
    <s v="May"/>
    <n v="1"/>
    <s v="510,2447,Low income,297,Low spender,0.121373109930527,1,0,42,1,1,1725,1,1,1,1730,0.000578034682080925,0.000578034682080925,0.997109826589595,0.000578034682080925,0.000578034682080925,0.000578034682080925,15,0,28,0,43,0.348837209302326,0,0.651162790697674,0,1,0,0,0,0,0,0,0,41,36-50,2698,0,1,0,0,0,0,1,0,0,1728"/>
  </r>
  <r>
    <n v="347"/>
    <n v="68126"/>
    <x v="0"/>
    <n v="833"/>
    <x v="0"/>
    <n v="1.222734345183924E-2"/>
    <n v="0"/>
    <n v="0"/>
    <n v="40"/>
    <n v="1332"/>
    <n v="17"/>
    <n v="311"/>
    <n v="23"/>
    <n v="51"/>
    <n v="86"/>
    <n v="1820"/>
    <n v="0.73186813186813182"/>
    <n v="9.3406593406593404E-3"/>
    <n v="0.17087912087912088"/>
    <n v="1.2637362637362638E-2"/>
    <n v="2.8021978021978023E-2"/>
    <n v="4.7252747252747251E-2"/>
    <n v="1"/>
    <n v="7"/>
    <n v="4"/>
    <n v="5"/>
    <n v="17"/>
    <n v="5.8823529411764705E-2"/>
    <n v="0.41176470588235292"/>
    <n v="0.23529411764705882"/>
    <n v="0.29411764705882354"/>
    <n v="9"/>
    <n v="0"/>
    <n v="0"/>
    <x v="1"/>
    <x v="1"/>
    <x v="1"/>
    <n v="0"/>
    <x v="0"/>
    <x v="24"/>
    <x v="0"/>
    <n v="2755"/>
    <n v="0"/>
    <n v="0"/>
    <n v="1"/>
    <n v="0"/>
    <n v="0"/>
    <n v="0"/>
    <n v="0"/>
    <n v="0"/>
    <n v="1"/>
    <n v="1648"/>
    <d v="2015-03-31T00:00:00"/>
    <n v="3"/>
    <s v="March"/>
    <n v="1"/>
    <s v="347,68126,High income,833,High spender,0.0122273434518392,0,0,40,1332,17,311,23,51,86,1820,0.731868131868132,0.00934065934065934,0.170879120879121,0.0126373626373626,0.028021978021978,0.0472527472527473,1,7,4,5,17,0.0588235294117647,0.411764705882353,0.235294117647059,0.294117647058824,9,0,0,0,1,0,0,1,29,24-35,2755,0,0,1,0,0,0,0,0,1,1648"/>
  </r>
  <r>
    <n v="28"/>
    <n v="79930"/>
    <x v="0"/>
    <n v="954"/>
    <x v="0"/>
    <n v="1.193544351307394E-2"/>
    <n v="0"/>
    <n v="0"/>
    <n v="72"/>
    <n v="792"/>
    <n v="86"/>
    <n v="740"/>
    <n v="67"/>
    <n v="51"/>
    <n v="17"/>
    <n v="1753"/>
    <n v="0.45179691956645751"/>
    <n v="4.9058756417569883E-2"/>
    <n v="0.42213348545350826"/>
    <n v="3.8220193953223049E-2"/>
    <n v="2.9092983456930975E-2"/>
    <n v="9.6976611523103256E-3"/>
    <n v="1"/>
    <n v="3"/>
    <n v="5"/>
    <n v="8"/>
    <n v="17"/>
    <n v="5.8823529411764705E-2"/>
    <n v="0.17647058823529413"/>
    <n v="0.29411764705882354"/>
    <n v="0.47058823529411764"/>
    <n v="2"/>
    <n v="0"/>
    <n v="0"/>
    <x v="1"/>
    <x v="0"/>
    <x v="1"/>
    <n v="0"/>
    <x v="1"/>
    <x v="7"/>
    <x v="1"/>
    <n v="2849"/>
    <n v="0"/>
    <n v="1"/>
    <n v="0"/>
    <n v="0"/>
    <n v="0"/>
    <n v="0"/>
    <n v="0"/>
    <n v="0"/>
    <n v="1"/>
    <n v="1719"/>
    <d v="2014-12-27T00:00:00"/>
    <n v="12"/>
    <s v="December"/>
    <n v="1"/>
    <s v="28,79930,High income,954,High spender,0.0119354435130739,0,0,72,792,86,740,67,51,17,1753,0.451796919566458,0.0490587564175699,0.422133485453508,0.038220193953223,0.029092983456931,0.00969766115231033,1,3,5,8,17,0.0588235294117647,0.176470588235294,0.294117647058824,0.470588235294118,2,0,0,0,0,0,0,0,48,36-50,2849,0,1,0,0,0,0,0,0,1,1719"/>
  </r>
  <r>
    <n v="1886"/>
    <n v="85683"/>
    <x v="0"/>
    <n v="352"/>
    <x v="1"/>
    <n v="4.1081661473104346E-3"/>
    <n v="0"/>
    <n v="0"/>
    <n v="6"/>
    <n v="1296"/>
    <n v="17"/>
    <n v="311"/>
    <n v="45"/>
    <n v="69"/>
    <n v="51"/>
    <n v="1789"/>
    <n v="0.72442705422023479"/>
    <n v="9.5025153717160429E-3"/>
    <n v="0.17384013415315819"/>
    <n v="2.5153717160424818E-2"/>
    <n v="3.8569032979318053E-2"/>
    <n v="2.8507546115148129E-2"/>
    <n v="1"/>
    <n v="2"/>
    <n v="4"/>
    <n v="10"/>
    <n v="17"/>
    <n v="5.8823529411764705E-2"/>
    <n v="0.11764705882352941"/>
    <n v="0.23529411764705882"/>
    <n v="0.58823529411764708"/>
    <n v="1"/>
    <n v="1"/>
    <n v="1"/>
    <x v="1"/>
    <x v="1"/>
    <x v="0"/>
    <n v="0"/>
    <x v="0"/>
    <x v="23"/>
    <x v="3"/>
    <n v="2259"/>
    <n v="1"/>
    <n v="0"/>
    <n v="0"/>
    <n v="0"/>
    <n v="0"/>
    <n v="0"/>
    <n v="1"/>
    <n v="0"/>
    <n v="0"/>
    <n v="1687"/>
    <d v="2016-08-08T00:00:00"/>
    <n v="8"/>
    <s v="August"/>
    <n v="1"/>
    <s v="1886,85683,High income,352,Low spender,0.00410816614731043,0,0,6,1296,17,311,45,69,51,1789,0.724427054220235,0.00950251537171604,0.173840134153158,0.0251537171604248,0.0385690329793181,0.0285075461151481,1,2,4,10,17,0.0588235294117647,0.117647058823529,0.235294117647059,0.588235294117647,1,1,1,0,1,1,0,1,66,66+,2259,1,0,0,0,0,0,1,0,0,1687"/>
  </r>
  <r>
    <n v="2185"/>
    <n v="72066"/>
    <x v="0"/>
    <n v="265"/>
    <x v="1"/>
    <n v="3.6771848028196376E-3"/>
    <n v="0"/>
    <n v="0"/>
    <n v="55"/>
    <n v="1003"/>
    <n v="34"/>
    <n v="536"/>
    <n v="134"/>
    <n v="51"/>
    <n v="34"/>
    <n v="1792"/>
    <n v="0.5597098214285714"/>
    <n v="1.8973214285714284E-2"/>
    <n v="0.29910714285714285"/>
    <n v="7.4776785714285712E-2"/>
    <n v="2.8459821428571428E-2"/>
    <n v="1.8973214285714284E-2"/>
    <n v="1"/>
    <n v="4"/>
    <n v="6"/>
    <n v="6"/>
    <n v="17"/>
    <n v="5.8823529411764705E-2"/>
    <n v="0.23529411764705882"/>
    <n v="0.35294117647058826"/>
    <n v="0.35294117647058826"/>
    <n v="2"/>
    <n v="1"/>
    <n v="0"/>
    <x v="1"/>
    <x v="0"/>
    <x v="0"/>
    <n v="0"/>
    <x v="0"/>
    <x v="29"/>
    <x v="1"/>
    <n v="2165"/>
    <n v="0"/>
    <n v="0"/>
    <n v="1"/>
    <n v="0"/>
    <n v="0"/>
    <n v="0"/>
    <n v="1"/>
    <n v="0"/>
    <n v="0"/>
    <n v="1724"/>
    <d v="2016-11-10T00:00:00"/>
    <n v="11"/>
    <s v="November"/>
    <n v="1"/>
    <s v="2185,72066,High income,265,Low spender,0.00367718480281964,0,0,55,1003,34,536,134,51,34,1792,0.559709821428571,0.0189732142857143,0.299107142857143,0.0747767857142857,0.0284598214285714,0.0189732142857143,1,4,6,6,17,0.0588235294117647,0.235294117647059,0.352941176470588,0.352941176470588,2,1,0,0,0,1,0,1,39,36-50,2165,0,0,1,0,0,0,1,0,0,1724"/>
  </r>
  <r>
    <n v="328"/>
    <n v="63159"/>
    <x v="0"/>
    <n v="44"/>
    <x v="1"/>
    <n v="6.9665447521335044E-4"/>
    <n v="0"/>
    <n v="0"/>
    <n v="74"/>
    <n v="965"/>
    <n v="34"/>
    <n v="586"/>
    <n v="89"/>
    <n v="86"/>
    <n v="37"/>
    <n v="1797"/>
    <n v="0.53700612131329994"/>
    <n v="1.8920422927100722E-2"/>
    <n v="0.32609905397885364"/>
    <n v="4.9526989426822481E-2"/>
    <n v="4.7857540345019475E-2"/>
    <n v="2.0589872008903727E-2"/>
    <n v="1"/>
    <n v="3"/>
    <n v="5"/>
    <n v="8"/>
    <n v="17"/>
    <n v="5.8823529411764705E-2"/>
    <n v="0.17647058823529413"/>
    <n v="0.29411764705882354"/>
    <n v="0.47058823529411764"/>
    <n v="3"/>
    <n v="0"/>
    <n v="0"/>
    <x v="0"/>
    <x v="0"/>
    <x v="1"/>
    <n v="0"/>
    <x v="1"/>
    <x v="3"/>
    <x v="1"/>
    <n v="2760"/>
    <n v="0"/>
    <n v="0"/>
    <n v="1"/>
    <n v="0"/>
    <n v="0"/>
    <n v="0"/>
    <n v="0"/>
    <n v="0"/>
    <n v="1"/>
    <n v="1723"/>
    <d v="2015-03-26T00:00:00"/>
    <n v="3"/>
    <s v="March"/>
    <n v="1"/>
    <s v="328,63159,High income,44,Low spender,0.00069665447521335,0,0,74,965,34,586,89,86,37,1797,0.5370061213133,0.0189204229271007,0.326099053978854,0.0495269894268225,0.0478575403450195,0.0205898720089037,1,3,5,8,17,0.0588235294117647,0.176470588235294,0.294117647058824,0.470588235294118,3,0,0,1,0,0,0,0,46,36-50,2760,0,0,1,0,0,0,0,0,1,1723"/>
  </r>
  <r>
    <n v="2001"/>
    <n v="92910"/>
    <x v="0"/>
    <n v="26"/>
    <x v="1"/>
    <n v="2.798407060596276E-4"/>
    <n v="0"/>
    <n v="0"/>
    <n v="42"/>
    <n v="551"/>
    <n v="137"/>
    <n v="792"/>
    <n v="179"/>
    <n v="103"/>
    <n v="33"/>
    <n v="1795"/>
    <n v="0.30696378830083565"/>
    <n v="7.6323119777158777E-2"/>
    <n v="0.44122562674094706"/>
    <n v="9.9721448467966572E-2"/>
    <n v="5.7381615598885792E-2"/>
    <n v="1.8384401114206129E-2"/>
    <n v="1"/>
    <n v="6"/>
    <n v="7"/>
    <n v="13"/>
    <n v="27"/>
    <n v="3.7037037037037035E-2"/>
    <n v="0.22222222222222221"/>
    <n v="0.25925925925925924"/>
    <n v="0.48148148148148145"/>
    <n v="1"/>
    <n v="1"/>
    <n v="0"/>
    <x v="1"/>
    <x v="1"/>
    <x v="0"/>
    <n v="0"/>
    <x v="1"/>
    <x v="17"/>
    <x v="0"/>
    <n v="2225"/>
    <n v="0"/>
    <n v="1"/>
    <n v="0"/>
    <n v="0"/>
    <n v="0"/>
    <n v="0"/>
    <n v="1"/>
    <n v="0"/>
    <n v="0"/>
    <n v="1729"/>
    <d v="2016-09-11T00:00:00"/>
    <n v="9"/>
    <s v="September"/>
    <n v="1"/>
    <s v="2001,92910,High income,26,Low spender,0.000279840706059628,0,0,42,551,137,792,179,103,33,1795,0.306963788300836,0.0763231197771588,0.441225626740947,0.0997214484679666,0.0573816155988858,0.0183844011142061,1,6,7,13,27,0.037037037037037,0.222222222222222,0.259259259259259,0.481481481481481,1,1,0,0,1,1,0,0,34,24-35,2225,0,1,0,0,0,0,1,0,0,1729"/>
  </r>
  <r>
    <n v="1577"/>
    <n v="73450"/>
    <x v="0"/>
    <n v="790"/>
    <x v="0"/>
    <n v="1.0755616065350578E-2"/>
    <n v="0"/>
    <n v="0"/>
    <n v="85"/>
    <n v="1142"/>
    <n v="51"/>
    <n v="415"/>
    <n v="90"/>
    <n v="69"/>
    <n v="37"/>
    <n v="1804"/>
    <n v="0.63303769401330379"/>
    <n v="2.8270509977827051E-2"/>
    <n v="0.23004434589800443"/>
    <n v="4.9889135254988913E-2"/>
    <n v="3.8248337028824832E-2"/>
    <n v="2.0509977827050999E-2"/>
    <n v="1"/>
    <n v="7"/>
    <n v="8"/>
    <n v="11"/>
    <n v="27"/>
    <n v="3.7037037037037035E-2"/>
    <n v="0.25925925925925924"/>
    <n v="0.29629629629629628"/>
    <n v="0.40740740740740738"/>
    <n v="3"/>
    <n v="1"/>
    <n v="0"/>
    <x v="0"/>
    <x v="0"/>
    <x v="1"/>
    <n v="0"/>
    <x v="1"/>
    <x v="13"/>
    <x v="1"/>
    <n v="2365"/>
    <n v="0"/>
    <n v="0"/>
    <n v="0"/>
    <n v="1"/>
    <n v="0"/>
    <n v="0"/>
    <n v="0"/>
    <n v="1"/>
    <n v="0"/>
    <n v="1730"/>
    <d v="2016-04-24T00:00:00"/>
    <n v="4"/>
    <s v="April"/>
    <n v="1"/>
    <s v="1577,73450,High income,790,High spender,0.0107556160653506,0,0,85,1142,51,415,90,69,37,1804,0.633037694013304,0.0282705099778271,0.230044345898004,0.0498891352549889,0.0382483370288248,0.020509977827051,1,7,8,11,27,0.037037037037037,0.259259259259259,0.296296296296296,0.407407407407407,3,1,0,1,0,0,0,0,38,36-50,2365,0,0,0,1,0,0,0,1,0,1730"/>
  </r>
  <r>
    <n v="374"/>
    <n v="82384"/>
    <x v="0"/>
    <n v="758"/>
    <x v="0"/>
    <n v="9.2008156923674492E-3"/>
    <n v="0"/>
    <n v="0"/>
    <n v="55"/>
    <n v="984"/>
    <n v="51"/>
    <n v="432"/>
    <n v="180"/>
    <n v="120"/>
    <n v="190"/>
    <n v="1957"/>
    <n v="0.50281042411854882"/>
    <n v="2.6060296371997957E-2"/>
    <n v="0.22074603985692387"/>
    <n v="9.1977516607051613E-2"/>
    <n v="6.1318344404701075E-2"/>
    <n v="9.7087378640776698E-2"/>
    <n v="1"/>
    <n v="3"/>
    <n v="10"/>
    <n v="13"/>
    <n v="27"/>
    <n v="3.7037037037037035E-2"/>
    <n v="0.1111111111111111"/>
    <n v="0.37037037037037035"/>
    <n v="0.48148148148148145"/>
    <n v="1"/>
    <n v="0"/>
    <n v="0"/>
    <x v="1"/>
    <x v="0"/>
    <x v="0"/>
    <n v="0"/>
    <x v="0"/>
    <x v="46"/>
    <x v="2"/>
    <n v="2746"/>
    <n v="0"/>
    <n v="0"/>
    <n v="0"/>
    <n v="1"/>
    <n v="0"/>
    <n v="0"/>
    <n v="0"/>
    <n v="1"/>
    <n v="0"/>
    <n v="1577"/>
    <d v="2015-04-09T00:00:00"/>
    <n v="4"/>
    <s v="April"/>
    <n v="1"/>
    <s v="374,82384,High income,758,High spender,0.00920081569236745,0,0,55,984,51,432,180,120,190,1957,0.502810424118549,0.026060296371998,0.220746039856924,0.0919775166070516,0.0613183444047011,0.0970873786407767,1,3,10,13,27,0.037037037037037,0.111111111111111,0.37037037037037,0.481481481481481,1,0,0,0,0,1,0,1,65,50-65,2746,0,0,0,1,0,0,0,1,0,1577"/>
  </r>
  <r>
    <n v="40"/>
    <n v="61839"/>
    <x v="0"/>
    <n v="46"/>
    <x v="1"/>
    <n v="7.4386713886058964E-4"/>
    <n v="0"/>
    <n v="0"/>
    <n v="20"/>
    <n v="1000"/>
    <n v="155"/>
    <n v="379"/>
    <n v="224"/>
    <n v="17"/>
    <n v="120"/>
    <n v="1895"/>
    <n v="0.52770448548812665"/>
    <n v="8.1794195250659632E-2"/>
    <n v="0.2"/>
    <n v="0.11820580474934037"/>
    <n v="8.9709762532981536E-3"/>
    <n v="6.3324538258575203E-2"/>
    <n v="1"/>
    <n v="4"/>
    <n v="8"/>
    <n v="4"/>
    <n v="17"/>
    <n v="5.8823529411764705E-2"/>
    <n v="0.23529411764705882"/>
    <n v="0.47058823529411764"/>
    <n v="0.23529411764705882"/>
    <n v="8"/>
    <n v="0"/>
    <n v="0"/>
    <x v="1"/>
    <x v="0"/>
    <x v="1"/>
    <n v="0"/>
    <x v="1"/>
    <x v="38"/>
    <x v="2"/>
    <n v="2845"/>
    <n v="0"/>
    <n v="0"/>
    <n v="1"/>
    <n v="0"/>
    <n v="0"/>
    <n v="0"/>
    <n v="1"/>
    <n v="0"/>
    <n v="0"/>
    <n v="1655"/>
    <d v="2014-12-31T00:00:00"/>
    <n v="12"/>
    <s v="December"/>
    <n v="1"/>
    <s v="40,61839,High income,46,Low spender,0.00074386713886059,0,0,20,1000,155,379,224,17,120,1895,0.527704485488127,0.0817941952506596,0.2,0.11820580474934,0.00897097625329815,0.0633245382585752,1,4,8,4,17,0.0588235294117647,0.235294117647059,0.470588235294118,0.235294117647059,8,0,0,0,0,0,0,0,56,50-65,2845,0,0,1,0,0,0,1,0,0,1655"/>
  </r>
  <r>
    <n v="1689"/>
    <n v="92344"/>
    <x v="0"/>
    <n v="19"/>
    <x v="1"/>
    <n v="2.0575240405440527E-4"/>
    <n v="0"/>
    <n v="0"/>
    <n v="9"/>
    <n v="992"/>
    <n v="24"/>
    <n v="694"/>
    <n v="51"/>
    <n v="19"/>
    <n v="119"/>
    <n v="1899"/>
    <n v="0.5223802001053186"/>
    <n v="1.2638230647709321E-2"/>
    <n v="0.36545550289626116"/>
    <n v="2.6856240126382307E-2"/>
    <n v="1.0005265929436546E-2"/>
    <n v="6.2664560294892049E-2"/>
    <n v="0"/>
    <n v="5"/>
    <n v="10"/>
    <n v="5"/>
    <n v="20"/>
    <n v="0"/>
    <n v="0.25"/>
    <n v="0.5"/>
    <n v="0.25"/>
    <n v="1"/>
    <n v="0"/>
    <n v="0"/>
    <x v="0"/>
    <x v="0"/>
    <x v="0"/>
    <n v="0"/>
    <x v="1"/>
    <x v="48"/>
    <x v="3"/>
    <n v="2324"/>
    <n v="0"/>
    <n v="1"/>
    <n v="0"/>
    <n v="0"/>
    <n v="0"/>
    <n v="0"/>
    <n v="1"/>
    <n v="0"/>
    <n v="0"/>
    <n v="1661"/>
    <d v="2016-06-04T00:00:00"/>
    <n v="6"/>
    <s v="June"/>
    <n v="1"/>
    <s v="1689,92344,High income,19,Low spender,0.000205752404054405,0,0,9,992,24,694,51,19,119,1899,0.522380200105319,0.0126382306477093,0.365455502896261,0.0268562401263823,0.0100052659294365,0.062664560294892,0,5,10,5,20,0,0.25,0.5,0.25,1,0,0,1,0,1,0,0,72,66+,2324,0,1,0,0,0,0,1,0,0,1661"/>
  </r>
  <r>
    <n v="153"/>
    <n v="74985"/>
    <x v="0"/>
    <n v="18"/>
    <x v="1"/>
    <n v="2.4004800960192039E-4"/>
    <n v="0"/>
    <n v="0"/>
    <n v="8"/>
    <n v="587"/>
    <n v="51"/>
    <n v="898"/>
    <n v="247"/>
    <n v="0"/>
    <n v="86"/>
    <n v="1869"/>
    <n v="0.31407169609416802"/>
    <n v="2.7287319422150885E-2"/>
    <n v="0.48047084002140183"/>
    <n v="0.13215623327982878"/>
    <n v="0"/>
    <n v="4.6013911182450511E-2"/>
    <n v="1"/>
    <n v="3"/>
    <n v="6"/>
    <n v="7"/>
    <n v="17"/>
    <n v="5.8823529411764705E-2"/>
    <n v="0.17647058823529413"/>
    <n v="0.35294117647058826"/>
    <n v="0.41176470588235292"/>
    <n v="2"/>
    <n v="0"/>
    <n v="0"/>
    <x v="1"/>
    <x v="0"/>
    <x v="1"/>
    <n v="0"/>
    <x v="1"/>
    <x v="16"/>
    <x v="1"/>
    <n v="2815"/>
    <n v="0"/>
    <n v="1"/>
    <n v="0"/>
    <n v="0"/>
    <n v="0"/>
    <n v="0"/>
    <n v="1"/>
    <n v="0"/>
    <n v="0"/>
    <n v="1697"/>
    <d v="2015-01-30T00:00:00"/>
    <n v="1"/>
    <s v="January"/>
    <n v="1"/>
    <s v="153,74985,High income,18,Low spender,0.00024004800960192,0,0,8,587,51,898,247,0,86,1869,0.314071696094168,0.0272873194221509,0.480470840021402,0.132156233279829,0,0.0460139111824505,1,3,6,7,17,0.0588235294117647,0.176470588235294,0.352941176470588,0.411764705882353,2,0,0,0,0,0,0,0,43,36-50,2815,0,1,0,0,0,0,1,0,0,1697"/>
  </r>
  <r>
    <n v="952"/>
    <n v="71964"/>
    <x v="0"/>
    <n v="274"/>
    <x v="1"/>
    <n v="3.8074592851981546E-3"/>
    <n v="0"/>
    <n v="0"/>
    <n v="81"/>
    <n v="587"/>
    <n v="51"/>
    <n v="932"/>
    <n v="180"/>
    <n v="34"/>
    <n v="86"/>
    <n v="1870"/>
    <n v="0.31390374331550802"/>
    <n v="2.7272727272727271E-2"/>
    <n v="0.49839572192513371"/>
    <n v="9.6256684491978606E-2"/>
    <n v="1.8181818181818181E-2"/>
    <n v="4.5989304812834225E-2"/>
    <n v="1"/>
    <n v="5"/>
    <n v="6"/>
    <n v="5"/>
    <n v="17"/>
    <n v="5.8823529411764705E-2"/>
    <n v="0.29411764705882354"/>
    <n v="0.35294117647058826"/>
    <n v="0.29411764705882354"/>
    <n v="3"/>
    <n v="0"/>
    <n v="0"/>
    <x v="1"/>
    <x v="0"/>
    <x v="1"/>
    <n v="0"/>
    <x v="1"/>
    <x v="11"/>
    <x v="2"/>
    <n v="2564"/>
    <n v="1"/>
    <n v="0"/>
    <n v="0"/>
    <n v="0"/>
    <n v="0"/>
    <n v="0"/>
    <n v="1"/>
    <n v="0"/>
    <n v="0"/>
    <n v="1698"/>
    <d v="2015-10-08T00:00:00"/>
    <n v="10"/>
    <s v="October"/>
    <n v="1"/>
    <s v="952,71964,High income,274,Low spender,0.00380745928519815,0,0,81,587,51,932,180,34,86,1870,0.313903743315508,0.0272727272727273,0.498395721925134,0.0962566844919786,0.0181818181818182,0.0459893048128342,1,5,6,5,17,0.0588235294117647,0.294117647058824,0.352941176470588,0.294117647058824,3,0,0,0,0,0,0,0,62,50-65,2564,1,0,0,0,0,0,1,0,0,1698"/>
  </r>
  <r>
    <n v="465"/>
    <n v="81380"/>
    <x v="0"/>
    <n v="490"/>
    <x v="1"/>
    <n v="6.0211354141066599E-3"/>
    <n v="0"/>
    <n v="0"/>
    <n v="51"/>
    <n v="741"/>
    <n v="68"/>
    <n v="689"/>
    <n v="224"/>
    <n v="68"/>
    <n v="103"/>
    <n v="1893"/>
    <n v="0.39144215530903326"/>
    <n v="3.5921817221341787E-2"/>
    <n v="0.36397253037506605"/>
    <n v="0.11833069202324353"/>
    <n v="3.5921817221341787E-2"/>
    <n v="5.4410987849973586E-2"/>
    <n v="1"/>
    <n v="4"/>
    <n v="2"/>
    <n v="10"/>
    <n v="17"/>
    <n v="5.8823529411764705E-2"/>
    <n v="0.23529411764705882"/>
    <n v="0.11764705882352941"/>
    <n v="0.58823529411764708"/>
    <n v="2"/>
    <n v="0"/>
    <n v="0"/>
    <x v="1"/>
    <x v="0"/>
    <x v="1"/>
    <n v="0"/>
    <x v="1"/>
    <x v="21"/>
    <x v="2"/>
    <n v="2713"/>
    <n v="1"/>
    <n v="0"/>
    <n v="0"/>
    <n v="0"/>
    <n v="0"/>
    <n v="0"/>
    <n v="0"/>
    <n v="1"/>
    <n v="0"/>
    <n v="1687"/>
    <d v="2015-05-12T00:00:00"/>
    <n v="5"/>
    <s v="May"/>
    <n v="1"/>
    <s v="465,81380,High income,490,Low spender,0.00602113541410666,0,0,51,741,68,689,224,68,103,1893,0.391442155309033,0.0359218172213418,0.363972530375066,0.118330692023244,0.0359218172213418,0.0544109878499736,1,4,2,10,17,0.0588235294117647,0.235294117647059,0.117647058823529,0.588235294117647,2,0,0,0,0,0,0,0,53,50-65,2713,1,0,0,0,0,0,0,1,0,1687"/>
  </r>
  <r>
    <n v="329"/>
    <n v="82347"/>
    <x v="0"/>
    <n v="1920"/>
    <x v="0"/>
    <n v="2.3315967794819484E-2"/>
    <n v="0"/>
    <n v="0"/>
    <n v="38"/>
    <n v="556"/>
    <n v="54"/>
    <n v="845"/>
    <n v="202"/>
    <n v="133"/>
    <n v="63"/>
    <n v="1853"/>
    <n v="0.30005396654074473"/>
    <n v="2.9141932002158661E-2"/>
    <n v="0.45601726929303832"/>
    <n v="0.1090124123043713"/>
    <n v="7.1775499190501885E-2"/>
    <n v="3.3998920669185105E-2"/>
    <n v="1"/>
    <n v="7"/>
    <n v="7"/>
    <n v="10"/>
    <n v="25"/>
    <n v="0.04"/>
    <n v="0.28000000000000003"/>
    <n v="0.28000000000000003"/>
    <n v="0.4"/>
    <n v="3"/>
    <n v="1"/>
    <n v="0"/>
    <x v="0"/>
    <x v="0"/>
    <x v="1"/>
    <n v="0"/>
    <x v="0"/>
    <x v="37"/>
    <x v="2"/>
    <n v="2759"/>
    <n v="0"/>
    <n v="1"/>
    <n v="0"/>
    <n v="0"/>
    <n v="0"/>
    <n v="1"/>
    <n v="0"/>
    <n v="0"/>
    <n v="0"/>
    <n v="1727"/>
    <d v="2015-03-27T00:00:00"/>
    <n v="3"/>
    <s v="March"/>
    <n v="1"/>
    <s v="329,82347,High income,1920,High spender,0.0233159677948195,0,0,38,556,54,845,202,133,63,1853,0.300053966540745,0.0291419320021587,0.456017269293038,0.109012412304371,0.0717754991905019,0.0339989206691851,1,7,7,10,25,0.04,0.28,0.28,0.4,3,1,0,1,0,0,0,1,63,50-65,2759,0,1,0,0,0,1,0,0,0,1727"/>
  </r>
  <r>
    <n v="330"/>
    <n v="82347"/>
    <x v="0"/>
    <n v="1357"/>
    <x v="0"/>
    <n v="1.6479045988317727E-2"/>
    <n v="0"/>
    <n v="0"/>
    <n v="38"/>
    <n v="556"/>
    <n v="54"/>
    <n v="845"/>
    <n v="202"/>
    <n v="133"/>
    <n v="63"/>
    <n v="1853"/>
    <n v="0.30005396654074473"/>
    <n v="2.9141932002158661E-2"/>
    <n v="0.45601726929303832"/>
    <n v="0.1090124123043713"/>
    <n v="7.1775499190501885E-2"/>
    <n v="3.3998920669185105E-2"/>
    <n v="1"/>
    <n v="7"/>
    <n v="7"/>
    <n v="10"/>
    <n v="25"/>
    <n v="0.04"/>
    <n v="0.28000000000000003"/>
    <n v="0.28000000000000003"/>
    <n v="0.4"/>
    <n v="3"/>
    <n v="1"/>
    <n v="0"/>
    <x v="0"/>
    <x v="0"/>
    <x v="1"/>
    <n v="0"/>
    <x v="1"/>
    <x v="37"/>
    <x v="2"/>
    <n v="2759"/>
    <n v="0"/>
    <n v="1"/>
    <n v="0"/>
    <n v="0"/>
    <n v="0"/>
    <n v="1"/>
    <n v="0"/>
    <n v="0"/>
    <n v="0"/>
    <n v="1727"/>
    <d v="2015-03-27T00:00:00"/>
    <n v="3"/>
    <s v="March"/>
    <n v="1"/>
    <s v="330,82347,High income,1357,High spender,0.0164790459883177,0,0,38,556,54,845,202,133,63,1853,0.300053966540745,0.0291419320021587,0.456017269293038,0.109012412304371,0.0717754991905019,0.0339989206691851,1,7,7,10,25,0.04,0.28,0.28,0.4,3,1,0,1,0,0,0,0,63,50-65,2759,0,1,0,0,0,1,0,0,0,1727"/>
  </r>
  <r>
    <n v="897"/>
    <n v="76412"/>
    <x v="0"/>
    <n v="305"/>
    <x v="1"/>
    <n v="3.9915196565984403E-3"/>
    <n v="0"/>
    <n v="0"/>
    <n v="15"/>
    <n v="840"/>
    <n v="53"/>
    <n v="804"/>
    <n v="23"/>
    <n v="71"/>
    <n v="17"/>
    <n v="1808"/>
    <n v="0.46460176991150443"/>
    <n v="2.9314159292035399E-2"/>
    <n v="0.44469026548672569"/>
    <n v="1.2721238938053098E-2"/>
    <n v="3.9269911504424777E-2"/>
    <n v="9.4026548672566379E-3"/>
    <n v="1"/>
    <n v="5"/>
    <n v="4"/>
    <n v="8"/>
    <n v="18"/>
    <n v="5.5555555555555552E-2"/>
    <n v="0.27777777777777779"/>
    <n v="0.22222222222222221"/>
    <n v="0.44444444444444442"/>
    <n v="3"/>
    <n v="1"/>
    <n v="0"/>
    <x v="1"/>
    <x v="0"/>
    <x v="0"/>
    <n v="0"/>
    <x v="0"/>
    <x v="33"/>
    <x v="1"/>
    <n v="2579"/>
    <n v="0"/>
    <n v="0"/>
    <n v="1"/>
    <n v="0"/>
    <n v="0"/>
    <n v="0"/>
    <n v="0"/>
    <n v="0"/>
    <n v="1"/>
    <n v="1774"/>
    <d v="2015-09-23T00:00:00"/>
    <n v="9"/>
    <s v="September"/>
    <n v="1"/>
    <s v="897,76412,High income,305,Low spender,0.00399151965659844,0,0,15,840,53,804,23,71,17,1808,0.464601769911504,0.0293141592920354,0.444690265486726,0.0127212389380531,0.0392699115044248,0.00940265486725664,1,5,4,8,18,0.0555555555555556,0.277777777777778,0.222222222222222,0.444444444444444,3,1,0,0,0,1,0,1,40,36-50,2579,0,0,1,0,0,0,0,0,1,1774"/>
  </r>
  <r>
    <n v="284"/>
    <n v="78427"/>
    <x v="0"/>
    <n v="837"/>
    <x v="0"/>
    <n v="1.0672344983232815E-2"/>
    <n v="0"/>
    <n v="0"/>
    <n v="36"/>
    <n v="972"/>
    <n v="19"/>
    <n v="595"/>
    <n v="180"/>
    <n v="26"/>
    <n v="138"/>
    <n v="1930"/>
    <n v="0.50362694300518129"/>
    <n v="9.8445595854922286E-3"/>
    <n v="0.30829015544041449"/>
    <n v="9.3264248704663211E-2"/>
    <n v="1.3471502590673576E-2"/>
    <n v="7.1502590673575131E-2"/>
    <n v="3"/>
    <n v="3"/>
    <n v="7"/>
    <n v="10"/>
    <n v="23"/>
    <n v="0.13043478260869565"/>
    <n v="0.13043478260869565"/>
    <n v="0.30434782608695654"/>
    <n v="0.43478260869565216"/>
    <n v="3"/>
    <n v="1"/>
    <n v="0"/>
    <x v="1"/>
    <x v="0"/>
    <x v="1"/>
    <n v="0"/>
    <x v="0"/>
    <x v="48"/>
    <x v="3"/>
    <n v="2772"/>
    <n v="0"/>
    <n v="0"/>
    <n v="0"/>
    <n v="0"/>
    <n v="1"/>
    <n v="0"/>
    <n v="0"/>
    <n v="1"/>
    <n v="0"/>
    <n v="1654"/>
    <d v="2015-03-14T00:00:00"/>
    <n v="3"/>
    <s v="March"/>
    <n v="1"/>
    <s v="284,78427,High income,837,High spender,0.0106723449832328,0,0,36,972,19,595,180,26,138,1930,0.503626943005181,0.00984455958549223,0.308290155440414,0.0932642487046632,0.0134715025906736,0.0715025906735751,3,3,7,10,23,0.130434782608696,0.130434782608696,0.304347826086957,0.434782608695652,3,1,0,0,0,0,0,1,72,66+,2772,0,0,0,0,1,0,0,1,0,1654"/>
  </r>
  <r>
    <n v="960"/>
    <n v="67536"/>
    <x v="0"/>
    <n v="44"/>
    <x v="1"/>
    <n v="6.5150438284766645E-4"/>
    <n v="0"/>
    <n v="1"/>
    <n v="45"/>
    <n v="1253"/>
    <n v="0"/>
    <n v="447"/>
    <n v="23"/>
    <n v="71"/>
    <n v="35"/>
    <n v="1829"/>
    <n v="0.68507381082558771"/>
    <n v="0"/>
    <n v="0.24439584472389284"/>
    <n v="1.2575177692728267E-2"/>
    <n v="3.8819026790595956E-2"/>
    <n v="1.9136139967195188E-2"/>
    <n v="3"/>
    <n v="11"/>
    <n v="5"/>
    <n v="11"/>
    <n v="30"/>
    <n v="0.1"/>
    <n v="0.36666666666666664"/>
    <n v="0.16666666666666666"/>
    <n v="0.36666666666666664"/>
    <n v="8"/>
    <n v="1"/>
    <n v="0"/>
    <x v="1"/>
    <x v="0"/>
    <x v="1"/>
    <n v="0"/>
    <x v="1"/>
    <x v="28"/>
    <x v="1"/>
    <n v="2562"/>
    <n v="0"/>
    <n v="1"/>
    <n v="0"/>
    <n v="0"/>
    <n v="0"/>
    <n v="0"/>
    <n v="0"/>
    <n v="0"/>
    <n v="1"/>
    <n v="1759"/>
    <d v="2015-10-10T00:00:00"/>
    <n v="10"/>
    <s v="October"/>
    <n v="1"/>
    <s v="960,67536,High income,44,Low spender,0.000651504382847666,0,1,45,1253,0,447,23,71,35,1829,0.685073810825588,0,0.244395844723893,0.0125751776927283,0.038819026790596,0.0191361399671952,3,11,5,11,30,0.1,0.366666666666667,0.166666666666667,0.366666666666667,8,1,0,0,0,0,0,0,50,36-50,2562,0,1,0,0,0,0,0,0,1,1759"/>
  </r>
  <r>
    <n v="260"/>
    <n v="70643"/>
    <x v="0"/>
    <n v="262"/>
    <x v="1"/>
    <n v="3.7087892643290913E-3"/>
    <n v="0"/>
    <n v="0"/>
    <n v="66"/>
    <n v="1218"/>
    <n v="107"/>
    <n v="304"/>
    <n v="23"/>
    <n v="143"/>
    <n v="33"/>
    <n v="1828"/>
    <n v="0.66630196936542674"/>
    <n v="5.8533916849015315E-2"/>
    <n v="0.16630196936542668"/>
    <n v="1.2582056892778994E-2"/>
    <n v="7.822757111597374E-2"/>
    <n v="1.8052516411378557E-2"/>
    <n v="1"/>
    <n v="5"/>
    <n v="8"/>
    <n v="4"/>
    <n v="18"/>
    <n v="5.5555555555555552E-2"/>
    <n v="0.27777777777777779"/>
    <n v="0.44444444444444442"/>
    <n v="0.22222222222222221"/>
    <n v="6"/>
    <n v="0"/>
    <n v="0"/>
    <x v="1"/>
    <x v="0"/>
    <x v="1"/>
    <n v="0"/>
    <x v="0"/>
    <x v="35"/>
    <x v="1"/>
    <n v="2781"/>
    <n v="0"/>
    <n v="1"/>
    <n v="0"/>
    <n v="0"/>
    <n v="0"/>
    <n v="0"/>
    <n v="0"/>
    <n v="0"/>
    <n v="1"/>
    <n v="1762"/>
    <d v="2015-03-05T00:00:00"/>
    <n v="3"/>
    <s v="March"/>
    <n v="1"/>
    <s v="260,70643,High income,262,Low spender,0.00370878926432909,0,0,66,1218,107,304,23,143,33,1828,0.666301969365427,0.0585339168490153,0.166301969365427,0.012582056892779,0.0782275711159737,0.0180525164113786,1,5,8,4,18,0.0555555555555556,0.277777777777778,0.444444444444444,0.222222222222222,6,0,0,0,0,0,0,1,36,36-50,2781,0,1,0,0,0,0,0,0,1,1762"/>
  </r>
  <r>
    <n v="2013"/>
    <n v="81574"/>
    <x v="0"/>
    <n v="694"/>
    <x v="0"/>
    <n v="8.5076127197391323E-3"/>
    <n v="0"/>
    <n v="0"/>
    <n v="89"/>
    <n v="1252"/>
    <n v="0"/>
    <n v="465"/>
    <n v="46"/>
    <n v="35"/>
    <n v="0"/>
    <n v="1798"/>
    <n v="0.69632925472747498"/>
    <n v="0"/>
    <n v="0.25862068965517243"/>
    <n v="2.5583982202447165E-2"/>
    <n v="1.9466073414905451E-2"/>
    <n v="0"/>
    <n v="1"/>
    <n v="4"/>
    <n v="5"/>
    <n v="8"/>
    <n v="18"/>
    <n v="5.5555555555555552E-2"/>
    <n v="0.22222222222222221"/>
    <n v="0.27777777777777779"/>
    <n v="0.44444444444444442"/>
    <n v="1"/>
    <n v="0"/>
    <n v="0"/>
    <x v="1"/>
    <x v="1"/>
    <x v="0"/>
    <n v="0"/>
    <x v="1"/>
    <x v="44"/>
    <x v="3"/>
    <n v="2221"/>
    <n v="0"/>
    <n v="0"/>
    <n v="0"/>
    <n v="1"/>
    <n v="0"/>
    <n v="0"/>
    <n v="0"/>
    <n v="0"/>
    <n v="1"/>
    <n v="1798"/>
    <d v="2016-09-15T00:00:00"/>
    <n v="9"/>
    <s v="September"/>
    <n v="1"/>
    <s v="2013,81574,High income,694,High spender,0.00850761271973913,0,0,89,1252,0,465,46,35,0,1798,0.696329254727475,0,0.258620689655172,0.0255839822024472,0.0194660734149055,0,1,4,5,8,18,0.0555555555555556,0.222222222222222,0.277777777777778,0.444444444444444,1,0,0,0,1,1,0,0,73,66+,2221,0,0,0,1,0,0,0,0,1,1798"/>
  </r>
  <r>
    <n v="857"/>
    <n v="78642"/>
    <x v="0"/>
    <n v="306"/>
    <x v="1"/>
    <n v="3.8910505836575876E-3"/>
    <n v="0"/>
    <n v="1"/>
    <n v="83"/>
    <n v="1396"/>
    <n v="0"/>
    <n v="322"/>
    <n v="46"/>
    <n v="35"/>
    <n v="17"/>
    <n v="1816"/>
    <n v="0.7687224669603524"/>
    <n v="0"/>
    <n v="0.17731277533039647"/>
    <n v="2.5330396475770924E-2"/>
    <n v="1.9273127753303965E-2"/>
    <n v="9.3612334801762113E-3"/>
    <n v="1"/>
    <n v="4"/>
    <n v="9"/>
    <n v="4"/>
    <n v="18"/>
    <n v="5.5555555555555552E-2"/>
    <n v="0.22222222222222221"/>
    <n v="0.5"/>
    <n v="0.22222222222222221"/>
    <n v="6"/>
    <n v="0"/>
    <n v="0"/>
    <x v="1"/>
    <x v="0"/>
    <x v="1"/>
    <n v="0"/>
    <x v="1"/>
    <x v="4"/>
    <x v="1"/>
    <n v="2593"/>
    <n v="0"/>
    <n v="0"/>
    <n v="0"/>
    <n v="1"/>
    <n v="0"/>
    <n v="0"/>
    <n v="0"/>
    <n v="0"/>
    <n v="1"/>
    <n v="1782"/>
    <d v="2015-09-09T00:00:00"/>
    <n v="9"/>
    <s v="September"/>
    <n v="1"/>
    <s v="857,78642,High income,306,Low spender,0.00389105058365759,0,1,83,1396,0,322,46,35,17,1816,0.768722466960352,0,0.177312775330396,0.0253303964757709,0.019273127753304,0.00936123348017621,1,4,9,4,18,0.0555555555555556,0.222222222222222,0.5,0.222222222222222,6,0,0,0,0,0,0,0,49,36-50,2593,0,0,0,1,0,0,0,0,1,1782"/>
  </r>
  <r>
    <n v="532"/>
    <n v="76998"/>
    <x v="0"/>
    <n v="835"/>
    <x v="0"/>
    <n v="1.0844437517857606E-2"/>
    <n v="0"/>
    <n v="1"/>
    <n v="85"/>
    <n v="1449"/>
    <n v="89"/>
    <n v="161"/>
    <n v="69"/>
    <n v="35"/>
    <n v="107"/>
    <n v="1910"/>
    <n v="0.75863874345549742"/>
    <n v="4.6596858638743459E-2"/>
    <n v="8.429319371727749E-2"/>
    <n v="3.6125654450261779E-2"/>
    <n v="1.832460732984293E-2"/>
    <n v="5.6020942408376961E-2"/>
    <n v="2"/>
    <n v="11"/>
    <n v="8"/>
    <n v="8"/>
    <n v="29"/>
    <n v="6.8965517241379309E-2"/>
    <n v="0.37931034482758619"/>
    <n v="0.27586206896551724"/>
    <n v="0.27586206896551724"/>
    <n v="6"/>
    <n v="0"/>
    <n v="0"/>
    <x v="1"/>
    <x v="0"/>
    <x v="0"/>
    <n v="0"/>
    <x v="1"/>
    <x v="46"/>
    <x v="2"/>
    <n v="2693"/>
    <n v="0"/>
    <n v="1"/>
    <n v="0"/>
    <n v="0"/>
    <n v="0"/>
    <n v="0"/>
    <n v="1"/>
    <n v="0"/>
    <n v="0"/>
    <n v="1696"/>
    <d v="2015-06-01T00:00:00"/>
    <n v="6"/>
    <s v="June"/>
    <n v="1"/>
    <s v="532,76998,High income,835,High spender,0.0108444375178576,0,1,85,1449,89,161,69,35,107,1910,0.758638743455497,0.0465968586387435,0.0842931937172775,0.0361256544502618,0.0183246073298429,0.056020942408377,2,11,8,8,29,0.0689655172413793,0.379310344827586,0.275862068965517,0.275862068965517,6,0,0,0,0,1,0,0,65,50-65,2693,0,1,0,0,0,0,1,0,0,1696"/>
  </r>
  <r>
    <n v="788"/>
    <n v="82333"/>
    <x v="0"/>
    <n v="67"/>
    <x v="1"/>
    <n v="8.137684767954526E-4"/>
    <n v="0"/>
    <n v="0"/>
    <n v="60"/>
    <n v="1311"/>
    <n v="0"/>
    <n v="359"/>
    <n v="46"/>
    <n v="89"/>
    <n v="17"/>
    <n v="1822"/>
    <n v="0.71953896816684959"/>
    <n v="0"/>
    <n v="0.19703622392974754"/>
    <n v="2.5246981339187707E-2"/>
    <n v="4.8847420417124039E-2"/>
    <n v="9.3304061470911078E-3"/>
    <n v="1"/>
    <n v="4"/>
    <n v="3"/>
    <n v="10"/>
    <n v="18"/>
    <n v="5.5555555555555552E-2"/>
    <n v="0.22222222222222221"/>
    <n v="0.16666666666666666"/>
    <n v="0.55555555555555558"/>
    <n v="2"/>
    <n v="0"/>
    <n v="0"/>
    <x v="1"/>
    <x v="0"/>
    <x v="0"/>
    <n v="0"/>
    <x v="0"/>
    <x v="17"/>
    <x v="0"/>
    <n v="2615"/>
    <n v="0"/>
    <n v="1"/>
    <n v="0"/>
    <n v="0"/>
    <n v="0"/>
    <n v="0"/>
    <n v="0"/>
    <n v="0"/>
    <n v="1"/>
    <n v="1788"/>
    <d v="2015-08-18T00:00:00"/>
    <n v="8"/>
    <s v="August"/>
    <n v="1"/>
    <s v="788,82333,High income,67,Low spender,0.000813768476795453,0,0,60,1311,0,359,46,89,17,1822,0.71953896816685,0,0.197036223929748,0.0252469813391877,0.048847420417124,0.00933040614709111,1,4,3,10,18,0.0555555555555556,0.222222222222222,0.166666666666667,0.555555555555556,2,0,0,0,0,1,0,1,34,24-35,2615,0,1,0,0,0,0,0,0,1,1788"/>
  </r>
  <r>
    <n v="185"/>
    <n v="70971"/>
    <x v="0"/>
    <n v="313"/>
    <x v="1"/>
    <n v="4.4102520747911116E-3"/>
    <n v="0"/>
    <n v="1"/>
    <n v="28"/>
    <n v="1001"/>
    <n v="17"/>
    <n v="572"/>
    <n v="93"/>
    <n v="125"/>
    <n v="17"/>
    <n v="1825"/>
    <n v="0.54849315068493154"/>
    <n v="9.3150684931506845E-3"/>
    <n v="0.31342465753424659"/>
    <n v="5.0958904109589039E-2"/>
    <n v="6.8493150684931503E-2"/>
    <n v="9.3150684931506845E-3"/>
    <n v="7"/>
    <n v="11"/>
    <n v="11"/>
    <n v="5"/>
    <n v="34"/>
    <n v="0.20588235294117646"/>
    <n v="0.3235294117647059"/>
    <n v="0.3235294117647059"/>
    <n v="0.14705882352941177"/>
    <n v="7"/>
    <n v="0"/>
    <n v="0"/>
    <x v="1"/>
    <x v="0"/>
    <x v="1"/>
    <n v="0"/>
    <x v="0"/>
    <x v="40"/>
    <x v="2"/>
    <n v="2805"/>
    <n v="0"/>
    <n v="0"/>
    <n v="0"/>
    <n v="1"/>
    <n v="0"/>
    <n v="0"/>
    <n v="1"/>
    <n v="0"/>
    <n v="0"/>
    <n v="1791"/>
    <d v="2015-02-09T00:00:00"/>
    <n v="2"/>
    <s v="February"/>
    <n v="1"/>
    <s v="185,70971,High income,313,Low spender,0.00441025207479111,0,1,28,1001,17,572,93,125,17,1825,0.548493150684932,0.00931506849315068,0.313424657534247,0.050958904109589,0.0684931506849315,0.00931506849315068,7,11,11,5,34,0.205882352941176,0.323529411764706,0.323529411764706,0.147058823529412,7,0,0,0,0,0,0,1,60,50-65,2805,0,0,0,1,0,0,1,0,0,1791"/>
  </r>
  <r>
    <n v="157"/>
    <n v="80427"/>
    <x v="0"/>
    <n v="704"/>
    <x v="0"/>
    <n v="8.7532793713553901E-3"/>
    <n v="0"/>
    <n v="1"/>
    <n v="56"/>
    <n v="1149"/>
    <n v="71"/>
    <n v="449"/>
    <n v="69"/>
    <n v="71"/>
    <n v="26"/>
    <n v="1835"/>
    <n v="0.626158038147139"/>
    <n v="3.8692098092643054E-2"/>
    <n v="0.2446866485013624"/>
    <n v="3.7602179836512262E-2"/>
    <n v="3.8692098092643054E-2"/>
    <n v="1.4168937329700272E-2"/>
    <n v="1"/>
    <n v="11"/>
    <n v="8"/>
    <n v="8"/>
    <n v="28"/>
    <n v="3.5714285714285712E-2"/>
    <n v="0.39285714285714285"/>
    <n v="0.2857142857142857"/>
    <n v="0.2857142857142857"/>
    <n v="5"/>
    <n v="0"/>
    <n v="0"/>
    <x v="1"/>
    <x v="0"/>
    <x v="1"/>
    <n v="0"/>
    <x v="1"/>
    <x v="9"/>
    <x v="1"/>
    <n v="2814"/>
    <n v="0"/>
    <n v="1"/>
    <n v="0"/>
    <n v="0"/>
    <n v="0"/>
    <n v="0"/>
    <n v="0"/>
    <n v="0"/>
    <n v="1"/>
    <n v="1783"/>
    <d v="2015-01-31T00:00:00"/>
    <n v="1"/>
    <s v="January"/>
    <n v="1"/>
    <s v="157,80427,High income,704,High spender,0.00875327937135539,0,1,56,1149,71,449,69,71,26,1835,0.626158038147139,0.0386920980926431,0.244686648501362,0.0376021798365123,0.0386920980926431,0.0141689373297003,1,11,8,8,28,0.0357142857142857,0.392857142857143,0.285714285714286,0.285714285714286,5,0,0,0,0,0,0,0,45,36-50,2814,0,1,0,0,0,0,0,0,1,1783"/>
  </r>
  <r>
    <n v="1390"/>
    <n v="83829"/>
    <x v="0"/>
    <n v="9"/>
    <x v="1"/>
    <n v="1.0736141430769781E-4"/>
    <n v="0"/>
    <n v="0"/>
    <n v="78"/>
    <n v="897"/>
    <n v="161"/>
    <n v="430"/>
    <n v="186"/>
    <n v="161"/>
    <n v="27"/>
    <n v="1862"/>
    <n v="0.48174006444683137"/>
    <n v="8.646616541353383E-2"/>
    <n v="0.23093447905477982"/>
    <n v="9.9892588614393124E-2"/>
    <n v="8.646616541353383E-2"/>
    <n v="1.4500537056928034E-2"/>
    <n v="0"/>
    <n v="4"/>
    <n v="7"/>
    <n v="6"/>
    <n v="17"/>
    <n v="0"/>
    <n v="0.23529411764705882"/>
    <n v="0.41176470588235292"/>
    <n v="0.35294117647058826"/>
    <n v="1"/>
    <n v="1"/>
    <n v="0"/>
    <x v="0"/>
    <x v="0"/>
    <x v="0"/>
    <n v="0"/>
    <x v="0"/>
    <x v="9"/>
    <x v="1"/>
    <n v="2423"/>
    <n v="1"/>
    <n v="0"/>
    <n v="0"/>
    <n v="0"/>
    <n v="0"/>
    <n v="0"/>
    <n v="1"/>
    <n v="0"/>
    <n v="0"/>
    <n v="1808"/>
    <d v="2016-02-26T00:00:00"/>
    <n v="2"/>
    <s v="February"/>
    <n v="1"/>
    <s v="1390,83829,High income,9,Low spender,0.000107361414307698,0,0,78,897,161,430,186,161,27,1862,0.481740064446831,0.0864661654135338,0.23093447905478,0.0998925886143931,0.0864661654135338,0.014500537056928,0,4,7,6,17,0,0.235294117647059,0.411764705882353,0.352941176470588,1,1,0,1,0,1,0,1,45,36-50,2423,1,0,0,0,0,0,1,0,0,1808"/>
  </r>
  <r>
    <n v="988"/>
    <n v="87188"/>
    <x v="0"/>
    <n v="16"/>
    <x v="1"/>
    <n v="1.8351149240721201E-4"/>
    <n v="0"/>
    <n v="0"/>
    <n v="73"/>
    <n v="910"/>
    <n v="111"/>
    <n v="724"/>
    <n v="49"/>
    <n v="74"/>
    <n v="55"/>
    <n v="1923"/>
    <n v="0.47321892875715027"/>
    <n v="5.7722308892355696E-2"/>
    <n v="0.37649505980239212"/>
    <n v="2.5481019240769631E-2"/>
    <n v="3.8481539261570462E-2"/>
    <n v="2.860114404576183E-2"/>
    <n v="1"/>
    <n v="10"/>
    <n v="2"/>
    <n v="6"/>
    <n v="19"/>
    <n v="5.2631578947368418E-2"/>
    <n v="0.52631578947368418"/>
    <n v="0.10526315789473684"/>
    <n v="0.31578947368421051"/>
    <n v="3"/>
    <n v="0"/>
    <n v="0"/>
    <x v="1"/>
    <x v="0"/>
    <x v="1"/>
    <n v="0"/>
    <x v="0"/>
    <x v="14"/>
    <x v="1"/>
    <n v="2550"/>
    <n v="0"/>
    <n v="0"/>
    <n v="1"/>
    <n v="0"/>
    <n v="0"/>
    <n v="0"/>
    <n v="0"/>
    <n v="0"/>
    <n v="1"/>
    <n v="1813"/>
    <d v="2015-10-22T00:00:00"/>
    <n v="10"/>
    <s v="October"/>
    <n v="1"/>
    <s v="988,87188,High income,16,Low spender,0.000183511492407212,0,0,73,910,111,724,49,74,55,1923,0.47321892875715,0.0577223088923557,0.376495059802392,0.0254810192407696,0.0384815392615705,0.0286011440457618,1,10,2,6,19,0.0526315789473684,0.526315789473684,0.105263157894737,0.315789473684211,3,0,0,0,0,0,0,1,37,36-50,2550,0,0,1,0,0,0,0,0,1,1813"/>
  </r>
  <r>
    <n v="213"/>
    <n v="81929"/>
    <x v="0"/>
    <n v="9"/>
    <x v="1"/>
    <n v="1.098512126353306E-4"/>
    <n v="1"/>
    <n v="0"/>
    <n v="60"/>
    <n v="1486"/>
    <n v="55"/>
    <n v="278"/>
    <n v="49"/>
    <n v="0"/>
    <n v="185"/>
    <n v="2053"/>
    <n v="0.72381880175353142"/>
    <n v="2.6790063321967851E-2"/>
    <n v="0.13541159279103751"/>
    <n v="2.3867510959571358E-2"/>
    <n v="0"/>
    <n v="9.0112031173891868E-2"/>
    <n v="2"/>
    <n v="4"/>
    <n v="4"/>
    <n v="10"/>
    <n v="20"/>
    <n v="0.1"/>
    <n v="0.2"/>
    <n v="0.2"/>
    <n v="0.5"/>
    <n v="6"/>
    <n v="0"/>
    <n v="0"/>
    <x v="0"/>
    <x v="0"/>
    <x v="0"/>
    <n v="0"/>
    <x v="0"/>
    <x v="10"/>
    <x v="1"/>
    <n v="2797"/>
    <n v="0"/>
    <n v="1"/>
    <n v="0"/>
    <n v="0"/>
    <n v="0"/>
    <n v="0"/>
    <n v="0"/>
    <n v="1"/>
    <n v="0"/>
    <n v="1683"/>
    <d v="2015-02-17T00:00:00"/>
    <n v="2"/>
    <s v="February"/>
    <n v="1"/>
    <s v="213,81929,High income,9,Low spender,0.000109851212635331,1,0,60,1486,55,278,49,0,185,2053,0.723818801753531,0.0267900633219679,0.135411592791038,0.0238675109595714,0,0.0901120311738919,2,4,4,10,20,0.1,0.2,0.2,0.5,6,0,0,1,0,1,0,1,44,36-50,2797,0,1,0,0,0,0,0,1,0,1683"/>
  </r>
  <r>
    <n v="1869"/>
    <n v="89120"/>
    <x v="0"/>
    <n v="11"/>
    <x v="1"/>
    <n v="1.2342908438061042E-4"/>
    <n v="0"/>
    <n v="0"/>
    <n v="78"/>
    <n v="1168"/>
    <n v="92"/>
    <n v="408"/>
    <n v="72"/>
    <n v="129"/>
    <n v="55"/>
    <n v="1924"/>
    <n v="0.6070686070686071"/>
    <n v="4.781704781704782E-2"/>
    <n v="0.21205821205821207"/>
    <n v="3.7422037422037424E-2"/>
    <n v="6.7047817047817052E-2"/>
    <n v="2.8586278586278588E-2"/>
    <n v="1"/>
    <n v="5"/>
    <n v="6"/>
    <n v="7"/>
    <n v="19"/>
    <n v="5.2631578947368418E-2"/>
    <n v="0.26315789473684209"/>
    <n v="0.31578947368421051"/>
    <n v="0.36842105263157893"/>
    <n v="1"/>
    <n v="0"/>
    <n v="0"/>
    <x v="1"/>
    <x v="0"/>
    <x v="0"/>
    <n v="0"/>
    <x v="1"/>
    <x v="12"/>
    <x v="2"/>
    <n v="2263"/>
    <n v="0"/>
    <n v="0"/>
    <n v="0"/>
    <n v="1"/>
    <n v="0"/>
    <n v="0"/>
    <n v="0"/>
    <n v="1"/>
    <n v="0"/>
    <n v="1814"/>
    <d v="2016-08-04T00:00:00"/>
    <n v="8"/>
    <s v="August"/>
    <n v="1"/>
    <s v="1869,89120,High income,11,Low spender,0.00012342908438061,0,0,78,1168,92,408,72,129,55,1924,0.607068607068607,0.0478170478170478,0.212058212058212,0.0374220374220374,0.0670478170478171,0.0285862785862786,1,5,6,7,19,0.0526315789473684,0.263157894736842,0.315789473684211,0.368421052631579,1,0,0,0,0,1,0,0,61,50-65,2263,0,0,0,1,0,0,0,1,0,1814"/>
  </r>
  <r>
    <n v="1550"/>
    <n v="82170"/>
    <x v="0"/>
    <n v="885"/>
    <x v="0"/>
    <n v="1.077035414384812E-2"/>
    <n v="0"/>
    <n v="0"/>
    <n v="13"/>
    <n v="1023"/>
    <n v="93"/>
    <n v="651"/>
    <n v="49"/>
    <n v="55"/>
    <n v="37"/>
    <n v="1908"/>
    <n v="0.53616352201257866"/>
    <n v="4.8742138364779877E-2"/>
    <n v="0.3411949685534591"/>
    <n v="2.5681341719077568E-2"/>
    <n v="2.8825995807127882E-2"/>
    <n v="1.9392033542976941E-2"/>
    <n v="1"/>
    <n v="5"/>
    <n v="6"/>
    <n v="7"/>
    <n v="19"/>
    <n v="5.2631578947368418E-2"/>
    <n v="0.26315789473684209"/>
    <n v="0.31578947368421051"/>
    <n v="0.36842105263157893"/>
    <n v="2"/>
    <n v="0"/>
    <n v="0"/>
    <x v="1"/>
    <x v="0"/>
    <x v="1"/>
    <n v="0"/>
    <x v="1"/>
    <x v="34"/>
    <x v="1"/>
    <n v="2375"/>
    <n v="0"/>
    <n v="1"/>
    <n v="0"/>
    <n v="0"/>
    <n v="0"/>
    <n v="0"/>
    <n v="0"/>
    <n v="0"/>
    <n v="1"/>
    <n v="1834"/>
    <d v="2016-04-14T00:00:00"/>
    <n v="4"/>
    <s v="April"/>
    <n v="1"/>
    <s v="1550,82170,High income,885,High spender,0.0107703541438481,0,0,13,1023,93,651,49,55,37,1908,0.536163522012579,0.0487421383647799,0.341194968553459,0.0256813417190776,0.0288259958071279,0.0193920335429769,1,5,6,7,19,0.0526315789473684,0.263157894736842,0.315789473684211,0.368421052631579,2,0,0,0,0,0,0,0,42,36-50,2375,0,1,0,0,0,0,0,0,1,1834"/>
  </r>
  <r>
    <n v="358"/>
    <n v="85606"/>
    <x v="0"/>
    <n v="225"/>
    <x v="1"/>
    <n v="2.6283204448286335E-3"/>
    <n v="0"/>
    <n v="1"/>
    <n v="89"/>
    <n v="717"/>
    <n v="42"/>
    <n v="864"/>
    <n v="219"/>
    <n v="30"/>
    <n v="84"/>
    <n v="1956"/>
    <n v="0.3665644171779141"/>
    <n v="2.1472392638036811E-2"/>
    <n v="0.44171779141104295"/>
    <n v="0.11196319018404909"/>
    <n v="1.5337423312883436E-2"/>
    <n v="4.2944785276073622E-2"/>
    <n v="2"/>
    <n v="6"/>
    <n v="7"/>
    <n v="9"/>
    <n v="24"/>
    <n v="8.3333333333333329E-2"/>
    <n v="0.25"/>
    <n v="0.29166666666666669"/>
    <n v="0.375"/>
    <n v="3"/>
    <n v="1"/>
    <n v="0"/>
    <x v="1"/>
    <x v="0"/>
    <x v="1"/>
    <n v="0"/>
    <x v="1"/>
    <x v="10"/>
    <x v="1"/>
    <n v="2753"/>
    <n v="0"/>
    <n v="0"/>
    <n v="0"/>
    <n v="1"/>
    <n v="0"/>
    <n v="0"/>
    <n v="1"/>
    <n v="0"/>
    <n v="0"/>
    <n v="1788"/>
    <d v="2015-04-02T00:00:00"/>
    <n v="4"/>
    <s v="April"/>
    <n v="1"/>
    <s v="358,85606,High income,225,Low spender,0.00262832044482863,0,1,89,717,42,864,219,30,84,1956,0.366564417177914,0.0214723926380368,0.441717791411043,0.111963190184049,0.0153374233128834,0.0429447852760736,2,6,7,9,24,0.0833333333333333,0.25,0.291666666666667,0.375,3,1,0,0,0,0,0,0,44,36-50,2753,0,0,0,1,0,0,1,0,0,1788"/>
  </r>
  <r>
    <n v="90"/>
    <n v="75251"/>
    <x v="0"/>
    <n v="18"/>
    <x v="1"/>
    <n v="2.3919947907669002E-4"/>
    <n v="0"/>
    <n v="0"/>
    <n v="34"/>
    <n v="721"/>
    <n v="111"/>
    <n v="925"/>
    <n v="97"/>
    <n v="18"/>
    <n v="18"/>
    <n v="1890"/>
    <n v="0.38148148148148148"/>
    <n v="5.873015873015873E-2"/>
    <n v="0.48941798941798942"/>
    <n v="5.1322751322751325E-2"/>
    <n v="9.5238095238095247E-3"/>
    <n v="9.5238095238095247E-3"/>
    <n v="1"/>
    <n v="7"/>
    <n v="6"/>
    <n v="5"/>
    <n v="19"/>
    <n v="5.2631578947368418E-2"/>
    <n v="0.36842105263157893"/>
    <n v="0.31578947368421051"/>
    <n v="0.26315789473684209"/>
    <n v="5"/>
    <n v="0"/>
    <n v="0"/>
    <x v="1"/>
    <x v="0"/>
    <x v="1"/>
    <n v="0"/>
    <x v="0"/>
    <x v="7"/>
    <x v="1"/>
    <n v="2830"/>
    <n v="0"/>
    <n v="1"/>
    <n v="0"/>
    <n v="0"/>
    <n v="0"/>
    <n v="0"/>
    <n v="0"/>
    <n v="1"/>
    <n v="0"/>
    <n v="1854"/>
    <d v="2015-01-15T00:00:00"/>
    <n v="1"/>
    <s v="January"/>
    <n v="1"/>
    <s v="90,75251,High income,18,Low spender,0.00023919947907669,0,0,34,721,111,925,97,18,18,1890,0.381481481481481,0.0587301587301587,0.489417989417989,0.0513227513227513,0.00952380952380952,0.00952380952380952,1,7,6,5,19,0.0526315789473684,0.368421052631579,0.315789473684211,0.263157894736842,5,0,0,0,0,0,0,1,48,36-50,2830,0,1,0,0,0,0,0,1,0,1854"/>
  </r>
  <r>
    <n v="1683"/>
    <n v="81205"/>
    <x v="0"/>
    <n v="41"/>
    <x v="1"/>
    <n v="5.0489501877963182E-4"/>
    <n v="0"/>
    <n v="0"/>
    <n v="43"/>
    <n v="724"/>
    <n v="74"/>
    <n v="929"/>
    <n v="97"/>
    <n v="55"/>
    <n v="130"/>
    <n v="2009"/>
    <n v="0.36037829766052765"/>
    <n v="3.6834245893479341E-2"/>
    <n v="0.46241911398705826"/>
    <n v="4.8282727725236438E-2"/>
    <n v="2.7376804380288701E-2"/>
    <n v="6.4708810353409654E-2"/>
    <n v="1"/>
    <n v="5"/>
    <n v="6"/>
    <n v="7"/>
    <n v="19"/>
    <n v="5.2631578947368418E-2"/>
    <n v="0.26315789473684209"/>
    <n v="0.31578947368421051"/>
    <n v="0.36842105263157893"/>
    <n v="2"/>
    <n v="0"/>
    <n v="1"/>
    <x v="0"/>
    <x v="0"/>
    <x v="0"/>
    <n v="0"/>
    <x v="0"/>
    <x v="28"/>
    <x v="1"/>
    <n v="2326"/>
    <n v="0"/>
    <n v="0"/>
    <n v="0"/>
    <n v="1"/>
    <n v="0"/>
    <n v="0"/>
    <n v="1"/>
    <n v="0"/>
    <n v="0"/>
    <n v="1749"/>
    <d v="2016-06-02T00:00:00"/>
    <n v="6"/>
    <s v="June"/>
    <n v="1"/>
    <s v="1683,81205,High income,41,Low spender,0.000504895018779632,0,0,43,724,74,929,97,55,130,2009,0.360378297660528,0.0368342458934793,0.462419113987058,0.0482827277252364,0.0273768043802887,0.0647088103534097,1,5,6,7,19,0.0526315789473684,0.263157894736842,0.315789473684211,0.368421052631579,2,0,1,1,0,1,0,1,50,36-50,2326,0,0,0,1,0,0,1,0,0,1749"/>
  </r>
  <r>
    <n v="1604"/>
    <n v="90273"/>
    <x v="0"/>
    <n v="86"/>
    <x v="1"/>
    <n v="9.5266580262093868E-4"/>
    <n v="0"/>
    <n v="0"/>
    <n v="32"/>
    <n v="704"/>
    <n v="129"/>
    <n v="853"/>
    <n v="120"/>
    <n v="74"/>
    <n v="111"/>
    <n v="1991"/>
    <n v="0.35359116022099446"/>
    <n v="6.4791562029131083E-2"/>
    <n v="0.4284279256654947"/>
    <n v="6.0271220492214971E-2"/>
    <n v="3.7167252636865898E-2"/>
    <n v="5.5750878955298844E-2"/>
    <n v="1"/>
    <n v="5"/>
    <n v="6"/>
    <n v="7"/>
    <n v="19"/>
    <n v="5.2631578947368418E-2"/>
    <n v="0.26315789473684209"/>
    <n v="0.31578947368421051"/>
    <n v="0.36842105263157893"/>
    <n v="2"/>
    <n v="1"/>
    <n v="0"/>
    <x v="1"/>
    <x v="1"/>
    <x v="0"/>
    <n v="0"/>
    <x v="0"/>
    <x v="24"/>
    <x v="0"/>
    <n v="2356"/>
    <n v="0"/>
    <n v="0"/>
    <n v="1"/>
    <n v="0"/>
    <n v="0"/>
    <n v="0"/>
    <n v="1"/>
    <n v="0"/>
    <n v="0"/>
    <n v="1769"/>
    <d v="2016-05-03T00:00:00"/>
    <n v="5"/>
    <s v="May"/>
    <n v="1"/>
    <s v="1604,90273,High income,86,Low spender,0.000952665802620939,0,0,32,704,129,853,120,74,111,1991,0.353591160220994,0.0647915620291311,0.428427925665495,0.060271220492215,0.0371672526368659,0.0557508789552988,1,5,6,7,19,0.0526315789473684,0.263157894736842,0.315789473684211,0.368421052631579,2,1,0,0,1,1,0,1,29,24-35,2356,0,0,1,0,0,0,1,0,0,1769"/>
  </r>
  <r>
    <n v="1396"/>
    <n v="95169"/>
    <x v="0"/>
    <n v="61"/>
    <x v="1"/>
    <n v="6.4096502012209861E-4"/>
    <n v="0"/>
    <n v="0"/>
    <n v="1"/>
    <n v="1285"/>
    <n v="21"/>
    <n v="449"/>
    <n v="106"/>
    <n v="20"/>
    <n v="20"/>
    <n v="1901"/>
    <n v="0.67596002104155706"/>
    <n v="1.1046817464492372E-2"/>
    <n v="0.23619147816938454"/>
    <n v="5.576012624934245E-2"/>
    <n v="1.0520778537611783E-2"/>
    <n v="1.0520778537611783E-2"/>
    <n v="1"/>
    <n v="4"/>
    <n v="3"/>
    <n v="4"/>
    <n v="12"/>
    <n v="8.3333333333333329E-2"/>
    <n v="0.33333333333333331"/>
    <n v="0.25"/>
    <n v="0.33333333333333331"/>
    <n v="1"/>
    <n v="1"/>
    <n v="0"/>
    <x v="1"/>
    <x v="0"/>
    <x v="0"/>
    <n v="0"/>
    <x v="0"/>
    <x v="19"/>
    <x v="0"/>
    <n v="2422"/>
    <n v="0"/>
    <n v="0"/>
    <n v="1"/>
    <n v="0"/>
    <n v="0"/>
    <n v="0"/>
    <n v="0"/>
    <n v="0"/>
    <n v="1"/>
    <n v="1861"/>
    <d v="2016-02-27T00:00:00"/>
    <n v="2"/>
    <s v="February"/>
    <n v="1"/>
    <s v="1396,95169,High income,61,Low spender,0.000640965020122099,0,0,1,1285,21,449,106,20,20,1901,0.675960021041557,0.0110468174644924,0.236191478169385,0.0557601262493424,0.0105207785376118,0.0105207785376118,1,4,3,4,12,0.0833333333333333,0.333333333333333,0.25,0.333333333333333,1,1,0,0,0,1,0,1,33,24-35,2422,0,0,1,0,0,0,0,0,1,1861"/>
  </r>
  <r>
    <n v="257"/>
    <n v="75702"/>
    <x v="0"/>
    <n v="407"/>
    <x v="1"/>
    <n v="5.3763440860215058E-3"/>
    <n v="0"/>
    <n v="1"/>
    <n v="87"/>
    <n v="1073"/>
    <n v="0"/>
    <n v="629"/>
    <n v="145"/>
    <n v="37"/>
    <n v="37"/>
    <n v="1921"/>
    <n v="0.55856324830817283"/>
    <n v="0"/>
    <n v="0.32743362831858408"/>
    <n v="7.5481520041644976E-2"/>
    <n v="1.9260801665799063E-2"/>
    <n v="1.9260801665799063E-2"/>
    <n v="1"/>
    <n v="10"/>
    <n v="5"/>
    <n v="13"/>
    <n v="29"/>
    <n v="3.4482758620689655E-2"/>
    <n v="0.34482758620689657"/>
    <n v="0.17241379310344829"/>
    <n v="0.44827586206896552"/>
    <n v="6"/>
    <n v="0"/>
    <n v="0"/>
    <x v="1"/>
    <x v="0"/>
    <x v="0"/>
    <n v="0"/>
    <x v="1"/>
    <x v="3"/>
    <x v="1"/>
    <n v="2782"/>
    <n v="0"/>
    <n v="0"/>
    <n v="0"/>
    <n v="1"/>
    <n v="0"/>
    <n v="0"/>
    <n v="1"/>
    <n v="0"/>
    <n v="0"/>
    <n v="1847"/>
    <d v="2015-03-04T00:00:00"/>
    <n v="3"/>
    <s v="March"/>
    <n v="1"/>
    <s v="257,75702,High income,407,Low spender,0.00537634408602151,0,1,87,1073,0,629,145,37,37,1921,0.558563248308173,0,0.327433628318584,0.075481520041645,0.0192608016657991,0.0192608016657991,1,10,5,13,29,0.0344827586206897,0.344827586206897,0.172413793103448,0.448275862068966,6,0,0,0,0,1,0,0,46,36-50,2782,0,0,0,1,0,0,1,0,0,1847"/>
  </r>
  <r>
    <n v="1651"/>
    <n v="74116"/>
    <x v="0"/>
    <n v="39"/>
    <x v="1"/>
    <n v="5.2620216957202225E-4"/>
    <n v="0"/>
    <n v="0"/>
    <n v="53"/>
    <n v="871"/>
    <n v="111"/>
    <n v="704"/>
    <n v="145"/>
    <n v="55"/>
    <n v="166"/>
    <n v="2052"/>
    <n v="0.42446393762183238"/>
    <n v="5.4093567251461985E-2"/>
    <n v="0.34307992202729043"/>
    <n v="7.066276803118908E-2"/>
    <n v="2.6803118908382065E-2"/>
    <n v="8.089668615984405E-2"/>
    <n v="1"/>
    <n v="4"/>
    <n v="4"/>
    <n v="10"/>
    <n v="19"/>
    <n v="5.2631578947368418E-2"/>
    <n v="0.21052631578947367"/>
    <n v="0.21052631578947367"/>
    <n v="0.52631578947368418"/>
    <n v="2"/>
    <n v="0"/>
    <n v="0"/>
    <x v="1"/>
    <x v="1"/>
    <x v="1"/>
    <n v="0"/>
    <x v="1"/>
    <x v="13"/>
    <x v="1"/>
    <n v="2340"/>
    <n v="0"/>
    <n v="0"/>
    <n v="1"/>
    <n v="0"/>
    <n v="0"/>
    <n v="1"/>
    <n v="0"/>
    <n v="0"/>
    <n v="0"/>
    <n v="1720"/>
    <d v="2016-05-19T00:00:00"/>
    <n v="5"/>
    <s v="May"/>
    <n v="1"/>
    <s v="1651,74116,High income,39,Low spender,0.000526202169572022,0,0,53,871,111,704,145,55,166,2052,0.424463937621832,0.054093567251462,0.34307992202729,0.0706627680311891,0.0268031189083821,0.0808966861598441,1,4,4,10,19,0.0526315789473684,0.210526315789474,0.210526315789474,0.526315789473684,2,0,0,0,1,0,0,0,38,36-50,2340,0,0,1,0,0,1,0,0,0,1720"/>
  </r>
  <r>
    <n v="1076"/>
    <n v="82072"/>
    <x v="0"/>
    <n v="1103"/>
    <x v="0"/>
    <n v="1.3439419046690711E-2"/>
    <n v="0"/>
    <n v="0"/>
    <n v="67"/>
    <n v="889"/>
    <n v="55"/>
    <n v="685"/>
    <n v="168"/>
    <n v="92"/>
    <n v="129"/>
    <n v="2018"/>
    <n v="0.44053518334985131"/>
    <n v="2.7254707631318136E-2"/>
    <n v="0.33944499504459863"/>
    <n v="8.3250743310208125E-2"/>
    <n v="4.5589692765113973E-2"/>
    <n v="6.3924677898909807E-2"/>
    <n v="1"/>
    <n v="3"/>
    <n v="2"/>
    <n v="13"/>
    <n v="19"/>
    <n v="5.2631578947368418E-2"/>
    <n v="0.15789473684210525"/>
    <n v="0.10526315789473684"/>
    <n v="0.68421052631578949"/>
    <n v="1"/>
    <n v="0"/>
    <n v="0"/>
    <x v="1"/>
    <x v="0"/>
    <x v="1"/>
    <n v="0"/>
    <x v="1"/>
    <x v="28"/>
    <x v="1"/>
    <n v="2521"/>
    <n v="0"/>
    <n v="0"/>
    <n v="0"/>
    <n v="1"/>
    <n v="0"/>
    <n v="0"/>
    <n v="0"/>
    <n v="0"/>
    <n v="1"/>
    <n v="1760"/>
    <d v="2015-11-20T00:00:00"/>
    <n v="11"/>
    <s v="November"/>
    <n v="1"/>
    <s v="1076,82072,High income,1103,High spender,0.0134394190466907,0,0,67,889,55,685,168,92,129,2018,0.440535183349851,0.0272547076313181,0.339444995044599,0.0832507433102081,0.045589692765114,0.0639246778989098,1,3,2,13,19,0.0526315789473684,0.157894736842105,0.105263157894737,0.684210526315789,1,0,0,0,0,0,0,0,50,36-50,2521,0,0,0,1,0,0,0,0,1,1760"/>
  </r>
  <r>
    <n v="33"/>
    <n v="78687"/>
    <x v="0"/>
    <n v="151"/>
    <x v="1"/>
    <n v="1.9189955138714145E-3"/>
    <n v="0"/>
    <n v="0"/>
    <n v="13"/>
    <n v="817"/>
    <n v="185"/>
    <n v="687"/>
    <n v="145"/>
    <n v="55"/>
    <n v="241"/>
    <n v="2130"/>
    <n v="0.3835680751173709"/>
    <n v="8.6854460093896718E-2"/>
    <n v="0.32253521126760565"/>
    <n v="6.8075117370892016E-2"/>
    <n v="2.5821596244131457E-2"/>
    <n v="0.11314553990610329"/>
    <n v="1"/>
    <n v="4"/>
    <n v="6"/>
    <n v="8"/>
    <n v="19"/>
    <n v="5.2631578947368418E-2"/>
    <n v="0.21052631578947367"/>
    <n v="0.31578947368421051"/>
    <n v="0.42105263157894735"/>
    <n v="2"/>
    <n v="0"/>
    <n v="0"/>
    <x v="1"/>
    <x v="0"/>
    <x v="0"/>
    <n v="0"/>
    <x v="0"/>
    <x v="14"/>
    <x v="1"/>
    <n v="2848"/>
    <n v="0"/>
    <n v="0"/>
    <n v="0"/>
    <n v="1"/>
    <n v="0"/>
    <n v="0"/>
    <n v="1"/>
    <n v="0"/>
    <n v="0"/>
    <n v="1648"/>
    <d v="2014-12-28T00:00:00"/>
    <n v="12"/>
    <s v="December"/>
    <n v="1"/>
    <s v="33,78687,High income,151,Low spender,0.00191899551387141,0,0,13,817,185,687,145,55,241,2130,0.383568075117371,0.0868544600938967,0.322535211267606,0.068075117370892,0.0258215962441315,0.113145539906103,1,4,6,8,19,0.0526315789473684,0.210526315789474,0.315789473684211,0.421052631578947,2,0,0,0,0,1,0,1,37,36-50,2848,0,0,0,1,0,0,1,0,0,1648"/>
  </r>
  <r>
    <n v="4"/>
    <n v="82576"/>
    <x v="0"/>
    <n v="39"/>
    <x v="1"/>
    <n v="4.7229219143576825E-4"/>
    <n v="0"/>
    <n v="0"/>
    <n v="66"/>
    <n v="1206"/>
    <n v="55"/>
    <n v="445"/>
    <n v="168"/>
    <n v="18"/>
    <n v="18"/>
    <n v="1910"/>
    <n v="0.63141361256544504"/>
    <n v="2.8795811518324606E-2"/>
    <n v="0.23298429319371727"/>
    <n v="8.7958115183246074E-2"/>
    <n v="9.4240837696335077E-3"/>
    <n v="9.4240837696335077E-3"/>
    <n v="1"/>
    <n v="2"/>
    <n v="4"/>
    <n v="12"/>
    <n v="19"/>
    <n v="5.2631578947368418E-2"/>
    <n v="0.10526315789473684"/>
    <n v="0.21052631578947367"/>
    <n v="0.63157894736842102"/>
    <n v="1"/>
    <n v="0"/>
    <n v="0"/>
    <x v="1"/>
    <x v="0"/>
    <x v="0"/>
    <n v="0"/>
    <x v="1"/>
    <x v="12"/>
    <x v="2"/>
    <n v="2856"/>
    <n v="0"/>
    <n v="0"/>
    <n v="0"/>
    <n v="1"/>
    <n v="0"/>
    <n v="0"/>
    <n v="0"/>
    <n v="1"/>
    <n v="0"/>
    <n v="1874"/>
    <d v="2014-12-20T00:00:00"/>
    <n v="12"/>
    <s v="December"/>
    <n v="1"/>
    <s v="4,82576,High income,39,Low spender,0.000472292191435768,0,0,66,1206,55,445,168,18,18,1910,0.631413612565445,0.0287958115183246,0.232984293193717,0.0879581151832461,0.00942408376963351,0.00942408376963351,1,2,4,12,19,0.0526315789473684,0.105263157894737,0.210526315789474,0.631578947368421,1,0,0,0,0,1,0,0,61,50-65,2856,0,0,0,1,0,0,0,1,0,1874"/>
  </r>
  <r>
    <n v="1647"/>
    <n v="80695"/>
    <x v="0"/>
    <n v="436"/>
    <x v="1"/>
    <n v="5.4030609083586343E-3"/>
    <n v="0"/>
    <n v="0"/>
    <n v="85"/>
    <n v="557"/>
    <n v="129"/>
    <n v="984"/>
    <n v="193"/>
    <n v="37"/>
    <n v="18"/>
    <n v="1918"/>
    <n v="0.29040667361835243"/>
    <n v="6.7257559958289886E-2"/>
    <n v="0.51303441084462986"/>
    <n v="0.10062565172054223"/>
    <n v="1.9290928050052138E-2"/>
    <n v="9.384775808133473E-3"/>
    <n v="1"/>
    <n v="5"/>
    <n v="8"/>
    <n v="5"/>
    <n v="19"/>
    <n v="5.2631578947368418E-2"/>
    <n v="0.26315789473684209"/>
    <n v="0.42105263157894735"/>
    <n v="0.26315789473684209"/>
    <n v="2"/>
    <n v="0"/>
    <n v="0"/>
    <x v="1"/>
    <x v="0"/>
    <x v="1"/>
    <n v="0"/>
    <x v="1"/>
    <x v="5"/>
    <x v="2"/>
    <n v="2341"/>
    <n v="0"/>
    <n v="0"/>
    <n v="1"/>
    <n v="0"/>
    <n v="0"/>
    <n v="0"/>
    <n v="1"/>
    <n v="0"/>
    <n v="0"/>
    <n v="1882"/>
    <d v="2016-05-18T00:00:00"/>
    <n v="5"/>
    <s v="May"/>
    <n v="1"/>
    <s v="1647,80695,High income,436,Low spender,0.00540306090835863,0,0,85,557,129,984,193,37,18,1918,0.290406673618352,0.0672575599582899,0.51303441084463,0.100625651720542,0.0192909280500521,0.00938477580813347,1,5,8,5,19,0.0526315789473684,0.263157894736842,0.421052631578947,0.263157894736842,2,0,0,0,0,0,0,0,57,50-65,2341,0,0,1,0,0,0,1,0,0,1882"/>
  </r>
  <r>
    <n v="1823"/>
    <n v="80184"/>
    <x v="0"/>
    <n v="41"/>
    <x v="1"/>
    <n v="5.1132395490372147E-4"/>
    <n v="0"/>
    <n v="0"/>
    <n v="19"/>
    <n v="1035"/>
    <n v="134"/>
    <n v="670"/>
    <n v="25"/>
    <n v="38"/>
    <n v="0"/>
    <n v="1902"/>
    <n v="0.54416403785488954"/>
    <n v="7.0452155625657209E-2"/>
    <n v="0.35226077812828599"/>
    <n v="1.3144058885383806E-2"/>
    <n v="1.9978969505783387E-2"/>
    <n v="0"/>
    <n v="1"/>
    <n v="6"/>
    <n v="3"/>
    <n v="10"/>
    <n v="20"/>
    <n v="0.05"/>
    <n v="0.3"/>
    <n v="0.15"/>
    <n v="0.5"/>
    <n v="3"/>
    <n v="1"/>
    <n v="0"/>
    <x v="1"/>
    <x v="0"/>
    <x v="0"/>
    <n v="0"/>
    <x v="1"/>
    <x v="51"/>
    <x v="3"/>
    <n v="2279"/>
    <n v="0"/>
    <n v="1"/>
    <n v="0"/>
    <n v="0"/>
    <n v="0"/>
    <n v="0"/>
    <n v="0"/>
    <n v="1"/>
    <n v="0"/>
    <n v="1902"/>
    <d v="2016-07-19T00:00:00"/>
    <n v="7"/>
    <s v="July"/>
    <n v="1"/>
    <s v="1823,80184,High income,41,Low spender,0.000511323954903721,0,0,19,1035,134,670,25,38,0,1902,0.54416403785489,0.0704521556256572,0.352260778128286,0.0131440588853838,0.0199789695057834,0,1,6,3,10,20,0.05,0.3,0.15,0.5,3,1,0,0,0,1,0,0,76,66+,2279,0,1,0,0,0,0,0,1,0,1902"/>
  </r>
  <r>
    <n v="1608"/>
    <n v="72968"/>
    <x v="0"/>
    <n v="16"/>
    <x v="1"/>
    <n v="2.1927420239008881E-4"/>
    <n v="0"/>
    <n v="0"/>
    <n v="8"/>
    <n v="1092"/>
    <n v="37"/>
    <n v="592"/>
    <n v="145"/>
    <n v="37"/>
    <n v="55"/>
    <n v="1958"/>
    <n v="0.55771195097037796"/>
    <n v="1.8896833503575076E-2"/>
    <n v="0.30234933605720121"/>
    <n v="7.4055158324821249E-2"/>
    <n v="1.8896833503575076E-2"/>
    <n v="2.8089887640449437E-2"/>
    <n v="1"/>
    <n v="5"/>
    <n v="5"/>
    <n v="8"/>
    <n v="19"/>
    <n v="5.2631578947368418E-2"/>
    <n v="0.26315789473684209"/>
    <n v="0.26315789473684209"/>
    <n v="0.42105263157894735"/>
    <n v="3"/>
    <n v="1"/>
    <n v="0"/>
    <x v="1"/>
    <x v="0"/>
    <x v="1"/>
    <n v="0"/>
    <x v="0"/>
    <x v="5"/>
    <x v="2"/>
    <n v="2354"/>
    <n v="1"/>
    <n v="0"/>
    <n v="0"/>
    <n v="0"/>
    <n v="0"/>
    <n v="0"/>
    <n v="0"/>
    <n v="0"/>
    <n v="1"/>
    <n v="1848"/>
    <d v="2016-05-05T00:00:00"/>
    <n v="5"/>
    <s v="May"/>
    <n v="1"/>
    <s v="1608,72968,High income,16,Low spender,0.000219274202390089,0,0,8,1092,37,592,145,37,55,1958,0.557711950970378,0.0188968335035751,0.302349336057201,0.0740551583248212,0.0188968335035751,0.0280898876404494,1,5,5,8,19,0.0526315789473684,0.263157894736842,0.263157894736842,0.421052631578947,3,1,0,0,0,0,0,1,57,50-65,2354,1,0,0,0,0,0,0,0,1,1848"/>
  </r>
  <r>
    <n v="529"/>
    <n v="79174"/>
    <x v="0"/>
    <n v="909"/>
    <x v="0"/>
    <n v="1.1481041756132064E-2"/>
    <n v="0"/>
    <n v="0"/>
    <n v="2"/>
    <n v="1074"/>
    <n v="37"/>
    <n v="518"/>
    <n v="193"/>
    <n v="92"/>
    <n v="129"/>
    <n v="2043"/>
    <n v="0.52569750367107193"/>
    <n v="1.8110621634850711E-2"/>
    <n v="0.25354870288790993"/>
    <n v="9.4468918257464507E-2"/>
    <n v="4.503181595692609E-2"/>
    <n v="6.3142437591776804E-2"/>
    <n v="1"/>
    <n v="5"/>
    <n v="6"/>
    <n v="7"/>
    <n v="19"/>
    <n v="5.2631578947368418E-2"/>
    <n v="0.26315789473684209"/>
    <n v="0.31578947368421051"/>
    <n v="0.36842105263157893"/>
    <n v="2"/>
    <n v="1"/>
    <n v="0"/>
    <x v="1"/>
    <x v="0"/>
    <x v="0"/>
    <n v="0"/>
    <x v="0"/>
    <x v="9"/>
    <x v="1"/>
    <n v="2693"/>
    <n v="0"/>
    <n v="1"/>
    <n v="0"/>
    <n v="0"/>
    <n v="0"/>
    <n v="0"/>
    <n v="0"/>
    <n v="0"/>
    <n v="1"/>
    <n v="1785"/>
    <d v="2015-06-01T00:00:00"/>
    <n v="6"/>
    <s v="June"/>
    <n v="1"/>
    <s v="529,79174,High income,909,High spender,0.0114810417561321,0,0,2,1074,37,518,193,92,129,2043,0.525697503671072,0.0181106216348507,0.25354870288791,0.0944689182574645,0.0450318159569261,0.0631424375917768,1,5,6,7,19,0.0526315789473684,0.263157894736842,0.315789473684211,0.368421052631579,2,1,0,0,0,1,0,1,45,36-50,2693,0,1,0,0,0,0,0,0,1,1785"/>
  </r>
  <r>
    <n v="2029"/>
    <n v="88420"/>
    <x v="0"/>
    <n v="896"/>
    <x v="0"/>
    <n v="1.0133453969690115E-2"/>
    <n v="0"/>
    <n v="0"/>
    <n v="87"/>
    <n v="957"/>
    <n v="153"/>
    <n v="612"/>
    <n v="99"/>
    <n v="95"/>
    <n v="153"/>
    <n v="2069"/>
    <n v="0.46254229096181732"/>
    <n v="7.3948767520541331E-2"/>
    <n v="0.29579507008216532"/>
    <n v="4.7849202513291444E-2"/>
    <n v="4.5915901401643304E-2"/>
    <n v="7.3948767520541331E-2"/>
    <n v="1"/>
    <n v="4"/>
    <n v="7"/>
    <n v="8"/>
    <n v="20"/>
    <n v="0.05"/>
    <n v="0.2"/>
    <n v="0.35"/>
    <n v="0.4"/>
    <n v="1"/>
    <n v="1"/>
    <n v="0"/>
    <x v="0"/>
    <x v="0"/>
    <x v="0"/>
    <n v="0"/>
    <x v="1"/>
    <x v="27"/>
    <x v="0"/>
    <n v="2217"/>
    <n v="0"/>
    <n v="0"/>
    <n v="0"/>
    <n v="1"/>
    <n v="0"/>
    <n v="0"/>
    <n v="0"/>
    <n v="1"/>
    <n v="0"/>
    <n v="1763"/>
    <d v="2016-09-19T00:00:00"/>
    <n v="9"/>
    <s v="September"/>
    <n v="1"/>
    <s v="2029,88420,High income,896,High spender,0.0101334539696901,0,0,87,957,153,612,99,95,153,2069,0.462542290961817,0.0739487675205413,0.295795070082165,0.0478492025132914,0.0459159014016433,0.0739487675205413,1,4,7,8,20,0.05,0.2,0.35,0.4,1,1,0,1,0,1,0,0,31,24-35,2217,0,0,0,1,0,0,0,1,0,1763"/>
  </r>
  <r>
    <n v="1188"/>
    <n v="84169"/>
    <x v="0"/>
    <n v="33"/>
    <x v="1"/>
    <n v="3.920683386995212E-4"/>
    <n v="0"/>
    <n v="0"/>
    <n v="9"/>
    <n v="1478"/>
    <n v="19"/>
    <n v="403"/>
    <n v="0"/>
    <n v="19"/>
    <n v="0"/>
    <n v="1919"/>
    <n v="0.77019280875455964"/>
    <n v="9.9009900990099011E-3"/>
    <n v="0.21000521104742054"/>
    <n v="0"/>
    <n v="9.9009900990099011E-3"/>
    <n v="0"/>
    <n v="1"/>
    <n v="7"/>
    <n v="6"/>
    <n v="6"/>
    <n v="20"/>
    <n v="0.05"/>
    <n v="0.35"/>
    <n v="0.3"/>
    <n v="0.3"/>
    <n v="3"/>
    <n v="0"/>
    <n v="0"/>
    <x v="1"/>
    <x v="1"/>
    <x v="0"/>
    <n v="0"/>
    <x v="0"/>
    <x v="13"/>
    <x v="1"/>
    <n v="2485"/>
    <n v="0"/>
    <n v="1"/>
    <n v="0"/>
    <n v="0"/>
    <n v="0"/>
    <n v="0"/>
    <n v="0"/>
    <n v="0"/>
    <n v="1"/>
    <n v="1919"/>
    <d v="2015-12-26T00:00:00"/>
    <n v="12"/>
    <s v="December"/>
    <n v="1"/>
    <s v="1188,84169,High income,33,Low spender,0.000392068338699521,0,0,9,1478,19,403,0,19,0,1919,0.77019280875456,0.0099009900990099,0.210005211047421,0,0.0099009900990099,0,1,7,6,6,20,0.05,0.35,0.3,0.3,3,0,0,0,1,1,0,1,38,36-50,2485,0,1,0,0,0,0,0,0,1,1919"/>
  </r>
  <r>
    <n v="2124"/>
    <n v="85844"/>
    <x v="0"/>
    <n v="18"/>
    <x v="1"/>
    <n v="2.096826802106146E-4"/>
    <n v="0"/>
    <n v="0"/>
    <n v="62"/>
    <n v="938"/>
    <n v="19"/>
    <n v="843"/>
    <n v="25"/>
    <n v="95"/>
    <n v="38"/>
    <n v="1958"/>
    <n v="0.4790602655771195"/>
    <n v="9.7037793667007158E-3"/>
    <n v="0.43054136874361593"/>
    <n v="1.2768130745658836E-2"/>
    <n v="4.8518896833503578E-2"/>
    <n v="1.9407558733401432E-2"/>
    <n v="1"/>
    <n v="6"/>
    <n v="6"/>
    <n v="7"/>
    <n v="20"/>
    <n v="0.05"/>
    <n v="0.3"/>
    <n v="0.3"/>
    <n v="0.35"/>
    <n v="2"/>
    <n v="0"/>
    <n v="0"/>
    <x v="1"/>
    <x v="0"/>
    <x v="0"/>
    <n v="0"/>
    <x v="1"/>
    <x v="1"/>
    <x v="1"/>
    <n v="2190"/>
    <n v="0"/>
    <n v="1"/>
    <n v="0"/>
    <n v="0"/>
    <n v="0"/>
    <n v="0"/>
    <n v="0"/>
    <n v="0"/>
    <n v="1"/>
    <n v="1882"/>
    <d v="2016-10-16T00:00:00"/>
    <n v="10"/>
    <s v="October"/>
    <n v="1"/>
    <s v="2124,85844,High income,18,Low spender,0.000209682680210615,0,0,62,938,19,843,25,95,38,1958,0.47906026557712,0.00970377936670072,0.430541368743616,0.0127681307456588,0.0485188968335036,0.0194075587334014,1,6,6,7,20,0.05,0.3,0.3,0.35,2,0,0,0,0,1,0,0,47,36-50,2190,0,1,0,0,0,0,0,0,1,1882"/>
  </r>
  <r>
    <n v="1185"/>
    <n v="96876"/>
    <x v="0"/>
    <n v="8"/>
    <x v="1"/>
    <n v="8.2579792724720254E-5"/>
    <n v="0"/>
    <n v="0"/>
    <n v="79"/>
    <n v="908"/>
    <n v="43"/>
    <n v="735"/>
    <n v="40"/>
    <n v="194"/>
    <n v="21"/>
    <n v="1941"/>
    <n v="0.46780010303967029"/>
    <n v="2.2153529108706851E-2"/>
    <n v="0.37867078825347761"/>
    <n v="2.0607934054611025E-2"/>
    <n v="9.9948480164863476E-2"/>
    <n v="1.0819165378670788E-2"/>
    <n v="1"/>
    <n v="7"/>
    <n v="7"/>
    <n v="9"/>
    <n v="24"/>
    <n v="4.1666666666666664E-2"/>
    <n v="0.29166666666666669"/>
    <n v="0.29166666666666669"/>
    <n v="0.375"/>
    <n v="2"/>
    <n v="1"/>
    <n v="0"/>
    <x v="1"/>
    <x v="1"/>
    <x v="0"/>
    <n v="0"/>
    <x v="0"/>
    <x v="16"/>
    <x v="1"/>
    <n v="2486"/>
    <n v="0"/>
    <n v="0"/>
    <n v="0"/>
    <n v="1"/>
    <n v="0"/>
    <n v="0"/>
    <n v="1"/>
    <n v="0"/>
    <n v="0"/>
    <n v="1899"/>
    <d v="2015-12-25T00:00:00"/>
    <n v="12"/>
    <s v="December"/>
    <n v="1"/>
    <s v="1185,96876,High income,8,Low spender,8.25797927247203E-05,0,0,79,908,43,735,40,194,21,1941,0.46780010303967,0.0221535291087069,0.378670788253478,0.020607934054611,0.0999484801648635,0.0108191653786708,1,7,7,9,24,0.0416666666666667,0.291666666666667,0.291666666666667,0.375,2,1,0,0,1,1,0,1,43,36-50,2486,0,0,0,1,0,0,1,0,0,1899"/>
  </r>
  <r>
    <n v="956"/>
    <n v="87771"/>
    <x v="0"/>
    <n v="16"/>
    <x v="1"/>
    <n v="1.8229255676704151E-4"/>
    <n v="0"/>
    <n v="1"/>
    <n v="61"/>
    <n v="1492"/>
    <n v="38"/>
    <n v="287"/>
    <n v="50"/>
    <n v="57"/>
    <n v="33"/>
    <n v="1957"/>
    <n v="0.76239141543178335"/>
    <n v="1.9417475728155338E-2"/>
    <n v="0.14665304036791008"/>
    <n v="2.5549310168625446E-2"/>
    <n v="2.9126213592233011E-2"/>
    <n v="1.6862544711292796E-2"/>
    <n v="1"/>
    <n v="5"/>
    <n v="10"/>
    <n v="4"/>
    <n v="20"/>
    <n v="0.05"/>
    <n v="0.25"/>
    <n v="0.5"/>
    <n v="0.2"/>
    <n v="6"/>
    <n v="1"/>
    <n v="1"/>
    <x v="1"/>
    <x v="1"/>
    <x v="0"/>
    <n v="0"/>
    <x v="0"/>
    <x v="12"/>
    <x v="2"/>
    <n v="2562"/>
    <n v="0"/>
    <n v="0"/>
    <n v="0"/>
    <n v="1"/>
    <n v="0"/>
    <n v="0"/>
    <n v="1"/>
    <n v="0"/>
    <n v="0"/>
    <n v="1891"/>
    <d v="2015-10-10T00:00:00"/>
    <n v="10"/>
    <s v="October"/>
    <n v="1"/>
    <s v="956,87771,High income,16,Low spender,0.000182292556767042,0,1,61,1492,38,287,50,57,33,1957,0.762391415431783,0.0194174757281553,0.14665304036791,0.0255493101686254,0.029126213592233,0.0168625447112928,1,5,10,4,20,0.05,0.25,0.5,0.2,6,1,1,0,1,1,0,1,61,50-65,2562,0,0,0,1,0,0,1,0,0,1891"/>
  </r>
  <r>
    <n v="725"/>
    <n v="72309"/>
    <x v="0"/>
    <n v="89"/>
    <x v="1"/>
    <n v="1.2308288041599248E-3"/>
    <n v="0"/>
    <n v="0"/>
    <n v="64"/>
    <n v="960"/>
    <n v="0"/>
    <n v="883"/>
    <n v="50"/>
    <n v="38"/>
    <n v="0"/>
    <n v="1931"/>
    <n v="0.4971517348524081"/>
    <n v="0"/>
    <n v="0.45727602278612117"/>
    <n v="2.589331952356292E-2"/>
    <n v="1.9678922837907821E-2"/>
    <n v="0"/>
    <n v="1"/>
    <n v="5"/>
    <n v="6"/>
    <n v="8"/>
    <n v="20"/>
    <n v="0.05"/>
    <n v="0.25"/>
    <n v="0.3"/>
    <n v="0.4"/>
    <n v="3"/>
    <n v="1"/>
    <n v="0"/>
    <x v="1"/>
    <x v="0"/>
    <x v="1"/>
    <n v="0"/>
    <x v="0"/>
    <x v="10"/>
    <x v="1"/>
    <n v="2634"/>
    <n v="0"/>
    <n v="0"/>
    <n v="1"/>
    <n v="0"/>
    <n v="0"/>
    <n v="0"/>
    <n v="0"/>
    <n v="1"/>
    <n v="0"/>
    <n v="1931"/>
    <d v="2015-07-30T00:00:00"/>
    <n v="7"/>
    <s v="July"/>
    <n v="1"/>
    <s v="725,72309,High income,89,Low spender,0.00123082880415992,0,0,64,960,0,883,50,38,0,1931,0.497151734852408,0,0.457276022786121,0.0258933195235629,0.0196789228379078,0,1,5,6,8,20,0.05,0.25,0.3,0.4,3,1,0,0,0,0,0,1,44,36-50,2634,0,0,1,0,0,0,0,1,0,1931"/>
  </r>
  <r>
    <n v="557"/>
    <n v="91700"/>
    <x v="0"/>
    <n v="728"/>
    <x v="0"/>
    <n v="7.9389312977099242E-3"/>
    <n v="0"/>
    <n v="0"/>
    <n v="58"/>
    <n v="576"/>
    <n v="172"/>
    <n v="961"/>
    <n v="125"/>
    <n v="115"/>
    <n v="19"/>
    <n v="1968"/>
    <n v="0.29268292682926828"/>
    <n v="8.7398373983739841E-2"/>
    <n v="0.48831300813008133"/>
    <n v="6.3516260162601632E-2"/>
    <n v="5.8434959349593495E-2"/>
    <n v="9.6544715447154476E-3"/>
    <n v="1"/>
    <n v="8"/>
    <n v="6"/>
    <n v="5"/>
    <n v="20"/>
    <n v="0.05"/>
    <n v="0.4"/>
    <n v="0.3"/>
    <n v="0.25"/>
    <n v="3"/>
    <n v="0"/>
    <n v="0"/>
    <x v="1"/>
    <x v="0"/>
    <x v="1"/>
    <n v="0"/>
    <x v="0"/>
    <x v="4"/>
    <x v="1"/>
    <n v="2687"/>
    <n v="0"/>
    <n v="0"/>
    <n v="1"/>
    <n v="0"/>
    <n v="0"/>
    <n v="0"/>
    <n v="1"/>
    <n v="0"/>
    <n v="0"/>
    <n v="1930"/>
    <d v="2015-06-07T00:00:00"/>
    <n v="6"/>
    <s v="June"/>
    <n v="1"/>
    <s v="557,91700,High income,728,High spender,0.00793893129770992,0,0,58,576,172,961,125,115,19,1968,0.292682926829268,0.0873983739837398,0.488313008130081,0.0635162601626016,0.0584349593495935,0.00965447154471545,1,8,6,5,20,0.05,0.4,0.3,0.25,3,0,0,0,0,0,0,1,49,36-50,2687,0,0,1,0,0,0,1,0,0,1930"/>
  </r>
  <r>
    <n v="601"/>
    <n v="75345"/>
    <x v="0"/>
    <n v="19"/>
    <x v="1"/>
    <n v="2.5217333598778952E-4"/>
    <n v="0"/>
    <n v="0"/>
    <n v="16"/>
    <n v="918"/>
    <n v="57"/>
    <n v="842"/>
    <n v="99"/>
    <n v="38"/>
    <n v="133"/>
    <n v="2087"/>
    <n v="0.43986583612841401"/>
    <n v="2.7311931001437469E-2"/>
    <n v="0.40344992812649738"/>
    <n v="4.7436511739338764E-2"/>
    <n v="1.8207954000958312E-2"/>
    <n v="6.3727839003354103E-2"/>
    <n v="1"/>
    <n v="5"/>
    <n v="8"/>
    <n v="6"/>
    <n v="20"/>
    <n v="0.05"/>
    <n v="0.25"/>
    <n v="0.4"/>
    <n v="0.3"/>
    <n v="3"/>
    <n v="1"/>
    <n v="0"/>
    <x v="1"/>
    <x v="0"/>
    <x v="1"/>
    <n v="0"/>
    <x v="0"/>
    <x v="28"/>
    <x v="1"/>
    <n v="2671"/>
    <n v="0"/>
    <n v="0"/>
    <n v="1"/>
    <n v="0"/>
    <n v="0"/>
    <n v="0"/>
    <n v="0"/>
    <n v="1"/>
    <n v="0"/>
    <n v="1821"/>
    <d v="2015-06-23T00:00:00"/>
    <n v="6"/>
    <s v="June"/>
    <n v="1"/>
    <s v="601,75345,High income,19,Low spender,0.00025217333598779,0,0,16,918,57,842,99,38,133,2087,0.439865836128414,0.0273119310014375,0.403449928126497,0.0474365117393388,0.0182079540009583,0.0637278390033541,1,5,8,6,20,0.05,0.25,0.4,0.3,3,1,0,0,0,0,0,1,50,36-50,2671,0,0,1,0,0,0,0,1,0,1821"/>
  </r>
  <r>
    <n v="108"/>
    <n v="67546"/>
    <x v="0"/>
    <n v="15"/>
    <x v="1"/>
    <n v="2.2207088502650046E-4"/>
    <n v="0"/>
    <n v="0"/>
    <n v="90"/>
    <n v="864"/>
    <n v="134"/>
    <n v="768"/>
    <n v="150"/>
    <n v="38"/>
    <n v="172"/>
    <n v="2126"/>
    <n v="0.4063969896519285"/>
    <n v="6.3029162746942619E-2"/>
    <n v="0.36124176857949203"/>
    <n v="7.0555032925682035E-2"/>
    <n v="1.7873941674506115E-2"/>
    <n v="8.0903104421448727E-2"/>
    <n v="1"/>
    <n v="4"/>
    <n v="10"/>
    <n v="5"/>
    <n v="20"/>
    <n v="0.05"/>
    <n v="0.2"/>
    <n v="0.5"/>
    <n v="0.25"/>
    <n v="3"/>
    <n v="0"/>
    <n v="0"/>
    <x v="1"/>
    <x v="0"/>
    <x v="1"/>
    <n v="0"/>
    <x v="1"/>
    <x v="0"/>
    <x v="0"/>
    <n v="2826"/>
    <n v="0"/>
    <n v="1"/>
    <n v="0"/>
    <n v="0"/>
    <n v="0"/>
    <n v="0"/>
    <n v="0"/>
    <n v="0"/>
    <n v="1"/>
    <n v="1782"/>
    <d v="2015-01-19T00:00:00"/>
    <n v="1"/>
    <s v="January"/>
    <n v="1"/>
    <s v="108,67546,High income,15,Low spender,0.0002220708850265,0,0,90,864,134,768,150,38,172,2126,0.406396989651928,0.0630291627469426,0.361241768579492,0.070555032925682,0.0178739416745061,0.0809031044214487,1,4,10,5,20,0.05,0.2,0.5,0.25,3,0,0,0,0,0,0,0,32,24-35,2826,0,1,0,0,0,0,0,0,1,1782"/>
  </r>
  <r>
    <n v="198"/>
    <n v="78952"/>
    <x v="0"/>
    <n v="268"/>
    <x v="1"/>
    <n v="3.394467524571892E-3"/>
    <n v="0"/>
    <n v="1"/>
    <n v="11"/>
    <n v="1170"/>
    <n v="19"/>
    <n v="594"/>
    <n v="99"/>
    <n v="76"/>
    <n v="134"/>
    <n v="2092"/>
    <n v="0.55927342256214152"/>
    <n v="9.0822179732313584E-3"/>
    <n v="0.28393881453154873"/>
    <n v="4.7323135755258129E-2"/>
    <n v="3.6328871892925434E-2"/>
    <n v="6.4053537284894838E-2"/>
    <n v="2"/>
    <n v="2"/>
    <n v="5"/>
    <n v="12"/>
    <n v="21"/>
    <n v="9.5238095238095233E-2"/>
    <n v="9.5238095238095233E-2"/>
    <n v="0.23809523809523808"/>
    <n v="0.5714285714285714"/>
    <n v="6"/>
    <n v="0"/>
    <n v="0"/>
    <x v="1"/>
    <x v="0"/>
    <x v="1"/>
    <n v="0"/>
    <x v="1"/>
    <x v="11"/>
    <x v="2"/>
    <n v="2802"/>
    <n v="0"/>
    <n v="0"/>
    <n v="0"/>
    <n v="1"/>
    <n v="0"/>
    <n v="0"/>
    <n v="0"/>
    <n v="0"/>
    <n v="1"/>
    <n v="1824"/>
    <d v="2015-02-12T00:00:00"/>
    <n v="2"/>
    <s v="February"/>
    <n v="1"/>
    <s v="198,78952,High income,268,Low spender,0.00339446752457189,0,1,11,1170,19,594,99,76,134,2092,0.559273422562142,0.00908221797323136,0.283938814531549,0.0473231357552581,0.0363288718929254,0.0640535372848948,2,2,5,12,21,0.0952380952380952,0.0952380952380952,0.238095238095238,0.571428571428571,6,0,0,0,0,0,0,0,62,50-65,2802,0,0,0,1,0,0,0,0,1,1824"/>
  </r>
  <r>
    <n v="104"/>
    <n v="68743"/>
    <x v="0"/>
    <n v="44"/>
    <x v="1"/>
    <n v="6.400651702718822E-4"/>
    <n v="0"/>
    <n v="0"/>
    <n v="81"/>
    <n v="1132"/>
    <n v="134"/>
    <n v="384"/>
    <n v="175"/>
    <n v="134"/>
    <n v="115"/>
    <n v="2074"/>
    <n v="0.5458052073288332"/>
    <n v="6.4609450337512059E-2"/>
    <n v="0.18514946962391515"/>
    <n v="8.4378013500482157E-2"/>
    <n v="6.4609450337512059E-2"/>
    <n v="5.5448408871745417E-2"/>
    <n v="1"/>
    <n v="11"/>
    <n v="5"/>
    <n v="13"/>
    <n v="30"/>
    <n v="3.3333333333333333E-2"/>
    <n v="0.36666666666666664"/>
    <n v="0.16666666666666666"/>
    <n v="0.43333333333333335"/>
    <n v="7"/>
    <n v="0"/>
    <n v="0"/>
    <x v="1"/>
    <x v="0"/>
    <x v="1"/>
    <n v="0"/>
    <x v="1"/>
    <x v="21"/>
    <x v="2"/>
    <n v="2827"/>
    <n v="1"/>
    <n v="0"/>
    <n v="0"/>
    <n v="0"/>
    <n v="0"/>
    <n v="0"/>
    <n v="1"/>
    <n v="0"/>
    <n v="0"/>
    <n v="1844"/>
    <d v="2015-01-18T00:00:00"/>
    <n v="1"/>
    <s v="January"/>
    <n v="1"/>
    <s v="104,68743,High income,44,Low spender,0.000640065170271882,0,0,81,1132,134,384,175,134,115,2074,0.545805207328833,0.0646094503375121,0.185149469623915,0.0843780135004822,0.0646094503375121,0.0554484088717454,1,11,5,13,30,0.0333333333333333,0.366666666666667,0.166666666666667,0.433333333333333,7,0,0,0,0,0,0,0,53,50-65,2827,1,0,0,0,0,0,1,0,0,1844"/>
  </r>
  <r>
    <n v="413"/>
    <n v="95529"/>
    <x v="0"/>
    <n v="484"/>
    <x v="1"/>
    <n v="5.0665243015210037E-3"/>
    <n v="0"/>
    <n v="0"/>
    <n v="29"/>
    <n v="770"/>
    <n v="29"/>
    <n v="890"/>
    <n v="250"/>
    <n v="27"/>
    <n v="24"/>
    <n v="1990"/>
    <n v="0.38693467336683418"/>
    <n v="1.457286432160804E-2"/>
    <n v="0.44723618090452261"/>
    <n v="0.12562814070351758"/>
    <n v="1.3567839195979899E-2"/>
    <n v="1.2060301507537688E-2"/>
    <n v="1"/>
    <n v="7"/>
    <n v="3"/>
    <n v="7"/>
    <n v="18"/>
    <n v="5.5555555555555552E-2"/>
    <n v="0.3888888888888889"/>
    <n v="0.16666666666666666"/>
    <n v="0.3888888888888889"/>
    <n v="3"/>
    <n v="0"/>
    <n v="0"/>
    <x v="1"/>
    <x v="0"/>
    <x v="0"/>
    <n v="0"/>
    <x v="0"/>
    <x v="53"/>
    <x v="0"/>
    <n v="2732"/>
    <n v="0"/>
    <n v="0"/>
    <n v="1"/>
    <n v="0"/>
    <n v="0"/>
    <n v="0"/>
    <n v="1"/>
    <n v="0"/>
    <n v="0"/>
    <n v="1942"/>
    <d v="2015-04-23T00:00:00"/>
    <n v="4"/>
    <s v="April"/>
    <n v="1"/>
    <s v="413,95529,High income,484,Low spender,0.005066524301521,0,0,29,770,29,890,250,27,24,1990,0.386934673366834,0.014572864321608,0.447236180904523,0.125628140703518,0.0135678391959799,0.0120603015075377,1,7,3,7,18,0.0555555555555556,0.388888888888889,0.166666666666667,0.388888888888889,3,0,0,0,0,1,0,1,26,24-35,2732,0,0,1,0,0,0,1,0,0,1942"/>
  </r>
  <r>
    <n v="1792"/>
    <n v="98777"/>
    <x v="0"/>
    <n v="33"/>
    <x v="1"/>
    <n v="3.3408587019245371E-4"/>
    <n v="0"/>
    <n v="0"/>
    <n v="23"/>
    <n v="1000"/>
    <n v="19"/>
    <n v="711"/>
    <n v="125"/>
    <n v="115"/>
    <n v="38"/>
    <n v="2008"/>
    <n v="0.49800796812749004"/>
    <n v="9.462151394422311E-3"/>
    <n v="0.35408366533864544"/>
    <n v="6.2250996015936255E-2"/>
    <n v="5.7270916334661352E-2"/>
    <n v="1.8924302788844622E-2"/>
    <n v="0"/>
    <n v="4"/>
    <n v="6"/>
    <n v="9"/>
    <n v="19"/>
    <n v="0"/>
    <n v="0.21052631578947367"/>
    <n v="0.31578947368421051"/>
    <n v="0.47368421052631576"/>
    <n v="1"/>
    <n v="0"/>
    <n v="0"/>
    <x v="1"/>
    <x v="1"/>
    <x v="1"/>
    <n v="0"/>
    <x v="1"/>
    <x v="40"/>
    <x v="2"/>
    <n v="2291"/>
    <n v="0"/>
    <n v="0"/>
    <n v="1"/>
    <n v="0"/>
    <n v="0"/>
    <n v="0"/>
    <n v="0"/>
    <n v="1"/>
    <n v="0"/>
    <n v="1932"/>
    <d v="2016-07-07T00:00:00"/>
    <n v="7"/>
    <s v="July"/>
    <n v="1"/>
    <s v="1792,98777,High income,33,Low spender,0.000334085870192454,0,0,23,1000,19,711,125,115,38,2008,0.49800796812749,0.00946215139442231,0.354083665338645,0.0622509960159363,0.0572709163346614,0.0189243027888446,0,4,6,9,19,0,0.210526315789474,0.315789473684211,0.473684210526316,1,0,0,0,1,0,0,0,60,50-65,2291,0,0,1,0,0,0,0,1,0,1932"/>
  </r>
  <r>
    <n v="1472"/>
    <n v="72903"/>
    <x v="0"/>
    <n v="754"/>
    <x v="0"/>
    <n v="1.0342509910428926E-2"/>
    <n v="0"/>
    <n v="0"/>
    <n v="74"/>
    <n v="1067"/>
    <n v="138"/>
    <n v="750"/>
    <n v="0"/>
    <n v="19"/>
    <n v="39"/>
    <n v="2013"/>
    <n v="0.5300546448087432"/>
    <n v="6.8554396423248884E-2"/>
    <n v="0.37257824143070045"/>
    <n v="0"/>
    <n v="9.4386487829110789E-3"/>
    <n v="1.9374068554396422E-2"/>
    <n v="1"/>
    <n v="7"/>
    <n v="5"/>
    <n v="8"/>
    <n v="21"/>
    <n v="4.7619047619047616E-2"/>
    <n v="0.33333333333333331"/>
    <n v="0.23809523809523808"/>
    <n v="0.38095238095238093"/>
    <n v="4"/>
    <n v="1"/>
    <n v="0"/>
    <x v="1"/>
    <x v="1"/>
    <x v="0"/>
    <n v="0"/>
    <x v="0"/>
    <x v="31"/>
    <x v="0"/>
    <n v="2402"/>
    <n v="0"/>
    <n v="0"/>
    <n v="1"/>
    <n v="0"/>
    <n v="0"/>
    <n v="0"/>
    <n v="1"/>
    <n v="0"/>
    <n v="0"/>
    <n v="1935"/>
    <d v="2016-03-18T00:00:00"/>
    <n v="3"/>
    <s v="March"/>
    <n v="1"/>
    <s v="1472,72903,High income,754,High spender,0.0103425099104289,0,0,74,1067,138,750,0,19,39,2013,0.530054644808743,0.0685543964232489,0.3725782414307,0,0.00943864878291108,0.0193740685543964,1,7,5,8,21,0.0476190476190476,0.333333333333333,0.238095238095238,0.380952380952381,4,1,0,0,1,1,0,1,35,24-35,2402,0,0,1,0,0,0,1,0,0,1935"/>
  </r>
  <r>
    <n v="173"/>
    <n v="82332"/>
    <x v="0"/>
    <n v="52"/>
    <x v="1"/>
    <n v="6.31589175533207E-4"/>
    <n v="0"/>
    <n v="0"/>
    <n v="89"/>
    <n v="830"/>
    <n v="59"/>
    <n v="968"/>
    <n v="51"/>
    <n v="79"/>
    <n v="19"/>
    <n v="2006"/>
    <n v="0.41375872382851447"/>
    <n v="2.9411764705882353E-2"/>
    <n v="0.48255234297108673"/>
    <n v="2.5423728813559324E-2"/>
    <n v="3.9381854436689928E-2"/>
    <n v="9.4715852442671979E-3"/>
    <n v="1"/>
    <n v="5"/>
    <n v="3"/>
    <n v="12"/>
    <n v="21"/>
    <n v="4.7619047619047616E-2"/>
    <n v="0.23809523809523808"/>
    <n v="0.14285714285714285"/>
    <n v="0.5714285714285714"/>
    <n v="2"/>
    <n v="0"/>
    <n v="0"/>
    <x v="1"/>
    <x v="0"/>
    <x v="0"/>
    <n v="0"/>
    <x v="0"/>
    <x v="6"/>
    <x v="2"/>
    <n v="2809"/>
    <n v="0"/>
    <n v="0"/>
    <n v="1"/>
    <n v="0"/>
    <n v="0"/>
    <n v="0"/>
    <n v="1"/>
    <n v="0"/>
    <n v="0"/>
    <n v="1968"/>
    <d v="2015-02-05T00:00:00"/>
    <n v="2"/>
    <s v="February"/>
    <n v="1"/>
    <s v="173,82332,High income,52,Low spender,0.000631589175533207,0,0,89,830,59,968,51,79,19,2006,0.413758723828514,0.0294117647058824,0.482552342971087,0.0254237288135593,0.0393818544366899,0.0094715852442672,1,5,3,12,21,0.0476190476190476,0.238095238095238,0.142857142857143,0.571428571428571,2,0,0,0,0,1,0,1,59,50-65,2809,0,0,1,0,0,0,1,0,0,1968"/>
  </r>
  <r>
    <n v="732"/>
    <n v="74918"/>
    <x v="0"/>
    <n v="78"/>
    <x v="1"/>
    <n v="1.0411383112202675E-3"/>
    <n v="0"/>
    <n v="0"/>
    <n v="78"/>
    <n v="972"/>
    <n v="59"/>
    <n v="913"/>
    <n v="25"/>
    <n v="19"/>
    <n v="59"/>
    <n v="2047"/>
    <n v="0.47484123106985832"/>
    <n v="2.8822667318026379E-2"/>
    <n v="0.44601856375183196"/>
    <n v="1.2212994626282364E-2"/>
    <n v="9.2818759159745967E-3"/>
    <n v="2.8822667318026379E-2"/>
    <n v="1"/>
    <n v="5"/>
    <n v="9"/>
    <n v="6"/>
    <n v="21"/>
    <n v="4.7619047619047616E-2"/>
    <n v="0.23809523809523808"/>
    <n v="0.42857142857142855"/>
    <n v="0.2857142857142857"/>
    <n v="3"/>
    <n v="0"/>
    <n v="0"/>
    <x v="1"/>
    <x v="0"/>
    <x v="0"/>
    <n v="0"/>
    <x v="1"/>
    <x v="26"/>
    <x v="2"/>
    <n v="2633"/>
    <n v="0"/>
    <n v="0"/>
    <n v="0"/>
    <n v="1"/>
    <n v="0"/>
    <n v="0"/>
    <n v="1"/>
    <n v="0"/>
    <n v="0"/>
    <n v="1929"/>
    <d v="2015-07-31T00:00:00"/>
    <n v="7"/>
    <s v="July"/>
    <n v="1"/>
    <s v="732,74918,High income,78,Low spender,0.00104113831122027,0,0,78,972,59,913,25,19,59,2047,0.474841231069858,0.0288226673180264,0.446018563751832,0.0122129946262824,0.0092818759159746,0.0288226673180264,1,5,9,6,21,0.0476190476190476,0.238095238095238,0.428571428571429,0.285714285714286,3,0,0,0,0,1,0,0,51,50-65,2633,0,0,0,1,0,0,1,0,0,1929"/>
  </r>
  <r>
    <n v="171"/>
    <n v="89572"/>
    <x v="0"/>
    <n v="61"/>
    <x v="1"/>
    <n v="6.8101638905014963E-4"/>
    <n v="0"/>
    <n v="0"/>
    <n v="44"/>
    <n v="606"/>
    <n v="24"/>
    <n v="974"/>
    <n v="197"/>
    <n v="194"/>
    <n v="64"/>
    <n v="2059"/>
    <n v="0.29431762991743565"/>
    <n v="1.1656143759106362E-2"/>
    <n v="0.47304516755706655"/>
    <n v="9.5677513355998056E-2"/>
    <n v="9.4220495386109757E-2"/>
    <n v="3.1083050024283632E-2"/>
    <n v="1"/>
    <n v="7"/>
    <n v="7"/>
    <n v="9"/>
    <n v="24"/>
    <n v="4.1666666666666664E-2"/>
    <n v="0.29166666666666669"/>
    <n v="0.29166666666666669"/>
    <n v="0.375"/>
    <n v="4"/>
    <n v="1"/>
    <n v="0"/>
    <x v="1"/>
    <x v="1"/>
    <x v="1"/>
    <n v="0"/>
    <x v="0"/>
    <x v="20"/>
    <x v="2"/>
    <n v="2811"/>
    <n v="0"/>
    <n v="0"/>
    <n v="1"/>
    <n v="0"/>
    <n v="0"/>
    <n v="1"/>
    <n v="0"/>
    <n v="0"/>
    <n v="0"/>
    <n v="1931"/>
    <d v="2015-02-03T00:00:00"/>
    <n v="2"/>
    <s v="February"/>
    <n v="1"/>
    <s v="171,89572,High income,61,Low spender,0.00068101638905015,0,0,44,606,24,974,197,194,64,2059,0.294317629917436,0.0116561437591064,0.473045167557067,0.0956775133559981,0.0942204953861098,0.0310830500242836,1,7,7,9,24,0.0416666666666667,0.291666666666667,0.291666666666667,0.375,4,1,0,0,1,0,0,1,54,50-65,2811,0,0,1,0,0,1,0,0,0,1931"/>
  </r>
  <r>
    <n v="1079"/>
    <n v="88347"/>
    <x v="0"/>
    <n v="37"/>
    <x v="1"/>
    <n v="4.1880312857256046E-4"/>
    <n v="0"/>
    <n v="0"/>
    <n v="32"/>
    <n v="1050"/>
    <n v="178"/>
    <n v="555"/>
    <n v="77"/>
    <n v="138"/>
    <n v="118"/>
    <n v="2116"/>
    <n v="0.49621928166351609"/>
    <n v="8.4120982986767484E-2"/>
    <n v="0.26228733459357279"/>
    <n v="3.6389413988657845E-2"/>
    <n v="6.5217391304347824E-2"/>
    <n v="5.5765595463137994E-2"/>
    <n v="1"/>
    <n v="4"/>
    <n v="7"/>
    <n v="9"/>
    <n v="21"/>
    <n v="4.7619047619047616E-2"/>
    <n v="0.19047619047619047"/>
    <n v="0.33333333333333331"/>
    <n v="0.42857142857142855"/>
    <n v="1"/>
    <n v="1"/>
    <n v="0"/>
    <x v="1"/>
    <x v="0"/>
    <x v="1"/>
    <n v="0"/>
    <x v="1"/>
    <x v="6"/>
    <x v="2"/>
    <n v="2520"/>
    <n v="0"/>
    <n v="0"/>
    <n v="0"/>
    <n v="1"/>
    <n v="0"/>
    <n v="0"/>
    <n v="1"/>
    <n v="0"/>
    <n v="0"/>
    <n v="1880"/>
    <d v="2015-11-21T00:00:00"/>
    <n v="11"/>
    <s v="November"/>
    <n v="1"/>
    <s v="1079,88347,High income,37,Low spender,0.00041880312857256,0,0,32,1050,178,555,77,138,118,2116,0.496219281663516,0.0841209829867675,0.262287334593573,0.0363894139886578,0.0652173913043478,0.055765595463138,1,4,7,9,21,0.0476190476190476,0.19047619047619,0.333333333333333,0.428571428571429,1,1,0,0,0,0,0,0,59,50-65,2520,0,0,0,1,0,0,1,0,0,1880"/>
  </r>
  <r>
    <n v="883"/>
    <n v="92491"/>
    <x v="0"/>
    <n v="801"/>
    <x v="0"/>
    <n v="8.6603020834459567E-3"/>
    <n v="0"/>
    <n v="0"/>
    <n v="71"/>
    <n v="979"/>
    <n v="44"/>
    <n v="935"/>
    <n v="29"/>
    <n v="25"/>
    <n v="22"/>
    <n v="2034"/>
    <n v="0.48131760078662733"/>
    <n v="2.1632251720747297E-2"/>
    <n v="0.45968534906588004"/>
    <n v="1.4257620452310717E-2"/>
    <n v="1.2291052114060964E-2"/>
    <n v="1.0816125860373648E-2"/>
    <n v="1"/>
    <n v="7"/>
    <n v="5"/>
    <n v="12"/>
    <n v="25"/>
    <n v="0.04"/>
    <n v="0.28000000000000003"/>
    <n v="0.2"/>
    <n v="0.48"/>
    <n v="3"/>
    <n v="1"/>
    <n v="0"/>
    <x v="1"/>
    <x v="1"/>
    <x v="0"/>
    <n v="0"/>
    <x v="0"/>
    <x v="14"/>
    <x v="1"/>
    <n v="2583"/>
    <n v="0"/>
    <n v="1"/>
    <n v="0"/>
    <n v="0"/>
    <n v="0"/>
    <n v="0"/>
    <n v="0"/>
    <n v="0"/>
    <n v="1"/>
    <n v="1990"/>
    <d v="2015-09-19T00:00:00"/>
    <n v="9"/>
    <s v="September"/>
    <n v="1"/>
    <s v="883,92491,High income,801,High spender,0.00866030208344596,0,0,71,979,44,935,29,25,22,2034,0.481317600786627,0.0216322517207473,0.45968534906588,0.0142576204523107,0.012291052114061,0.0108161258603736,1,7,5,12,25,0.04,0.28,0.2,0.48,3,1,0,0,1,1,0,1,37,36-50,2583,0,1,0,0,0,0,0,0,1,1990"/>
  </r>
  <r>
    <n v="84"/>
    <n v="77568"/>
    <x v="0"/>
    <n v="64"/>
    <x v="1"/>
    <n v="8.2508250825082509E-4"/>
    <n v="0"/>
    <n v="1"/>
    <n v="30"/>
    <n v="1230"/>
    <n v="0"/>
    <n v="396"/>
    <n v="232"/>
    <n v="178"/>
    <n v="158"/>
    <n v="2194"/>
    <n v="0.56061987237921607"/>
    <n v="0"/>
    <n v="0.18049225159525981"/>
    <n v="0.105742935278031"/>
    <n v="8.1130355515041025E-2"/>
    <n v="7.2014585232452147E-2"/>
    <n v="1"/>
    <n v="10"/>
    <n v="2"/>
    <n v="8"/>
    <n v="21"/>
    <n v="4.7619047619047616E-2"/>
    <n v="0.47619047619047616"/>
    <n v="9.5238095238095233E-2"/>
    <n v="0.38095238095238093"/>
    <n v="5"/>
    <n v="1"/>
    <n v="0"/>
    <x v="1"/>
    <x v="1"/>
    <x v="0"/>
    <n v="0"/>
    <x v="1"/>
    <x v="15"/>
    <x v="1"/>
    <n v="2832"/>
    <n v="0"/>
    <n v="0"/>
    <n v="0"/>
    <n v="1"/>
    <n v="0"/>
    <n v="0"/>
    <n v="1"/>
    <n v="0"/>
    <n v="0"/>
    <n v="1878"/>
    <d v="2015-01-13T00:00:00"/>
    <n v="1"/>
    <s v="January"/>
    <n v="1"/>
    <s v="84,77568,High income,64,Low spender,0.000825082508250825,0,1,30,1230,0,396,232,178,158,2194,0.560619872379216,0,0.18049225159526,0.105742935278031,0.081130355515041,0.0720145852324521,1,10,2,8,21,0.0476190476190476,0.476190476190476,0.0952380952380952,0.380952380952381,5,1,0,0,1,1,0,0,41,36-50,2832,0,0,0,1,0,0,1,0,0,1878"/>
  </r>
  <r>
    <n v="528"/>
    <n v="80141"/>
    <x v="0"/>
    <n v="119"/>
    <x v="1"/>
    <n v="1.484882893899502E-3"/>
    <n v="0"/>
    <n v="0"/>
    <n v="20"/>
    <n v="1184"/>
    <n v="102"/>
    <n v="673"/>
    <n v="52"/>
    <n v="40"/>
    <n v="40"/>
    <n v="2091"/>
    <n v="0.56623625059780014"/>
    <n v="4.878048780487805E-2"/>
    <n v="0.32185557149689142"/>
    <n v="2.4868483978957436E-2"/>
    <n v="1.9129603060736491E-2"/>
    <n v="1.9129603060736491E-2"/>
    <n v="1"/>
    <n v="7"/>
    <n v="4"/>
    <n v="10"/>
    <n v="22"/>
    <n v="4.5454545454545456E-2"/>
    <n v="0.31818181818181818"/>
    <n v="0.18181818181818182"/>
    <n v="0.45454545454545453"/>
    <n v="6"/>
    <n v="0"/>
    <n v="0"/>
    <x v="1"/>
    <x v="0"/>
    <x v="0"/>
    <n v="0"/>
    <x v="0"/>
    <x v="17"/>
    <x v="0"/>
    <n v="2693"/>
    <n v="0"/>
    <n v="1"/>
    <n v="0"/>
    <n v="0"/>
    <n v="0"/>
    <n v="0"/>
    <n v="0"/>
    <n v="1"/>
    <n v="0"/>
    <n v="2011"/>
    <d v="2015-06-01T00:00:00"/>
    <n v="6"/>
    <s v="June"/>
    <n v="1"/>
    <s v="528,80141,High income,119,Low spender,0.0014848828938995,0,0,20,1184,102,673,52,40,40,2091,0.5662362505978,0.0487804878048781,0.321855571496891,0.0248684839789574,0.0191296030607365,0.0191296030607365,1,7,4,10,22,0.0454545454545455,0.318181818181818,0.181818181818182,0.454545454545455,6,0,0,0,0,1,0,1,34,24-35,2693,0,1,0,0,0,0,0,1,0,2011"/>
  </r>
  <r>
    <n v="2166"/>
    <n v="83512"/>
    <x v="0"/>
    <n v="1329"/>
    <x v="0"/>
    <n v="1.5913880639908038E-2"/>
    <n v="0"/>
    <n v="0"/>
    <n v="31"/>
    <n v="1060"/>
    <n v="61"/>
    <n v="835"/>
    <n v="80"/>
    <n v="20"/>
    <n v="101"/>
    <n v="2157"/>
    <n v="0.49142327306444133"/>
    <n v="2.8280018544274456E-2"/>
    <n v="0.38711172925359294"/>
    <n v="3.7088548910523877E-2"/>
    <n v="9.2721372276309694E-3"/>
    <n v="4.6824292999536395E-2"/>
    <n v="1"/>
    <n v="4"/>
    <n v="7"/>
    <n v="10"/>
    <n v="22"/>
    <n v="4.5454545454545456E-2"/>
    <n v="0.18181818181818182"/>
    <n v="0.31818181818181818"/>
    <n v="0.45454545454545453"/>
    <n v="1"/>
    <n v="1"/>
    <n v="1"/>
    <x v="0"/>
    <x v="0"/>
    <x v="0"/>
    <n v="0"/>
    <x v="0"/>
    <x v="17"/>
    <x v="0"/>
    <n v="2171"/>
    <n v="0"/>
    <n v="1"/>
    <n v="0"/>
    <n v="0"/>
    <n v="0"/>
    <n v="0"/>
    <n v="1"/>
    <n v="0"/>
    <n v="0"/>
    <n v="1955"/>
    <d v="2016-11-04T00:00:00"/>
    <n v="11"/>
    <s v="November"/>
    <n v="1"/>
    <s v="2166,83512,High income,1329,High spender,0.015913880639908,0,0,31,1060,61,835,80,20,101,2157,0.491423273064441,0.0282800185442745,0.387111729253593,0.0370885489105239,0.00927213722763097,0.0468242929995364,1,4,7,10,22,0.0454545454545455,0.181818181818182,0.318181818181818,0.454545454545455,1,1,1,1,0,1,0,1,34,24-35,2171,0,1,0,0,0,0,1,0,0,1955"/>
  </r>
  <r>
    <n v="275"/>
    <n v="92859"/>
    <x v="0"/>
    <n v="5"/>
    <x v="1"/>
    <n v="5.3845076944614956E-5"/>
    <n v="0"/>
    <n v="0"/>
    <n v="46"/>
    <n v="962"/>
    <n v="61"/>
    <n v="921"/>
    <n v="52"/>
    <n v="61"/>
    <n v="20"/>
    <n v="2077"/>
    <n v="0.46316803081367358"/>
    <n v="2.9369282619162253E-2"/>
    <n v="0.44342802118440056"/>
    <n v="2.5036109773712085E-2"/>
    <n v="2.9369282619162253E-2"/>
    <n v="9.6292729898892638E-3"/>
    <n v="1"/>
    <n v="5"/>
    <n v="4"/>
    <n v="12"/>
    <n v="22"/>
    <n v="4.5454545454545456E-2"/>
    <n v="0.22727272727272727"/>
    <n v="0.18181818181818182"/>
    <n v="0.54545454545454541"/>
    <n v="2"/>
    <n v="0"/>
    <n v="0"/>
    <x v="1"/>
    <x v="0"/>
    <x v="1"/>
    <n v="0"/>
    <x v="1"/>
    <x v="39"/>
    <x v="0"/>
    <n v="2777"/>
    <n v="0"/>
    <n v="0"/>
    <n v="1"/>
    <n v="0"/>
    <n v="0"/>
    <n v="0"/>
    <n v="0"/>
    <n v="1"/>
    <n v="0"/>
    <n v="2037"/>
    <d v="2015-03-09T00:00:00"/>
    <n v="3"/>
    <s v="March"/>
    <n v="1"/>
    <s v="275,92859,High income,5,Low spender,0.000053845076944615,0,0,46,962,61,921,52,61,20,2077,0.463168030813674,0.0293692826191623,0.443428021184401,0.0250361097737121,0.0293692826191623,0.00962927298988926,1,5,4,12,22,0.0454545454545455,0.227272727272727,0.181818181818182,0.545454545454545,2,0,0,0,0,0,0,0,28,24-35,2777,0,0,1,0,0,0,0,1,0,2037"/>
  </r>
  <r>
    <n v="836"/>
    <n v="81169"/>
    <x v="0"/>
    <n v="88"/>
    <x v="1"/>
    <n v="1.0841577449518904E-3"/>
    <n v="0"/>
    <n v="0"/>
    <n v="47"/>
    <n v="1288"/>
    <n v="20"/>
    <n v="613"/>
    <n v="80"/>
    <n v="61"/>
    <n v="27"/>
    <n v="2089"/>
    <n v="0.61656294877932027"/>
    <n v="9.5739588319770225E-3"/>
    <n v="0.29344183820009573"/>
    <n v="3.829583532790809E-2"/>
    <n v="2.9200574437529919E-2"/>
    <n v="1.292484442316898E-2"/>
    <n v="1"/>
    <n v="5"/>
    <n v="7"/>
    <n v="9"/>
    <n v="22"/>
    <n v="4.5454545454545456E-2"/>
    <n v="0.22727272727272727"/>
    <n v="0.31818181818181818"/>
    <n v="0.40909090909090912"/>
    <n v="2"/>
    <n v="0"/>
    <n v="0"/>
    <x v="1"/>
    <x v="0"/>
    <x v="1"/>
    <n v="0"/>
    <x v="1"/>
    <x v="9"/>
    <x v="1"/>
    <n v="2600"/>
    <n v="0"/>
    <n v="0"/>
    <n v="1"/>
    <n v="0"/>
    <n v="0"/>
    <n v="0"/>
    <n v="0"/>
    <n v="1"/>
    <n v="0"/>
    <n v="2035"/>
    <d v="2015-09-02T00:00:00"/>
    <n v="9"/>
    <s v="September"/>
    <n v="1"/>
    <s v="836,81169,High income,88,Low spender,0.00108415774495189,0,0,47,1288,20,613,80,61,27,2089,0.61656294877932,0.00957395883197702,0.293441838200096,0.0382958353279081,0.0292005744375299,0.012924844423169,1,5,7,9,22,0.0454545454545455,0.227272727272727,0.318181818181818,0.409090909090909,2,0,0,0,0,0,0,0,45,36-50,2600,0,0,1,0,0,0,0,1,0,2035"/>
  </r>
  <r>
    <n v="439"/>
    <n v="92163"/>
    <x v="0"/>
    <n v="1600"/>
    <x v="0"/>
    <n v="1.7360545989171361E-2"/>
    <n v="0"/>
    <n v="0"/>
    <n v="25"/>
    <n v="817"/>
    <n v="183"/>
    <n v="797"/>
    <n v="106"/>
    <n v="163"/>
    <n v="20"/>
    <n v="2086"/>
    <n v="0.3916586768935762"/>
    <n v="8.7727708533077667E-2"/>
    <n v="0.38207094918504314"/>
    <n v="5.0814956855225309E-2"/>
    <n v="7.8139980824544583E-2"/>
    <n v="9.5877277085330784E-3"/>
    <n v="0"/>
    <n v="5"/>
    <n v="11"/>
    <n v="5"/>
    <n v="21"/>
    <n v="0"/>
    <n v="0.23809523809523808"/>
    <n v="0.52380952380952384"/>
    <n v="0.23809523809523808"/>
    <n v="2"/>
    <n v="1"/>
    <n v="0"/>
    <x v="1"/>
    <x v="0"/>
    <x v="0"/>
    <n v="0"/>
    <x v="0"/>
    <x v="9"/>
    <x v="1"/>
    <n v="2723"/>
    <n v="0"/>
    <n v="1"/>
    <n v="0"/>
    <n v="0"/>
    <n v="0"/>
    <n v="0"/>
    <n v="0"/>
    <n v="1"/>
    <n v="0"/>
    <n v="2046"/>
    <d v="2015-05-02T00:00:00"/>
    <n v="5"/>
    <s v="May"/>
    <n v="1"/>
    <s v="439,92163,High income,1600,High spender,0.0173605459891714,0,0,25,817,183,797,106,163,20,2086,0.391658676893576,0.0877277085330777,0.382070949185043,0.0508149568552253,0.0781399808245446,0.00958772770853308,0,5,11,5,21,0,0.238095238095238,0.523809523809524,0.238095238095238,2,1,0,0,0,1,0,1,45,36-50,2723,0,1,0,0,0,0,0,1,0,2046"/>
  </r>
  <r>
    <n v="1776"/>
    <n v="94642"/>
    <x v="0"/>
    <n v="47"/>
    <x v="1"/>
    <n v="4.9660827116924835E-4"/>
    <n v="0"/>
    <n v="0"/>
    <n v="35"/>
    <n v="879"/>
    <n v="143"/>
    <n v="797"/>
    <n v="106"/>
    <n v="143"/>
    <n v="143"/>
    <n v="2211"/>
    <n v="0.39755766621438265"/>
    <n v="6.4676616915422883E-2"/>
    <n v="0.36047037539574855"/>
    <n v="4.7942107643600178E-2"/>
    <n v="6.4676616915422883E-2"/>
    <n v="6.4676616915422883E-2"/>
    <n v="0"/>
    <n v="5"/>
    <n v="7"/>
    <n v="9"/>
    <n v="21"/>
    <n v="0"/>
    <n v="0.23809523809523808"/>
    <n v="0.33333333333333331"/>
    <n v="0.42857142857142855"/>
    <n v="1"/>
    <n v="1"/>
    <n v="0"/>
    <x v="1"/>
    <x v="0"/>
    <x v="0"/>
    <n v="0"/>
    <x v="1"/>
    <x v="18"/>
    <x v="3"/>
    <n v="2296"/>
    <n v="0"/>
    <n v="1"/>
    <n v="0"/>
    <n v="0"/>
    <n v="0"/>
    <n v="0"/>
    <n v="1"/>
    <n v="0"/>
    <n v="0"/>
    <n v="1925"/>
    <d v="2016-07-02T00:00:00"/>
    <n v="7"/>
    <s v="July"/>
    <n v="1"/>
    <s v="1776,94642,High income,47,Low spender,0.000496608271169248,0,0,35,879,143,797,106,143,143,2211,0.397557666214383,0.0646766169154229,0.360470375395749,0.0479421076436002,0.0646766169154229,0.0646766169154229,0,5,7,9,21,0,0.238095238095238,0.333333333333333,0.428571428571429,1,1,0,0,0,1,0,0,69,66+,2296,0,1,0,0,0,0,1,0,0,1925"/>
  </r>
  <r>
    <n v="1464"/>
    <n v="73455"/>
    <x v="0"/>
    <n v="897"/>
    <x v="0"/>
    <n v="1.2211558096793956E-2"/>
    <n v="0"/>
    <n v="0"/>
    <n v="98"/>
    <n v="901"/>
    <n v="61"/>
    <n v="757"/>
    <n v="186"/>
    <n v="163"/>
    <n v="20"/>
    <n v="2088"/>
    <n v="0.4315134099616858"/>
    <n v="2.921455938697318E-2"/>
    <n v="0.36254789272030652"/>
    <n v="8.9080459770114945E-2"/>
    <n v="7.8065134099616865E-2"/>
    <n v="9.5785440613026813E-3"/>
    <n v="1"/>
    <n v="6"/>
    <n v="5"/>
    <n v="10"/>
    <n v="22"/>
    <n v="4.5454545454545456E-2"/>
    <n v="0.27272727272727271"/>
    <n v="0.22727272727272727"/>
    <n v="0.45454545454545453"/>
    <n v="3"/>
    <n v="0"/>
    <n v="0"/>
    <x v="1"/>
    <x v="1"/>
    <x v="1"/>
    <n v="0"/>
    <x v="1"/>
    <x v="43"/>
    <x v="2"/>
    <n v="2403"/>
    <n v="0"/>
    <n v="0"/>
    <n v="0"/>
    <n v="0"/>
    <n v="1"/>
    <n v="0"/>
    <n v="1"/>
    <n v="0"/>
    <n v="0"/>
    <n v="2048"/>
    <d v="2016-03-17T00:00:00"/>
    <n v="3"/>
    <s v="March"/>
    <n v="1"/>
    <s v="1464,73455,High income,897,High spender,0.012211558096794,0,0,98,901,61,757,186,163,20,2088,0.431513409961686,0.0292145593869732,0.362547892720307,0.0890804597701149,0.0780651340996169,0.00957854406130268,1,6,5,10,22,0.0454545454545455,0.272727272727273,0.227272727272727,0.454545454545455,3,0,0,0,1,0,0,0,52,50-65,2403,0,0,0,0,1,0,1,0,0,2048"/>
  </r>
  <r>
    <n v="1852"/>
    <n v="82326"/>
    <x v="0"/>
    <n v="14"/>
    <x v="1"/>
    <n v="1.7005563248548454E-4"/>
    <n v="0"/>
    <n v="0"/>
    <n v="30"/>
    <n v="938"/>
    <n v="142"/>
    <n v="754"/>
    <n v="159"/>
    <n v="81"/>
    <n v="183"/>
    <n v="2257"/>
    <n v="0.41559592379264509"/>
    <n v="6.2915374390784221E-2"/>
    <n v="0.33407177669472754"/>
    <n v="7.0447496677004867E-2"/>
    <n v="3.5888347363757199E-2"/>
    <n v="8.1081081081081086E-2"/>
    <n v="1"/>
    <n v="5"/>
    <n v="10"/>
    <n v="6"/>
    <n v="22"/>
    <n v="4.5454545454545456E-2"/>
    <n v="0.22727272727272727"/>
    <n v="0.45454545454545453"/>
    <n v="0.27272727272727271"/>
    <n v="2"/>
    <n v="1"/>
    <n v="0"/>
    <x v="1"/>
    <x v="1"/>
    <x v="0"/>
    <n v="0"/>
    <x v="0"/>
    <x v="16"/>
    <x v="1"/>
    <n v="2270"/>
    <n v="0"/>
    <n v="0"/>
    <n v="0"/>
    <n v="1"/>
    <n v="0"/>
    <n v="1"/>
    <n v="0"/>
    <n v="0"/>
    <n v="0"/>
    <n v="1891"/>
    <d v="2016-07-28T00:00:00"/>
    <n v="7"/>
    <s v="July"/>
    <n v="1"/>
    <s v="1852,82326,High income,14,Low spender,0.000170055632485485,0,0,30,938,142,754,159,81,183,2257,0.415595923792645,0.0629153743907842,0.334071776694728,0.0704474966770049,0.0358883473637572,0.0810810810810811,1,5,10,6,22,0.0454545454545455,0.227272727272727,0.454545454545455,0.272727272727273,2,1,0,0,1,1,0,1,43,36-50,2270,0,0,0,1,0,1,0,0,0,1891"/>
  </r>
  <r>
    <n v="155"/>
    <n v="86857"/>
    <x v="0"/>
    <n v="8"/>
    <x v="1"/>
    <n v="9.2105414647063565E-5"/>
    <n v="0"/>
    <n v="0"/>
    <n v="96"/>
    <n v="899"/>
    <n v="102"/>
    <n v="838"/>
    <n v="133"/>
    <n v="102"/>
    <n v="40"/>
    <n v="2114"/>
    <n v="0.42526017029328289"/>
    <n v="4.8249763481551564E-2"/>
    <n v="0.39640491958372753"/>
    <n v="6.2913907284768214E-2"/>
    <n v="4.8249763481551564E-2"/>
    <n v="1.8921475875118259E-2"/>
    <n v="1"/>
    <n v="5"/>
    <n v="6"/>
    <n v="10"/>
    <n v="22"/>
    <n v="4.5454545454545456E-2"/>
    <n v="0.22727272727272727"/>
    <n v="0.27272727272727271"/>
    <n v="0.45454545454545453"/>
    <n v="2"/>
    <n v="0"/>
    <n v="0"/>
    <x v="1"/>
    <x v="0"/>
    <x v="1"/>
    <n v="0"/>
    <x v="0"/>
    <x v="7"/>
    <x v="1"/>
    <n v="2814"/>
    <n v="0"/>
    <n v="0"/>
    <n v="1"/>
    <n v="0"/>
    <n v="0"/>
    <n v="0"/>
    <n v="0"/>
    <n v="0"/>
    <n v="1"/>
    <n v="2034"/>
    <d v="2015-01-31T00:00:00"/>
    <n v="1"/>
    <s v="January"/>
    <n v="1"/>
    <s v="155,86857,High income,8,Low spender,9.21054146470636E-05,0,0,96,899,102,838,133,102,40,2114,0.425260170293283,0.0482497634815516,0.396404919583728,0.0629139072847682,0.0482497634815516,0.0189214758751183,1,5,6,10,22,0.0454545454545455,0.227272727272727,0.272727272727273,0.454545454545455,2,0,0,0,0,0,0,1,48,36-50,2814,0,0,1,0,0,0,0,0,1,2034"/>
  </r>
  <r>
    <n v="209"/>
    <n v="78618"/>
    <x v="0"/>
    <n v="9"/>
    <x v="1"/>
    <n v="1.1447760054949248E-4"/>
    <n v="0"/>
    <n v="0"/>
    <n v="87"/>
    <n v="736"/>
    <n v="163"/>
    <n v="818"/>
    <n v="212"/>
    <n v="163"/>
    <n v="61"/>
    <n v="2153"/>
    <n v="0.34184858337203899"/>
    <n v="7.5708313980492339E-2"/>
    <n v="0.3799349744542499"/>
    <n v="9.8467254993032979E-2"/>
    <n v="7.5708313980492339E-2"/>
    <n v="2.8332559219693451E-2"/>
    <n v="1"/>
    <n v="4"/>
    <n v="7"/>
    <n v="10"/>
    <n v="22"/>
    <n v="4.5454545454545456E-2"/>
    <n v="0.18181818181818182"/>
    <n v="0.31818181818181818"/>
    <n v="0.45454545454545453"/>
    <n v="2"/>
    <n v="0"/>
    <n v="0"/>
    <x v="1"/>
    <x v="1"/>
    <x v="1"/>
    <n v="0"/>
    <x v="1"/>
    <x v="37"/>
    <x v="2"/>
    <n v="2798"/>
    <n v="0"/>
    <n v="1"/>
    <n v="0"/>
    <n v="0"/>
    <n v="0"/>
    <n v="0"/>
    <n v="1"/>
    <n v="0"/>
    <n v="0"/>
    <n v="2031"/>
    <d v="2015-02-16T00:00:00"/>
    <n v="2"/>
    <s v="February"/>
    <n v="1"/>
    <s v="209,78618,High income,9,Low spender,0.000114477600549492,0,0,87,736,163,818,212,163,61,2153,0.341848583372039,0.0757083139804923,0.37993497445425,0.098467254993033,0.0757083139804923,0.0283325592196935,1,4,7,10,22,0.0454545454545455,0.181818181818182,0.318181818181818,0.454545454545455,2,0,0,0,1,0,0,0,63,50-65,2798,0,1,0,0,0,0,1,0,0,2031"/>
  </r>
  <r>
    <n v="45"/>
    <n v="72335"/>
    <x v="0"/>
    <n v="64"/>
    <x v="1"/>
    <n v="8.8477224027096147E-4"/>
    <n v="0"/>
    <n v="0"/>
    <n v="2"/>
    <n v="1285"/>
    <n v="105"/>
    <n v="653"/>
    <n v="28"/>
    <n v="21"/>
    <n v="0"/>
    <n v="2092"/>
    <n v="0.61424474187380496"/>
    <n v="5.0191204588910132E-2"/>
    <n v="0.3121414913957935"/>
    <n v="1.338432122370937E-2"/>
    <n v="1.0038240917782026E-2"/>
    <n v="0"/>
    <n v="1"/>
    <n v="10"/>
    <n v="4"/>
    <n v="8"/>
    <n v="23"/>
    <n v="4.3478260869565216E-2"/>
    <n v="0.43478260869565216"/>
    <n v="0.17391304347826086"/>
    <n v="0.34782608695652173"/>
    <n v="8"/>
    <n v="0"/>
    <n v="0"/>
    <x v="1"/>
    <x v="0"/>
    <x v="1"/>
    <n v="0"/>
    <x v="0"/>
    <x v="10"/>
    <x v="1"/>
    <n v="2844"/>
    <n v="0"/>
    <n v="0"/>
    <n v="0"/>
    <n v="1"/>
    <n v="0"/>
    <n v="0"/>
    <n v="0"/>
    <n v="0"/>
    <n v="1"/>
    <n v="2092"/>
    <d v="2015-01-01T00:00:00"/>
    <n v="1"/>
    <s v="January"/>
    <n v="1"/>
    <s v="45,72335,High income,64,Low spender,0.000884772240270961,0,0,2,1285,105,653,28,21,0,2092,0.614244741873805,0.0501912045889101,0.312141491395794,0.0133843212237094,0.010038240917782,0,1,10,4,8,23,0.0434782608695652,0.434782608695652,0.173913043478261,0.347826086956522,8,0,0,0,0,0,0,1,44,36-50,2844,0,0,0,1,0,0,0,0,1,2092"/>
  </r>
  <r>
    <n v="829"/>
    <n v="93027"/>
    <x v="0"/>
    <n v="548"/>
    <x v="1"/>
    <n v="5.8907628967934042E-3"/>
    <n v="0"/>
    <n v="0"/>
    <n v="77"/>
    <n v="1285"/>
    <n v="42"/>
    <n v="716"/>
    <n v="55"/>
    <n v="0"/>
    <n v="21"/>
    <n v="2119"/>
    <n v="0.6064181217555451"/>
    <n v="1.9820670127418595E-2"/>
    <n v="0.33789523360075507"/>
    <n v="2.5955639452571969E-2"/>
    <n v="0"/>
    <n v="9.9103350637092975E-3"/>
    <n v="0"/>
    <n v="7"/>
    <n v="10"/>
    <n v="5"/>
    <n v="22"/>
    <n v="0"/>
    <n v="0.31818181818181818"/>
    <n v="0.45454545454545453"/>
    <n v="0.22727272727272727"/>
    <n v="2"/>
    <n v="0"/>
    <n v="0"/>
    <x v="1"/>
    <x v="0"/>
    <x v="0"/>
    <n v="0"/>
    <x v="1"/>
    <x v="55"/>
    <x v="3"/>
    <n v="2601"/>
    <n v="0"/>
    <n v="1"/>
    <n v="0"/>
    <n v="0"/>
    <n v="0"/>
    <n v="0"/>
    <n v="0"/>
    <n v="0"/>
    <n v="1"/>
    <n v="2077"/>
    <d v="2015-09-01T00:00:00"/>
    <n v="9"/>
    <s v="September"/>
    <n v="1"/>
    <s v="829,93027,High income,548,Low spender,0.0058907628967934,0,0,77,1285,42,716,55,0,21,2119,0.606418121755545,0.0198206701274186,0.337895233600755,0.025955639452572,0,0.0099103350637093,0,7,10,5,22,0,0.318181818181818,0.454545454545455,0.227272727272727,2,0,0,0,0,1,0,0,79,66+,2601,0,1,0,0,0,0,0,0,1,2077"/>
  </r>
  <r>
    <n v="720"/>
    <n v="77632"/>
    <x v="0"/>
    <n v="216"/>
    <x v="1"/>
    <n v="2.7823577906018137E-3"/>
    <n v="0"/>
    <n v="0"/>
    <n v="73"/>
    <n v="1200"/>
    <n v="105"/>
    <n v="758"/>
    <n v="0"/>
    <n v="42"/>
    <n v="147"/>
    <n v="2252"/>
    <n v="0.53285968028419184"/>
    <n v="4.6625222024866783E-2"/>
    <n v="0.33658969804618116"/>
    <n v="0"/>
    <n v="1.8650088809946713E-2"/>
    <n v="6.5275310834813499E-2"/>
    <n v="1"/>
    <n v="4"/>
    <n v="2"/>
    <n v="6"/>
    <n v="13"/>
    <n v="7.6923076923076927E-2"/>
    <n v="0.30769230769230771"/>
    <n v="0.15384615384615385"/>
    <n v="0.46153846153846156"/>
    <n v="2"/>
    <n v="0"/>
    <n v="0"/>
    <x v="1"/>
    <x v="1"/>
    <x v="0"/>
    <n v="0"/>
    <x v="0"/>
    <x v="44"/>
    <x v="3"/>
    <n v="2635"/>
    <n v="0"/>
    <n v="0"/>
    <n v="0"/>
    <n v="1"/>
    <n v="0"/>
    <n v="0"/>
    <n v="0"/>
    <n v="1"/>
    <n v="0"/>
    <n v="1958"/>
    <d v="2015-07-29T00:00:00"/>
    <n v="7"/>
    <s v="July"/>
    <n v="1"/>
    <s v="720,77632,High income,216,Low spender,0.00278235779060181,0,0,73,1200,105,758,0,42,147,2252,0.532859680284192,0.0466252220248668,0.336589698046181,0,0.0186500888099467,0.0652753108348135,1,4,2,6,13,0.0769230769230769,0.307692307692308,0.153846153846154,0.461538461538462,2,0,0,0,1,1,0,1,73,66+,2635,0,0,0,1,0,0,0,1,0,1958"/>
  </r>
  <r>
    <n v="705"/>
    <n v="94384"/>
    <x v="0"/>
    <n v="1051"/>
    <x v="0"/>
    <n v="1.1135361925750127E-2"/>
    <n v="0"/>
    <n v="0"/>
    <n v="62"/>
    <n v="1111"/>
    <n v="24"/>
    <n v="790"/>
    <n v="160"/>
    <n v="45"/>
    <n v="172"/>
    <n v="2302"/>
    <n v="0.48262380538662031"/>
    <n v="1.0425716768027803E-2"/>
    <n v="0.34317984361424847"/>
    <n v="6.9504778453518684E-2"/>
    <n v="1.9548218940052129E-2"/>
    <n v="7.4717636837532575E-2"/>
    <n v="0"/>
    <n v="5"/>
    <n v="8"/>
    <n v="5"/>
    <n v="18"/>
    <n v="0"/>
    <n v="0.27777777777777779"/>
    <n v="0.44444444444444442"/>
    <n v="0.27777777777777779"/>
    <n v="2"/>
    <n v="1"/>
    <n v="0"/>
    <x v="1"/>
    <x v="1"/>
    <x v="0"/>
    <n v="0"/>
    <x v="0"/>
    <x v="41"/>
    <x v="3"/>
    <n v="2641"/>
    <n v="0"/>
    <n v="0"/>
    <n v="0"/>
    <n v="1"/>
    <n v="0"/>
    <n v="0"/>
    <n v="1"/>
    <n v="0"/>
    <n v="0"/>
    <n v="1958"/>
    <d v="2015-07-23T00:00:00"/>
    <n v="7"/>
    <s v="July"/>
    <n v="1"/>
    <s v="705,94384,High income,1051,High spender,0.0111353619257501,0,0,62,1111,24,790,160,45,172,2302,0.48262380538662,0.0104257167680278,0.343179843614248,0.0695047784535187,0.0195482189400521,0.0747176368375326,0,5,8,5,18,0,0.277777777777778,0.444444444444444,0.277777777777778,2,1,0,0,1,1,0,1,67,66+,2641,0,0,0,1,0,0,1,0,0,1958"/>
  </r>
  <r>
    <n v="619"/>
    <n v="83151"/>
    <x v="0"/>
    <n v="48"/>
    <x v="1"/>
    <n v="5.772630515568063E-4"/>
    <n v="0"/>
    <n v="0"/>
    <n v="80"/>
    <n v="968"/>
    <n v="147"/>
    <n v="842"/>
    <n v="137"/>
    <n v="42"/>
    <n v="210"/>
    <n v="2346"/>
    <n v="0.41261722080136404"/>
    <n v="6.2659846547314574E-2"/>
    <n v="0.35890878090366579"/>
    <n v="5.8397271952259168E-2"/>
    <n v="1.7902813299232736E-2"/>
    <n v="8.9514066496163683E-2"/>
    <n v="1"/>
    <n v="5"/>
    <n v="7"/>
    <n v="10"/>
    <n v="23"/>
    <n v="4.3478260869565216E-2"/>
    <n v="0.21739130434782608"/>
    <n v="0.30434782608695654"/>
    <n v="0.43478260869565216"/>
    <n v="2"/>
    <n v="1"/>
    <n v="0"/>
    <x v="0"/>
    <x v="0"/>
    <x v="0"/>
    <n v="0"/>
    <x v="0"/>
    <x v="7"/>
    <x v="1"/>
    <n v="2663"/>
    <n v="0"/>
    <n v="1"/>
    <n v="0"/>
    <n v="0"/>
    <n v="0"/>
    <n v="0"/>
    <n v="0"/>
    <n v="1"/>
    <n v="0"/>
    <n v="1926"/>
    <d v="2015-07-01T00:00:00"/>
    <n v="7"/>
    <s v="July"/>
    <n v="1"/>
    <s v="619,83151,High income,48,Low spender,0.000577263051556806,0,0,80,968,147,842,137,42,210,2346,0.412617220801364,0.0626598465473146,0.358908780903666,0.0583972719522592,0.0179028132992327,0.0895140664961637,1,5,7,10,23,0.0434782608695652,0.217391304347826,0.304347826086957,0.434782608695652,2,1,0,1,0,1,0,1,48,36-50,2663,0,1,0,0,0,0,0,1,0,1926"/>
  </r>
  <r>
    <n v="1215"/>
    <n v="76653"/>
    <x v="0"/>
    <n v="1254"/>
    <x v="0"/>
    <n v="1.6359437986771554E-2"/>
    <n v="0"/>
    <n v="0"/>
    <n v="91"/>
    <n v="736"/>
    <n v="63"/>
    <n v="946"/>
    <n v="219"/>
    <n v="189"/>
    <n v="126"/>
    <n v="2279"/>
    <n v="0.32294866169372533"/>
    <n v="2.7643703378674857E-2"/>
    <n v="0.41509433962264153"/>
    <n v="9.6094778411584023E-2"/>
    <n v="8.2931110136024569E-2"/>
    <n v="5.5287406757349715E-2"/>
    <n v="1"/>
    <n v="4"/>
    <n v="7"/>
    <n v="11"/>
    <n v="23"/>
    <n v="4.3478260869565216E-2"/>
    <n v="0.17391304347826086"/>
    <n v="0.30434782608695654"/>
    <n v="0.47826086956521741"/>
    <n v="2"/>
    <n v="1"/>
    <n v="0"/>
    <x v="1"/>
    <x v="0"/>
    <x v="0"/>
    <n v="0"/>
    <x v="1"/>
    <x v="26"/>
    <x v="2"/>
    <n v="2476"/>
    <n v="0"/>
    <n v="0"/>
    <n v="0"/>
    <n v="1"/>
    <n v="0"/>
    <n v="0"/>
    <n v="1"/>
    <n v="0"/>
    <n v="0"/>
    <n v="2027"/>
    <d v="2016-01-04T00:00:00"/>
    <n v="1"/>
    <s v="January"/>
    <n v="1"/>
    <s v="1215,76653,High income,1254,High spender,0.0163594379867716,0,0,91,736,63,946,219,189,126,2279,0.322948661693725,0.0276437033786749,0.415094339622642,0.096094778411584,0.0829311101360246,0.0552874067573497,1,4,7,11,23,0.0434782608695652,0.173913043478261,0.304347826086957,0.478260869565217,2,1,0,0,0,1,0,0,51,50-65,2476,0,0,0,1,0,0,1,0,0,2027"/>
  </r>
  <r>
    <n v="1350"/>
    <n v="82657"/>
    <x v="0"/>
    <n v="39"/>
    <x v="1"/>
    <n v="4.7182936714373859E-4"/>
    <n v="0"/>
    <n v="0"/>
    <n v="71"/>
    <n v="966"/>
    <n v="168"/>
    <n v="672"/>
    <n v="246"/>
    <n v="105"/>
    <n v="126"/>
    <n v="2283"/>
    <n v="0.42312746386333772"/>
    <n v="7.3587385019710905E-2"/>
    <n v="0.29434954007884362"/>
    <n v="0.10775295663600526"/>
    <n v="4.5992115637319315E-2"/>
    <n v="5.5190538764783179E-2"/>
    <n v="1"/>
    <n v="7"/>
    <n v="5"/>
    <n v="10"/>
    <n v="23"/>
    <n v="4.3478260869565216E-2"/>
    <n v="0.30434782608695654"/>
    <n v="0.21739130434782608"/>
    <n v="0.43478260869565216"/>
    <n v="4"/>
    <n v="1"/>
    <n v="0"/>
    <x v="1"/>
    <x v="1"/>
    <x v="1"/>
    <n v="0"/>
    <x v="1"/>
    <x v="30"/>
    <x v="3"/>
    <n v="2434"/>
    <n v="0"/>
    <n v="0"/>
    <n v="0"/>
    <n v="1"/>
    <n v="0"/>
    <n v="0"/>
    <n v="1"/>
    <n v="0"/>
    <n v="0"/>
    <n v="2031"/>
    <d v="2016-02-15T00:00:00"/>
    <n v="2"/>
    <s v="February"/>
    <n v="1"/>
    <s v="1350,82657,High income,39,Low spender,0.000471829367143739,0,0,71,966,168,672,246,105,126,2283,0.423127463863338,0.0735873850197109,0.294349540078844,0.107752956636005,0.0459921156373193,0.0551905387647832,1,7,5,10,23,0.0434782608695652,0.304347826086957,0.217391304347826,0.434782608695652,4,1,0,0,1,0,0,0,74,66+,2434,0,0,0,1,0,0,1,0,0,2031"/>
  </r>
  <r>
    <n v="244"/>
    <n v="75825"/>
    <x v="0"/>
    <n v="58"/>
    <x v="1"/>
    <n v="7.6491922189251562E-4"/>
    <n v="0"/>
    <n v="0"/>
    <n v="40"/>
    <n v="1032"/>
    <n v="105"/>
    <n v="779"/>
    <n v="137"/>
    <n v="105"/>
    <n v="51"/>
    <n v="2209"/>
    <n v="0.46717971933001357"/>
    <n v="4.7532820280669984E-2"/>
    <n v="0.35264825712992304"/>
    <n v="6.2019013128112269E-2"/>
    <n v="4.7532820280669984E-2"/>
    <n v="2.3087369850611137E-2"/>
    <n v="0"/>
    <n v="5"/>
    <n v="8"/>
    <n v="9"/>
    <n v="22"/>
    <n v="0"/>
    <n v="0.22727272727272727"/>
    <n v="0.36363636363636365"/>
    <n v="0.40909090909090912"/>
    <n v="4"/>
    <n v="0"/>
    <n v="0"/>
    <x v="0"/>
    <x v="0"/>
    <x v="1"/>
    <n v="0"/>
    <x v="0"/>
    <x v="10"/>
    <x v="1"/>
    <n v="2784"/>
    <n v="0"/>
    <n v="0"/>
    <n v="1"/>
    <n v="0"/>
    <n v="0"/>
    <n v="0"/>
    <n v="1"/>
    <n v="0"/>
    <n v="0"/>
    <n v="2107"/>
    <d v="2015-03-02T00:00:00"/>
    <n v="3"/>
    <s v="March"/>
    <n v="1"/>
    <s v="244,75825,High income,58,Low spender,0.000764919221892516,0,0,40,1032,105,779,137,105,51,2209,0.467179719330014,0.04753282028067,0.352648257129923,0.0620190131281123,0.04753282028067,0.0230873698506111,0,5,8,9,22,0,0.227272727272727,0.363636363636364,0.409090909090909,4,0,0,1,0,0,0,1,44,36-50,2784,0,0,1,0,0,0,1,0,0,2107"/>
  </r>
  <r>
    <n v="1426"/>
    <n v="91712"/>
    <x v="0"/>
    <n v="39"/>
    <x v="1"/>
    <n v="4.2524424284717376E-4"/>
    <n v="0"/>
    <n v="0"/>
    <n v="47"/>
    <n v="1276"/>
    <n v="24"/>
    <n v="746"/>
    <n v="94"/>
    <n v="29"/>
    <n v="48"/>
    <n v="2217"/>
    <n v="0.57555254848894899"/>
    <n v="1.0825439783491205E-2"/>
    <n v="0.33649075327018496"/>
    <n v="4.2399639152007215E-2"/>
    <n v="1.3080739738385205E-2"/>
    <n v="2.165087956698241E-2"/>
    <n v="0"/>
    <n v="9"/>
    <n v="7"/>
    <n v="11"/>
    <n v="27"/>
    <n v="0"/>
    <n v="0.33333333333333331"/>
    <n v="0.25925925925925924"/>
    <n v="0.40740740740740738"/>
    <n v="3"/>
    <n v="0"/>
    <n v="0"/>
    <x v="1"/>
    <x v="0"/>
    <x v="0"/>
    <n v="0"/>
    <x v="0"/>
    <x v="44"/>
    <x v="3"/>
    <n v="2414"/>
    <n v="0"/>
    <n v="0"/>
    <n v="1"/>
    <n v="0"/>
    <n v="0"/>
    <n v="0"/>
    <n v="0"/>
    <n v="1"/>
    <n v="0"/>
    <n v="2121"/>
    <d v="2016-03-06T00:00:00"/>
    <n v="3"/>
    <s v="March"/>
    <n v="1"/>
    <s v="1426,91712,High income,39,Low spender,0.000425244242847174,0,0,47,1276,24,746,94,29,48,2217,0.575552548488949,0.0108254397834912,0.336490753270185,0.0423996391520072,0.0130807397383852,0.0216508795669824,0,9,7,11,27,0,0.333333333333333,0.259259259259259,0.407407407407407,3,0,0,0,0,1,0,1,73,66+,2414,0,0,1,0,0,0,0,1,0,2121"/>
  </r>
  <r>
    <n v="703"/>
    <n v="80360"/>
    <x v="0"/>
    <n v="256"/>
    <x v="1"/>
    <n v="3.1856645097063214E-3"/>
    <n v="0"/>
    <n v="0"/>
    <n v="56"/>
    <n v="1493"/>
    <n v="86"/>
    <n v="454"/>
    <n v="112"/>
    <n v="43"/>
    <n v="43"/>
    <n v="2231"/>
    <n v="0.6692066337965038"/>
    <n v="3.8547736441057821E-2"/>
    <n v="0.20349619004930525"/>
    <n v="5.02017032720753E-2"/>
    <n v="1.9273868220528911E-2"/>
    <n v="1.9273868220528911E-2"/>
    <n v="2"/>
    <n v="4"/>
    <n v="4"/>
    <n v="5"/>
    <n v="15"/>
    <n v="0.13333333333333333"/>
    <n v="0.26666666666666666"/>
    <n v="0.26666666666666666"/>
    <n v="0.33333333333333331"/>
    <n v="2"/>
    <n v="1"/>
    <n v="0"/>
    <x v="1"/>
    <x v="1"/>
    <x v="0"/>
    <n v="0"/>
    <x v="1"/>
    <x v="22"/>
    <x v="3"/>
    <n v="2642"/>
    <n v="0"/>
    <n v="1"/>
    <n v="0"/>
    <n v="0"/>
    <n v="0"/>
    <n v="0"/>
    <n v="0"/>
    <n v="0"/>
    <n v="1"/>
    <n v="2145"/>
    <d v="2015-07-22T00:00:00"/>
    <n v="7"/>
    <s v="July"/>
    <n v="1"/>
    <s v="703,80360,High income,256,Low spender,0.00318566450970632,0,0,56,1493,86,454,112,43,43,2231,0.669206633796504,0.0385477364410578,0.203496190049305,0.0502017032720753,0.0192738682205289,0.0192738682205289,2,4,4,5,15,0.133333333333333,0.266666666666667,0.266666666666667,0.333333333333333,2,1,0,0,1,1,0,0,71,66+,2642,0,1,0,0,0,0,0,0,1,2145"/>
  </r>
  <r>
    <n v="205"/>
    <n v="90226"/>
    <x v="0"/>
    <n v="996"/>
    <x v="0"/>
    <n v="1.1038946645091216E-2"/>
    <n v="0"/>
    <n v="0"/>
    <n v="26"/>
    <n v="1083"/>
    <n v="108"/>
    <n v="649"/>
    <n v="253"/>
    <n v="151"/>
    <n v="108"/>
    <n v="2352"/>
    <n v="0.46045918367346939"/>
    <n v="4.5918367346938778E-2"/>
    <n v="0.27593537414965985"/>
    <n v="0.10756802721088435"/>
    <n v="6.4200680272108845E-2"/>
    <n v="4.5918367346938778E-2"/>
    <n v="1"/>
    <n v="4"/>
    <n v="7"/>
    <n v="12"/>
    <n v="24"/>
    <n v="4.1666666666666664E-2"/>
    <n v="0.16666666666666666"/>
    <n v="0.29166666666666669"/>
    <n v="0.5"/>
    <n v="2"/>
    <n v="1"/>
    <n v="0"/>
    <x v="1"/>
    <x v="0"/>
    <x v="1"/>
    <n v="0"/>
    <x v="1"/>
    <x v="32"/>
    <x v="2"/>
    <n v="2800"/>
    <n v="0"/>
    <n v="1"/>
    <n v="0"/>
    <n v="0"/>
    <n v="0"/>
    <n v="0"/>
    <n v="0"/>
    <n v="1"/>
    <n v="0"/>
    <n v="2136"/>
    <d v="2015-02-14T00:00:00"/>
    <n v="2"/>
    <s v="February"/>
    <n v="1"/>
    <s v="205,90226,High income,996,High spender,0.0110389466450912,0,0,26,1083,108,649,253,151,108,2352,0.460459183673469,0.0459183673469388,0.27593537414966,0.107568027210884,0.0642006802721088,0.0459183673469388,1,4,7,12,24,0.0416666666666667,0.166666666666667,0.291666666666667,0.5,2,1,0,0,0,0,0,0,64,50-65,2800,0,1,0,0,0,0,0,1,0,2136"/>
  </r>
  <r>
    <n v="653"/>
    <n v="69098"/>
    <x v="0"/>
    <n v="810"/>
    <x v="0"/>
    <n v="1.1722481113780428E-2"/>
    <n v="0"/>
    <n v="0"/>
    <n v="82"/>
    <n v="1315"/>
    <n v="22"/>
    <n v="780"/>
    <n v="145"/>
    <n v="0"/>
    <n v="178"/>
    <n v="2440"/>
    <n v="0.53893442622950816"/>
    <n v="9.0163934426229515E-3"/>
    <n v="0.31967213114754101"/>
    <n v="5.9426229508196718E-2"/>
    <n v="0"/>
    <n v="7.2950819672131142E-2"/>
    <n v="1"/>
    <n v="7"/>
    <n v="8"/>
    <n v="9"/>
    <n v="25"/>
    <n v="0.04"/>
    <n v="0.28000000000000003"/>
    <n v="0.32"/>
    <n v="0.36"/>
    <n v="5"/>
    <n v="0"/>
    <n v="0"/>
    <x v="1"/>
    <x v="0"/>
    <x v="1"/>
    <n v="0"/>
    <x v="1"/>
    <x v="22"/>
    <x v="3"/>
    <n v="2657"/>
    <n v="0"/>
    <n v="1"/>
    <n v="0"/>
    <n v="0"/>
    <n v="0"/>
    <n v="0"/>
    <n v="0"/>
    <n v="0"/>
    <n v="1"/>
    <n v="2084"/>
    <d v="2015-07-07T00:00:00"/>
    <n v="7"/>
    <s v="July"/>
    <n v="1"/>
    <s v="653,69098,High income,810,High spender,0.0117224811137804,0,0,82,1315,22,780,145,0,178,2440,0.538934426229508,0.00901639344262295,0.319672131147541,0.0594262295081967,0,0.0729508196721311,1,7,8,9,25,0.04,0.28,0.32,0.36,5,0,0,0,0,0,0,0,71,66+,2657,0,1,0,0,0,0,0,0,1,2084"/>
  </r>
  <r>
    <n v="1775"/>
    <n v="93790"/>
    <x v="0"/>
    <n v="732"/>
    <x v="0"/>
    <n v="7.8046700074634826E-3"/>
    <n v="0"/>
    <n v="0"/>
    <n v="16"/>
    <n v="1302"/>
    <n v="68"/>
    <n v="731"/>
    <n v="89"/>
    <n v="114"/>
    <n v="45"/>
    <n v="2349"/>
    <n v="0.55427841634738184"/>
    <n v="2.8948488718603661E-2"/>
    <n v="0.31119625372498938"/>
    <n v="3.7888463175819495E-2"/>
    <n v="4.8531289910600253E-2"/>
    <n v="1.9157088122605363E-2"/>
    <n v="0"/>
    <n v="6"/>
    <n v="7"/>
    <n v="12"/>
    <n v="25"/>
    <n v="0"/>
    <n v="0.24"/>
    <n v="0.28000000000000003"/>
    <n v="0.48"/>
    <n v="2"/>
    <n v="1"/>
    <n v="0"/>
    <x v="1"/>
    <x v="1"/>
    <x v="0"/>
    <n v="0"/>
    <x v="0"/>
    <x v="28"/>
    <x v="1"/>
    <n v="2296"/>
    <n v="0"/>
    <n v="0"/>
    <n v="1"/>
    <n v="0"/>
    <n v="0"/>
    <n v="0"/>
    <n v="1"/>
    <n v="0"/>
    <n v="0"/>
    <n v="2259"/>
    <d v="2016-07-02T00:00:00"/>
    <n v="7"/>
    <s v="July"/>
    <n v="1"/>
    <s v="1775,93790,High income,732,High spender,0.00780467000746348,0,0,16,1302,68,731,89,114,45,2349,0.554278416347382,0.0289484887186037,0.311196253724989,0.0378884631758195,0.0485312899106003,0.0191570881226054,0,6,7,12,25,0,0.24,0.28,0.48,2,1,0,0,1,1,0,1,50,36-50,2296,0,0,1,0,0,0,1,0,0,2259"/>
  </r>
  <r>
    <n v="1453"/>
    <n v="75759"/>
    <x v="0"/>
    <n v="897"/>
    <x v="0"/>
    <n v="1.1840177404664792E-2"/>
    <n v="0"/>
    <n v="0"/>
    <n v="46"/>
    <n v="1394"/>
    <n v="22"/>
    <n v="708"/>
    <n v="89"/>
    <n v="91"/>
    <n v="182"/>
    <n v="2486"/>
    <n v="0.56074014481094125"/>
    <n v="8.8495575221238937E-3"/>
    <n v="0.28479485116653258"/>
    <n v="3.5800482703137571E-2"/>
    <n v="3.6604987932421562E-2"/>
    <n v="7.3209975864843124E-2"/>
    <n v="1"/>
    <n v="9"/>
    <n v="7"/>
    <n v="9"/>
    <n v="26"/>
    <n v="3.8461538461538464E-2"/>
    <n v="0.34615384615384615"/>
    <n v="0.26923076923076922"/>
    <n v="0.34615384615384615"/>
    <n v="5"/>
    <n v="1"/>
    <n v="0"/>
    <x v="0"/>
    <x v="0"/>
    <x v="0"/>
    <n v="0"/>
    <x v="0"/>
    <x v="26"/>
    <x v="2"/>
    <n v="2406"/>
    <n v="0"/>
    <n v="1"/>
    <n v="0"/>
    <n v="0"/>
    <n v="0"/>
    <n v="0"/>
    <n v="1"/>
    <n v="0"/>
    <n v="0"/>
    <n v="2122"/>
    <d v="2016-03-14T00:00:00"/>
    <n v="3"/>
    <s v="March"/>
    <n v="1"/>
    <s v="1453,75759,High income,897,High spender,0.0118401774046648,0,0,46,1394,22,708,89,91,182,2486,0.560740144810941,0.00884955752212389,0.284794851166533,0.0358004827031376,0.0366049879324216,0.0732099758648431,1,9,7,9,26,0.0384615384615385,0.346153846153846,0.269230769230769,0.346153846153846,5,1,0,1,0,1,0,1,51,50-65,2406,0,1,0,0,0,0,1,0,0,2122"/>
  </r>
  <r>
    <n v="1778"/>
    <n v="90638"/>
    <x v="0"/>
    <n v="496"/>
    <x v="1"/>
    <n v="5.4723184536287208E-3"/>
    <n v="0"/>
    <n v="0"/>
    <n v="29"/>
    <n v="1156"/>
    <n v="120"/>
    <n v="915"/>
    <n v="94"/>
    <n v="144"/>
    <n v="96"/>
    <n v="2525"/>
    <n v="0.45782178217821784"/>
    <n v="4.7524752475247525E-2"/>
    <n v="0.36237623762376237"/>
    <n v="3.7227722772277226E-2"/>
    <n v="5.7029702970297032E-2"/>
    <n v="3.8019801980198019E-2"/>
    <n v="1"/>
    <n v="3"/>
    <n v="4"/>
    <n v="10"/>
    <n v="18"/>
    <n v="5.5555555555555552E-2"/>
    <n v="0.16666666666666666"/>
    <n v="0.22222222222222221"/>
    <n v="0.55555555555555558"/>
    <n v="1"/>
    <n v="0"/>
    <n v="0"/>
    <x v="1"/>
    <x v="0"/>
    <x v="0"/>
    <n v="0"/>
    <x v="0"/>
    <x v="24"/>
    <x v="0"/>
    <n v="2295"/>
    <n v="0"/>
    <n v="0"/>
    <n v="1"/>
    <n v="0"/>
    <n v="0"/>
    <n v="0"/>
    <n v="0"/>
    <n v="1"/>
    <n v="0"/>
    <n v="2333"/>
    <d v="2016-07-03T00:00:00"/>
    <n v="7"/>
    <s v="July"/>
    <n v="1"/>
    <s v="1778,90638,High income,496,Low spender,0.00547231845362872,0,0,29,1156,120,915,94,144,96,2525,0.457821782178218,0.0475247524752475,0.362376237623762,0.0372277227722772,0.057029702970297,0.038019801980198,1,3,4,10,18,0.0555555555555556,0.166666666666667,0.222222222222222,0.555555555555556,1,0,0,0,0,1,0,1,29,24-35,2295,0,0,1,0,0,0,0,1,0,2333"/>
  </r>
  <r>
    <n v="1779"/>
    <n v="90638"/>
    <x v="0"/>
    <n v="40"/>
    <x v="1"/>
    <n v="4.4131600432489686E-4"/>
    <n v="0"/>
    <n v="0"/>
    <n v="29"/>
    <n v="1156"/>
    <n v="120"/>
    <n v="915"/>
    <n v="94"/>
    <n v="144"/>
    <n v="96"/>
    <n v="2525"/>
    <n v="0.45782178217821784"/>
    <n v="4.7524752475247525E-2"/>
    <n v="0.36237623762376237"/>
    <n v="3.7227722772277226E-2"/>
    <n v="5.7029702970297032E-2"/>
    <n v="3.8019801980198019E-2"/>
    <n v="1"/>
    <n v="3"/>
    <n v="4"/>
    <n v="10"/>
    <n v="18"/>
    <n v="5.5555555555555552E-2"/>
    <n v="0.16666666666666666"/>
    <n v="0.22222222222222221"/>
    <n v="0.55555555555555558"/>
    <n v="1"/>
    <n v="0"/>
    <n v="0"/>
    <x v="1"/>
    <x v="0"/>
    <x v="0"/>
    <n v="0"/>
    <x v="1"/>
    <x v="24"/>
    <x v="0"/>
    <n v="2295"/>
    <n v="0"/>
    <n v="0"/>
    <n v="1"/>
    <n v="0"/>
    <n v="0"/>
    <n v="0"/>
    <n v="0"/>
    <n v="1"/>
    <n v="0"/>
    <n v="2333"/>
    <d v="2016-07-03T00:00:00"/>
    <n v="7"/>
    <s v="July"/>
    <n v="1"/>
    <s v="1779,90638,High income,40,Low spender,0.000441316004324897,0,0,29,1156,120,915,94,144,96,2525,0.457821782178218,0.0475247524752475,0.362376237623762,0.0372277227722772,0.057029702970297,0.038019801980198,1,3,4,10,18,0.0555555555555556,0.166666666666667,0.222222222222222,0.555555555555556,1,0,0,0,0,1,0,0,29,24-35,2295,0,0,1,0,0,0,0,1,0,2333"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  <r>
    <m/>
    <m/>
    <x v="2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x v="2"/>
    <x v="2"/>
    <m/>
    <x v="2"/>
    <x v="56"/>
    <x v="4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876B6-B34D-4901-9BFB-2169EFA2A57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5:B61" firstHeaderRow="1" firstDataRow="1" firstDataCol="1" rowPageCount="1" colPageCount="1"/>
  <pivotFields count="57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Campaing 6?" axis="axisPage" compact="0" outline="0" multipleItemSelectionAllowed="1" showAll="0">
      <items count="4">
        <item h="1" x="1"/>
        <item x="0"/>
        <item x="2"/>
        <item t="default"/>
      </items>
    </pivotField>
    <pivotField axis="axisRow" compact="0" outline="0" showAll="0">
      <items count="58">
        <item x="8"/>
        <item x="45"/>
        <item x="53"/>
        <item x="54"/>
        <item x="39"/>
        <item x="24"/>
        <item x="47"/>
        <item x="27"/>
        <item x="0"/>
        <item x="19"/>
        <item x="17"/>
        <item x="31"/>
        <item x="35"/>
        <item x="14"/>
        <item x="13"/>
        <item x="29"/>
        <item x="33"/>
        <item x="15"/>
        <item x="34"/>
        <item x="16"/>
        <item x="10"/>
        <item x="9"/>
        <item x="3"/>
        <item x="1"/>
        <item x="7"/>
        <item x="4"/>
        <item x="28"/>
        <item x="26"/>
        <item x="43"/>
        <item x="21"/>
        <item x="20"/>
        <item x="2"/>
        <item x="38"/>
        <item x="5"/>
        <item x="36"/>
        <item x="6"/>
        <item x="40"/>
        <item x="12"/>
        <item x="11"/>
        <item x="37"/>
        <item x="32"/>
        <item x="46"/>
        <item x="23"/>
        <item x="41"/>
        <item x="42"/>
        <item x="18"/>
        <item x="25"/>
        <item x="22"/>
        <item x="48"/>
        <item x="44"/>
        <item x="30"/>
        <item x="49"/>
        <item x="51"/>
        <item x="52"/>
        <item x="55"/>
        <item x="50"/>
        <item x="5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9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6"/>
    </i>
    <i t="grand">
      <x/>
    </i>
  </rowItems>
  <colItems count="1">
    <i/>
  </colItems>
  <pageFields count="1">
    <pageField fld="38" hier="-1"/>
  </pageFields>
  <dataFields count="1">
    <dataField name="Contagem de MntTotal" fld="3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363AE-C748-471D-9F07-871C0CF424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17" firstHeaderRow="1" firstDataRow="1" firstDataCol="1"/>
  <pivotFields count="2">
    <pivotField axis="axisRow" compact="0" outline="0" showAll="0">
      <items count="14">
        <item x="3"/>
        <item x="8"/>
        <item x="2"/>
        <item x="9"/>
        <item x="4"/>
        <item x="6"/>
        <item x="1"/>
        <item x="11"/>
        <item x="7"/>
        <item x="10"/>
        <item x="5"/>
        <item x="0"/>
        <item x="12"/>
        <item t="default"/>
      </items>
    </pivotField>
    <pivotField dataField="1" compact="0" outline="0" showAll="0">
      <items count="3">
        <item x="0"/>
        <item x="1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º Inscriptions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54B3E-C117-4637-BCF3-D74E3DA1EF66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31" firstHeaderRow="0" firstDataRow="1" firstDataCol="1"/>
  <pivotFields count="57"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ntTotal" fld="3" subtotal="average" baseField="0" baseItem="0"/>
    <dataField name="Average of Incom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FBDFB-8944-4F38-8D74-6319AC5366C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C24" firstHeaderRow="0" firstDataRow="1" firstDataCol="1"/>
  <pivotFields count="57"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ntTotal" fld="3" subtotal="average" baseField="0" baseItem="0"/>
    <dataField name="Average of Incom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CC0F6-8730-4F82-A590-F74F5795C98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C45" firstHeaderRow="0" firstDataRow="1" firstDataCol="1"/>
  <pivotFields count="57"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ntTotal" fld="3" subtotal="average" baseField="0" baseItem="0"/>
    <dataField name="Average of Incom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13185-F7EB-4AAC-8EE3-CF76411E37B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C16" firstHeaderRow="0" firstDataRow="1" firstDataCol="1"/>
  <pivotFields count="49"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ntTotal" fld="3" subtotal="average" baseField="0" baseItem="0"/>
    <dataField name="Average of Incom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7403C-DF63-45E4-883F-F8E56FFFC23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45">
    <pivotField compact="0" outline="0" showAll="0"/>
    <pivotField dataField="1" compact="0" outline="0" showAll="0">
      <items count="1965">
        <item x="4"/>
        <item x="1876"/>
        <item x="1"/>
        <item x="5"/>
        <item x="297"/>
        <item x="2"/>
        <item x="190"/>
        <item x="273"/>
        <item x="670"/>
        <item x="726"/>
        <item x="723"/>
        <item x="22"/>
        <item x="776"/>
        <item x="221"/>
        <item x="513"/>
        <item x="100"/>
        <item x="147"/>
        <item x="526"/>
        <item x="199"/>
        <item x="216"/>
        <item x="181"/>
        <item x="523"/>
        <item x="9"/>
        <item x="409"/>
        <item x="274"/>
        <item x="119"/>
        <item x="375"/>
        <item x="223"/>
        <item x="215"/>
        <item x="142"/>
        <item x="225"/>
        <item x="116"/>
        <item x="439"/>
        <item x="8"/>
        <item x="525"/>
        <item x="172"/>
        <item x="269"/>
        <item x="496"/>
        <item x="459"/>
        <item x="200"/>
        <item x="52"/>
        <item x="483"/>
        <item x="438"/>
        <item x="265"/>
        <item x="72"/>
        <item x="109"/>
        <item x="429"/>
        <item x="201"/>
        <item x="566"/>
        <item x="48"/>
        <item x="185"/>
        <item x="498"/>
        <item x="222"/>
        <item x="521"/>
        <item x="433"/>
        <item x="405"/>
        <item x="149"/>
        <item x="240"/>
        <item x="42"/>
        <item x="486"/>
        <item x="528"/>
        <item x="288"/>
        <item x="173"/>
        <item x="441"/>
        <item x="219"/>
        <item x="712"/>
        <item x="359"/>
        <item x="464"/>
        <item x="343"/>
        <item x="371"/>
        <item x="423"/>
        <item x="322"/>
        <item x="35"/>
        <item x="400"/>
        <item x="17"/>
        <item x="40"/>
        <item x="50"/>
        <item x="475"/>
        <item x="94"/>
        <item x="277"/>
        <item x="472"/>
        <item x="416"/>
        <item x="13"/>
        <item x="537"/>
        <item x="369"/>
        <item x="254"/>
        <item x="395"/>
        <item x="503"/>
        <item x="146"/>
        <item x="575"/>
        <item x="159"/>
        <item x="51"/>
        <item x="210"/>
        <item x="487"/>
        <item x="136"/>
        <item x="176"/>
        <item x="548"/>
        <item x="399"/>
        <item x="20"/>
        <item x="162"/>
        <item x="361"/>
        <item x="466"/>
        <item x="267"/>
        <item x="448"/>
        <item x="71"/>
        <item x="154"/>
        <item x="697"/>
        <item x="605"/>
        <item x="238"/>
        <item x="352"/>
        <item x="15"/>
        <item x="143"/>
        <item x="64"/>
        <item x="422"/>
        <item x="66"/>
        <item x="372"/>
        <item x="389"/>
        <item x="564"/>
        <item x="275"/>
        <item x="403"/>
        <item x="507"/>
        <item x="182"/>
        <item x="287"/>
        <item x="301"/>
        <item x="499"/>
        <item x="424"/>
        <item x="354"/>
        <item x="184"/>
        <item x="508"/>
        <item x="745"/>
        <item x="208"/>
        <item x="404"/>
        <item x="128"/>
        <item x="178"/>
        <item x="406"/>
        <item x="419"/>
        <item x="174"/>
        <item x="600"/>
        <item x="293"/>
        <item x="436"/>
        <item x="112"/>
        <item x="27"/>
        <item x="82"/>
        <item x="122"/>
        <item x="151"/>
        <item x="705"/>
        <item x="390"/>
        <item x="282"/>
        <item x="1130"/>
        <item x="259"/>
        <item x="291"/>
        <item x="262"/>
        <item x="378"/>
        <item x="452"/>
        <item x="724"/>
        <item x="511"/>
        <item x="121"/>
        <item x="49"/>
        <item x="177"/>
        <item x="446"/>
        <item x="665"/>
        <item x="415"/>
        <item x="188"/>
        <item x="385"/>
        <item x="340"/>
        <item x="251"/>
        <item x="60"/>
        <item x="509"/>
        <item x="158"/>
        <item x="686"/>
        <item x="650"/>
        <item x="257"/>
        <item x="14"/>
        <item x="493"/>
        <item x="495"/>
        <item x="430"/>
        <item x="381"/>
        <item x="155"/>
        <item x="414"/>
        <item x="524"/>
        <item x="583"/>
        <item x="279"/>
        <item x="189"/>
        <item x="484"/>
        <item x="468"/>
        <item x="362"/>
        <item x="388"/>
        <item x="125"/>
        <item x="56"/>
        <item x="157"/>
        <item x="245"/>
        <item x="773"/>
        <item x="130"/>
        <item x="126"/>
        <item x="997"/>
        <item x="242"/>
        <item x="620"/>
        <item x="743"/>
        <item x="138"/>
        <item x="384"/>
        <item x="95"/>
        <item x="260"/>
        <item x="453"/>
        <item x="417"/>
        <item x="410"/>
        <item x="79"/>
        <item x="175"/>
        <item x="232"/>
        <item x="10"/>
        <item x="294"/>
        <item x="33"/>
        <item x="392"/>
        <item x="198"/>
        <item x="231"/>
        <item x="168"/>
        <item x="252"/>
        <item x="179"/>
        <item x="652"/>
        <item x="727"/>
        <item x="99"/>
        <item x="123"/>
        <item x="386"/>
        <item x="129"/>
        <item x="391"/>
        <item x="25"/>
        <item x="214"/>
        <item x="549"/>
        <item x="401"/>
        <item x="584"/>
        <item x="220"/>
        <item x="192"/>
        <item x="437"/>
        <item x="73"/>
        <item x="491"/>
        <item x="34"/>
        <item x="16"/>
        <item x="420"/>
        <item x="804"/>
        <item x="490"/>
        <item x="108"/>
        <item x="250"/>
        <item x="435"/>
        <item x="18"/>
        <item x="500"/>
        <item x="131"/>
        <item x="476"/>
        <item x="30"/>
        <item x="344"/>
        <item x="855"/>
        <item x="171"/>
        <item x="140"/>
        <item x="67"/>
        <item x="920"/>
        <item x="661"/>
        <item x="226"/>
        <item x="191"/>
        <item x="295"/>
        <item x="135"/>
        <item x="363"/>
        <item x="58"/>
        <item x="353"/>
        <item x="579"/>
        <item x="607"/>
        <item x="482"/>
        <item x="578"/>
        <item x="485"/>
        <item x="261"/>
        <item x="910"/>
        <item x="654"/>
        <item x="96"/>
        <item x="858"/>
        <item x="28"/>
        <item x="953"/>
        <item x="345"/>
        <item x="729"/>
        <item x="106"/>
        <item x="206"/>
        <item x="164"/>
        <item x="255"/>
        <item x="911"/>
        <item x="376"/>
        <item x="655"/>
        <item x="565"/>
        <item x="241"/>
        <item x="330"/>
        <item x="492"/>
        <item x="46"/>
        <item x="145"/>
        <item x="39"/>
        <item x="421"/>
        <item x="546"/>
        <item x="455"/>
        <item x="811"/>
        <item x="603"/>
        <item x="163"/>
        <item x="348"/>
        <item x="558"/>
        <item x="581"/>
        <item x="212"/>
        <item x="364"/>
        <item x="23"/>
        <item x="808"/>
        <item x="217"/>
        <item x="881"/>
        <item x="374"/>
        <item x="380"/>
        <item x="234"/>
        <item x="647"/>
        <item x="21"/>
        <item x="397"/>
        <item x="678"/>
        <item x="473"/>
        <item x="117"/>
        <item x="413"/>
        <item x="104"/>
        <item x="317"/>
        <item x="93"/>
        <item x="249"/>
        <item x="738"/>
        <item x="133"/>
        <item x="284"/>
        <item x="55"/>
        <item x="744"/>
        <item x="463"/>
        <item x="338"/>
        <item x="303"/>
        <item x="474"/>
        <item x="271"/>
        <item x="862"/>
        <item x="81"/>
        <item x="278"/>
        <item x="193"/>
        <item x="408"/>
        <item x="449"/>
        <item x="290"/>
        <item x="517"/>
        <item x="153"/>
        <item x="114"/>
        <item x="478"/>
        <item x="860"/>
        <item x="937"/>
        <item x="11"/>
        <item x="985"/>
        <item x="504"/>
        <item x="169"/>
        <item x="373"/>
        <item x="451"/>
        <item x="370"/>
        <item x="792"/>
        <item x="458"/>
        <item x="68"/>
        <item x="258"/>
        <item x="326"/>
        <item x="402"/>
        <item x="156"/>
        <item x="180"/>
        <item x="239"/>
        <item x="691"/>
        <item x="365"/>
        <item x="329"/>
        <item x="236"/>
        <item x="609"/>
        <item x="577"/>
        <item x="457"/>
        <item x="196"/>
        <item x="167"/>
        <item x="107"/>
        <item x="502"/>
        <item x="324"/>
        <item x="757"/>
        <item x="233"/>
        <item x="626"/>
        <item x="264"/>
        <item x="698"/>
        <item x="379"/>
        <item x="465"/>
        <item x="545"/>
        <item x="63"/>
        <item x="592"/>
        <item x="477"/>
        <item x="547"/>
        <item x="61"/>
        <item x="425"/>
        <item x="37"/>
        <item x="1007"/>
        <item x="570"/>
        <item x="680"/>
        <item x="454"/>
        <item x="538"/>
        <item x="141"/>
        <item x="542"/>
        <item x="849"/>
        <item x="247"/>
        <item x="281"/>
        <item x="765"/>
        <item x="346"/>
        <item x="24"/>
        <item x="594"/>
        <item x="6"/>
        <item x="1137"/>
        <item x="1033"/>
        <item x="1092"/>
        <item x="383"/>
        <item x="302"/>
        <item x="351"/>
        <item x="428"/>
        <item x="396"/>
        <item x="479"/>
        <item x="563"/>
        <item x="1212"/>
        <item x="699"/>
        <item x="244"/>
        <item x="32"/>
        <item x="616"/>
        <item x="561"/>
        <item x="552"/>
        <item x="598"/>
        <item x="62"/>
        <item x="696"/>
        <item x="638"/>
        <item x="535"/>
        <item x="582"/>
        <item x="617"/>
        <item x="80"/>
        <item x="733"/>
        <item x="204"/>
        <item x="387"/>
        <item x="614"/>
        <item x="432"/>
        <item x="550"/>
        <item x="321"/>
        <item x="77"/>
        <item x="662"/>
        <item x="3"/>
        <item x="588"/>
        <item x="739"/>
        <item x="85"/>
        <item x="648"/>
        <item x="667"/>
        <item x="895"/>
        <item x="328"/>
        <item x="560"/>
        <item x="512"/>
        <item x="320"/>
        <item x="656"/>
        <item x="807"/>
        <item x="101"/>
        <item x="183"/>
        <item x="657"/>
        <item x="127"/>
        <item x="44"/>
        <item x="84"/>
        <item x="286"/>
        <item x="631"/>
        <item x="756"/>
        <item x="771"/>
        <item x="152"/>
        <item x="1343"/>
        <item x="443"/>
        <item x="668"/>
        <item x="713"/>
        <item x="445"/>
        <item x="7"/>
        <item x="132"/>
        <item x="75"/>
        <item x="943"/>
        <item x="45"/>
        <item x="266"/>
        <item x="211"/>
        <item x="97"/>
        <item x="113"/>
        <item x="721"/>
        <item x="229"/>
        <item x="809"/>
        <item x="682"/>
        <item x="604"/>
        <item x="612"/>
        <item x="827"/>
        <item x="270"/>
        <item x="368"/>
        <item x="958"/>
        <item x="461"/>
        <item x="666"/>
        <item x="333"/>
        <item x="170"/>
        <item x="969"/>
        <item x="304"/>
        <item x="489"/>
        <item x="541"/>
        <item x="751"/>
        <item x="305"/>
        <item x="186"/>
        <item x="777"/>
        <item x="366"/>
        <item x="553"/>
        <item x="515"/>
        <item x="341"/>
        <item x="591"/>
        <item x="235"/>
        <item x="431"/>
        <item x="202"/>
        <item x="671"/>
        <item x="786"/>
        <item x="187"/>
        <item x="26"/>
        <item x="398"/>
        <item x="349"/>
        <item x="601"/>
        <item x="635"/>
        <item x="922"/>
        <item x="1088"/>
        <item x="732"/>
        <item x="38"/>
        <item x="770"/>
        <item x="494"/>
        <item x="914"/>
        <item x="569"/>
        <item x="165"/>
        <item x="562"/>
        <item x="704"/>
        <item x="120"/>
        <item x="689"/>
        <item x="1091"/>
        <item x="59"/>
        <item x="949"/>
        <item x="207"/>
        <item x="973"/>
        <item x="342"/>
        <item x="41"/>
        <item x="606"/>
        <item x="444"/>
        <item x="497"/>
        <item x="111"/>
        <item x="29"/>
        <item x="905"/>
        <item x="253"/>
        <item x="567"/>
        <item x="886"/>
        <item x="684"/>
        <item x="714"/>
        <item x="531"/>
        <item x="218"/>
        <item x="576"/>
        <item x="907"/>
        <item x="139"/>
        <item x="1043"/>
        <item x="505"/>
        <item x="1052"/>
        <item x="557"/>
        <item x="994"/>
        <item x="602"/>
        <item x="360"/>
        <item x="213"/>
        <item x="92"/>
        <item x="1042"/>
        <item x="426"/>
        <item x="137"/>
        <item x="194"/>
        <item x="411"/>
        <item x="47"/>
        <item x="692"/>
        <item x="292"/>
        <item x="610"/>
        <item x="734"/>
        <item x="144"/>
        <item x="332"/>
        <item x="481"/>
        <item x="933"/>
        <item x="630"/>
        <item x="256"/>
        <item x="871"/>
        <item x="161"/>
        <item x="412"/>
        <item x="673"/>
        <item x="596"/>
        <item x="750"/>
        <item x="597"/>
        <item x="356"/>
        <item x="289"/>
        <item x="78"/>
        <item x="877"/>
        <item x="634"/>
        <item x="613"/>
        <item x="12"/>
        <item x="711"/>
        <item x="720"/>
        <item x="1136"/>
        <item x="350"/>
        <item x="283"/>
        <item x="593"/>
        <item x="1030"/>
        <item x="951"/>
        <item x="105"/>
        <item x="690"/>
        <item x="358"/>
        <item x="595"/>
        <item x="124"/>
        <item x="766"/>
        <item x="857"/>
        <item x="318"/>
        <item x="574"/>
        <item x="916"/>
        <item x="586"/>
        <item x="335"/>
        <item x="434"/>
        <item x="821"/>
        <item x="658"/>
        <item x="615"/>
        <item x="382"/>
        <item x="587"/>
        <item x="311"/>
        <item x="817"/>
        <item x="418"/>
        <item x="952"/>
        <item x="442"/>
        <item x="227"/>
        <item x="768"/>
        <item x="707"/>
        <item x="89"/>
        <item x="83"/>
        <item x="636"/>
        <item x="469"/>
        <item x="272"/>
        <item x="977"/>
        <item x="902"/>
        <item x="802"/>
        <item x="556"/>
        <item x="312"/>
        <item x="833"/>
        <item x="754"/>
        <item x="1071"/>
        <item x="276"/>
        <item x="767"/>
        <item x="590"/>
        <item x="717"/>
        <item x="706"/>
        <item x="43"/>
        <item x="205"/>
        <item x="909"/>
        <item x="998"/>
        <item x="533"/>
        <item x="736"/>
        <item x="36"/>
        <item x="480"/>
        <item x="608"/>
        <item x="818"/>
        <item x="774"/>
        <item x="313"/>
        <item x="1177"/>
        <item x="57"/>
        <item x="91"/>
        <item x="683"/>
        <item x="837"/>
        <item x="263"/>
        <item x="589"/>
        <item x="982"/>
        <item x="611"/>
        <item x="54"/>
        <item x="625"/>
        <item x="978"/>
        <item x="1016"/>
        <item x="640"/>
        <item x="268"/>
        <item x="688"/>
        <item x="1135"/>
        <item x="90"/>
        <item x="784"/>
        <item x="467"/>
        <item x="1059"/>
        <item x="501"/>
        <item x="1026"/>
        <item x="31"/>
        <item x="536"/>
        <item x="462"/>
        <item x="787"/>
        <item x="710"/>
        <item x="224"/>
        <item x="1038"/>
        <item x="76"/>
        <item x="573"/>
        <item x="875"/>
        <item x="641"/>
        <item x="992"/>
        <item x="203"/>
        <item x="393"/>
        <item x="740"/>
        <item x="377"/>
        <item x="1119"/>
        <item x="660"/>
        <item x="813"/>
        <item x="319"/>
        <item x="456"/>
        <item x="1213"/>
        <item x="752"/>
        <item x="1023"/>
        <item x="1158"/>
        <item x="110"/>
        <item x="1001"/>
        <item x="703"/>
        <item x="685"/>
        <item x="197"/>
        <item x="663"/>
        <item x="828"/>
        <item x="976"/>
        <item x="243"/>
        <item x="447"/>
        <item x="810"/>
        <item x="730"/>
        <item x="639"/>
        <item x="1117"/>
        <item x="195"/>
        <item x="775"/>
        <item x="316"/>
        <item x="543"/>
        <item x="695"/>
        <item x="643"/>
        <item x="367"/>
        <item x="873"/>
        <item x="1211"/>
        <item x="863"/>
        <item x="938"/>
        <item x="788"/>
        <item x="166"/>
        <item x="854"/>
        <item x="936"/>
        <item x="355"/>
        <item x="947"/>
        <item x="1151"/>
        <item x="830"/>
        <item x="664"/>
        <item x="629"/>
        <item x="1126"/>
        <item x="868"/>
        <item x="19"/>
        <item x="585"/>
        <item x="779"/>
        <item x="580"/>
        <item x="896"/>
        <item x="848"/>
        <item x="69"/>
        <item x="1201"/>
        <item x="970"/>
        <item x="102"/>
        <item x="746"/>
        <item x="718"/>
        <item x="1022"/>
        <item x="852"/>
        <item x="516"/>
        <item x="677"/>
        <item x="440"/>
        <item x="793"/>
        <item x="676"/>
        <item x="134"/>
        <item x="1106"/>
        <item x="1017"/>
        <item x="554"/>
        <item x="772"/>
        <item x="1096"/>
        <item x="1209"/>
        <item x="769"/>
        <item x="280"/>
        <item x="981"/>
        <item x="228"/>
        <item x="906"/>
        <item x="731"/>
        <item x="897"/>
        <item x="325"/>
        <item x="248"/>
        <item x="632"/>
        <item x="1146"/>
        <item x="394"/>
        <item x="893"/>
        <item x="869"/>
        <item x="789"/>
        <item x="450"/>
        <item x="791"/>
        <item x="336"/>
        <item x="1266"/>
        <item x="209"/>
        <item x="1236"/>
        <item x="825"/>
        <item x="882"/>
        <item x="559"/>
        <item x="160"/>
        <item x="519"/>
        <item x="1521"/>
        <item x="799"/>
        <item x="633"/>
        <item x="1415"/>
        <item x="331"/>
        <item x="901"/>
        <item x="876"/>
        <item x="427"/>
        <item x="88"/>
        <item x="865"/>
        <item x="931"/>
        <item x="298"/>
        <item x="98"/>
        <item x="942"/>
        <item x="719"/>
        <item x="669"/>
        <item x="814"/>
        <item x="763"/>
        <item x="700"/>
        <item x="790"/>
        <item x="150"/>
        <item x="930"/>
        <item x="1041"/>
        <item x="555"/>
        <item x="990"/>
        <item x="299"/>
        <item x="296"/>
        <item x="539"/>
        <item x="975"/>
        <item x="805"/>
        <item x="1200"/>
        <item x="959"/>
        <item x="1128"/>
        <item x="337"/>
        <item x="1123"/>
        <item x="800"/>
        <item x="923"/>
        <item x="307"/>
        <item x="859"/>
        <item x="619"/>
        <item x="53"/>
        <item x="334"/>
        <item x="659"/>
        <item x="964"/>
        <item x="861"/>
        <item x="927"/>
        <item x="148"/>
        <item x="1060"/>
        <item x="644"/>
        <item x="797"/>
        <item x="618"/>
        <item x="847"/>
        <item x="725"/>
        <item x="891"/>
        <item x="1024"/>
        <item x="957"/>
        <item x="735"/>
        <item x="1511"/>
        <item x="1493"/>
        <item x="74"/>
        <item x="407"/>
        <item x="798"/>
        <item x="716"/>
        <item x="842"/>
        <item x="529"/>
        <item x="1005"/>
        <item x="527"/>
        <item x="246"/>
        <item x="993"/>
        <item x="1002"/>
        <item x="115"/>
        <item x="1540"/>
        <item x="514"/>
        <item x="840"/>
        <item x="1047"/>
        <item x="946"/>
        <item x="835"/>
        <item x="571"/>
        <item x="649"/>
        <item x="1094"/>
        <item x="86"/>
        <item x="1139"/>
        <item x="872"/>
        <item x="762"/>
        <item x="285"/>
        <item x="534"/>
        <item x="722"/>
        <item x="544"/>
        <item x="1138"/>
        <item x="1019"/>
        <item x="308"/>
        <item x="1101"/>
        <item x="826"/>
        <item x="820"/>
        <item x="801"/>
        <item x="1784"/>
        <item x="894"/>
        <item x="1369"/>
        <item x="230"/>
        <item x="1013"/>
        <item x="728"/>
        <item x="118"/>
        <item x="327"/>
        <item x="913"/>
        <item x="795"/>
        <item x="962"/>
        <item x="470"/>
        <item x="1141"/>
        <item x="306"/>
        <item x="954"/>
        <item x="701"/>
        <item x="979"/>
        <item x="520"/>
        <item x="972"/>
        <item x="1380"/>
        <item x="572"/>
        <item x="1176"/>
        <item x="1065"/>
        <item x="781"/>
        <item x="1575"/>
        <item x="971"/>
        <item x="836"/>
        <item x="885"/>
        <item x="675"/>
        <item x="1358"/>
        <item x="532"/>
        <item x="884"/>
        <item x="988"/>
        <item x="1190"/>
        <item x="940"/>
        <item x="1275"/>
        <item x="917"/>
        <item x="1010"/>
        <item x="471"/>
        <item x="693"/>
        <item x="672"/>
        <item x="309"/>
        <item x="1720"/>
        <item x="929"/>
        <item x="926"/>
        <item x="1068"/>
        <item x="1153"/>
        <item x="991"/>
        <item x="1357"/>
        <item x="939"/>
        <item x="785"/>
        <item x="1168"/>
        <item x="999"/>
        <item x="551"/>
        <item x="948"/>
        <item x="1053"/>
        <item x="815"/>
        <item x="966"/>
        <item x="856"/>
        <item x="904"/>
        <item x="1171"/>
        <item x="1056"/>
        <item x="1111"/>
        <item x="967"/>
        <item x="1103"/>
        <item x="708"/>
        <item x="986"/>
        <item x="709"/>
        <item x="645"/>
        <item x="1105"/>
        <item x="506"/>
        <item x="1066"/>
        <item x="1148"/>
        <item x="1078"/>
        <item x="637"/>
        <item x="624"/>
        <item x="518"/>
        <item x="1279"/>
        <item x="347"/>
        <item x="1228"/>
        <item x="803"/>
        <item x="956"/>
        <item x="460"/>
        <item x="315"/>
        <item x="755"/>
        <item x="941"/>
        <item x="1132"/>
        <item x="1240"/>
        <item x="883"/>
        <item x="760"/>
        <item x="782"/>
        <item x="1044"/>
        <item x="918"/>
        <item x="932"/>
        <item x="87"/>
        <item x="783"/>
        <item x="1061"/>
        <item x="1079"/>
        <item x="1080"/>
        <item x="1505"/>
        <item x="1640"/>
        <item x="1064"/>
        <item x="796"/>
        <item x="974"/>
        <item x="681"/>
        <item x="845"/>
        <item x="522"/>
        <item x="944"/>
        <item x="912"/>
        <item x="1301"/>
        <item x="890"/>
        <item x="599"/>
        <item x="892"/>
        <item x="850"/>
        <item x="510"/>
        <item x="65"/>
        <item x="1432"/>
        <item x="1515"/>
        <item x="880"/>
        <item x="1072"/>
        <item x="1439"/>
        <item x="1239"/>
        <item x="628"/>
        <item x="1142"/>
        <item x="1455"/>
        <item x="1329"/>
        <item x="1387"/>
        <item x="1356"/>
        <item x="674"/>
        <item x="758"/>
        <item x="987"/>
        <item x="1458"/>
        <item x="1051"/>
        <item x="887"/>
        <item x="1402"/>
        <item x="753"/>
        <item x="1004"/>
        <item x="879"/>
        <item x="1027"/>
        <item x="310"/>
        <item x="1131"/>
        <item x="339"/>
        <item x="960"/>
        <item x="864"/>
        <item x="819"/>
        <item x="1029"/>
        <item x="1523"/>
        <item x="1233"/>
        <item x="622"/>
        <item x="1070"/>
        <item x="1572"/>
        <item x="1206"/>
        <item x="866"/>
        <item x="1144"/>
        <item x="1104"/>
        <item x="1400"/>
        <item x="1077"/>
        <item x="1350"/>
        <item x="1099"/>
        <item x="1203"/>
        <item x="323"/>
        <item x="1221"/>
        <item x="968"/>
        <item x="314"/>
        <item x="794"/>
        <item x="237"/>
        <item x="851"/>
        <item x="806"/>
        <item x="844"/>
        <item x="823"/>
        <item x="963"/>
        <item x="878"/>
        <item x="1368"/>
        <item x="945"/>
        <item x="831"/>
        <item x="741"/>
        <item x="621"/>
        <item x="1314"/>
        <item x="1082"/>
        <item x="812"/>
        <item x="300"/>
        <item x="1225"/>
        <item x="1031"/>
        <item x="70"/>
        <item x="846"/>
        <item x="1121"/>
        <item x="843"/>
        <item x="780"/>
        <item x="1410"/>
        <item x="989"/>
        <item x="1187"/>
        <item x="1167"/>
        <item x="764"/>
        <item x="1244"/>
        <item x="1636"/>
        <item x="996"/>
        <item x="1085"/>
        <item x="1218"/>
        <item x="1049"/>
        <item x="1598"/>
        <item x="1242"/>
        <item x="694"/>
        <item x="1365"/>
        <item x="1416"/>
        <item x="1003"/>
        <item x="816"/>
        <item x="1253"/>
        <item x="1235"/>
        <item x="737"/>
        <item x="488"/>
        <item x="1310"/>
        <item x="1339"/>
        <item x="1189"/>
        <item x="1075"/>
        <item x="357"/>
        <item x="1074"/>
        <item x="1227"/>
        <item x="1173"/>
        <item x="1462"/>
        <item x="1039"/>
        <item x="1318"/>
        <item x="759"/>
        <item x="1062"/>
        <item x="1118"/>
        <item x="1517"/>
        <item x="1710"/>
        <item x="1095"/>
        <item x="1468"/>
        <item x="1215"/>
        <item x="1197"/>
        <item x="1207"/>
        <item x="983"/>
        <item x="761"/>
        <item x="1393"/>
        <item x="1028"/>
        <item x="1181"/>
        <item x="1214"/>
        <item x="1152"/>
        <item x="1147"/>
        <item x="1307"/>
        <item x="715"/>
        <item x="1090"/>
        <item x="1140"/>
        <item x="1178"/>
        <item x="1506"/>
        <item x="839"/>
        <item x="1423"/>
        <item x="1474"/>
        <item x="540"/>
        <item x="1417"/>
        <item x="1134"/>
        <item x="1018"/>
        <item x="1642"/>
        <item x="1764"/>
        <item x="1069"/>
        <item x="1500"/>
        <item x="1114"/>
        <item x="924"/>
        <item x="919"/>
        <item x="838"/>
        <item x="1165"/>
        <item x="1150"/>
        <item x="679"/>
        <item x="853"/>
        <item x="1161"/>
        <item x="1441"/>
        <item x="1775"/>
        <item x="829"/>
        <item x="934"/>
        <item x="1522"/>
        <item x="653"/>
        <item x="1081"/>
        <item x="1224"/>
        <item x="1083"/>
        <item x="1232"/>
        <item x="1036"/>
        <item x="1278"/>
        <item x="1185"/>
        <item x="1021"/>
        <item x="1392"/>
        <item x="1164"/>
        <item x="1098"/>
        <item x="1202"/>
        <item x="1362"/>
        <item x="1009"/>
        <item x="1086"/>
        <item x="1317"/>
        <item x="1243"/>
        <item x="1035"/>
        <item x="1795"/>
        <item x="651"/>
        <item x="1166"/>
        <item x="1057"/>
        <item x="1309"/>
        <item x="1434"/>
        <item x="1442"/>
        <item x="1160"/>
        <item x="568"/>
        <item x="1276"/>
        <item x="1008"/>
        <item x="1509"/>
        <item x="1129"/>
        <item x="1274"/>
        <item x="1265"/>
        <item x="1457"/>
        <item x="687"/>
        <item x="1637"/>
        <item x="1283"/>
        <item x="1014"/>
        <item x="1504"/>
        <item x="1251"/>
        <item x="867"/>
        <item x="642"/>
        <item x="1093"/>
        <item x="899"/>
        <item x="530"/>
        <item x="1267"/>
        <item x="1502"/>
        <item x="1527"/>
        <item x="1110"/>
        <item x="1116"/>
        <item x="1528"/>
        <item x="928"/>
        <item x="742"/>
        <item x="1045"/>
        <item x="1223"/>
        <item x="1406"/>
        <item x="1054"/>
        <item x="1107"/>
        <item x="1313"/>
        <item x="1408"/>
        <item x="908"/>
        <item x="965"/>
        <item x="1355"/>
        <item x="1249"/>
        <item x="1530"/>
        <item x="623"/>
        <item x="1262"/>
        <item x="1011"/>
        <item x="1672"/>
        <item x="747"/>
        <item x="1217"/>
        <item x="1375"/>
        <item x="1411"/>
        <item x="103"/>
        <item x="1231"/>
        <item x="1188"/>
        <item x="1516"/>
        <item x="1032"/>
        <item x="1503"/>
        <item x="1097"/>
        <item x="1453"/>
        <item x="1113"/>
        <item x="870"/>
        <item x="1332"/>
        <item x="1268"/>
        <item x="1352"/>
        <item x="1216"/>
        <item x="1210"/>
        <item x="1330"/>
        <item x="1586"/>
        <item x="1319"/>
        <item x="1802"/>
        <item x="1000"/>
        <item x="1348"/>
        <item x="1448"/>
        <item x="1585"/>
        <item x="1419"/>
        <item x="1452"/>
        <item x="1102"/>
        <item x="1379"/>
        <item x="1563"/>
        <item x="1241"/>
        <item x="749"/>
        <item x="1303"/>
        <item x="1112"/>
        <item x="1363"/>
        <item x="1180"/>
        <item x="1371"/>
        <item x="1822"/>
        <item x="1692"/>
        <item x="1155"/>
        <item x="874"/>
        <item x="1124"/>
        <item x="1592"/>
        <item x="1258"/>
        <item x="1655"/>
        <item x="1191"/>
        <item x="1087"/>
        <item x="1269"/>
        <item x="1050"/>
        <item x="1885"/>
        <item x="1169"/>
        <item x="822"/>
        <item x="646"/>
        <item x="702"/>
        <item x="1634"/>
        <item x="1498"/>
        <item x="1073"/>
        <item x="1037"/>
        <item x="1299"/>
        <item x="1196"/>
        <item x="1183"/>
        <item x="1341"/>
        <item x="1641"/>
        <item x="748"/>
        <item x="1246"/>
        <item x="1464"/>
        <item x="1338"/>
        <item x="824"/>
        <item x="1377"/>
        <item x="1255"/>
        <item x="984"/>
        <item x="1040"/>
        <item x="1403"/>
        <item x="778"/>
        <item x="1323"/>
        <item x="1230"/>
        <item x="1186"/>
        <item x="1555"/>
        <item x="1367"/>
        <item x="1273"/>
        <item x="1444"/>
        <item x="1595"/>
        <item x="1807"/>
        <item x="1682"/>
        <item x="1662"/>
        <item x="1172"/>
        <item x="1048"/>
        <item x="1773"/>
        <item x="935"/>
        <item x="1055"/>
        <item x="1548"/>
        <item x="1742"/>
        <item x="1881"/>
        <item x="1421"/>
        <item x="1754"/>
        <item x="1518"/>
        <item x="1302"/>
        <item x="1478"/>
        <item x="1553"/>
        <item x="1370"/>
        <item x="1395"/>
        <item x="925"/>
        <item x="1600"/>
        <item x="1735"/>
        <item x="1566"/>
        <item x="1193"/>
        <item x="1674"/>
        <item x="1315"/>
        <item x="1438"/>
        <item x="1604"/>
        <item x="1312"/>
        <item x="1556"/>
        <item x="1272"/>
        <item x="1667"/>
        <item x="1543"/>
        <item x="1067"/>
        <item x="1234"/>
        <item x="1143"/>
        <item x="1552"/>
        <item x="1797"/>
        <item x="1857"/>
        <item x="1346"/>
        <item x="1801"/>
        <item x="1656"/>
        <item x="1688"/>
        <item x="889"/>
        <item x="1289"/>
        <item x="1285"/>
        <item x="1833"/>
        <item x="1633"/>
        <item x="1843"/>
        <item x="627"/>
        <item x="1698"/>
        <item x="1163"/>
        <item x="1327"/>
        <item x="1194"/>
        <item x="1247"/>
        <item x="1485"/>
        <item x="1648"/>
        <item x="1785"/>
        <item x="1157"/>
        <item x="1364"/>
        <item x="1425"/>
        <item x="1480"/>
        <item x="1316"/>
        <item x="1405"/>
        <item x="1499"/>
        <item x="1459"/>
        <item x="1471"/>
        <item x="1593"/>
        <item x="1761"/>
        <item x="1461"/>
        <item x="1257"/>
        <item x="1675"/>
        <item x="1281"/>
        <item x="1229"/>
        <item x="1617"/>
        <item x="841"/>
        <item x="1149"/>
        <item x="1306"/>
        <item x="1012"/>
        <item x="1063"/>
        <item x="1156"/>
        <item x="1115"/>
        <item x="1501"/>
        <item x="1430"/>
        <item x="1497"/>
        <item x="1125"/>
        <item x="1326"/>
        <item x="1046"/>
        <item x="1437"/>
        <item x="1263"/>
        <item x="1220"/>
        <item x="1174"/>
        <item x="1547"/>
        <item x="1015"/>
        <item x="1084"/>
        <item x="1133"/>
        <item x="1561"/>
        <item x="898"/>
        <item x="1264"/>
        <item x="1704"/>
        <item x="1529"/>
        <item x="1109"/>
        <item x="1472"/>
        <item x="1237"/>
        <item x="1208"/>
        <item x="1372"/>
        <item x="1645"/>
        <item x="1300"/>
        <item x="1590"/>
        <item x="1127"/>
        <item x="1296"/>
        <item x="1643"/>
        <item x="1768"/>
        <item x="1205"/>
        <item x="950"/>
        <item x="995"/>
        <item x="1513"/>
        <item x="1686"/>
        <item x="1554"/>
        <item x="1199"/>
        <item x="1668"/>
        <item x="1034"/>
        <item x="1398"/>
        <item x="1347"/>
        <item x="1404"/>
        <item x="1089"/>
        <item x="1495"/>
        <item x="1620"/>
        <item x="1661"/>
        <item x="1399"/>
        <item x="1396"/>
        <item x="1293"/>
        <item x="1435"/>
        <item x="1280"/>
        <item x="832"/>
        <item x="1271"/>
        <item x="1491"/>
        <item x="1391"/>
        <item x="1747"/>
        <item x="1397"/>
        <item x="1733"/>
        <item x="1751"/>
        <item x="1663"/>
        <item x="1610"/>
        <item x="1470"/>
        <item x="1608"/>
        <item x="980"/>
        <item x="903"/>
        <item x="1893"/>
        <item x="1927"/>
        <item x="1394"/>
        <item x="1192"/>
        <item x="1467"/>
        <item x="1542"/>
        <item x="1450"/>
        <item x="1484"/>
        <item x="1653"/>
        <item x="1409"/>
        <item x="1311"/>
        <item x="1877"/>
        <item x="1748"/>
        <item x="1465"/>
        <item x="888"/>
        <item x="1834"/>
        <item x="1619"/>
        <item x="1366"/>
        <item x="1711"/>
        <item x="1835"/>
        <item x="1677"/>
        <item x="1324"/>
        <item x="1786"/>
        <item x="1615"/>
        <item x="1810"/>
        <item x="1539"/>
        <item x="1929"/>
        <item x="900"/>
        <item x="1728"/>
        <item x="1424"/>
        <item x="1813"/>
        <item x="1154"/>
        <item x="1959"/>
        <item x="1760"/>
        <item x="834"/>
        <item x="1122"/>
        <item x="1845"/>
        <item x="1320"/>
        <item x="1159"/>
        <item x="1778"/>
        <item x="1412"/>
        <item x="1712"/>
        <item x="1321"/>
        <item x="1222"/>
        <item x="1486"/>
        <item x="1562"/>
        <item x="1725"/>
        <item x="1342"/>
        <item x="1351"/>
        <item x="1349"/>
        <item x="1487"/>
        <item x="1297"/>
        <item x="1334"/>
        <item x="1519"/>
        <item x="1508"/>
        <item x="1385"/>
        <item x="1700"/>
        <item x="1287"/>
        <item x="1763"/>
        <item x="1494"/>
        <item x="1780"/>
        <item x="1579"/>
        <item x="1779"/>
        <item x="1443"/>
        <item x="1601"/>
        <item x="1790"/>
        <item x="1873"/>
        <item x="1337"/>
        <item x="1420"/>
        <item x="1541"/>
        <item x="1806"/>
        <item x="1625"/>
        <item x="1100"/>
        <item x="1854"/>
        <item x="1376"/>
        <item x="1286"/>
        <item x="1774"/>
        <item x="1847"/>
        <item x="1583"/>
        <item x="961"/>
        <item x="1290"/>
        <item x="1447"/>
        <item x="1664"/>
        <item x="1676"/>
        <item x="1894"/>
        <item x="1476"/>
        <item x="1534"/>
        <item x="1685"/>
        <item x="1261"/>
        <item x="1607"/>
        <item x="1058"/>
        <item x="921"/>
        <item x="1427"/>
        <item x="1783"/>
        <item x="1684"/>
        <item x="1277"/>
        <item x="1594"/>
        <item x="1899"/>
        <item x="1638"/>
        <item x="1589"/>
        <item x="1353"/>
        <item x="1821"/>
        <item x="1436"/>
        <item x="1418"/>
        <item x="955"/>
        <item x="1256"/>
        <item x="1422"/>
        <item x="1179"/>
        <item x="1652"/>
        <item x="1650"/>
        <item x="1025"/>
        <item x="1298"/>
        <item x="1570"/>
        <item x="1288"/>
        <item x="1654"/>
        <item x="1829"/>
        <item x="1599"/>
        <item x="1752"/>
        <item x="1445"/>
        <item x="1741"/>
        <item x="1488"/>
        <item x="1582"/>
        <item x="1578"/>
        <item x="1245"/>
        <item x="1716"/>
        <item x="1888"/>
        <item x="1475"/>
        <item x="1551"/>
        <item x="1856"/>
        <item x="1238"/>
        <item x="1880"/>
        <item x="1626"/>
        <item x="1611"/>
        <item x="1512"/>
        <item x="1714"/>
        <item x="1865"/>
        <item x="1746"/>
        <item x="1628"/>
        <item x="1737"/>
        <item x="1618"/>
        <item x="1426"/>
        <item x="1924"/>
        <item x="1949"/>
        <item x="1535"/>
        <item x="1526"/>
        <item x="1734"/>
        <item x="1680"/>
        <item x="1382"/>
        <item x="1388"/>
        <item x="1731"/>
        <item x="1580"/>
        <item x="1769"/>
        <item x="1932"/>
        <item x="1699"/>
        <item x="1567"/>
        <item x="1383"/>
        <item x="1006"/>
        <item x="1917"/>
        <item x="1514"/>
        <item x="1483"/>
        <item x="1248"/>
        <item x="1738"/>
        <item x="1020"/>
        <item x="1184"/>
        <item x="1883"/>
        <item x="1771"/>
        <item x="1945"/>
        <item x="1808"/>
        <item x="1757"/>
        <item x="1574"/>
        <item x="1823"/>
        <item x="1718"/>
        <item x="1331"/>
        <item x="1762"/>
        <item x="1815"/>
        <item x="1832"/>
        <item x="1816"/>
        <item x="1911"/>
        <item x="1679"/>
        <item x="1175"/>
        <item x="1858"/>
        <item x="1606"/>
        <item x="1373"/>
        <item x="1631"/>
        <item x="1533"/>
        <item x="1862"/>
        <item x="1755"/>
        <item x="1839"/>
        <item x="1325"/>
        <item x="1322"/>
        <item x="1463"/>
        <item x="1777"/>
        <item x="1781"/>
        <item x="1431"/>
        <item x="1934"/>
        <item x="1887"/>
        <item x="1389"/>
        <item x="1701"/>
        <item x="1630"/>
        <item x="1449"/>
        <item x="1649"/>
        <item x="1198"/>
        <item x="1546"/>
        <item x="1460"/>
        <item x="1907"/>
        <item x="1872"/>
        <item x="1510"/>
        <item x="1378"/>
        <item x="1456"/>
        <item x="1345"/>
        <item x="1538"/>
        <item x="1145"/>
        <item x="1926"/>
        <item x="1588"/>
        <item x="1782"/>
        <item x="1587"/>
        <item x="1723"/>
        <item x="1744"/>
        <item x="1584"/>
        <item x="1961"/>
        <item x="1304"/>
        <item x="1722"/>
        <item x="1838"/>
        <item x="1955"/>
        <item x="1651"/>
        <item x="1335"/>
        <item x="1629"/>
        <item x="1860"/>
        <item x="1706"/>
        <item x="1693"/>
        <item x="1360"/>
        <item x="1705"/>
        <item x="1384"/>
        <item x="1414"/>
        <item x="1891"/>
        <item x="1729"/>
        <item x="1793"/>
        <item x="1328"/>
        <item x="1767"/>
        <item x="1726"/>
        <item x="1359"/>
        <item x="1354"/>
        <item x="1953"/>
        <item x="1591"/>
        <item x="1170"/>
        <item x="1568"/>
        <item x="1524"/>
        <item x="1830"/>
        <item x="1897"/>
        <item x="1609"/>
        <item x="1577"/>
        <item x="1492"/>
        <item x="1407"/>
        <item x="1581"/>
        <item x="1292"/>
        <item x="1401"/>
        <item x="1573"/>
        <item x="1204"/>
        <item x="1219"/>
        <item x="1490"/>
        <item x="1565"/>
        <item x="1597"/>
        <item x="1766"/>
        <item x="1938"/>
        <item x="1531"/>
        <item x="1866"/>
        <item x="1849"/>
        <item x="1250"/>
        <item x="1951"/>
        <item x="1787"/>
        <item x="1703"/>
        <item x="1678"/>
        <item x="1861"/>
        <item x="1336"/>
        <item x="1558"/>
        <item x="1195"/>
        <item x="1108"/>
        <item x="1696"/>
        <item x="1428"/>
        <item x="1564"/>
        <item x="1647"/>
        <item x="1736"/>
        <item x="1820"/>
        <item x="1800"/>
        <item x="1671"/>
        <item x="1496"/>
        <item x="1749"/>
        <item x="1892"/>
        <item x="1479"/>
        <item x="1295"/>
        <item x="1659"/>
        <item x="1840"/>
        <item x="1869"/>
        <item x="1948"/>
        <item x="1896"/>
        <item x="1913"/>
        <item x="1532"/>
        <item x="1851"/>
        <item x="1390"/>
        <item x="1252"/>
        <item x="1429"/>
        <item x="1695"/>
        <item x="1928"/>
        <item x="1848"/>
        <item x="1162"/>
        <item x="1918"/>
        <item x="1374"/>
        <item x="1481"/>
        <item x="1719"/>
        <item x="1825"/>
        <item x="1697"/>
        <item x="1756"/>
        <item x="1702"/>
        <item x="1644"/>
        <item x="1867"/>
        <item x="1571"/>
        <item x="1627"/>
        <item x="1413"/>
        <item x="1182"/>
        <item x="1841"/>
        <item x="1361"/>
        <item x="1770"/>
        <item x="1294"/>
        <item x="1846"/>
        <item x="1878"/>
        <item x="1344"/>
        <item x="1759"/>
        <item x="1689"/>
        <item x="1803"/>
        <item x="1665"/>
        <item x="1717"/>
        <item x="1939"/>
        <item x="1669"/>
        <item x="1916"/>
        <item x="1614"/>
        <item x="1489"/>
        <item x="1957"/>
        <item x="1709"/>
        <item x="1819"/>
        <item x="1900"/>
        <item x="1804"/>
        <item x="1739"/>
        <item x="1740"/>
        <item x="1451"/>
        <item x="1915"/>
        <item x="1799"/>
        <item x="1624"/>
        <item x="1842"/>
        <item x="1646"/>
        <item x="1270"/>
        <item x="1602"/>
        <item x="1868"/>
        <item x="1612"/>
        <item x="1750"/>
        <item x="1622"/>
        <item x="1776"/>
        <item x="1613"/>
        <item x="1942"/>
        <item x="1908"/>
        <item x="1550"/>
        <item x="1713"/>
        <item x="1632"/>
        <item x="1386"/>
        <item x="1254"/>
        <item x="1889"/>
        <item x="1895"/>
        <item x="1536"/>
        <item x="1469"/>
        <item x="1758"/>
        <item x="1796"/>
        <item x="1690"/>
        <item x="1789"/>
        <item x="1903"/>
        <item x="1814"/>
        <item x="1772"/>
        <item x="1259"/>
        <item x="1560"/>
        <item x="1616"/>
        <item x="1912"/>
        <item x="1681"/>
        <item x="1905"/>
        <item x="1381"/>
        <item x="1946"/>
        <item x="1933"/>
        <item x="1898"/>
        <item x="1890"/>
        <item x="1884"/>
        <item x="1715"/>
        <item x="1466"/>
        <item x="1870"/>
        <item x="1507"/>
        <item x="1831"/>
        <item x="1914"/>
        <item x="1730"/>
        <item x="1727"/>
        <item x="1305"/>
        <item x="1954"/>
        <item x="1596"/>
        <item x="1683"/>
        <item x="1673"/>
        <item x="1809"/>
        <item x="1874"/>
        <item x="1871"/>
        <item x="1284"/>
        <item x="1691"/>
        <item x="1687"/>
        <item x="1745"/>
        <item x="1940"/>
        <item x="1788"/>
        <item x="1557"/>
        <item x="1440"/>
        <item x="1824"/>
        <item x="1901"/>
        <item x="1635"/>
        <item x="1732"/>
        <item x="1333"/>
        <item x="1791"/>
        <item x="1798"/>
        <item x="1920"/>
        <item x="1537"/>
        <item x="1603"/>
        <item x="1076"/>
        <item x="1639"/>
        <item x="1852"/>
        <item x="1482"/>
        <item x="1853"/>
        <item x="1812"/>
        <item x="1454"/>
        <item x="1621"/>
        <item x="1576"/>
        <item x="1707"/>
        <item x="1906"/>
        <item x="1811"/>
        <item x="1879"/>
        <item x="1544"/>
        <item x="1694"/>
        <item x="1520"/>
        <item x="1721"/>
        <item x="1921"/>
        <item x="1260"/>
        <item x="1670"/>
        <item x="1836"/>
        <item x="1605"/>
        <item x="1743"/>
        <item x="1282"/>
        <item x="1805"/>
        <item x="1569"/>
        <item x="1120"/>
        <item x="1947"/>
        <item x="1850"/>
        <item x="1433"/>
        <item x="1666"/>
        <item x="1902"/>
        <item x="1545"/>
        <item x="1549"/>
        <item x="0"/>
        <item x="1923"/>
        <item x="1308"/>
        <item x="1658"/>
        <item x="1817"/>
        <item x="1936"/>
        <item x="1919"/>
        <item x="1340"/>
        <item x="1904"/>
        <item x="1935"/>
        <item x="1837"/>
        <item x="1753"/>
        <item x="1226"/>
        <item x="1660"/>
        <item x="1958"/>
        <item x="1827"/>
        <item x="1909"/>
        <item x="1859"/>
        <item x="1818"/>
        <item x="1962"/>
        <item x="1875"/>
        <item x="1863"/>
        <item x="1708"/>
        <item x="1828"/>
        <item x="1724"/>
        <item x="1525"/>
        <item x="1844"/>
        <item x="1925"/>
        <item x="1956"/>
        <item x="1765"/>
        <item x="1943"/>
        <item x="1886"/>
        <item x="1937"/>
        <item x="1559"/>
        <item x="1657"/>
        <item x="1941"/>
        <item x="1882"/>
        <item x="1864"/>
        <item x="1950"/>
        <item x="1826"/>
        <item x="1960"/>
        <item x="1952"/>
        <item x="1855"/>
        <item x="1944"/>
        <item x="1446"/>
        <item x="1910"/>
        <item x="1930"/>
        <item x="1291"/>
        <item x="1794"/>
        <item x="1922"/>
        <item x="1931"/>
        <item x="1477"/>
        <item x="1623"/>
        <item x="1473"/>
        <item x="1792"/>
        <item x="915"/>
        <item x="1963"/>
        <item t="default"/>
      </items>
    </pivotField>
    <pivotField compact="0" outline="0" showAll="0"/>
    <pivotField dataField="1" compact="0" outline="0" showAll="0">
      <items count="899">
        <item x="555"/>
        <item x="893"/>
        <item x="761"/>
        <item x="876"/>
        <item x="654"/>
        <item x="402"/>
        <item x="388"/>
        <item x="353"/>
        <item x="251"/>
        <item x="85"/>
        <item x="482"/>
        <item x="635"/>
        <item x="13"/>
        <item x="8"/>
        <item x="149"/>
        <item x="53"/>
        <item x="25"/>
        <item x="655"/>
        <item x="339"/>
        <item x="636"/>
        <item x="134"/>
        <item x="355"/>
        <item x="650"/>
        <item x="451"/>
        <item x="334"/>
        <item x="749"/>
        <item x="417"/>
        <item x="96"/>
        <item x="201"/>
        <item x="375"/>
        <item x="235"/>
        <item x="111"/>
        <item x="23"/>
        <item x="150"/>
        <item x="466"/>
        <item x="181"/>
        <item x="17"/>
        <item x="189"/>
        <item x="79"/>
        <item x="278"/>
        <item x="122"/>
        <item x="287"/>
        <item x="259"/>
        <item x="216"/>
        <item x="494"/>
        <item x="260"/>
        <item x="405"/>
        <item x="356"/>
        <item x="452"/>
        <item x="367"/>
        <item x="234"/>
        <item x="398"/>
        <item x="42"/>
        <item x="219"/>
        <item x="105"/>
        <item x="69"/>
        <item x="706"/>
        <item x="385"/>
        <item x="369"/>
        <item x="114"/>
        <item x="488"/>
        <item x="711"/>
        <item x="4"/>
        <item x="435"/>
        <item x="302"/>
        <item x="370"/>
        <item x="484"/>
        <item x="439"/>
        <item x="554"/>
        <item x="16"/>
        <item x="425"/>
        <item x="48"/>
        <item x="412"/>
        <item x="722"/>
        <item x="326"/>
        <item x="197"/>
        <item x="836"/>
        <item x="54"/>
        <item x="455"/>
        <item x="885"/>
        <item x="646"/>
        <item x="415"/>
        <item x="338"/>
        <item x="296"/>
        <item x="87"/>
        <item x="358"/>
        <item x="68"/>
        <item x="258"/>
        <item x="108"/>
        <item x="859"/>
        <item x="794"/>
        <item x="432"/>
        <item x="90"/>
        <item x="22"/>
        <item x="136"/>
        <item x="203"/>
        <item x="467"/>
        <item x="140"/>
        <item x="458"/>
        <item x="413"/>
        <item x="789"/>
        <item x="335"/>
        <item x="800"/>
        <item x="77"/>
        <item x="693"/>
        <item x="783"/>
        <item x="588"/>
        <item x="746"/>
        <item x="29"/>
        <item x="462"/>
        <item x="525"/>
        <item x="331"/>
        <item x="457"/>
        <item x="471"/>
        <item x="142"/>
        <item x="362"/>
        <item x="710"/>
        <item x="856"/>
        <item x="146"/>
        <item x="64"/>
        <item x="724"/>
        <item x="214"/>
        <item x="18"/>
        <item x="574"/>
        <item x="477"/>
        <item x="156"/>
        <item x="817"/>
        <item x="349"/>
        <item x="598"/>
        <item x="663"/>
        <item x="240"/>
        <item x="427"/>
        <item x="518"/>
        <item x="282"/>
        <item x="239"/>
        <item x="792"/>
        <item x="550"/>
        <item x="620"/>
        <item x="254"/>
        <item x="261"/>
        <item x="661"/>
        <item x="379"/>
        <item x="131"/>
        <item x="573"/>
        <item x="696"/>
        <item x="524"/>
        <item x="511"/>
        <item x="313"/>
        <item x="506"/>
        <item x="689"/>
        <item x="74"/>
        <item x="83"/>
        <item x="531"/>
        <item x="204"/>
        <item x="597"/>
        <item x="46"/>
        <item x="690"/>
        <item x="489"/>
        <item x="318"/>
        <item x="132"/>
        <item x="188"/>
        <item x="687"/>
        <item x="24"/>
        <item x="82"/>
        <item x="718"/>
        <item x="595"/>
        <item x="686"/>
        <item x="881"/>
        <item x="182"/>
        <item x="644"/>
        <item x="684"/>
        <item x="91"/>
        <item x="265"/>
        <item x="748"/>
        <item x="760"/>
        <item x="877"/>
        <item x="324"/>
        <item x="770"/>
        <item x="119"/>
        <item x="648"/>
        <item x="49"/>
        <item x="298"/>
        <item x="418"/>
        <item x="316"/>
        <item x="619"/>
        <item x="15"/>
        <item x="762"/>
        <item x="337"/>
        <item x="629"/>
        <item x="227"/>
        <item x="456"/>
        <item x="790"/>
        <item x="671"/>
        <item x="606"/>
        <item x="784"/>
        <item x="668"/>
        <item x="541"/>
        <item x="346"/>
        <item x="303"/>
        <item x="759"/>
        <item x="272"/>
        <item x="586"/>
        <item x="118"/>
        <item x="323"/>
        <item x="384"/>
        <item x="734"/>
        <item x="180"/>
        <item x="9"/>
        <item x="678"/>
        <item x="228"/>
        <item x="41"/>
        <item x="93"/>
        <item x="210"/>
        <item x="791"/>
        <item x="491"/>
        <item x="731"/>
        <item x="750"/>
        <item x="585"/>
        <item x="65"/>
        <item x="652"/>
        <item x="504"/>
        <item x="502"/>
        <item x="460"/>
        <item x="222"/>
        <item x="545"/>
        <item x="416"/>
        <item x="526"/>
        <item x="252"/>
        <item x="461"/>
        <item x="640"/>
        <item x="408"/>
        <item x="812"/>
        <item x="616"/>
        <item x="798"/>
        <item x="233"/>
        <item x="11"/>
        <item x="623"/>
        <item x="691"/>
        <item x="642"/>
        <item x="752"/>
        <item x="729"/>
        <item x="816"/>
        <item x="786"/>
        <item x="675"/>
        <item x="361"/>
        <item x="682"/>
        <item x="155"/>
        <item x="407"/>
        <item x="887"/>
        <item x="21"/>
        <item x="230"/>
        <item x="699"/>
        <item x="618"/>
        <item x="875"/>
        <item x="581"/>
        <item x="602"/>
        <item x="811"/>
        <item x="612"/>
        <item x="781"/>
        <item x="778"/>
        <item x="610"/>
        <item x="360"/>
        <item x="480"/>
        <item x="80"/>
        <item x="472"/>
        <item x="840"/>
        <item x="342"/>
        <item x="426"/>
        <item x="147"/>
        <item x="400"/>
        <item x="218"/>
        <item x="183"/>
        <item x="225"/>
        <item x="683"/>
        <item x="605"/>
        <item x="244"/>
        <item x="465"/>
        <item x="685"/>
        <item x="592"/>
        <item x="421"/>
        <item x="167"/>
        <item x="309"/>
        <item x="12"/>
        <item x="537"/>
        <item x="559"/>
        <item x="721"/>
        <item x="517"/>
        <item x="591"/>
        <item x="7"/>
        <item x="304"/>
        <item x="584"/>
        <item x="125"/>
        <item x="709"/>
        <item x="238"/>
        <item x="464"/>
        <item x="810"/>
        <item x="520"/>
        <item x="583"/>
        <item x="582"/>
        <item x="725"/>
        <item x="336"/>
        <item x="94"/>
        <item x="596"/>
        <item x="577"/>
        <item x="662"/>
        <item x="62"/>
        <item x="638"/>
        <item x="795"/>
        <item x="674"/>
        <item x="286"/>
        <item x="744"/>
        <item x="872"/>
        <item x="669"/>
        <item x="393"/>
        <item x="850"/>
        <item x="509"/>
        <item x="332"/>
        <item x="735"/>
        <item x="613"/>
        <item x="571"/>
        <item x="643"/>
        <item x="523"/>
        <item x="411"/>
        <item x="617"/>
        <item x="670"/>
        <item x="112"/>
        <item x="549"/>
        <item x="627"/>
        <item x="51"/>
        <item x="419"/>
        <item x="202"/>
        <item x="570"/>
        <item x="569"/>
        <item x="566"/>
        <item x="546"/>
        <item x="565"/>
        <item x="542"/>
        <item x="649"/>
        <item x="851"/>
        <item x="868"/>
        <item x="266"/>
        <item x="553"/>
        <item x="137"/>
        <item x="558"/>
        <item x="485"/>
        <item x="639"/>
        <item x="373"/>
        <item x="308"/>
        <item x="562"/>
        <item x="556"/>
        <item x="481"/>
        <item x="659"/>
        <item x="860"/>
        <item x="656"/>
        <item x="365"/>
        <item x="534"/>
        <item x="348"/>
        <item x="665"/>
        <item x="430"/>
        <item x="495"/>
        <item x="614"/>
        <item x="808"/>
        <item x="882"/>
        <item x="551"/>
        <item x="716"/>
        <item x="359"/>
        <item x="548"/>
        <item x="845"/>
        <item x="883"/>
        <item x="544"/>
        <item x="543"/>
        <item x="837"/>
        <item x="321"/>
        <item x="301"/>
        <item x="198"/>
        <item x="580"/>
        <item x="253"/>
        <item x="797"/>
        <item x="92"/>
        <item x="728"/>
        <item x="505"/>
        <item x="383"/>
        <item x="540"/>
        <item x="493"/>
        <item x="890"/>
        <item x="193"/>
        <item x="751"/>
        <item x="896"/>
        <item x="622"/>
        <item x="698"/>
        <item x="835"/>
        <item x="740"/>
        <item x="539"/>
        <item x="433"/>
        <item x="796"/>
        <item x="891"/>
        <item x="785"/>
        <item x="775"/>
        <item x="647"/>
        <item x="704"/>
        <item x="95"/>
        <item x="697"/>
        <item x="743"/>
        <item x="769"/>
        <item x="814"/>
        <item x="538"/>
        <item x="397"/>
        <item x="677"/>
        <item x="529"/>
        <item x="317"/>
        <item x="651"/>
        <item x="172"/>
        <item x="766"/>
        <item x="396"/>
        <item x="264"/>
        <item x="708"/>
        <item x="445"/>
        <item x="374"/>
        <item x="688"/>
        <item x="547"/>
        <item x="865"/>
        <item x="723"/>
        <item x="737"/>
        <item x="130"/>
        <item x="516"/>
        <item x="436"/>
        <item x="423"/>
        <item x="664"/>
        <item x="815"/>
        <item x="609"/>
        <item x="630"/>
        <item x="873"/>
        <item x="521"/>
        <item x="220"/>
        <item x="43"/>
        <item x="879"/>
        <item x="579"/>
        <item x="572"/>
        <item x="226"/>
        <item x="604"/>
        <item x="446"/>
        <item x="513"/>
        <item x="441"/>
        <item x="186"/>
        <item x="739"/>
        <item x="849"/>
        <item x="469"/>
        <item x="500"/>
        <item x="437"/>
        <item x="701"/>
        <item x="510"/>
        <item x="824"/>
        <item x="641"/>
        <item x="830"/>
        <item x="448"/>
        <item x="692"/>
        <item x="625"/>
        <item x="823"/>
        <item x="508"/>
        <item x="806"/>
        <item x="847"/>
        <item x="499"/>
        <item x="535"/>
        <item x="884"/>
        <item x="382"/>
        <item x="403"/>
        <item x="133"/>
        <item x="275"/>
        <item x="714"/>
        <item x="380"/>
        <item x="621"/>
        <item x="231"/>
        <item x="889"/>
        <item x="344"/>
        <item x="503"/>
        <item x="97"/>
        <item x="672"/>
        <item x="271"/>
        <item x="39"/>
        <item x="844"/>
        <item x="747"/>
        <item x="754"/>
        <item x="888"/>
        <item x="507"/>
        <item x="1"/>
        <item x="347"/>
        <item x="801"/>
        <item x="527"/>
        <item x="787"/>
        <item x="106"/>
        <item x="827"/>
        <item x="512"/>
        <item x="377"/>
        <item x="594"/>
        <item x="753"/>
        <item x="498"/>
        <item x="187"/>
        <item x="192"/>
        <item x="177"/>
        <item x="47"/>
        <item x="322"/>
        <item x="274"/>
        <item x="779"/>
        <item x="676"/>
        <item x="351"/>
        <item x="705"/>
        <item x="788"/>
        <item x="391"/>
        <item x="496"/>
        <item x="113"/>
        <item x="474"/>
        <item x="153"/>
        <item x="492"/>
        <item x="764"/>
        <item x="858"/>
        <item x="357"/>
        <item x="487"/>
        <item x="802"/>
        <item x="632"/>
        <item x="730"/>
        <item x="154"/>
        <item x="707"/>
        <item x="424"/>
        <item x="755"/>
        <item x="270"/>
        <item x="633"/>
        <item x="758"/>
        <item x="895"/>
        <item x="826"/>
        <item x="702"/>
        <item x="486"/>
        <item x="822"/>
        <item x="123"/>
        <item x="536"/>
        <item x="328"/>
        <item x="679"/>
        <item x="819"/>
        <item x="169"/>
        <item x="292"/>
        <item x="327"/>
        <item x="431"/>
        <item x="607"/>
        <item x="473"/>
        <item x="63"/>
        <item x="459"/>
        <item x="454"/>
        <item x="444"/>
        <item x="399"/>
        <item x="680"/>
        <item x="599"/>
        <item x="673"/>
        <item x="831"/>
        <item x="878"/>
        <item x="561"/>
        <item x="626"/>
        <item x="185"/>
        <item x="120"/>
        <item x="443"/>
        <item x="442"/>
        <item x="440"/>
        <item x="438"/>
        <item x="564"/>
        <item x="429"/>
        <item x="428"/>
        <item x="422"/>
        <item x="414"/>
        <item x="667"/>
        <item x="217"/>
        <item x="522"/>
        <item x="215"/>
        <item x="695"/>
        <item x="100"/>
        <item x="589"/>
        <item x="409"/>
        <item x="291"/>
        <item x="634"/>
        <item x="793"/>
        <item x="745"/>
        <item x="715"/>
        <item x="410"/>
        <item x="404"/>
        <item x="476"/>
        <item x="268"/>
        <item x="886"/>
        <item x="765"/>
        <item x="394"/>
        <item x="631"/>
        <item x="406"/>
        <item x="719"/>
        <item x="590"/>
        <item x="36"/>
        <item x="81"/>
        <item x="6"/>
        <item x="857"/>
        <item x="478"/>
        <item x="392"/>
        <item x="175"/>
        <item x="390"/>
        <item x="179"/>
        <item x="763"/>
        <item x="842"/>
        <item x="306"/>
        <item x="376"/>
        <item x="372"/>
        <item x="117"/>
        <item x="658"/>
        <item x="449"/>
        <item x="38"/>
        <item x="828"/>
        <item x="530"/>
        <item x="237"/>
        <item x="386"/>
        <item x="867"/>
        <item x="483"/>
        <item x="712"/>
        <item x="262"/>
        <item x="600"/>
        <item x="371"/>
        <item x="368"/>
        <item x="366"/>
        <item x="470"/>
        <item x="315"/>
        <item x="575"/>
        <item x="363"/>
        <item x="352"/>
        <item x="350"/>
        <item x="151"/>
        <item x="832"/>
        <item x="628"/>
        <item x="176"/>
        <item x="825"/>
        <item x="733"/>
        <item x="870"/>
        <item x="490"/>
        <item x="345"/>
        <item x="767"/>
        <item x="852"/>
        <item x="720"/>
        <item x="255"/>
        <item x="450"/>
        <item x="861"/>
        <item x="341"/>
        <item x="330"/>
        <item x="799"/>
        <item x="32"/>
        <item x="107"/>
        <item x="645"/>
        <item x="578"/>
        <item x="165"/>
        <item x="563"/>
        <item x="329"/>
        <item x="354"/>
        <item x="285"/>
        <item x="624"/>
        <item x="401"/>
        <item x="782"/>
        <item x="273"/>
        <item x="364"/>
        <item x="311"/>
        <item x="325"/>
        <item x="841"/>
        <item x="166"/>
        <item x="71"/>
        <item x="576"/>
        <item x="236"/>
        <item x="310"/>
        <item x="528"/>
        <item x="320"/>
        <item x="307"/>
        <item x="300"/>
        <item x="208"/>
        <item x="818"/>
        <item x="387"/>
        <item x="601"/>
        <item x="319"/>
        <item x="874"/>
        <item x="772"/>
        <item x="892"/>
        <item x="681"/>
        <item x="776"/>
        <item x="70"/>
        <item x="773"/>
        <item x="299"/>
        <item x="803"/>
        <item x="247"/>
        <item x="846"/>
        <item x="389"/>
        <item x="833"/>
        <item x="297"/>
        <item x="295"/>
        <item x="294"/>
        <item x="290"/>
        <item x="660"/>
        <item x="333"/>
        <item x="288"/>
        <item x="305"/>
        <item x="173"/>
        <item x="284"/>
        <item x="283"/>
        <item x="314"/>
        <item x="757"/>
        <item x="713"/>
        <item x="281"/>
        <item x="280"/>
        <item x="200"/>
        <item x="703"/>
        <item x="279"/>
        <item x="277"/>
        <item x="807"/>
        <item x="276"/>
        <item x="84"/>
        <item x="653"/>
        <item x="593"/>
        <item x="289"/>
        <item x="742"/>
        <item x="420"/>
        <item x="269"/>
        <item x="863"/>
        <item x="161"/>
        <item x="871"/>
        <item x="257"/>
        <item x="243"/>
        <item x="256"/>
        <item x="340"/>
        <item x="777"/>
        <item x="249"/>
        <item x="533"/>
        <item x="532"/>
        <item x="468"/>
        <item x="853"/>
        <item x="839"/>
        <item x="246"/>
        <item x="515"/>
        <item x="741"/>
        <item x="245"/>
        <item x="880"/>
        <item x="242"/>
        <item x="479"/>
        <item x="241"/>
        <item x="768"/>
        <item x="447"/>
        <item x="232"/>
        <item x="33"/>
        <item x="229"/>
        <item x="224"/>
        <item x="568"/>
        <item x="434"/>
        <item x="221"/>
        <item x="213"/>
        <item x="212"/>
        <item x="211"/>
        <item x="637"/>
        <item x="206"/>
        <item x="869"/>
        <item x="615"/>
        <item x="560"/>
        <item x="205"/>
        <item x="199"/>
        <item x="207"/>
        <item x="666"/>
        <item x="312"/>
        <item x="196"/>
        <item x="738"/>
        <item x="195"/>
        <item x="736"/>
        <item x="774"/>
        <item x="378"/>
        <item x="497"/>
        <item x="519"/>
        <item x="829"/>
        <item x="194"/>
        <item x="820"/>
        <item x="190"/>
        <item x="453"/>
        <item x="843"/>
        <item x="771"/>
        <item x="894"/>
        <item x="587"/>
        <item x="191"/>
        <item x="184"/>
        <item x="854"/>
        <item x="178"/>
        <item x="174"/>
        <item x="171"/>
        <item x="343"/>
        <item x="28"/>
        <item x="170"/>
        <item x="603"/>
        <item x="164"/>
        <item x="162"/>
        <item x="717"/>
        <item x="160"/>
        <item x="159"/>
        <item x="144"/>
        <item x="34"/>
        <item x="248"/>
        <item x="158"/>
        <item x="157"/>
        <item x="152"/>
        <item x="263"/>
        <item x="855"/>
        <item x="10"/>
        <item x="75"/>
        <item x="809"/>
        <item x="148"/>
        <item x="700"/>
        <item x="821"/>
        <item x="145"/>
        <item x="463"/>
        <item x="293"/>
        <item x="732"/>
        <item x="143"/>
        <item x="141"/>
        <item x="250"/>
        <item x="139"/>
        <item x="138"/>
        <item x="727"/>
        <item x="135"/>
        <item x="381"/>
        <item x="128"/>
        <item x="26"/>
        <item x="126"/>
        <item x="124"/>
        <item x="267"/>
        <item x="862"/>
        <item x="121"/>
        <item x="37"/>
        <item x="813"/>
        <item x="127"/>
        <item x="608"/>
        <item x="116"/>
        <item x="115"/>
        <item x="110"/>
        <item x="611"/>
        <item x="109"/>
        <item x="864"/>
        <item x="567"/>
        <item x="395"/>
        <item x="104"/>
        <item x="103"/>
        <item x="129"/>
        <item x="102"/>
        <item x="101"/>
        <item x="848"/>
        <item x="780"/>
        <item x="99"/>
        <item x="98"/>
        <item x="89"/>
        <item x="86"/>
        <item x="209"/>
        <item x="805"/>
        <item x="78"/>
        <item x="3"/>
        <item x="804"/>
        <item x="838"/>
        <item x="76"/>
        <item x="72"/>
        <item x="866"/>
        <item x="67"/>
        <item x="66"/>
        <item x="61"/>
        <item x="60"/>
        <item x="59"/>
        <item x="58"/>
        <item x="163"/>
        <item x="88"/>
        <item x="57"/>
        <item x="834"/>
        <item x="56"/>
        <item x="55"/>
        <item x="514"/>
        <item x="52"/>
        <item x="657"/>
        <item x="50"/>
        <item x="73"/>
        <item x="45"/>
        <item x="44"/>
        <item x="223"/>
        <item x="557"/>
        <item x="40"/>
        <item x="756"/>
        <item x="35"/>
        <item x="31"/>
        <item x="552"/>
        <item x="30"/>
        <item x="27"/>
        <item x="20"/>
        <item x="694"/>
        <item x="726"/>
        <item x="19"/>
        <item x="14"/>
        <item x="501"/>
        <item x="168"/>
        <item x="475"/>
        <item x="5"/>
        <item x="2"/>
        <item x="0"/>
        <item x="89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ntTotal" fld="3" subtotal="average" baseField="0" baseItem="0"/>
    <dataField name="Average of Incom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BDDBF-3D74-4966-9D12-75E826BFC949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C37" firstHeaderRow="0" firstDataRow="1" firstDataCol="1"/>
  <pivotFields count="57"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ntTotal" fld="3" subtotal="average" baseField="0" baseItem="0"/>
    <dataField name="Average of Incom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34821-E25D-48C4-B289-8A373CAF8E0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7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ntTotal" fld="3" subtotal="average" baseField="2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1501A-840B-45D8-8DE6-254D4AEC6007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ct_Deals" fld="27" subtotal="average" baseField="33" baseItem="0"/>
    <dataField name="Average of Pct_Web" fld="28" subtotal="average" baseField="33" baseItem="0"/>
    <dataField name="Average of Pct_Catalog" fld="29" subtotal="average" baseField="33" baseItem="0"/>
    <dataField name="Average of Pct_Store" fld="30" subtotal="average" baseField="3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F01D8-3DDE-4CC8-ADAC-5E3FAEBA79DC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5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4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Items count="1">
    <i/>
  </colItems>
  <dataFields count="1">
    <dataField name="Sum of MntTotal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D9551-9F05-4736-B4EC-664D24B2B29C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G7" firstHeaderRow="0" firstDataRow="1" firstDataCol="1"/>
  <pivotFields count="5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Wines" fld="16" subtotal="average" baseField="2" baseItem="0"/>
    <dataField name="Fruits" fld="17" subtotal="average" baseField="2" baseItem="0"/>
    <dataField name="Meat" fld="18" subtotal="average" baseField="2" baseItem="0"/>
    <dataField name="Fish" fld="19" subtotal="average" baseField="2" baseItem="0"/>
    <dataField name="SweetProducts" fld="20" subtotal="average" baseField="2" baseItem="0"/>
    <dataField name="GoldProducts" fld="21" subtotal="average" baseField="2" baseItem="0"/>
  </dataFields>
  <formats count="2"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1">
          <reference field="2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057EA-E6FB-4C0C-8997-0A2EB957CABE}" name="Tabela1" displayName="Tabela1" ref="A7:C12" totalsRowShown="0">
  <autoFilter ref="A7:C12" xr:uid="{E22057EA-E6FB-4C0C-8997-0A2EB957CABE}"/>
  <tableColumns count="3">
    <tableColumn id="1" xr3:uid="{5F519F80-D5BB-4305-826E-27423689F995}" name="Coluna1" dataDxfId="8"/>
    <tableColumn id="2" xr3:uid="{39C09B40-3008-495E-9A7C-164BCA4AF425}" name="Total Linhas"/>
    <tableColumn id="3" xr3:uid="{32DAD4FE-FBFB-4B6E-928E-72203E0644FF}" name="Linhas para campanha 6 *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A4364-6181-4B6D-9072-0EEBD68D5D73}" name="Table3" displayName="Table3" ref="A1:D7" totalsRowShown="0">
  <autoFilter ref="A1:D7" xr:uid="{2ECA4364-6181-4B6D-9072-0EEBD68D5D73}"/>
  <tableColumns count="4">
    <tableColumn id="1" xr3:uid="{69CA5FFF-3575-4401-A90C-4C48197F5EC7}" name="Column1"/>
    <tableColumn id="3" xr3:uid="{13804191-4108-40BF-957C-81D21325CB9E}" name="Percentagem de adesão" dataDxfId="6">
      <calculatedColumnFormula>(C2/2022)</calculatedColumnFormula>
    </tableColumn>
    <tableColumn id="4" xr3:uid="{39F0540A-48AF-4842-A53B-A14ECC7A57BF}" name="Column22"/>
    <tableColumn id="5" xr3:uid="{7F0D25EC-5E15-4ED2-A153-47B50C777317}" name="Total Campaigns Accepted" dataDxfId="5">
      <calculatedColumnFormula>SUM(Main!AG:AK)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EEE2B0-4B12-4A6A-8868-01D72BDE5F03}" name="Table4" displayName="Table4" ref="G3:J9" totalsRowShown="0" headerRowDxfId="4">
  <autoFilter ref="G3:J9" xr:uid="{11EEE2B0-4B12-4A6A-8868-01D72BDE5F03}"/>
  <tableColumns count="4">
    <tableColumn id="1" xr3:uid="{53CA1F83-FBDA-4557-8FAA-5FF8163370E1}" name="Campaign"/>
    <tableColumn id="2" xr3:uid="{D381BD12-6D4E-4A76-9297-FB004DC76A9A}" name="Avg Spending (Accepted)" dataDxfId="3"/>
    <tableColumn id="3" xr3:uid="{1714A259-C97C-4CF2-9F10-68B67E730549}" name="Avg Spending (Not Accepted)"/>
    <tableColumn id="4" xr3:uid="{02627C0C-B5E8-43F9-8EBE-EF122E1D6AA7}" name="Spending Impa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AD38D3-017F-4727-A62D-644F4CB90832}" name="Table2" displayName="Table2" ref="A4:B5" totalsRowShown="0">
  <autoFilter ref="A4:B5" xr:uid="{A1AD38D3-017F-4727-A62D-644F4CB90832}"/>
  <tableColumns count="2">
    <tableColumn id="1" xr3:uid="{B6AECC65-2802-4C6A-B67B-675F032BF8B3}" name="Customer ID Input" dataDxfId="7"/>
    <tableColumn id="2" xr3:uid="{0AA5D910-213B-4DDD-AF0B-16FEBE41B010}" name="Total Spent by Customer">
      <calculatedColumnFormula>_xlfn.XLOOKUP(A5,Main!A:A,Main!D:D,"Not Found")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5.xml"/><Relationship Id="rId7" Type="http://schemas.openxmlformats.org/officeDocument/2006/relationships/drawing" Target="../drawings/drawing6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2205"/>
  <sheetViews>
    <sheetView zoomScale="90" zoomScaleNormal="90" workbookViewId="0">
      <selection activeCell="L1984" sqref="L1984"/>
    </sheetView>
  </sheetViews>
  <sheetFormatPr defaultColWidth="12.5546875" defaultRowHeight="13.5" customHeight="1" x14ac:dyDescent="0.25"/>
  <cols>
    <col min="1" max="1" width="12.5546875" style="9"/>
    <col min="2" max="2" width="15.44140625" customWidth="1"/>
    <col min="3" max="3" width="21.109375" style="9" customWidth="1"/>
    <col min="4" max="4" width="26.6640625" style="32" customWidth="1"/>
    <col min="5" max="5" width="26.6640625" style="33" customWidth="1"/>
    <col min="6" max="6" width="26.6640625" style="11" customWidth="1"/>
    <col min="7" max="7" width="14.6640625" customWidth="1"/>
    <col min="8" max="8" width="15.109375" customWidth="1"/>
    <col min="9" max="10" width="12.6640625" customWidth="1"/>
    <col min="11" max="11" width="15.109375" customWidth="1"/>
    <col min="12" max="12" width="22.44140625" customWidth="1"/>
    <col min="13" max="13" width="22.5546875" customWidth="1"/>
    <col min="14" max="14" width="19.33203125" customWidth="1"/>
    <col min="15" max="15" width="15.6640625" customWidth="1"/>
    <col min="16" max="16" width="18.33203125" style="9" customWidth="1"/>
    <col min="17" max="22" width="15.6640625" style="11" customWidth="1"/>
    <col min="23" max="23" width="18.6640625" bestFit="1" customWidth="1"/>
    <col min="24" max="24" width="17.88671875" bestFit="1" customWidth="1"/>
    <col min="25" max="25" width="20.33203125" bestFit="1" customWidth="1"/>
    <col min="26" max="26" width="18.44140625" bestFit="1" customWidth="1"/>
    <col min="27" max="27" width="22.44140625" style="9" customWidth="1"/>
    <col min="28" max="28" width="22.44140625" style="11" customWidth="1"/>
    <col min="29" max="31" width="18.44140625" style="11" customWidth="1"/>
    <col min="32" max="32" width="18.88671875" bestFit="1" customWidth="1"/>
    <col min="33" max="33" width="19.109375" customWidth="1"/>
    <col min="34" max="34" width="17.6640625" customWidth="1"/>
    <col min="35" max="35" width="20.33203125" customWidth="1"/>
    <col min="36" max="36" width="17.5546875" customWidth="1"/>
    <col min="37" max="37" width="20.5546875" customWidth="1"/>
    <col min="38" max="38" width="13" customWidth="1"/>
    <col min="39" max="39" width="21.88671875" customWidth="1"/>
    <col min="40" max="40" width="13.109375" customWidth="1"/>
    <col min="41" max="41" width="13.109375" style="9" customWidth="1"/>
    <col min="42" max="42" width="18.44140625" customWidth="1"/>
    <col min="43" max="43" width="19.5546875" customWidth="1"/>
    <col min="44" max="44" width="18.33203125" customWidth="1"/>
    <col min="45" max="45" width="15.88671875" customWidth="1"/>
    <col min="46" max="46" width="19.5546875" customWidth="1"/>
    <col min="47" max="47" width="16.109375" customWidth="1"/>
    <col min="48" max="48" width="21" customWidth="1"/>
    <col min="49" max="49" width="22.88671875" customWidth="1"/>
    <col min="50" max="50" width="15.88671875" bestFit="1" customWidth="1"/>
    <col min="51" max="51" width="13.6640625" bestFit="1" customWidth="1"/>
    <col min="52" max="52" width="19.44140625" customWidth="1"/>
    <col min="53" max="53" width="13.109375" style="23" bestFit="1" customWidth="1"/>
    <col min="54" max="56" width="13.109375" style="25" customWidth="1"/>
    <col min="57" max="57" width="86.6640625" customWidth="1"/>
  </cols>
  <sheetData>
    <row r="1" spans="1:57" s="4" customFormat="1" ht="18.75" customHeight="1" x14ac:dyDescent="0.25">
      <c r="A1" s="2" t="s">
        <v>70</v>
      </c>
      <c r="B1" s="3" t="s">
        <v>22</v>
      </c>
      <c r="C1" s="2" t="s">
        <v>71</v>
      </c>
      <c r="D1" s="3" t="s">
        <v>24</v>
      </c>
      <c r="E1" s="30" t="s">
        <v>25</v>
      </c>
      <c r="F1" s="5" t="s">
        <v>72</v>
      </c>
      <c r="G1" s="3" t="s">
        <v>73</v>
      </c>
      <c r="H1" s="3" t="s">
        <v>74</v>
      </c>
      <c r="I1" s="3" t="s">
        <v>75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126</v>
      </c>
      <c r="Q1" s="5" t="s">
        <v>127</v>
      </c>
      <c r="R1" s="5" t="s">
        <v>128</v>
      </c>
      <c r="S1" s="5" t="s">
        <v>129</v>
      </c>
      <c r="T1" s="5" t="s">
        <v>130</v>
      </c>
      <c r="U1" s="5" t="s">
        <v>131</v>
      </c>
      <c r="V1" s="5" t="s">
        <v>132</v>
      </c>
      <c r="W1" s="3" t="s">
        <v>76</v>
      </c>
      <c r="X1" s="3" t="s">
        <v>77</v>
      </c>
      <c r="Y1" s="3" t="s">
        <v>78</v>
      </c>
      <c r="Z1" s="3" t="s">
        <v>79</v>
      </c>
      <c r="AA1" s="3" t="s">
        <v>103</v>
      </c>
      <c r="AB1" s="5" t="s">
        <v>107</v>
      </c>
      <c r="AC1" s="5" t="s">
        <v>104</v>
      </c>
      <c r="AD1" s="5" t="s">
        <v>105</v>
      </c>
      <c r="AE1" s="5" t="s">
        <v>106</v>
      </c>
      <c r="AF1" s="3" t="s">
        <v>80</v>
      </c>
      <c r="AG1" s="3" t="s">
        <v>52</v>
      </c>
      <c r="AH1" s="3" t="s">
        <v>65</v>
      </c>
      <c r="AI1" s="3" t="s">
        <v>66</v>
      </c>
      <c r="AJ1" s="3" t="s">
        <v>68</v>
      </c>
      <c r="AK1" s="3" t="s">
        <v>69</v>
      </c>
      <c r="AL1" s="3" t="s">
        <v>81</v>
      </c>
      <c r="AM1" s="3" t="s">
        <v>7</v>
      </c>
      <c r="AN1" s="3" t="s">
        <v>28</v>
      </c>
      <c r="AO1" s="19" t="s">
        <v>82</v>
      </c>
      <c r="AP1" s="3" t="s">
        <v>83</v>
      </c>
      <c r="AQ1" s="3" t="s">
        <v>84</v>
      </c>
      <c r="AR1" s="3" t="s">
        <v>85</v>
      </c>
      <c r="AS1" s="3" t="s">
        <v>86</v>
      </c>
      <c r="AT1" s="3" t="s">
        <v>87</v>
      </c>
      <c r="AU1" s="3" t="s">
        <v>88</v>
      </c>
      <c r="AV1" s="3" t="s">
        <v>89</v>
      </c>
      <c r="AW1" s="3" t="s">
        <v>90</v>
      </c>
      <c r="AX1" s="3" t="s">
        <v>91</v>
      </c>
      <c r="AY1" s="3" t="s">
        <v>92</v>
      </c>
      <c r="AZ1" s="3" t="s">
        <v>93</v>
      </c>
      <c r="BA1" s="22" t="s">
        <v>94</v>
      </c>
      <c r="BB1" s="24" t="s">
        <v>95</v>
      </c>
      <c r="BC1" s="24" t="s">
        <v>32</v>
      </c>
      <c r="BD1" s="24" t="s">
        <v>96</v>
      </c>
      <c r="BE1" s="4" t="s">
        <v>97</v>
      </c>
    </row>
    <row r="2" spans="1:57" ht="16.5" customHeight="1" x14ac:dyDescent="0.25">
      <c r="A2" s="8">
        <v>1153</v>
      </c>
      <c r="B2" s="1">
        <v>87679</v>
      </c>
      <c r="C2" s="8" t="str">
        <f>IF(B2&lt;=AVERAGE(B:B),"Low income", "High income")</f>
        <v>High income</v>
      </c>
      <c r="D2" s="31">
        <v>2491</v>
      </c>
      <c r="E2" s="34" t="str">
        <f>IF(D2&lt;=AVERAGE(D:D),"Low spender", "High spender")</f>
        <v>High spender</v>
      </c>
      <c r="F2" s="10">
        <f t="shared" ref="F2:F65" si="0">D2/B2</f>
        <v>2.8410451761539252E-2</v>
      </c>
      <c r="G2" s="1">
        <v>0</v>
      </c>
      <c r="H2" s="1">
        <v>0</v>
      </c>
      <c r="I2" s="1">
        <v>62</v>
      </c>
      <c r="J2" s="1">
        <v>1259</v>
      </c>
      <c r="K2" s="1">
        <v>172</v>
      </c>
      <c r="L2" s="1">
        <v>815</v>
      </c>
      <c r="M2" s="1">
        <v>97</v>
      </c>
      <c r="N2" s="1">
        <v>148</v>
      </c>
      <c r="O2" s="1">
        <v>33</v>
      </c>
      <c r="P2" s="8">
        <f>SUM(J2:O2)</f>
        <v>2524</v>
      </c>
      <c r="Q2" s="10">
        <f>IF(P2=0,0,J2/P2)</f>
        <v>0.49881141045958793</v>
      </c>
      <c r="R2" s="10">
        <f>IF(P2=0,0,K2/P2)</f>
        <v>6.8145800316957217E-2</v>
      </c>
      <c r="S2" s="10">
        <f>IF(P2=0,0,L2/P2)</f>
        <v>0.32290015847860537</v>
      </c>
      <c r="T2" s="10">
        <f>IF(P2=0,0,M2/P2)</f>
        <v>3.8431061806656099E-2</v>
      </c>
      <c r="U2" s="10">
        <f>IF(P2=0,0,N2/P2)</f>
        <v>5.8637083993660855E-2</v>
      </c>
      <c r="V2" s="10">
        <f>IF(P2=0,0,O2/P2)</f>
        <v>1.3074484944532488E-2</v>
      </c>
      <c r="W2" s="1">
        <v>1</v>
      </c>
      <c r="X2" s="1">
        <v>7</v>
      </c>
      <c r="Y2" s="1">
        <v>11</v>
      </c>
      <c r="Z2" s="1">
        <v>10</v>
      </c>
      <c r="AA2" s="8">
        <f>SUM(W2:Z2)</f>
        <v>29</v>
      </c>
      <c r="AB2" s="10">
        <f>IF(AA2=0,0,W2/AA2)</f>
        <v>3.4482758620689655E-2</v>
      </c>
      <c r="AC2" s="10">
        <f>IF(AA2=0,0,X2/AA2)</f>
        <v>0.2413793103448276</v>
      </c>
      <c r="AD2" s="10">
        <f>IF(AA2=0,0,Y2/AA2)</f>
        <v>0.37931034482758619</v>
      </c>
      <c r="AE2" s="10">
        <f>IF(AA2=0,0,Z2/AA2)</f>
        <v>0.34482758620689657</v>
      </c>
      <c r="AF2" s="1">
        <v>4</v>
      </c>
      <c r="AG2" s="1">
        <v>1</v>
      </c>
      <c r="AH2" s="1">
        <v>0</v>
      </c>
      <c r="AI2" s="1">
        <v>1</v>
      </c>
      <c r="AJ2" s="1">
        <v>0</v>
      </c>
      <c r="AK2" s="1">
        <v>1</v>
      </c>
      <c r="AL2" s="1">
        <v>0</v>
      </c>
      <c r="AM2" s="1">
        <v>1</v>
      </c>
      <c r="AN2" s="1">
        <v>32</v>
      </c>
      <c r="AO2" s="20" t="str">
        <f t="shared" ref="AO2:AO65" si="1">IF(AND(AN2&lt;36,AN2&gt;23), "24-35",
IF(AND(AN2&lt;51,AN2&gt;35), "36-50",
IF(AND(AN2&lt;66,AN2&gt;50), "50-65",
IF(AN2&gt;65, "66+", "N")
)))</f>
        <v>24-35</v>
      </c>
      <c r="AP2" s="1">
        <v>2496</v>
      </c>
      <c r="AQ2" s="1">
        <v>0</v>
      </c>
      <c r="AR2" s="1">
        <v>0</v>
      </c>
      <c r="AS2" s="1">
        <v>0</v>
      </c>
      <c r="AT2" s="1">
        <v>1</v>
      </c>
      <c r="AU2" s="1">
        <v>0</v>
      </c>
      <c r="AV2" s="1">
        <v>0</v>
      </c>
      <c r="AW2" s="1">
        <v>1</v>
      </c>
      <c r="AX2" s="1">
        <v>0</v>
      </c>
      <c r="AY2" s="1">
        <v>0</v>
      </c>
      <c r="AZ2" s="1">
        <v>2458</v>
      </c>
      <c r="BA2" s="23">
        <v>42353</v>
      </c>
      <c r="BB2" s="25">
        <f t="shared" ref="BB2:BB65" si="2">MONTH(BA2)</f>
        <v>12</v>
      </c>
      <c r="BC2" s="25" t="str">
        <f t="shared" ref="BC2:BC65" si="3">TEXT(BA2,"mmmm")</f>
        <v>December</v>
      </c>
      <c r="BD2" s="25">
        <v>1</v>
      </c>
      <c r="BE2" t="str">
        <f t="shared" ref="BE2:BE65" si="4">_xlfn.TEXTJOIN(",",TRUE,A2:AZ2)</f>
        <v>1153,87679,High income,2491,High spender,0.0284104517615393,0,0,62,1259,172,815,97,148,33,2524,0.498811410459588,0.0681458003169572,0.322900158478605,0.0384310618066561,0.0586370839936609,0.0130744849445325,1,7,11,10,29,0.0344827586206897,0.241379310344828,0.379310344827586,0.344827586206897,4,1,0,1,0,1,0,1,32,24-35,2496,0,0,0,1,0,0,1,0,0,2458</v>
      </c>
    </row>
    <row r="3" spans="1:57" ht="13.2" x14ac:dyDescent="0.25">
      <c r="A3" s="8">
        <v>834</v>
      </c>
      <c r="B3" s="1">
        <v>3502</v>
      </c>
      <c r="C3" s="8" t="str">
        <f t="shared" ref="C3:C66" si="5">IF(B3&lt;=AVERAGE(B:B),"Low income", "High income")</f>
        <v>Low income</v>
      </c>
      <c r="D3" s="31">
        <v>911</v>
      </c>
      <c r="E3" s="34" t="str">
        <f t="shared" ref="E3:E66" si="6">IF(D3&lt;=AVERAGE(D:D),"Low spender", "High spender")</f>
        <v>High spender</v>
      </c>
      <c r="F3" s="10">
        <f t="shared" si="0"/>
        <v>0.26013706453455171</v>
      </c>
      <c r="G3" s="1">
        <v>1</v>
      </c>
      <c r="H3" s="1">
        <v>0</v>
      </c>
      <c r="I3" s="1">
        <v>56</v>
      </c>
      <c r="J3" s="1">
        <v>2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8">
        <f t="shared" ref="P3:P66" si="7">SUM(J3:O3)</f>
        <v>5</v>
      </c>
      <c r="Q3" s="10">
        <f t="shared" ref="Q3:Q66" si="8">IF(P3=0,0,J3/P3)</f>
        <v>0.4</v>
      </c>
      <c r="R3" s="10">
        <f t="shared" ref="R3:R66" si="9">IF(P3=0,0,K3/P3)</f>
        <v>0.2</v>
      </c>
      <c r="S3" s="10">
        <f t="shared" ref="S3:S66" si="10">IF(P3=0,0,L3/P3)</f>
        <v>0.2</v>
      </c>
      <c r="T3" s="10">
        <f t="shared" ref="T3:T66" si="11">IF(P3=0,0,M3/P3)</f>
        <v>0</v>
      </c>
      <c r="U3" s="10">
        <f t="shared" ref="U3:U66" si="12">IF(P3=0,0,N3/P3)</f>
        <v>0</v>
      </c>
      <c r="V3" s="10">
        <f t="shared" ref="V3:V66" si="13">IF(P3=0,0,O3/P3)</f>
        <v>0.2</v>
      </c>
      <c r="W3" s="1">
        <v>0</v>
      </c>
      <c r="X3" s="1">
        <v>0</v>
      </c>
      <c r="Y3" s="1">
        <v>0</v>
      </c>
      <c r="Z3" s="1">
        <v>0</v>
      </c>
      <c r="AA3" s="8">
        <f t="shared" ref="AA3:AA66" si="14">SUM(W3:Z3)</f>
        <v>0</v>
      </c>
      <c r="AB3" s="10">
        <f t="shared" ref="AB3:AB66" si="15">IF(AA3=0,0,W3/AA3)</f>
        <v>0</v>
      </c>
      <c r="AC3" s="10">
        <f t="shared" ref="AC3:AC66" si="16">IF(AA3=0,0,X3/AA3)</f>
        <v>0</v>
      </c>
      <c r="AD3" s="10">
        <f t="shared" ref="AD3:AD66" si="17">IF(AA3=0,0,Y3/AA3)</f>
        <v>0</v>
      </c>
      <c r="AE3" s="10">
        <f t="shared" ref="AE3:AE66" si="18">IF(AA3=0,0,Z3/AA3)</f>
        <v>0</v>
      </c>
      <c r="AF3" s="1">
        <v>14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47</v>
      </c>
      <c r="AO3" s="20" t="str">
        <f t="shared" si="1"/>
        <v>36-50</v>
      </c>
      <c r="AP3" s="1">
        <v>2601</v>
      </c>
      <c r="AQ3" s="1">
        <v>0</v>
      </c>
      <c r="AR3" s="1">
        <v>0</v>
      </c>
      <c r="AS3" s="1">
        <v>1</v>
      </c>
      <c r="AT3" s="1">
        <v>0</v>
      </c>
      <c r="AU3" s="1">
        <v>0</v>
      </c>
      <c r="AV3" s="1">
        <v>0</v>
      </c>
      <c r="AW3" s="1">
        <v>1</v>
      </c>
      <c r="AX3" s="1">
        <v>0</v>
      </c>
      <c r="AY3" s="1">
        <v>0</v>
      </c>
      <c r="AZ3" s="1">
        <v>3</v>
      </c>
      <c r="BA3" s="23">
        <v>42248</v>
      </c>
      <c r="BB3" s="25">
        <f t="shared" si="2"/>
        <v>9</v>
      </c>
      <c r="BC3" s="25" t="str">
        <f t="shared" si="3"/>
        <v>September</v>
      </c>
      <c r="BD3" s="25">
        <v>1</v>
      </c>
      <c r="BE3" t="str">
        <f t="shared" si="4"/>
        <v>834,3502,Low income,911,High spender,0.260137064534552,1,0,56,2,1,1,0,0,1,5,0.4,0.2,0.2,0,0,0.2,0,0,0,0,0,0,0,0,0,14,0,0,0,0,0,0,0,47,36-50,2601,0,0,1,0,0,0,1,0,0,3</v>
      </c>
    </row>
    <row r="4" spans="1:57" ht="13.2" x14ac:dyDescent="0.25">
      <c r="A4" s="8">
        <v>2180</v>
      </c>
      <c r="B4" s="1">
        <v>4861</v>
      </c>
      <c r="C4" s="8" t="str">
        <f t="shared" si="5"/>
        <v>Low income</v>
      </c>
      <c r="D4" s="31">
        <v>2429</v>
      </c>
      <c r="E4" s="34" t="str">
        <f t="shared" si="6"/>
        <v>High spender</v>
      </c>
      <c r="F4" s="10">
        <f t="shared" si="0"/>
        <v>0.49969142151820611</v>
      </c>
      <c r="G4" s="1">
        <v>0</v>
      </c>
      <c r="H4" s="1">
        <v>0</v>
      </c>
      <c r="I4" s="1">
        <v>20</v>
      </c>
      <c r="J4" s="1">
        <v>2</v>
      </c>
      <c r="K4" s="1">
        <v>1</v>
      </c>
      <c r="L4" s="1">
        <v>1</v>
      </c>
      <c r="M4" s="1">
        <v>1</v>
      </c>
      <c r="N4" s="1">
        <v>0</v>
      </c>
      <c r="O4" s="1">
        <v>1</v>
      </c>
      <c r="P4" s="8">
        <f t="shared" si="7"/>
        <v>6</v>
      </c>
      <c r="Q4" s="10">
        <f t="shared" si="8"/>
        <v>0.33333333333333331</v>
      </c>
      <c r="R4" s="10">
        <f t="shared" si="9"/>
        <v>0.16666666666666666</v>
      </c>
      <c r="S4" s="10">
        <f t="shared" si="10"/>
        <v>0.16666666666666666</v>
      </c>
      <c r="T4" s="10">
        <f t="shared" si="11"/>
        <v>0.16666666666666666</v>
      </c>
      <c r="U4" s="10">
        <f t="shared" si="12"/>
        <v>0</v>
      </c>
      <c r="V4" s="10">
        <f t="shared" si="13"/>
        <v>0.16666666666666666</v>
      </c>
      <c r="W4" s="1">
        <v>0</v>
      </c>
      <c r="X4" s="1">
        <v>0</v>
      </c>
      <c r="Y4" s="1">
        <v>0</v>
      </c>
      <c r="Z4" s="1">
        <v>0</v>
      </c>
      <c r="AA4" s="8">
        <f t="shared" si="14"/>
        <v>0</v>
      </c>
      <c r="AB4" s="10">
        <f t="shared" si="15"/>
        <v>0</v>
      </c>
      <c r="AC4" s="10">
        <f t="shared" si="16"/>
        <v>0</v>
      </c>
      <c r="AD4" s="10">
        <f t="shared" si="17"/>
        <v>0</v>
      </c>
      <c r="AE4" s="10">
        <f t="shared" si="18"/>
        <v>0</v>
      </c>
      <c r="AF4" s="1">
        <v>14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55</v>
      </c>
      <c r="AO4" s="20" t="str">
        <f t="shared" si="1"/>
        <v>50-65</v>
      </c>
      <c r="AP4" s="1">
        <v>2166</v>
      </c>
      <c r="AQ4" s="1">
        <v>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1</v>
      </c>
      <c r="AX4" s="1">
        <v>0</v>
      </c>
      <c r="AY4" s="1">
        <v>0</v>
      </c>
      <c r="AZ4" s="1">
        <v>4</v>
      </c>
      <c r="BA4" s="23">
        <v>42683</v>
      </c>
      <c r="BB4" s="25">
        <f t="shared" si="2"/>
        <v>11</v>
      </c>
      <c r="BC4" s="25" t="str">
        <f t="shared" si="3"/>
        <v>November</v>
      </c>
      <c r="BD4" s="25">
        <v>1</v>
      </c>
      <c r="BE4" t="str">
        <f t="shared" si="4"/>
        <v>2180,4861,Low income,2429,High spender,0.499691421518206,0,0,20,2,1,1,1,0,1,6,0.333333333333333,0.166666666666667,0.166666666666667,0.166666666666667,0,0.166666666666667,0,0,0,0,0,0,0,0,0,14,0,0,0,0,0,0,0,55,50-65,2166,1,0,0,0,0,0,1,0,0,4</v>
      </c>
    </row>
    <row r="5" spans="1:57" ht="13.2" x14ac:dyDescent="0.25">
      <c r="A5" s="8">
        <v>1486</v>
      </c>
      <c r="B5" s="1">
        <v>33590</v>
      </c>
      <c r="C5" s="8" t="str">
        <f t="shared" si="5"/>
        <v>Low income</v>
      </c>
      <c r="D5" s="31">
        <v>1892</v>
      </c>
      <c r="E5" s="34" t="str">
        <f t="shared" si="6"/>
        <v>High spender</v>
      </c>
      <c r="F5" s="10">
        <f t="shared" si="0"/>
        <v>5.6326287585590946E-2</v>
      </c>
      <c r="G5" s="1">
        <v>2</v>
      </c>
      <c r="H5" s="1">
        <v>1</v>
      </c>
      <c r="I5" s="1">
        <v>65</v>
      </c>
      <c r="J5" s="1">
        <v>4</v>
      </c>
      <c r="K5" s="1">
        <v>0</v>
      </c>
      <c r="L5" s="1">
        <v>2</v>
      </c>
      <c r="M5" s="1">
        <v>0</v>
      </c>
      <c r="N5" s="1">
        <v>0</v>
      </c>
      <c r="O5" s="1">
        <v>2</v>
      </c>
      <c r="P5" s="8">
        <f t="shared" si="7"/>
        <v>8</v>
      </c>
      <c r="Q5" s="10">
        <f t="shared" si="8"/>
        <v>0.5</v>
      </c>
      <c r="R5" s="10">
        <f t="shared" si="9"/>
        <v>0</v>
      </c>
      <c r="S5" s="10">
        <f t="shared" si="10"/>
        <v>0.25</v>
      </c>
      <c r="T5" s="10">
        <f t="shared" si="11"/>
        <v>0</v>
      </c>
      <c r="U5" s="10">
        <f t="shared" si="12"/>
        <v>0</v>
      </c>
      <c r="V5" s="10">
        <f t="shared" si="13"/>
        <v>0.25</v>
      </c>
      <c r="W5" s="1">
        <v>1</v>
      </c>
      <c r="X5" s="1">
        <v>1</v>
      </c>
      <c r="Y5" s="1">
        <v>0</v>
      </c>
      <c r="Z5" s="1">
        <v>2</v>
      </c>
      <c r="AA5" s="8">
        <f t="shared" si="14"/>
        <v>4</v>
      </c>
      <c r="AB5" s="10">
        <f t="shared" si="15"/>
        <v>0.25</v>
      </c>
      <c r="AC5" s="10">
        <f t="shared" si="16"/>
        <v>0.25</v>
      </c>
      <c r="AD5" s="10">
        <f t="shared" si="17"/>
        <v>0</v>
      </c>
      <c r="AE5" s="10">
        <f t="shared" si="18"/>
        <v>0.5</v>
      </c>
      <c r="AF5" s="1">
        <v>7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46</v>
      </c>
      <c r="AO5" s="20" t="str">
        <f t="shared" si="1"/>
        <v>36-50</v>
      </c>
      <c r="AP5" s="1">
        <v>2397</v>
      </c>
      <c r="AQ5" s="1">
        <v>0</v>
      </c>
      <c r="AR5" s="1">
        <v>0</v>
      </c>
      <c r="AS5" s="1">
        <v>0</v>
      </c>
      <c r="AT5" s="1">
        <v>1</v>
      </c>
      <c r="AU5" s="1">
        <v>0</v>
      </c>
      <c r="AV5" s="1">
        <v>0</v>
      </c>
      <c r="AW5" s="1">
        <v>1</v>
      </c>
      <c r="AX5" s="1">
        <v>0</v>
      </c>
      <c r="AY5" s="1">
        <v>0</v>
      </c>
      <c r="AZ5" s="1">
        <v>4</v>
      </c>
      <c r="BA5" s="23">
        <v>42452</v>
      </c>
      <c r="BB5" s="25">
        <f t="shared" si="2"/>
        <v>3</v>
      </c>
      <c r="BC5" s="25" t="str">
        <f t="shared" si="3"/>
        <v>March</v>
      </c>
      <c r="BD5" s="25">
        <v>1</v>
      </c>
      <c r="BE5" t="str">
        <f t="shared" si="4"/>
        <v>1486,33590,Low income,1892,High spender,0.0563262875855909,2,1,65,4,0,2,0,0,2,8,0.5,0,0.25,0,0,0.25,1,1,0,2,4,0.25,0.25,0,0.5,7,0,0,0,0,0,0,0,46,36-50,2397,0,0,0,1,0,0,1,0,0,4</v>
      </c>
    </row>
    <row r="6" spans="1:57" ht="13.2" x14ac:dyDescent="0.25">
      <c r="A6" s="8">
        <v>2082</v>
      </c>
      <c r="B6" s="1">
        <v>1730</v>
      </c>
      <c r="C6" s="8" t="str">
        <f t="shared" si="5"/>
        <v>Low income</v>
      </c>
      <c r="D6" s="31">
        <v>66</v>
      </c>
      <c r="E6" s="34" t="str">
        <f t="shared" si="6"/>
        <v>Low spender</v>
      </c>
      <c r="F6" s="10">
        <f t="shared" si="0"/>
        <v>3.8150289017341042E-2</v>
      </c>
      <c r="G6" s="1">
        <v>0</v>
      </c>
      <c r="H6" s="1">
        <v>0</v>
      </c>
      <c r="I6" s="1">
        <v>65</v>
      </c>
      <c r="J6" s="1">
        <v>1</v>
      </c>
      <c r="K6" s="1">
        <v>1</v>
      </c>
      <c r="L6" s="1">
        <v>3</v>
      </c>
      <c r="M6" s="1">
        <v>1</v>
      </c>
      <c r="N6" s="1">
        <v>1</v>
      </c>
      <c r="O6" s="1">
        <v>1</v>
      </c>
      <c r="P6" s="8">
        <f t="shared" si="7"/>
        <v>8</v>
      </c>
      <c r="Q6" s="10">
        <f t="shared" si="8"/>
        <v>0.125</v>
      </c>
      <c r="R6" s="10">
        <f t="shared" si="9"/>
        <v>0.125</v>
      </c>
      <c r="S6" s="10">
        <f t="shared" si="10"/>
        <v>0.375</v>
      </c>
      <c r="T6" s="10">
        <f t="shared" si="11"/>
        <v>0.125</v>
      </c>
      <c r="U6" s="10">
        <f t="shared" si="12"/>
        <v>0.125</v>
      </c>
      <c r="V6" s="10">
        <f t="shared" si="13"/>
        <v>0.125</v>
      </c>
      <c r="W6" s="1">
        <v>15</v>
      </c>
      <c r="X6" s="1">
        <v>0</v>
      </c>
      <c r="Y6" s="1">
        <v>0</v>
      </c>
      <c r="Z6" s="1">
        <v>0</v>
      </c>
      <c r="AA6" s="8">
        <f t="shared" si="14"/>
        <v>15</v>
      </c>
      <c r="AB6" s="10">
        <f t="shared" si="15"/>
        <v>1</v>
      </c>
      <c r="AC6" s="10">
        <f t="shared" si="16"/>
        <v>0</v>
      </c>
      <c r="AD6" s="10">
        <f t="shared" si="17"/>
        <v>0</v>
      </c>
      <c r="AE6" s="10">
        <f t="shared" si="18"/>
        <v>0</v>
      </c>
      <c r="AF6" s="1">
        <v>20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49</v>
      </c>
      <c r="AO6" s="20" t="str">
        <f t="shared" si="1"/>
        <v>36-50</v>
      </c>
      <c r="AP6" s="1">
        <v>2201</v>
      </c>
      <c r="AQ6" s="1">
        <v>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1</v>
      </c>
      <c r="AX6" s="1">
        <v>0</v>
      </c>
      <c r="AY6" s="1">
        <v>0</v>
      </c>
      <c r="AZ6" s="1">
        <v>6</v>
      </c>
      <c r="BA6" s="23">
        <v>42648</v>
      </c>
      <c r="BB6" s="25">
        <f t="shared" si="2"/>
        <v>10</v>
      </c>
      <c r="BC6" s="25" t="str">
        <f t="shared" si="3"/>
        <v>October</v>
      </c>
      <c r="BD6" s="25">
        <v>1</v>
      </c>
      <c r="BE6" t="str">
        <f t="shared" si="4"/>
        <v>2082,1730,Low income,66,Low spender,0.038150289017341,0,0,65,1,1,3,1,1,1,8,0.125,0.125,0.375,0.125,0.125,0.125,15,0,0,0,15,1,0,0,0,20,0,0,0,0,0,0,0,49,36-50,2201,1,0,0,0,0,0,1,0,0,6</v>
      </c>
    </row>
    <row r="7" spans="1:57" ht="13.2" x14ac:dyDescent="0.25">
      <c r="A7" s="8">
        <v>2186</v>
      </c>
      <c r="B7" s="1">
        <v>4023</v>
      </c>
      <c r="C7" s="8" t="str">
        <f t="shared" si="5"/>
        <v>Low income</v>
      </c>
      <c r="D7" s="31">
        <v>2304</v>
      </c>
      <c r="E7" s="34" t="str">
        <f t="shared" si="6"/>
        <v>High spender</v>
      </c>
      <c r="F7" s="10">
        <f t="shared" si="0"/>
        <v>0.57270693512304249</v>
      </c>
      <c r="G7" s="1">
        <v>1</v>
      </c>
      <c r="H7" s="1">
        <v>1</v>
      </c>
      <c r="I7" s="1">
        <v>29</v>
      </c>
      <c r="J7" s="1">
        <v>5</v>
      </c>
      <c r="K7" s="1">
        <v>0</v>
      </c>
      <c r="L7" s="1">
        <v>1</v>
      </c>
      <c r="M7" s="1">
        <v>1</v>
      </c>
      <c r="N7" s="1">
        <v>1</v>
      </c>
      <c r="O7" s="1">
        <v>1</v>
      </c>
      <c r="P7" s="8">
        <f t="shared" si="7"/>
        <v>9</v>
      </c>
      <c r="Q7" s="10">
        <f t="shared" si="8"/>
        <v>0.55555555555555558</v>
      </c>
      <c r="R7" s="10">
        <f t="shared" si="9"/>
        <v>0</v>
      </c>
      <c r="S7" s="10">
        <f t="shared" si="10"/>
        <v>0.1111111111111111</v>
      </c>
      <c r="T7" s="10">
        <f t="shared" si="11"/>
        <v>0.1111111111111111</v>
      </c>
      <c r="U7" s="10">
        <f t="shared" si="12"/>
        <v>0.1111111111111111</v>
      </c>
      <c r="V7" s="10">
        <f t="shared" si="13"/>
        <v>0.1111111111111111</v>
      </c>
      <c r="W7" s="1">
        <v>15</v>
      </c>
      <c r="X7" s="1">
        <v>0</v>
      </c>
      <c r="Y7" s="1">
        <v>0</v>
      </c>
      <c r="Z7" s="1">
        <v>0</v>
      </c>
      <c r="AA7" s="8">
        <f t="shared" si="14"/>
        <v>15</v>
      </c>
      <c r="AB7" s="10">
        <f t="shared" si="15"/>
        <v>1</v>
      </c>
      <c r="AC7" s="10">
        <f t="shared" si="16"/>
        <v>0</v>
      </c>
      <c r="AD7" s="10">
        <f t="shared" si="17"/>
        <v>0</v>
      </c>
      <c r="AE7" s="10">
        <f t="shared" si="18"/>
        <v>0</v>
      </c>
      <c r="AF7" s="1">
        <v>19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57</v>
      </c>
      <c r="AO7" s="20" t="str">
        <f t="shared" si="1"/>
        <v>50-65</v>
      </c>
      <c r="AP7" s="1">
        <v>2165</v>
      </c>
      <c r="AQ7" s="1">
        <v>0</v>
      </c>
      <c r="AR7" s="1">
        <v>1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</v>
      </c>
      <c r="AZ7" s="1">
        <v>7</v>
      </c>
      <c r="BA7" s="23">
        <v>42684</v>
      </c>
      <c r="BB7" s="25">
        <f t="shared" si="2"/>
        <v>11</v>
      </c>
      <c r="BC7" s="25" t="str">
        <f t="shared" si="3"/>
        <v>November</v>
      </c>
      <c r="BD7" s="25">
        <v>1</v>
      </c>
      <c r="BE7" t="str">
        <f t="shared" si="4"/>
        <v>2186,4023,Low income,2304,High spender,0.572706935123042,1,1,29,5,0,1,1,1,1,9,0.555555555555556,0,0.111111111111111,0.111111111111111,0.111111111111111,0.111111111111111,15,0,0,0,15,1,0,0,0,19,0,0,0,0,0,0,0,57,50-65,2165,0,1,0,0,0,0,0,0,1,7</v>
      </c>
    </row>
    <row r="8" spans="1:57" ht="13.2" x14ac:dyDescent="0.25">
      <c r="A8" s="8">
        <v>2161</v>
      </c>
      <c r="B8" s="1">
        <v>32583</v>
      </c>
      <c r="C8" s="8" t="str">
        <f t="shared" si="5"/>
        <v>Low income</v>
      </c>
      <c r="D8" s="31">
        <v>1125</v>
      </c>
      <c r="E8" s="34" t="str">
        <f t="shared" si="6"/>
        <v>High spender</v>
      </c>
      <c r="F8" s="10">
        <f t="shared" si="0"/>
        <v>3.4527207439462297E-2</v>
      </c>
      <c r="G8" s="1">
        <v>1</v>
      </c>
      <c r="H8" s="1">
        <v>1</v>
      </c>
      <c r="I8" s="1">
        <v>10</v>
      </c>
      <c r="J8" s="1">
        <v>5</v>
      </c>
      <c r="K8" s="1">
        <v>0</v>
      </c>
      <c r="L8" s="1">
        <v>3</v>
      </c>
      <c r="M8" s="1">
        <v>0</v>
      </c>
      <c r="N8" s="1">
        <v>0</v>
      </c>
      <c r="O8" s="1">
        <v>1</v>
      </c>
      <c r="P8" s="8">
        <f t="shared" si="7"/>
        <v>9</v>
      </c>
      <c r="Q8" s="10">
        <f t="shared" si="8"/>
        <v>0.55555555555555558</v>
      </c>
      <c r="R8" s="10">
        <f t="shared" si="9"/>
        <v>0</v>
      </c>
      <c r="S8" s="10">
        <f t="shared" si="10"/>
        <v>0.33333333333333331</v>
      </c>
      <c r="T8" s="10">
        <f t="shared" si="11"/>
        <v>0</v>
      </c>
      <c r="U8" s="10">
        <f t="shared" si="12"/>
        <v>0</v>
      </c>
      <c r="V8" s="10">
        <f t="shared" si="13"/>
        <v>0.1111111111111111</v>
      </c>
      <c r="W8" s="1">
        <v>1</v>
      </c>
      <c r="X8" s="1">
        <v>1</v>
      </c>
      <c r="Y8" s="1">
        <v>0</v>
      </c>
      <c r="Z8" s="1">
        <v>2</v>
      </c>
      <c r="AA8" s="8">
        <f t="shared" si="14"/>
        <v>4</v>
      </c>
      <c r="AB8" s="10">
        <f t="shared" si="15"/>
        <v>0.25</v>
      </c>
      <c r="AC8" s="10">
        <f t="shared" si="16"/>
        <v>0.25</v>
      </c>
      <c r="AD8" s="10">
        <f t="shared" si="17"/>
        <v>0</v>
      </c>
      <c r="AE8" s="10">
        <f t="shared" si="18"/>
        <v>0.5</v>
      </c>
      <c r="AF8" s="1">
        <v>7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59</v>
      </c>
      <c r="AO8" s="20" t="str">
        <f t="shared" si="1"/>
        <v>50-65</v>
      </c>
      <c r="AP8" s="1">
        <v>2173</v>
      </c>
      <c r="AQ8" s="1">
        <v>0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0</v>
      </c>
      <c r="AX8" s="1">
        <v>0</v>
      </c>
      <c r="AY8" s="1">
        <v>1</v>
      </c>
      <c r="AZ8" s="1">
        <v>7</v>
      </c>
      <c r="BA8" s="23">
        <v>42676</v>
      </c>
      <c r="BB8" s="25">
        <f t="shared" si="2"/>
        <v>11</v>
      </c>
      <c r="BC8" s="25" t="str">
        <f t="shared" si="3"/>
        <v>November</v>
      </c>
      <c r="BD8" s="25">
        <v>1</v>
      </c>
      <c r="BE8" t="str">
        <f t="shared" si="4"/>
        <v>2161,32583,Low income,1125,High spender,0.0345272074394623,1,1,10,5,0,3,0,0,1,9,0.555555555555556,0,0.333333333333333,0,0,0.111111111111111,1,1,0,2,4,0.25,0.25,0,0.5,7,0,0,0,0,0,0,0,59,50-65,2173,0,0,0,1,0,0,0,0,1,7</v>
      </c>
    </row>
    <row r="9" spans="1:57" ht="13.2" x14ac:dyDescent="0.25">
      <c r="A9" s="8">
        <v>1960</v>
      </c>
      <c r="B9" s="1">
        <v>34578</v>
      </c>
      <c r="C9" s="8" t="str">
        <f t="shared" si="5"/>
        <v>Low income</v>
      </c>
      <c r="D9" s="31">
        <v>523</v>
      </c>
      <c r="E9" s="34" t="str">
        <f t="shared" si="6"/>
        <v>Low spender</v>
      </c>
      <c r="F9" s="10">
        <f t="shared" si="0"/>
        <v>1.5125224130950314E-2</v>
      </c>
      <c r="G9" s="1">
        <v>2</v>
      </c>
      <c r="H9" s="1">
        <v>1</v>
      </c>
      <c r="I9" s="1">
        <v>1</v>
      </c>
      <c r="J9" s="1">
        <v>7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8">
        <f t="shared" si="7"/>
        <v>8</v>
      </c>
      <c r="Q9" s="10">
        <f t="shared" si="8"/>
        <v>0.875</v>
      </c>
      <c r="R9" s="10">
        <f t="shared" si="9"/>
        <v>0</v>
      </c>
      <c r="S9" s="10">
        <f t="shared" si="10"/>
        <v>0.125</v>
      </c>
      <c r="T9" s="10">
        <f t="shared" si="11"/>
        <v>0</v>
      </c>
      <c r="U9" s="10">
        <f t="shared" si="12"/>
        <v>0</v>
      </c>
      <c r="V9" s="10">
        <f t="shared" si="13"/>
        <v>0</v>
      </c>
      <c r="W9" s="1">
        <v>1</v>
      </c>
      <c r="X9" s="1">
        <v>1</v>
      </c>
      <c r="Y9" s="1">
        <v>0</v>
      </c>
      <c r="Z9" s="1">
        <v>2</v>
      </c>
      <c r="AA9" s="8">
        <f t="shared" si="14"/>
        <v>4</v>
      </c>
      <c r="AB9" s="10">
        <f t="shared" si="15"/>
        <v>0.25</v>
      </c>
      <c r="AC9" s="10">
        <f t="shared" si="16"/>
        <v>0.25</v>
      </c>
      <c r="AD9" s="10">
        <f t="shared" si="17"/>
        <v>0</v>
      </c>
      <c r="AE9" s="10">
        <f t="shared" si="18"/>
        <v>0.5</v>
      </c>
      <c r="AF9" s="1">
        <v>6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48</v>
      </c>
      <c r="AO9" s="20" t="str">
        <f t="shared" si="1"/>
        <v>36-50</v>
      </c>
      <c r="AP9" s="1">
        <v>2238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0</v>
      </c>
      <c r="AW9" s="1">
        <v>0</v>
      </c>
      <c r="AX9" s="1">
        <v>0</v>
      </c>
      <c r="AY9" s="1">
        <v>1</v>
      </c>
      <c r="AZ9" s="1">
        <v>8</v>
      </c>
      <c r="BA9" s="23">
        <v>42611</v>
      </c>
      <c r="BB9" s="25">
        <f t="shared" si="2"/>
        <v>8</v>
      </c>
      <c r="BC9" s="25" t="str">
        <f t="shared" si="3"/>
        <v>August</v>
      </c>
      <c r="BD9" s="25">
        <v>1</v>
      </c>
      <c r="BE9" t="str">
        <f t="shared" si="4"/>
        <v>1960,34578,Low income,523,Low spender,0.0151252241309503,2,1,1,7,0,1,0,0,0,8,0.875,0,0.125,0,0,0,1,1,0,2,4,0.25,0.25,0,0.5,6,0,0,0,0,0,0,0,48,36-50,2238,0,0,0,1,0,0,0,0,1,8</v>
      </c>
    </row>
    <row r="10" spans="1:57" ht="13.2" x14ac:dyDescent="0.25">
      <c r="A10" s="8">
        <v>1794</v>
      </c>
      <c r="B10" s="1">
        <v>14421</v>
      </c>
      <c r="C10" s="8" t="str">
        <f t="shared" si="5"/>
        <v>Low income</v>
      </c>
      <c r="D10" s="31">
        <v>17</v>
      </c>
      <c r="E10" s="34" t="str">
        <f t="shared" si="6"/>
        <v>Low spender</v>
      </c>
      <c r="F10" s="10">
        <f t="shared" si="0"/>
        <v>1.1788364191110186E-3</v>
      </c>
      <c r="G10" s="1">
        <v>0</v>
      </c>
      <c r="H10" s="1">
        <v>0</v>
      </c>
      <c r="I10" s="1">
        <v>81</v>
      </c>
      <c r="J10" s="1">
        <v>0</v>
      </c>
      <c r="K10" s="1">
        <v>0</v>
      </c>
      <c r="L10" s="1">
        <v>2</v>
      </c>
      <c r="M10" s="1">
        <v>3</v>
      </c>
      <c r="N10" s="1">
        <v>3</v>
      </c>
      <c r="O10" s="1">
        <v>8</v>
      </c>
      <c r="P10" s="8">
        <f t="shared" si="7"/>
        <v>16</v>
      </c>
      <c r="Q10" s="10">
        <f t="shared" si="8"/>
        <v>0</v>
      </c>
      <c r="R10" s="10">
        <f t="shared" si="9"/>
        <v>0</v>
      </c>
      <c r="S10" s="10">
        <f t="shared" si="10"/>
        <v>0.125</v>
      </c>
      <c r="T10" s="10">
        <f t="shared" si="11"/>
        <v>0.1875</v>
      </c>
      <c r="U10" s="10">
        <f t="shared" si="12"/>
        <v>0.1875</v>
      </c>
      <c r="V10" s="10">
        <f t="shared" si="13"/>
        <v>0.5</v>
      </c>
      <c r="W10" s="1">
        <v>1</v>
      </c>
      <c r="X10" s="1">
        <v>1</v>
      </c>
      <c r="Y10" s="1">
        <v>0</v>
      </c>
      <c r="Z10" s="1">
        <v>2</v>
      </c>
      <c r="AA10" s="8">
        <f t="shared" si="14"/>
        <v>4</v>
      </c>
      <c r="AB10" s="10">
        <f t="shared" si="15"/>
        <v>0.25</v>
      </c>
      <c r="AC10" s="10">
        <f t="shared" si="16"/>
        <v>0.25</v>
      </c>
      <c r="AD10" s="10">
        <f t="shared" si="17"/>
        <v>0</v>
      </c>
      <c r="AE10" s="10">
        <f t="shared" si="18"/>
        <v>0.5</v>
      </c>
      <c r="AF10" s="1">
        <v>5</v>
      </c>
      <c r="AG10" s="1">
        <v>0</v>
      </c>
      <c r="AH10" s="1">
        <v>0</v>
      </c>
      <c r="AI10" s="1">
        <v>1</v>
      </c>
      <c r="AJ10" s="1">
        <v>0</v>
      </c>
      <c r="AK10" s="1">
        <v>0</v>
      </c>
      <c r="AL10" s="1">
        <v>0</v>
      </c>
      <c r="AM10" s="1">
        <v>0</v>
      </c>
      <c r="AN10" s="1">
        <v>24</v>
      </c>
      <c r="AO10" s="20" t="str">
        <f t="shared" si="1"/>
        <v>24-35</v>
      </c>
      <c r="AP10" s="1">
        <v>2291</v>
      </c>
      <c r="AQ10" s="1">
        <v>0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23">
        <v>42558</v>
      </c>
      <c r="BB10" s="25">
        <f t="shared" si="2"/>
        <v>7</v>
      </c>
      <c r="BC10" s="25" t="str">
        <f t="shared" si="3"/>
        <v>July</v>
      </c>
      <c r="BD10" s="25">
        <v>1</v>
      </c>
      <c r="BE10" t="str">
        <f t="shared" si="4"/>
        <v>1794,14421,Low income,17,Low spender,0.00117883641911102,0,0,81,0,0,2,3,3,8,16,0,0,0.125,0.1875,0.1875,0.5,1,1,0,2,4,0.25,0.25,0,0.5,5,0,0,1,0,0,0,0,24,24-35,2291,0,1,0,0,0,0,0,0,0,0</v>
      </c>
    </row>
    <row r="11" spans="1:57" ht="13.2" x14ac:dyDescent="0.25">
      <c r="A11" s="8">
        <v>1606</v>
      </c>
      <c r="B11" s="1">
        <v>11448</v>
      </c>
      <c r="C11" s="8" t="str">
        <f t="shared" si="5"/>
        <v>Low income</v>
      </c>
      <c r="D11" s="31">
        <v>348</v>
      </c>
      <c r="E11" s="34" t="str">
        <f t="shared" si="6"/>
        <v>Low spender</v>
      </c>
      <c r="F11" s="10">
        <f t="shared" si="0"/>
        <v>3.0398322851153039E-2</v>
      </c>
      <c r="G11" s="1">
        <v>0</v>
      </c>
      <c r="H11" s="1">
        <v>0</v>
      </c>
      <c r="I11" s="1">
        <v>16</v>
      </c>
      <c r="J11" s="1">
        <v>0</v>
      </c>
      <c r="K11" s="1">
        <v>0</v>
      </c>
      <c r="L11" s="1">
        <v>0</v>
      </c>
      <c r="M11" s="1">
        <v>6</v>
      </c>
      <c r="N11" s="1">
        <v>2</v>
      </c>
      <c r="O11" s="1">
        <v>6</v>
      </c>
      <c r="P11" s="8">
        <f t="shared" si="7"/>
        <v>14</v>
      </c>
      <c r="Q11" s="10">
        <f t="shared" si="8"/>
        <v>0</v>
      </c>
      <c r="R11" s="10">
        <f t="shared" si="9"/>
        <v>0</v>
      </c>
      <c r="S11" s="10">
        <f t="shared" si="10"/>
        <v>0</v>
      </c>
      <c r="T11" s="10">
        <f t="shared" si="11"/>
        <v>0.42857142857142855</v>
      </c>
      <c r="U11" s="10">
        <f t="shared" si="12"/>
        <v>0.14285714285714285</v>
      </c>
      <c r="V11" s="10">
        <f t="shared" si="13"/>
        <v>0.42857142857142855</v>
      </c>
      <c r="W11" s="1">
        <v>1</v>
      </c>
      <c r="X11" s="1">
        <v>1</v>
      </c>
      <c r="Y11" s="1">
        <v>0</v>
      </c>
      <c r="Z11" s="1">
        <v>2</v>
      </c>
      <c r="AA11" s="8">
        <f t="shared" si="14"/>
        <v>4</v>
      </c>
      <c r="AB11" s="10">
        <f t="shared" si="15"/>
        <v>0.25</v>
      </c>
      <c r="AC11" s="10">
        <f t="shared" si="16"/>
        <v>0.25</v>
      </c>
      <c r="AD11" s="10">
        <f t="shared" si="17"/>
        <v>0</v>
      </c>
      <c r="AE11" s="10">
        <f t="shared" si="18"/>
        <v>0.5</v>
      </c>
      <c r="AF11" s="1">
        <v>6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45</v>
      </c>
      <c r="AO11" s="20" t="str">
        <f t="shared" si="1"/>
        <v>36-50</v>
      </c>
      <c r="AP11" s="1">
        <v>2355</v>
      </c>
      <c r="AQ11" s="1">
        <v>1</v>
      </c>
      <c r="AR11" s="1">
        <v>0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0</v>
      </c>
      <c r="AY11" s="1">
        <v>0</v>
      </c>
      <c r="AZ11" s="1">
        <v>2</v>
      </c>
      <c r="BA11" s="23">
        <v>42494</v>
      </c>
      <c r="BB11" s="25">
        <f t="shared" si="2"/>
        <v>5</v>
      </c>
      <c r="BC11" s="25" t="str">
        <f t="shared" si="3"/>
        <v>May</v>
      </c>
      <c r="BD11" s="25">
        <v>1</v>
      </c>
      <c r="BE11" t="str">
        <f t="shared" si="4"/>
        <v>1606,11448,Low income,348,Low spender,0.030398322851153,0,0,16,0,0,0,6,2,6,14,0,0,0,0.428571428571429,0.142857142857143,0.428571428571429,1,1,0,2,4,0.25,0.25,0,0.5,6,0,0,0,0,0,0,0,45,36-50,2355,1,0,0,0,0,1,0,0,0,2</v>
      </c>
    </row>
    <row r="12" spans="1:57" ht="13.2" x14ac:dyDescent="0.25">
      <c r="A12" s="8">
        <v>1201</v>
      </c>
      <c r="B12" s="1">
        <v>25176</v>
      </c>
      <c r="C12" s="8" t="str">
        <f t="shared" si="5"/>
        <v>Low income</v>
      </c>
      <c r="D12" s="31">
        <v>1677</v>
      </c>
      <c r="E12" s="34" t="str">
        <f t="shared" si="6"/>
        <v>High spender</v>
      </c>
      <c r="F12" s="10">
        <f t="shared" si="0"/>
        <v>6.6611058150619643E-2</v>
      </c>
      <c r="G12" s="1">
        <v>1</v>
      </c>
      <c r="H12" s="1">
        <v>1</v>
      </c>
      <c r="I12" s="1">
        <v>79</v>
      </c>
      <c r="J12" s="1">
        <v>4</v>
      </c>
      <c r="K12" s="1">
        <v>0</v>
      </c>
      <c r="L12" s="1">
        <v>4</v>
      </c>
      <c r="M12" s="1">
        <v>0</v>
      </c>
      <c r="N12" s="1">
        <v>0</v>
      </c>
      <c r="O12" s="1">
        <v>5</v>
      </c>
      <c r="P12" s="8">
        <f t="shared" si="7"/>
        <v>13</v>
      </c>
      <c r="Q12" s="10">
        <f t="shared" si="8"/>
        <v>0.30769230769230771</v>
      </c>
      <c r="R12" s="10">
        <f t="shared" si="9"/>
        <v>0</v>
      </c>
      <c r="S12" s="10">
        <f t="shared" si="10"/>
        <v>0.30769230769230771</v>
      </c>
      <c r="T12" s="10">
        <f t="shared" si="11"/>
        <v>0</v>
      </c>
      <c r="U12" s="10">
        <f t="shared" si="12"/>
        <v>0</v>
      </c>
      <c r="V12" s="10">
        <f t="shared" si="13"/>
        <v>0.38461538461538464</v>
      </c>
      <c r="W12" s="1">
        <v>1</v>
      </c>
      <c r="X12" s="1">
        <v>1</v>
      </c>
      <c r="Y12" s="1">
        <v>0</v>
      </c>
      <c r="Z12" s="1">
        <v>2</v>
      </c>
      <c r="AA12" s="8">
        <f t="shared" si="14"/>
        <v>4</v>
      </c>
      <c r="AB12" s="10">
        <f t="shared" si="15"/>
        <v>0.25</v>
      </c>
      <c r="AC12" s="10">
        <f t="shared" si="16"/>
        <v>0.25</v>
      </c>
      <c r="AD12" s="10">
        <f t="shared" si="17"/>
        <v>0</v>
      </c>
      <c r="AE12" s="10">
        <f t="shared" si="18"/>
        <v>0.5</v>
      </c>
      <c r="AF12" s="1">
        <v>7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44</v>
      </c>
      <c r="AO12" s="20" t="str">
        <f t="shared" si="1"/>
        <v>36-50</v>
      </c>
      <c r="AP12" s="1">
        <v>2482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1</v>
      </c>
      <c r="AW12" s="1">
        <v>0</v>
      </c>
      <c r="AX12" s="1">
        <v>0</v>
      </c>
      <c r="AY12" s="1">
        <v>0</v>
      </c>
      <c r="AZ12" s="1">
        <v>3</v>
      </c>
      <c r="BA12" s="23">
        <v>42367</v>
      </c>
      <c r="BB12" s="25">
        <f t="shared" si="2"/>
        <v>12</v>
      </c>
      <c r="BC12" s="25" t="str">
        <f t="shared" si="3"/>
        <v>December</v>
      </c>
      <c r="BD12" s="25">
        <v>1</v>
      </c>
      <c r="BE12" t="str">
        <f t="shared" si="4"/>
        <v>1201,25176,Low income,1677,High spender,0.0666110581506196,1,1,79,4,0,4,0,0,5,13,0.307692307692308,0,0.307692307692308,0,0,0.384615384615385,1,1,0,2,4,0.25,0.25,0,0.5,7,0,0,0,0,0,0,0,44,36-50,2482,0,0,0,1,0,1,0,0,0,3</v>
      </c>
    </row>
    <row r="13" spans="1:57" ht="13.2" x14ac:dyDescent="0.25">
      <c r="A13" s="8">
        <v>1071</v>
      </c>
      <c r="B13" s="1">
        <v>30523</v>
      </c>
      <c r="C13" s="8" t="str">
        <f t="shared" si="5"/>
        <v>Low income</v>
      </c>
      <c r="D13" s="31">
        <v>2304</v>
      </c>
      <c r="E13" s="34" t="str">
        <f t="shared" si="6"/>
        <v>High spender</v>
      </c>
      <c r="F13" s="10">
        <f t="shared" si="0"/>
        <v>7.5484061199751012E-2</v>
      </c>
      <c r="G13" s="1">
        <v>2</v>
      </c>
      <c r="H13" s="1">
        <v>1</v>
      </c>
      <c r="I13" s="1">
        <v>0</v>
      </c>
      <c r="J13" s="1">
        <v>5</v>
      </c>
      <c r="K13" s="1">
        <v>0</v>
      </c>
      <c r="L13" s="1">
        <v>3</v>
      </c>
      <c r="M13" s="1">
        <v>0</v>
      </c>
      <c r="N13" s="1">
        <v>0</v>
      </c>
      <c r="O13" s="1">
        <v>5</v>
      </c>
      <c r="P13" s="8">
        <f t="shared" si="7"/>
        <v>13</v>
      </c>
      <c r="Q13" s="10">
        <f t="shared" si="8"/>
        <v>0.38461538461538464</v>
      </c>
      <c r="R13" s="10">
        <f t="shared" si="9"/>
        <v>0</v>
      </c>
      <c r="S13" s="10">
        <f t="shared" si="10"/>
        <v>0.23076923076923078</v>
      </c>
      <c r="T13" s="10">
        <f t="shared" si="11"/>
        <v>0</v>
      </c>
      <c r="U13" s="10">
        <f t="shared" si="12"/>
        <v>0</v>
      </c>
      <c r="V13" s="10">
        <f t="shared" si="13"/>
        <v>0.38461538461538464</v>
      </c>
      <c r="W13" s="1">
        <v>1</v>
      </c>
      <c r="X13" s="1">
        <v>1</v>
      </c>
      <c r="Y13" s="1">
        <v>0</v>
      </c>
      <c r="Z13" s="1">
        <v>2</v>
      </c>
      <c r="AA13" s="8">
        <f t="shared" si="14"/>
        <v>4</v>
      </c>
      <c r="AB13" s="10">
        <f t="shared" si="15"/>
        <v>0.25</v>
      </c>
      <c r="AC13" s="10">
        <f t="shared" si="16"/>
        <v>0.25</v>
      </c>
      <c r="AD13" s="10">
        <f t="shared" si="17"/>
        <v>0</v>
      </c>
      <c r="AE13" s="10">
        <f t="shared" si="18"/>
        <v>0.5</v>
      </c>
      <c r="AF13" s="1">
        <v>7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62</v>
      </c>
      <c r="AO13" s="20" t="str">
        <f t="shared" si="1"/>
        <v>50-65</v>
      </c>
      <c r="AP13" s="1">
        <v>2522</v>
      </c>
      <c r="AQ13" s="1">
        <v>0</v>
      </c>
      <c r="AR13" s="1">
        <v>0</v>
      </c>
      <c r="AS13" s="1">
        <v>1</v>
      </c>
      <c r="AT13" s="1">
        <v>0</v>
      </c>
      <c r="AU13" s="1">
        <v>0</v>
      </c>
      <c r="AV13" s="1">
        <v>0</v>
      </c>
      <c r="AW13" s="1">
        <v>0</v>
      </c>
      <c r="AX13" s="1">
        <v>1</v>
      </c>
      <c r="AY13" s="1">
        <v>0</v>
      </c>
      <c r="AZ13" s="1">
        <v>3</v>
      </c>
      <c r="BA13" s="23">
        <v>42327</v>
      </c>
      <c r="BB13" s="25">
        <f t="shared" si="2"/>
        <v>11</v>
      </c>
      <c r="BC13" s="25" t="str">
        <f t="shared" si="3"/>
        <v>November</v>
      </c>
      <c r="BD13" s="25">
        <v>1</v>
      </c>
      <c r="BE13" t="str">
        <f t="shared" si="4"/>
        <v>1071,30523,Low income,2304,High spender,0.075484061199751,2,1,0,5,0,3,0,0,5,13,0.384615384615385,0,0.230769230769231,0,0,0.384615384615385,1,1,0,2,4,0.25,0.25,0,0.5,7,0,0,0,0,0,0,0,62,50-65,2522,0,0,1,0,0,0,0,1,0,3</v>
      </c>
    </row>
    <row r="14" spans="1:57" ht="13.2" x14ac:dyDescent="0.25">
      <c r="A14" s="8">
        <v>2187</v>
      </c>
      <c r="B14" s="1">
        <v>38285</v>
      </c>
      <c r="C14" s="8" t="str">
        <f t="shared" si="5"/>
        <v>Low income</v>
      </c>
      <c r="D14" s="31">
        <v>395</v>
      </c>
      <c r="E14" s="34" t="str">
        <f t="shared" si="6"/>
        <v>Low spender</v>
      </c>
      <c r="F14" s="10">
        <f t="shared" si="0"/>
        <v>1.0317356667101998E-2</v>
      </c>
      <c r="G14" s="1">
        <v>2</v>
      </c>
      <c r="H14" s="1">
        <v>1</v>
      </c>
      <c r="I14" s="1">
        <v>96</v>
      </c>
      <c r="J14" s="1">
        <v>2</v>
      </c>
      <c r="K14" s="1">
        <v>0</v>
      </c>
      <c r="L14" s="1">
        <v>5</v>
      </c>
      <c r="M14" s="1">
        <v>2</v>
      </c>
      <c r="N14" s="1">
        <v>0</v>
      </c>
      <c r="O14" s="1">
        <v>1</v>
      </c>
      <c r="P14" s="8">
        <f t="shared" si="7"/>
        <v>10</v>
      </c>
      <c r="Q14" s="10">
        <f t="shared" si="8"/>
        <v>0.2</v>
      </c>
      <c r="R14" s="10">
        <f t="shared" si="9"/>
        <v>0</v>
      </c>
      <c r="S14" s="10">
        <f t="shared" si="10"/>
        <v>0.5</v>
      </c>
      <c r="T14" s="10">
        <f t="shared" si="11"/>
        <v>0.2</v>
      </c>
      <c r="U14" s="10">
        <f t="shared" si="12"/>
        <v>0</v>
      </c>
      <c r="V14" s="10">
        <f t="shared" si="13"/>
        <v>0.1</v>
      </c>
      <c r="W14" s="1">
        <v>1</v>
      </c>
      <c r="X14" s="1">
        <v>0</v>
      </c>
      <c r="Y14" s="1">
        <v>0</v>
      </c>
      <c r="Z14" s="1">
        <v>3</v>
      </c>
      <c r="AA14" s="8">
        <f t="shared" si="14"/>
        <v>4</v>
      </c>
      <c r="AB14" s="10">
        <f t="shared" si="15"/>
        <v>0.25</v>
      </c>
      <c r="AC14" s="10">
        <f t="shared" si="16"/>
        <v>0</v>
      </c>
      <c r="AD14" s="10">
        <f t="shared" si="17"/>
        <v>0</v>
      </c>
      <c r="AE14" s="10">
        <f t="shared" si="18"/>
        <v>0.75</v>
      </c>
      <c r="AF14" s="1">
        <v>2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61</v>
      </c>
      <c r="AO14" s="20" t="str">
        <f t="shared" si="1"/>
        <v>50-65</v>
      </c>
      <c r="AP14" s="1">
        <v>2164</v>
      </c>
      <c r="AQ14" s="1">
        <v>0</v>
      </c>
      <c r="AR14" s="1">
        <v>0</v>
      </c>
      <c r="AS14" s="1">
        <v>0</v>
      </c>
      <c r="AT14" s="1">
        <v>1</v>
      </c>
      <c r="AU14" s="1">
        <v>0</v>
      </c>
      <c r="AV14" s="1">
        <v>0</v>
      </c>
      <c r="AW14" s="1">
        <v>1</v>
      </c>
      <c r="AX14" s="1">
        <v>0</v>
      </c>
      <c r="AY14" s="1">
        <v>0</v>
      </c>
      <c r="AZ14" s="1">
        <v>8</v>
      </c>
      <c r="BA14" s="23">
        <v>42685</v>
      </c>
      <c r="BB14" s="25">
        <f t="shared" si="2"/>
        <v>11</v>
      </c>
      <c r="BC14" s="25" t="str">
        <f t="shared" si="3"/>
        <v>November</v>
      </c>
      <c r="BD14" s="25">
        <v>1</v>
      </c>
      <c r="BE14" t="str">
        <f t="shared" si="4"/>
        <v>2187,38285,Low income,395,Low spender,0.010317356667102,2,1,96,2,0,5,2,0,1,10,0.2,0,0.5,0.2,0,0.1,1,0,0,3,4,0.25,0,0,0.75,2,0,0,0,0,0,0,0,61,50-65,2164,0,0,0,1,0,0,1,0,0,8</v>
      </c>
    </row>
    <row r="15" spans="1:57" ht="13.2" x14ac:dyDescent="0.25">
      <c r="A15" s="8">
        <v>2138</v>
      </c>
      <c r="B15" s="1">
        <v>18492</v>
      </c>
      <c r="C15" s="8" t="str">
        <f t="shared" si="5"/>
        <v>Low income</v>
      </c>
      <c r="D15" s="31">
        <v>503</v>
      </c>
      <c r="E15" s="34" t="str">
        <f t="shared" si="6"/>
        <v>Low spender</v>
      </c>
      <c r="F15" s="10">
        <f t="shared" si="0"/>
        <v>2.7200951762924509E-2</v>
      </c>
      <c r="G15" s="1">
        <v>1</v>
      </c>
      <c r="H15" s="1">
        <v>0</v>
      </c>
      <c r="I15" s="1">
        <v>75</v>
      </c>
      <c r="J15" s="1">
        <v>2</v>
      </c>
      <c r="K15" s="1">
        <v>2</v>
      </c>
      <c r="L15" s="1">
        <v>2</v>
      </c>
      <c r="M15" s="1">
        <v>2</v>
      </c>
      <c r="N15" s="1">
        <v>1</v>
      </c>
      <c r="O15" s="1">
        <v>1</v>
      </c>
      <c r="P15" s="8">
        <f t="shared" si="7"/>
        <v>10</v>
      </c>
      <c r="Q15" s="10">
        <f t="shared" si="8"/>
        <v>0.2</v>
      </c>
      <c r="R15" s="10">
        <f t="shared" si="9"/>
        <v>0.2</v>
      </c>
      <c r="S15" s="10">
        <f t="shared" si="10"/>
        <v>0.2</v>
      </c>
      <c r="T15" s="10">
        <f t="shared" si="11"/>
        <v>0.2</v>
      </c>
      <c r="U15" s="10">
        <f t="shared" si="12"/>
        <v>0.1</v>
      </c>
      <c r="V15" s="10">
        <f t="shared" si="13"/>
        <v>0.1</v>
      </c>
      <c r="W15" s="1">
        <v>1</v>
      </c>
      <c r="X15" s="1">
        <v>1</v>
      </c>
      <c r="Y15" s="1">
        <v>0</v>
      </c>
      <c r="Z15" s="1">
        <v>2</v>
      </c>
      <c r="AA15" s="8">
        <f t="shared" si="14"/>
        <v>4</v>
      </c>
      <c r="AB15" s="10">
        <f t="shared" si="15"/>
        <v>0.25</v>
      </c>
      <c r="AC15" s="10">
        <f t="shared" si="16"/>
        <v>0.25</v>
      </c>
      <c r="AD15" s="10">
        <f t="shared" si="17"/>
        <v>0</v>
      </c>
      <c r="AE15" s="10">
        <f t="shared" si="18"/>
        <v>0.5</v>
      </c>
      <c r="AF15" s="1">
        <v>8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38</v>
      </c>
      <c r="AO15" s="20" t="str">
        <f t="shared" si="1"/>
        <v>36-50</v>
      </c>
      <c r="AP15" s="1">
        <v>2183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0</v>
      </c>
      <c r="AW15" s="1">
        <v>0</v>
      </c>
      <c r="AX15" s="1">
        <v>1</v>
      </c>
      <c r="AY15" s="1">
        <v>0</v>
      </c>
      <c r="AZ15" s="1">
        <v>8</v>
      </c>
      <c r="BA15" s="23">
        <v>42666</v>
      </c>
      <c r="BB15" s="25">
        <f t="shared" si="2"/>
        <v>10</v>
      </c>
      <c r="BC15" s="25" t="str">
        <f t="shared" si="3"/>
        <v>October</v>
      </c>
      <c r="BD15" s="25">
        <v>1</v>
      </c>
      <c r="BE15" t="str">
        <f t="shared" si="4"/>
        <v>2138,18492,Low income,503,Low spender,0.0272009517629245,1,0,75,2,2,2,2,1,1,10,0.2,0.2,0.2,0.2,0.1,0.1,1,1,0,2,4,0.25,0.25,0,0.5,8,0,0,0,0,0,0,0,38,36-50,2183,0,0,0,1,0,0,0,1,0,8</v>
      </c>
    </row>
    <row r="16" spans="1:57" ht="13.2" x14ac:dyDescent="0.25">
      <c r="A16" s="8">
        <v>2136</v>
      </c>
      <c r="B16" s="1">
        <v>23536</v>
      </c>
      <c r="C16" s="8" t="str">
        <f t="shared" si="5"/>
        <v>Low income</v>
      </c>
      <c r="D16" s="31">
        <v>16</v>
      </c>
      <c r="E16" s="34" t="str">
        <f t="shared" si="6"/>
        <v>Low spender</v>
      </c>
      <c r="F16" s="10">
        <f t="shared" si="0"/>
        <v>6.7980965329707678E-4</v>
      </c>
      <c r="G16" s="1">
        <v>1</v>
      </c>
      <c r="H16" s="1">
        <v>0</v>
      </c>
      <c r="I16" s="1">
        <v>53</v>
      </c>
      <c r="J16" s="1">
        <v>6</v>
      </c>
      <c r="K16" s="1">
        <v>0</v>
      </c>
      <c r="L16" s="1">
        <v>3</v>
      </c>
      <c r="M16" s="1">
        <v>0</v>
      </c>
      <c r="N16" s="1">
        <v>0</v>
      </c>
      <c r="O16" s="1">
        <v>1</v>
      </c>
      <c r="P16" s="8">
        <f t="shared" si="7"/>
        <v>10</v>
      </c>
      <c r="Q16" s="10">
        <f t="shared" si="8"/>
        <v>0.6</v>
      </c>
      <c r="R16" s="10">
        <f t="shared" si="9"/>
        <v>0</v>
      </c>
      <c r="S16" s="10">
        <f t="shared" si="10"/>
        <v>0.3</v>
      </c>
      <c r="T16" s="10">
        <f t="shared" si="11"/>
        <v>0</v>
      </c>
      <c r="U16" s="10">
        <f t="shared" si="12"/>
        <v>0</v>
      </c>
      <c r="V16" s="10">
        <f t="shared" si="13"/>
        <v>0.1</v>
      </c>
      <c r="W16" s="1">
        <v>1</v>
      </c>
      <c r="X16" s="1">
        <v>0</v>
      </c>
      <c r="Y16" s="1">
        <v>0</v>
      </c>
      <c r="Z16" s="1">
        <v>3</v>
      </c>
      <c r="AA16" s="8">
        <f t="shared" si="14"/>
        <v>4</v>
      </c>
      <c r="AB16" s="10">
        <f t="shared" si="15"/>
        <v>0.25</v>
      </c>
      <c r="AC16" s="10">
        <f t="shared" si="16"/>
        <v>0</v>
      </c>
      <c r="AD16" s="10">
        <f t="shared" si="17"/>
        <v>0</v>
      </c>
      <c r="AE16" s="10">
        <f t="shared" si="18"/>
        <v>0.75</v>
      </c>
      <c r="AF16" s="1">
        <v>3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37</v>
      </c>
      <c r="AO16" s="20" t="str">
        <f t="shared" si="1"/>
        <v>36-50</v>
      </c>
      <c r="AP16" s="1">
        <v>2184</v>
      </c>
      <c r="AQ16" s="1">
        <v>0</v>
      </c>
      <c r="AR16" s="1">
        <v>1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</v>
      </c>
      <c r="AZ16" s="1">
        <v>8</v>
      </c>
      <c r="BA16" s="23">
        <v>42665</v>
      </c>
      <c r="BB16" s="25">
        <f t="shared" si="2"/>
        <v>10</v>
      </c>
      <c r="BC16" s="25" t="str">
        <f t="shared" si="3"/>
        <v>October</v>
      </c>
      <c r="BD16" s="25">
        <v>1</v>
      </c>
      <c r="BE16" t="str">
        <f t="shared" si="4"/>
        <v>2136,23536,Low income,16,Low spender,0.000679809653297077,1,0,53,6,0,3,0,0,1,10,0.6,0,0.3,0,0,0.1,1,0,0,3,4,0.25,0,0,0.75,3,0,0,0,0,0,0,0,37,36-50,2184,0,1,0,0,0,0,0,0,1,8</v>
      </c>
    </row>
    <row r="17" spans="1:57" ht="13.2" x14ac:dyDescent="0.25">
      <c r="A17" s="8">
        <v>1900</v>
      </c>
      <c r="B17" s="1">
        <v>20427</v>
      </c>
      <c r="C17" s="8" t="str">
        <f t="shared" si="5"/>
        <v>Low income</v>
      </c>
      <c r="D17" s="31">
        <v>2169</v>
      </c>
      <c r="E17" s="34" t="str">
        <f t="shared" si="6"/>
        <v>High spender</v>
      </c>
      <c r="F17" s="10">
        <f t="shared" si="0"/>
        <v>0.10618299309737113</v>
      </c>
      <c r="G17" s="1">
        <v>1</v>
      </c>
      <c r="H17" s="1">
        <v>0</v>
      </c>
      <c r="I17" s="1">
        <v>63</v>
      </c>
      <c r="J17" s="1">
        <v>5</v>
      </c>
      <c r="K17" s="1">
        <v>0</v>
      </c>
      <c r="L17" s="1">
        <v>4</v>
      </c>
      <c r="M17" s="1">
        <v>0</v>
      </c>
      <c r="N17" s="1">
        <v>0</v>
      </c>
      <c r="O17" s="1">
        <v>1</v>
      </c>
      <c r="P17" s="8">
        <f t="shared" si="7"/>
        <v>10</v>
      </c>
      <c r="Q17" s="10">
        <f t="shared" si="8"/>
        <v>0.5</v>
      </c>
      <c r="R17" s="10">
        <f t="shared" si="9"/>
        <v>0</v>
      </c>
      <c r="S17" s="10">
        <f t="shared" si="10"/>
        <v>0.4</v>
      </c>
      <c r="T17" s="10">
        <f t="shared" si="11"/>
        <v>0</v>
      </c>
      <c r="U17" s="10">
        <f t="shared" si="12"/>
        <v>0</v>
      </c>
      <c r="V17" s="10">
        <f t="shared" si="13"/>
        <v>0.1</v>
      </c>
      <c r="W17" s="1">
        <v>1</v>
      </c>
      <c r="X17" s="1">
        <v>1</v>
      </c>
      <c r="Y17" s="1">
        <v>0</v>
      </c>
      <c r="Z17" s="1">
        <v>2</v>
      </c>
      <c r="AA17" s="8">
        <f t="shared" si="14"/>
        <v>4</v>
      </c>
      <c r="AB17" s="10">
        <f t="shared" si="15"/>
        <v>0.25</v>
      </c>
      <c r="AC17" s="10">
        <f t="shared" si="16"/>
        <v>0.25</v>
      </c>
      <c r="AD17" s="10">
        <f t="shared" si="17"/>
        <v>0</v>
      </c>
      <c r="AE17" s="10">
        <f t="shared" si="18"/>
        <v>0.5</v>
      </c>
      <c r="AF17" s="1">
        <v>8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47</v>
      </c>
      <c r="AO17" s="20" t="str">
        <f t="shared" si="1"/>
        <v>36-50</v>
      </c>
      <c r="AP17" s="1">
        <v>2256</v>
      </c>
      <c r="AQ17" s="1">
        <v>0</v>
      </c>
      <c r="AR17" s="1">
        <v>0</v>
      </c>
      <c r="AS17" s="1">
        <v>0</v>
      </c>
      <c r="AT17" s="1">
        <v>1</v>
      </c>
      <c r="AU17" s="1">
        <v>0</v>
      </c>
      <c r="AV17" s="1">
        <v>0</v>
      </c>
      <c r="AW17" s="1">
        <v>0</v>
      </c>
      <c r="AX17" s="1">
        <v>0</v>
      </c>
      <c r="AY17" s="1">
        <v>1</v>
      </c>
      <c r="AZ17" s="1">
        <v>8</v>
      </c>
      <c r="BA17" s="23">
        <v>42593</v>
      </c>
      <c r="BB17" s="25">
        <f t="shared" si="2"/>
        <v>8</v>
      </c>
      <c r="BC17" s="25" t="str">
        <f t="shared" si="3"/>
        <v>August</v>
      </c>
      <c r="BD17" s="25">
        <v>1</v>
      </c>
      <c r="BE17" t="str">
        <f t="shared" si="4"/>
        <v>1900,20427,Low income,2169,High spender,0.106182993097371,1,0,63,5,0,4,0,0,1,10,0.5,0,0.4,0,0,0.1,1,1,0,2,4,0.25,0.25,0,0.5,8,0,0,0,0,0,0,0,47,36-50,2256,0,0,0,1,0,0,0,0,1,8</v>
      </c>
    </row>
    <row r="18" spans="1:57" ht="13.2" x14ac:dyDescent="0.25">
      <c r="A18" s="8">
        <v>1275</v>
      </c>
      <c r="B18" s="1">
        <v>26326</v>
      </c>
      <c r="C18" s="8" t="str">
        <f t="shared" si="5"/>
        <v>Low income</v>
      </c>
      <c r="D18" s="31">
        <v>306</v>
      </c>
      <c r="E18" s="34" t="str">
        <f t="shared" si="6"/>
        <v>Low spender</v>
      </c>
      <c r="F18" s="10">
        <f t="shared" si="0"/>
        <v>1.1623490085846691E-2</v>
      </c>
      <c r="G18" s="1">
        <v>0</v>
      </c>
      <c r="H18" s="1">
        <v>0</v>
      </c>
      <c r="I18" s="1">
        <v>12</v>
      </c>
      <c r="J18" s="1">
        <v>1</v>
      </c>
      <c r="K18" s="1">
        <v>0</v>
      </c>
      <c r="L18" s="1">
        <v>5</v>
      </c>
      <c r="M18" s="1">
        <v>0</v>
      </c>
      <c r="N18" s="1">
        <v>3</v>
      </c>
      <c r="O18" s="1">
        <v>9</v>
      </c>
      <c r="P18" s="8">
        <f t="shared" si="7"/>
        <v>18</v>
      </c>
      <c r="Q18" s="10">
        <f t="shared" si="8"/>
        <v>5.5555555555555552E-2</v>
      </c>
      <c r="R18" s="10">
        <f t="shared" si="9"/>
        <v>0</v>
      </c>
      <c r="S18" s="10">
        <f t="shared" si="10"/>
        <v>0.27777777777777779</v>
      </c>
      <c r="T18" s="10">
        <f t="shared" si="11"/>
        <v>0</v>
      </c>
      <c r="U18" s="10">
        <f t="shared" si="12"/>
        <v>0.16666666666666666</v>
      </c>
      <c r="V18" s="10">
        <f t="shared" si="13"/>
        <v>0.5</v>
      </c>
      <c r="W18" s="1">
        <v>1</v>
      </c>
      <c r="X18" s="1">
        <v>0</v>
      </c>
      <c r="Y18" s="1">
        <v>0</v>
      </c>
      <c r="Z18" s="1">
        <v>3</v>
      </c>
      <c r="AA18" s="8">
        <f t="shared" si="14"/>
        <v>4</v>
      </c>
      <c r="AB18" s="10">
        <f t="shared" si="15"/>
        <v>0.25</v>
      </c>
      <c r="AC18" s="10">
        <f t="shared" si="16"/>
        <v>0</v>
      </c>
      <c r="AD18" s="10">
        <f t="shared" si="17"/>
        <v>0</v>
      </c>
      <c r="AE18" s="10">
        <f t="shared" si="18"/>
        <v>0.75</v>
      </c>
      <c r="AF18" s="1">
        <v>3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44</v>
      </c>
      <c r="AO18" s="20" t="str">
        <f t="shared" si="1"/>
        <v>36-50</v>
      </c>
      <c r="AP18" s="1">
        <v>2457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1</v>
      </c>
      <c r="AW18" s="1">
        <v>0</v>
      </c>
      <c r="AX18" s="1">
        <v>0</v>
      </c>
      <c r="AY18" s="1">
        <v>0</v>
      </c>
      <c r="AZ18" s="1">
        <v>0</v>
      </c>
      <c r="BA18" s="23">
        <v>42392</v>
      </c>
      <c r="BB18" s="25">
        <f t="shared" si="2"/>
        <v>1</v>
      </c>
      <c r="BC18" s="25" t="str">
        <f t="shared" si="3"/>
        <v>January</v>
      </c>
      <c r="BD18" s="25">
        <v>1</v>
      </c>
      <c r="BE18" t="str">
        <f t="shared" si="4"/>
        <v>1275,26326,Low income,306,Low spender,0.0116234900858467,0,0,12,1,0,5,0,3,9,18,0.0555555555555556,0,0.277777777777778,0,0.166666666666667,0.5,1,0,0,3,4,0.25,0,0,0.75,3,0,0,0,0,0,1,0,44,36-50,2457,0,0,0,1,0,1,0,0,0,0</v>
      </c>
    </row>
    <row r="19" spans="1:57" ht="13.2" x14ac:dyDescent="0.25">
      <c r="A19" s="8">
        <v>545</v>
      </c>
      <c r="B19" s="1">
        <v>17688</v>
      </c>
      <c r="C19" s="8" t="str">
        <f t="shared" si="5"/>
        <v>Low income</v>
      </c>
      <c r="D19" s="31">
        <v>73</v>
      </c>
      <c r="E19" s="34" t="str">
        <f t="shared" si="6"/>
        <v>Low spender</v>
      </c>
      <c r="F19" s="10">
        <f t="shared" si="0"/>
        <v>4.1270918136589781E-3</v>
      </c>
      <c r="G19" s="1">
        <v>1</v>
      </c>
      <c r="H19" s="1">
        <v>0</v>
      </c>
      <c r="I19" s="1">
        <v>82</v>
      </c>
      <c r="J19" s="1">
        <v>2</v>
      </c>
      <c r="K19" s="1">
        <v>2</v>
      </c>
      <c r="L19" s="1">
        <v>1</v>
      </c>
      <c r="M19" s="1">
        <v>3</v>
      </c>
      <c r="N19" s="1">
        <v>1</v>
      </c>
      <c r="O19" s="1">
        <v>2</v>
      </c>
      <c r="P19" s="8">
        <f t="shared" si="7"/>
        <v>11</v>
      </c>
      <c r="Q19" s="10">
        <f t="shared" si="8"/>
        <v>0.18181818181818182</v>
      </c>
      <c r="R19" s="10">
        <f t="shared" si="9"/>
        <v>0.18181818181818182</v>
      </c>
      <c r="S19" s="10">
        <f t="shared" si="10"/>
        <v>9.0909090909090912E-2</v>
      </c>
      <c r="T19" s="10">
        <f t="shared" si="11"/>
        <v>0.27272727272727271</v>
      </c>
      <c r="U19" s="10">
        <f t="shared" si="12"/>
        <v>9.0909090909090912E-2</v>
      </c>
      <c r="V19" s="10">
        <f t="shared" si="13"/>
        <v>0.18181818181818182</v>
      </c>
      <c r="W19" s="1">
        <v>1</v>
      </c>
      <c r="X19" s="1">
        <v>1</v>
      </c>
      <c r="Y19" s="1">
        <v>0</v>
      </c>
      <c r="Z19" s="1">
        <v>2</v>
      </c>
      <c r="AA19" s="8">
        <f t="shared" si="14"/>
        <v>4</v>
      </c>
      <c r="AB19" s="10">
        <f t="shared" si="15"/>
        <v>0.25</v>
      </c>
      <c r="AC19" s="10">
        <f t="shared" si="16"/>
        <v>0.25</v>
      </c>
      <c r="AD19" s="10">
        <f t="shared" si="17"/>
        <v>0</v>
      </c>
      <c r="AE19" s="10">
        <f t="shared" si="18"/>
        <v>0.5</v>
      </c>
      <c r="AF19" s="1">
        <v>8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0</v>
      </c>
      <c r="AN19" s="1">
        <v>41</v>
      </c>
      <c r="AO19" s="20" t="str">
        <f t="shared" si="1"/>
        <v>36-50</v>
      </c>
      <c r="AP19" s="1">
        <v>2691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0</v>
      </c>
      <c r="AW19" s="1">
        <v>1</v>
      </c>
      <c r="AX19" s="1">
        <v>0</v>
      </c>
      <c r="AY19" s="1">
        <v>0</v>
      </c>
      <c r="AZ19" s="1">
        <v>7</v>
      </c>
      <c r="BA19" s="23">
        <v>42158</v>
      </c>
      <c r="BB19" s="25">
        <f t="shared" si="2"/>
        <v>6</v>
      </c>
      <c r="BC19" s="25" t="str">
        <f t="shared" si="3"/>
        <v>June</v>
      </c>
      <c r="BD19" s="25">
        <v>1</v>
      </c>
      <c r="BE19" t="str">
        <f t="shared" si="4"/>
        <v>545,17688,Low income,73,Low spender,0.00412709181365898,1,0,82,2,2,1,3,1,2,11,0.181818181818182,0.181818181818182,0.0909090909090909,0.272727272727273,0.0909090909090909,0.181818181818182,1,1,0,2,4,0.25,0.25,0,0.5,8,0,0,0,0,0,1,0,41,36-50,2691,0,1,0,0,0,0,1,0,0,7</v>
      </c>
    </row>
    <row r="20" spans="1:57" ht="13.2" x14ac:dyDescent="0.25">
      <c r="A20" s="8">
        <v>2094</v>
      </c>
      <c r="B20" s="1">
        <v>26751</v>
      </c>
      <c r="C20" s="8" t="str">
        <f t="shared" si="5"/>
        <v>Low income</v>
      </c>
      <c r="D20" s="31">
        <v>40</v>
      </c>
      <c r="E20" s="34" t="str">
        <f t="shared" si="6"/>
        <v>Low spender</v>
      </c>
      <c r="F20" s="10">
        <f t="shared" si="0"/>
        <v>1.4952712048147733E-3</v>
      </c>
      <c r="G20" s="1">
        <v>2</v>
      </c>
      <c r="H20" s="1">
        <v>0</v>
      </c>
      <c r="I20" s="1">
        <v>26</v>
      </c>
      <c r="J20" s="1">
        <v>1</v>
      </c>
      <c r="K20" s="1">
        <v>1</v>
      </c>
      <c r="L20" s="1">
        <v>5</v>
      </c>
      <c r="M20" s="1">
        <v>0</v>
      </c>
      <c r="N20" s="1">
        <v>3</v>
      </c>
      <c r="O20" s="1">
        <v>1</v>
      </c>
      <c r="P20" s="8">
        <f t="shared" si="7"/>
        <v>11</v>
      </c>
      <c r="Q20" s="10">
        <f t="shared" si="8"/>
        <v>9.0909090909090912E-2</v>
      </c>
      <c r="R20" s="10">
        <f t="shared" si="9"/>
        <v>9.0909090909090912E-2</v>
      </c>
      <c r="S20" s="10">
        <f t="shared" si="10"/>
        <v>0.45454545454545453</v>
      </c>
      <c r="T20" s="10">
        <f t="shared" si="11"/>
        <v>0</v>
      </c>
      <c r="U20" s="10">
        <f t="shared" si="12"/>
        <v>0.27272727272727271</v>
      </c>
      <c r="V20" s="10">
        <f t="shared" si="13"/>
        <v>9.0909090909090912E-2</v>
      </c>
      <c r="W20" s="1">
        <v>1</v>
      </c>
      <c r="X20" s="1">
        <v>1</v>
      </c>
      <c r="Y20" s="1">
        <v>0</v>
      </c>
      <c r="Z20" s="1">
        <v>2</v>
      </c>
      <c r="AA20" s="8">
        <f t="shared" si="14"/>
        <v>4</v>
      </c>
      <c r="AB20" s="10">
        <f t="shared" si="15"/>
        <v>0.25</v>
      </c>
      <c r="AC20" s="10">
        <f t="shared" si="16"/>
        <v>0.25</v>
      </c>
      <c r="AD20" s="10">
        <f t="shared" si="17"/>
        <v>0</v>
      </c>
      <c r="AE20" s="10">
        <f t="shared" si="18"/>
        <v>0.5</v>
      </c>
      <c r="AF20" s="1">
        <v>8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46</v>
      </c>
      <c r="AO20" s="20" t="str">
        <f t="shared" si="1"/>
        <v>36-50</v>
      </c>
      <c r="AP20" s="1">
        <v>2197</v>
      </c>
      <c r="AQ20" s="1">
        <v>0</v>
      </c>
      <c r="AR20" s="1">
        <v>1</v>
      </c>
      <c r="AS20" s="1">
        <v>0</v>
      </c>
      <c r="AT20" s="1">
        <v>0</v>
      </c>
      <c r="AU20" s="1">
        <v>0</v>
      </c>
      <c r="AV20" s="1">
        <v>0</v>
      </c>
      <c r="AW20" s="1">
        <v>1</v>
      </c>
      <c r="AX20" s="1">
        <v>0</v>
      </c>
      <c r="AY20" s="1">
        <v>0</v>
      </c>
      <c r="AZ20" s="1">
        <v>9</v>
      </c>
      <c r="BA20" s="23">
        <v>42652</v>
      </c>
      <c r="BB20" s="25">
        <f t="shared" si="2"/>
        <v>10</v>
      </c>
      <c r="BC20" s="25" t="str">
        <f t="shared" si="3"/>
        <v>October</v>
      </c>
      <c r="BD20" s="25">
        <v>1</v>
      </c>
      <c r="BE20" t="str">
        <f t="shared" si="4"/>
        <v>2094,26751,Low income,40,Low spender,0.00149527120481477,2,0,26,1,1,5,0,3,1,11,0.0909090909090909,0.0909090909090909,0.454545454545455,0,0.272727272727273,0.0909090909090909,1,1,0,2,4,0.25,0.25,0,0.5,8,0,0,0,0,0,0,0,46,36-50,2197,0,1,0,0,0,0,1,0,0,9</v>
      </c>
    </row>
    <row r="21" spans="1:57" ht="13.2" x14ac:dyDescent="0.25">
      <c r="A21" s="8">
        <v>1583</v>
      </c>
      <c r="B21" s="1">
        <v>42997</v>
      </c>
      <c r="C21" s="8" t="str">
        <f t="shared" si="5"/>
        <v>Low income</v>
      </c>
      <c r="D21" s="31">
        <v>182</v>
      </c>
      <c r="E21" s="34" t="str">
        <f t="shared" si="6"/>
        <v>Low spender</v>
      </c>
      <c r="F21" s="10">
        <f t="shared" si="0"/>
        <v>4.232853454892202E-3</v>
      </c>
      <c r="G21" s="1">
        <v>1</v>
      </c>
      <c r="H21" s="1">
        <v>1</v>
      </c>
      <c r="I21" s="1">
        <v>91</v>
      </c>
      <c r="J21" s="1">
        <v>4</v>
      </c>
      <c r="K21" s="1">
        <v>0</v>
      </c>
      <c r="L21" s="1">
        <v>5</v>
      </c>
      <c r="M21" s="1">
        <v>0</v>
      </c>
      <c r="N21" s="1">
        <v>1</v>
      </c>
      <c r="O21" s="1">
        <v>5</v>
      </c>
      <c r="P21" s="8">
        <f t="shared" si="7"/>
        <v>15</v>
      </c>
      <c r="Q21" s="10">
        <f t="shared" si="8"/>
        <v>0.26666666666666666</v>
      </c>
      <c r="R21" s="10">
        <f t="shared" si="9"/>
        <v>0</v>
      </c>
      <c r="S21" s="10">
        <f t="shared" si="10"/>
        <v>0.33333333333333331</v>
      </c>
      <c r="T21" s="10">
        <f t="shared" si="11"/>
        <v>0</v>
      </c>
      <c r="U21" s="10">
        <f t="shared" si="12"/>
        <v>6.6666666666666666E-2</v>
      </c>
      <c r="V21" s="10">
        <f t="shared" si="13"/>
        <v>0.33333333333333331</v>
      </c>
      <c r="W21" s="1">
        <v>1</v>
      </c>
      <c r="X21" s="1">
        <v>1</v>
      </c>
      <c r="Y21" s="1">
        <v>0</v>
      </c>
      <c r="Z21" s="1">
        <v>2</v>
      </c>
      <c r="AA21" s="8">
        <f t="shared" si="14"/>
        <v>4</v>
      </c>
      <c r="AB21" s="10">
        <f t="shared" si="15"/>
        <v>0.25</v>
      </c>
      <c r="AC21" s="10">
        <f t="shared" si="16"/>
        <v>0.25</v>
      </c>
      <c r="AD21" s="10">
        <f t="shared" si="17"/>
        <v>0</v>
      </c>
      <c r="AE21" s="10">
        <f t="shared" si="18"/>
        <v>0.5</v>
      </c>
      <c r="AF21" s="1">
        <v>7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43</v>
      </c>
      <c r="AO21" s="20" t="str">
        <f t="shared" si="1"/>
        <v>36-50</v>
      </c>
      <c r="AP21" s="1">
        <v>2363</v>
      </c>
      <c r="AQ21" s="1">
        <v>0</v>
      </c>
      <c r="AR21" s="1">
        <v>0</v>
      </c>
      <c r="AS21" s="1">
        <v>1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1</v>
      </c>
      <c r="AZ21" s="1">
        <v>5</v>
      </c>
      <c r="BA21" s="23">
        <v>42486</v>
      </c>
      <c r="BB21" s="25">
        <f t="shared" si="2"/>
        <v>4</v>
      </c>
      <c r="BC21" s="25" t="str">
        <f t="shared" si="3"/>
        <v>April</v>
      </c>
      <c r="BD21" s="25">
        <v>1</v>
      </c>
      <c r="BE21" t="str">
        <f t="shared" si="4"/>
        <v>1583,42997,Low income,182,Low spender,0.0042328534548922,1,1,91,4,0,5,0,1,5,15,0.266666666666667,0,0.333333333333333,0,0.0666666666666667,0.333333333333333,1,1,0,2,4,0.25,0.25,0,0.5,7,0,0,0,0,0,0,0,43,36-50,2363,0,0,1,0,0,0,0,0,1,5</v>
      </c>
    </row>
    <row r="22" spans="1:57" ht="13.2" x14ac:dyDescent="0.25">
      <c r="A22" s="8">
        <v>1343</v>
      </c>
      <c r="B22" s="1">
        <v>19485</v>
      </c>
      <c r="C22" s="8" t="str">
        <f t="shared" si="5"/>
        <v>Low income</v>
      </c>
      <c r="D22" s="31">
        <v>2158</v>
      </c>
      <c r="E22" s="34" t="str">
        <f t="shared" si="6"/>
        <v>High spender</v>
      </c>
      <c r="F22" s="10">
        <f t="shared" si="0"/>
        <v>0.11075186040544008</v>
      </c>
      <c r="G22" s="1">
        <v>2</v>
      </c>
      <c r="H22" s="1">
        <v>0</v>
      </c>
      <c r="I22" s="1">
        <v>80</v>
      </c>
      <c r="J22" s="1">
        <v>6</v>
      </c>
      <c r="K22" s="1">
        <v>0</v>
      </c>
      <c r="L22" s="1">
        <v>4</v>
      </c>
      <c r="M22" s="1">
        <v>0</v>
      </c>
      <c r="N22" s="1">
        <v>0</v>
      </c>
      <c r="O22" s="1">
        <v>0</v>
      </c>
      <c r="P22" s="8">
        <f t="shared" si="7"/>
        <v>10</v>
      </c>
      <c r="Q22" s="10">
        <f t="shared" si="8"/>
        <v>0.6</v>
      </c>
      <c r="R22" s="10">
        <f t="shared" si="9"/>
        <v>0</v>
      </c>
      <c r="S22" s="10">
        <f t="shared" si="10"/>
        <v>0.4</v>
      </c>
      <c r="T22" s="10">
        <f t="shared" si="11"/>
        <v>0</v>
      </c>
      <c r="U22" s="10">
        <f t="shared" si="12"/>
        <v>0</v>
      </c>
      <c r="V22" s="10">
        <f t="shared" si="13"/>
        <v>0</v>
      </c>
      <c r="W22" s="1">
        <v>1</v>
      </c>
      <c r="X22" s="1">
        <v>1</v>
      </c>
      <c r="Y22" s="1">
        <v>0</v>
      </c>
      <c r="Z22" s="1">
        <v>2</v>
      </c>
      <c r="AA22" s="8">
        <f t="shared" si="14"/>
        <v>4</v>
      </c>
      <c r="AB22" s="10">
        <f t="shared" si="15"/>
        <v>0.25</v>
      </c>
      <c r="AC22" s="10">
        <f t="shared" si="16"/>
        <v>0.25</v>
      </c>
      <c r="AD22" s="10">
        <f t="shared" si="17"/>
        <v>0</v>
      </c>
      <c r="AE22" s="10">
        <f t="shared" si="18"/>
        <v>0.5</v>
      </c>
      <c r="AF22" s="1">
        <v>7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34</v>
      </c>
      <c r="AO22" s="20" t="str">
        <f t="shared" si="1"/>
        <v>24-35</v>
      </c>
      <c r="AP22" s="1">
        <v>2437</v>
      </c>
      <c r="AQ22" s="1">
        <v>0</v>
      </c>
      <c r="AR22" s="1">
        <v>0</v>
      </c>
      <c r="AS22" s="1">
        <v>1</v>
      </c>
      <c r="AT22" s="1">
        <v>0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10</v>
      </c>
      <c r="BA22" s="23">
        <v>42412</v>
      </c>
      <c r="BB22" s="25">
        <f t="shared" si="2"/>
        <v>2</v>
      </c>
      <c r="BC22" s="25" t="str">
        <f t="shared" si="3"/>
        <v>February</v>
      </c>
      <c r="BD22" s="25">
        <v>1</v>
      </c>
      <c r="BE22" t="str">
        <f t="shared" si="4"/>
        <v>1343,19485,Low income,2158,High spender,0.11075186040544,2,0,80,6,0,4,0,0,0,10,0.6,0,0.4,0,0,0,1,1,0,2,4,0.25,0.25,0,0.5,7,0,0,0,0,0,0,0,34,24-35,2437,0,0,1,0,0,0,0,1,0,10</v>
      </c>
    </row>
    <row r="23" spans="1:57" ht="13.2" x14ac:dyDescent="0.25">
      <c r="A23" s="8">
        <v>1285</v>
      </c>
      <c r="B23" s="1">
        <v>29298</v>
      </c>
      <c r="C23" s="8" t="str">
        <f t="shared" si="5"/>
        <v>Low income</v>
      </c>
      <c r="D23" s="31">
        <v>2136</v>
      </c>
      <c r="E23" s="34" t="str">
        <f t="shared" si="6"/>
        <v>High spender</v>
      </c>
      <c r="F23" s="10">
        <f t="shared" si="0"/>
        <v>7.2906000409584268E-2</v>
      </c>
      <c r="G23" s="1">
        <v>1</v>
      </c>
      <c r="H23" s="1">
        <v>1</v>
      </c>
      <c r="I23" s="1">
        <v>60</v>
      </c>
      <c r="J23" s="1">
        <v>6</v>
      </c>
      <c r="K23" s="1">
        <v>0</v>
      </c>
      <c r="L23" s="1">
        <v>2</v>
      </c>
      <c r="M23" s="1">
        <v>2</v>
      </c>
      <c r="N23" s="1">
        <v>0</v>
      </c>
      <c r="O23" s="1">
        <v>1</v>
      </c>
      <c r="P23" s="8">
        <f t="shared" si="7"/>
        <v>11</v>
      </c>
      <c r="Q23" s="10">
        <f t="shared" si="8"/>
        <v>0.54545454545454541</v>
      </c>
      <c r="R23" s="10">
        <f t="shared" si="9"/>
        <v>0</v>
      </c>
      <c r="S23" s="10">
        <f t="shared" si="10"/>
        <v>0.18181818181818182</v>
      </c>
      <c r="T23" s="10">
        <f t="shared" si="11"/>
        <v>0.18181818181818182</v>
      </c>
      <c r="U23" s="10">
        <f t="shared" si="12"/>
        <v>0</v>
      </c>
      <c r="V23" s="10">
        <f t="shared" si="13"/>
        <v>9.0909090909090912E-2</v>
      </c>
      <c r="W23" s="1">
        <v>1</v>
      </c>
      <c r="X23" s="1">
        <v>1</v>
      </c>
      <c r="Y23" s="1">
        <v>0</v>
      </c>
      <c r="Z23" s="1">
        <v>2</v>
      </c>
      <c r="AA23" s="8">
        <f t="shared" si="14"/>
        <v>4</v>
      </c>
      <c r="AB23" s="10">
        <f t="shared" si="15"/>
        <v>0.25</v>
      </c>
      <c r="AC23" s="10">
        <f t="shared" si="16"/>
        <v>0.25</v>
      </c>
      <c r="AD23" s="10">
        <f t="shared" si="17"/>
        <v>0</v>
      </c>
      <c r="AE23" s="10">
        <f t="shared" si="18"/>
        <v>0.5</v>
      </c>
      <c r="AF23" s="1">
        <v>5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69</v>
      </c>
      <c r="AO23" s="20" t="str">
        <f t="shared" si="1"/>
        <v>66+</v>
      </c>
      <c r="AP23" s="1">
        <v>2454</v>
      </c>
      <c r="AQ23" s="1">
        <v>0</v>
      </c>
      <c r="AR23" s="1">
        <v>0</v>
      </c>
      <c r="AS23" s="1">
        <v>0</v>
      </c>
      <c r="AT23" s="1">
        <v>1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9</v>
      </c>
      <c r="BA23" s="23">
        <v>42395</v>
      </c>
      <c r="BB23" s="25">
        <f t="shared" si="2"/>
        <v>1</v>
      </c>
      <c r="BC23" s="25" t="str">
        <f t="shared" si="3"/>
        <v>January</v>
      </c>
      <c r="BD23" s="25">
        <v>1</v>
      </c>
      <c r="BE23" t="str">
        <f t="shared" si="4"/>
        <v>1285,29298,Low income,2136,High spender,0.0729060004095843,1,1,60,6,0,2,2,0,1,11,0.545454545454545,0,0.181818181818182,0.181818181818182,0,0.0909090909090909,1,1,0,2,4,0.25,0.25,0,0.5,5,0,0,0,0,0,0,0,69,66+,2454,0,0,0,1,0,0,0,1,0,9</v>
      </c>
    </row>
    <row r="24" spans="1:57" ht="13.2" x14ac:dyDescent="0.25">
      <c r="A24" s="8">
        <v>520</v>
      </c>
      <c r="B24" s="1">
        <v>7500</v>
      </c>
      <c r="C24" s="8" t="str">
        <f t="shared" si="5"/>
        <v>Low income</v>
      </c>
      <c r="D24" s="31">
        <v>437</v>
      </c>
      <c r="E24" s="34" t="str">
        <f t="shared" si="6"/>
        <v>Low spender</v>
      </c>
      <c r="F24" s="10">
        <f t="shared" si="0"/>
        <v>5.8266666666666668E-2</v>
      </c>
      <c r="G24" s="1">
        <v>0</v>
      </c>
      <c r="H24" s="1">
        <v>0</v>
      </c>
      <c r="I24" s="1">
        <v>94</v>
      </c>
      <c r="J24" s="1">
        <v>0</v>
      </c>
      <c r="K24" s="1">
        <v>2</v>
      </c>
      <c r="L24" s="1">
        <v>3</v>
      </c>
      <c r="M24" s="1">
        <v>4</v>
      </c>
      <c r="N24" s="1">
        <v>1</v>
      </c>
      <c r="O24" s="1">
        <v>5</v>
      </c>
      <c r="P24" s="8">
        <f t="shared" si="7"/>
        <v>15</v>
      </c>
      <c r="Q24" s="10">
        <f t="shared" si="8"/>
        <v>0</v>
      </c>
      <c r="R24" s="10">
        <f t="shared" si="9"/>
        <v>0.13333333333333333</v>
      </c>
      <c r="S24" s="10">
        <f t="shared" si="10"/>
        <v>0.2</v>
      </c>
      <c r="T24" s="10">
        <f t="shared" si="11"/>
        <v>0.26666666666666666</v>
      </c>
      <c r="U24" s="10">
        <f t="shared" si="12"/>
        <v>6.6666666666666666E-2</v>
      </c>
      <c r="V24" s="10">
        <f t="shared" si="13"/>
        <v>0.33333333333333331</v>
      </c>
      <c r="W24" s="1">
        <v>1</v>
      </c>
      <c r="X24" s="1">
        <v>0</v>
      </c>
      <c r="Y24" s="1">
        <v>0</v>
      </c>
      <c r="Z24" s="1">
        <v>3</v>
      </c>
      <c r="AA24" s="8">
        <f t="shared" si="14"/>
        <v>4</v>
      </c>
      <c r="AB24" s="10">
        <f t="shared" si="15"/>
        <v>0.25</v>
      </c>
      <c r="AC24" s="10">
        <f t="shared" si="16"/>
        <v>0</v>
      </c>
      <c r="AD24" s="10">
        <f t="shared" si="17"/>
        <v>0</v>
      </c>
      <c r="AE24" s="10">
        <f t="shared" si="18"/>
        <v>0.75</v>
      </c>
      <c r="AF24" s="1">
        <v>6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33</v>
      </c>
      <c r="AO24" s="20" t="str">
        <f t="shared" si="1"/>
        <v>24-35</v>
      </c>
      <c r="AP24" s="1">
        <v>2695</v>
      </c>
      <c r="AQ24" s="1">
        <v>0</v>
      </c>
      <c r="AR24" s="1">
        <v>1</v>
      </c>
      <c r="AS24" s="1">
        <v>0</v>
      </c>
      <c r="AT24" s="1">
        <v>0</v>
      </c>
      <c r="AU24" s="1">
        <v>0</v>
      </c>
      <c r="AV24" s="1">
        <v>0</v>
      </c>
      <c r="AW24" s="1">
        <v>1</v>
      </c>
      <c r="AX24" s="1">
        <v>0</v>
      </c>
      <c r="AY24" s="1">
        <v>0</v>
      </c>
      <c r="AZ24" s="1">
        <v>5</v>
      </c>
      <c r="BA24" s="23">
        <v>42154</v>
      </c>
      <c r="BB24" s="25">
        <f t="shared" si="2"/>
        <v>5</v>
      </c>
      <c r="BC24" s="25" t="str">
        <f t="shared" si="3"/>
        <v>May</v>
      </c>
      <c r="BD24" s="25">
        <v>1</v>
      </c>
      <c r="BE24" t="str">
        <f t="shared" si="4"/>
        <v>520,7500,Low income,437,Low spender,0.0582666666666667,0,0,94,0,2,3,4,1,5,15,0,0.133333333333333,0.2,0.266666666666667,0.0666666666666667,0.333333333333333,1,0,0,3,4,0.25,0,0,0.75,6,0,0,0,0,0,0,0,33,24-35,2695,0,1,0,0,0,0,1,0,0,5</v>
      </c>
    </row>
    <row r="25" spans="1:57" ht="13.2" x14ac:dyDescent="0.25">
      <c r="A25" s="8">
        <v>2139</v>
      </c>
      <c r="B25" s="1">
        <v>28764</v>
      </c>
      <c r="C25" s="8" t="str">
        <f t="shared" si="5"/>
        <v>Low income</v>
      </c>
      <c r="D25" s="31">
        <v>117</v>
      </c>
      <c r="E25" s="34" t="str">
        <f t="shared" si="6"/>
        <v>Low spender</v>
      </c>
      <c r="F25" s="10">
        <f t="shared" si="0"/>
        <v>4.067584480600751E-3</v>
      </c>
      <c r="G25" s="1">
        <v>1</v>
      </c>
      <c r="H25" s="1">
        <v>1</v>
      </c>
      <c r="I25" s="1">
        <v>16</v>
      </c>
      <c r="J25" s="1">
        <v>8</v>
      </c>
      <c r="K25" s="1">
        <v>0</v>
      </c>
      <c r="L25" s="1">
        <v>3</v>
      </c>
      <c r="M25" s="1">
        <v>0</v>
      </c>
      <c r="N25" s="1">
        <v>0</v>
      </c>
      <c r="O25" s="1">
        <v>1</v>
      </c>
      <c r="P25" s="8">
        <f t="shared" si="7"/>
        <v>12</v>
      </c>
      <c r="Q25" s="10">
        <f t="shared" si="8"/>
        <v>0.66666666666666663</v>
      </c>
      <c r="R25" s="10">
        <f t="shared" si="9"/>
        <v>0</v>
      </c>
      <c r="S25" s="10">
        <f t="shared" si="10"/>
        <v>0.25</v>
      </c>
      <c r="T25" s="10">
        <f t="shared" si="11"/>
        <v>0</v>
      </c>
      <c r="U25" s="10">
        <f t="shared" si="12"/>
        <v>0</v>
      </c>
      <c r="V25" s="10">
        <f t="shared" si="13"/>
        <v>8.3333333333333329E-2</v>
      </c>
      <c r="W25" s="1">
        <v>1</v>
      </c>
      <c r="X25" s="1">
        <v>1</v>
      </c>
      <c r="Y25" s="1">
        <v>0</v>
      </c>
      <c r="Z25" s="1">
        <v>2</v>
      </c>
      <c r="AA25" s="8">
        <f t="shared" si="14"/>
        <v>4</v>
      </c>
      <c r="AB25" s="10">
        <f t="shared" si="15"/>
        <v>0.25</v>
      </c>
      <c r="AC25" s="10">
        <f t="shared" si="16"/>
        <v>0.25</v>
      </c>
      <c r="AD25" s="10">
        <f t="shared" si="17"/>
        <v>0</v>
      </c>
      <c r="AE25" s="10">
        <f t="shared" si="18"/>
        <v>0.5</v>
      </c>
      <c r="AF25" s="1">
        <v>8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54</v>
      </c>
      <c r="AO25" s="20" t="str">
        <f t="shared" si="1"/>
        <v>50-65</v>
      </c>
      <c r="AP25" s="1">
        <v>2183</v>
      </c>
      <c r="AQ25" s="1">
        <v>0</v>
      </c>
      <c r="AR25" s="1">
        <v>0</v>
      </c>
      <c r="AS25" s="1">
        <v>0</v>
      </c>
      <c r="AT25" s="1">
        <v>1</v>
      </c>
      <c r="AU25" s="1">
        <v>0</v>
      </c>
      <c r="AV25" s="1">
        <v>0</v>
      </c>
      <c r="AW25" s="1">
        <v>0</v>
      </c>
      <c r="AX25" s="1">
        <v>0</v>
      </c>
      <c r="AY25" s="1">
        <v>1</v>
      </c>
      <c r="AZ25" s="1">
        <v>10</v>
      </c>
      <c r="BA25" s="23">
        <v>42666</v>
      </c>
      <c r="BB25" s="25">
        <f t="shared" si="2"/>
        <v>10</v>
      </c>
      <c r="BC25" s="25" t="str">
        <f t="shared" si="3"/>
        <v>October</v>
      </c>
      <c r="BD25" s="25">
        <v>1</v>
      </c>
      <c r="BE25" t="str">
        <f t="shared" si="4"/>
        <v>2139,28764,Low income,117,Low spender,0.00406758448060075,1,1,16,8,0,3,0,0,1,12,0.666666666666667,0,0.25,0,0,0.0833333333333333,1,1,0,2,4,0.25,0.25,0,0.5,8,0,0,1,0,0,0,0,54,50-65,2183,0,0,0,1,0,0,0,0,1,10</v>
      </c>
    </row>
    <row r="26" spans="1:57" ht="13.2" x14ac:dyDescent="0.25">
      <c r="A26" s="8">
        <v>2054</v>
      </c>
      <c r="B26" s="1">
        <v>32474</v>
      </c>
      <c r="C26" s="8" t="str">
        <f t="shared" si="5"/>
        <v>Low income</v>
      </c>
      <c r="D26" s="31">
        <v>36</v>
      </c>
      <c r="E26" s="34" t="str">
        <f t="shared" si="6"/>
        <v>Low spender</v>
      </c>
      <c r="F26" s="10">
        <f t="shared" si="0"/>
        <v>1.1085791710291309E-3</v>
      </c>
      <c r="G26" s="1">
        <v>1</v>
      </c>
      <c r="H26" s="1">
        <v>1</v>
      </c>
      <c r="I26" s="1">
        <v>0</v>
      </c>
      <c r="J26" s="1">
        <v>10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8">
        <f t="shared" si="7"/>
        <v>11</v>
      </c>
      <c r="Q26" s="10">
        <f t="shared" si="8"/>
        <v>0.90909090909090906</v>
      </c>
      <c r="R26" s="10">
        <f t="shared" si="9"/>
        <v>0</v>
      </c>
      <c r="S26" s="10">
        <f t="shared" si="10"/>
        <v>9.0909090909090912E-2</v>
      </c>
      <c r="T26" s="10">
        <f t="shared" si="11"/>
        <v>0</v>
      </c>
      <c r="U26" s="10">
        <f t="shared" si="12"/>
        <v>0</v>
      </c>
      <c r="V26" s="10">
        <f t="shared" si="13"/>
        <v>0</v>
      </c>
      <c r="W26" s="1">
        <v>1</v>
      </c>
      <c r="X26" s="1">
        <v>1</v>
      </c>
      <c r="Y26" s="1">
        <v>0</v>
      </c>
      <c r="Z26" s="1">
        <v>2</v>
      </c>
      <c r="AA26" s="8">
        <f t="shared" si="14"/>
        <v>4</v>
      </c>
      <c r="AB26" s="10">
        <f t="shared" si="15"/>
        <v>0.25</v>
      </c>
      <c r="AC26" s="10">
        <f t="shared" si="16"/>
        <v>0.25</v>
      </c>
      <c r="AD26" s="10">
        <f t="shared" si="17"/>
        <v>0</v>
      </c>
      <c r="AE26" s="10">
        <f t="shared" si="18"/>
        <v>0.5</v>
      </c>
      <c r="AF26" s="1">
        <v>7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53</v>
      </c>
      <c r="AO26" s="20" t="str">
        <f t="shared" si="1"/>
        <v>50-65</v>
      </c>
      <c r="AP26" s="1">
        <v>2208</v>
      </c>
      <c r="AQ26" s="1">
        <v>0</v>
      </c>
      <c r="AR26" s="1">
        <v>0</v>
      </c>
      <c r="AS26" s="1">
        <v>0</v>
      </c>
      <c r="AT26" s="1">
        <v>1</v>
      </c>
      <c r="AU26" s="1">
        <v>0</v>
      </c>
      <c r="AV26" s="1">
        <v>0</v>
      </c>
      <c r="AW26" s="1">
        <v>1</v>
      </c>
      <c r="AX26" s="1">
        <v>0</v>
      </c>
      <c r="AY26" s="1">
        <v>0</v>
      </c>
      <c r="AZ26" s="1">
        <v>11</v>
      </c>
      <c r="BA26" s="23">
        <v>42641</v>
      </c>
      <c r="BB26" s="25">
        <f t="shared" si="2"/>
        <v>9</v>
      </c>
      <c r="BC26" s="25" t="str">
        <f t="shared" si="3"/>
        <v>September</v>
      </c>
      <c r="BD26" s="25">
        <v>1</v>
      </c>
      <c r="BE26" t="str">
        <f t="shared" si="4"/>
        <v>2054,32474,Low income,36,Low spender,0.00110857917102913,1,1,0,10,0,1,0,0,0,11,0.909090909090909,0,0.0909090909090909,0,0,0,1,1,0,2,4,0.25,0.25,0,0.5,7,0,0,0,0,0,0,0,53,50-65,2208,0,0,0,1,0,0,1,0,0,11</v>
      </c>
    </row>
    <row r="27" spans="1:57" ht="13.2" x14ac:dyDescent="0.25">
      <c r="A27" s="8">
        <v>1399</v>
      </c>
      <c r="B27" s="1">
        <v>25930</v>
      </c>
      <c r="C27" s="8" t="str">
        <f t="shared" si="5"/>
        <v>Low income</v>
      </c>
      <c r="D27" s="31">
        <v>268</v>
      </c>
      <c r="E27" s="34" t="str">
        <f t="shared" si="6"/>
        <v>Low spender</v>
      </c>
      <c r="F27" s="10">
        <f t="shared" si="0"/>
        <v>1.0335518704203624E-2</v>
      </c>
      <c r="G27" s="1">
        <v>1</v>
      </c>
      <c r="H27" s="1">
        <v>1</v>
      </c>
      <c r="I27" s="1">
        <v>87</v>
      </c>
      <c r="J27" s="1">
        <v>6</v>
      </c>
      <c r="K27" s="1">
        <v>1</v>
      </c>
      <c r="L27" s="1">
        <v>2</v>
      </c>
      <c r="M27" s="1">
        <v>2</v>
      </c>
      <c r="N27" s="1">
        <v>0</v>
      </c>
      <c r="O27" s="1">
        <v>4</v>
      </c>
      <c r="P27" s="8">
        <f t="shared" si="7"/>
        <v>15</v>
      </c>
      <c r="Q27" s="10">
        <f t="shared" si="8"/>
        <v>0.4</v>
      </c>
      <c r="R27" s="10">
        <f t="shared" si="9"/>
        <v>6.6666666666666666E-2</v>
      </c>
      <c r="S27" s="10">
        <f t="shared" si="10"/>
        <v>0.13333333333333333</v>
      </c>
      <c r="T27" s="10">
        <f t="shared" si="11"/>
        <v>0.13333333333333333</v>
      </c>
      <c r="U27" s="10">
        <f t="shared" si="12"/>
        <v>0</v>
      </c>
      <c r="V27" s="10">
        <f t="shared" si="13"/>
        <v>0.26666666666666666</v>
      </c>
      <c r="W27" s="1">
        <v>1</v>
      </c>
      <c r="X27" s="1">
        <v>1</v>
      </c>
      <c r="Y27" s="1">
        <v>0</v>
      </c>
      <c r="Z27" s="1">
        <v>2</v>
      </c>
      <c r="AA27" s="8">
        <f t="shared" si="14"/>
        <v>4</v>
      </c>
      <c r="AB27" s="10">
        <f t="shared" si="15"/>
        <v>0.25</v>
      </c>
      <c r="AC27" s="10">
        <f t="shared" si="16"/>
        <v>0.25</v>
      </c>
      <c r="AD27" s="10">
        <f t="shared" si="17"/>
        <v>0</v>
      </c>
      <c r="AE27" s="10">
        <f t="shared" si="18"/>
        <v>0.5</v>
      </c>
      <c r="AF27" s="1">
        <v>7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53</v>
      </c>
      <c r="AO27" s="20" t="str">
        <f t="shared" si="1"/>
        <v>50-65</v>
      </c>
      <c r="AP27" s="1">
        <v>2421</v>
      </c>
      <c r="AQ27" s="1">
        <v>0</v>
      </c>
      <c r="AR27" s="1">
        <v>0</v>
      </c>
      <c r="AS27" s="1">
        <v>1</v>
      </c>
      <c r="AT27" s="1">
        <v>0</v>
      </c>
      <c r="AU27" s="1">
        <v>0</v>
      </c>
      <c r="AV27" s="1">
        <v>0</v>
      </c>
      <c r="AW27" s="1">
        <v>1</v>
      </c>
      <c r="AX27" s="1">
        <v>0</v>
      </c>
      <c r="AY27" s="1">
        <v>0</v>
      </c>
      <c r="AZ27" s="1">
        <v>7</v>
      </c>
      <c r="BA27" s="23">
        <v>42428</v>
      </c>
      <c r="BB27" s="25">
        <f t="shared" si="2"/>
        <v>2</v>
      </c>
      <c r="BC27" s="25" t="str">
        <f t="shared" si="3"/>
        <v>February</v>
      </c>
      <c r="BD27" s="25">
        <v>1</v>
      </c>
      <c r="BE27" t="str">
        <f t="shared" si="4"/>
        <v>1399,25930,Low income,268,Low spender,0.0103355187042036,1,1,87,6,1,2,2,0,4,15,0.4,0.0666666666666667,0.133333333333333,0.133333333333333,0,0.266666666666667,1,1,0,2,4,0.25,0.25,0,0.5,7,0,0,0,0,0,0,0,53,50-65,2421,0,0,1,0,0,0,1,0,0,7</v>
      </c>
    </row>
    <row r="28" spans="1:57" ht="13.2" x14ac:dyDescent="0.25">
      <c r="A28" s="8">
        <v>1349</v>
      </c>
      <c r="B28" s="1">
        <v>35946</v>
      </c>
      <c r="C28" s="8" t="str">
        <f t="shared" si="5"/>
        <v>Low income</v>
      </c>
      <c r="D28" s="31">
        <v>20</v>
      </c>
      <c r="E28" s="34" t="str">
        <f t="shared" si="6"/>
        <v>Low spender</v>
      </c>
      <c r="F28" s="10">
        <f t="shared" si="0"/>
        <v>5.5639014076670561E-4</v>
      </c>
      <c r="G28" s="1">
        <v>1</v>
      </c>
      <c r="H28" s="1">
        <v>1</v>
      </c>
      <c r="I28" s="1">
        <v>24</v>
      </c>
      <c r="J28" s="1">
        <v>8</v>
      </c>
      <c r="K28" s="1">
        <v>0</v>
      </c>
      <c r="L28" s="1">
        <v>3</v>
      </c>
      <c r="M28" s="1">
        <v>0</v>
      </c>
      <c r="N28" s="1">
        <v>0</v>
      </c>
      <c r="O28" s="1">
        <v>0</v>
      </c>
      <c r="P28" s="8">
        <f t="shared" si="7"/>
        <v>11</v>
      </c>
      <c r="Q28" s="10">
        <f t="shared" si="8"/>
        <v>0.72727272727272729</v>
      </c>
      <c r="R28" s="10">
        <f t="shared" si="9"/>
        <v>0</v>
      </c>
      <c r="S28" s="10">
        <f t="shared" si="10"/>
        <v>0.27272727272727271</v>
      </c>
      <c r="T28" s="10">
        <f t="shared" si="11"/>
        <v>0</v>
      </c>
      <c r="U28" s="10">
        <f t="shared" si="12"/>
        <v>0</v>
      </c>
      <c r="V28" s="10">
        <f t="shared" si="13"/>
        <v>0</v>
      </c>
      <c r="W28" s="1">
        <v>1</v>
      </c>
      <c r="X28" s="1">
        <v>0</v>
      </c>
      <c r="Y28" s="1">
        <v>0</v>
      </c>
      <c r="Z28" s="1">
        <v>3</v>
      </c>
      <c r="AA28" s="8">
        <f t="shared" si="14"/>
        <v>4</v>
      </c>
      <c r="AB28" s="10">
        <f t="shared" si="15"/>
        <v>0.25</v>
      </c>
      <c r="AC28" s="10">
        <f t="shared" si="16"/>
        <v>0</v>
      </c>
      <c r="AD28" s="10">
        <f t="shared" si="17"/>
        <v>0</v>
      </c>
      <c r="AE28" s="10">
        <f t="shared" si="18"/>
        <v>0.75</v>
      </c>
      <c r="AF28" s="1">
        <v>5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71</v>
      </c>
      <c r="AO28" s="20" t="str">
        <f t="shared" si="1"/>
        <v>66+</v>
      </c>
      <c r="AP28" s="1">
        <v>2434</v>
      </c>
      <c r="AQ28" s="1">
        <v>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1</v>
      </c>
      <c r="AZ28" s="1">
        <v>11</v>
      </c>
      <c r="BA28" s="23">
        <v>42415</v>
      </c>
      <c r="BB28" s="25">
        <f t="shared" si="2"/>
        <v>2</v>
      </c>
      <c r="BC28" s="25" t="str">
        <f t="shared" si="3"/>
        <v>February</v>
      </c>
      <c r="BD28" s="25">
        <v>1</v>
      </c>
      <c r="BE28" t="str">
        <f t="shared" si="4"/>
        <v>1349,35946,Low income,20,Low spender,0.000556390140766706,1,1,24,8,0,3,0,0,0,11,0.727272727272727,0,0.272727272727273,0,0,0,1,0,0,3,4,0.25,0,0,0.75,5,0,0,0,0,0,0,0,71,66+,2434,1,0,0,0,0,0,0,0,1,11</v>
      </c>
    </row>
    <row r="29" spans="1:57" ht="13.2" x14ac:dyDescent="0.25">
      <c r="A29" s="8">
        <v>946</v>
      </c>
      <c r="B29" s="1">
        <v>22280</v>
      </c>
      <c r="C29" s="8" t="str">
        <f t="shared" si="5"/>
        <v>Low income</v>
      </c>
      <c r="D29" s="31">
        <v>1736</v>
      </c>
      <c r="E29" s="34" t="str">
        <f t="shared" si="6"/>
        <v>High spender</v>
      </c>
      <c r="F29" s="10">
        <f t="shared" si="0"/>
        <v>7.7917414721723519E-2</v>
      </c>
      <c r="G29" s="1">
        <v>1</v>
      </c>
      <c r="H29" s="1">
        <v>0</v>
      </c>
      <c r="I29" s="1">
        <v>85</v>
      </c>
      <c r="J29" s="1">
        <v>2</v>
      </c>
      <c r="K29" s="1">
        <v>1</v>
      </c>
      <c r="L29" s="1">
        <v>4</v>
      </c>
      <c r="M29" s="1">
        <v>3</v>
      </c>
      <c r="N29" s="1">
        <v>1</v>
      </c>
      <c r="O29" s="1">
        <v>2</v>
      </c>
      <c r="P29" s="8">
        <f t="shared" si="7"/>
        <v>13</v>
      </c>
      <c r="Q29" s="10">
        <f t="shared" si="8"/>
        <v>0.15384615384615385</v>
      </c>
      <c r="R29" s="10">
        <f t="shared" si="9"/>
        <v>7.6923076923076927E-2</v>
      </c>
      <c r="S29" s="10">
        <f t="shared" si="10"/>
        <v>0.30769230769230771</v>
      </c>
      <c r="T29" s="10">
        <f t="shared" si="11"/>
        <v>0.23076923076923078</v>
      </c>
      <c r="U29" s="10">
        <f t="shared" si="12"/>
        <v>7.6923076923076927E-2</v>
      </c>
      <c r="V29" s="10">
        <f t="shared" si="13"/>
        <v>0.15384615384615385</v>
      </c>
      <c r="W29" s="1">
        <v>1</v>
      </c>
      <c r="X29" s="1">
        <v>1</v>
      </c>
      <c r="Y29" s="1">
        <v>0</v>
      </c>
      <c r="Z29" s="1">
        <v>2</v>
      </c>
      <c r="AA29" s="8">
        <f t="shared" si="14"/>
        <v>4</v>
      </c>
      <c r="AB29" s="10">
        <f t="shared" si="15"/>
        <v>0.25</v>
      </c>
      <c r="AC29" s="10">
        <f t="shared" si="16"/>
        <v>0.25</v>
      </c>
      <c r="AD29" s="10">
        <f t="shared" si="17"/>
        <v>0</v>
      </c>
      <c r="AE29" s="10">
        <f t="shared" si="18"/>
        <v>0.5</v>
      </c>
      <c r="AF29" s="1">
        <v>8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45</v>
      </c>
      <c r="AO29" s="20" t="str">
        <f t="shared" si="1"/>
        <v>36-50</v>
      </c>
      <c r="AP29" s="1">
        <v>2565</v>
      </c>
      <c r="AQ29" s="1">
        <v>0</v>
      </c>
      <c r="AR29" s="1">
        <v>0</v>
      </c>
      <c r="AS29" s="1">
        <v>0</v>
      </c>
      <c r="AT29" s="1">
        <v>1</v>
      </c>
      <c r="AU29" s="1">
        <v>0</v>
      </c>
      <c r="AV29" s="1">
        <v>0</v>
      </c>
      <c r="AW29" s="1">
        <v>1</v>
      </c>
      <c r="AX29" s="1">
        <v>0</v>
      </c>
      <c r="AY29" s="1">
        <v>0</v>
      </c>
      <c r="AZ29" s="1">
        <v>9</v>
      </c>
      <c r="BA29" s="23">
        <v>42284</v>
      </c>
      <c r="BB29" s="25">
        <f t="shared" si="2"/>
        <v>10</v>
      </c>
      <c r="BC29" s="25" t="str">
        <f t="shared" si="3"/>
        <v>October</v>
      </c>
      <c r="BD29" s="25">
        <v>1</v>
      </c>
      <c r="BE29" t="str">
        <f t="shared" si="4"/>
        <v>946,22280,Low income,1736,High spender,0.0779174147217235,1,0,85,2,1,4,3,1,2,13,0.153846153846154,0.0769230769230769,0.307692307692308,0.230769230769231,0.0769230769230769,0.153846153846154,1,1,0,2,4,0.25,0.25,0,0.5,8,0,0,0,0,0,0,0,45,36-50,2565,0,0,0,1,0,0,1,0,0,9</v>
      </c>
    </row>
    <row r="30" spans="1:57" ht="13.2" x14ac:dyDescent="0.25">
      <c r="A30" s="8">
        <v>868</v>
      </c>
      <c r="B30" s="1">
        <v>27590</v>
      </c>
      <c r="C30" s="8" t="str">
        <f t="shared" si="5"/>
        <v>Low income</v>
      </c>
      <c r="D30" s="31">
        <v>2130</v>
      </c>
      <c r="E30" s="34" t="str">
        <f t="shared" si="6"/>
        <v>High spender</v>
      </c>
      <c r="F30" s="10">
        <f t="shared" si="0"/>
        <v>7.7201884740848131E-2</v>
      </c>
      <c r="G30" s="1">
        <v>1</v>
      </c>
      <c r="H30" s="1">
        <v>0</v>
      </c>
      <c r="I30" s="1">
        <v>38</v>
      </c>
      <c r="J30" s="1">
        <v>6</v>
      </c>
      <c r="K30" s="1">
        <v>0</v>
      </c>
      <c r="L30" s="1">
        <v>5</v>
      </c>
      <c r="M30" s="1">
        <v>0</v>
      </c>
      <c r="N30" s="1">
        <v>0</v>
      </c>
      <c r="O30" s="1">
        <v>1</v>
      </c>
      <c r="P30" s="8">
        <f t="shared" si="7"/>
        <v>12</v>
      </c>
      <c r="Q30" s="10">
        <f t="shared" si="8"/>
        <v>0.5</v>
      </c>
      <c r="R30" s="10">
        <f t="shared" si="9"/>
        <v>0</v>
      </c>
      <c r="S30" s="10">
        <f t="shared" si="10"/>
        <v>0.41666666666666669</v>
      </c>
      <c r="T30" s="10">
        <f t="shared" si="11"/>
        <v>0</v>
      </c>
      <c r="U30" s="10">
        <f t="shared" si="12"/>
        <v>0</v>
      </c>
      <c r="V30" s="10">
        <f t="shared" si="13"/>
        <v>8.3333333333333329E-2</v>
      </c>
      <c r="W30" s="1">
        <v>1</v>
      </c>
      <c r="X30" s="1">
        <v>1</v>
      </c>
      <c r="Y30" s="1">
        <v>0</v>
      </c>
      <c r="Z30" s="1">
        <v>2</v>
      </c>
      <c r="AA30" s="8">
        <f t="shared" si="14"/>
        <v>4</v>
      </c>
      <c r="AB30" s="10">
        <f t="shared" si="15"/>
        <v>0.25</v>
      </c>
      <c r="AC30" s="10">
        <f t="shared" si="16"/>
        <v>0.25</v>
      </c>
      <c r="AD30" s="10">
        <f t="shared" si="17"/>
        <v>0</v>
      </c>
      <c r="AE30" s="10">
        <f t="shared" si="18"/>
        <v>0.5</v>
      </c>
      <c r="AF30" s="1">
        <v>7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38</v>
      </c>
      <c r="AO30" s="20" t="str">
        <f t="shared" si="1"/>
        <v>36-50</v>
      </c>
      <c r="AP30" s="1">
        <v>2591</v>
      </c>
      <c r="AQ30" s="1">
        <v>0</v>
      </c>
      <c r="AR30" s="1">
        <v>0</v>
      </c>
      <c r="AS30" s="1">
        <v>0</v>
      </c>
      <c r="AT30" s="1">
        <v>1</v>
      </c>
      <c r="AU30" s="1">
        <v>0</v>
      </c>
      <c r="AV30" s="1">
        <v>0</v>
      </c>
      <c r="AW30" s="1">
        <v>0</v>
      </c>
      <c r="AX30" s="1">
        <v>1</v>
      </c>
      <c r="AY30" s="1">
        <v>0</v>
      </c>
      <c r="AZ30" s="1">
        <v>10</v>
      </c>
      <c r="BA30" s="23">
        <v>42258</v>
      </c>
      <c r="BB30" s="25">
        <f t="shared" si="2"/>
        <v>9</v>
      </c>
      <c r="BC30" s="25" t="str">
        <f t="shared" si="3"/>
        <v>September</v>
      </c>
      <c r="BD30" s="25">
        <v>1</v>
      </c>
      <c r="BE30" t="str">
        <f t="shared" si="4"/>
        <v>868,27590,Low income,2130,High spender,0.0772018847408481,1,0,38,6,0,5,0,0,1,12,0.5,0,0.416666666666667,0,0,0.0833333333333333,1,1,0,2,4,0.25,0.25,0,0.5,7,0,0,0,0,0,0,0,38,36-50,2591,0,0,0,1,0,0,0,1,0,10</v>
      </c>
    </row>
    <row r="31" spans="1:57" ht="13.2" x14ac:dyDescent="0.25">
      <c r="A31" s="8">
        <v>459</v>
      </c>
      <c r="B31" s="1">
        <v>36807</v>
      </c>
      <c r="C31" s="8" t="str">
        <f t="shared" si="5"/>
        <v>Low income</v>
      </c>
      <c r="D31" s="31">
        <v>1627</v>
      </c>
      <c r="E31" s="34" t="str">
        <f t="shared" si="6"/>
        <v>High spender</v>
      </c>
      <c r="F31" s="10">
        <f t="shared" si="0"/>
        <v>4.4203548238106884E-2</v>
      </c>
      <c r="G31" s="1">
        <v>1</v>
      </c>
      <c r="H31" s="1">
        <v>1</v>
      </c>
      <c r="I31" s="1">
        <v>88</v>
      </c>
      <c r="J31" s="1">
        <v>4</v>
      </c>
      <c r="K31" s="1">
        <v>2</v>
      </c>
      <c r="L31" s="1">
        <v>5</v>
      </c>
      <c r="M31" s="1">
        <v>0</v>
      </c>
      <c r="N31" s="1">
        <v>0</v>
      </c>
      <c r="O31" s="1">
        <v>5</v>
      </c>
      <c r="P31" s="8">
        <f t="shared" si="7"/>
        <v>16</v>
      </c>
      <c r="Q31" s="10">
        <f t="shared" si="8"/>
        <v>0.25</v>
      </c>
      <c r="R31" s="10">
        <f t="shared" si="9"/>
        <v>0.125</v>
      </c>
      <c r="S31" s="10">
        <f t="shared" si="10"/>
        <v>0.3125</v>
      </c>
      <c r="T31" s="10">
        <f t="shared" si="11"/>
        <v>0</v>
      </c>
      <c r="U31" s="10">
        <f t="shared" si="12"/>
        <v>0</v>
      </c>
      <c r="V31" s="10">
        <f t="shared" si="13"/>
        <v>0.3125</v>
      </c>
      <c r="W31" s="1">
        <v>1</v>
      </c>
      <c r="X31" s="1">
        <v>1</v>
      </c>
      <c r="Y31" s="1">
        <v>0</v>
      </c>
      <c r="Z31" s="1">
        <v>2</v>
      </c>
      <c r="AA31" s="8">
        <f t="shared" si="14"/>
        <v>4</v>
      </c>
      <c r="AB31" s="10">
        <f t="shared" si="15"/>
        <v>0.25</v>
      </c>
      <c r="AC31" s="10">
        <f t="shared" si="16"/>
        <v>0.25</v>
      </c>
      <c r="AD31" s="10">
        <f t="shared" si="17"/>
        <v>0</v>
      </c>
      <c r="AE31" s="10">
        <f t="shared" si="18"/>
        <v>0.5</v>
      </c>
      <c r="AF31" s="1">
        <v>6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66</v>
      </c>
      <c r="AO31" s="20" t="str">
        <f t="shared" si="1"/>
        <v>66+</v>
      </c>
      <c r="AP31" s="1">
        <v>2715</v>
      </c>
      <c r="AQ31" s="1">
        <v>0</v>
      </c>
      <c r="AR31" s="1">
        <v>0</v>
      </c>
      <c r="AS31" s="1">
        <v>0</v>
      </c>
      <c r="AT31" s="1">
        <v>1</v>
      </c>
      <c r="AU31" s="1">
        <v>0</v>
      </c>
      <c r="AV31" s="1">
        <v>0</v>
      </c>
      <c r="AW31" s="1">
        <v>1</v>
      </c>
      <c r="AX31" s="1">
        <v>0</v>
      </c>
      <c r="AY31" s="1">
        <v>0</v>
      </c>
      <c r="AZ31" s="1">
        <v>6</v>
      </c>
      <c r="BA31" s="23">
        <v>42134</v>
      </c>
      <c r="BB31" s="25">
        <f t="shared" si="2"/>
        <v>5</v>
      </c>
      <c r="BC31" s="25" t="str">
        <f t="shared" si="3"/>
        <v>May</v>
      </c>
      <c r="BD31" s="25">
        <v>1</v>
      </c>
      <c r="BE31" t="str">
        <f t="shared" si="4"/>
        <v>459,36807,Low income,1627,High spender,0.0442035482381069,1,1,88,4,2,5,0,0,5,16,0.25,0.125,0.3125,0,0,0.3125,1,1,0,2,4,0.25,0.25,0,0.5,6,0,0,0,0,0,0,0,66,66+,2715,0,0,0,1,0,0,1,0,0,6</v>
      </c>
    </row>
    <row r="32" spans="1:57" ht="13.2" x14ac:dyDescent="0.25">
      <c r="A32" s="8">
        <v>2020</v>
      </c>
      <c r="B32" s="1">
        <v>26868</v>
      </c>
      <c r="C32" s="8" t="str">
        <f t="shared" si="5"/>
        <v>Low income</v>
      </c>
      <c r="D32" s="31">
        <v>148</v>
      </c>
      <c r="E32" s="34" t="str">
        <f t="shared" si="6"/>
        <v>Low spender</v>
      </c>
      <c r="F32" s="10">
        <f t="shared" si="0"/>
        <v>5.5084114932261426E-3</v>
      </c>
      <c r="G32" s="1">
        <v>1</v>
      </c>
      <c r="H32" s="1">
        <v>0</v>
      </c>
      <c r="I32" s="1">
        <v>52</v>
      </c>
      <c r="J32" s="1">
        <v>0</v>
      </c>
      <c r="K32" s="1">
        <v>0</v>
      </c>
      <c r="L32" s="1">
        <v>1</v>
      </c>
      <c r="M32" s="1">
        <v>8</v>
      </c>
      <c r="N32" s="1">
        <v>3</v>
      </c>
      <c r="O32" s="1">
        <v>2</v>
      </c>
      <c r="P32" s="8">
        <f t="shared" si="7"/>
        <v>14</v>
      </c>
      <c r="Q32" s="10">
        <f t="shared" si="8"/>
        <v>0</v>
      </c>
      <c r="R32" s="10">
        <f t="shared" si="9"/>
        <v>0</v>
      </c>
      <c r="S32" s="10">
        <f t="shared" si="10"/>
        <v>7.1428571428571425E-2</v>
      </c>
      <c r="T32" s="10">
        <f t="shared" si="11"/>
        <v>0.5714285714285714</v>
      </c>
      <c r="U32" s="10">
        <f t="shared" si="12"/>
        <v>0.21428571428571427</v>
      </c>
      <c r="V32" s="10">
        <f t="shared" si="13"/>
        <v>0.14285714285714285</v>
      </c>
      <c r="W32" s="1">
        <v>1</v>
      </c>
      <c r="X32" s="1">
        <v>1</v>
      </c>
      <c r="Y32" s="1">
        <v>0</v>
      </c>
      <c r="Z32" s="1">
        <v>2</v>
      </c>
      <c r="AA32" s="8">
        <f t="shared" si="14"/>
        <v>4</v>
      </c>
      <c r="AB32" s="10">
        <f t="shared" si="15"/>
        <v>0.25</v>
      </c>
      <c r="AC32" s="10">
        <f t="shared" si="16"/>
        <v>0.25</v>
      </c>
      <c r="AD32" s="10">
        <f t="shared" si="17"/>
        <v>0</v>
      </c>
      <c r="AE32" s="10">
        <f t="shared" si="18"/>
        <v>0.5</v>
      </c>
      <c r="AF32" s="1">
        <v>7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29</v>
      </c>
      <c r="AO32" s="20" t="str">
        <f t="shared" si="1"/>
        <v>24-35</v>
      </c>
      <c r="AP32" s="1">
        <v>2219</v>
      </c>
      <c r="AQ32" s="1">
        <v>0</v>
      </c>
      <c r="AR32" s="1">
        <v>0</v>
      </c>
      <c r="AS32" s="1">
        <v>1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10</v>
      </c>
      <c r="BA32" s="23">
        <v>42630</v>
      </c>
      <c r="BB32" s="25">
        <f t="shared" si="2"/>
        <v>9</v>
      </c>
      <c r="BC32" s="25" t="str">
        <f t="shared" si="3"/>
        <v>September</v>
      </c>
      <c r="BD32" s="25">
        <v>1</v>
      </c>
      <c r="BE32" t="str">
        <f t="shared" si="4"/>
        <v>2020,26868,Low income,148,Low spender,0.00550841149322614,1,0,52,0,0,1,8,3,2,14,0,0,0.0714285714285714,0.571428571428571,0.214285714285714,0.142857142857143,1,1,0,2,4,0.25,0.25,0,0.5,7,0,0,0,0,0,0,0,29,24-35,2219,0,0,1,0,0,0,0,0,0,10</v>
      </c>
    </row>
    <row r="33" spans="1:57" ht="13.2" x14ac:dyDescent="0.25">
      <c r="A33" s="8">
        <v>1763</v>
      </c>
      <c r="B33" s="1">
        <v>41145</v>
      </c>
      <c r="C33" s="8" t="str">
        <f t="shared" si="5"/>
        <v>Low income</v>
      </c>
      <c r="D33" s="31">
        <v>2105</v>
      </c>
      <c r="E33" s="34" t="str">
        <f t="shared" si="6"/>
        <v>High spender</v>
      </c>
      <c r="F33" s="10">
        <f t="shared" si="0"/>
        <v>5.1160529833515614E-2</v>
      </c>
      <c r="G33" s="1">
        <v>1</v>
      </c>
      <c r="H33" s="1">
        <v>1</v>
      </c>
      <c r="I33" s="1">
        <v>20</v>
      </c>
      <c r="J33" s="1">
        <v>9</v>
      </c>
      <c r="K33" s="1">
        <v>0</v>
      </c>
      <c r="L33" s="1">
        <v>3</v>
      </c>
      <c r="M33" s="1">
        <v>0</v>
      </c>
      <c r="N33" s="1">
        <v>0</v>
      </c>
      <c r="O33" s="1">
        <v>1</v>
      </c>
      <c r="P33" s="8">
        <f t="shared" si="7"/>
        <v>13</v>
      </c>
      <c r="Q33" s="10">
        <f t="shared" si="8"/>
        <v>0.69230769230769229</v>
      </c>
      <c r="R33" s="10">
        <f t="shared" si="9"/>
        <v>0</v>
      </c>
      <c r="S33" s="10">
        <f t="shared" si="10"/>
        <v>0.23076923076923078</v>
      </c>
      <c r="T33" s="10">
        <f t="shared" si="11"/>
        <v>0</v>
      </c>
      <c r="U33" s="10">
        <f t="shared" si="12"/>
        <v>0</v>
      </c>
      <c r="V33" s="10">
        <f t="shared" si="13"/>
        <v>7.6923076923076927E-2</v>
      </c>
      <c r="W33" s="1">
        <v>1</v>
      </c>
      <c r="X33" s="1">
        <v>0</v>
      </c>
      <c r="Y33" s="1">
        <v>0</v>
      </c>
      <c r="Z33" s="1">
        <v>3</v>
      </c>
      <c r="AA33" s="8">
        <f t="shared" si="14"/>
        <v>4</v>
      </c>
      <c r="AB33" s="10">
        <f t="shared" si="15"/>
        <v>0.25</v>
      </c>
      <c r="AC33" s="10">
        <f t="shared" si="16"/>
        <v>0</v>
      </c>
      <c r="AD33" s="10">
        <f t="shared" si="17"/>
        <v>0</v>
      </c>
      <c r="AE33" s="10">
        <f t="shared" si="18"/>
        <v>0.75</v>
      </c>
      <c r="AF33" s="1">
        <v>3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70</v>
      </c>
      <c r="AO33" s="20" t="str">
        <f t="shared" si="1"/>
        <v>66+</v>
      </c>
      <c r="AP33" s="1">
        <v>2300</v>
      </c>
      <c r="AQ33" s="1">
        <v>0</v>
      </c>
      <c r="AR33" s="1">
        <v>1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1</v>
      </c>
      <c r="AZ33" s="1">
        <v>11</v>
      </c>
      <c r="BA33" s="23">
        <v>42549</v>
      </c>
      <c r="BB33" s="25">
        <f t="shared" si="2"/>
        <v>6</v>
      </c>
      <c r="BC33" s="25" t="str">
        <f t="shared" si="3"/>
        <v>June</v>
      </c>
      <c r="BD33" s="25">
        <v>1</v>
      </c>
      <c r="BE33" t="str">
        <f t="shared" si="4"/>
        <v>1763,41145,Low income,2105,High spender,0.0511605298335156,1,1,20,9,0,3,0,0,1,13,0.692307692307692,0,0.230769230769231,0,0,0.0769230769230769,1,0,0,3,4,0.25,0,0,0.75,3,0,0,0,0,0,0,0,70,66+,2300,0,1,0,0,0,0,0,0,1,11</v>
      </c>
    </row>
    <row r="34" spans="1:57" ht="13.2" x14ac:dyDescent="0.25">
      <c r="A34" s="8">
        <v>1661</v>
      </c>
      <c r="B34" s="1">
        <v>33181</v>
      </c>
      <c r="C34" s="8" t="str">
        <f t="shared" si="5"/>
        <v>Low income</v>
      </c>
      <c r="D34" s="31">
        <v>2092</v>
      </c>
      <c r="E34" s="34" t="str">
        <f t="shared" si="6"/>
        <v>High spender</v>
      </c>
      <c r="F34" s="10">
        <f t="shared" si="0"/>
        <v>6.3048129953889268E-2</v>
      </c>
      <c r="G34" s="1">
        <v>1</v>
      </c>
      <c r="H34" s="1">
        <v>0</v>
      </c>
      <c r="I34" s="1">
        <v>90</v>
      </c>
      <c r="J34" s="1">
        <v>9</v>
      </c>
      <c r="K34" s="1">
        <v>0</v>
      </c>
      <c r="L34" s="1">
        <v>3</v>
      </c>
      <c r="M34" s="1">
        <v>0</v>
      </c>
      <c r="N34" s="1">
        <v>0</v>
      </c>
      <c r="O34" s="1">
        <v>4</v>
      </c>
      <c r="P34" s="8">
        <f t="shared" si="7"/>
        <v>16</v>
      </c>
      <c r="Q34" s="10">
        <f t="shared" si="8"/>
        <v>0.5625</v>
      </c>
      <c r="R34" s="10">
        <f t="shared" si="9"/>
        <v>0</v>
      </c>
      <c r="S34" s="10">
        <f t="shared" si="10"/>
        <v>0.1875</v>
      </c>
      <c r="T34" s="10">
        <f t="shared" si="11"/>
        <v>0</v>
      </c>
      <c r="U34" s="10">
        <f t="shared" si="12"/>
        <v>0</v>
      </c>
      <c r="V34" s="10">
        <f t="shared" si="13"/>
        <v>0.25</v>
      </c>
      <c r="W34" s="1">
        <v>1</v>
      </c>
      <c r="X34" s="1">
        <v>1</v>
      </c>
      <c r="Y34" s="1">
        <v>0</v>
      </c>
      <c r="Z34" s="1">
        <v>2</v>
      </c>
      <c r="AA34" s="8">
        <f t="shared" si="14"/>
        <v>4</v>
      </c>
      <c r="AB34" s="10">
        <f t="shared" si="15"/>
        <v>0.25</v>
      </c>
      <c r="AC34" s="10">
        <f t="shared" si="16"/>
        <v>0.25</v>
      </c>
      <c r="AD34" s="10">
        <f t="shared" si="17"/>
        <v>0</v>
      </c>
      <c r="AE34" s="10">
        <f t="shared" si="18"/>
        <v>0.5</v>
      </c>
      <c r="AF34" s="1">
        <v>6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1">
        <v>0</v>
      </c>
      <c r="AN34" s="1">
        <v>44</v>
      </c>
      <c r="AO34" s="20" t="str">
        <f t="shared" si="1"/>
        <v>36-50</v>
      </c>
      <c r="AP34" s="1">
        <v>2336</v>
      </c>
      <c r="AQ34" s="1">
        <v>0</v>
      </c>
      <c r="AR34" s="1">
        <v>1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1</v>
      </c>
      <c r="AY34" s="1">
        <v>0</v>
      </c>
      <c r="AZ34" s="1">
        <v>8</v>
      </c>
      <c r="BA34" s="23">
        <v>42513</v>
      </c>
      <c r="BB34" s="25">
        <f t="shared" si="2"/>
        <v>5</v>
      </c>
      <c r="BC34" s="25" t="str">
        <f t="shared" si="3"/>
        <v>May</v>
      </c>
      <c r="BD34" s="25">
        <v>1</v>
      </c>
      <c r="BE34" t="str">
        <f t="shared" si="4"/>
        <v>1661,33181,Low income,2092,High spender,0.0630481299538893,1,0,90,9,0,3,0,0,4,16,0.5625,0,0.1875,0,0,0.25,1,1,0,2,4,0.25,0.25,0,0.5,6,0,0,1,0,0,0,0,44,36-50,2336,0,1,0,0,0,0,0,1,0,8</v>
      </c>
    </row>
    <row r="35" spans="1:57" ht="13.2" x14ac:dyDescent="0.25">
      <c r="A35" s="8">
        <v>1111</v>
      </c>
      <c r="B35" s="1">
        <v>25252</v>
      </c>
      <c r="C35" s="8" t="str">
        <f t="shared" si="5"/>
        <v>Low income</v>
      </c>
      <c r="D35" s="31">
        <v>1241</v>
      </c>
      <c r="E35" s="34" t="str">
        <f t="shared" si="6"/>
        <v>High spender</v>
      </c>
      <c r="F35" s="10">
        <f t="shared" si="0"/>
        <v>4.9144622208141926E-2</v>
      </c>
      <c r="G35" s="1">
        <v>1</v>
      </c>
      <c r="H35" s="1">
        <v>0</v>
      </c>
      <c r="I35" s="1">
        <v>26</v>
      </c>
      <c r="J35" s="1">
        <v>1</v>
      </c>
      <c r="K35" s="1">
        <v>3</v>
      </c>
      <c r="L35" s="1">
        <v>4</v>
      </c>
      <c r="M35" s="1">
        <v>2</v>
      </c>
      <c r="N35" s="1">
        <v>2</v>
      </c>
      <c r="O35" s="1">
        <v>6</v>
      </c>
      <c r="P35" s="8">
        <f t="shared" si="7"/>
        <v>18</v>
      </c>
      <c r="Q35" s="10">
        <f t="shared" si="8"/>
        <v>5.5555555555555552E-2</v>
      </c>
      <c r="R35" s="10">
        <f t="shared" si="9"/>
        <v>0.16666666666666666</v>
      </c>
      <c r="S35" s="10">
        <f t="shared" si="10"/>
        <v>0.22222222222222221</v>
      </c>
      <c r="T35" s="10">
        <f t="shared" si="11"/>
        <v>0.1111111111111111</v>
      </c>
      <c r="U35" s="10">
        <f t="shared" si="12"/>
        <v>0.1111111111111111</v>
      </c>
      <c r="V35" s="10">
        <f t="shared" si="13"/>
        <v>0.33333333333333331</v>
      </c>
      <c r="W35" s="1">
        <v>1</v>
      </c>
      <c r="X35" s="1">
        <v>1</v>
      </c>
      <c r="Y35" s="1">
        <v>0</v>
      </c>
      <c r="Z35" s="1">
        <v>2</v>
      </c>
      <c r="AA35" s="8">
        <f t="shared" si="14"/>
        <v>4</v>
      </c>
      <c r="AB35" s="10">
        <f t="shared" si="15"/>
        <v>0.25</v>
      </c>
      <c r="AC35" s="10">
        <f t="shared" si="16"/>
        <v>0.25</v>
      </c>
      <c r="AD35" s="10">
        <f t="shared" si="17"/>
        <v>0</v>
      </c>
      <c r="AE35" s="10">
        <f t="shared" si="18"/>
        <v>0.5</v>
      </c>
      <c r="AF35" s="1">
        <v>8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34</v>
      </c>
      <c r="AO35" s="20" t="str">
        <f t="shared" si="1"/>
        <v>24-35</v>
      </c>
      <c r="AP35" s="1">
        <v>2511</v>
      </c>
      <c r="AQ35" s="1">
        <v>0</v>
      </c>
      <c r="AR35" s="1">
        <v>1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  <c r="AX35" s="1">
        <v>0</v>
      </c>
      <c r="AY35" s="1">
        <v>0</v>
      </c>
      <c r="AZ35" s="1">
        <v>6</v>
      </c>
      <c r="BA35" s="23">
        <v>42338</v>
      </c>
      <c r="BB35" s="25">
        <f t="shared" si="2"/>
        <v>11</v>
      </c>
      <c r="BC35" s="25" t="str">
        <f t="shared" si="3"/>
        <v>November</v>
      </c>
      <c r="BD35" s="25">
        <v>1</v>
      </c>
      <c r="BE35" t="str">
        <f t="shared" si="4"/>
        <v>1111,25252,Low income,1241,High spender,0.0491446222081419,1,0,26,1,3,4,2,2,6,18,0.0555555555555556,0.166666666666667,0.222222222222222,0.111111111111111,0.111111111111111,0.333333333333333,1,1,0,2,4,0.25,0.25,0,0.5,8,0,0,0,0,0,0,0,34,24-35,2511,0,1,0,0,0,0,1,0,0,6</v>
      </c>
    </row>
    <row r="36" spans="1:57" ht="13.2" x14ac:dyDescent="0.25">
      <c r="A36" s="8">
        <v>1049</v>
      </c>
      <c r="B36" s="1">
        <v>26304</v>
      </c>
      <c r="C36" s="8" t="str">
        <f t="shared" si="5"/>
        <v>Low income</v>
      </c>
      <c r="D36" s="31">
        <v>1500</v>
      </c>
      <c r="E36" s="34" t="str">
        <f t="shared" si="6"/>
        <v>High spender</v>
      </c>
      <c r="F36" s="10">
        <f t="shared" si="0"/>
        <v>5.7025547445255474E-2</v>
      </c>
      <c r="G36" s="1">
        <v>1</v>
      </c>
      <c r="H36" s="1">
        <v>0</v>
      </c>
      <c r="I36" s="1">
        <v>5</v>
      </c>
      <c r="J36" s="1">
        <v>4</v>
      </c>
      <c r="K36" s="1">
        <v>1</v>
      </c>
      <c r="L36" s="1">
        <v>5</v>
      </c>
      <c r="M36" s="1">
        <v>2</v>
      </c>
      <c r="N36" s="1">
        <v>0</v>
      </c>
      <c r="O36" s="1">
        <v>4</v>
      </c>
      <c r="P36" s="8">
        <f t="shared" si="7"/>
        <v>16</v>
      </c>
      <c r="Q36" s="10">
        <f t="shared" si="8"/>
        <v>0.25</v>
      </c>
      <c r="R36" s="10">
        <f t="shared" si="9"/>
        <v>6.25E-2</v>
      </c>
      <c r="S36" s="10">
        <f t="shared" si="10"/>
        <v>0.3125</v>
      </c>
      <c r="T36" s="10">
        <f t="shared" si="11"/>
        <v>0.125</v>
      </c>
      <c r="U36" s="10">
        <f t="shared" si="12"/>
        <v>0</v>
      </c>
      <c r="V36" s="10">
        <f t="shared" si="13"/>
        <v>0.25</v>
      </c>
      <c r="W36" s="1">
        <v>1</v>
      </c>
      <c r="X36" s="1">
        <v>1</v>
      </c>
      <c r="Y36" s="1">
        <v>0</v>
      </c>
      <c r="Z36" s="1">
        <v>2</v>
      </c>
      <c r="AA36" s="8">
        <f t="shared" si="14"/>
        <v>4</v>
      </c>
      <c r="AB36" s="10">
        <f t="shared" si="15"/>
        <v>0.25</v>
      </c>
      <c r="AC36" s="10">
        <f t="shared" si="16"/>
        <v>0.25</v>
      </c>
      <c r="AD36" s="10">
        <f t="shared" si="17"/>
        <v>0</v>
      </c>
      <c r="AE36" s="10">
        <f t="shared" si="18"/>
        <v>0.5</v>
      </c>
      <c r="AF36" s="1">
        <v>7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51</v>
      </c>
      <c r="AO36" s="20" t="str">
        <f t="shared" si="1"/>
        <v>50-65</v>
      </c>
      <c r="AP36" s="1">
        <v>2530</v>
      </c>
      <c r="AQ36" s="1">
        <v>0</v>
      </c>
      <c r="AR36" s="1">
        <v>1</v>
      </c>
      <c r="AS36" s="1">
        <v>0</v>
      </c>
      <c r="AT36" s="1">
        <v>0</v>
      </c>
      <c r="AU36" s="1">
        <v>0</v>
      </c>
      <c r="AV36" s="1">
        <v>0</v>
      </c>
      <c r="AW36" s="1">
        <v>1</v>
      </c>
      <c r="AX36" s="1">
        <v>0</v>
      </c>
      <c r="AY36" s="1">
        <v>0</v>
      </c>
      <c r="AZ36" s="1">
        <v>8</v>
      </c>
      <c r="BA36" s="23">
        <v>42319</v>
      </c>
      <c r="BB36" s="25">
        <f t="shared" si="2"/>
        <v>11</v>
      </c>
      <c r="BC36" s="25" t="str">
        <f t="shared" si="3"/>
        <v>November</v>
      </c>
      <c r="BD36" s="25">
        <v>1</v>
      </c>
      <c r="BE36" t="str">
        <f t="shared" si="4"/>
        <v>1049,26304,Low income,1500,High spender,0.0570255474452555,1,0,5,4,1,5,2,0,4,16,0.25,0.0625,0.3125,0.125,0,0.25,1,1,0,2,4,0.25,0.25,0,0.5,7,0,0,0,0,0,0,0,51,50-65,2530,0,1,0,0,0,0,1,0,0,8</v>
      </c>
    </row>
    <row r="37" spans="1:57" ht="13.2" x14ac:dyDescent="0.25">
      <c r="A37" s="8">
        <v>748</v>
      </c>
      <c r="B37" s="1">
        <v>17487</v>
      </c>
      <c r="C37" s="8" t="str">
        <f t="shared" si="5"/>
        <v>Low income</v>
      </c>
      <c r="D37" s="31">
        <v>1661</v>
      </c>
      <c r="E37" s="34" t="str">
        <f t="shared" si="6"/>
        <v>High spender</v>
      </c>
      <c r="F37" s="10">
        <f t="shared" si="0"/>
        <v>9.4984845885514951E-2</v>
      </c>
      <c r="G37" s="1">
        <v>1</v>
      </c>
      <c r="H37" s="1">
        <v>0</v>
      </c>
      <c r="I37" s="1">
        <v>37</v>
      </c>
      <c r="J37" s="1">
        <v>0</v>
      </c>
      <c r="K37" s="1">
        <v>0</v>
      </c>
      <c r="L37" s="1">
        <v>1</v>
      </c>
      <c r="M37" s="1">
        <v>7</v>
      </c>
      <c r="N37" s="1">
        <v>4</v>
      </c>
      <c r="O37" s="1">
        <v>6</v>
      </c>
      <c r="P37" s="8">
        <f t="shared" si="7"/>
        <v>18</v>
      </c>
      <c r="Q37" s="10">
        <f t="shared" si="8"/>
        <v>0</v>
      </c>
      <c r="R37" s="10">
        <f t="shared" si="9"/>
        <v>0</v>
      </c>
      <c r="S37" s="10">
        <f t="shared" si="10"/>
        <v>5.5555555555555552E-2</v>
      </c>
      <c r="T37" s="10">
        <f t="shared" si="11"/>
        <v>0.3888888888888889</v>
      </c>
      <c r="U37" s="10">
        <f t="shared" si="12"/>
        <v>0.22222222222222221</v>
      </c>
      <c r="V37" s="10">
        <f t="shared" si="13"/>
        <v>0.33333333333333331</v>
      </c>
      <c r="W37" s="1">
        <v>1</v>
      </c>
      <c r="X37" s="1">
        <v>1</v>
      </c>
      <c r="Y37" s="1">
        <v>0</v>
      </c>
      <c r="Z37" s="1">
        <v>2</v>
      </c>
      <c r="AA37" s="8">
        <f t="shared" si="14"/>
        <v>4</v>
      </c>
      <c r="AB37" s="10">
        <f t="shared" si="15"/>
        <v>0.25</v>
      </c>
      <c r="AC37" s="10">
        <f t="shared" si="16"/>
        <v>0.25</v>
      </c>
      <c r="AD37" s="10">
        <f t="shared" si="17"/>
        <v>0</v>
      </c>
      <c r="AE37" s="10">
        <f t="shared" si="18"/>
        <v>0.5</v>
      </c>
      <c r="AF37" s="1">
        <v>7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31</v>
      </c>
      <c r="AO37" s="20" t="str">
        <f t="shared" si="1"/>
        <v>24-35</v>
      </c>
      <c r="AP37" s="1">
        <v>2627</v>
      </c>
      <c r="AQ37" s="1">
        <v>0</v>
      </c>
      <c r="AR37" s="1">
        <v>1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6</v>
      </c>
      <c r="BA37" s="23">
        <v>42222</v>
      </c>
      <c r="BB37" s="25">
        <f t="shared" si="2"/>
        <v>8</v>
      </c>
      <c r="BC37" s="25" t="str">
        <f t="shared" si="3"/>
        <v>August</v>
      </c>
      <c r="BD37" s="25">
        <v>1</v>
      </c>
      <c r="BE37" t="str">
        <f t="shared" si="4"/>
        <v>748,17487,Low income,1661,High spender,0.094984845885515,1,0,37,0,0,1,7,4,6,18,0,0,0.0555555555555556,0.388888888888889,0.222222222222222,0.333333333333333,1,1,0,2,4,0.25,0.25,0,0.5,7,0,0,0,0,0,0,0,31,24-35,2627,0,1,0,0,0,0,0,0,0,6</v>
      </c>
    </row>
    <row r="38" spans="1:57" ht="13.2" x14ac:dyDescent="0.25">
      <c r="A38" s="8">
        <v>455</v>
      </c>
      <c r="B38" s="1">
        <v>40246</v>
      </c>
      <c r="C38" s="8" t="str">
        <f t="shared" si="5"/>
        <v>Low income</v>
      </c>
      <c r="D38" s="31">
        <v>2074</v>
      </c>
      <c r="E38" s="34" t="str">
        <f t="shared" si="6"/>
        <v>High spender</v>
      </c>
      <c r="F38" s="10">
        <f t="shared" si="0"/>
        <v>5.1533071609600953E-2</v>
      </c>
      <c r="G38" s="1">
        <v>1</v>
      </c>
      <c r="H38" s="1">
        <v>0</v>
      </c>
      <c r="I38" s="1">
        <v>68</v>
      </c>
      <c r="J38" s="1">
        <v>2</v>
      </c>
      <c r="K38" s="1">
        <v>1</v>
      </c>
      <c r="L38" s="1">
        <v>6</v>
      </c>
      <c r="M38" s="1">
        <v>2</v>
      </c>
      <c r="N38" s="1">
        <v>1</v>
      </c>
      <c r="O38" s="1">
        <v>1</v>
      </c>
      <c r="P38" s="8">
        <f t="shared" si="7"/>
        <v>13</v>
      </c>
      <c r="Q38" s="10">
        <f t="shared" si="8"/>
        <v>0.15384615384615385</v>
      </c>
      <c r="R38" s="10">
        <f t="shared" si="9"/>
        <v>7.6923076923076927E-2</v>
      </c>
      <c r="S38" s="10">
        <f t="shared" si="10"/>
        <v>0.46153846153846156</v>
      </c>
      <c r="T38" s="10">
        <f t="shared" si="11"/>
        <v>0.15384615384615385</v>
      </c>
      <c r="U38" s="10">
        <f t="shared" si="12"/>
        <v>7.6923076923076927E-2</v>
      </c>
      <c r="V38" s="10">
        <f t="shared" si="13"/>
        <v>7.6923076923076927E-2</v>
      </c>
      <c r="W38" s="1">
        <v>1</v>
      </c>
      <c r="X38" s="1">
        <v>1</v>
      </c>
      <c r="Y38" s="1">
        <v>0</v>
      </c>
      <c r="Z38" s="1">
        <v>2</v>
      </c>
      <c r="AA38" s="8">
        <f t="shared" si="14"/>
        <v>4</v>
      </c>
      <c r="AB38" s="10">
        <f t="shared" si="15"/>
        <v>0.25</v>
      </c>
      <c r="AC38" s="10">
        <f t="shared" si="16"/>
        <v>0.25</v>
      </c>
      <c r="AD38" s="10">
        <f t="shared" si="17"/>
        <v>0</v>
      </c>
      <c r="AE38" s="10">
        <f t="shared" si="18"/>
        <v>0.5</v>
      </c>
      <c r="AF38" s="1">
        <v>6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43</v>
      </c>
      <c r="AO38" s="20" t="str">
        <f t="shared" si="1"/>
        <v>36-50</v>
      </c>
      <c r="AP38" s="1">
        <v>2716</v>
      </c>
      <c r="AQ38" s="1">
        <v>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0</v>
      </c>
      <c r="AY38" s="1">
        <v>0</v>
      </c>
      <c r="AZ38" s="1">
        <v>11</v>
      </c>
      <c r="BA38" s="23">
        <v>42133</v>
      </c>
      <c r="BB38" s="25">
        <f t="shared" si="2"/>
        <v>5</v>
      </c>
      <c r="BC38" s="25" t="str">
        <f t="shared" si="3"/>
        <v>May</v>
      </c>
      <c r="BD38" s="25">
        <v>1</v>
      </c>
      <c r="BE38" t="str">
        <f t="shared" si="4"/>
        <v>455,40246,Low income,2074,High spender,0.051533071609601,1,0,68,2,1,6,2,1,1,13,0.153846153846154,0.0769230769230769,0.461538461538462,0.153846153846154,0.0769230769230769,0.0769230769230769,1,1,0,2,4,0.25,0.25,0,0.5,6,0,0,0,0,0,0,0,43,36-50,2716,1,0,0,0,0,0,1,0,0,11</v>
      </c>
    </row>
    <row r="39" spans="1:57" ht="13.2" x14ac:dyDescent="0.25">
      <c r="A39" s="8">
        <v>307</v>
      </c>
      <c r="B39" s="1">
        <v>31880</v>
      </c>
      <c r="C39" s="8" t="str">
        <f t="shared" si="5"/>
        <v>Low income</v>
      </c>
      <c r="D39" s="31">
        <v>1118</v>
      </c>
      <c r="E39" s="34" t="str">
        <f t="shared" si="6"/>
        <v>High spender</v>
      </c>
      <c r="F39" s="10">
        <f t="shared" si="0"/>
        <v>3.5069008782936013E-2</v>
      </c>
      <c r="G39" s="1">
        <v>1</v>
      </c>
      <c r="H39" s="1">
        <v>0</v>
      </c>
      <c r="I39" s="1">
        <v>13</v>
      </c>
      <c r="J39" s="1">
        <v>4</v>
      </c>
      <c r="K39" s="1">
        <v>1</v>
      </c>
      <c r="L39" s="1">
        <v>5</v>
      </c>
      <c r="M39" s="1">
        <v>2</v>
      </c>
      <c r="N39" s="1">
        <v>0</v>
      </c>
      <c r="O39" s="1">
        <v>3</v>
      </c>
      <c r="P39" s="8">
        <f t="shared" si="7"/>
        <v>15</v>
      </c>
      <c r="Q39" s="10">
        <f t="shared" si="8"/>
        <v>0.26666666666666666</v>
      </c>
      <c r="R39" s="10">
        <f t="shared" si="9"/>
        <v>6.6666666666666666E-2</v>
      </c>
      <c r="S39" s="10">
        <f t="shared" si="10"/>
        <v>0.33333333333333331</v>
      </c>
      <c r="T39" s="10">
        <f t="shared" si="11"/>
        <v>0.13333333333333333</v>
      </c>
      <c r="U39" s="10">
        <f t="shared" si="12"/>
        <v>0</v>
      </c>
      <c r="V39" s="10">
        <f t="shared" si="13"/>
        <v>0.2</v>
      </c>
      <c r="W39" s="1">
        <v>1</v>
      </c>
      <c r="X39" s="1">
        <v>1</v>
      </c>
      <c r="Y39" s="1">
        <v>0</v>
      </c>
      <c r="Z39" s="1">
        <v>2</v>
      </c>
      <c r="AA39" s="8">
        <f t="shared" si="14"/>
        <v>4</v>
      </c>
      <c r="AB39" s="10">
        <f t="shared" si="15"/>
        <v>0.25</v>
      </c>
      <c r="AC39" s="10">
        <f t="shared" si="16"/>
        <v>0.25</v>
      </c>
      <c r="AD39" s="10">
        <f t="shared" si="17"/>
        <v>0</v>
      </c>
      <c r="AE39" s="10">
        <f t="shared" si="18"/>
        <v>0.5</v>
      </c>
      <c r="AF39" s="1">
        <v>8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50</v>
      </c>
      <c r="AO39" s="20" t="str">
        <f t="shared" si="1"/>
        <v>36-50</v>
      </c>
      <c r="AP39" s="1">
        <v>2765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1</v>
      </c>
      <c r="AX39" s="1">
        <v>0</v>
      </c>
      <c r="AY39" s="1">
        <v>0</v>
      </c>
      <c r="AZ39" s="1">
        <v>9</v>
      </c>
      <c r="BA39" s="23">
        <v>42084</v>
      </c>
      <c r="BB39" s="25">
        <f t="shared" si="2"/>
        <v>3</v>
      </c>
      <c r="BC39" s="25" t="str">
        <f t="shared" si="3"/>
        <v>March</v>
      </c>
      <c r="BD39" s="25">
        <v>1</v>
      </c>
      <c r="BE39" t="str">
        <f t="shared" si="4"/>
        <v>307,31880,Low income,1118,High spender,0.035069008782936,1,0,13,4,1,5,2,0,3,15,0.266666666666667,0.0666666666666667,0.333333333333333,0.133333333333333,0,0.2,1,1,0,2,4,0.25,0.25,0,0.5,8,0,0,0,0,0,0,0,50,36-50,2765,0,0,0,0,1,0,1,0,0,9</v>
      </c>
    </row>
    <row r="40" spans="1:57" ht="13.2" x14ac:dyDescent="0.25">
      <c r="A40" s="8">
        <v>1917</v>
      </c>
      <c r="B40" s="1">
        <v>36143</v>
      </c>
      <c r="C40" s="8" t="str">
        <f t="shared" si="5"/>
        <v>Low income</v>
      </c>
      <c r="D40" s="31">
        <v>1775</v>
      </c>
      <c r="E40" s="34" t="str">
        <f t="shared" si="6"/>
        <v>High spender</v>
      </c>
      <c r="F40" s="10">
        <f t="shared" si="0"/>
        <v>4.911047782419832E-2</v>
      </c>
      <c r="G40" s="1">
        <v>1</v>
      </c>
      <c r="H40" s="1">
        <v>0</v>
      </c>
      <c r="I40" s="1">
        <v>33</v>
      </c>
      <c r="J40" s="1">
        <v>12</v>
      </c>
      <c r="K40" s="1">
        <v>0</v>
      </c>
      <c r="L40" s="1">
        <v>1</v>
      </c>
      <c r="M40" s="1">
        <v>0</v>
      </c>
      <c r="N40" s="1">
        <v>0</v>
      </c>
      <c r="O40" s="1">
        <v>6</v>
      </c>
      <c r="P40" s="8">
        <f t="shared" si="7"/>
        <v>19</v>
      </c>
      <c r="Q40" s="10">
        <f t="shared" si="8"/>
        <v>0.63157894736842102</v>
      </c>
      <c r="R40" s="10">
        <f t="shared" si="9"/>
        <v>0</v>
      </c>
      <c r="S40" s="10">
        <f t="shared" si="10"/>
        <v>5.2631578947368418E-2</v>
      </c>
      <c r="T40" s="10">
        <f t="shared" si="11"/>
        <v>0</v>
      </c>
      <c r="U40" s="10">
        <f t="shared" si="12"/>
        <v>0</v>
      </c>
      <c r="V40" s="10">
        <f t="shared" si="13"/>
        <v>0.31578947368421051</v>
      </c>
      <c r="W40" s="1">
        <v>1</v>
      </c>
      <c r="X40" s="1">
        <v>0</v>
      </c>
      <c r="Y40" s="1">
        <v>1</v>
      </c>
      <c r="Z40" s="1">
        <v>2</v>
      </c>
      <c r="AA40" s="8">
        <f t="shared" si="14"/>
        <v>4</v>
      </c>
      <c r="AB40" s="10">
        <f t="shared" si="15"/>
        <v>0.25</v>
      </c>
      <c r="AC40" s="10">
        <f t="shared" si="16"/>
        <v>0</v>
      </c>
      <c r="AD40" s="10">
        <f t="shared" si="17"/>
        <v>0.25</v>
      </c>
      <c r="AE40" s="10">
        <f t="shared" si="18"/>
        <v>0.5</v>
      </c>
      <c r="AF40" s="1">
        <v>3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39</v>
      </c>
      <c r="AO40" s="20" t="str">
        <f t="shared" si="1"/>
        <v>36-50</v>
      </c>
      <c r="AP40" s="1">
        <v>2250</v>
      </c>
      <c r="AQ40" s="1">
        <v>0</v>
      </c>
      <c r="AR40" s="1">
        <v>0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1</v>
      </c>
      <c r="AY40" s="1">
        <v>0</v>
      </c>
      <c r="AZ40" s="1">
        <v>7</v>
      </c>
      <c r="BA40" s="23">
        <v>42599</v>
      </c>
      <c r="BB40" s="25">
        <f t="shared" si="2"/>
        <v>8</v>
      </c>
      <c r="BC40" s="25" t="str">
        <f t="shared" si="3"/>
        <v>August</v>
      </c>
      <c r="BD40" s="25">
        <v>1</v>
      </c>
      <c r="BE40" t="str">
        <f t="shared" si="4"/>
        <v>1917,36143,Low income,1775,High spender,0.0491104778241983,1,0,33,12,0,1,0,0,6,19,0.631578947368421,0,0.0526315789473684,0,0,0.315789473684211,1,0,1,2,4,0.25,0,0.25,0.5,3,0,0,0,0,0,0,0,39,36-50,2250,0,0,1,0,0,0,0,1,0,7</v>
      </c>
    </row>
    <row r="41" spans="1:57" ht="13.2" x14ac:dyDescent="0.25">
      <c r="A41" s="8">
        <v>1631</v>
      </c>
      <c r="B41" s="1">
        <v>28420</v>
      </c>
      <c r="C41" s="8" t="str">
        <f t="shared" si="5"/>
        <v>Low income</v>
      </c>
      <c r="D41" s="31">
        <v>1163</v>
      </c>
      <c r="E41" s="34" t="str">
        <f t="shared" si="6"/>
        <v>High spender</v>
      </c>
      <c r="F41" s="10">
        <f t="shared" si="0"/>
        <v>4.0921885995777618E-2</v>
      </c>
      <c r="G41" s="1">
        <v>1</v>
      </c>
      <c r="H41" s="1">
        <v>0</v>
      </c>
      <c r="I41" s="1">
        <v>36</v>
      </c>
      <c r="J41" s="1">
        <v>4</v>
      </c>
      <c r="K41" s="1">
        <v>2</v>
      </c>
      <c r="L41" s="1">
        <v>5</v>
      </c>
      <c r="M41" s="1">
        <v>2</v>
      </c>
      <c r="N41" s="1">
        <v>0</v>
      </c>
      <c r="O41" s="1">
        <v>0</v>
      </c>
      <c r="P41" s="8">
        <f t="shared" si="7"/>
        <v>13</v>
      </c>
      <c r="Q41" s="10">
        <f t="shared" si="8"/>
        <v>0.30769230769230771</v>
      </c>
      <c r="R41" s="10">
        <f t="shared" si="9"/>
        <v>0.15384615384615385</v>
      </c>
      <c r="S41" s="10">
        <f t="shared" si="10"/>
        <v>0.38461538461538464</v>
      </c>
      <c r="T41" s="10">
        <f t="shared" si="11"/>
        <v>0.15384615384615385</v>
      </c>
      <c r="U41" s="10">
        <f t="shared" si="12"/>
        <v>0</v>
      </c>
      <c r="V41" s="10">
        <f t="shared" si="13"/>
        <v>0</v>
      </c>
      <c r="W41" s="1">
        <v>1</v>
      </c>
      <c r="X41" s="1">
        <v>1</v>
      </c>
      <c r="Y41" s="1">
        <v>0</v>
      </c>
      <c r="Z41" s="1">
        <v>2</v>
      </c>
      <c r="AA41" s="8">
        <f t="shared" si="14"/>
        <v>4</v>
      </c>
      <c r="AB41" s="10">
        <f t="shared" si="15"/>
        <v>0.25</v>
      </c>
      <c r="AC41" s="10">
        <f t="shared" si="16"/>
        <v>0.25</v>
      </c>
      <c r="AD41" s="10">
        <f t="shared" si="17"/>
        <v>0</v>
      </c>
      <c r="AE41" s="10">
        <f t="shared" si="18"/>
        <v>0.5</v>
      </c>
      <c r="AF41" s="1">
        <v>6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53</v>
      </c>
      <c r="AO41" s="20" t="str">
        <f t="shared" si="1"/>
        <v>50-65</v>
      </c>
      <c r="AP41" s="1">
        <v>2346</v>
      </c>
      <c r="AQ41" s="1">
        <v>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</v>
      </c>
      <c r="AZ41" s="1">
        <v>13</v>
      </c>
      <c r="BA41" s="23">
        <v>42503</v>
      </c>
      <c r="BB41" s="25">
        <f t="shared" si="2"/>
        <v>5</v>
      </c>
      <c r="BC41" s="25" t="str">
        <f t="shared" si="3"/>
        <v>May</v>
      </c>
      <c r="BD41" s="25">
        <v>1</v>
      </c>
      <c r="BE41" t="str">
        <f t="shared" si="4"/>
        <v>1631,28420,Low income,1163,High spender,0.0409218859957776,1,0,36,4,2,5,2,0,0,13,0.307692307692308,0.153846153846154,0.384615384615385,0.153846153846154,0,0,1,1,0,2,4,0.25,0.25,0,0.5,6,0,0,0,0,0,0,0,53,50-65,2346,1,0,0,0,0,0,0,0,1,13</v>
      </c>
    </row>
    <row r="42" spans="1:57" ht="13.2" x14ac:dyDescent="0.25">
      <c r="A42" s="8">
        <v>1186</v>
      </c>
      <c r="B42" s="1">
        <v>18100</v>
      </c>
      <c r="C42" s="8" t="str">
        <f t="shared" si="5"/>
        <v>Low income</v>
      </c>
      <c r="D42" s="31">
        <v>903</v>
      </c>
      <c r="E42" s="34" t="str">
        <f t="shared" si="6"/>
        <v>High spender</v>
      </c>
      <c r="F42" s="10">
        <f t="shared" si="0"/>
        <v>4.988950276243094E-2</v>
      </c>
      <c r="G42" s="1">
        <v>0</v>
      </c>
      <c r="H42" s="1">
        <v>0</v>
      </c>
      <c r="I42" s="1">
        <v>14</v>
      </c>
      <c r="J42" s="1">
        <v>3</v>
      </c>
      <c r="K42" s="1">
        <v>1</v>
      </c>
      <c r="L42" s="1">
        <v>2</v>
      </c>
      <c r="M42" s="1">
        <v>4</v>
      </c>
      <c r="N42" s="1">
        <v>3</v>
      </c>
      <c r="O42" s="1">
        <v>1</v>
      </c>
      <c r="P42" s="8">
        <f t="shared" si="7"/>
        <v>14</v>
      </c>
      <c r="Q42" s="10">
        <f t="shared" si="8"/>
        <v>0.21428571428571427</v>
      </c>
      <c r="R42" s="10">
        <f t="shared" si="9"/>
        <v>7.1428571428571425E-2</v>
      </c>
      <c r="S42" s="10">
        <f t="shared" si="10"/>
        <v>0.14285714285714285</v>
      </c>
      <c r="T42" s="10">
        <f t="shared" si="11"/>
        <v>0.2857142857142857</v>
      </c>
      <c r="U42" s="10">
        <f t="shared" si="12"/>
        <v>0.21428571428571427</v>
      </c>
      <c r="V42" s="10">
        <f t="shared" si="13"/>
        <v>7.1428571428571425E-2</v>
      </c>
      <c r="W42" s="1">
        <v>1</v>
      </c>
      <c r="X42" s="1">
        <v>0</v>
      </c>
      <c r="Y42" s="1">
        <v>0</v>
      </c>
      <c r="Z42" s="1">
        <v>3</v>
      </c>
      <c r="AA42" s="8">
        <f t="shared" si="14"/>
        <v>4</v>
      </c>
      <c r="AB42" s="10">
        <f t="shared" si="15"/>
        <v>0.25</v>
      </c>
      <c r="AC42" s="10">
        <f t="shared" si="16"/>
        <v>0</v>
      </c>
      <c r="AD42" s="10">
        <f t="shared" si="17"/>
        <v>0</v>
      </c>
      <c r="AE42" s="10">
        <f t="shared" si="18"/>
        <v>0.75</v>
      </c>
      <c r="AF42" s="1">
        <v>5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74</v>
      </c>
      <c r="AO42" s="20" t="str">
        <f t="shared" si="1"/>
        <v>66+</v>
      </c>
      <c r="AP42" s="1">
        <v>2486</v>
      </c>
      <c r="AQ42" s="1">
        <v>0</v>
      </c>
      <c r="AR42" s="1">
        <v>1</v>
      </c>
      <c r="AS42" s="1">
        <v>0</v>
      </c>
      <c r="AT42" s="1">
        <v>0</v>
      </c>
      <c r="AU42" s="1">
        <v>0</v>
      </c>
      <c r="AV42" s="1">
        <v>0</v>
      </c>
      <c r="AW42" s="1">
        <v>1</v>
      </c>
      <c r="AX42" s="1">
        <v>0</v>
      </c>
      <c r="AY42" s="1">
        <v>0</v>
      </c>
      <c r="AZ42" s="1">
        <v>12</v>
      </c>
      <c r="BA42" s="23">
        <v>42363</v>
      </c>
      <c r="BB42" s="25">
        <f t="shared" si="2"/>
        <v>12</v>
      </c>
      <c r="BC42" s="25" t="str">
        <f t="shared" si="3"/>
        <v>December</v>
      </c>
      <c r="BD42" s="25">
        <v>1</v>
      </c>
      <c r="BE42" t="str">
        <f t="shared" si="4"/>
        <v>1186,18100,Low income,903,High spender,0.0498895027624309,0,0,14,3,1,2,4,3,1,14,0.214285714285714,0.0714285714285714,0.142857142857143,0.285714285714286,0.214285714285714,0.0714285714285714,1,0,0,3,4,0.25,0,0,0.75,5,0,0,0,0,0,0,0,74,66+,2486,0,1,0,0,0,0,1,0,0,12</v>
      </c>
    </row>
    <row r="43" spans="1:57" ht="13.2" x14ac:dyDescent="0.25">
      <c r="A43" s="8">
        <v>916</v>
      </c>
      <c r="B43" s="1">
        <v>36736</v>
      </c>
      <c r="C43" s="8" t="str">
        <f t="shared" si="5"/>
        <v>Low income</v>
      </c>
      <c r="D43" s="31">
        <v>2074</v>
      </c>
      <c r="E43" s="34" t="str">
        <f t="shared" si="6"/>
        <v>High spender</v>
      </c>
      <c r="F43" s="10">
        <f t="shared" si="0"/>
        <v>5.6456881533101043E-2</v>
      </c>
      <c r="G43" s="1">
        <v>1</v>
      </c>
      <c r="H43" s="1">
        <v>1</v>
      </c>
      <c r="I43" s="1">
        <v>52</v>
      </c>
      <c r="J43" s="1">
        <v>10</v>
      </c>
      <c r="K43" s="1">
        <v>0</v>
      </c>
      <c r="L43" s="1">
        <v>3</v>
      </c>
      <c r="M43" s="1">
        <v>0</v>
      </c>
      <c r="N43" s="1">
        <v>0</v>
      </c>
      <c r="O43" s="1">
        <v>4</v>
      </c>
      <c r="P43" s="8">
        <f t="shared" si="7"/>
        <v>17</v>
      </c>
      <c r="Q43" s="10">
        <f t="shared" si="8"/>
        <v>0.58823529411764708</v>
      </c>
      <c r="R43" s="10">
        <f t="shared" si="9"/>
        <v>0</v>
      </c>
      <c r="S43" s="10">
        <f t="shared" si="10"/>
        <v>0.17647058823529413</v>
      </c>
      <c r="T43" s="10">
        <f t="shared" si="11"/>
        <v>0</v>
      </c>
      <c r="U43" s="10">
        <f t="shared" si="12"/>
        <v>0</v>
      </c>
      <c r="V43" s="10">
        <f t="shared" si="13"/>
        <v>0.23529411764705882</v>
      </c>
      <c r="W43" s="1">
        <v>1</v>
      </c>
      <c r="X43" s="1">
        <v>1</v>
      </c>
      <c r="Y43" s="1">
        <v>0</v>
      </c>
      <c r="Z43" s="1">
        <v>2</v>
      </c>
      <c r="AA43" s="8">
        <f t="shared" si="14"/>
        <v>4</v>
      </c>
      <c r="AB43" s="10">
        <f t="shared" si="15"/>
        <v>0.25</v>
      </c>
      <c r="AC43" s="10">
        <f t="shared" si="16"/>
        <v>0.25</v>
      </c>
      <c r="AD43" s="10">
        <f t="shared" si="17"/>
        <v>0</v>
      </c>
      <c r="AE43" s="10">
        <f t="shared" si="18"/>
        <v>0.5</v>
      </c>
      <c r="AF43" s="1">
        <v>6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57</v>
      </c>
      <c r="AO43" s="20" t="str">
        <f t="shared" si="1"/>
        <v>50-65</v>
      </c>
      <c r="AP43" s="1">
        <v>2574</v>
      </c>
      <c r="AQ43" s="1">
        <v>0</v>
      </c>
      <c r="AR43" s="1">
        <v>0</v>
      </c>
      <c r="AS43" s="1">
        <v>1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1</v>
      </c>
      <c r="AZ43" s="1">
        <v>9</v>
      </c>
      <c r="BA43" s="23">
        <v>42275</v>
      </c>
      <c r="BB43" s="25">
        <f t="shared" si="2"/>
        <v>9</v>
      </c>
      <c r="BC43" s="25" t="str">
        <f t="shared" si="3"/>
        <v>September</v>
      </c>
      <c r="BD43" s="25">
        <v>1</v>
      </c>
      <c r="BE43" t="str">
        <f t="shared" si="4"/>
        <v>916,36736,Low income,2074,High spender,0.056456881533101,1,1,52,10,0,3,0,0,4,17,0.588235294117647,0,0.176470588235294,0,0,0.235294117647059,1,1,0,2,4,0.25,0.25,0,0.5,6,0,0,0,0,0,0,0,57,50-65,2574,0,0,1,0,0,0,0,0,1,9</v>
      </c>
    </row>
    <row r="44" spans="1:57" ht="13.2" x14ac:dyDescent="0.25">
      <c r="A44" s="8">
        <v>536</v>
      </c>
      <c r="B44" s="1">
        <v>16581</v>
      </c>
      <c r="C44" s="8" t="str">
        <f t="shared" si="5"/>
        <v>Low income</v>
      </c>
      <c r="D44" s="31">
        <v>2066</v>
      </c>
      <c r="E44" s="34" t="str">
        <f t="shared" si="6"/>
        <v>High spender</v>
      </c>
      <c r="F44" s="10">
        <f t="shared" si="0"/>
        <v>0.12460044629395091</v>
      </c>
      <c r="G44" s="1">
        <v>0</v>
      </c>
      <c r="H44" s="1">
        <v>0</v>
      </c>
      <c r="I44" s="1">
        <v>51</v>
      </c>
      <c r="J44" s="1">
        <v>1</v>
      </c>
      <c r="K44" s="1">
        <v>3</v>
      </c>
      <c r="L44" s="1">
        <v>4</v>
      </c>
      <c r="M44" s="1">
        <v>2</v>
      </c>
      <c r="N44" s="1">
        <v>3</v>
      </c>
      <c r="O44" s="1">
        <v>11</v>
      </c>
      <c r="P44" s="8">
        <f t="shared" si="7"/>
        <v>24</v>
      </c>
      <c r="Q44" s="10">
        <f t="shared" si="8"/>
        <v>4.1666666666666664E-2</v>
      </c>
      <c r="R44" s="10">
        <f t="shared" si="9"/>
        <v>0.125</v>
      </c>
      <c r="S44" s="10">
        <f t="shared" si="10"/>
        <v>0.16666666666666666</v>
      </c>
      <c r="T44" s="10">
        <f t="shared" si="11"/>
        <v>8.3333333333333329E-2</v>
      </c>
      <c r="U44" s="10">
        <f t="shared" si="12"/>
        <v>0.125</v>
      </c>
      <c r="V44" s="10">
        <f t="shared" si="13"/>
        <v>0.45833333333333331</v>
      </c>
      <c r="W44" s="1">
        <v>1</v>
      </c>
      <c r="X44" s="1">
        <v>0</v>
      </c>
      <c r="Y44" s="1">
        <v>0</v>
      </c>
      <c r="Z44" s="1">
        <v>3</v>
      </c>
      <c r="AA44" s="8">
        <f t="shared" si="14"/>
        <v>4</v>
      </c>
      <c r="AB44" s="10">
        <f t="shared" si="15"/>
        <v>0.25</v>
      </c>
      <c r="AC44" s="10">
        <f t="shared" si="16"/>
        <v>0</v>
      </c>
      <c r="AD44" s="10">
        <f t="shared" si="17"/>
        <v>0</v>
      </c>
      <c r="AE44" s="10">
        <f t="shared" si="18"/>
        <v>0.75</v>
      </c>
      <c r="AF44" s="1">
        <v>4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35</v>
      </c>
      <c r="AO44" s="20" t="str">
        <f t="shared" si="1"/>
        <v>24-35</v>
      </c>
      <c r="AP44" s="1">
        <v>2692</v>
      </c>
      <c r="AQ44" s="1">
        <v>0</v>
      </c>
      <c r="AR44" s="1">
        <v>0</v>
      </c>
      <c r="AS44" s="1">
        <v>1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2</v>
      </c>
      <c r="BA44" s="23">
        <v>42157</v>
      </c>
      <c r="BB44" s="25">
        <f t="shared" si="2"/>
        <v>6</v>
      </c>
      <c r="BC44" s="25" t="str">
        <f t="shared" si="3"/>
        <v>June</v>
      </c>
      <c r="BD44" s="25">
        <v>1</v>
      </c>
      <c r="BE44" t="str">
        <f t="shared" si="4"/>
        <v>536,16581,Low income,2066,High spender,0.124600446293951,0,0,51,1,3,4,2,3,11,24,0.0416666666666667,0.125,0.166666666666667,0.0833333333333333,0.125,0.458333333333333,1,0,0,3,4,0.25,0,0,0.75,4,0,0,0,0,0,0,0,35,24-35,2692,0,0,1,0,0,0,0,0,0,2</v>
      </c>
    </row>
    <row r="45" spans="1:57" ht="13.2" x14ac:dyDescent="0.25">
      <c r="A45" s="8">
        <v>100</v>
      </c>
      <c r="B45" s="1">
        <v>7500</v>
      </c>
      <c r="C45" s="8" t="str">
        <f t="shared" si="5"/>
        <v>Low income</v>
      </c>
      <c r="D45" s="31">
        <v>351</v>
      </c>
      <c r="E45" s="34" t="str">
        <f t="shared" si="6"/>
        <v>Low spender</v>
      </c>
      <c r="F45" s="10">
        <f t="shared" si="0"/>
        <v>4.6800000000000001E-2</v>
      </c>
      <c r="G45" s="1">
        <v>0</v>
      </c>
      <c r="H45" s="1">
        <v>1</v>
      </c>
      <c r="I45" s="1">
        <v>61</v>
      </c>
      <c r="J45" s="1">
        <v>5</v>
      </c>
      <c r="K45" s="1">
        <v>2</v>
      </c>
      <c r="L45" s="1">
        <v>3</v>
      </c>
      <c r="M45" s="1">
        <v>3</v>
      </c>
      <c r="N45" s="1">
        <v>0</v>
      </c>
      <c r="O45" s="1">
        <v>5</v>
      </c>
      <c r="P45" s="8">
        <f t="shared" si="7"/>
        <v>18</v>
      </c>
      <c r="Q45" s="10">
        <f t="shared" si="8"/>
        <v>0.27777777777777779</v>
      </c>
      <c r="R45" s="10">
        <f t="shared" si="9"/>
        <v>0.1111111111111111</v>
      </c>
      <c r="S45" s="10">
        <f t="shared" si="10"/>
        <v>0.16666666666666666</v>
      </c>
      <c r="T45" s="10">
        <f t="shared" si="11"/>
        <v>0.16666666666666666</v>
      </c>
      <c r="U45" s="10">
        <f t="shared" si="12"/>
        <v>0</v>
      </c>
      <c r="V45" s="10">
        <f t="shared" si="13"/>
        <v>0.27777777777777779</v>
      </c>
      <c r="W45" s="1">
        <v>1</v>
      </c>
      <c r="X45" s="1">
        <v>1</v>
      </c>
      <c r="Y45" s="1">
        <v>0</v>
      </c>
      <c r="Z45" s="1">
        <v>2</v>
      </c>
      <c r="AA45" s="8">
        <f t="shared" si="14"/>
        <v>4</v>
      </c>
      <c r="AB45" s="10">
        <f t="shared" si="15"/>
        <v>0.25</v>
      </c>
      <c r="AC45" s="10">
        <f t="shared" si="16"/>
        <v>0.25</v>
      </c>
      <c r="AD45" s="10">
        <f t="shared" si="17"/>
        <v>0</v>
      </c>
      <c r="AE45" s="10">
        <f t="shared" si="18"/>
        <v>0.5</v>
      </c>
      <c r="AF45" s="1">
        <v>8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41</v>
      </c>
      <c r="AO45" s="20" t="str">
        <f t="shared" si="1"/>
        <v>36-50</v>
      </c>
      <c r="AP45" s="1">
        <v>2828</v>
      </c>
      <c r="AQ45" s="1">
        <v>0</v>
      </c>
      <c r="AR45" s="1">
        <v>1</v>
      </c>
      <c r="AS45" s="1">
        <v>0</v>
      </c>
      <c r="AT45" s="1">
        <v>0</v>
      </c>
      <c r="AU45" s="1">
        <v>0</v>
      </c>
      <c r="AV45" s="1">
        <v>0</v>
      </c>
      <c r="AW45" s="1">
        <v>1</v>
      </c>
      <c r="AX45" s="1">
        <v>0</v>
      </c>
      <c r="AY45" s="1">
        <v>0</v>
      </c>
      <c r="AZ45" s="1">
        <v>8</v>
      </c>
      <c r="BA45" s="23">
        <v>42021</v>
      </c>
      <c r="BB45" s="25">
        <f t="shared" si="2"/>
        <v>1</v>
      </c>
      <c r="BC45" s="25" t="str">
        <f t="shared" si="3"/>
        <v>January</v>
      </c>
      <c r="BD45" s="25">
        <v>1</v>
      </c>
      <c r="BE45" t="str">
        <f t="shared" si="4"/>
        <v>100,7500,Low income,351,Low spender,0.0468,0,1,61,5,2,3,3,0,5,18,0.277777777777778,0.111111111111111,0.166666666666667,0.166666666666667,0,0.277777777777778,1,1,0,2,4,0.25,0.25,0,0.5,8,0,0,0,0,0,0,0,41,36-50,2828,0,1,0,0,0,0,1,0,0,8</v>
      </c>
    </row>
    <row r="46" spans="1:57" ht="13.2" x14ac:dyDescent="0.25">
      <c r="A46" s="8">
        <v>2098</v>
      </c>
      <c r="B46" s="1">
        <v>39996</v>
      </c>
      <c r="C46" s="8" t="str">
        <f t="shared" si="5"/>
        <v>Low income</v>
      </c>
      <c r="D46" s="31">
        <v>56</v>
      </c>
      <c r="E46" s="34" t="str">
        <f t="shared" si="6"/>
        <v>Low spender</v>
      </c>
      <c r="F46" s="10">
        <f t="shared" si="0"/>
        <v>1.4001400140014001E-3</v>
      </c>
      <c r="G46" s="1">
        <v>1</v>
      </c>
      <c r="H46" s="1">
        <v>1</v>
      </c>
      <c r="I46" s="1">
        <v>85</v>
      </c>
      <c r="J46" s="1">
        <v>11</v>
      </c>
      <c r="K46" s="1">
        <v>0</v>
      </c>
      <c r="L46" s="1">
        <v>3</v>
      </c>
      <c r="M46" s="1">
        <v>0</v>
      </c>
      <c r="N46" s="1">
        <v>0</v>
      </c>
      <c r="O46" s="1">
        <v>1</v>
      </c>
      <c r="P46" s="8">
        <f t="shared" si="7"/>
        <v>15</v>
      </c>
      <c r="Q46" s="10">
        <f t="shared" si="8"/>
        <v>0.73333333333333328</v>
      </c>
      <c r="R46" s="10">
        <f t="shared" si="9"/>
        <v>0</v>
      </c>
      <c r="S46" s="10">
        <f t="shared" si="10"/>
        <v>0.2</v>
      </c>
      <c r="T46" s="10">
        <f t="shared" si="11"/>
        <v>0</v>
      </c>
      <c r="U46" s="10">
        <f t="shared" si="12"/>
        <v>0</v>
      </c>
      <c r="V46" s="10">
        <f t="shared" si="13"/>
        <v>6.6666666666666666E-2</v>
      </c>
      <c r="W46" s="1">
        <v>1</v>
      </c>
      <c r="X46" s="1">
        <v>1</v>
      </c>
      <c r="Y46" s="1">
        <v>0</v>
      </c>
      <c r="Z46" s="1">
        <v>2</v>
      </c>
      <c r="AA46" s="8">
        <f t="shared" si="14"/>
        <v>4</v>
      </c>
      <c r="AB46" s="10">
        <f t="shared" si="15"/>
        <v>0.25</v>
      </c>
      <c r="AC46" s="10">
        <f t="shared" si="16"/>
        <v>0.25</v>
      </c>
      <c r="AD46" s="10">
        <f t="shared" si="17"/>
        <v>0</v>
      </c>
      <c r="AE46" s="10">
        <f t="shared" si="18"/>
        <v>0.5</v>
      </c>
      <c r="AF46" s="1">
        <v>6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46</v>
      </c>
      <c r="AO46" s="20" t="str">
        <f t="shared" si="1"/>
        <v>36-50</v>
      </c>
      <c r="AP46" s="1">
        <v>2197</v>
      </c>
      <c r="AQ46" s="1">
        <v>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  <c r="AX46" s="1">
        <v>0</v>
      </c>
      <c r="AY46" s="1">
        <v>0</v>
      </c>
      <c r="AZ46" s="1">
        <v>13</v>
      </c>
      <c r="BA46" s="23">
        <v>42652</v>
      </c>
      <c r="BB46" s="25">
        <f t="shared" si="2"/>
        <v>10</v>
      </c>
      <c r="BC46" s="25" t="str">
        <f t="shared" si="3"/>
        <v>October</v>
      </c>
      <c r="BD46" s="25">
        <v>1</v>
      </c>
      <c r="BE46" t="str">
        <f t="shared" si="4"/>
        <v>2098,39996,Low income,56,Low spender,0.0014001400140014,1,1,85,11,0,3,0,0,1,15,0.733333333333333,0,0.2,0,0,0.0666666666666667,1,1,0,2,4,0.25,0.25,0,0.5,6,0,0,0,0,0,0,0,46,36-50,2197,1,0,0,0,0,0,1,0,0,13</v>
      </c>
    </row>
    <row r="47" spans="1:57" ht="13.2" x14ac:dyDescent="0.25">
      <c r="A47" s="8">
        <v>1897</v>
      </c>
      <c r="B47" s="1">
        <v>34242</v>
      </c>
      <c r="C47" s="8" t="str">
        <f t="shared" si="5"/>
        <v>Low income</v>
      </c>
      <c r="D47" s="31">
        <v>832</v>
      </c>
      <c r="E47" s="34" t="str">
        <f t="shared" si="6"/>
        <v>High spender</v>
      </c>
      <c r="F47" s="10">
        <f t="shared" si="0"/>
        <v>2.4297646165527716E-2</v>
      </c>
      <c r="G47" s="1">
        <v>0</v>
      </c>
      <c r="H47" s="1">
        <v>1</v>
      </c>
      <c r="I47" s="1">
        <v>25</v>
      </c>
      <c r="J47" s="1">
        <v>8</v>
      </c>
      <c r="K47" s="1">
        <v>2</v>
      </c>
      <c r="L47" s="1">
        <v>4</v>
      </c>
      <c r="M47" s="1">
        <v>0</v>
      </c>
      <c r="N47" s="1">
        <v>0</v>
      </c>
      <c r="O47" s="1">
        <v>1</v>
      </c>
      <c r="P47" s="8">
        <f t="shared" si="7"/>
        <v>15</v>
      </c>
      <c r="Q47" s="10">
        <f t="shared" si="8"/>
        <v>0.53333333333333333</v>
      </c>
      <c r="R47" s="10">
        <f t="shared" si="9"/>
        <v>0.13333333333333333</v>
      </c>
      <c r="S47" s="10">
        <f t="shared" si="10"/>
        <v>0.26666666666666666</v>
      </c>
      <c r="T47" s="10">
        <f t="shared" si="11"/>
        <v>0</v>
      </c>
      <c r="U47" s="10">
        <f t="shared" si="12"/>
        <v>0</v>
      </c>
      <c r="V47" s="10">
        <f t="shared" si="13"/>
        <v>6.6666666666666666E-2</v>
      </c>
      <c r="W47" s="1">
        <v>1</v>
      </c>
      <c r="X47" s="1">
        <v>0</v>
      </c>
      <c r="Y47" s="1">
        <v>0</v>
      </c>
      <c r="Z47" s="1">
        <v>3</v>
      </c>
      <c r="AA47" s="8">
        <f t="shared" si="14"/>
        <v>4</v>
      </c>
      <c r="AB47" s="10">
        <f t="shared" si="15"/>
        <v>0.25</v>
      </c>
      <c r="AC47" s="10">
        <f t="shared" si="16"/>
        <v>0</v>
      </c>
      <c r="AD47" s="10">
        <f t="shared" si="17"/>
        <v>0</v>
      </c>
      <c r="AE47" s="10">
        <f t="shared" si="18"/>
        <v>0.75</v>
      </c>
      <c r="AF47" s="1">
        <v>5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61</v>
      </c>
      <c r="AO47" s="20" t="str">
        <f t="shared" si="1"/>
        <v>50-65</v>
      </c>
      <c r="AP47" s="1">
        <v>2257</v>
      </c>
      <c r="AQ47" s="1">
        <v>0</v>
      </c>
      <c r="AR47" s="1">
        <v>1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1</v>
      </c>
      <c r="AY47" s="1">
        <v>0</v>
      </c>
      <c r="AZ47" s="1">
        <v>13</v>
      </c>
      <c r="BA47" s="23">
        <v>42592</v>
      </c>
      <c r="BB47" s="25">
        <f t="shared" si="2"/>
        <v>8</v>
      </c>
      <c r="BC47" s="25" t="str">
        <f t="shared" si="3"/>
        <v>August</v>
      </c>
      <c r="BD47" s="25">
        <v>1</v>
      </c>
      <c r="BE47" t="str">
        <f t="shared" si="4"/>
        <v>1897,34242,Low income,832,High spender,0.0242976461655277,0,1,25,8,2,4,0,0,1,15,0.533333333333333,0.133333333333333,0.266666666666667,0,0,0.0666666666666667,1,0,0,3,4,0.25,0,0,0.75,5,0,0,0,0,0,0,0,61,50-65,2257,0,1,0,0,0,0,0,1,0,13</v>
      </c>
    </row>
    <row r="48" spans="1:57" ht="13.2" x14ac:dyDescent="0.25">
      <c r="A48" s="8">
        <v>1711</v>
      </c>
      <c r="B48" s="1">
        <v>34633</v>
      </c>
      <c r="C48" s="8" t="str">
        <f t="shared" si="5"/>
        <v>Low income</v>
      </c>
      <c r="D48" s="31">
        <v>2056</v>
      </c>
      <c r="E48" s="34" t="str">
        <f t="shared" si="6"/>
        <v>High spender</v>
      </c>
      <c r="F48" s="10">
        <f t="shared" si="0"/>
        <v>5.9365345191002804E-2</v>
      </c>
      <c r="G48" s="1">
        <v>2</v>
      </c>
      <c r="H48" s="1">
        <v>1</v>
      </c>
      <c r="I48" s="1">
        <v>31</v>
      </c>
      <c r="J48" s="1">
        <v>8</v>
      </c>
      <c r="K48" s="1">
        <v>1</v>
      </c>
      <c r="L48" s="1">
        <v>5</v>
      </c>
      <c r="M48" s="1">
        <v>0</v>
      </c>
      <c r="N48" s="1">
        <v>0</v>
      </c>
      <c r="O48" s="1">
        <v>1</v>
      </c>
      <c r="P48" s="8">
        <f t="shared" si="7"/>
        <v>15</v>
      </c>
      <c r="Q48" s="10">
        <f t="shared" si="8"/>
        <v>0.53333333333333333</v>
      </c>
      <c r="R48" s="10">
        <f t="shared" si="9"/>
        <v>6.6666666666666666E-2</v>
      </c>
      <c r="S48" s="10">
        <f t="shared" si="10"/>
        <v>0.33333333333333331</v>
      </c>
      <c r="T48" s="10">
        <f t="shared" si="11"/>
        <v>0</v>
      </c>
      <c r="U48" s="10">
        <f t="shared" si="12"/>
        <v>0</v>
      </c>
      <c r="V48" s="10">
        <f t="shared" si="13"/>
        <v>6.6666666666666666E-2</v>
      </c>
      <c r="W48" s="1">
        <v>1</v>
      </c>
      <c r="X48" s="1">
        <v>1</v>
      </c>
      <c r="Y48" s="1">
        <v>0</v>
      </c>
      <c r="Z48" s="1">
        <v>2</v>
      </c>
      <c r="AA48" s="8">
        <f t="shared" si="14"/>
        <v>4</v>
      </c>
      <c r="AB48" s="10">
        <f t="shared" si="15"/>
        <v>0.25</v>
      </c>
      <c r="AC48" s="10">
        <f t="shared" si="16"/>
        <v>0.25</v>
      </c>
      <c r="AD48" s="10">
        <f t="shared" si="17"/>
        <v>0</v>
      </c>
      <c r="AE48" s="10">
        <f t="shared" si="18"/>
        <v>0.5</v>
      </c>
      <c r="AF48" s="1">
        <v>6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64</v>
      </c>
      <c r="AO48" s="20" t="str">
        <f t="shared" si="1"/>
        <v>50-65</v>
      </c>
      <c r="AP48" s="1">
        <v>2316</v>
      </c>
      <c r="AQ48" s="1">
        <v>0</v>
      </c>
      <c r="AR48" s="1">
        <v>0</v>
      </c>
      <c r="AS48" s="1">
        <v>0</v>
      </c>
      <c r="AT48" s="1">
        <v>1</v>
      </c>
      <c r="AU48" s="1">
        <v>0</v>
      </c>
      <c r="AV48" s="1">
        <v>0</v>
      </c>
      <c r="AW48" s="1">
        <v>1</v>
      </c>
      <c r="AX48" s="1">
        <v>0</v>
      </c>
      <c r="AY48" s="1">
        <v>0</v>
      </c>
      <c r="AZ48" s="1">
        <v>13</v>
      </c>
      <c r="BA48" s="23">
        <v>42533</v>
      </c>
      <c r="BB48" s="25">
        <f t="shared" si="2"/>
        <v>6</v>
      </c>
      <c r="BC48" s="25" t="str">
        <f t="shared" si="3"/>
        <v>June</v>
      </c>
      <c r="BD48" s="25">
        <v>1</v>
      </c>
      <c r="BE48" t="str">
        <f t="shared" si="4"/>
        <v>1711,34633,Low income,2056,High spender,0.0593653451910028,2,1,31,8,1,5,0,0,1,15,0.533333333333333,0.0666666666666667,0.333333333333333,0,0,0.0666666666666667,1,1,0,2,4,0.25,0.25,0,0.5,6,0,0,0,0,0,0,0,64,50-65,2316,0,0,0,1,0,0,1,0,0,13</v>
      </c>
    </row>
    <row r="49" spans="1:57" ht="13.2" x14ac:dyDescent="0.25">
      <c r="A49" s="8">
        <v>1463</v>
      </c>
      <c r="B49" s="1">
        <v>28359</v>
      </c>
      <c r="C49" s="8" t="str">
        <f t="shared" si="5"/>
        <v>Low income</v>
      </c>
      <c r="D49" s="31">
        <v>2051</v>
      </c>
      <c r="E49" s="34" t="str">
        <f t="shared" si="6"/>
        <v>High spender</v>
      </c>
      <c r="F49" s="10">
        <f t="shared" si="0"/>
        <v>7.2322719418879369E-2</v>
      </c>
      <c r="G49" s="1">
        <v>1</v>
      </c>
      <c r="H49" s="1">
        <v>0</v>
      </c>
      <c r="I49" s="1">
        <v>35</v>
      </c>
      <c r="J49" s="1">
        <v>6</v>
      </c>
      <c r="K49" s="1">
        <v>0</v>
      </c>
      <c r="L49" s="1">
        <v>5</v>
      </c>
      <c r="M49" s="1">
        <v>2</v>
      </c>
      <c r="N49" s="1">
        <v>1</v>
      </c>
      <c r="O49" s="1">
        <v>2</v>
      </c>
      <c r="P49" s="8">
        <f t="shared" si="7"/>
        <v>16</v>
      </c>
      <c r="Q49" s="10">
        <f t="shared" si="8"/>
        <v>0.375</v>
      </c>
      <c r="R49" s="10">
        <f t="shared" si="9"/>
        <v>0</v>
      </c>
      <c r="S49" s="10">
        <f t="shared" si="10"/>
        <v>0.3125</v>
      </c>
      <c r="T49" s="10">
        <f t="shared" si="11"/>
        <v>0.125</v>
      </c>
      <c r="U49" s="10">
        <f t="shared" si="12"/>
        <v>6.25E-2</v>
      </c>
      <c r="V49" s="10">
        <f t="shared" si="13"/>
        <v>0.125</v>
      </c>
      <c r="W49" s="1">
        <v>1</v>
      </c>
      <c r="X49" s="1">
        <v>1</v>
      </c>
      <c r="Y49" s="1">
        <v>0</v>
      </c>
      <c r="Z49" s="1">
        <v>2</v>
      </c>
      <c r="AA49" s="8">
        <f t="shared" si="14"/>
        <v>4</v>
      </c>
      <c r="AB49" s="10">
        <f t="shared" si="15"/>
        <v>0.25</v>
      </c>
      <c r="AC49" s="10">
        <f t="shared" si="16"/>
        <v>0.25</v>
      </c>
      <c r="AD49" s="10">
        <f t="shared" si="17"/>
        <v>0</v>
      </c>
      <c r="AE49" s="10">
        <f t="shared" si="18"/>
        <v>0.5</v>
      </c>
      <c r="AF49" s="1">
        <v>7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37</v>
      </c>
      <c r="AO49" s="20" t="str">
        <f t="shared" si="1"/>
        <v>36-50</v>
      </c>
      <c r="AP49" s="1">
        <v>2404</v>
      </c>
      <c r="AQ49" s="1">
        <v>0</v>
      </c>
      <c r="AR49" s="1">
        <v>0</v>
      </c>
      <c r="AS49" s="1">
        <v>0</v>
      </c>
      <c r="AT49" s="1">
        <v>1</v>
      </c>
      <c r="AU49" s="1">
        <v>0</v>
      </c>
      <c r="AV49" s="1">
        <v>0</v>
      </c>
      <c r="AW49" s="1">
        <v>1</v>
      </c>
      <c r="AX49" s="1">
        <v>0</v>
      </c>
      <c r="AY49" s="1">
        <v>0</v>
      </c>
      <c r="AZ49" s="1">
        <v>12</v>
      </c>
      <c r="BA49" s="23">
        <v>42445</v>
      </c>
      <c r="BB49" s="25">
        <f t="shared" si="2"/>
        <v>3</v>
      </c>
      <c r="BC49" s="25" t="str">
        <f t="shared" si="3"/>
        <v>March</v>
      </c>
      <c r="BD49" s="25">
        <v>1</v>
      </c>
      <c r="BE49" t="str">
        <f t="shared" si="4"/>
        <v>1463,28359,Low income,2051,High spender,0.0723227194188794,1,0,35,6,0,5,2,1,2,16,0.375,0,0.3125,0.125,0.0625,0.125,1,1,0,2,4,0.25,0.25,0,0.5,7,0,0,0,0,0,0,0,37,36-50,2404,0,0,0,1,0,0,1,0,0,12</v>
      </c>
    </row>
    <row r="50" spans="1:57" ht="13.2" x14ac:dyDescent="0.25">
      <c r="A50" s="8">
        <v>1400</v>
      </c>
      <c r="B50" s="1">
        <v>37406</v>
      </c>
      <c r="C50" s="8" t="str">
        <f t="shared" si="5"/>
        <v>Low income</v>
      </c>
      <c r="D50" s="31">
        <v>259</v>
      </c>
      <c r="E50" s="34" t="str">
        <f t="shared" si="6"/>
        <v>Low spender</v>
      </c>
      <c r="F50" s="10">
        <f t="shared" si="0"/>
        <v>6.9240228840293004E-3</v>
      </c>
      <c r="G50" s="1">
        <v>1</v>
      </c>
      <c r="H50" s="1">
        <v>0</v>
      </c>
      <c r="I50" s="1">
        <v>18</v>
      </c>
      <c r="J50" s="1">
        <v>2</v>
      </c>
      <c r="K50" s="1">
        <v>0</v>
      </c>
      <c r="L50" s="1">
        <v>8</v>
      </c>
      <c r="M50" s="1">
        <v>2</v>
      </c>
      <c r="N50" s="1">
        <v>2</v>
      </c>
      <c r="O50" s="1">
        <v>3</v>
      </c>
      <c r="P50" s="8">
        <f t="shared" si="7"/>
        <v>17</v>
      </c>
      <c r="Q50" s="10">
        <f t="shared" si="8"/>
        <v>0.11764705882352941</v>
      </c>
      <c r="R50" s="10">
        <f t="shared" si="9"/>
        <v>0</v>
      </c>
      <c r="S50" s="10">
        <f t="shared" si="10"/>
        <v>0.47058823529411764</v>
      </c>
      <c r="T50" s="10">
        <f t="shared" si="11"/>
        <v>0.11764705882352941</v>
      </c>
      <c r="U50" s="10">
        <f t="shared" si="12"/>
        <v>0.11764705882352941</v>
      </c>
      <c r="V50" s="10">
        <f t="shared" si="13"/>
        <v>0.17647058823529413</v>
      </c>
      <c r="W50" s="1">
        <v>1</v>
      </c>
      <c r="X50" s="1">
        <v>1</v>
      </c>
      <c r="Y50" s="1">
        <v>0</v>
      </c>
      <c r="Z50" s="1">
        <v>2</v>
      </c>
      <c r="AA50" s="8">
        <f t="shared" si="14"/>
        <v>4</v>
      </c>
      <c r="AB50" s="10">
        <f t="shared" si="15"/>
        <v>0.25</v>
      </c>
      <c r="AC50" s="10">
        <f t="shared" si="16"/>
        <v>0.25</v>
      </c>
      <c r="AD50" s="10">
        <f t="shared" si="17"/>
        <v>0</v>
      </c>
      <c r="AE50" s="10">
        <f t="shared" si="18"/>
        <v>0.5</v>
      </c>
      <c r="AF50" s="1">
        <v>8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  <c r="AN50" s="1">
        <v>40</v>
      </c>
      <c r="AO50" s="20" t="str">
        <f t="shared" si="1"/>
        <v>36-50</v>
      </c>
      <c r="AP50" s="1">
        <v>2421</v>
      </c>
      <c r="AQ50" s="1">
        <v>0</v>
      </c>
      <c r="AR50" s="1">
        <v>1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0</v>
      </c>
      <c r="AY50" s="1">
        <v>0</v>
      </c>
      <c r="AZ50" s="1">
        <v>11</v>
      </c>
      <c r="BA50" s="23">
        <v>42428</v>
      </c>
      <c r="BB50" s="25">
        <f t="shared" si="2"/>
        <v>2</v>
      </c>
      <c r="BC50" s="25" t="str">
        <f t="shared" si="3"/>
        <v>February</v>
      </c>
      <c r="BD50" s="25">
        <v>1</v>
      </c>
      <c r="BE50" t="str">
        <f t="shared" si="4"/>
        <v>1400,37406,Low income,259,Low spender,0.0069240228840293,1,0,18,2,0,8,2,2,3,17,0.117647058823529,0,0.470588235294118,0.117647058823529,0.117647058823529,0.176470588235294,1,1,0,2,4,0.25,0.25,0,0.5,8,0,0,0,0,0,0,1,40,36-50,2421,0,1,0,0,0,0,1,0,0,11</v>
      </c>
    </row>
    <row r="51" spans="1:57" ht="13.2" x14ac:dyDescent="0.25">
      <c r="A51" s="8">
        <v>1277</v>
      </c>
      <c r="B51" s="1">
        <v>15759</v>
      </c>
      <c r="C51" s="8" t="str">
        <f t="shared" si="5"/>
        <v>Low income</v>
      </c>
      <c r="D51" s="31">
        <v>950</v>
      </c>
      <c r="E51" s="34" t="str">
        <f t="shared" si="6"/>
        <v>High spender</v>
      </c>
      <c r="F51" s="10">
        <f t="shared" si="0"/>
        <v>6.0283012881528014E-2</v>
      </c>
      <c r="G51" s="1">
        <v>0</v>
      </c>
      <c r="H51" s="1">
        <v>0</v>
      </c>
      <c r="I51" s="1">
        <v>12</v>
      </c>
      <c r="J51" s="1">
        <v>1</v>
      </c>
      <c r="K51" s="1">
        <v>2</v>
      </c>
      <c r="L51" s="1">
        <v>5</v>
      </c>
      <c r="M51" s="1">
        <v>6</v>
      </c>
      <c r="N51" s="1">
        <v>0</v>
      </c>
      <c r="O51" s="1">
        <v>3</v>
      </c>
      <c r="P51" s="8">
        <f t="shared" si="7"/>
        <v>17</v>
      </c>
      <c r="Q51" s="10">
        <f t="shared" si="8"/>
        <v>5.8823529411764705E-2</v>
      </c>
      <c r="R51" s="10">
        <f t="shared" si="9"/>
        <v>0.11764705882352941</v>
      </c>
      <c r="S51" s="10">
        <f t="shared" si="10"/>
        <v>0.29411764705882354</v>
      </c>
      <c r="T51" s="10">
        <f t="shared" si="11"/>
        <v>0.35294117647058826</v>
      </c>
      <c r="U51" s="10">
        <f t="shared" si="12"/>
        <v>0</v>
      </c>
      <c r="V51" s="10">
        <f t="shared" si="13"/>
        <v>0.17647058823529413</v>
      </c>
      <c r="W51" s="1">
        <v>1</v>
      </c>
      <c r="X51" s="1">
        <v>1</v>
      </c>
      <c r="Y51" s="1">
        <v>0</v>
      </c>
      <c r="Z51" s="1">
        <v>2</v>
      </c>
      <c r="AA51" s="8">
        <f t="shared" si="14"/>
        <v>4</v>
      </c>
      <c r="AB51" s="10">
        <f t="shared" si="15"/>
        <v>0.25</v>
      </c>
      <c r="AC51" s="10">
        <f t="shared" si="16"/>
        <v>0.25</v>
      </c>
      <c r="AD51" s="10">
        <f t="shared" si="17"/>
        <v>0</v>
      </c>
      <c r="AE51" s="10">
        <f t="shared" si="18"/>
        <v>0.5</v>
      </c>
      <c r="AF51" s="1">
        <v>7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64</v>
      </c>
      <c r="AO51" s="20" t="str">
        <f t="shared" si="1"/>
        <v>50-65</v>
      </c>
      <c r="AP51" s="1">
        <v>2456</v>
      </c>
      <c r="AQ51" s="1">
        <v>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0</v>
      </c>
      <c r="AY51" s="1">
        <v>0</v>
      </c>
      <c r="AZ51" s="1">
        <v>11</v>
      </c>
      <c r="BA51" s="23">
        <v>42393</v>
      </c>
      <c r="BB51" s="25">
        <f t="shared" si="2"/>
        <v>1</v>
      </c>
      <c r="BC51" s="25" t="str">
        <f t="shared" si="3"/>
        <v>January</v>
      </c>
      <c r="BD51" s="25">
        <v>1</v>
      </c>
      <c r="BE51" t="str">
        <f t="shared" si="4"/>
        <v>1277,15759,Low income,950,High spender,0.060283012881528,0,0,12,1,2,5,6,0,3,17,0.0588235294117647,0.117647058823529,0.294117647058824,0.352941176470588,0,0.176470588235294,1,1,0,2,4,0.25,0.25,0,0.5,7,0,0,0,0,0,0,0,64,50-65,2456,0,1,0,0,0,0,1,0,0,11</v>
      </c>
    </row>
    <row r="52" spans="1:57" ht="13.2" x14ac:dyDescent="0.25">
      <c r="A52" s="8">
        <v>1034</v>
      </c>
      <c r="B52" s="1">
        <v>22775</v>
      </c>
      <c r="C52" s="8" t="str">
        <f t="shared" si="5"/>
        <v>Low income</v>
      </c>
      <c r="D52" s="31">
        <v>75</v>
      </c>
      <c r="E52" s="34" t="str">
        <f t="shared" si="6"/>
        <v>Low spender</v>
      </c>
      <c r="F52" s="10">
        <f t="shared" si="0"/>
        <v>3.2930845225027441E-3</v>
      </c>
      <c r="G52" s="1">
        <v>1</v>
      </c>
      <c r="H52" s="1">
        <v>0</v>
      </c>
      <c r="I52" s="1">
        <v>40</v>
      </c>
      <c r="J52" s="1">
        <v>5</v>
      </c>
      <c r="K52" s="1">
        <v>1</v>
      </c>
      <c r="L52" s="1">
        <v>8</v>
      </c>
      <c r="M52" s="1">
        <v>0</v>
      </c>
      <c r="N52" s="1">
        <v>0</v>
      </c>
      <c r="O52" s="1">
        <v>1</v>
      </c>
      <c r="P52" s="8">
        <f t="shared" si="7"/>
        <v>15</v>
      </c>
      <c r="Q52" s="10">
        <f t="shared" si="8"/>
        <v>0.33333333333333331</v>
      </c>
      <c r="R52" s="10">
        <f t="shared" si="9"/>
        <v>6.6666666666666666E-2</v>
      </c>
      <c r="S52" s="10">
        <f t="shared" si="10"/>
        <v>0.53333333333333333</v>
      </c>
      <c r="T52" s="10">
        <f t="shared" si="11"/>
        <v>0</v>
      </c>
      <c r="U52" s="10">
        <f t="shared" si="12"/>
        <v>0</v>
      </c>
      <c r="V52" s="10">
        <f t="shared" si="13"/>
        <v>6.6666666666666666E-2</v>
      </c>
      <c r="W52" s="1">
        <v>1</v>
      </c>
      <c r="X52" s="1">
        <v>1</v>
      </c>
      <c r="Y52" s="1">
        <v>0</v>
      </c>
      <c r="Z52" s="1">
        <v>2</v>
      </c>
      <c r="AA52" s="8">
        <f t="shared" si="14"/>
        <v>4</v>
      </c>
      <c r="AB52" s="10">
        <f t="shared" si="15"/>
        <v>0.25</v>
      </c>
      <c r="AC52" s="10">
        <f t="shared" si="16"/>
        <v>0.25</v>
      </c>
      <c r="AD52" s="10">
        <f t="shared" si="17"/>
        <v>0</v>
      </c>
      <c r="AE52" s="10">
        <f t="shared" si="18"/>
        <v>0.5</v>
      </c>
      <c r="AF52" s="1">
        <v>8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42</v>
      </c>
      <c r="AO52" s="20" t="str">
        <f t="shared" si="1"/>
        <v>36-50</v>
      </c>
      <c r="AP52" s="1">
        <v>2534</v>
      </c>
      <c r="AQ52" s="1">
        <v>0</v>
      </c>
      <c r="AR52" s="1">
        <v>0</v>
      </c>
      <c r="AS52" s="1">
        <v>0</v>
      </c>
      <c r="AT52" s="1">
        <v>1</v>
      </c>
      <c r="AU52" s="1">
        <v>0</v>
      </c>
      <c r="AV52" s="1">
        <v>0</v>
      </c>
      <c r="AW52" s="1">
        <v>1</v>
      </c>
      <c r="AX52" s="1">
        <v>0</v>
      </c>
      <c r="AY52" s="1">
        <v>0</v>
      </c>
      <c r="AZ52" s="1">
        <v>13</v>
      </c>
      <c r="BA52" s="23">
        <v>42315</v>
      </c>
      <c r="BB52" s="25">
        <f t="shared" si="2"/>
        <v>11</v>
      </c>
      <c r="BC52" s="25" t="str">
        <f t="shared" si="3"/>
        <v>November</v>
      </c>
      <c r="BD52" s="25">
        <v>1</v>
      </c>
      <c r="BE52" t="str">
        <f t="shared" si="4"/>
        <v>1034,22775,Low income,75,Low spender,0.00329308452250274,1,0,40,5,1,8,0,0,1,15,0.333333333333333,0.0666666666666667,0.533333333333333,0,0,0.0666666666666667,1,1,0,2,4,0.25,0.25,0,0.5,8,0,0,0,0,0,0,0,42,36-50,2534,0,0,0,1,0,0,1,0,0,13</v>
      </c>
    </row>
    <row r="53" spans="1:57" ht="13.2" x14ac:dyDescent="0.25">
      <c r="A53" s="8">
        <v>670</v>
      </c>
      <c r="B53" s="1">
        <v>18169</v>
      </c>
      <c r="C53" s="8" t="str">
        <f t="shared" si="5"/>
        <v>Low income</v>
      </c>
      <c r="D53" s="31">
        <v>300</v>
      </c>
      <c r="E53" s="34" t="str">
        <f t="shared" si="6"/>
        <v>Low spender</v>
      </c>
      <c r="F53" s="10">
        <f t="shared" si="0"/>
        <v>1.6511640706698222E-2</v>
      </c>
      <c r="G53" s="1">
        <v>1</v>
      </c>
      <c r="H53" s="1">
        <v>0</v>
      </c>
      <c r="I53" s="1">
        <v>40</v>
      </c>
      <c r="J53" s="1">
        <v>9</v>
      </c>
      <c r="K53" s="1">
        <v>0</v>
      </c>
      <c r="L53" s="1">
        <v>5</v>
      </c>
      <c r="M53" s="1">
        <v>0</v>
      </c>
      <c r="N53" s="1">
        <v>0</v>
      </c>
      <c r="O53" s="1">
        <v>7</v>
      </c>
      <c r="P53" s="8">
        <f t="shared" si="7"/>
        <v>21</v>
      </c>
      <c r="Q53" s="10">
        <f t="shared" si="8"/>
        <v>0.42857142857142855</v>
      </c>
      <c r="R53" s="10">
        <f t="shared" si="9"/>
        <v>0</v>
      </c>
      <c r="S53" s="10">
        <f t="shared" si="10"/>
        <v>0.23809523809523808</v>
      </c>
      <c r="T53" s="10">
        <f t="shared" si="11"/>
        <v>0</v>
      </c>
      <c r="U53" s="10">
        <f t="shared" si="12"/>
        <v>0</v>
      </c>
      <c r="V53" s="10">
        <f t="shared" si="13"/>
        <v>0.33333333333333331</v>
      </c>
      <c r="W53" s="1">
        <v>1</v>
      </c>
      <c r="X53" s="1">
        <v>1</v>
      </c>
      <c r="Y53" s="1">
        <v>0</v>
      </c>
      <c r="Z53" s="1">
        <v>2</v>
      </c>
      <c r="AA53" s="8">
        <f t="shared" si="14"/>
        <v>4</v>
      </c>
      <c r="AB53" s="10">
        <f t="shared" si="15"/>
        <v>0.25</v>
      </c>
      <c r="AC53" s="10">
        <f t="shared" si="16"/>
        <v>0.25</v>
      </c>
      <c r="AD53" s="10">
        <f t="shared" si="17"/>
        <v>0</v>
      </c>
      <c r="AE53" s="10">
        <f t="shared" si="18"/>
        <v>0.5</v>
      </c>
      <c r="AF53" s="1">
        <v>8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35</v>
      </c>
      <c r="AO53" s="20" t="str">
        <f t="shared" si="1"/>
        <v>24-35</v>
      </c>
      <c r="AP53" s="1">
        <v>2654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1</v>
      </c>
      <c r="AZ53" s="1">
        <v>7</v>
      </c>
      <c r="BA53" s="23">
        <v>42195</v>
      </c>
      <c r="BB53" s="25">
        <f t="shared" si="2"/>
        <v>7</v>
      </c>
      <c r="BC53" s="25" t="str">
        <f t="shared" si="3"/>
        <v>July</v>
      </c>
      <c r="BD53" s="25">
        <v>1</v>
      </c>
      <c r="BE53" t="str">
        <f t="shared" si="4"/>
        <v>670,18169,Low income,300,Low spender,0.0165116407066982,1,0,40,9,0,5,0,0,7,21,0.428571428571429,0,0.238095238095238,0,0,0.333333333333333,1,1,0,2,4,0.25,0.25,0,0.5,8,0,0,0,0,0,0,0,35,24-35,2654,0,1,0,0,0,0,0,0,1,7</v>
      </c>
    </row>
    <row r="54" spans="1:57" ht="13.2" x14ac:dyDescent="0.25">
      <c r="A54" s="8">
        <v>2103</v>
      </c>
      <c r="B54" s="1">
        <v>18988</v>
      </c>
      <c r="C54" s="8" t="str">
        <f t="shared" si="5"/>
        <v>Low income</v>
      </c>
      <c r="D54" s="31">
        <v>2012</v>
      </c>
      <c r="E54" s="34" t="str">
        <f t="shared" si="6"/>
        <v>High spender</v>
      </c>
      <c r="F54" s="10">
        <f t="shared" si="0"/>
        <v>0.10596165999578681</v>
      </c>
      <c r="G54" s="1">
        <v>1</v>
      </c>
      <c r="H54" s="1">
        <v>0</v>
      </c>
      <c r="I54" s="1">
        <v>43</v>
      </c>
      <c r="J54" s="1">
        <v>6</v>
      </c>
      <c r="K54" s="1">
        <v>0</v>
      </c>
      <c r="L54" s="1">
        <v>6</v>
      </c>
      <c r="M54" s="1">
        <v>2</v>
      </c>
      <c r="N54" s="1">
        <v>1</v>
      </c>
      <c r="O54" s="1">
        <v>1</v>
      </c>
      <c r="P54" s="8">
        <f t="shared" si="7"/>
        <v>16</v>
      </c>
      <c r="Q54" s="10">
        <f t="shared" si="8"/>
        <v>0.375</v>
      </c>
      <c r="R54" s="10">
        <f t="shared" si="9"/>
        <v>0</v>
      </c>
      <c r="S54" s="10">
        <f t="shared" si="10"/>
        <v>0.375</v>
      </c>
      <c r="T54" s="10">
        <f t="shared" si="11"/>
        <v>0.125</v>
      </c>
      <c r="U54" s="10">
        <f t="shared" si="12"/>
        <v>6.25E-2</v>
      </c>
      <c r="V54" s="10">
        <f t="shared" si="13"/>
        <v>6.25E-2</v>
      </c>
      <c r="W54" s="1">
        <v>2</v>
      </c>
      <c r="X54" s="1">
        <v>1</v>
      </c>
      <c r="Y54" s="1">
        <v>0</v>
      </c>
      <c r="Z54" s="1">
        <v>3</v>
      </c>
      <c r="AA54" s="8">
        <f t="shared" si="14"/>
        <v>6</v>
      </c>
      <c r="AB54" s="10">
        <f t="shared" si="15"/>
        <v>0.33333333333333331</v>
      </c>
      <c r="AC54" s="10">
        <f t="shared" si="16"/>
        <v>0.16666666666666666</v>
      </c>
      <c r="AD54" s="10">
        <f t="shared" si="17"/>
        <v>0</v>
      </c>
      <c r="AE54" s="10">
        <f t="shared" si="18"/>
        <v>0.5</v>
      </c>
      <c r="AF54" s="1">
        <v>7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36</v>
      </c>
      <c r="AO54" s="20" t="str">
        <f t="shared" si="1"/>
        <v>36-50</v>
      </c>
      <c r="AP54" s="1">
        <v>2196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1</v>
      </c>
      <c r="AZ54" s="1">
        <v>14</v>
      </c>
      <c r="BA54" s="23">
        <v>42653</v>
      </c>
      <c r="BB54" s="25">
        <f t="shared" si="2"/>
        <v>10</v>
      </c>
      <c r="BC54" s="25" t="str">
        <f t="shared" si="3"/>
        <v>October</v>
      </c>
      <c r="BD54" s="25">
        <v>1</v>
      </c>
      <c r="BE54" t="str">
        <f t="shared" si="4"/>
        <v>2103,18988,Low income,2012,High spender,0.105961659995787,1,0,43,6,0,6,2,1,1,16,0.375,0,0.375,0.125,0.0625,0.0625,2,1,0,3,6,0.333333333333333,0.166666666666667,0,0.5,7,0,0,0,0,0,0,0,36,36-50,2196,0,1,0,0,0,0,0,0,1,14</v>
      </c>
    </row>
    <row r="55" spans="1:57" ht="13.2" x14ac:dyDescent="0.25">
      <c r="A55" s="8">
        <v>1973</v>
      </c>
      <c r="B55" s="1">
        <v>15033</v>
      </c>
      <c r="C55" s="8" t="str">
        <f t="shared" si="5"/>
        <v>Low income</v>
      </c>
      <c r="D55" s="31">
        <v>611</v>
      </c>
      <c r="E55" s="34" t="str">
        <f t="shared" si="6"/>
        <v>High spender</v>
      </c>
      <c r="F55" s="10">
        <f t="shared" si="0"/>
        <v>4.0643916716556906E-2</v>
      </c>
      <c r="G55" s="1">
        <v>0</v>
      </c>
      <c r="H55" s="1">
        <v>0</v>
      </c>
      <c r="I55" s="1">
        <v>37</v>
      </c>
      <c r="J55" s="1">
        <v>0</v>
      </c>
      <c r="K55" s="1">
        <v>4</v>
      </c>
      <c r="L55" s="1">
        <v>5</v>
      </c>
      <c r="M55" s="1">
        <v>6</v>
      </c>
      <c r="N55" s="1">
        <v>0</v>
      </c>
      <c r="O55" s="1">
        <v>4</v>
      </c>
      <c r="P55" s="8">
        <f t="shared" si="7"/>
        <v>19</v>
      </c>
      <c r="Q55" s="10">
        <f t="shared" si="8"/>
        <v>0</v>
      </c>
      <c r="R55" s="10">
        <f t="shared" si="9"/>
        <v>0.21052631578947367</v>
      </c>
      <c r="S55" s="10">
        <f t="shared" si="10"/>
        <v>0.26315789473684209</v>
      </c>
      <c r="T55" s="10">
        <f t="shared" si="11"/>
        <v>0.31578947368421051</v>
      </c>
      <c r="U55" s="10">
        <f t="shared" si="12"/>
        <v>0</v>
      </c>
      <c r="V55" s="10">
        <f t="shared" si="13"/>
        <v>0.21052631578947367</v>
      </c>
      <c r="W55" s="1">
        <v>1</v>
      </c>
      <c r="X55" s="1">
        <v>1</v>
      </c>
      <c r="Y55" s="1">
        <v>0</v>
      </c>
      <c r="Z55" s="1">
        <v>3</v>
      </c>
      <c r="AA55" s="8">
        <f t="shared" si="14"/>
        <v>5</v>
      </c>
      <c r="AB55" s="10">
        <f t="shared" si="15"/>
        <v>0.2</v>
      </c>
      <c r="AC55" s="10">
        <f t="shared" si="16"/>
        <v>0.2</v>
      </c>
      <c r="AD55" s="10">
        <f t="shared" si="17"/>
        <v>0</v>
      </c>
      <c r="AE55" s="10">
        <f t="shared" si="18"/>
        <v>0.6</v>
      </c>
      <c r="AF55" s="1">
        <v>3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69</v>
      </c>
      <c r="AO55" s="20" t="str">
        <f t="shared" si="1"/>
        <v>66+</v>
      </c>
      <c r="AP55" s="1">
        <v>2233</v>
      </c>
      <c r="AQ55" s="1">
        <v>0</v>
      </c>
      <c r="AR55" s="1">
        <v>0</v>
      </c>
      <c r="AS55" s="1">
        <v>1</v>
      </c>
      <c r="AT55" s="1">
        <v>0</v>
      </c>
      <c r="AU55" s="1">
        <v>0</v>
      </c>
      <c r="AV55" s="1">
        <v>0</v>
      </c>
      <c r="AW55" s="1">
        <v>1</v>
      </c>
      <c r="AX55" s="1">
        <v>0</v>
      </c>
      <c r="AY55" s="1">
        <v>0</v>
      </c>
      <c r="AZ55" s="1">
        <v>11</v>
      </c>
      <c r="BA55" s="23">
        <v>42616</v>
      </c>
      <c r="BB55" s="25">
        <f t="shared" si="2"/>
        <v>9</v>
      </c>
      <c r="BC55" s="25" t="str">
        <f t="shared" si="3"/>
        <v>September</v>
      </c>
      <c r="BD55" s="25">
        <v>1</v>
      </c>
      <c r="BE55" t="str">
        <f t="shared" si="4"/>
        <v>1973,15033,Low income,611,High spender,0.0406439167165569,0,0,37,0,4,5,6,0,4,19,0,0.210526315789474,0.263157894736842,0.315789473684211,0,0.210526315789474,1,1,0,3,5,0.2,0.2,0,0.6,3,0,0,0,0,0,0,0,69,66+,2233,0,0,1,0,0,0,1,0,0,11</v>
      </c>
    </row>
    <row r="56" spans="1:57" ht="13.2" x14ac:dyDescent="0.25">
      <c r="A56" s="8">
        <v>1854</v>
      </c>
      <c r="B56" s="1">
        <v>46102</v>
      </c>
      <c r="C56" s="8" t="str">
        <f t="shared" si="5"/>
        <v>Low income</v>
      </c>
      <c r="D56" s="31">
        <v>1995</v>
      </c>
      <c r="E56" s="34" t="str">
        <f t="shared" si="6"/>
        <v>High spender</v>
      </c>
      <c r="F56" s="10">
        <f t="shared" si="0"/>
        <v>4.3273610689341026E-2</v>
      </c>
      <c r="G56" s="1">
        <v>2</v>
      </c>
      <c r="H56" s="1">
        <v>1</v>
      </c>
      <c r="I56" s="1">
        <v>3</v>
      </c>
      <c r="J56" s="1">
        <v>14</v>
      </c>
      <c r="K56" s="1">
        <v>0</v>
      </c>
      <c r="L56" s="1">
        <v>1</v>
      </c>
      <c r="M56" s="1">
        <v>0</v>
      </c>
      <c r="N56" s="1">
        <v>0</v>
      </c>
      <c r="O56" s="1">
        <v>1</v>
      </c>
      <c r="P56" s="8">
        <f t="shared" si="7"/>
        <v>16</v>
      </c>
      <c r="Q56" s="10">
        <f t="shared" si="8"/>
        <v>0.875</v>
      </c>
      <c r="R56" s="10">
        <f t="shared" si="9"/>
        <v>0</v>
      </c>
      <c r="S56" s="10">
        <f t="shared" si="10"/>
        <v>6.25E-2</v>
      </c>
      <c r="T56" s="10">
        <f t="shared" si="11"/>
        <v>0</v>
      </c>
      <c r="U56" s="10">
        <f t="shared" si="12"/>
        <v>0</v>
      </c>
      <c r="V56" s="10">
        <f t="shared" si="13"/>
        <v>6.25E-2</v>
      </c>
      <c r="W56" s="1">
        <v>1</v>
      </c>
      <c r="X56" s="1">
        <v>1</v>
      </c>
      <c r="Y56" s="1">
        <v>0</v>
      </c>
      <c r="Z56" s="1">
        <v>2</v>
      </c>
      <c r="AA56" s="8">
        <f t="shared" si="14"/>
        <v>4</v>
      </c>
      <c r="AB56" s="10">
        <f t="shared" si="15"/>
        <v>0.25</v>
      </c>
      <c r="AC56" s="10">
        <f t="shared" si="16"/>
        <v>0.25</v>
      </c>
      <c r="AD56" s="10">
        <f t="shared" si="17"/>
        <v>0</v>
      </c>
      <c r="AE56" s="10">
        <f t="shared" si="18"/>
        <v>0.5</v>
      </c>
      <c r="AF56" s="1">
        <v>7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58</v>
      </c>
      <c r="AO56" s="20" t="str">
        <f t="shared" si="1"/>
        <v>50-65</v>
      </c>
      <c r="AP56" s="1">
        <v>2270</v>
      </c>
      <c r="AQ56" s="1">
        <v>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1</v>
      </c>
      <c r="AX56" s="1">
        <v>0</v>
      </c>
      <c r="AY56" s="1">
        <v>0</v>
      </c>
      <c r="AZ56" s="1">
        <v>14</v>
      </c>
      <c r="BA56" s="23">
        <v>42579</v>
      </c>
      <c r="BB56" s="25">
        <f t="shared" si="2"/>
        <v>7</v>
      </c>
      <c r="BC56" s="25" t="str">
        <f t="shared" si="3"/>
        <v>July</v>
      </c>
      <c r="BD56" s="25">
        <v>1</v>
      </c>
      <c r="BE56" t="str">
        <f t="shared" si="4"/>
        <v>1854,46102,Low income,1995,High spender,0.043273610689341,2,1,3,14,0,1,0,0,1,16,0.875,0,0.0625,0,0,0.0625,1,1,0,2,4,0.25,0.25,0,0.5,7,0,0,0,0,0,0,0,58,50-65,2270,1,0,0,0,0,0,1,0,0,14</v>
      </c>
    </row>
    <row r="57" spans="1:57" ht="13.2" x14ac:dyDescent="0.25">
      <c r="A57" s="8">
        <v>1587</v>
      </c>
      <c r="B57" s="1">
        <v>40737</v>
      </c>
      <c r="C57" s="8" t="str">
        <f t="shared" si="5"/>
        <v>Low income</v>
      </c>
      <c r="D57" s="31">
        <v>19</v>
      </c>
      <c r="E57" s="34" t="str">
        <f t="shared" si="6"/>
        <v>Low spender</v>
      </c>
      <c r="F57" s="10">
        <f t="shared" si="0"/>
        <v>4.6640646095686967E-4</v>
      </c>
      <c r="G57" s="1">
        <v>2</v>
      </c>
      <c r="H57" s="1">
        <v>1</v>
      </c>
      <c r="I57" s="1">
        <v>24</v>
      </c>
      <c r="J57" s="1">
        <v>11</v>
      </c>
      <c r="K57" s="1">
        <v>0</v>
      </c>
      <c r="L57" s="1">
        <v>4</v>
      </c>
      <c r="M57" s="1">
        <v>0</v>
      </c>
      <c r="N57" s="1">
        <v>0</v>
      </c>
      <c r="O57" s="1">
        <v>2</v>
      </c>
      <c r="P57" s="8">
        <f t="shared" si="7"/>
        <v>17</v>
      </c>
      <c r="Q57" s="10">
        <f t="shared" si="8"/>
        <v>0.6470588235294118</v>
      </c>
      <c r="R57" s="10">
        <f t="shared" si="9"/>
        <v>0</v>
      </c>
      <c r="S57" s="10">
        <f t="shared" si="10"/>
        <v>0.23529411764705882</v>
      </c>
      <c r="T57" s="10">
        <f t="shared" si="11"/>
        <v>0</v>
      </c>
      <c r="U57" s="10">
        <f t="shared" si="12"/>
        <v>0</v>
      </c>
      <c r="V57" s="10">
        <f t="shared" si="13"/>
        <v>0.11764705882352941</v>
      </c>
      <c r="W57" s="1">
        <v>1</v>
      </c>
      <c r="X57" s="1">
        <v>1</v>
      </c>
      <c r="Y57" s="1">
        <v>0</v>
      </c>
      <c r="Z57" s="1">
        <v>2</v>
      </c>
      <c r="AA57" s="8">
        <f t="shared" si="14"/>
        <v>4</v>
      </c>
      <c r="AB57" s="10">
        <f t="shared" si="15"/>
        <v>0.25</v>
      </c>
      <c r="AC57" s="10">
        <f t="shared" si="16"/>
        <v>0.25</v>
      </c>
      <c r="AD57" s="10">
        <f t="shared" si="17"/>
        <v>0</v>
      </c>
      <c r="AE57" s="10">
        <f t="shared" si="18"/>
        <v>0.5</v>
      </c>
      <c r="AF57" s="1">
        <v>8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63</v>
      </c>
      <c r="AO57" s="20" t="str">
        <f t="shared" si="1"/>
        <v>50-65</v>
      </c>
      <c r="AP57" s="1">
        <v>2362</v>
      </c>
      <c r="AQ57" s="1">
        <v>0</v>
      </c>
      <c r="AR57" s="1">
        <v>0</v>
      </c>
      <c r="AS57" s="1">
        <v>1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1</v>
      </c>
      <c r="AZ57" s="1">
        <v>13</v>
      </c>
      <c r="BA57" s="23">
        <v>42487</v>
      </c>
      <c r="BB57" s="25">
        <f t="shared" si="2"/>
        <v>4</v>
      </c>
      <c r="BC57" s="25" t="str">
        <f t="shared" si="3"/>
        <v>April</v>
      </c>
      <c r="BD57" s="25">
        <v>1</v>
      </c>
      <c r="BE57" t="str">
        <f t="shared" si="4"/>
        <v>1587,40737,Low income,19,Low spender,0.00046640646095687,2,1,24,11,0,4,0,0,2,17,0.647058823529412,0,0.235294117647059,0,0,0.117647058823529,1,1,0,2,4,0.25,0.25,0,0.5,8,0,0,0,0,0,0,0,63,50-65,2362,0,0,1,0,0,0,0,0,1,13</v>
      </c>
    </row>
    <row r="58" spans="1:57" ht="13.2" x14ac:dyDescent="0.25">
      <c r="A58" s="8">
        <v>1461</v>
      </c>
      <c r="B58" s="1">
        <v>29938</v>
      </c>
      <c r="C58" s="8" t="str">
        <f t="shared" si="5"/>
        <v>Low income</v>
      </c>
      <c r="D58" s="31">
        <v>84</v>
      </c>
      <c r="E58" s="34" t="str">
        <f t="shared" si="6"/>
        <v>Low spender</v>
      </c>
      <c r="F58" s="10">
        <f t="shared" si="0"/>
        <v>2.8057986505444586E-3</v>
      </c>
      <c r="G58" s="1">
        <v>1</v>
      </c>
      <c r="H58" s="1">
        <v>0</v>
      </c>
      <c r="I58" s="1">
        <v>52</v>
      </c>
      <c r="J58" s="1">
        <v>3</v>
      </c>
      <c r="K58" s="1">
        <v>3</v>
      </c>
      <c r="L58" s="1">
        <v>7</v>
      </c>
      <c r="M58" s="1">
        <v>0</v>
      </c>
      <c r="N58" s="1">
        <v>2</v>
      </c>
      <c r="O58" s="1">
        <v>11</v>
      </c>
      <c r="P58" s="8">
        <f t="shared" si="7"/>
        <v>26</v>
      </c>
      <c r="Q58" s="10">
        <f t="shared" si="8"/>
        <v>0.11538461538461539</v>
      </c>
      <c r="R58" s="10">
        <f t="shared" si="9"/>
        <v>0.11538461538461539</v>
      </c>
      <c r="S58" s="10">
        <f t="shared" si="10"/>
        <v>0.26923076923076922</v>
      </c>
      <c r="T58" s="10">
        <f t="shared" si="11"/>
        <v>0</v>
      </c>
      <c r="U58" s="10">
        <f t="shared" si="12"/>
        <v>7.6923076923076927E-2</v>
      </c>
      <c r="V58" s="10">
        <f t="shared" si="13"/>
        <v>0.42307692307692307</v>
      </c>
      <c r="W58" s="1">
        <v>2</v>
      </c>
      <c r="X58" s="1">
        <v>1</v>
      </c>
      <c r="Y58" s="1">
        <v>0</v>
      </c>
      <c r="Z58" s="1">
        <v>3</v>
      </c>
      <c r="AA58" s="8">
        <f t="shared" si="14"/>
        <v>6</v>
      </c>
      <c r="AB58" s="10">
        <f t="shared" si="15"/>
        <v>0.33333333333333331</v>
      </c>
      <c r="AC58" s="10">
        <f t="shared" si="16"/>
        <v>0.16666666666666666</v>
      </c>
      <c r="AD58" s="10">
        <f t="shared" si="17"/>
        <v>0</v>
      </c>
      <c r="AE58" s="10">
        <f t="shared" si="18"/>
        <v>0.5</v>
      </c>
      <c r="AF58" s="1">
        <v>6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35</v>
      </c>
      <c r="AO58" s="20" t="str">
        <f t="shared" si="1"/>
        <v>24-35</v>
      </c>
      <c r="AP58" s="1">
        <v>2404</v>
      </c>
      <c r="AQ58" s="1">
        <v>0</v>
      </c>
      <c r="AR58" s="1">
        <v>0</v>
      </c>
      <c r="AS58" s="1">
        <v>1</v>
      </c>
      <c r="AT58" s="1">
        <v>0</v>
      </c>
      <c r="AU58" s="1">
        <v>0</v>
      </c>
      <c r="AV58" s="1">
        <v>0</v>
      </c>
      <c r="AW58" s="1">
        <v>1</v>
      </c>
      <c r="AX58" s="1">
        <v>0</v>
      </c>
      <c r="AY58" s="1">
        <v>0</v>
      </c>
      <c r="AZ58" s="1">
        <v>4</v>
      </c>
      <c r="BA58" s="23">
        <v>42445</v>
      </c>
      <c r="BB58" s="25">
        <f t="shared" si="2"/>
        <v>3</v>
      </c>
      <c r="BC58" s="25" t="str">
        <f t="shared" si="3"/>
        <v>March</v>
      </c>
      <c r="BD58" s="25">
        <v>1</v>
      </c>
      <c r="BE58" t="str">
        <f t="shared" si="4"/>
        <v>1461,29938,Low income,84,Low spender,0.00280579865054446,1,0,52,3,3,7,0,2,11,26,0.115384615384615,0.115384615384615,0.269230769230769,0,0.0769230769230769,0.423076923076923,2,1,0,3,6,0.333333333333333,0.166666666666667,0,0.5,6,0,0,0,0,0,0,0,35,24-35,2404,0,0,1,0,0,0,1,0,0,4</v>
      </c>
    </row>
    <row r="59" spans="1:57" ht="13.2" x14ac:dyDescent="0.25">
      <c r="A59" s="8">
        <v>1406</v>
      </c>
      <c r="B59" s="1">
        <v>24163</v>
      </c>
      <c r="C59" s="8" t="str">
        <f t="shared" si="5"/>
        <v>Low income</v>
      </c>
      <c r="D59" s="31">
        <v>1987</v>
      </c>
      <c r="E59" s="34" t="str">
        <f t="shared" si="6"/>
        <v>High spender</v>
      </c>
      <c r="F59" s="10">
        <f t="shared" si="0"/>
        <v>8.2233166411455533E-2</v>
      </c>
      <c r="G59" s="1">
        <v>1</v>
      </c>
      <c r="H59" s="1">
        <v>1</v>
      </c>
      <c r="I59" s="1">
        <v>3</v>
      </c>
      <c r="J59" s="1">
        <v>4</v>
      </c>
      <c r="K59" s="1">
        <v>1</v>
      </c>
      <c r="L59" s="1">
        <v>7</v>
      </c>
      <c r="M59" s="1">
        <v>2</v>
      </c>
      <c r="N59" s="1">
        <v>1</v>
      </c>
      <c r="O59" s="1">
        <v>2</v>
      </c>
      <c r="P59" s="8">
        <f t="shared" si="7"/>
        <v>17</v>
      </c>
      <c r="Q59" s="10">
        <f t="shared" si="8"/>
        <v>0.23529411764705882</v>
      </c>
      <c r="R59" s="10">
        <f t="shared" si="9"/>
        <v>5.8823529411764705E-2</v>
      </c>
      <c r="S59" s="10">
        <f t="shared" si="10"/>
        <v>0.41176470588235292</v>
      </c>
      <c r="T59" s="10">
        <f t="shared" si="11"/>
        <v>0.11764705882352941</v>
      </c>
      <c r="U59" s="10">
        <f t="shared" si="12"/>
        <v>5.8823529411764705E-2</v>
      </c>
      <c r="V59" s="10">
        <f t="shared" si="13"/>
        <v>0.11764705882352941</v>
      </c>
      <c r="W59" s="1">
        <v>2</v>
      </c>
      <c r="X59" s="1">
        <v>1</v>
      </c>
      <c r="Y59" s="1">
        <v>0</v>
      </c>
      <c r="Z59" s="1">
        <v>3</v>
      </c>
      <c r="AA59" s="8">
        <f t="shared" si="14"/>
        <v>6</v>
      </c>
      <c r="AB59" s="10">
        <f t="shared" si="15"/>
        <v>0.33333333333333331</v>
      </c>
      <c r="AC59" s="10">
        <f t="shared" si="16"/>
        <v>0.16666666666666666</v>
      </c>
      <c r="AD59" s="10">
        <f t="shared" si="17"/>
        <v>0</v>
      </c>
      <c r="AE59" s="10">
        <f t="shared" si="18"/>
        <v>0.5</v>
      </c>
      <c r="AF59" s="1">
        <v>4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50</v>
      </c>
      <c r="AO59" s="20" t="str">
        <f t="shared" si="1"/>
        <v>36-50</v>
      </c>
      <c r="AP59" s="1">
        <v>2419</v>
      </c>
      <c r="AQ59" s="1">
        <v>0</v>
      </c>
      <c r="AR59" s="1">
        <v>0</v>
      </c>
      <c r="AS59" s="1">
        <v>1</v>
      </c>
      <c r="AT59" s="1">
        <v>0</v>
      </c>
      <c r="AU59" s="1">
        <v>0</v>
      </c>
      <c r="AV59" s="1">
        <v>0</v>
      </c>
      <c r="AW59" s="1">
        <v>1</v>
      </c>
      <c r="AX59" s="1">
        <v>0</v>
      </c>
      <c r="AY59" s="1">
        <v>0</v>
      </c>
      <c r="AZ59" s="1">
        <v>13</v>
      </c>
      <c r="BA59" s="23">
        <v>42430</v>
      </c>
      <c r="BB59" s="25">
        <f t="shared" si="2"/>
        <v>3</v>
      </c>
      <c r="BC59" s="25" t="str">
        <f t="shared" si="3"/>
        <v>March</v>
      </c>
      <c r="BD59" s="25">
        <v>1</v>
      </c>
      <c r="BE59" t="str">
        <f t="shared" si="4"/>
        <v>1406,24163,Low income,1987,High spender,0.0822331664114555,1,1,3,4,1,7,2,1,2,17,0.235294117647059,0.0588235294117647,0.411764705882353,0.117647058823529,0.0588235294117647,0.117647058823529,2,1,0,3,6,0.333333333333333,0.166666666666667,0,0.5,4,0,0,0,0,0,0,0,50,36-50,2419,0,0,1,0,0,0,1,0,0,13</v>
      </c>
    </row>
    <row r="60" spans="1:57" ht="13.2" x14ac:dyDescent="0.25">
      <c r="A60" s="8">
        <v>1217</v>
      </c>
      <c r="B60" s="1">
        <v>40479</v>
      </c>
      <c r="C60" s="8" t="str">
        <f t="shared" si="5"/>
        <v>Low income</v>
      </c>
      <c r="D60" s="31">
        <v>1974</v>
      </c>
      <c r="E60" s="34" t="str">
        <f t="shared" si="6"/>
        <v>High spender</v>
      </c>
      <c r="F60" s="10">
        <f t="shared" si="0"/>
        <v>4.8766026828726008E-2</v>
      </c>
      <c r="G60" s="1">
        <v>1</v>
      </c>
      <c r="H60" s="1">
        <v>0</v>
      </c>
      <c r="I60" s="1">
        <v>95</v>
      </c>
      <c r="J60" s="1">
        <v>5</v>
      </c>
      <c r="K60" s="1">
        <v>0</v>
      </c>
      <c r="L60" s="1">
        <v>8</v>
      </c>
      <c r="M60" s="1">
        <v>2</v>
      </c>
      <c r="N60" s="1">
        <v>0</v>
      </c>
      <c r="O60" s="1">
        <v>0</v>
      </c>
      <c r="P60" s="8">
        <f t="shared" si="7"/>
        <v>15</v>
      </c>
      <c r="Q60" s="10">
        <f t="shared" si="8"/>
        <v>0.33333333333333331</v>
      </c>
      <c r="R60" s="10">
        <f t="shared" si="9"/>
        <v>0</v>
      </c>
      <c r="S60" s="10">
        <f t="shared" si="10"/>
        <v>0.53333333333333333</v>
      </c>
      <c r="T60" s="10">
        <f t="shared" si="11"/>
        <v>0.13333333333333333</v>
      </c>
      <c r="U60" s="10">
        <f t="shared" si="12"/>
        <v>0</v>
      </c>
      <c r="V60" s="10">
        <f t="shared" si="13"/>
        <v>0</v>
      </c>
      <c r="W60" s="1">
        <v>1</v>
      </c>
      <c r="X60" s="1">
        <v>0</v>
      </c>
      <c r="Y60" s="1">
        <v>0</v>
      </c>
      <c r="Z60" s="1">
        <v>3</v>
      </c>
      <c r="AA60" s="8">
        <f t="shared" si="14"/>
        <v>4</v>
      </c>
      <c r="AB60" s="10">
        <f t="shared" si="15"/>
        <v>0.25</v>
      </c>
      <c r="AC60" s="10">
        <f t="shared" si="16"/>
        <v>0</v>
      </c>
      <c r="AD60" s="10">
        <f t="shared" si="17"/>
        <v>0</v>
      </c>
      <c r="AE60" s="10">
        <f t="shared" si="18"/>
        <v>0.75</v>
      </c>
      <c r="AF60" s="1">
        <v>4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38</v>
      </c>
      <c r="AO60" s="20" t="str">
        <f t="shared" si="1"/>
        <v>36-50</v>
      </c>
      <c r="AP60" s="1">
        <v>2475</v>
      </c>
      <c r="AQ60" s="1">
        <v>0</v>
      </c>
      <c r="AR60" s="1">
        <v>0</v>
      </c>
      <c r="AS60" s="1">
        <v>0</v>
      </c>
      <c r="AT60" s="1">
        <v>1</v>
      </c>
      <c r="AU60" s="1">
        <v>0</v>
      </c>
      <c r="AV60" s="1">
        <v>0</v>
      </c>
      <c r="AW60" s="1">
        <v>1</v>
      </c>
      <c r="AX60" s="1">
        <v>0</v>
      </c>
      <c r="AY60" s="1">
        <v>0</v>
      </c>
      <c r="AZ60" s="1">
        <v>15</v>
      </c>
      <c r="BA60" s="23">
        <v>42374</v>
      </c>
      <c r="BB60" s="25">
        <f t="shared" si="2"/>
        <v>1</v>
      </c>
      <c r="BC60" s="25" t="str">
        <f t="shared" si="3"/>
        <v>January</v>
      </c>
      <c r="BD60" s="25">
        <v>1</v>
      </c>
      <c r="BE60" t="str">
        <f t="shared" si="4"/>
        <v>1217,40479,Low income,1974,High spender,0.048766026828726,1,0,95,5,0,8,2,0,0,15,0.333333333333333,0,0.533333333333333,0.133333333333333,0,0,1,0,0,3,4,0.25,0,0,0.75,4,0,0,0,0,0,0,0,38,36-50,2475,0,0,0,1,0,0,1,0,0,15</v>
      </c>
    </row>
    <row r="61" spans="1:57" ht="13.2" x14ac:dyDescent="0.25">
      <c r="A61" s="8">
        <v>1212</v>
      </c>
      <c r="B61" s="1">
        <v>27190</v>
      </c>
      <c r="C61" s="8" t="str">
        <f t="shared" si="5"/>
        <v>Low income</v>
      </c>
      <c r="D61" s="31">
        <v>1966</v>
      </c>
      <c r="E61" s="34" t="str">
        <f t="shared" si="6"/>
        <v>High spender</v>
      </c>
      <c r="F61" s="10">
        <f t="shared" si="0"/>
        <v>7.2305994851048175E-2</v>
      </c>
      <c r="G61" s="1">
        <v>1</v>
      </c>
      <c r="H61" s="1">
        <v>0</v>
      </c>
      <c r="I61" s="1">
        <v>13</v>
      </c>
      <c r="J61" s="1">
        <v>1</v>
      </c>
      <c r="K61" s="1">
        <v>6</v>
      </c>
      <c r="L61" s="1">
        <v>7</v>
      </c>
      <c r="M61" s="1">
        <v>0</v>
      </c>
      <c r="N61" s="1">
        <v>1</v>
      </c>
      <c r="O61" s="1">
        <v>3</v>
      </c>
      <c r="P61" s="8">
        <f t="shared" si="7"/>
        <v>18</v>
      </c>
      <c r="Q61" s="10">
        <f t="shared" si="8"/>
        <v>5.5555555555555552E-2</v>
      </c>
      <c r="R61" s="10">
        <f t="shared" si="9"/>
        <v>0.33333333333333331</v>
      </c>
      <c r="S61" s="10">
        <f t="shared" si="10"/>
        <v>0.3888888888888889</v>
      </c>
      <c r="T61" s="10">
        <f t="shared" si="11"/>
        <v>0</v>
      </c>
      <c r="U61" s="10">
        <f t="shared" si="12"/>
        <v>5.5555555555555552E-2</v>
      </c>
      <c r="V61" s="10">
        <f t="shared" si="13"/>
        <v>0.16666666666666666</v>
      </c>
      <c r="W61" s="1">
        <v>1</v>
      </c>
      <c r="X61" s="1">
        <v>1</v>
      </c>
      <c r="Y61" s="1">
        <v>0</v>
      </c>
      <c r="Z61" s="1">
        <v>2</v>
      </c>
      <c r="AA61" s="8">
        <f t="shared" si="14"/>
        <v>4</v>
      </c>
      <c r="AB61" s="10">
        <f t="shared" si="15"/>
        <v>0.25</v>
      </c>
      <c r="AC61" s="10">
        <f t="shared" si="16"/>
        <v>0.25</v>
      </c>
      <c r="AD61" s="10">
        <f t="shared" si="17"/>
        <v>0</v>
      </c>
      <c r="AE61" s="10">
        <f t="shared" si="18"/>
        <v>0.5</v>
      </c>
      <c r="AF61" s="1">
        <v>8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  <c r="AL61" s="1">
        <v>0</v>
      </c>
      <c r="AM61" s="1">
        <v>1</v>
      </c>
      <c r="AN61" s="1">
        <v>47</v>
      </c>
      <c r="AO61" s="20" t="str">
        <f t="shared" si="1"/>
        <v>36-50</v>
      </c>
      <c r="AP61" s="1">
        <v>2477</v>
      </c>
      <c r="AQ61" s="1">
        <v>0</v>
      </c>
      <c r="AR61" s="1">
        <v>0</v>
      </c>
      <c r="AS61" s="1">
        <v>0</v>
      </c>
      <c r="AT61" s="1">
        <v>1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12</v>
      </c>
      <c r="BA61" s="23">
        <v>42372</v>
      </c>
      <c r="BB61" s="25">
        <f t="shared" si="2"/>
        <v>1</v>
      </c>
      <c r="BC61" s="25" t="str">
        <f t="shared" si="3"/>
        <v>January</v>
      </c>
      <c r="BD61" s="25">
        <v>1</v>
      </c>
      <c r="BE61" t="str">
        <f t="shared" si="4"/>
        <v>1212,27190,Low income,1966,High spender,0.0723059948510482,1,0,13,1,6,7,0,1,3,18,0.0555555555555556,0.333333333333333,0.388888888888889,0,0.0555555555555556,0.166666666666667,1,1,0,2,4,0.25,0.25,0,0.5,8,0,0,1,0,0,0,1,47,36-50,2477,0,0,0,1,0,0,0,0,0,12</v>
      </c>
    </row>
    <row r="62" spans="1:57" ht="13.2" x14ac:dyDescent="0.25">
      <c r="A62" s="8">
        <v>1144</v>
      </c>
      <c r="B62" s="1">
        <v>36627</v>
      </c>
      <c r="C62" s="8" t="str">
        <f t="shared" si="5"/>
        <v>Low income</v>
      </c>
      <c r="D62" s="31">
        <v>1954</v>
      </c>
      <c r="E62" s="34" t="str">
        <f t="shared" si="6"/>
        <v>High spender</v>
      </c>
      <c r="F62" s="10">
        <f t="shared" si="0"/>
        <v>5.3348622600813606E-2</v>
      </c>
      <c r="G62" s="1">
        <v>2</v>
      </c>
      <c r="H62" s="1">
        <v>0</v>
      </c>
      <c r="I62" s="1">
        <v>78</v>
      </c>
      <c r="J62" s="1">
        <v>9</v>
      </c>
      <c r="K62" s="1">
        <v>1</v>
      </c>
      <c r="L62" s="1">
        <v>5</v>
      </c>
      <c r="M62" s="1">
        <v>0</v>
      </c>
      <c r="N62" s="1">
        <v>0</v>
      </c>
      <c r="O62" s="1">
        <v>1</v>
      </c>
      <c r="P62" s="8">
        <f t="shared" si="7"/>
        <v>16</v>
      </c>
      <c r="Q62" s="10">
        <f t="shared" si="8"/>
        <v>0.5625</v>
      </c>
      <c r="R62" s="10">
        <f t="shared" si="9"/>
        <v>6.25E-2</v>
      </c>
      <c r="S62" s="10">
        <f t="shared" si="10"/>
        <v>0.3125</v>
      </c>
      <c r="T62" s="10">
        <f t="shared" si="11"/>
        <v>0</v>
      </c>
      <c r="U62" s="10">
        <f t="shared" si="12"/>
        <v>0</v>
      </c>
      <c r="V62" s="10">
        <f t="shared" si="13"/>
        <v>6.25E-2</v>
      </c>
      <c r="W62" s="1">
        <v>1</v>
      </c>
      <c r="X62" s="1">
        <v>0</v>
      </c>
      <c r="Y62" s="1">
        <v>0</v>
      </c>
      <c r="Z62" s="1">
        <v>3</v>
      </c>
      <c r="AA62" s="8">
        <f t="shared" si="14"/>
        <v>4</v>
      </c>
      <c r="AB62" s="10">
        <f t="shared" si="15"/>
        <v>0.25</v>
      </c>
      <c r="AC62" s="10">
        <f t="shared" si="16"/>
        <v>0</v>
      </c>
      <c r="AD62" s="10">
        <f t="shared" si="17"/>
        <v>0</v>
      </c>
      <c r="AE62" s="10">
        <f t="shared" si="18"/>
        <v>0.75</v>
      </c>
      <c r="AF62" s="1">
        <v>5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45</v>
      </c>
      <c r="AO62" s="20" t="str">
        <f t="shared" si="1"/>
        <v>36-50</v>
      </c>
      <c r="AP62" s="1">
        <v>2500</v>
      </c>
      <c r="AQ62" s="1">
        <v>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1</v>
      </c>
      <c r="AX62" s="1">
        <v>0</v>
      </c>
      <c r="AY62" s="1">
        <v>0</v>
      </c>
      <c r="AZ62" s="1">
        <v>14</v>
      </c>
      <c r="BA62" s="23">
        <v>42349</v>
      </c>
      <c r="BB62" s="25">
        <f t="shared" si="2"/>
        <v>12</v>
      </c>
      <c r="BC62" s="25" t="str">
        <f t="shared" si="3"/>
        <v>December</v>
      </c>
      <c r="BD62" s="25">
        <v>1</v>
      </c>
      <c r="BE62" t="str">
        <f t="shared" si="4"/>
        <v>1144,36627,Low income,1954,High spender,0.0533486226008136,2,0,78,9,1,5,0,0,1,16,0.5625,0.0625,0.3125,0,0,0.0625,1,0,0,3,4,0.25,0,0,0.75,5,0,0,0,0,0,0,0,45,36-50,2500,1,0,0,0,0,0,1,0,0,14</v>
      </c>
    </row>
    <row r="63" spans="1:57" ht="13.2" x14ac:dyDescent="0.25">
      <c r="A63" s="8">
        <v>1114</v>
      </c>
      <c r="B63" s="1">
        <v>23295</v>
      </c>
      <c r="C63" s="8" t="str">
        <f t="shared" si="5"/>
        <v>Low income</v>
      </c>
      <c r="D63" s="31">
        <v>1949</v>
      </c>
      <c r="E63" s="34" t="str">
        <f t="shared" si="6"/>
        <v>High spender</v>
      </c>
      <c r="F63" s="10">
        <f t="shared" si="0"/>
        <v>8.3666022751663446E-2</v>
      </c>
      <c r="G63" s="1">
        <v>0</v>
      </c>
      <c r="H63" s="1">
        <v>0</v>
      </c>
      <c r="I63" s="1">
        <v>72</v>
      </c>
      <c r="J63" s="1">
        <v>0</v>
      </c>
      <c r="K63" s="1">
        <v>0</v>
      </c>
      <c r="L63" s="1">
        <v>1</v>
      </c>
      <c r="M63" s="1">
        <v>2</v>
      </c>
      <c r="N63" s="1">
        <v>12</v>
      </c>
      <c r="O63" s="1">
        <v>5</v>
      </c>
      <c r="P63" s="8">
        <f t="shared" si="7"/>
        <v>20</v>
      </c>
      <c r="Q63" s="10">
        <f t="shared" si="8"/>
        <v>0</v>
      </c>
      <c r="R63" s="10">
        <f t="shared" si="9"/>
        <v>0</v>
      </c>
      <c r="S63" s="10">
        <f t="shared" si="10"/>
        <v>0.05</v>
      </c>
      <c r="T63" s="10">
        <f t="shared" si="11"/>
        <v>0.1</v>
      </c>
      <c r="U63" s="10">
        <f t="shared" si="12"/>
        <v>0.6</v>
      </c>
      <c r="V63" s="10">
        <f t="shared" si="13"/>
        <v>0.25</v>
      </c>
      <c r="W63" s="1">
        <v>1</v>
      </c>
      <c r="X63" s="1">
        <v>1</v>
      </c>
      <c r="Y63" s="1">
        <v>0</v>
      </c>
      <c r="Z63" s="1">
        <v>2</v>
      </c>
      <c r="AA63" s="8">
        <f t="shared" si="14"/>
        <v>4</v>
      </c>
      <c r="AB63" s="10">
        <f t="shared" si="15"/>
        <v>0.25</v>
      </c>
      <c r="AC63" s="10">
        <f t="shared" si="16"/>
        <v>0.25</v>
      </c>
      <c r="AD63" s="10">
        <f t="shared" si="17"/>
        <v>0</v>
      </c>
      <c r="AE63" s="10">
        <f t="shared" si="18"/>
        <v>0.5</v>
      </c>
      <c r="AF63" s="1">
        <v>8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61</v>
      </c>
      <c r="AO63" s="20" t="str">
        <f t="shared" si="1"/>
        <v>50-65</v>
      </c>
      <c r="AP63" s="1">
        <v>2510</v>
      </c>
      <c r="AQ63" s="1">
        <v>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1</v>
      </c>
      <c r="AX63" s="1">
        <v>0</v>
      </c>
      <c r="AY63" s="1">
        <v>0</v>
      </c>
      <c r="AZ63" s="1">
        <v>10</v>
      </c>
      <c r="BA63" s="23">
        <v>42339</v>
      </c>
      <c r="BB63" s="25">
        <f t="shared" si="2"/>
        <v>12</v>
      </c>
      <c r="BC63" s="25" t="str">
        <f t="shared" si="3"/>
        <v>December</v>
      </c>
      <c r="BD63" s="25">
        <v>1</v>
      </c>
      <c r="BE63" t="str">
        <f t="shared" si="4"/>
        <v>1114,23295,Low income,1949,High spender,0.0836660227516634,0,0,72,0,0,1,2,12,5,20,0,0,0.05,0.1,0.6,0.25,1,1,0,2,4,0.25,0.25,0,0.5,8,0,0,0,0,0,0,0,61,50-65,2510,1,0,0,0,0,0,1,0,0,10</v>
      </c>
    </row>
    <row r="64" spans="1:57" ht="13.2" x14ac:dyDescent="0.25">
      <c r="A64" s="8">
        <v>1024</v>
      </c>
      <c r="B64" s="1">
        <v>31859</v>
      </c>
      <c r="C64" s="8" t="str">
        <f t="shared" si="5"/>
        <v>Low income</v>
      </c>
      <c r="D64" s="31">
        <v>306</v>
      </c>
      <c r="E64" s="34" t="str">
        <f t="shared" si="6"/>
        <v>Low spender</v>
      </c>
      <c r="F64" s="10">
        <f t="shared" si="0"/>
        <v>9.6048212436046325E-3</v>
      </c>
      <c r="G64" s="1">
        <v>1</v>
      </c>
      <c r="H64" s="1">
        <v>0</v>
      </c>
      <c r="I64" s="1">
        <v>77</v>
      </c>
      <c r="J64" s="1">
        <v>3</v>
      </c>
      <c r="K64" s="1">
        <v>1</v>
      </c>
      <c r="L64" s="1">
        <v>3</v>
      </c>
      <c r="M64" s="1">
        <v>8</v>
      </c>
      <c r="N64" s="1">
        <v>0</v>
      </c>
      <c r="O64" s="1">
        <v>5</v>
      </c>
      <c r="P64" s="8">
        <f t="shared" si="7"/>
        <v>20</v>
      </c>
      <c r="Q64" s="10">
        <f t="shared" si="8"/>
        <v>0.15</v>
      </c>
      <c r="R64" s="10">
        <f t="shared" si="9"/>
        <v>0.05</v>
      </c>
      <c r="S64" s="10">
        <f t="shared" si="10"/>
        <v>0.15</v>
      </c>
      <c r="T64" s="10">
        <f t="shared" si="11"/>
        <v>0.4</v>
      </c>
      <c r="U64" s="10">
        <f t="shared" si="12"/>
        <v>0</v>
      </c>
      <c r="V64" s="10">
        <f t="shared" si="13"/>
        <v>0.25</v>
      </c>
      <c r="W64" s="1">
        <v>1</v>
      </c>
      <c r="X64" s="1">
        <v>1</v>
      </c>
      <c r="Y64" s="1">
        <v>0</v>
      </c>
      <c r="Z64" s="1">
        <v>2</v>
      </c>
      <c r="AA64" s="8">
        <f t="shared" si="14"/>
        <v>4</v>
      </c>
      <c r="AB64" s="10">
        <f t="shared" si="15"/>
        <v>0.25</v>
      </c>
      <c r="AC64" s="10">
        <f t="shared" si="16"/>
        <v>0.25</v>
      </c>
      <c r="AD64" s="10">
        <f t="shared" si="17"/>
        <v>0</v>
      </c>
      <c r="AE64" s="10">
        <f t="shared" si="18"/>
        <v>0.5</v>
      </c>
      <c r="AF64" s="1">
        <v>7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44</v>
      </c>
      <c r="AO64" s="20" t="str">
        <f t="shared" si="1"/>
        <v>36-50</v>
      </c>
      <c r="AP64" s="1">
        <v>2539</v>
      </c>
      <c r="AQ64" s="1">
        <v>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</v>
      </c>
      <c r="AX64" s="1">
        <v>0</v>
      </c>
      <c r="AY64" s="1">
        <v>0</v>
      </c>
      <c r="AZ64" s="1">
        <v>10</v>
      </c>
      <c r="BA64" s="23">
        <v>42310</v>
      </c>
      <c r="BB64" s="25">
        <f t="shared" si="2"/>
        <v>11</v>
      </c>
      <c r="BC64" s="25" t="str">
        <f t="shared" si="3"/>
        <v>November</v>
      </c>
      <c r="BD64" s="25">
        <v>1</v>
      </c>
      <c r="BE64" t="str">
        <f t="shared" si="4"/>
        <v>1024,31859,Low income,306,Low spender,0.00960482124360463,1,0,77,3,1,3,8,0,5,20,0.15,0.05,0.15,0.4,0,0.25,1,1,0,2,4,0.25,0.25,0,0.5,7,0,0,0,0,0,0,0,44,36-50,2539,1,0,0,0,0,0,1,0,0,10</v>
      </c>
    </row>
    <row r="65" spans="1:57" ht="13.2" x14ac:dyDescent="0.25">
      <c r="A65" s="8">
        <v>2155</v>
      </c>
      <c r="B65" s="1">
        <v>33279</v>
      </c>
      <c r="C65" s="8" t="str">
        <f t="shared" si="5"/>
        <v>Low income</v>
      </c>
      <c r="D65" s="31">
        <v>1931</v>
      </c>
      <c r="E65" s="34" t="str">
        <f t="shared" si="6"/>
        <v>High spender</v>
      </c>
      <c r="F65" s="10">
        <f t="shared" si="0"/>
        <v>5.8024580065506773E-2</v>
      </c>
      <c r="G65" s="1">
        <v>0</v>
      </c>
      <c r="H65" s="1">
        <v>0</v>
      </c>
      <c r="I65" s="1">
        <v>29</v>
      </c>
      <c r="J65" s="1">
        <v>10</v>
      </c>
      <c r="K65" s="1">
        <v>3</v>
      </c>
      <c r="L65" s="1">
        <v>3</v>
      </c>
      <c r="M65" s="1">
        <v>0</v>
      </c>
      <c r="N65" s="1">
        <v>0</v>
      </c>
      <c r="O65" s="1">
        <v>0</v>
      </c>
      <c r="P65" s="8">
        <f t="shared" si="7"/>
        <v>16</v>
      </c>
      <c r="Q65" s="10">
        <f t="shared" si="8"/>
        <v>0.625</v>
      </c>
      <c r="R65" s="10">
        <f t="shared" si="9"/>
        <v>0.1875</v>
      </c>
      <c r="S65" s="10">
        <f t="shared" si="10"/>
        <v>0.1875</v>
      </c>
      <c r="T65" s="10">
        <f t="shared" si="11"/>
        <v>0</v>
      </c>
      <c r="U65" s="10">
        <f t="shared" si="12"/>
        <v>0</v>
      </c>
      <c r="V65" s="10">
        <f t="shared" si="13"/>
        <v>0</v>
      </c>
      <c r="W65" s="1">
        <v>1</v>
      </c>
      <c r="X65" s="1">
        <v>0</v>
      </c>
      <c r="Y65" s="1">
        <v>0</v>
      </c>
      <c r="Z65" s="1">
        <v>3</v>
      </c>
      <c r="AA65" s="8">
        <f t="shared" si="14"/>
        <v>4</v>
      </c>
      <c r="AB65" s="10">
        <f t="shared" si="15"/>
        <v>0.25</v>
      </c>
      <c r="AC65" s="10">
        <f t="shared" si="16"/>
        <v>0</v>
      </c>
      <c r="AD65" s="10">
        <f t="shared" si="17"/>
        <v>0</v>
      </c>
      <c r="AE65" s="10">
        <f t="shared" si="18"/>
        <v>0.75</v>
      </c>
      <c r="AF65" s="1">
        <v>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54</v>
      </c>
      <c r="AO65" s="20" t="str">
        <f t="shared" si="1"/>
        <v>50-65</v>
      </c>
      <c r="AP65" s="1">
        <v>2176</v>
      </c>
      <c r="AQ65" s="1">
        <v>0</v>
      </c>
      <c r="AR65" s="1">
        <v>0</v>
      </c>
      <c r="AS65" s="1">
        <v>1</v>
      </c>
      <c r="AT65" s="1">
        <v>0</v>
      </c>
      <c r="AU65" s="1">
        <v>0</v>
      </c>
      <c r="AV65" s="1">
        <v>0</v>
      </c>
      <c r="AW65" s="1">
        <v>1</v>
      </c>
      <c r="AX65" s="1">
        <v>0</v>
      </c>
      <c r="AY65" s="1">
        <v>0</v>
      </c>
      <c r="AZ65" s="1">
        <v>16</v>
      </c>
      <c r="BA65" s="23">
        <v>42673</v>
      </c>
      <c r="BB65" s="25">
        <f t="shared" si="2"/>
        <v>10</v>
      </c>
      <c r="BC65" s="25" t="str">
        <f t="shared" si="3"/>
        <v>October</v>
      </c>
      <c r="BD65" s="25">
        <v>1</v>
      </c>
      <c r="BE65" t="str">
        <f t="shared" si="4"/>
        <v>2155,33279,Low income,1931,High spender,0.0580245800655068,0,0,29,10,3,3,0,0,0,16,0.625,0.1875,0.1875,0,0,0,1,0,0,3,4,0.25,0,0,0.75,3,0,0,0,0,0,0,0,54,50-65,2176,0,0,1,0,0,0,1,0,0,16</v>
      </c>
    </row>
    <row r="66" spans="1:57" ht="13.2" x14ac:dyDescent="0.25">
      <c r="A66" s="8">
        <v>2137</v>
      </c>
      <c r="B66" s="1">
        <v>31686</v>
      </c>
      <c r="C66" s="8" t="str">
        <f t="shared" si="5"/>
        <v>Low income</v>
      </c>
      <c r="D66" s="31">
        <v>1924</v>
      </c>
      <c r="E66" s="34" t="str">
        <f t="shared" si="6"/>
        <v>High spender</v>
      </c>
      <c r="F66" s="10">
        <f t="shared" ref="F66:F129" si="19">D66/B66</f>
        <v>6.0720823076437544E-2</v>
      </c>
      <c r="G66" s="1">
        <v>1</v>
      </c>
      <c r="H66" s="1">
        <v>1</v>
      </c>
      <c r="I66" s="1">
        <v>31</v>
      </c>
      <c r="J66" s="1">
        <v>11</v>
      </c>
      <c r="K66" s="1">
        <v>0</v>
      </c>
      <c r="L66" s="1">
        <v>5</v>
      </c>
      <c r="M66" s="1">
        <v>0</v>
      </c>
      <c r="N66" s="1">
        <v>0</v>
      </c>
      <c r="O66" s="1">
        <v>1</v>
      </c>
      <c r="P66" s="8">
        <f t="shared" si="7"/>
        <v>17</v>
      </c>
      <c r="Q66" s="10">
        <f t="shared" si="8"/>
        <v>0.6470588235294118</v>
      </c>
      <c r="R66" s="10">
        <f t="shared" si="9"/>
        <v>0</v>
      </c>
      <c r="S66" s="10">
        <f t="shared" si="10"/>
        <v>0.29411764705882354</v>
      </c>
      <c r="T66" s="10">
        <f t="shared" si="11"/>
        <v>0</v>
      </c>
      <c r="U66" s="10">
        <f t="shared" si="12"/>
        <v>0</v>
      </c>
      <c r="V66" s="10">
        <f t="shared" si="13"/>
        <v>5.8823529411764705E-2</v>
      </c>
      <c r="W66" s="1">
        <v>2</v>
      </c>
      <c r="X66" s="1">
        <v>1</v>
      </c>
      <c r="Y66" s="1">
        <v>0</v>
      </c>
      <c r="Z66" s="1">
        <v>3</v>
      </c>
      <c r="AA66" s="8">
        <f t="shared" si="14"/>
        <v>6</v>
      </c>
      <c r="AB66" s="10">
        <f t="shared" si="15"/>
        <v>0.33333333333333331</v>
      </c>
      <c r="AC66" s="10">
        <f t="shared" si="16"/>
        <v>0.16666666666666666</v>
      </c>
      <c r="AD66" s="10">
        <f t="shared" si="17"/>
        <v>0</v>
      </c>
      <c r="AE66" s="10">
        <f t="shared" si="18"/>
        <v>0.5</v>
      </c>
      <c r="AF66" s="1">
        <v>6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56</v>
      </c>
      <c r="AO66" s="20" t="str">
        <f t="shared" ref="AO66:AO129" si="20">IF(AND(AN66&lt;36,AN66&gt;23), "24-35",
IF(AND(AN66&lt;51,AN66&gt;35), "36-50",
IF(AND(AN66&lt;66,AN66&gt;50), "50-65",
IF(AN66&gt;65, "66+", "N")
)))</f>
        <v>50-65</v>
      </c>
      <c r="AP66" s="1">
        <v>2183</v>
      </c>
      <c r="AQ66" s="1">
        <v>0</v>
      </c>
      <c r="AR66" s="1">
        <v>1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1</v>
      </c>
      <c r="AZ66" s="1">
        <v>15</v>
      </c>
      <c r="BA66" s="23">
        <v>42666</v>
      </c>
      <c r="BB66" s="25">
        <f t="shared" ref="BB66:BB129" si="21">MONTH(BA66)</f>
        <v>10</v>
      </c>
      <c r="BC66" s="25" t="str">
        <f t="shared" ref="BC66:BC129" si="22">TEXT(BA66,"mmmm")</f>
        <v>October</v>
      </c>
      <c r="BD66" s="25">
        <v>1</v>
      </c>
      <c r="BE66" t="str">
        <f t="shared" ref="BE66:BE129" si="23">_xlfn.TEXTJOIN(",",TRUE,A66:AZ66)</f>
        <v>2137,31686,Low income,1924,High spender,0.0607208230764375,1,1,31,11,0,5,0,0,1,17,0.647058823529412,0,0.294117647058824,0,0,0.0588235294117647,2,1,0,3,6,0.333333333333333,0.166666666666667,0,0.5,6,0,0,0,0,0,0,0,56,50-65,2183,0,1,0,0,0,0,0,0,1,15</v>
      </c>
    </row>
    <row r="67" spans="1:57" ht="13.2" x14ac:dyDescent="0.25">
      <c r="A67" s="8">
        <v>2080</v>
      </c>
      <c r="B67" s="1">
        <v>20518</v>
      </c>
      <c r="C67" s="8" t="str">
        <f t="shared" ref="C67:C130" si="24">IF(B67&lt;=AVERAGE(B:B),"Low income", "High income")</f>
        <v>Low income</v>
      </c>
      <c r="D67" s="31">
        <v>551</v>
      </c>
      <c r="E67" s="34" t="str">
        <f t="shared" ref="E67:E130" si="25">IF(D67&lt;=AVERAGE(D:D),"Low spender", "High spender")</f>
        <v>Low spender</v>
      </c>
      <c r="F67" s="10">
        <f t="shared" si="19"/>
        <v>2.6854469246515255E-2</v>
      </c>
      <c r="G67" s="1">
        <v>1</v>
      </c>
      <c r="H67" s="1">
        <v>0</v>
      </c>
      <c r="I67" s="1">
        <v>58</v>
      </c>
      <c r="J67" s="1">
        <v>4</v>
      </c>
      <c r="K67" s="1">
        <v>1</v>
      </c>
      <c r="L67" s="1">
        <v>6</v>
      </c>
      <c r="M67" s="1">
        <v>4</v>
      </c>
      <c r="N67" s="1">
        <v>1</v>
      </c>
      <c r="O67" s="1">
        <v>9</v>
      </c>
      <c r="P67" s="8">
        <f t="shared" ref="P67:P130" si="26">SUM(J67:O67)</f>
        <v>25</v>
      </c>
      <c r="Q67" s="10">
        <f t="shared" ref="Q67:Q130" si="27">IF(P67=0,0,J67/P67)</f>
        <v>0.16</v>
      </c>
      <c r="R67" s="10">
        <f t="shared" ref="R67:R130" si="28">IF(P67=0,0,K67/P67)</f>
        <v>0.04</v>
      </c>
      <c r="S67" s="10">
        <f t="shared" ref="S67:S130" si="29">IF(P67=0,0,L67/P67)</f>
        <v>0.24</v>
      </c>
      <c r="T67" s="10">
        <f t="shared" ref="T67:T130" si="30">IF(P67=0,0,M67/P67)</f>
        <v>0.16</v>
      </c>
      <c r="U67" s="10">
        <f t="shared" ref="U67:U130" si="31">IF(P67=0,0,N67/P67)</f>
        <v>0.04</v>
      </c>
      <c r="V67" s="10">
        <f t="shared" ref="V67:V130" si="32">IF(P67=0,0,O67/P67)</f>
        <v>0.36</v>
      </c>
      <c r="W67" s="1">
        <v>1</v>
      </c>
      <c r="X67" s="1">
        <v>1</v>
      </c>
      <c r="Y67" s="1">
        <v>1</v>
      </c>
      <c r="Z67" s="1">
        <v>2</v>
      </c>
      <c r="AA67" s="8">
        <f t="shared" ref="AA67:AA130" si="33">SUM(W67:Z67)</f>
        <v>5</v>
      </c>
      <c r="AB67" s="10">
        <f t="shared" ref="AB67:AB130" si="34">IF(AA67=0,0,W67/AA67)</f>
        <v>0.2</v>
      </c>
      <c r="AC67" s="10">
        <f t="shared" ref="AC67:AC130" si="35">IF(AA67=0,0,X67/AA67)</f>
        <v>0.2</v>
      </c>
      <c r="AD67" s="10">
        <f t="shared" ref="AD67:AD130" si="36">IF(AA67=0,0,Y67/AA67)</f>
        <v>0.2</v>
      </c>
      <c r="AE67" s="10">
        <f t="shared" ref="AE67:AE130" si="37">IF(AA67=0,0,Z67/AA67)</f>
        <v>0.4</v>
      </c>
      <c r="AF67" s="1">
        <v>5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32</v>
      </c>
      <c r="AO67" s="20" t="str">
        <f t="shared" si="20"/>
        <v>24-35</v>
      </c>
      <c r="AP67" s="1">
        <v>2201</v>
      </c>
      <c r="AQ67" s="1">
        <v>0</v>
      </c>
      <c r="AR67" s="1">
        <v>0</v>
      </c>
      <c r="AS67" s="1">
        <v>1</v>
      </c>
      <c r="AT67" s="1">
        <v>0</v>
      </c>
      <c r="AU67" s="1">
        <v>0</v>
      </c>
      <c r="AV67" s="1">
        <v>0</v>
      </c>
      <c r="AW67" s="1">
        <v>1</v>
      </c>
      <c r="AX67" s="1">
        <v>0</v>
      </c>
      <c r="AY67" s="1">
        <v>0</v>
      </c>
      <c r="AZ67" s="1">
        <v>7</v>
      </c>
      <c r="BA67" s="23">
        <v>42648</v>
      </c>
      <c r="BB67" s="25">
        <f t="shared" si="21"/>
        <v>10</v>
      </c>
      <c r="BC67" s="25" t="str">
        <f t="shared" si="22"/>
        <v>October</v>
      </c>
      <c r="BD67" s="25">
        <v>1</v>
      </c>
      <c r="BE67" t="str">
        <f t="shared" si="23"/>
        <v>2080,20518,Low income,551,Low spender,0.0268544692465153,1,0,58,4,1,6,4,1,9,25,0.16,0.04,0.24,0.16,0.04,0.36,1,1,1,2,5,0.2,0.2,0.2,0.4,5,0,0,0,0,0,0,0,32,24-35,2201,0,0,1,0,0,0,1,0,0,7</v>
      </c>
    </row>
    <row r="68" spans="1:57" ht="13.2" x14ac:dyDescent="0.25">
      <c r="A68" s="8">
        <v>2065</v>
      </c>
      <c r="B68" s="1">
        <v>52195</v>
      </c>
      <c r="C68" s="8" t="str">
        <f t="shared" si="24"/>
        <v>High income</v>
      </c>
      <c r="D68" s="31">
        <v>1029</v>
      </c>
      <c r="E68" s="34" t="str">
        <f t="shared" si="25"/>
        <v>High spender</v>
      </c>
      <c r="F68" s="10">
        <f t="shared" si="19"/>
        <v>1.9714532043299166E-2</v>
      </c>
      <c r="G68" s="1">
        <v>2</v>
      </c>
      <c r="H68" s="1">
        <v>1</v>
      </c>
      <c r="I68" s="1">
        <v>2</v>
      </c>
      <c r="J68" s="1">
        <v>12</v>
      </c>
      <c r="K68" s="1">
        <v>0</v>
      </c>
      <c r="L68" s="1">
        <v>4</v>
      </c>
      <c r="M68" s="1">
        <v>0</v>
      </c>
      <c r="N68" s="1">
        <v>0</v>
      </c>
      <c r="O68" s="1">
        <v>1</v>
      </c>
      <c r="P68" s="8">
        <f t="shared" si="26"/>
        <v>17</v>
      </c>
      <c r="Q68" s="10">
        <f t="shared" si="27"/>
        <v>0.70588235294117652</v>
      </c>
      <c r="R68" s="10">
        <f t="shared" si="28"/>
        <v>0</v>
      </c>
      <c r="S68" s="10">
        <f t="shared" si="29"/>
        <v>0.23529411764705882</v>
      </c>
      <c r="T68" s="10">
        <f t="shared" si="30"/>
        <v>0</v>
      </c>
      <c r="U68" s="10">
        <f t="shared" si="31"/>
        <v>0</v>
      </c>
      <c r="V68" s="10">
        <f t="shared" si="32"/>
        <v>5.8823529411764705E-2</v>
      </c>
      <c r="W68" s="1">
        <v>1</v>
      </c>
      <c r="X68" s="1">
        <v>1</v>
      </c>
      <c r="Y68" s="1">
        <v>0</v>
      </c>
      <c r="Z68" s="1">
        <v>2</v>
      </c>
      <c r="AA68" s="8">
        <f t="shared" si="33"/>
        <v>4</v>
      </c>
      <c r="AB68" s="10">
        <f t="shared" si="34"/>
        <v>0.25</v>
      </c>
      <c r="AC68" s="10">
        <f t="shared" si="35"/>
        <v>0.25</v>
      </c>
      <c r="AD68" s="10">
        <f t="shared" si="36"/>
        <v>0</v>
      </c>
      <c r="AE68" s="10">
        <f t="shared" si="37"/>
        <v>0.5</v>
      </c>
      <c r="AF68" s="1">
        <v>8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42</v>
      </c>
      <c r="AO68" s="20" t="str">
        <f t="shared" si="20"/>
        <v>36-50</v>
      </c>
      <c r="AP68" s="1">
        <v>2207</v>
      </c>
      <c r="AQ68" s="1">
        <v>0</v>
      </c>
      <c r="AR68" s="1">
        <v>0</v>
      </c>
      <c r="AS68" s="1">
        <v>1</v>
      </c>
      <c r="AT68" s="1">
        <v>0</v>
      </c>
      <c r="AU68" s="1">
        <v>0</v>
      </c>
      <c r="AV68" s="1">
        <v>1</v>
      </c>
      <c r="AW68" s="1">
        <v>0</v>
      </c>
      <c r="AX68" s="1">
        <v>0</v>
      </c>
      <c r="AY68" s="1">
        <v>0</v>
      </c>
      <c r="AZ68" s="1">
        <v>15</v>
      </c>
      <c r="BA68" s="23">
        <v>42642</v>
      </c>
      <c r="BB68" s="25">
        <f t="shared" si="21"/>
        <v>9</v>
      </c>
      <c r="BC68" s="25" t="str">
        <f t="shared" si="22"/>
        <v>September</v>
      </c>
      <c r="BD68" s="25">
        <v>1</v>
      </c>
      <c r="BE68" t="str">
        <f t="shared" si="23"/>
        <v>2065,52195,High income,1029,High spender,0.0197145320432992,2,1,2,12,0,4,0,0,1,17,0.705882352941177,0,0.235294117647059,0,0,0.0588235294117647,1,1,0,2,4,0.25,0.25,0,0.5,8,0,0,0,0,0,0,0,42,36-50,2207,0,0,1,0,0,1,0,0,0,15</v>
      </c>
    </row>
    <row r="69" spans="1:57" ht="13.2" x14ac:dyDescent="0.25">
      <c r="A69" s="8">
        <v>2056</v>
      </c>
      <c r="B69" s="1">
        <v>20587</v>
      </c>
      <c r="C69" s="8" t="str">
        <f t="shared" si="24"/>
        <v>Low income</v>
      </c>
      <c r="D69" s="31">
        <v>179</v>
      </c>
      <c r="E69" s="34" t="str">
        <f t="shared" si="25"/>
        <v>Low spender</v>
      </c>
      <c r="F69" s="10">
        <f t="shared" si="19"/>
        <v>8.6948074027298778E-3</v>
      </c>
      <c r="G69" s="1">
        <v>1</v>
      </c>
      <c r="H69" s="1">
        <v>0</v>
      </c>
      <c r="I69" s="1">
        <v>39</v>
      </c>
      <c r="J69" s="1">
        <v>2</v>
      </c>
      <c r="K69" s="1">
        <v>3</v>
      </c>
      <c r="L69" s="1">
        <v>6</v>
      </c>
      <c r="M69" s="1">
        <v>4</v>
      </c>
      <c r="N69" s="1">
        <v>1</v>
      </c>
      <c r="O69" s="1">
        <v>9</v>
      </c>
      <c r="P69" s="8">
        <f t="shared" si="26"/>
        <v>25</v>
      </c>
      <c r="Q69" s="10">
        <f t="shared" si="27"/>
        <v>0.08</v>
      </c>
      <c r="R69" s="10">
        <f t="shared" si="28"/>
        <v>0.12</v>
      </c>
      <c r="S69" s="10">
        <f t="shared" si="29"/>
        <v>0.24</v>
      </c>
      <c r="T69" s="10">
        <f t="shared" si="30"/>
        <v>0.16</v>
      </c>
      <c r="U69" s="10">
        <f t="shared" si="31"/>
        <v>0.04</v>
      </c>
      <c r="V69" s="10">
        <f t="shared" si="32"/>
        <v>0.36</v>
      </c>
      <c r="W69" s="1">
        <v>1</v>
      </c>
      <c r="X69" s="1">
        <v>1</v>
      </c>
      <c r="Y69" s="1">
        <v>1</v>
      </c>
      <c r="Z69" s="1">
        <v>2</v>
      </c>
      <c r="AA69" s="8">
        <f t="shared" si="33"/>
        <v>5</v>
      </c>
      <c r="AB69" s="10">
        <f t="shared" si="34"/>
        <v>0.2</v>
      </c>
      <c r="AC69" s="10">
        <f t="shared" si="35"/>
        <v>0.2</v>
      </c>
      <c r="AD69" s="10">
        <f t="shared" si="36"/>
        <v>0.2</v>
      </c>
      <c r="AE69" s="10">
        <f t="shared" si="37"/>
        <v>0.4</v>
      </c>
      <c r="AF69" s="1">
        <v>7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50</v>
      </c>
      <c r="AO69" s="20" t="str">
        <f t="shared" si="20"/>
        <v>36-50</v>
      </c>
      <c r="AP69" s="1">
        <v>2208</v>
      </c>
      <c r="AQ69" s="1">
        <v>0</v>
      </c>
      <c r="AR69" s="1">
        <v>0</v>
      </c>
      <c r="AS69" s="1">
        <v>1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0</v>
      </c>
      <c r="AZ69" s="1">
        <v>7</v>
      </c>
      <c r="BA69" s="23">
        <v>42641</v>
      </c>
      <c r="BB69" s="25">
        <f t="shared" si="21"/>
        <v>9</v>
      </c>
      <c r="BC69" s="25" t="str">
        <f t="shared" si="22"/>
        <v>September</v>
      </c>
      <c r="BD69" s="25">
        <v>1</v>
      </c>
      <c r="BE69" t="str">
        <f t="shared" si="23"/>
        <v>2056,20587,Low income,179,Low spender,0.00869480740272988,1,0,39,2,3,6,4,1,9,25,0.08,0.12,0.24,0.16,0.04,0.36,1,1,1,2,5,0.2,0.2,0.2,0.4,7,0,0,0,0,0,0,0,50,36-50,2208,0,0,1,0,0,0,1,0,0,7</v>
      </c>
    </row>
    <row r="70" spans="1:57" ht="13.2" x14ac:dyDescent="0.25">
      <c r="A70" s="8">
        <v>2047</v>
      </c>
      <c r="B70" s="1">
        <v>26954</v>
      </c>
      <c r="C70" s="8" t="str">
        <f t="shared" si="24"/>
        <v>Low income</v>
      </c>
      <c r="D70" s="31">
        <v>363</v>
      </c>
      <c r="E70" s="34" t="str">
        <f t="shared" si="25"/>
        <v>Low spender</v>
      </c>
      <c r="F70" s="10">
        <f t="shared" si="19"/>
        <v>1.3467388884766639E-2</v>
      </c>
      <c r="G70" s="1">
        <v>1</v>
      </c>
      <c r="H70" s="1">
        <v>0</v>
      </c>
      <c r="I70" s="1">
        <v>17</v>
      </c>
      <c r="J70" s="1">
        <v>4</v>
      </c>
      <c r="K70" s="1">
        <v>1</v>
      </c>
      <c r="L70" s="1">
        <v>11</v>
      </c>
      <c r="M70" s="1">
        <v>0</v>
      </c>
      <c r="N70" s="1">
        <v>0</v>
      </c>
      <c r="O70" s="1">
        <v>1</v>
      </c>
      <c r="P70" s="8">
        <f t="shared" si="26"/>
        <v>17</v>
      </c>
      <c r="Q70" s="10">
        <f t="shared" si="27"/>
        <v>0.23529411764705882</v>
      </c>
      <c r="R70" s="10">
        <f t="shared" si="28"/>
        <v>5.8823529411764705E-2</v>
      </c>
      <c r="S70" s="10">
        <f t="shared" si="29"/>
        <v>0.6470588235294118</v>
      </c>
      <c r="T70" s="10">
        <f t="shared" si="30"/>
        <v>0</v>
      </c>
      <c r="U70" s="10">
        <f t="shared" si="31"/>
        <v>0</v>
      </c>
      <c r="V70" s="10">
        <f t="shared" si="32"/>
        <v>5.8823529411764705E-2</v>
      </c>
      <c r="W70" s="1">
        <v>1</v>
      </c>
      <c r="X70" s="1">
        <v>1</v>
      </c>
      <c r="Y70" s="1">
        <v>0</v>
      </c>
      <c r="Z70" s="1">
        <v>2</v>
      </c>
      <c r="AA70" s="8">
        <f t="shared" si="33"/>
        <v>4</v>
      </c>
      <c r="AB70" s="10">
        <f t="shared" si="34"/>
        <v>0.25</v>
      </c>
      <c r="AC70" s="10">
        <f t="shared" si="35"/>
        <v>0.25</v>
      </c>
      <c r="AD70" s="10">
        <f t="shared" si="36"/>
        <v>0</v>
      </c>
      <c r="AE70" s="10">
        <f t="shared" si="37"/>
        <v>0.5</v>
      </c>
      <c r="AF70" s="1">
        <v>7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49</v>
      </c>
      <c r="AO70" s="20" t="str">
        <f t="shared" si="20"/>
        <v>36-50</v>
      </c>
      <c r="AP70" s="1">
        <v>2211</v>
      </c>
      <c r="AQ70" s="1">
        <v>0</v>
      </c>
      <c r="AR70" s="1">
        <v>0</v>
      </c>
      <c r="AS70" s="1">
        <v>1</v>
      </c>
      <c r="AT70" s="1">
        <v>0</v>
      </c>
      <c r="AU70" s="1">
        <v>0</v>
      </c>
      <c r="AV70" s="1">
        <v>0</v>
      </c>
      <c r="AW70" s="1">
        <v>1</v>
      </c>
      <c r="AX70" s="1">
        <v>0</v>
      </c>
      <c r="AY70" s="1">
        <v>0</v>
      </c>
      <c r="AZ70" s="1">
        <v>15</v>
      </c>
      <c r="BA70" s="23">
        <v>42638</v>
      </c>
      <c r="BB70" s="25">
        <f t="shared" si="21"/>
        <v>9</v>
      </c>
      <c r="BC70" s="25" t="str">
        <f t="shared" si="22"/>
        <v>September</v>
      </c>
      <c r="BD70" s="25">
        <v>1</v>
      </c>
      <c r="BE70" t="str">
        <f t="shared" si="23"/>
        <v>2047,26954,Low income,363,Low spender,0.0134673888847666,1,0,17,4,1,11,0,0,1,17,0.235294117647059,0.0588235294117647,0.647058823529412,0,0,0.0588235294117647,1,1,0,2,4,0.25,0.25,0,0.5,7,0,0,0,0,0,0,0,49,36-50,2211,0,0,1,0,0,0,1,0,0,15</v>
      </c>
    </row>
    <row r="71" spans="1:57" ht="13.2" x14ac:dyDescent="0.25">
      <c r="A71" s="8">
        <v>1860</v>
      </c>
      <c r="B71" s="1">
        <v>30772</v>
      </c>
      <c r="C71" s="8" t="str">
        <f t="shared" si="24"/>
        <v>Low income</v>
      </c>
      <c r="D71" s="31">
        <v>1920</v>
      </c>
      <c r="E71" s="34" t="str">
        <f t="shared" si="25"/>
        <v>High spender</v>
      </c>
      <c r="F71" s="10">
        <f t="shared" si="19"/>
        <v>6.2394384505394515E-2</v>
      </c>
      <c r="G71" s="1">
        <v>1</v>
      </c>
      <c r="H71" s="1">
        <v>1</v>
      </c>
      <c r="I71" s="1">
        <v>89</v>
      </c>
      <c r="J71" s="1">
        <v>7</v>
      </c>
      <c r="K71" s="1">
        <v>2</v>
      </c>
      <c r="L71" s="1">
        <v>4</v>
      </c>
      <c r="M71" s="1">
        <v>2</v>
      </c>
      <c r="N71" s="1">
        <v>1</v>
      </c>
      <c r="O71" s="1">
        <v>4</v>
      </c>
      <c r="P71" s="8">
        <f t="shared" si="26"/>
        <v>20</v>
      </c>
      <c r="Q71" s="10">
        <f t="shared" si="27"/>
        <v>0.35</v>
      </c>
      <c r="R71" s="10">
        <f t="shared" si="28"/>
        <v>0.1</v>
      </c>
      <c r="S71" s="10">
        <f t="shared" si="29"/>
        <v>0.2</v>
      </c>
      <c r="T71" s="10">
        <f t="shared" si="30"/>
        <v>0.1</v>
      </c>
      <c r="U71" s="10">
        <f t="shared" si="31"/>
        <v>0.05</v>
      </c>
      <c r="V71" s="10">
        <f t="shared" si="32"/>
        <v>0.2</v>
      </c>
      <c r="W71" s="1">
        <v>1</v>
      </c>
      <c r="X71" s="1">
        <v>1</v>
      </c>
      <c r="Y71" s="1">
        <v>0</v>
      </c>
      <c r="Z71" s="1">
        <v>2</v>
      </c>
      <c r="AA71" s="8">
        <f t="shared" si="33"/>
        <v>4</v>
      </c>
      <c r="AB71" s="10">
        <f t="shared" si="34"/>
        <v>0.25</v>
      </c>
      <c r="AC71" s="10">
        <f t="shared" si="35"/>
        <v>0.25</v>
      </c>
      <c r="AD71" s="10">
        <f t="shared" si="36"/>
        <v>0</v>
      </c>
      <c r="AE71" s="10">
        <f t="shared" si="37"/>
        <v>0.5</v>
      </c>
      <c r="AF71" s="1">
        <v>6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44</v>
      </c>
      <c r="AO71" s="20" t="str">
        <f t="shared" si="20"/>
        <v>36-50</v>
      </c>
      <c r="AP71" s="1">
        <v>2268</v>
      </c>
      <c r="AQ71" s="1">
        <v>0</v>
      </c>
      <c r="AR71" s="1">
        <v>1</v>
      </c>
      <c r="AS71" s="1">
        <v>0</v>
      </c>
      <c r="AT71" s="1">
        <v>0</v>
      </c>
      <c r="AU71" s="1">
        <v>0</v>
      </c>
      <c r="AV71" s="1">
        <v>0</v>
      </c>
      <c r="AW71" s="1">
        <v>1</v>
      </c>
      <c r="AX71" s="1">
        <v>0</v>
      </c>
      <c r="AY71" s="1">
        <v>0</v>
      </c>
      <c r="AZ71" s="1">
        <v>12</v>
      </c>
      <c r="BA71" s="23">
        <v>42581</v>
      </c>
      <c r="BB71" s="25">
        <f t="shared" si="21"/>
        <v>7</v>
      </c>
      <c r="BC71" s="25" t="str">
        <f t="shared" si="22"/>
        <v>July</v>
      </c>
      <c r="BD71" s="25">
        <v>1</v>
      </c>
      <c r="BE71" t="str">
        <f t="shared" si="23"/>
        <v>1860,30772,Low income,1920,High spender,0.0623943845053945,1,1,89,7,2,4,2,1,4,20,0.35,0.1,0.2,0.1,0.05,0.2,1,1,0,2,4,0.25,0.25,0,0.5,6,0,0,0,0,0,0,0,44,36-50,2268,0,1,0,0,0,0,1,0,0,12</v>
      </c>
    </row>
    <row r="72" spans="1:57" ht="13.2" x14ac:dyDescent="0.25">
      <c r="A72" s="8">
        <v>1799</v>
      </c>
      <c r="B72" s="1">
        <v>43142</v>
      </c>
      <c r="C72" s="8" t="str">
        <f t="shared" si="24"/>
        <v>Low income</v>
      </c>
      <c r="D72" s="31">
        <v>1919</v>
      </c>
      <c r="E72" s="34" t="str">
        <f t="shared" si="25"/>
        <v>High spender</v>
      </c>
      <c r="F72" s="10">
        <f t="shared" si="19"/>
        <v>4.448101617912939E-2</v>
      </c>
      <c r="G72" s="1">
        <v>1</v>
      </c>
      <c r="H72" s="1">
        <v>1</v>
      </c>
      <c r="I72" s="1">
        <v>84</v>
      </c>
      <c r="J72" s="1">
        <v>5</v>
      </c>
      <c r="K72" s="1">
        <v>1</v>
      </c>
      <c r="L72" s="1">
        <v>7</v>
      </c>
      <c r="M72" s="1">
        <v>2</v>
      </c>
      <c r="N72" s="1">
        <v>1</v>
      </c>
      <c r="O72" s="1">
        <v>4</v>
      </c>
      <c r="P72" s="8">
        <f t="shared" si="26"/>
        <v>20</v>
      </c>
      <c r="Q72" s="10">
        <f t="shared" si="27"/>
        <v>0.25</v>
      </c>
      <c r="R72" s="10">
        <f t="shared" si="28"/>
        <v>0.05</v>
      </c>
      <c r="S72" s="10">
        <f t="shared" si="29"/>
        <v>0.35</v>
      </c>
      <c r="T72" s="10">
        <f t="shared" si="30"/>
        <v>0.1</v>
      </c>
      <c r="U72" s="10">
        <f t="shared" si="31"/>
        <v>0.05</v>
      </c>
      <c r="V72" s="10">
        <f t="shared" si="32"/>
        <v>0.2</v>
      </c>
      <c r="W72" s="1">
        <v>1</v>
      </c>
      <c r="X72" s="1">
        <v>1</v>
      </c>
      <c r="Y72" s="1">
        <v>0</v>
      </c>
      <c r="Z72" s="1">
        <v>2</v>
      </c>
      <c r="AA72" s="8">
        <f t="shared" si="33"/>
        <v>4</v>
      </c>
      <c r="AB72" s="10">
        <f t="shared" si="34"/>
        <v>0.25</v>
      </c>
      <c r="AC72" s="10">
        <f t="shared" si="35"/>
        <v>0.25</v>
      </c>
      <c r="AD72" s="10">
        <f t="shared" si="36"/>
        <v>0</v>
      </c>
      <c r="AE72" s="10">
        <f t="shared" si="37"/>
        <v>0.5</v>
      </c>
      <c r="AF72" s="1">
        <v>7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51</v>
      </c>
      <c r="AO72" s="20" t="str">
        <f t="shared" si="20"/>
        <v>50-65</v>
      </c>
      <c r="AP72" s="1">
        <v>2290</v>
      </c>
      <c r="AQ72" s="1">
        <v>0</v>
      </c>
      <c r="AR72" s="1">
        <v>1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1</v>
      </c>
      <c r="AY72" s="1">
        <v>0</v>
      </c>
      <c r="AZ72" s="1">
        <v>12</v>
      </c>
      <c r="BA72" s="23">
        <v>42559</v>
      </c>
      <c r="BB72" s="25">
        <f t="shared" si="21"/>
        <v>7</v>
      </c>
      <c r="BC72" s="25" t="str">
        <f t="shared" si="22"/>
        <v>July</v>
      </c>
      <c r="BD72" s="25">
        <v>1</v>
      </c>
      <c r="BE72" t="str">
        <f t="shared" si="23"/>
        <v>1799,43142,Low income,1919,High spender,0.0444810161791294,1,1,84,5,1,7,2,1,4,20,0.25,0.05,0.35,0.1,0.05,0.2,1,1,0,2,4,0.25,0.25,0,0.5,7,0,0,0,0,0,0,0,51,50-65,2290,0,1,0,0,0,0,0,1,0,12</v>
      </c>
    </row>
    <row r="73" spans="1:57" ht="13.2" x14ac:dyDescent="0.25">
      <c r="A73" s="8">
        <v>1765</v>
      </c>
      <c r="B73" s="1">
        <v>54466</v>
      </c>
      <c r="C73" s="8" t="str">
        <f t="shared" si="24"/>
        <v>High income</v>
      </c>
      <c r="D73" s="31">
        <v>950</v>
      </c>
      <c r="E73" s="34" t="str">
        <f t="shared" si="25"/>
        <v>High spender</v>
      </c>
      <c r="F73" s="10">
        <f t="shared" si="19"/>
        <v>1.7442073954393567E-2</v>
      </c>
      <c r="G73" s="1">
        <v>1</v>
      </c>
      <c r="H73" s="1">
        <v>1</v>
      </c>
      <c r="I73" s="1">
        <v>78</v>
      </c>
      <c r="J73" s="1">
        <v>12</v>
      </c>
      <c r="K73" s="1">
        <v>0</v>
      </c>
      <c r="L73" s="1">
        <v>4</v>
      </c>
      <c r="M73" s="1">
        <v>0</v>
      </c>
      <c r="N73" s="1">
        <v>0</v>
      </c>
      <c r="O73" s="1">
        <v>0</v>
      </c>
      <c r="P73" s="8">
        <f t="shared" si="26"/>
        <v>16</v>
      </c>
      <c r="Q73" s="10">
        <f t="shared" si="27"/>
        <v>0.75</v>
      </c>
      <c r="R73" s="10">
        <f t="shared" si="28"/>
        <v>0</v>
      </c>
      <c r="S73" s="10">
        <f t="shared" si="29"/>
        <v>0.25</v>
      </c>
      <c r="T73" s="10">
        <f t="shared" si="30"/>
        <v>0</v>
      </c>
      <c r="U73" s="10">
        <f t="shared" si="31"/>
        <v>0</v>
      </c>
      <c r="V73" s="10">
        <f t="shared" si="32"/>
        <v>0</v>
      </c>
      <c r="W73" s="1">
        <v>1</v>
      </c>
      <c r="X73" s="1">
        <v>1</v>
      </c>
      <c r="Y73" s="1">
        <v>0</v>
      </c>
      <c r="Z73" s="1">
        <v>2</v>
      </c>
      <c r="AA73" s="8">
        <f t="shared" si="33"/>
        <v>4</v>
      </c>
      <c r="AB73" s="10">
        <f t="shared" si="34"/>
        <v>0.25</v>
      </c>
      <c r="AC73" s="10">
        <f t="shared" si="35"/>
        <v>0.25</v>
      </c>
      <c r="AD73" s="10">
        <f t="shared" si="36"/>
        <v>0</v>
      </c>
      <c r="AE73" s="10">
        <f t="shared" si="37"/>
        <v>0.5</v>
      </c>
      <c r="AF73" s="1">
        <v>5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47</v>
      </c>
      <c r="AO73" s="20" t="str">
        <f t="shared" si="20"/>
        <v>36-50</v>
      </c>
      <c r="AP73" s="1">
        <v>2299</v>
      </c>
      <c r="AQ73" s="1">
        <v>0</v>
      </c>
      <c r="AR73" s="1">
        <v>0</v>
      </c>
      <c r="AS73" s="1">
        <v>1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</v>
      </c>
      <c r="AZ73" s="1">
        <v>16</v>
      </c>
      <c r="BA73" s="23">
        <v>42550</v>
      </c>
      <c r="BB73" s="25">
        <f t="shared" si="21"/>
        <v>6</v>
      </c>
      <c r="BC73" s="25" t="str">
        <f t="shared" si="22"/>
        <v>June</v>
      </c>
      <c r="BD73" s="25">
        <v>1</v>
      </c>
      <c r="BE73" t="str">
        <f t="shared" si="23"/>
        <v>1765,54466,High income,950,High spender,0.0174420739543936,1,1,78,12,0,4,0,0,0,16,0.75,0,0.25,0,0,0,1,1,0,2,4,0.25,0.25,0,0.5,5,0,0,0,0,0,0,0,47,36-50,2299,0,0,1,0,0,0,0,0,1,16</v>
      </c>
    </row>
    <row r="74" spans="1:57" ht="13.2" x14ac:dyDescent="0.25">
      <c r="A74" s="8">
        <v>1518</v>
      </c>
      <c r="B74" s="1">
        <v>19986</v>
      </c>
      <c r="C74" s="8" t="str">
        <f t="shared" si="24"/>
        <v>Low income</v>
      </c>
      <c r="D74" s="31">
        <v>93</v>
      </c>
      <c r="E74" s="34" t="str">
        <f t="shared" si="25"/>
        <v>Low spender</v>
      </c>
      <c r="F74" s="10">
        <f t="shared" si="19"/>
        <v>4.6532572800960671E-3</v>
      </c>
      <c r="G74" s="1">
        <v>1</v>
      </c>
      <c r="H74" s="1">
        <v>0</v>
      </c>
      <c r="I74" s="1">
        <v>74</v>
      </c>
      <c r="J74" s="1">
        <v>3</v>
      </c>
      <c r="K74" s="1">
        <v>6</v>
      </c>
      <c r="L74" s="1">
        <v>5</v>
      </c>
      <c r="M74" s="1">
        <v>0</v>
      </c>
      <c r="N74" s="1">
        <v>2</v>
      </c>
      <c r="O74" s="1">
        <v>6</v>
      </c>
      <c r="P74" s="8">
        <f t="shared" si="26"/>
        <v>22</v>
      </c>
      <c r="Q74" s="10">
        <f t="shared" si="27"/>
        <v>0.13636363636363635</v>
      </c>
      <c r="R74" s="10">
        <f t="shared" si="28"/>
        <v>0.27272727272727271</v>
      </c>
      <c r="S74" s="10">
        <f t="shared" si="29"/>
        <v>0.22727272727272727</v>
      </c>
      <c r="T74" s="10">
        <f t="shared" si="30"/>
        <v>0</v>
      </c>
      <c r="U74" s="10">
        <f t="shared" si="31"/>
        <v>9.0909090909090912E-2</v>
      </c>
      <c r="V74" s="10">
        <f t="shared" si="32"/>
        <v>0.27272727272727271</v>
      </c>
      <c r="W74" s="1">
        <v>1</v>
      </c>
      <c r="X74" s="1">
        <v>0</v>
      </c>
      <c r="Y74" s="1">
        <v>0</v>
      </c>
      <c r="Z74" s="1">
        <v>3</v>
      </c>
      <c r="AA74" s="8">
        <f t="shared" si="33"/>
        <v>4</v>
      </c>
      <c r="AB74" s="10">
        <f t="shared" si="34"/>
        <v>0.25</v>
      </c>
      <c r="AC74" s="10">
        <f t="shared" si="35"/>
        <v>0</v>
      </c>
      <c r="AD74" s="10">
        <f t="shared" si="36"/>
        <v>0</v>
      </c>
      <c r="AE74" s="10">
        <f t="shared" si="37"/>
        <v>0.75</v>
      </c>
      <c r="AF74" s="1">
        <v>7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35</v>
      </c>
      <c r="AO74" s="20" t="str">
        <f t="shared" si="20"/>
        <v>24-35</v>
      </c>
      <c r="AP74" s="1">
        <v>2386</v>
      </c>
      <c r="AQ74" s="1">
        <v>0</v>
      </c>
      <c r="AR74" s="1">
        <v>1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0</v>
      </c>
      <c r="AZ74" s="1">
        <v>10</v>
      </c>
      <c r="BA74" s="23">
        <v>42463</v>
      </c>
      <c r="BB74" s="25">
        <f t="shared" si="21"/>
        <v>4</v>
      </c>
      <c r="BC74" s="25" t="str">
        <f t="shared" si="22"/>
        <v>April</v>
      </c>
      <c r="BD74" s="25">
        <v>1</v>
      </c>
      <c r="BE74" t="str">
        <f t="shared" si="23"/>
        <v>1518,19986,Low income,93,Low spender,0.00465325728009607,1,0,74,3,6,5,0,2,6,22,0.136363636363636,0.272727272727273,0.227272727272727,0,0.0909090909090909,0.272727272727273,1,0,0,3,4,0.25,0,0,0.75,7,0,0,0,0,0,0,0,35,24-35,2386,0,1,0,0,0,0,1,0,0,10</v>
      </c>
    </row>
    <row r="75" spans="1:57" ht="13.2" x14ac:dyDescent="0.25">
      <c r="A75" s="8">
        <v>1471</v>
      </c>
      <c r="B75" s="1">
        <v>15253</v>
      </c>
      <c r="C75" s="8" t="str">
        <f t="shared" si="24"/>
        <v>Low income</v>
      </c>
      <c r="D75" s="31">
        <v>59</v>
      </c>
      <c r="E75" s="34" t="str">
        <f t="shared" si="25"/>
        <v>Low spender</v>
      </c>
      <c r="F75" s="10">
        <f t="shared" si="19"/>
        <v>3.868091522979086E-3</v>
      </c>
      <c r="G75" s="1">
        <v>1</v>
      </c>
      <c r="H75" s="1">
        <v>0</v>
      </c>
      <c r="I75" s="1">
        <v>13</v>
      </c>
      <c r="J75" s="1">
        <v>1</v>
      </c>
      <c r="K75" s="1">
        <v>3</v>
      </c>
      <c r="L75" s="1">
        <v>3</v>
      </c>
      <c r="M75" s="1">
        <v>8</v>
      </c>
      <c r="N75" s="1">
        <v>1</v>
      </c>
      <c r="O75" s="1">
        <v>13</v>
      </c>
      <c r="P75" s="8">
        <f t="shared" si="26"/>
        <v>29</v>
      </c>
      <c r="Q75" s="10">
        <f t="shared" si="27"/>
        <v>3.4482758620689655E-2</v>
      </c>
      <c r="R75" s="10">
        <f t="shared" si="28"/>
        <v>0.10344827586206896</v>
      </c>
      <c r="S75" s="10">
        <f t="shared" si="29"/>
        <v>0.10344827586206896</v>
      </c>
      <c r="T75" s="10">
        <f t="shared" si="30"/>
        <v>0.27586206896551724</v>
      </c>
      <c r="U75" s="10">
        <f t="shared" si="31"/>
        <v>3.4482758620689655E-2</v>
      </c>
      <c r="V75" s="10">
        <f t="shared" si="32"/>
        <v>0.44827586206896552</v>
      </c>
      <c r="W75" s="1">
        <v>2</v>
      </c>
      <c r="X75" s="1">
        <v>1</v>
      </c>
      <c r="Y75" s="1">
        <v>0</v>
      </c>
      <c r="Z75" s="1">
        <v>3</v>
      </c>
      <c r="AA75" s="8">
        <f t="shared" si="33"/>
        <v>6</v>
      </c>
      <c r="AB75" s="10">
        <f t="shared" si="34"/>
        <v>0.33333333333333331</v>
      </c>
      <c r="AC75" s="10">
        <f t="shared" si="35"/>
        <v>0.16666666666666666</v>
      </c>
      <c r="AD75" s="10">
        <f t="shared" si="36"/>
        <v>0</v>
      </c>
      <c r="AE75" s="10">
        <f t="shared" si="37"/>
        <v>0.5</v>
      </c>
      <c r="AF75" s="1">
        <v>7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28</v>
      </c>
      <c r="AO75" s="20" t="str">
        <f t="shared" si="20"/>
        <v>24-35</v>
      </c>
      <c r="AP75" s="1">
        <v>2403</v>
      </c>
      <c r="AQ75" s="1">
        <v>0</v>
      </c>
      <c r="AR75" s="1">
        <v>0</v>
      </c>
      <c r="AS75" s="1">
        <v>1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3</v>
      </c>
      <c r="BA75" s="23">
        <v>42446</v>
      </c>
      <c r="BB75" s="25">
        <f t="shared" si="21"/>
        <v>3</v>
      </c>
      <c r="BC75" s="25" t="str">
        <f t="shared" si="22"/>
        <v>March</v>
      </c>
      <c r="BD75" s="25">
        <v>1</v>
      </c>
      <c r="BE75" t="str">
        <f t="shared" si="23"/>
        <v>1471,15253,Low income,59,Low spender,0.00386809152297909,1,0,13,1,3,3,8,1,13,29,0.0344827586206897,0.103448275862069,0.103448275862069,0.275862068965517,0.0344827586206897,0.448275862068966,2,1,0,3,6,0.333333333333333,0.166666666666667,0,0.5,7,0,0,0,0,0,0,0,28,24-35,2403,0,0,1,0,0,0,0,0,0,3</v>
      </c>
    </row>
    <row r="76" spans="1:57" ht="13.2" x14ac:dyDescent="0.25">
      <c r="A76" s="8">
        <v>1337</v>
      </c>
      <c r="B76" s="1">
        <v>26228</v>
      </c>
      <c r="C76" s="8" t="str">
        <f t="shared" si="24"/>
        <v>Low income</v>
      </c>
      <c r="D76" s="31">
        <v>1334</v>
      </c>
      <c r="E76" s="34" t="str">
        <f t="shared" si="25"/>
        <v>High spender</v>
      </c>
      <c r="F76" s="10">
        <f t="shared" si="19"/>
        <v>5.0861674546286414E-2</v>
      </c>
      <c r="G76" s="1">
        <v>1</v>
      </c>
      <c r="H76" s="1">
        <v>0</v>
      </c>
      <c r="I76" s="1">
        <v>50</v>
      </c>
      <c r="J76" s="1">
        <v>2</v>
      </c>
      <c r="K76" s="1">
        <v>6</v>
      </c>
      <c r="L76" s="1">
        <v>4</v>
      </c>
      <c r="M76" s="1">
        <v>3</v>
      </c>
      <c r="N76" s="1">
        <v>1</v>
      </c>
      <c r="O76" s="1">
        <v>9</v>
      </c>
      <c r="P76" s="8">
        <f t="shared" si="26"/>
        <v>25</v>
      </c>
      <c r="Q76" s="10">
        <f t="shared" si="27"/>
        <v>0.08</v>
      </c>
      <c r="R76" s="10">
        <f t="shared" si="28"/>
        <v>0.24</v>
      </c>
      <c r="S76" s="10">
        <f t="shared" si="29"/>
        <v>0.16</v>
      </c>
      <c r="T76" s="10">
        <f t="shared" si="30"/>
        <v>0.12</v>
      </c>
      <c r="U76" s="10">
        <f t="shared" si="31"/>
        <v>0.04</v>
      </c>
      <c r="V76" s="10">
        <f t="shared" si="32"/>
        <v>0.36</v>
      </c>
      <c r="W76" s="1">
        <v>1</v>
      </c>
      <c r="X76" s="1">
        <v>1</v>
      </c>
      <c r="Y76" s="1">
        <v>0</v>
      </c>
      <c r="Z76" s="1">
        <v>2</v>
      </c>
      <c r="AA76" s="8">
        <f t="shared" si="33"/>
        <v>4</v>
      </c>
      <c r="AB76" s="10">
        <f t="shared" si="34"/>
        <v>0.25</v>
      </c>
      <c r="AC76" s="10">
        <f t="shared" si="35"/>
        <v>0.25</v>
      </c>
      <c r="AD76" s="10">
        <f t="shared" si="36"/>
        <v>0</v>
      </c>
      <c r="AE76" s="10">
        <f t="shared" si="37"/>
        <v>0.5</v>
      </c>
      <c r="AF76" s="1">
        <v>8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47</v>
      </c>
      <c r="AO76" s="20" t="str">
        <f t="shared" si="20"/>
        <v>36-50</v>
      </c>
      <c r="AP76" s="1">
        <v>2439</v>
      </c>
      <c r="AQ76" s="1">
        <v>0</v>
      </c>
      <c r="AR76" s="1">
        <v>1</v>
      </c>
      <c r="AS76" s="1">
        <v>0</v>
      </c>
      <c r="AT76" s="1">
        <v>0</v>
      </c>
      <c r="AU76" s="1">
        <v>0</v>
      </c>
      <c r="AV76" s="1">
        <v>0</v>
      </c>
      <c r="AW76" s="1">
        <v>1</v>
      </c>
      <c r="AX76" s="1">
        <v>0</v>
      </c>
      <c r="AY76" s="1">
        <v>0</v>
      </c>
      <c r="AZ76" s="1">
        <v>7</v>
      </c>
      <c r="BA76" s="23">
        <v>42410</v>
      </c>
      <c r="BB76" s="25">
        <f t="shared" si="21"/>
        <v>2</v>
      </c>
      <c r="BC76" s="25" t="str">
        <f t="shared" si="22"/>
        <v>February</v>
      </c>
      <c r="BD76" s="25">
        <v>1</v>
      </c>
      <c r="BE76" t="str">
        <f t="shared" si="23"/>
        <v>1337,26228,Low income,1334,High spender,0.0508616745462864,1,0,50,2,6,4,3,1,9,25,0.08,0.24,0.16,0.12,0.04,0.36,1,1,0,2,4,0.25,0.25,0,0.5,8,0,0,0,0,0,0,0,47,36-50,2439,0,1,0,0,0,0,1,0,0,7</v>
      </c>
    </row>
    <row r="77" spans="1:57" ht="13.2" x14ac:dyDescent="0.25">
      <c r="A77" s="8">
        <v>1112</v>
      </c>
      <c r="B77" s="1">
        <v>46779</v>
      </c>
      <c r="C77" s="8" t="str">
        <f t="shared" si="24"/>
        <v>Low income</v>
      </c>
      <c r="D77" s="31">
        <v>1292</v>
      </c>
      <c r="E77" s="34" t="str">
        <f t="shared" si="25"/>
        <v>High spender</v>
      </c>
      <c r="F77" s="10">
        <f t="shared" si="19"/>
        <v>2.7619230851450436E-2</v>
      </c>
      <c r="G77" s="1">
        <v>1</v>
      </c>
      <c r="H77" s="1">
        <v>1</v>
      </c>
      <c r="I77" s="1">
        <v>55</v>
      </c>
      <c r="J77" s="1">
        <v>12</v>
      </c>
      <c r="K77" s="1">
        <v>1</v>
      </c>
      <c r="L77" s="1">
        <v>3</v>
      </c>
      <c r="M77" s="1">
        <v>0</v>
      </c>
      <c r="N77" s="1">
        <v>0</v>
      </c>
      <c r="O77" s="1">
        <v>7</v>
      </c>
      <c r="P77" s="8">
        <f t="shared" si="26"/>
        <v>23</v>
      </c>
      <c r="Q77" s="10">
        <f t="shared" si="27"/>
        <v>0.52173913043478259</v>
      </c>
      <c r="R77" s="10">
        <f t="shared" si="28"/>
        <v>4.3478260869565216E-2</v>
      </c>
      <c r="S77" s="10">
        <f t="shared" si="29"/>
        <v>0.13043478260869565</v>
      </c>
      <c r="T77" s="10">
        <f t="shared" si="30"/>
        <v>0</v>
      </c>
      <c r="U77" s="10">
        <f t="shared" si="31"/>
        <v>0</v>
      </c>
      <c r="V77" s="10">
        <f t="shared" si="32"/>
        <v>0.30434782608695654</v>
      </c>
      <c r="W77" s="1">
        <v>1</v>
      </c>
      <c r="X77" s="1">
        <v>0</v>
      </c>
      <c r="Y77" s="1">
        <v>1</v>
      </c>
      <c r="Z77" s="1">
        <v>2</v>
      </c>
      <c r="AA77" s="8">
        <f t="shared" si="33"/>
        <v>4</v>
      </c>
      <c r="AB77" s="10">
        <f t="shared" si="34"/>
        <v>0.25</v>
      </c>
      <c r="AC77" s="10">
        <f t="shared" si="35"/>
        <v>0</v>
      </c>
      <c r="AD77" s="10">
        <f t="shared" si="36"/>
        <v>0.25</v>
      </c>
      <c r="AE77" s="10">
        <f t="shared" si="37"/>
        <v>0.5</v>
      </c>
      <c r="AF77" s="1">
        <v>4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60</v>
      </c>
      <c r="AO77" s="20" t="str">
        <f t="shared" si="20"/>
        <v>50-65</v>
      </c>
      <c r="AP77" s="1">
        <v>2511</v>
      </c>
      <c r="AQ77" s="1">
        <v>0</v>
      </c>
      <c r="AR77" s="1">
        <v>0</v>
      </c>
      <c r="AS77" s="1">
        <v>0</v>
      </c>
      <c r="AT77" s="1">
        <v>0</v>
      </c>
      <c r="AU77" s="1">
        <v>1</v>
      </c>
      <c r="AV77" s="1">
        <v>1</v>
      </c>
      <c r="AW77" s="1">
        <v>0</v>
      </c>
      <c r="AX77" s="1">
        <v>0</v>
      </c>
      <c r="AY77" s="1">
        <v>0</v>
      </c>
      <c r="AZ77" s="1">
        <v>9</v>
      </c>
      <c r="BA77" s="23">
        <v>42338</v>
      </c>
      <c r="BB77" s="25">
        <f t="shared" si="21"/>
        <v>11</v>
      </c>
      <c r="BC77" s="25" t="str">
        <f t="shared" si="22"/>
        <v>November</v>
      </c>
      <c r="BD77" s="25">
        <v>1</v>
      </c>
      <c r="BE77" t="str">
        <f t="shared" si="23"/>
        <v>1112,46779,Low income,1292,High spender,0.0276192308514504,1,1,55,12,1,3,0,0,7,23,0.521739130434783,0.0434782608695652,0.130434782608696,0,0,0.304347826086957,1,0,1,2,4,0.25,0,0.25,0.5,4,0,0,0,0,0,0,0,60,50-65,2511,0,0,0,0,1,1,0,0,0,9</v>
      </c>
    </row>
    <row r="78" spans="1:57" ht="13.2" x14ac:dyDescent="0.25">
      <c r="A78" s="8">
        <v>833</v>
      </c>
      <c r="B78" s="1">
        <v>34596</v>
      </c>
      <c r="C78" s="8" t="str">
        <f t="shared" si="24"/>
        <v>Low income</v>
      </c>
      <c r="D78" s="31">
        <v>1914</v>
      </c>
      <c r="E78" s="34" t="str">
        <f t="shared" si="25"/>
        <v>High spender</v>
      </c>
      <c r="F78" s="10">
        <f t="shared" si="19"/>
        <v>5.5324314949705168E-2</v>
      </c>
      <c r="G78" s="1">
        <v>1</v>
      </c>
      <c r="H78" s="1">
        <v>0</v>
      </c>
      <c r="I78" s="1">
        <v>48</v>
      </c>
      <c r="J78" s="1">
        <v>14</v>
      </c>
      <c r="K78" s="1">
        <v>0</v>
      </c>
      <c r="L78" s="1">
        <v>2</v>
      </c>
      <c r="M78" s="1">
        <v>0</v>
      </c>
      <c r="N78" s="1">
        <v>0</v>
      </c>
      <c r="O78" s="1">
        <v>7</v>
      </c>
      <c r="P78" s="8">
        <f t="shared" si="26"/>
        <v>23</v>
      </c>
      <c r="Q78" s="10">
        <f t="shared" si="27"/>
        <v>0.60869565217391308</v>
      </c>
      <c r="R78" s="10">
        <f t="shared" si="28"/>
        <v>0</v>
      </c>
      <c r="S78" s="10">
        <f t="shared" si="29"/>
        <v>8.6956521739130432E-2</v>
      </c>
      <c r="T78" s="10">
        <f t="shared" si="30"/>
        <v>0</v>
      </c>
      <c r="U78" s="10">
        <f t="shared" si="31"/>
        <v>0</v>
      </c>
      <c r="V78" s="10">
        <f t="shared" si="32"/>
        <v>0.30434782608695654</v>
      </c>
      <c r="W78" s="1">
        <v>1</v>
      </c>
      <c r="X78" s="1">
        <v>1</v>
      </c>
      <c r="Y78" s="1">
        <v>0</v>
      </c>
      <c r="Z78" s="1">
        <v>2</v>
      </c>
      <c r="AA78" s="8">
        <f t="shared" si="33"/>
        <v>4</v>
      </c>
      <c r="AB78" s="10">
        <f t="shared" si="34"/>
        <v>0.25</v>
      </c>
      <c r="AC78" s="10">
        <f t="shared" si="35"/>
        <v>0.25</v>
      </c>
      <c r="AD78" s="10">
        <f t="shared" si="36"/>
        <v>0</v>
      </c>
      <c r="AE78" s="10">
        <f t="shared" si="37"/>
        <v>0.5</v>
      </c>
      <c r="AF78" s="1">
        <v>8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46</v>
      </c>
      <c r="AO78" s="20" t="str">
        <f t="shared" si="20"/>
        <v>36-50</v>
      </c>
      <c r="AP78" s="1">
        <v>2601</v>
      </c>
      <c r="AQ78" s="1">
        <v>0</v>
      </c>
      <c r="AR78" s="1">
        <v>1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</v>
      </c>
      <c r="AZ78" s="1">
        <v>9</v>
      </c>
      <c r="BA78" s="23">
        <v>42248</v>
      </c>
      <c r="BB78" s="25">
        <f t="shared" si="21"/>
        <v>9</v>
      </c>
      <c r="BC78" s="25" t="str">
        <f t="shared" si="22"/>
        <v>September</v>
      </c>
      <c r="BD78" s="25">
        <v>1</v>
      </c>
      <c r="BE78" t="str">
        <f t="shared" si="23"/>
        <v>833,34596,Low income,1914,High spender,0.0553243149497052,1,0,48,14,0,2,0,0,7,23,0.608695652173913,0,0.0869565217391304,0,0,0.304347826086957,1,1,0,2,4,0.25,0.25,0,0.5,8,0,0,0,0,0,0,0,46,36-50,2601,0,1,0,0,0,0,0,0,1,9</v>
      </c>
    </row>
    <row r="79" spans="1:57" ht="13.2" x14ac:dyDescent="0.25">
      <c r="A79" s="8">
        <v>835</v>
      </c>
      <c r="B79" s="1">
        <v>34596</v>
      </c>
      <c r="C79" s="8" t="str">
        <f t="shared" si="24"/>
        <v>Low income</v>
      </c>
      <c r="D79" s="31">
        <v>2036</v>
      </c>
      <c r="E79" s="34" t="str">
        <f t="shared" si="25"/>
        <v>High spender</v>
      </c>
      <c r="F79" s="10">
        <f t="shared" si="19"/>
        <v>5.8850734188923573E-2</v>
      </c>
      <c r="G79" s="1">
        <v>1</v>
      </c>
      <c r="H79" s="1">
        <v>0</v>
      </c>
      <c r="I79" s="1">
        <v>48</v>
      </c>
      <c r="J79" s="1">
        <v>14</v>
      </c>
      <c r="K79" s="1">
        <v>0</v>
      </c>
      <c r="L79" s="1">
        <v>2</v>
      </c>
      <c r="M79" s="1">
        <v>0</v>
      </c>
      <c r="N79" s="1">
        <v>0</v>
      </c>
      <c r="O79" s="1">
        <v>7</v>
      </c>
      <c r="P79" s="8">
        <f t="shared" si="26"/>
        <v>23</v>
      </c>
      <c r="Q79" s="10">
        <f t="shared" si="27"/>
        <v>0.60869565217391308</v>
      </c>
      <c r="R79" s="10">
        <f t="shared" si="28"/>
        <v>0</v>
      </c>
      <c r="S79" s="10">
        <f t="shared" si="29"/>
        <v>8.6956521739130432E-2</v>
      </c>
      <c r="T79" s="10">
        <f t="shared" si="30"/>
        <v>0</v>
      </c>
      <c r="U79" s="10">
        <f t="shared" si="31"/>
        <v>0</v>
      </c>
      <c r="V79" s="10">
        <f t="shared" si="32"/>
        <v>0.30434782608695654</v>
      </c>
      <c r="W79" s="1">
        <v>1</v>
      </c>
      <c r="X79" s="1">
        <v>1</v>
      </c>
      <c r="Y79" s="1">
        <v>0</v>
      </c>
      <c r="Z79" s="1">
        <v>2</v>
      </c>
      <c r="AA79" s="8">
        <f t="shared" si="33"/>
        <v>4</v>
      </c>
      <c r="AB79" s="10">
        <f t="shared" si="34"/>
        <v>0.25</v>
      </c>
      <c r="AC79" s="10">
        <f t="shared" si="35"/>
        <v>0.25</v>
      </c>
      <c r="AD79" s="10">
        <f t="shared" si="36"/>
        <v>0</v>
      </c>
      <c r="AE79" s="10">
        <f t="shared" si="37"/>
        <v>0.5</v>
      </c>
      <c r="AF79" s="1">
        <v>8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  <c r="AN79" s="1">
        <v>46</v>
      </c>
      <c r="AO79" s="20" t="str">
        <f t="shared" si="20"/>
        <v>36-50</v>
      </c>
      <c r="AP79" s="1">
        <v>2601</v>
      </c>
      <c r="AQ79" s="1">
        <v>0</v>
      </c>
      <c r="AR79" s="1">
        <v>1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1</v>
      </c>
      <c r="AZ79" s="1">
        <v>9</v>
      </c>
      <c r="BA79" s="23">
        <v>42248</v>
      </c>
      <c r="BB79" s="25">
        <f t="shared" si="21"/>
        <v>9</v>
      </c>
      <c r="BC79" s="25" t="str">
        <f t="shared" si="22"/>
        <v>September</v>
      </c>
      <c r="BD79" s="25">
        <v>1</v>
      </c>
      <c r="BE79" t="str">
        <f t="shared" si="23"/>
        <v>835,34596,Low income,2036,High spender,0.0588507341889236,1,0,48,14,0,2,0,0,7,23,0.608695652173913,0,0.0869565217391304,0,0,0.304347826086957,1,1,0,2,4,0.25,0.25,0,0.5,8,0,0,0,0,0,0,1,46,36-50,2601,0,1,0,0,0,0,0,0,1,9</v>
      </c>
    </row>
    <row r="80" spans="1:57" ht="13.2" x14ac:dyDescent="0.25">
      <c r="A80" s="8">
        <v>711</v>
      </c>
      <c r="B80" s="1">
        <v>41452</v>
      </c>
      <c r="C80" s="8" t="str">
        <f t="shared" si="24"/>
        <v>Low income</v>
      </c>
      <c r="D80" s="31">
        <v>254</v>
      </c>
      <c r="E80" s="34" t="str">
        <f t="shared" si="25"/>
        <v>Low spender</v>
      </c>
      <c r="F80" s="10">
        <f t="shared" si="19"/>
        <v>6.1275692367075175E-3</v>
      </c>
      <c r="G80" s="1">
        <v>1</v>
      </c>
      <c r="H80" s="1">
        <v>1</v>
      </c>
      <c r="I80" s="1">
        <v>86</v>
      </c>
      <c r="J80" s="1">
        <v>13</v>
      </c>
      <c r="K80" s="1">
        <v>0</v>
      </c>
      <c r="L80" s="1">
        <v>3</v>
      </c>
      <c r="M80" s="1">
        <v>0</v>
      </c>
      <c r="N80" s="1">
        <v>0</v>
      </c>
      <c r="O80" s="1">
        <v>0</v>
      </c>
      <c r="P80" s="8">
        <f t="shared" si="26"/>
        <v>16</v>
      </c>
      <c r="Q80" s="10">
        <f t="shared" si="27"/>
        <v>0.8125</v>
      </c>
      <c r="R80" s="10">
        <f t="shared" si="28"/>
        <v>0</v>
      </c>
      <c r="S80" s="10">
        <f t="shared" si="29"/>
        <v>0.1875</v>
      </c>
      <c r="T80" s="10">
        <f t="shared" si="30"/>
        <v>0</v>
      </c>
      <c r="U80" s="10">
        <f t="shared" si="31"/>
        <v>0</v>
      </c>
      <c r="V80" s="10">
        <f t="shared" si="32"/>
        <v>0</v>
      </c>
      <c r="W80" s="1">
        <v>1</v>
      </c>
      <c r="X80" s="1">
        <v>1</v>
      </c>
      <c r="Y80" s="1">
        <v>0</v>
      </c>
      <c r="Z80" s="1">
        <v>2</v>
      </c>
      <c r="AA80" s="8">
        <f t="shared" si="33"/>
        <v>4</v>
      </c>
      <c r="AB80" s="10">
        <f t="shared" si="34"/>
        <v>0.25</v>
      </c>
      <c r="AC80" s="10">
        <f t="shared" si="35"/>
        <v>0.25</v>
      </c>
      <c r="AD80" s="10">
        <f t="shared" si="36"/>
        <v>0</v>
      </c>
      <c r="AE80" s="10">
        <f t="shared" si="37"/>
        <v>0.5</v>
      </c>
      <c r="AF80" s="1">
        <v>7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67</v>
      </c>
      <c r="AO80" s="20" t="str">
        <f t="shared" si="20"/>
        <v>66+</v>
      </c>
      <c r="AP80" s="1">
        <v>2639</v>
      </c>
      <c r="AQ80" s="1">
        <v>0</v>
      </c>
      <c r="AR80" s="1">
        <v>0</v>
      </c>
      <c r="AS80" s="1">
        <v>0</v>
      </c>
      <c r="AT80" s="1">
        <v>1</v>
      </c>
      <c r="AU80" s="1">
        <v>0</v>
      </c>
      <c r="AV80" s="1">
        <v>0</v>
      </c>
      <c r="AW80" s="1">
        <v>1</v>
      </c>
      <c r="AX80" s="1">
        <v>0</v>
      </c>
      <c r="AY80" s="1">
        <v>0</v>
      </c>
      <c r="AZ80" s="1">
        <v>16</v>
      </c>
      <c r="BA80" s="23">
        <v>42210</v>
      </c>
      <c r="BB80" s="25">
        <f t="shared" si="21"/>
        <v>7</v>
      </c>
      <c r="BC80" s="25" t="str">
        <f t="shared" si="22"/>
        <v>July</v>
      </c>
      <c r="BD80" s="25">
        <v>1</v>
      </c>
      <c r="BE80" t="str">
        <f t="shared" si="23"/>
        <v>711,41452,Low income,254,Low spender,0.00612756923670752,1,1,86,13,0,3,0,0,0,16,0.8125,0,0.1875,0,0,0,1,1,0,2,4,0.25,0.25,0,0.5,7,0,0,0,0,0,0,0,67,66+,2639,0,0,0,1,0,0,1,0,0,16</v>
      </c>
    </row>
    <row r="81" spans="1:57" ht="13.2" x14ac:dyDescent="0.25">
      <c r="A81" s="8">
        <v>515</v>
      </c>
      <c r="B81" s="1">
        <v>33581</v>
      </c>
      <c r="C81" s="8" t="str">
        <f t="shared" si="24"/>
        <v>Low income</v>
      </c>
      <c r="D81" s="31">
        <v>1678</v>
      </c>
      <c r="E81" s="34" t="str">
        <f t="shared" si="25"/>
        <v>High spender</v>
      </c>
      <c r="F81" s="10">
        <f t="shared" si="19"/>
        <v>4.9968732318870793E-2</v>
      </c>
      <c r="G81" s="1">
        <v>2</v>
      </c>
      <c r="H81" s="1">
        <v>0</v>
      </c>
      <c r="I81" s="1">
        <v>38</v>
      </c>
      <c r="J81" s="1">
        <v>11</v>
      </c>
      <c r="K81" s="1">
        <v>0</v>
      </c>
      <c r="L81" s="1">
        <v>5</v>
      </c>
      <c r="M81" s="1">
        <v>0</v>
      </c>
      <c r="N81" s="1">
        <v>0</v>
      </c>
      <c r="O81" s="1">
        <v>1</v>
      </c>
      <c r="P81" s="8">
        <f t="shared" si="26"/>
        <v>17</v>
      </c>
      <c r="Q81" s="10">
        <f t="shared" si="27"/>
        <v>0.6470588235294118</v>
      </c>
      <c r="R81" s="10">
        <f t="shared" si="28"/>
        <v>0</v>
      </c>
      <c r="S81" s="10">
        <f t="shared" si="29"/>
        <v>0.29411764705882354</v>
      </c>
      <c r="T81" s="10">
        <f t="shared" si="30"/>
        <v>0</v>
      </c>
      <c r="U81" s="10">
        <f t="shared" si="31"/>
        <v>0</v>
      </c>
      <c r="V81" s="10">
        <f t="shared" si="32"/>
        <v>5.8823529411764705E-2</v>
      </c>
      <c r="W81" s="1">
        <v>1</v>
      </c>
      <c r="X81" s="1">
        <v>1</v>
      </c>
      <c r="Y81" s="1">
        <v>0</v>
      </c>
      <c r="Z81" s="1">
        <v>2</v>
      </c>
      <c r="AA81" s="8">
        <f t="shared" si="33"/>
        <v>4</v>
      </c>
      <c r="AB81" s="10">
        <f t="shared" si="34"/>
        <v>0.25</v>
      </c>
      <c r="AC81" s="10">
        <f t="shared" si="35"/>
        <v>0.25</v>
      </c>
      <c r="AD81" s="10">
        <f t="shared" si="36"/>
        <v>0</v>
      </c>
      <c r="AE81" s="10">
        <f t="shared" si="37"/>
        <v>0.5</v>
      </c>
      <c r="AF81" s="1">
        <v>8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51</v>
      </c>
      <c r="AO81" s="20" t="str">
        <f t="shared" si="20"/>
        <v>50-65</v>
      </c>
      <c r="AP81" s="1">
        <v>2696</v>
      </c>
      <c r="AQ81" s="1">
        <v>0</v>
      </c>
      <c r="AR81" s="1">
        <v>1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1</v>
      </c>
      <c r="AZ81" s="1">
        <v>15</v>
      </c>
      <c r="BA81" s="23">
        <v>42153</v>
      </c>
      <c r="BB81" s="25">
        <f t="shared" si="21"/>
        <v>5</v>
      </c>
      <c r="BC81" s="25" t="str">
        <f t="shared" si="22"/>
        <v>May</v>
      </c>
      <c r="BD81" s="25">
        <v>1</v>
      </c>
      <c r="BE81" t="str">
        <f t="shared" si="23"/>
        <v>515,33581,Low income,1678,High spender,0.0499687323188708,2,0,38,11,0,5,0,0,1,17,0.647058823529412,0,0.294117647058824,0,0,0.0588235294117647,1,1,0,2,4,0.25,0.25,0,0.5,8,0,0,0,0,0,0,0,51,50-65,2696,0,1,0,0,0,0,0,0,1,15</v>
      </c>
    </row>
    <row r="82" spans="1:57" ht="13.2" x14ac:dyDescent="0.25">
      <c r="A82" s="8">
        <v>427</v>
      </c>
      <c r="B82" s="1">
        <v>38200</v>
      </c>
      <c r="C82" s="8" t="str">
        <f t="shared" si="24"/>
        <v>Low income</v>
      </c>
      <c r="D82" s="31">
        <v>1903</v>
      </c>
      <c r="E82" s="34" t="str">
        <f t="shared" si="25"/>
        <v>High spender</v>
      </c>
      <c r="F82" s="10">
        <f t="shared" si="19"/>
        <v>4.9816753926701568E-2</v>
      </c>
      <c r="G82" s="1">
        <v>1</v>
      </c>
      <c r="H82" s="1">
        <v>1</v>
      </c>
      <c r="I82" s="1">
        <v>19</v>
      </c>
      <c r="J82" s="1">
        <v>12</v>
      </c>
      <c r="K82" s="1">
        <v>0</v>
      </c>
      <c r="L82" s="1">
        <v>4</v>
      </c>
      <c r="M82" s="1">
        <v>0</v>
      </c>
      <c r="N82" s="1">
        <v>0</v>
      </c>
      <c r="O82" s="1">
        <v>1</v>
      </c>
      <c r="P82" s="8">
        <f t="shared" si="26"/>
        <v>17</v>
      </c>
      <c r="Q82" s="10">
        <f t="shared" si="27"/>
        <v>0.70588235294117652</v>
      </c>
      <c r="R82" s="10">
        <f t="shared" si="28"/>
        <v>0</v>
      </c>
      <c r="S82" s="10">
        <f t="shared" si="29"/>
        <v>0.23529411764705882</v>
      </c>
      <c r="T82" s="10">
        <f t="shared" si="30"/>
        <v>0</v>
      </c>
      <c r="U82" s="10">
        <f t="shared" si="31"/>
        <v>0</v>
      </c>
      <c r="V82" s="10">
        <f t="shared" si="32"/>
        <v>5.8823529411764705E-2</v>
      </c>
      <c r="W82" s="1">
        <v>1</v>
      </c>
      <c r="X82" s="1">
        <v>1</v>
      </c>
      <c r="Y82" s="1">
        <v>0</v>
      </c>
      <c r="Z82" s="1">
        <v>2</v>
      </c>
      <c r="AA82" s="8">
        <f t="shared" si="33"/>
        <v>4</v>
      </c>
      <c r="AB82" s="10">
        <f t="shared" si="34"/>
        <v>0.25</v>
      </c>
      <c r="AC82" s="10">
        <f t="shared" si="35"/>
        <v>0.25</v>
      </c>
      <c r="AD82" s="10">
        <f t="shared" si="36"/>
        <v>0</v>
      </c>
      <c r="AE82" s="10">
        <f t="shared" si="37"/>
        <v>0.5</v>
      </c>
      <c r="AF82" s="1">
        <v>7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50</v>
      </c>
      <c r="AO82" s="20" t="str">
        <f t="shared" si="20"/>
        <v>36-50</v>
      </c>
      <c r="AP82" s="1">
        <v>2728</v>
      </c>
      <c r="AQ82" s="1">
        <v>0</v>
      </c>
      <c r="AR82" s="1">
        <v>0</v>
      </c>
      <c r="AS82" s="1">
        <v>0</v>
      </c>
      <c r="AT82" s="1">
        <v>1</v>
      </c>
      <c r="AU82" s="1">
        <v>0</v>
      </c>
      <c r="AV82" s="1">
        <v>0</v>
      </c>
      <c r="AW82" s="1">
        <v>1</v>
      </c>
      <c r="AX82" s="1">
        <v>0</v>
      </c>
      <c r="AY82" s="1">
        <v>0</v>
      </c>
      <c r="AZ82" s="1">
        <v>15</v>
      </c>
      <c r="BA82" s="23">
        <v>42121</v>
      </c>
      <c r="BB82" s="25">
        <f t="shared" si="21"/>
        <v>4</v>
      </c>
      <c r="BC82" s="25" t="str">
        <f t="shared" si="22"/>
        <v>April</v>
      </c>
      <c r="BD82" s="25">
        <v>1</v>
      </c>
      <c r="BE82" t="str">
        <f t="shared" si="23"/>
        <v>427,38200,Low income,1903,High spender,0.0498167539267016,1,1,19,12,0,4,0,0,1,17,0.705882352941177,0,0.235294117647059,0,0,0.0588235294117647,1,1,0,2,4,0.25,0.25,0,0.5,7,0,0,0,0,0,0,0,50,36-50,2728,0,0,0,1,0,0,1,0,0,15</v>
      </c>
    </row>
    <row r="83" spans="1:57" ht="13.2" x14ac:dyDescent="0.25">
      <c r="A83" s="8">
        <v>403</v>
      </c>
      <c r="B83" s="1">
        <v>24884</v>
      </c>
      <c r="C83" s="8" t="str">
        <f t="shared" si="24"/>
        <v>Low income</v>
      </c>
      <c r="D83" s="31">
        <v>127</v>
      </c>
      <c r="E83" s="34" t="str">
        <f t="shared" si="25"/>
        <v>Low spender</v>
      </c>
      <c r="F83" s="10">
        <f t="shared" si="19"/>
        <v>5.1036810802121847E-3</v>
      </c>
      <c r="G83" s="1">
        <v>1</v>
      </c>
      <c r="H83" s="1">
        <v>0</v>
      </c>
      <c r="I83" s="1">
        <v>32</v>
      </c>
      <c r="J83" s="1">
        <v>3</v>
      </c>
      <c r="K83" s="1">
        <v>6</v>
      </c>
      <c r="L83" s="1">
        <v>7</v>
      </c>
      <c r="M83" s="1">
        <v>0</v>
      </c>
      <c r="N83" s="1">
        <v>0</v>
      </c>
      <c r="O83" s="1">
        <v>3</v>
      </c>
      <c r="P83" s="8">
        <f t="shared" si="26"/>
        <v>19</v>
      </c>
      <c r="Q83" s="10">
        <f t="shared" si="27"/>
        <v>0.15789473684210525</v>
      </c>
      <c r="R83" s="10">
        <f t="shared" si="28"/>
        <v>0.31578947368421051</v>
      </c>
      <c r="S83" s="10">
        <f t="shared" si="29"/>
        <v>0.36842105263157893</v>
      </c>
      <c r="T83" s="10">
        <f t="shared" si="30"/>
        <v>0</v>
      </c>
      <c r="U83" s="10">
        <f t="shared" si="31"/>
        <v>0</v>
      </c>
      <c r="V83" s="10">
        <f t="shared" si="32"/>
        <v>0.15789473684210525</v>
      </c>
      <c r="W83" s="1">
        <v>1</v>
      </c>
      <c r="X83" s="1">
        <v>0</v>
      </c>
      <c r="Y83" s="1">
        <v>0</v>
      </c>
      <c r="Z83" s="1">
        <v>3</v>
      </c>
      <c r="AA83" s="8">
        <f t="shared" si="33"/>
        <v>4</v>
      </c>
      <c r="AB83" s="10">
        <f t="shared" si="34"/>
        <v>0.25</v>
      </c>
      <c r="AC83" s="10">
        <f t="shared" si="35"/>
        <v>0</v>
      </c>
      <c r="AD83" s="10">
        <f t="shared" si="36"/>
        <v>0</v>
      </c>
      <c r="AE83" s="10">
        <f t="shared" si="37"/>
        <v>0.75</v>
      </c>
      <c r="AF83" s="1">
        <v>7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48</v>
      </c>
      <c r="AO83" s="20" t="str">
        <f t="shared" si="20"/>
        <v>36-50</v>
      </c>
      <c r="AP83" s="1">
        <v>2736</v>
      </c>
      <c r="AQ83" s="1">
        <v>0</v>
      </c>
      <c r="AR83" s="1">
        <v>1</v>
      </c>
      <c r="AS83" s="1">
        <v>0</v>
      </c>
      <c r="AT83" s="1">
        <v>0</v>
      </c>
      <c r="AU83" s="1">
        <v>0</v>
      </c>
      <c r="AV83" s="1">
        <v>1</v>
      </c>
      <c r="AW83" s="1">
        <v>0</v>
      </c>
      <c r="AX83" s="1">
        <v>0</v>
      </c>
      <c r="AY83" s="1">
        <v>0</v>
      </c>
      <c r="AZ83" s="1">
        <v>13</v>
      </c>
      <c r="BA83" s="23">
        <v>42113</v>
      </c>
      <c r="BB83" s="25">
        <f t="shared" si="21"/>
        <v>4</v>
      </c>
      <c r="BC83" s="25" t="str">
        <f t="shared" si="22"/>
        <v>April</v>
      </c>
      <c r="BD83" s="25">
        <v>1</v>
      </c>
      <c r="BE83" t="str">
        <f t="shared" si="23"/>
        <v>403,24884,Low income,127,Low spender,0.00510368108021218,1,0,32,3,6,7,0,0,3,19,0.157894736842105,0.315789473684211,0.368421052631579,0,0,0.157894736842105,1,0,0,3,4,0.25,0,0,0.75,7,0,0,0,0,0,0,0,48,36-50,2736,0,1,0,0,0,1,0,0,0,13</v>
      </c>
    </row>
    <row r="84" spans="1:57" ht="13.2" x14ac:dyDescent="0.25">
      <c r="A84" s="8">
        <v>318</v>
      </c>
      <c r="B84" s="1">
        <v>33444</v>
      </c>
      <c r="C84" s="8" t="str">
        <f t="shared" si="24"/>
        <v>Low income</v>
      </c>
      <c r="D84" s="31">
        <v>1889</v>
      </c>
      <c r="E84" s="34" t="str">
        <f t="shared" si="25"/>
        <v>High spender</v>
      </c>
      <c r="F84" s="10">
        <f t="shared" si="19"/>
        <v>5.6482478172467411E-2</v>
      </c>
      <c r="G84" s="1">
        <v>1</v>
      </c>
      <c r="H84" s="1">
        <v>1</v>
      </c>
      <c r="I84" s="1">
        <v>24</v>
      </c>
      <c r="J84" s="1">
        <v>8</v>
      </c>
      <c r="K84" s="1">
        <v>0</v>
      </c>
      <c r="L84" s="1">
        <v>8</v>
      </c>
      <c r="M84" s="1">
        <v>0</v>
      </c>
      <c r="N84" s="1">
        <v>0</v>
      </c>
      <c r="O84" s="1">
        <v>2</v>
      </c>
      <c r="P84" s="8">
        <f t="shared" si="26"/>
        <v>18</v>
      </c>
      <c r="Q84" s="10">
        <f t="shared" si="27"/>
        <v>0.44444444444444442</v>
      </c>
      <c r="R84" s="10">
        <f t="shared" si="28"/>
        <v>0</v>
      </c>
      <c r="S84" s="10">
        <f t="shared" si="29"/>
        <v>0.44444444444444442</v>
      </c>
      <c r="T84" s="10">
        <f t="shared" si="30"/>
        <v>0</v>
      </c>
      <c r="U84" s="10">
        <f t="shared" si="31"/>
        <v>0</v>
      </c>
      <c r="V84" s="10">
        <f t="shared" si="32"/>
        <v>0.1111111111111111</v>
      </c>
      <c r="W84" s="1">
        <v>1</v>
      </c>
      <c r="X84" s="1">
        <v>1</v>
      </c>
      <c r="Y84" s="1">
        <v>0</v>
      </c>
      <c r="Z84" s="1">
        <v>2</v>
      </c>
      <c r="AA84" s="8">
        <f t="shared" si="33"/>
        <v>4</v>
      </c>
      <c r="AB84" s="10">
        <f t="shared" si="34"/>
        <v>0.25</v>
      </c>
      <c r="AC84" s="10">
        <f t="shared" si="35"/>
        <v>0.25</v>
      </c>
      <c r="AD84" s="10">
        <f t="shared" si="36"/>
        <v>0</v>
      </c>
      <c r="AE84" s="10">
        <f t="shared" si="37"/>
        <v>0.5</v>
      </c>
      <c r="AF84" s="1">
        <v>8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68</v>
      </c>
      <c r="AO84" s="20" t="str">
        <f t="shared" si="20"/>
        <v>66+</v>
      </c>
      <c r="AP84" s="1">
        <v>2762</v>
      </c>
      <c r="AQ84" s="1">
        <v>0</v>
      </c>
      <c r="AR84" s="1">
        <v>1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</v>
      </c>
      <c r="AY84" s="1">
        <v>0</v>
      </c>
      <c r="AZ84" s="1">
        <v>14</v>
      </c>
      <c r="BA84" s="23">
        <v>42087</v>
      </c>
      <c r="BB84" s="25">
        <f t="shared" si="21"/>
        <v>3</v>
      </c>
      <c r="BC84" s="25" t="str">
        <f t="shared" si="22"/>
        <v>March</v>
      </c>
      <c r="BD84" s="25">
        <v>1</v>
      </c>
      <c r="BE84" t="str">
        <f t="shared" si="23"/>
        <v>318,33444,Low income,1889,High spender,0.0564824781724674,1,1,24,8,0,8,0,0,2,18,0.444444444444444,0,0.444444444444444,0,0,0.111111111111111,1,1,0,2,4,0.25,0.25,0,0.5,8,0,0,0,0,0,0,0,68,66+,2762,0,1,0,0,0,0,0,1,0,14</v>
      </c>
    </row>
    <row r="85" spans="1:57" ht="13.2" x14ac:dyDescent="0.25">
      <c r="A85" s="8">
        <v>202</v>
      </c>
      <c r="B85" s="1">
        <v>30261</v>
      </c>
      <c r="C85" s="8" t="str">
        <f t="shared" si="24"/>
        <v>Low income</v>
      </c>
      <c r="D85" s="31">
        <v>42</v>
      </c>
      <c r="E85" s="34" t="str">
        <f t="shared" si="25"/>
        <v>Low spender</v>
      </c>
      <c r="F85" s="10">
        <f t="shared" si="19"/>
        <v>1.3879250520471894E-3</v>
      </c>
      <c r="G85" s="1">
        <v>1</v>
      </c>
      <c r="H85" s="1">
        <v>2</v>
      </c>
      <c r="I85" s="1">
        <v>75</v>
      </c>
      <c r="J85" s="1">
        <v>8</v>
      </c>
      <c r="K85" s="1">
        <v>0</v>
      </c>
      <c r="L85" s="1">
        <v>5</v>
      </c>
      <c r="M85" s="1">
        <v>0</v>
      </c>
      <c r="N85" s="1">
        <v>3</v>
      </c>
      <c r="O85" s="1">
        <v>6</v>
      </c>
      <c r="P85" s="8">
        <f t="shared" si="26"/>
        <v>22</v>
      </c>
      <c r="Q85" s="10">
        <f t="shared" si="27"/>
        <v>0.36363636363636365</v>
      </c>
      <c r="R85" s="10">
        <f t="shared" si="28"/>
        <v>0</v>
      </c>
      <c r="S85" s="10">
        <f t="shared" si="29"/>
        <v>0.22727272727272727</v>
      </c>
      <c r="T85" s="10">
        <f t="shared" si="30"/>
        <v>0</v>
      </c>
      <c r="U85" s="10">
        <f t="shared" si="31"/>
        <v>0.13636363636363635</v>
      </c>
      <c r="V85" s="10">
        <f t="shared" si="32"/>
        <v>0.27272727272727271</v>
      </c>
      <c r="W85" s="1">
        <v>1</v>
      </c>
      <c r="X85" s="1">
        <v>0</v>
      </c>
      <c r="Y85" s="1">
        <v>0</v>
      </c>
      <c r="Z85" s="1">
        <v>3</v>
      </c>
      <c r="AA85" s="8">
        <f t="shared" si="33"/>
        <v>4</v>
      </c>
      <c r="AB85" s="10">
        <f t="shared" si="34"/>
        <v>0.25</v>
      </c>
      <c r="AC85" s="10">
        <f t="shared" si="35"/>
        <v>0</v>
      </c>
      <c r="AD85" s="10">
        <f t="shared" si="36"/>
        <v>0</v>
      </c>
      <c r="AE85" s="10">
        <f t="shared" si="37"/>
        <v>0.75</v>
      </c>
      <c r="AF85" s="1">
        <v>8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48</v>
      </c>
      <c r="AO85" s="20" t="str">
        <f t="shared" si="20"/>
        <v>36-50</v>
      </c>
      <c r="AP85" s="1">
        <v>2801</v>
      </c>
      <c r="AQ85" s="1">
        <v>0</v>
      </c>
      <c r="AR85" s="1">
        <v>0</v>
      </c>
      <c r="AS85" s="1">
        <v>0</v>
      </c>
      <c r="AT85" s="1">
        <v>1</v>
      </c>
      <c r="AU85" s="1">
        <v>0</v>
      </c>
      <c r="AV85" s="1">
        <v>0</v>
      </c>
      <c r="AW85" s="1">
        <v>1</v>
      </c>
      <c r="AX85" s="1">
        <v>0</v>
      </c>
      <c r="AY85" s="1">
        <v>0</v>
      </c>
      <c r="AZ85" s="1">
        <v>10</v>
      </c>
      <c r="BA85" s="23">
        <v>42048</v>
      </c>
      <c r="BB85" s="25">
        <f t="shared" si="21"/>
        <v>2</v>
      </c>
      <c r="BC85" s="25" t="str">
        <f t="shared" si="22"/>
        <v>February</v>
      </c>
      <c r="BD85" s="25">
        <v>1</v>
      </c>
      <c r="BE85" t="str">
        <f t="shared" si="23"/>
        <v>202,30261,Low income,42,Low spender,0.00138792505204719,1,2,75,8,0,5,0,3,6,22,0.363636363636364,0,0.227272727272727,0,0.136363636363636,0.272727272727273,1,0,0,3,4,0.25,0,0,0.75,8,0,0,0,0,0,0,0,48,36-50,2801,0,0,0,1,0,0,1,0,0,10</v>
      </c>
    </row>
    <row r="86" spans="1:57" ht="13.2" x14ac:dyDescent="0.25">
      <c r="A86" s="8">
        <v>15</v>
      </c>
      <c r="B86" s="1">
        <v>22304</v>
      </c>
      <c r="C86" s="8" t="str">
        <f t="shared" si="24"/>
        <v>Low income</v>
      </c>
      <c r="D86" s="31">
        <v>19</v>
      </c>
      <c r="E86" s="34" t="str">
        <f t="shared" si="25"/>
        <v>Low spender</v>
      </c>
      <c r="F86" s="10">
        <f t="shared" si="19"/>
        <v>8.5186513629842181E-4</v>
      </c>
      <c r="G86" s="1">
        <v>0</v>
      </c>
      <c r="H86" s="1">
        <v>0</v>
      </c>
      <c r="I86" s="1">
        <v>91</v>
      </c>
      <c r="J86" s="1">
        <v>3</v>
      </c>
      <c r="K86" s="1">
        <v>2</v>
      </c>
      <c r="L86" s="1">
        <v>7</v>
      </c>
      <c r="M86" s="1">
        <v>0</v>
      </c>
      <c r="N86" s="1">
        <v>4</v>
      </c>
      <c r="O86" s="1">
        <v>2</v>
      </c>
      <c r="P86" s="8">
        <f t="shared" si="26"/>
        <v>18</v>
      </c>
      <c r="Q86" s="10">
        <f t="shared" si="27"/>
        <v>0.16666666666666666</v>
      </c>
      <c r="R86" s="10">
        <f t="shared" si="28"/>
        <v>0.1111111111111111</v>
      </c>
      <c r="S86" s="10">
        <f t="shared" si="29"/>
        <v>0.3888888888888889</v>
      </c>
      <c r="T86" s="10">
        <f t="shared" si="30"/>
        <v>0</v>
      </c>
      <c r="U86" s="10">
        <f t="shared" si="31"/>
        <v>0.22222222222222221</v>
      </c>
      <c r="V86" s="10">
        <f t="shared" si="32"/>
        <v>0.1111111111111111</v>
      </c>
      <c r="W86" s="1">
        <v>1</v>
      </c>
      <c r="X86" s="1">
        <v>1</v>
      </c>
      <c r="Y86" s="1">
        <v>0</v>
      </c>
      <c r="Z86" s="1">
        <v>2</v>
      </c>
      <c r="AA86" s="8">
        <f t="shared" si="33"/>
        <v>4</v>
      </c>
      <c r="AB86" s="10">
        <f t="shared" si="34"/>
        <v>0.25</v>
      </c>
      <c r="AC86" s="10">
        <f t="shared" si="35"/>
        <v>0.25</v>
      </c>
      <c r="AD86" s="10">
        <f t="shared" si="36"/>
        <v>0</v>
      </c>
      <c r="AE86" s="10">
        <f t="shared" si="37"/>
        <v>0.5</v>
      </c>
      <c r="AF86" s="1">
        <v>8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64</v>
      </c>
      <c r="AO86" s="20" t="str">
        <f t="shared" si="20"/>
        <v>50-65</v>
      </c>
      <c r="AP86" s="1">
        <v>2853</v>
      </c>
      <c r="AQ86" s="1">
        <v>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</v>
      </c>
      <c r="AX86" s="1">
        <v>0</v>
      </c>
      <c r="AY86" s="1">
        <v>0</v>
      </c>
      <c r="AZ86" s="1">
        <v>14</v>
      </c>
      <c r="BA86" s="23">
        <v>41996</v>
      </c>
      <c r="BB86" s="25">
        <f t="shared" si="21"/>
        <v>12</v>
      </c>
      <c r="BC86" s="25" t="str">
        <f t="shared" si="22"/>
        <v>December</v>
      </c>
      <c r="BD86" s="25">
        <v>1</v>
      </c>
      <c r="BE86" t="str">
        <f t="shared" si="23"/>
        <v>15,22304,Low income,19,Low spender,0.000851865136298422,0,0,91,3,2,7,0,4,2,18,0.166666666666667,0.111111111111111,0.388888888888889,0,0.222222222222222,0.111111111111111,1,1,0,2,4,0.25,0.25,0,0.5,8,0,0,0,0,0,0,0,64,50-65,2853,1,0,0,0,0,0,1,0,0,14</v>
      </c>
    </row>
    <row r="87" spans="1:57" ht="13.2" x14ac:dyDescent="0.25">
      <c r="A87" s="8">
        <v>1881</v>
      </c>
      <c r="B87" s="1">
        <v>39356</v>
      </c>
      <c r="C87" s="8" t="str">
        <f t="shared" si="24"/>
        <v>Low income</v>
      </c>
      <c r="D87" s="31">
        <v>459</v>
      </c>
      <c r="E87" s="34" t="str">
        <f t="shared" si="25"/>
        <v>Low spender</v>
      </c>
      <c r="F87" s="10">
        <f t="shared" si="19"/>
        <v>1.166277060676898E-2</v>
      </c>
      <c r="G87" s="1">
        <v>1</v>
      </c>
      <c r="H87" s="1">
        <v>1</v>
      </c>
      <c r="I87" s="1">
        <v>21</v>
      </c>
      <c r="J87" s="1">
        <v>15</v>
      </c>
      <c r="K87" s="1">
        <v>0</v>
      </c>
      <c r="L87" s="1">
        <v>2</v>
      </c>
      <c r="M87" s="1">
        <v>0</v>
      </c>
      <c r="N87" s="1">
        <v>0</v>
      </c>
      <c r="O87" s="1">
        <v>6</v>
      </c>
      <c r="P87" s="8">
        <f t="shared" si="26"/>
        <v>23</v>
      </c>
      <c r="Q87" s="10">
        <f t="shared" si="27"/>
        <v>0.65217391304347827</v>
      </c>
      <c r="R87" s="10">
        <f t="shared" si="28"/>
        <v>0</v>
      </c>
      <c r="S87" s="10">
        <f t="shared" si="29"/>
        <v>8.6956521739130432E-2</v>
      </c>
      <c r="T87" s="10">
        <f t="shared" si="30"/>
        <v>0</v>
      </c>
      <c r="U87" s="10">
        <f t="shared" si="31"/>
        <v>0</v>
      </c>
      <c r="V87" s="10">
        <f t="shared" si="32"/>
        <v>0.2608695652173913</v>
      </c>
      <c r="W87" s="1">
        <v>1</v>
      </c>
      <c r="X87" s="1">
        <v>1</v>
      </c>
      <c r="Y87" s="1">
        <v>0</v>
      </c>
      <c r="Z87" s="1">
        <v>2</v>
      </c>
      <c r="AA87" s="8">
        <f t="shared" si="33"/>
        <v>4</v>
      </c>
      <c r="AB87" s="10">
        <f t="shared" si="34"/>
        <v>0.25</v>
      </c>
      <c r="AC87" s="10">
        <f t="shared" si="35"/>
        <v>0.25</v>
      </c>
      <c r="AD87" s="10">
        <f t="shared" si="36"/>
        <v>0</v>
      </c>
      <c r="AE87" s="10">
        <f t="shared" si="37"/>
        <v>0.5</v>
      </c>
      <c r="AF87" s="1">
        <v>6</v>
      </c>
      <c r="AG87" s="1">
        <v>0</v>
      </c>
      <c r="AH87" s="1">
        <v>0</v>
      </c>
      <c r="AI87" s="1">
        <v>1</v>
      </c>
      <c r="AJ87" s="1">
        <v>0</v>
      </c>
      <c r="AK87" s="1">
        <v>0</v>
      </c>
      <c r="AL87" s="1">
        <v>0</v>
      </c>
      <c r="AM87" s="1">
        <v>0</v>
      </c>
      <c r="AN87" s="1">
        <v>44</v>
      </c>
      <c r="AO87" s="20" t="str">
        <f t="shared" si="20"/>
        <v>36-50</v>
      </c>
      <c r="AP87" s="1">
        <v>2261</v>
      </c>
      <c r="AQ87" s="1">
        <v>0</v>
      </c>
      <c r="AR87" s="1">
        <v>1</v>
      </c>
      <c r="AS87" s="1">
        <v>0</v>
      </c>
      <c r="AT87" s="1">
        <v>0</v>
      </c>
      <c r="AU87" s="1">
        <v>0</v>
      </c>
      <c r="AV87" s="1">
        <v>0</v>
      </c>
      <c r="AW87" s="1">
        <v>1</v>
      </c>
      <c r="AX87" s="1">
        <v>0</v>
      </c>
      <c r="AY87" s="1">
        <v>0</v>
      </c>
      <c r="AZ87" s="1">
        <v>11</v>
      </c>
      <c r="BA87" s="23">
        <v>42588</v>
      </c>
      <c r="BB87" s="25">
        <f t="shared" si="21"/>
        <v>8</v>
      </c>
      <c r="BC87" s="25" t="str">
        <f t="shared" si="22"/>
        <v>August</v>
      </c>
      <c r="BD87" s="25">
        <v>1</v>
      </c>
      <c r="BE87" t="str">
        <f t="shared" si="23"/>
        <v>1881,39356,Low income,459,Low spender,0.011662770606769,1,1,21,15,0,2,0,0,6,23,0.652173913043478,0,0.0869565217391304,0,0,0.260869565217391,1,1,0,2,4,0.25,0.25,0,0.5,6,0,0,1,0,0,0,0,44,36-50,2261,0,1,0,0,0,0,1,0,0,11</v>
      </c>
    </row>
    <row r="88" spans="1:57" ht="13.2" x14ac:dyDescent="0.25">
      <c r="A88" s="8">
        <v>1788</v>
      </c>
      <c r="B88" s="1">
        <v>34320</v>
      </c>
      <c r="C88" s="8" t="str">
        <f t="shared" si="24"/>
        <v>Low income</v>
      </c>
      <c r="D88" s="31">
        <v>1122</v>
      </c>
      <c r="E88" s="34" t="str">
        <f t="shared" si="25"/>
        <v>High spender</v>
      </c>
      <c r="F88" s="10">
        <f t="shared" si="19"/>
        <v>3.2692307692307694E-2</v>
      </c>
      <c r="G88" s="1">
        <v>1</v>
      </c>
      <c r="H88" s="1">
        <v>0</v>
      </c>
      <c r="I88" s="1">
        <v>66</v>
      </c>
      <c r="J88" s="1">
        <v>4</v>
      </c>
      <c r="K88" s="1">
        <v>1</v>
      </c>
      <c r="L88" s="1">
        <v>9</v>
      </c>
      <c r="M88" s="1">
        <v>3</v>
      </c>
      <c r="N88" s="1">
        <v>0</v>
      </c>
      <c r="O88" s="1">
        <v>0</v>
      </c>
      <c r="P88" s="8">
        <f t="shared" si="26"/>
        <v>17</v>
      </c>
      <c r="Q88" s="10">
        <f t="shared" si="27"/>
        <v>0.23529411764705882</v>
      </c>
      <c r="R88" s="10">
        <f t="shared" si="28"/>
        <v>5.8823529411764705E-2</v>
      </c>
      <c r="S88" s="10">
        <f t="shared" si="29"/>
        <v>0.52941176470588236</v>
      </c>
      <c r="T88" s="10">
        <f t="shared" si="30"/>
        <v>0.17647058823529413</v>
      </c>
      <c r="U88" s="10">
        <f t="shared" si="31"/>
        <v>0</v>
      </c>
      <c r="V88" s="10">
        <f t="shared" si="32"/>
        <v>0</v>
      </c>
      <c r="W88" s="1">
        <v>1</v>
      </c>
      <c r="X88" s="1">
        <v>1</v>
      </c>
      <c r="Y88" s="1">
        <v>0</v>
      </c>
      <c r="Z88" s="1">
        <v>2</v>
      </c>
      <c r="AA88" s="8">
        <f t="shared" si="33"/>
        <v>4</v>
      </c>
      <c r="AB88" s="10">
        <f t="shared" si="34"/>
        <v>0.25</v>
      </c>
      <c r="AC88" s="10">
        <f t="shared" si="35"/>
        <v>0.25</v>
      </c>
      <c r="AD88" s="10">
        <f t="shared" si="36"/>
        <v>0</v>
      </c>
      <c r="AE88" s="10">
        <f t="shared" si="37"/>
        <v>0.5</v>
      </c>
      <c r="AF88" s="1">
        <v>8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34</v>
      </c>
      <c r="AO88" s="20" t="str">
        <f t="shared" si="20"/>
        <v>24-35</v>
      </c>
      <c r="AP88" s="1">
        <v>2292</v>
      </c>
      <c r="AQ88" s="1">
        <v>0</v>
      </c>
      <c r="AR88" s="1">
        <v>0</v>
      </c>
      <c r="AS88" s="1">
        <v>0</v>
      </c>
      <c r="AT88" s="1">
        <v>1</v>
      </c>
      <c r="AU88" s="1">
        <v>0</v>
      </c>
      <c r="AV88" s="1">
        <v>0</v>
      </c>
      <c r="AW88" s="1">
        <v>0</v>
      </c>
      <c r="AX88" s="1">
        <v>0</v>
      </c>
      <c r="AY88" s="1">
        <v>1</v>
      </c>
      <c r="AZ88" s="1">
        <v>17</v>
      </c>
      <c r="BA88" s="23">
        <v>42557</v>
      </c>
      <c r="BB88" s="25">
        <f t="shared" si="21"/>
        <v>7</v>
      </c>
      <c r="BC88" s="25" t="str">
        <f t="shared" si="22"/>
        <v>July</v>
      </c>
      <c r="BD88" s="25">
        <v>1</v>
      </c>
      <c r="BE88" t="str">
        <f t="shared" si="23"/>
        <v>1788,34320,Low income,1122,High spender,0.0326923076923077,1,0,66,4,1,9,3,0,0,17,0.235294117647059,0.0588235294117647,0.529411764705882,0.176470588235294,0,0,1,1,0,2,4,0.25,0.25,0,0.5,8,0,0,0,0,0,0,0,34,24-35,2292,0,0,0,1,0,0,0,0,1,17</v>
      </c>
    </row>
    <row r="89" spans="1:57" ht="13.2" x14ac:dyDescent="0.25">
      <c r="A89" s="8">
        <v>1310</v>
      </c>
      <c r="B89" s="1">
        <v>33697</v>
      </c>
      <c r="C89" s="8" t="str">
        <f t="shared" si="24"/>
        <v>Low income</v>
      </c>
      <c r="D89" s="31">
        <v>148</v>
      </c>
      <c r="E89" s="34" t="str">
        <f t="shared" si="25"/>
        <v>Low spender</v>
      </c>
      <c r="F89" s="10">
        <f t="shared" si="19"/>
        <v>4.3920823812208798E-3</v>
      </c>
      <c r="G89" s="1">
        <v>1</v>
      </c>
      <c r="H89" s="1">
        <v>0</v>
      </c>
      <c r="I89" s="1">
        <v>34</v>
      </c>
      <c r="J89" s="1">
        <v>4</v>
      </c>
      <c r="K89" s="1">
        <v>3</v>
      </c>
      <c r="L89" s="1">
        <v>7</v>
      </c>
      <c r="M89" s="1">
        <v>0</v>
      </c>
      <c r="N89" s="1">
        <v>3</v>
      </c>
      <c r="O89" s="1">
        <v>11</v>
      </c>
      <c r="P89" s="8">
        <f t="shared" si="26"/>
        <v>28</v>
      </c>
      <c r="Q89" s="10">
        <f t="shared" si="27"/>
        <v>0.14285714285714285</v>
      </c>
      <c r="R89" s="10">
        <f t="shared" si="28"/>
        <v>0.10714285714285714</v>
      </c>
      <c r="S89" s="10">
        <f t="shared" si="29"/>
        <v>0.25</v>
      </c>
      <c r="T89" s="10">
        <f t="shared" si="30"/>
        <v>0</v>
      </c>
      <c r="U89" s="10">
        <f t="shared" si="31"/>
        <v>0.10714285714285714</v>
      </c>
      <c r="V89" s="10">
        <f t="shared" si="32"/>
        <v>0.39285714285714285</v>
      </c>
      <c r="W89" s="1">
        <v>1</v>
      </c>
      <c r="X89" s="1">
        <v>1</v>
      </c>
      <c r="Y89" s="1">
        <v>0</v>
      </c>
      <c r="Z89" s="1">
        <v>2</v>
      </c>
      <c r="AA89" s="8">
        <f t="shared" si="33"/>
        <v>4</v>
      </c>
      <c r="AB89" s="10">
        <f t="shared" si="34"/>
        <v>0.25</v>
      </c>
      <c r="AC89" s="10">
        <f t="shared" si="35"/>
        <v>0.25</v>
      </c>
      <c r="AD89" s="10">
        <f t="shared" si="36"/>
        <v>0</v>
      </c>
      <c r="AE89" s="10">
        <f t="shared" si="37"/>
        <v>0.5</v>
      </c>
      <c r="AF89" s="1">
        <v>7</v>
      </c>
      <c r="AG89" s="1">
        <v>0</v>
      </c>
      <c r="AH89" s="1">
        <v>0</v>
      </c>
      <c r="AI89" s="1">
        <v>1</v>
      </c>
      <c r="AJ89" s="1">
        <v>0</v>
      </c>
      <c r="AK89" s="1">
        <v>0</v>
      </c>
      <c r="AL89" s="1">
        <v>0</v>
      </c>
      <c r="AM89" s="1">
        <v>0</v>
      </c>
      <c r="AN89" s="1">
        <v>50</v>
      </c>
      <c r="AO89" s="20" t="str">
        <f t="shared" si="20"/>
        <v>36-50</v>
      </c>
      <c r="AP89" s="1">
        <v>2446</v>
      </c>
      <c r="AQ89" s="1">
        <v>0</v>
      </c>
      <c r="AR89" s="1">
        <v>0</v>
      </c>
      <c r="AS89" s="1">
        <v>1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0</v>
      </c>
      <c r="AZ89" s="1">
        <v>6</v>
      </c>
      <c r="BA89" s="23">
        <v>42403</v>
      </c>
      <c r="BB89" s="25">
        <f t="shared" si="21"/>
        <v>2</v>
      </c>
      <c r="BC89" s="25" t="str">
        <f t="shared" si="22"/>
        <v>February</v>
      </c>
      <c r="BD89" s="25">
        <v>1</v>
      </c>
      <c r="BE89" t="str">
        <f t="shared" si="23"/>
        <v>1310,33697,Low income,148,Low spender,0.00439208238122088,1,0,34,4,3,7,0,3,11,28,0.142857142857143,0.107142857142857,0.25,0,0.107142857142857,0.392857142857143,1,1,0,2,4,0.25,0.25,0,0.5,7,0,0,1,0,0,0,0,50,36-50,2446,0,0,1,0,0,0,1,0,0,6</v>
      </c>
    </row>
    <row r="90" spans="1:57" ht="13.2" x14ac:dyDescent="0.25">
      <c r="A90" s="8">
        <v>1089</v>
      </c>
      <c r="B90" s="1">
        <v>47691</v>
      </c>
      <c r="C90" s="8" t="str">
        <f t="shared" si="24"/>
        <v>Low income</v>
      </c>
      <c r="D90" s="31">
        <v>1118</v>
      </c>
      <c r="E90" s="34" t="str">
        <f t="shared" si="25"/>
        <v>High spender</v>
      </c>
      <c r="F90" s="10">
        <f t="shared" si="19"/>
        <v>2.3442578264242731E-2</v>
      </c>
      <c r="G90" s="1">
        <v>0</v>
      </c>
      <c r="H90" s="1">
        <v>1</v>
      </c>
      <c r="I90" s="1">
        <v>43</v>
      </c>
      <c r="J90" s="1">
        <v>14</v>
      </c>
      <c r="K90" s="1">
        <v>0</v>
      </c>
      <c r="L90" s="1">
        <v>3</v>
      </c>
      <c r="M90" s="1">
        <v>0</v>
      </c>
      <c r="N90" s="1">
        <v>0</v>
      </c>
      <c r="O90" s="1">
        <v>4</v>
      </c>
      <c r="P90" s="8">
        <f t="shared" si="26"/>
        <v>21</v>
      </c>
      <c r="Q90" s="10">
        <f t="shared" si="27"/>
        <v>0.66666666666666663</v>
      </c>
      <c r="R90" s="10">
        <f t="shared" si="28"/>
        <v>0</v>
      </c>
      <c r="S90" s="10">
        <f t="shared" si="29"/>
        <v>0.14285714285714285</v>
      </c>
      <c r="T90" s="10">
        <f t="shared" si="30"/>
        <v>0</v>
      </c>
      <c r="U90" s="10">
        <f t="shared" si="31"/>
        <v>0</v>
      </c>
      <c r="V90" s="10">
        <f t="shared" si="32"/>
        <v>0.19047619047619047</v>
      </c>
      <c r="W90" s="1">
        <v>1</v>
      </c>
      <c r="X90" s="1">
        <v>1</v>
      </c>
      <c r="Y90" s="1">
        <v>0</v>
      </c>
      <c r="Z90" s="1">
        <v>2</v>
      </c>
      <c r="AA90" s="8">
        <f t="shared" si="33"/>
        <v>4</v>
      </c>
      <c r="AB90" s="10">
        <f t="shared" si="34"/>
        <v>0.25</v>
      </c>
      <c r="AC90" s="10">
        <f t="shared" si="35"/>
        <v>0.25</v>
      </c>
      <c r="AD90" s="10">
        <f t="shared" si="36"/>
        <v>0</v>
      </c>
      <c r="AE90" s="10">
        <f t="shared" si="37"/>
        <v>0.5</v>
      </c>
      <c r="AF90" s="1">
        <v>6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41</v>
      </c>
      <c r="AO90" s="20" t="str">
        <f t="shared" si="20"/>
        <v>36-50</v>
      </c>
      <c r="AP90" s="1">
        <v>2518</v>
      </c>
      <c r="AQ90" s="1">
        <v>0</v>
      </c>
      <c r="AR90" s="1">
        <v>0</v>
      </c>
      <c r="AS90" s="1">
        <v>1</v>
      </c>
      <c r="AT90" s="1">
        <v>0</v>
      </c>
      <c r="AU90" s="1">
        <v>0</v>
      </c>
      <c r="AV90" s="1">
        <v>0</v>
      </c>
      <c r="AW90" s="1">
        <v>1</v>
      </c>
      <c r="AX90" s="1">
        <v>0</v>
      </c>
      <c r="AY90" s="1">
        <v>0</v>
      </c>
      <c r="AZ90" s="1">
        <v>13</v>
      </c>
      <c r="BA90" s="23">
        <v>42331</v>
      </c>
      <c r="BB90" s="25">
        <f t="shared" si="21"/>
        <v>11</v>
      </c>
      <c r="BC90" s="25" t="str">
        <f t="shared" si="22"/>
        <v>November</v>
      </c>
      <c r="BD90" s="25">
        <v>1</v>
      </c>
      <c r="BE90" t="str">
        <f t="shared" si="23"/>
        <v>1089,47691,Low income,1118,High spender,0.0234425782642427,0,1,43,14,0,3,0,0,4,21,0.666666666666667,0,0.142857142857143,0,0,0.19047619047619,1,1,0,2,4,0.25,0.25,0,0.5,6,0,0,0,0,0,0,0,41,36-50,2518,0,0,1,0,0,0,1,0,0,13</v>
      </c>
    </row>
    <row r="91" spans="1:57" ht="13.2" x14ac:dyDescent="0.25">
      <c r="A91" s="8">
        <v>970</v>
      </c>
      <c r="B91" s="1">
        <v>51411</v>
      </c>
      <c r="C91" s="8" t="str">
        <f t="shared" si="24"/>
        <v>Low income</v>
      </c>
      <c r="D91" s="31">
        <v>269</v>
      </c>
      <c r="E91" s="34" t="str">
        <f t="shared" si="25"/>
        <v>Low spender</v>
      </c>
      <c r="F91" s="10">
        <f t="shared" si="19"/>
        <v>5.2323432728404425E-3</v>
      </c>
      <c r="G91" s="1">
        <v>1</v>
      </c>
      <c r="H91" s="1">
        <v>2</v>
      </c>
      <c r="I91" s="1">
        <v>81</v>
      </c>
      <c r="J91" s="1">
        <v>14</v>
      </c>
      <c r="K91" s="1">
        <v>0</v>
      </c>
      <c r="L91" s="1">
        <v>3</v>
      </c>
      <c r="M91" s="1">
        <v>0</v>
      </c>
      <c r="N91" s="1">
        <v>0</v>
      </c>
      <c r="O91" s="1">
        <v>1</v>
      </c>
      <c r="P91" s="8">
        <f t="shared" si="26"/>
        <v>18</v>
      </c>
      <c r="Q91" s="10">
        <f t="shared" si="27"/>
        <v>0.77777777777777779</v>
      </c>
      <c r="R91" s="10">
        <f t="shared" si="28"/>
        <v>0</v>
      </c>
      <c r="S91" s="10">
        <f t="shared" si="29"/>
        <v>0.16666666666666666</v>
      </c>
      <c r="T91" s="10">
        <f t="shared" si="30"/>
        <v>0</v>
      </c>
      <c r="U91" s="10">
        <f t="shared" si="31"/>
        <v>0</v>
      </c>
      <c r="V91" s="10">
        <f t="shared" si="32"/>
        <v>5.5555555555555552E-2</v>
      </c>
      <c r="W91" s="1">
        <v>1</v>
      </c>
      <c r="X91" s="1">
        <v>0</v>
      </c>
      <c r="Y91" s="1">
        <v>0</v>
      </c>
      <c r="Z91" s="1">
        <v>3</v>
      </c>
      <c r="AA91" s="8">
        <f t="shared" si="33"/>
        <v>4</v>
      </c>
      <c r="AB91" s="10">
        <f t="shared" si="34"/>
        <v>0.25</v>
      </c>
      <c r="AC91" s="10">
        <f t="shared" si="35"/>
        <v>0</v>
      </c>
      <c r="AD91" s="10">
        <f t="shared" si="36"/>
        <v>0</v>
      </c>
      <c r="AE91" s="10">
        <f t="shared" si="37"/>
        <v>0.75</v>
      </c>
      <c r="AF91" s="1">
        <v>5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67</v>
      </c>
      <c r="AO91" s="20" t="str">
        <f t="shared" si="20"/>
        <v>66+</v>
      </c>
      <c r="AP91" s="1">
        <v>2558</v>
      </c>
      <c r="AQ91" s="1">
        <v>0</v>
      </c>
      <c r="AR91" s="1">
        <v>0</v>
      </c>
      <c r="AS91" s="1">
        <v>1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1</v>
      </c>
      <c r="AZ91" s="1">
        <v>16</v>
      </c>
      <c r="BA91" s="23">
        <v>42291</v>
      </c>
      <c r="BB91" s="25">
        <f t="shared" si="21"/>
        <v>10</v>
      </c>
      <c r="BC91" s="25" t="str">
        <f t="shared" si="22"/>
        <v>October</v>
      </c>
      <c r="BD91" s="25">
        <v>1</v>
      </c>
      <c r="BE91" t="str">
        <f t="shared" si="23"/>
        <v>970,51411,Low income,269,Low spender,0.00523234327284044,1,2,81,14,0,3,0,0,1,18,0.777777777777778,0,0.166666666666667,0,0,0.0555555555555556,1,0,0,3,4,0.25,0,0,0.75,5,0,0,0,0,0,0,0,67,66+,2558,0,0,1,0,0,0,0,0,1,16</v>
      </c>
    </row>
    <row r="92" spans="1:57" ht="13.2" x14ac:dyDescent="0.25">
      <c r="A92" s="8">
        <v>937</v>
      </c>
      <c r="B92" s="1">
        <v>45068</v>
      </c>
      <c r="C92" s="8" t="str">
        <f t="shared" si="24"/>
        <v>Low income</v>
      </c>
      <c r="D92" s="31">
        <v>255</v>
      </c>
      <c r="E92" s="34" t="str">
        <f t="shared" si="25"/>
        <v>Low spender</v>
      </c>
      <c r="F92" s="10">
        <f t="shared" si="19"/>
        <v>5.6581166237685276E-3</v>
      </c>
      <c r="G92" s="1">
        <v>0</v>
      </c>
      <c r="H92" s="1">
        <v>1</v>
      </c>
      <c r="I92" s="1">
        <v>25</v>
      </c>
      <c r="J92" s="1">
        <v>14</v>
      </c>
      <c r="K92" s="1">
        <v>0</v>
      </c>
      <c r="L92" s="1">
        <v>3</v>
      </c>
      <c r="M92" s="1">
        <v>0</v>
      </c>
      <c r="N92" s="1">
        <v>0</v>
      </c>
      <c r="O92" s="1">
        <v>3</v>
      </c>
      <c r="P92" s="8">
        <f t="shared" si="26"/>
        <v>20</v>
      </c>
      <c r="Q92" s="10">
        <f t="shared" si="27"/>
        <v>0.7</v>
      </c>
      <c r="R92" s="10">
        <f t="shared" si="28"/>
        <v>0</v>
      </c>
      <c r="S92" s="10">
        <f t="shared" si="29"/>
        <v>0.15</v>
      </c>
      <c r="T92" s="10">
        <f t="shared" si="30"/>
        <v>0</v>
      </c>
      <c r="U92" s="10">
        <f t="shared" si="31"/>
        <v>0</v>
      </c>
      <c r="V92" s="10">
        <f t="shared" si="32"/>
        <v>0.15</v>
      </c>
      <c r="W92" s="1">
        <v>1</v>
      </c>
      <c r="X92" s="1">
        <v>1</v>
      </c>
      <c r="Y92" s="1">
        <v>0</v>
      </c>
      <c r="Z92" s="1">
        <v>2</v>
      </c>
      <c r="AA92" s="8">
        <f t="shared" si="33"/>
        <v>4</v>
      </c>
      <c r="AB92" s="10">
        <f t="shared" si="34"/>
        <v>0.25</v>
      </c>
      <c r="AC92" s="10">
        <f t="shared" si="35"/>
        <v>0.25</v>
      </c>
      <c r="AD92" s="10">
        <f t="shared" si="36"/>
        <v>0</v>
      </c>
      <c r="AE92" s="10">
        <f t="shared" si="37"/>
        <v>0.5</v>
      </c>
      <c r="AF92" s="1">
        <v>7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46</v>
      </c>
      <c r="AO92" s="20" t="str">
        <f t="shared" si="20"/>
        <v>36-50</v>
      </c>
      <c r="AP92" s="1">
        <v>2568</v>
      </c>
      <c r="AQ92" s="1">
        <v>0</v>
      </c>
      <c r="AR92" s="1">
        <v>0</v>
      </c>
      <c r="AS92" s="1">
        <v>0</v>
      </c>
      <c r="AT92" s="1">
        <v>1</v>
      </c>
      <c r="AU92" s="1">
        <v>0</v>
      </c>
      <c r="AV92" s="1">
        <v>0</v>
      </c>
      <c r="AW92" s="1">
        <v>0</v>
      </c>
      <c r="AX92" s="1">
        <v>0</v>
      </c>
      <c r="AY92" s="1">
        <v>1</v>
      </c>
      <c r="AZ92" s="1">
        <v>14</v>
      </c>
      <c r="BA92" s="23">
        <v>42281</v>
      </c>
      <c r="BB92" s="25">
        <f t="shared" si="21"/>
        <v>10</v>
      </c>
      <c r="BC92" s="25" t="str">
        <f t="shared" si="22"/>
        <v>October</v>
      </c>
      <c r="BD92" s="25">
        <v>1</v>
      </c>
      <c r="BE92" t="str">
        <f t="shared" si="23"/>
        <v>937,45068,Low income,255,Low spender,0.00565811662376853,0,1,25,14,0,3,0,0,3,20,0.7,0,0.15,0,0,0.15,1,1,0,2,4,0.25,0.25,0,0.5,7,0,0,0,0,0,0,0,46,36-50,2568,0,0,0,1,0,0,0,0,1,14</v>
      </c>
    </row>
    <row r="93" spans="1:57" ht="13.2" x14ac:dyDescent="0.25">
      <c r="A93" s="8">
        <v>917</v>
      </c>
      <c r="B93" s="1">
        <v>39228</v>
      </c>
      <c r="C93" s="8" t="str">
        <f t="shared" si="24"/>
        <v>Low income</v>
      </c>
      <c r="D93" s="31">
        <v>1422</v>
      </c>
      <c r="E93" s="34" t="str">
        <f t="shared" si="25"/>
        <v>High spender</v>
      </c>
      <c r="F93" s="10">
        <f t="shared" si="19"/>
        <v>3.6249617620067301E-2</v>
      </c>
      <c r="G93" s="1">
        <v>0</v>
      </c>
      <c r="H93" s="1">
        <v>0</v>
      </c>
      <c r="I93" s="1">
        <v>1</v>
      </c>
      <c r="J93" s="1">
        <v>7</v>
      </c>
      <c r="K93" s="1">
        <v>1</v>
      </c>
      <c r="L93" s="1">
        <v>6</v>
      </c>
      <c r="M93" s="1">
        <v>0</v>
      </c>
      <c r="N93" s="1">
        <v>3</v>
      </c>
      <c r="O93" s="1">
        <v>3</v>
      </c>
      <c r="P93" s="8">
        <f t="shared" si="26"/>
        <v>20</v>
      </c>
      <c r="Q93" s="10">
        <f t="shared" si="27"/>
        <v>0.35</v>
      </c>
      <c r="R93" s="10">
        <f t="shared" si="28"/>
        <v>0.05</v>
      </c>
      <c r="S93" s="10">
        <f t="shared" si="29"/>
        <v>0.3</v>
      </c>
      <c r="T93" s="10">
        <f t="shared" si="30"/>
        <v>0</v>
      </c>
      <c r="U93" s="10">
        <f t="shared" si="31"/>
        <v>0.15</v>
      </c>
      <c r="V93" s="10">
        <f t="shared" si="32"/>
        <v>0.15</v>
      </c>
      <c r="W93" s="1">
        <v>1</v>
      </c>
      <c r="X93" s="1">
        <v>0</v>
      </c>
      <c r="Y93" s="1">
        <v>0</v>
      </c>
      <c r="Z93" s="1">
        <v>3</v>
      </c>
      <c r="AA93" s="8">
        <f t="shared" si="33"/>
        <v>4</v>
      </c>
      <c r="AB93" s="10">
        <f t="shared" si="34"/>
        <v>0.25</v>
      </c>
      <c r="AC93" s="10">
        <f t="shared" si="35"/>
        <v>0</v>
      </c>
      <c r="AD93" s="10">
        <f t="shared" si="36"/>
        <v>0</v>
      </c>
      <c r="AE93" s="10">
        <f t="shared" si="37"/>
        <v>0.75</v>
      </c>
      <c r="AF93" s="1">
        <v>4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60</v>
      </c>
      <c r="AO93" s="20" t="str">
        <f t="shared" si="20"/>
        <v>50-65</v>
      </c>
      <c r="AP93" s="1">
        <v>2574</v>
      </c>
      <c r="AQ93" s="1">
        <v>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1</v>
      </c>
      <c r="AY93" s="1">
        <v>0</v>
      </c>
      <c r="AZ93" s="1">
        <v>14</v>
      </c>
      <c r="BA93" s="23">
        <v>42275</v>
      </c>
      <c r="BB93" s="25">
        <f t="shared" si="21"/>
        <v>9</v>
      </c>
      <c r="BC93" s="25" t="str">
        <f t="shared" si="22"/>
        <v>September</v>
      </c>
      <c r="BD93" s="25">
        <v>1</v>
      </c>
      <c r="BE93" t="str">
        <f t="shared" si="23"/>
        <v>917,39228,Low income,1422,High spender,0.0362496176200673,0,0,1,7,1,6,0,3,3,20,0.35,0.05,0.3,0,0.15,0.15,1,0,0,3,4,0.25,0,0,0.75,4,0,0,0,0,0,0,0,60,50-65,2574,1,0,0,0,0,0,0,1,0,14</v>
      </c>
    </row>
    <row r="94" spans="1:57" ht="13.2" x14ac:dyDescent="0.25">
      <c r="A94" s="8">
        <v>861</v>
      </c>
      <c r="B94" s="1">
        <v>41014</v>
      </c>
      <c r="C94" s="8" t="str">
        <f t="shared" si="24"/>
        <v>Low income</v>
      </c>
      <c r="D94" s="31">
        <v>13</v>
      </c>
      <c r="E94" s="34" t="str">
        <f t="shared" si="25"/>
        <v>Low spender</v>
      </c>
      <c r="F94" s="10">
        <f t="shared" si="19"/>
        <v>3.1696493880138487E-4</v>
      </c>
      <c r="G94" s="1">
        <v>1</v>
      </c>
      <c r="H94" s="1">
        <v>0</v>
      </c>
      <c r="I94" s="1">
        <v>65</v>
      </c>
      <c r="J94" s="1">
        <v>7</v>
      </c>
      <c r="K94" s="1">
        <v>2</v>
      </c>
      <c r="L94" s="1">
        <v>6</v>
      </c>
      <c r="M94" s="1">
        <v>2</v>
      </c>
      <c r="N94" s="1">
        <v>0</v>
      </c>
      <c r="O94" s="1">
        <v>3</v>
      </c>
      <c r="P94" s="8">
        <f t="shared" si="26"/>
        <v>20</v>
      </c>
      <c r="Q94" s="10">
        <f t="shared" si="27"/>
        <v>0.35</v>
      </c>
      <c r="R94" s="10">
        <f t="shared" si="28"/>
        <v>0.1</v>
      </c>
      <c r="S94" s="10">
        <f t="shared" si="29"/>
        <v>0.3</v>
      </c>
      <c r="T94" s="10">
        <f t="shared" si="30"/>
        <v>0.1</v>
      </c>
      <c r="U94" s="10">
        <f t="shared" si="31"/>
        <v>0</v>
      </c>
      <c r="V94" s="10">
        <f t="shared" si="32"/>
        <v>0.15</v>
      </c>
      <c r="W94" s="1">
        <v>1</v>
      </c>
      <c r="X94" s="1">
        <v>1</v>
      </c>
      <c r="Y94" s="1">
        <v>0</v>
      </c>
      <c r="Z94" s="1">
        <v>2</v>
      </c>
      <c r="AA94" s="8">
        <f t="shared" si="33"/>
        <v>4</v>
      </c>
      <c r="AB94" s="10">
        <f t="shared" si="34"/>
        <v>0.25</v>
      </c>
      <c r="AC94" s="10">
        <f t="shared" si="35"/>
        <v>0.25</v>
      </c>
      <c r="AD94" s="10">
        <f t="shared" si="36"/>
        <v>0</v>
      </c>
      <c r="AE94" s="10">
        <f t="shared" si="37"/>
        <v>0.5</v>
      </c>
      <c r="AF94" s="1">
        <v>7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42</v>
      </c>
      <c r="AO94" s="20" t="str">
        <f t="shared" si="20"/>
        <v>36-50</v>
      </c>
      <c r="AP94" s="1">
        <v>2592</v>
      </c>
      <c r="AQ94" s="1">
        <v>0</v>
      </c>
      <c r="AR94" s="1">
        <v>1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1</v>
      </c>
      <c r="AZ94" s="1">
        <v>14</v>
      </c>
      <c r="BA94" s="23">
        <v>42257</v>
      </c>
      <c r="BB94" s="25">
        <f t="shared" si="21"/>
        <v>9</v>
      </c>
      <c r="BC94" s="25" t="str">
        <f t="shared" si="22"/>
        <v>September</v>
      </c>
      <c r="BD94" s="25">
        <v>1</v>
      </c>
      <c r="BE94" t="str">
        <f t="shared" si="23"/>
        <v>861,41014,Low income,13,Low spender,0.000316964938801385,1,0,65,7,2,6,2,0,3,20,0.35,0.1,0.3,0.1,0,0.15,1,1,0,2,4,0.25,0.25,0,0.5,7,0,0,0,0,0,0,0,42,36-50,2592,0,1,0,0,0,0,0,0,1,14</v>
      </c>
    </row>
    <row r="95" spans="1:57" ht="13.2" x14ac:dyDescent="0.25">
      <c r="A95" s="8">
        <v>811</v>
      </c>
      <c r="B95" s="1">
        <v>40521</v>
      </c>
      <c r="C95" s="8" t="str">
        <f t="shared" si="24"/>
        <v>Low income</v>
      </c>
      <c r="D95" s="31">
        <v>1881</v>
      </c>
      <c r="E95" s="34" t="str">
        <f t="shared" si="25"/>
        <v>High spender</v>
      </c>
      <c r="F95" s="10">
        <f t="shared" si="19"/>
        <v>4.6420374620567112E-2</v>
      </c>
      <c r="G95" s="1">
        <v>1</v>
      </c>
      <c r="H95" s="1">
        <v>1</v>
      </c>
      <c r="I95" s="1">
        <v>82</v>
      </c>
      <c r="J95" s="1">
        <v>12</v>
      </c>
      <c r="K95" s="1">
        <v>0</v>
      </c>
      <c r="L95" s="1">
        <v>5</v>
      </c>
      <c r="M95" s="1">
        <v>0</v>
      </c>
      <c r="N95" s="1">
        <v>0</v>
      </c>
      <c r="O95" s="1">
        <v>4</v>
      </c>
      <c r="P95" s="8">
        <f t="shared" si="26"/>
        <v>21</v>
      </c>
      <c r="Q95" s="10">
        <f t="shared" si="27"/>
        <v>0.5714285714285714</v>
      </c>
      <c r="R95" s="10">
        <f t="shared" si="28"/>
        <v>0</v>
      </c>
      <c r="S95" s="10">
        <f t="shared" si="29"/>
        <v>0.23809523809523808</v>
      </c>
      <c r="T95" s="10">
        <f t="shared" si="30"/>
        <v>0</v>
      </c>
      <c r="U95" s="10">
        <f t="shared" si="31"/>
        <v>0</v>
      </c>
      <c r="V95" s="10">
        <f t="shared" si="32"/>
        <v>0.19047619047619047</v>
      </c>
      <c r="W95" s="1">
        <v>1</v>
      </c>
      <c r="X95" s="1">
        <v>0</v>
      </c>
      <c r="Y95" s="1">
        <v>1</v>
      </c>
      <c r="Z95" s="1">
        <v>2</v>
      </c>
      <c r="AA95" s="8">
        <f t="shared" si="33"/>
        <v>4</v>
      </c>
      <c r="AB95" s="10">
        <f t="shared" si="34"/>
        <v>0.25</v>
      </c>
      <c r="AC95" s="10">
        <f t="shared" si="35"/>
        <v>0</v>
      </c>
      <c r="AD95" s="10">
        <f t="shared" si="36"/>
        <v>0.25</v>
      </c>
      <c r="AE95" s="10">
        <f t="shared" si="37"/>
        <v>0.5</v>
      </c>
      <c r="AF95" s="1">
        <v>5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52</v>
      </c>
      <c r="AO95" s="20" t="str">
        <f t="shared" si="20"/>
        <v>50-65</v>
      </c>
      <c r="AP95" s="1">
        <v>2609</v>
      </c>
      <c r="AQ95" s="1">
        <v>0</v>
      </c>
      <c r="AR95" s="1">
        <v>0</v>
      </c>
      <c r="AS95" s="1">
        <v>0</v>
      </c>
      <c r="AT95" s="1">
        <v>1</v>
      </c>
      <c r="AU95" s="1">
        <v>0</v>
      </c>
      <c r="AV95" s="1">
        <v>0</v>
      </c>
      <c r="AW95" s="1">
        <v>1</v>
      </c>
      <c r="AX95" s="1">
        <v>0</v>
      </c>
      <c r="AY95" s="1">
        <v>0</v>
      </c>
      <c r="AZ95" s="1">
        <v>13</v>
      </c>
      <c r="BA95" s="23">
        <v>42240</v>
      </c>
      <c r="BB95" s="25">
        <f t="shared" si="21"/>
        <v>8</v>
      </c>
      <c r="BC95" s="25" t="str">
        <f t="shared" si="22"/>
        <v>August</v>
      </c>
      <c r="BD95" s="25">
        <v>1</v>
      </c>
      <c r="BE95" t="str">
        <f t="shared" si="23"/>
        <v>811,40521,Low income,1881,High spender,0.0464203746205671,1,1,82,12,0,5,0,0,4,21,0.571428571428571,0,0.238095238095238,0,0,0.19047619047619,1,0,1,2,4,0.25,0,0.25,0.5,5,0,0,0,0,0,0,0,52,50-65,2609,0,0,0,1,0,0,1,0,0,13</v>
      </c>
    </row>
    <row r="96" spans="1:57" ht="13.2" x14ac:dyDescent="0.25">
      <c r="A96" s="8">
        <v>785</v>
      </c>
      <c r="B96" s="1">
        <v>37284</v>
      </c>
      <c r="C96" s="8" t="str">
        <f t="shared" si="24"/>
        <v>Low income</v>
      </c>
      <c r="D96" s="31">
        <v>91</v>
      </c>
      <c r="E96" s="34" t="str">
        <f t="shared" si="25"/>
        <v>Low spender</v>
      </c>
      <c r="F96" s="10">
        <f t="shared" si="19"/>
        <v>2.4407252440725243E-3</v>
      </c>
      <c r="G96" s="1">
        <v>1</v>
      </c>
      <c r="H96" s="1">
        <v>1</v>
      </c>
      <c r="I96" s="1">
        <v>46</v>
      </c>
      <c r="J96" s="1">
        <v>11</v>
      </c>
      <c r="K96" s="1">
        <v>1</v>
      </c>
      <c r="L96" s="1">
        <v>2</v>
      </c>
      <c r="M96" s="1">
        <v>2</v>
      </c>
      <c r="N96" s="1">
        <v>1</v>
      </c>
      <c r="O96" s="1">
        <v>6</v>
      </c>
      <c r="P96" s="8">
        <f t="shared" si="26"/>
        <v>23</v>
      </c>
      <c r="Q96" s="10">
        <f t="shared" si="27"/>
        <v>0.47826086956521741</v>
      </c>
      <c r="R96" s="10">
        <f t="shared" si="28"/>
        <v>4.3478260869565216E-2</v>
      </c>
      <c r="S96" s="10">
        <f t="shared" si="29"/>
        <v>8.6956521739130432E-2</v>
      </c>
      <c r="T96" s="10">
        <f t="shared" si="30"/>
        <v>8.6956521739130432E-2</v>
      </c>
      <c r="U96" s="10">
        <f t="shared" si="31"/>
        <v>4.3478260869565216E-2</v>
      </c>
      <c r="V96" s="10">
        <f t="shared" si="32"/>
        <v>0.2608695652173913</v>
      </c>
      <c r="W96" s="1">
        <v>1</v>
      </c>
      <c r="X96" s="1">
        <v>0</v>
      </c>
      <c r="Y96" s="1">
        <v>0</v>
      </c>
      <c r="Z96" s="1">
        <v>3</v>
      </c>
      <c r="AA96" s="8">
        <f t="shared" si="33"/>
        <v>4</v>
      </c>
      <c r="AB96" s="10">
        <f t="shared" si="34"/>
        <v>0.25</v>
      </c>
      <c r="AC96" s="10">
        <f t="shared" si="35"/>
        <v>0</v>
      </c>
      <c r="AD96" s="10">
        <f t="shared" si="36"/>
        <v>0</v>
      </c>
      <c r="AE96" s="10">
        <f t="shared" si="37"/>
        <v>0.75</v>
      </c>
      <c r="AF96" s="1">
        <v>6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45</v>
      </c>
      <c r="AO96" s="20" t="str">
        <f t="shared" si="20"/>
        <v>36-50</v>
      </c>
      <c r="AP96" s="1">
        <v>2616</v>
      </c>
      <c r="AQ96" s="1">
        <v>0</v>
      </c>
      <c r="AR96" s="1">
        <v>1</v>
      </c>
      <c r="AS96" s="1">
        <v>0</v>
      </c>
      <c r="AT96" s="1">
        <v>0</v>
      </c>
      <c r="AU96" s="1">
        <v>0</v>
      </c>
      <c r="AV96" s="1">
        <v>1</v>
      </c>
      <c r="AW96" s="1">
        <v>0</v>
      </c>
      <c r="AX96" s="1">
        <v>0</v>
      </c>
      <c r="AY96" s="1">
        <v>0</v>
      </c>
      <c r="AZ96" s="1">
        <v>11</v>
      </c>
      <c r="BA96" s="23">
        <v>42233</v>
      </c>
      <c r="BB96" s="25">
        <f t="shared" si="21"/>
        <v>8</v>
      </c>
      <c r="BC96" s="25" t="str">
        <f t="shared" si="22"/>
        <v>August</v>
      </c>
      <c r="BD96" s="25">
        <v>1</v>
      </c>
      <c r="BE96" t="str">
        <f t="shared" si="23"/>
        <v>785,37284,Low income,91,Low spender,0.00244072524407252,1,1,46,11,1,2,2,1,6,23,0.478260869565217,0.0434782608695652,0.0869565217391304,0.0869565217391304,0.0434782608695652,0.260869565217391,1,0,0,3,4,0.25,0,0,0.75,6,0,0,0,0,0,0,0,45,36-50,2616,0,1,0,0,0,1,0,0,0,11</v>
      </c>
    </row>
    <row r="97" spans="1:57" ht="13.2" x14ac:dyDescent="0.25">
      <c r="A97" s="8">
        <v>730</v>
      </c>
      <c r="B97" s="1">
        <v>29672</v>
      </c>
      <c r="C97" s="8" t="str">
        <f t="shared" si="24"/>
        <v>Low income</v>
      </c>
      <c r="D97" s="31">
        <v>1959</v>
      </c>
      <c r="E97" s="34" t="str">
        <f t="shared" si="25"/>
        <v>High spender</v>
      </c>
      <c r="F97" s="10">
        <f t="shared" si="19"/>
        <v>6.6021838770558103E-2</v>
      </c>
      <c r="G97" s="1">
        <v>1</v>
      </c>
      <c r="H97" s="1">
        <v>1</v>
      </c>
      <c r="I97" s="1">
        <v>6</v>
      </c>
      <c r="J97" s="1">
        <v>9</v>
      </c>
      <c r="K97" s="1">
        <v>1</v>
      </c>
      <c r="L97" s="1">
        <v>3</v>
      </c>
      <c r="M97" s="1">
        <v>0</v>
      </c>
      <c r="N97" s="1">
        <v>4</v>
      </c>
      <c r="O97" s="1">
        <v>8</v>
      </c>
      <c r="P97" s="8">
        <f t="shared" si="26"/>
        <v>25</v>
      </c>
      <c r="Q97" s="10">
        <f t="shared" si="27"/>
        <v>0.36</v>
      </c>
      <c r="R97" s="10">
        <f t="shared" si="28"/>
        <v>0.04</v>
      </c>
      <c r="S97" s="10">
        <f t="shared" si="29"/>
        <v>0.12</v>
      </c>
      <c r="T97" s="10">
        <f t="shared" si="30"/>
        <v>0</v>
      </c>
      <c r="U97" s="10">
        <f t="shared" si="31"/>
        <v>0.16</v>
      </c>
      <c r="V97" s="10">
        <f t="shared" si="32"/>
        <v>0.32</v>
      </c>
      <c r="W97" s="1">
        <v>1</v>
      </c>
      <c r="X97" s="1">
        <v>0</v>
      </c>
      <c r="Y97" s="1">
        <v>0</v>
      </c>
      <c r="Z97" s="1">
        <v>3</v>
      </c>
      <c r="AA97" s="8">
        <f t="shared" si="33"/>
        <v>4</v>
      </c>
      <c r="AB97" s="10">
        <f t="shared" si="34"/>
        <v>0.25</v>
      </c>
      <c r="AC97" s="10">
        <f t="shared" si="35"/>
        <v>0</v>
      </c>
      <c r="AD97" s="10">
        <f t="shared" si="36"/>
        <v>0</v>
      </c>
      <c r="AE97" s="10">
        <f t="shared" si="37"/>
        <v>0.75</v>
      </c>
      <c r="AF97" s="1">
        <v>6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55</v>
      </c>
      <c r="AO97" s="20" t="str">
        <f t="shared" si="20"/>
        <v>50-65</v>
      </c>
      <c r="AP97" s="1">
        <v>2633</v>
      </c>
      <c r="AQ97" s="1">
        <v>0</v>
      </c>
      <c r="AR97" s="1">
        <v>0</v>
      </c>
      <c r="AS97" s="1">
        <v>0</v>
      </c>
      <c r="AT97" s="1">
        <v>1</v>
      </c>
      <c r="AU97" s="1">
        <v>0</v>
      </c>
      <c r="AV97" s="1">
        <v>0</v>
      </c>
      <c r="AW97" s="1">
        <v>1</v>
      </c>
      <c r="AX97" s="1">
        <v>0</v>
      </c>
      <c r="AY97" s="1">
        <v>0</v>
      </c>
      <c r="AZ97" s="1">
        <v>9</v>
      </c>
      <c r="BA97" s="23">
        <v>42216</v>
      </c>
      <c r="BB97" s="25">
        <f t="shared" si="21"/>
        <v>7</v>
      </c>
      <c r="BC97" s="25" t="str">
        <f t="shared" si="22"/>
        <v>July</v>
      </c>
      <c r="BD97" s="25">
        <v>1</v>
      </c>
      <c r="BE97" t="str">
        <f t="shared" si="23"/>
        <v>730,29672,Low income,1959,High spender,0.0660218387705581,1,1,6,9,1,3,0,4,8,25,0.36,0.04,0.12,0,0.16,0.32,1,0,0,3,4,0.25,0,0,0.75,6,0,0,0,0,0,0,0,55,50-65,2633,0,0,0,1,0,0,1,0,0,9</v>
      </c>
    </row>
    <row r="98" spans="1:57" ht="13.2" x14ac:dyDescent="0.25">
      <c r="A98" s="8">
        <v>337</v>
      </c>
      <c r="B98" s="1">
        <v>18227</v>
      </c>
      <c r="C98" s="8" t="str">
        <f t="shared" si="24"/>
        <v>Low income</v>
      </c>
      <c r="D98" s="31">
        <v>1880</v>
      </c>
      <c r="E98" s="34" t="str">
        <f t="shared" si="25"/>
        <v>High spender</v>
      </c>
      <c r="F98" s="10">
        <f t="shared" si="19"/>
        <v>0.10314368793548033</v>
      </c>
      <c r="G98" s="1">
        <v>1</v>
      </c>
      <c r="H98" s="1">
        <v>0</v>
      </c>
      <c r="I98" s="1">
        <v>21</v>
      </c>
      <c r="J98" s="1">
        <v>1</v>
      </c>
      <c r="K98" s="1">
        <v>2</v>
      </c>
      <c r="L98" s="1">
        <v>7</v>
      </c>
      <c r="M98" s="1">
        <v>4</v>
      </c>
      <c r="N98" s="1">
        <v>3</v>
      </c>
      <c r="O98" s="1">
        <v>11</v>
      </c>
      <c r="P98" s="8">
        <f t="shared" si="26"/>
        <v>28</v>
      </c>
      <c r="Q98" s="10">
        <f t="shared" si="27"/>
        <v>3.5714285714285712E-2</v>
      </c>
      <c r="R98" s="10">
        <f t="shared" si="28"/>
        <v>7.1428571428571425E-2</v>
      </c>
      <c r="S98" s="10">
        <f t="shared" si="29"/>
        <v>0.25</v>
      </c>
      <c r="T98" s="10">
        <f t="shared" si="30"/>
        <v>0.14285714285714285</v>
      </c>
      <c r="U98" s="10">
        <f t="shared" si="31"/>
        <v>0.10714285714285714</v>
      </c>
      <c r="V98" s="10">
        <f t="shared" si="32"/>
        <v>0.39285714285714285</v>
      </c>
      <c r="W98" s="1">
        <v>1</v>
      </c>
      <c r="X98" s="1">
        <v>0</v>
      </c>
      <c r="Y98" s="1">
        <v>1</v>
      </c>
      <c r="Z98" s="1">
        <v>2</v>
      </c>
      <c r="AA98" s="8">
        <f t="shared" si="33"/>
        <v>4</v>
      </c>
      <c r="AB98" s="10">
        <f t="shared" si="34"/>
        <v>0.25</v>
      </c>
      <c r="AC98" s="10">
        <f t="shared" si="35"/>
        <v>0</v>
      </c>
      <c r="AD98" s="10">
        <f t="shared" si="36"/>
        <v>0.25</v>
      </c>
      <c r="AE98" s="10">
        <f t="shared" si="37"/>
        <v>0.5</v>
      </c>
      <c r="AF98" s="1">
        <v>8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33</v>
      </c>
      <c r="AO98" s="20" t="str">
        <f t="shared" si="20"/>
        <v>24-35</v>
      </c>
      <c r="AP98" s="1">
        <v>2757</v>
      </c>
      <c r="AQ98" s="1">
        <v>0</v>
      </c>
      <c r="AR98" s="1">
        <v>0</v>
      </c>
      <c r="AS98" s="1">
        <v>0</v>
      </c>
      <c r="AT98" s="1">
        <v>1</v>
      </c>
      <c r="AU98" s="1">
        <v>0</v>
      </c>
      <c r="AV98" s="1">
        <v>0</v>
      </c>
      <c r="AW98" s="1">
        <v>1</v>
      </c>
      <c r="AX98" s="1">
        <v>0</v>
      </c>
      <c r="AY98" s="1">
        <v>0</v>
      </c>
      <c r="AZ98" s="1">
        <v>6</v>
      </c>
      <c r="BA98" s="23">
        <v>42092</v>
      </c>
      <c r="BB98" s="25">
        <f t="shared" si="21"/>
        <v>3</v>
      </c>
      <c r="BC98" s="25" t="str">
        <f t="shared" si="22"/>
        <v>March</v>
      </c>
      <c r="BD98" s="25">
        <v>1</v>
      </c>
      <c r="BE98" t="str">
        <f t="shared" si="23"/>
        <v>337,18227,Low income,1880,High spender,0.10314368793548,1,0,21,1,2,7,4,3,11,28,0.0357142857142857,0.0714285714285714,0.25,0.142857142857143,0.107142857142857,0.392857142857143,1,0,1,2,4,0.25,0,0.25,0.5,8,0,0,0,0,0,0,0,33,24-35,2757,0,0,0,1,0,0,1,0,0,6</v>
      </c>
    </row>
    <row r="99" spans="1:57" ht="13.2" x14ac:dyDescent="0.25">
      <c r="A99" s="8">
        <v>312</v>
      </c>
      <c r="B99" s="1">
        <v>24645</v>
      </c>
      <c r="C99" s="8" t="str">
        <f t="shared" si="24"/>
        <v>Low income</v>
      </c>
      <c r="D99" s="31">
        <v>116</v>
      </c>
      <c r="E99" s="34" t="str">
        <f t="shared" si="25"/>
        <v>Low spender</v>
      </c>
      <c r="F99" s="10">
        <f t="shared" si="19"/>
        <v>4.7068370866301477E-3</v>
      </c>
      <c r="G99" s="1">
        <v>1</v>
      </c>
      <c r="H99" s="1">
        <v>0</v>
      </c>
      <c r="I99" s="1">
        <v>16</v>
      </c>
      <c r="J99" s="1">
        <v>5</v>
      </c>
      <c r="K99" s="1">
        <v>3</v>
      </c>
      <c r="L99" s="1">
        <v>4</v>
      </c>
      <c r="M99" s="1">
        <v>4</v>
      </c>
      <c r="N99" s="1">
        <v>1</v>
      </c>
      <c r="O99" s="1">
        <v>0</v>
      </c>
      <c r="P99" s="8">
        <f t="shared" si="26"/>
        <v>17</v>
      </c>
      <c r="Q99" s="10">
        <f t="shared" si="27"/>
        <v>0.29411764705882354</v>
      </c>
      <c r="R99" s="10">
        <f t="shared" si="28"/>
        <v>0.17647058823529413</v>
      </c>
      <c r="S99" s="10">
        <f t="shared" si="29"/>
        <v>0.23529411764705882</v>
      </c>
      <c r="T99" s="10">
        <f t="shared" si="30"/>
        <v>0.23529411764705882</v>
      </c>
      <c r="U99" s="10">
        <f t="shared" si="31"/>
        <v>5.8823529411764705E-2</v>
      </c>
      <c r="V99" s="10">
        <f t="shared" si="32"/>
        <v>0</v>
      </c>
      <c r="W99" s="1">
        <v>1</v>
      </c>
      <c r="X99" s="1">
        <v>1</v>
      </c>
      <c r="Y99" s="1">
        <v>0</v>
      </c>
      <c r="Z99" s="1">
        <v>2</v>
      </c>
      <c r="AA99" s="8">
        <f t="shared" si="33"/>
        <v>4</v>
      </c>
      <c r="AB99" s="10">
        <f t="shared" si="34"/>
        <v>0.25</v>
      </c>
      <c r="AC99" s="10">
        <f t="shared" si="35"/>
        <v>0.25</v>
      </c>
      <c r="AD99" s="10">
        <f t="shared" si="36"/>
        <v>0</v>
      </c>
      <c r="AE99" s="10">
        <f t="shared" si="37"/>
        <v>0.5</v>
      </c>
      <c r="AF99" s="1">
        <v>8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32</v>
      </c>
      <c r="AO99" s="20" t="str">
        <f t="shared" si="20"/>
        <v>24-35</v>
      </c>
      <c r="AP99" s="1">
        <v>2764</v>
      </c>
      <c r="AQ99" s="1">
        <v>0</v>
      </c>
      <c r="AR99" s="1">
        <v>1</v>
      </c>
      <c r="AS99" s="1">
        <v>0</v>
      </c>
      <c r="AT99" s="1">
        <v>0</v>
      </c>
      <c r="AU99" s="1">
        <v>0</v>
      </c>
      <c r="AV99" s="1">
        <v>0</v>
      </c>
      <c r="AW99" s="1">
        <v>1</v>
      </c>
      <c r="AX99" s="1">
        <v>0</v>
      </c>
      <c r="AY99" s="1">
        <v>0</v>
      </c>
      <c r="AZ99" s="1">
        <v>17</v>
      </c>
      <c r="BA99" s="23">
        <v>42085</v>
      </c>
      <c r="BB99" s="25">
        <f t="shared" si="21"/>
        <v>3</v>
      </c>
      <c r="BC99" s="25" t="str">
        <f t="shared" si="22"/>
        <v>March</v>
      </c>
      <c r="BD99" s="25">
        <v>1</v>
      </c>
      <c r="BE99" t="str">
        <f t="shared" si="23"/>
        <v>312,24645,Low income,116,Low spender,0.00470683708663015,1,0,16,5,3,4,4,1,0,17,0.294117647058824,0.176470588235294,0.235294117647059,0.235294117647059,0.0588235294117647,0,1,1,0,2,4,0.25,0.25,0,0.5,8,0,0,0,0,0,0,0,32,24-35,2764,0,1,0,0,0,0,1,0,0,17</v>
      </c>
    </row>
    <row r="100" spans="1:57" ht="13.2" x14ac:dyDescent="0.25">
      <c r="A100" s="8">
        <v>9</v>
      </c>
      <c r="B100" s="1">
        <v>27469</v>
      </c>
      <c r="C100" s="8" t="str">
        <f t="shared" si="24"/>
        <v>Low income</v>
      </c>
      <c r="D100" s="31">
        <v>289</v>
      </c>
      <c r="E100" s="34" t="str">
        <f t="shared" si="25"/>
        <v>Low spender</v>
      </c>
      <c r="F100" s="10">
        <f t="shared" si="19"/>
        <v>1.0520950890094288E-2</v>
      </c>
      <c r="G100" s="1">
        <v>0</v>
      </c>
      <c r="H100" s="1">
        <v>0</v>
      </c>
      <c r="I100" s="1">
        <v>2</v>
      </c>
      <c r="J100" s="1">
        <v>9</v>
      </c>
      <c r="K100" s="1">
        <v>1</v>
      </c>
      <c r="L100" s="1">
        <v>2</v>
      </c>
      <c r="M100" s="1">
        <v>3</v>
      </c>
      <c r="N100" s="1">
        <v>2</v>
      </c>
      <c r="O100" s="1">
        <v>0</v>
      </c>
      <c r="P100" s="8">
        <f t="shared" si="26"/>
        <v>17</v>
      </c>
      <c r="Q100" s="10">
        <f t="shared" si="27"/>
        <v>0.52941176470588236</v>
      </c>
      <c r="R100" s="10">
        <f t="shared" si="28"/>
        <v>5.8823529411764705E-2</v>
      </c>
      <c r="S100" s="10">
        <f t="shared" si="29"/>
        <v>0.11764705882352941</v>
      </c>
      <c r="T100" s="10">
        <f t="shared" si="30"/>
        <v>0.17647058823529413</v>
      </c>
      <c r="U100" s="10">
        <f t="shared" si="31"/>
        <v>0.11764705882352941</v>
      </c>
      <c r="V100" s="10">
        <f t="shared" si="32"/>
        <v>0</v>
      </c>
      <c r="W100" s="1">
        <v>1</v>
      </c>
      <c r="X100" s="1">
        <v>0</v>
      </c>
      <c r="Y100" s="1">
        <v>0</v>
      </c>
      <c r="Z100" s="1">
        <v>3</v>
      </c>
      <c r="AA100" s="8">
        <f t="shared" si="33"/>
        <v>4</v>
      </c>
      <c r="AB100" s="10">
        <f t="shared" si="34"/>
        <v>0.25</v>
      </c>
      <c r="AC100" s="10">
        <f t="shared" si="35"/>
        <v>0</v>
      </c>
      <c r="AD100" s="10">
        <f t="shared" si="36"/>
        <v>0</v>
      </c>
      <c r="AE100" s="10">
        <f t="shared" si="37"/>
        <v>0.75</v>
      </c>
      <c r="AF100" s="1">
        <v>6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73</v>
      </c>
      <c r="AO100" s="20" t="str">
        <f t="shared" si="20"/>
        <v>66+</v>
      </c>
      <c r="AP100" s="1">
        <v>2855</v>
      </c>
      <c r="AQ100" s="1">
        <v>0</v>
      </c>
      <c r="AR100" s="1">
        <v>1</v>
      </c>
      <c r="AS100" s="1">
        <v>0</v>
      </c>
      <c r="AT100" s="1">
        <v>0</v>
      </c>
      <c r="AU100" s="1">
        <v>0</v>
      </c>
      <c r="AV100" s="1">
        <v>0</v>
      </c>
      <c r="AW100" s="1">
        <v>1</v>
      </c>
      <c r="AX100" s="1">
        <v>0</v>
      </c>
      <c r="AY100" s="1">
        <v>0</v>
      </c>
      <c r="AZ100" s="1">
        <v>17</v>
      </c>
      <c r="BA100" s="23">
        <v>41994</v>
      </c>
      <c r="BB100" s="25">
        <f t="shared" si="21"/>
        <v>12</v>
      </c>
      <c r="BC100" s="25" t="str">
        <f t="shared" si="22"/>
        <v>December</v>
      </c>
      <c r="BD100" s="25">
        <v>1</v>
      </c>
      <c r="BE100" t="str">
        <f t="shared" si="23"/>
        <v>9,27469,Low income,289,Low spender,0.0105209508900943,0,0,2,9,1,2,3,2,0,17,0.529411764705882,0.0588235294117647,0.117647058823529,0.176470588235294,0.117647058823529,0,1,0,0,3,4,0.25,0,0,0.75,6,0,0,0,0,0,0,0,73,66+,2855,0,1,0,0,0,0,1,0,0,17</v>
      </c>
    </row>
    <row r="101" spans="1:57" ht="13.2" x14ac:dyDescent="0.25">
      <c r="A101" s="8">
        <v>2059</v>
      </c>
      <c r="B101" s="1">
        <v>34738</v>
      </c>
      <c r="C101" s="8" t="str">
        <f t="shared" si="24"/>
        <v>Low income</v>
      </c>
      <c r="D101" s="31">
        <v>1954</v>
      </c>
      <c r="E101" s="34" t="str">
        <f t="shared" si="25"/>
        <v>High spender</v>
      </c>
      <c r="F101" s="10">
        <f t="shared" si="19"/>
        <v>5.6249640163509702E-2</v>
      </c>
      <c r="G101" s="1">
        <v>1</v>
      </c>
      <c r="H101" s="1">
        <v>0</v>
      </c>
      <c r="I101" s="1">
        <v>51</v>
      </c>
      <c r="J101" s="1">
        <v>3</v>
      </c>
      <c r="K101" s="1">
        <v>2</v>
      </c>
      <c r="L101" s="1">
        <v>10</v>
      </c>
      <c r="M101" s="1">
        <v>3</v>
      </c>
      <c r="N101" s="1">
        <v>0</v>
      </c>
      <c r="O101" s="1">
        <v>2</v>
      </c>
      <c r="P101" s="8">
        <f t="shared" si="26"/>
        <v>20</v>
      </c>
      <c r="Q101" s="10">
        <f t="shared" si="27"/>
        <v>0.15</v>
      </c>
      <c r="R101" s="10">
        <f t="shared" si="28"/>
        <v>0.1</v>
      </c>
      <c r="S101" s="10">
        <f t="shared" si="29"/>
        <v>0.5</v>
      </c>
      <c r="T101" s="10">
        <f t="shared" si="30"/>
        <v>0.15</v>
      </c>
      <c r="U101" s="10">
        <f t="shared" si="31"/>
        <v>0</v>
      </c>
      <c r="V101" s="10">
        <f t="shared" si="32"/>
        <v>0.1</v>
      </c>
      <c r="W101" s="1">
        <v>1</v>
      </c>
      <c r="X101" s="1">
        <v>1</v>
      </c>
      <c r="Y101" s="1">
        <v>0</v>
      </c>
      <c r="Z101" s="1">
        <v>3</v>
      </c>
      <c r="AA101" s="8">
        <f t="shared" si="33"/>
        <v>5</v>
      </c>
      <c r="AB101" s="10">
        <f t="shared" si="34"/>
        <v>0.2</v>
      </c>
      <c r="AC101" s="10">
        <f t="shared" si="35"/>
        <v>0.2</v>
      </c>
      <c r="AD101" s="10">
        <f t="shared" si="36"/>
        <v>0</v>
      </c>
      <c r="AE101" s="10">
        <f t="shared" si="37"/>
        <v>0.6</v>
      </c>
      <c r="AF101" s="1">
        <v>6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36</v>
      </c>
      <c r="AO101" s="20" t="str">
        <f t="shared" si="20"/>
        <v>36-50</v>
      </c>
      <c r="AP101" s="1">
        <v>2208</v>
      </c>
      <c r="AQ101" s="1">
        <v>0</v>
      </c>
      <c r="AR101" s="1">
        <v>0</v>
      </c>
      <c r="AS101" s="1">
        <v>1</v>
      </c>
      <c r="AT101" s="1">
        <v>0</v>
      </c>
      <c r="AU101" s="1">
        <v>0</v>
      </c>
      <c r="AV101" s="1">
        <v>0</v>
      </c>
      <c r="AW101" s="1">
        <v>1</v>
      </c>
      <c r="AX101" s="1">
        <v>0</v>
      </c>
      <c r="AY101" s="1">
        <v>0</v>
      </c>
      <c r="AZ101" s="1">
        <v>16</v>
      </c>
      <c r="BA101" s="23">
        <v>42641</v>
      </c>
      <c r="BB101" s="25">
        <f t="shared" si="21"/>
        <v>9</v>
      </c>
      <c r="BC101" s="25" t="str">
        <f t="shared" si="22"/>
        <v>September</v>
      </c>
      <c r="BD101" s="25">
        <v>1</v>
      </c>
      <c r="BE101" t="str">
        <f t="shared" si="23"/>
        <v>2059,34738,Low income,1954,High spender,0.0562496401635097,1,0,51,3,2,10,3,0,2,20,0.15,0.1,0.5,0.15,0,0.1,1,1,0,3,5,0.2,0.2,0,0.6,6,0,0,0,0,0,0,0,36,36-50,2208,0,0,1,0,0,0,1,0,0,16</v>
      </c>
    </row>
    <row r="102" spans="1:57" ht="13.2" x14ac:dyDescent="0.25">
      <c r="A102" s="8">
        <v>1911</v>
      </c>
      <c r="B102" s="1">
        <v>45160</v>
      </c>
      <c r="C102" s="8" t="str">
        <f t="shared" si="24"/>
        <v>Low income</v>
      </c>
      <c r="D102" s="31">
        <v>720</v>
      </c>
      <c r="E102" s="34" t="str">
        <f t="shared" si="25"/>
        <v>High spender</v>
      </c>
      <c r="F102" s="10">
        <f t="shared" si="19"/>
        <v>1.5943312666076175E-2</v>
      </c>
      <c r="G102" s="1">
        <v>1</v>
      </c>
      <c r="H102" s="1">
        <v>1</v>
      </c>
      <c r="I102" s="1">
        <v>9</v>
      </c>
      <c r="J102" s="1">
        <v>8</v>
      </c>
      <c r="K102" s="1">
        <v>2</v>
      </c>
      <c r="L102" s="1">
        <v>5</v>
      </c>
      <c r="M102" s="1">
        <v>3</v>
      </c>
      <c r="N102" s="1">
        <v>0</v>
      </c>
      <c r="O102" s="1">
        <v>3</v>
      </c>
      <c r="P102" s="8">
        <f t="shared" si="26"/>
        <v>21</v>
      </c>
      <c r="Q102" s="10">
        <f t="shared" si="27"/>
        <v>0.38095238095238093</v>
      </c>
      <c r="R102" s="10">
        <f t="shared" si="28"/>
        <v>9.5238095238095233E-2</v>
      </c>
      <c r="S102" s="10">
        <f t="shared" si="29"/>
        <v>0.23809523809523808</v>
      </c>
      <c r="T102" s="10">
        <f t="shared" si="30"/>
        <v>0.14285714285714285</v>
      </c>
      <c r="U102" s="10">
        <f t="shared" si="31"/>
        <v>0</v>
      </c>
      <c r="V102" s="10">
        <f t="shared" si="32"/>
        <v>0.14285714285714285</v>
      </c>
      <c r="W102" s="1">
        <v>1</v>
      </c>
      <c r="X102" s="1">
        <v>1</v>
      </c>
      <c r="Y102" s="1">
        <v>0</v>
      </c>
      <c r="Z102" s="1">
        <v>2</v>
      </c>
      <c r="AA102" s="8">
        <f t="shared" si="33"/>
        <v>4</v>
      </c>
      <c r="AB102" s="10">
        <f t="shared" si="34"/>
        <v>0.25</v>
      </c>
      <c r="AC102" s="10">
        <f t="shared" si="35"/>
        <v>0.25</v>
      </c>
      <c r="AD102" s="10">
        <f t="shared" si="36"/>
        <v>0</v>
      </c>
      <c r="AE102" s="10">
        <f t="shared" si="37"/>
        <v>0.5</v>
      </c>
      <c r="AF102" s="1">
        <v>7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62</v>
      </c>
      <c r="AO102" s="20" t="str">
        <f t="shared" si="20"/>
        <v>50-65</v>
      </c>
      <c r="AP102" s="1">
        <v>2251</v>
      </c>
      <c r="AQ102" s="1">
        <v>0</v>
      </c>
      <c r="AR102" s="1">
        <v>0</v>
      </c>
      <c r="AS102" s="1">
        <v>1</v>
      </c>
      <c r="AT102" s="1">
        <v>0</v>
      </c>
      <c r="AU102" s="1">
        <v>0</v>
      </c>
      <c r="AV102" s="1">
        <v>0</v>
      </c>
      <c r="AW102" s="1">
        <v>1</v>
      </c>
      <c r="AX102" s="1">
        <v>0</v>
      </c>
      <c r="AY102" s="1">
        <v>0</v>
      </c>
      <c r="AZ102" s="1">
        <v>15</v>
      </c>
      <c r="BA102" s="23">
        <v>42598</v>
      </c>
      <c r="BB102" s="25">
        <f t="shared" si="21"/>
        <v>8</v>
      </c>
      <c r="BC102" s="25" t="str">
        <f t="shared" si="22"/>
        <v>August</v>
      </c>
      <c r="BD102" s="25">
        <v>1</v>
      </c>
      <c r="BE102" t="str">
        <f t="shared" si="23"/>
        <v>1911,45160,Low income,720,High spender,0.0159433126660762,1,1,9,8,2,5,3,0,3,21,0.380952380952381,0.0952380952380952,0.238095238095238,0.142857142857143,0,0.142857142857143,1,1,0,2,4,0.25,0.25,0,0.5,7,0,0,0,0,0,0,0,62,50-65,2251,0,0,1,0,0,0,1,0,0,15</v>
      </c>
    </row>
    <row r="103" spans="1:57" ht="13.2" x14ac:dyDescent="0.25">
      <c r="A103" s="8">
        <v>1696</v>
      </c>
      <c r="B103" s="1">
        <v>25707</v>
      </c>
      <c r="C103" s="8" t="str">
        <f t="shared" si="24"/>
        <v>Low income</v>
      </c>
      <c r="D103" s="31">
        <v>352</v>
      </c>
      <c r="E103" s="34" t="str">
        <f t="shared" si="25"/>
        <v>Low spender</v>
      </c>
      <c r="F103" s="10">
        <f t="shared" si="19"/>
        <v>1.3692768506632435E-2</v>
      </c>
      <c r="G103" s="1">
        <v>1</v>
      </c>
      <c r="H103" s="1">
        <v>0</v>
      </c>
      <c r="I103" s="1">
        <v>18</v>
      </c>
      <c r="J103" s="1">
        <v>1</v>
      </c>
      <c r="K103" s="1">
        <v>6</v>
      </c>
      <c r="L103" s="1">
        <v>2</v>
      </c>
      <c r="M103" s="1">
        <v>3</v>
      </c>
      <c r="N103" s="1">
        <v>6</v>
      </c>
      <c r="O103" s="1">
        <v>3</v>
      </c>
      <c r="P103" s="8">
        <f t="shared" si="26"/>
        <v>21</v>
      </c>
      <c r="Q103" s="10">
        <f t="shared" si="27"/>
        <v>4.7619047619047616E-2</v>
      </c>
      <c r="R103" s="10">
        <f t="shared" si="28"/>
        <v>0.2857142857142857</v>
      </c>
      <c r="S103" s="10">
        <f t="shared" si="29"/>
        <v>9.5238095238095233E-2</v>
      </c>
      <c r="T103" s="10">
        <f t="shared" si="30"/>
        <v>0.14285714285714285</v>
      </c>
      <c r="U103" s="10">
        <f t="shared" si="31"/>
        <v>0.2857142857142857</v>
      </c>
      <c r="V103" s="10">
        <f t="shared" si="32"/>
        <v>0.14285714285714285</v>
      </c>
      <c r="W103" s="1">
        <v>1</v>
      </c>
      <c r="X103" s="1">
        <v>1</v>
      </c>
      <c r="Y103" s="1">
        <v>0</v>
      </c>
      <c r="Z103" s="1">
        <v>3</v>
      </c>
      <c r="AA103" s="8">
        <f t="shared" si="33"/>
        <v>5</v>
      </c>
      <c r="AB103" s="10">
        <f t="shared" si="34"/>
        <v>0.2</v>
      </c>
      <c r="AC103" s="10">
        <f t="shared" si="35"/>
        <v>0.2</v>
      </c>
      <c r="AD103" s="10">
        <f t="shared" si="36"/>
        <v>0</v>
      </c>
      <c r="AE103" s="10">
        <f t="shared" si="37"/>
        <v>0.6</v>
      </c>
      <c r="AF103" s="1">
        <v>7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36</v>
      </c>
      <c r="AO103" s="20" t="str">
        <f t="shared" si="20"/>
        <v>36-50</v>
      </c>
      <c r="AP103" s="1">
        <v>2321</v>
      </c>
      <c r="AQ103" s="1">
        <v>0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15</v>
      </c>
      <c r="BA103" s="23">
        <v>42528</v>
      </c>
      <c r="BB103" s="25">
        <f t="shared" si="21"/>
        <v>6</v>
      </c>
      <c r="BC103" s="25" t="str">
        <f t="shared" si="22"/>
        <v>June</v>
      </c>
      <c r="BD103" s="25">
        <v>1</v>
      </c>
      <c r="BE103" t="str">
        <f t="shared" si="23"/>
        <v>1696,25707,Low income,352,Low spender,0.0136927685066324,1,0,18,1,6,2,3,6,3,21,0.0476190476190476,0.285714285714286,0.0952380952380952,0.142857142857143,0.285714285714286,0.142857142857143,1,1,0,3,5,0.2,0.2,0,0.6,7,0,0,0,0,0,0,0,36,36-50,2321,0,0,1,0,0,0,0,0,0,15</v>
      </c>
    </row>
    <row r="104" spans="1:57" ht="13.2" x14ac:dyDescent="0.25">
      <c r="A104" s="8">
        <v>1621</v>
      </c>
      <c r="B104" s="1">
        <v>9255</v>
      </c>
      <c r="C104" s="8" t="str">
        <f t="shared" si="24"/>
        <v>Low income</v>
      </c>
      <c r="D104" s="31">
        <v>546</v>
      </c>
      <c r="E104" s="34" t="str">
        <f t="shared" si="25"/>
        <v>Low spender</v>
      </c>
      <c r="F104" s="10">
        <f t="shared" si="19"/>
        <v>5.8995137763371154E-2</v>
      </c>
      <c r="G104" s="1">
        <v>1</v>
      </c>
      <c r="H104" s="1">
        <v>0</v>
      </c>
      <c r="I104" s="1">
        <v>91</v>
      </c>
      <c r="J104" s="1">
        <v>9</v>
      </c>
      <c r="K104" s="1">
        <v>0</v>
      </c>
      <c r="L104" s="1">
        <v>7</v>
      </c>
      <c r="M104" s="1">
        <v>2</v>
      </c>
      <c r="N104" s="1">
        <v>0</v>
      </c>
      <c r="O104" s="1">
        <v>4</v>
      </c>
      <c r="P104" s="8">
        <f t="shared" si="26"/>
        <v>22</v>
      </c>
      <c r="Q104" s="10">
        <f t="shared" si="27"/>
        <v>0.40909090909090912</v>
      </c>
      <c r="R104" s="10">
        <f t="shared" si="28"/>
        <v>0</v>
      </c>
      <c r="S104" s="10">
        <f t="shared" si="29"/>
        <v>0.31818181818181818</v>
      </c>
      <c r="T104" s="10">
        <f t="shared" si="30"/>
        <v>9.0909090909090912E-2</v>
      </c>
      <c r="U104" s="10">
        <f t="shared" si="31"/>
        <v>0</v>
      </c>
      <c r="V104" s="10">
        <f t="shared" si="32"/>
        <v>0.18181818181818182</v>
      </c>
      <c r="W104" s="1">
        <v>1</v>
      </c>
      <c r="X104" s="1">
        <v>1</v>
      </c>
      <c r="Y104" s="1">
        <v>1</v>
      </c>
      <c r="Z104" s="1">
        <v>2</v>
      </c>
      <c r="AA104" s="8">
        <f t="shared" si="33"/>
        <v>5</v>
      </c>
      <c r="AB104" s="10">
        <f t="shared" si="34"/>
        <v>0.2</v>
      </c>
      <c r="AC104" s="10">
        <f t="shared" si="35"/>
        <v>0.2</v>
      </c>
      <c r="AD104" s="10">
        <f t="shared" si="36"/>
        <v>0.2</v>
      </c>
      <c r="AE104" s="10">
        <f t="shared" si="37"/>
        <v>0.4</v>
      </c>
      <c r="AF104" s="1">
        <v>8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31</v>
      </c>
      <c r="AO104" s="20" t="str">
        <f t="shared" si="20"/>
        <v>24-35</v>
      </c>
      <c r="AP104" s="1">
        <v>2350</v>
      </c>
      <c r="AQ104" s="1">
        <v>0</v>
      </c>
      <c r="AR104" s="1">
        <v>0</v>
      </c>
      <c r="AS104" s="1">
        <v>1</v>
      </c>
      <c r="AT104" s="1">
        <v>0</v>
      </c>
      <c r="AU104" s="1">
        <v>0</v>
      </c>
      <c r="AV104" s="1">
        <v>0</v>
      </c>
      <c r="AW104" s="1">
        <v>1</v>
      </c>
      <c r="AX104" s="1">
        <v>0</v>
      </c>
      <c r="AY104" s="1">
        <v>0</v>
      </c>
      <c r="AZ104" s="1">
        <v>14</v>
      </c>
      <c r="BA104" s="23">
        <v>42499</v>
      </c>
      <c r="BB104" s="25">
        <f t="shared" si="21"/>
        <v>5</v>
      </c>
      <c r="BC104" s="25" t="str">
        <f t="shared" si="22"/>
        <v>May</v>
      </c>
      <c r="BD104" s="25">
        <v>1</v>
      </c>
      <c r="BE104" t="str">
        <f t="shared" si="23"/>
        <v>1621,9255,Low income,546,Low spender,0.0589951377633712,1,0,91,9,0,7,2,0,4,22,0.409090909090909,0,0.318181818181818,0.0909090909090909,0,0.181818181818182,1,1,1,2,5,0.2,0.2,0.2,0.4,8,0,0,0,0,0,0,0,31,24-35,2350,0,0,1,0,0,0,1,0,0,14</v>
      </c>
    </row>
    <row r="105" spans="1:57" ht="13.2" x14ac:dyDescent="0.25">
      <c r="A105" s="8">
        <v>1497</v>
      </c>
      <c r="B105" s="1">
        <v>34109</v>
      </c>
      <c r="C105" s="8" t="str">
        <f t="shared" si="24"/>
        <v>Low income</v>
      </c>
      <c r="D105" s="31">
        <v>763</v>
      </c>
      <c r="E105" s="34" t="str">
        <f t="shared" si="25"/>
        <v>High spender</v>
      </c>
      <c r="F105" s="10">
        <f t="shared" si="19"/>
        <v>2.2369462605177519E-2</v>
      </c>
      <c r="G105" s="1">
        <v>0</v>
      </c>
      <c r="H105" s="1">
        <v>1</v>
      </c>
      <c r="I105" s="1">
        <v>39</v>
      </c>
      <c r="J105" s="1">
        <v>9</v>
      </c>
      <c r="K105" s="1">
        <v>1</v>
      </c>
      <c r="L105" s="1">
        <v>5</v>
      </c>
      <c r="M105" s="1">
        <v>2</v>
      </c>
      <c r="N105" s="1">
        <v>1</v>
      </c>
      <c r="O105" s="1">
        <v>4</v>
      </c>
      <c r="P105" s="8">
        <f t="shared" si="26"/>
        <v>22</v>
      </c>
      <c r="Q105" s="10">
        <f t="shared" si="27"/>
        <v>0.40909090909090912</v>
      </c>
      <c r="R105" s="10">
        <f t="shared" si="28"/>
        <v>4.5454545454545456E-2</v>
      </c>
      <c r="S105" s="10">
        <f t="shared" si="29"/>
        <v>0.22727272727272727</v>
      </c>
      <c r="T105" s="10">
        <f t="shared" si="30"/>
        <v>9.0909090909090912E-2</v>
      </c>
      <c r="U105" s="10">
        <f t="shared" si="31"/>
        <v>4.5454545454545456E-2</v>
      </c>
      <c r="V105" s="10">
        <f t="shared" si="32"/>
        <v>0.18181818181818182</v>
      </c>
      <c r="W105" s="1">
        <v>1</v>
      </c>
      <c r="X105" s="1">
        <v>0</v>
      </c>
      <c r="Y105" s="1">
        <v>0</v>
      </c>
      <c r="Z105" s="1">
        <v>3</v>
      </c>
      <c r="AA105" s="8">
        <f t="shared" si="33"/>
        <v>4</v>
      </c>
      <c r="AB105" s="10">
        <f t="shared" si="34"/>
        <v>0.25</v>
      </c>
      <c r="AC105" s="10">
        <f t="shared" si="35"/>
        <v>0</v>
      </c>
      <c r="AD105" s="10">
        <f t="shared" si="36"/>
        <v>0</v>
      </c>
      <c r="AE105" s="10">
        <f t="shared" si="37"/>
        <v>0.75</v>
      </c>
      <c r="AF105" s="1">
        <v>4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49</v>
      </c>
      <c r="AO105" s="20" t="str">
        <f t="shared" si="20"/>
        <v>36-50</v>
      </c>
      <c r="AP105" s="1">
        <v>2394</v>
      </c>
      <c r="AQ105" s="1">
        <v>0</v>
      </c>
      <c r="AR105" s="1">
        <v>1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1</v>
      </c>
      <c r="AY105" s="1">
        <v>0</v>
      </c>
      <c r="AZ105" s="1">
        <v>14</v>
      </c>
      <c r="BA105" s="23">
        <v>42455</v>
      </c>
      <c r="BB105" s="25">
        <f t="shared" si="21"/>
        <v>3</v>
      </c>
      <c r="BC105" s="25" t="str">
        <f t="shared" si="22"/>
        <v>March</v>
      </c>
      <c r="BD105" s="25">
        <v>1</v>
      </c>
      <c r="BE105" t="str">
        <f t="shared" si="23"/>
        <v>1497,34109,Low income,763,High spender,0.0223694626051775,0,1,39,9,1,5,2,1,4,22,0.409090909090909,0.0454545454545455,0.227272727272727,0.0909090909090909,0.0454545454545455,0.181818181818182,1,0,0,3,4,0.25,0,0,0.75,4,0,0,0,0,0,0,0,49,36-50,2394,0,1,0,0,0,0,0,1,0,14</v>
      </c>
    </row>
    <row r="106" spans="1:57" ht="13.2" x14ac:dyDescent="0.25">
      <c r="A106" s="8">
        <v>1318</v>
      </c>
      <c r="B106" s="1">
        <v>43269</v>
      </c>
      <c r="C106" s="8" t="str">
        <f t="shared" si="24"/>
        <v>Low income</v>
      </c>
      <c r="D106" s="31">
        <v>31</v>
      </c>
      <c r="E106" s="34" t="str">
        <f t="shared" si="25"/>
        <v>Low spender</v>
      </c>
      <c r="F106" s="10">
        <f t="shared" si="19"/>
        <v>7.1644826550186047E-4</v>
      </c>
      <c r="G106" s="1">
        <v>1</v>
      </c>
      <c r="H106" s="1">
        <v>0</v>
      </c>
      <c r="I106" s="1">
        <v>61</v>
      </c>
      <c r="J106" s="1">
        <v>10</v>
      </c>
      <c r="K106" s="1">
        <v>1</v>
      </c>
      <c r="L106" s="1">
        <v>7</v>
      </c>
      <c r="M106" s="1">
        <v>0</v>
      </c>
      <c r="N106" s="1">
        <v>0</v>
      </c>
      <c r="O106" s="1">
        <v>1</v>
      </c>
      <c r="P106" s="8">
        <f t="shared" si="26"/>
        <v>19</v>
      </c>
      <c r="Q106" s="10">
        <f t="shared" si="27"/>
        <v>0.52631578947368418</v>
      </c>
      <c r="R106" s="10">
        <f t="shared" si="28"/>
        <v>5.2631578947368418E-2</v>
      </c>
      <c r="S106" s="10">
        <f t="shared" si="29"/>
        <v>0.36842105263157893</v>
      </c>
      <c r="T106" s="10">
        <f t="shared" si="30"/>
        <v>0</v>
      </c>
      <c r="U106" s="10">
        <f t="shared" si="31"/>
        <v>0</v>
      </c>
      <c r="V106" s="10">
        <f t="shared" si="32"/>
        <v>5.2631578947368418E-2</v>
      </c>
      <c r="W106" s="1">
        <v>1</v>
      </c>
      <c r="X106" s="1">
        <v>1</v>
      </c>
      <c r="Y106" s="1">
        <v>0</v>
      </c>
      <c r="Z106" s="1">
        <v>2</v>
      </c>
      <c r="AA106" s="8">
        <f t="shared" si="33"/>
        <v>4</v>
      </c>
      <c r="AB106" s="10">
        <f t="shared" si="34"/>
        <v>0.25</v>
      </c>
      <c r="AC106" s="10">
        <f t="shared" si="35"/>
        <v>0.25</v>
      </c>
      <c r="AD106" s="10">
        <f t="shared" si="36"/>
        <v>0</v>
      </c>
      <c r="AE106" s="10">
        <f t="shared" si="37"/>
        <v>0.5</v>
      </c>
      <c r="AF106" s="1">
        <v>8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48</v>
      </c>
      <c r="AO106" s="20" t="str">
        <f t="shared" si="20"/>
        <v>36-50</v>
      </c>
      <c r="AP106" s="1">
        <v>2445</v>
      </c>
      <c r="AQ106" s="1">
        <v>0</v>
      </c>
      <c r="AR106" s="1">
        <v>1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1</v>
      </c>
      <c r="AZ106" s="1">
        <v>17</v>
      </c>
      <c r="BA106" s="23">
        <v>42404</v>
      </c>
      <c r="BB106" s="25">
        <f t="shared" si="21"/>
        <v>2</v>
      </c>
      <c r="BC106" s="25" t="str">
        <f t="shared" si="22"/>
        <v>February</v>
      </c>
      <c r="BD106" s="25">
        <v>1</v>
      </c>
      <c r="BE106" t="str">
        <f t="shared" si="23"/>
        <v>1318,43269,Low income,31,Low spender,0.00071644826550186,1,0,61,10,1,7,0,0,1,19,0.526315789473684,0.0526315789473684,0.368421052631579,0,0,0.0526315789473684,1,1,0,2,4,0.25,0.25,0,0.5,8,0,0,0,0,0,0,0,48,36-50,2445,0,1,0,0,0,0,0,0,1,17</v>
      </c>
    </row>
    <row r="107" spans="1:57" ht="13.2" x14ac:dyDescent="0.25">
      <c r="A107" s="8">
        <v>1302</v>
      </c>
      <c r="B107" s="1">
        <v>60199</v>
      </c>
      <c r="C107" s="8" t="str">
        <f t="shared" si="24"/>
        <v>High income</v>
      </c>
      <c r="D107" s="31">
        <v>900</v>
      </c>
      <c r="E107" s="34" t="str">
        <f t="shared" si="25"/>
        <v>High spender</v>
      </c>
      <c r="F107" s="10">
        <f t="shared" si="19"/>
        <v>1.4950414458711939E-2</v>
      </c>
      <c r="G107" s="1">
        <v>1</v>
      </c>
      <c r="H107" s="1">
        <v>2</v>
      </c>
      <c r="I107" s="1">
        <v>49</v>
      </c>
      <c r="J107" s="1">
        <v>8</v>
      </c>
      <c r="K107" s="1">
        <v>1</v>
      </c>
      <c r="L107" s="1">
        <v>7</v>
      </c>
      <c r="M107" s="1">
        <v>2</v>
      </c>
      <c r="N107" s="1">
        <v>0</v>
      </c>
      <c r="O107" s="1">
        <v>0</v>
      </c>
      <c r="P107" s="8">
        <f t="shared" si="26"/>
        <v>18</v>
      </c>
      <c r="Q107" s="10">
        <f t="shared" si="27"/>
        <v>0.44444444444444442</v>
      </c>
      <c r="R107" s="10">
        <f t="shared" si="28"/>
        <v>5.5555555555555552E-2</v>
      </c>
      <c r="S107" s="10">
        <f t="shared" si="29"/>
        <v>0.3888888888888889</v>
      </c>
      <c r="T107" s="10">
        <f t="shared" si="30"/>
        <v>0.1111111111111111</v>
      </c>
      <c r="U107" s="10">
        <f t="shared" si="31"/>
        <v>0</v>
      </c>
      <c r="V107" s="10">
        <f t="shared" si="32"/>
        <v>0</v>
      </c>
      <c r="W107" s="1">
        <v>1</v>
      </c>
      <c r="X107" s="1">
        <v>0</v>
      </c>
      <c r="Y107" s="1">
        <v>0</v>
      </c>
      <c r="Z107" s="1">
        <v>3</v>
      </c>
      <c r="AA107" s="8">
        <f t="shared" si="33"/>
        <v>4</v>
      </c>
      <c r="AB107" s="10">
        <f t="shared" si="34"/>
        <v>0.25</v>
      </c>
      <c r="AC107" s="10">
        <f t="shared" si="35"/>
        <v>0</v>
      </c>
      <c r="AD107" s="10">
        <f t="shared" si="36"/>
        <v>0</v>
      </c>
      <c r="AE107" s="10">
        <f t="shared" si="37"/>
        <v>0.75</v>
      </c>
      <c r="AF107" s="1">
        <v>4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42</v>
      </c>
      <c r="AO107" s="20" t="str">
        <f t="shared" si="20"/>
        <v>36-50</v>
      </c>
      <c r="AP107" s="1">
        <v>2449</v>
      </c>
      <c r="AQ107" s="1">
        <v>0</v>
      </c>
      <c r="AR107" s="1">
        <v>0</v>
      </c>
      <c r="AS107" s="1">
        <v>1</v>
      </c>
      <c r="AT107" s="1">
        <v>0</v>
      </c>
      <c r="AU107" s="1">
        <v>0</v>
      </c>
      <c r="AV107" s="1">
        <v>0</v>
      </c>
      <c r="AW107" s="1">
        <v>1</v>
      </c>
      <c r="AX107" s="1">
        <v>0</v>
      </c>
      <c r="AY107" s="1">
        <v>0</v>
      </c>
      <c r="AZ107" s="1">
        <v>18</v>
      </c>
      <c r="BA107" s="23">
        <v>42400</v>
      </c>
      <c r="BB107" s="25">
        <f t="shared" si="21"/>
        <v>1</v>
      </c>
      <c r="BC107" s="25" t="str">
        <f t="shared" si="22"/>
        <v>January</v>
      </c>
      <c r="BD107" s="25">
        <v>1</v>
      </c>
      <c r="BE107" t="str">
        <f t="shared" si="23"/>
        <v>1302,60199,High income,900,High spender,0.0149504144587119,1,2,49,8,1,7,2,0,0,18,0.444444444444444,0.0555555555555556,0.388888888888889,0.111111111111111,0,0,1,0,0,3,4,0.25,0,0,0.75,4,0,0,0,0,0,0,0,42,36-50,2449,0,0,1,0,0,0,1,0,0,18</v>
      </c>
    </row>
    <row r="108" spans="1:57" ht="13.2" x14ac:dyDescent="0.25">
      <c r="A108" s="8">
        <v>1258</v>
      </c>
      <c r="B108" s="1">
        <v>29548</v>
      </c>
      <c r="C108" s="8" t="str">
        <f t="shared" si="24"/>
        <v>Low income</v>
      </c>
      <c r="D108" s="31">
        <v>1879</v>
      </c>
      <c r="E108" s="34" t="str">
        <f t="shared" si="25"/>
        <v>High spender</v>
      </c>
      <c r="F108" s="10">
        <f t="shared" si="19"/>
        <v>6.359144442940301E-2</v>
      </c>
      <c r="G108" s="1">
        <v>1</v>
      </c>
      <c r="H108" s="1">
        <v>0</v>
      </c>
      <c r="I108" s="1">
        <v>52</v>
      </c>
      <c r="J108" s="1">
        <v>7</v>
      </c>
      <c r="K108" s="1">
        <v>1</v>
      </c>
      <c r="L108" s="1">
        <v>6</v>
      </c>
      <c r="M108" s="1">
        <v>3</v>
      </c>
      <c r="N108" s="1">
        <v>1</v>
      </c>
      <c r="O108" s="1">
        <v>11</v>
      </c>
      <c r="P108" s="8">
        <f t="shared" si="26"/>
        <v>29</v>
      </c>
      <c r="Q108" s="10">
        <f t="shared" si="27"/>
        <v>0.2413793103448276</v>
      </c>
      <c r="R108" s="10">
        <f t="shared" si="28"/>
        <v>3.4482758620689655E-2</v>
      </c>
      <c r="S108" s="10">
        <f t="shared" si="29"/>
        <v>0.20689655172413793</v>
      </c>
      <c r="T108" s="10">
        <f t="shared" si="30"/>
        <v>0.10344827586206896</v>
      </c>
      <c r="U108" s="10">
        <f t="shared" si="31"/>
        <v>3.4482758620689655E-2</v>
      </c>
      <c r="V108" s="10">
        <f t="shared" si="32"/>
        <v>0.37931034482758619</v>
      </c>
      <c r="W108" s="1">
        <v>1</v>
      </c>
      <c r="X108" s="1">
        <v>1</v>
      </c>
      <c r="Y108" s="1">
        <v>1</v>
      </c>
      <c r="Z108" s="1">
        <v>2</v>
      </c>
      <c r="AA108" s="8">
        <f t="shared" si="33"/>
        <v>5</v>
      </c>
      <c r="AB108" s="10">
        <f t="shared" si="34"/>
        <v>0.2</v>
      </c>
      <c r="AC108" s="10">
        <f t="shared" si="35"/>
        <v>0.2</v>
      </c>
      <c r="AD108" s="10">
        <f t="shared" si="36"/>
        <v>0.2</v>
      </c>
      <c r="AE108" s="10">
        <f t="shared" si="37"/>
        <v>0.4</v>
      </c>
      <c r="AF108" s="1">
        <v>4</v>
      </c>
      <c r="AG108" s="1">
        <v>0</v>
      </c>
      <c r="AH108" s="1">
        <v>0</v>
      </c>
      <c r="AI108" s="1">
        <v>1</v>
      </c>
      <c r="AJ108" s="1">
        <v>0</v>
      </c>
      <c r="AK108" s="1">
        <v>0</v>
      </c>
      <c r="AL108" s="1">
        <v>0</v>
      </c>
      <c r="AM108" s="1">
        <v>0</v>
      </c>
      <c r="AN108" s="1">
        <v>50</v>
      </c>
      <c r="AO108" s="20" t="str">
        <f t="shared" si="20"/>
        <v>36-50</v>
      </c>
      <c r="AP108" s="1">
        <v>2463</v>
      </c>
      <c r="AQ108" s="1">
        <v>0</v>
      </c>
      <c r="AR108" s="1">
        <v>0</v>
      </c>
      <c r="AS108" s="1">
        <v>1</v>
      </c>
      <c r="AT108" s="1">
        <v>0</v>
      </c>
      <c r="AU108" s="1">
        <v>0</v>
      </c>
      <c r="AV108" s="1">
        <v>0</v>
      </c>
      <c r="AW108" s="1">
        <v>0</v>
      </c>
      <c r="AX108" s="1">
        <v>1</v>
      </c>
      <c r="AY108" s="1">
        <v>0</v>
      </c>
      <c r="AZ108" s="1">
        <v>7</v>
      </c>
      <c r="BA108" s="23">
        <v>42386</v>
      </c>
      <c r="BB108" s="25">
        <f t="shared" si="21"/>
        <v>1</v>
      </c>
      <c r="BC108" s="25" t="str">
        <f t="shared" si="22"/>
        <v>January</v>
      </c>
      <c r="BD108" s="25">
        <v>1</v>
      </c>
      <c r="BE108" t="str">
        <f t="shared" si="23"/>
        <v>1258,29548,Low income,1879,High spender,0.063591444429403,1,0,52,7,1,6,3,1,11,29,0.241379310344828,0.0344827586206897,0.206896551724138,0.103448275862069,0.0344827586206897,0.379310344827586,1,1,1,2,5,0.2,0.2,0.2,0.4,4,0,0,1,0,0,0,0,50,36-50,2463,0,0,1,0,0,0,0,1,0,7</v>
      </c>
    </row>
    <row r="109" spans="1:57" ht="13.2" x14ac:dyDescent="0.25">
      <c r="A109" s="8">
        <v>1253</v>
      </c>
      <c r="B109" s="1">
        <v>38547</v>
      </c>
      <c r="C109" s="8" t="str">
        <f t="shared" si="24"/>
        <v>Low income</v>
      </c>
      <c r="D109" s="31">
        <v>1872</v>
      </c>
      <c r="E109" s="34" t="str">
        <f t="shared" si="25"/>
        <v>High spender</v>
      </c>
      <c r="F109" s="10">
        <f t="shared" si="19"/>
        <v>4.8564090590707445E-2</v>
      </c>
      <c r="G109" s="1">
        <v>1</v>
      </c>
      <c r="H109" s="1">
        <v>0</v>
      </c>
      <c r="I109" s="1">
        <v>49</v>
      </c>
      <c r="J109" s="1">
        <v>6</v>
      </c>
      <c r="K109" s="1">
        <v>1</v>
      </c>
      <c r="L109" s="1">
        <v>10</v>
      </c>
      <c r="M109" s="1">
        <v>0</v>
      </c>
      <c r="N109" s="1">
        <v>1</v>
      </c>
      <c r="O109" s="1">
        <v>4</v>
      </c>
      <c r="P109" s="8">
        <f t="shared" si="26"/>
        <v>22</v>
      </c>
      <c r="Q109" s="10">
        <f t="shared" si="27"/>
        <v>0.27272727272727271</v>
      </c>
      <c r="R109" s="10">
        <f t="shared" si="28"/>
        <v>4.5454545454545456E-2</v>
      </c>
      <c r="S109" s="10">
        <f t="shared" si="29"/>
        <v>0.45454545454545453</v>
      </c>
      <c r="T109" s="10">
        <f t="shared" si="30"/>
        <v>0</v>
      </c>
      <c r="U109" s="10">
        <f t="shared" si="31"/>
        <v>4.5454545454545456E-2</v>
      </c>
      <c r="V109" s="10">
        <f t="shared" si="32"/>
        <v>0.18181818181818182</v>
      </c>
      <c r="W109" s="1">
        <v>1</v>
      </c>
      <c r="X109" s="1">
        <v>1</v>
      </c>
      <c r="Y109" s="1">
        <v>0</v>
      </c>
      <c r="Z109" s="1">
        <v>2</v>
      </c>
      <c r="AA109" s="8">
        <f t="shared" si="33"/>
        <v>4</v>
      </c>
      <c r="AB109" s="10">
        <f t="shared" si="34"/>
        <v>0.25</v>
      </c>
      <c r="AC109" s="10">
        <f t="shared" si="35"/>
        <v>0.25</v>
      </c>
      <c r="AD109" s="10">
        <f t="shared" si="36"/>
        <v>0</v>
      </c>
      <c r="AE109" s="10">
        <f t="shared" si="37"/>
        <v>0.5</v>
      </c>
      <c r="AF109" s="1">
        <v>8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  <c r="AN109" s="1">
        <v>39</v>
      </c>
      <c r="AO109" s="20" t="str">
        <f t="shared" si="20"/>
        <v>36-50</v>
      </c>
      <c r="AP109" s="1">
        <v>2464</v>
      </c>
      <c r="AQ109" s="1">
        <v>0</v>
      </c>
      <c r="AR109" s="1">
        <v>0</v>
      </c>
      <c r="AS109" s="1">
        <v>0</v>
      </c>
      <c r="AT109" s="1">
        <v>1</v>
      </c>
      <c r="AU109" s="1">
        <v>0</v>
      </c>
      <c r="AV109" s="1">
        <v>0</v>
      </c>
      <c r="AW109" s="1">
        <v>1</v>
      </c>
      <c r="AX109" s="1">
        <v>0</v>
      </c>
      <c r="AY109" s="1">
        <v>0</v>
      </c>
      <c r="AZ109" s="1">
        <v>14</v>
      </c>
      <c r="BA109" s="23">
        <v>42385</v>
      </c>
      <c r="BB109" s="25">
        <f t="shared" si="21"/>
        <v>1</v>
      </c>
      <c r="BC109" s="25" t="str">
        <f t="shared" si="22"/>
        <v>January</v>
      </c>
      <c r="BD109" s="25">
        <v>1</v>
      </c>
      <c r="BE109" t="str">
        <f t="shared" si="23"/>
        <v>1253,38547,Low income,1872,High spender,0.0485640905907074,1,0,49,6,1,10,0,1,4,22,0.272727272727273,0.0454545454545455,0.454545454545455,0,0.0454545454545455,0.181818181818182,1,1,0,2,4,0.25,0.25,0,0.5,8,0,0,0,0,0,1,0,39,36-50,2464,0,0,0,1,0,0,1,0,0,14</v>
      </c>
    </row>
    <row r="110" spans="1:57" ht="13.2" x14ac:dyDescent="0.25">
      <c r="A110" s="8">
        <v>1092</v>
      </c>
      <c r="B110" s="1">
        <v>27889</v>
      </c>
      <c r="C110" s="8" t="str">
        <f t="shared" si="24"/>
        <v>Low income</v>
      </c>
      <c r="D110" s="31">
        <v>1085</v>
      </c>
      <c r="E110" s="34" t="str">
        <f t="shared" si="25"/>
        <v>High spender</v>
      </c>
      <c r="F110" s="10">
        <f t="shared" si="19"/>
        <v>3.8904227473197321E-2</v>
      </c>
      <c r="G110" s="1">
        <v>1</v>
      </c>
      <c r="H110" s="1">
        <v>0</v>
      </c>
      <c r="I110" s="1">
        <v>42</v>
      </c>
      <c r="J110" s="1">
        <v>14</v>
      </c>
      <c r="K110" s="1">
        <v>0</v>
      </c>
      <c r="L110" s="1">
        <v>4</v>
      </c>
      <c r="M110" s="1">
        <v>0</v>
      </c>
      <c r="N110" s="1">
        <v>0</v>
      </c>
      <c r="O110" s="1">
        <v>8</v>
      </c>
      <c r="P110" s="8">
        <f t="shared" si="26"/>
        <v>26</v>
      </c>
      <c r="Q110" s="10">
        <f t="shared" si="27"/>
        <v>0.53846153846153844</v>
      </c>
      <c r="R110" s="10">
        <f t="shared" si="28"/>
        <v>0</v>
      </c>
      <c r="S110" s="10">
        <f t="shared" si="29"/>
        <v>0.15384615384615385</v>
      </c>
      <c r="T110" s="10">
        <f t="shared" si="30"/>
        <v>0</v>
      </c>
      <c r="U110" s="10">
        <f t="shared" si="31"/>
        <v>0</v>
      </c>
      <c r="V110" s="10">
        <f t="shared" si="32"/>
        <v>0.30769230769230771</v>
      </c>
      <c r="W110" s="1">
        <v>1</v>
      </c>
      <c r="X110" s="1">
        <v>1</v>
      </c>
      <c r="Y110" s="1">
        <v>1</v>
      </c>
      <c r="Z110" s="1">
        <v>2</v>
      </c>
      <c r="AA110" s="8">
        <f t="shared" si="33"/>
        <v>5</v>
      </c>
      <c r="AB110" s="10">
        <f t="shared" si="34"/>
        <v>0.2</v>
      </c>
      <c r="AC110" s="10">
        <f t="shared" si="35"/>
        <v>0.2</v>
      </c>
      <c r="AD110" s="10">
        <f t="shared" si="36"/>
        <v>0.2</v>
      </c>
      <c r="AE110" s="10">
        <f t="shared" si="37"/>
        <v>0.4</v>
      </c>
      <c r="AF110" s="1">
        <v>6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43</v>
      </c>
      <c r="AO110" s="20" t="str">
        <f t="shared" si="20"/>
        <v>36-50</v>
      </c>
      <c r="AP110" s="1">
        <v>2518</v>
      </c>
      <c r="AQ110" s="1">
        <v>0</v>
      </c>
      <c r="AR110" s="1">
        <v>1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</v>
      </c>
      <c r="AY110" s="1">
        <v>0</v>
      </c>
      <c r="AZ110" s="1">
        <v>10</v>
      </c>
      <c r="BA110" s="23">
        <v>42331</v>
      </c>
      <c r="BB110" s="25">
        <f t="shared" si="21"/>
        <v>11</v>
      </c>
      <c r="BC110" s="25" t="str">
        <f t="shared" si="22"/>
        <v>November</v>
      </c>
      <c r="BD110" s="25">
        <v>1</v>
      </c>
      <c r="BE110" t="str">
        <f t="shared" si="23"/>
        <v>1092,27889,Low income,1085,High spender,0.0389042274731973,1,0,42,14,0,4,0,0,8,26,0.538461538461538,0,0.153846153846154,0,0,0.307692307692308,1,1,1,2,5,0.2,0.2,0.2,0.4,6,0,0,0,0,0,0,0,43,36-50,2518,0,1,0,0,0,0,0,1,0,10</v>
      </c>
    </row>
    <row r="111" spans="1:57" ht="13.2" x14ac:dyDescent="0.25">
      <c r="A111" s="8">
        <v>422</v>
      </c>
      <c r="B111" s="1">
        <v>31385</v>
      </c>
      <c r="C111" s="8" t="str">
        <f t="shared" si="24"/>
        <v>Low income</v>
      </c>
      <c r="D111" s="31">
        <v>1868</v>
      </c>
      <c r="E111" s="34" t="str">
        <f t="shared" si="25"/>
        <v>High spender</v>
      </c>
      <c r="F111" s="10">
        <f t="shared" si="19"/>
        <v>5.9518878445117093E-2</v>
      </c>
      <c r="G111" s="1">
        <v>1</v>
      </c>
      <c r="H111" s="1">
        <v>0</v>
      </c>
      <c r="I111" s="1">
        <v>56</v>
      </c>
      <c r="J111" s="1">
        <v>3</v>
      </c>
      <c r="K111" s="1">
        <v>2</v>
      </c>
      <c r="L111" s="1">
        <v>12</v>
      </c>
      <c r="M111" s="1">
        <v>0</v>
      </c>
      <c r="N111" s="1">
        <v>1</v>
      </c>
      <c r="O111" s="1">
        <v>9</v>
      </c>
      <c r="P111" s="8">
        <f t="shared" si="26"/>
        <v>27</v>
      </c>
      <c r="Q111" s="10">
        <f t="shared" si="27"/>
        <v>0.1111111111111111</v>
      </c>
      <c r="R111" s="10">
        <f t="shared" si="28"/>
        <v>7.407407407407407E-2</v>
      </c>
      <c r="S111" s="10">
        <f t="shared" si="29"/>
        <v>0.44444444444444442</v>
      </c>
      <c r="T111" s="10">
        <f t="shared" si="30"/>
        <v>0</v>
      </c>
      <c r="U111" s="10">
        <f t="shared" si="31"/>
        <v>3.7037037037037035E-2</v>
      </c>
      <c r="V111" s="10">
        <f t="shared" si="32"/>
        <v>0.33333333333333331</v>
      </c>
      <c r="W111" s="1">
        <v>1</v>
      </c>
      <c r="X111" s="1">
        <v>1</v>
      </c>
      <c r="Y111" s="1">
        <v>0</v>
      </c>
      <c r="Z111" s="1">
        <v>2</v>
      </c>
      <c r="AA111" s="8">
        <f t="shared" si="33"/>
        <v>4</v>
      </c>
      <c r="AB111" s="10">
        <f t="shared" si="34"/>
        <v>0.25</v>
      </c>
      <c r="AC111" s="10">
        <f t="shared" si="35"/>
        <v>0.25</v>
      </c>
      <c r="AD111" s="10">
        <f t="shared" si="36"/>
        <v>0</v>
      </c>
      <c r="AE111" s="10">
        <f t="shared" si="37"/>
        <v>0.5</v>
      </c>
      <c r="AF111" s="1">
        <v>8</v>
      </c>
      <c r="AG111" s="1">
        <v>0</v>
      </c>
      <c r="AH111" s="1">
        <v>0</v>
      </c>
      <c r="AI111" s="1">
        <v>1</v>
      </c>
      <c r="AJ111" s="1">
        <v>0</v>
      </c>
      <c r="AK111" s="1">
        <v>0</v>
      </c>
      <c r="AL111" s="1">
        <v>0</v>
      </c>
      <c r="AM111" s="1">
        <v>1</v>
      </c>
      <c r="AN111" s="1">
        <v>36</v>
      </c>
      <c r="AO111" s="20" t="str">
        <f t="shared" si="20"/>
        <v>36-50</v>
      </c>
      <c r="AP111" s="1">
        <v>2730</v>
      </c>
      <c r="AQ111" s="1">
        <v>0</v>
      </c>
      <c r="AR111" s="1">
        <v>0</v>
      </c>
      <c r="AS111" s="1">
        <v>1</v>
      </c>
      <c r="AT111" s="1">
        <v>0</v>
      </c>
      <c r="AU111" s="1">
        <v>0</v>
      </c>
      <c r="AV111" s="1">
        <v>0</v>
      </c>
      <c r="AW111" s="1">
        <v>0</v>
      </c>
      <c r="AX111" s="1">
        <v>1</v>
      </c>
      <c r="AY111" s="1">
        <v>0</v>
      </c>
      <c r="AZ111" s="1">
        <v>9</v>
      </c>
      <c r="BA111" s="23">
        <v>42119</v>
      </c>
      <c r="BB111" s="25">
        <f t="shared" si="21"/>
        <v>4</v>
      </c>
      <c r="BC111" s="25" t="str">
        <f t="shared" si="22"/>
        <v>April</v>
      </c>
      <c r="BD111" s="25">
        <v>1</v>
      </c>
      <c r="BE111" t="str">
        <f t="shared" si="23"/>
        <v>422,31385,Low income,1868,High spender,0.0595188784451171,1,0,56,3,2,12,0,1,9,27,0.111111111111111,0.0740740740740741,0.444444444444444,0,0.037037037037037,0.333333333333333,1,1,0,2,4,0.25,0.25,0,0.5,8,0,0,1,0,0,0,1,36,36-50,2730,0,0,1,0,0,0,0,1,0,9</v>
      </c>
    </row>
    <row r="112" spans="1:57" ht="13.2" x14ac:dyDescent="0.25">
      <c r="A112" s="8">
        <v>254</v>
      </c>
      <c r="B112" s="1">
        <v>26576</v>
      </c>
      <c r="C112" s="8" t="str">
        <f t="shared" si="24"/>
        <v>Low income</v>
      </c>
      <c r="D112" s="31">
        <v>1868</v>
      </c>
      <c r="E112" s="34" t="str">
        <f t="shared" si="25"/>
        <v>High spender</v>
      </c>
      <c r="F112" s="10">
        <f t="shared" si="19"/>
        <v>7.0288982540638173E-2</v>
      </c>
      <c r="G112" s="1">
        <v>1</v>
      </c>
      <c r="H112" s="1">
        <v>0</v>
      </c>
      <c r="I112" s="1">
        <v>40</v>
      </c>
      <c r="J112" s="1">
        <v>10</v>
      </c>
      <c r="K112" s="1">
        <v>0</v>
      </c>
      <c r="L112" s="1">
        <v>8</v>
      </c>
      <c r="M112" s="1">
        <v>0</v>
      </c>
      <c r="N112" s="1">
        <v>0</v>
      </c>
      <c r="O112" s="1">
        <v>9</v>
      </c>
      <c r="P112" s="8">
        <f t="shared" si="26"/>
        <v>27</v>
      </c>
      <c r="Q112" s="10">
        <f t="shared" si="27"/>
        <v>0.37037037037037035</v>
      </c>
      <c r="R112" s="10">
        <f t="shared" si="28"/>
        <v>0</v>
      </c>
      <c r="S112" s="10">
        <f t="shared" si="29"/>
        <v>0.29629629629629628</v>
      </c>
      <c r="T112" s="10">
        <f t="shared" si="30"/>
        <v>0</v>
      </c>
      <c r="U112" s="10">
        <f t="shared" si="31"/>
        <v>0</v>
      </c>
      <c r="V112" s="10">
        <f t="shared" si="32"/>
        <v>0.33333333333333331</v>
      </c>
      <c r="W112" s="1">
        <v>1</v>
      </c>
      <c r="X112" s="1">
        <v>1</v>
      </c>
      <c r="Y112" s="1">
        <v>0</v>
      </c>
      <c r="Z112" s="1">
        <v>2</v>
      </c>
      <c r="AA112" s="8">
        <f t="shared" si="33"/>
        <v>4</v>
      </c>
      <c r="AB112" s="10">
        <f t="shared" si="34"/>
        <v>0.25</v>
      </c>
      <c r="AC112" s="10">
        <f t="shared" si="35"/>
        <v>0.25</v>
      </c>
      <c r="AD112" s="10">
        <f t="shared" si="36"/>
        <v>0</v>
      </c>
      <c r="AE112" s="10">
        <f t="shared" si="37"/>
        <v>0.5</v>
      </c>
      <c r="AF112" s="1">
        <v>9</v>
      </c>
      <c r="AG112" s="1">
        <v>0</v>
      </c>
      <c r="AH112" s="1">
        <v>0</v>
      </c>
      <c r="AI112" s="1">
        <v>1</v>
      </c>
      <c r="AJ112" s="1">
        <v>0</v>
      </c>
      <c r="AK112" s="1">
        <v>0</v>
      </c>
      <c r="AL112" s="1">
        <v>0</v>
      </c>
      <c r="AM112" s="1">
        <v>1</v>
      </c>
      <c r="AN112" s="1">
        <v>34</v>
      </c>
      <c r="AO112" s="20" t="str">
        <f t="shared" si="20"/>
        <v>24-35</v>
      </c>
      <c r="AP112" s="1">
        <v>2783</v>
      </c>
      <c r="AQ112" s="1">
        <v>0</v>
      </c>
      <c r="AR112" s="1">
        <v>0</v>
      </c>
      <c r="AS112" s="1">
        <v>1</v>
      </c>
      <c r="AT112" s="1">
        <v>0</v>
      </c>
      <c r="AU112" s="1">
        <v>0</v>
      </c>
      <c r="AV112" s="1">
        <v>0</v>
      </c>
      <c r="AW112" s="1">
        <v>1</v>
      </c>
      <c r="AX112" s="1">
        <v>0</v>
      </c>
      <c r="AY112" s="1">
        <v>0</v>
      </c>
      <c r="AZ112" s="1">
        <v>9</v>
      </c>
      <c r="BA112" s="23">
        <v>42066</v>
      </c>
      <c r="BB112" s="25">
        <f t="shared" si="21"/>
        <v>3</v>
      </c>
      <c r="BC112" s="25" t="str">
        <f t="shared" si="22"/>
        <v>March</v>
      </c>
      <c r="BD112" s="25">
        <v>1</v>
      </c>
      <c r="BE112" t="str">
        <f t="shared" si="23"/>
        <v>254,26576,Low income,1868,High spender,0.0702889825406382,1,0,40,10,0,8,0,0,9,27,0.37037037037037,0,0.296296296296296,0,0,0.333333333333333,1,1,0,2,4,0.25,0.25,0,0.5,9,0,0,1,0,0,0,1,34,24-35,2783,0,0,1,0,0,0,1,0,0,9</v>
      </c>
    </row>
    <row r="113" spans="1:57" ht="13.2" x14ac:dyDescent="0.25">
      <c r="A113" s="8">
        <v>241</v>
      </c>
      <c r="B113" s="1">
        <v>15287</v>
      </c>
      <c r="C113" s="8" t="str">
        <f t="shared" si="24"/>
        <v>Low income</v>
      </c>
      <c r="D113" s="31">
        <v>1835</v>
      </c>
      <c r="E113" s="34" t="str">
        <f t="shared" si="25"/>
        <v>High spender</v>
      </c>
      <c r="F113" s="10">
        <f t="shared" si="19"/>
        <v>0.12003663243278603</v>
      </c>
      <c r="G113" s="1">
        <v>1</v>
      </c>
      <c r="H113" s="1">
        <v>0</v>
      </c>
      <c r="I113" s="1">
        <v>60</v>
      </c>
      <c r="J113" s="1">
        <v>1</v>
      </c>
      <c r="K113" s="1">
        <v>2</v>
      </c>
      <c r="L113" s="1">
        <v>8</v>
      </c>
      <c r="M113" s="1">
        <v>4</v>
      </c>
      <c r="N113" s="1">
        <v>3</v>
      </c>
      <c r="O113" s="1">
        <v>13</v>
      </c>
      <c r="P113" s="8">
        <f t="shared" si="26"/>
        <v>31</v>
      </c>
      <c r="Q113" s="10">
        <f t="shared" si="27"/>
        <v>3.2258064516129031E-2</v>
      </c>
      <c r="R113" s="10">
        <f t="shared" si="28"/>
        <v>6.4516129032258063E-2</v>
      </c>
      <c r="S113" s="10">
        <f t="shared" si="29"/>
        <v>0.25806451612903225</v>
      </c>
      <c r="T113" s="10">
        <f t="shared" si="30"/>
        <v>0.12903225806451613</v>
      </c>
      <c r="U113" s="10">
        <f t="shared" si="31"/>
        <v>9.6774193548387094E-2</v>
      </c>
      <c r="V113" s="10">
        <f t="shared" si="32"/>
        <v>0.41935483870967744</v>
      </c>
      <c r="W113" s="1">
        <v>2</v>
      </c>
      <c r="X113" s="1">
        <v>1</v>
      </c>
      <c r="Y113" s="1">
        <v>1</v>
      </c>
      <c r="Z113" s="1">
        <v>2</v>
      </c>
      <c r="AA113" s="8">
        <f t="shared" si="33"/>
        <v>6</v>
      </c>
      <c r="AB113" s="10">
        <f t="shared" si="34"/>
        <v>0.33333333333333331</v>
      </c>
      <c r="AC113" s="10">
        <f t="shared" si="35"/>
        <v>0.16666666666666666</v>
      </c>
      <c r="AD113" s="10">
        <f t="shared" si="36"/>
        <v>0.16666666666666666</v>
      </c>
      <c r="AE113" s="10">
        <f t="shared" si="37"/>
        <v>0.33333333333333331</v>
      </c>
      <c r="AF113" s="1">
        <v>7</v>
      </c>
      <c r="AG113" s="1">
        <v>0</v>
      </c>
      <c r="AH113" s="1">
        <v>0</v>
      </c>
      <c r="AI113" s="1">
        <v>1</v>
      </c>
      <c r="AJ113" s="1">
        <v>0</v>
      </c>
      <c r="AK113" s="1">
        <v>0</v>
      </c>
      <c r="AL113" s="1">
        <v>0</v>
      </c>
      <c r="AM113" s="1">
        <v>1</v>
      </c>
      <c r="AN113" s="1">
        <v>41</v>
      </c>
      <c r="AO113" s="20" t="str">
        <f t="shared" si="20"/>
        <v>36-50</v>
      </c>
      <c r="AP113" s="1">
        <v>2786</v>
      </c>
      <c r="AQ113" s="1">
        <v>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1</v>
      </c>
      <c r="AX113" s="1">
        <v>0</v>
      </c>
      <c r="AY113" s="1">
        <v>0</v>
      </c>
      <c r="AZ113" s="1">
        <v>5</v>
      </c>
      <c r="BA113" s="23">
        <v>42063</v>
      </c>
      <c r="BB113" s="25">
        <f t="shared" si="21"/>
        <v>2</v>
      </c>
      <c r="BC113" s="25" t="str">
        <f t="shared" si="22"/>
        <v>February</v>
      </c>
      <c r="BD113" s="25">
        <v>1</v>
      </c>
      <c r="BE113" t="str">
        <f t="shared" si="23"/>
        <v>241,15287,Low income,1835,High spender,0.120036632432786,1,0,60,1,2,8,4,3,13,31,0.032258064516129,0.0645161290322581,0.258064516129032,0.129032258064516,0.0967741935483871,0.419354838709677,2,1,1,2,6,0.333333333333333,0.166666666666667,0.166666666666667,0.333333333333333,7,0,0,1,0,0,0,1,41,36-50,2786,1,0,0,0,0,0,1,0,0,5</v>
      </c>
    </row>
    <row r="114" spans="1:57" ht="13.2" x14ac:dyDescent="0.25">
      <c r="A114" s="8">
        <v>182</v>
      </c>
      <c r="B114" s="1">
        <v>42033</v>
      </c>
      <c r="C114" s="8" t="str">
        <f t="shared" si="24"/>
        <v>Low income</v>
      </c>
      <c r="D114" s="31">
        <v>1808</v>
      </c>
      <c r="E114" s="34" t="str">
        <f t="shared" si="25"/>
        <v>High spender</v>
      </c>
      <c r="F114" s="10">
        <f t="shared" si="19"/>
        <v>4.3013822472818979E-2</v>
      </c>
      <c r="G114" s="1">
        <v>1</v>
      </c>
      <c r="H114" s="1">
        <v>1</v>
      </c>
      <c r="I114" s="1">
        <v>95</v>
      </c>
      <c r="J114" s="1">
        <v>11</v>
      </c>
      <c r="K114" s="1">
        <v>1</v>
      </c>
      <c r="L114" s="1">
        <v>4</v>
      </c>
      <c r="M114" s="1">
        <v>2</v>
      </c>
      <c r="N114" s="1">
        <v>0</v>
      </c>
      <c r="O114" s="1">
        <v>7</v>
      </c>
      <c r="P114" s="8">
        <f t="shared" si="26"/>
        <v>25</v>
      </c>
      <c r="Q114" s="10">
        <f t="shared" si="27"/>
        <v>0.44</v>
      </c>
      <c r="R114" s="10">
        <f t="shared" si="28"/>
        <v>0.04</v>
      </c>
      <c r="S114" s="10">
        <f t="shared" si="29"/>
        <v>0.16</v>
      </c>
      <c r="T114" s="10">
        <f t="shared" si="30"/>
        <v>0.08</v>
      </c>
      <c r="U114" s="10">
        <f t="shared" si="31"/>
        <v>0</v>
      </c>
      <c r="V114" s="10">
        <f t="shared" si="32"/>
        <v>0.28000000000000003</v>
      </c>
      <c r="W114" s="1">
        <v>1</v>
      </c>
      <c r="X114" s="1">
        <v>1</v>
      </c>
      <c r="Y114" s="1">
        <v>0</v>
      </c>
      <c r="Z114" s="1">
        <v>2</v>
      </c>
      <c r="AA114" s="8">
        <f t="shared" si="33"/>
        <v>4</v>
      </c>
      <c r="AB114" s="10">
        <f t="shared" si="34"/>
        <v>0.25</v>
      </c>
      <c r="AC114" s="10">
        <f t="shared" si="35"/>
        <v>0.25</v>
      </c>
      <c r="AD114" s="10">
        <f t="shared" si="36"/>
        <v>0</v>
      </c>
      <c r="AE114" s="10">
        <f t="shared" si="37"/>
        <v>0.5</v>
      </c>
      <c r="AF114" s="1">
        <v>7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49</v>
      </c>
      <c r="AO114" s="20" t="str">
        <f t="shared" si="20"/>
        <v>36-50</v>
      </c>
      <c r="AP114" s="1">
        <v>2807</v>
      </c>
      <c r="AQ114" s="1">
        <v>0</v>
      </c>
      <c r="AR114" s="1">
        <v>0</v>
      </c>
      <c r="AS114" s="1">
        <v>0</v>
      </c>
      <c r="AT114" s="1">
        <v>1</v>
      </c>
      <c r="AU114" s="1">
        <v>0</v>
      </c>
      <c r="AV114" s="1">
        <v>1</v>
      </c>
      <c r="AW114" s="1">
        <v>0</v>
      </c>
      <c r="AX114" s="1">
        <v>0</v>
      </c>
      <c r="AY114" s="1">
        <v>0</v>
      </c>
      <c r="AZ114" s="1">
        <v>11</v>
      </c>
      <c r="BA114" s="23">
        <v>42042</v>
      </c>
      <c r="BB114" s="25">
        <f t="shared" si="21"/>
        <v>2</v>
      </c>
      <c r="BC114" s="25" t="str">
        <f t="shared" si="22"/>
        <v>February</v>
      </c>
      <c r="BD114" s="25">
        <v>1</v>
      </c>
      <c r="BE114" t="str">
        <f t="shared" si="23"/>
        <v>182,42033,Low income,1808,High spender,0.043013822472819,1,1,95,11,1,4,2,0,7,25,0.44,0.04,0.16,0.08,0,0.28,1,1,0,2,4,0.25,0.25,0,0.5,7,0,0,0,0,0,0,0,49,36-50,2807,0,0,0,1,0,1,0,0,0,11</v>
      </c>
    </row>
    <row r="115" spans="1:57" ht="13.2" x14ac:dyDescent="0.25">
      <c r="A115" s="8">
        <v>2165</v>
      </c>
      <c r="B115" s="1">
        <v>36802</v>
      </c>
      <c r="C115" s="8" t="str">
        <f t="shared" si="24"/>
        <v>Low income</v>
      </c>
      <c r="D115" s="31">
        <v>1805</v>
      </c>
      <c r="E115" s="34" t="str">
        <f t="shared" si="25"/>
        <v>High spender</v>
      </c>
      <c r="F115" s="10">
        <f t="shared" si="19"/>
        <v>4.9046247486549642E-2</v>
      </c>
      <c r="G115" s="1">
        <v>1</v>
      </c>
      <c r="H115" s="1">
        <v>0</v>
      </c>
      <c r="I115" s="1">
        <v>23</v>
      </c>
      <c r="J115" s="1">
        <v>16</v>
      </c>
      <c r="K115" s="1">
        <v>1</v>
      </c>
      <c r="L115" s="1">
        <v>2</v>
      </c>
      <c r="M115" s="1">
        <v>0</v>
      </c>
      <c r="N115" s="1">
        <v>0</v>
      </c>
      <c r="O115" s="1">
        <v>1</v>
      </c>
      <c r="P115" s="8">
        <f t="shared" si="26"/>
        <v>20</v>
      </c>
      <c r="Q115" s="10">
        <f t="shared" si="27"/>
        <v>0.8</v>
      </c>
      <c r="R115" s="10">
        <f t="shared" si="28"/>
        <v>0.05</v>
      </c>
      <c r="S115" s="10">
        <f t="shared" si="29"/>
        <v>0.1</v>
      </c>
      <c r="T115" s="10">
        <f t="shared" si="30"/>
        <v>0</v>
      </c>
      <c r="U115" s="10">
        <f t="shared" si="31"/>
        <v>0</v>
      </c>
      <c r="V115" s="10">
        <f t="shared" si="32"/>
        <v>0.05</v>
      </c>
      <c r="W115" s="1">
        <v>1</v>
      </c>
      <c r="X115" s="1">
        <v>1</v>
      </c>
      <c r="Y115" s="1">
        <v>0</v>
      </c>
      <c r="Z115" s="1">
        <v>3</v>
      </c>
      <c r="AA115" s="8">
        <f t="shared" si="33"/>
        <v>5</v>
      </c>
      <c r="AB115" s="10">
        <f t="shared" si="34"/>
        <v>0.2</v>
      </c>
      <c r="AC115" s="10">
        <f t="shared" si="35"/>
        <v>0.2</v>
      </c>
      <c r="AD115" s="10">
        <f t="shared" si="36"/>
        <v>0</v>
      </c>
      <c r="AE115" s="10">
        <f t="shared" si="37"/>
        <v>0.6</v>
      </c>
      <c r="AF115" s="1">
        <v>5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40</v>
      </c>
      <c r="AO115" s="20" t="str">
        <f t="shared" si="20"/>
        <v>36-50</v>
      </c>
      <c r="AP115" s="1">
        <v>2172</v>
      </c>
      <c r="AQ115" s="1">
        <v>0</v>
      </c>
      <c r="AR115" s="1">
        <v>0</v>
      </c>
      <c r="AS115" s="1">
        <v>1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1</v>
      </c>
      <c r="AZ115" s="1">
        <v>18</v>
      </c>
      <c r="BA115" s="23">
        <v>42677</v>
      </c>
      <c r="BB115" s="25">
        <f t="shared" si="21"/>
        <v>11</v>
      </c>
      <c r="BC115" s="25" t="str">
        <f t="shared" si="22"/>
        <v>November</v>
      </c>
      <c r="BD115" s="25">
        <v>1</v>
      </c>
      <c r="BE115" t="str">
        <f t="shared" si="23"/>
        <v>2165,36802,Low income,1805,High spender,0.0490462474865496,1,0,23,16,1,2,0,0,1,20,0.8,0.05,0.1,0,0,0.05,1,1,0,3,5,0.2,0.2,0,0.6,5,0,0,0,0,0,0,0,40,36-50,2172,0,0,1,0,0,0,0,0,1,18</v>
      </c>
    </row>
    <row r="116" spans="1:57" ht="13.2" x14ac:dyDescent="0.25">
      <c r="A116" s="8">
        <v>1922</v>
      </c>
      <c r="B116" s="1">
        <v>22263</v>
      </c>
      <c r="C116" s="8" t="str">
        <f t="shared" si="24"/>
        <v>Low income</v>
      </c>
      <c r="D116" s="31">
        <v>58</v>
      </c>
      <c r="E116" s="34" t="str">
        <f t="shared" si="25"/>
        <v>Low spender</v>
      </c>
      <c r="F116" s="10">
        <f t="shared" si="19"/>
        <v>2.6052194223599692E-3</v>
      </c>
      <c r="G116" s="1">
        <v>1</v>
      </c>
      <c r="H116" s="1">
        <v>1</v>
      </c>
      <c r="I116" s="1">
        <v>31</v>
      </c>
      <c r="J116" s="1">
        <v>17</v>
      </c>
      <c r="K116" s="1">
        <v>0</v>
      </c>
      <c r="L116" s="1">
        <v>2</v>
      </c>
      <c r="M116" s="1">
        <v>0</v>
      </c>
      <c r="N116" s="1">
        <v>0</v>
      </c>
      <c r="O116" s="1">
        <v>2</v>
      </c>
      <c r="P116" s="8">
        <f t="shared" si="26"/>
        <v>21</v>
      </c>
      <c r="Q116" s="10">
        <f t="shared" si="27"/>
        <v>0.80952380952380953</v>
      </c>
      <c r="R116" s="10">
        <f t="shared" si="28"/>
        <v>0</v>
      </c>
      <c r="S116" s="10">
        <f t="shared" si="29"/>
        <v>9.5238095238095233E-2</v>
      </c>
      <c r="T116" s="10">
        <f t="shared" si="30"/>
        <v>0</v>
      </c>
      <c r="U116" s="10">
        <f t="shared" si="31"/>
        <v>0</v>
      </c>
      <c r="V116" s="10">
        <f t="shared" si="32"/>
        <v>9.5238095238095233E-2</v>
      </c>
      <c r="W116" s="1">
        <v>2</v>
      </c>
      <c r="X116" s="1">
        <v>1</v>
      </c>
      <c r="Y116" s="1">
        <v>0</v>
      </c>
      <c r="Z116" s="1">
        <v>3</v>
      </c>
      <c r="AA116" s="8">
        <f t="shared" si="33"/>
        <v>6</v>
      </c>
      <c r="AB116" s="10">
        <f t="shared" si="34"/>
        <v>0.33333333333333331</v>
      </c>
      <c r="AC116" s="10">
        <f t="shared" si="35"/>
        <v>0.16666666666666666</v>
      </c>
      <c r="AD116" s="10">
        <f t="shared" si="36"/>
        <v>0</v>
      </c>
      <c r="AE116" s="10">
        <f t="shared" si="37"/>
        <v>0.5</v>
      </c>
      <c r="AF116" s="1">
        <v>6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1</v>
      </c>
      <c r="AM116" s="1">
        <v>0</v>
      </c>
      <c r="AN116" s="1">
        <v>69</v>
      </c>
      <c r="AO116" s="20" t="str">
        <f t="shared" si="20"/>
        <v>66+</v>
      </c>
      <c r="AP116" s="1">
        <v>2250</v>
      </c>
      <c r="AQ116" s="1">
        <v>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</v>
      </c>
      <c r="AX116" s="1">
        <v>0</v>
      </c>
      <c r="AY116" s="1">
        <v>0</v>
      </c>
      <c r="AZ116" s="1">
        <v>17</v>
      </c>
      <c r="BA116" s="23">
        <v>42599</v>
      </c>
      <c r="BB116" s="25">
        <f t="shared" si="21"/>
        <v>8</v>
      </c>
      <c r="BC116" s="25" t="str">
        <f t="shared" si="22"/>
        <v>August</v>
      </c>
      <c r="BD116" s="25">
        <v>1</v>
      </c>
      <c r="BE116" t="str">
        <f t="shared" si="23"/>
        <v>1922,22263,Low income,58,Low spender,0.00260521942235997,1,1,31,17,0,2,0,0,2,21,0.80952380952381,0,0.0952380952380952,0,0,0.0952380952380952,2,1,0,3,6,0.333333333333333,0.166666666666667,0,0.5,6,0,0,0,0,0,1,0,69,66+,2250,1,0,0,0,0,0,1,0,0,17</v>
      </c>
    </row>
    <row r="117" spans="1:57" ht="13.2" x14ac:dyDescent="0.25">
      <c r="A117" s="8">
        <v>1906</v>
      </c>
      <c r="B117" s="1">
        <v>34824</v>
      </c>
      <c r="C117" s="8" t="str">
        <f t="shared" si="24"/>
        <v>Low income</v>
      </c>
      <c r="D117" s="31">
        <v>917</v>
      </c>
      <c r="E117" s="34" t="str">
        <f t="shared" si="25"/>
        <v>High spender</v>
      </c>
      <c r="F117" s="10">
        <f t="shared" si="19"/>
        <v>2.6332414426832068E-2</v>
      </c>
      <c r="G117" s="1">
        <v>0</v>
      </c>
      <c r="H117" s="1">
        <v>0</v>
      </c>
      <c r="I117" s="1">
        <v>65</v>
      </c>
      <c r="J117" s="1">
        <v>4</v>
      </c>
      <c r="K117" s="1">
        <v>2</v>
      </c>
      <c r="L117" s="1">
        <v>11</v>
      </c>
      <c r="M117" s="1">
        <v>2</v>
      </c>
      <c r="N117" s="1">
        <v>0</v>
      </c>
      <c r="O117" s="1">
        <v>4</v>
      </c>
      <c r="P117" s="8">
        <f t="shared" si="26"/>
        <v>23</v>
      </c>
      <c r="Q117" s="10">
        <f t="shared" si="27"/>
        <v>0.17391304347826086</v>
      </c>
      <c r="R117" s="10">
        <f t="shared" si="28"/>
        <v>8.6956521739130432E-2</v>
      </c>
      <c r="S117" s="10">
        <f t="shared" si="29"/>
        <v>0.47826086956521741</v>
      </c>
      <c r="T117" s="10">
        <f t="shared" si="30"/>
        <v>8.6956521739130432E-2</v>
      </c>
      <c r="U117" s="10">
        <f t="shared" si="31"/>
        <v>0</v>
      </c>
      <c r="V117" s="10">
        <f t="shared" si="32"/>
        <v>0.17391304347826086</v>
      </c>
      <c r="W117" s="1">
        <v>1</v>
      </c>
      <c r="X117" s="1">
        <v>1</v>
      </c>
      <c r="Y117" s="1">
        <v>0</v>
      </c>
      <c r="Z117" s="1">
        <v>2</v>
      </c>
      <c r="AA117" s="8">
        <f t="shared" si="33"/>
        <v>4</v>
      </c>
      <c r="AB117" s="10">
        <f t="shared" si="34"/>
        <v>0.25</v>
      </c>
      <c r="AC117" s="10">
        <f t="shared" si="35"/>
        <v>0.25</v>
      </c>
      <c r="AD117" s="10">
        <f t="shared" si="36"/>
        <v>0</v>
      </c>
      <c r="AE117" s="10">
        <f t="shared" si="37"/>
        <v>0.5</v>
      </c>
      <c r="AF117" s="1">
        <v>6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25</v>
      </c>
      <c r="AO117" s="20" t="str">
        <f t="shared" si="20"/>
        <v>24-35</v>
      </c>
      <c r="AP117" s="1">
        <v>2254</v>
      </c>
      <c r="AQ117" s="1">
        <v>0</v>
      </c>
      <c r="AR117" s="1">
        <v>0</v>
      </c>
      <c r="AS117" s="1">
        <v>1</v>
      </c>
      <c r="AT117" s="1">
        <v>0</v>
      </c>
      <c r="AU117" s="1">
        <v>0</v>
      </c>
      <c r="AV117" s="1">
        <v>0</v>
      </c>
      <c r="AW117" s="1">
        <v>1</v>
      </c>
      <c r="AX117" s="1">
        <v>0</v>
      </c>
      <c r="AY117" s="1">
        <v>0</v>
      </c>
      <c r="AZ117" s="1">
        <v>15</v>
      </c>
      <c r="BA117" s="23">
        <v>42595</v>
      </c>
      <c r="BB117" s="25">
        <f t="shared" si="21"/>
        <v>8</v>
      </c>
      <c r="BC117" s="25" t="str">
        <f t="shared" si="22"/>
        <v>August</v>
      </c>
      <c r="BD117" s="25">
        <v>1</v>
      </c>
      <c r="BE117" t="str">
        <f t="shared" si="23"/>
        <v>1906,34824,Low income,917,High spender,0.0263324144268321,0,0,65,4,2,11,2,0,4,23,0.173913043478261,0.0869565217391304,0.478260869565217,0.0869565217391304,0,0.173913043478261,1,1,0,2,4,0.25,0.25,0,0.5,6,0,0,0,0,0,0,0,25,24-35,2254,0,0,1,0,0,0,1,0,0,15</v>
      </c>
    </row>
    <row r="118" spans="1:57" ht="13.2" x14ac:dyDescent="0.25">
      <c r="A118" s="8">
        <v>1879</v>
      </c>
      <c r="B118" s="1">
        <v>30467</v>
      </c>
      <c r="C118" s="8" t="str">
        <f t="shared" si="24"/>
        <v>Low income</v>
      </c>
      <c r="D118" s="31">
        <v>1243</v>
      </c>
      <c r="E118" s="34" t="str">
        <f t="shared" si="25"/>
        <v>High spender</v>
      </c>
      <c r="F118" s="10">
        <f t="shared" si="19"/>
        <v>4.0798240719466965E-2</v>
      </c>
      <c r="G118" s="1">
        <v>1</v>
      </c>
      <c r="H118" s="1">
        <v>0</v>
      </c>
      <c r="I118" s="1">
        <v>8</v>
      </c>
      <c r="J118" s="1">
        <v>1</v>
      </c>
      <c r="K118" s="1">
        <v>3</v>
      </c>
      <c r="L118" s="1">
        <v>8</v>
      </c>
      <c r="M118" s="1">
        <v>2</v>
      </c>
      <c r="N118" s="1">
        <v>5</v>
      </c>
      <c r="O118" s="1">
        <v>5</v>
      </c>
      <c r="P118" s="8">
        <f t="shared" si="26"/>
        <v>24</v>
      </c>
      <c r="Q118" s="10">
        <f t="shared" si="27"/>
        <v>4.1666666666666664E-2</v>
      </c>
      <c r="R118" s="10">
        <f t="shared" si="28"/>
        <v>0.125</v>
      </c>
      <c r="S118" s="10">
        <f t="shared" si="29"/>
        <v>0.33333333333333331</v>
      </c>
      <c r="T118" s="10">
        <f t="shared" si="30"/>
        <v>8.3333333333333329E-2</v>
      </c>
      <c r="U118" s="10">
        <f t="shared" si="31"/>
        <v>0.20833333333333334</v>
      </c>
      <c r="V118" s="10">
        <f t="shared" si="32"/>
        <v>0.20833333333333334</v>
      </c>
      <c r="W118" s="1">
        <v>1</v>
      </c>
      <c r="X118" s="1">
        <v>1</v>
      </c>
      <c r="Y118" s="1">
        <v>0</v>
      </c>
      <c r="Z118" s="1">
        <v>2</v>
      </c>
      <c r="AA118" s="8">
        <f t="shared" si="33"/>
        <v>4</v>
      </c>
      <c r="AB118" s="10">
        <f t="shared" si="34"/>
        <v>0.25</v>
      </c>
      <c r="AC118" s="10">
        <f t="shared" si="35"/>
        <v>0.25</v>
      </c>
      <c r="AD118" s="10">
        <f t="shared" si="36"/>
        <v>0</v>
      </c>
      <c r="AE118" s="10">
        <f t="shared" si="37"/>
        <v>0.5</v>
      </c>
      <c r="AF118" s="1">
        <v>7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48</v>
      </c>
      <c r="AO118" s="20" t="str">
        <f t="shared" si="20"/>
        <v>36-50</v>
      </c>
      <c r="AP118" s="1">
        <v>2261</v>
      </c>
      <c r="AQ118" s="1">
        <v>0</v>
      </c>
      <c r="AR118" s="1">
        <v>1</v>
      </c>
      <c r="AS118" s="1">
        <v>0</v>
      </c>
      <c r="AT118" s="1">
        <v>0</v>
      </c>
      <c r="AU118" s="1">
        <v>0</v>
      </c>
      <c r="AV118" s="1">
        <v>0</v>
      </c>
      <c r="AW118" s="1">
        <v>1</v>
      </c>
      <c r="AX118" s="1">
        <v>0</v>
      </c>
      <c r="AY118" s="1">
        <v>0</v>
      </c>
      <c r="AZ118" s="1">
        <v>14</v>
      </c>
      <c r="BA118" s="23">
        <v>42588</v>
      </c>
      <c r="BB118" s="25">
        <f t="shared" si="21"/>
        <v>8</v>
      </c>
      <c r="BC118" s="25" t="str">
        <f t="shared" si="22"/>
        <v>August</v>
      </c>
      <c r="BD118" s="25">
        <v>1</v>
      </c>
      <c r="BE118" t="str">
        <f t="shared" si="23"/>
        <v>1879,30467,Low income,1243,High spender,0.040798240719467,1,0,8,1,3,8,2,5,5,24,0.0416666666666667,0.125,0.333333333333333,0.0833333333333333,0.208333333333333,0.208333333333333,1,1,0,2,4,0.25,0.25,0,0.5,7,0,0,0,0,0,0,0,48,36-50,2261,0,1,0,0,0,0,1,0,0,14</v>
      </c>
    </row>
    <row r="119" spans="1:57" ht="13.2" x14ac:dyDescent="0.25">
      <c r="A119" s="8">
        <v>1764</v>
      </c>
      <c r="B119" s="1">
        <v>47025</v>
      </c>
      <c r="C119" s="8" t="str">
        <f t="shared" si="24"/>
        <v>Low income</v>
      </c>
      <c r="D119" s="31">
        <v>95</v>
      </c>
      <c r="E119" s="34" t="str">
        <f t="shared" si="25"/>
        <v>Low spender</v>
      </c>
      <c r="F119" s="10">
        <f t="shared" si="19"/>
        <v>2.0202020202020202E-3</v>
      </c>
      <c r="G119" s="1">
        <v>1</v>
      </c>
      <c r="H119" s="1">
        <v>1</v>
      </c>
      <c r="I119" s="1">
        <v>6</v>
      </c>
      <c r="J119" s="1">
        <v>16</v>
      </c>
      <c r="K119" s="1">
        <v>0</v>
      </c>
      <c r="L119" s="1">
        <v>3</v>
      </c>
      <c r="M119" s="1">
        <v>0</v>
      </c>
      <c r="N119" s="1">
        <v>0</v>
      </c>
      <c r="O119" s="1">
        <v>1</v>
      </c>
      <c r="P119" s="8">
        <f t="shared" si="26"/>
        <v>20</v>
      </c>
      <c r="Q119" s="10">
        <f t="shared" si="27"/>
        <v>0.8</v>
      </c>
      <c r="R119" s="10">
        <f t="shared" si="28"/>
        <v>0</v>
      </c>
      <c r="S119" s="10">
        <f t="shared" si="29"/>
        <v>0.15</v>
      </c>
      <c r="T119" s="10">
        <f t="shared" si="30"/>
        <v>0</v>
      </c>
      <c r="U119" s="10">
        <f t="shared" si="31"/>
        <v>0</v>
      </c>
      <c r="V119" s="10">
        <f t="shared" si="32"/>
        <v>0.05</v>
      </c>
      <c r="W119" s="1">
        <v>1</v>
      </c>
      <c r="X119" s="1">
        <v>1</v>
      </c>
      <c r="Y119" s="1">
        <v>0</v>
      </c>
      <c r="Z119" s="1">
        <v>2</v>
      </c>
      <c r="AA119" s="8">
        <f t="shared" si="33"/>
        <v>4</v>
      </c>
      <c r="AB119" s="10">
        <f t="shared" si="34"/>
        <v>0.25</v>
      </c>
      <c r="AC119" s="10">
        <f t="shared" si="35"/>
        <v>0.25</v>
      </c>
      <c r="AD119" s="10">
        <f t="shared" si="36"/>
        <v>0</v>
      </c>
      <c r="AE119" s="10">
        <f t="shared" si="37"/>
        <v>0.5</v>
      </c>
      <c r="AF119" s="1">
        <v>7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55</v>
      </c>
      <c r="AO119" s="20" t="str">
        <f t="shared" si="20"/>
        <v>50-65</v>
      </c>
      <c r="AP119" s="1">
        <v>2299</v>
      </c>
      <c r="AQ119" s="1">
        <v>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1</v>
      </c>
      <c r="AZ119" s="1">
        <v>18</v>
      </c>
      <c r="BA119" s="23">
        <v>42550</v>
      </c>
      <c r="BB119" s="25">
        <f t="shared" si="21"/>
        <v>6</v>
      </c>
      <c r="BC119" s="25" t="str">
        <f t="shared" si="22"/>
        <v>June</v>
      </c>
      <c r="BD119" s="25">
        <v>1</v>
      </c>
      <c r="BE119" t="str">
        <f t="shared" si="23"/>
        <v>1764,47025,Low income,95,Low spender,0.00202020202020202,1,1,6,16,0,3,0,0,1,20,0.8,0,0.15,0,0,0.05,1,1,0,2,4,0.25,0.25,0,0.5,7,0,0,0,0,0,0,0,55,50-65,2299,1,0,0,0,0,0,0,0,1,18</v>
      </c>
    </row>
    <row r="120" spans="1:57" ht="13.2" x14ac:dyDescent="0.25">
      <c r="A120" s="8">
        <v>1723</v>
      </c>
      <c r="B120" s="1">
        <v>14045</v>
      </c>
      <c r="C120" s="8" t="str">
        <f t="shared" si="24"/>
        <v>Low income</v>
      </c>
      <c r="D120" s="31">
        <v>1795</v>
      </c>
      <c r="E120" s="34" t="str">
        <f t="shared" si="25"/>
        <v>High spender</v>
      </c>
      <c r="F120" s="10">
        <f t="shared" si="19"/>
        <v>0.12780348878604486</v>
      </c>
      <c r="G120" s="1">
        <v>1</v>
      </c>
      <c r="H120" s="1">
        <v>0</v>
      </c>
      <c r="I120" s="1">
        <v>24</v>
      </c>
      <c r="J120" s="1">
        <v>11</v>
      </c>
      <c r="K120" s="1">
        <v>0</v>
      </c>
      <c r="L120" s="1">
        <v>5</v>
      </c>
      <c r="M120" s="1">
        <v>2</v>
      </c>
      <c r="N120" s="1">
        <v>1</v>
      </c>
      <c r="O120" s="1">
        <v>1</v>
      </c>
      <c r="P120" s="8">
        <f t="shared" si="26"/>
        <v>20</v>
      </c>
      <c r="Q120" s="10">
        <f t="shared" si="27"/>
        <v>0.55000000000000004</v>
      </c>
      <c r="R120" s="10">
        <f t="shared" si="28"/>
        <v>0</v>
      </c>
      <c r="S120" s="10">
        <f t="shared" si="29"/>
        <v>0.25</v>
      </c>
      <c r="T120" s="10">
        <f t="shared" si="30"/>
        <v>0.1</v>
      </c>
      <c r="U120" s="10">
        <f t="shared" si="31"/>
        <v>0.05</v>
      </c>
      <c r="V120" s="10">
        <f t="shared" si="32"/>
        <v>0.05</v>
      </c>
      <c r="W120" s="1">
        <v>1</v>
      </c>
      <c r="X120" s="1">
        <v>1</v>
      </c>
      <c r="Y120" s="1">
        <v>0</v>
      </c>
      <c r="Z120" s="1">
        <v>3</v>
      </c>
      <c r="AA120" s="8">
        <f t="shared" si="33"/>
        <v>5</v>
      </c>
      <c r="AB120" s="10">
        <f t="shared" si="34"/>
        <v>0.2</v>
      </c>
      <c r="AC120" s="10">
        <f t="shared" si="35"/>
        <v>0.2</v>
      </c>
      <c r="AD120" s="10">
        <f t="shared" si="36"/>
        <v>0</v>
      </c>
      <c r="AE120" s="10">
        <f t="shared" si="37"/>
        <v>0.6</v>
      </c>
      <c r="AF120" s="1">
        <v>7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51</v>
      </c>
      <c r="AO120" s="20" t="str">
        <f t="shared" si="20"/>
        <v>50-65</v>
      </c>
      <c r="AP120" s="1">
        <v>2313</v>
      </c>
      <c r="AQ120" s="1">
        <v>0</v>
      </c>
      <c r="AR120" s="1">
        <v>1</v>
      </c>
      <c r="AS120" s="1">
        <v>0</v>
      </c>
      <c r="AT120" s="1">
        <v>0</v>
      </c>
      <c r="AU120" s="1">
        <v>0</v>
      </c>
      <c r="AV120" s="1">
        <v>0</v>
      </c>
      <c r="AW120" s="1">
        <v>1</v>
      </c>
      <c r="AX120" s="1">
        <v>0</v>
      </c>
      <c r="AY120" s="1">
        <v>0</v>
      </c>
      <c r="AZ120" s="1">
        <v>18</v>
      </c>
      <c r="BA120" s="23">
        <v>42536</v>
      </c>
      <c r="BB120" s="25">
        <f t="shared" si="21"/>
        <v>6</v>
      </c>
      <c r="BC120" s="25" t="str">
        <f t="shared" si="22"/>
        <v>June</v>
      </c>
      <c r="BD120" s="25">
        <v>1</v>
      </c>
      <c r="BE120" t="str">
        <f t="shared" si="23"/>
        <v>1723,14045,Low income,1795,High spender,0.127803488786045,1,0,24,11,0,5,2,1,1,20,0.55,0,0.25,0.1,0.05,0.05,1,1,0,3,5,0.2,0.2,0,0.6,7,0,0,0,0,0,0,0,51,50-65,2313,0,1,0,0,0,0,1,0,0,18</v>
      </c>
    </row>
    <row r="121" spans="1:57" ht="13.2" x14ac:dyDescent="0.25">
      <c r="A121" s="8">
        <v>1691</v>
      </c>
      <c r="B121" s="1">
        <v>29478</v>
      </c>
      <c r="C121" s="8" t="str">
        <f t="shared" si="24"/>
        <v>Low income</v>
      </c>
      <c r="D121" s="31">
        <v>1792</v>
      </c>
      <c r="E121" s="34" t="str">
        <f t="shared" si="25"/>
        <v>High spender</v>
      </c>
      <c r="F121" s="10">
        <f t="shared" si="19"/>
        <v>6.0791098446298937E-2</v>
      </c>
      <c r="G121" s="1">
        <v>1</v>
      </c>
      <c r="H121" s="1">
        <v>0</v>
      </c>
      <c r="I121" s="1">
        <v>59</v>
      </c>
      <c r="J121" s="1">
        <v>8</v>
      </c>
      <c r="K121" s="1">
        <v>0</v>
      </c>
      <c r="L121" s="1">
        <v>7</v>
      </c>
      <c r="M121" s="1">
        <v>3</v>
      </c>
      <c r="N121" s="1">
        <v>1</v>
      </c>
      <c r="O121" s="1">
        <v>1</v>
      </c>
      <c r="P121" s="8">
        <f t="shared" si="26"/>
        <v>20</v>
      </c>
      <c r="Q121" s="10">
        <f t="shared" si="27"/>
        <v>0.4</v>
      </c>
      <c r="R121" s="10">
        <f t="shared" si="28"/>
        <v>0</v>
      </c>
      <c r="S121" s="10">
        <f t="shared" si="29"/>
        <v>0.35</v>
      </c>
      <c r="T121" s="10">
        <f t="shared" si="30"/>
        <v>0.15</v>
      </c>
      <c r="U121" s="10">
        <f t="shared" si="31"/>
        <v>0.05</v>
      </c>
      <c r="V121" s="10">
        <f t="shared" si="32"/>
        <v>0.05</v>
      </c>
      <c r="W121" s="1">
        <v>1</v>
      </c>
      <c r="X121" s="1">
        <v>1</v>
      </c>
      <c r="Y121" s="1">
        <v>0</v>
      </c>
      <c r="Z121" s="1">
        <v>3</v>
      </c>
      <c r="AA121" s="8">
        <f t="shared" si="33"/>
        <v>5</v>
      </c>
      <c r="AB121" s="10">
        <f t="shared" si="34"/>
        <v>0.2</v>
      </c>
      <c r="AC121" s="10">
        <f t="shared" si="35"/>
        <v>0.2</v>
      </c>
      <c r="AD121" s="10">
        <f t="shared" si="36"/>
        <v>0</v>
      </c>
      <c r="AE121" s="10">
        <f t="shared" si="37"/>
        <v>0.6</v>
      </c>
      <c r="AF121" s="1">
        <v>6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44</v>
      </c>
      <c r="AO121" s="20" t="str">
        <f t="shared" si="20"/>
        <v>36-50</v>
      </c>
      <c r="AP121" s="1">
        <v>2322</v>
      </c>
      <c r="AQ121" s="1">
        <v>0</v>
      </c>
      <c r="AR121" s="1">
        <v>0</v>
      </c>
      <c r="AS121" s="1">
        <v>0</v>
      </c>
      <c r="AT121" s="1">
        <v>1</v>
      </c>
      <c r="AU121" s="1">
        <v>0</v>
      </c>
      <c r="AV121" s="1">
        <v>0</v>
      </c>
      <c r="AW121" s="1">
        <v>1</v>
      </c>
      <c r="AX121" s="1">
        <v>0</v>
      </c>
      <c r="AY121" s="1">
        <v>0</v>
      </c>
      <c r="AZ121" s="1">
        <v>18</v>
      </c>
      <c r="BA121" s="23">
        <v>42527</v>
      </c>
      <c r="BB121" s="25">
        <f t="shared" si="21"/>
        <v>6</v>
      </c>
      <c r="BC121" s="25" t="str">
        <f t="shared" si="22"/>
        <v>June</v>
      </c>
      <c r="BD121" s="25">
        <v>1</v>
      </c>
      <c r="BE121" t="str">
        <f t="shared" si="23"/>
        <v>1691,29478,Low income,1792,High spender,0.0607910984462989,1,0,59,8,0,7,3,1,1,20,0.4,0,0.35,0.15,0.05,0.05,1,1,0,3,5,0.2,0.2,0,0.6,6,0,0,0,0,0,0,0,44,36-50,2322,0,0,0,1,0,0,1,0,0,18</v>
      </c>
    </row>
    <row r="122" spans="1:57" ht="13.2" x14ac:dyDescent="0.25">
      <c r="A122" s="8">
        <v>1574</v>
      </c>
      <c r="B122" s="1">
        <v>48686</v>
      </c>
      <c r="C122" s="8" t="str">
        <f t="shared" si="24"/>
        <v>Low income</v>
      </c>
      <c r="D122" s="31">
        <v>35</v>
      </c>
      <c r="E122" s="34" t="str">
        <f t="shared" si="25"/>
        <v>Low spender</v>
      </c>
      <c r="F122" s="10">
        <f t="shared" si="19"/>
        <v>7.1889249476235473E-4</v>
      </c>
      <c r="G122" s="1">
        <v>1</v>
      </c>
      <c r="H122" s="1">
        <v>2</v>
      </c>
      <c r="I122" s="1">
        <v>8</v>
      </c>
      <c r="J122" s="1">
        <v>10</v>
      </c>
      <c r="K122" s="1">
        <v>0</v>
      </c>
      <c r="L122" s="1">
        <v>7</v>
      </c>
      <c r="M122" s="1">
        <v>2</v>
      </c>
      <c r="N122" s="1">
        <v>0</v>
      </c>
      <c r="O122" s="1">
        <v>1</v>
      </c>
      <c r="P122" s="8">
        <f t="shared" si="26"/>
        <v>20</v>
      </c>
      <c r="Q122" s="10">
        <f t="shared" si="27"/>
        <v>0.5</v>
      </c>
      <c r="R122" s="10">
        <f t="shared" si="28"/>
        <v>0</v>
      </c>
      <c r="S122" s="10">
        <f t="shared" si="29"/>
        <v>0.35</v>
      </c>
      <c r="T122" s="10">
        <f t="shared" si="30"/>
        <v>0.1</v>
      </c>
      <c r="U122" s="10">
        <f t="shared" si="31"/>
        <v>0</v>
      </c>
      <c r="V122" s="10">
        <f t="shared" si="32"/>
        <v>0.05</v>
      </c>
      <c r="W122" s="1">
        <v>1</v>
      </c>
      <c r="X122" s="1">
        <v>1</v>
      </c>
      <c r="Y122" s="1">
        <v>0</v>
      </c>
      <c r="Z122" s="1">
        <v>2</v>
      </c>
      <c r="AA122" s="8">
        <f t="shared" si="33"/>
        <v>4</v>
      </c>
      <c r="AB122" s="10">
        <f t="shared" si="34"/>
        <v>0.25</v>
      </c>
      <c r="AC122" s="10">
        <f t="shared" si="35"/>
        <v>0.25</v>
      </c>
      <c r="AD122" s="10">
        <f t="shared" si="36"/>
        <v>0</v>
      </c>
      <c r="AE122" s="10">
        <f t="shared" si="37"/>
        <v>0.5</v>
      </c>
      <c r="AF122" s="1">
        <v>8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67</v>
      </c>
      <c r="AO122" s="20" t="str">
        <f t="shared" si="20"/>
        <v>66+</v>
      </c>
      <c r="AP122" s="1">
        <v>2366</v>
      </c>
      <c r="AQ122" s="1">
        <v>0</v>
      </c>
      <c r="AR122" s="1">
        <v>1</v>
      </c>
      <c r="AS122" s="1">
        <v>0</v>
      </c>
      <c r="AT122" s="1">
        <v>0</v>
      </c>
      <c r="AU122" s="1">
        <v>0</v>
      </c>
      <c r="AV122" s="1">
        <v>0</v>
      </c>
      <c r="AW122" s="1">
        <v>1</v>
      </c>
      <c r="AX122" s="1">
        <v>0</v>
      </c>
      <c r="AY122" s="1">
        <v>0</v>
      </c>
      <c r="AZ122" s="1">
        <v>18</v>
      </c>
      <c r="BA122" s="23">
        <v>42483</v>
      </c>
      <c r="BB122" s="25">
        <f t="shared" si="21"/>
        <v>4</v>
      </c>
      <c r="BC122" s="25" t="str">
        <f t="shared" si="22"/>
        <v>April</v>
      </c>
      <c r="BD122" s="25">
        <v>1</v>
      </c>
      <c r="BE122" t="str">
        <f t="shared" si="23"/>
        <v>1574,48686,Low income,35,Low spender,0.000718892494762355,1,2,8,10,0,7,2,0,1,20,0.5,0,0.35,0.1,0,0.05,1,1,0,2,4,0.25,0.25,0,0.5,8,0,0,0,0,0,0,0,67,66+,2366,0,1,0,0,0,0,1,0,0,18</v>
      </c>
    </row>
    <row r="123" spans="1:57" ht="13.2" x14ac:dyDescent="0.25">
      <c r="A123" s="8">
        <v>1480</v>
      </c>
      <c r="B123" s="1">
        <v>13084</v>
      </c>
      <c r="C123" s="8" t="str">
        <f t="shared" si="24"/>
        <v>Low income</v>
      </c>
      <c r="D123" s="31">
        <v>606</v>
      </c>
      <c r="E123" s="34" t="str">
        <f t="shared" si="25"/>
        <v>High spender</v>
      </c>
      <c r="F123" s="10">
        <f t="shared" si="19"/>
        <v>4.6316111280953837E-2</v>
      </c>
      <c r="G123" s="1">
        <v>0</v>
      </c>
      <c r="H123" s="1">
        <v>0</v>
      </c>
      <c r="I123" s="1">
        <v>29</v>
      </c>
      <c r="J123" s="1">
        <v>2</v>
      </c>
      <c r="K123" s="1">
        <v>0</v>
      </c>
      <c r="L123" s="1">
        <v>7</v>
      </c>
      <c r="M123" s="1">
        <v>3</v>
      </c>
      <c r="N123" s="1">
        <v>7</v>
      </c>
      <c r="O123" s="1">
        <v>10</v>
      </c>
      <c r="P123" s="8">
        <f t="shared" si="26"/>
        <v>29</v>
      </c>
      <c r="Q123" s="10">
        <f t="shared" si="27"/>
        <v>6.8965517241379309E-2</v>
      </c>
      <c r="R123" s="10">
        <f t="shared" si="28"/>
        <v>0</v>
      </c>
      <c r="S123" s="10">
        <f t="shared" si="29"/>
        <v>0.2413793103448276</v>
      </c>
      <c r="T123" s="10">
        <f t="shared" si="30"/>
        <v>0.10344827586206896</v>
      </c>
      <c r="U123" s="10">
        <f t="shared" si="31"/>
        <v>0.2413793103448276</v>
      </c>
      <c r="V123" s="10">
        <f t="shared" si="32"/>
        <v>0.34482758620689657</v>
      </c>
      <c r="W123" s="1">
        <v>1</v>
      </c>
      <c r="X123" s="1">
        <v>1</v>
      </c>
      <c r="Y123" s="1">
        <v>0</v>
      </c>
      <c r="Z123" s="1">
        <v>3</v>
      </c>
      <c r="AA123" s="8">
        <f t="shared" si="33"/>
        <v>5</v>
      </c>
      <c r="AB123" s="10">
        <f t="shared" si="34"/>
        <v>0.2</v>
      </c>
      <c r="AC123" s="10">
        <f t="shared" si="35"/>
        <v>0.2</v>
      </c>
      <c r="AD123" s="10">
        <f t="shared" si="36"/>
        <v>0</v>
      </c>
      <c r="AE123" s="10">
        <f t="shared" si="37"/>
        <v>0.6</v>
      </c>
      <c r="AF123" s="1">
        <v>6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68</v>
      </c>
      <c r="AO123" s="20" t="str">
        <f t="shared" si="20"/>
        <v>66+</v>
      </c>
      <c r="AP123" s="1">
        <v>2398</v>
      </c>
      <c r="AQ123" s="1">
        <v>0</v>
      </c>
      <c r="AR123" s="1">
        <v>0</v>
      </c>
      <c r="AS123" s="1">
        <v>0</v>
      </c>
      <c r="AT123" s="1">
        <v>1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9</v>
      </c>
      <c r="BA123" s="23">
        <v>42451</v>
      </c>
      <c r="BB123" s="25">
        <f t="shared" si="21"/>
        <v>3</v>
      </c>
      <c r="BC123" s="25" t="str">
        <f t="shared" si="22"/>
        <v>March</v>
      </c>
      <c r="BD123" s="25">
        <v>1</v>
      </c>
      <c r="BE123" t="str">
        <f t="shared" si="23"/>
        <v>1480,13084,Low income,606,High spender,0.0463161112809538,0,0,29,2,0,7,3,7,10,29,0.0689655172413793,0,0.241379310344828,0.103448275862069,0.241379310344828,0.344827586206897,1,1,0,3,5,0.2,0.2,0,0.6,6,0,0,0,0,0,0,0,68,66+,2398,0,0,0,1,0,0,0,0,0,9</v>
      </c>
    </row>
    <row r="124" spans="1:57" ht="13.2" x14ac:dyDescent="0.25">
      <c r="A124" s="8">
        <v>1365</v>
      </c>
      <c r="B124" s="1">
        <v>7500</v>
      </c>
      <c r="C124" s="8" t="str">
        <f t="shared" si="24"/>
        <v>Low income</v>
      </c>
      <c r="D124" s="31">
        <v>962</v>
      </c>
      <c r="E124" s="34" t="str">
        <f t="shared" si="25"/>
        <v>High spender</v>
      </c>
      <c r="F124" s="10">
        <f t="shared" si="19"/>
        <v>0.12826666666666667</v>
      </c>
      <c r="G124" s="1">
        <v>1</v>
      </c>
      <c r="H124" s="1">
        <v>0</v>
      </c>
      <c r="I124" s="1">
        <v>19</v>
      </c>
      <c r="J124" s="1">
        <v>3</v>
      </c>
      <c r="K124" s="1">
        <v>1</v>
      </c>
      <c r="L124" s="1">
        <v>10</v>
      </c>
      <c r="M124" s="1">
        <v>3</v>
      </c>
      <c r="N124" s="1">
        <v>2</v>
      </c>
      <c r="O124" s="1">
        <v>12</v>
      </c>
      <c r="P124" s="8">
        <f t="shared" si="26"/>
        <v>31</v>
      </c>
      <c r="Q124" s="10">
        <f t="shared" si="27"/>
        <v>9.6774193548387094E-2</v>
      </c>
      <c r="R124" s="10">
        <f t="shared" si="28"/>
        <v>3.2258064516129031E-2</v>
      </c>
      <c r="S124" s="10">
        <f t="shared" si="29"/>
        <v>0.32258064516129031</v>
      </c>
      <c r="T124" s="10">
        <f t="shared" si="30"/>
        <v>9.6774193548387094E-2</v>
      </c>
      <c r="U124" s="10">
        <f t="shared" si="31"/>
        <v>6.4516129032258063E-2</v>
      </c>
      <c r="V124" s="10">
        <f t="shared" si="32"/>
        <v>0.38709677419354838</v>
      </c>
      <c r="W124" s="1">
        <v>3</v>
      </c>
      <c r="X124" s="1">
        <v>2</v>
      </c>
      <c r="Y124" s="1">
        <v>0</v>
      </c>
      <c r="Z124" s="1">
        <v>3</v>
      </c>
      <c r="AA124" s="8">
        <f t="shared" si="33"/>
        <v>8</v>
      </c>
      <c r="AB124" s="10">
        <f t="shared" si="34"/>
        <v>0.375</v>
      </c>
      <c r="AC124" s="10">
        <f t="shared" si="35"/>
        <v>0.25</v>
      </c>
      <c r="AD124" s="10">
        <f t="shared" si="36"/>
        <v>0</v>
      </c>
      <c r="AE124" s="10">
        <f t="shared" si="37"/>
        <v>0.375</v>
      </c>
      <c r="AF124" s="1">
        <v>5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45</v>
      </c>
      <c r="AO124" s="20" t="str">
        <f t="shared" si="20"/>
        <v>36-50</v>
      </c>
      <c r="AP124" s="1">
        <v>2429</v>
      </c>
      <c r="AQ124" s="1">
        <v>0</v>
      </c>
      <c r="AR124" s="1">
        <v>1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1</v>
      </c>
      <c r="AY124" s="1">
        <v>0</v>
      </c>
      <c r="AZ124" s="1">
        <v>7</v>
      </c>
      <c r="BA124" s="23">
        <v>42420</v>
      </c>
      <c r="BB124" s="25">
        <f t="shared" si="21"/>
        <v>2</v>
      </c>
      <c r="BC124" s="25" t="str">
        <f t="shared" si="22"/>
        <v>February</v>
      </c>
      <c r="BD124" s="25">
        <v>1</v>
      </c>
      <c r="BE124" t="str">
        <f t="shared" si="23"/>
        <v>1365,7500,Low income,962,High spender,0.128266666666667,1,0,19,3,1,10,3,2,12,31,0.0967741935483871,0.032258064516129,0.32258064516129,0.0967741935483871,0.0645161290322581,0.387096774193548,3,2,0,3,8,0.375,0.25,0,0.375,5,0,0,0,0,0,0,0,45,36-50,2429,0,1,0,0,0,0,0,1,0,7</v>
      </c>
    </row>
    <row r="125" spans="1:57" ht="13.2" x14ac:dyDescent="0.25">
      <c r="A125" s="8">
        <v>1335</v>
      </c>
      <c r="B125" s="1">
        <v>36408</v>
      </c>
      <c r="C125" s="8" t="str">
        <f t="shared" si="24"/>
        <v>Low income</v>
      </c>
      <c r="D125" s="31">
        <v>63</v>
      </c>
      <c r="E125" s="34" t="str">
        <f t="shared" si="25"/>
        <v>Low spender</v>
      </c>
      <c r="F125" s="10">
        <f t="shared" si="19"/>
        <v>1.7303889255108767E-3</v>
      </c>
      <c r="G125" s="1">
        <v>1</v>
      </c>
      <c r="H125" s="1">
        <v>1</v>
      </c>
      <c r="I125" s="1">
        <v>11</v>
      </c>
      <c r="J125" s="1">
        <v>9</v>
      </c>
      <c r="K125" s="1">
        <v>1</v>
      </c>
      <c r="L125" s="1">
        <v>4</v>
      </c>
      <c r="M125" s="1">
        <v>3</v>
      </c>
      <c r="N125" s="1">
        <v>2</v>
      </c>
      <c r="O125" s="1">
        <v>3</v>
      </c>
      <c r="P125" s="8">
        <f t="shared" si="26"/>
        <v>22</v>
      </c>
      <c r="Q125" s="10">
        <f t="shared" si="27"/>
        <v>0.40909090909090912</v>
      </c>
      <c r="R125" s="10">
        <f t="shared" si="28"/>
        <v>4.5454545454545456E-2</v>
      </c>
      <c r="S125" s="10">
        <f t="shared" si="29"/>
        <v>0.18181818181818182</v>
      </c>
      <c r="T125" s="10">
        <f t="shared" si="30"/>
        <v>0.13636363636363635</v>
      </c>
      <c r="U125" s="10">
        <f t="shared" si="31"/>
        <v>9.0909090909090912E-2</v>
      </c>
      <c r="V125" s="10">
        <f t="shared" si="32"/>
        <v>0.13636363636363635</v>
      </c>
      <c r="W125" s="1">
        <v>1</v>
      </c>
      <c r="X125" s="1">
        <v>1</v>
      </c>
      <c r="Y125" s="1">
        <v>0</v>
      </c>
      <c r="Z125" s="1">
        <v>2</v>
      </c>
      <c r="AA125" s="8">
        <f t="shared" si="33"/>
        <v>4</v>
      </c>
      <c r="AB125" s="10">
        <f t="shared" si="34"/>
        <v>0.25</v>
      </c>
      <c r="AC125" s="10">
        <f t="shared" si="35"/>
        <v>0.25</v>
      </c>
      <c r="AD125" s="10">
        <f t="shared" si="36"/>
        <v>0</v>
      </c>
      <c r="AE125" s="10">
        <f t="shared" si="37"/>
        <v>0.5</v>
      </c>
      <c r="AF125" s="1">
        <v>6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71</v>
      </c>
      <c r="AO125" s="20" t="str">
        <f t="shared" si="20"/>
        <v>66+</v>
      </c>
      <c r="AP125" s="1">
        <v>2440</v>
      </c>
      <c r="AQ125" s="1">
        <v>0</v>
      </c>
      <c r="AR125" s="1">
        <v>1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</v>
      </c>
      <c r="AY125" s="1">
        <v>0</v>
      </c>
      <c r="AZ125" s="1">
        <v>16</v>
      </c>
      <c r="BA125" s="23">
        <v>42409</v>
      </c>
      <c r="BB125" s="25">
        <f t="shared" si="21"/>
        <v>2</v>
      </c>
      <c r="BC125" s="25" t="str">
        <f t="shared" si="22"/>
        <v>February</v>
      </c>
      <c r="BD125" s="25">
        <v>1</v>
      </c>
      <c r="BE125" t="str">
        <f t="shared" si="23"/>
        <v>1335,36408,Low income,63,Low spender,0.00173038892551088,1,1,11,9,1,4,3,2,3,22,0.409090909090909,0.0454545454545455,0.181818181818182,0.136363636363636,0.0909090909090909,0.136363636363636,1,1,0,2,4,0.25,0.25,0,0.5,6,0,0,0,0,0,0,0,71,66+,2440,0,1,0,0,0,0,0,1,0,16</v>
      </c>
    </row>
    <row r="126" spans="1:57" ht="13.2" x14ac:dyDescent="0.25">
      <c r="A126" s="8">
        <v>1280</v>
      </c>
      <c r="B126" s="1">
        <v>22701</v>
      </c>
      <c r="C126" s="8" t="str">
        <f t="shared" si="24"/>
        <v>Low income</v>
      </c>
      <c r="D126" s="31">
        <v>1791</v>
      </c>
      <c r="E126" s="34" t="str">
        <f t="shared" si="25"/>
        <v>High spender</v>
      </c>
      <c r="F126" s="10">
        <f t="shared" si="19"/>
        <v>7.8895202854499802E-2</v>
      </c>
      <c r="G126" s="1">
        <v>1</v>
      </c>
      <c r="H126" s="1">
        <v>0</v>
      </c>
      <c r="I126" s="1">
        <v>2</v>
      </c>
      <c r="J126" s="1">
        <v>2</v>
      </c>
      <c r="K126" s="1">
        <v>4</v>
      </c>
      <c r="L126" s="1">
        <v>9</v>
      </c>
      <c r="M126" s="1">
        <v>0</v>
      </c>
      <c r="N126" s="1">
        <v>4</v>
      </c>
      <c r="O126" s="1">
        <v>5</v>
      </c>
      <c r="P126" s="8">
        <f t="shared" si="26"/>
        <v>24</v>
      </c>
      <c r="Q126" s="10">
        <f t="shared" si="27"/>
        <v>8.3333333333333329E-2</v>
      </c>
      <c r="R126" s="10">
        <f t="shared" si="28"/>
        <v>0.16666666666666666</v>
      </c>
      <c r="S126" s="10">
        <f t="shared" si="29"/>
        <v>0.375</v>
      </c>
      <c r="T126" s="10">
        <f t="shared" si="30"/>
        <v>0</v>
      </c>
      <c r="U126" s="10">
        <f t="shared" si="31"/>
        <v>0.16666666666666666</v>
      </c>
      <c r="V126" s="10">
        <f t="shared" si="32"/>
        <v>0.20833333333333334</v>
      </c>
      <c r="W126" s="1">
        <v>1</v>
      </c>
      <c r="X126" s="1">
        <v>1</v>
      </c>
      <c r="Y126" s="1">
        <v>0</v>
      </c>
      <c r="Z126" s="1">
        <v>3</v>
      </c>
      <c r="AA126" s="8">
        <f t="shared" si="33"/>
        <v>5</v>
      </c>
      <c r="AB126" s="10">
        <f t="shared" si="34"/>
        <v>0.2</v>
      </c>
      <c r="AC126" s="10">
        <f t="shared" si="35"/>
        <v>0.2</v>
      </c>
      <c r="AD126" s="10">
        <f t="shared" si="36"/>
        <v>0</v>
      </c>
      <c r="AE126" s="10">
        <f t="shared" si="37"/>
        <v>0.6</v>
      </c>
      <c r="AF126" s="1">
        <v>5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43</v>
      </c>
      <c r="AO126" s="20" t="str">
        <f t="shared" si="20"/>
        <v>36-50</v>
      </c>
      <c r="AP126" s="1">
        <v>2456</v>
      </c>
      <c r="AQ126" s="1">
        <v>0</v>
      </c>
      <c r="AR126" s="1">
        <v>1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1</v>
      </c>
      <c r="AY126" s="1">
        <v>0</v>
      </c>
      <c r="AZ126" s="1">
        <v>14</v>
      </c>
      <c r="BA126" s="23">
        <v>42393</v>
      </c>
      <c r="BB126" s="25">
        <f t="shared" si="21"/>
        <v>1</v>
      </c>
      <c r="BC126" s="25" t="str">
        <f t="shared" si="22"/>
        <v>January</v>
      </c>
      <c r="BD126" s="25">
        <v>1</v>
      </c>
      <c r="BE126" t="str">
        <f t="shared" si="23"/>
        <v>1280,22701,Low income,1791,High spender,0.0788952028544998,1,0,2,2,4,9,0,4,5,24,0.0833333333333333,0.166666666666667,0.375,0,0.166666666666667,0.208333333333333,1,1,0,3,5,0.2,0.2,0,0.6,5,0,0,0,0,0,0,0,43,36-50,2456,0,1,0,0,0,0,0,1,0,14</v>
      </c>
    </row>
    <row r="127" spans="1:57" ht="13.2" x14ac:dyDescent="0.25">
      <c r="A127" s="8">
        <v>1176</v>
      </c>
      <c r="B127" s="1">
        <v>22327</v>
      </c>
      <c r="C127" s="8" t="str">
        <f t="shared" si="24"/>
        <v>Low income</v>
      </c>
      <c r="D127" s="31">
        <v>1790</v>
      </c>
      <c r="E127" s="34" t="str">
        <f t="shared" si="25"/>
        <v>High spender</v>
      </c>
      <c r="F127" s="10">
        <f t="shared" si="19"/>
        <v>8.0171989071527741E-2</v>
      </c>
      <c r="G127" s="1">
        <v>1</v>
      </c>
      <c r="H127" s="1">
        <v>0</v>
      </c>
      <c r="I127" s="1">
        <v>94</v>
      </c>
      <c r="J127" s="1">
        <v>5</v>
      </c>
      <c r="K127" s="1">
        <v>4</v>
      </c>
      <c r="L127" s="1">
        <v>8</v>
      </c>
      <c r="M127" s="1">
        <v>2</v>
      </c>
      <c r="N127" s="1">
        <v>0</v>
      </c>
      <c r="O127" s="1">
        <v>5</v>
      </c>
      <c r="P127" s="8">
        <f t="shared" si="26"/>
        <v>24</v>
      </c>
      <c r="Q127" s="10">
        <f t="shared" si="27"/>
        <v>0.20833333333333334</v>
      </c>
      <c r="R127" s="10">
        <f t="shared" si="28"/>
        <v>0.16666666666666666</v>
      </c>
      <c r="S127" s="10">
        <f t="shared" si="29"/>
        <v>0.33333333333333331</v>
      </c>
      <c r="T127" s="10">
        <f t="shared" si="30"/>
        <v>8.3333333333333329E-2</v>
      </c>
      <c r="U127" s="10">
        <f t="shared" si="31"/>
        <v>0</v>
      </c>
      <c r="V127" s="10">
        <f t="shared" si="32"/>
        <v>0.20833333333333334</v>
      </c>
      <c r="W127" s="1">
        <v>1</v>
      </c>
      <c r="X127" s="1">
        <v>1</v>
      </c>
      <c r="Y127" s="1">
        <v>0</v>
      </c>
      <c r="Z127" s="1">
        <v>3</v>
      </c>
      <c r="AA127" s="8">
        <f t="shared" si="33"/>
        <v>5</v>
      </c>
      <c r="AB127" s="10">
        <f t="shared" si="34"/>
        <v>0.2</v>
      </c>
      <c r="AC127" s="10">
        <f t="shared" si="35"/>
        <v>0.2</v>
      </c>
      <c r="AD127" s="10">
        <f t="shared" si="36"/>
        <v>0</v>
      </c>
      <c r="AE127" s="10">
        <f t="shared" si="37"/>
        <v>0.6</v>
      </c>
      <c r="AF127" s="1">
        <v>5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35</v>
      </c>
      <c r="AO127" s="20" t="str">
        <f t="shared" si="20"/>
        <v>24-35</v>
      </c>
      <c r="AP127" s="1">
        <v>2490</v>
      </c>
      <c r="AQ127" s="1">
        <v>0</v>
      </c>
      <c r="AR127" s="1">
        <v>0</v>
      </c>
      <c r="AS127" s="1">
        <v>1</v>
      </c>
      <c r="AT127" s="1">
        <v>0</v>
      </c>
      <c r="AU127" s="1">
        <v>0</v>
      </c>
      <c r="AV127" s="1">
        <v>0</v>
      </c>
      <c r="AW127" s="1">
        <v>1</v>
      </c>
      <c r="AX127" s="1">
        <v>0</v>
      </c>
      <c r="AY127" s="1">
        <v>0</v>
      </c>
      <c r="AZ127" s="1">
        <v>14</v>
      </c>
      <c r="BA127" s="23">
        <v>42359</v>
      </c>
      <c r="BB127" s="25">
        <f t="shared" si="21"/>
        <v>12</v>
      </c>
      <c r="BC127" s="25" t="str">
        <f t="shared" si="22"/>
        <v>December</v>
      </c>
      <c r="BD127" s="25">
        <v>1</v>
      </c>
      <c r="BE127" t="str">
        <f t="shared" si="23"/>
        <v>1176,22327,Low income,1790,High spender,0.0801719890715277,1,0,94,5,4,8,2,0,5,24,0.208333333333333,0.166666666666667,0.333333333333333,0.0833333333333333,0,0.208333333333333,1,1,0,3,5,0.2,0.2,0,0.6,5,0,0,0,0,0,0,0,35,24-35,2490,0,0,1,0,0,0,1,0,0,14</v>
      </c>
    </row>
    <row r="128" spans="1:57" ht="13.2" x14ac:dyDescent="0.25">
      <c r="A128" s="8">
        <v>955</v>
      </c>
      <c r="B128" s="1">
        <v>25721</v>
      </c>
      <c r="C128" s="8" t="str">
        <f t="shared" si="24"/>
        <v>Low income</v>
      </c>
      <c r="D128" s="31">
        <v>1153</v>
      </c>
      <c r="E128" s="34" t="str">
        <f t="shared" si="25"/>
        <v>High spender</v>
      </c>
      <c r="F128" s="10">
        <f t="shared" si="19"/>
        <v>4.4827184013063258E-2</v>
      </c>
      <c r="G128" s="1">
        <v>1</v>
      </c>
      <c r="H128" s="1">
        <v>0</v>
      </c>
      <c r="I128" s="1">
        <v>75</v>
      </c>
      <c r="J128" s="1">
        <v>1</v>
      </c>
      <c r="K128" s="1">
        <v>3</v>
      </c>
      <c r="L128" s="1">
        <v>6</v>
      </c>
      <c r="M128" s="1">
        <v>3</v>
      </c>
      <c r="N128" s="1">
        <v>6</v>
      </c>
      <c r="O128" s="1">
        <v>15</v>
      </c>
      <c r="P128" s="8">
        <f t="shared" si="26"/>
        <v>34</v>
      </c>
      <c r="Q128" s="10">
        <f t="shared" si="27"/>
        <v>2.9411764705882353E-2</v>
      </c>
      <c r="R128" s="10">
        <f t="shared" si="28"/>
        <v>8.8235294117647065E-2</v>
      </c>
      <c r="S128" s="10">
        <f t="shared" si="29"/>
        <v>0.17647058823529413</v>
      </c>
      <c r="T128" s="10">
        <f t="shared" si="30"/>
        <v>8.8235294117647065E-2</v>
      </c>
      <c r="U128" s="10">
        <f t="shared" si="31"/>
        <v>0.17647058823529413</v>
      </c>
      <c r="V128" s="10">
        <f t="shared" si="32"/>
        <v>0.44117647058823528</v>
      </c>
      <c r="W128" s="1">
        <v>1</v>
      </c>
      <c r="X128" s="1">
        <v>1</v>
      </c>
      <c r="Y128" s="1">
        <v>1</v>
      </c>
      <c r="Z128" s="1">
        <v>2</v>
      </c>
      <c r="AA128" s="8">
        <f t="shared" si="33"/>
        <v>5</v>
      </c>
      <c r="AB128" s="10">
        <f t="shared" si="34"/>
        <v>0.2</v>
      </c>
      <c r="AC128" s="10">
        <f t="shared" si="35"/>
        <v>0.2</v>
      </c>
      <c r="AD128" s="10">
        <f t="shared" si="36"/>
        <v>0.2</v>
      </c>
      <c r="AE128" s="10">
        <f t="shared" si="37"/>
        <v>0.4</v>
      </c>
      <c r="AF128" s="1">
        <v>7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1</v>
      </c>
      <c r="AN128" s="1">
        <v>49</v>
      </c>
      <c r="AO128" s="20" t="str">
        <f t="shared" si="20"/>
        <v>36-50</v>
      </c>
      <c r="AP128" s="1">
        <v>2563</v>
      </c>
      <c r="AQ128" s="1">
        <v>0</v>
      </c>
      <c r="AR128" s="1">
        <v>1</v>
      </c>
      <c r="AS128" s="1">
        <v>0</v>
      </c>
      <c r="AT128" s="1">
        <v>0</v>
      </c>
      <c r="AU128" s="1">
        <v>0</v>
      </c>
      <c r="AV128" s="1">
        <v>0</v>
      </c>
      <c r="AW128" s="1">
        <v>1</v>
      </c>
      <c r="AX128" s="1">
        <v>0</v>
      </c>
      <c r="AY128" s="1">
        <v>0</v>
      </c>
      <c r="AZ128" s="1">
        <v>4</v>
      </c>
      <c r="BA128" s="23">
        <v>42286</v>
      </c>
      <c r="BB128" s="25">
        <f t="shared" si="21"/>
        <v>10</v>
      </c>
      <c r="BC128" s="25" t="str">
        <f t="shared" si="22"/>
        <v>October</v>
      </c>
      <c r="BD128" s="25">
        <v>1</v>
      </c>
      <c r="BE128" t="str">
        <f t="shared" si="23"/>
        <v>955,25721,Low income,1153,High spender,0.0448271840130633,1,0,75,1,3,6,3,6,15,34,0.0294117647058824,0.0882352941176471,0.176470588235294,0.0882352941176471,0.176470588235294,0.441176470588235,1,1,1,2,5,0.2,0.2,0.2,0.4,7,0,0,0,0,0,0,1,49,36-50,2563,0,1,0,0,0,0,1,0,0,4</v>
      </c>
    </row>
    <row r="129" spans="1:57" ht="13.2" x14ac:dyDescent="0.25">
      <c r="A129" s="8">
        <v>933</v>
      </c>
      <c r="B129" s="1">
        <v>38590</v>
      </c>
      <c r="C129" s="8" t="str">
        <f t="shared" si="24"/>
        <v>Low income</v>
      </c>
      <c r="D129" s="31">
        <v>343</v>
      </c>
      <c r="E129" s="34" t="str">
        <f t="shared" si="25"/>
        <v>Low spender</v>
      </c>
      <c r="F129" s="10">
        <f t="shared" si="19"/>
        <v>8.8883130344648877E-3</v>
      </c>
      <c r="G129" s="1">
        <v>1</v>
      </c>
      <c r="H129" s="1">
        <v>0</v>
      </c>
      <c r="I129" s="1">
        <v>65</v>
      </c>
      <c r="J129" s="1">
        <v>3</v>
      </c>
      <c r="K129" s="1">
        <v>1</v>
      </c>
      <c r="L129" s="1">
        <v>8</v>
      </c>
      <c r="M129" s="1">
        <v>4</v>
      </c>
      <c r="N129" s="1">
        <v>3</v>
      </c>
      <c r="O129" s="1">
        <v>3</v>
      </c>
      <c r="P129" s="8">
        <f t="shared" si="26"/>
        <v>22</v>
      </c>
      <c r="Q129" s="10">
        <f t="shared" si="27"/>
        <v>0.13636363636363635</v>
      </c>
      <c r="R129" s="10">
        <f t="shared" si="28"/>
        <v>4.5454545454545456E-2</v>
      </c>
      <c r="S129" s="10">
        <f t="shared" si="29"/>
        <v>0.36363636363636365</v>
      </c>
      <c r="T129" s="10">
        <f t="shared" si="30"/>
        <v>0.18181818181818182</v>
      </c>
      <c r="U129" s="10">
        <f t="shared" si="31"/>
        <v>0.13636363636363635</v>
      </c>
      <c r="V129" s="10">
        <f t="shared" si="32"/>
        <v>0.13636363636363635</v>
      </c>
      <c r="W129" s="1">
        <v>1</v>
      </c>
      <c r="X129" s="1">
        <v>1</v>
      </c>
      <c r="Y129" s="1">
        <v>0</v>
      </c>
      <c r="Z129" s="1">
        <v>2</v>
      </c>
      <c r="AA129" s="8">
        <f t="shared" si="33"/>
        <v>4</v>
      </c>
      <c r="AB129" s="10">
        <f t="shared" si="34"/>
        <v>0.25</v>
      </c>
      <c r="AC129" s="10">
        <f t="shared" si="35"/>
        <v>0.25</v>
      </c>
      <c r="AD129" s="10">
        <f t="shared" si="36"/>
        <v>0</v>
      </c>
      <c r="AE129" s="10">
        <f t="shared" si="37"/>
        <v>0.5</v>
      </c>
      <c r="AF129" s="1">
        <v>8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49</v>
      </c>
      <c r="AO129" s="20" t="str">
        <f t="shared" si="20"/>
        <v>36-50</v>
      </c>
      <c r="AP129" s="1">
        <v>2569</v>
      </c>
      <c r="AQ129" s="1">
        <v>0</v>
      </c>
      <c r="AR129" s="1">
        <v>0</v>
      </c>
      <c r="AS129" s="1">
        <v>0</v>
      </c>
      <c r="AT129" s="1">
        <v>1</v>
      </c>
      <c r="AU129" s="1">
        <v>0</v>
      </c>
      <c r="AV129" s="1">
        <v>0</v>
      </c>
      <c r="AW129" s="1">
        <v>1</v>
      </c>
      <c r="AX129" s="1">
        <v>0</v>
      </c>
      <c r="AY129" s="1">
        <v>0</v>
      </c>
      <c r="AZ129" s="1">
        <v>16</v>
      </c>
      <c r="BA129" s="23">
        <v>42280</v>
      </c>
      <c r="BB129" s="25">
        <f t="shared" si="21"/>
        <v>10</v>
      </c>
      <c r="BC129" s="25" t="str">
        <f t="shared" si="22"/>
        <v>October</v>
      </c>
      <c r="BD129" s="25">
        <v>1</v>
      </c>
      <c r="BE129" t="str">
        <f t="shared" si="23"/>
        <v>933,38590,Low income,343,Low spender,0.00888831303446489,1,0,65,3,1,8,4,3,3,22,0.136363636363636,0.0454545454545455,0.363636363636364,0.181818181818182,0.136363636363636,0.136363636363636,1,1,0,2,4,0.25,0.25,0,0.5,8,0,0,0,0,0,0,0,49,36-50,2569,0,0,0,1,0,0,1,0,0,16</v>
      </c>
    </row>
    <row r="130" spans="1:57" ht="13.2" x14ac:dyDescent="0.25">
      <c r="A130" s="8">
        <v>841</v>
      </c>
      <c r="B130" s="1">
        <v>24072</v>
      </c>
      <c r="C130" s="8" t="str">
        <f t="shared" si="24"/>
        <v>Low income</v>
      </c>
      <c r="D130" s="31">
        <v>297</v>
      </c>
      <c r="E130" s="34" t="str">
        <f t="shared" si="25"/>
        <v>Low spender</v>
      </c>
      <c r="F130" s="10">
        <f t="shared" ref="F130:F193" si="38">D130/B130</f>
        <v>1.2337986041874378E-2</v>
      </c>
      <c r="G130" s="1">
        <v>1</v>
      </c>
      <c r="H130" s="1">
        <v>0</v>
      </c>
      <c r="I130" s="1">
        <v>79</v>
      </c>
      <c r="J130" s="1">
        <v>9</v>
      </c>
      <c r="K130" s="1">
        <v>1</v>
      </c>
      <c r="L130" s="1">
        <v>6</v>
      </c>
      <c r="M130" s="1">
        <v>3</v>
      </c>
      <c r="N130" s="1">
        <v>0</v>
      </c>
      <c r="O130" s="1">
        <v>4</v>
      </c>
      <c r="P130" s="8">
        <f t="shared" si="26"/>
        <v>23</v>
      </c>
      <c r="Q130" s="10">
        <f t="shared" si="27"/>
        <v>0.39130434782608697</v>
      </c>
      <c r="R130" s="10">
        <f t="shared" si="28"/>
        <v>4.3478260869565216E-2</v>
      </c>
      <c r="S130" s="10">
        <f t="shared" si="29"/>
        <v>0.2608695652173913</v>
      </c>
      <c r="T130" s="10">
        <f t="shared" si="30"/>
        <v>0.13043478260869565</v>
      </c>
      <c r="U130" s="10">
        <f t="shared" si="31"/>
        <v>0</v>
      </c>
      <c r="V130" s="10">
        <f t="shared" si="32"/>
        <v>0.17391304347826086</v>
      </c>
      <c r="W130" s="1">
        <v>1</v>
      </c>
      <c r="X130" s="1">
        <v>1</v>
      </c>
      <c r="Y130" s="1">
        <v>0</v>
      </c>
      <c r="Z130" s="1">
        <v>2</v>
      </c>
      <c r="AA130" s="8">
        <f t="shared" si="33"/>
        <v>4</v>
      </c>
      <c r="AB130" s="10">
        <f t="shared" si="34"/>
        <v>0.25</v>
      </c>
      <c r="AC130" s="10">
        <f t="shared" si="35"/>
        <v>0.25</v>
      </c>
      <c r="AD130" s="10">
        <f t="shared" si="36"/>
        <v>0</v>
      </c>
      <c r="AE130" s="10">
        <f t="shared" si="37"/>
        <v>0.5</v>
      </c>
      <c r="AF130" s="1">
        <v>8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37</v>
      </c>
      <c r="AO130" s="20" t="str">
        <f t="shared" ref="AO130:AO193" si="39">IF(AND(AN130&lt;36,AN130&gt;23), "24-35",
IF(AND(AN130&lt;51,AN130&gt;35), "36-50",
IF(AND(AN130&lt;66,AN130&gt;50), "50-65",
IF(AN130&gt;65, "66+", "N")
)))</f>
        <v>36-50</v>
      </c>
      <c r="AP130" s="1">
        <v>2598</v>
      </c>
      <c r="AQ130" s="1">
        <v>0</v>
      </c>
      <c r="AR130" s="1">
        <v>0</v>
      </c>
      <c r="AS130" s="1">
        <v>1</v>
      </c>
      <c r="AT130" s="1">
        <v>0</v>
      </c>
      <c r="AU130" s="1">
        <v>0</v>
      </c>
      <c r="AV130" s="1">
        <v>0</v>
      </c>
      <c r="AW130" s="1">
        <v>1</v>
      </c>
      <c r="AX130" s="1">
        <v>0</v>
      </c>
      <c r="AY130" s="1">
        <v>0</v>
      </c>
      <c r="AZ130" s="1">
        <v>15</v>
      </c>
      <c r="BA130" s="23">
        <v>42251</v>
      </c>
      <c r="BB130" s="25">
        <f t="shared" ref="BB130:BB193" si="40">MONTH(BA130)</f>
        <v>9</v>
      </c>
      <c r="BC130" s="25" t="str">
        <f t="shared" ref="BC130:BC193" si="41">TEXT(BA130,"mmmm")</f>
        <v>September</v>
      </c>
      <c r="BD130" s="25">
        <v>1</v>
      </c>
      <c r="BE130" t="str">
        <f t="shared" ref="BE130:BE193" si="42">_xlfn.TEXTJOIN(",",TRUE,A130:AZ130)</f>
        <v>841,24072,Low income,297,Low spender,0.0123379860418744,1,0,79,9,1,6,3,0,4,23,0.391304347826087,0.0434782608695652,0.260869565217391,0.130434782608696,0,0.173913043478261,1,1,0,2,4,0.25,0.25,0,0.5,8,0,0,0,0,0,0,0,37,36-50,2598,0,0,1,0,0,0,1,0,0,15</v>
      </c>
    </row>
    <row r="131" spans="1:57" ht="13.2" x14ac:dyDescent="0.25">
      <c r="A131" s="8">
        <v>755</v>
      </c>
      <c r="B131" s="1">
        <v>24367</v>
      </c>
      <c r="C131" s="8" t="str">
        <f t="shared" ref="C131:C194" si="43">IF(B131&lt;=AVERAGE(B:B),"Low income", "High income")</f>
        <v>Low income</v>
      </c>
      <c r="D131" s="31">
        <v>437</v>
      </c>
      <c r="E131" s="34" t="str">
        <f t="shared" ref="E131:E194" si="44">IF(D131&lt;=AVERAGE(D:D),"Low spender", "High spender")</f>
        <v>Low spender</v>
      </c>
      <c r="F131" s="10">
        <f t="shared" si="38"/>
        <v>1.7934091188903024E-2</v>
      </c>
      <c r="G131" s="1">
        <v>1</v>
      </c>
      <c r="H131" s="1">
        <v>0</v>
      </c>
      <c r="I131" s="1">
        <v>58</v>
      </c>
      <c r="J131" s="1">
        <v>2</v>
      </c>
      <c r="K131" s="1">
        <v>4</v>
      </c>
      <c r="L131" s="1">
        <v>2</v>
      </c>
      <c r="M131" s="1">
        <v>0</v>
      </c>
      <c r="N131" s="1">
        <v>11</v>
      </c>
      <c r="O131" s="1">
        <v>5</v>
      </c>
      <c r="P131" s="8">
        <f t="shared" ref="P131:P194" si="45">SUM(J131:O131)</f>
        <v>24</v>
      </c>
      <c r="Q131" s="10">
        <f t="shared" ref="Q131:Q194" si="46">IF(P131=0,0,J131/P131)</f>
        <v>8.3333333333333329E-2</v>
      </c>
      <c r="R131" s="10">
        <f t="shared" ref="R131:R194" si="47">IF(P131=0,0,K131/P131)</f>
        <v>0.16666666666666666</v>
      </c>
      <c r="S131" s="10">
        <f t="shared" ref="S131:S194" si="48">IF(P131=0,0,L131/P131)</f>
        <v>8.3333333333333329E-2</v>
      </c>
      <c r="T131" s="10">
        <f t="shared" ref="T131:T194" si="49">IF(P131=0,0,M131/P131)</f>
        <v>0</v>
      </c>
      <c r="U131" s="10">
        <f t="shared" ref="U131:U194" si="50">IF(P131=0,0,N131/P131)</f>
        <v>0.45833333333333331</v>
      </c>
      <c r="V131" s="10">
        <f t="shared" ref="V131:V194" si="51">IF(P131=0,0,O131/P131)</f>
        <v>0.20833333333333334</v>
      </c>
      <c r="W131" s="1">
        <v>1</v>
      </c>
      <c r="X131" s="1">
        <v>1</v>
      </c>
      <c r="Y131" s="1">
        <v>0</v>
      </c>
      <c r="Z131" s="1">
        <v>2</v>
      </c>
      <c r="AA131" s="8">
        <f t="shared" ref="AA131:AA194" si="52">SUM(W131:Z131)</f>
        <v>4</v>
      </c>
      <c r="AB131" s="10">
        <f t="shared" ref="AB131:AB194" si="53">IF(AA131=0,0,W131/AA131)</f>
        <v>0.25</v>
      </c>
      <c r="AC131" s="10">
        <f t="shared" ref="AC131:AC194" si="54">IF(AA131=0,0,X131/AA131)</f>
        <v>0.25</v>
      </c>
      <c r="AD131" s="10">
        <f t="shared" ref="AD131:AD194" si="55">IF(AA131=0,0,Y131/AA131)</f>
        <v>0</v>
      </c>
      <c r="AE131" s="10">
        <f t="shared" ref="AE131:AE194" si="56">IF(AA131=0,0,Z131/AA131)</f>
        <v>0.5</v>
      </c>
      <c r="AF131" s="1">
        <v>9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38</v>
      </c>
      <c r="AO131" s="20" t="str">
        <f t="shared" si="39"/>
        <v>36-50</v>
      </c>
      <c r="AP131" s="1">
        <v>2625</v>
      </c>
      <c r="AQ131" s="1">
        <v>0</v>
      </c>
      <c r="AR131" s="1">
        <v>0</v>
      </c>
      <c r="AS131" s="1">
        <v>1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14</v>
      </c>
      <c r="BA131" s="23">
        <v>42224</v>
      </c>
      <c r="BB131" s="25">
        <f t="shared" si="40"/>
        <v>8</v>
      </c>
      <c r="BC131" s="25" t="str">
        <f t="shared" si="41"/>
        <v>August</v>
      </c>
      <c r="BD131" s="25">
        <v>1</v>
      </c>
      <c r="BE131" t="str">
        <f t="shared" si="42"/>
        <v>755,24367,Low income,437,Low spender,0.017934091188903,1,0,58,2,4,2,0,11,5,24,0.0833333333333333,0.166666666666667,0.0833333333333333,0,0.458333333333333,0.208333333333333,1,1,0,2,4,0.25,0.25,0,0.5,9,0,0,0,0,0,0,0,38,36-50,2625,0,0,1,0,0,0,0,0,0,14</v>
      </c>
    </row>
    <row r="132" spans="1:57" ht="13.2" x14ac:dyDescent="0.25">
      <c r="A132" s="8">
        <v>476</v>
      </c>
      <c r="B132" s="1">
        <v>34230</v>
      </c>
      <c r="C132" s="8" t="str">
        <f t="shared" si="43"/>
        <v>Low income</v>
      </c>
      <c r="D132" s="31">
        <v>1051</v>
      </c>
      <c r="E132" s="34" t="str">
        <f t="shared" si="44"/>
        <v>High spender</v>
      </c>
      <c r="F132" s="10">
        <f t="shared" si="38"/>
        <v>3.0704060765410459E-2</v>
      </c>
      <c r="G132" s="1">
        <v>1</v>
      </c>
      <c r="H132" s="1">
        <v>1</v>
      </c>
      <c r="I132" s="1">
        <v>72</v>
      </c>
      <c r="J132" s="1">
        <v>15</v>
      </c>
      <c r="K132" s="1">
        <v>0</v>
      </c>
      <c r="L132" s="1">
        <v>4</v>
      </c>
      <c r="M132" s="1">
        <v>0</v>
      </c>
      <c r="N132" s="1">
        <v>0</v>
      </c>
      <c r="O132" s="1">
        <v>2</v>
      </c>
      <c r="P132" s="8">
        <f t="shared" si="45"/>
        <v>21</v>
      </c>
      <c r="Q132" s="10">
        <f t="shared" si="46"/>
        <v>0.7142857142857143</v>
      </c>
      <c r="R132" s="10">
        <f t="shared" si="47"/>
        <v>0</v>
      </c>
      <c r="S132" s="10">
        <f t="shared" si="48"/>
        <v>0.19047619047619047</v>
      </c>
      <c r="T132" s="10">
        <f t="shared" si="49"/>
        <v>0</v>
      </c>
      <c r="U132" s="10">
        <f t="shared" si="50"/>
        <v>0</v>
      </c>
      <c r="V132" s="10">
        <f t="shared" si="51"/>
        <v>9.5238095238095233E-2</v>
      </c>
      <c r="W132" s="1">
        <v>1</v>
      </c>
      <c r="X132" s="1">
        <v>1</v>
      </c>
      <c r="Y132" s="1">
        <v>0</v>
      </c>
      <c r="Z132" s="1">
        <v>2</v>
      </c>
      <c r="AA132" s="8">
        <f t="shared" si="52"/>
        <v>4</v>
      </c>
      <c r="AB132" s="10">
        <f t="shared" si="53"/>
        <v>0.25</v>
      </c>
      <c r="AC132" s="10">
        <f t="shared" si="54"/>
        <v>0.25</v>
      </c>
      <c r="AD132" s="10">
        <f t="shared" si="55"/>
        <v>0</v>
      </c>
      <c r="AE132" s="10">
        <f t="shared" si="56"/>
        <v>0.5</v>
      </c>
      <c r="AF132" s="1">
        <v>7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55</v>
      </c>
      <c r="AO132" s="20" t="str">
        <f t="shared" si="39"/>
        <v>50-65</v>
      </c>
      <c r="AP132" s="1">
        <v>2709</v>
      </c>
      <c r="AQ132" s="1">
        <v>0</v>
      </c>
      <c r="AR132" s="1">
        <v>0</v>
      </c>
      <c r="AS132" s="1">
        <v>0</v>
      </c>
      <c r="AT132" s="1">
        <v>1</v>
      </c>
      <c r="AU132" s="1">
        <v>0</v>
      </c>
      <c r="AV132" s="1">
        <v>0</v>
      </c>
      <c r="AW132" s="1">
        <v>0</v>
      </c>
      <c r="AX132" s="1">
        <v>0</v>
      </c>
      <c r="AY132" s="1">
        <v>1</v>
      </c>
      <c r="AZ132" s="1">
        <v>17</v>
      </c>
      <c r="BA132" s="23">
        <v>42140</v>
      </c>
      <c r="BB132" s="25">
        <f t="shared" si="40"/>
        <v>5</v>
      </c>
      <c r="BC132" s="25" t="str">
        <f t="shared" si="41"/>
        <v>May</v>
      </c>
      <c r="BD132" s="25">
        <v>1</v>
      </c>
      <c r="BE132" t="str">
        <f t="shared" si="42"/>
        <v>476,34230,Low income,1051,High spender,0.0307040607654105,1,1,72,15,0,4,0,0,2,21,0.714285714285714,0,0.19047619047619,0,0,0.0952380952380952,1,1,0,2,4,0.25,0.25,0,0.5,7,0,0,0,0,0,0,0,55,50-65,2709,0,0,0,1,0,0,0,0,1,17</v>
      </c>
    </row>
    <row r="133" spans="1:57" ht="13.2" x14ac:dyDescent="0.25">
      <c r="A133" s="8">
        <v>469</v>
      </c>
      <c r="B133" s="1">
        <v>21994</v>
      </c>
      <c r="C133" s="8" t="str">
        <f t="shared" si="43"/>
        <v>Low income</v>
      </c>
      <c r="D133" s="31">
        <v>1767</v>
      </c>
      <c r="E133" s="34" t="str">
        <f t="shared" si="44"/>
        <v>High spender</v>
      </c>
      <c r="F133" s="10">
        <f t="shared" si="38"/>
        <v>8.0340092752568884E-2</v>
      </c>
      <c r="G133" s="1">
        <v>0</v>
      </c>
      <c r="H133" s="1">
        <v>1</v>
      </c>
      <c r="I133" s="1">
        <v>4</v>
      </c>
      <c r="J133" s="1">
        <v>9</v>
      </c>
      <c r="K133" s="1">
        <v>0</v>
      </c>
      <c r="L133" s="1">
        <v>6</v>
      </c>
      <c r="M133" s="1">
        <v>3</v>
      </c>
      <c r="N133" s="1">
        <v>1</v>
      </c>
      <c r="O133" s="1">
        <v>3</v>
      </c>
      <c r="P133" s="8">
        <f t="shared" si="45"/>
        <v>22</v>
      </c>
      <c r="Q133" s="10">
        <f t="shared" si="46"/>
        <v>0.40909090909090912</v>
      </c>
      <c r="R133" s="10">
        <f t="shared" si="47"/>
        <v>0</v>
      </c>
      <c r="S133" s="10">
        <f t="shared" si="48"/>
        <v>0.27272727272727271</v>
      </c>
      <c r="T133" s="10">
        <f t="shared" si="49"/>
        <v>0.13636363636363635</v>
      </c>
      <c r="U133" s="10">
        <f t="shared" si="50"/>
        <v>4.5454545454545456E-2</v>
      </c>
      <c r="V133" s="10">
        <f t="shared" si="51"/>
        <v>0.13636363636363635</v>
      </c>
      <c r="W133" s="1">
        <v>1</v>
      </c>
      <c r="X133" s="1">
        <v>0</v>
      </c>
      <c r="Y133" s="1">
        <v>0</v>
      </c>
      <c r="Z133" s="1">
        <v>3</v>
      </c>
      <c r="AA133" s="8">
        <f t="shared" si="52"/>
        <v>4</v>
      </c>
      <c r="AB133" s="10">
        <f t="shared" si="53"/>
        <v>0.25</v>
      </c>
      <c r="AC133" s="10">
        <f t="shared" si="54"/>
        <v>0</v>
      </c>
      <c r="AD133" s="10">
        <f t="shared" si="55"/>
        <v>0</v>
      </c>
      <c r="AE133" s="10">
        <f t="shared" si="56"/>
        <v>0.75</v>
      </c>
      <c r="AF133" s="1">
        <v>5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63</v>
      </c>
      <c r="AO133" s="20" t="str">
        <f t="shared" si="39"/>
        <v>50-65</v>
      </c>
      <c r="AP133" s="1">
        <v>2711</v>
      </c>
      <c r="AQ133" s="1">
        <v>0</v>
      </c>
      <c r="AR133" s="1">
        <v>0</v>
      </c>
      <c r="AS133" s="1">
        <v>0</v>
      </c>
      <c r="AT133" s="1">
        <v>1</v>
      </c>
      <c r="AU133" s="1">
        <v>0</v>
      </c>
      <c r="AV133" s="1">
        <v>0</v>
      </c>
      <c r="AW133" s="1">
        <v>1</v>
      </c>
      <c r="AX133" s="1">
        <v>0</v>
      </c>
      <c r="AY133" s="1">
        <v>0</v>
      </c>
      <c r="AZ133" s="1">
        <v>16</v>
      </c>
      <c r="BA133" s="23">
        <v>42138</v>
      </c>
      <c r="BB133" s="25">
        <f t="shared" si="40"/>
        <v>5</v>
      </c>
      <c r="BC133" s="25" t="str">
        <f t="shared" si="41"/>
        <v>May</v>
      </c>
      <c r="BD133" s="25">
        <v>1</v>
      </c>
      <c r="BE133" t="str">
        <f t="shared" si="42"/>
        <v>469,21994,Low income,1767,High spender,0.0803400927525689,0,1,4,9,0,6,3,1,3,22,0.409090909090909,0,0.272727272727273,0.136363636363636,0.0454545454545455,0.136363636363636,1,0,0,3,4,0.25,0,0,0.75,5,0,0,0,0,0,0,0,63,50-65,2711,0,0,0,1,0,0,1,0,0,16</v>
      </c>
    </row>
    <row r="134" spans="1:57" ht="13.2" x14ac:dyDescent="0.25">
      <c r="A134" s="8">
        <v>273</v>
      </c>
      <c r="B134" s="1">
        <v>25818</v>
      </c>
      <c r="C134" s="8" t="str">
        <f t="shared" si="43"/>
        <v>Low income</v>
      </c>
      <c r="D134" s="31">
        <v>44</v>
      </c>
      <c r="E134" s="34" t="str">
        <f t="shared" si="44"/>
        <v>Low spender</v>
      </c>
      <c r="F134" s="10">
        <f t="shared" si="38"/>
        <v>1.7042373537841816E-3</v>
      </c>
      <c r="G134" s="1">
        <v>1</v>
      </c>
      <c r="H134" s="1">
        <v>0</v>
      </c>
      <c r="I134" s="1">
        <v>51</v>
      </c>
      <c r="J134" s="1">
        <v>5</v>
      </c>
      <c r="K134" s="1">
        <v>2</v>
      </c>
      <c r="L134" s="1">
        <v>8</v>
      </c>
      <c r="M134" s="1">
        <v>2</v>
      </c>
      <c r="N134" s="1">
        <v>2</v>
      </c>
      <c r="O134" s="1">
        <v>9</v>
      </c>
      <c r="P134" s="8">
        <f t="shared" si="45"/>
        <v>28</v>
      </c>
      <c r="Q134" s="10">
        <f t="shared" si="46"/>
        <v>0.17857142857142858</v>
      </c>
      <c r="R134" s="10">
        <f t="shared" si="47"/>
        <v>7.1428571428571425E-2</v>
      </c>
      <c r="S134" s="10">
        <f t="shared" si="48"/>
        <v>0.2857142857142857</v>
      </c>
      <c r="T134" s="10">
        <f t="shared" si="49"/>
        <v>7.1428571428571425E-2</v>
      </c>
      <c r="U134" s="10">
        <f t="shared" si="50"/>
        <v>7.1428571428571425E-2</v>
      </c>
      <c r="V134" s="10">
        <f t="shared" si="51"/>
        <v>0.32142857142857145</v>
      </c>
      <c r="W134" s="1">
        <v>1</v>
      </c>
      <c r="X134" s="1">
        <v>0</v>
      </c>
      <c r="Y134" s="1">
        <v>1</v>
      </c>
      <c r="Z134" s="1">
        <v>2</v>
      </c>
      <c r="AA134" s="8">
        <f t="shared" si="52"/>
        <v>4</v>
      </c>
      <c r="AB134" s="10">
        <f t="shared" si="53"/>
        <v>0.25</v>
      </c>
      <c r="AC134" s="10">
        <f t="shared" si="54"/>
        <v>0</v>
      </c>
      <c r="AD134" s="10">
        <f t="shared" si="55"/>
        <v>0.25</v>
      </c>
      <c r="AE134" s="10">
        <f t="shared" si="56"/>
        <v>0.5</v>
      </c>
      <c r="AF134" s="1">
        <v>7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49</v>
      </c>
      <c r="AO134" s="20" t="str">
        <f t="shared" si="39"/>
        <v>36-50</v>
      </c>
      <c r="AP134" s="1">
        <v>2778</v>
      </c>
      <c r="AQ134" s="1">
        <v>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1</v>
      </c>
      <c r="AX134" s="1">
        <v>0</v>
      </c>
      <c r="AY134" s="1">
        <v>0</v>
      </c>
      <c r="AZ134" s="1">
        <v>10</v>
      </c>
      <c r="BA134" s="23">
        <v>42071</v>
      </c>
      <c r="BB134" s="25">
        <f t="shared" si="40"/>
        <v>3</v>
      </c>
      <c r="BC134" s="25" t="str">
        <f t="shared" si="41"/>
        <v>March</v>
      </c>
      <c r="BD134" s="25">
        <v>1</v>
      </c>
      <c r="BE134" t="str">
        <f t="shared" si="42"/>
        <v>273,25818,Low income,44,Low spender,0.00170423735378418,1,0,51,5,2,8,2,2,9,28,0.178571428571429,0.0714285714285714,0.285714285714286,0.0714285714285714,0.0714285714285714,0.321428571428571,1,0,1,2,4,0.25,0,0.25,0.5,7,0,0,0,0,0,0,0,49,36-50,2778,1,0,0,0,0,0,1,0,0,10</v>
      </c>
    </row>
    <row r="135" spans="1:57" ht="13.2" x14ac:dyDescent="0.25">
      <c r="A135" s="8">
        <v>92</v>
      </c>
      <c r="B135" s="1">
        <v>24336</v>
      </c>
      <c r="C135" s="8" t="str">
        <f t="shared" si="43"/>
        <v>Low income</v>
      </c>
      <c r="D135" s="31">
        <v>1006</v>
      </c>
      <c r="E135" s="34" t="str">
        <f t="shared" si="44"/>
        <v>High spender</v>
      </c>
      <c r="F135" s="10">
        <f t="shared" si="38"/>
        <v>4.1337935568704798E-2</v>
      </c>
      <c r="G135" s="1">
        <v>1</v>
      </c>
      <c r="H135" s="1">
        <v>0</v>
      </c>
      <c r="I135" s="1">
        <v>82</v>
      </c>
      <c r="J135" s="1">
        <v>1</v>
      </c>
      <c r="K135" s="1">
        <v>6</v>
      </c>
      <c r="L135" s="1">
        <v>2</v>
      </c>
      <c r="M135" s="1">
        <v>8</v>
      </c>
      <c r="N135" s="1">
        <v>2</v>
      </c>
      <c r="O135" s="1">
        <v>12</v>
      </c>
      <c r="P135" s="8">
        <f t="shared" si="45"/>
        <v>31</v>
      </c>
      <c r="Q135" s="10">
        <f t="shared" si="46"/>
        <v>3.2258064516129031E-2</v>
      </c>
      <c r="R135" s="10">
        <f t="shared" si="47"/>
        <v>0.19354838709677419</v>
      </c>
      <c r="S135" s="10">
        <f t="shared" si="48"/>
        <v>6.4516129032258063E-2</v>
      </c>
      <c r="T135" s="10">
        <f t="shared" si="49"/>
        <v>0.25806451612903225</v>
      </c>
      <c r="U135" s="10">
        <f t="shared" si="50"/>
        <v>6.4516129032258063E-2</v>
      </c>
      <c r="V135" s="10">
        <f t="shared" si="51"/>
        <v>0.38709677419354838</v>
      </c>
      <c r="W135" s="1">
        <v>1</v>
      </c>
      <c r="X135" s="1">
        <v>1</v>
      </c>
      <c r="Y135" s="1">
        <v>0</v>
      </c>
      <c r="Z135" s="1">
        <v>2</v>
      </c>
      <c r="AA135" s="8">
        <f t="shared" si="52"/>
        <v>4</v>
      </c>
      <c r="AB135" s="10">
        <f t="shared" si="53"/>
        <v>0.25</v>
      </c>
      <c r="AC135" s="10">
        <f t="shared" si="54"/>
        <v>0.25</v>
      </c>
      <c r="AD135" s="10">
        <f t="shared" si="55"/>
        <v>0</v>
      </c>
      <c r="AE135" s="10">
        <f t="shared" si="56"/>
        <v>0.5</v>
      </c>
      <c r="AF135" s="1">
        <v>7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39</v>
      </c>
      <c r="AO135" s="20" t="str">
        <f t="shared" si="39"/>
        <v>36-50</v>
      </c>
      <c r="AP135" s="1">
        <v>2830</v>
      </c>
      <c r="AQ135" s="1">
        <v>0</v>
      </c>
      <c r="AR135" s="1">
        <v>0</v>
      </c>
      <c r="AS135" s="1">
        <v>1</v>
      </c>
      <c r="AT135" s="1">
        <v>0</v>
      </c>
      <c r="AU135" s="1">
        <v>0</v>
      </c>
      <c r="AV135" s="1">
        <v>1</v>
      </c>
      <c r="AW135" s="1">
        <v>0</v>
      </c>
      <c r="AX135" s="1">
        <v>0</v>
      </c>
      <c r="AY135" s="1">
        <v>0</v>
      </c>
      <c r="AZ135" s="1">
        <v>7</v>
      </c>
      <c r="BA135" s="23">
        <v>42019</v>
      </c>
      <c r="BB135" s="25">
        <f t="shared" si="40"/>
        <v>1</v>
      </c>
      <c r="BC135" s="25" t="str">
        <f t="shared" si="41"/>
        <v>January</v>
      </c>
      <c r="BD135" s="25">
        <v>1</v>
      </c>
      <c r="BE135" t="str">
        <f t="shared" si="42"/>
        <v>92,24336,Low income,1006,High spender,0.0413379355687048,1,0,82,1,6,2,8,2,12,31,0.032258064516129,0.193548387096774,0.0645161290322581,0.258064516129032,0.0645161290322581,0.387096774193548,1,1,0,2,4,0.25,0.25,0,0.5,7,0,0,0,0,0,0,0,39,36-50,2830,0,0,1,0,0,1,0,0,0,7</v>
      </c>
    </row>
    <row r="136" spans="1:57" ht="13.2" x14ac:dyDescent="0.25">
      <c r="A136" s="8">
        <v>60</v>
      </c>
      <c r="B136" s="1">
        <v>26816</v>
      </c>
      <c r="C136" s="8" t="str">
        <f t="shared" si="43"/>
        <v>Low income</v>
      </c>
      <c r="D136" s="31">
        <v>1758</v>
      </c>
      <c r="E136" s="34" t="str">
        <f t="shared" si="44"/>
        <v>High spender</v>
      </c>
      <c r="F136" s="10">
        <f t="shared" si="38"/>
        <v>6.5557875894988071E-2</v>
      </c>
      <c r="G136" s="1">
        <v>0</v>
      </c>
      <c r="H136" s="1">
        <v>0</v>
      </c>
      <c r="I136" s="1">
        <v>50</v>
      </c>
      <c r="J136" s="1">
        <v>5</v>
      </c>
      <c r="K136" s="1">
        <v>1</v>
      </c>
      <c r="L136" s="1">
        <v>6</v>
      </c>
      <c r="M136" s="1">
        <v>3</v>
      </c>
      <c r="N136" s="1">
        <v>4</v>
      </c>
      <c r="O136" s="1">
        <v>3</v>
      </c>
      <c r="P136" s="8">
        <f t="shared" si="45"/>
        <v>22</v>
      </c>
      <c r="Q136" s="10">
        <f t="shared" si="46"/>
        <v>0.22727272727272727</v>
      </c>
      <c r="R136" s="10">
        <f t="shared" si="47"/>
        <v>4.5454545454545456E-2</v>
      </c>
      <c r="S136" s="10">
        <f t="shared" si="48"/>
        <v>0.27272727272727271</v>
      </c>
      <c r="T136" s="10">
        <f t="shared" si="49"/>
        <v>0.13636363636363635</v>
      </c>
      <c r="U136" s="10">
        <f t="shared" si="50"/>
        <v>0.18181818181818182</v>
      </c>
      <c r="V136" s="10">
        <f t="shared" si="51"/>
        <v>0.13636363636363635</v>
      </c>
      <c r="W136" s="1">
        <v>1</v>
      </c>
      <c r="X136" s="1">
        <v>0</v>
      </c>
      <c r="Y136" s="1">
        <v>0</v>
      </c>
      <c r="Z136" s="1">
        <v>3</v>
      </c>
      <c r="AA136" s="8">
        <f t="shared" si="52"/>
        <v>4</v>
      </c>
      <c r="AB136" s="10">
        <f t="shared" si="53"/>
        <v>0.25</v>
      </c>
      <c r="AC136" s="10">
        <f t="shared" si="54"/>
        <v>0</v>
      </c>
      <c r="AD136" s="10">
        <f t="shared" si="55"/>
        <v>0</v>
      </c>
      <c r="AE136" s="10">
        <f t="shared" si="56"/>
        <v>0.75</v>
      </c>
      <c r="AF136" s="1">
        <v>4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34</v>
      </c>
      <c r="AO136" s="20" t="str">
        <f t="shared" si="39"/>
        <v>24-35</v>
      </c>
      <c r="AP136" s="1">
        <v>2840</v>
      </c>
      <c r="AQ136" s="1">
        <v>0</v>
      </c>
      <c r="AR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1</v>
      </c>
      <c r="AX136" s="1">
        <v>0</v>
      </c>
      <c r="AY136" s="1">
        <v>0</v>
      </c>
      <c r="AZ136" s="1">
        <v>16</v>
      </c>
      <c r="BA136" s="23">
        <v>42009</v>
      </c>
      <c r="BB136" s="25">
        <f t="shared" si="40"/>
        <v>1</v>
      </c>
      <c r="BC136" s="25" t="str">
        <f t="shared" si="41"/>
        <v>January</v>
      </c>
      <c r="BD136" s="25">
        <v>1</v>
      </c>
      <c r="BE136" t="str">
        <f t="shared" si="42"/>
        <v>60,26816,Low income,1758,High spender,0.0655578758949881,0,0,50,5,1,6,3,4,3,22,0.227272727272727,0.0454545454545455,0.272727272727273,0.136363636363636,0.181818181818182,0.136363636363636,1,0,0,3,4,0.25,0,0,0.75,4,0,0,0,0,0,0,0,34,24-35,2840,0,0,1,0,0,0,1,0,0,16</v>
      </c>
    </row>
    <row r="137" spans="1:57" ht="13.2" x14ac:dyDescent="0.25">
      <c r="A137" s="8">
        <v>2078</v>
      </c>
      <c r="B137" s="1">
        <v>34587</v>
      </c>
      <c r="C137" s="8" t="str">
        <f t="shared" si="43"/>
        <v>Low income</v>
      </c>
      <c r="D137" s="31">
        <v>535</v>
      </c>
      <c r="E137" s="34" t="str">
        <f t="shared" si="44"/>
        <v>Low spender</v>
      </c>
      <c r="F137" s="10">
        <f t="shared" si="38"/>
        <v>1.5468239511955358E-2</v>
      </c>
      <c r="G137" s="1">
        <v>1</v>
      </c>
      <c r="H137" s="1">
        <v>1</v>
      </c>
      <c r="I137" s="1">
        <v>68</v>
      </c>
      <c r="J137" s="1">
        <v>7</v>
      </c>
      <c r="K137" s="1">
        <v>2</v>
      </c>
      <c r="L137" s="1">
        <v>9</v>
      </c>
      <c r="M137" s="1">
        <v>2</v>
      </c>
      <c r="N137" s="1">
        <v>0</v>
      </c>
      <c r="O137" s="1">
        <v>2</v>
      </c>
      <c r="P137" s="8">
        <f t="shared" si="45"/>
        <v>22</v>
      </c>
      <c r="Q137" s="10">
        <f t="shared" si="46"/>
        <v>0.31818181818181818</v>
      </c>
      <c r="R137" s="10">
        <f t="shared" si="47"/>
        <v>9.0909090909090912E-2</v>
      </c>
      <c r="S137" s="10">
        <f t="shared" si="48"/>
        <v>0.40909090909090912</v>
      </c>
      <c r="T137" s="10">
        <f t="shared" si="49"/>
        <v>9.0909090909090912E-2</v>
      </c>
      <c r="U137" s="10">
        <f t="shared" si="50"/>
        <v>0</v>
      </c>
      <c r="V137" s="10">
        <f t="shared" si="51"/>
        <v>9.0909090909090912E-2</v>
      </c>
      <c r="W137" s="1">
        <v>2</v>
      </c>
      <c r="X137" s="1">
        <v>1</v>
      </c>
      <c r="Y137" s="1">
        <v>0</v>
      </c>
      <c r="Z137" s="1">
        <v>3</v>
      </c>
      <c r="AA137" s="8">
        <f t="shared" si="52"/>
        <v>6</v>
      </c>
      <c r="AB137" s="10">
        <f t="shared" si="53"/>
        <v>0.33333333333333331</v>
      </c>
      <c r="AC137" s="10">
        <f t="shared" si="54"/>
        <v>0.16666666666666666</v>
      </c>
      <c r="AD137" s="10">
        <f t="shared" si="55"/>
        <v>0</v>
      </c>
      <c r="AE137" s="10">
        <f t="shared" si="56"/>
        <v>0.5</v>
      </c>
      <c r="AF137" s="1">
        <v>4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67</v>
      </c>
      <c r="AO137" s="20" t="str">
        <f t="shared" si="39"/>
        <v>66+</v>
      </c>
      <c r="AP137" s="1">
        <v>2203</v>
      </c>
      <c r="AQ137" s="1">
        <v>0</v>
      </c>
      <c r="AR137" s="1">
        <v>0</v>
      </c>
      <c r="AS137" s="1">
        <v>0</v>
      </c>
      <c r="AT137" s="1">
        <v>1</v>
      </c>
      <c r="AU137" s="1">
        <v>0</v>
      </c>
      <c r="AV137" s="1">
        <v>0</v>
      </c>
      <c r="AW137" s="1">
        <v>1</v>
      </c>
      <c r="AX137" s="1">
        <v>0</v>
      </c>
      <c r="AY137" s="1">
        <v>0</v>
      </c>
      <c r="AZ137" s="1">
        <v>18</v>
      </c>
      <c r="BA137" s="23">
        <v>42646</v>
      </c>
      <c r="BB137" s="25">
        <f t="shared" si="40"/>
        <v>10</v>
      </c>
      <c r="BC137" s="25" t="str">
        <f t="shared" si="41"/>
        <v>October</v>
      </c>
      <c r="BD137" s="25">
        <v>1</v>
      </c>
      <c r="BE137" t="str">
        <f t="shared" si="42"/>
        <v>2078,34587,Low income,535,Low spender,0.0154682395119554,1,1,68,7,2,9,2,0,2,22,0.318181818181818,0.0909090909090909,0.409090909090909,0.0909090909090909,0,0.0909090909090909,2,1,0,3,6,0.333333333333333,0.166666666666667,0,0.5,4,0,0,0,0,0,0,0,67,66+,2203,0,0,0,1,0,0,1,0,0,18</v>
      </c>
    </row>
    <row r="138" spans="1:57" ht="13.2" x14ac:dyDescent="0.25">
      <c r="A138" s="8">
        <v>2076</v>
      </c>
      <c r="B138" s="1">
        <v>29791</v>
      </c>
      <c r="C138" s="8" t="str">
        <f t="shared" si="43"/>
        <v>Low income</v>
      </c>
      <c r="D138" s="31">
        <v>91</v>
      </c>
      <c r="E138" s="34" t="str">
        <f t="shared" si="44"/>
        <v>Low spender</v>
      </c>
      <c r="F138" s="10">
        <f t="shared" si="38"/>
        <v>3.054613809539794E-3</v>
      </c>
      <c r="G138" s="1">
        <v>1</v>
      </c>
      <c r="H138" s="1">
        <v>0</v>
      </c>
      <c r="I138" s="1">
        <v>21</v>
      </c>
      <c r="J138" s="1">
        <v>14</v>
      </c>
      <c r="K138" s="1">
        <v>0</v>
      </c>
      <c r="L138" s="1">
        <v>6</v>
      </c>
      <c r="M138" s="1">
        <v>0</v>
      </c>
      <c r="N138" s="1">
        <v>0</v>
      </c>
      <c r="O138" s="1">
        <v>0</v>
      </c>
      <c r="P138" s="8">
        <f t="shared" si="45"/>
        <v>20</v>
      </c>
      <c r="Q138" s="10">
        <f t="shared" si="46"/>
        <v>0.7</v>
      </c>
      <c r="R138" s="10">
        <f t="shared" si="47"/>
        <v>0</v>
      </c>
      <c r="S138" s="10">
        <f t="shared" si="48"/>
        <v>0.3</v>
      </c>
      <c r="T138" s="10">
        <f t="shared" si="49"/>
        <v>0</v>
      </c>
      <c r="U138" s="10">
        <f t="shared" si="50"/>
        <v>0</v>
      </c>
      <c r="V138" s="10">
        <f t="shared" si="51"/>
        <v>0</v>
      </c>
      <c r="W138" s="1">
        <v>2</v>
      </c>
      <c r="X138" s="1">
        <v>2</v>
      </c>
      <c r="Y138" s="1">
        <v>0</v>
      </c>
      <c r="Z138" s="1">
        <v>3</v>
      </c>
      <c r="AA138" s="8">
        <f t="shared" si="52"/>
        <v>7</v>
      </c>
      <c r="AB138" s="10">
        <f t="shared" si="53"/>
        <v>0.2857142857142857</v>
      </c>
      <c r="AC138" s="10">
        <f t="shared" si="54"/>
        <v>0.2857142857142857</v>
      </c>
      <c r="AD138" s="10">
        <f t="shared" si="55"/>
        <v>0</v>
      </c>
      <c r="AE138" s="10">
        <f t="shared" si="56"/>
        <v>0.42857142857142855</v>
      </c>
      <c r="AF138" s="1">
        <v>5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48</v>
      </c>
      <c r="AO138" s="20" t="str">
        <f t="shared" si="39"/>
        <v>36-50</v>
      </c>
      <c r="AP138" s="1">
        <v>2204</v>
      </c>
      <c r="AQ138" s="1">
        <v>0</v>
      </c>
      <c r="AR138" s="1">
        <v>1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1</v>
      </c>
      <c r="AZ138" s="1">
        <v>20</v>
      </c>
      <c r="BA138" s="23">
        <v>42645</v>
      </c>
      <c r="BB138" s="25">
        <f t="shared" si="40"/>
        <v>10</v>
      </c>
      <c r="BC138" s="25" t="str">
        <f t="shared" si="41"/>
        <v>October</v>
      </c>
      <c r="BD138" s="25">
        <v>1</v>
      </c>
      <c r="BE138" t="str">
        <f t="shared" si="42"/>
        <v>2076,29791,Low income,91,Low spender,0.00305461380953979,1,0,21,14,0,6,0,0,0,20,0.7,0,0.3,0,0,0,2,2,0,3,7,0.285714285714286,0.285714285714286,0,0.428571428571429,5,0,0,0,0,0,0,0,48,36-50,2204,0,1,0,0,0,0,0,0,1,20</v>
      </c>
    </row>
    <row r="139" spans="1:57" ht="13.2" x14ac:dyDescent="0.25">
      <c r="A139" s="8">
        <v>2031</v>
      </c>
      <c r="B139" s="1">
        <v>43776</v>
      </c>
      <c r="C139" s="8" t="str">
        <f t="shared" si="43"/>
        <v>Low income</v>
      </c>
      <c r="D139" s="31">
        <v>1738</v>
      </c>
      <c r="E139" s="34" t="str">
        <f t="shared" si="44"/>
        <v>High spender</v>
      </c>
      <c r="F139" s="10">
        <f t="shared" si="38"/>
        <v>3.9702119883040933E-2</v>
      </c>
      <c r="G139" s="1">
        <v>1</v>
      </c>
      <c r="H139" s="1">
        <v>0</v>
      </c>
      <c r="I139" s="1">
        <v>77</v>
      </c>
      <c r="J139" s="1">
        <v>8</v>
      </c>
      <c r="K139" s="1">
        <v>0</v>
      </c>
      <c r="L139" s="1">
        <v>9</v>
      </c>
      <c r="M139" s="1">
        <v>2</v>
      </c>
      <c r="N139" s="1">
        <v>1</v>
      </c>
      <c r="O139" s="1">
        <v>3</v>
      </c>
      <c r="P139" s="8">
        <f t="shared" si="45"/>
        <v>23</v>
      </c>
      <c r="Q139" s="10">
        <f t="shared" si="46"/>
        <v>0.34782608695652173</v>
      </c>
      <c r="R139" s="10">
        <f t="shared" si="47"/>
        <v>0</v>
      </c>
      <c r="S139" s="10">
        <f t="shared" si="48"/>
        <v>0.39130434782608697</v>
      </c>
      <c r="T139" s="10">
        <f t="shared" si="49"/>
        <v>8.6956521739130432E-2</v>
      </c>
      <c r="U139" s="10">
        <f t="shared" si="50"/>
        <v>4.3478260869565216E-2</v>
      </c>
      <c r="V139" s="10">
        <f t="shared" si="51"/>
        <v>0.13043478260869565</v>
      </c>
      <c r="W139" s="1">
        <v>1</v>
      </c>
      <c r="X139" s="1">
        <v>1</v>
      </c>
      <c r="Y139" s="1">
        <v>0</v>
      </c>
      <c r="Z139" s="1">
        <v>2</v>
      </c>
      <c r="AA139" s="8">
        <f t="shared" si="52"/>
        <v>4</v>
      </c>
      <c r="AB139" s="10">
        <f t="shared" si="53"/>
        <v>0.25</v>
      </c>
      <c r="AC139" s="10">
        <f t="shared" si="54"/>
        <v>0.25</v>
      </c>
      <c r="AD139" s="10">
        <f t="shared" si="55"/>
        <v>0</v>
      </c>
      <c r="AE139" s="10">
        <f t="shared" si="56"/>
        <v>0.5</v>
      </c>
      <c r="AF139" s="1">
        <v>6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37</v>
      </c>
      <c r="AO139" s="20" t="str">
        <f t="shared" si="39"/>
        <v>36-50</v>
      </c>
      <c r="AP139" s="1">
        <v>2216</v>
      </c>
      <c r="AQ139" s="1">
        <v>0</v>
      </c>
      <c r="AR139" s="1">
        <v>0</v>
      </c>
      <c r="AS139" s="1">
        <v>0</v>
      </c>
      <c r="AT139" s="1">
        <v>1</v>
      </c>
      <c r="AU139" s="1">
        <v>0</v>
      </c>
      <c r="AV139" s="1">
        <v>0</v>
      </c>
      <c r="AW139" s="1">
        <v>1</v>
      </c>
      <c r="AX139" s="1">
        <v>0</v>
      </c>
      <c r="AY139" s="1">
        <v>0</v>
      </c>
      <c r="AZ139" s="1">
        <v>17</v>
      </c>
      <c r="BA139" s="23">
        <v>42633</v>
      </c>
      <c r="BB139" s="25">
        <f t="shared" si="40"/>
        <v>9</v>
      </c>
      <c r="BC139" s="25" t="str">
        <f t="shared" si="41"/>
        <v>September</v>
      </c>
      <c r="BD139" s="25">
        <v>1</v>
      </c>
      <c r="BE139" t="str">
        <f t="shared" si="42"/>
        <v>2031,43776,Low income,1738,High spender,0.0397021198830409,1,0,77,8,0,9,2,1,3,23,0.347826086956522,0,0.391304347826087,0.0869565217391304,0.0434782608695652,0.130434782608696,1,1,0,2,4,0.25,0.25,0,0.5,6,0,0,0,0,0,0,0,37,36-50,2216,0,0,0,1,0,0,1,0,0,17</v>
      </c>
    </row>
    <row r="140" spans="1:57" ht="13.2" x14ac:dyDescent="0.25">
      <c r="A140" s="8">
        <v>1910</v>
      </c>
      <c r="B140" s="1">
        <v>27159</v>
      </c>
      <c r="C140" s="8" t="str">
        <f t="shared" si="43"/>
        <v>Low income</v>
      </c>
      <c r="D140" s="31">
        <v>1241</v>
      </c>
      <c r="E140" s="34" t="str">
        <f t="shared" si="44"/>
        <v>High spender</v>
      </c>
      <c r="F140" s="10">
        <f t="shared" si="38"/>
        <v>4.5693876799587613E-2</v>
      </c>
      <c r="G140" s="1">
        <v>1</v>
      </c>
      <c r="H140" s="1">
        <v>1</v>
      </c>
      <c r="I140" s="1">
        <v>33</v>
      </c>
      <c r="J140" s="1">
        <v>17</v>
      </c>
      <c r="K140" s="1">
        <v>0</v>
      </c>
      <c r="L140" s="1">
        <v>3</v>
      </c>
      <c r="M140" s="1">
        <v>0</v>
      </c>
      <c r="N140" s="1">
        <v>0</v>
      </c>
      <c r="O140" s="1">
        <v>1</v>
      </c>
      <c r="P140" s="8">
        <f t="shared" si="45"/>
        <v>21</v>
      </c>
      <c r="Q140" s="10">
        <f t="shared" si="46"/>
        <v>0.80952380952380953</v>
      </c>
      <c r="R140" s="10">
        <f t="shared" si="47"/>
        <v>0</v>
      </c>
      <c r="S140" s="10">
        <f t="shared" si="48"/>
        <v>0.14285714285714285</v>
      </c>
      <c r="T140" s="10">
        <f t="shared" si="49"/>
        <v>0</v>
      </c>
      <c r="U140" s="10">
        <f t="shared" si="50"/>
        <v>0</v>
      </c>
      <c r="V140" s="10">
        <f t="shared" si="51"/>
        <v>4.7619047619047616E-2</v>
      </c>
      <c r="W140" s="1">
        <v>2</v>
      </c>
      <c r="X140" s="1">
        <v>1</v>
      </c>
      <c r="Y140" s="1">
        <v>0</v>
      </c>
      <c r="Z140" s="1">
        <v>3</v>
      </c>
      <c r="AA140" s="8">
        <f t="shared" si="52"/>
        <v>6</v>
      </c>
      <c r="AB140" s="10">
        <f t="shared" si="53"/>
        <v>0.33333333333333331</v>
      </c>
      <c r="AC140" s="10">
        <f t="shared" si="54"/>
        <v>0.16666666666666666</v>
      </c>
      <c r="AD140" s="10">
        <f t="shared" si="55"/>
        <v>0</v>
      </c>
      <c r="AE140" s="10">
        <f t="shared" si="56"/>
        <v>0.5</v>
      </c>
      <c r="AF140" s="1">
        <v>6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47</v>
      </c>
      <c r="AO140" s="20" t="str">
        <f t="shared" si="39"/>
        <v>36-50</v>
      </c>
      <c r="AP140" s="1">
        <v>2251</v>
      </c>
      <c r="AQ140" s="1">
        <v>0</v>
      </c>
      <c r="AR140" s="1">
        <v>1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1</v>
      </c>
      <c r="AY140" s="1">
        <v>0</v>
      </c>
      <c r="AZ140" s="1">
        <v>19</v>
      </c>
      <c r="BA140" s="23">
        <v>42598</v>
      </c>
      <c r="BB140" s="25">
        <f t="shared" si="40"/>
        <v>8</v>
      </c>
      <c r="BC140" s="25" t="str">
        <f t="shared" si="41"/>
        <v>August</v>
      </c>
      <c r="BD140" s="25">
        <v>1</v>
      </c>
      <c r="BE140" t="str">
        <f t="shared" si="42"/>
        <v>1910,27159,Low income,1241,High spender,0.0456938767995876,1,1,33,17,0,3,0,0,1,21,0.80952380952381,0,0.142857142857143,0,0,0.0476190476190476,2,1,0,3,6,0.333333333333333,0.166666666666667,0,0.5,6,0,0,0,0,0,0,0,47,36-50,2251,0,1,0,0,0,0,0,1,0,19</v>
      </c>
    </row>
    <row r="141" spans="1:57" ht="13.2" x14ac:dyDescent="0.25">
      <c r="A141" s="8">
        <v>1742</v>
      </c>
      <c r="B141" s="1">
        <v>19346</v>
      </c>
      <c r="C141" s="8" t="str">
        <f t="shared" si="43"/>
        <v>Low income</v>
      </c>
      <c r="D141" s="31">
        <v>1783</v>
      </c>
      <c r="E141" s="34" t="str">
        <f t="shared" si="44"/>
        <v>High spender</v>
      </c>
      <c r="F141" s="10">
        <f t="shared" si="38"/>
        <v>9.2163754781350152E-2</v>
      </c>
      <c r="G141" s="1">
        <v>1</v>
      </c>
      <c r="H141" s="1">
        <v>0</v>
      </c>
      <c r="I141" s="1">
        <v>26</v>
      </c>
      <c r="J141" s="1">
        <v>2</v>
      </c>
      <c r="K141" s="1">
        <v>0</v>
      </c>
      <c r="L141" s="1">
        <v>9</v>
      </c>
      <c r="M141" s="1">
        <v>3</v>
      </c>
      <c r="N141" s="1">
        <v>6</v>
      </c>
      <c r="O141" s="1">
        <v>2</v>
      </c>
      <c r="P141" s="8">
        <f t="shared" si="45"/>
        <v>22</v>
      </c>
      <c r="Q141" s="10">
        <f t="shared" si="46"/>
        <v>9.0909090909090912E-2</v>
      </c>
      <c r="R141" s="10">
        <f t="shared" si="47"/>
        <v>0</v>
      </c>
      <c r="S141" s="10">
        <f t="shared" si="48"/>
        <v>0.40909090909090912</v>
      </c>
      <c r="T141" s="10">
        <f t="shared" si="49"/>
        <v>0.13636363636363635</v>
      </c>
      <c r="U141" s="10">
        <f t="shared" si="50"/>
        <v>0.27272727272727271</v>
      </c>
      <c r="V141" s="10">
        <f t="shared" si="51"/>
        <v>9.0909090909090912E-2</v>
      </c>
      <c r="W141" s="1">
        <v>1</v>
      </c>
      <c r="X141" s="1">
        <v>1</v>
      </c>
      <c r="Y141" s="1">
        <v>0</v>
      </c>
      <c r="Z141" s="1">
        <v>3</v>
      </c>
      <c r="AA141" s="8">
        <f t="shared" si="52"/>
        <v>5</v>
      </c>
      <c r="AB141" s="10">
        <f t="shared" si="53"/>
        <v>0.2</v>
      </c>
      <c r="AC141" s="10">
        <f t="shared" si="54"/>
        <v>0.2</v>
      </c>
      <c r="AD141" s="10">
        <f t="shared" si="55"/>
        <v>0</v>
      </c>
      <c r="AE141" s="10">
        <f t="shared" si="56"/>
        <v>0.6</v>
      </c>
      <c r="AF141" s="1">
        <v>8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46</v>
      </c>
      <c r="AO141" s="20" t="str">
        <f t="shared" si="39"/>
        <v>36-50</v>
      </c>
      <c r="AP141" s="1">
        <v>2309</v>
      </c>
      <c r="AQ141" s="1">
        <v>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1</v>
      </c>
      <c r="AX141" s="1">
        <v>0</v>
      </c>
      <c r="AY141" s="1">
        <v>0</v>
      </c>
      <c r="AZ141" s="1">
        <v>18</v>
      </c>
      <c r="BA141" s="23">
        <v>42540</v>
      </c>
      <c r="BB141" s="25">
        <f t="shared" si="40"/>
        <v>6</v>
      </c>
      <c r="BC141" s="25" t="str">
        <f t="shared" si="41"/>
        <v>June</v>
      </c>
      <c r="BD141" s="25">
        <v>1</v>
      </c>
      <c r="BE141" t="str">
        <f t="shared" si="42"/>
        <v>1742,19346,Low income,1783,High spender,0.0921637547813502,1,0,26,2,0,9,3,6,2,22,0.0909090909090909,0,0.409090909090909,0.136363636363636,0.272727272727273,0.0909090909090909,1,1,0,3,5,0.2,0.2,0,0.6,8,0,0,0,0,0,0,0,46,36-50,2309,1,0,0,0,0,0,1,0,0,18</v>
      </c>
    </row>
    <row r="142" spans="1:57" ht="13.2" x14ac:dyDescent="0.25">
      <c r="A142" s="8">
        <v>1611</v>
      </c>
      <c r="B142" s="1">
        <v>37368</v>
      </c>
      <c r="C142" s="8" t="str">
        <f t="shared" si="43"/>
        <v>Low income</v>
      </c>
      <c r="D142" s="31">
        <v>351</v>
      </c>
      <c r="E142" s="34" t="str">
        <f t="shared" si="44"/>
        <v>Low spender</v>
      </c>
      <c r="F142" s="10">
        <f t="shared" si="38"/>
        <v>9.3930635838150294E-3</v>
      </c>
      <c r="G142" s="1">
        <v>1</v>
      </c>
      <c r="H142" s="1">
        <v>0</v>
      </c>
      <c r="I142" s="1">
        <v>4</v>
      </c>
      <c r="J142" s="1">
        <v>3</v>
      </c>
      <c r="K142" s="1">
        <v>2</v>
      </c>
      <c r="L142" s="1">
        <v>11</v>
      </c>
      <c r="M142" s="1">
        <v>2</v>
      </c>
      <c r="N142" s="1">
        <v>2</v>
      </c>
      <c r="O142" s="1">
        <v>10</v>
      </c>
      <c r="P142" s="8">
        <f t="shared" si="45"/>
        <v>30</v>
      </c>
      <c r="Q142" s="10">
        <f t="shared" si="46"/>
        <v>0.1</v>
      </c>
      <c r="R142" s="10">
        <f t="shared" si="47"/>
        <v>6.6666666666666666E-2</v>
      </c>
      <c r="S142" s="10">
        <f t="shared" si="48"/>
        <v>0.36666666666666664</v>
      </c>
      <c r="T142" s="10">
        <f t="shared" si="49"/>
        <v>6.6666666666666666E-2</v>
      </c>
      <c r="U142" s="10">
        <f t="shared" si="50"/>
        <v>6.6666666666666666E-2</v>
      </c>
      <c r="V142" s="10">
        <f t="shared" si="51"/>
        <v>0.33333333333333331</v>
      </c>
      <c r="W142" s="1">
        <v>1</v>
      </c>
      <c r="X142" s="1">
        <v>1</v>
      </c>
      <c r="Y142" s="1">
        <v>0</v>
      </c>
      <c r="Z142" s="1">
        <v>2</v>
      </c>
      <c r="AA142" s="8">
        <f t="shared" si="52"/>
        <v>4</v>
      </c>
      <c r="AB142" s="10">
        <f t="shared" si="53"/>
        <v>0.25</v>
      </c>
      <c r="AC142" s="10">
        <f t="shared" si="54"/>
        <v>0.25</v>
      </c>
      <c r="AD142" s="10">
        <f t="shared" si="55"/>
        <v>0</v>
      </c>
      <c r="AE142" s="10">
        <f t="shared" si="56"/>
        <v>0.5</v>
      </c>
      <c r="AF142" s="1">
        <v>6</v>
      </c>
      <c r="AG142" s="1">
        <v>0</v>
      </c>
      <c r="AH142" s="1">
        <v>0</v>
      </c>
      <c r="AI142" s="1">
        <v>1</v>
      </c>
      <c r="AJ142" s="1">
        <v>0</v>
      </c>
      <c r="AK142" s="1">
        <v>0</v>
      </c>
      <c r="AL142" s="1">
        <v>0</v>
      </c>
      <c r="AM142" s="1">
        <v>0</v>
      </c>
      <c r="AN142" s="1">
        <v>45</v>
      </c>
      <c r="AO142" s="20" t="str">
        <f t="shared" si="39"/>
        <v>36-50</v>
      </c>
      <c r="AP142" s="1">
        <v>2354</v>
      </c>
      <c r="AQ142" s="1">
        <v>0</v>
      </c>
      <c r="AR142" s="1">
        <v>1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1</v>
      </c>
      <c r="AY142" s="1">
        <v>0</v>
      </c>
      <c r="AZ142" s="1">
        <v>10</v>
      </c>
      <c r="BA142" s="23">
        <v>42495</v>
      </c>
      <c r="BB142" s="25">
        <f t="shared" si="40"/>
        <v>5</v>
      </c>
      <c r="BC142" s="25" t="str">
        <f t="shared" si="41"/>
        <v>May</v>
      </c>
      <c r="BD142" s="25">
        <v>1</v>
      </c>
      <c r="BE142" t="str">
        <f t="shared" si="42"/>
        <v>1611,37368,Low income,351,Low spender,0.00939306358381503,1,0,4,3,2,11,2,2,10,30,0.1,0.0666666666666667,0.366666666666667,0.0666666666666667,0.0666666666666667,0.333333333333333,1,1,0,2,4,0.25,0.25,0,0.5,6,0,0,1,0,0,0,0,45,36-50,2354,0,1,0,0,0,0,0,1,0,10</v>
      </c>
    </row>
    <row r="143" spans="1:57" ht="13.2" x14ac:dyDescent="0.25">
      <c r="A143" s="8">
        <v>1593</v>
      </c>
      <c r="B143" s="1">
        <v>24594</v>
      </c>
      <c r="C143" s="8" t="str">
        <f t="shared" si="43"/>
        <v>Low income</v>
      </c>
      <c r="D143" s="31">
        <v>1734</v>
      </c>
      <c r="E143" s="34" t="str">
        <f t="shared" si="44"/>
        <v>High spender</v>
      </c>
      <c r="F143" s="10">
        <f t="shared" si="38"/>
        <v>7.050500121980971E-2</v>
      </c>
      <c r="G143" s="1">
        <v>1</v>
      </c>
      <c r="H143" s="1">
        <v>0</v>
      </c>
      <c r="I143" s="1">
        <v>94</v>
      </c>
      <c r="J143" s="1">
        <v>1</v>
      </c>
      <c r="K143" s="1">
        <v>3</v>
      </c>
      <c r="L143" s="1">
        <v>6</v>
      </c>
      <c r="M143" s="1">
        <v>10</v>
      </c>
      <c r="N143" s="1">
        <v>0</v>
      </c>
      <c r="O143" s="1">
        <v>9</v>
      </c>
      <c r="P143" s="8">
        <f t="shared" si="45"/>
        <v>29</v>
      </c>
      <c r="Q143" s="10">
        <f t="shared" si="46"/>
        <v>3.4482758620689655E-2</v>
      </c>
      <c r="R143" s="10">
        <f t="shared" si="47"/>
        <v>0.10344827586206896</v>
      </c>
      <c r="S143" s="10">
        <f t="shared" si="48"/>
        <v>0.20689655172413793</v>
      </c>
      <c r="T143" s="10">
        <f t="shared" si="49"/>
        <v>0.34482758620689657</v>
      </c>
      <c r="U143" s="10">
        <f t="shared" si="50"/>
        <v>0</v>
      </c>
      <c r="V143" s="10">
        <f t="shared" si="51"/>
        <v>0.31034482758620691</v>
      </c>
      <c r="W143" s="1">
        <v>1</v>
      </c>
      <c r="X143" s="1">
        <v>1</v>
      </c>
      <c r="Y143" s="1">
        <v>0</v>
      </c>
      <c r="Z143" s="1">
        <v>3</v>
      </c>
      <c r="AA143" s="8">
        <f t="shared" si="52"/>
        <v>5</v>
      </c>
      <c r="AB143" s="10">
        <f t="shared" si="53"/>
        <v>0.2</v>
      </c>
      <c r="AC143" s="10">
        <f t="shared" si="54"/>
        <v>0.2</v>
      </c>
      <c r="AD143" s="10">
        <f t="shared" si="55"/>
        <v>0</v>
      </c>
      <c r="AE143" s="10">
        <f t="shared" si="56"/>
        <v>0.6</v>
      </c>
      <c r="AF143" s="1">
        <v>5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41</v>
      </c>
      <c r="AO143" s="20" t="str">
        <f t="shared" si="39"/>
        <v>36-50</v>
      </c>
      <c r="AP143" s="1">
        <v>2360</v>
      </c>
      <c r="AQ143" s="1">
        <v>0</v>
      </c>
      <c r="AR143" s="1">
        <v>0</v>
      </c>
      <c r="AS143" s="1">
        <v>0</v>
      </c>
      <c r="AT143" s="1">
        <v>1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11</v>
      </c>
      <c r="BA143" s="23">
        <v>42489</v>
      </c>
      <c r="BB143" s="25">
        <f t="shared" si="40"/>
        <v>4</v>
      </c>
      <c r="BC143" s="25" t="str">
        <f t="shared" si="41"/>
        <v>April</v>
      </c>
      <c r="BD143" s="25">
        <v>1</v>
      </c>
      <c r="BE143" t="str">
        <f t="shared" si="42"/>
        <v>1593,24594,Low income,1734,High spender,0.0705050012198097,1,0,94,1,3,6,10,0,9,29,0.0344827586206897,0.103448275862069,0.206896551724138,0.344827586206897,0,0.310344827586207,1,1,0,3,5,0.2,0.2,0,0.6,5,0,0,0,0,0,0,0,41,36-50,2360,0,0,0,1,0,0,0,0,0,11</v>
      </c>
    </row>
    <row r="144" spans="1:57" ht="13.2" x14ac:dyDescent="0.25">
      <c r="A144" s="8">
        <v>1311</v>
      </c>
      <c r="B144" s="1">
        <v>37054</v>
      </c>
      <c r="C144" s="8" t="str">
        <f t="shared" si="43"/>
        <v>Low income</v>
      </c>
      <c r="D144" s="31">
        <v>1809</v>
      </c>
      <c r="E144" s="34" t="str">
        <f t="shared" si="44"/>
        <v>High spender</v>
      </c>
      <c r="F144" s="10">
        <f t="shared" si="38"/>
        <v>4.8820640146812762E-2</v>
      </c>
      <c r="G144" s="1">
        <v>1</v>
      </c>
      <c r="H144" s="1">
        <v>1</v>
      </c>
      <c r="I144" s="1">
        <v>89</v>
      </c>
      <c r="J144" s="1">
        <v>12</v>
      </c>
      <c r="K144" s="1">
        <v>1</v>
      </c>
      <c r="L144" s="1">
        <v>6</v>
      </c>
      <c r="M144" s="1">
        <v>0</v>
      </c>
      <c r="N144" s="1">
        <v>1</v>
      </c>
      <c r="O144" s="1">
        <v>5</v>
      </c>
      <c r="P144" s="8">
        <f t="shared" si="45"/>
        <v>25</v>
      </c>
      <c r="Q144" s="10">
        <f t="shared" si="46"/>
        <v>0.48</v>
      </c>
      <c r="R144" s="10">
        <f t="shared" si="47"/>
        <v>0.04</v>
      </c>
      <c r="S144" s="10">
        <f t="shared" si="48"/>
        <v>0.24</v>
      </c>
      <c r="T144" s="10">
        <f t="shared" si="49"/>
        <v>0</v>
      </c>
      <c r="U144" s="10">
        <f t="shared" si="50"/>
        <v>0.04</v>
      </c>
      <c r="V144" s="10">
        <f t="shared" si="51"/>
        <v>0.2</v>
      </c>
      <c r="W144" s="1">
        <v>2</v>
      </c>
      <c r="X144" s="1">
        <v>1</v>
      </c>
      <c r="Y144" s="1">
        <v>0</v>
      </c>
      <c r="Z144" s="1">
        <v>3</v>
      </c>
      <c r="AA144" s="8">
        <f t="shared" si="52"/>
        <v>6</v>
      </c>
      <c r="AB144" s="10">
        <f t="shared" si="53"/>
        <v>0.33333333333333331</v>
      </c>
      <c r="AC144" s="10">
        <f t="shared" si="54"/>
        <v>0.16666666666666666</v>
      </c>
      <c r="AD144" s="10">
        <f t="shared" si="55"/>
        <v>0</v>
      </c>
      <c r="AE144" s="10">
        <f t="shared" si="56"/>
        <v>0.5</v>
      </c>
      <c r="AF144" s="1">
        <v>7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53</v>
      </c>
      <c r="AO144" s="20" t="str">
        <f t="shared" si="39"/>
        <v>50-65</v>
      </c>
      <c r="AP144" s="1">
        <v>2446</v>
      </c>
      <c r="AQ144" s="1">
        <v>0</v>
      </c>
      <c r="AR144" s="1">
        <v>1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1</v>
      </c>
      <c r="AY144" s="1">
        <v>0</v>
      </c>
      <c r="AZ144" s="1">
        <v>15</v>
      </c>
      <c r="BA144" s="23">
        <v>42403</v>
      </c>
      <c r="BB144" s="25">
        <f t="shared" si="40"/>
        <v>2</v>
      </c>
      <c r="BC144" s="25" t="str">
        <f t="shared" si="41"/>
        <v>February</v>
      </c>
      <c r="BD144" s="25">
        <v>1</v>
      </c>
      <c r="BE144" t="str">
        <f t="shared" si="42"/>
        <v>1311,37054,Low income,1809,High spender,0.0488206401468128,1,1,89,12,1,6,0,1,5,25,0.48,0.04,0.24,0,0.04,0.2,2,1,0,3,6,0.333333333333333,0.166666666666667,0,0.5,7,0,0,0,0,0,0,0,53,50-65,2446,0,1,0,0,0,0,0,1,0,15</v>
      </c>
    </row>
    <row r="145" spans="1:57" ht="13.2" x14ac:dyDescent="0.25">
      <c r="A145" s="8">
        <v>1227</v>
      </c>
      <c r="B145" s="1">
        <v>26907</v>
      </c>
      <c r="C145" s="8" t="str">
        <f t="shared" si="43"/>
        <v>Low income</v>
      </c>
      <c r="D145" s="31">
        <v>807</v>
      </c>
      <c r="E145" s="34" t="str">
        <f t="shared" si="44"/>
        <v>High spender</v>
      </c>
      <c r="F145" s="10">
        <f t="shared" si="38"/>
        <v>2.9992195339502731E-2</v>
      </c>
      <c r="G145" s="1">
        <v>1</v>
      </c>
      <c r="H145" s="1">
        <v>1</v>
      </c>
      <c r="I145" s="1">
        <v>10</v>
      </c>
      <c r="J145" s="1">
        <v>9</v>
      </c>
      <c r="K145" s="1">
        <v>1</v>
      </c>
      <c r="L145" s="1">
        <v>7</v>
      </c>
      <c r="M145" s="1">
        <v>0</v>
      </c>
      <c r="N145" s="1">
        <v>3</v>
      </c>
      <c r="O145" s="1">
        <v>2</v>
      </c>
      <c r="P145" s="8">
        <f t="shared" si="45"/>
        <v>22</v>
      </c>
      <c r="Q145" s="10">
        <f t="shared" si="46"/>
        <v>0.40909090909090912</v>
      </c>
      <c r="R145" s="10">
        <f t="shared" si="47"/>
        <v>4.5454545454545456E-2</v>
      </c>
      <c r="S145" s="10">
        <f t="shared" si="48"/>
        <v>0.31818181818181818</v>
      </c>
      <c r="T145" s="10">
        <f t="shared" si="49"/>
        <v>0</v>
      </c>
      <c r="U145" s="10">
        <f t="shared" si="50"/>
        <v>0.13636363636363635</v>
      </c>
      <c r="V145" s="10">
        <f t="shared" si="51"/>
        <v>9.0909090909090912E-2</v>
      </c>
      <c r="W145" s="1">
        <v>2</v>
      </c>
      <c r="X145" s="1">
        <v>1</v>
      </c>
      <c r="Y145" s="1">
        <v>0</v>
      </c>
      <c r="Z145" s="1">
        <v>3</v>
      </c>
      <c r="AA145" s="8">
        <f t="shared" si="52"/>
        <v>6</v>
      </c>
      <c r="AB145" s="10">
        <f t="shared" si="53"/>
        <v>0.33333333333333331</v>
      </c>
      <c r="AC145" s="10">
        <f t="shared" si="54"/>
        <v>0.16666666666666666</v>
      </c>
      <c r="AD145" s="10">
        <f t="shared" si="55"/>
        <v>0</v>
      </c>
      <c r="AE145" s="10">
        <f t="shared" si="56"/>
        <v>0.5</v>
      </c>
      <c r="AF145" s="1">
        <v>7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44</v>
      </c>
      <c r="AO145" s="20" t="str">
        <f t="shared" si="39"/>
        <v>36-50</v>
      </c>
      <c r="AP145" s="1">
        <v>2472</v>
      </c>
      <c r="AQ145" s="1">
        <v>0</v>
      </c>
      <c r="AR145" s="1">
        <v>0</v>
      </c>
      <c r="AS145" s="1">
        <v>0</v>
      </c>
      <c r="AT145" s="1">
        <v>1</v>
      </c>
      <c r="AU145" s="1">
        <v>0</v>
      </c>
      <c r="AV145" s="1">
        <v>1</v>
      </c>
      <c r="AW145" s="1">
        <v>0</v>
      </c>
      <c r="AX145" s="1">
        <v>0</v>
      </c>
      <c r="AY145" s="1">
        <v>0</v>
      </c>
      <c r="AZ145" s="1">
        <v>18</v>
      </c>
      <c r="BA145" s="23">
        <v>42377</v>
      </c>
      <c r="BB145" s="25">
        <f t="shared" si="40"/>
        <v>1</v>
      </c>
      <c r="BC145" s="25" t="str">
        <f t="shared" si="41"/>
        <v>January</v>
      </c>
      <c r="BD145" s="25">
        <v>1</v>
      </c>
      <c r="BE145" t="str">
        <f t="shared" si="42"/>
        <v>1227,26907,Low income,807,High spender,0.0299921953395027,1,1,10,9,1,7,0,3,2,22,0.409090909090909,0.0454545454545455,0.318181818181818,0,0.136363636363636,0.0909090909090909,2,1,0,3,6,0.333333333333333,0.166666666666667,0,0.5,7,0,0,0,0,0,0,0,44,36-50,2472,0,0,0,1,0,1,0,0,0,18</v>
      </c>
    </row>
    <row r="146" spans="1:57" ht="13.2" x14ac:dyDescent="0.25">
      <c r="A146" s="8">
        <v>1171</v>
      </c>
      <c r="B146" s="1">
        <v>32173</v>
      </c>
      <c r="C146" s="8" t="str">
        <f t="shared" si="43"/>
        <v>Low income</v>
      </c>
      <c r="D146" s="31">
        <v>225</v>
      </c>
      <c r="E146" s="34" t="str">
        <f t="shared" si="44"/>
        <v>Low spender</v>
      </c>
      <c r="F146" s="10">
        <f t="shared" si="38"/>
        <v>6.9934417057781369E-3</v>
      </c>
      <c r="G146" s="1">
        <v>0</v>
      </c>
      <c r="H146" s="1">
        <v>1</v>
      </c>
      <c r="I146" s="1">
        <v>0</v>
      </c>
      <c r="J146" s="1">
        <v>18</v>
      </c>
      <c r="K146" s="1">
        <v>0</v>
      </c>
      <c r="L146" s="1">
        <v>2</v>
      </c>
      <c r="M146" s="1">
        <v>0</v>
      </c>
      <c r="N146" s="1">
        <v>0</v>
      </c>
      <c r="O146" s="1">
        <v>2</v>
      </c>
      <c r="P146" s="8">
        <f t="shared" si="45"/>
        <v>22</v>
      </c>
      <c r="Q146" s="10">
        <f t="shared" si="46"/>
        <v>0.81818181818181823</v>
      </c>
      <c r="R146" s="10">
        <f t="shared" si="47"/>
        <v>0</v>
      </c>
      <c r="S146" s="10">
        <f t="shared" si="48"/>
        <v>9.0909090909090912E-2</v>
      </c>
      <c r="T146" s="10">
        <f t="shared" si="49"/>
        <v>0</v>
      </c>
      <c r="U146" s="10">
        <f t="shared" si="50"/>
        <v>0</v>
      </c>
      <c r="V146" s="10">
        <f t="shared" si="51"/>
        <v>9.0909090909090912E-2</v>
      </c>
      <c r="W146" s="1">
        <v>1</v>
      </c>
      <c r="X146" s="1">
        <v>1</v>
      </c>
      <c r="Y146" s="1">
        <v>0</v>
      </c>
      <c r="Z146" s="1">
        <v>3</v>
      </c>
      <c r="AA146" s="8">
        <f t="shared" si="52"/>
        <v>5</v>
      </c>
      <c r="AB146" s="10">
        <f t="shared" si="53"/>
        <v>0.2</v>
      </c>
      <c r="AC146" s="10">
        <f t="shared" si="54"/>
        <v>0.2</v>
      </c>
      <c r="AD146" s="10">
        <f t="shared" si="55"/>
        <v>0</v>
      </c>
      <c r="AE146" s="10">
        <f t="shared" si="56"/>
        <v>0.6</v>
      </c>
      <c r="AF146" s="1">
        <v>4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62</v>
      </c>
      <c r="AO146" s="20" t="str">
        <f t="shared" si="39"/>
        <v>50-65</v>
      </c>
      <c r="AP146" s="1">
        <v>2491</v>
      </c>
      <c r="AQ146" s="1">
        <v>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18</v>
      </c>
      <c r="BA146" s="23">
        <v>42358</v>
      </c>
      <c r="BB146" s="25">
        <f t="shared" si="40"/>
        <v>12</v>
      </c>
      <c r="BC146" s="25" t="str">
        <f t="shared" si="41"/>
        <v>December</v>
      </c>
      <c r="BD146" s="25">
        <v>1</v>
      </c>
      <c r="BE146" t="str">
        <f t="shared" si="42"/>
        <v>1171,32173,Low income,225,Low spender,0.00699344170577814,0,1,0,18,0,2,0,0,2,22,0.818181818181818,0,0.0909090909090909,0,0,0.0909090909090909,1,1,0,3,5,0.2,0.2,0,0.6,4,0,0,0,0,0,0,0,62,50-65,2491,1,0,0,0,0,0,0,0,1,18</v>
      </c>
    </row>
    <row r="147" spans="1:57" ht="13.2" x14ac:dyDescent="0.25">
      <c r="A147" s="8">
        <v>844</v>
      </c>
      <c r="B147" s="1">
        <v>13672</v>
      </c>
      <c r="C147" s="8" t="str">
        <f t="shared" si="43"/>
        <v>Low income</v>
      </c>
      <c r="D147" s="31">
        <v>263</v>
      </c>
      <c r="E147" s="34" t="str">
        <f t="shared" si="44"/>
        <v>Low spender</v>
      </c>
      <c r="F147" s="10">
        <f t="shared" si="38"/>
        <v>1.9236395552954946E-2</v>
      </c>
      <c r="G147" s="1">
        <v>1</v>
      </c>
      <c r="H147" s="1">
        <v>1</v>
      </c>
      <c r="I147" s="1">
        <v>86</v>
      </c>
      <c r="J147" s="1">
        <v>6</v>
      </c>
      <c r="K147" s="1">
        <v>2</v>
      </c>
      <c r="L147" s="1">
        <v>9</v>
      </c>
      <c r="M147" s="1">
        <v>2</v>
      </c>
      <c r="N147" s="1">
        <v>1</v>
      </c>
      <c r="O147" s="1">
        <v>5</v>
      </c>
      <c r="P147" s="8">
        <f t="shared" si="45"/>
        <v>25</v>
      </c>
      <c r="Q147" s="10">
        <f t="shared" si="46"/>
        <v>0.24</v>
      </c>
      <c r="R147" s="10">
        <f t="shared" si="47"/>
        <v>0.08</v>
      </c>
      <c r="S147" s="10">
        <f t="shared" si="48"/>
        <v>0.36</v>
      </c>
      <c r="T147" s="10">
        <f t="shared" si="49"/>
        <v>0.08</v>
      </c>
      <c r="U147" s="10">
        <f t="shared" si="50"/>
        <v>0.04</v>
      </c>
      <c r="V147" s="10">
        <f t="shared" si="51"/>
        <v>0.2</v>
      </c>
      <c r="W147" s="1">
        <v>2</v>
      </c>
      <c r="X147" s="1">
        <v>1</v>
      </c>
      <c r="Y147" s="1">
        <v>0</v>
      </c>
      <c r="Z147" s="1">
        <v>3</v>
      </c>
      <c r="AA147" s="8">
        <f t="shared" si="52"/>
        <v>6</v>
      </c>
      <c r="AB147" s="10">
        <f t="shared" si="53"/>
        <v>0.33333333333333331</v>
      </c>
      <c r="AC147" s="10">
        <f t="shared" si="54"/>
        <v>0.16666666666666666</v>
      </c>
      <c r="AD147" s="10">
        <f t="shared" si="55"/>
        <v>0</v>
      </c>
      <c r="AE147" s="10">
        <f t="shared" si="56"/>
        <v>0.5</v>
      </c>
      <c r="AF147" s="1">
        <v>8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60</v>
      </c>
      <c r="AO147" s="20" t="str">
        <f t="shared" si="39"/>
        <v>50-65</v>
      </c>
      <c r="AP147" s="1">
        <v>2597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0</v>
      </c>
      <c r="AW147" s="1">
        <v>1</v>
      </c>
      <c r="AX147" s="1">
        <v>0</v>
      </c>
      <c r="AY147" s="1">
        <v>0</v>
      </c>
      <c r="AZ147" s="1">
        <v>15</v>
      </c>
      <c r="BA147" s="23">
        <v>42252</v>
      </c>
      <c r="BB147" s="25">
        <f t="shared" si="40"/>
        <v>9</v>
      </c>
      <c r="BC147" s="25" t="str">
        <f t="shared" si="41"/>
        <v>September</v>
      </c>
      <c r="BD147" s="25">
        <v>1</v>
      </c>
      <c r="BE147" t="str">
        <f t="shared" si="42"/>
        <v>844,13672,Low income,263,Low spender,0.0192363955529549,1,1,86,6,2,9,2,1,5,25,0.24,0.08,0.36,0.08,0.04,0.2,2,1,0,3,6,0.333333333333333,0.166666666666667,0,0.5,8,0,0,0,0,0,0,0,60,50-65,2597,0,0,0,1,0,0,1,0,0,15</v>
      </c>
    </row>
    <row r="148" spans="1:57" ht="13.2" x14ac:dyDescent="0.25">
      <c r="A148" s="8">
        <v>585</v>
      </c>
      <c r="B148" s="1">
        <v>20491</v>
      </c>
      <c r="C148" s="8" t="str">
        <f t="shared" si="43"/>
        <v>Low income</v>
      </c>
      <c r="D148" s="31">
        <v>888</v>
      </c>
      <c r="E148" s="34" t="str">
        <f t="shared" si="44"/>
        <v>High spender</v>
      </c>
      <c r="F148" s="10">
        <f t="shared" si="38"/>
        <v>4.3336098775071982E-2</v>
      </c>
      <c r="G148" s="1">
        <v>0</v>
      </c>
      <c r="H148" s="1">
        <v>0</v>
      </c>
      <c r="I148" s="1">
        <v>16</v>
      </c>
      <c r="J148" s="1">
        <v>5</v>
      </c>
      <c r="K148" s="1">
        <v>4</v>
      </c>
      <c r="L148" s="1">
        <v>5</v>
      </c>
      <c r="M148" s="1">
        <v>4</v>
      </c>
      <c r="N148" s="1">
        <v>2</v>
      </c>
      <c r="O148" s="1">
        <v>10</v>
      </c>
      <c r="P148" s="8">
        <f t="shared" si="45"/>
        <v>30</v>
      </c>
      <c r="Q148" s="10">
        <f t="shared" si="46"/>
        <v>0.16666666666666666</v>
      </c>
      <c r="R148" s="10">
        <f t="shared" si="47"/>
        <v>0.13333333333333333</v>
      </c>
      <c r="S148" s="10">
        <f t="shared" si="48"/>
        <v>0.16666666666666666</v>
      </c>
      <c r="T148" s="10">
        <f t="shared" si="49"/>
        <v>0.13333333333333333</v>
      </c>
      <c r="U148" s="10">
        <f t="shared" si="50"/>
        <v>6.6666666666666666E-2</v>
      </c>
      <c r="V148" s="10">
        <f t="shared" si="51"/>
        <v>0.33333333333333331</v>
      </c>
      <c r="W148" s="1">
        <v>1</v>
      </c>
      <c r="X148" s="1">
        <v>0</v>
      </c>
      <c r="Y148" s="1">
        <v>1</v>
      </c>
      <c r="Z148" s="1">
        <v>2</v>
      </c>
      <c r="AA148" s="8">
        <f t="shared" si="52"/>
        <v>4</v>
      </c>
      <c r="AB148" s="10">
        <f t="shared" si="53"/>
        <v>0.25</v>
      </c>
      <c r="AC148" s="10">
        <f t="shared" si="54"/>
        <v>0</v>
      </c>
      <c r="AD148" s="10">
        <f t="shared" si="55"/>
        <v>0.25</v>
      </c>
      <c r="AE148" s="10">
        <f t="shared" si="56"/>
        <v>0.5</v>
      </c>
      <c r="AF148" s="1">
        <v>7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34</v>
      </c>
      <c r="AO148" s="20" t="str">
        <f t="shared" si="39"/>
        <v>24-35</v>
      </c>
      <c r="AP148" s="1">
        <v>2679</v>
      </c>
      <c r="AQ148" s="1">
        <v>0</v>
      </c>
      <c r="AR148" s="1">
        <v>0</v>
      </c>
      <c r="AS148" s="1">
        <v>0</v>
      </c>
      <c r="AT148" s="1">
        <v>1</v>
      </c>
      <c r="AU148" s="1">
        <v>0</v>
      </c>
      <c r="AV148" s="1">
        <v>1</v>
      </c>
      <c r="AW148" s="1">
        <v>0</v>
      </c>
      <c r="AX148" s="1">
        <v>0</v>
      </c>
      <c r="AY148" s="1">
        <v>0</v>
      </c>
      <c r="AZ148" s="1">
        <v>10</v>
      </c>
      <c r="BA148" s="23">
        <v>42170</v>
      </c>
      <c r="BB148" s="25">
        <f t="shared" si="40"/>
        <v>6</v>
      </c>
      <c r="BC148" s="25" t="str">
        <f t="shared" si="41"/>
        <v>June</v>
      </c>
      <c r="BD148" s="25">
        <v>1</v>
      </c>
      <c r="BE148" t="str">
        <f t="shared" si="42"/>
        <v>585,20491,Low income,888,High spender,0.043336098775072,0,0,16,5,4,5,4,2,10,30,0.166666666666667,0.133333333333333,0.166666666666667,0.133333333333333,0.0666666666666667,0.333333333333333,1,0,1,2,4,0.25,0,0.25,0.5,7,0,0,0,0,0,0,0,34,24-35,2679,0,0,0,1,0,1,0,0,0,10</v>
      </c>
    </row>
    <row r="149" spans="1:57" ht="13.2" x14ac:dyDescent="0.25">
      <c r="A149" s="8">
        <v>383</v>
      </c>
      <c r="B149" s="1">
        <v>37717</v>
      </c>
      <c r="C149" s="8" t="str">
        <f t="shared" si="43"/>
        <v>Low income</v>
      </c>
      <c r="D149" s="31">
        <v>24</v>
      </c>
      <c r="E149" s="34" t="str">
        <f t="shared" si="44"/>
        <v>Low spender</v>
      </c>
      <c r="F149" s="10">
        <f t="shared" si="38"/>
        <v>6.363178407614603E-4</v>
      </c>
      <c r="G149" s="1">
        <v>1</v>
      </c>
      <c r="H149" s="1">
        <v>0</v>
      </c>
      <c r="I149" s="1">
        <v>31</v>
      </c>
      <c r="J149" s="1">
        <v>9</v>
      </c>
      <c r="K149" s="1">
        <v>0</v>
      </c>
      <c r="L149" s="1">
        <v>6</v>
      </c>
      <c r="M149" s="1">
        <v>4</v>
      </c>
      <c r="N149" s="1">
        <v>1</v>
      </c>
      <c r="O149" s="1">
        <v>5</v>
      </c>
      <c r="P149" s="8">
        <f t="shared" si="45"/>
        <v>25</v>
      </c>
      <c r="Q149" s="10">
        <f t="shared" si="46"/>
        <v>0.36</v>
      </c>
      <c r="R149" s="10">
        <f t="shared" si="47"/>
        <v>0</v>
      </c>
      <c r="S149" s="10">
        <f t="shared" si="48"/>
        <v>0.24</v>
      </c>
      <c r="T149" s="10">
        <f t="shared" si="49"/>
        <v>0.16</v>
      </c>
      <c r="U149" s="10">
        <f t="shared" si="50"/>
        <v>0.04</v>
      </c>
      <c r="V149" s="10">
        <f t="shared" si="51"/>
        <v>0.2</v>
      </c>
      <c r="W149" s="1">
        <v>1</v>
      </c>
      <c r="X149" s="1">
        <v>1</v>
      </c>
      <c r="Y149" s="1">
        <v>0</v>
      </c>
      <c r="Z149" s="1">
        <v>2</v>
      </c>
      <c r="AA149" s="8">
        <f t="shared" si="52"/>
        <v>4</v>
      </c>
      <c r="AB149" s="10">
        <f t="shared" si="53"/>
        <v>0.25</v>
      </c>
      <c r="AC149" s="10">
        <f t="shared" si="54"/>
        <v>0.25</v>
      </c>
      <c r="AD149" s="10">
        <f t="shared" si="55"/>
        <v>0</v>
      </c>
      <c r="AE149" s="10">
        <f t="shared" si="56"/>
        <v>0.5</v>
      </c>
      <c r="AF149" s="1">
        <v>9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42</v>
      </c>
      <c r="AO149" s="20" t="str">
        <f t="shared" si="39"/>
        <v>36-50</v>
      </c>
      <c r="AP149" s="1">
        <v>2742</v>
      </c>
      <c r="AQ149" s="1">
        <v>0</v>
      </c>
      <c r="AR149" s="1">
        <v>1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1</v>
      </c>
      <c r="AZ149" s="1">
        <v>15</v>
      </c>
      <c r="BA149" s="23">
        <v>42107</v>
      </c>
      <c r="BB149" s="25">
        <f t="shared" si="40"/>
        <v>4</v>
      </c>
      <c r="BC149" s="25" t="str">
        <f t="shared" si="41"/>
        <v>April</v>
      </c>
      <c r="BD149" s="25">
        <v>1</v>
      </c>
      <c r="BE149" t="str">
        <f t="shared" si="42"/>
        <v>383,37717,Low income,24,Low spender,0.00063631784076146,1,0,31,9,0,6,4,1,5,25,0.36,0,0.24,0.16,0.04,0.2,1,1,0,2,4,0.25,0.25,0,0.5,9,0,0,0,0,0,0,0,42,36-50,2742,0,1,0,0,0,0,0,0,1,15</v>
      </c>
    </row>
    <row r="150" spans="1:57" ht="13.2" x14ac:dyDescent="0.25">
      <c r="A150" s="8">
        <v>377</v>
      </c>
      <c r="B150" s="1">
        <v>28389</v>
      </c>
      <c r="C150" s="8" t="str">
        <f t="shared" si="43"/>
        <v>Low income</v>
      </c>
      <c r="D150" s="31">
        <v>1728</v>
      </c>
      <c r="E150" s="34" t="str">
        <f t="shared" si="44"/>
        <v>High spender</v>
      </c>
      <c r="F150" s="10">
        <f t="shared" si="38"/>
        <v>6.0868646306668078E-2</v>
      </c>
      <c r="G150" s="1">
        <v>0</v>
      </c>
      <c r="H150" s="1">
        <v>0</v>
      </c>
      <c r="I150" s="1">
        <v>49</v>
      </c>
      <c r="J150" s="1">
        <v>1</v>
      </c>
      <c r="K150" s="1">
        <v>5</v>
      </c>
      <c r="L150" s="1">
        <v>3</v>
      </c>
      <c r="M150" s="1">
        <v>7</v>
      </c>
      <c r="N150" s="1">
        <v>4</v>
      </c>
      <c r="O150" s="1">
        <v>8</v>
      </c>
      <c r="P150" s="8">
        <f t="shared" si="45"/>
        <v>28</v>
      </c>
      <c r="Q150" s="10">
        <f t="shared" si="46"/>
        <v>3.5714285714285712E-2</v>
      </c>
      <c r="R150" s="10">
        <f t="shared" si="47"/>
        <v>0.17857142857142858</v>
      </c>
      <c r="S150" s="10">
        <f t="shared" si="48"/>
        <v>0.10714285714285714</v>
      </c>
      <c r="T150" s="10">
        <f t="shared" si="49"/>
        <v>0.25</v>
      </c>
      <c r="U150" s="10">
        <f t="shared" si="50"/>
        <v>0.14285714285714285</v>
      </c>
      <c r="V150" s="10">
        <f t="shared" si="51"/>
        <v>0.2857142857142857</v>
      </c>
      <c r="W150" s="1">
        <v>1</v>
      </c>
      <c r="X150" s="1">
        <v>1</v>
      </c>
      <c r="Y150" s="1">
        <v>0</v>
      </c>
      <c r="Z150" s="1">
        <v>2</v>
      </c>
      <c r="AA150" s="8">
        <f t="shared" si="52"/>
        <v>4</v>
      </c>
      <c r="AB150" s="10">
        <f t="shared" si="53"/>
        <v>0.25</v>
      </c>
      <c r="AC150" s="10">
        <f t="shared" si="54"/>
        <v>0.25</v>
      </c>
      <c r="AD150" s="10">
        <f t="shared" si="55"/>
        <v>0</v>
      </c>
      <c r="AE150" s="10">
        <f t="shared" si="56"/>
        <v>0.5</v>
      </c>
      <c r="AF150" s="1">
        <v>7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73</v>
      </c>
      <c r="AO150" s="20" t="str">
        <f t="shared" si="39"/>
        <v>66+</v>
      </c>
      <c r="AP150" s="1">
        <v>2745</v>
      </c>
      <c r="AQ150" s="1">
        <v>0</v>
      </c>
      <c r="AR150" s="1">
        <v>0</v>
      </c>
      <c r="AS150" s="1">
        <v>0</v>
      </c>
      <c r="AT150" s="1">
        <v>1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12</v>
      </c>
      <c r="BA150" s="23">
        <v>42104</v>
      </c>
      <c r="BB150" s="25">
        <f t="shared" si="40"/>
        <v>4</v>
      </c>
      <c r="BC150" s="25" t="str">
        <f t="shared" si="41"/>
        <v>April</v>
      </c>
      <c r="BD150" s="25">
        <v>1</v>
      </c>
      <c r="BE150" t="str">
        <f t="shared" si="42"/>
        <v>377,28389,Low income,1728,High spender,0.0608686463066681,0,0,49,1,5,3,7,4,8,28,0.0357142857142857,0.178571428571429,0.107142857142857,0.25,0.142857142857143,0.285714285714286,1,1,0,2,4,0.25,0.25,0,0.5,7,0,0,0,0,0,0,0,73,66+,2745,0,0,0,1,0,0,0,0,0,12</v>
      </c>
    </row>
    <row r="151" spans="1:57" ht="13.2" x14ac:dyDescent="0.25">
      <c r="A151" s="8">
        <v>352</v>
      </c>
      <c r="B151" s="1">
        <v>18890</v>
      </c>
      <c r="C151" s="8" t="str">
        <f t="shared" si="43"/>
        <v>Low income</v>
      </c>
      <c r="D151" s="31">
        <v>118</v>
      </c>
      <c r="E151" s="34" t="str">
        <f t="shared" si="44"/>
        <v>Low spender</v>
      </c>
      <c r="F151" s="10">
        <f t="shared" si="38"/>
        <v>6.2466913710958177E-3</v>
      </c>
      <c r="G151" s="1">
        <v>0</v>
      </c>
      <c r="H151" s="1">
        <v>0</v>
      </c>
      <c r="I151" s="1">
        <v>5</v>
      </c>
      <c r="J151" s="1">
        <v>6</v>
      </c>
      <c r="K151" s="1">
        <v>4</v>
      </c>
      <c r="L151" s="1">
        <v>1</v>
      </c>
      <c r="M151" s="1">
        <v>7</v>
      </c>
      <c r="N151" s="1">
        <v>2</v>
      </c>
      <c r="O151" s="1">
        <v>15</v>
      </c>
      <c r="P151" s="8">
        <f t="shared" si="45"/>
        <v>35</v>
      </c>
      <c r="Q151" s="10">
        <f t="shared" si="46"/>
        <v>0.17142857142857143</v>
      </c>
      <c r="R151" s="10">
        <f t="shared" si="47"/>
        <v>0.11428571428571428</v>
      </c>
      <c r="S151" s="10">
        <f t="shared" si="48"/>
        <v>2.8571428571428571E-2</v>
      </c>
      <c r="T151" s="10">
        <f t="shared" si="49"/>
        <v>0.2</v>
      </c>
      <c r="U151" s="10">
        <f t="shared" si="50"/>
        <v>5.7142857142857141E-2</v>
      </c>
      <c r="V151" s="10">
        <f t="shared" si="51"/>
        <v>0.42857142857142855</v>
      </c>
      <c r="W151" s="1">
        <v>1</v>
      </c>
      <c r="X151" s="1">
        <v>0</v>
      </c>
      <c r="Y151" s="1">
        <v>1</v>
      </c>
      <c r="Z151" s="1">
        <v>2</v>
      </c>
      <c r="AA151" s="8">
        <f t="shared" si="52"/>
        <v>4</v>
      </c>
      <c r="AB151" s="10">
        <f t="shared" si="53"/>
        <v>0.25</v>
      </c>
      <c r="AC151" s="10">
        <f t="shared" si="54"/>
        <v>0</v>
      </c>
      <c r="AD151" s="10">
        <f t="shared" si="55"/>
        <v>0.25</v>
      </c>
      <c r="AE151" s="10">
        <f t="shared" si="56"/>
        <v>0.5</v>
      </c>
      <c r="AF151" s="1">
        <v>6</v>
      </c>
      <c r="AG151" s="1">
        <v>0</v>
      </c>
      <c r="AH151" s="1">
        <v>0</v>
      </c>
      <c r="AI151" s="1">
        <v>1</v>
      </c>
      <c r="AJ151" s="1">
        <v>0</v>
      </c>
      <c r="AK151" s="1">
        <v>0</v>
      </c>
      <c r="AL151" s="1">
        <v>0</v>
      </c>
      <c r="AM151" s="1">
        <v>1</v>
      </c>
      <c r="AN151" s="1">
        <v>36</v>
      </c>
      <c r="AO151" s="20" t="str">
        <f t="shared" si="39"/>
        <v>36-50</v>
      </c>
      <c r="AP151" s="1">
        <v>2755</v>
      </c>
      <c r="AQ151" s="1">
        <v>0</v>
      </c>
      <c r="AR151" s="1">
        <v>0</v>
      </c>
      <c r="AS151" s="1">
        <v>1</v>
      </c>
      <c r="AT151" s="1">
        <v>0</v>
      </c>
      <c r="AU151" s="1">
        <v>0</v>
      </c>
      <c r="AV151" s="1">
        <v>0</v>
      </c>
      <c r="AW151" s="1">
        <v>0</v>
      </c>
      <c r="AX151" s="1">
        <v>1</v>
      </c>
      <c r="AY151" s="1">
        <v>0</v>
      </c>
      <c r="AZ151" s="1">
        <v>5</v>
      </c>
      <c r="BA151" s="23">
        <v>42094</v>
      </c>
      <c r="BB151" s="25">
        <f t="shared" si="40"/>
        <v>3</v>
      </c>
      <c r="BC151" s="25" t="str">
        <f t="shared" si="41"/>
        <v>March</v>
      </c>
      <c r="BD151" s="25">
        <v>1</v>
      </c>
      <c r="BE151" t="str">
        <f t="shared" si="42"/>
        <v>352,18890,Low income,118,Low spender,0.00624669137109582,0,0,5,6,4,1,7,2,15,35,0.171428571428571,0.114285714285714,0.0285714285714286,0.2,0.0571428571428571,0.428571428571429,1,0,1,2,4,0.25,0,0.25,0.5,6,0,0,1,0,0,0,1,36,36-50,2755,0,0,1,0,0,0,0,1,0,5</v>
      </c>
    </row>
    <row r="152" spans="1:57" ht="13.2" x14ac:dyDescent="0.25">
      <c r="A152" s="8">
        <v>27</v>
      </c>
      <c r="B152" s="1">
        <v>9548</v>
      </c>
      <c r="C152" s="8" t="str">
        <f t="shared" si="43"/>
        <v>Low income</v>
      </c>
      <c r="D152" s="31">
        <v>652</v>
      </c>
      <c r="E152" s="34" t="str">
        <f t="shared" si="44"/>
        <v>High spender</v>
      </c>
      <c r="F152" s="10">
        <f t="shared" si="38"/>
        <v>6.82865521575199E-2</v>
      </c>
      <c r="G152" s="1">
        <v>1</v>
      </c>
      <c r="H152" s="1">
        <v>0</v>
      </c>
      <c r="I152" s="1">
        <v>31</v>
      </c>
      <c r="J152" s="1">
        <v>0</v>
      </c>
      <c r="K152" s="1">
        <v>1</v>
      </c>
      <c r="L152" s="1">
        <v>3</v>
      </c>
      <c r="M152" s="1">
        <v>10</v>
      </c>
      <c r="N152" s="1">
        <v>6</v>
      </c>
      <c r="O152" s="1">
        <v>9</v>
      </c>
      <c r="P152" s="8">
        <f t="shared" si="45"/>
        <v>29</v>
      </c>
      <c r="Q152" s="10">
        <f t="shared" si="46"/>
        <v>0</v>
      </c>
      <c r="R152" s="10">
        <f t="shared" si="47"/>
        <v>3.4482758620689655E-2</v>
      </c>
      <c r="S152" s="10">
        <f t="shared" si="48"/>
        <v>0.10344827586206896</v>
      </c>
      <c r="T152" s="10">
        <f t="shared" si="49"/>
        <v>0.34482758620689657</v>
      </c>
      <c r="U152" s="10">
        <f t="shared" si="50"/>
        <v>0.20689655172413793</v>
      </c>
      <c r="V152" s="10">
        <f t="shared" si="51"/>
        <v>0.31034482758620691</v>
      </c>
      <c r="W152" s="1">
        <v>2</v>
      </c>
      <c r="X152" s="1">
        <v>1</v>
      </c>
      <c r="Y152" s="1">
        <v>0</v>
      </c>
      <c r="Z152" s="1">
        <v>3</v>
      </c>
      <c r="AA152" s="8">
        <f t="shared" si="52"/>
        <v>6</v>
      </c>
      <c r="AB152" s="10">
        <f t="shared" si="53"/>
        <v>0.33333333333333331</v>
      </c>
      <c r="AC152" s="10">
        <f t="shared" si="54"/>
        <v>0.16666666666666666</v>
      </c>
      <c r="AD152" s="10">
        <f t="shared" si="55"/>
        <v>0</v>
      </c>
      <c r="AE152" s="10">
        <f t="shared" si="56"/>
        <v>0.5</v>
      </c>
      <c r="AF152" s="1">
        <v>8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44</v>
      </c>
      <c r="AO152" s="20" t="str">
        <f t="shared" si="39"/>
        <v>36-50</v>
      </c>
      <c r="AP152" s="1">
        <v>2849</v>
      </c>
      <c r="AQ152" s="1">
        <v>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11</v>
      </c>
      <c r="BA152" s="23">
        <v>42000</v>
      </c>
      <c r="BB152" s="25">
        <f t="shared" si="40"/>
        <v>12</v>
      </c>
      <c r="BC152" s="25" t="str">
        <f t="shared" si="41"/>
        <v>December</v>
      </c>
      <c r="BD152" s="25">
        <v>1</v>
      </c>
      <c r="BE152" t="str">
        <f t="shared" si="42"/>
        <v>27,9548,Low income,652,High spender,0.0682865521575199,1,0,31,0,1,3,10,6,9,29,0,0.0344827586206897,0.103448275862069,0.344827586206897,0.206896551724138,0.310344827586207,2,1,0,3,6,0.333333333333333,0.166666666666667,0,0.5,8,0,0,0,0,0,0,0,44,36-50,2849,1,0,0,0,0,0,0,0,0,11</v>
      </c>
    </row>
    <row r="153" spans="1:57" ht="13.2" x14ac:dyDescent="0.25">
      <c r="A153" s="8">
        <v>1845</v>
      </c>
      <c r="B153" s="1">
        <v>46344</v>
      </c>
      <c r="C153" s="8" t="str">
        <f t="shared" si="43"/>
        <v>Low income</v>
      </c>
      <c r="D153" s="31">
        <v>1726</v>
      </c>
      <c r="E153" s="34" t="str">
        <f t="shared" si="44"/>
        <v>High spender</v>
      </c>
      <c r="F153" s="10">
        <f t="shared" si="38"/>
        <v>3.7243224581391336E-2</v>
      </c>
      <c r="G153" s="1">
        <v>1</v>
      </c>
      <c r="H153" s="1">
        <v>1</v>
      </c>
      <c r="I153" s="1">
        <v>38</v>
      </c>
      <c r="J153" s="1">
        <v>11</v>
      </c>
      <c r="K153" s="1">
        <v>1</v>
      </c>
      <c r="L153" s="1">
        <v>6</v>
      </c>
      <c r="M153" s="1">
        <v>2</v>
      </c>
      <c r="N153" s="1">
        <v>1</v>
      </c>
      <c r="O153" s="1">
        <v>6</v>
      </c>
      <c r="P153" s="8">
        <f t="shared" si="45"/>
        <v>27</v>
      </c>
      <c r="Q153" s="10">
        <f t="shared" si="46"/>
        <v>0.40740740740740738</v>
      </c>
      <c r="R153" s="10">
        <f t="shared" si="47"/>
        <v>3.7037037037037035E-2</v>
      </c>
      <c r="S153" s="10">
        <f t="shared" si="48"/>
        <v>0.22222222222222221</v>
      </c>
      <c r="T153" s="10">
        <f t="shared" si="49"/>
        <v>7.407407407407407E-2</v>
      </c>
      <c r="U153" s="10">
        <f t="shared" si="50"/>
        <v>3.7037037037037035E-2</v>
      </c>
      <c r="V153" s="10">
        <f t="shared" si="51"/>
        <v>0.22222222222222221</v>
      </c>
      <c r="W153" s="1">
        <v>2</v>
      </c>
      <c r="X153" s="1">
        <v>1</v>
      </c>
      <c r="Y153" s="1">
        <v>1</v>
      </c>
      <c r="Z153" s="1">
        <v>2</v>
      </c>
      <c r="AA153" s="8">
        <f t="shared" si="52"/>
        <v>6</v>
      </c>
      <c r="AB153" s="10">
        <f t="shared" si="53"/>
        <v>0.33333333333333331</v>
      </c>
      <c r="AC153" s="10">
        <f t="shared" si="54"/>
        <v>0.16666666666666666</v>
      </c>
      <c r="AD153" s="10">
        <f t="shared" si="55"/>
        <v>0.16666666666666666</v>
      </c>
      <c r="AE153" s="10">
        <f t="shared" si="56"/>
        <v>0.33333333333333331</v>
      </c>
      <c r="AF153" s="1">
        <v>5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66</v>
      </c>
      <c r="AO153" s="20" t="str">
        <f t="shared" si="39"/>
        <v>66+</v>
      </c>
      <c r="AP153" s="1">
        <v>2272</v>
      </c>
      <c r="AQ153" s="1">
        <v>0</v>
      </c>
      <c r="AR153" s="1">
        <v>0</v>
      </c>
      <c r="AS153" s="1">
        <v>1</v>
      </c>
      <c r="AT153" s="1">
        <v>0</v>
      </c>
      <c r="AU153" s="1">
        <v>0</v>
      </c>
      <c r="AV153" s="1">
        <v>0</v>
      </c>
      <c r="AW153" s="1">
        <v>1</v>
      </c>
      <c r="AX153" s="1">
        <v>0</v>
      </c>
      <c r="AY153" s="1">
        <v>0</v>
      </c>
      <c r="AZ153" s="1">
        <v>15</v>
      </c>
      <c r="BA153" s="23">
        <v>42577</v>
      </c>
      <c r="BB153" s="25">
        <f t="shared" si="40"/>
        <v>7</v>
      </c>
      <c r="BC153" s="25" t="str">
        <f t="shared" si="41"/>
        <v>July</v>
      </c>
      <c r="BD153" s="25">
        <v>1</v>
      </c>
      <c r="BE153" t="str">
        <f t="shared" si="42"/>
        <v>1845,46344,Low income,1726,High spender,0.0372432245813913,1,1,38,11,1,6,2,1,6,27,0.407407407407407,0.037037037037037,0.222222222222222,0.0740740740740741,0.037037037037037,0.222222222222222,2,1,1,2,6,0.333333333333333,0.166666666666667,0.166666666666667,0.333333333333333,5,0,0,0,0,0,0,0,66,66+,2272,0,0,1,0,0,0,1,0,0,15</v>
      </c>
    </row>
    <row r="154" spans="1:57" ht="13.2" x14ac:dyDescent="0.25">
      <c r="A154" s="8">
        <v>1825</v>
      </c>
      <c r="B154" s="1">
        <v>16529</v>
      </c>
      <c r="C154" s="8" t="str">
        <f t="shared" si="43"/>
        <v>Low income</v>
      </c>
      <c r="D154" s="31">
        <v>1719</v>
      </c>
      <c r="E154" s="34" t="str">
        <f t="shared" si="44"/>
        <v>High spender</v>
      </c>
      <c r="F154" s="10">
        <f t="shared" si="38"/>
        <v>0.10399903200435598</v>
      </c>
      <c r="G154" s="1">
        <v>1</v>
      </c>
      <c r="H154" s="1">
        <v>0</v>
      </c>
      <c r="I154" s="1">
        <v>23</v>
      </c>
      <c r="J154" s="1">
        <v>3</v>
      </c>
      <c r="K154" s="1">
        <v>0</v>
      </c>
      <c r="L154" s="1">
        <v>5</v>
      </c>
      <c r="M154" s="1">
        <v>13</v>
      </c>
      <c r="N154" s="1">
        <v>0</v>
      </c>
      <c r="O154" s="1">
        <v>1</v>
      </c>
      <c r="P154" s="8">
        <f t="shared" si="45"/>
        <v>22</v>
      </c>
      <c r="Q154" s="10">
        <f t="shared" si="46"/>
        <v>0.13636363636363635</v>
      </c>
      <c r="R154" s="10">
        <f t="shared" si="47"/>
        <v>0</v>
      </c>
      <c r="S154" s="10">
        <f t="shared" si="48"/>
        <v>0.22727272727272727</v>
      </c>
      <c r="T154" s="10">
        <f t="shared" si="49"/>
        <v>0.59090909090909094</v>
      </c>
      <c r="U154" s="10">
        <f t="shared" si="50"/>
        <v>0</v>
      </c>
      <c r="V154" s="10">
        <f t="shared" si="51"/>
        <v>4.5454545454545456E-2</v>
      </c>
      <c r="W154" s="1">
        <v>1</v>
      </c>
      <c r="X154" s="1">
        <v>1</v>
      </c>
      <c r="Y154" s="1">
        <v>0</v>
      </c>
      <c r="Z154" s="1">
        <v>3</v>
      </c>
      <c r="AA154" s="8">
        <f t="shared" si="52"/>
        <v>5</v>
      </c>
      <c r="AB154" s="10">
        <f t="shared" si="53"/>
        <v>0.2</v>
      </c>
      <c r="AC154" s="10">
        <f t="shared" si="54"/>
        <v>0.2</v>
      </c>
      <c r="AD154" s="10">
        <f t="shared" si="55"/>
        <v>0</v>
      </c>
      <c r="AE154" s="10">
        <f t="shared" si="56"/>
        <v>0.6</v>
      </c>
      <c r="AF154" s="1">
        <v>6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36</v>
      </c>
      <c r="AO154" s="20" t="str">
        <f t="shared" si="39"/>
        <v>36-50</v>
      </c>
      <c r="AP154" s="1">
        <v>2279</v>
      </c>
      <c r="AQ154" s="1">
        <v>0</v>
      </c>
      <c r="AR154" s="1">
        <v>0</v>
      </c>
      <c r="AS154" s="1">
        <v>0</v>
      </c>
      <c r="AT154" s="1">
        <v>1</v>
      </c>
      <c r="AU154" s="1">
        <v>0</v>
      </c>
      <c r="AV154" s="1">
        <v>0</v>
      </c>
      <c r="AW154" s="1">
        <v>1</v>
      </c>
      <c r="AX154" s="1">
        <v>0</v>
      </c>
      <c r="AY154" s="1">
        <v>0</v>
      </c>
      <c r="AZ154" s="1">
        <v>20</v>
      </c>
      <c r="BA154" s="23">
        <v>42570</v>
      </c>
      <c r="BB154" s="25">
        <f t="shared" si="40"/>
        <v>7</v>
      </c>
      <c r="BC154" s="25" t="str">
        <f t="shared" si="41"/>
        <v>July</v>
      </c>
      <c r="BD154" s="25">
        <v>1</v>
      </c>
      <c r="BE154" t="str">
        <f t="shared" si="42"/>
        <v>1825,16529,Low income,1719,High spender,0.103999032004356,1,0,23,3,0,5,13,0,1,22,0.136363636363636,0,0.227272727272727,0.590909090909091,0,0.0454545454545455,1,1,0,3,5,0.2,0.2,0,0.6,6,0,0,0,0,0,0,0,36,36-50,2279,0,0,0,1,0,0,1,0,0,20</v>
      </c>
    </row>
    <row r="155" spans="1:57" ht="13.2" x14ac:dyDescent="0.25">
      <c r="A155" s="8">
        <v>1570</v>
      </c>
      <c r="B155" s="1">
        <v>45684</v>
      </c>
      <c r="C155" s="8" t="str">
        <f t="shared" si="43"/>
        <v>Low income</v>
      </c>
      <c r="D155" s="31">
        <v>121</v>
      </c>
      <c r="E155" s="34" t="str">
        <f t="shared" si="44"/>
        <v>Low spender</v>
      </c>
      <c r="F155" s="10">
        <f t="shared" si="38"/>
        <v>2.648629717187637E-3</v>
      </c>
      <c r="G155" s="1">
        <v>1</v>
      </c>
      <c r="H155" s="1">
        <v>0</v>
      </c>
      <c r="I155" s="1">
        <v>37</v>
      </c>
      <c r="J155" s="1">
        <v>5</v>
      </c>
      <c r="K155" s="1">
        <v>1</v>
      </c>
      <c r="L155" s="1">
        <v>5</v>
      </c>
      <c r="M155" s="1">
        <v>10</v>
      </c>
      <c r="N155" s="1">
        <v>0</v>
      </c>
      <c r="O155" s="1">
        <v>7</v>
      </c>
      <c r="P155" s="8">
        <f t="shared" si="45"/>
        <v>28</v>
      </c>
      <c r="Q155" s="10">
        <f t="shared" si="46"/>
        <v>0.17857142857142858</v>
      </c>
      <c r="R155" s="10">
        <f t="shared" si="47"/>
        <v>3.5714285714285712E-2</v>
      </c>
      <c r="S155" s="10">
        <f t="shared" si="48"/>
        <v>0.17857142857142858</v>
      </c>
      <c r="T155" s="10">
        <f t="shared" si="49"/>
        <v>0.35714285714285715</v>
      </c>
      <c r="U155" s="10">
        <f t="shared" si="50"/>
        <v>0</v>
      </c>
      <c r="V155" s="10">
        <f t="shared" si="51"/>
        <v>0.25</v>
      </c>
      <c r="W155" s="1">
        <v>1</v>
      </c>
      <c r="X155" s="1">
        <v>1</v>
      </c>
      <c r="Y155" s="1">
        <v>0</v>
      </c>
      <c r="Z155" s="1">
        <v>2</v>
      </c>
      <c r="AA155" s="8">
        <f t="shared" si="52"/>
        <v>4</v>
      </c>
      <c r="AB155" s="10">
        <f t="shared" si="53"/>
        <v>0.25</v>
      </c>
      <c r="AC155" s="10">
        <f t="shared" si="54"/>
        <v>0.25</v>
      </c>
      <c r="AD155" s="10">
        <f t="shared" si="55"/>
        <v>0</v>
      </c>
      <c r="AE155" s="10">
        <f t="shared" si="56"/>
        <v>0.5</v>
      </c>
      <c r="AF155" s="1">
        <v>7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49</v>
      </c>
      <c r="AO155" s="20" t="str">
        <f t="shared" si="39"/>
        <v>36-50</v>
      </c>
      <c r="AP155" s="1">
        <v>2368</v>
      </c>
      <c r="AQ155" s="1">
        <v>0</v>
      </c>
      <c r="AR155" s="1">
        <v>0</v>
      </c>
      <c r="AS155" s="1">
        <v>0</v>
      </c>
      <c r="AT155" s="1">
        <v>0</v>
      </c>
      <c r="AU155" s="1">
        <v>1</v>
      </c>
      <c r="AV155" s="1">
        <v>0</v>
      </c>
      <c r="AW155" s="1">
        <v>1</v>
      </c>
      <c r="AX155" s="1">
        <v>0</v>
      </c>
      <c r="AY155" s="1">
        <v>0</v>
      </c>
      <c r="AZ155" s="1">
        <v>14</v>
      </c>
      <c r="BA155" s="23">
        <v>42481</v>
      </c>
      <c r="BB155" s="25">
        <f t="shared" si="40"/>
        <v>4</v>
      </c>
      <c r="BC155" s="25" t="str">
        <f t="shared" si="41"/>
        <v>April</v>
      </c>
      <c r="BD155" s="25">
        <v>1</v>
      </c>
      <c r="BE155" t="str">
        <f t="shared" si="42"/>
        <v>1570,45684,Low income,121,Low spender,0.00264862971718764,1,0,37,5,1,5,10,0,7,28,0.178571428571429,0.0357142857142857,0.178571428571429,0.357142857142857,0,0.25,1,1,0,2,4,0.25,0.25,0,0.5,7,0,0,0,0,0,0,0,49,36-50,2368,0,0,0,0,1,0,1,0,0,14</v>
      </c>
    </row>
    <row r="156" spans="1:57" ht="13.2" x14ac:dyDescent="0.25">
      <c r="A156" s="8">
        <v>1443</v>
      </c>
      <c r="B156" s="1">
        <v>22390</v>
      </c>
      <c r="C156" s="8" t="str">
        <f t="shared" si="43"/>
        <v>Low income</v>
      </c>
      <c r="D156" s="31">
        <v>1713</v>
      </c>
      <c r="E156" s="34" t="str">
        <f t="shared" si="44"/>
        <v>High spender</v>
      </c>
      <c r="F156" s="10">
        <f t="shared" si="38"/>
        <v>7.650736936132202E-2</v>
      </c>
      <c r="G156" s="1">
        <v>0</v>
      </c>
      <c r="H156" s="1">
        <v>0</v>
      </c>
      <c r="I156" s="1">
        <v>49</v>
      </c>
      <c r="J156" s="1">
        <v>0</v>
      </c>
      <c r="K156" s="1">
        <v>1</v>
      </c>
      <c r="L156" s="1">
        <v>4</v>
      </c>
      <c r="M156" s="1">
        <v>15</v>
      </c>
      <c r="N156" s="1">
        <v>1</v>
      </c>
      <c r="O156" s="1">
        <v>5</v>
      </c>
      <c r="P156" s="8">
        <f t="shared" si="45"/>
        <v>26</v>
      </c>
      <c r="Q156" s="10">
        <f t="shared" si="46"/>
        <v>0</v>
      </c>
      <c r="R156" s="10">
        <f t="shared" si="47"/>
        <v>3.8461538461538464E-2</v>
      </c>
      <c r="S156" s="10">
        <f t="shared" si="48"/>
        <v>0.15384615384615385</v>
      </c>
      <c r="T156" s="10">
        <f t="shared" si="49"/>
        <v>0.57692307692307687</v>
      </c>
      <c r="U156" s="10">
        <f t="shared" si="50"/>
        <v>3.8461538461538464E-2</v>
      </c>
      <c r="V156" s="10">
        <f t="shared" si="51"/>
        <v>0.19230769230769232</v>
      </c>
      <c r="W156" s="1">
        <v>1</v>
      </c>
      <c r="X156" s="1">
        <v>1</v>
      </c>
      <c r="Y156" s="1">
        <v>0</v>
      </c>
      <c r="Z156" s="1">
        <v>2</v>
      </c>
      <c r="AA156" s="8">
        <f t="shared" si="52"/>
        <v>4</v>
      </c>
      <c r="AB156" s="10">
        <f t="shared" si="53"/>
        <v>0.25</v>
      </c>
      <c r="AC156" s="10">
        <f t="shared" si="54"/>
        <v>0.25</v>
      </c>
      <c r="AD156" s="10">
        <f t="shared" si="55"/>
        <v>0</v>
      </c>
      <c r="AE156" s="10">
        <f t="shared" si="56"/>
        <v>0.5</v>
      </c>
      <c r="AF156" s="1">
        <v>7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51</v>
      </c>
      <c r="AO156" s="20" t="str">
        <f t="shared" si="39"/>
        <v>50-65</v>
      </c>
      <c r="AP156" s="1">
        <v>2410</v>
      </c>
      <c r="AQ156" s="1">
        <v>0</v>
      </c>
      <c r="AR156" s="1">
        <v>0</v>
      </c>
      <c r="AS156" s="1">
        <v>0</v>
      </c>
      <c r="AT156" s="1">
        <v>1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16</v>
      </c>
      <c r="BA156" s="23">
        <v>42439</v>
      </c>
      <c r="BB156" s="25">
        <f t="shared" si="40"/>
        <v>3</v>
      </c>
      <c r="BC156" s="25" t="str">
        <f t="shared" si="41"/>
        <v>March</v>
      </c>
      <c r="BD156" s="25">
        <v>1</v>
      </c>
      <c r="BE156" t="str">
        <f t="shared" si="42"/>
        <v>1443,22390,Low income,1713,High spender,0.076507369361322,0,0,49,0,1,4,15,1,5,26,0,0.0384615384615385,0.153846153846154,0.576923076923077,0.0384615384615385,0.192307692307692,1,1,0,2,4,0.25,0.25,0,0.5,7,0,0,0,0,0,0,0,51,50-65,2410,0,0,0,1,0,0,0,0,0,16</v>
      </c>
    </row>
    <row r="157" spans="1:57" ht="13.2" x14ac:dyDescent="0.25">
      <c r="A157" s="8">
        <v>1072</v>
      </c>
      <c r="B157" s="1">
        <v>34421</v>
      </c>
      <c r="C157" s="8" t="str">
        <f t="shared" si="43"/>
        <v>Low income</v>
      </c>
      <c r="D157" s="31">
        <v>154</v>
      </c>
      <c r="E157" s="34" t="str">
        <f t="shared" si="44"/>
        <v>Low spender</v>
      </c>
      <c r="F157" s="10">
        <f t="shared" si="38"/>
        <v>4.474012957206357E-3</v>
      </c>
      <c r="G157" s="1">
        <v>1</v>
      </c>
      <c r="H157" s="1">
        <v>0</v>
      </c>
      <c r="I157" s="1">
        <v>81</v>
      </c>
      <c r="J157" s="1">
        <v>3</v>
      </c>
      <c r="K157" s="1">
        <v>3</v>
      </c>
      <c r="L157" s="1">
        <v>7</v>
      </c>
      <c r="M157" s="1">
        <v>6</v>
      </c>
      <c r="N157" s="1">
        <v>2</v>
      </c>
      <c r="O157" s="1">
        <v>9</v>
      </c>
      <c r="P157" s="8">
        <f t="shared" si="45"/>
        <v>30</v>
      </c>
      <c r="Q157" s="10">
        <f t="shared" si="46"/>
        <v>0.1</v>
      </c>
      <c r="R157" s="10">
        <f t="shared" si="47"/>
        <v>0.1</v>
      </c>
      <c r="S157" s="10">
        <f t="shared" si="48"/>
        <v>0.23333333333333334</v>
      </c>
      <c r="T157" s="10">
        <f t="shared" si="49"/>
        <v>0.2</v>
      </c>
      <c r="U157" s="10">
        <f t="shared" si="50"/>
        <v>6.6666666666666666E-2</v>
      </c>
      <c r="V157" s="10">
        <f t="shared" si="51"/>
        <v>0.3</v>
      </c>
      <c r="W157" s="1">
        <v>1</v>
      </c>
      <c r="X157" s="1">
        <v>1</v>
      </c>
      <c r="Y157" s="1">
        <v>0</v>
      </c>
      <c r="Z157" s="1">
        <v>2</v>
      </c>
      <c r="AA157" s="8">
        <f t="shared" si="52"/>
        <v>4</v>
      </c>
      <c r="AB157" s="10">
        <f t="shared" si="53"/>
        <v>0.25</v>
      </c>
      <c r="AC157" s="10">
        <f t="shared" si="54"/>
        <v>0.25</v>
      </c>
      <c r="AD157" s="10">
        <f t="shared" si="55"/>
        <v>0</v>
      </c>
      <c r="AE157" s="10">
        <f t="shared" si="56"/>
        <v>0.5</v>
      </c>
      <c r="AF157" s="1">
        <v>7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46</v>
      </c>
      <c r="AO157" s="20" t="str">
        <f t="shared" si="39"/>
        <v>36-50</v>
      </c>
      <c r="AP157" s="1">
        <v>2522</v>
      </c>
      <c r="AQ157" s="1">
        <v>0</v>
      </c>
      <c r="AR157" s="1">
        <v>1</v>
      </c>
      <c r="AS157" s="1">
        <v>0</v>
      </c>
      <c r="AT157" s="1">
        <v>0</v>
      </c>
      <c r="AU157" s="1">
        <v>0</v>
      </c>
      <c r="AV157" s="1">
        <v>0</v>
      </c>
      <c r="AW157" s="1">
        <v>1</v>
      </c>
      <c r="AX157" s="1">
        <v>0</v>
      </c>
      <c r="AY157" s="1">
        <v>0</v>
      </c>
      <c r="AZ157" s="1">
        <v>12</v>
      </c>
      <c r="BA157" s="23">
        <v>42327</v>
      </c>
      <c r="BB157" s="25">
        <f t="shared" si="40"/>
        <v>11</v>
      </c>
      <c r="BC157" s="25" t="str">
        <f t="shared" si="41"/>
        <v>November</v>
      </c>
      <c r="BD157" s="25">
        <v>1</v>
      </c>
      <c r="BE157" t="str">
        <f t="shared" si="42"/>
        <v>1072,34421,Low income,154,Low spender,0.00447401295720636,1,0,81,3,3,7,6,2,9,30,0.1,0.1,0.233333333333333,0.2,0.0666666666666667,0.3,1,1,0,2,4,0.25,0.25,0,0.5,7,0,0,0,0,0,0,0,46,36-50,2522,0,1,0,0,0,0,1,0,0,12</v>
      </c>
    </row>
    <row r="158" spans="1:57" ht="13.2" x14ac:dyDescent="0.25">
      <c r="A158" s="8">
        <v>2021</v>
      </c>
      <c r="B158" s="1">
        <v>30396</v>
      </c>
      <c r="C158" s="8" t="str">
        <f t="shared" si="43"/>
        <v>Low income</v>
      </c>
      <c r="D158" s="31">
        <v>1713</v>
      </c>
      <c r="E158" s="34" t="str">
        <f t="shared" si="44"/>
        <v>High spender</v>
      </c>
      <c r="F158" s="10">
        <f t="shared" si="38"/>
        <v>5.6356099486774579E-2</v>
      </c>
      <c r="G158" s="1">
        <v>1</v>
      </c>
      <c r="H158" s="1">
        <v>0</v>
      </c>
      <c r="I158" s="1">
        <v>22</v>
      </c>
      <c r="J158" s="1">
        <v>15</v>
      </c>
      <c r="K158" s="1">
        <v>0</v>
      </c>
      <c r="L158" s="1">
        <v>6</v>
      </c>
      <c r="M158" s="1">
        <v>0</v>
      </c>
      <c r="N158" s="1">
        <v>1</v>
      </c>
      <c r="O158" s="1">
        <v>12</v>
      </c>
      <c r="P158" s="8">
        <f t="shared" si="45"/>
        <v>34</v>
      </c>
      <c r="Q158" s="10">
        <f t="shared" si="46"/>
        <v>0.44117647058823528</v>
      </c>
      <c r="R158" s="10">
        <f t="shared" si="47"/>
        <v>0</v>
      </c>
      <c r="S158" s="10">
        <f t="shared" si="48"/>
        <v>0.17647058823529413</v>
      </c>
      <c r="T158" s="10">
        <f t="shared" si="49"/>
        <v>0</v>
      </c>
      <c r="U158" s="10">
        <f t="shared" si="50"/>
        <v>2.9411764705882353E-2</v>
      </c>
      <c r="V158" s="10">
        <f t="shared" si="51"/>
        <v>0.35294117647058826</v>
      </c>
      <c r="W158" s="1">
        <v>2</v>
      </c>
      <c r="X158" s="1">
        <v>1</v>
      </c>
      <c r="Y158" s="1">
        <v>1</v>
      </c>
      <c r="Z158" s="1">
        <v>2</v>
      </c>
      <c r="AA158" s="8">
        <f t="shared" si="52"/>
        <v>6</v>
      </c>
      <c r="AB158" s="10">
        <f t="shared" si="53"/>
        <v>0.33333333333333331</v>
      </c>
      <c r="AC158" s="10">
        <f t="shared" si="54"/>
        <v>0.16666666666666666</v>
      </c>
      <c r="AD158" s="10">
        <f t="shared" si="55"/>
        <v>0.16666666666666666</v>
      </c>
      <c r="AE158" s="10">
        <f t="shared" si="56"/>
        <v>0.33333333333333331</v>
      </c>
      <c r="AF158" s="1">
        <v>7</v>
      </c>
      <c r="AG158" s="1">
        <v>0</v>
      </c>
      <c r="AH158" s="1">
        <v>0</v>
      </c>
      <c r="AI158" s="1">
        <v>1</v>
      </c>
      <c r="AJ158" s="1">
        <v>0</v>
      </c>
      <c r="AK158" s="1">
        <v>0</v>
      </c>
      <c r="AL158" s="1">
        <v>0</v>
      </c>
      <c r="AM158" s="1">
        <v>1</v>
      </c>
      <c r="AN158" s="1">
        <v>51</v>
      </c>
      <c r="AO158" s="20" t="str">
        <f t="shared" si="39"/>
        <v>50-65</v>
      </c>
      <c r="AP158" s="1">
        <v>2219</v>
      </c>
      <c r="AQ158" s="1">
        <v>0</v>
      </c>
      <c r="AR158" s="1">
        <v>1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1</v>
      </c>
      <c r="AZ158" s="1">
        <v>10</v>
      </c>
      <c r="BA158" s="23">
        <v>42630</v>
      </c>
      <c r="BB158" s="25">
        <f t="shared" si="40"/>
        <v>9</v>
      </c>
      <c r="BC158" s="25" t="str">
        <f t="shared" si="41"/>
        <v>September</v>
      </c>
      <c r="BD158" s="25">
        <v>1</v>
      </c>
      <c r="BE158" t="str">
        <f t="shared" si="42"/>
        <v>2021,30396,Low income,1713,High spender,0.0563560994867746,1,0,22,15,0,6,0,1,12,34,0.441176470588235,0,0.176470588235294,0,0.0294117647058824,0.352941176470588,2,1,1,2,6,0.333333333333333,0.166666666666667,0.166666666666667,0.333333333333333,7,0,0,1,0,0,0,1,51,50-65,2219,0,1,0,0,0,0,0,0,1,10</v>
      </c>
    </row>
    <row r="159" spans="1:57" ht="13.2" x14ac:dyDescent="0.25">
      <c r="A159" s="8">
        <v>1868</v>
      </c>
      <c r="B159" s="1">
        <v>20130</v>
      </c>
      <c r="C159" s="8" t="str">
        <f t="shared" si="43"/>
        <v>Low income</v>
      </c>
      <c r="D159" s="31">
        <v>1707</v>
      </c>
      <c r="E159" s="34" t="str">
        <f t="shared" si="44"/>
        <v>High spender</v>
      </c>
      <c r="F159" s="10">
        <f t="shared" si="38"/>
        <v>8.479880774962742E-2</v>
      </c>
      <c r="G159" s="1">
        <v>0</v>
      </c>
      <c r="H159" s="1">
        <v>0</v>
      </c>
      <c r="I159" s="1">
        <v>99</v>
      </c>
      <c r="J159" s="1">
        <v>0</v>
      </c>
      <c r="K159" s="1">
        <v>6</v>
      </c>
      <c r="L159" s="1">
        <v>3</v>
      </c>
      <c r="M159" s="1">
        <v>7</v>
      </c>
      <c r="N159" s="1">
        <v>6</v>
      </c>
      <c r="O159" s="1">
        <v>12</v>
      </c>
      <c r="P159" s="8">
        <f t="shared" si="45"/>
        <v>34</v>
      </c>
      <c r="Q159" s="10">
        <f t="shared" si="46"/>
        <v>0</v>
      </c>
      <c r="R159" s="10">
        <f t="shared" si="47"/>
        <v>0.17647058823529413</v>
      </c>
      <c r="S159" s="10">
        <f t="shared" si="48"/>
        <v>8.8235294117647065E-2</v>
      </c>
      <c r="T159" s="10">
        <f t="shared" si="49"/>
        <v>0.20588235294117646</v>
      </c>
      <c r="U159" s="10">
        <f t="shared" si="50"/>
        <v>0.17647058823529413</v>
      </c>
      <c r="V159" s="10">
        <f t="shared" si="51"/>
        <v>0.35294117647058826</v>
      </c>
      <c r="W159" s="1">
        <v>1</v>
      </c>
      <c r="X159" s="1">
        <v>1</v>
      </c>
      <c r="Y159" s="1">
        <v>0</v>
      </c>
      <c r="Z159" s="1">
        <v>3</v>
      </c>
      <c r="AA159" s="8">
        <f t="shared" si="52"/>
        <v>5</v>
      </c>
      <c r="AB159" s="10">
        <f t="shared" si="53"/>
        <v>0.2</v>
      </c>
      <c r="AC159" s="10">
        <f t="shared" si="54"/>
        <v>0.2</v>
      </c>
      <c r="AD159" s="10">
        <f t="shared" si="55"/>
        <v>0</v>
      </c>
      <c r="AE159" s="10">
        <f t="shared" si="56"/>
        <v>0.6</v>
      </c>
      <c r="AF159" s="1">
        <v>8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46</v>
      </c>
      <c r="AO159" s="20" t="str">
        <f t="shared" si="39"/>
        <v>36-50</v>
      </c>
      <c r="AP159" s="1">
        <v>2263</v>
      </c>
      <c r="AQ159" s="1">
        <v>0</v>
      </c>
      <c r="AR159" s="1">
        <v>1</v>
      </c>
      <c r="AS159" s="1">
        <v>0</v>
      </c>
      <c r="AT159" s="1">
        <v>0</v>
      </c>
      <c r="AU159" s="1">
        <v>0</v>
      </c>
      <c r="AV159" s="1">
        <v>1</v>
      </c>
      <c r="AW159" s="1">
        <v>0</v>
      </c>
      <c r="AX159" s="1">
        <v>0</v>
      </c>
      <c r="AY159" s="1">
        <v>0</v>
      </c>
      <c r="AZ159" s="1">
        <v>10</v>
      </c>
      <c r="BA159" s="23">
        <v>42586</v>
      </c>
      <c r="BB159" s="25">
        <f t="shared" si="40"/>
        <v>8</v>
      </c>
      <c r="BC159" s="25" t="str">
        <f t="shared" si="41"/>
        <v>August</v>
      </c>
      <c r="BD159" s="25">
        <v>1</v>
      </c>
      <c r="BE159" t="str">
        <f t="shared" si="42"/>
        <v>1868,20130,Low income,1707,High spender,0.0847988077496274,0,0,99,0,6,3,7,6,12,34,0,0.176470588235294,0.0882352941176471,0.205882352941176,0.176470588235294,0.352941176470588,1,1,0,3,5,0.2,0.2,0,0.6,8,0,0,0,0,0,0,0,46,36-50,2263,0,1,0,0,0,1,0,0,0,10</v>
      </c>
    </row>
    <row r="160" spans="1:57" ht="13.2" x14ac:dyDescent="0.25">
      <c r="A160" s="8">
        <v>1573</v>
      </c>
      <c r="B160" s="1">
        <v>23661</v>
      </c>
      <c r="C160" s="8" t="str">
        <f t="shared" si="43"/>
        <v>Low income</v>
      </c>
      <c r="D160" s="31">
        <v>1654</v>
      </c>
      <c r="E160" s="34" t="str">
        <f t="shared" si="44"/>
        <v>High spender</v>
      </c>
      <c r="F160" s="10">
        <f t="shared" si="38"/>
        <v>6.9904061535860693E-2</v>
      </c>
      <c r="G160" s="1">
        <v>1</v>
      </c>
      <c r="H160" s="1">
        <v>0</v>
      </c>
      <c r="I160" s="1">
        <v>46</v>
      </c>
      <c r="J160" s="1">
        <v>18</v>
      </c>
      <c r="K160" s="1">
        <v>0</v>
      </c>
      <c r="L160" s="1">
        <v>4</v>
      </c>
      <c r="M160" s="1">
        <v>0</v>
      </c>
      <c r="N160" s="1">
        <v>0</v>
      </c>
      <c r="O160" s="1">
        <v>1</v>
      </c>
      <c r="P160" s="8">
        <f t="shared" si="45"/>
        <v>23</v>
      </c>
      <c r="Q160" s="10">
        <f t="shared" si="46"/>
        <v>0.78260869565217395</v>
      </c>
      <c r="R160" s="10">
        <f t="shared" si="47"/>
        <v>0</v>
      </c>
      <c r="S160" s="10">
        <f t="shared" si="48"/>
        <v>0.17391304347826086</v>
      </c>
      <c r="T160" s="10">
        <f t="shared" si="49"/>
        <v>0</v>
      </c>
      <c r="U160" s="10">
        <f t="shared" si="50"/>
        <v>0</v>
      </c>
      <c r="V160" s="10">
        <f t="shared" si="51"/>
        <v>4.3478260869565216E-2</v>
      </c>
      <c r="W160" s="1">
        <v>1</v>
      </c>
      <c r="X160" s="1">
        <v>1</v>
      </c>
      <c r="Y160" s="1">
        <v>0</v>
      </c>
      <c r="Z160" s="1">
        <v>3</v>
      </c>
      <c r="AA160" s="8">
        <f t="shared" si="52"/>
        <v>5</v>
      </c>
      <c r="AB160" s="10">
        <f t="shared" si="53"/>
        <v>0.2</v>
      </c>
      <c r="AC160" s="10">
        <f t="shared" si="54"/>
        <v>0.2</v>
      </c>
      <c r="AD160" s="10">
        <f t="shared" si="55"/>
        <v>0</v>
      </c>
      <c r="AE160" s="10">
        <f t="shared" si="56"/>
        <v>0.6</v>
      </c>
      <c r="AF160" s="1">
        <v>7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38</v>
      </c>
      <c r="AO160" s="20" t="str">
        <f t="shared" si="39"/>
        <v>36-50</v>
      </c>
      <c r="AP160" s="1">
        <v>2366</v>
      </c>
      <c r="AQ160" s="1">
        <v>0</v>
      </c>
      <c r="AR160" s="1">
        <v>0</v>
      </c>
      <c r="AS160" s="1">
        <v>0</v>
      </c>
      <c r="AT160" s="1">
        <v>1</v>
      </c>
      <c r="AU160" s="1">
        <v>0</v>
      </c>
      <c r="AV160" s="1">
        <v>0</v>
      </c>
      <c r="AW160" s="1">
        <v>0</v>
      </c>
      <c r="AX160" s="1">
        <v>1</v>
      </c>
      <c r="AY160" s="1">
        <v>0</v>
      </c>
      <c r="AZ160" s="1">
        <v>21</v>
      </c>
      <c r="BA160" s="23">
        <v>42483</v>
      </c>
      <c r="BB160" s="25">
        <f t="shared" si="40"/>
        <v>4</v>
      </c>
      <c r="BC160" s="25" t="str">
        <f t="shared" si="41"/>
        <v>April</v>
      </c>
      <c r="BD160" s="25">
        <v>1</v>
      </c>
      <c r="BE160" t="str">
        <f t="shared" si="42"/>
        <v>1573,23661,Low income,1654,High spender,0.0699040615358607,1,0,46,18,0,4,0,0,1,23,0.782608695652174,0,0.173913043478261,0,0,0.0434782608695652,1,1,0,3,5,0.2,0.2,0,0.6,7,0,0,0,0,0,0,0,38,36-50,2366,0,0,0,1,0,0,0,1,0,21</v>
      </c>
    </row>
    <row r="161" spans="1:57" ht="13.2" x14ac:dyDescent="0.25">
      <c r="A161" s="8">
        <v>1123</v>
      </c>
      <c r="B161" s="1">
        <v>30833</v>
      </c>
      <c r="C161" s="8" t="str">
        <f t="shared" si="43"/>
        <v>Low income</v>
      </c>
      <c r="D161" s="31">
        <v>1694</v>
      </c>
      <c r="E161" s="34" t="str">
        <f t="shared" si="44"/>
        <v>High spender</v>
      </c>
      <c r="F161" s="10">
        <f t="shared" si="38"/>
        <v>5.4941134498751334E-2</v>
      </c>
      <c r="G161" s="1">
        <v>1</v>
      </c>
      <c r="H161" s="1">
        <v>1</v>
      </c>
      <c r="I161" s="1">
        <v>33</v>
      </c>
      <c r="J161" s="1">
        <v>11</v>
      </c>
      <c r="K161" s="1">
        <v>0</v>
      </c>
      <c r="L161" s="1">
        <v>7</v>
      </c>
      <c r="M161" s="1">
        <v>3</v>
      </c>
      <c r="N161" s="1">
        <v>1</v>
      </c>
      <c r="O161" s="1">
        <v>6</v>
      </c>
      <c r="P161" s="8">
        <f t="shared" si="45"/>
        <v>28</v>
      </c>
      <c r="Q161" s="10">
        <f t="shared" si="46"/>
        <v>0.39285714285714285</v>
      </c>
      <c r="R161" s="10">
        <f t="shared" si="47"/>
        <v>0</v>
      </c>
      <c r="S161" s="10">
        <f t="shared" si="48"/>
        <v>0.25</v>
      </c>
      <c r="T161" s="10">
        <f t="shared" si="49"/>
        <v>0.10714285714285714</v>
      </c>
      <c r="U161" s="10">
        <f t="shared" si="50"/>
        <v>3.5714285714285712E-2</v>
      </c>
      <c r="V161" s="10">
        <f t="shared" si="51"/>
        <v>0.21428571428571427</v>
      </c>
      <c r="W161" s="1">
        <v>2</v>
      </c>
      <c r="X161" s="1">
        <v>1</v>
      </c>
      <c r="Y161" s="1">
        <v>0</v>
      </c>
      <c r="Z161" s="1">
        <v>3</v>
      </c>
      <c r="AA161" s="8">
        <f t="shared" si="52"/>
        <v>6</v>
      </c>
      <c r="AB161" s="10">
        <f t="shared" si="53"/>
        <v>0.33333333333333331</v>
      </c>
      <c r="AC161" s="10">
        <f t="shared" si="54"/>
        <v>0.16666666666666666</v>
      </c>
      <c r="AD161" s="10">
        <f t="shared" si="55"/>
        <v>0</v>
      </c>
      <c r="AE161" s="10">
        <f t="shared" si="56"/>
        <v>0.5</v>
      </c>
      <c r="AF161" s="1">
        <v>5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69</v>
      </c>
      <c r="AO161" s="20" t="str">
        <f t="shared" si="39"/>
        <v>66+</v>
      </c>
      <c r="AP161" s="1">
        <v>2507</v>
      </c>
      <c r="AQ161" s="1">
        <v>0</v>
      </c>
      <c r="AR161" s="1">
        <v>1</v>
      </c>
      <c r="AS161" s="1">
        <v>0</v>
      </c>
      <c r="AT161" s="1">
        <v>0</v>
      </c>
      <c r="AU161" s="1">
        <v>0</v>
      </c>
      <c r="AV161" s="1">
        <v>0</v>
      </c>
      <c r="AW161" s="1">
        <v>1</v>
      </c>
      <c r="AX161" s="1">
        <v>0</v>
      </c>
      <c r="AY161" s="1">
        <v>0</v>
      </c>
      <c r="AZ161" s="1">
        <v>16</v>
      </c>
      <c r="BA161" s="23">
        <v>42342</v>
      </c>
      <c r="BB161" s="25">
        <f t="shared" si="40"/>
        <v>12</v>
      </c>
      <c r="BC161" s="25" t="str">
        <f t="shared" si="41"/>
        <v>December</v>
      </c>
      <c r="BD161" s="25">
        <v>1</v>
      </c>
      <c r="BE161" t="str">
        <f t="shared" si="42"/>
        <v>1123,30833,Low income,1694,High spender,0.0549411344987513,1,1,33,11,0,7,3,1,6,28,0.392857142857143,0,0.25,0.107142857142857,0.0357142857142857,0.214285714285714,2,1,0,3,6,0.333333333333333,0.166666666666667,0,0.5,5,0,0,0,0,0,0,0,69,66+,2507,0,1,0,0,0,0,1,0,0,16</v>
      </c>
    </row>
    <row r="162" spans="1:57" ht="13.2" x14ac:dyDescent="0.25">
      <c r="A162" s="8">
        <v>718</v>
      </c>
      <c r="B162" s="1">
        <v>24206</v>
      </c>
      <c r="C162" s="8" t="str">
        <f t="shared" si="43"/>
        <v>Low income</v>
      </c>
      <c r="D162" s="31">
        <v>176</v>
      </c>
      <c r="E162" s="34" t="str">
        <f t="shared" si="44"/>
        <v>Low spender</v>
      </c>
      <c r="F162" s="10">
        <f t="shared" si="38"/>
        <v>7.2709245641576466E-3</v>
      </c>
      <c r="G162" s="1">
        <v>1</v>
      </c>
      <c r="H162" s="1">
        <v>0</v>
      </c>
      <c r="I162" s="1">
        <v>66</v>
      </c>
      <c r="J162" s="1">
        <v>7</v>
      </c>
      <c r="K162" s="1">
        <v>2</v>
      </c>
      <c r="L162" s="1">
        <v>8</v>
      </c>
      <c r="M162" s="1">
        <v>3</v>
      </c>
      <c r="N162" s="1">
        <v>2</v>
      </c>
      <c r="O162" s="1">
        <v>3</v>
      </c>
      <c r="P162" s="8">
        <f t="shared" si="45"/>
        <v>25</v>
      </c>
      <c r="Q162" s="10">
        <f t="shared" si="46"/>
        <v>0.28000000000000003</v>
      </c>
      <c r="R162" s="10">
        <f t="shared" si="47"/>
        <v>0.08</v>
      </c>
      <c r="S162" s="10">
        <f t="shared" si="48"/>
        <v>0.32</v>
      </c>
      <c r="T162" s="10">
        <f t="shared" si="49"/>
        <v>0.12</v>
      </c>
      <c r="U162" s="10">
        <f t="shared" si="50"/>
        <v>0.08</v>
      </c>
      <c r="V162" s="10">
        <f t="shared" si="51"/>
        <v>0.12</v>
      </c>
      <c r="W162" s="1">
        <v>1</v>
      </c>
      <c r="X162" s="1">
        <v>1</v>
      </c>
      <c r="Y162" s="1">
        <v>0</v>
      </c>
      <c r="Z162" s="1">
        <v>3</v>
      </c>
      <c r="AA162" s="8">
        <f t="shared" si="52"/>
        <v>5</v>
      </c>
      <c r="AB162" s="10">
        <f t="shared" si="53"/>
        <v>0.2</v>
      </c>
      <c r="AC162" s="10">
        <f t="shared" si="54"/>
        <v>0.2</v>
      </c>
      <c r="AD162" s="10">
        <f t="shared" si="55"/>
        <v>0</v>
      </c>
      <c r="AE162" s="10">
        <f t="shared" si="56"/>
        <v>0.6</v>
      </c>
      <c r="AF162" s="1">
        <v>6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50</v>
      </c>
      <c r="AO162" s="20" t="str">
        <f t="shared" si="39"/>
        <v>36-50</v>
      </c>
      <c r="AP162" s="1">
        <v>2637</v>
      </c>
      <c r="AQ162" s="1">
        <v>0</v>
      </c>
      <c r="AR162" s="1">
        <v>0</v>
      </c>
      <c r="AS162" s="1">
        <v>1</v>
      </c>
      <c r="AT162" s="1">
        <v>0</v>
      </c>
      <c r="AU162" s="1">
        <v>0</v>
      </c>
      <c r="AV162" s="1">
        <v>0</v>
      </c>
      <c r="AW162" s="1">
        <v>1</v>
      </c>
      <c r="AX162" s="1">
        <v>0</v>
      </c>
      <c r="AY162" s="1">
        <v>0</v>
      </c>
      <c r="AZ162" s="1">
        <v>19</v>
      </c>
      <c r="BA162" s="23">
        <v>42212</v>
      </c>
      <c r="BB162" s="25">
        <f t="shared" si="40"/>
        <v>7</v>
      </c>
      <c r="BC162" s="25" t="str">
        <f t="shared" si="41"/>
        <v>July</v>
      </c>
      <c r="BD162" s="25">
        <v>1</v>
      </c>
      <c r="BE162" t="str">
        <f t="shared" si="42"/>
        <v>718,24206,Low income,176,Low spender,0.00727092456415765,1,0,66,7,2,8,3,2,3,25,0.28,0.08,0.32,0.12,0.08,0.12,1,1,0,3,5,0.2,0.2,0,0.6,6,0,0,0,0,0,0,0,50,36-50,2637,0,0,1,0,0,0,1,0,0,19</v>
      </c>
    </row>
    <row r="163" spans="1:57" ht="13.2" x14ac:dyDescent="0.25">
      <c r="A163" s="8">
        <v>470</v>
      </c>
      <c r="B163" s="1">
        <v>23442</v>
      </c>
      <c r="C163" s="8" t="str">
        <f t="shared" si="43"/>
        <v>Low income</v>
      </c>
      <c r="D163" s="31">
        <v>484</v>
      </c>
      <c r="E163" s="34" t="str">
        <f t="shared" si="44"/>
        <v>Low spender</v>
      </c>
      <c r="F163" s="10">
        <f t="shared" si="38"/>
        <v>2.0646702499786708E-2</v>
      </c>
      <c r="G163" s="1">
        <v>1</v>
      </c>
      <c r="H163" s="1">
        <v>0</v>
      </c>
      <c r="I163" s="1">
        <v>71</v>
      </c>
      <c r="J163" s="1">
        <v>2</v>
      </c>
      <c r="K163" s="1">
        <v>0</v>
      </c>
      <c r="L163" s="1">
        <v>6</v>
      </c>
      <c r="M163" s="1">
        <v>8</v>
      </c>
      <c r="N163" s="1">
        <v>6</v>
      </c>
      <c r="O163" s="1">
        <v>5</v>
      </c>
      <c r="P163" s="8">
        <f t="shared" si="45"/>
        <v>27</v>
      </c>
      <c r="Q163" s="10">
        <f t="shared" si="46"/>
        <v>7.407407407407407E-2</v>
      </c>
      <c r="R163" s="10">
        <f t="shared" si="47"/>
        <v>0</v>
      </c>
      <c r="S163" s="10">
        <f t="shared" si="48"/>
        <v>0.22222222222222221</v>
      </c>
      <c r="T163" s="10">
        <f t="shared" si="49"/>
        <v>0.29629629629629628</v>
      </c>
      <c r="U163" s="10">
        <f t="shared" si="50"/>
        <v>0.22222222222222221</v>
      </c>
      <c r="V163" s="10">
        <f t="shared" si="51"/>
        <v>0.18518518518518517</v>
      </c>
      <c r="W163" s="1">
        <v>1</v>
      </c>
      <c r="X163" s="1">
        <v>1</v>
      </c>
      <c r="Y163" s="1">
        <v>0</v>
      </c>
      <c r="Z163" s="1">
        <v>3</v>
      </c>
      <c r="AA163" s="8">
        <f t="shared" si="52"/>
        <v>5</v>
      </c>
      <c r="AB163" s="10">
        <f t="shared" si="53"/>
        <v>0.2</v>
      </c>
      <c r="AC163" s="10">
        <f t="shared" si="54"/>
        <v>0.2</v>
      </c>
      <c r="AD163" s="10">
        <f t="shared" si="55"/>
        <v>0</v>
      </c>
      <c r="AE163" s="10">
        <f t="shared" si="56"/>
        <v>0.6</v>
      </c>
      <c r="AF163" s="1">
        <v>7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33</v>
      </c>
      <c r="AO163" s="20" t="str">
        <f t="shared" si="39"/>
        <v>24-35</v>
      </c>
      <c r="AP163" s="1">
        <v>2711</v>
      </c>
      <c r="AQ163" s="1">
        <v>0</v>
      </c>
      <c r="AR163" s="1">
        <v>0</v>
      </c>
      <c r="AS163" s="1">
        <v>1</v>
      </c>
      <c r="AT163" s="1">
        <v>0</v>
      </c>
      <c r="AU163" s="1">
        <v>0</v>
      </c>
      <c r="AV163" s="1">
        <v>0</v>
      </c>
      <c r="AW163" s="1">
        <v>1</v>
      </c>
      <c r="AX163" s="1">
        <v>0</v>
      </c>
      <c r="AY163" s="1">
        <v>0</v>
      </c>
      <c r="AZ163" s="1">
        <v>17</v>
      </c>
      <c r="BA163" s="23">
        <v>42138</v>
      </c>
      <c r="BB163" s="25">
        <f t="shared" si="40"/>
        <v>5</v>
      </c>
      <c r="BC163" s="25" t="str">
        <f t="shared" si="41"/>
        <v>May</v>
      </c>
      <c r="BD163" s="25">
        <v>1</v>
      </c>
      <c r="BE163" t="str">
        <f t="shared" si="42"/>
        <v>470,23442,Low income,484,Low spender,0.0206467024997867,1,0,71,2,0,6,8,6,5,27,0.0740740740740741,0,0.222222222222222,0.296296296296296,0.222222222222222,0.185185185185185,1,1,0,3,5,0.2,0.2,0,0.6,7,0,0,0,0,0,0,0,33,24-35,2711,0,0,1,0,0,0,1,0,0,17</v>
      </c>
    </row>
    <row r="164" spans="1:57" ht="13.2" x14ac:dyDescent="0.25">
      <c r="A164" s="8">
        <v>436</v>
      </c>
      <c r="B164" s="1">
        <v>18978</v>
      </c>
      <c r="C164" s="8" t="str">
        <f t="shared" si="43"/>
        <v>Low income</v>
      </c>
      <c r="D164" s="31">
        <v>1682</v>
      </c>
      <c r="E164" s="34" t="str">
        <f t="shared" si="44"/>
        <v>High spender</v>
      </c>
      <c r="F164" s="10">
        <f t="shared" si="38"/>
        <v>8.8628938771208768E-2</v>
      </c>
      <c r="G164" s="1">
        <v>1</v>
      </c>
      <c r="H164" s="1">
        <v>0</v>
      </c>
      <c r="I164" s="1">
        <v>41</v>
      </c>
      <c r="J164" s="1">
        <v>2</v>
      </c>
      <c r="K164" s="1">
        <v>8</v>
      </c>
      <c r="L164" s="1">
        <v>1</v>
      </c>
      <c r="M164" s="1">
        <v>4</v>
      </c>
      <c r="N164" s="1">
        <v>7</v>
      </c>
      <c r="O164" s="1">
        <v>15</v>
      </c>
      <c r="P164" s="8">
        <f t="shared" si="45"/>
        <v>37</v>
      </c>
      <c r="Q164" s="10">
        <f t="shared" si="46"/>
        <v>5.4054054054054057E-2</v>
      </c>
      <c r="R164" s="10">
        <f t="shared" si="47"/>
        <v>0.21621621621621623</v>
      </c>
      <c r="S164" s="10">
        <f t="shared" si="48"/>
        <v>2.7027027027027029E-2</v>
      </c>
      <c r="T164" s="10">
        <f t="shared" si="49"/>
        <v>0.10810810810810811</v>
      </c>
      <c r="U164" s="10">
        <f t="shared" si="50"/>
        <v>0.1891891891891892</v>
      </c>
      <c r="V164" s="10">
        <f t="shared" si="51"/>
        <v>0.40540540540540543</v>
      </c>
      <c r="W164" s="1">
        <v>1</v>
      </c>
      <c r="X164" s="1">
        <v>1</v>
      </c>
      <c r="Y164" s="1">
        <v>0</v>
      </c>
      <c r="Z164" s="1">
        <v>3</v>
      </c>
      <c r="AA164" s="8">
        <f t="shared" si="52"/>
        <v>5</v>
      </c>
      <c r="AB164" s="10">
        <f t="shared" si="53"/>
        <v>0.2</v>
      </c>
      <c r="AC164" s="10">
        <f t="shared" si="54"/>
        <v>0.2</v>
      </c>
      <c r="AD164" s="10">
        <f t="shared" si="55"/>
        <v>0</v>
      </c>
      <c r="AE164" s="10">
        <f t="shared" si="56"/>
        <v>0.6</v>
      </c>
      <c r="AF164" s="1">
        <v>8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47</v>
      </c>
      <c r="AO164" s="20" t="str">
        <f t="shared" si="39"/>
        <v>36-50</v>
      </c>
      <c r="AP164" s="1">
        <v>2724</v>
      </c>
      <c r="AQ164" s="1">
        <v>0</v>
      </c>
      <c r="AR164" s="1">
        <v>1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7</v>
      </c>
      <c r="BA164" s="23">
        <v>42125</v>
      </c>
      <c r="BB164" s="25">
        <f t="shared" si="40"/>
        <v>5</v>
      </c>
      <c r="BC164" s="25" t="str">
        <f t="shared" si="41"/>
        <v>May</v>
      </c>
      <c r="BD164" s="25">
        <v>1</v>
      </c>
      <c r="BE164" t="str">
        <f t="shared" si="42"/>
        <v>436,18978,Low income,1682,High spender,0.0886289387712088,1,0,41,2,8,1,4,7,15,37,0.0540540540540541,0.216216216216216,0.027027027027027,0.108108108108108,0.189189189189189,0.405405405405405,1,1,0,3,5,0.2,0.2,0,0.6,8,0,0,0,0,0,0,0,47,36-50,2724,0,1,0,0,0,0,0,0,0,7</v>
      </c>
    </row>
    <row r="165" spans="1:57" ht="13.2" x14ac:dyDescent="0.25">
      <c r="A165" s="8">
        <v>1674</v>
      </c>
      <c r="B165" s="1">
        <v>44689</v>
      </c>
      <c r="C165" s="8" t="str">
        <f t="shared" si="43"/>
        <v>Low income</v>
      </c>
      <c r="D165" s="31">
        <v>1677</v>
      </c>
      <c r="E165" s="34" t="str">
        <f t="shared" si="44"/>
        <v>High spender</v>
      </c>
      <c r="F165" s="10">
        <f t="shared" si="38"/>
        <v>3.7526013112846562E-2</v>
      </c>
      <c r="G165" s="1">
        <v>1</v>
      </c>
      <c r="H165" s="1">
        <v>1</v>
      </c>
      <c r="I165" s="1">
        <v>82</v>
      </c>
      <c r="J165" s="1">
        <v>18</v>
      </c>
      <c r="K165" s="1">
        <v>0</v>
      </c>
      <c r="L165" s="1">
        <v>5</v>
      </c>
      <c r="M165" s="1">
        <v>0</v>
      </c>
      <c r="N165" s="1">
        <v>0</v>
      </c>
      <c r="O165" s="1">
        <v>11</v>
      </c>
      <c r="P165" s="8">
        <f t="shared" si="45"/>
        <v>34</v>
      </c>
      <c r="Q165" s="10">
        <f t="shared" si="46"/>
        <v>0.52941176470588236</v>
      </c>
      <c r="R165" s="10">
        <f t="shared" si="47"/>
        <v>0</v>
      </c>
      <c r="S165" s="10">
        <f t="shared" si="48"/>
        <v>0.14705882352941177</v>
      </c>
      <c r="T165" s="10">
        <f t="shared" si="49"/>
        <v>0</v>
      </c>
      <c r="U165" s="10">
        <f t="shared" si="50"/>
        <v>0</v>
      </c>
      <c r="V165" s="10">
        <f t="shared" si="51"/>
        <v>0.3235294117647059</v>
      </c>
      <c r="W165" s="1">
        <v>2</v>
      </c>
      <c r="X165" s="1">
        <v>1</v>
      </c>
      <c r="Y165" s="1">
        <v>1</v>
      </c>
      <c r="Z165" s="1">
        <v>2</v>
      </c>
      <c r="AA165" s="8">
        <f t="shared" si="52"/>
        <v>6</v>
      </c>
      <c r="AB165" s="10">
        <f t="shared" si="53"/>
        <v>0.33333333333333331</v>
      </c>
      <c r="AC165" s="10">
        <f t="shared" si="54"/>
        <v>0.16666666666666666</v>
      </c>
      <c r="AD165" s="10">
        <f t="shared" si="55"/>
        <v>0.16666666666666666</v>
      </c>
      <c r="AE165" s="10">
        <f t="shared" si="56"/>
        <v>0.33333333333333331</v>
      </c>
      <c r="AF165" s="1">
        <v>7</v>
      </c>
      <c r="AG165" s="1">
        <v>0</v>
      </c>
      <c r="AH165" s="1">
        <v>0</v>
      </c>
      <c r="AI165" s="1">
        <v>1</v>
      </c>
      <c r="AJ165" s="1">
        <v>0</v>
      </c>
      <c r="AK165" s="1">
        <v>0</v>
      </c>
      <c r="AL165" s="1">
        <v>0</v>
      </c>
      <c r="AM165" s="1">
        <v>0</v>
      </c>
      <c r="AN165" s="1">
        <v>69</v>
      </c>
      <c r="AO165" s="20" t="str">
        <f t="shared" si="39"/>
        <v>66+</v>
      </c>
      <c r="AP165" s="1">
        <v>2329</v>
      </c>
      <c r="AQ165" s="1">
        <v>0</v>
      </c>
      <c r="AR165" s="1">
        <v>1</v>
      </c>
      <c r="AS165" s="1">
        <v>0</v>
      </c>
      <c r="AT165" s="1">
        <v>0</v>
      </c>
      <c r="AU165" s="1">
        <v>0</v>
      </c>
      <c r="AV165" s="1">
        <v>0</v>
      </c>
      <c r="AW165" s="1">
        <v>1</v>
      </c>
      <c r="AX165" s="1">
        <v>0</v>
      </c>
      <c r="AY165" s="1">
        <v>0</v>
      </c>
      <c r="AZ165" s="1">
        <v>12</v>
      </c>
      <c r="BA165" s="23">
        <v>42520</v>
      </c>
      <c r="BB165" s="25">
        <f t="shared" si="40"/>
        <v>5</v>
      </c>
      <c r="BC165" s="25" t="str">
        <f t="shared" si="41"/>
        <v>May</v>
      </c>
      <c r="BD165" s="25">
        <v>1</v>
      </c>
      <c r="BE165" t="str">
        <f t="shared" si="42"/>
        <v>1674,44689,Low income,1677,High spender,0.0375260131128466,1,1,82,18,0,5,0,0,11,34,0.529411764705882,0,0.147058823529412,0,0,0.323529411764706,2,1,1,2,6,0.333333333333333,0.166666666666667,0.166666666666667,0.333333333333333,7,0,0,1,0,0,0,0,69,66+,2329,0,1,0,0,0,0,1,0,0,12</v>
      </c>
    </row>
    <row r="166" spans="1:57" ht="13.2" x14ac:dyDescent="0.25">
      <c r="A166" s="8">
        <v>1551</v>
      </c>
      <c r="B166" s="1">
        <v>37971</v>
      </c>
      <c r="C166" s="8" t="str">
        <f t="shared" si="43"/>
        <v>Low income</v>
      </c>
      <c r="D166" s="31">
        <v>18</v>
      </c>
      <c r="E166" s="34" t="str">
        <f t="shared" si="44"/>
        <v>Low spender</v>
      </c>
      <c r="F166" s="10">
        <f t="shared" si="38"/>
        <v>4.7404598246029864E-4</v>
      </c>
      <c r="G166" s="1">
        <v>1</v>
      </c>
      <c r="H166" s="1">
        <v>0</v>
      </c>
      <c r="I166" s="1">
        <v>97</v>
      </c>
      <c r="J166" s="1">
        <v>5</v>
      </c>
      <c r="K166" s="1">
        <v>4</v>
      </c>
      <c r="L166" s="1">
        <v>10</v>
      </c>
      <c r="M166" s="1">
        <v>2</v>
      </c>
      <c r="N166" s="1">
        <v>2</v>
      </c>
      <c r="O166" s="1">
        <v>7</v>
      </c>
      <c r="P166" s="8">
        <f t="shared" si="45"/>
        <v>30</v>
      </c>
      <c r="Q166" s="10">
        <f t="shared" si="46"/>
        <v>0.16666666666666666</v>
      </c>
      <c r="R166" s="10">
        <f t="shared" si="47"/>
        <v>0.13333333333333333</v>
      </c>
      <c r="S166" s="10">
        <f t="shared" si="48"/>
        <v>0.33333333333333331</v>
      </c>
      <c r="T166" s="10">
        <f t="shared" si="49"/>
        <v>6.6666666666666666E-2</v>
      </c>
      <c r="U166" s="10">
        <f t="shared" si="50"/>
        <v>6.6666666666666666E-2</v>
      </c>
      <c r="V166" s="10">
        <f t="shared" si="51"/>
        <v>0.23333333333333334</v>
      </c>
      <c r="W166" s="1">
        <v>1</v>
      </c>
      <c r="X166" s="1">
        <v>1</v>
      </c>
      <c r="Y166" s="1">
        <v>0</v>
      </c>
      <c r="Z166" s="1">
        <v>3</v>
      </c>
      <c r="AA166" s="8">
        <f t="shared" si="52"/>
        <v>5</v>
      </c>
      <c r="AB166" s="10">
        <f t="shared" si="53"/>
        <v>0.2</v>
      </c>
      <c r="AC166" s="10">
        <f t="shared" si="54"/>
        <v>0.2</v>
      </c>
      <c r="AD166" s="10">
        <f t="shared" si="55"/>
        <v>0</v>
      </c>
      <c r="AE166" s="10">
        <f t="shared" si="56"/>
        <v>0.6</v>
      </c>
      <c r="AF166" s="1">
        <v>8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47</v>
      </c>
      <c r="AO166" s="20" t="str">
        <f t="shared" si="39"/>
        <v>36-50</v>
      </c>
      <c r="AP166" s="1">
        <v>2375</v>
      </c>
      <c r="AQ166" s="1">
        <v>0</v>
      </c>
      <c r="AR166" s="1">
        <v>1</v>
      </c>
      <c r="AS166" s="1">
        <v>0</v>
      </c>
      <c r="AT166" s="1">
        <v>0</v>
      </c>
      <c r="AU166" s="1">
        <v>0</v>
      </c>
      <c r="AV166" s="1">
        <v>0</v>
      </c>
      <c r="AW166" s="1">
        <v>1</v>
      </c>
      <c r="AX166" s="1">
        <v>0</v>
      </c>
      <c r="AY166" s="1">
        <v>0</v>
      </c>
      <c r="AZ166" s="1">
        <v>16</v>
      </c>
      <c r="BA166" s="23">
        <v>42474</v>
      </c>
      <c r="BB166" s="25">
        <f t="shared" si="40"/>
        <v>4</v>
      </c>
      <c r="BC166" s="25" t="str">
        <f t="shared" si="41"/>
        <v>April</v>
      </c>
      <c r="BD166" s="25">
        <v>1</v>
      </c>
      <c r="BE166" t="str">
        <f t="shared" si="42"/>
        <v>1551,37971,Low income,18,Low spender,0.000474045982460299,1,0,97,5,4,10,2,2,7,30,0.166666666666667,0.133333333333333,0.333333333333333,0.0666666666666667,0.0666666666666667,0.233333333333333,1,1,0,3,5,0.2,0.2,0,0.6,8,0,0,0,0,0,0,0,47,36-50,2375,0,1,0,0,0,0,1,0,0,16</v>
      </c>
    </row>
    <row r="167" spans="1:57" ht="13.2" x14ac:dyDescent="0.25">
      <c r="A167" s="8">
        <v>1276</v>
      </c>
      <c r="B167" s="1">
        <v>19510</v>
      </c>
      <c r="C167" s="8" t="str">
        <f t="shared" si="43"/>
        <v>Low income</v>
      </c>
      <c r="D167" s="31">
        <v>37</v>
      </c>
      <c r="E167" s="34" t="str">
        <f t="shared" si="44"/>
        <v>Low spender</v>
      </c>
      <c r="F167" s="10">
        <f t="shared" si="38"/>
        <v>1.8964633521271143E-3</v>
      </c>
      <c r="G167" s="1">
        <v>2</v>
      </c>
      <c r="H167" s="1">
        <v>0</v>
      </c>
      <c r="I167" s="1">
        <v>63</v>
      </c>
      <c r="J167" s="1">
        <v>9</v>
      </c>
      <c r="K167" s="1">
        <v>0</v>
      </c>
      <c r="L167" s="1">
        <v>7</v>
      </c>
      <c r="M167" s="1">
        <v>3</v>
      </c>
      <c r="N167" s="1">
        <v>4</v>
      </c>
      <c r="O167" s="1">
        <v>7</v>
      </c>
      <c r="P167" s="8">
        <f t="shared" si="45"/>
        <v>30</v>
      </c>
      <c r="Q167" s="10">
        <f t="shared" si="46"/>
        <v>0.3</v>
      </c>
      <c r="R167" s="10">
        <f t="shared" si="47"/>
        <v>0</v>
      </c>
      <c r="S167" s="10">
        <f t="shared" si="48"/>
        <v>0.23333333333333334</v>
      </c>
      <c r="T167" s="10">
        <f t="shared" si="49"/>
        <v>0.1</v>
      </c>
      <c r="U167" s="10">
        <f t="shared" si="50"/>
        <v>0.13333333333333333</v>
      </c>
      <c r="V167" s="10">
        <f t="shared" si="51"/>
        <v>0.23333333333333334</v>
      </c>
      <c r="W167" s="1">
        <v>2</v>
      </c>
      <c r="X167" s="1">
        <v>1</v>
      </c>
      <c r="Y167" s="1">
        <v>0</v>
      </c>
      <c r="Z167" s="1">
        <v>3</v>
      </c>
      <c r="AA167" s="8">
        <f t="shared" si="52"/>
        <v>6</v>
      </c>
      <c r="AB167" s="10">
        <f t="shared" si="53"/>
        <v>0.33333333333333331</v>
      </c>
      <c r="AC167" s="10">
        <f t="shared" si="54"/>
        <v>0.16666666666666666</v>
      </c>
      <c r="AD167" s="10">
        <f t="shared" si="55"/>
        <v>0</v>
      </c>
      <c r="AE167" s="10">
        <f t="shared" si="56"/>
        <v>0.5</v>
      </c>
      <c r="AF167" s="1">
        <v>7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35</v>
      </c>
      <c r="AO167" s="20" t="str">
        <f t="shared" si="39"/>
        <v>24-35</v>
      </c>
      <c r="AP167" s="1">
        <v>2457</v>
      </c>
      <c r="AQ167" s="1">
        <v>0</v>
      </c>
      <c r="AR167" s="1">
        <v>1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1</v>
      </c>
      <c r="AY167" s="1">
        <v>0</v>
      </c>
      <c r="AZ167" s="1">
        <v>16</v>
      </c>
      <c r="BA167" s="23">
        <v>42392</v>
      </c>
      <c r="BB167" s="25">
        <f t="shared" si="40"/>
        <v>1</v>
      </c>
      <c r="BC167" s="25" t="str">
        <f t="shared" si="41"/>
        <v>January</v>
      </c>
      <c r="BD167" s="25">
        <v>1</v>
      </c>
      <c r="BE167" t="str">
        <f t="shared" si="42"/>
        <v>1276,19510,Low income,37,Low spender,0.00189646335212711,2,0,63,9,0,7,3,4,7,30,0.3,0,0.233333333333333,0.1,0.133333333333333,0.233333333333333,2,1,0,3,6,0.333333333333333,0.166666666666667,0,0.5,7,0,0,0,0,0,0,0,35,24-35,2457,0,1,0,0,0,0,0,1,0,16</v>
      </c>
    </row>
    <row r="168" spans="1:57" ht="13.2" x14ac:dyDescent="0.25">
      <c r="A168" s="8">
        <v>1025</v>
      </c>
      <c r="B168" s="1">
        <v>28520</v>
      </c>
      <c r="C168" s="8" t="str">
        <f t="shared" si="43"/>
        <v>Low income</v>
      </c>
      <c r="D168" s="31">
        <v>1208</v>
      </c>
      <c r="E168" s="34" t="str">
        <f t="shared" si="44"/>
        <v>High spender</v>
      </c>
      <c r="F168" s="10">
        <f t="shared" si="38"/>
        <v>4.2356241234221596E-2</v>
      </c>
      <c r="G168" s="1">
        <v>1</v>
      </c>
      <c r="H168" s="1">
        <v>1</v>
      </c>
      <c r="I168" s="1">
        <v>55</v>
      </c>
      <c r="J168" s="1">
        <v>11</v>
      </c>
      <c r="K168" s="1">
        <v>0</v>
      </c>
      <c r="L168" s="1">
        <v>10</v>
      </c>
      <c r="M168" s="1">
        <v>0</v>
      </c>
      <c r="N168" s="1">
        <v>2</v>
      </c>
      <c r="O168" s="1">
        <v>20</v>
      </c>
      <c r="P168" s="8">
        <f t="shared" si="45"/>
        <v>43</v>
      </c>
      <c r="Q168" s="10">
        <f t="shared" si="46"/>
        <v>0.2558139534883721</v>
      </c>
      <c r="R168" s="10">
        <f t="shared" si="47"/>
        <v>0</v>
      </c>
      <c r="S168" s="10">
        <f t="shared" si="48"/>
        <v>0.23255813953488372</v>
      </c>
      <c r="T168" s="10">
        <f t="shared" si="49"/>
        <v>0</v>
      </c>
      <c r="U168" s="10">
        <f t="shared" si="50"/>
        <v>4.6511627906976744E-2</v>
      </c>
      <c r="V168" s="10">
        <f t="shared" si="51"/>
        <v>0.46511627906976744</v>
      </c>
      <c r="W168" s="1">
        <v>1</v>
      </c>
      <c r="X168" s="1">
        <v>1</v>
      </c>
      <c r="Y168" s="1">
        <v>1</v>
      </c>
      <c r="Z168" s="1">
        <v>2</v>
      </c>
      <c r="AA168" s="8">
        <f t="shared" si="52"/>
        <v>5</v>
      </c>
      <c r="AB168" s="10">
        <f t="shared" si="53"/>
        <v>0.2</v>
      </c>
      <c r="AC168" s="10">
        <f t="shared" si="54"/>
        <v>0.2</v>
      </c>
      <c r="AD168" s="10">
        <f t="shared" si="55"/>
        <v>0.2</v>
      </c>
      <c r="AE168" s="10">
        <f t="shared" si="56"/>
        <v>0.4</v>
      </c>
      <c r="AF168" s="1">
        <v>6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60</v>
      </c>
      <c r="AO168" s="20" t="str">
        <f t="shared" si="39"/>
        <v>50-65</v>
      </c>
      <c r="AP168" s="1">
        <v>2539</v>
      </c>
      <c r="AQ168" s="1">
        <v>0</v>
      </c>
      <c r="AR168" s="1">
        <v>1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1</v>
      </c>
      <c r="AY168" s="1">
        <v>0</v>
      </c>
      <c r="AZ168" s="1">
        <v>3</v>
      </c>
      <c r="BA168" s="23">
        <v>42310</v>
      </c>
      <c r="BB168" s="25">
        <f t="shared" si="40"/>
        <v>11</v>
      </c>
      <c r="BC168" s="25" t="str">
        <f t="shared" si="41"/>
        <v>November</v>
      </c>
      <c r="BD168" s="25">
        <v>1</v>
      </c>
      <c r="BE168" t="str">
        <f t="shared" si="42"/>
        <v>1025,28520,Low income,1208,High spender,0.0423562412342216,1,1,55,11,0,10,0,2,20,43,0.255813953488372,0,0.232558139534884,0,0.0465116279069767,0.465116279069767,1,1,1,2,5,0.2,0.2,0.2,0.4,6,0,0,0,0,0,0,0,60,50-65,2539,0,1,0,0,0,0,0,1,0,3</v>
      </c>
    </row>
    <row r="169" spans="1:57" ht="13.2" x14ac:dyDescent="0.25">
      <c r="A169" s="8">
        <v>2010</v>
      </c>
      <c r="B169" s="1">
        <v>27938</v>
      </c>
      <c r="C169" s="8" t="str">
        <f t="shared" si="43"/>
        <v>Low income</v>
      </c>
      <c r="D169" s="31">
        <v>1672</v>
      </c>
      <c r="E169" s="34" t="str">
        <f t="shared" si="44"/>
        <v>High spender</v>
      </c>
      <c r="F169" s="10">
        <f t="shared" si="38"/>
        <v>5.9846803636623952E-2</v>
      </c>
      <c r="G169" s="1">
        <v>1</v>
      </c>
      <c r="H169" s="1">
        <v>0</v>
      </c>
      <c r="I169" s="1">
        <v>31</v>
      </c>
      <c r="J169" s="1">
        <v>13</v>
      </c>
      <c r="K169" s="1">
        <v>0</v>
      </c>
      <c r="L169" s="1">
        <v>8</v>
      </c>
      <c r="M169" s="1">
        <v>2</v>
      </c>
      <c r="N169" s="1">
        <v>1</v>
      </c>
      <c r="O169" s="1">
        <v>5</v>
      </c>
      <c r="P169" s="8">
        <f t="shared" si="45"/>
        <v>29</v>
      </c>
      <c r="Q169" s="10">
        <f t="shared" si="46"/>
        <v>0.44827586206896552</v>
      </c>
      <c r="R169" s="10">
        <f t="shared" si="47"/>
        <v>0</v>
      </c>
      <c r="S169" s="10">
        <f t="shared" si="48"/>
        <v>0.27586206896551724</v>
      </c>
      <c r="T169" s="10">
        <f t="shared" si="49"/>
        <v>6.8965517241379309E-2</v>
      </c>
      <c r="U169" s="10">
        <f t="shared" si="50"/>
        <v>3.4482758620689655E-2</v>
      </c>
      <c r="V169" s="10">
        <f t="shared" si="51"/>
        <v>0.17241379310344829</v>
      </c>
      <c r="W169" s="1">
        <v>1</v>
      </c>
      <c r="X169" s="1">
        <v>1</v>
      </c>
      <c r="Y169" s="1">
        <v>0</v>
      </c>
      <c r="Z169" s="1">
        <v>4</v>
      </c>
      <c r="AA169" s="8">
        <f t="shared" si="52"/>
        <v>6</v>
      </c>
      <c r="AB169" s="10">
        <f t="shared" si="53"/>
        <v>0.16666666666666666</v>
      </c>
      <c r="AC169" s="10">
        <f t="shared" si="54"/>
        <v>0.16666666666666666</v>
      </c>
      <c r="AD169" s="10">
        <f t="shared" si="55"/>
        <v>0</v>
      </c>
      <c r="AE169" s="10">
        <f t="shared" si="56"/>
        <v>0.66666666666666663</v>
      </c>
      <c r="AF169" s="1">
        <v>3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32</v>
      </c>
      <c r="AO169" s="20" t="str">
        <f t="shared" si="39"/>
        <v>24-35</v>
      </c>
      <c r="AP169" s="1">
        <v>2221</v>
      </c>
      <c r="AQ169" s="1">
        <v>0</v>
      </c>
      <c r="AR169" s="1">
        <v>0</v>
      </c>
      <c r="AS169" s="1">
        <v>1</v>
      </c>
      <c r="AT169" s="1">
        <v>0</v>
      </c>
      <c r="AU169" s="1">
        <v>0</v>
      </c>
      <c r="AV169" s="1">
        <v>0</v>
      </c>
      <c r="AW169" s="1">
        <v>1</v>
      </c>
      <c r="AX169" s="1">
        <v>0</v>
      </c>
      <c r="AY169" s="1">
        <v>0</v>
      </c>
      <c r="AZ169" s="1">
        <v>19</v>
      </c>
      <c r="BA169" s="23">
        <v>42628</v>
      </c>
      <c r="BB169" s="25">
        <f t="shared" si="40"/>
        <v>9</v>
      </c>
      <c r="BC169" s="25" t="str">
        <f t="shared" si="41"/>
        <v>September</v>
      </c>
      <c r="BD169" s="25">
        <v>1</v>
      </c>
      <c r="BE169" t="str">
        <f t="shared" si="42"/>
        <v>2010,27938,Low income,1672,High spender,0.059846803636624,1,0,31,13,0,8,2,1,5,29,0.448275862068966,0,0.275862068965517,0.0689655172413793,0.0344827586206897,0.172413793103448,1,1,0,4,6,0.166666666666667,0.166666666666667,0,0.666666666666667,3,0,0,0,0,0,0,0,32,24-35,2221,0,0,1,0,0,0,1,0,0,19</v>
      </c>
    </row>
    <row r="170" spans="1:57" ht="13.2" x14ac:dyDescent="0.25">
      <c r="A170" s="8">
        <v>1971</v>
      </c>
      <c r="B170" s="1">
        <v>36283</v>
      </c>
      <c r="C170" s="8" t="str">
        <f t="shared" si="43"/>
        <v>Low income</v>
      </c>
      <c r="D170" s="31">
        <v>965</v>
      </c>
      <c r="E170" s="34" t="str">
        <f t="shared" si="44"/>
        <v>High spender</v>
      </c>
      <c r="F170" s="10">
        <f t="shared" si="38"/>
        <v>2.659647768927597E-2</v>
      </c>
      <c r="G170" s="1">
        <v>1</v>
      </c>
      <c r="H170" s="1">
        <v>1</v>
      </c>
      <c r="I170" s="1">
        <v>42</v>
      </c>
      <c r="J170" s="1">
        <v>6</v>
      </c>
      <c r="K170" s="1">
        <v>5</v>
      </c>
      <c r="L170" s="1">
        <v>5</v>
      </c>
      <c r="M170" s="1">
        <v>8</v>
      </c>
      <c r="N170" s="1">
        <v>0</v>
      </c>
      <c r="O170" s="1">
        <v>5</v>
      </c>
      <c r="P170" s="8">
        <f t="shared" si="45"/>
        <v>29</v>
      </c>
      <c r="Q170" s="10">
        <f t="shared" si="46"/>
        <v>0.20689655172413793</v>
      </c>
      <c r="R170" s="10">
        <f t="shared" si="47"/>
        <v>0.17241379310344829</v>
      </c>
      <c r="S170" s="10">
        <f t="shared" si="48"/>
        <v>0.17241379310344829</v>
      </c>
      <c r="T170" s="10">
        <f t="shared" si="49"/>
        <v>0.27586206896551724</v>
      </c>
      <c r="U170" s="10">
        <f t="shared" si="50"/>
        <v>0</v>
      </c>
      <c r="V170" s="10">
        <f t="shared" si="51"/>
        <v>0.17241379310344829</v>
      </c>
      <c r="W170" s="1">
        <v>2</v>
      </c>
      <c r="X170" s="1">
        <v>1</v>
      </c>
      <c r="Y170" s="1">
        <v>0</v>
      </c>
      <c r="Z170" s="1">
        <v>3</v>
      </c>
      <c r="AA170" s="8">
        <f t="shared" si="52"/>
        <v>6</v>
      </c>
      <c r="AB170" s="10">
        <f t="shared" si="53"/>
        <v>0.33333333333333331</v>
      </c>
      <c r="AC170" s="10">
        <f t="shared" si="54"/>
        <v>0.16666666666666666</v>
      </c>
      <c r="AD170" s="10">
        <f t="shared" si="55"/>
        <v>0</v>
      </c>
      <c r="AE170" s="10">
        <f t="shared" si="56"/>
        <v>0.5</v>
      </c>
      <c r="AF170" s="1">
        <v>4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44</v>
      </c>
      <c r="AO170" s="20" t="str">
        <f t="shared" si="39"/>
        <v>36-50</v>
      </c>
      <c r="AP170" s="1">
        <v>2235</v>
      </c>
      <c r="AQ170" s="1">
        <v>0</v>
      </c>
      <c r="AR170" s="1">
        <v>0</v>
      </c>
      <c r="AS170" s="1">
        <v>0</v>
      </c>
      <c r="AT170" s="1">
        <v>1</v>
      </c>
      <c r="AU170" s="1">
        <v>0</v>
      </c>
      <c r="AV170" s="1">
        <v>0</v>
      </c>
      <c r="AW170" s="1">
        <v>1</v>
      </c>
      <c r="AX170" s="1">
        <v>0</v>
      </c>
      <c r="AY170" s="1">
        <v>0</v>
      </c>
      <c r="AZ170" s="1">
        <v>19</v>
      </c>
      <c r="BA170" s="23">
        <v>42614</v>
      </c>
      <c r="BB170" s="25">
        <f t="shared" si="40"/>
        <v>9</v>
      </c>
      <c r="BC170" s="25" t="str">
        <f t="shared" si="41"/>
        <v>September</v>
      </c>
      <c r="BD170" s="25">
        <v>1</v>
      </c>
      <c r="BE170" t="str">
        <f t="shared" si="42"/>
        <v>1971,36283,Low income,965,High spender,0.026596477689276,1,1,42,6,5,5,8,0,5,29,0.206896551724138,0.172413793103448,0.172413793103448,0.275862068965517,0,0.172413793103448,2,1,0,3,6,0.333333333333333,0.166666666666667,0,0.5,4,0,0,0,0,0,0,0,44,36-50,2235,0,0,0,1,0,0,1,0,0,19</v>
      </c>
    </row>
    <row r="171" spans="1:57" ht="13.2" x14ac:dyDescent="0.25">
      <c r="A171" s="8">
        <v>1876</v>
      </c>
      <c r="B171" s="1">
        <v>42664</v>
      </c>
      <c r="C171" s="8" t="str">
        <f t="shared" si="43"/>
        <v>Low income</v>
      </c>
      <c r="D171" s="31">
        <v>982</v>
      </c>
      <c r="E171" s="34" t="str">
        <f t="shared" si="44"/>
        <v>High spender</v>
      </c>
      <c r="F171" s="10">
        <f t="shared" si="38"/>
        <v>2.3017063566472904E-2</v>
      </c>
      <c r="G171" s="1">
        <v>0</v>
      </c>
      <c r="H171" s="1">
        <v>1</v>
      </c>
      <c r="I171" s="1">
        <v>44</v>
      </c>
      <c r="J171" s="1">
        <v>21</v>
      </c>
      <c r="K171" s="1">
        <v>0</v>
      </c>
      <c r="L171" s="1">
        <v>3</v>
      </c>
      <c r="M171" s="1">
        <v>0</v>
      </c>
      <c r="N171" s="1">
        <v>0</v>
      </c>
      <c r="O171" s="1">
        <v>0</v>
      </c>
      <c r="P171" s="8">
        <f t="shared" si="45"/>
        <v>24</v>
      </c>
      <c r="Q171" s="10">
        <f t="shared" si="46"/>
        <v>0.875</v>
      </c>
      <c r="R171" s="10">
        <f t="shared" si="47"/>
        <v>0</v>
      </c>
      <c r="S171" s="10">
        <f t="shared" si="48"/>
        <v>0.125</v>
      </c>
      <c r="T171" s="10">
        <f t="shared" si="49"/>
        <v>0</v>
      </c>
      <c r="U171" s="10">
        <f t="shared" si="50"/>
        <v>0</v>
      </c>
      <c r="V171" s="10">
        <f t="shared" si="51"/>
        <v>0</v>
      </c>
      <c r="W171" s="1">
        <v>1</v>
      </c>
      <c r="X171" s="1">
        <v>1</v>
      </c>
      <c r="Y171" s="1">
        <v>0</v>
      </c>
      <c r="Z171" s="1">
        <v>3</v>
      </c>
      <c r="AA171" s="8">
        <f t="shared" si="52"/>
        <v>5</v>
      </c>
      <c r="AB171" s="10">
        <f t="shared" si="53"/>
        <v>0.2</v>
      </c>
      <c r="AC171" s="10">
        <f t="shared" si="54"/>
        <v>0.2</v>
      </c>
      <c r="AD171" s="10">
        <f t="shared" si="55"/>
        <v>0</v>
      </c>
      <c r="AE171" s="10">
        <f t="shared" si="56"/>
        <v>0.6</v>
      </c>
      <c r="AF171" s="1">
        <v>6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53</v>
      </c>
      <c r="AO171" s="20" t="str">
        <f t="shared" si="39"/>
        <v>50-65</v>
      </c>
      <c r="AP171" s="1">
        <v>2262</v>
      </c>
      <c r="AQ171" s="1">
        <v>0</v>
      </c>
      <c r="AR171" s="1">
        <v>1</v>
      </c>
      <c r="AS171" s="1">
        <v>0</v>
      </c>
      <c r="AT171" s="1">
        <v>0</v>
      </c>
      <c r="AU171" s="1">
        <v>0</v>
      </c>
      <c r="AV171" s="1">
        <v>0</v>
      </c>
      <c r="AW171" s="1">
        <v>1</v>
      </c>
      <c r="AX171" s="1">
        <v>0</v>
      </c>
      <c r="AY171" s="1">
        <v>0</v>
      </c>
      <c r="AZ171" s="1">
        <v>24</v>
      </c>
      <c r="BA171" s="23">
        <v>42587</v>
      </c>
      <c r="BB171" s="25">
        <f t="shared" si="40"/>
        <v>8</v>
      </c>
      <c r="BC171" s="25" t="str">
        <f t="shared" si="41"/>
        <v>August</v>
      </c>
      <c r="BD171" s="25">
        <v>1</v>
      </c>
      <c r="BE171" t="str">
        <f t="shared" si="42"/>
        <v>1876,42664,Low income,982,High spender,0.0230170635664729,0,1,44,21,0,3,0,0,0,24,0.875,0,0.125,0,0,0,1,1,0,3,5,0.2,0.2,0,0.6,6,0,0,0,0,0,0,0,53,50-65,2262,0,1,0,0,0,0,1,0,0,24</v>
      </c>
    </row>
    <row r="172" spans="1:57" ht="13.2" x14ac:dyDescent="0.25">
      <c r="A172" s="8">
        <v>1645</v>
      </c>
      <c r="B172" s="1">
        <v>31353</v>
      </c>
      <c r="C172" s="8" t="str">
        <f t="shared" si="43"/>
        <v>Low income</v>
      </c>
      <c r="D172" s="31">
        <v>433</v>
      </c>
      <c r="E172" s="34" t="str">
        <f t="shared" si="44"/>
        <v>Low spender</v>
      </c>
      <c r="F172" s="10">
        <f t="shared" si="38"/>
        <v>1.3810480655758619E-2</v>
      </c>
      <c r="G172" s="1">
        <v>1</v>
      </c>
      <c r="H172" s="1">
        <v>1</v>
      </c>
      <c r="I172" s="1">
        <v>24</v>
      </c>
      <c r="J172" s="1">
        <v>10</v>
      </c>
      <c r="K172" s="1">
        <v>0</v>
      </c>
      <c r="L172" s="1">
        <v>10</v>
      </c>
      <c r="M172" s="1">
        <v>3</v>
      </c>
      <c r="N172" s="1">
        <v>1</v>
      </c>
      <c r="O172" s="1">
        <v>7</v>
      </c>
      <c r="P172" s="8">
        <f t="shared" si="45"/>
        <v>31</v>
      </c>
      <c r="Q172" s="10">
        <f t="shared" si="46"/>
        <v>0.32258064516129031</v>
      </c>
      <c r="R172" s="10">
        <f t="shared" si="47"/>
        <v>0</v>
      </c>
      <c r="S172" s="10">
        <f t="shared" si="48"/>
        <v>0.32258064516129031</v>
      </c>
      <c r="T172" s="10">
        <f t="shared" si="49"/>
        <v>9.6774193548387094E-2</v>
      </c>
      <c r="U172" s="10">
        <f t="shared" si="50"/>
        <v>3.2258064516129031E-2</v>
      </c>
      <c r="V172" s="10">
        <f t="shared" si="51"/>
        <v>0.22580645161290322</v>
      </c>
      <c r="W172" s="1">
        <v>2</v>
      </c>
      <c r="X172" s="1">
        <v>1</v>
      </c>
      <c r="Y172" s="1">
        <v>1</v>
      </c>
      <c r="Z172" s="1">
        <v>2</v>
      </c>
      <c r="AA172" s="8">
        <f t="shared" si="52"/>
        <v>6</v>
      </c>
      <c r="AB172" s="10">
        <f t="shared" si="53"/>
        <v>0.33333333333333331</v>
      </c>
      <c r="AC172" s="10">
        <f t="shared" si="54"/>
        <v>0.16666666666666666</v>
      </c>
      <c r="AD172" s="10">
        <f t="shared" si="55"/>
        <v>0.16666666666666666</v>
      </c>
      <c r="AE172" s="10">
        <f t="shared" si="56"/>
        <v>0.33333333333333331</v>
      </c>
      <c r="AF172" s="1">
        <v>8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43</v>
      </c>
      <c r="AO172" s="20" t="str">
        <f t="shared" si="39"/>
        <v>36-50</v>
      </c>
      <c r="AP172" s="1">
        <v>2341</v>
      </c>
      <c r="AQ172" s="1">
        <v>0</v>
      </c>
      <c r="AR172" s="1">
        <v>1</v>
      </c>
      <c r="AS172" s="1">
        <v>0</v>
      </c>
      <c r="AT172" s="1">
        <v>0</v>
      </c>
      <c r="AU172" s="1">
        <v>0</v>
      </c>
      <c r="AV172" s="1">
        <v>0</v>
      </c>
      <c r="AW172" s="1">
        <v>1</v>
      </c>
      <c r="AX172" s="1">
        <v>0</v>
      </c>
      <c r="AY172" s="1">
        <v>0</v>
      </c>
      <c r="AZ172" s="1">
        <v>17</v>
      </c>
      <c r="BA172" s="23">
        <v>42508</v>
      </c>
      <c r="BB172" s="25">
        <f t="shared" si="40"/>
        <v>5</v>
      </c>
      <c r="BC172" s="25" t="str">
        <f t="shared" si="41"/>
        <v>May</v>
      </c>
      <c r="BD172" s="25">
        <v>1</v>
      </c>
      <c r="BE172" t="str">
        <f t="shared" si="42"/>
        <v>1645,31353,Low income,433,Low spender,0.0138104806557586,1,1,24,10,0,10,3,1,7,31,0.32258064516129,0,0.32258064516129,0.0967741935483871,0.032258064516129,0.225806451612903,2,1,1,2,6,0.333333333333333,0.166666666666667,0.166666666666667,0.333333333333333,8,0,0,0,0,0,0,0,43,36-50,2341,0,1,0,0,0,0,1,0,0,17</v>
      </c>
    </row>
    <row r="173" spans="1:57" ht="13.2" x14ac:dyDescent="0.25">
      <c r="A173" s="8">
        <v>1649</v>
      </c>
      <c r="B173" s="1">
        <v>31353</v>
      </c>
      <c r="C173" s="8" t="str">
        <f t="shared" si="43"/>
        <v>Low income</v>
      </c>
      <c r="D173" s="31">
        <v>185</v>
      </c>
      <c r="E173" s="34" t="str">
        <f t="shared" si="44"/>
        <v>Low spender</v>
      </c>
      <c r="F173" s="10">
        <f t="shared" si="38"/>
        <v>5.9005517813287408E-3</v>
      </c>
      <c r="G173" s="1">
        <v>1</v>
      </c>
      <c r="H173" s="1">
        <v>1</v>
      </c>
      <c r="I173" s="1">
        <v>24</v>
      </c>
      <c r="J173" s="1">
        <v>10</v>
      </c>
      <c r="K173" s="1">
        <v>0</v>
      </c>
      <c r="L173" s="1">
        <v>10</v>
      </c>
      <c r="M173" s="1">
        <v>3</v>
      </c>
      <c r="N173" s="1">
        <v>1</v>
      </c>
      <c r="O173" s="1">
        <v>7</v>
      </c>
      <c r="P173" s="8">
        <f t="shared" si="45"/>
        <v>31</v>
      </c>
      <c r="Q173" s="10">
        <f t="shared" si="46"/>
        <v>0.32258064516129031</v>
      </c>
      <c r="R173" s="10">
        <f t="shared" si="47"/>
        <v>0</v>
      </c>
      <c r="S173" s="10">
        <f t="shared" si="48"/>
        <v>0.32258064516129031</v>
      </c>
      <c r="T173" s="10">
        <f t="shared" si="49"/>
        <v>9.6774193548387094E-2</v>
      </c>
      <c r="U173" s="10">
        <f t="shared" si="50"/>
        <v>3.2258064516129031E-2</v>
      </c>
      <c r="V173" s="10">
        <f t="shared" si="51"/>
        <v>0.22580645161290322</v>
      </c>
      <c r="W173" s="1">
        <v>2</v>
      </c>
      <c r="X173" s="1">
        <v>1</v>
      </c>
      <c r="Y173" s="1">
        <v>1</v>
      </c>
      <c r="Z173" s="1">
        <v>2</v>
      </c>
      <c r="AA173" s="8">
        <f t="shared" si="52"/>
        <v>6</v>
      </c>
      <c r="AB173" s="10">
        <f t="shared" si="53"/>
        <v>0.33333333333333331</v>
      </c>
      <c r="AC173" s="10">
        <f t="shared" si="54"/>
        <v>0.16666666666666666</v>
      </c>
      <c r="AD173" s="10">
        <f t="shared" si="55"/>
        <v>0.16666666666666666</v>
      </c>
      <c r="AE173" s="10">
        <f t="shared" si="56"/>
        <v>0.33333333333333331</v>
      </c>
      <c r="AF173" s="1">
        <v>8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1</v>
      </c>
      <c r="AN173" s="1">
        <v>43</v>
      </c>
      <c r="AO173" s="20" t="str">
        <f t="shared" si="39"/>
        <v>36-50</v>
      </c>
      <c r="AP173" s="1">
        <v>2341</v>
      </c>
      <c r="AQ173" s="1">
        <v>0</v>
      </c>
      <c r="AR173" s="1">
        <v>1</v>
      </c>
      <c r="AS173" s="1">
        <v>0</v>
      </c>
      <c r="AT173" s="1">
        <v>0</v>
      </c>
      <c r="AU173" s="1">
        <v>0</v>
      </c>
      <c r="AV173" s="1">
        <v>0</v>
      </c>
      <c r="AW173" s="1">
        <v>1</v>
      </c>
      <c r="AX173" s="1">
        <v>0</v>
      </c>
      <c r="AY173" s="1">
        <v>0</v>
      </c>
      <c r="AZ173" s="1">
        <v>17</v>
      </c>
      <c r="BA173" s="23">
        <v>42508</v>
      </c>
      <c r="BB173" s="25">
        <f t="shared" si="40"/>
        <v>5</v>
      </c>
      <c r="BC173" s="25" t="str">
        <f t="shared" si="41"/>
        <v>May</v>
      </c>
      <c r="BD173" s="25">
        <v>1</v>
      </c>
      <c r="BE173" t="str">
        <f t="shared" si="42"/>
        <v>1649,31353,Low income,185,Low spender,0.00590055178132874,1,1,24,10,0,10,3,1,7,31,0.32258064516129,0,0.32258064516129,0.0967741935483871,0.032258064516129,0.225806451612903,2,1,1,2,6,0.333333333333333,0.166666666666667,0.166666666666667,0.333333333333333,8,0,0,0,0,0,0,1,43,36-50,2341,0,1,0,0,0,0,1,0,0,17</v>
      </c>
    </row>
    <row r="174" spans="1:57" ht="13.2" x14ac:dyDescent="0.25">
      <c r="A174" s="8">
        <v>1142</v>
      </c>
      <c r="B174" s="1">
        <v>25358</v>
      </c>
      <c r="C174" s="8" t="str">
        <f t="shared" si="43"/>
        <v>Low income</v>
      </c>
      <c r="D174" s="31">
        <v>1671</v>
      </c>
      <c r="E174" s="34" t="str">
        <f t="shared" si="44"/>
        <v>High spender</v>
      </c>
      <c r="F174" s="10">
        <f t="shared" si="38"/>
        <v>6.5896364066566765E-2</v>
      </c>
      <c r="G174" s="1">
        <v>0</v>
      </c>
      <c r="H174" s="1">
        <v>1</v>
      </c>
      <c r="I174" s="1">
        <v>57</v>
      </c>
      <c r="J174" s="1">
        <v>19</v>
      </c>
      <c r="K174" s="1">
        <v>0</v>
      </c>
      <c r="L174" s="1">
        <v>5</v>
      </c>
      <c r="M174" s="1">
        <v>0</v>
      </c>
      <c r="N174" s="1">
        <v>0</v>
      </c>
      <c r="O174" s="1">
        <v>8</v>
      </c>
      <c r="P174" s="8">
        <f t="shared" si="45"/>
        <v>32</v>
      </c>
      <c r="Q174" s="10">
        <f t="shared" si="46"/>
        <v>0.59375</v>
      </c>
      <c r="R174" s="10">
        <f t="shared" si="47"/>
        <v>0</v>
      </c>
      <c r="S174" s="10">
        <f t="shared" si="48"/>
        <v>0.15625</v>
      </c>
      <c r="T174" s="10">
        <f t="shared" si="49"/>
        <v>0</v>
      </c>
      <c r="U174" s="10">
        <f t="shared" si="50"/>
        <v>0</v>
      </c>
      <c r="V174" s="10">
        <f t="shared" si="51"/>
        <v>0.25</v>
      </c>
      <c r="W174" s="1">
        <v>2</v>
      </c>
      <c r="X174" s="1">
        <v>1</v>
      </c>
      <c r="Y174" s="1">
        <v>0</v>
      </c>
      <c r="Z174" s="1">
        <v>3</v>
      </c>
      <c r="AA174" s="8">
        <f t="shared" si="52"/>
        <v>6</v>
      </c>
      <c r="AB174" s="10">
        <f t="shared" si="53"/>
        <v>0.33333333333333331</v>
      </c>
      <c r="AC174" s="10">
        <f t="shared" si="54"/>
        <v>0.16666666666666666</v>
      </c>
      <c r="AD174" s="10">
        <f t="shared" si="55"/>
        <v>0</v>
      </c>
      <c r="AE174" s="10">
        <f t="shared" si="56"/>
        <v>0.5</v>
      </c>
      <c r="AF174" s="1">
        <v>6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73</v>
      </c>
      <c r="AO174" s="20" t="str">
        <f t="shared" si="39"/>
        <v>66+</v>
      </c>
      <c r="AP174" s="1">
        <v>2501</v>
      </c>
      <c r="AQ174" s="1">
        <v>0</v>
      </c>
      <c r="AR174" s="1">
        <v>0</v>
      </c>
      <c r="AS174" s="1">
        <v>0</v>
      </c>
      <c r="AT174" s="1">
        <v>0</v>
      </c>
      <c r="AU174" s="1">
        <v>1</v>
      </c>
      <c r="AV174" s="1">
        <v>0</v>
      </c>
      <c r="AW174" s="1">
        <v>0</v>
      </c>
      <c r="AX174" s="1">
        <v>0</v>
      </c>
      <c r="AY174" s="1">
        <v>1</v>
      </c>
      <c r="AZ174" s="1">
        <v>16</v>
      </c>
      <c r="BA174" s="23">
        <v>42348</v>
      </c>
      <c r="BB174" s="25">
        <f t="shared" si="40"/>
        <v>12</v>
      </c>
      <c r="BC174" s="25" t="str">
        <f t="shared" si="41"/>
        <v>December</v>
      </c>
      <c r="BD174" s="25">
        <v>1</v>
      </c>
      <c r="BE174" t="str">
        <f t="shared" si="42"/>
        <v>1142,25358,Low income,1671,High spender,0.0658963640665668,0,1,57,19,0,5,0,0,8,32,0.59375,0,0.15625,0,0,0.25,2,1,0,3,6,0.333333333333333,0.166666666666667,0,0.5,6,0,0,0,0,0,0,0,73,66+,2501,0,0,0,0,1,0,0,0,1,16</v>
      </c>
    </row>
    <row r="175" spans="1:57" ht="13.2" x14ac:dyDescent="0.25">
      <c r="A175" s="8">
        <v>1059</v>
      </c>
      <c r="B175" s="1">
        <v>30560</v>
      </c>
      <c r="C175" s="8" t="str">
        <f t="shared" si="43"/>
        <v>Low income</v>
      </c>
      <c r="D175" s="31">
        <v>1667</v>
      </c>
      <c r="E175" s="34" t="str">
        <f t="shared" si="44"/>
        <v>High spender</v>
      </c>
      <c r="F175" s="10">
        <f t="shared" si="38"/>
        <v>5.4548429319371726E-2</v>
      </c>
      <c r="G175" s="1">
        <v>1</v>
      </c>
      <c r="H175" s="1">
        <v>0</v>
      </c>
      <c r="I175" s="1">
        <v>6</v>
      </c>
      <c r="J175" s="1">
        <v>9</v>
      </c>
      <c r="K175" s="1">
        <v>1</v>
      </c>
      <c r="L175" s="1">
        <v>5</v>
      </c>
      <c r="M175" s="1">
        <v>4</v>
      </c>
      <c r="N175" s="1">
        <v>5</v>
      </c>
      <c r="O175" s="1">
        <v>7</v>
      </c>
      <c r="P175" s="8">
        <f t="shared" si="45"/>
        <v>31</v>
      </c>
      <c r="Q175" s="10">
        <f t="shared" si="46"/>
        <v>0.29032258064516131</v>
      </c>
      <c r="R175" s="10">
        <f t="shared" si="47"/>
        <v>3.2258064516129031E-2</v>
      </c>
      <c r="S175" s="10">
        <f t="shared" si="48"/>
        <v>0.16129032258064516</v>
      </c>
      <c r="T175" s="10">
        <f t="shared" si="49"/>
        <v>0.12903225806451613</v>
      </c>
      <c r="U175" s="10">
        <f t="shared" si="50"/>
        <v>0.16129032258064516</v>
      </c>
      <c r="V175" s="10">
        <f t="shared" si="51"/>
        <v>0.22580645161290322</v>
      </c>
      <c r="W175" s="1">
        <v>1</v>
      </c>
      <c r="X175" s="1">
        <v>1</v>
      </c>
      <c r="Y175" s="1">
        <v>0</v>
      </c>
      <c r="Z175" s="1">
        <v>3</v>
      </c>
      <c r="AA175" s="8">
        <f t="shared" si="52"/>
        <v>5</v>
      </c>
      <c r="AB175" s="10">
        <f t="shared" si="53"/>
        <v>0.2</v>
      </c>
      <c r="AC175" s="10">
        <f t="shared" si="54"/>
        <v>0.2</v>
      </c>
      <c r="AD175" s="10">
        <f t="shared" si="55"/>
        <v>0</v>
      </c>
      <c r="AE175" s="10">
        <f t="shared" si="56"/>
        <v>0.6</v>
      </c>
      <c r="AF175" s="1">
        <v>7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44</v>
      </c>
      <c r="AO175" s="20" t="str">
        <f t="shared" si="39"/>
        <v>36-50</v>
      </c>
      <c r="AP175" s="1">
        <v>2526</v>
      </c>
      <c r="AQ175" s="1">
        <v>0</v>
      </c>
      <c r="AR175" s="1">
        <v>0</v>
      </c>
      <c r="AS175" s="1">
        <v>0</v>
      </c>
      <c r="AT175" s="1">
        <v>1</v>
      </c>
      <c r="AU175" s="1">
        <v>0</v>
      </c>
      <c r="AV175" s="1">
        <v>0</v>
      </c>
      <c r="AW175" s="1">
        <v>0</v>
      </c>
      <c r="AX175" s="1">
        <v>1</v>
      </c>
      <c r="AY175" s="1">
        <v>0</v>
      </c>
      <c r="AZ175" s="1">
        <v>17</v>
      </c>
      <c r="BA175" s="23">
        <v>42323</v>
      </c>
      <c r="BB175" s="25">
        <f t="shared" si="40"/>
        <v>11</v>
      </c>
      <c r="BC175" s="25" t="str">
        <f t="shared" si="41"/>
        <v>November</v>
      </c>
      <c r="BD175" s="25">
        <v>1</v>
      </c>
      <c r="BE175" t="str">
        <f t="shared" si="42"/>
        <v>1059,30560,Low income,1667,High spender,0.0545484293193717,1,0,6,9,1,5,4,5,7,31,0.290322580645161,0.032258064516129,0.161290322580645,0.129032258064516,0.161290322580645,0.225806451612903,1,1,0,3,5,0.2,0.2,0,0.6,7,0,0,0,0,0,0,0,44,36-50,2526,0,0,0,1,0,0,0,1,0,17</v>
      </c>
    </row>
    <row r="176" spans="1:57" ht="13.2" x14ac:dyDescent="0.25">
      <c r="A176" s="8">
        <v>712</v>
      </c>
      <c r="B176" s="1">
        <v>35388</v>
      </c>
      <c r="C176" s="8" t="str">
        <f t="shared" si="43"/>
        <v>Low income</v>
      </c>
      <c r="D176" s="31">
        <v>1649</v>
      </c>
      <c r="E176" s="34" t="str">
        <f t="shared" si="44"/>
        <v>High spender</v>
      </c>
      <c r="F176" s="10">
        <f t="shared" si="38"/>
        <v>4.65977167401379E-2</v>
      </c>
      <c r="G176" s="1">
        <v>1</v>
      </c>
      <c r="H176" s="1">
        <v>0</v>
      </c>
      <c r="I176" s="1">
        <v>20</v>
      </c>
      <c r="J176" s="1">
        <v>6</v>
      </c>
      <c r="K176" s="1">
        <v>4</v>
      </c>
      <c r="L176" s="1">
        <v>7</v>
      </c>
      <c r="M176" s="1">
        <v>4</v>
      </c>
      <c r="N176" s="1">
        <v>3</v>
      </c>
      <c r="O176" s="1">
        <v>8</v>
      </c>
      <c r="P176" s="8">
        <f t="shared" si="45"/>
        <v>32</v>
      </c>
      <c r="Q176" s="10">
        <f t="shared" si="46"/>
        <v>0.1875</v>
      </c>
      <c r="R176" s="10">
        <f t="shared" si="47"/>
        <v>0.125</v>
      </c>
      <c r="S176" s="10">
        <f t="shared" si="48"/>
        <v>0.21875</v>
      </c>
      <c r="T176" s="10">
        <f t="shared" si="49"/>
        <v>0.125</v>
      </c>
      <c r="U176" s="10">
        <f t="shared" si="50"/>
        <v>9.375E-2</v>
      </c>
      <c r="V176" s="10">
        <f t="shared" si="51"/>
        <v>0.25</v>
      </c>
      <c r="W176" s="1">
        <v>1</v>
      </c>
      <c r="X176" s="1">
        <v>1</v>
      </c>
      <c r="Y176" s="1">
        <v>0</v>
      </c>
      <c r="Z176" s="1">
        <v>3</v>
      </c>
      <c r="AA176" s="8">
        <f t="shared" si="52"/>
        <v>5</v>
      </c>
      <c r="AB176" s="10">
        <f t="shared" si="53"/>
        <v>0.2</v>
      </c>
      <c r="AC176" s="10">
        <f t="shared" si="54"/>
        <v>0.2</v>
      </c>
      <c r="AD176" s="10">
        <f t="shared" si="55"/>
        <v>0</v>
      </c>
      <c r="AE176" s="10">
        <f t="shared" si="56"/>
        <v>0.6</v>
      </c>
      <c r="AF176" s="1">
        <v>7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32</v>
      </c>
      <c r="AO176" s="20" t="str">
        <f t="shared" si="39"/>
        <v>24-35</v>
      </c>
      <c r="AP176" s="1">
        <v>2638</v>
      </c>
      <c r="AQ176" s="1">
        <v>1</v>
      </c>
      <c r="AR176" s="1">
        <v>0</v>
      </c>
      <c r="AS176" s="1">
        <v>0</v>
      </c>
      <c r="AT176" s="1">
        <v>0</v>
      </c>
      <c r="AU176" s="1">
        <v>0</v>
      </c>
      <c r="AV176" s="1">
        <v>1</v>
      </c>
      <c r="AW176" s="1">
        <v>0</v>
      </c>
      <c r="AX176" s="1">
        <v>0</v>
      </c>
      <c r="AY176" s="1">
        <v>0</v>
      </c>
      <c r="AZ176" s="1">
        <v>16</v>
      </c>
      <c r="BA176" s="23">
        <v>42211</v>
      </c>
      <c r="BB176" s="25">
        <f t="shared" si="40"/>
        <v>7</v>
      </c>
      <c r="BC176" s="25" t="str">
        <f t="shared" si="41"/>
        <v>July</v>
      </c>
      <c r="BD176" s="25">
        <v>1</v>
      </c>
      <c r="BE176" t="str">
        <f t="shared" si="42"/>
        <v>712,35388,Low income,1649,High spender,0.0465977167401379,1,0,20,6,4,7,4,3,8,32,0.1875,0.125,0.21875,0.125,0.09375,0.25,1,1,0,3,5,0.2,0.2,0,0.6,7,0,0,0,0,0,0,0,32,24-35,2638,1,0,0,0,0,1,0,0,0,16</v>
      </c>
    </row>
    <row r="177" spans="1:57" ht="13.2" x14ac:dyDescent="0.25">
      <c r="A177" s="8">
        <v>621</v>
      </c>
      <c r="B177" s="1">
        <v>26887</v>
      </c>
      <c r="C177" s="8" t="str">
        <f t="shared" si="43"/>
        <v>Low income</v>
      </c>
      <c r="D177" s="31">
        <v>31</v>
      </c>
      <c r="E177" s="34" t="str">
        <f t="shared" si="44"/>
        <v>Low spender</v>
      </c>
      <c r="F177" s="10">
        <f t="shared" si="38"/>
        <v>1.1529735559936028E-3</v>
      </c>
      <c r="G177" s="1">
        <v>0</v>
      </c>
      <c r="H177" s="1">
        <v>1</v>
      </c>
      <c r="I177" s="1">
        <v>27</v>
      </c>
      <c r="J177" s="1">
        <v>6</v>
      </c>
      <c r="K177" s="1">
        <v>7</v>
      </c>
      <c r="L177" s="1">
        <v>4</v>
      </c>
      <c r="M177" s="1">
        <v>3</v>
      </c>
      <c r="N177" s="1">
        <v>4</v>
      </c>
      <c r="O177" s="1">
        <v>6</v>
      </c>
      <c r="P177" s="8">
        <f t="shared" si="45"/>
        <v>30</v>
      </c>
      <c r="Q177" s="10">
        <f t="shared" si="46"/>
        <v>0.2</v>
      </c>
      <c r="R177" s="10">
        <f t="shared" si="47"/>
        <v>0.23333333333333334</v>
      </c>
      <c r="S177" s="10">
        <f t="shared" si="48"/>
        <v>0.13333333333333333</v>
      </c>
      <c r="T177" s="10">
        <f t="shared" si="49"/>
        <v>0.1</v>
      </c>
      <c r="U177" s="10">
        <f t="shared" si="50"/>
        <v>0.13333333333333333</v>
      </c>
      <c r="V177" s="10">
        <f t="shared" si="51"/>
        <v>0.2</v>
      </c>
      <c r="W177" s="1">
        <v>1</v>
      </c>
      <c r="X177" s="1">
        <v>1</v>
      </c>
      <c r="Y177" s="1">
        <v>0</v>
      </c>
      <c r="Z177" s="1">
        <v>3</v>
      </c>
      <c r="AA177" s="8">
        <f t="shared" si="52"/>
        <v>5</v>
      </c>
      <c r="AB177" s="10">
        <f t="shared" si="53"/>
        <v>0.2</v>
      </c>
      <c r="AC177" s="10">
        <f t="shared" si="54"/>
        <v>0.2</v>
      </c>
      <c r="AD177" s="10">
        <f t="shared" si="55"/>
        <v>0</v>
      </c>
      <c r="AE177" s="10">
        <f t="shared" si="56"/>
        <v>0.6</v>
      </c>
      <c r="AF177" s="1">
        <v>6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61</v>
      </c>
      <c r="AO177" s="20" t="str">
        <f t="shared" si="39"/>
        <v>50-65</v>
      </c>
      <c r="AP177" s="1">
        <v>2663</v>
      </c>
      <c r="AQ177" s="1">
        <v>0</v>
      </c>
      <c r="AR177" s="1">
        <v>1</v>
      </c>
      <c r="AS177" s="1">
        <v>0</v>
      </c>
      <c r="AT177" s="1">
        <v>0</v>
      </c>
      <c r="AU177" s="1">
        <v>0</v>
      </c>
      <c r="AV177" s="1">
        <v>1</v>
      </c>
      <c r="AW177" s="1">
        <v>0</v>
      </c>
      <c r="AX177" s="1">
        <v>0</v>
      </c>
      <c r="AY177" s="1">
        <v>0</v>
      </c>
      <c r="AZ177" s="1">
        <v>18</v>
      </c>
      <c r="BA177" s="23">
        <v>42186</v>
      </c>
      <c r="BB177" s="25">
        <f t="shared" si="40"/>
        <v>7</v>
      </c>
      <c r="BC177" s="25" t="str">
        <f t="shared" si="41"/>
        <v>July</v>
      </c>
      <c r="BD177" s="25">
        <v>1</v>
      </c>
      <c r="BE177" t="str">
        <f t="shared" si="42"/>
        <v>621,26887,Low income,31,Low spender,0.0011529735559936,0,1,27,6,7,4,3,4,6,30,0.2,0.233333333333333,0.133333333333333,0.1,0.133333333333333,0.2,1,1,0,3,5,0.2,0.2,0,0.6,6,0,0,0,0,0,0,0,61,50-65,2663,0,1,0,0,0,1,0,0,0,18</v>
      </c>
    </row>
    <row r="178" spans="1:57" ht="13.2" x14ac:dyDescent="0.25">
      <c r="A178" s="8">
        <v>490</v>
      </c>
      <c r="B178" s="1">
        <v>14661</v>
      </c>
      <c r="C178" s="8" t="str">
        <f t="shared" si="43"/>
        <v>Low income</v>
      </c>
      <c r="D178" s="31">
        <v>1645</v>
      </c>
      <c r="E178" s="34" t="str">
        <f t="shared" si="44"/>
        <v>High spender</v>
      </c>
      <c r="F178" s="10">
        <f t="shared" si="38"/>
        <v>0.11220244185253393</v>
      </c>
      <c r="G178" s="1">
        <v>0</v>
      </c>
      <c r="H178" s="1">
        <v>0</v>
      </c>
      <c r="I178" s="1">
        <v>88</v>
      </c>
      <c r="J178" s="1">
        <v>4</v>
      </c>
      <c r="K178" s="1">
        <v>1</v>
      </c>
      <c r="L178" s="1">
        <v>11</v>
      </c>
      <c r="M178" s="1">
        <v>6</v>
      </c>
      <c r="N178" s="1">
        <v>2</v>
      </c>
      <c r="O178" s="1">
        <v>2</v>
      </c>
      <c r="P178" s="8">
        <f t="shared" si="45"/>
        <v>26</v>
      </c>
      <c r="Q178" s="10">
        <f t="shared" si="46"/>
        <v>0.15384615384615385</v>
      </c>
      <c r="R178" s="10">
        <f t="shared" si="47"/>
        <v>3.8461538461538464E-2</v>
      </c>
      <c r="S178" s="10">
        <f t="shared" si="48"/>
        <v>0.42307692307692307</v>
      </c>
      <c r="T178" s="10">
        <f t="shared" si="49"/>
        <v>0.23076923076923078</v>
      </c>
      <c r="U178" s="10">
        <f t="shared" si="50"/>
        <v>7.6923076923076927E-2</v>
      </c>
      <c r="V178" s="10">
        <f t="shared" si="51"/>
        <v>7.6923076923076927E-2</v>
      </c>
      <c r="W178" s="1">
        <v>1</v>
      </c>
      <c r="X178" s="1">
        <v>1</v>
      </c>
      <c r="Y178" s="1">
        <v>0</v>
      </c>
      <c r="Z178" s="1">
        <v>3</v>
      </c>
      <c r="AA178" s="8">
        <f t="shared" si="52"/>
        <v>5</v>
      </c>
      <c r="AB178" s="10">
        <f t="shared" si="53"/>
        <v>0.2</v>
      </c>
      <c r="AC178" s="10">
        <f t="shared" si="54"/>
        <v>0.2</v>
      </c>
      <c r="AD178" s="10">
        <f t="shared" si="55"/>
        <v>0</v>
      </c>
      <c r="AE178" s="10">
        <f t="shared" si="56"/>
        <v>0.6</v>
      </c>
      <c r="AF178" s="1">
        <v>6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64</v>
      </c>
      <c r="AO178" s="20" t="str">
        <f t="shared" si="39"/>
        <v>50-65</v>
      </c>
      <c r="AP178" s="1">
        <v>2703</v>
      </c>
      <c r="AQ178" s="1">
        <v>0</v>
      </c>
      <c r="AR178" s="1">
        <v>0</v>
      </c>
      <c r="AS178" s="1">
        <v>0</v>
      </c>
      <c r="AT178" s="1">
        <v>1</v>
      </c>
      <c r="AU178" s="1">
        <v>0</v>
      </c>
      <c r="AV178" s="1">
        <v>0</v>
      </c>
      <c r="AW178" s="1">
        <v>0</v>
      </c>
      <c r="AX178" s="1">
        <v>1</v>
      </c>
      <c r="AY178" s="1">
        <v>0</v>
      </c>
      <c r="AZ178" s="1">
        <v>22</v>
      </c>
      <c r="BA178" s="23">
        <v>42146</v>
      </c>
      <c r="BB178" s="25">
        <f t="shared" si="40"/>
        <v>5</v>
      </c>
      <c r="BC178" s="25" t="str">
        <f t="shared" si="41"/>
        <v>May</v>
      </c>
      <c r="BD178" s="25">
        <v>1</v>
      </c>
      <c r="BE178" t="str">
        <f t="shared" si="42"/>
        <v>490,14661,Low income,1645,High spender,0.112202441852534,0,0,88,4,1,11,6,2,2,26,0.153846153846154,0.0384615384615385,0.423076923076923,0.230769230769231,0.0769230769230769,0.0769230769230769,1,1,0,3,5,0.2,0.2,0,0.6,6,0,0,0,0,0,0,0,64,50-65,2703,0,0,0,1,0,0,0,1,0,22</v>
      </c>
    </row>
    <row r="179" spans="1:57" ht="13.2" x14ac:dyDescent="0.25">
      <c r="A179" s="8">
        <v>162</v>
      </c>
      <c r="B179" s="1">
        <v>16860</v>
      </c>
      <c r="C179" s="8" t="str">
        <f t="shared" si="43"/>
        <v>Low income</v>
      </c>
      <c r="D179" s="31">
        <v>1446</v>
      </c>
      <c r="E179" s="34" t="str">
        <f t="shared" si="44"/>
        <v>High spender</v>
      </c>
      <c r="F179" s="10">
        <f t="shared" si="38"/>
        <v>8.5765124555160138E-2</v>
      </c>
      <c r="G179" s="1">
        <v>1</v>
      </c>
      <c r="H179" s="1">
        <v>1</v>
      </c>
      <c r="I179" s="1">
        <v>19</v>
      </c>
      <c r="J179" s="1">
        <v>10</v>
      </c>
      <c r="K179" s="1">
        <v>4</v>
      </c>
      <c r="L179" s="1">
        <v>4</v>
      </c>
      <c r="M179" s="1">
        <v>3</v>
      </c>
      <c r="N179" s="1">
        <v>3</v>
      </c>
      <c r="O179" s="1">
        <v>14</v>
      </c>
      <c r="P179" s="8">
        <f t="shared" si="45"/>
        <v>38</v>
      </c>
      <c r="Q179" s="10">
        <f t="shared" si="46"/>
        <v>0.26315789473684209</v>
      </c>
      <c r="R179" s="10">
        <f t="shared" si="47"/>
        <v>0.10526315789473684</v>
      </c>
      <c r="S179" s="10">
        <f t="shared" si="48"/>
        <v>0.10526315789473684</v>
      </c>
      <c r="T179" s="10">
        <f t="shared" si="49"/>
        <v>7.8947368421052627E-2</v>
      </c>
      <c r="U179" s="10">
        <f t="shared" si="50"/>
        <v>7.8947368421052627E-2</v>
      </c>
      <c r="V179" s="10">
        <f t="shared" si="51"/>
        <v>0.36842105263157893</v>
      </c>
      <c r="W179" s="1">
        <v>3</v>
      </c>
      <c r="X179" s="1">
        <v>1</v>
      </c>
      <c r="Y179" s="1">
        <v>1</v>
      </c>
      <c r="Z179" s="1">
        <v>3</v>
      </c>
      <c r="AA179" s="8">
        <f t="shared" si="52"/>
        <v>8</v>
      </c>
      <c r="AB179" s="10">
        <f t="shared" si="53"/>
        <v>0.375</v>
      </c>
      <c r="AC179" s="10">
        <f t="shared" si="54"/>
        <v>0.125</v>
      </c>
      <c r="AD179" s="10">
        <f t="shared" si="55"/>
        <v>0.125</v>
      </c>
      <c r="AE179" s="10">
        <f t="shared" si="56"/>
        <v>0.375</v>
      </c>
      <c r="AF179" s="1">
        <v>7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59</v>
      </c>
      <c r="AO179" s="20" t="str">
        <f t="shared" si="39"/>
        <v>50-65</v>
      </c>
      <c r="AP179" s="1">
        <v>2814</v>
      </c>
      <c r="AQ179" s="1">
        <v>0</v>
      </c>
      <c r="AR179" s="1">
        <v>1</v>
      </c>
      <c r="AS179" s="1">
        <v>0</v>
      </c>
      <c r="AT179" s="1">
        <v>0</v>
      </c>
      <c r="AU179" s="1">
        <v>0</v>
      </c>
      <c r="AV179" s="1">
        <v>0</v>
      </c>
      <c r="AW179" s="1">
        <v>1</v>
      </c>
      <c r="AX179" s="1">
        <v>0</v>
      </c>
      <c r="AY179" s="1">
        <v>0</v>
      </c>
      <c r="AZ179" s="1">
        <v>10</v>
      </c>
      <c r="BA179" s="23">
        <v>42035</v>
      </c>
      <c r="BB179" s="25">
        <f t="shared" si="40"/>
        <v>1</v>
      </c>
      <c r="BC179" s="25" t="str">
        <f t="shared" si="41"/>
        <v>January</v>
      </c>
      <c r="BD179" s="25">
        <v>1</v>
      </c>
      <c r="BE179" t="str">
        <f t="shared" si="42"/>
        <v>162,16860,Low income,1446,High spender,0.0857651245551601,1,1,19,10,4,4,3,3,14,38,0.263157894736842,0.105263157894737,0.105263157894737,0.0789473684210526,0.0789473684210526,0.368421052631579,3,1,1,3,8,0.375,0.125,0.125,0.375,7,0,0,0,0,0,0,0,59,50-65,2814,0,1,0,0,0,0,1,0,0,10</v>
      </c>
    </row>
    <row r="180" spans="1:57" ht="13.2" x14ac:dyDescent="0.25">
      <c r="A180" s="8">
        <v>2048</v>
      </c>
      <c r="B180" s="1">
        <v>22108</v>
      </c>
      <c r="C180" s="8" t="str">
        <f t="shared" si="43"/>
        <v>Low income</v>
      </c>
      <c r="D180" s="31">
        <v>1643</v>
      </c>
      <c r="E180" s="34" t="str">
        <f t="shared" si="44"/>
        <v>High spender</v>
      </c>
      <c r="F180" s="10">
        <f t="shared" si="38"/>
        <v>7.4316989325131172E-2</v>
      </c>
      <c r="G180" s="1">
        <v>1</v>
      </c>
      <c r="H180" s="1">
        <v>1</v>
      </c>
      <c r="I180" s="1">
        <v>46</v>
      </c>
      <c r="J180" s="1">
        <v>5</v>
      </c>
      <c r="K180" s="1">
        <v>3</v>
      </c>
      <c r="L180" s="1">
        <v>9</v>
      </c>
      <c r="M180" s="1">
        <v>6</v>
      </c>
      <c r="N180" s="1">
        <v>2</v>
      </c>
      <c r="O180" s="1">
        <v>6</v>
      </c>
      <c r="P180" s="8">
        <f t="shared" si="45"/>
        <v>31</v>
      </c>
      <c r="Q180" s="10">
        <f t="shared" si="46"/>
        <v>0.16129032258064516</v>
      </c>
      <c r="R180" s="10">
        <f t="shared" si="47"/>
        <v>9.6774193548387094E-2</v>
      </c>
      <c r="S180" s="10">
        <f t="shared" si="48"/>
        <v>0.29032258064516131</v>
      </c>
      <c r="T180" s="10">
        <f t="shared" si="49"/>
        <v>0.19354838709677419</v>
      </c>
      <c r="U180" s="10">
        <f t="shared" si="50"/>
        <v>6.4516129032258063E-2</v>
      </c>
      <c r="V180" s="10">
        <f t="shared" si="51"/>
        <v>0.19354838709677419</v>
      </c>
      <c r="W180" s="1">
        <v>2</v>
      </c>
      <c r="X180" s="1">
        <v>2</v>
      </c>
      <c r="Y180" s="1">
        <v>0</v>
      </c>
      <c r="Z180" s="1">
        <v>3</v>
      </c>
      <c r="AA180" s="8">
        <f t="shared" si="52"/>
        <v>7</v>
      </c>
      <c r="AB180" s="10">
        <f t="shared" si="53"/>
        <v>0.2857142857142857</v>
      </c>
      <c r="AC180" s="10">
        <f t="shared" si="54"/>
        <v>0.2857142857142857</v>
      </c>
      <c r="AD180" s="10">
        <f t="shared" si="55"/>
        <v>0</v>
      </c>
      <c r="AE180" s="10">
        <f t="shared" si="56"/>
        <v>0.42857142857142855</v>
      </c>
      <c r="AF180" s="1">
        <v>7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43</v>
      </c>
      <c r="AO180" s="20" t="str">
        <f t="shared" si="39"/>
        <v>36-50</v>
      </c>
      <c r="AP180" s="1">
        <v>2211</v>
      </c>
      <c r="AQ180" s="1">
        <v>0</v>
      </c>
      <c r="AR180" s="1">
        <v>1</v>
      </c>
      <c r="AS180" s="1">
        <v>0</v>
      </c>
      <c r="AT180" s="1">
        <v>0</v>
      </c>
      <c r="AU180" s="1">
        <v>0</v>
      </c>
      <c r="AV180" s="1">
        <v>0</v>
      </c>
      <c r="AW180" s="1">
        <v>1</v>
      </c>
      <c r="AX180" s="1">
        <v>0</v>
      </c>
      <c r="AY180" s="1">
        <v>0</v>
      </c>
      <c r="AZ180" s="1">
        <v>19</v>
      </c>
      <c r="BA180" s="23">
        <v>42638</v>
      </c>
      <c r="BB180" s="25">
        <f t="shared" si="40"/>
        <v>9</v>
      </c>
      <c r="BC180" s="25" t="str">
        <f t="shared" si="41"/>
        <v>September</v>
      </c>
      <c r="BD180" s="25">
        <v>1</v>
      </c>
      <c r="BE180" t="str">
        <f t="shared" si="42"/>
        <v>2048,22108,Low income,1643,High spender,0.0743169893251312,1,1,46,5,3,9,6,2,6,31,0.161290322580645,0.0967741935483871,0.290322580645161,0.193548387096774,0.0645161290322581,0.193548387096774,2,2,0,3,7,0.285714285714286,0.285714285714286,0,0.428571428571429,7,0,0,0,0,0,0,0,43,36-50,2211,0,1,0,0,0,0,1,0,0,19</v>
      </c>
    </row>
    <row r="181" spans="1:57" ht="13.2" x14ac:dyDescent="0.25">
      <c r="A181" s="8">
        <v>1749</v>
      </c>
      <c r="B181" s="1">
        <v>25008</v>
      </c>
      <c r="C181" s="8" t="str">
        <f t="shared" si="43"/>
        <v>Low income</v>
      </c>
      <c r="D181" s="31">
        <v>1958</v>
      </c>
      <c r="E181" s="34" t="str">
        <f t="shared" si="44"/>
        <v>High spender</v>
      </c>
      <c r="F181" s="10">
        <f t="shared" si="38"/>
        <v>7.8294945617402426E-2</v>
      </c>
      <c r="G181" s="1">
        <v>1</v>
      </c>
      <c r="H181" s="1">
        <v>0</v>
      </c>
      <c r="I181" s="1">
        <v>72</v>
      </c>
      <c r="J181" s="1">
        <v>2</v>
      </c>
      <c r="K181" s="1">
        <v>8</v>
      </c>
      <c r="L181" s="1">
        <v>8</v>
      </c>
      <c r="M181" s="1">
        <v>6</v>
      </c>
      <c r="N181" s="1">
        <v>1</v>
      </c>
      <c r="O181" s="1">
        <v>9</v>
      </c>
      <c r="P181" s="8">
        <f t="shared" si="45"/>
        <v>34</v>
      </c>
      <c r="Q181" s="10">
        <f t="shared" si="46"/>
        <v>5.8823529411764705E-2</v>
      </c>
      <c r="R181" s="10">
        <f t="shared" si="47"/>
        <v>0.23529411764705882</v>
      </c>
      <c r="S181" s="10">
        <f t="shared" si="48"/>
        <v>0.23529411764705882</v>
      </c>
      <c r="T181" s="10">
        <f t="shared" si="49"/>
        <v>0.17647058823529413</v>
      </c>
      <c r="U181" s="10">
        <f t="shared" si="50"/>
        <v>2.9411764705882353E-2</v>
      </c>
      <c r="V181" s="10">
        <f t="shared" si="51"/>
        <v>0.26470588235294118</v>
      </c>
      <c r="W181" s="1">
        <v>2</v>
      </c>
      <c r="X181" s="1">
        <v>1</v>
      </c>
      <c r="Y181" s="1">
        <v>0</v>
      </c>
      <c r="Z181" s="1">
        <v>3</v>
      </c>
      <c r="AA181" s="8">
        <f t="shared" si="52"/>
        <v>6</v>
      </c>
      <c r="AB181" s="10">
        <f t="shared" si="53"/>
        <v>0.33333333333333331</v>
      </c>
      <c r="AC181" s="10">
        <f t="shared" si="54"/>
        <v>0.16666666666666666</v>
      </c>
      <c r="AD181" s="10">
        <f t="shared" si="55"/>
        <v>0</v>
      </c>
      <c r="AE181" s="10">
        <f t="shared" si="56"/>
        <v>0.5</v>
      </c>
      <c r="AF181" s="1">
        <v>8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32</v>
      </c>
      <c r="AO181" s="20" t="str">
        <f t="shared" si="39"/>
        <v>24-35</v>
      </c>
      <c r="AP181" s="1">
        <v>2306</v>
      </c>
      <c r="AQ181" s="1">
        <v>0</v>
      </c>
      <c r="AR181" s="1">
        <v>0</v>
      </c>
      <c r="AS181" s="1">
        <v>1</v>
      </c>
      <c r="AT181" s="1">
        <v>0</v>
      </c>
      <c r="AU181" s="1">
        <v>0</v>
      </c>
      <c r="AV181" s="1">
        <v>0</v>
      </c>
      <c r="AW181" s="1">
        <v>1</v>
      </c>
      <c r="AX181" s="1">
        <v>0</v>
      </c>
      <c r="AY181" s="1">
        <v>0</v>
      </c>
      <c r="AZ181" s="1">
        <v>16</v>
      </c>
      <c r="BA181" s="23">
        <v>42543</v>
      </c>
      <c r="BB181" s="25">
        <f t="shared" si="40"/>
        <v>6</v>
      </c>
      <c r="BC181" s="25" t="str">
        <f t="shared" si="41"/>
        <v>June</v>
      </c>
      <c r="BD181" s="25">
        <v>1</v>
      </c>
      <c r="BE181" t="str">
        <f t="shared" si="42"/>
        <v>1749,25008,Low income,1958,High spender,0.0782949456174024,1,0,72,2,8,8,6,1,9,34,0.0588235294117647,0.235294117647059,0.235294117647059,0.176470588235294,0.0294117647058824,0.264705882352941,2,1,0,3,6,0.333333333333333,0.166666666666667,0,0.5,8,0,0,0,0,0,0,0,32,24-35,2306,0,0,1,0,0,0,1,0,0,16</v>
      </c>
    </row>
    <row r="182" spans="1:57" ht="13.2" x14ac:dyDescent="0.25">
      <c r="A182" s="8">
        <v>1423</v>
      </c>
      <c r="B182" s="1">
        <v>19414</v>
      </c>
      <c r="C182" s="8" t="str">
        <f t="shared" si="43"/>
        <v>Low income</v>
      </c>
      <c r="D182" s="31">
        <v>1641</v>
      </c>
      <c r="E182" s="34" t="str">
        <f t="shared" si="44"/>
        <v>High spender</v>
      </c>
      <c r="F182" s="10">
        <f t="shared" si="38"/>
        <v>8.4526630266817754E-2</v>
      </c>
      <c r="G182" s="1">
        <v>1</v>
      </c>
      <c r="H182" s="1">
        <v>0</v>
      </c>
      <c r="I182" s="1">
        <v>32</v>
      </c>
      <c r="J182" s="1">
        <v>2</v>
      </c>
      <c r="K182" s="1">
        <v>3</v>
      </c>
      <c r="L182" s="1">
        <v>12</v>
      </c>
      <c r="M182" s="1">
        <v>3</v>
      </c>
      <c r="N182" s="1">
        <v>5</v>
      </c>
      <c r="O182" s="1">
        <v>7</v>
      </c>
      <c r="P182" s="8">
        <f t="shared" si="45"/>
        <v>32</v>
      </c>
      <c r="Q182" s="10">
        <f t="shared" si="46"/>
        <v>6.25E-2</v>
      </c>
      <c r="R182" s="10">
        <f t="shared" si="47"/>
        <v>9.375E-2</v>
      </c>
      <c r="S182" s="10">
        <f t="shared" si="48"/>
        <v>0.375</v>
      </c>
      <c r="T182" s="10">
        <f t="shared" si="49"/>
        <v>9.375E-2</v>
      </c>
      <c r="U182" s="10">
        <f t="shared" si="50"/>
        <v>0.15625</v>
      </c>
      <c r="V182" s="10">
        <f t="shared" si="51"/>
        <v>0.21875</v>
      </c>
      <c r="W182" s="1">
        <v>1</v>
      </c>
      <c r="X182" s="1">
        <v>1</v>
      </c>
      <c r="Y182" s="1">
        <v>0</v>
      </c>
      <c r="Z182" s="1">
        <v>3</v>
      </c>
      <c r="AA182" s="8">
        <f t="shared" si="52"/>
        <v>5</v>
      </c>
      <c r="AB182" s="10">
        <f t="shared" si="53"/>
        <v>0.2</v>
      </c>
      <c r="AC182" s="10">
        <f t="shared" si="54"/>
        <v>0.2</v>
      </c>
      <c r="AD182" s="10">
        <f t="shared" si="55"/>
        <v>0</v>
      </c>
      <c r="AE182" s="10">
        <f t="shared" si="56"/>
        <v>0.6</v>
      </c>
      <c r="AF182" s="1">
        <v>8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39</v>
      </c>
      <c r="AO182" s="20" t="str">
        <f t="shared" si="39"/>
        <v>36-50</v>
      </c>
      <c r="AP182" s="1">
        <v>2415</v>
      </c>
      <c r="AQ182" s="1">
        <v>0</v>
      </c>
      <c r="AR182" s="1">
        <v>0</v>
      </c>
      <c r="AS182" s="1">
        <v>0</v>
      </c>
      <c r="AT182" s="1">
        <v>1</v>
      </c>
      <c r="AU182" s="1">
        <v>0</v>
      </c>
      <c r="AV182" s="1">
        <v>1</v>
      </c>
      <c r="AW182" s="1">
        <v>0</v>
      </c>
      <c r="AX182" s="1">
        <v>0</v>
      </c>
      <c r="AY182" s="1">
        <v>0</v>
      </c>
      <c r="AZ182" s="1">
        <v>18</v>
      </c>
      <c r="BA182" s="23">
        <v>42434</v>
      </c>
      <c r="BB182" s="25">
        <f t="shared" si="40"/>
        <v>3</v>
      </c>
      <c r="BC182" s="25" t="str">
        <f t="shared" si="41"/>
        <v>March</v>
      </c>
      <c r="BD182" s="25">
        <v>1</v>
      </c>
      <c r="BE182" t="str">
        <f t="shared" si="42"/>
        <v>1423,19414,Low income,1641,High spender,0.0845266302668178,1,0,32,2,3,12,3,5,7,32,0.0625,0.09375,0.375,0.09375,0.15625,0.21875,1,1,0,3,5,0.2,0.2,0,0.6,8,0,0,0,0,0,0,0,39,36-50,2415,0,0,0,1,0,1,0,0,0,18</v>
      </c>
    </row>
    <row r="183" spans="1:57" ht="13.2" x14ac:dyDescent="0.25">
      <c r="A183" s="8">
        <v>1167</v>
      </c>
      <c r="B183" s="1">
        <v>22804</v>
      </c>
      <c r="C183" s="8" t="str">
        <f t="shared" si="43"/>
        <v>Low income</v>
      </c>
      <c r="D183" s="31">
        <v>1257</v>
      </c>
      <c r="E183" s="34" t="str">
        <f t="shared" si="44"/>
        <v>High spender</v>
      </c>
      <c r="F183" s="10">
        <f t="shared" si="38"/>
        <v>5.5121908437116299E-2</v>
      </c>
      <c r="G183" s="1">
        <v>1</v>
      </c>
      <c r="H183" s="1">
        <v>0</v>
      </c>
      <c r="I183" s="1">
        <v>75</v>
      </c>
      <c r="J183" s="1">
        <v>14</v>
      </c>
      <c r="K183" s="1">
        <v>1</v>
      </c>
      <c r="L183" s="1">
        <v>7</v>
      </c>
      <c r="M183" s="1">
        <v>2</v>
      </c>
      <c r="N183" s="1">
        <v>1</v>
      </c>
      <c r="O183" s="1">
        <v>1</v>
      </c>
      <c r="P183" s="8">
        <f t="shared" si="45"/>
        <v>26</v>
      </c>
      <c r="Q183" s="10">
        <f t="shared" si="46"/>
        <v>0.53846153846153844</v>
      </c>
      <c r="R183" s="10">
        <f t="shared" si="47"/>
        <v>3.8461538461538464E-2</v>
      </c>
      <c r="S183" s="10">
        <f t="shared" si="48"/>
        <v>0.26923076923076922</v>
      </c>
      <c r="T183" s="10">
        <f t="shared" si="49"/>
        <v>7.6923076923076927E-2</v>
      </c>
      <c r="U183" s="10">
        <f t="shared" si="50"/>
        <v>3.8461538461538464E-2</v>
      </c>
      <c r="V183" s="10">
        <f t="shared" si="51"/>
        <v>3.8461538461538464E-2</v>
      </c>
      <c r="W183" s="1">
        <v>1</v>
      </c>
      <c r="X183" s="1">
        <v>2</v>
      </c>
      <c r="Y183" s="1">
        <v>0</v>
      </c>
      <c r="Z183" s="1">
        <v>2</v>
      </c>
      <c r="AA183" s="8">
        <f t="shared" si="52"/>
        <v>5</v>
      </c>
      <c r="AB183" s="10">
        <f t="shared" si="53"/>
        <v>0.2</v>
      </c>
      <c r="AC183" s="10">
        <f t="shared" si="54"/>
        <v>0.4</v>
      </c>
      <c r="AD183" s="10">
        <f t="shared" si="55"/>
        <v>0</v>
      </c>
      <c r="AE183" s="10">
        <f t="shared" si="56"/>
        <v>0.4</v>
      </c>
      <c r="AF183" s="1">
        <v>9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49</v>
      </c>
      <c r="AO183" s="20" t="str">
        <f t="shared" si="39"/>
        <v>36-50</v>
      </c>
      <c r="AP183" s="1">
        <v>2492</v>
      </c>
      <c r="AQ183" s="1">
        <v>0</v>
      </c>
      <c r="AR183" s="1">
        <v>0</v>
      </c>
      <c r="AS183" s="1">
        <v>1</v>
      </c>
      <c r="AT183" s="1">
        <v>0</v>
      </c>
      <c r="AU183" s="1">
        <v>0</v>
      </c>
      <c r="AV183" s="1">
        <v>0</v>
      </c>
      <c r="AW183" s="1">
        <v>1</v>
      </c>
      <c r="AX183" s="1">
        <v>0</v>
      </c>
      <c r="AY183" s="1">
        <v>0</v>
      </c>
      <c r="AZ183" s="1">
        <v>24</v>
      </c>
      <c r="BA183" s="23">
        <v>42357</v>
      </c>
      <c r="BB183" s="25">
        <f t="shared" si="40"/>
        <v>12</v>
      </c>
      <c r="BC183" s="25" t="str">
        <f t="shared" si="41"/>
        <v>December</v>
      </c>
      <c r="BD183" s="25">
        <v>1</v>
      </c>
      <c r="BE183" t="str">
        <f t="shared" si="42"/>
        <v>1167,22804,Low income,1257,High spender,0.0551219084371163,1,0,75,14,1,7,2,1,1,26,0.538461538461538,0.0384615384615385,0.269230769230769,0.0769230769230769,0.0384615384615385,0.0384615384615385,1,2,0,2,5,0.2,0.4,0,0.4,9,0,0,0,0,0,0,0,49,36-50,2492,0,0,1,0,0,0,1,0,0,24</v>
      </c>
    </row>
    <row r="184" spans="1:57" ht="13.2" x14ac:dyDescent="0.25">
      <c r="A184" s="8">
        <v>1068</v>
      </c>
      <c r="B184" s="1">
        <v>22010</v>
      </c>
      <c r="C184" s="8" t="str">
        <f t="shared" si="43"/>
        <v>Low income</v>
      </c>
      <c r="D184" s="31">
        <v>16</v>
      </c>
      <c r="E184" s="34" t="str">
        <f t="shared" si="44"/>
        <v>Low spender</v>
      </c>
      <c r="F184" s="10">
        <f t="shared" si="38"/>
        <v>7.2694229895502041E-4</v>
      </c>
      <c r="G184" s="1">
        <v>1</v>
      </c>
      <c r="H184" s="1">
        <v>0</v>
      </c>
      <c r="I184" s="1">
        <v>51</v>
      </c>
      <c r="J184" s="1">
        <v>11</v>
      </c>
      <c r="K184" s="1">
        <v>2</v>
      </c>
      <c r="L184" s="1">
        <v>9</v>
      </c>
      <c r="M184" s="1">
        <v>3</v>
      </c>
      <c r="N184" s="1">
        <v>0</v>
      </c>
      <c r="O184" s="1">
        <v>8</v>
      </c>
      <c r="P184" s="8">
        <f t="shared" si="45"/>
        <v>33</v>
      </c>
      <c r="Q184" s="10">
        <f t="shared" si="46"/>
        <v>0.33333333333333331</v>
      </c>
      <c r="R184" s="10">
        <f t="shared" si="47"/>
        <v>6.0606060606060608E-2</v>
      </c>
      <c r="S184" s="10">
        <f t="shared" si="48"/>
        <v>0.27272727272727271</v>
      </c>
      <c r="T184" s="10">
        <f t="shared" si="49"/>
        <v>9.0909090909090912E-2</v>
      </c>
      <c r="U184" s="10">
        <f t="shared" si="50"/>
        <v>0</v>
      </c>
      <c r="V184" s="10">
        <f t="shared" si="51"/>
        <v>0.24242424242424243</v>
      </c>
      <c r="W184" s="1">
        <v>2</v>
      </c>
      <c r="X184" s="1">
        <v>2</v>
      </c>
      <c r="Y184" s="1">
        <v>0</v>
      </c>
      <c r="Z184" s="1">
        <v>3</v>
      </c>
      <c r="AA184" s="8">
        <f t="shared" si="52"/>
        <v>7</v>
      </c>
      <c r="AB184" s="10">
        <f t="shared" si="53"/>
        <v>0.2857142857142857</v>
      </c>
      <c r="AC184" s="10">
        <f t="shared" si="54"/>
        <v>0.2857142857142857</v>
      </c>
      <c r="AD184" s="10">
        <f t="shared" si="55"/>
        <v>0</v>
      </c>
      <c r="AE184" s="10">
        <f t="shared" si="56"/>
        <v>0.42857142857142855</v>
      </c>
      <c r="AF184" s="1">
        <v>8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37</v>
      </c>
      <c r="AO184" s="20" t="str">
        <f t="shared" si="39"/>
        <v>36-50</v>
      </c>
      <c r="AP184" s="1">
        <v>2523</v>
      </c>
      <c r="AQ184" s="1">
        <v>0</v>
      </c>
      <c r="AR184" s="1">
        <v>0</v>
      </c>
      <c r="AS184" s="1">
        <v>0</v>
      </c>
      <c r="AT184" s="1">
        <v>1</v>
      </c>
      <c r="AU184" s="1">
        <v>0</v>
      </c>
      <c r="AV184" s="1">
        <v>0</v>
      </c>
      <c r="AW184" s="1">
        <v>1</v>
      </c>
      <c r="AX184" s="1">
        <v>0</v>
      </c>
      <c r="AY184" s="1">
        <v>0</v>
      </c>
      <c r="AZ184" s="1">
        <v>17</v>
      </c>
      <c r="BA184" s="23">
        <v>42326</v>
      </c>
      <c r="BB184" s="25">
        <f t="shared" si="40"/>
        <v>11</v>
      </c>
      <c r="BC184" s="25" t="str">
        <f t="shared" si="41"/>
        <v>November</v>
      </c>
      <c r="BD184" s="25">
        <v>1</v>
      </c>
      <c r="BE184" t="str">
        <f t="shared" si="42"/>
        <v>1068,22010,Low income,16,Low spender,0.00072694229895502,1,0,51,11,2,9,3,0,8,33,0.333333333333333,0.0606060606060606,0.272727272727273,0.0909090909090909,0,0.242424242424242,2,2,0,3,7,0.285714285714286,0.285714285714286,0,0.428571428571429,8,0,0,0,0,0,0,0,37,36-50,2523,0,0,0,1,0,0,1,0,0,17</v>
      </c>
    </row>
    <row r="185" spans="1:57" ht="13.2" x14ac:dyDescent="0.25">
      <c r="A185" s="8">
        <v>463</v>
      </c>
      <c r="B185" s="1">
        <v>25443</v>
      </c>
      <c r="C185" s="8" t="str">
        <f t="shared" si="43"/>
        <v>Low income</v>
      </c>
      <c r="D185" s="31">
        <v>1290</v>
      </c>
      <c r="E185" s="34" t="str">
        <f t="shared" si="44"/>
        <v>High spender</v>
      </c>
      <c r="F185" s="10">
        <f t="shared" si="38"/>
        <v>5.0701568211295837E-2</v>
      </c>
      <c r="G185" s="1">
        <v>1</v>
      </c>
      <c r="H185" s="1">
        <v>0</v>
      </c>
      <c r="I185" s="1">
        <v>82</v>
      </c>
      <c r="J185" s="1">
        <v>1</v>
      </c>
      <c r="K185" s="1">
        <v>4</v>
      </c>
      <c r="L185" s="1">
        <v>3</v>
      </c>
      <c r="M185" s="1">
        <v>8</v>
      </c>
      <c r="N185" s="1">
        <v>9</v>
      </c>
      <c r="O185" s="1">
        <v>7</v>
      </c>
      <c r="P185" s="8">
        <f t="shared" si="45"/>
        <v>32</v>
      </c>
      <c r="Q185" s="10">
        <f t="shared" si="46"/>
        <v>3.125E-2</v>
      </c>
      <c r="R185" s="10">
        <f t="shared" si="47"/>
        <v>0.125</v>
      </c>
      <c r="S185" s="10">
        <f t="shared" si="48"/>
        <v>9.375E-2</v>
      </c>
      <c r="T185" s="10">
        <f t="shared" si="49"/>
        <v>0.25</v>
      </c>
      <c r="U185" s="10">
        <f t="shared" si="50"/>
        <v>0.28125</v>
      </c>
      <c r="V185" s="10">
        <f t="shared" si="51"/>
        <v>0.21875</v>
      </c>
      <c r="W185" s="1">
        <v>1</v>
      </c>
      <c r="X185" s="1">
        <v>1</v>
      </c>
      <c r="Y185" s="1">
        <v>0</v>
      </c>
      <c r="Z185" s="1">
        <v>3</v>
      </c>
      <c r="AA185" s="8">
        <f t="shared" si="52"/>
        <v>5</v>
      </c>
      <c r="AB185" s="10">
        <f t="shared" si="53"/>
        <v>0.2</v>
      </c>
      <c r="AC185" s="10">
        <f t="shared" si="54"/>
        <v>0.2</v>
      </c>
      <c r="AD185" s="10">
        <f t="shared" si="55"/>
        <v>0</v>
      </c>
      <c r="AE185" s="10">
        <f t="shared" si="56"/>
        <v>0.6</v>
      </c>
      <c r="AF185" s="1">
        <v>8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31</v>
      </c>
      <c r="AO185" s="20" t="str">
        <f t="shared" si="39"/>
        <v>24-35</v>
      </c>
      <c r="AP185" s="1">
        <v>2713</v>
      </c>
      <c r="AQ185" s="1">
        <v>0</v>
      </c>
      <c r="AR185" s="1">
        <v>1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18</v>
      </c>
      <c r="BA185" s="23">
        <v>42136</v>
      </c>
      <c r="BB185" s="25">
        <f t="shared" si="40"/>
        <v>5</v>
      </c>
      <c r="BC185" s="25" t="str">
        <f t="shared" si="41"/>
        <v>May</v>
      </c>
      <c r="BD185" s="25">
        <v>1</v>
      </c>
      <c r="BE185" t="str">
        <f t="shared" si="42"/>
        <v>463,25443,Low income,1290,High spender,0.0507015682112958,1,0,82,1,4,3,8,9,7,32,0.03125,0.125,0.09375,0.25,0.28125,0.21875,1,1,0,3,5,0.2,0.2,0,0.6,8,0,0,0,0,0,0,0,31,24-35,2713,0,1,0,0,0,0,0,0,0,18</v>
      </c>
    </row>
    <row r="186" spans="1:57" ht="13.2" x14ac:dyDescent="0.25">
      <c r="A186" s="8">
        <v>2116</v>
      </c>
      <c r="B186" s="1">
        <v>30843</v>
      </c>
      <c r="C186" s="8" t="str">
        <f t="shared" si="43"/>
        <v>Low income</v>
      </c>
      <c r="D186" s="31">
        <v>498</v>
      </c>
      <c r="E186" s="34" t="str">
        <f t="shared" si="44"/>
        <v>Low spender</v>
      </c>
      <c r="F186" s="10">
        <f t="shared" si="38"/>
        <v>1.6146289271471648E-2</v>
      </c>
      <c r="G186" s="1">
        <v>1</v>
      </c>
      <c r="H186" s="1">
        <v>1</v>
      </c>
      <c r="I186" s="1">
        <v>43</v>
      </c>
      <c r="J186" s="1">
        <v>24</v>
      </c>
      <c r="K186" s="1">
        <v>0</v>
      </c>
      <c r="L186" s="1">
        <v>2</v>
      </c>
      <c r="M186" s="1">
        <v>0</v>
      </c>
      <c r="N186" s="1">
        <v>0</v>
      </c>
      <c r="O186" s="1">
        <v>9</v>
      </c>
      <c r="P186" s="8">
        <f t="shared" si="45"/>
        <v>35</v>
      </c>
      <c r="Q186" s="10">
        <f t="shared" si="46"/>
        <v>0.68571428571428572</v>
      </c>
      <c r="R186" s="10">
        <f t="shared" si="47"/>
        <v>0</v>
      </c>
      <c r="S186" s="10">
        <f t="shared" si="48"/>
        <v>5.7142857142857141E-2</v>
      </c>
      <c r="T186" s="10">
        <f t="shared" si="49"/>
        <v>0</v>
      </c>
      <c r="U186" s="10">
        <f t="shared" si="50"/>
        <v>0</v>
      </c>
      <c r="V186" s="10">
        <f t="shared" si="51"/>
        <v>0.25714285714285712</v>
      </c>
      <c r="W186" s="1">
        <v>2</v>
      </c>
      <c r="X186" s="1">
        <v>1</v>
      </c>
      <c r="Y186" s="1">
        <v>1</v>
      </c>
      <c r="Z186" s="1">
        <v>2</v>
      </c>
      <c r="AA186" s="8">
        <f t="shared" si="52"/>
        <v>6</v>
      </c>
      <c r="AB186" s="10">
        <f t="shared" si="53"/>
        <v>0.33333333333333331</v>
      </c>
      <c r="AC186" s="10">
        <f t="shared" si="54"/>
        <v>0.16666666666666666</v>
      </c>
      <c r="AD186" s="10">
        <f t="shared" si="55"/>
        <v>0.16666666666666666</v>
      </c>
      <c r="AE186" s="10">
        <f t="shared" si="56"/>
        <v>0.33333333333333331</v>
      </c>
      <c r="AF186" s="1">
        <v>5</v>
      </c>
      <c r="AG186" s="1">
        <v>0</v>
      </c>
      <c r="AH186" s="1">
        <v>0</v>
      </c>
      <c r="AI186" s="1">
        <v>1</v>
      </c>
      <c r="AJ186" s="1">
        <v>0</v>
      </c>
      <c r="AK186" s="1">
        <v>0</v>
      </c>
      <c r="AL186" s="1">
        <v>0</v>
      </c>
      <c r="AM186" s="1">
        <v>0</v>
      </c>
      <c r="AN186" s="1">
        <v>54</v>
      </c>
      <c r="AO186" s="20" t="str">
        <f t="shared" si="39"/>
        <v>50-65</v>
      </c>
      <c r="AP186" s="1">
        <v>2193</v>
      </c>
      <c r="AQ186" s="1">
        <v>0</v>
      </c>
      <c r="AR186" s="1">
        <v>0</v>
      </c>
      <c r="AS186" s="1">
        <v>0</v>
      </c>
      <c r="AT186" s="1">
        <v>1</v>
      </c>
      <c r="AU186" s="1">
        <v>0</v>
      </c>
      <c r="AV186" s="1">
        <v>0</v>
      </c>
      <c r="AW186" s="1">
        <v>0</v>
      </c>
      <c r="AX186" s="1">
        <v>0</v>
      </c>
      <c r="AY186" s="1">
        <v>1</v>
      </c>
      <c r="AZ186" s="1">
        <v>17</v>
      </c>
      <c r="BA186" s="23">
        <v>42656</v>
      </c>
      <c r="BB186" s="25">
        <f t="shared" si="40"/>
        <v>10</v>
      </c>
      <c r="BC186" s="25" t="str">
        <f t="shared" si="41"/>
        <v>October</v>
      </c>
      <c r="BD186" s="25">
        <v>1</v>
      </c>
      <c r="BE186" t="str">
        <f t="shared" si="42"/>
        <v>2116,30843,Low income,498,Low spender,0.0161462892714716,1,1,43,24,0,2,0,0,9,35,0.685714285714286,0,0.0571428571428571,0,0,0.257142857142857,2,1,1,2,6,0.333333333333333,0.166666666666667,0.166666666666667,0.333333333333333,5,0,0,1,0,0,0,0,54,50-65,2193,0,0,0,1,0,0,0,0,1,17</v>
      </c>
    </row>
    <row r="187" spans="1:57" ht="13.2" x14ac:dyDescent="0.25">
      <c r="A187" s="8">
        <v>2090</v>
      </c>
      <c r="B187" s="1">
        <v>10979</v>
      </c>
      <c r="C187" s="8" t="str">
        <f t="shared" si="43"/>
        <v>Low income</v>
      </c>
      <c r="D187" s="31">
        <v>2244</v>
      </c>
      <c r="E187" s="34" t="str">
        <f t="shared" si="44"/>
        <v>High spender</v>
      </c>
      <c r="F187" s="10">
        <f t="shared" si="38"/>
        <v>0.20439019947171874</v>
      </c>
      <c r="G187" s="1">
        <v>0</v>
      </c>
      <c r="H187" s="1">
        <v>0</v>
      </c>
      <c r="I187" s="1">
        <v>34</v>
      </c>
      <c r="J187" s="1">
        <v>8</v>
      </c>
      <c r="K187" s="1">
        <v>4</v>
      </c>
      <c r="L187" s="1">
        <v>10</v>
      </c>
      <c r="M187" s="1">
        <v>2</v>
      </c>
      <c r="N187" s="1">
        <v>2</v>
      </c>
      <c r="O187" s="1">
        <v>4</v>
      </c>
      <c r="P187" s="8">
        <f t="shared" si="45"/>
        <v>30</v>
      </c>
      <c r="Q187" s="10">
        <f t="shared" si="46"/>
        <v>0.26666666666666666</v>
      </c>
      <c r="R187" s="10">
        <f t="shared" si="47"/>
        <v>0.13333333333333333</v>
      </c>
      <c r="S187" s="10">
        <f t="shared" si="48"/>
        <v>0.33333333333333331</v>
      </c>
      <c r="T187" s="10">
        <f t="shared" si="49"/>
        <v>6.6666666666666666E-2</v>
      </c>
      <c r="U187" s="10">
        <f t="shared" si="50"/>
        <v>6.6666666666666666E-2</v>
      </c>
      <c r="V187" s="10">
        <f t="shared" si="51"/>
        <v>0.13333333333333333</v>
      </c>
      <c r="W187" s="1">
        <v>2</v>
      </c>
      <c r="X187" s="1">
        <v>3</v>
      </c>
      <c r="Y187" s="1">
        <v>0</v>
      </c>
      <c r="Z187" s="1">
        <v>3</v>
      </c>
      <c r="AA187" s="8">
        <f t="shared" si="52"/>
        <v>8</v>
      </c>
      <c r="AB187" s="10">
        <f t="shared" si="53"/>
        <v>0.25</v>
      </c>
      <c r="AC187" s="10">
        <f t="shared" si="54"/>
        <v>0.375</v>
      </c>
      <c r="AD187" s="10">
        <f t="shared" si="55"/>
        <v>0</v>
      </c>
      <c r="AE187" s="10">
        <f t="shared" si="56"/>
        <v>0.375</v>
      </c>
      <c r="AF187" s="1">
        <v>5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31</v>
      </c>
      <c r="AO187" s="20" t="str">
        <f t="shared" si="39"/>
        <v>24-35</v>
      </c>
      <c r="AP187" s="1">
        <v>2197</v>
      </c>
      <c r="AQ187" s="1">
        <v>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1</v>
      </c>
      <c r="AY187" s="1">
        <v>0</v>
      </c>
      <c r="AZ187" s="1">
        <v>22</v>
      </c>
      <c r="BA187" s="23">
        <v>42652</v>
      </c>
      <c r="BB187" s="25">
        <f t="shared" si="40"/>
        <v>10</v>
      </c>
      <c r="BC187" s="25" t="str">
        <f t="shared" si="41"/>
        <v>October</v>
      </c>
      <c r="BD187" s="25">
        <v>1</v>
      </c>
      <c r="BE187" t="str">
        <f t="shared" si="42"/>
        <v>2090,10979,Low income,2244,High spender,0.204390199471719,0,0,34,8,4,10,2,2,4,30,0.266666666666667,0.133333333333333,0.333333333333333,0.0666666666666667,0.0666666666666667,0.133333333333333,2,3,0,3,8,0.25,0.375,0,0.375,5,0,0,0,0,0,0,0,31,24-35,2197,1,0,0,0,0,0,0,1,0,22</v>
      </c>
    </row>
    <row r="188" spans="1:57" ht="13.2" x14ac:dyDescent="0.25">
      <c r="A188" s="8">
        <v>2058</v>
      </c>
      <c r="B188" s="1">
        <v>21282</v>
      </c>
      <c r="C188" s="8" t="str">
        <f t="shared" si="43"/>
        <v>Low income</v>
      </c>
      <c r="D188" s="31">
        <v>1019</v>
      </c>
      <c r="E188" s="34" t="str">
        <f t="shared" si="44"/>
        <v>High spender</v>
      </c>
      <c r="F188" s="10">
        <f t="shared" si="38"/>
        <v>4.7880838267080159E-2</v>
      </c>
      <c r="G188" s="1">
        <v>1</v>
      </c>
      <c r="H188" s="1">
        <v>0</v>
      </c>
      <c r="I188" s="1">
        <v>76</v>
      </c>
      <c r="J188" s="1">
        <v>1</v>
      </c>
      <c r="K188" s="1">
        <v>5</v>
      </c>
      <c r="L188" s="1">
        <v>8</v>
      </c>
      <c r="M188" s="1">
        <v>4</v>
      </c>
      <c r="N188" s="1">
        <v>8</v>
      </c>
      <c r="O188" s="1">
        <v>20</v>
      </c>
      <c r="P188" s="8">
        <f t="shared" si="45"/>
        <v>46</v>
      </c>
      <c r="Q188" s="10">
        <f t="shared" si="46"/>
        <v>2.1739130434782608E-2</v>
      </c>
      <c r="R188" s="10">
        <f t="shared" si="47"/>
        <v>0.10869565217391304</v>
      </c>
      <c r="S188" s="10">
        <f t="shared" si="48"/>
        <v>0.17391304347826086</v>
      </c>
      <c r="T188" s="10">
        <f t="shared" si="49"/>
        <v>8.6956521739130432E-2</v>
      </c>
      <c r="U188" s="10">
        <f t="shared" si="50"/>
        <v>0.17391304347826086</v>
      </c>
      <c r="V188" s="10">
        <f t="shared" si="51"/>
        <v>0.43478260869565216</v>
      </c>
      <c r="W188" s="1">
        <v>2</v>
      </c>
      <c r="X188" s="1">
        <v>2</v>
      </c>
      <c r="Y188" s="1">
        <v>1</v>
      </c>
      <c r="Z188" s="1">
        <v>2</v>
      </c>
      <c r="AA188" s="8">
        <f t="shared" si="52"/>
        <v>7</v>
      </c>
      <c r="AB188" s="10">
        <f t="shared" si="53"/>
        <v>0.2857142857142857</v>
      </c>
      <c r="AC188" s="10">
        <f t="shared" si="54"/>
        <v>0.2857142857142857</v>
      </c>
      <c r="AD188" s="10">
        <f t="shared" si="55"/>
        <v>0.14285714285714285</v>
      </c>
      <c r="AE188" s="10">
        <f t="shared" si="56"/>
        <v>0.2857142857142857</v>
      </c>
      <c r="AF188" s="1">
        <v>6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42</v>
      </c>
      <c r="AO188" s="20" t="str">
        <f t="shared" si="39"/>
        <v>36-50</v>
      </c>
      <c r="AP188" s="1">
        <v>2208</v>
      </c>
      <c r="AQ188" s="1">
        <v>1</v>
      </c>
      <c r="AR188" s="1">
        <v>0</v>
      </c>
      <c r="AS188" s="1">
        <v>0</v>
      </c>
      <c r="AT188" s="1">
        <v>0</v>
      </c>
      <c r="AU188" s="1">
        <v>0</v>
      </c>
      <c r="AV188" s="1">
        <v>1</v>
      </c>
      <c r="AW188" s="1">
        <v>0</v>
      </c>
      <c r="AX188" s="1">
        <v>0</v>
      </c>
      <c r="AY188" s="1">
        <v>0</v>
      </c>
      <c r="AZ188" s="1">
        <v>6</v>
      </c>
      <c r="BA188" s="23">
        <v>42641</v>
      </c>
      <c r="BB188" s="25">
        <f t="shared" si="40"/>
        <v>9</v>
      </c>
      <c r="BC188" s="25" t="str">
        <f t="shared" si="41"/>
        <v>September</v>
      </c>
      <c r="BD188" s="25">
        <v>1</v>
      </c>
      <c r="BE188" t="str">
        <f t="shared" si="42"/>
        <v>2058,21282,Low income,1019,High spender,0.0478808382670802,1,0,76,1,5,8,4,8,20,46,0.0217391304347826,0.108695652173913,0.173913043478261,0.0869565217391304,0.173913043478261,0.434782608695652,2,2,1,2,7,0.285714285714286,0.285714285714286,0.142857142857143,0.285714285714286,6,0,0,0,0,0,0,0,42,36-50,2208,1,0,0,0,0,1,0,0,0,6</v>
      </c>
    </row>
    <row r="189" spans="1:57" ht="13.2" x14ac:dyDescent="0.25">
      <c r="A189" s="8">
        <v>1709</v>
      </c>
      <c r="B189" s="1">
        <v>34176</v>
      </c>
      <c r="C189" s="8" t="str">
        <f t="shared" si="43"/>
        <v>Low income</v>
      </c>
      <c r="D189" s="31">
        <v>1629</v>
      </c>
      <c r="E189" s="34" t="str">
        <f t="shared" si="44"/>
        <v>High spender</v>
      </c>
      <c r="F189" s="10">
        <f t="shared" si="38"/>
        <v>4.7665028089887637E-2</v>
      </c>
      <c r="G189" s="1">
        <v>0</v>
      </c>
      <c r="H189" s="1">
        <v>1</v>
      </c>
      <c r="I189" s="1">
        <v>9</v>
      </c>
      <c r="J189" s="1">
        <v>11</v>
      </c>
      <c r="K189" s="1">
        <v>2</v>
      </c>
      <c r="L189" s="1">
        <v>7</v>
      </c>
      <c r="M189" s="1">
        <v>4</v>
      </c>
      <c r="N189" s="1">
        <v>2</v>
      </c>
      <c r="O189" s="1">
        <v>2</v>
      </c>
      <c r="P189" s="8">
        <f t="shared" si="45"/>
        <v>28</v>
      </c>
      <c r="Q189" s="10">
        <f t="shared" si="46"/>
        <v>0.39285714285714285</v>
      </c>
      <c r="R189" s="10">
        <f t="shared" si="47"/>
        <v>7.1428571428571425E-2</v>
      </c>
      <c r="S189" s="10">
        <f t="shared" si="48"/>
        <v>0.25</v>
      </c>
      <c r="T189" s="10">
        <f t="shared" si="49"/>
        <v>0.14285714285714285</v>
      </c>
      <c r="U189" s="10">
        <f t="shared" si="50"/>
        <v>7.1428571428571425E-2</v>
      </c>
      <c r="V189" s="10">
        <f t="shared" si="51"/>
        <v>7.1428571428571425E-2</v>
      </c>
      <c r="W189" s="1">
        <v>1</v>
      </c>
      <c r="X189" s="1">
        <v>1</v>
      </c>
      <c r="Y189" s="1">
        <v>0</v>
      </c>
      <c r="Z189" s="1">
        <v>3</v>
      </c>
      <c r="AA189" s="8">
        <f t="shared" si="52"/>
        <v>5</v>
      </c>
      <c r="AB189" s="10">
        <f t="shared" si="53"/>
        <v>0.2</v>
      </c>
      <c r="AC189" s="10">
        <f t="shared" si="54"/>
        <v>0.2</v>
      </c>
      <c r="AD189" s="10">
        <f t="shared" si="55"/>
        <v>0</v>
      </c>
      <c r="AE189" s="10">
        <f t="shared" si="56"/>
        <v>0.6</v>
      </c>
      <c r="AF189" s="1">
        <v>3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45</v>
      </c>
      <c r="AO189" s="20" t="str">
        <f t="shared" si="39"/>
        <v>36-50</v>
      </c>
      <c r="AP189" s="1">
        <v>2317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0</v>
      </c>
      <c r="AW189" s="1">
        <v>0</v>
      </c>
      <c r="AX189" s="1">
        <v>1</v>
      </c>
      <c r="AY189" s="1">
        <v>0</v>
      </c>
      <c r="AZ189" s="1">
        <v>24</v>
      </c>
      <c r="BA189" s="23">
        <v>42532</v>
      </c>
      <c r="BB189" s="25">
        <f t="shared" si="40"/>
        <v>6</v>
      </c>
      <c r="BC189" s="25" t="str">
        <f t="shared" si="41"/>
        <v>June</v>
      </c>
      <c r="BD189" s="25">
        <v>1</v>
      </c>
      <c r="BE189" t="str">
        <f t="shared" si="42"/>
        <v>1709,34176,Low income,1629,High spender,0.0476650280898876,0,1,9,11,2,7,4,2,2,28,0.392857142857143,0.0714285714285714,0.25,0.142857142857143,0.0714285714285714,0.0714285714285714,1,1,0,3,5,0.2,0.2,0,0.6,3,0,0,0,0,0,0,0,45,36-50,2317,0,0,0,1,0,0,0,1,0,24</v>
      </c>
    </row>
    <row r="190" spans="1:57" ht="13.2" x14ac:dyDescent="0.25">
      <c r="A190" s="8">
        <v>1139</v>
      </c>
      <c r="B190" s="1">
        <v>21840</v>
      </c>
      <c r="C190" s="8" t="str">
        <f t="shared" si="43"/>
        <v>Low income</v>
      </c>
      <c r="D190" s="31">
        <v>2092</v>
      </c>
      <c r="E190" s="34" t="str">
        <f t="shared" si="44"/>
        <v>High spender</v>
      </c>
      <c r="F190" s="10">
        <f t="shared" si="38"/>
        <v>9.5787545787545794E-2</v>
      </c>
      <c r="G190" s="1">
        <v>1</v>
      </c>
      <c r="H190" s="1">
        <v>0</v>
      </c>
      <c r="I190" s="1">
        <v>80</v>
      </c>
      <c r="J190" s="1">
        <v>17</v>
      </c>
      <c r="K190" s="1">
        <v>0</v>
      </c>
      <c r="L190" s="1">
        <v>9</v>
      </c>
      <c r="M190" s="1">
        <v>0</v>
      </c>
      <c r="N190" s="1">
        <v>0</v>
      </c>
      <c r="O190" s="1">
        <v>1</v>
      </c>
      <c r="P190" s="8">
        <f t="shared" si="45"/>
        <v>27</v>
      </c>
      <c r="Q190" s="10">
        <f t="shared" si="46"/>
        <v>0.62962962962962965</v>
      </c>
      <c r="R190" s="10">
        <f t="shared" si="47"/>
        <v>0</v>
      </c>
      <c r="S190" s="10">
        <f t="shared" si="48"/>
        <v>0.33333333333333331</v>
      </c>
      <c r="T190" s="10">
        <f t="shared" si="49"/>
        <v>0</v>
      </c>
      <c r="U190" s="10">
        <f t="shared" si="50"/>
        <v>0</v>
      </c>
      <c r="V190" s="10">
        <f t="shared" si="51"/>
        <v>3.7037037037037035E-2</v>
      </c>
      <c r="W190" s="1">
        <v>1</v>
      </c>
      <c r="X190" s="1">
        <v>1</v>
      </c>
      <c r="Y190" s="1">
        <v>0</v>
      </c>
      <c r="Z190" s="1">
        <v>3</v>
      </c>
      <c r="AA190" s="8">
        <f t="shared" si="52"/>
        <v>5</v>
      </c>
      <c r="AB190" s="10">
        <f t="shared" si="53"/>
        <v>0.2</v>
      </c>
      <c r="AC190" s="10">
        <f t="shared" si="54"/>
        <v>0.2</v>
      </c>
      <c r="AD190" s="10">
        <f t="shared" si="55"/>
        <v>0</v>
      </c>
      <c r="AE190" s="10">
        <f t="shared" si="56"/>
        <v>0.6</v>
      </c>
      <c r="AF190" s="1">
        <v>9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37</v>
      </c>
      <c r="AO190" s="20" t="str">
        <f t="shared" si="39"/>
        <v>36-50</v>
      </c>
      <c r="AP190" s="1">
        <v>2502</v>
      </c>
      <c r="AQ190" s="1">
        <v>0</v>
      </c>
      <c r="AR190" s="1">
        <v>0</v>
      </c>
      <c r="AS190" s="1">
        <v>0</v>
      </c>
      <c r="AT190" s="1">
        <v>1</v>
      </c>
      <c r="AU190" s="1">
        <v>0</v>
      </c>
      <c r="AV190" s="1">
        <v>0</v>
      </c>
      <c r="AW190" s="1">
        <v>0</v>
      </c>
      <c r="AX190" s="1">
        <v>0</v>
      </c>
      <c r="AY190" s="1">
        <v>1</v>
      </c>
      <c r="AZ190" s="1">
        <v>25</v>
      </c>
      <c r="BA190" s="23">
        <v>42347</v>
      </c>
      <c r="BB190" s="25">
        <f t="shared" si="40"/>
        <v>12</v>
      </c>
      <c r="BC190" s="25" t="str">
        <f t="shared" si="41"/>
        <v>December</v>
      </c>
      <c r="BD190" s="25">
        <v>1</v>
      </c>
      <c r="BE190" t="str">
        <f t="shared" si="42"/>
        <v>1139,21840,Low income,2092,High spender,0.0957875457875458,1,0,80,17,0,9,0,0,1,27,0.62962962962963,0,0.333333333333333,0,0,0.037037037037037,1,1,0,3,5,0.2,0.2,0,0.6,9,0,0,0,0,0,0,0,37,36-50,2502,0,0,0,1,0,0,0,0,1,25</v>
      </c>
    </row>
    <row r="191" spans="1:57" ht="13.2" x14ac:dyDescent="0.25">
      <c r="A191" s="8">
        <v>1060</v>
      </c>
      <c r="B191" s="1">
        <v>15862</v>
      </c>
      <c r="C191" s="8" t="str">
        <f t="shared" si="43"/>
        <v>Low income</v>
      </c>
      <c r="D191" s="31">
        <v>1614</v>
      </c>
      <c r="E191" s="34" t="str">
        <f t="shared" si="44"/>
        <v>High spender</v>
      </c>
      <c r="F191" s="10">
        <f t="shared" si="38"/>
        <v>0.10175261631572312</v>
      </c>
      <c r="G191" s="1">
        <v>1</v>
      </c>
      <c r="H191" s="1">
        <v>0</v>
      </c>
      <c r="I191" s="1">
        <v>26</v>
      </c>
      <c r="J191" s="1">
        <v>1</v>
      </c>
      <c r="K191" s="1">
        <v>1</v>
      </c>
      <c r="L191" s="1">
        <v>4</v>
      </c>
      <c r="M191" s="1">
        <v>11</v>
      </c>
      <c r="N191" s="1">
        <v>9</v>
      </c>
      <c r="O191" s="1">
        <v>10</v>
      </c>
      <c r="P191" s="8">
        <f t="shared" si="45"/>
        <v>36</v>
      </c>
      <c r="Q191" s="10">
        <f t="shared" si="46"/>
        <v>2.7777777777777776E-2</v>
      </c>
      <c r="R191" s="10">
        <f t="shared" si="47"/>
        <v>2.7777777777777776E-2</v>
      </c>
      <c r="S191" s="10">
        <f t="shared" si="48"/>
        <v>0.1111111111111111</v>
      </c>
      <c r="T191" s="10">
        <f t="shared" si="49"/>
        <v>0.30555555555555558</v>
      </c>
      <c r="U191" s="10">
        <f t="shared" si="50"/>
        <v>0.25</v>
      </c>
      <c r="V191" s="10">
        <f t="shared" si="51"/>
        <v>0.27777777777777779</v>
      </c>
      <c r="W191" s="1">
        <v>1</v>
      </c>
      <c r="X191" s="1">
        <v>1</v>
      </c>
      <c r="Y191" s="1">
        <v>0</v>
      </c>
      <c r="Z191" s="1">
        <v>3</v>
      </c>
      <c r="AA191" s="8">
        <f t="shared" si="52"/>
        <v>5</v>
      </c>
      <c r="AB191" s="10">
        <f t="shared" si="53"/>
        <v>0.2</v>
      </c>
      <c r="AC191" s="10">
        <f t="shared" si="54"/>
        <v>0.2</v>
      </c>
      <c r="AD191" s="10">
        <f t="shared" si="55"/>
        <v>0</v>
      </c>
      <c r="AE191" s="10">
        <f t="shared" si="56"/>
        <v>0.6</v>
      </c>
      <c r="AF191" s="1">
        <v>8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41</v>
      </c>
      <c r="AO191" s="20" t="str">
        <f t="shared" si="39"/>
        <v>36-50</v>
      </c>
      <c r="AP191" s="1">
        <v>2526</v>
      </c>
      <c r="AQ191" s="1">
        <v>0</v>
      </c>
      <c r="AR191" s="1">
        <v>0</v>
      </c>
      <c r="AS191" s="1">
        <v>1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16</v>
      </c>
      <c r="BA191" s="23">
        <v>42323</v>
      </c>
      <c r="BB191" s="25">
        <f t="shared" si="40"/>
        <v>11</v>
      </c>
      <c r="BC191" s="25" t="str">
        <f t="shared" si="41"/>
        <v>November</v>
      </c>
      <c r="BD191" s="25">
        <v>1</v>
      </c>
      <c r="BE191" t="str">
        <f t="shared" si="42"/>
        <v>1060,15862,Low income,1614,High spender,0.101752616315723,1,0,26,1,1,4,11,9,10,36,0.0277777777777778,0.0277777777777778,0.111111111111111,0.305555555555556,0.25,0.277777777777778,1,1,0,3,5,0.2,0.2,0,0.6,8,0,0,0,0,0,0,0,41,36-50,2526,0,0,1,0,0,0,0,0,0,16</v>
      </c>
    </row>
    <row r="192" spans="1:57" ht="13.2" x14ac:dyDescent="0.25">
      <c r="A192" s="8">
        <v>1994</v>
      </c>
      <c r="B192" s="1">
        <v>35684</v>
      </c>
      <c r="C192" s="8" t="str">
        <f t="shared" si="43"/>
        <v>Low income</v>
      </c>
      <c r="D192" s="31">
        <v>782</v>
      </c>
      <c r="E192" s="34" t="str">
        <f t="shared" si="44"/>
        <v>High spender</v>
      </c>
      <c r="F192" s="10">
        <f t="shared" si="38"/>
        <v>2.1914583566864702E-2</v>
      </c>
      <c r="G192" s="1">
        <v>1</v>
      </c>
      <c r="H192" s="1">
        <v>0</v>
      </c>
      <c r="I192" s="1">
        <v>66</v>
      </c>
      <c r="J192" s="1">
        <v>10</v>
      </c>
      <c r="K192" s="1">
        <v>4</v>
      </c>
      <c r="L192" s="1">
        <v>7</v>
      </c>
      <c r="M192" s="1">
        <v>0</v>
      </c>
      <c r="N192" s="1">
        <v>6</v>
      </c>
      <c r="O192" s="1">
        <v>3</v>
      </c>
      <c r="P192" s="8">
        <f t="shared" si="45"/>
        <v>30</v>
      </c>
      <c r="Q192" s="10">
        <f t="shared" si="46"/>
        <v>0.33333333333333331</v>
      </c>
      <c r="R192" s="10">
        <f t="shared" si="47"/>
        <v>0.13333333333333333</v>
      </c>
      <c r="S192" s="10">
        <f t="shared" si="48"/>
        <v>0.23333333333333334</v>
      </c>
      <c r="T192" s="10">
        <f t="shared" si="49"/>
        <v>0</v>
      </c>
      <c r="U192" s="10">
        <f t="shared" si="50"/>
        <v>0.2</v>
      </c>
      <c r="V192" s="10">
        <f t="shared" si="51"/>
        <v>0.1</v>
      </c>
      <c r="W192" s="1">
        <v>1</v>
      </c>
      <c r="X192" s="1">
        <v>1</v>
      </c>
      <c r="Y192" s="1">
        <v>0</v>
      </c>
      <c r="Z192" s="1">
        <v>3</v>
      </c>
      <c r="AA192" s="8">
        <f t="shared" si="52"/>
        <v>5</v>
      </c>
      <c r="AB192" s="10">
        <f t="shared" si="53"/>
        <v>0.2</v>
      </c>
      <c r="AC192" s="10">
        <f t="shared" si="54"/>
        <v>0.2</v>
      </c>
      <c r="AD192" s="10">
        <f t="shared" si="55"/>
        <v>0</v>
      </c>
      <c r="AE192" s="10">
        <f t="shared" si="56"/>
        <v>0.6</v>
      </c>
      <c r="AF192" s="1">
        <v>6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36</v>
      </c>
      <c r="AO192" s="20" t="str">
        <f t="shared" si="39"/>
        <v>36-50</v>
      </c>
      <c r="AP192" s="1">
        <v>2227</v>
      </c>
      <c r="AQ192" s="1">
        <v>0</v>
      </c>
      <c r="AR192" s="1">
        <v>1</v>
      </c>
      <c r="AS192" s="1">
        <v>0</v>
      </c>
      <c r="AT192" s="1">
        <v>0</v>
      </c>
      <c r="AU192" s="1">
        <v>0</v>
      </c>
      <c r="AV192" s="1">
        <v>1</v>
      </c>
      <c r="AW192" s="1">
        <v>0</v>
      </c>
      <c r="AX192" s="1">
        <v>0</v>
      </c>
      <c r="AY192" s="1">
        <v>0</v>
      </c>
      <c r="AZ192" s="1">
        <v>24</v>
      </c>
      <c r="BA192" s="23">
        <v>42622</v>
      </c>
      <c r="BB192" s="25">
        <f t="shared" si="40"/>
        <v>9</v>
      </c>
      <c r="BC192" s="25" t="str">
        <f t="shared" si="41"/>
        <v>September</v>
      </c>
      <c r="BD192" s="25">
        <v>1</v>
      </c>
      <c r="BE192" t="str">
        <f t="shared" si="42"/>
        <v>1994,35684,Low income,782,High spender,0.0219145835668647,1,0,66,10,4,7,0,6,3,30,0.333333333333333,0.133333333333333,0.233333333333333,0,0.2,0.1,1,1,0,3,5,0.2,0.2,0,0.6,6,0,0,0,0,0,0,0,36,36-50,2227,0,1,0,0,0,1,0,0,0,24</v>
      </c>
    </row>
    <row r="193" spans="1:57" ht="13.2" x14ac:dyDescent="0.25">
      <c r="A193" s="8">
        <v>1894</v>
      </c>
      <c r="B193" s="1">
        <v>35924</v>
      </c>
      <c r="C193" s="8" t="str">
        <f t="shared" si="43"/>
        <v>Low income</v>
      </c>
      <c r="D193" s="31">
        <v>1375</v>
      </c>
      <c r="E193" s="34" t="str">
        <f t="shared" si="44"/>
        <v>High spender</v>
      </c>
      <c r="F193" s="10">
        <f t="shared" si="38"/>
        <v>3.8275247745239951E-2</v>
      </c>
      <c r="G193" s="1">
        <v>1</v>
      </c>
      <c r="H193" s="1">
        <v>1</v>
      </c>
      <c r="I193" s="1">
        <v>56</v>
      </c>
      <c r="J193" s="1">
        <v>8</v>
      </c>
      <c r="K193" s="1">
        <v>0</v>
      </c>
      <c r="L193" s="1">
        <v>14</v>
      </c>
      <c r="M193" s="1">
        <v>2</v>
      </c>
      <c r="N193" s="1">
        <v>3</v>
      </c>
      <c r="O193" s="1">
        <v>7</v>
      </c>
      <c r="P193" s="8">
        <f t="shared" si="45"/>
        <v>34</v>
      </c>
      <c r="Q193" s="10">
        <f t="shared" si="46"/>
        <v>0.23529411764705882</v>
      </c>
      <c r="R193" s="10">
        <f t="shared" si="47"/>
        <v>0</v>
      </c>
      <c r="S193" s="10">
        <f t="shared" si="48"/>
        <v>0.41176470588235292</v>
      </c>
      <c r="T193" s="10">
        <f t="shared" si="49"/>
        <v>5.8823529411764705E-2</v>
      </c>
      <c r="U193" s="10">
        <f t="shared" si="50"/>
        <v>8.8235294117647065E-2</v>
      </c>
      <c r="V193" s="10">
        <f t="shared" si="51"/>
        <v>0.20588235294117646</v>
      </c>
      <c r="W193" s="1">
        <v>1</v>
      </c>
      <c r="X193" s="1">
        <v>1</v>
      </c>
      <c r="Y193" s="1">
        <v>0</v>
      </c>
      <c r="Z193" s="1">
        <v>3</v>
      </c>
      <c r="AA193" s="8">
        <f t="shared" si="52"/>
        <v>5</v>
      </c>
      <c r="AB193" s="10">
        <f t="shared" si="53"/>
        <v>0.2</v>
      </c>
      <c r="AC193" s="10">
        <f t="shared" si="54"/>
        <v>0.2</v>
      </c>
      <c r="AD193" s="10">
        <f t="shared" si="55"/>
        <v>0</v>
      </c>
      <c r="AE193" s="10">
        <f t="shared" si="56"/>
        <v>0.6</v>
      </c>
      <c r="AF193" s="1">
        <v>5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51</v>
      </c>
      <c r="AO193" s="20" t="str">
        <f t="shared" si="39"/>
        <v>50-65</v>
      </c>
      <c r="AP193" s="1">
        <v>2257</v>
      </c>
      <c r="AQ193" s="1">
        <v>0</v>
      </c>
      <c r="AR193" s="1">
        <v>0</v>
      </c>
      <c r="AS193" s="1">
        <v>0</v>
      </c>
      <c r="AT193" s="1">
        <v>1</v>
      </c>
      <c r="AU193" s="1">
        <v>0</v>
      </c>
      <c r="AV193" s="1">
        <v>0</v>
      </c>
      <c r="AW193" s="1">
        <v>0</v>
      </c>
      <c r="AX193" s="1">
        <v>1</v>
      </c>
      <c r="AY193" s="1">
        <v>0</v>
      </c>
      <c r="AZ193" s="1">
        <v>20</v>
      </c>
      <c r="BA193" s="23">
        <v>42592</v>
      </c>
      <c r="BB193" s="25">
        <f t="shared" si="40"/>
        <v>8</v>
      </c>
      <c r="BC193" s="25" t="str">
        <f t="shared" si="41"/>
        <v>August</v>
      </c>
      <c r="BD193" s="25">
        <v>1</v>
      </c>
      <c r="BE193" t="str">
        <f t="shared" si="42"/>
        <v>1894,35924,Low income,1375,High spender,0.03827524774524,1,1,56,8,0,14,2,3,7,34,0.235294117647059,0,0.411764705882353,0.0588235294117647,0.0882352941176471,0.205882352941176,1,1,0,3,5,0.2,0.2,0,0.6,5,0,0,0,0,0,0,0,51,50-65,2257,0,0,0,1,0,0,0,1,0,20</v>
      </c>
    </row>
    <row r="194" spans="1:57" ht="13.2" x14ac:dyDescent="0.25">
      <c r="A194" s="8">
        <v>1798</v>
      </c>
      <c r="B194" s="1">
        <v>23148</v>
      </c>
      <c r="C194" s="8" t="str">
        <f t="shared" si="43"/>
        <v>Low income</v>
      </c>
      <c r="D194" s="31">
        <v>1612</v>
      </c>
      <c r="E194" s="34" t="str">
        <f t="shared" si="44"/>
        <v>High spender</v>
      </c>
      <c r="F194" s="10">
        <f t="shared" ref="F194:F257" si="57">D194/B194</f>
        <v>6.9638845688612408E-2</v>
      </c>
      <c r="G194" s="1">
        <v>0</v>
      </c>
      <c r="H194" s="1">
        <v>0</v>
      </c>
      <c r="I194" s="1">
        <v>83</v>
      </c>
      <c r="J194" s="1">
        <v>4</v>
      </c>
      <c r="K194" s="1">
        <v>6</v>
      </c>
      <c r="L194" s="1">
        <v>8</v>
      </c>
      <c r="M194" s="1">
        <v>6</v>
      </c>
      <c r="N194" s="1">
        <v>3</v>
      </c>
      <c r="O194" s="1">
        <v>10</v>
      </c>
      <c r="P194" s="8">
        <f t="shared" si="45"/>
        <v>37</v>
      </c>
      <c r="Q194" s="10">
        <f t="shared" si="46"/>
        <v>0.10810810810810811</v>
      </c>
      <c r="R194" s="10">
        <f t="shared" si="47"/>
        <v>0.16216216216216217</v>
      </c>
      <c r="S194" s="10">
        <f t="shared" si="48"/>
        <v>0.21621621621621623</v>
      </c>
      <c r="T194" s="10">
        <f t="shared" si="49"/>
        <v>0.16216216216216217</v>
      </c>
      <c r="U194" s="10">
        <f t="shared" si="50"/>
        <v>8.1081081081081086E-2</v>
      </c>
      <c r="V194" s="10">
        <f t="shared" si="51"/>
        <v>0.27027027027027029</v>
      </c>
      <c r="W194" s="1">
        <v>1</v>
      </c>
      <c r="X194" s="1">
        <v>2</v>
      </c>
      <c r="Y194" s="1">
        <v>0</v>
      </c>
      <c r="Z194" s="1">
        <v>3</v>
      </c>
      <c r="AA194" s="8">
        <f t="shared" si="52"/>
        <v>6</v>
      </c>
      <c r="AB194" s="10">
        <f t="shared" si="53"/>
        <v>0.16666666666666666</v>
      </c>
      <c r="AC194" s="10">
        <f t="shared" si="54"/>
        <v>0.33333333333333331</v>
      </c>
      <c r="AD194" s="10">
        <f t="shared" si="55"/>
        <v>0</v>
      </c>
      <c r="AE194" s="10">
        <f t="shared" si="56"/>
        <v>0.5</v>
      </c>
      <c r="AF194" s="1">
        <v>7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35</v>
      </c>
      <c r="AO194" s="20" t="str">
        <f t="shared" ref="AO194:AO257" si="58">IF(AND(AN194&lt;36,AN194&gt;23), "24-35",
IF(AND(AN194&lt;51,AN194&gt;35), "36-50",
IF(AND(AN194&lt;66,AN194&gt;50), "50-65",
IF(AN194&gt;65, "66+", "N")
)))</f>
        <v>24-35</v>
      </c>
      <c r="AP194" s="1">
        <v>2290</v>
      </c>
      <c r="AQ194" s="1">
        <v>0</v>
      </c>
      <c r="AR194" s="1">
        <v>1</v>
      </c>
      <c r="AS194" s="1">
        <v>0</v>
      </c>
      <c r="AT194" s="1">
        <v>0</v>
      </c>
      <c r="AU194" s="1">
        <v>0</v>
      </c>
      <c r="AV194" s="1">
        <v>1</v>
      </c>
      <c r="AW194" s="1">
        <v>0</v>
      </c>
      <c r="AX194" s="1">
        <v>0</v>
      </c>
      <c r="AY194" s="1">
        <v>0</v>
      </c>
      <c r="AZ194" s="1">
        <v>17</v>
      </c>
      <c r="BA194" s="23">
        <v>42559</v>
      </c>
      <c r="BB194" s="25">
        <f t="shared" ref="BB194:BB257" si="59">MONTH(BA194)</f>
        <v>7</v>
      </c>
      <c r="BC194" s="25" t="str">
        <f t="shared" ref="BC194:BC257" si="60">TEXT(BA194,"mmmm")</f>
        <v>July</v>
      </c>
      <c r="BD194" s="25">
        <v>1</v>
      </c>
      <c r="BE194" t="str">
        <f t="shared" ref="BE194:BE257" si="61">_xlfn.TEXTJOIN(",",TRUE,A194:AZ194)</f>
        <v>1798,23148,Low income,1612,High spender,0.0696388456886124,0,0,83,4,6,8,6,3,10,37,0.108108108108108,0.162162162162162,0.216216216216216,0.162162162162162,0.0810810810810811,0.27027027027027,1,2,0,3,6,0.166666666666667,0.333333333333333,0,0.5,7,0,0,0,0,0,0,0,35,24-35,2290,0,1,0,0,0,1,0,0,0,17</v>
      </c>
    </row>
    <row r="195" spans="1:57" ht="13.2" x14ac:dyDescent="0.25">
      <c r="A195" s="8">
        <v>1762</v>
      </c>
      <c r="B195" s="1">
        <v>23830</v>
      </c>
      <c r="C195" s="8" t="str">
        <f t="shared" ref="C195:C258" si="62">IF(B195&lt;=AVERAGE(B:B),"Low income", "High income")</f>
        <v>Low income</v>
      </c>
      <c r="D195" s="31">
        <v>1140</v>
      </c>
      <c r="E195" s="34" t="str">
        <f t="shared" ref="E195:E258" si="63">IF(D195&lt;=AVERAGE(D:D),"Low spender", "High spender")</f>
        <v>High spender</v>
      </c>
      <c r="F195" s="10">
        <f t="shared" si="57"/>
        <v>4.7838858581619806E-2</v>
      </c>
      <c r="G195" s="1">
        <v>0</v>
      </c>
      <c r="H195" s="1">
        <v>0</v>
      </c>
      <c r="I195" s="1">
        <v>3</v>
      </c>
      <c r="J195" s="1">
        <v>1</v>
      </c>
      <c r="K195" s="1">
        <v>8</v>
      </c>
      <c r="L195" s="1">
        <v>6</v>
      </c>
      <c r="M195" s="1">
        <v>4</v>
      </c>
      <c r="N195" s="1">
        <v>8</v>
      </c>
      <c r="O195" s="1">
        <v>16</v>
      </c>
      <c r="P195" s="8">
        <f t="shared" ref="P195:P258" si="64">SUM(J195:O195)</f>
        <v>43</v>
      </c>
      <c r="Q195" s="10">
        <f t="shared" ref="Q195:Q258" si="65">IF(P195=0,0,J195/P195)</f>
        <v>2.3255813953488372E-2</v>
      </c>
      <c r="R195" s="10">
        <f t="shared" ref="R195:R258" si="66">IF(P195=0,0,K195/P195)</f>
        <v>0.18604651162790697</v>
      </c>
      <c r="S195" s="10">
        <f t="shared" ref="S195:S258" si="67">IF(P195=0,0,L195/P195)</f>
        <v>0.13953488372093023</v>
      </c>
      <c r="T195" s="10">
        <f t="shared" ref="T195:T258" si="68">IF(P195=0,0,M195/P195)</f>
        <v>9.3023255813953487E-2</v>
      </c>
      <c r="U195" s="10">
        <f t="shared" ref="U195:U258" si="69">IF(P195=0,0,N195/P195)</f>
        <v>0.18604651162790697</v>
      </c>
      <c r="V195" s="10">
        <f t="shared" ref="V195:V258" si="70">IF(P195=0,0,O195/P195)</f>
        <v>0.37209302325581395</v>
      </c>
      <c r="W195" s="1">
        <v>1</v>
      </c>
      <c r="X195" s="1">
        <v>1</v>
      </c>
      <c r="Y195" s="1">
        <v>0</v>
      </c>
      <c r="Z195" s="1">
        <v>3</v>
      </c>
      <c r="AA195" s="8">
        <f t="shared" ref="AA195:AA258" si="71">SUM(W195:Z195)</f>
        <v>5</v>
      </c>
      <c r="AB195" s="10">
        <f t="shared" ref="AB195:AB258" si="72">IF(AA195=0,0,W195/AA195)</f>
        <v>0.2</v>
      </c>
      <c r="AC195" s="10">
        <f t="shared" ref="AC195:AC258" si="73">IF(AA195=0,0,X195/AA195)</f>
        <v>0.2</v>
      </c>
      <c r="AD195" s="10">
        <f t="shared" ref="AD195:AD258" si="74">IF(AA195=0,0,Y195/AA195)</f>
        <v>0</v>
      </c>
      <c r="AE195" s="10">
        <f t="shared" ref="AE195:AE258" si="75">IF(AA195=0,0,Z195/AA195)</f>
        <v>0.6</v>
      </c>
      <c r="AF195" s="1">
        <v>7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33</v>
      </c>
      <c r="AO195" s="20" t="str">
        <f t="shared" si="58"/>
        <v>24-35</v>
      </c>
      <c r="AP195" s="1">
        <v>2301</v>
      </c>
      <c r="AQ195" s="1">
        <v>0</v>
      </c>
      <c r="AR195" s="1">
        <v>0</v>
      </c>
      <c r="AS195" s="1">
        <v>1</v>
      </c>
      <c r="AT195" s="1">
        <v>0</v>
      </c>
      <c r="AU195" s="1">
        <v>0</v>
      </c>
      <c r="AV195" s="1">
        <v>1</v>
      </c>
      <c r="AW195" s="1">
        <v>0</v>
      </c>
      <c r="AX195" s="1">
        <v>0</v>
      </c>
      <c r="AY195" s="1">
        <v>0</v>
      </c>
      <c r="AZ195" s="1">
        <v>11</v>
      </c>
      <c r="BA195" s="23">
        <v>42548</v>
      </c>
      <c r="BB195" s="25">
        <f t="shared" si="59"/>
        <v>6</v>
      </c>
      <c r="BC195" s="25" t="str">
        <f t="shared" si="60"/>
        <v>June</v>
      </c>
      <c r="BD195" s="25">
        <v>1</v>
      </c>
      <c r="BE195" t="str">
        <f t="shared" si="61"/>
        <v>1762,23830,Low income,1140,High spender,0.0478388585816198,0,0,3,1,8,6,4,8,16,43,0.0232558139534884,0.186046511627907,0.13953488372093,0.0930232558139535,0.186046511627907,0.372093023255814,1,1,0,3,5,0.2,0.2,0,0.6,7,0,0,0,0,0,0,0,33,24-35,2301,0,0,1,0,0,1,0,0,0,11</v>
      </c>
    </row>
    <row r="196" spans="1:57" ht="13.2" x14ac:dyDescent="0.25">
      <c r="A196" s="8">
        <v>1166</v>
      </c>
      <c r="B196" s="1">
        <v>5305</v>
      </c>
      <c r="C196" s="8" t="str">
        <f t="shared" si="62"/>
        <v>Low income</v>
      </c>
      <c r="D196" s="31">
        <v>1661</v>
      </c>
      <c r="E196" s="34" t="str">
        <f t="shared" si="63"/>
        <v>High spender</v>
      </c>
      <c r="F196" s="10">
        <f t="shared" si="57"/>
        <v>0.31310084825636192</v>
      </c>
      <c r="G196" s="1">
        <v>0</v>
      </c>
      <c r="H196" s="1">
        <v>1</v>
      </c>
      <c r="I196" s="1">
        <v>12</v>
      </c>
      <c r="J196" s="1">
        <v>12</v>
      </c>
      <c r="K196" s="1">
        <v>4</v>
      </c>
      <c r="L196" s="1">
        <v>7</v>
      </c>
      <c r="M196" s="1">
        <v>1</v>
      </c>
      <c r="N196" s="1">
        <v>3</v>
      </c>
      <c r="O196" s="1">
        <v>5</v>
      </c>
      <c r="P196" s="8">
        <f t="shared" si="64"/>
        <v>32</v>
      </c>
      <c r="Q196" s="10">
        <f t="shared" si="65"/>
        <v>0.375</v>
      </c>
      <c r="R196" s="10">
        <f t="shared" si="66"/>
        <v>0.125</v>
      </c>
      <c r="S196" s="10">
        <f t="shared" si="67"/>
        <v>0.21875</v>
      </c>
      <c r="T196" s="10">
        <f t="shared" si="68"/>
        <v>3.125E-2</v>
      </c>
      <c r="U196" s="10">
        <f t="shared" si="69"/>
        <v>9.375E-2</v>
      </c>
      <c r="V196" s="10">
        <f t="shared" si="70"/>
        <v>0.15625</v>
      </c>
      <c r="W196" s="1">
        <v>0</v>
      </c>
      <c r="X196" s="1">
        <v>1</v>
      </c>
      <c r="Y196" s="1">
        <v>0</v>
      </c>
      <c r="Z196" s="1">
        <v>0</v>
      </c>
      <c r="AA196" s="8">
        <f t="shared" si="71"/>
        <v>1</v>
      </c>
      <c r="AB196" s="10">
        <f t="shared" si="72"/>
        <v>0</v>
      </c>
      <c r="AC196" s="10">
        <f t="shared" si="73"/>
        <v>1</v>
      </c>
      <c r="AD196" s="10">
        <f t="shared" si="74"/>
        <v>0</v>
      </c>
      <c r="AE196" s="10">
        <f t="shared" si="75"/>
        <v>0</v>
      </c>
      <c r="AF196" s="1">
        <v>13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44</v>
      </c>
      <c r="AO196" s="20" t="str">
        <f t="shared" si="58"/>
        <v>36-50</v>
      </c>
      <c r="AP196" s="1">
        <v>2493</v>
      </c>
      <c r="AQ196" s="1">
        <v>0</v>
      </c>
      <c r="AR196" s="1">
        <v>1</v>
      </c>
      <c r="AS196" s="1">
        <v>0</v>
      </c>
      <c r="AT196" s="1">
        <v>0</v>
      </c>
      <c r="AU196" s="1">
        <v>0</v>
      </c>
      <c r="AV196" s="1">
        <v>0</v>
      </c>
      <c r="AW196" s="1">
        <v>1</v>
      </c>
      <c r="AX196" s="1">
        <v>0</v>
      </c>
      <c r="AY196" s="1">
        <v>0</v>
      </c>
      <c r="AZ196" s="1">
        <v>22</v>
      </c>
      <c r="BA196" s="23">
        <v>42356</v>
      </c>
      <c r="BB196" s="25">
        <f t="shared" si="59"/>
        <v>12</v>
      </c>
      <c r="BC196" s="25" t="str">
        <f t="shared" si="60"/>
        <v>December</v>
      </c>
      <c r="BD196" s="25">
        <v>1</v>
      </c>
      <c r="BE196" t="str">
        <f t="shared" si="61"/>
        <v>1166,5305,Low income,1661,High spender,0.313100848256362,0,1,12,12,4,7,1,3,5,32,0.375,0.125,0.21875,0.03125,0.09375,0.15625,0,1,0,0,1,0,1,0,0,13,0,0,0,0,0,0,0,44,36-50,2493,0,1,0,0,0,0,1,0,0,22</v>
      </c>
    </row>
    <row r="197" spans="1:57" ht="13.2" x14ac:dyDescent="0.25">
      <c r="A197" s="8">
        <v>809</v>
      </c>
      <c r="B197" s="1">
        <v>27100</v>
      </c>
      <c r="C197" s="8" t="str">
        <f t="shared" si="62"/>
        <v>Low income</v>
      </c>
      <c r="D197" s="31">
        <v>1214</v>
      </c>
      <c r="E197" s="34" t="str">
        <f t="shared" si="63"/>
        <v>High spender</v>
      </c>
      <c r="F197" s="10">
        <f t="shared" si="57"/>
        <v>4.4797047970479703E-2</v>
      </c>
      <c r="G197" s="1">
        <v>1</v>
      </c>
      <c r="H197" s="1">
        <v>0</v>
      </c>
      <c r="I197" s="1">
        <v>64</v>
      </c>
      <c r="J197" s="1">
        <v>12</v>
      </c>
      <c r="K197" s="1">
        <v>0</v>
      </c>
      <c r="L197" s="1">
        <v>13</v>
      </c>
      <c r="M197" s="1">
        <v>2</v>
      </c>
      <c r="N197" s="1">
        <v>0</v>
      </c>
      <c r="O197" s="1">
        <v>10</v>
      </c>
      <c r="P197" s="8">
        <f t="shared" si="64"/>
        <v>37</v>
      </c>
      <c r="Q197" s="10">
        <f t="shared" si="65"/>
        <v>0.32432432432432434</v>
      </c>
      <c r="R197" s="10">
        <f t="shared" si="66"/>
        <v>0</v>
      </c>
      <c r="S197" s="10">
        <f t="shared" si="67"/>
        <v>0.35135135135135137</v>
      </c>
      <c r="T197" s="10">
        <f t="shared" si="68"/>
        <v>5.4054054054054057E-2</v>
      </c>
      <c r="U197" s="10">
        <f t="shared" si="69"/>
        <v>0</v>
      </c>
      <c r="V197" s="10">
        <f t="shared" si="70"/>
        <v>0.27027027027027029</v>
      </c>
      <c r="W197" s="1">
        <v>1</v>
      </c>
      <c r="X197" s="1">
        <v>1</v>
      </c>
      <c r="Y197" s="1">
        <v>0</v>
      </c>
      <c r="Z197" s="1">
        <v>3</v>
      </c>
      <c r="AA197" s="8">
        <f t="shared" si="71"/>
        <v>5</v>
      </c>
      <c r="AB197" s="10">
        <f t="shared" si="72"/>
        <v>0.2</v>
      </c>
      <c r="AC197" s="10">
        <f t="shared" si="73"/>
        <v>0.2</v>
      </c>
      <c r="AD197" s="10">
        <f t="shared" si="74"/>
        <v>0</v>
      </c>
      <c r="AE197" s="10">
        <f t="shared" si="75"/>
        <v>0.6</v>
      </c>
      <c r="AF197" s="1">
        <v>7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37</v>
      </c>
      <c r="AO197" s="20" t="str">
        <f t="shared" si="58"/>
        <v>36-50</v>
      </c>
      <c r="AP197" s="1">
        <v>2609</v>
      </c>
      <c r="AQ197" s="1">
        <v>0</v>
      </c>
      <c r="AR197" s="1">
        <v>1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1</v>
      </c>
      <c r="AY197" s="1">
        <v>0</v>
      </c>
      <c r="AZ197" s="1">
        <v>17</v>
      </c>
      <c r="BA197" s="23">
        <v>42240</v>
      </c>
      <c r="BB197" s="25">
        <f t="shared" si="59"/>
        <v>8</v>
      </c>
      <c r="BC197" s="25" t="str">
        <f t="shared" si="60"/>
        <v>August</v>
      </c>
      <c r="BD197" s="25">
        <v>1</v>
      </c>
      <c r="BE197" t="str">
        <f t="shared" si="61"/>
        <v>809,27100,Low income,1214,High spender,0.0447970479704797,1,0,64,12,0,13,2,0,10,37,0.324324324324324,0,0.351351351351351,0.0540540540540541,0,0.27027027027027,1,1,0,3,5,0.2,0.2,0,0.6,7,0,0,0,0,0,0,0,37,36-50,2609,0,1,0,0,0,0,0,1,0,17</v>
      </c>
    </row>
    <row r="198" spans="1:57" ht="13.2" x14ac:dyDescent="0.25">
      <c r="A198" s="8">
        <v>727</v>
      </c>
      <c r="B198" s="1">
        <v>26150</v>
      </c>
      <c r="C198" s="8" t="str">
        <f t="shared" si="62"/>
        <v>Low income</v>
      </c>
      <c r="D198" s="31">
        <v>948</v>
      </c>
      <c r="E198" s="34" t="str">
        <f t="shared" si="63"/>
        <v>High spender</v>
      </c>
      <c r="F198" s="10">
        <f t="shared" si="57"/>
        <v>3.6252390057361375E-2</v>
      </c>
      <c r="G198" s="1">
        <v>2</v>
      </c>
      <c r="H198" s="1">
        <v>1</v>
      </c>
      <c r="I198" s="1">
        <v>61</v>
      </c>
      <c r="J198" s="1">
        <v>5</v>
      </c>
      <c r="K198" s="1">
        <v>1</v>
      </c>
      <c r="L198" s="1">
        <v>13</v>
      </c>
      <c r="M198" s="1">
        <v>3</v>
      </c>
      <c r="N198" s="1">
        <v>5</v>
      </c>
      <c r="O198" s="1">
        <v>1</v>
      </c>
      <c r="P198" s="8">
        <f t="shared" si="64"/>
        <v>28</v>
      </c>
      <c r="Q198" s="10">
        <f t="shared" si="65"/>
        <v>0.17857142857142858</v>
      </c>
      <c r="R198" s="10">
        <f t="shared" si="66"/>
        <v>3.5714285714285712E-2</v>
      </c>
      <c r="S198" s="10">
        <f t="shared" si="67"/>
        <v>0.4642857142857143</v>
      </c>
      <c r="T198" s="10">
        <f t="shared" si="68"/>
        <v>0.10714285714285714</v>
      </c>
      <c r="U198" s="10">
        <f t="shared" si="69"/>
        <v>0.17857142857142858</v>
      </c>
      <c r="V198" s="10">
        <f t="shared" si="70"/>
        <v>3.5714285714285712E-2</v>
      </c>
      <c r="W198" s="1">
        <v>1</v>
      </c>
      <c r="X198" s="1">
        <v>1</v>
      </c>
      <c r="Y198" s="1">
        <v>0</v>
      </c>
      <c r="Z198" s="1">
        <v>3</v>
      </c>
      <c r="AA198" s="8">
        <f t="shared" si="71"/>
        <v>5</v>
      </c>
      <c r="AB198" s="10">
        <f t="shared" si="72"/>
        <v>0.2</v>
      </c>
      <c r="AC198" s="10">
        <f t="shared" si="73"/>
        <v>0.2</v>
      </c>
      <c r="AD198" s="10">
        <f t="shared" si="74"/>
        <v>0</v>
      </c>
      <c r="AE198" s="10">
        <f t="shared" si="75"/>
        <v>0.6</v>
      </c>
      <c r="AF198" s="1">
        <v>7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64</v>
      </c>
      <c r="AO198" s="20" t="str">
        <f t="shared" si="58"/>
        <v>50-65</v>
      </c>
      <c r="AP198" s="1">
        <v>2634</v>
      </c>
      <c r="AQ198" s="1">
        <v>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1</v>
      </c>
      <c r="AX198" s="1">
        <v>0</v>
      </c>
      <c r="AY198" s="1">
        <v>0</v>
      </c>
      <c r="AZ198" s="1">
        <v>26</v>
      </c>
      <c r="BA198" s="23">
        <v>42215</v>
      </c>
      <c r="BB198" s="25">
        <f t="shared" si="59"/>
        <v>7</v>
      </c>
      <c r="BC198" s="25" t="str">
        <f t="shared" si="60"/>
        <v>July</v>
      </c>
      <c r="BD198" s="25">
        <v>1</v>
      </c>
      <c r="BE198" t="str">
        <f t="shared" si="61"/>
        <v>727,26150,Low income,948,High spender,0.0362523900573614,2,1,61,5,1,13,3,5,1,28,0.178571428571429,0.0357142857142857,0.464285714285714,0.107142857142857,0.178571428571429,0.0357142857142857,1,1,0,3,5,0.2,0.2,0,0.6,7,0,0,0,0,0,0,0,64,50-65,2634,1,0,0,0,0,0,1,0,0,26</v>
      </c>
    </row>
    <row r="199" spans="1:57" ht="13.2" x14ac:dyDescent="0.25">
      <c r="A199" s="8">
        <v>614</v>
      </c>
      <c r="B199" s="1">
        <v>7500</v>
      </c>
      <c r="C199" s="8" t="str">
        <f t="shared" si="62"/>
        <v>Low income</v>
      </c>
      <c r="D199" s="31">
        <v>1610</v>
      </c>
      <c r="E199" s="34" t="str">
        <f t="shared" si="63"/>
        <v>High spender</v>
      </c>
      <c r="F199" s="10">
        <f t="shared" si="57"/>
        <v>0.21466666666666667</v>
      </c>
      <c r="G199" s="1">
        <v>1</v>
      </c>
      <c r="H199" s="1">
        <v>0</v>
      </c>
      <c r="I199" s="1">
        <v>96</v>
      </c>
      <c r="J199" s="1">
        <v>1</v>
      </c>
      <c r="K199" s="1">
        <v>11</v>
      </c>
      <c r="L199" s="1">
        <v>5</v>
      </c>
      <c r="M199" s="1">
        <v>4</v>
      </c>
      <c r="N199" s="1">
        <v>6</v>
      </c>
      <c r="O199" s="1">
        <v>9</v>
      </c>
      <c r="P199" s="8">
        <f t="shared" si="64"/>
        <v>36</v>
      </c>
      <c r="Q199" s="10">
        <f t="shared" si="65"/>
        <v>2.7777777777777776E-2</v>
      </c>
      <c r="R199" s="10">
        <f t="shared" si="66"/>
        <v>0.30555555555555558</v>
      </c>
      <c r="S199" s="10">
        <f t="shared" si="67"/>
        <v>0.1388888888888889</v>
      </c>
      <c r="T199" s="10">
        <f t="shared" si="68"/>
        <v>0.1111111111111111</v>
      </c>
      <c r="U199" s="10">
        <f t="shared" si="69"/>
        <v>0.16666666666666666</v>
      </c>
      <c r="V199" s="10">
        <f t="shared" si="70"/>
        <v>0.25</v>
      </c>
      <c r="W199" s="1">
        <v>2</v>
      </c>
      <c r="X199" s="1">
        <v>2</v>
      </c>
      <c r="Y199" s="1">
        <v>0</v>
      </c>
      <c r="Z199" s="1">
        <v>3</v>
      </c>
      <c r="AA199" s="8">
        <f t="shared" si="71"/>
        <v>7</v>
      </c>
      <c r="AB199" s="10">
        <f t="shared" si="72"/>
        <v>0.2857142857142857</v>
      </c>
      <c r="AC199" s="10">
        <f t="shared" si="73"/>
        <v>0.2857142857142857</v>
      </c>
      <c r="AD199" s="10">
        <f t="shared" si="74"/>
        <v>0</v>
      </c>
      <c r="AE199" s="10">
        <f t="shared" si="75"/>
        <v>0.42857142857142855</v>
      </c>
      <c r="AF199" s="1">
        <v>8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34</v>
      </c>
      <c r="AO199" s="20" t="str">
        <f t="shared" si="58"/>
        <v>24-35</v>
      </c>
      <c r="AP199" s="1">
        <v>2666</v>
      </c>
      <c r="AQ199" s="1">
        <v>0</v>
      </c>
      <c r="AR199" s="1">
        <v>1</v>
      </c>
      <c r="AS199" s="1">
        <v>0</v>
      </c>
      <c r="AT199" s="1">
        <v>0</v>
      </c>
      <c r="AU199" s="1">
        <v>0</v>
      </c>
      <c r="AV199" s="1">
        <v>1</v>
      </c>
      <c r="AW199" s="1">
        <v>0</v>
      </c>
      <c r="AX199" s="1">
        <v>0</v>
      </c>
      <c r="AY199" s="1">
        <v>0</v>
      </c>
      <c r="AZ199" s="1">
        <v>18</v>
      </c>
      <c r="BA199" s="23">
        <v>42183</v>
      </c>
      <c r="BB199" s="25">
        <f t="shared" si="59"/>
        <v>6</v>
      </c>
      <c r="BC199" s="25" t="str">
        <f t="shared" si="60"/>
        <v>June</v>
      </c>
      <c r="BD199" s="25">
        <v>1</v>
      </c>
      <c r="BE199" t="str">
        <f t="shared" si="61"/>
        <v>614,7500,Low income,1610,High spender,0.214666666666667,1,0,96,1,11,5,4,6,9,36,0.0277777777777778,0.305555555555556,0.138888888888889,0.111111111111111,0.166666666666667,0.25,2,2,0,3,7,0.285714285714286,0.285714285714286,0,0.428571428571429,8,0,0,0,0,0,0,0,34,24-35,2666,0,1,0,0,0,1,0,0,0,18</v>
      </c>
    </row>
    <row r="200" spans="1:57" ht="13.2" x14ac:dyDescent="0.25">
      <c r="A200" s="8">
        <v>2087</v>
      </c>
      <c r="B200" s="1">
        <v>30298</v>
      </c>
      <c r="C200" s="8" t="str">
        <f t="shared" si="62"/>
        <v>Low income</v>
      </c>
      <c r="D200" s="31">
        <v>1144</v>
      </c>
      <c r="E200" s="34" t="str">
        <f t="shared" si="63"/>
        <v>High spender</v>
      </c>
      <c r="F200" s="10">
        <f t="shared" si="57"/>
        <v>3.7758267872466826E-2</v>
      </c>
      <c r="G200" s="1">
        <v>0</v>
      </c>
      <c r="H200" s="1">
        <v>0</v>
      </c>
      <c r="I200" s="1">
        <v>48</v>
      </c>
      <c r="J200" s="1">
        <v>6</v>
      </c>
      <c r="K200" s="1">
        <v>3</v>
      </c>
      <c r="L200" s="1">
        <v>12</v>
      </c>
      <c r="M200" s="1">
        <v>6</v>
      </c>
      <c r="N200" s="1">
        <v>1</v>
      </c>
      <c r="O200" s="1">
        <v>0</v>
      </c>
      <c r="P200" s="8">
        <f t="shared" si="64"/>
        <v>28</v>
      </c>
      <c r="Q200" s="10">
        <f t="shared" si="65"/>
        <v>0.21428571428571427</v>
      </c>
      <c r="R200" s="10">
        <f t="shared" si="66"/>
        <v>0.10714285714285714</v>
      </c>
      <c r="S200" s="10">
        <f t="shared" si="67"/>
        <v>0.42857142857142855</v>
      </c>
      <c r="T200" s="10">
        <f t="shared" si="68"/>
        <v>0.21428571428571427</v>
      </c>
      <c r="U200" s="10">
        <f t="shared" si="69"/>
        <v>3.5714285714285712E-2</v>
      </c>
      <c r="V200" s="10">
        <f t="shared" si="70"/>
        <v>0</v>
      </c>
      <c r="W200" s="1">
        <v>1</v>
      </c>
      <c r="X200" s="1">
        <v>1</v>
      </c>
      <c r="Y200" s="1">
        <v>1</v>
      </c>
      <c r="Z200" s="1">
        <v>3</v>
      </c>
      <c r="AA200" s="8">
        <f t="shared" si="71"/>
        <v>6</v>
      </c>
      <c r="AB200" s="10">
        <f t="shared" si="72"/>
        <v>0.16666666666666666</v>
      </c>
      <c r="AC200" s="10">
        <f t="shared" si="73"/>
        <v>0.16666666666666666</v>
      </c>
      <c r="AD200" s="10">
        <f t="shared" si="74"/>
        <v>0.16666666666666666</v>
      </c>
      <c r="AE200" s="10">
        <f t="shared" si="75"/>
        <v>0.5</v>
      </c>
      <c r="AF200" s="1">
        <v>3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35</v>
      </c>
      <c r="AO200" s="20" t="str">
        <f t="shared" si="58"/>
        <v>24-35</v>
      </c>
      <c r="AP200" s="1">
        <v>2200</v>
      </c>
      <c r="AQ200" s="1">
        <v>0</v>
      </c>
      <c r="AR200" s="1">
        <v>0</v>
      </c>
      <c r="AS200" s="1">
        <v>1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1</v>
      </c>
      <c r="AZ200" s="1">
        <v>28</v>
      </c>
      <c r="BA200" s="23">
        <v>42649</v>
      </c>
      <c r="BB200" s="25">
        <f t="shared" si="59"/>
        <v>10</v>
      </c>
      <c r="BC200" s="25" t="str">
        <f t="shared" si="60"/>
        <v>October</v>
      </c>
      <c r="BD200" s="25">
        <v>1</v>
      </c>
      <c r="BE200" t="str">
        <f t="shared" si="61"/>
        <v>2087,30298,Low income,1144,High spender,0.0377582678724668,0,0,48,6,3,12,6,1,0,28,0.214285714285714,0.107142857142857,0.428571428571429,0.214285714285714,0.0357142857142857,0,1,1,1,3,6,0.166666666666667,0.166666666666667,0.166666666666667,0.5,3,0,0,0,0,0,0,0,35,24-35,2200,0,0,1,0,0,0,0,0,1,28</v>
      </c>
    </row>
    <row r="201" spans="1:57" ht="13.2" x14ac:dyDescent="0.25">
      <c r="A201" s="8">
        <v>2025</v>
      </c>
      <c r="B201" s="1">
        <v>37395</v>
      </c>
      <c r="C201" s="8" t="str">
        <f t="shared" si="62"/>
        <v>Low income</v>
      </c>
      <c r="D201" s="31">
        <v>347</v>
      </c>
      <c r="E201" s="34" t="str">
        <f t="shared" si="63"/>
        <v>Low spender</v>
      </c>
      <c r="F201" s="10">
        <f t="shared" si="57"/>
        <v>9.2793154164995326E-3</v>
      </c>
      <c r="G201" s="1">
        <v>1</v>
      </c>
      <c r="H201" s="1">
        <v>0</v>
      </c>
      <c r="I201" s="1">
        <v>47</v>
      </c>
      <c r="J201" s="1">
        <v>18</v>
      </c>
      <c r="K201" s="1">
        <v>0</v>
      </c>
      <c r="L201" s="1">
        <v>9</v>
      </c>
      <c r="M201" s="1">
        <v>0</v>
      </c>
      <c r="N201" s="1">
        <v>1</v>
      </c>
      <c r="O201" s="1">
        <v>11</v>
      </c>
      <c r="P201" s="8">
        <f t="shared" si="64"/>
        <v>39</v>
      </c>
      <c r="Q201" s="10">
        <f t="shared" si="65"/>
        <v>0.46153846153846156</v>
      </c>
      <c r="R201" s="10">
        <f t="shared" si="66"/>
        <v>0</v>
      </c>
      <c r="S201" s="10">
        <f t="shared" si="67"/>
        <v>0.23076923076923078</v>
      </c>
      <c r="T201" s="10">
        <f t="shared" si="68"/>
        <v>0</v>
      </c>
      <c r="U201" s="10">
        <f t="shared" si="69"/>
        <v>2.564102564102564E-2</v>
      </c>
      <c r="V201" s="10">
        <f t="shared" si="70"/>
        <v>0.28205128205128205</v>
      </c>
      <c r="W201" s="1">
        <v>1</v>
      </c>
      <c r="X201" s="1">
        <v>1</v>
      </c>
      <c r="Y201" s="1">
        <v>0</v>
      </c>
      <c r="Z201" s="1">
        <v>3</v>
      </c>
      <c r="AA201" s="8">
        <f t="shared" si="71"/>
        <v>5</v>
      </c>
      <c r="AB201" s="10">
        <f t="shared" si="72"/>
        <v>0.2</v>
      </c>
      <c r="AC201" s="10">
        <f t="shared" si="73"/>
        <v>0.2</v>
      </c>
      <c r="AD201" s="10">
        <f t="shared" si="74"/>
        <v>0</v>
      </c>
      <c r="AE201" s="10">
        <f t="shared" si="75"/>
        <v>0.6</v>
      </c>
      <c r="AF201" s="1">
        <v>6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44</v>
      </c>
      <c r="AO201" s="20" t="str">
        <f t="shared" si="58"/>
        <v>36-50</v>
      </c>
      <c r="AP201" s="1">
        <v>2217</v>
      </c>
      <c r="AQ201" s="1">
        <v>0</v>
      </c>
      <c r="AR201" s="1">
        <v>0</v>
      </c>
      <c r="AS201" s="1">
        <v>0</v>
      </c>
      <c r="AT201" s="1">
        <v>1</v>
      </c>
      <c r="AU201" s="1">
        <v>0</v>
      </c>
      <c r="AV201" s="1">
        <v>0</v>
      </c>
      <c r="AW201" s="1">
        <v>0</v>
      </c>
      <c r="AX201" s="1">
        <v>0</v>
      </c>
      <c r="AY201" s="1">
        <v>1</v>
      </c>
      <c r="AZ201" s="1">
        <v>17</v>
      </c>
      <c r="BA201" s="23">
        <v>42632</v>
      </c>
      <c r="BB201" s="25">
        <f t="shared" si="59"/>
        <v>9</v>
      </c>
      <c r="BC201" s="25" t="str">
        <f t="shared" si="60"/>
        <v>September</v>
      </c>
      <c r="BD201" s="25">
        <v>1</v>
      </c>
      <c r="BE201" t="str">
        <f t="shared" si="61"/>
        <v>2025,37395,Low income,347,Low spender,0.00927931541649953,1,0,47,18,0,9,0,1,11,39,0.461538461538462,0,0.230769230769231,0,0.0256410256410256,0.282051282051282,1,1,0,3,5,0.2,0.2,0,0.6,6,0,0,0,0,0,0,0,44,36-50,2217,0,0,0,1,0,0,0,0,1,17</v>
      </c>
    </row>
    <row r="202" spans="1:57" ht="13.2" x14ac:dyDescent="0.25">
      <c r="A202" s="8">
        <v>1890</v>
      </c>
      <c r="B202" s="1">
        <v>42394</v>
      </c>
      <c r="C202" s="8" t="str">
        <f t="shared" si="62"/>
        <v>Low income</v>
      </c>
      <c r="D202" s="31">
        <v>1610</v>
      </c>
      <c r="E202" s="34" t="str">
        <f t="shared" si="63"/>
        <v>High spender</v>
      </c>
      <c r="F202" s="10">
        <f t="shared" si="57"/>
        <v>3.7977072227201959E-2</v>
      </c>
      <c r="G202" s="1">
        <v>1</v>
      </c>
      <c r="H202" s="1">
        <v>0</v>
      </c>
      <c r="I202" s="1">
        <v>69</v>
      </c>
      <c r="J202" s="1">
        <v>15</v>
      </c>
      <c r="K202" s="1">
        <v>2</v>
      </c>
      <c r="L202" s="1">
        <v>10</v>
      </c>
      <c r="M202" s="1">
        <v>0</v>
      </c>
      <c r="N202" s="1">
        <v>1</v>
      </c>
      <c r="O202" s="1">
        <v>4</v>
      </c>
      <c r="P202" s="8">
        <f t="shared" si="64"/>
        <v>32</v>
      </c>
      <c r="Q202" s="10">
        <f t="shared" si="65"/>
        <v>0.46875</v>
      </c>
      <c r="R202" s="10">
        <f t="shared" si="66"/>
        <v>6.25E-2</v>
      </c>
      <c r="S202" s="10">
        <f t="shared" si="67"/>
        <v>0.3125</v>
      </c>
      <c r="T202" s="10">
        <f t="shared" si="68"/>
        <v>0</v>
      </c>
      <c r="U202" s="10">
        <f t="shared" si="69"/>
        <v>3.125E-2</v>
      </c>
      <c r="V202" s="10">
        <f t="shared" si="70"/>
        <v>0.125</v>
      </c>
      <c r="W202" s="1">
        <v>1</v>
      </c>
      <c r="X202" s="1">
        <v>1</v>
      </c>
      <c r="Y202" s="1">
        <v>0</v>
      </c>
      <c r="Z202" s="1">
        <v>3</v>
      </c>
      <c r="AA202" s="8">
        <f t="shared" si="71"/>
        <v>5</v>
      </c>
      <c r="AB202" s="10">
        <f t="shared" si="72"/>
        <v>0.2</v>
      </c>
      <c r="AC202" s="10">
        <f t="shared" si="73"/>
        <v>0.2</v>
      </c>
      <c r="AD202" s="10">
        <f t="shared" si="74"/>
        <v>0</v>
      </c>
      <c r="AE202" s="10">
        <f t="shared" si="75"/>
        <v>0.6</v>
      </c>
      <c r="AF202" s="1">
        <v>7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48</v>
      </c>
      <c r="AO202" s="20" t="str">
        <f t="shared" si="58"/>
        <v>36-50</v>
      </c>
      <c r="AP202" s="1">
        <v>2257</v>
      </c>
      <c r="AQ202" s="1">
        <v>0</v>
      </c>
      <c r="AR202" s="1">
        <v>0</v>
      </c>
      <c r="AS202" s="1">
        <v>1</v>
      </c>
      <c r="AT202" s="1">
        <v>0</v>
      </c>
      <c r="AU202" s="1">
        <v>0</v>
      </c>
      <c r="AV202" s="1">
        <v>0</v>
      </c>
      <c r="AW202" s="1">
        <v>0</v>
      </c>
      <c r="AX202" s="1">
        <v>1</v>
      </c>
      <c r="AY202" s="1">
        <v>0</v>
      </c>
      <c r="AZ202" s="1">
        <v>24</v>
      </c>
      <c r="BA202" s="23">
        <v>42592</v>
      </c>
      <c r="BB202" s="25">
        <f t="shared" si="59"/>
        <v>8</v>
      </c>
      <c r="BC202" s="25" t="str">
        <f t="shared" si="60"/>
        <v>August</v>
      </c>
      <c r="BD202" s="25">
        <v>1</v>
      </c>
      <c r="BE202" t="str">
        <f t="shared" si="61"/>
        <v>1890,42394,Low income,1610,High spender,0.037977072227202,1,0,69,15,2,10,0,1,4,32,0.46875,0.0625,0.3125,0,0.03125,0.125,1,1,0,3,5,0.2,0.2,0,0.6,7,0,0,0,0,0,0,0,48,36-50,2257,0,0,1,0,0,0,0,1,0,24</v>
      </c>
    </row>
    <row r="203" spans="1:57" ht="13.2" x14ac:dyDescent="0.25">
      <c r="A203" s="8">
        <v>1780</v>
      </c>
      <c r="B203" s="1">
        <v>31163</v>
      </c>
      <c r="C203" s="8" t="str">
        <f t="shared" si="62"/>
        <v>Low income</v>
      </c>
      <c r="D203" s="31">
        <v>39</v>
      </c>
      <c r="E203" s="34" t="str">
        <f t="shared" si="63"/>
        <v>Low spender</v>
      </c>
      <c r="F203" s="10">
        <f t="shared" si="57"/>
        <v>1.2514841318229952E-3</v>
      </c>
      <c r="G203" s="1">
        <v>1</v>
      </c>
      <c r="H203" s="1">
        <v>0</v>
      </c>
      <c r="I203" s="1">
        <v>54</v>
      </c>
      <c r="J203" s="1">
        <v>2</v>
      </c>
      <c r="K203" s="1">
        <v>3</v>
      </c>
      <c r="L203" s="1">
        <v>10</v>
      </c>
      <c r="M203" s="1">
        <v>11</v>
      </c>
      <c r="N203" s="1">
        <v>2</v>
      </c>
      <c r="O203" s="1">
        <v>10</v>
      </c>
      <c r="P203" s="8">
        <f t="shared" si="64"/>
        <v>38</v>
      </c>
      <c r="Q203" s="10">
        <f t="shared" si="65"/>
        <v>5.2631578947368418E-2</v>
      </c>
      <c r="R203" s="10">
        <f t="shared" si="66"/>
        <v>7.8947368421052627E-2</v>
      </c>
      <c r="S203" s="10">
        <f t="shared" si="67"/>
        <v>0.26315789473684209</v>
      </c>
      <c r="T203" s="10">
        <f t="shared" si="68"/>
        <v>0.28947368421052633</v>
      </c>
      <c r="U203" s="10">
        <f t="shared" si="69"/>
        <v>5.2631578947368418E-2</v>
      </c>
      <c r="V203" s="10">
        <f t="shared" si="70"/>
        <v>0.26315789473684209</v>
      </c>
      <c r="W203" s="1">
        <v>1</v>
      </c>
      <c r="X203" s="1">
        <v>1</v>
      </c>
      <c r="Y203" s="1">
        <v>0</v>
      </c>
      <c r="Z203" s="1">
        <v>3</v>
      </c>
      <c r="AA203" s="8">
        <f t="shared" si="71"/>
        <v>5</v>
      </c>
      <c r="AB203" s="10">
        <f t="shared" si="72"/>
        <v>0.2</v>
      </c>
      <c r="AC203" s="10">
        <f t="shared" si="73"/>
        <v>0.2</v>
      </c>
      <c r="AD203" s="10">
        <f t="shared" si="74"/>
        <v>0</v>
      </c>
      <c r="AE203" s="10">
        <f t="shared" si="75"/>
        <v>0.6</v>
      </c>
      <c r="AF203" s="1">
        <v>6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47</v>
      </c>
      <c r="AO203" s="20" t="str">
        <f t="shared" si="58"/>
        <v>36-50</v>
      </c>
      <c r="AP203" s="1">
        <v>2295</v>
      </c>
      <c r="AQ203" s="1">
        <v>1</v>
      </c>
      <c r="AR203" s="1">
        <v>0</v>
      </c>
      <c r="AS203" s="1">
        <v>0</v>
      </c>
      <c r="AT203" s="1">
        <v>0</v>
      </c>
      <c r="AU203" s="1">
        <v>0</v>
      </c>
      <c r="AV203" s="1">
        <v>1</v>
      </c>
      <c r="AW203" s="1">
        <v>0</v>
      </c>
      <c r="AX203" s="1">
        <v>0</v>
      </c>
      <c r="AY203" s="1">
        <v>0</v>
      </c>
      <c r="AZ203" s="1">
        <v>18</v>
      </c>
      <c r="BA203" s="23">
        <v>42554</v>
      </c>
      <c r="BB203" s="25">
        <f t="shared" si="59"/>
        <v>7</v>
      </c>
      <c r="BC203" s="25" t="str">
        <f t="shared" si="60"/>
        <v>July</v>
      </c>
      <c r="BD203" s="25">
        <v>1</v>
      </c>
      <c r="BE203" t="str">
        <f t="shared" si="61"/>
        <v>1780,31163,Low income,39,Low spender,0.001251484131823,1,0,54,2,3,10,11,2,10,38,0.0526315789473684,0.0789473684210526,0.263157894736842,0.289473684210526,0.0526315789473684,0.263157894736842,1,1,0,3,5,0.2,0.2,0,0.6,6,0,0,0,0,0,0,0,47,36-50,2295,1,0,0,0,0,1,0,0,0,18</v>
      </c>
    </row>
    <row r="204" spans="1:57" ht="13.2" x14ac:dyDescent="0.25">
      <c r="A204" s="8">
        <v>1432</v>
      </c>
      <c r="B204" s="1">
        <v>42169</v>
      </c>
      <c r="C204" s="8" t="str">
        <f t="shared" si="62"/>
        <v>Low income</v>
      </c>
      <c r="D204" s="31">
        <v>275</v>
      </c>
      <c r="E204" s="34" t="str">
        <f t="shared" si="63"/>
        <v>Low spender</v>
      </c>
      <c r="F204" s="10">
        <f t="shared" si="57"/>
        <v>6.5213782636533947E-3</v>
      </c>
      <c r="G204" s="1">
        <v>1</v>
      </c>
      <c r="H204" s="1">
        <v>1</v>
      </c>
      <c r="I204" s="1">
        <v>20</v>
      </c>
      <c r="J204" s="1">
        <v>19</v>
      </c>
      <c r="K204" s="1">
        <v>0</v>
      </c>
      <c r="L204" s="1">
        <v>9</v>
      </c>
      <c r="M204" s="1">
        <v>0</v>
      </c>
      <c r="N204" s="1">
        <v>0</v>
      </c>
      <c r="O204" s="1">
        <v>2</v>
      </c>
      <c r="P204" s="8">
        <f t="shared" si="64"/>
        <v>30</v>
      </c>
      <c r="Q204" s="10">
        <f t="shared" si="65"/>
        <v>0.6333333333333333</v>
      </c>
      <c r="R204" s="10">
        <f t="shared" si="66"/>
        <v>0</v>
      </c>
      <c r="S204" s="10">
        <f t="shared" si="67"/>
        <v>0.3</v>
      </c>
      <c r="T204" s="10">
        <f t="shared" si="68"/>
        <v>0</v>
      </c>
      <c r="U204" s="10">
        <f t="shared" si="69"/>
        <v>0</v>
      </c>
      <c r="V204" s="10">
        <f t="shared" si="70"/>
        <v>6.6666666666666666E-2</v>
      </c>
      <c r="W204" s="1">
        <v>2</v>
      </c>
      <c r="X204" s="1">
        <v>1</v>
      </c>
      <c r="Y204" s="1">
        <v>0</v>
      </c>
      <c r="Z204" s="1">
        <v>3</v>
      </c>
      <c r="AA204" s="8">
        <f t="shared" si="71"/>
        <v>6</v>
      </c>
      <c r="AB204" s="10">
        <f t="shared" si="72"/>
        <v>0.33333333333333331</v>
      </c>
      <c r="AC204" s="10">
        <f t="shared" si="73"/>
        <v>0.16666666666666666</v>
      </c>
      <c r="AD204" s="10">
        <f t="shared" si="74"/>
        <v>0</v>
      </c>
      <c r="AE204" s="10">
        <f t="shared" si="75"/>
        <v>0.5</v>
      </c>
      <c r="AF204" s="1">
        <v>8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51</v>
      </c>
      <c r="AO204" s="20" t="str">
        <f t="shared" si="58"/>
        <v>50-65</v>
      </c>
      <c r="AP204" s="1">
        <v>2412</v>
      </c>
      <c r="AQ204" s="1">
        <v>0</v>
      </c>
      <c r="AR204" s="1">
        <v>1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1</v>
      </c>
      <c r="AY204" s="1">
        <v>0</v>
      </c>
      <c r="AZ204" s="1">
        <v>26</v>
      </c>
      <c r="BA204" s="23">
        <v>42437</v>
      </c>
      <c r="BB204" s="25">
        <f t="shared" si="59"/>
        <v>3</v>
      </c>
      <c r="BC204" s="25" t="str">
        <f t="shared" si="60"/>
        <v>March</v>
      </c>
      <c r="BD204" s="25">
        <v>1</v>
      </c>
      <c r="BE204" t="str">
        <f t="shared" si="61"/>
        <v>1432,42169,Low income,275,Low spender,0.00652137826365339,1,1,20,19,0,9,0,0,2,30,0.633333333333333,0,0.3,0,0,0.0666666666666667,2,1,0,3,6,0.333333333333333,0.166666666666667,0,0.5,8,0,0,0,0,0,0,0,51,50-65,2412,0,1,0,0,0,0,0,1,0,26</v>
      </c>
    </row>
    <row r="205" spans="1:57" ht="13.2" x14ac:dyDescent="0.25">
      <c r="A205" s="8">
        <v>1312</v>
      </c>
      <c r="B205" s="1">
        <v>25293</v>
      </c>
      <c r="C205" s="8" t="str">
        <f t="shared" si="62"/>
        <v>Low income</v>
      </c>
      <c r="D205" s="31">
        <v>489</v>
      </c>
      <c r="E205" s="34" t="str">
        <f t="shared" si="63"/>
        <v>Low spender</v>
      </c>
      <c r="F205" s="10">
        <f t="shared" si="57"/>
        <v>1.933341240659471E-2</v>
      </c>
      <c r="G205" s="1">
        <v>1</v>
      </c>
      <c r="H205" s="1">
        <v>0</v>
      </c>
      <c r="I205" s="1">
        <v>51</v>
      </c>
      <c r="J205" s="1">
        <v>15</v>
      </c>
      <c r="K205" s="1">
        <v>0</v>
      </c>
      <c r="L205" s="1">
        <v>11</v>
      </c>
      <c r="M205" s="1">
        <v>0</v>
      </c>
      <c r="N205" s="1">
        <v>2</v>
      </c>
      <c r="O205" s="1">
        <v>9</v>
      </c>
      <c r="P205" s="8">
        <f t="shared" si="64"/>
        <v>37</v>
      </c>
      <c r="Q205" s="10">
        <f t="shared" si="65"/>
        <v>0.40540540540540543</v>
      </c>
      <c r="R205" s="10">
        <f t="shared" si="66"/>
        <v>0</v>
      </c>
      <c r="S205" s="10">
        <f t="shared" si="67"/>
        <v>0.29729729729729731</v>
      </c>
      <c r="T205" s="10">
        <f t="shared" si="68"/>
        <v>0</v>
      </c>
      <c r="U205" s="10">
        <f t="shared" si="69"/>
        <v>5.4054054054054057E-2</v>
      </c>
      <c r="V205" s="10">
        <f t="shared" si="70"/>
        <v>0.24324324324324326</v>
      </c>
      <c r="W205" s="1">
        <v>1</v>
      </c>
      <c r="X205" s="1">
        <v>1</v>
      </c>
      <c r="Y205" s="1">
        <v>1</v>
      </c>
      <c r="Z205" s="1">
        <v>2</v>
      </c>
      <c r="AA205" s="8">
        <f t="shared" si="71"/>
        <v>5</v>
      </c>
      <c r="AB205" s="10">
        <f t="shared" si="72"/>
        <v>0.2</v>
      </c>
      <c r="AC205" s="10">
        <f t="shared" si="73"/>
        <v>0.2</v>
      </c>
      <c r="AD205" s="10">
        <f t="shared" si="74"/>
        <v>0.2</v>
      </c>
      <c r="AE205" s="10">
        <f t="shared" si="75"/>
        <v>0.4</v>
      </c>
      <c r="AF205" s="1">
        <v>8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51</v>
      </c>
      <c r="AO205" s="20" t="str">
        <f t="shared" si="58"/>
        <v>50-65</v>
      </c>
      <c r="AP205" s="1">
        <v>2446</v>
      </c>
      <c r="AQ205" s="1">
        <v>0</v>
      </c>
      <c r="AR205" s="1">
        <v>1</v>
      </c>
      <c r="AS205" s="1">
        <v>0</v>
      </c>
      <c r="AT205" s="1">
        <v>0</v>
      </c>
      <c r="AU205" s="1">
        <v>0</v>
      </c>
      <c r="AV205" s="1">
        <v>0</v>
      </c>
      <c r="AW205" s="1">
        <v>1</v>
      </c>
      <c r="AX205" s="1">
        <v>0</v>
      </c>
      <c r="AY205" s="1">
        <v>0</v>
      </c>
      <c r="AZ205" s="1">
        <v>19</v>
      </c>
      <c r="BA205" s="23">
        <v>42403</v>
      </c>
      <c r="BB205" s="25">
        <f t="shared" si="59"/>
        <v>2</v>
      </c>
      <c r="BC205" s="25" t="str">
        <f t="shared" si="60"/>
        <v>February</v>
      </c>
      <c r="BD205" s="25">
        <v>1</v>
      </c>
      <c r="BE205" t="str">
        <f t="shared" si="61"/>
        <v>1312,25293,Low income,489,Low spender,0.0193334124065947,1,0,51,15,0,11,0,2,9,37,0.405405405405405,0,0.297297297297297,0,0.0540540540540541,0.243243243243243,1,1,1,2,5,0.2,0.2,0.2,0.4,8,0,0,0,0,0,0,0,51,50-65,2446,0,1,0,0,0,0,1,0,0,19</v>
      </c>
    </row>
    <row r="206" spans="1:57" ht="13.2" x14ac:dyDescent="0.25">
      <c r="A206" s="8">
        <v>934</v>
      </c>
      <c r="B206" s="1">
        <v>10245</v>
      </c>
      <c r="C206" s="8" t="str">
        <f t="shared" si="62"/>
        <v>Low income</v>
      </c>
      <c r="D206" s="31">
        <v>1606</v>
      </c>
      <c r="E206" s="34" t="str">
        <f t="shared" si="63"/>
        <v>High spender</v>
      </c>
      <c r="F206" s="10">
        <f t="shared" si="57"/>
        <v>0.15675939482674475</v>
      </c>
      <c r="G206" s="1">
        <v>1</v>
      </c>
      <c r="H206" s="1">
        <v>0</v>
      </c>
      <c r="I206" s="1">
        <v>32</v>
      </c>
      <c r="J206" s="1">
        <v>4</v>
      </c>
      <c r="K206" s="1">
        <v>7</v>
      </c>
      <c r="L206" s="1">
        <v>7</v>
      </c>
      <c r="M206" s="1">
        <v>6</v>
      </c>
      <c r="N206" s="1">
        <v>4</v>
      </c>
      <c r="O206" s="1">
        <v>13</v>
      </c>
      <c r="P206" s="8">
        <f t="shared" si="64"/>
        <v>41</v>
      </c>
      <c r="Q206" s="10">
        <f t="shared" si="65"/>
        <v>9.7560975609756101E-2</v>
      </c>
      <c r="R206" s="10">
        <f t="shared" si="66"/>
        <v>0.17073170731707318</v>
      </c>
      <c r="S206" s="10">
        <f t="shared" si="67"/>
        <v>0.17073170731707318</v>
      </c>
      <c r="T206" s="10">
        <f t="shared" si="68"/>
        <v>0.14634146341463414</v>
      </c>
      <c r="U206" s="10">
        <f t="shared" si="69"/>
        <v>9.7560975609756101E-2</v>
      </c>
      <c r="V206" s="10">
        <f t="shared" si="70"/>
        <v>0.31707317073170732</v>
      </c>
      <c r="W206" s="1">
        <v>3</v>
      </c>
      <c r="X206" s="1">
        <v>1</v>
      </c>
      <c r="Y206" s="1">
        <v>2</v>
      </c>
      <c r="Z206" s="1">
        <v>2</v>
      </c>
      <c r="AA206" s="8">
        <f t="shared" si="71"/>
        <v>8</v>
      </c>
      <c r="AB206" s="10">
        <f t="shared" si="72"/>
        <v>0.375</v>
      </c>
      <c r="AC206" s="10">
        <f t="shared" si="73"/>
        <v>0.125</v>
      </c>
      <c r="AD206" s="10">
        <f t="shared" si="74"/>
        <v>0.25</v>
      </c>
      <c r="AE206" s="10">
        <f t="shared" si="75"/>
        <v>0.25</v>
      </c>
      <c r="AF206" s="1">
        <v>5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49</v>
      </c>
      <c r="AO206" s="20" t="str">
        <f t="shared" si="58"/>
        <v>36-50</v>
      </c>
      <c r="AP206" s="1">
        <v>2569</v>
      </c>
      <c r="AQ206" s="1">
        <v>0</v>
      </c>
      <c r="AR206" s="1">
        <v>0</v>
      </c>
      <c r="AS206" s="1">
        <v>1</v>
      </c>
      <c r="AT206" s="1">
        <v>0</v>
      </c>
      <c r="AU206" s="1">
        <v>0</v>
      </c>
      <c r="AV206" s="1">
        <v>0</v>
      </c>
      <c r="AW206" s="1">
        <v>1</v>
      </c>
      <c r="AX206" s="1">
        <v>0</v>
      </c>
      <c r="AY206" s="1">
        <v>0</v>
      </c>
      <c r="AZ206" s="1">
        <v>15</v>
      </c>
      <c r="BA206" s="23">
        <v>42280</v>
      </c>
      <c r="BB206" s="25">
        <f t="shared" si="59"/>
        <v>10</v>
      </c>
      <c r="BC206" s="25" t="str">
        <f t="shared" si="60"/>
        <v>October</v>
      </c>
      <c r="BD206" s="25">
        <v>1</v>
      </c>
      <c r="BE206" t="str">
        <f t="shared" si="61"/>
        <v>934,10245,Low income,1606,High spender,0.156759394826745,1,0,32,4,7,7,6,4,13,41,0.0975609756097561,0.170731707317073,0.170731707317073,0.146341463414634,0.0975609756097561,0.317073170731707,3,1,2,2,8,0.375,0.125,0.25,0.25,5,0,0,0,0,0,0,0,49,36-50,2569,0,0,1,0,0,0,1,0,0,15</v>
      </c>
    </row>
    <row r="207" spans="1:57" ht="13.2" x14ac:dyDescent="0.25">
      <c r="A207" s="8">
        <v>430</v>
      </c>
      <c r="B207" s="1">
        <v>14918</v>
      </c>
      <c r="C207" s="8" t="str">
        <f t="shared" si="62"/>
        <v>Low income</v>
      </c>
      <c r="D207" s="31">
        <v>1048</v>
      </c>
      <c r="E207" s="34" t="str">
        <f t="shared" si="63"/>
        <v>High spender</v>
      </c>
      <c r="F207" s="10">
        <f t="shared" si="57"/>
        <v>7.0250703847700768E-2</v>
      </c>
      <c r="G207" s="1">
        <v>0</v>
      </c>
      <c r="H207" s="1">
        <v>1</v>
      </c>
      <c r="I207" s="1">
        <v>52</v>
      </c>
      <c r="J207" s="1">
        <v>3</v>
      </c>
      <c r="K207" s="1">
        <v>3</v>
      </c>
      <c r="L207" s="1">
        <v>3</v>
      </c>
      <c r="M207" s="1">
        <v>15</v>
      </c>
      <c r="N207" s="1">
        <v>4</v>
      </c>
      <c r="O207" s="1">
        <v>15</v>
      </c>
      <c r="P207" s="8">
        <f t="shared" si="64"/>
        <v>43</v>
      </c>
      <c r="Q207" s="10">
        <f t="shared" si="65"/>
        <v>6.9767441860465115E-2</v>
      </c>
      <c r="R207" s="10">
        <f t="shared" si="66"/>
        <v>6.9767441860465115E-2</v>
      </c>
      <c r="S207" s="10">
        <f t="shared" si="67"/>
        <v>6.9767441860465115E-2</v>
      </c>
      <c r="T207" s="10">
        <f t="shared" si="68"/>
        <v>0.34883720930232559</v>
      </c>
      <c r="U207" s="10">
        <f t="shared" si="69"/>
        <v>9.3023255813953487E-2</v>
      </c>
      <c r="V207" s="10">
        <f t="shared" si="70"/>
        <v>0.34883720930232559</v>
      </c>
      <c r="W207" s="1">
        <v>1</v>
      </c>
      <c r="X207" s="1">
        <v>1</v>
      </c>
      <c r="Y207" s="1">
        <v>0</v>
      </c>
      <c r="Z207" s="1">
        <v>3</v>
      </c>
      <c r="AA207" s="8">
        <f t="shared" si="71"/>
        <v>5</v>
      </c>
      <c r="AB207" s="10">
        <f t="shared" si="72"/>
        <v>0.2</v>
      </c>
      <c r="AC207" s="10">
        <f t="shared" si="73"/>
        <v>0.2</v>
      </c>
      <c r="AD207" s="10">
        <f t="shared" si="74"/>
        <v>0</v>
      </c>
      <c r="AE207" s="10">
        <f t="shared" si="75"/>
        <v>0.6</v>
      </c>
      <c r="AF207" s="1">
        <v>6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57</v>
      </c>
      <c r="AO207" s="20" t="str">
        <f t="shared" si="58"/>
        <v>50-65</v>
      </c>
      <c r="AP207" s="1">
        <v>2728</v>
      </c>
      <c r="AQ207" s="1">
        <v>0</v>
      </c>
      <c r="AR207" s="1">
        <v>0</v>
      </c>
      <c r="AS207" s="1">
        <v>0</v>
      </c>
      <c r="AT207" s="1">
        <v>1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13</v>
      </c>
      <c r="BA207" s="23">
        <v>42121</v>
      </c>
      <c r="BB207" s="25">
        <f t="shared" si="59"/>
        <v>4</v>
      </c>
      <c r="BC207" s="25" t="str">
        <f t="shared" si="60"/>
        <v>April</v>
      </c>
      <c r="BD207" s="25">
        <v>1</v>
      </c>
      <c r="BE207" t="str">
        <f t="shared" si="61"/>
        <v>430,14918,Low income,1048,High spender,0.0702507038477008,0,1,52,3,3,3,15,4,15,43,0.0697674418604651,0.0697674418604651,0.0697674418604651,0.348837209302326,0.0930232558139535,0.348837209302326,1,1,0,3,5,0.2,0.2,0,0.6,6,0,0,0,0,0,0,0,57,50-65,2728,0,0,0,1,0,0,0,0,0,13</v>
      </c>
    </row>
    <row r="208" spans="1:57" ht="13.2" x14ac:dyDescent="0.25">
      <c r="A208" s="8">
        <v>118</v>
      </c>
      <c r="B208" s="1">
        <v>15345</v>
      </c>
      <c r="C208" s="8" t="str">
        <f t="shared" si="62"/>
        <v>Low income</v>
      </c>
      <c r="D208" s="31">
        <v>254</v>
      </c>
      <c r="E208" s="34" t="str">
        <f t="shared" si="63"/>
        <v>Low spender</v>
      </c>
      <c r="F208" s="10">
        <f t="shared" si="57"/>
        <v>1.6552623004235909E-2</v>
      </c>
      <c r="G208" s="1">
        <v>1</v>
      </c>
      <c r="H208" s="1">
        <v>0</v>
      </c>
      <c r="I208" s="1">
        <v>51</v>
      </c>
      <c r="J208" s="1">
        <v>5</v>
      </c>
      <c r="K208" s="1">
        <v>2</v>
      </c>
      <c r="L208" s="1">
        <v>16</v>
      </c>
      <c r="M208" s="1">
        <v>3</v>
      </c>
      <c r="N208" s="1">
        <v>2</v>
      </c>
      <c r="O208" s="1">
        <v>19</v>
      </c>
      <c r="P208" s="8">
        <f t="shared" si="64"/>
        <v>47</v>
      </c>
      <c r="Q208" s="10">
        <f t="shared" si="65"/>
        <v>0.10638297872340426</v>
      </c>
      <c r="R208" s="10">
        <f t="shared" si="66"/>
        <v>4.2553191489361701E-2</v>
      </c>
      <c r="S208" s="10">
        <f t="shared" si="67"/>
        <v>0.34042553191489361</v>
      </c>
      <c r="T208" s="10">
        <f t="shared" si="68"/>
        <v>6.3829787234042548E-2</v>
      </c>
      <c r="U208" s="10">
        <f t="shared" si="69"/>
        <v>4.2553191489361701E-2</v>
      </c>
      <c r="V208" s="10">
        <f t="shared" si="70"/>
        <v>0.40425531914893614</v>
      </c>
      <c r="W208" s="1">
        <v>2</v>
      </c>
      <c r="X208" s="1">
        <v>1</v>
      </c>
      <c r="Y208" s="1">
        <v>1</v>
      </c>
      <c r="Z208" s="1">
        <v>2</v>
      </c>
      <c r="AA208" s="8">
        <f t="shared" si="71"/>
        <v>6</v>
      </c>
      <c r="AB208" s="10">
        <f t="shared" si="72"/>
        <v>0.33333333333333331</v>
      </c>
      <c r="AC208" s="10">
        <f t="shared" si="73"/>
        <v>0.16666666666666666</v>
      </c>
      <c r="AD208" s="10">
        <f t="shared" si="74"/>
        <v>0.16666666666666666</v>
      </c>
      <c r="AE208" s="10">
        <f t="shared" si="75"/>
        <v>0.33333333333333331</v>
      </c>
      <c r="AF208" s="1">
        <v>8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1</v>
      </c>
      <c r="AN208" s="1">
        <v>36</v>
      </c>
      <c r="AO208" s="20" t="str">
        <f t="shared" si="58"/>
        <v>36-50</v>
      </c>
      <c r="AP208" s="1">
        <v>2826</v>
      </c>
      <c r="AQ208" s="1">
        <v>0</v>
      </c>
      <c r="AR208" s="1">
        <v>0</v>
      </c>
      <c r="AS208" s="1">
        <v>0</v>
      </c>
      <c r="AT208" s="1">
        <v>1</v>
      </c>
      <c r="AU208" s="1">
        <v>0</v>
      </c>
      <c r="AV208" s="1">
        <v>0</v>
      </c>
      <c r="AW208" s="1">
        <v>1</v>
      </c>
      <c r="AX208" s="1">
        <v>0</v>
      </c>
      <c r="AY208" s="1">
        <v>0</v>
      </c>
      <c r="AZ208" s="1">
        <v>9</v>
      </c>
      <c r="BA208" s="23">
        <v>42023</v>
      </c>
      <c r="BB208" s="25">
        <f t="shared" si="59"/>
        <v>1</v>
      </c>
      <c r="BC208" s="25" t="str">
        <f t="shared" si="60"/>
        <v>January</v>
      </c>
      <c r="BD208" s="25">
        <v>1</v>
      </c>
      <c r="BE208" t="str">
        <f t="shared" si="61"/>
        <v>118,15345,Low income,254,Low spender,0.0165526230042359,1,0,51,5,2,16,3,2,19,47,0.106382978723404,0.0425531914893617,0.340425531914894,0.0638297872340425,0.0425531914893617,0.404255319148936,2,1,1,2,6,0.333333333333333,0.166666666666667,0.166666666666667,0.333333333333333,8,0,0,0,0,0,0,1,36,36-50,2826,0,0,0,1,0,0,1,0,0,9</v>
      </c>
    </row>
    <row r="209" spans="1:57" ht="13.2" x14ac:dyDescent="0.25">
      <c r="A209" s="8">
        <v>2085</v>
      </c>
      <c r="B209" s="1">
        <v>35860</v>
      </c>
      <c r="C209" s="8" t="str">
        <f t="shared" si="62"/>
        <v>Low income</v>
      </c>
      <c r="D209" s="31">
        <v>846</v>
      </c>
      <c r="E209" s="34" t="str">
        <f t="shared" si="63"/>
        <v>High spender</v>
      </c>
      <c r="F209" s="10">
        <f t="shared" si="57"/>
        <v>2.3591745677635247E-2</v>
      </c>
      <c r="G209" s="1">
        <v>1</v>
      </c>
      <c r="H209" s="1">
        <v>1</v>
      </c>
      <c r="I209" s="1">
        <v>37</v>
      </c>
      <c r="J209" s="1">
        <v>15</v>
      </c>
      <c r="K209" s="1">
        <v>0</v>
      </c>
      <c r="L209" s="1">
        <v>8</v>
      </c>
      <c r="M209" s="1">
        <v>4</v>
      </c>
      <c r="N209" s="1">
        <v>2</v>
      </c>
      <c r="O209" s="1">
        <v>20</v>
      </c>
      <c r="P209" s="8">
        <f t="shared" si="64"/>
        <v>49</v>
      </c>
      <c r="Q209" s="10">
        <f t="shared" si="65"/>
        <v>0.30612244897959184</v>
      </c>
      <c r="R209" s="10">
        <f t="shared" si="66"/>
        <v>0</v>
      </c>
      <c r="S209" s="10">
        <f t="shared" si="67"/>
        <v>0.16326530612244897</v>
      </c>
      <c r="T209" s="10">
        <f t="shared" si="68"/>
        <v>8.1632653061224483E-2</v>
      </c>
      <c r="U209" s="10">
        <f t="shared" si="69"/>
        <v>4.0816326530612242E-2</v>
      </c>
      <c r="V209" s="10">
        <f t="shared" si="70"/>
        <v>0.40816326530612246</v>
      </c>
      <c r="W209" s="1">
        <v>2</v>
      </c>
      <c r="X209" s="1">
        <v>1</v>
      </c>
      <c r="Y209" s="1">
        <v>1</v>
      </c>
      <c r="Z209" s="1">
        <v>2</v>
      </c>
      <c r="AA209" s="8">
        <f t="shared" si="71"/>
        <v>6</v>
      </c>
      <c r="AB209" s="10">
        <f t="shared" si="72"/>
        <v>0.33333333333333331</v>
      </c>
      <c r="AC209" s="10">
        <f t="shared" si="73"/>
        <v>0.16666666666666666</v>
      </c>
      <c r="AD209" s="10">
        <f t="shared" si="74"/>
        <v>0.16666666666666666</v>
      </c>
      <c r="AE209" s="10">
        <f t="shared" si="75"/>
        <v>0.33333333333333331</v>
      </c>
      <c r="AF209" s="1">
        <v>5</v>
      </c>
      <c r="AG209" s="1">
        <v>0</v>
      </c>
      <c r="AH209" s="1">
        <v>0</v>
      </c>
      <c r="AI209" s="1">
        <v>1</v>
      </c>
      <c r="AJ209" s="1">
        <v>0</v>
      </c>
      <c r="AK209" s="1">
        <v>0</v>
      </c>
      <c r="AL209" s="1">
        <v>0</v>
      </c>
      <c r="AM209" s="1">
        <v>0</v>
      </c>
      <c r="AN209" s="1">
        <v>47</v>
      </c>
      <c r="AO209" s="20" t="str">
        <f t="shared" si="58"/>
        <v>36-50</v>
      </c>
      <c r="AP209" s="1">
        <v>2200</v>
      </c>
      <c r="AQ209" s="1">
        <v>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1</v>
      </c>
      <c r="AZ209" s="1">
        <v>9</v>
      </c>
      <c r="BA209" s="23">
        <v>42649</v>
      </c>
      <c r="BB209" s="25">
        <f t="shared" si="59"/>
        <v>10</v>
      </c>
      <c r="BC209" s="25" t="str">
        <f t="shared" si="60"/>
        <v>October</v>
      </c>
      <c r="BD209" s="25">
        <v>1</v>
      </c>
      <c r="BE209" t="str">
        <f t="shared" si="61"/>
        <v>2085,35860,Low income,846,High spender,0.0235917456776352,1,1,37,15,0,8,4,2,20,49,0.306122448979592,0,0.163265306122449,0.0816326530612245,0.0408163265306122,0.408163265306122,2,1,1,2,6,0.333333333333333,0.166666666666667,0.166666666666667,0.333333333333333,5,0,0,1,0,0,0,0,47,36-50,2200,1,0,0,0,0,0,0,0,1,9</v>
      </c>
    </row>
    <row r="210" spans="1:57" ht="13.2" x14ac:dyDescent="0.25">
      <c r="A210" s="8">
        <v>2088</v>
      </c>
      <c r="B210" s="1">
        <v>35860</v>
      </c>
      <c r="C210" s="8" t="str">
        <f t="shared" si="62"/>
        <v>Low income</v>
      </c>
      <c r="D210" s="31">
        <v>942</v>
      </c>
      <c r="E210" s="34" t="str">
        <f t="shared" si="63"/>
        <v>High spender</v>
      </c>
      <c r="F210" s="10">
        <f t="shared" si="57"/>
        <v>2.626882320133854E-2</v>
      </c>
      <c r="G210" s="1">
        <v>1</v>
      </c>
      <c r="H210" s="1">
        <v>1</v>
      </c>
      <c r="I210" s="1">
        <v>37</v>
      </c>
      <c r="J210" s="1">
        <v>15</v>
      </c>
      <c r="K210" s="1">
        <v>0</v>
      </c>
      <c r="L210" s="1">
        <v>8</v>
      </c>
      <c r="M210" s="1">
        <v>4</v>
      </c>
      <c r="N210" s="1">
        <v>2</v>
      </c>
      <c r="O210" s="1">
        <v>20</v>
      </c>
      <c r="P210" s="8">
        <f t="shared" si="64"/>
        <v>49</v>
      </c>
      <c r="Q210" s="10">
        <f t="shared" si="65"/>
        <v>0.30612244897959184</v>
      </c>
      <c r="R210" s="10">
        <f t="shared" si="66"/>
        <v>0</v>
      </c>
      <c r="S210" s="10">
        <f t="shared" si="67"/>
        <v>0.16326530612244897</v>
      </c>
      <c r="T210" s="10">
        <f t="shared" si="68"/>
        <v>8.1632653061224483E-2</v>
      </c>
      <c r="U210" s="10">
        <f t="shared" si="69"/>
        <v>4.0816326530612242E-2</v>
      </c>
      <c r="V210" s="10">
        <f t="shared" si="70"/>
        <v>0.40816326530612246</v>
      </c>
      <c r="W210" s="1">
        <v>2</v>
      </c>
      <c r="X210" s="1">
        <v>1</v>
      </c>
      <c r="Y210" s="1">
        <v>1</v>
      </c>
      <c r="Z210" s="1">
        <v>2</v>
      </c>
      <c r="AA210" s="8">
        <f t="shared" si="71"/>
        <v>6</v>
      </c>
      <c r="AB210" s="10">
        <f t="shared" si="72"/>
        <v>0.33333333333333331</v>
      </c>
      <c r="AC210" s="10">
        <f t="shared" si="73"/>
        <v>0.16666666666666666</v>
      </c>
      <c r="AD210" s="10">
        <f t="shared" si="74"/>
        <v>0.16666666666666666</v>
      </c>
      <c r="AE210" s="10">
        <f t="shared" si="75"/>
        <v>0.33333333333333331</v>
      </c>
      <c r="AF210" s="1">
        <v>5</v>
      </c>
      <c r="AG210" s="1">
        <v>0</v>
      </c>
      <c r="AH210" s="1">
        <v>0</v>
      </c>
      <c r="AI210" s="1">
        <v>1</v>
      </c>
      <c r="AJ210" s="1">
        <v>0</v>
      </c>
      <c r="AK210" s="1">
        <v>0</v>
      </c>
      <c r="AL210" s="1">
        <v>0</v>
      </c>
      <c r="AM210" s="1">
        <v>1</v>
      </c>
      <c r="AN210" s="1">
        <v>47</v>
      </c>
      <c r="AO210" s="20" t="str">
        <f t="shared" si="58"/>
        <v>36-50</v>
      </c>
      <c r="AP210" s="1">
        <v>2200</v>
      </c>
      <c r="AQ210" s="1">
        <v>0</v>
      </c>
      <c r="AR210" s="1">
        <v>0</v>
      </c>
      <c r="AS210" s="1">
        <v>1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1</v>
      </c>
      <c r="AZ210" s="1">
        <v>9</v>
      </c>
      <c r="BA210" s="23">
        <v>42649</v>
      </c>
      <c r="BB210" s="25">
        <f t="shared" si="59"/>
        <v>10</v>
      </c>
      <c r="BC210" s="25" t="str">
        <f t="shared" si="60"/>
        <v>October</v>
      </c>
      <c r="BD210" s="25">
        <v>1</v>
      </c>
      <c r="BE210" t="str">
        <f t="shared" si="61"/>
        <v>2088,35860,Low income,942,High spender,0.0262688232013385,1,1,37,15,0,8,4,2,20,49,0.306122448979592,0,0.163265306122449,0.0816326530612245,0.0408163265306122,0.408163265306122,2,1,1,2,6,0.333333333333333,0.166666666666667,0.166666666666667,0.333333333333333,5,0,0,1,0,0,0,1,47,36-50,2200,0,0,1,0,0,0,0,0,1,9</v>
      </c>
    </row>
    <row r="211" spans="1:57" ht="13.2" x14ac:dyDescent="0.25">
      <c r="A211" s="8">
        <v>2089</v>
      </c>
      <c r="B211" s="1">
        <v>35860</v>
      </c>
      <c r="C211" s="8" t="str">
        <f t="shared" si="62"/>
        <v>Low income</v>
      </c>
      <c r="D211" s="31">
        <v>264</v>
      </c>
      <c r="E211" s="34" t="str">
        <f t="shared" si="63"/>
        <v>Low spender</v>
      </c>
      <c r="F211" s="10">
        <f t="shared" si="57"/>
        <v>7.3619631901840491E-3</v>
      </c>
      <c r="G211" s="1">
        <v>1</v>
      </c>
      <c r="H211" s="1">
        <v>1</v>
      </c>
      <c r="I211" s="1">
        <v>37</v>
      </c>
      <c r="J211" s="1">
        <v>15</v>
      </c>
      <c r="K211" s="1">
        <v>0</v>
      </c>
      <c r="L211" s="1">
        <v>8</v>
      </c>
      <c r="M211" s="1">
        <v>4</v>
      </c>
      <c r="N211" s="1">
        <v>2</v>
      </c>
      <c r="O211" s="1">
        <v>20</v>
      </c>
      <c r="P211" s="8">
        <f t="shared" si="64"/>
        <v>49</v>
      </c>
      <c r="Q211" s="10">
        <f t="shared" si="65"/>
        <v>0.30612244897959184</v>
      </c>
      <c r="R211" s="10">
        <f t="shared" si="66"/>
        <v>0</v>
      </c>
      <c r="S211" s="10">
        <f t="shared" si="67"/>
        <v>0.16326530612244897</v>
      </c>
      <c r="T211" s="10">
        <f t="shared" si="68"/>
        <v>8.1632653061224483E-2</v>
      </c>
      <c r="U211" s="10">
        <f t="shared" si="69"/>
        <v>4.0816326530612242E-2</v>
      </c>
      <c r="V211" s="10">
        <f t="shared" si="70"/>
        <v>0.40816326530612246</v>
      </c>
      <c r="W211" s="1">
        <v>2</v>
      </c>
      <c r="X211" s="1">
        <v>1</v>
      </c>
      <c r="Y211" s="1">
        <v>1</v>
      </c>
      <c r="Z211" s="1">
        <v>2</v>
      </c>
      <c r="AA211" s="8">
        <f t="shared" si="71"/>
        <v>6</v>
      </c>
      <c r="AB211" s="10">
        <f t="shared" si="72"/>
        <v>0.33333333333333331</v>
      </c>
      <c r="AC211" s="10">
        <f t="shared" si="73"/>
        <v>0.16666666666666666</v>
      </c>
      <c r="AD211" s="10">
        <f t="shared" si="74"/>
        <v>0.16666666666666666</v>
      </c>
      <c r="AE211" s="10">
        <f t="shared" si="75"/>
        <v>0.33333333333333331</v>
      </c>
      <c r="AF211" s="1">
        <v>5</v>
      </c>
      <c r="AG211" s="1">
        <v>0</v>
      </c>
      <c r="AH211" s="1">
        <v>0</v>
      </c>
      <c r="AI211" s="1">
        <v>1</v>
      </c>
      <c r="AJ211" s="1">
        <v>0</v>
      </c>
      <c r="AK211" s="1">
        <v>0</v>
      </c>
      <c r="AL211" s="1">
        <v>0</v>
      </c>
      <c r="AM211" s="1">
        <v>1</v>
      </c>
      <c r="AN211" s="1">
        <v>47</v>
      </c>
      <c r="AO211" s="20" t="str">
        <f t="shared" si="58"/>
        <v>36-50</v>
      </c>
      <c r="AP211" s="1">
        <v>2200</v>
      </c>
      <c r="AQ211" s="1">
        <v>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1</v>
      </c>
      <c r="AZ211" s="1">
        <v>9</v>
      </c>
      <c r="BA211" s="23">
        <v>42649</v>
      </c>
      <c r="BB211" s="25">
        <f t="shared" si="59"/>
        <v>10</v>
      </c>
      <c r="BC211" s="25" t="str">
        <f t="shared" si="60"/>
        <v>October</v>
      </c>
      <c r="BD211" s="25">
        <v>1</v>
      </c>
      <c r="BE211" t="str">
        <f t="shared" si="61"/>
        <v>2089,35860,Low income,264,Low spender,0.00736196319018405,1,1,37,15,0,8,4,2,20,49,0.306122448979592,0,0.163265306122449,0.0816326530612245,0.0408163265306122,0.408163265306122,2,1,1,2,6,0.333333333333333,0.166666666666667,0.166666666666667,0.333333333333333,5,0,0,1,0,0,0,1,47,36-50,2200,1,0,0,0,0,0,0,0,1,9</v>
      </c>
    </row>
    <row r="212" spans="1:57" ht="13.2" x14ac:dyDescent="0.25">
      <c r="A212" s="8">
        <v>2049</v>
      </c>
      <c r="B212" s="1">
        <v>41644</v>
      </c>
      <c r="C212" s="8" t="str">
        <f t="shared" si="62"/>
        <v>Low income</v>
      </c>
      <c r="D212" s="31">
        <v>41</v>
      </c>
      <c r="E212" s="34" t="str">
        <f t="shared" si="63"/>
        <v>Low spender</v>
      </c>
      <c r="F212" s="10">
        <f t="shared" si="57"/>
        <v>9.8453558735952357E-4</v>
      </c>
      <c r="G212" s="1">
        <v>1</v>
      </c>
      <c r="H212" s="1">
        <v>1</v>
      </c>
      <c r="I212" s="1">
        <v>67</v>
      </c>
      <c r="J212" s="1">
        <v>20</v>
      </c>
      <c r="K212" s="1">
        <v>3</v>
      </c>
      <c r="L212" s="1">
        <v>4</v>
      </c>
      <c r="M212" s="1">
        <v>2</v>
      </c>
      <c r="N212" s="1">
        <v>0</v>
      </c>
      <c r="O212" s="1">
        <v>2</v>
      </c>
      <c r="P212" s="8">
        <f t="shared" si="64"/>
        <v>31</v>
      </c>
      <c r="Q212" s="10">
        <f t="shared" si="65"/>
        <v>0.64516129032258063</v>
      </c>
      <c r="R212" s="10">
        <f t="shared" si="66"/>
        <v>9.6774193548387094E-2</v>
      </c>
      <c r="S212" s="10">
        <f t="shared" si="67"/>
        <v>0.12903225806451613</v>
      </c>
      <c r="T212" s="10">
        <f t="shared" si="68"/>
        <v>6.4516129032258063E-2</v>
      </c>
      <c r="U212" s="10">
        <f t="shared" si="69"/>
        <v>0</v>
      </c>
      <c r="V212" s="10">
        <f t="shared" si="70"/>
        <v>6.4516129032258063E-2</v>
      </c>
      <c r="W212" s="1">
        <v>2</v>
      </c>
      <c r="X212" s="1">
        <v>1</v>
      </c>
      <c r="Y212" s="1">
        <v>0</v>
      </c>
      <c r="Z212" s="1">
        <v>3</v>
      </c>
      <c r="AA212" s="8">
        <f t="shared" si="71"/>
        <v>6</v>
      </c>
      <c r="AB212" s="10">
        <f t="shared" si="72"/>
        <v>0.33333333333333331</v>
      </c>
      <c r="AC212" s="10">
        <f t="shared" si="73"/>
        <v>0.16666666666666666</v>
      </c>
      <c r="AD212" s="10">
        <f t="shared" si="74"/>
        <v>0</v>
      </c>
      <c r="AE212" s="10">
        <f t="shared" si="75"/>
        <v>0.5</v>
      </c>
      <c r="AF212" s="1">
        <v>3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48</v>
      </c>
      <c r="AO212" s="20" t="str">
        <f t="shared" si="58"/>
        <v>36-50</v>
      </c>
      <c r="AP212" s="1">
        <v>2210</v>
      </c>
      <c r="AQ212" s="1">
        <v>0</v>
      </c>
      <c r="AR212" s="1">
        <v>0</v>
      </c>
      <c r="AS212" s="1">
        <v>1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1</v>
      </c>
      <c r="AZ212" s="1">
        <v>27</v>
      </c>
      <c r="BA212" s="23">
        <v>42639</v>
      </c>
      <c r="BB212" s="25">
        <f t="shared" si="59"/>
        <v>9</v>
      </c>
      <c r="BC212" s="25" t="str">
        <f t="shared" si="60"/>
        <v>September</v>
      </c>
      <c r="BD212" s="25">
        <v>1</v>
      </c>
      <c r="BE212" t="str">
        <f t="shared" si="61"/>
        <v>2049,41644,Low income,41,Low spender,0.000984535587359524,1,1,67,20,3,4,2,0,2,31,0.645161290322581,0.0967741935483871,0.129032258064516,0.0645161290322581,0,0.0645161290322581,2,1,0,3,6,0.333333333333333,0.166666666666667,0,0.5,3,0,0,0,0,0,0,0,48,36-50,2210,0,0,1,0,0,0,0,0,1,27</v>
      </c>
    </row>
    <row r="213" spans="1:57" ht="13.2" x14ac:dyDescent="0.25">
      <c r="A213" s="8">
        <v>1990</v>
      </c>
      <c r="B213" s="1">
        <v>33456</v>
      </c>
      <c r="C213" s="8" t="str">
        <f t="shared" si="62"/>
        <v>Low income</v>
      </c>
      <c r="D213" s="31">
        <v>1584</v>
      </c>
      <c r="E213" s="34" t="str">
        <f t="shared" si="63"/>
        <v>High spender</v>
      </c>
      <c r="F213" s="10">
        <f t="shared" si="57"/>
        <v>4.7345767575322814E-2</v>
      </c>
      <c r="G213" s="1">
        <v>1</v>
      </c>
      <c r="H213" s="1">
        <v>1</v>
      </c>
      <c r="I213" s="1">
        <v>58</v>
      </c>
      <c r="J213" s="1">
        <v>7</v>
      </c>
      <c r="K213" s="1">
        <v>3</v>
      </c>
      <c r="L213" s="1">
        <v>10</v>
      </c>
      <c r="M213" s="1">
        <v>8</v>
      </c>
      <c r="N213" s="1">
        <v>1</v>
      </c>
      <c r="O213" s="1">
        <v>7</v>
      </c>
      <c r="P213" s="8">
        <f t="shared" si="64"/>
        <v>36</v>
      </c>
      <c r="Q213" s="10">
        <f t="shared" si="65"/>
        <v>0.19444444444444445</v>
      </c>
      <c r="R213" s="10">
        <f t="shared" si="66"/>
        <v>8.3333333333333329E-2</v>
      </c>
      <c r="S213" s="10">
        <f t="shared" si="67"/>
        <v>0.27777777777777779</v>
      </c>
      <c r="T213" s="10">
        <f t="shared" si="68"/>
        <v>0.22222222222222221</v>
      </c>
      <c r="U213" s="10">
        <f t="shared" si="69"/>
        <v>2.7777777777777776E-2</v>
      </c>
      <c r="V213" s="10">
        <f t="shared" si="70"/>
        <v>0.19444444444444445</v>
      </c>
      <c r="W213" s="1">
        <v>2</v>
      </c>
      <c r="X213" s="1">
        <v>1</v>
      </c>
      <c r="Y213" s="1">
        <v>0</v>
      </c>
      <c r="Z213" s="1">
        <v>3</v>
      </c>
      <c r="AA213" s="8">
        <f t="shared" si="71"/>
        <v>6</v>
      </c>
      <c r="AB213" s="10">
        <f t="shared" si="72"/>
        <v>0.33333333333333331</v>
      </c>
      <c r="AC213" s="10">
        <f t="shared" si="73"/>
        <v>0.16666666666666666</v>
      </c>
      <c r="AD213" s="10">
        <f t="shared" si="74"/>
        <v>0</v>
      </c>
      <c r="AE213" s="10">
        <f t="shared" si="75"/>
        <v>0.5</v>
      </c>
      <c r="AF213" s="1">
        <v>7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55</v>
      </c>
      <c r="AO213" s="20" t="str">
        <f t="shared" si="58"/>
        <v>50-65</v>
      </c>
      <c r="AP213" s="1">
        <v>2228</v>
      </c>
      <c r="AQ213" s="1">
        <v>0</v>
      </c>
      <c r="AR213" s="1">
        <v>0</v>
      </c>
      <c r="AS213" s="1">
        <v>0</v>
      </c>
      <c r="AT213" s="1">
        <v>1</v>
      </c>
      <c r="AU213" s="1">
        <v>0</v>
      </c>
      <c r="AV213" s="1">
        <v>0</v>
      </c>
      <c r="AW213" s="1">
        <v>1</v>
      </c>
      <c r="AX213" s="1">
        <v>0</v>
      </c>
      <c r="AY213" s="1">
        <v>0</v>
      </c>
      <c r="AZ213" s="1">
        <v>22</v>
      </c>
      <c r="BA213" s="23">
        <v>42621</v>
      </c>
      <c r="BB213" s="25">
        <f t="shared" si="59"/>
        <v>9</v>
      </c>
      <c r="BC213" s="25" t="str">
        <f t="shared" si="60"/>
        <v>September</v>
      </c>
      <c r="BD213" s="25">
        <v>1</v>
      </c>
      <c r="BE213" t="str">
        <f t="shared" si="61"/>
        <v>1990,33456,Low income,1584,High spender,0.0473457675753228,1,1,58,7,3,10,8,1,7,36,0.194444444444444,0.0833333333333333,0.277777777777778,0.222222222222222,0.0277777777777778,0.194444444444444,2,1,0,3,6,0.333333333333333,0.166666666666667,0,0.5,7,0,0,0,0,0,0,0,55,50-65,2228,0,0,0,1,0,0,1,0,0,22</v>
      </c>
    </row>
    <row r="214" spans="1:57" ht="13.2" x14ac:dyDescent="0.25">
      <c r="A214" s="8">
        <v>1422</v>
      </c>
      <c r="B214" s="1">
        <v>40049</v>
      </c>
      <c r="C214" s="8" t="str">
        <f t="shared" si="62"/>
        <v>Low income</v>
      </c>
      <c r="D214" s="31">
        <v>1605</v>
      </c>
      <c r="E214" s="34" t="str">
        <f t="shared" si="63"/>
        <v>High spender</v>
      </c>
      <c r="F214" s="10">
        <f t="shared" si="57"/>
        <v>4.0075907013907966E-2</v>
      </c>
      <c r="G214" s="1">
        <v>0</v>
      </c>
      <c r="H214" s="1">
        <v>1</v>
      </c>
      <c r="I214" s="1">
        <v>23</v>
      </c>
      <c r="J214" s="1">
        <v>13</v>
      </c>
      <c r="K214" s="1">
        <v>6</v>
      </c>
      <c r="L214" s="1">
        <v>7</v>
      </c>
      <c r="M214" s="1">
        <v>0</v>
      </c>
      <c r="N214" s="1">
        <v>3</v>
      </c>
      <c r="O214" s="1">
        <v>3</v>
      </c>
      <c r="P214" s="8">
        <f t="shared" si="64"/>
        <v>32</v>
      </c>
      <c r="Q214" s="10">
        <f t="shared" si="65"/>
        <v>0.40625</v>
      </c>
      <c r="R214" s="10">
        <f t="shared" si="66"/>
        <v>0.1875</v>
      </c>
      <c r="S214" s="10">
        <f t="shared" si="67"/>
        <v>0.21875</v>
      </c>
      <c r="T214" s="10">
        <f t="shared" si="68"/>
        <v>0</v>
      </c>
      <c r="U214" s="10">
        <f t="shared" si="69"/>
        <v>9.375E-2</v>
      </c>
      <c r="V214" s="10">
        <f t="shared" si="70"/>
        <v>9.375E-2</v>
      </c>
      <c r="W214" s="1">
        <v>1</v>
      </c>
      <c r="X214" s="1">
        <v>1</v>
      </c>
      <c r="Y214" s="1">
        <v>0</v>
      </c>
      <c r="Z214" s="1">
        <v>3</v>
      </c>
      <c r="AA214" s="8">
        <f t="shared" si="71"/>
        <v>5</v>
      </c>
      <c r="AB214" s="10">
        <f t="shared" si="72"/>
        <v>0.2</v>
      </c>
      <c r="AC214" s="10">
        <f t="shared" si="73"/>
        <v>0.2</v>
      </c>
      <c r="AD214" s="10">
        <f t="shared" si="74"/>
        <v>0</v>
      </c>
      <c r="AE214" s="10">
        <f t="shared" si="75"/>
        <v>0.6</v>
      </c>
      <c r="AF214" s="1">
        <v>6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68</v>
      </c>
      <c r="AO214" s="20" t="str">
        <f t="shared" si="58"/>
        <v>66+</v>
      </c>
      <c r="AP214" s="1">
        <v>2415</v>
      </c>
      <c r="AQ214" s="1">
        <v>0</v>
      </c>
      <c r="AR214" s="1">
        <v>0</v>
      </c>
      <c r="AS214" s="1">
        <v>0</v>
      </c>
      <c r="AT214" s="1">
        <v>0</v>
      </c>
      <c r="AU214" s="1">
        <v>1</v>
      </c>
      <c r="AV214" s="1">
        <v>0</v>
      </c>
      <c r="AW214" s="1">
        <v>1</v>
      </c>
      <c r="AX214" s="1">
        <v>0</v>
      </c>
      <c r="AY214" s="1">
        <v>0</v>
      </c>
      <c r="AZ214" s="1">
        <v>26</v>
      </c>
      <c r="BA214" s="23">
        <v>42434</v>
      </c>
      <c r="BB214" s="25">
        <f t="shared" si="59"/>
        <v>3</v>
      </c>
      <c r="BC214" s="25" t="str">
        <f t="shared" si="60"/>
        <v>March</v>
      </c>
      <c r="BD214" s="25">
        <v>1</v>
      </c>
      <c r="BE214" t="str">
        <f t="shared" si="61"/>
        <v>1422,40049,Low income,1605,High spender,0.040075907013908,0,1,23,13,6,7,0,3,3,32,0.40625,0.1875,0.21875,0,0.09375,0.09375,1,1,0,3,5,0.2,0.2,0,0.6,6,0,0,0,0,0,0,0,68,66+,2415,0,0,0,0,1,0,1,0,0,26</v>
      </c>
    </row>
    <row r="215" spans="1:57" ht="13.2" x14ac:dyDescent="0.25">
      <c r="A215" s="8">
        <v>2052</v>
      </c>
      <c r="B215" s="1">
        <v>27922</v>
      </c>
      <c r="C215" s="8" t="str">
        <f t="shared" si="62"/>
        <v>Low income</v>
      </c>
      <c r="D215" s="31">
        <v>945</v>
      </c>
      <c r="E215" s="34" t="str">
        <f t="shared" si="63"/>
        <v>High spender</v>
      </c>
      <c r="F215" s="10">
        <f t="shared" si="57"/>
        <v>3.3844280495666498E-2</v>
      </c>
      <c r="G215" s="1">
        <v>1</v>
      </c>
      <c r="H215" s="1">
        <v>0</v>
      </c>
      <c r="I215" s="1">
        <v>80</v>
      </c>
      <c r="J215" s="1">
        <v>11</v>
      </c>
      <c r="K215" s="1">
        <v>0</v>
      </c>
      <c r="L215" s="1">
        <v>13</v>
      </c>
      <c r="M215" s="1">
        <v>2</v>
      </c>
      <c r="N215" s="1">
        <v>4</v>
      </c>
      <c r="O215" s="1">
        <v>11</v>
      </c>
      <c r="P215" s="8">
        <f t="shared" si="64"/>
        <v>41</v>
      </c>
      <c r="Q215" s="10">
        <f t="shared" si="65"/>
        <v>0.26829268292682928</v>
      </c>
      <c r="R215" s="10">
        <f t="shared" si="66"/>
        <v>0</v>
      </c>
      <c r="S215" s="10">
        <f t="shared" si="67"/>
        <v>0.31707317073170732</v>
      </c>
      <c r="T215" s="10">
        <f t="shared" si="68"/>
        <v>4.878048780487805E-2</v>
      </c>
      <c r="U215" s="10">
        <f t="shared" si="69"/>
        <v>9.7560975609756101E-2</v>
      </c>
      <c r="V215" s="10">
        <f t="shared" si="70"/>
        <v>0.26829268292682928</v>
      </c>
      <c r="W215" s="1">
        <v>1</v>
      </c>
      <c r="X215" s="1">
        <v>2</v>
      </c>
      <c r="Y215" s="1">
        <v>0</v>
      </c>
      <c r="Z215" s="1">
        <v>3</v>
      </c>
      <c r="AA215" s="8">
        <f t="shared" si="71"/>
        <v>6</v>
      </c>
      <c r="AB215" s="10">
        <f t="shared" si="72"/>
        <v>0.16666666666666666</v>
      </c>
      <c r="AC215" s="10">
        <f t="shared" si="73"/>
        <v>0.33333333333333331</v>
      </c>
      <c r="AD215" s="10">
        <f t="shared" si="74"/>
        <v>0</v>
      </c>
      <c r="AE215" s="10">
        <f t="shared" si="75"/>
        <v>0.5</v>
      </c>
      <c r="AF215" s="1">
        <v>4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41</v>
      </c>
      <c r="AO215" s="20" t="str">
        <f t="shared" si="58"/>
        <v>36-50</v>
      </c>
      <c r="AP215" s="1">
        <v>2209</v>
      </c>
      <c r="AQ215" s="1">
        <v>0</v>
      </c>
      <c r="AR215" s="1">
        <v>0</v>
      </c>
      <c r="AS215" s="1">
        <v>0</v>
      </c>
      <c r="AT215" s="1">
        <v>1</v>
      </c>
      <c r="AU215" s="1">
        <v>0</v>
      </c>
      <c r="AV215" s="1">
        <v>0</v>
      </c>
      <c r="AW215" s="1">
        <v>0</v>
      </c>
      <c r="AX215" s="1">
        <v>0</v>
      </c>
      <c r="AY215" s="1">
        <v>1</v>
      </c>
      <c r="AZ215" s="1">
        <v>19</v>
      </c>
      <c r="BA215" s="23">
        <v>42640</v>
      </c>
      <c r="BB215" s="25">
        <f t="shared" si="59"/>
        <v>9</v>
      </c>
      <c r="BC215" s="25" t="str">
        <f t="shared" si="60"/>
        <v>September</v>
      </c>
      <c r="BD215" s="25">
        <v>1</v>
      </c>
      <c r="BE215" t="str">
        <f t="shared" si="61"/>
        <v>2052,27922,Low income,945,High spender,0.0338442804956665,1,0,80,11,0,13,2,4,11,41,0.268292682926829,0,0.317073170731707,0.0487804878048781,0.0975609756097561,0.268292682926829,1,2,0,3,6,0.166666666666667,0.333333333333333,0,0.5,4,0,0,0,0,0,0,0,41,36-50,2209,0,0,0,1,0,0,0,0,1,19</v>
      </c>
    </row>
    <row r="216" spans="1:57" ht="13.2" x14ac:dyDescent="0.25">
      <c r="A216" s="8">
        <v>2006</v>
      </c>
      <c r="B216" s="1">
        <v>36663</v>
      </c>
      <c r="C216" s="8" t="str">
        <f t="shared" si="62"/>
        <v>Low income</v>
      </c>
      <c r="D216" s="31">
        <v>41</v>
      </c>
      <c r="E216" s="34" t="str">
        <f t="shared" si="63"/>
        <v>Low spender</v>
      </c>
      <c r="F216" s="10">
        <f t="shared" si="57"/>
        <v>1.1182936475465728E-3</v>
      </c>
      <c r="G216" s="1">
        <v>1</v>
      </c>
      <c r="H216" s="1">
        <v>0</v>
      </c>
      <c r="I216" s="1">
        <v>40</v>
      </c>
      <c r="J216" s="1">
        <v>18</v>
      </c>
      <c r="K216" s="1">
        <v>0</v>
      </c>
      <c r="L216" s="1">
        <v>6</v>
      </c>
      <c r="M216" s="1">
        <v>3</v>
      </c>
      <c r="N216" s="1">
        <v>3</v>
      </c>
      <c r="O216" s="1">
        <v>5</v>
      </c>
      <c r="P216" s="8">
        <f t="shared" si="64"/>
        <v>35</v>
      </c>
      <c r="Q216" s="10">
        <f t="shared" si="65"/>
        <v>0.51428571428571423</v>
      </c>
      <c r="R216" s="10">
        <f t="shared" si="66"/>
        <v>0</v>
      </c>
      <c r="S216" s="10">
        <f t="shared" si="67"/>
        <v>0.17142857142857143</v>
      </c>
      <c r="T216" s="10">
        <f t="shared" si="68"/>
        <v>8.5714285714285715E-2</v>
      </c>
      <c r="U216" s="10">
        <f t="shared" si="69"/>
        <v>8.5714285714285715E-2</v>
      </c>
      <c r="V216" s="10">
        <f t="shared" si="70"/>
        <v>0.14285714285714285</v>
      </c>
      <c r="W216" s="1">
        <v>1</v>
      </c>
      <c r="X216" s="1">
        <v>1</v>
      </c>
      <c r="Y216" s="1">
        <v>1</v>
      </c>
      <c r="Z216" s="1">
        <v>3</v>
      </c>
      <c r="AA216" s="8">
        <f t="shared" si="71"/>
        <v>6</v>
      </c>
      <c r="AB216" s="10">
        <f t="shared" si="72"/>
        <v>0.16666666666666666</v>
      </c>
      <c r="AC216" s="10">
        <f t="shared" si="73"/>
        <v>0.16666666666666666</v>
      </c>
      <c r="AD216" s="10">
        <f t="shared" si="74"/>
        <v>0.16666666666666666</v>
      </c>
      <c r="AE216" s="10">
        <f t="shared" si="75"/>
        <v>0.5</v>
      </c>
      <c r="AF216" s="1">
        <v>2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45</v>
      </c>
      <c r="AO216" s="20" t="str">
        <f t="shared" si="58"/>
        <v>36-50</v>
      </c>
      <c r="AP216" s="1">
        <v>2224</v>
      </c>
      <c r="AQ216" s="1">
        <v>0</v>
      </c>
      <c r="AR216" s="1">
        <v>1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1</v>
      </c>
      <c r="AZ216" s="1">
        <v>25</v>
      </c>
      <c r="BA216" s="23">
        <v>42625</v>
      </c>
      <c r="BB216" s="25">
        <f t="shared" si="59"/>
        <v>9</v>
      </c>
      <c r="BC216" s="25" t="str">
        <f t="shared" si="60"/>
        <v>September</v>
      </c>
      <c r="BD216" s="25">
        <v>1</v>
      </c>
      <c r="BE216" t="str">
        <f t="shared" si="61"/>
        <v>2006,36663,Low income,41,Low spender,0.00111829364754657,1,0,40,18,0,6,3,3,5,35,0.514285714285714,0,0.171428571428571,0.0857142857142857,0.0857142857142857,0.142857142857143,1,1,1,3,6,0.166666666666667,0.166666666666667,0.166666666666667,0.5,2,0,0,0,0,0,0,0,45,36-50,2224,0,1,0,0,0,0,0,0,1,25</v>
      </c>
    </row>
    <row r="217" spans="1:57" ht="13.2" x14ac:dyDescent="0.25">
      <c r="A217" s="8">
        <v>1516</v>
      </c>
      <c r="B217" s="1">
        <v>21918</v>
      </c>
      <c r="C217" s="8" t="str">
        <f t="shared" si="62"/>
        <v>Low income</v>
      </c>
      <c r="D217" s="31">
        <v>117</v>
      </c>
      <c r="E217" s="34" t="str">
        <f t="shared" si="63"/>
        <v>Low spender</v>
      </c>
      <c r="F217" s="10">
        <f t="shared" si="57"/>
        <v>5.3380782918149468E-3</v>
      </c>
      <c r="G217" s="1">
        <v>1</v>
      </c>
      <c r="H217" s="1">
        <v>0</v>
      </c>
      <c r="I217" s="1">
        <v>37</v>
      </c>
      <c r="J217" s="1">
        <v>1</v>
      </c>
      <c r="K217" s="1">
        <v>6</v>
      </c>
      <c r="L217" s="1">
        <v>7</v>
      </c>
      <c r="M217" s="1">
        <v>11</v>
      </c>
      <c r="N217" s="1">
        <v>5</v>
      </c>
      <c r="O217" s="1">
        <v>3</v>
      </c>
      <c r="P217" s="8">
        <f t="shared" si="64"/>
        <v>33</v>
      </c>
      <c r="Q217" s="10">
        <f t="shared" si="65"/>
        <v>3.0303030303030304E-2</v>
      </c>
      <c r="R217" s="10">
        <f t="shared" si="66"/>
        <v>0.18181818181818182</v>
      </c>
      <c r="S217" s="10">
        <f t="shared" si="67"/>
        <v>0.21212121212121213</v>
      </c>
      <c r="T217" s="10">
        <f t="shared" si="68"/>
        <v>0.33333333333333331</v>
      </c>
      <c r="U217" s="10">
        <f t="shared" si="69"/>
        <v>0.15151515151515152</v>
      </c>
      <c r="V217" s="10">
        <f t="shared" si="70"/>
        <v>9.0909090909090912E-2</v>
      </c>
      <c r="W217" s="1">
        <v>2</v>
      </c>
      <c r="X217" s="1">
        <v>2</v>
      </c>
      <c r="Y217" s="1">
        <v>0</v>
      </c>
      <c r="Z217" s="1">
        <v>3</v>
      </c>
      <c r="AA217" s="8">
        <f t="shared" si="71"/>
        <v>7</v>
      </c>
      <c r="AB217" s="10">
        <f t="shared" si="72"/>
        <v>0.2857142857142857</v>
      </c>
      <c r="AC217" s="10">
        <f t="shared" si="73"/>
        <v>0.2857142857142857</v>
      </c>
      <c r="AD217" s="10">
        <f t="shared" si="74"/>
        <v>0</v>
      </c>
      <c r="AE217" s="10">
        <f t="shared" si="75"/>
        <v>0.42857142857142855</v>
      </c>
      <c r="AF217" s="1">
        <v>6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51</v>
      </c>
      <c r="AO217" s="20" t="str">
        <f t="shared" si="58"/>
        <v>50-65</v>
      </c>
      <c r="AP217" s="1">
        <v>2386</v>
      </c>
      <c r="AQ217" s="1">
        <v>0</v>
      </c>
      <c r="AR217" s="1">
        <v>0</v>
      </c>
      <c r="AS217" s="1">
        <v>0</v>
      </c>
      <c r="AT217" s="1">
        <v>1</v>
      </c>
      <c r="AU217" s="1">
        <v>0</v>
      </c>
      <c r="AV217" s="1">
        <v>0</v>
      </c>
      <c r="AW217" s="1">
        <v>1</v>
      </c>
      <c r="AX217" s="1">
        <v>0</v>
      </c>
      <c r="AY217" s="1">
        <v>0</v>
      </c>
      <c r="AZ217" s="1">
        <v>27</v>
      </c>
      <c r="BA217" s="23">
        <v>42463</v>
      </c>
      <c r="BB217" s="25">
        <f t="shared" si="59"/>
        <v>4</v>
      </c>
      <c r="BC217" s="25" t="str">
        <f t="shared" si="60"/>
        <v>April</v>
      </c>
      <c r="BD217" s="25">
        <v>1</v>
      </c>
      <c r="BE217" t="str">
        <f t="shared" si="61"/>
        <v>1516,21918,Low income,117,Low spender,0.00533807829181495,1,0,37,1,6,7,11,5,3,33,0.0303030303030303,0.181818181818182,0.212121212121212,0.333333333333333,0.151515151515152,0.0909090909090909,2,2,0,3,7,0.285714285714286,0.285714285714286,0,0.428571428571429,6,0,0,0,0,0,0,0,51,50-65,2386,0,0,0,1,0,0,1,0,0,27</v>
      </c>
    </row>
    <row r="218" spans="1:57" ht="13.2" x14ac:dyDescent="0.25">
      <c r="A218" s="8">
        <v>1261</v>
      </c>
      <c r="B218" s="1">
        <v>44512</v>
      </c>
      <c r="C218" s="8" t="str">
        <f t="shared" si="62"/>
        <v>Low income</v>
      </c>
      <c r="D218" s="31">
        <v>729</v>
      </c>
      <c r="E218" s="34" t="str">
        <f t="shared" si="63"/>
        <v>High spender</v>
      </c>
      <c r="F218" s="10">
        <f t="shared" si="57"/>
        <v>1.6377606038820991E-2</v>
      </c>
      <c r="G218" s="1">
        <v>1</v>
      </c>
      <c r="H218" s="1">
        <v>1</v>
      </c>
      <c r="I218" s="1">
        <v>57</v>
      </c>
      <c r="J218" s="1">
        <v>23</v>
      </c>
      <c r="K218" s="1">
        <v>1</v>
      </c>
      <c r="L218" s="1">
        <v>6</v>
      </c>
      <c r="M218" s="1">
        <v>0</v>
      </c>
      <c r="N218" s="1">
        <v>0</v>
      </c>
      <c r="O218" s="1">
        <v>2</v>
      </c>
      <c r="P218" s="8">
        <f t="shared" si="64"/>
        <v>32</v>
      </c>
      <c r="Q218" s="10">
        <f t="shared" si="65"/>
        <v>0.71875</v>
      </c>
      <c r="R218" s="10">
        <f t="shared" si="66"/>
        <v>3.125E-2</v>
      </c>
      <c r="S218" s="10">
        <f t="shared" si="67"/>
        <v>0.1875</v>
      </c>
      <c r="T218" s="10">
        <f t="shared" si="68"/>
        <v>0</v>
      </c>
      <c r="U218" s="10">
        <f t="shared" si="69"/>
        <v>0</v>
      </c>
      <c r="V218" s="10">
        <f t="shared" si="70"/>
        <v>6.25E-2</v>
      </c>
      <c r="W218" s="1">
        <v>2</v>
      </c>
      <c r="X218" s="1">
        <v>1</v>
      </c>
      <c r="Y218" s="1">
        <v>0</v>
      </c>
      <c r="Z218" s="1">
        <v>3</v>
      </c>
      <c r="AA218" s="8">
        <f t="shared" si="71"/>
        <v>6</v>
      </c>
      <c r="AB218" s="10">
        <f t="shared" si="72"/>
        <v>0.33333333333333331</v>
      </c>
      <c r="AC218" s="10">
        <f t="shared" si="73"/>
        <v>0.16666666666666666</v>
      </c>
      <c r="AD218" s="10">
        <f t="shared" si="74"/>
        <v>0</v>
      </c>
      <c r="AE218" s="10">
        <f t="shared" si="75"/>
        <v>0.5</v>
      </c>
      <c r="AF218" s="1">
        <v>4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60</v>
      </c>
      <c r="AO218" s="20" t="str">
        <f t="shared" si="58"/>
        <v>50-65</v>
      </c>
      <c r="AP218" s="1">
        <v>2462</v>
      </c>
      <c r="AQ218" s="1">
        <v>0</v>
      </c>
      <c r="AR218" s="1">
        <v>0</v>
      </c>
      <c r="AS218" s="1">
        <v>0</v>
      </c>
      <c r="AT218" s="1">
        <v>1</v>
      </c>
      <c r="AU218" s="1">
        <v>0</v>
      </c>
      <c r="AV218" s="1">
        <v>0</v>
      </c>
      <c r="AW218" s="1">
        <v>1</v>
      </c>
      <c r="AX218" s="1">
        <v>0</v>
      </c>
      <c r="AY218" s="1">
        <v>0</v>
      </c>
      <c r="AZ218" s="1">
        <v>28</v>
      </c>
      <c r="BA218" s="23">
        <v>42387</v>
      </c>
      <c r="BB218" s="25">
        <f t="shared" si="59"/>
        <v>1</v>
      </c>
      <c r="BC218" s="25" t="str">
        <f t="shared" si="60"/>
        <v>January</v>
      </c>
      <c r="BD218" s="25">
        <v>1</v>
      </c>
      <c r="BE218" t="str">
        <f t="shared" si="61"/>
        <v>1261,44512,Low income,729,High spender,0.016377606038821,1,1,57,23,1,6,0,0,2,32,0.71875,0.03125,0.1875,0,0,0.0625,2,1,0,3,6,0.333333333333333,0.166666666666667,0,0.5,4,0,0,0,0,0,0,0,60,50-65,2462,0,0,0,1,0,0,1,0,0,28</v>
      </c>
    </row>
    <row r="219" spans="1:57" ht="13.2" x14ac:dyDescent="0.25">
      <c r="A219" s="8">
        <v>1240</v>
      </c>
      <c r="B219" s="1">
        <v>19107</v>
      </c>
      <c r="C219" s="8" t="str">
        <f t="shared" si="62"/>
        <v>Low income</v>
      </c>
      <c r="D219" s="31">
        <v>1571</v>
      </c>
      <c r="E219" s="34" t="str">
        <f t="shared" si="63"/>
        <v>High spender</v>
      </c>
      <c r="F219" s="10">
        <f t="shared" si="57"/>
        <v>8.2221175485424194E-2</v>
      </c>
      <c r="G219" s="1">
        <v>1</v>
      </c>
      <c r="H219" s="1">
        <v>0</v>
      </c>
      <c r="I219" s="1">
        <v>49</v>
      </c>
      <c r="J219" s="1">
        <v>2</v>
      </c>
      <c r="K219" s="1">
        <v>4</v>
      </c>
      <c r="L219" s="1">
        <v>9</v>
      </c>
      <c r="M219" s="1">
        <v>10</v>
      </c>
      <c r="N219" s="1">
        <v>5</v>
      </c>
      <c r="O219" s="1">
        <v>16</v>
      </c>
      <c r="P219" s="8">
        <f t="shared" si="64"/>
        <v>46</v>
      </c>
      <c r="Q219" s="10">
        <f t="shared" si="65"/>
        <v>4.3478260869565216E-2</v>
      </c>
      <c r="R219" s="10">
        <f t="shared" si="66"/>
        <v>8.6956521739130432E-2</v>
      </c>
      <c r="S219" s="10">
        <f t="shared" si="67"/>
        <v>0.19565217391304349</v>
      </c>
      <c r="T219" s="10">
        <f t="shared" si="68"/>
        <v>0.21739130434782608</v>
      </c>
      <c r="U219" s="10">
        <f t="shared" si="69"/>
        <v>0.10869565217391304</v>
      </c>
      <c r="V219" s="10">
        <f t="shared" si="70"/>
        <v>0.34782608695652173</v>
      </c>
      <c r="W219" s="1">
        <v>2</v>
      </c>
      <c r="X219" s="1">
        <v>1</v>
      </c>
      <c r="Y219" s="1">
        <v>0</v>
      </c>
      <c r="Z219" s="1">
        <v>3</v>
      </c>
      <c r="AA219" s="8">
        <f t="shared" si="71"/>
        <v>6</v>
      </c>
      <c r="AB219" s="10">
        <f t="shared" si="72"/>
        <v>0.33333333333333331</v>
      </c>
      <c r="AC219" s="10">
        <f t="shared" si="73"/>
        <v>0.16666666666666666</v>
      </c>
      <c r="AD219" s="10">
        <f t="shared" si="74"/>
        <v>0</v>
      </c>
      <c r="AE219" s="10">
        <f t="shared" si="75"/>
        <v>0.5</v>
      </c>
      <c r="AF219" s="1">
        <v>7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40</v>
      </c>
      <c r="AO219" s="20" t="str">
        <f t="shared" si="58"/>
        <v>36-50</v>
      </c>
      <c r="AP219" s="1">
        <v>2470</v>
      </c>
      <c r="AQ219" s="1">
        <v>0</v>
      </c>
      <c r="AR219" s="1">
        <v>1</v>
      </c>
      <c r="AS219" s="1">
        <v>0</v>
      </c>
      <c r="AT219" s="1">
        <v>0</v>
      </c>
      <c r="AU219" s="1">
        <v>0</v>
      </c>
      <c r="AV219" s="1">
        <v>0</v>
      </c>
      <c r="AW219" s="1">
        <v>1</v>
      </c>
      <c r="AX219" s="1">
        <v>0</v>
      </c>
      <c r="AY219" s="1">
        <v>0</v>
      </c>
      <c r="AZ219" s="1">
        <v>14</v>
      </c>
      <c r="BA219" s="23">
        <v>42379</v>
      </c>
      <c r="BB219" s="25">
        <f t="shared" si="59"/>
        <v>1</v>
      </c>
      <c r="BC219" s="25" t="str">
        <f t="shared" si="60"/>
        <v>January</v>
      </c>
      <c r="BD219" s="25">
        <v>1</v>
      </c>
      <c r="BE219" t="str">
        <f t="shared" si="61"/>
        <v>1240,19107,Low income,1571,High spender,0.0822211754854242,1,0,49,2,4,9,10,5,16,46,0.0434782608695652,0.0869565217391304,0.195652173913043,0.217391304347826,0.108695652173913,0.347826086956522,2,1,0,3,6,0.333333333333333,0.166666666666667,0,0.5,7,0,0,0,0,0,0,0,40,36-50,2470,0,1,0,0,0,0,1,0,0,14</v>
      </c>
    </row>
    <row r="220" spans="1:57" ht="13.2" x14ac:dyDescent="0.25">
      <c r="A220" s="8">
        <v>1165</v>
      </c>
      <c r="B220" s="1">
        <v>34728</v>
      </c>
      <c r="C220" s="8" t="str">
        <f t="shared" si="62"/>
        <v>Low income</v>
      </c>
      <c r="D220" s="31">
        <v>1554</v>
      </c>
      <c r="E220" s="34" t="str">
        <f t="shared" si="63"/>
        <v>High spender</v>
      </c>
      <c r="F220" s="10">
        <f t="shared" si="57"/>
        <v>4.4747753973738771E-2</v>
      </c>
      <c r="G220" s="1">
        <v>1</v>
      </c>
      <c r="H220" s="1">
        <v>0</v>
      </c>
      <c r="I220" s="1">
        <v>2</v>
      </c>
      <c r="J220" s="1">
        <v>14</v>
      </c>
      <c r="K220" s="1">
        <v>0</v>
      </c>
      <c r="L220" s="1">
        <v>16</v>
      </c>
      <c r="M220" s="1">
        <v>0</v>
      </c>
      <c r="N220" s="1">
        <v>0</v>
      </c>
      <c r="O220" s="1">
        <v>6</v>
      </c>
      <c r="P220" s="8">
        <f t="shared" si="64"/>
        <v>36</v>
      </c>
      <c r="Q220" s="10">
        <f t="shared" si="65"/>
        <v>0.3888888888888889</v>
      </c>
      <c r="R220" s="10">
        <f t="shared" si="66"/>
        <v>0</v>
      </c>
      <c r="S220" s="10">
        <f t="shared" si="67"/>
        <v>0.44444444444444442</v>
      </c>
      <c r="T220" s="10">
        <f t="shared" si="68"/>
        <v>0</v>
      </c>
      <c r="U220" s="10">
        <f t="shared" si="69"/>
        <v>0</v>
      </c>
      <c r="V220" s="10">
        <f t="shared" si="70"/>
        <v>0.16666666666666666</v>
      </c>
      <c r="W220" s="1">
        <v>1</v>
      </c>
      <c r="X220" s="1">
        <v>1</v>
      </c>
      <c r="Y220" s="1">
        <v>1</v>
      </c>
      <c r="Z220" s="1">
        <v>2</v>
      </c>
      <c r="AA220" s="8">
        <f t="shared" si="71"/>
        <v>5</v>
      </c>
      <c r="AB220" s="10">
        <f t="shared" si="72"/>
        <v>0.2</v>
      </c>
      <c r="AC220" s="10">
        <f t="shared" si="73"/>
        <v>0.2</v>
      </c>
      <c r="AD220" s="10">
        <f t="shared" si="74"/>
        <v>0.2</v>
      </c>
      <c r="AE220" s="10">
        <f t="shared" si="75"/>
        <v>0.4</v>
      </c>
      <c r="AF220" s="1">
        <v>6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1</v>
      </c>
      <c r="AN220" s="1">
        <v>34</v>
      </c>
      <c r="AO220" s="20" t="str">
        <f t="shared" si="58"/>
        <v>24-35</v>
      </c>
      <c r="AP220" s="1">
        <v>2493</v>
      </c>
      <c r="AQ220" s="1">
        <v>0</v>
      </c>
      <c r="AR220" s="1">
        <v>0</v>
      </c>
      <c r="AS220" s="1">
        <v>0</v>
      </c>
      <c r="AT220" s="1">
        <v>1</v>
      </c>
      <c r="AU220" s="1">
        <v>0</v>
      </c>
      <c r="AV220" s="1">
        <v>0</v>
      </c>
      <c r="AW220" s="1">
        <v>1</v>
      </c>
      <c r="AX220" s="1">
        <v>0</v>
      </c>
      <c r="AY220" s="1">
        <v>0</v>
      </c>
      <c r="AZ220" s="1">
        <v>24</v>
      </c>
      <c r="BA220" s="23">
        <v>42356</v>
      </c>
      <c r="BB220" s="25">
        <f t="shared" si="59"/>
        <v>12</v>
      </c>
      <c r="BC220" s="25" t="str">
        <f t="shared" si="60"/>
        <v>December</v>
      </c>
      <c r="BD220" s="25">
        <v>1</v>
      </c>
      <c r="BE220" t="str">
        <f t="shared" si="61"/>
        <v>1165,34728,Low income,1554,High spender,0.0447477539737388,1,0,2,14,0,16,0,0,6,36,0.388888888888889,0,0.444444444444444,0,0,0.166666666666667,1,1,1,2,5,0.2,0.2,0.2,0.4,6,0,0,0,0,0,0,1,34,24-35,2493,0,0,0,1,0,0,1,0,0,24</v>
      </c>
    </row>
    <row r="221" spans="1:57" ht="13.2" x14ac:dyDescent="0.25">
      <c r="A221" s="8">
        <v>1083</v>
      </c>
      <c r="B221" s="1">
        <v>28691</v>
      </c>
      <c r="C221" s="8" t="str">
        <f t="shared" si="62"/>
        <v>Low income</v>
      </c>
      <c r="D221" s="31">
        <v>1552</v>
      </c>
      <c r="E221" s="34" t="str">
        <f t="shared" si="63"/>
        <v>High spender</v>
      </c>
      <c r="F221" s="10">
        <f t="shared" si="57"/>
        <v>5.4093618207800356E-2</v>
      </c>
      <c r="G221" s="1">
        <v>1</v>
      </c>
      <c r="H221" s="1">
        <v>0</v>
      </c>
      <c r="I221" s="1">
        <v>56</v>
      </c>
      <c r="J221" s="1">
        <v>5</v>
      </c>
      <c r="K221" s="1">
        <v>4</v>
      </c>
      <c r="L221" s="1">
        <v>13</v>
      </c>
      <c r="M221" s="1">
        <v>8</v>
      </c>
      <c r="N221" s="1">
        <v>0</v>
      </c>
      <c r="O221" s="1">
        <v>4</v>
      </c>
      <c r="P221" s="8">
        <f t="shared" si="64"/>
        <v>34</v>
      </c>
      <c r="Q221" s="10">
        <f t="shared" si="65"/>
        <v>0.14705882352941177</v>
      </c>
      <c r="R221" s="10">
        <f t="shared" si="66"/>
        <v>0.11764705882352941</v>
      </c>
      <c r="S221" s="10">
        <f t="shared" si="67"/>
        <v>0.38235294117647056</v>
      </c>
      <c r="T221" s="10">
        <f t="shared" si="68"/>
        <v>0.23529411764705882</v>
      </c>
      <c r="U221" s="10">
        <f t="shared" si="69"/>
        <v>0</v>
      </c>
      <c r="V221" s="10">
        <f t="shared" si="70"/>
        <v>0.11764705882352941</v>
      </c>
      <c r="W221" s="1">
        <v>1</v>
      </c>
      <c r="X221" s="1">
        <v>1</v>
      </c>
      <c r="Y221" s="1">
        <v>0</v>
      </c>
      <c r="Z221" s="1">
        <v>3</v>
      </c>
      <c r="AA221" s="8">
        <f t="shared" si="71"/>
        <v>5</v>
      </c>
      <c r="AB221" s="10">
        <f t="shared" si="72"/>
        <v>0.2</v>
      </c>
      <c r="AC221" s="10">
        <f t="shared" si="73"/>
        <v>0.2</v>
      </c>
      <c r="AD221" s="10">
        <f t="shared" si="74"/>
        <v>0</v>
      </c>
      <c r="AE221" s="10">
        <f t="shared" si="75"/>
        <v>0.6</v>
      </c>
      <c r="AF221" s="1">
        <v>8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31</v>
      </c>
      <c r="AO221" s="20" t="str">
        <f t="shared" si="58"/>
        <v>24-35</v>
      </c>
      <c r="AP221" s="1">
        <v>2519</v>
      </c>
      <c r="AQ221" s="1">
        <v>0</v>
      </c>
      <c r="AR221" s="1">
        <v>1</v>
      </c>
      <c r="AS221" s="1">
        <v>0</v>
      </c>
      <c r="AT221" s="1">
        <v>0</v>
      </c>
      <c r="AU221" s="1">
        <v>0</v>
      </c>
      <c r="AV221" s="1">
        <v>0</v>
      </c>
      <c r="AW221" s="1">
        <v>1</v>
      </c>
      <c r="AX221" s="1">
        <v>0</v>
      </c>
      <c r="AY221" s="1">
        <v>0</v>
      </c>
      <c r="AZ221" s="1">
        <v>26</v>
      </c>
      <c r="BA221" s="23">
        <v>42330</v>
      </c>
      <c r="BB221" s="25">
        <f t="shared" si="59"/>
        <v>11</v>
      </c>
      <c r="BC221" s="25" t="str">
        <f t="shared" si="60"/>
        <v>November</v>
      </c>
      <c r="BD221" s="25">
        <v>1</v>
      </c>
      <c r="BE221" t="str">
        <f t="shared" si="61"/>
        <v>1083,28691,Low income,1552,High spender,0.0540936182078004,1,0,56,5,4,13,8,0,4,34,0.147058823529412,0.117647058823529,0.382352941176471,0.235294117647059,0,0.117647058823529,1,1,0,3,5,0.2,0.2,0,0.6,8,0,0,0,0,0,0,0,31,24-35,2519,0,1,0,0,0,0,1,0,0,26</v>
      </c>
    </row>
    <row r="222" spans="1:57" ht="13.2" x14ac:dyDescent="0.25">
      <c r="A222" s="8">
        <v>877</v>
      </c>
      <c r="B222" s="1">
        <v>37244</v>
      </c>
      <c r="C222" s="8" t="str">
        <f t="shared" si="62"/>
        <v>Low income</v>
      </c>
      <c r="D222" s="31">
        <v>81</v>
      </c>
      <c r="E222" s="34" t="str">
        <f t="shared" si="63"/>
        <v>Low spender</v>
      </c>
      <c r="F222" s="10">
        <f t="shared" si="57"/>
        <v>2.1748469552142625E-3</v>
      </c>
      <c r="G222" s="1">
        <v>1</v>
      </c>
      <c r="H222" s="1">
        <v>1</v>
      </c>
      <c r="I222" s="1">
        <v>90</v>
      </c>
      <c r="J222" s="1">
        <v>18</v>
      </c>
      <c r="K222" s="1">
        <v>2</v>
      </c>
      <c r="L222" s="1">
        <v>10</v>
      </c>
      <c r="M222" s="1">
        <v>0</v>
      </c>
      <c r="N222" s="1">
        <v>0</v>
      </c>
      <c r="O222" s="1">
        <v>25</v>
      </c>
      <c r="P222" s="8">
        <f t="shared" si="64"/>
        <v>55</v>
      </c>
      <c r="Q222" s="10">
        <f t="shared" si="65"/>
        <v>0.32727272727272727</v>
      </c>
      <c r="R222" s="10">
        <f t="shared" si="66"/>
        <v>3.6363636363636362E-2</v>
      </c>
      <c r="S222" s="10">
        <f t="shared" si="67"/>
        <v>0.18181818181818182</v>
      </c>
      <c r="T222" s="10">
        <f t="shared" si="68"/>
        <v>0</v>
      </c>
      <c r="U222" s="10">
        <f t="shared" si="69"/>
        <v>0</v>
      </c>
      <c r="V222" s="10">
        <f t="shared" si="70"/>
        <v>0.45454545454545453</v>
      </c>
      <c r="W222" s="1">
        <v>1</v>
      </c>
      <c r="X222" s="1">
        <v>1</v>
      </c>
      <c r="Y222" s="1">
        <v>1</v>
      </c>
      <c r="Z222" s="1">
        <v>2</v>
      </c>
      <c r="AA222" s="8">
        <f t="shared" si="71"/>
        <v>5</v>
      </c>
      <c r="AB222" s="10">
        <f t="shared" si="72"/>
        <v>0.2</v>
      </c>
      <c r="AC222" s="10">
        <f t="shared" si="73"/>
        <v>0.2</v>
      </c>
      <c r="AD222" s="10">
        <f t="shared" si="74"/>
        <v>0.2</v>
      </c>
      <c r="AE222" s="10">
        <f t="shared" si="75"/>
        <v>0.4</v>
      </c>
      <c r="AF222" s="1">
        <v>7</v>
      </c>
      <c r="AG222" s="1">
        <v>0</v>
      </c>
      <c r="AH222" s="1">
        <v>0</v>
      </c>
      <c r="AI222" s="1">
        <v>1</v>
      </c>
      <c r="AJ222" s="1">
        <v>0</v>
      </c>
      <c r="AK222" s="1">
        <v>0</v>
      </c>
      <c r="AL222" s="1">
        <v>0</v>
      </c>
      <c r="AM222" s="1">
        <v>0</v>
      </c>
      <c r="AN222" s="1">
        <v>65</v>
      </c>
      <c r="AO222" s="20" t="str">
        <f t="shared" si="58"/>
        <v>50-65</v>
      </c>
      <c r="AP222" s="1">
        <v>2587</v>
      </c>
      <c r="AQ222" s="1">
        <v>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1</v>
      </c>
      <c r="AX222" s="1">
        <v>0</v>
      </c>
      <c r="AY222" s="1">
        <v>0</v>
      </c>
      <c r="AZ222" s="1">
        <v>5</v>
      </c>
      <c r="BA222" s="23">
        <v>42262</v>
      </c>
      <c r="BB222" s="25">
        <f t="shared" si="59"/>
        <v>9</v>
      </c>
      <c r="BC222" s="25" t="str">
        <f t="shared" si="60"/>
        <v>September</v>
      </c>
      <c r="BD222" s="25">
        <v>1</v>
      </c>
      <c r="BE222" t="str">
        <f t="shared" si="61"/>
        <v>877,37244,Low income,81,Low spender,0.00217484695521426,1,1,90,18,2,10,0,0,25,55,0.327272727272727,0.0363636363636364,0.181818181818182,0,0,0.454545454545455,1,1,1,2,5,0.2,0.2,0.2,0.4,7,0,0,1,0,0,0,0,65,50-65,2587,1,0,0,0,0,0,1,0,0,5</v>
      </c>
    </row>
    <row r="223" spans="1:57" ht="13.2" x14ac:dyDescent="0.25">
      <c r="A223" s="8">
        <v>647</v>
      </c>
      <c r="B223" s="1">
        <v>25959</v>
      </c>
      <c r="C223" s="8" t="str">
        <f t="shared" si="62"/>
        <v>Low income</v>
      </c>
      <c r="D223" s="31">
        <v>713</v>
      </c>
      <c r="E223" s="34" t="str">
        <f t="shared" si="63"/>
        <v>High spender</v>
      </c>
      <c r="F223" s="10">
        <f t="shared" si="57"/>
        <v>2.7466389306213645E-2</v>
      </c>
      <c r="G223" s="1">
        <v>1</v>
      </c>
      <c r="H223" s="1">
        <v>1</v>
      </c>
      <c r="I223" s="1">
        <v>1</v>
      </c>
      <c r="J223" s="1">
        <v>4</v>
      </c>
      <c r="K223" s="1">
        <v>2</v>
      </c>
      <c r="L223" s="1">
        <v>12</v>
      </c>
      <c r="M223" s="1">
        <v>7</v>
      </c>
      <c r="N223" s="1">
        <v>5</v>
      </c>
      <c r="O223" s="1">
        <v>26</v>
      </c>
      <c r="P223" s="8">
        <f t="shared" si="64"/>
        <v>56</v>
      </c>
      <c r="Q223" s="10">
        <f t="shared" si="65"/>
        <v>7.1428571428571425E-2</v>
      </c>
      <c r="R223" s="10">
        <f t="shared" si="66"/>
        <v>3.5714285714285712E-2</v>
      </c>
      <c r="S223" s="10">
        <f t="shared" si="67"/>
        <v>0.21428571428571427</v>
      </c>
      <c r="T223" s="10">
        <f t="shared" si="68"/>
        <v>0.125</v>
      </c>
      <c r="U223" s="10">
        <f t="shared" si="69"/>
        <v>8.9285714285714288E-2</v>
      </c>
      <c r="V223" s="10">
        <f t="shared" si="70"/>
        <v>0.4642857142857143</v>
      </c>
      <c r="W223" s="1">
        <v>2</v>
      </c>
      <c r="X223" s="1">
        <v>1</v>
      </c>
      <c r="Y223" s="1">
        <v>2</v>
      </c>
      <c r="Z223" s="1">
        <v>2</v>
      </c>
      <c r="AA223" s="8">
        <f t="shared" si="71"/>
        <v>7</v>
      </c>
      <c r="AB223" s="10">
        <f t="shared" si="72"/>
        <v>0.2857142857142857</v>
      </c>
      <c r="AC223" s="10">
        <f t="shared" si="73"/>
        <v>0.14285714285714285</v>
      </c>
      <c r="AD223" s="10">
        <f t="shared" si="74"/>
        <v>0.2857142857142857</v>
      </c>
      <c r="AE223" s="10">
        <f t="shared" si="75"/>
        <v>0.2857142857142857</v>
      </c>
      <c r="AF223" s="1">
        <v>6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1</v>
      </c>
      <c r="AN223" s="1">
        <v>50</v>
      </c>
      <c r="AO223" s="20" t="str">
        <f t="shared" si="58"/>
        <v>36-50</v>
      </c>
      <c r="AP223" s="1">
        <v>2659</v>
      </c>
      <c r="AQ223" s="1">
        <v>1</v>
      </c>
      <c r="AR223" s="1">
        <v>0</v>
      </c>
      <c r="AS223" s="1">
        <v>0</v>
      </c>
      <c r="AT223" s="1">
        <v>0</v>
      </c>
      <c r="AU223" s="1">
        <v>0</v>
      </c>
      <c r="AV223" s="1">
        <v>1</v>
      </c>
      <c r="AW223" s="1">
        <v>0</v>
      </c>
      <c r="AX223" s="1">
        <v>0</v>
      </c>
      <c r="AY223" s="1">
        <v>0</v>
      </c>
      <c r="AZ223" s="1">
        <v>4</v>
      </c>
      <c r="BA223" s="23">
        <v>42190</v>
      </c>
      <c r="BB223" s="25">
        <f t="shared" si="59"/>
        <v>7</v>
      </c>
      <c r="BC223" s="25" t="str">
        <f t="shared" si="60"/>
        <v>July</v>
      </c>
      <c r="BD223" s="25">
        <v>1</v>
      </c>
      <c r="BE223" t="str">
        <f t="shared" si="61"/>
        <v>647,25959,Low income,713,High spender,0.0274663893062136,1,1,1,4,2,12,7,5,26,56,0.0714285714285714,0.0357142857142857,0.214285714285714,0.125,0.0892857142857143,0.464285714285714,2,1,2,2,7,0.285714285714286,0.142857142857143,0.285714285714286,0.285714285714286,6,0,0,0,0,0,0,1,50,36-50,2659,1,0,0,0,0,1,0,0,0,4</v>
      </c>
    </row>
    <row r="224" spans="1:57" ht="13.2" x14ac:dyDescent="0.25">
      <c r="A224" s="8">
        <v>567</v>
      </c>
      <c r="B224" s="1">
        <v>13624</v>
      </c>
      <c r="C224" s="8" t="str">
        <f t="shared" si="62"/>
        <v>Low income</v>
      </c>
      <c r="D224" s="31">
        <v>1548</v>
      </c>
      <c r="E224" s="34" t="str">
        <f t="shared" si="63"/>
        <v>High spender</v>
      </c>
      <c r="F224" s="10">
        <f t="shared" si="57"/>
        <v>0.11362301820317088</v>
      </c>
      <c r="G224" s="1">
        <v>1</v>
      </c>
      <c r="H224" s="1">
        <v>0</v>
      </c>
      <c r="I224" s="1">
        <v>93</v>
      </c>
      <c r="J224" s="1">
        <v>10</v>
      </c>
      <c r="K224" s="1">
        <v>2</v>
      </c>
      <c r="L224" s="1">
        <v>15</v>
      </c>
      <c r="M224" s="1">
        <v>2</v>
      </c>
      <c r="N224" s="1">
        <v>1</v>
      </c>
      <c r="O224" s="1">
        <v>6</v>
      </c>
      <c r="P224" s="8">
        <f t="shared" si="64"/>
        <v>36</v>
      </c>
      <c r="Q224" s="10">
        <f t="shared" si="65"/>
        <v>0.27777777777777779</v>
      </c>
      <c r="R224" s="10">
        <f t="shared" si="66"/>
        <v>5.5555555555555552E-2</v>
      </c>
      <c r="S224" s="10">
        <f t="shared" si="67"/>
        <v>0.41666666666666669</v>
      </c>
      <c r="T224" s="10">
        <f t="shared" si="68"/>
        <v>5.5555555555555552E-2</v>
      </c>
      <c r="U224" s="10">
        <f t="shared" si="69"/>
        <v>2.7777777777777776E-2</v>
      </c>
      <c r="V224" s="10">
        <f t="shared" si="70"/>
        <v>0.16666666666666666</v>
      </c>
      <c r="W224" s="1">
        <v>2</v>
      </c>
      <c r="X224" s="1">
        <v>2</v>
      </c>
      <c r="Y224" s="1">
        <v>0</v>
      </c>
      <c r="Z224" s="1">
        <v>3</v>
      </c>
      <c r="AA224" s="8">
        <f t="shared" si="71"/>
        <v>7</v>
      </c>
      <c r="AB224" s="10">
        <f t="shared" si="72"/>
        <v>0.2857142857142857</v>
      </c>
      <c r="AC224" s="10">
        <f t="shared" si="73"/>
        <v>0.2857142857142857</v>
      </c>
      <c r="AD224" s="10">
        <f t="shared" si="74"/>
        <v>0</v>
      </c>
      <c r="AE224" s="10">
        <f t="shared" si="75"/>
        <v>0.42857142857142855</v>
      </c>
      <c r="AF224" s="1">
        <v>6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44</v>
      </c>
      <c r="AO224" s="20" t="str">
        <f t="shared" si="58"/>
        <v>36-50</v>
      </c>
      <c r="AP224" s="1">
        <v>2684</v>
      </c>
      <c r="AQ224" s="1">
        <v>0</v>
      </c>
      <c r="AR224" s="1">
        <v>1</v>
      </c>
      <c r="AS224" s="1">
        <v>0</v>
      </c>
      <c r="AT224" s="1">
        <v>0</v>
      </c>
      <c r="AU224" s="1">
        <v>0</v>
      </c>
      <c r="AV224" s="1">
        <v>0</v>
      </c>
      <c r="AW224" s="1">
        <v>1</v>
      </c>
      <c r="AX224" s="1">
        <v>0</v>
      </c>
      <c r="AY224" s="1">
        <v>0</v>
      </c>
      <c r="AZ224" s="1">
        <v>24</v>
      </c>
      <c r="BA224" s="23">
        <v>42165</v>
      </c>
      <c r="BB224" s="25">
        <f t="shared" si="59"/>
        <v>6</v>
      </c>
      <c r="BC224" s="25" t="str">
        <f t="shared" si="60"/>
        <v>June</v>
      </c>
      <c r="BD224" s="25">
        <v>1</v>
      </c>
      <c r="BE224" t="str">
        <f t="shared" si="61"/>
        <v>567,13624,Low income,1548,High spender,0.113623018203171,1,0,93,10,2,15,2,1,6,36,0.277777777777778,0.0555555555555556,0.416666666666667,0.0555555555555556,0.0277777777777778,0.166666666666667,2,2,0,3,7,0.285714285714286,0.285714285714286,0,0.428571428571429,6,0,0,0,0,0,0,0,44,36-50,2684,0,1,0,0,0,0,1,0,0,24</v>
      </c>
    </row>
    <row r="225" spans="1:57" ht="13.2" x14ac:dyDescent="0.25">
      <c r="A225" s="8">
        <v>2034</v>
      </c>
      <c r="B225" s="1">
        <v>10404</v>
      </c>
      <c r="C225" s="8" t="str">
        <f t="shared" si="62"/>
        <v>Low income</v>
      </c>
      <c r="D225" s="31">
        <v>1403</v>
      </c>
      <c r="E225" s="34" t="str">
        <f t="shared" si="63"/>
        <v>High spender</v>
      </c>
      <c r="F225" s="10">
        <f t="shared" si="57"/>
        <v>0.13485198000768936</v>
      </c>
      <c r="G225" s="1">
        <v>1</v>
      </c>
      <c r="H225" s="1">
        <v>0</v>
      </c>
      <c r="I225" s="1">
        <v>52</v>
      </c>
      <c r="J225" s="1">
        <v>2</v>
      </c>
      <c r="K225" s="1">
        <v>2</v>
      </c>
      <c r="L225" s="1">
        <v>11</v>
      </c>
      <c r="M225" s="1">
        <v>10</v>
      </c>
      <c r="N225" s="1">
        <v>6</v>
      </c>
      <c r="O225" s="1">
        <v>12</v>
      </c>
      <c r="P225" s="8">
        <f t="shared" si="64"/>
        <v>43</v>
      </c>
      <c r="Q225" s="10">
        <f t="shared" si="65"/>
        <v>4.6511627906976744E-2</v>
      </c>
      <c r="R225" s="10">
        <f t="shared" si="66"/>
        <v>4.6511627906976744E-2</v>
      </c>
      <c r="S225" s="10">
        <f t="shared" si="67"/>
        <v>0.2558139534883721</v>
      </c>
      <c r="T225" s="10">
        <f t="shared" si="68"/>
        <v>0.23255813953488372</v>
      </c>
      <c r="U225" s="10">
        <f t="shared" si="69"/>
        <v>0.13953488372093023</v>
      </c>
      <c r="V225" s="10">
        <f t="shared" si="70"/>
        <v>0.27906976744186046</v>
      </c>
      <c r="W225" s="1">
        <v>2</v>
      </c>
      <c r="X225" s="1">
        <v>1</v>
      </c>
      <c r="Y225" s="1">
        <v>0</v>
      </c>
      <c r="Z225" s="1">
        <v>4</v>
      </c>
      <c r="AA225" s="8">
        <f t="shared" si="71"/>
        <v>7</v>
      </c>
      <c r="AB225" s="10">
        <f t="shared" si="72"/>
        <v>0.2857142857142857</v>
      </c>
      <c r="AC225" s="10">
        <f t="shared" si="73"/>
        <v>0.14285714285714285</v>
      </c>
      <c r="AD225" s="10">
        <f t="shared" si="74"/>
        <v>0</v>
      </c>
      <c r="AE225" s="10">
        <f t="shared" si="75"/>
        <v>0.5714285714285714</v>
      </c>
      <c r="AF225" s="1">
        <v>5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31</v>
      </c>
      <c r="AO225" s="20" t="str">
        <f t="shared" si="58"/>
        <v>24-35</v>
      </c>
      <c r="AP225" s="1">
        <v>2215</v>
      </c>
      <c r="AQ225" s="1">
        <v>0</v>
      </c>
      <c r="AR225" s="1">
        <v>0</v>
      </c>
      <c r="AS225" s="1">
        <v>0</v>
      </c>
      <c r="AT225" s="1">
        <v>1</v>
      </c>
      <c r="AU225" s="1">
        <v>0</v>
      </c>
      <c r="AV225" s="1">
        <v>1</v>
      </c>
      <c r="AW225" s="1">
        <v>0</v>
      </c>
      <c r="AX225" s="1">
        <v>0</v>
      </c>
      <c r="AY225" s="1">
        <v>0</v>
      </c>
      <c r="AZ225" s="1">
        <v>19</v>
      </c>
      <c r="BA225" s="23">
        <v>42634</v>
      </c>
      <c r="BB225" s="25">
        <f t="shared" si="59"/>
        <v>9</v>
      </c>
      <c r="BC225" s="25" t="str">
        <f t="shared" si="60"/>
        <v>September</v>
      </c>
      <c r="BD225" s="25">
        <v>1</v>
      </c>
      <c r="BE225" t="str">
        <f t="shared" si="61"/>
        <v>2034,10404,Low income,1403,High spender,0.134851980007689,1,0,52,2,2,11,10,6,12,43,0.0465116279069767,0.0465116279069767,0.255813953488372,0.232558139534884,0.13953488372093,0.27906976744186,2,1,0,4,7,0.285714285714286,0.142857142857143,0,0.571428571428571,5,0,0,0,0,0,0,0,31,24-35,2215,0,0,0,1,0,1,0,0,0,19</v>
      </c>
    </row>
    <row r="226" spans="1:57" ht="13.2" x14ac:dyDescent="0.25">
      <c r="A226" s="8">
        <v>1857</v>
      </c>
      <c r="B226" s="1">
        <v>28839</v>
      </c>
      <c r="C226" s="8" t="str">
        <f t="shared" si="62"/>
        <v>Low income</v>
      </c>
      <c r="D226" s="31">
        <v>32</v>
      </c>
      <c r="E226" s="34" t="str">
        <f t="shared" si="63"/>
        <v>Low spender</v>
      </c>
      <c r="F226" s="10">
        <f t="shared" si="57"/>
        <v>1.1096085162453622E-3</v>
      </c>
      <c r="G226" s="1">
        <v>1</v>
      </c>
      <c r="H226" s="1">
        <v>1</v>
      </c>
      <c r="I226" s="1">
        <v>86</v>
      </c>
      <c r="J226" s="1">
        <v>24</v>
      </c>
      <c r="K226" s="1">
        <v>0</v>
      </c>
      <c r="L226" s="1">
        <v>7</v>
      </c>
      <c r="M226" s="1">
        <v>0</v>
      </c>
      <c r="N226" s="1">
        <v>0</v>
      </c>
      <c r="O226" s="1">
        <v>1</v>
      </c>
      <c r="P226" s="8">
        <f t="shared" si="64"/>
        <v>32</v>
      </c>
      <c r="Q226" s="10">
        <f t="shared" si="65"/>
        <v>0.75</v>
      </c>
      <c r="R226" s="10">
        <f t="shared" si="66"/>
        <v>0</v>
      </c>
      <c r="S226" s="10">
        <f t="shared" si="67"/>
        <v>0.21875</v>
      </c>
      <c r="T226" s="10">
        <f t="shared" si="68"/>
        <v>0</v>
      </c>
      <c r="U226" s="10">
        <f t="shared" si="69"/>
        <v>0</v>
      </c>
      <c r="V226" s="10">
        <f t="shared" si="70"/>
        <v>3.125E-2</v>
      </c>
      <c r="W226" s="1">
        <v>2</v>
      </c>
      <c r="X226" s="1">
        <v>2</v>
      </c>
      <c r="Y226" s="1">
        <v>0</v>
      </c>
      <c r="Z226" s="1">
        <v>3</v>
      </c>
      <c r="AA226" s="8">
        <f t="shared" si="71"/>
        <v>7</v>
      </c>
      <c r="AB226" s="10">
        <f t="shared" si="72"/>
        <v>0.2857142857142857</v>
      </c>
      <c r="AC226" s="10">
        <f t="shared" si="73"/>
        <v>0.2857142857142857</v>
      </c>
      <c r="AD226" s="10">
        <f t="shared" si="74"/>
        <v>0</v>
      </c>
      <c r="AE226" s="10">
        <f t="shared" si="75"/>
        <v>0.42857142857142855</v>
      </c>
      <c r="AF226" s="1">
        <v>5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64</v>
      </c>
      <c r="AO226" s="20" t="str">
        <f t="shared" si="58"/>
        <v>50-65</v>
      </c>
      <c r="AP226" s="1">
        <v>2269</v>
      </c>
      <c r="AQ226" s="1">
        <v>0</v>
      </c>
      <c r="AR226" s="1">
        <v>0</v>
      </c>
      <c r="AS226" s="1">
        <v>0</v>
      </c>
      <c r="AT226" s="1">
        <v>1</v>
      </c>
      <c r="AU226" s="1">
        <v>0</v>
      </c>
      <c r="AV226" s="1">
        <v>0</v>
      </c>
      <c r="AW226" s="1">
        <v>0</v>
      </c>
      <c r="AX226" s="1">
        <v>1</v>
      </c>
      <c r="AY226" s="1">
        <v>0</v>
      </c>
      <c r="AZ226" s="1">
        <v>30</v>
      </c>
      <c r="BA226" s="23">
        <v>42580</v>
      </c>
      <c r="BB226" s="25">
        <f t="shared" si="59"/>
        <v>7</v>
      </c>
      <c r="BC226" s="25" t="str">
        <f t="shared" si="60"/>
        <v>July</v>
      </c>
      <c r="BD226" s="25">
        <v>1</v>
      </c>
      <c r="BE226" t="str">
        <f t="shared" si="61"/>
        <v>1857,28839,Low income,32,Low spender,0.00110960851624536,1,1,86,24,0,7,0,0,1,32,0.75,0,0.21875,0,0,0.03125,2,2,0,3,7,0.285714285714286,0.285714285714286,0,0.428571428571429,5,0,0,0,0,0,0,0,64,50-65,2269,0,0,0,1,0,0,0,1,0,30</v>
      </c>
    </row>
    <row r="227" spans="1:57" ht="13.2" x14ac:dyDescent="0.25">
      <c r="A227" s="8">
        <v>1644</v>
      </c>
      <c r="B227" s="1">
        <v>36975</v>
      </c>
      <c r="C227" s="8" t="str">
        <f t="shared" si="62"/>
        <v>Low income</v>
      </c>
      <c r="D227" s="31">
        <v>614</v>
      </c>
      <c r="E227" s="34" t="str">
        <f t="shared" si="63"/>
        <v>High spender</v>
      </c>
      <c r="F227" s="10">
        <f t="shared" si="57"/>
        <v>1.660581473968898E-2</v>
      </c>
      <c r="G227" s="1">
        <v>1</v>
      </c>
      <c r="H227" s="1">
        <v>0</v>
      </c>
      <c r="I227" s="1">
        <v>50</v>
      </c>
      <c r="J227" s="1">
        <v>10</v>
      </c>
      <c r="K227" s="1">
        <v>6</v>
      </c>
      <c r="L227" s="1">
        <v>11</v>
      </c>
      <c r="M227" s="1">
        <v>0</v>
      </c>
      <c r="N227" s="1">
        <v>4</v>
      </c>
      <c r="O227" s="1">
        <v>2</v>
      </c>
      <c r="P227" s="8">
        <f t="shared" si="64"/>
        <v>33</v>
      </c>
      <c r="Q227" s="10">
        <f t="shared" si="65"/>
        <v>0.30303030303030304</v>
      </c>
      <c r="R227" s="10">
        <f t="shared" si="66"/>
        <v>0.18181818181818182</v>
      </c>
      <c r="S227" s="10">
        <f t="shared" si="67"/>
        <v>0.33333333333333331</v>
      </c>
      <c r="T227" s="10">
        <f t="shared" si="68"/>
        <v>0</v>
      </c>
      <c r="U227" s="10">
        <f t="shared" si="69"/>
        <v>0.12121212121212122</v>
      </c>
      <c r="V227" s="10">
        <f t="shared" si="70"/>
        <v>6.0606060606060608E-2</v>
      </c>
      <c r="W227" s="1">
        <v>1</v>
      </c>
      <c r="X227" s="1">
        <v>1</v>
      </c>
      <c r="Y227" s="1">
        <v>0</v>
      </c>
      <c r="Z227" s="1">
        <v>3</v>
      </c>
      <c r="AA227" s="8">
        <f t="shared" si="71"/>
        <v>5</v>
      </c>
      <c r="AB227" s="10">
        <f t="shared" si="72"/>
        <v>0.2</v>
      </c>
      <c r="AC227" s="10">
        <f t="shared" si="73"/>
        <v>0.2</v>
      </c>
      <c r="AD227" s="10">
        <f t="shared" si="74"/>
        <v>0</v>
      </c>
      <c r="AE227" s="10">
        <f t="shared" si="75"/>
        <v>0.6</v>
      </c>
      <c r="AF227" s="1">
        <v>7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42</v>
      </c>
      <c r="AO227" s="20" t="str">
        <f t="shared" si="58"/>
        <v>36-50</v>
      </c>
      <c r="AP227" s="1">
        <v>2342</v>
      </c>
      <c r="AQ227" s="1">
        <v>0</v>
      </c>
      <c r="AR227" s="1">
        <v>0</v>
      </c>
      <c r="AS227" s="1">
        <v>1</v>
      </c>
      <c r="AT227" s="1">
        <v>0</v>
      </c>
      <c r="AU227" s="1">
        <v>0</v>
      </c>
      <c r="AV227" s="1">
        <v>1</v>
      </c>
      <c r="AW227" s="1">
        <v>0</v>
      </c>
      <c r="AX227" s="1">
        <v>0</v>
      </c>
      <c r="AY227" s="1">
        <v>0</v>
      </c>
      <c r="AZ227" s="1">
        <v>29</v>
      </c>
      <c r="BA227" s="23">
        <v>42507</v>
      </c>
      <c r="BB227" s="25">
        <f t="shared" si="59"/>
        <v>5</v>
      </c>
      <c r="BC227" s="25" t="str">
        <f t="shared" si="60"/>
        <v>May</v>
      </c>
      <c r="BD227" s="25">
        <v>1</v>
      </c>
      <c r="BE227" t="str">
        <f t="shared" si="61"/>
        <v>1644,36975,Low income,614,High spender,0.016605814739689,1,0,50,10,6,11,0,4,2,33,0.303030303030303,0.181818181818182,0.333333333333333,0,0.121212121212121,0.0606060606060606,1,1,0,3,5,0.2,0.2,0,0.6,7,0,0,0,0,0,0,0,42,36-50,2342,0,0,1,0,0,1,0,0,0,29</v>
      </c>
    </row>
    <row r="228" spans="1:57" ht="13.2" x14ac:dyDescent="0.25">
      <c r="A228" s="8">
        <v>1591</v>
      </c>
      <c r="B228" s="1">
        <v>17003</v>
      </c>
      <c r="C228" s="8" t="str">
        <f t="shared" si="62"/>
        <v>Low income</v>
      </c>
      <c r="D228" s="31">
        <v>119</v>
      </c>
      <c r="E228" s="34" t="str">
        <f t="shared" si="63"/>
        <v>Low spender</v>
      </c>
      <c r="F228" s="10">
        <f t="shared" si="57"/>
        <v>6.9987649238369698E-3</v>
      </c>
      <c r="G228" s="1">
        <v>1</v>
      </c>
      <c r="H228" s="1">
        <v>0</v>
      </c>
      <c r="I228" s="1">
        <v>37</v>
      </c>
      <c r="J228" s="1">
        <v>2</v>
      </c>
      <c r="K228" s="1">
        <v>5</v>
      </c>
      <c r="L228" s="1">
        <v>12</v>
      </c>
      <c r="M228" s="1">
        <v>4</v>
      </c>
      <c r="N228" s="1">
        <v>8</v>
      </c>
      <c r="O228" s="1">
        <v>7</v>
      </c>
      <c r="P228" s="8">
        <f t="shared" si="64"/>
        <v>38</v>
      </c>
      <c r="Q228" s="10">
        <f t="shared" si="65"/>
        <v>5.2631578947368418E-2</v>
      </c>
      <c r="R228" s="10">
        <f t="shared" si="66"/>
        <v>0.13157894736842105</v>
      </c>
      <c r="S228" s="10">
        <f t="shared" si="67"/>
        <v>0.31578947368421051</v>
      </c>
      <c r="T228" s="10">
        <f t="shared" si="68"/>
        <v>0.10526315789473684</v>
      </c>
      <c r="U228" s="10">
        <f t="shared" si="69"/>
        <v>0.21052631578947367</v>
      </c>
      <c r="V228" s="10">
        <f t="shared" si="70"/>
        <v>0.18421052631578946</v>
      </c>
      <c r="W228" s="1">
        <v>3</v>
      </c>
      <c r="X228" s="1">
        <v>2</v>
      </c>
      <c r="Y228" s="1">
        <v>0</v>
      </c>
      <c r="Z228" s="1">
        <v>4</v>
      </c>
      <c r="AA228" s="8">
        <f t="shared" si="71"/>
        <v>9</v>
      </c>
      <c r="AB228" s="10">
        <f t="shared" si="72"/>
        <v>0.33333333333333331</v>
      </c>
      <c r="AC228" s="10">
        <f t="shared" si="73"/>
        <v>0.22222222222222221</v>
      </c>
      <c r="AD228" s="10">
        <f t="shared" si="74"/>
        <v>0</v>
      </c>
      <c r="AE228" s="10">
        <f t="shared" si="75"/>
        <v>0.44444444444444442</v>
      </c>
      <c r="AF228" s="1">
        <v>5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45</v>
      </c>
      <c r="AO228" s="20" t="str">
        <f t="shared" si="58"/>
        <v>36-50</v>
      </c>
      <c r="AP228" s="1">
        <v>2361</v>
      </c>
      <c r="AQ228" s="1">
        <v>0</v>
      </c>
      <c r="AR228" s="1">
        <v>1</v>
      </c>
      <c r="AS228" s="1">
        <v>0</v>
      </c>
      <c r="AT228" s="1">
        <v>0</v>
      </c>
      <c r="AU228" s="1">
        <v>0</v>
      </c>
      <c r="AV228" s="1">
        <v>1</v>
      </c>
      <c r="AW228" s="1">
        <v>0</v>
      </c>
      <c r="AX228" s="1">
        <v>0</v>
      </c>
      <c r="AY228" s="1">
        <v>0</v>
      </c>
      <c r="AZ228" s="1">
        <v>24</v>
      </c>
      <c r="BA228" s="23">
        <v>42488</v>
      </c>
      <c r="BB228" s="25">
        <f t="shared" si="59"/>
        <v>4</v>
      </c>
      <c r="BC228" s="25" t="str">
        <f t="shared" si="60"/>
        <v>April</v>
      </c>
      <c r="BD228" s="25">
        <v>1</v>
      </c>
      <c r="BE228" t="str">
        <f t="shared" si="61"/>
        <v>1591,17003,Low income,119,Low spender,0.00699876492383697,1,0,37,2,5,12,4,8,7,38,0.0526315789473684,0.131578947368421,0.315789473684211,0.105263157894737,0.210526315789474,0.184210526315789,3,2,0,4,9,0.333333333333333,0.222222222222222,0,0.444444444444444,5,0,0,0,0,0,0,0,45,36-50,2361,0,1,0,0,0,1,0,0,0,24</v>
      </c>
    </row>
    <row r="229" spans="1:57" ht="13.2" x14ac:dyDescent="0.25">
      <c r="A229" s="8">
        <v>1069</v>
      </c>
      <c r="B229" s="1">
        <v>26095</v>
      </c>
      <c r="C229" s="8" t="str">
        <f t="shared" si="62"/>
        <v>Low income</v>
      </c>
      <c r="D229" s="31">
        <v>257</v>
      </c>
      <c r="E229" s="34" t="str">
        <f t="shared" si="63"/>
        <v>Low spender</v>
      </c>
      <c r="F229" s="10">
        <f t="shared" si="57"/>
        <v>9.8486300057482271E-3</v>
      </c>
      <c r="G229" s="1">
        <v>1</v>
      </c>
      <c r="H229" s="1">
        <v>0</v>
      </c>
      <c r="I229" s="1">
        <v>77</v>
      </c>
      <c r="J229" s="1">
        <v>11</v>
      </c>
      <c r="K229" s="1">
        <v>7</v>
      </c>
      <c r="L229" s="1">
        <v>9</v>
      </c>
      <c r="M229" s="1">
        <v>3</v>
      </c>
      <c r="N229" s="1">
        <v>1</v>
      </c>
      <c r="O229" s="1">
        <v>11</v>
      </c>
      <c r="P229" s="8">
        <f t="shared" si="64"/>
        <v>42</v>
      </c>
      <c r="Q229" s="10">
        <f t="shared" si="65"/>
        <v>0.26190476190476192</v>
      </c>
      <c r="R229" s="10">
        <f t="shared" si="66"/>
        <v>0.16666666666666666</v>
      </c>
      <c r="S229" s="10">
        <f t="shared" si="67"/>
        <v>0.21428571428571427</v>
      </c>
      <c r="T229" s="10">
        <f t="shared" si="68"/>
        <v>7.1428571428571425E-2</v>
      </c>
      <c r="U229" s="10">
        <f t="shared" si="69"/>
        <v>2.3809523809523808E-2</v>
      </c>
      <c r="V229" s="10">
        <f t="shared" si="70"/>
        <v>0.26190476190476192</v>
      </c>
      <c r="W229" s="1">
        <v>1</v>
      </c>
      <c r="X229" s="1">
        <v>1</v>
      </c>
      <c r="Y229" s="1">
        <v>0</v>
      </c>
      <c r="Z229" s="1">
        <v>3</v>
      </c>
      <c r="AA229" s="8">
        <f t="shared" si="71"/>
        <v>5</v>
      </c>
      <c r="AB229" s="10">
        <f t="shared" si="72"/>
        <v>0.2</v>
      </c>
      <c r="AC229" s="10">
        <f t="shared" si="73"/>
        <v>0.2</v>
      </c>
      <c r="AD229" s="10">
        <f t="shared" si="74"/>
        <v>0</v>
      </c>
      <c r="AE229" s="10">
        <f t="shared" si="75"/>
        <v>0.6</v>
      </c>
      <c r="AF229" s="1">
        <v>7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30</v>
      </c>
      <c r="AO229" s="20" t="str">
        <f t="shared" si="58"/>
        <v>24-35</v>
      </c>
      <c r="AP229" s="1">
        <v>2523</v>
      </c>
      <c r="AQ229" s="1">
        <v>0</v>
      </c>
      <c r="AR229" s="1">
        <v>0</v>
      </c>
      <c r="AS229" s="1">
        <v>1</v>
      </c>
      <c r="AT229" s="1">
        <v>0</v>
      </c>
      <c r="AU229" s="1">
        <v>0</v>
      </c>
      <c r="AV229" s="1">
        <v>0</v>
      </c>
      <c r="AW229" s="1">
        <v>1</v>
      </c>
      <c r="AX229" s="1">
        <v>0</v>
      </c>
      <c r="AY229" s="1">
        <v>0</v>
      </c>
      <c r="AZ229" s="1">
        <v>20</v>
      </c>
      <c r="BA229" s="23">
        <v>42326</v>
      </c>
      <c r="BB229" s="25">
        <f t="shared" si="59"/>
        <v>11</v>
      </c>
      <c r="BC229" s="25" t="str">
        <f t="shared" si="60"/>
        <v>November</v>
      </c>
      <c r="BD229" s="25">
        <v>1</v>
      </c>
      <c r="BE229" t="str">
        <f t="shared" si="61"/>
        <v>1069,26095,Low income,257,Low spender,0.00984863000574823,1,0,77,11,7,9,3,1,11,42,0.261904761904762,0.166666666666667,0.214285714285714,0.0714285714285714,0.0238095238095238,0.261904761904762,1,1,0,3,5,0.2,0.2,0,0.6,7,0,0,0,0,0,0,0,30,24-35,2523,0,0,1,0,0,0,1,0,0,20</v>
      </c>
    </row>
    <row r="230" spans="1:57" ht="13.2" x14ac:dyDescent="0.25">
      <c r="A230" s="8">
        <v>762</v>
      </c>
      <c r="B230" s="1">
        <v>8820</v>
      </c>
      <c r="C230" s="8" t="str">
        <f t="shared" si="62"/>
        <v>Low income</v>
      </c>
      <c r="D230" s="31">
        <v>1544</v>
      </c>
      <c r="E230" s="34" t="str">
        <f t="shared" si="63"/>
        <v>High spender</v>
      </c>
      <c r="F230" s="10">
        <f t="shared" si="57"/>
        <v>0.17505668934240362</v>
      </c>
      <c r="G230" s="1">
        <v>1</v>
      </c>
      <c r="H230" s="1">
        <v>1</v>
      </c>
      <c r="I230" s="1">
        <v>52</v>
      </c>
      <c r="J230" s="1">
        <v>12</v>
      </c>
      <c r="K230" s="1">
        <v>0</v>
      </c>
      <c r="L230" s="1">
        <v>13</v>
      </c>
      <c r="M230" s="1">
        <v>4</v>
      </c>
      <c r="N230" s="1">
        <v>2</v>
      </c>
      <c r="O230" s="1">
        <v>4</v>
      </c>
      <c r="P230" s="8">
        <f t="shared" si="64"/>
        <v>35</v>
      </c>
      <c r="Q230" s="10">
        <f t="shared" si="65"/>
        <v>0.34285714285714286</v>
      </c>
      <c r="R230" s="10">
        <f t="shared" si="66"/>
        <v>0</v>
      </c>
      <c r="S230" s="10">
        <f t="shared" si="67"/>
        <v>0.37142857142857144</v>
      </c>
      <c r="T230" s="10">
        <f t="shared" si="68"/>
        <v>0.11428571428571428</v>
      </c>
      <c r="U230" s="10">
        <f t="shared" si="69"/>
        <v>5.7142857142857141E-2</v>
      </c>
      <c r="V230" s="10">
        <f t="shared" si="70"/>
        <v>0.11428571428571428</v>
      </c>
      <c r="W230" s="1">
        <v>4</v>
      </c>
      <c r="X230" s="1">
        <v>3</v>
      </c>
      <c r="Y230" s="1">
        <v>0</v>
      </c>
      <c r="Z230" s="1">
        <v>3</v>
      </c>
      <c r="AA230" s="8">
        <f t="shared" si="71"/>
        <v>10</v>
      </c>
      <c r="AB230" s="10">
        <f t="shared" si="72"/>
        <v>0.4</v>
      </c>
      <c r="AC230" s="10">
        <f t="shared" si="73"/>
        <v>0.3</v>
      </c>
      <c r="AD230" s="10">
        <f t="shared" si="74"/>
        <v>0</v>
      </c>
      <c r="AE230" s="10">
        <f t="shared" si="75"/>
        <v>0.3</v>
      </c>
      <c r="AF230" s="1">
        <v>8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68</v>
      </c>
      <c r="AO230" s="20" t="str">
        <f t="shared" si="58"/>
        <v>66+</v>
      </c>
      <c r="AP230" s="1">
        <v>2623</v>
      </c>
      <c r="AQ230" s="1">
        <v>0</v>
      </c>
      <c r="AR230" s="1">
        <v>0</v>
      </c>
      <c r="AS230" s="1">
        <v>1</v>
      </c>
      <c r="AT230" s="1">
        <v>0</v>
      </c>
      <c r="AU230" s="1">
        <v>0</v>
      </c>
      <c r="AV230" s="1">
        <v>0</v>
      </c>
      <c r="AW230" s="1">
        <v>0</v>
      </c>
      <c r="AX230" s="1">
        <v>1</v>
      </c>
      <c r="AY230" s="1">
        <v>0</v>
      </c>
      <c r="AZ230" s="1">
        <v>27</v>
      </c>
      <c r="BA230" s="23">
        <v>42226</v>
      </c>
      <c r="BB230" s="25">
        <f t="shared" si="59"/>
        <v>8</v>
      </c>
      <c r="BC230" s="25" t="str">
        <f t="shared" si="60"/>
        <v>August</v>
      </c>
      <c r="BD230" s="25">
        <v>1</v>
      </c>
      <c r="BE230" t="str">
        <f t="shared" si="61"/>
        <v>762,8820,Low income,1544,High spender,0.175056689342404,1,1,52,12,0,13,4,2,4,35,0.342857142857143,0,0.371428571428571,0.114285714285714,0.0571428571428571,0.114285714285714,4,3,0,3,10,0.4,0.3,0,0.3,8,0,0,0,0,0,0,0,68,66+,2623,0,0,1,0,0,0,0,1,0,27</v>
      </c>
    </row>
    <row r="231" spans="1:57" ht="13.2" x14ac:dyDescent="0.25">
      <c r="A231" s="8">
        <v>744</v>
      </c>
      <c r="B231" s="1">
        <v>16014</v>
      </c>
      <c r="C231" s="8" t="str">
        <f t="shared" si="62"/>
        <v>Low income</v>
      </c>
      <c r="D231" s="31">
        <v>1535</v>
      </c>
      <c r="E231" s="34" t="str">
        <f t="shared" si="63"/>
        <v>High spender</v>
      </c>
      <c r="F231" s="10">
        <f t="shared" si="57"/>
        <v>9.5853628075433989E-2</v>
      </c>
      <c r="G231" s="1">
        <v>1</v>
      </c>
      <c r="H231" s="1">
        <v>1</v>
      </c>
      <c r="I231" s="1">
        <v>42</v>
      </c>
      <c r="J231" s="1">
        <v>3</v>
      </c>
      <c r="K231" s="1">
        <v>9</v>
      </c>
      <c r="L231" s="1">
        <v>4</v>
      </c>
      <c r="M231" s="1">
        <v>7</v>
      </c>
      <c r="N231" s="1">
        <v>8</v>
      </c>
      <c r="O231" s="1">
        <v>7</v>
      </c>
      <c r="P231" s="8">
        <f t="shared" si="64"/>
        <v>38</v>
      </c>
      <c r="Q231" s="10">
        <f t="shared" si="65"/>
        <v>7.8947368421052627E-2</v>
      </c>
      <c r="R231" s="10">
        <f t="shared" si="66"/>
        <v>0.23684210526315788</v>
      </c>
      <c r="S231" s="10">
        <f t="shared" si="67"/>
        <v>0.10526315789473684</v>
      </c>
      <c r="T231" s="10">
        <f t="shared" si="68"/>
        <v>0.18421052631578946</v>
      </c>
      <c r="U231" s="10">
        <f t="shared" si="69"/>
        <v>0.21052631578947367</v>
      </c>
      <c r="V231" s="10">
        <f t="shared" si="70"/>
        <v>0.18421052631578946</v>
      </c>
      <c r="W231" s="1">
        <v>4</v>
      </c>
      <c r="X231" s="1">
        <v>1</v>
      </c>
      <c r="Y231" s="1">
        <v>1</v>
      </c>
      <c r="Z231" s="1">
        <v>4</v>
      </c>
      <c r="AA231" s="8">
        <f t="shared" si="71"/>
        <v>10</v>
      </c>
      <c r="AB231" s="10">
        <f t="shared" si="72"/>
        <v>0.4</v>
      </c>
      <c r="AC231" s="10">
        <f t="shared" si="73"/>
        <v>0.1</v>
      </c>
      <c r="AD231" s="10">
        <f t="shared" si="74"/>
        <v>0.1</v>
      </c>
      <c r="AE231" s="10">
        <f t="shared" si="75"/>
        <v>0.4</v>
      </c>
      <c r="AF231" s="1">
        <v>3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41</v>
      </c>
      <c r="AO231" s="20" t="str">
        <f t="shared" si="58"/>
        <v>36-50</v>
      </c>
      <c r="AP231" s="1">
        <v>2628</v>
      </c>
      <c r="AQ231" s="1">
        <v>0</v>
      </c>
      <c r="AR231" s="1">
        <v>0</v>
      </c>
      <c r="AS231" s="1">
        <v>1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24</v>
      </c>
      <c r="BA231" s="23">
        <v>42221</v>
      </c>
      <c r="BB231" s="25">
        <f t="shared" si="59"/>
        <v>8</v>
      </c>
      <c r="BC231" s="25" t="str">
        <f t="shared" si="60"/>
        <v>August</v>
      </c>
      <c r="BD231" s="25">
        <v>1</v>
      </c>
      <c r="BE231" t="str">
        <f t="shared" si="61"/>
        <v>744,16014,Low income,1535,High spender,0.095853628075434,1,1,42,3,9,4,7,8,7,38,0.0789473684210526,0.236842105263158,0.105263157894737,0.184210526315789,0.210526315789474,0.184210526315789,4,1,1,4,10,0.4,0.1,0.1,0.4,3,0,0,0,0,0,0,0,41,36-50,2628,0,0,1,0,0,0,0,0,0,24</v>
      </c>
    </row>
    <row r="232" spans="1:57" ht="13.2" x14ac:dyDescent="0.25">
      <c r="A232" s="8">
        <v>724</v>
      </c>
      <c r="B232" s="1">
        <v>13533</v>
      </c>
      <c r="C232" s="8" t="str">
        <f t="shared" si="62"/>
        <v>Low income</v>
      </c>
      <c r="D232" s="31">
        <v>1549</v>
      </c>
      <c r="E232" s="34" t="str">
        <f t="shared" si="63"/>
        <v>High spender</v>
      </c>
      <c r="F232" s="10">
        <f t="shared" si="57"/>
        <v>0.11446094731397326</v>
      </c>
      <c r="G232" s="1">
        <v>1</v>
      </c>
      <c r="H232" s="1">
        <v>0</v>
      </c>
      <c r="I232" s="1">
        <v>45</v>
      </c>
      <c r="J232" s="1">
        <v>12</v>
      </c>
      <c r="K232" s="1">
        <v>3</v>
      </c>
      <c r="L232" s="1">
        <v>8</v>
      </c>
      <c r="M232" s="1">
        <v>8</v>
      </c>
      <c r="N232" s="1">
        <v>0</v>
      </c>
      <c r="O232" s="1">
        <v>17</v>
      </c>
      <c r="P232" s="8">
        <f t="shared" si="64"/>
        <v>48</v>
      </c>
      <c r="Q232" s="10">
        <f t="shared" si="65"/>
        <v>0.25</v>
      </c>
      <c r="R232" s="10">
        <f t="shared" si="66"/>
        <v>6.25E-2</v>
      </c>
      <c r="S232" s="10">
        <f t="shared" si="67"/>
        <v>0.16666666666666666</v>
      </c>
      <c r="T232" s="10">
        <f t="shared" si="68"/>
        <v>0.16666666666666666</v>
      </c>
      <c r="U232" s="10">
        <f t="shared" si="69"/>
        <v>0</v>
      </c>
      <c r="V232" s="10">
        <f t="shared" si="70"/>
        <v>0.35416666666666669</v>
      </c>
      <c r="W232" s="1">
        <v>2</v>
      </c>
      <c r="X232" s="1">
        <v>2</v>
      </c>
      <c r="Y232" s="1">
        <v>0</v>
      </c>
      <c r="Z232" s="1">
        <v>3</v>
      </c>
      <c r="AA232" s="8">
        <f t="shared" si="71"/>
        <v>7</v>
      </c>
      <c r="AB232" s="10">
        <f t="shared" si="72"/>
        <v>0.2857142857142857</v>
      </c>
      <c r="AC232" s="10">
        <f t="shared" si="73"/>
        <v>0.2857142857142857</v>
      </c>
      <c r="AD232" s="10">
        <f t="shared" si="74"/>
        <v>0</v>
      </c>
      <c r="AE232" s="10">
        <f t="shared" si="75"/>
        <v>0.42857142857142855</v>
      </c>
      <c r="AF232" s="1">
        <v>7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41</v>
      </c>
      <c r="AO232" s="20" t="str">
        <f t="shared" si="58"/>
        <v>36-50</v>
      </c>
      <c r="AP232" s="1">
        <v>2635</v>
      </c>
      <c r="AQ232" s="1">
        <v>1</v>
      </c>
      <c r="AR232" s="1">
        <v>0</v>
      </c>
      <c r="AS232" s="1">
        <v>0</v>
      </c>
      <c r="AT232" s="1">
        <v>0</v>
      </c>
      <c r="AU232" s="1">
        <v>0</v>
      </c>
      <c r="AV232" s="1">
        <v>1</v>
      </c>
      <c r="AW232" s="1">
        <v>0</v>
      </c>
      <c r="AX232" s="1">
        <v>0</v>
      </c>
      <c r="AY232" s="1">
        <v>0</v>
      </c>
      <c r="AZ232" s="1">
        <v>14</v>
      </c>
      <c r="BA232" s="23">
        <v>42214</v>
      </c>
      <c r="BB232" s="25">
        <f t="shared" si="59"/>
        <v>7</v>
      </c>
      <c r="BC232" s="25" t="str">
        <f t="shared" si="60"/>
        <v>July</v>
      </c>
      <c r="BD232" s="25">
        <v>1</v>
      </c>
      <c r="BE232" t="str">
        <f t="shared" si="61"/>
        <v>724,13533,Low income,1549,High spender,0.114460947313973,1,0,45,12,3,8,8,0,17,48,0.25,0.0625,0.166666666666667,0.166666666666667,0,0.354166666666667,2,2,0,3,7,0.285714285714286,0.285714285714286,0,0.428571428571429,7,0,0,0,0,0,0,0,41,36-50,2635,1,0,0,0,0,1,0,0,0,14</v>
      </c>
    </row>
    <row r="233" spans="1:57" ht="13.2" x14ac:dyDescent="0.25">
      <c r="A233" s="8">
        <v>194</v>
      </c>
      <c r="B233" s="1">
        <v>41437</v>
      </c>
      <c r="C233" s="8" t="str">
        <f t="shared" si="62"/>
        <v>Low income</v>
      </c>
      <c r="D233" s="31">
        <v>1308</v>
      </c>
      <c r="E233" s="34" t="str">
        <f t="shared" si="63"/>
        <v>High spender</v>
      </c>
      <c r="F233" s="10">
        <f t="shared" si="57"/>
        <v>3.1565991746506747E-2</v>
      </c>
      <c r="G233" s="1">
        <v>1</v>
      </c>
      <c r="H233" s="1">
        <v>1</v>
      </c>
      <c r="I233" s="1">
        <v>5</v>
      </c>
      <c r="J233" s="1">
        <v>29</v>
      </c>
      <c r="K233" s="1">
        <v>0</v>
      </c>
      <c r="L233" s="1">
        <v>2</v>
      </c>
      <c r="M233" s="1">
        <v>0</v>
      </c>
      <c r="N233" s="1">
        <v>0</v>
      </c>
      <c r="O233" s="1">
        <v>1</v>
      </c>
      <c r="P233" s="8">
        <f t="shared" si="64"/>
        <v>32</v>
      </c>
      <c r="Q233" s="10">
        <f t="shared" si="65"/>
        <v>0.90625</v>
      </c>
      <c r="R233" s="10">
        <f t="shared" si="66"/>
        <v>0</v>
      </c>
      <c r="S233" s="10">
        <f t="shared" si="67"/>
        <v>6.25E-2</v>
      </c>
      <c r="T233" s="10">
        <f t="shared" si="68"/>
        <v>0</v>
      </c>
      <c r="U233" s="10">
        <f t="shared" si="69"/>
        <v>0</v>
      </c>
      <c r="V233" s="10">
        <f t="shared" si="70"/>
        <v>3.125E-2</v>
      </c>
      <c r="W233" s="1">
        <v>1</v>
      </c>
      <c r="X233" s="1">
        <v>1</v>
      </c>
      <c r="Y233" s="1">
        <v>0</v>
      </c>
      <c r="Z233" s="1">
        <v>3</v>
      </c>
      <c r="AA233" s="8">
        <f t="shared" si="71"/>
        <v>5</v>
      </c>
      <c r="AB233" s="10">
        <f t="shared" si="72"/>
        <v>0.2</v>
      </c>
      <c r="AC233" s="10">
        <f t="shared" si="73"/>
        <v>0.2</v>
      </c>
      <c r="AD233" s="10">
        <f t="shared" si="74"/>
        <v>0</v>
      </c>
      <c r="AE233" s="10">
        <f t="shared" si="75"/>
        <v>0.6</v>
      </c>
      <c r="AF233" s="1">
        <v>7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63</v>
      </c>
      <c r="AO233" s="20" t="str">
        <f t="shared" si="58"/>
        <v>50-65</v>
      </c>
      <c r="AP233" s="1">
        <v>2804</v>
      </c>
      <c r="AQ233" s="1">
        <v>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1</v>
      </c>
      <c r="AZ233" s="1">
        <v>30</v>
      </c>
      <c r="BA233" s="23">
        <v>42045</v>
      </c>
      <c r="BB233" s="25">
        <f t="shared" si="59"/>
        <v>2</v>
      </c>
      <c r="BC233" s="25" t="str">
        <f t="shared" si="60"/>
        <v>February</v>
      </c>
      <c r="BD233" s="25">
        <v>1</v>
      </c>
      <c r="BE233" t="str">
        <f t="shared" si="61"/>
        <v>194,41437,Low income,1308,High spender,0.0315659917465067,1,1,5,29,0,2,0,0,1,32,0.90625,0,0.0625,0,0,0.03125,1,1,0,3,5,0.2,0.2,0,0.6,7,0,0,0,0,0,0,0,63,50-65,2804,1,0,0,0,0,0,0,0,1,30</v>
      </c>
    </row>
    <row r="234" spans="1:57" ht="13.2" x14ac:dyDescent="0.25">
      <c r="A234" s="8">
        <v>115</v>
      </c>
      <c r="B234" s="1">
        <v>13724</v>
      </c>
      <c r="C234" s="8" t="str">
        <f t="shared" si="62"/>
        <v>Low income</v>
      </c>
      <c r="D234" s="31">
        <v>1884</v>
      </c>
      <c r="E234" s="34" t="str">
        <f t="shared" si="63"/>
        <v>High spender</v>
      </c>
      <c r="F234" s="10">
        <f t="shared" si="57"/>
        <v>0.13727776158554358</v>
      </c>
      <c r="G234" s="1">
        <v>1</v>
      </c>
      <c r="H234" s="1">
        <v>0</v>
      </c>
      <c r="I234" s="1">
        <v>43</v>
      </c>
      <c r="J234" s="1">
        <v>2</v>
      </c>
      <c r="K234" s="1">
        <v>7</v>
      </c>
      <c r="L234" s="1">
        <v>5</v>
      </c>
      <c r="M234" s="1">
        <v>2</v>
      </c>
      <c r="N234" s="1">
        <v>15</v>
      </c>
      <c r="O234" s="1">
        <v>27</v>
      </c>
      <c r="P234" s="8">
        <f t="shared" si="64"/>
        <v>58</v>
      </c>
      <c r="Q234" s="10">
        <f t="shared" si="65"/>
        <v>3.4482758620689655E-2</v>
      </c>
      <c r="R234" s="10">
        <f t="shared" si="66"/>
        <v>0.1206896551724138</v>
      </c>
      <c r="S234" s="10">
        <f t="shared" si="67"/>
        <v>8.6206896551724144E-2</v>
      </c>
      <c r="T234" s="10">
        <f t="shared" si="68"/>
        <v>3.4482758620689655E-2</v>
      </c>
      <c r="U234" s="10">
        <f t="shared" si="69"/>
        <v>0.25862068965517243</v>
      </c>
      <c r="V234" s="10">
        <f t="shared" si="70"/>
        <v>0.46551724137931033</v>
      </c>
      <c r="W234" s="1">
        <v>1</v>
      </c>
      <c r="X234" s="1">
        <v>2</v>
      </c>
      <c r="Y234" s="1">
        <v>0</v>
      </c>
      <c r="Z234" s="1">
        <v>2</v>
      </c>
      <c r="AA234" s="8">
        <f t="shared" si="71"/>
        <v>5</v>
      </c>
      <c r="AB234" s="10">
        <f t="shared" si="72"/>
        <v>0.2</v>
      </c>
      <c r="AC234" s="10">
        <f t="shared" si="73"/>
        <v>0.4</v>
      </c>
      <c r="AD234" s="10">
        <f t="shared" si="74"/>
        <v>0</v>
      </c>
      <c r="AE234" s="10">
        <f t="shared" si="75"/>
        <v>0.4</v>
      </c>
      <c r="AF234" s="1">
        <v>9</v>
      </c>
      <c r="AG234" s="1">
        <v>0</v>
      </c>
      <c r="AH234" s="1">
        <v>0</v>
      </c>
      <c r="AI234" s="1">
        <v>1</v>
      </c>
      <c r="AJ234" s="1">
        <v>0</v>
      </c>
      <c r="AK234" s="1">
        <v>0</v>
      </c>
      <c r="AL234" s="1">
        <v>0</v>
      </c>
      <c r="AM234" s="1">
        <v>0</v>
      </c>
      <c r="AN234" s="1">
        <v>32</v>
      </c>
      <c r="AO234" s="20" t="str">
        <f t="shared" si="58"/>
        <v>24-35</v>
      </c>
      <c r="AP234" s="1">
        <v>2826</v>
      </c>
      <c r="AQ234" s="1">
        <v>0</v>
      </c>
      <c r="AR234" s="1">
        <v>0</v>
      </c>
      <c r="AS234" s="1">
        <v>0</v>
      </c>
      <c r="AT234" s="1">
        <v>1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4</v>
      </c>
      <c r="BA234" s="23">
        <v>42023</v>
      </c>
      <c r="BB234" s="25">
        <f t="shared" si="59"/>
        <v>1</v>
      </c>
      <c r="BC234" s="25" t="str">
        <f t="shared" si="60"/>
        <v>January</v>
      </c>
      <c r="BD234" s="25">
        <v>1</v>
      </c>
      <c r="BE234" t="str">
        <f t="shared" si="61"/>
        <v>115,13724,Low income,1884,High spender,0.137277761585544,1,0,43,2,7,5,2,15,27,58,0.0344827586206897,0.120689655172414,0.0862068965517241,0.0344827586206897,0.258620689655172,0.46551724137931,1,2,0,2,5,0.2,0.4,0,0.4,9,0,0,1,0,0,0,0,32,24-35,2826,0,0,0,1,0,0,0,0,0,4</v>
      </c>
    </row>
    <row r="235" spans="1:57" ht="13.2" x14ac:dyDescent="0.25">
      <c r="A235" s="8">
        <v>1998</v>
      </c>
      <c r="B235" s="1">
        <v>27071</v>
      </c>
      <c r="C235" s="8" t="str">
        <f t="shared" si="62"/>
        <v>Low income</v>
      </c>
      <c r="D235" s="31">
        <v>353</v>
      </c>
      <c r="E235" s="34" t="str">
        <f t="shared" si="63"/>
        <v>Low spender</v>
      </c>
      <c r="F235" s="10">
        <f t="shared" si="57"/>
        <v>1.3039784270991098E-2</v>
      </c>
      <c r="G235" s="1">
        <v>1</v>
      </c>
      <c r="H235" s="1">
        <v>0</v>
      </c>
      <c r="I235" s="1">
        <v>90</v>
      </c>
      <c r="J235" s="1">
        <v>8</v>
      </c>
      <c r="K235" s="1">
        <v>3</v>
      </c>
      <c r="L235" s="1">
        <v>19</v>
      </c>
      <c r="M235" s="1">
        <v>0</v>
      </c>
      <c r="N235" s="1">
        <v>2</v>
      </c>
      <c r="O235" s="1">
        <v>3</v>
      </c>
      <c r="P235" s="8">
        <f t="shared" si="64"/>
        <v>35</v>
      </c>
      <c r="Q235" s="10">
        <f t="shared" si="65"/>
        <v>0.22857142857142856</v>
      </c>
      <c r="R235" s="10">
        <f t="shared" si="66"/>
        <v>8.5714285714285715E-2</v>
      </c>
      <c r="S235" s="10">
        <f t="shared" si="67"/>
        <v>0.54285714285714282</v>
      </c>
      <c r="T235" s="10">
        <f t="shared" si="68"/>
        <v>0</v>
      </c>
      <c r="U235" s="10">
        <f t="shared" si="69"/>
        <v>5.7142857142857141E-2</v>
      </c>
      <c r="V235" s="10">
        <f t="shared" si="70"/>
        <v>8.5714285714285715E-2</v>
      </c>
      <c r="W235" s="1">
        <v>2</v>
      </c>
      <c r="X235" s="1">
        <v>2</v>
      </c>
      <c r="Y235" s="1">
        <v>0</v>
      </c>
      <c r="Z235" s="1">
        <v>3</v>
      </c>
      <c r="AA235" s="8">
        <f t="shared" si="71"/>
        <v>7</v>
      </c>
      <c r="AB235" s="10">
        <f t="shared" si="72"/>
        <v>0.2857142857142857</v>
      </c>
      <c r="AC235" s="10">
        <f t="shared" si="73"/>
        <v>0.2857142857142857</v>
      </c>
      <c r="AD235" s="10">
        <f t="shared" si="74"/>
        <v>0</v>
      </c>
      <c r="AE235" s="10">
        <f t="shared" si="75"/>
        <v>0.42857142857142855</v>
      </c>
      <c r="AF235" s="1">
        <v>6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52</v>
      </c>
      <c r="AO235" s="20" t="str">
        <f t="shared" si="58"/>
        <v>50-65</v>
      </c>
      <c r="AP235" s="1">
        <v>2226</v>
      </c>
      <c r="AQ235" s="1">
        <v>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1</v>
      </c>
      <c r="AY235" s="1">
        <v>0</v>
      </c>
      <c r="AZ235" s="1">
        <v>29</v>
      </c>
      <c r="BA235" s="23">
        <v>42623</v>
      </c>
      <c r="BB235" s="25">
        <f t="shared" si="59"/>
        <v>9</v>
      </c>
      <c r="BC235" s="25" t="str">
        <f t="shared" si="60"/>
        <v>September</v>
      </c>
      <c r="BD235" s="25">
        <v>1</v>
      </c>
      <c r="BE235" t="str">
        <f t="shared" si="61"/>
        <v>1998,27071,Low income,353,Low spender,0.0130397842709911,1,0,90,8,3,19,0,2,3,35,0.228571428571429,0.0857142857142857,0.542857142857143,0,0.0571428571428571,0.0857142857142857,2,2,0,3,7,0.285714285714286,0.285714285714286,0,0.428571428571429,6,0,0,0,0,0,0,0,52,50-65,2226,1,0,0,0,0,0,0,1,0,29</v>
      </c>
    </row>
    <row r="236" spans="1:57" ht="13.2" x14ac:dyDescent="0.25">
      <c r="A236" s="8">
        <v>1904</v>
      </c>
      <c r="B236" s="1">
        <v>39062</v>
      </c>
      <c r="C236" s="8" t="str">
        <f t="shared" si="62"/>
        <v>Low income</v>
      </c>
      <c r="D236" s="31">
        <v>1529</v>
      </c>
      <c r="E236" s="34" t="str">
        <f t="shared" si="63"/>
        <v>High spender</v>
      </c>
      <c r="F236" s="10">
        <f t="shared" si="57"/>
        <v>3.9142901029133176E-2</v>
      </c>
      <c r="G236" s="1">
        <v>1</v>
      </c>
      <c r="H236" s="1">
        <v>0</v>
      </c>
      <c r="I236" s="1">
        <v>28</v>
      </c>
      <c r="J236" s="1">
        <v>23</v>
      </c>
      <c r="K236" s="1">
        <v>0</v>
      </c>
      <c r="L236" s="1">
        <v>9</v>
      </c>
      <c r="M236" s="1">
        <v>0</v>
      </c>
      <c r="N236" s="1">
        <v>0</v>
      </c>
      <c r="O236" s="1">
        <v>12</v>
      </c>
      <c r="P236" s="8">
        <f t="shared" si="64"/>
        <v>44</v>
      </c>
      <c r="Q236" s="10">
        <f t="shared" si="65"/>
        <v>0.52272727272727271</v>
      </c>
      <c r="R236" s="10">
        <f t="shared" si="66"/>
        <v>0</v>
      </c>
      <c r="S236" s="10">
        <f t="shared" si="67"/>
        <v>0.20454545454545456</v>
      </c>
      <c r="T236" s="10">
        <f t="shared" si="68"/>
        <v>0</v>
      </c>
      <c r="U236" s="10">
        <f t="shared" si="69"/>
        <v>0</v>
      </c>
      <c r="V236" s="10">
        <f t="shared" si="70"/>
        <v>0.27272727272727271</v>
      </c>
      <c r="W236" s="1">
        <v>1</v>
      </c>
      <c r="X236" s="1">
        <v>1</v>
      </c>
      <c r="Y236" s="1">
        <v>0</v>
      </c>
      <c r="Z236" s="1">
        <v>3</v>
      </c>
      <c r="AA236" s="8">
        <f t="shared" si="71"/>
        <v>5</v>
      </c>
      <c r="AB236" s="10">
        <f t="shared" si="72"/>
        <v>0.2</v>
      </c>
      <c r="AC236" s="10">
        <f t="shared" si="73"/>
        <v>0.2</v>
      </c>
      <c r="AD236" s="10">
        <f t="shared" si="74"/>
        <v>0</v>
      </c>
      <c r="AE236" s="10">
        <f t="shared" si="75"/>
        <v>0.6</v>
      </c>
      <c r="AF236" s="1">
        <v>4</v>
      </c>
      <c r="AG236" s="1">
        <v>0</v>
      </c>
      <c r="AH236" s="1">
        <v>0</v>
      </c>
      <c r="AI236" s="1">
        <v>1</v>
      </c>
      <c r="AJ236" s="1">
        <v>0</v>
      </c>
      <c r="AK236" s="1">
        <v>0</v>
      </c>
      <c r="AL236" s="1">
        <v>0</v>
      </c>
      <c r="AM236" s="1">
        <v>0</v>
      </c>
      <c r="AN236" s="1">
        <v>37</v>
      </c>
      <c r="AO236" s="20" t="str">
        <f t="shared" si="58"/>
        <v>36-50</v>
      </c>
      <c r="AP236" s="1">
        <v>2255</v>
      </c>
      <c r="AQ236" s="1">
        <v>0</v>
      </c>
      <c r="AR236" s="1">
        <v>0</v>
      </c>
      <c r="AS236" s="1">
        <v>1</v>
      </c>
      <c r="AT236" s="1">
        <v>0</v>
      </c>
      <c r="AU236" s="1">
        <v>0</v>
      </c>
      <c r="AV236" s="1">
        <v>0</v>
      </c>
      <c r="AW236" s="1">
        <v>1</v>
      </c>
      <c r="AX236" s="1">
        <v>0</v>
      </c>
      <c r="AY236" s="1">
        <v>0</v>
      </c>
      <c r="AZ236" s="1">
        <v>20</v>
      </c>
      <c r="BA236" s="23">
        <v>42594</v>
      </c>
      <c r="BB236" s="25">
        <f t="shared" si="59"/>
        <v>8</v>
      </c>
      <c r="BC236" s="25" t="str">
        <f t="shared" si="60"/>
        <v>August</v>
      </c>
      <c r="BD236" s="25">
        <v>1</v>
      </c>
      <c r="BE236" t="str">
        <f t="shared" si="61"/>
        <v>1904,39062,Low income,1529,High spender,0.0391429010291332,1,0,28,23,0,9,0,0,12,44,0.522727272727273,0,0.204545454545455,0,0,0.272727272727273,1,1,0,3,5,0.2,0.2,0,0.6,4,0,0,1,0,0,0,0,37,36-50,2255,0,0,1,0,0,0,1,0,0,20</v>
      </c>
    </row>
    <row r="237" spans="1:57" ht="13.2" x14ac:dyDescent="0.25">
      <c r="A237" s="8">
        <v>1698</v>
      </c>
      <c r="B237" s="1">
        <v>44155</v>
      </c>
      <c r="C237" s="8" t="str">
        <f t="shared" si="62"/>
        <v>Low income</v>
      </c>
      <c r="D237" s="31">
        <v>1527</v>
      </c>
      <c r="E237" s="34" t="str">
        <f t="shared" si="63"/>
        <v>High spender</v>
      </c>
      <c r="F237" s="10">
        <f t="shared" si="57"/>
        <v>3.4582719963764011E-2</v>
      </c>
      <c r="G237" s="1">
        <v>1</v>
      </c>
      <c r="H237" s="1">
        <v>1</v>
      </c>
      <c r="I237" s="1">
        <v>24</v>
      </c>
      <c r="J237" s="1">
        <v>22</v>
      </c>
      <c r="K237" s="1">
        <v>1</v>
      </c>
      <c r="L237" s="1">
        <v>9</v>
      </c>
      <c r="M237" s="1">
        <v>0</v>
      </c>
      <c r="N237" s="1">
        <v>0</v>
      </c>
      <c r="O237" s="1">
        <v>14</v>
      </c>
      <c r="P237" s="8">
        <f t="shared" si="64"/>
        <v>46</v>
      </c>
      <c r="Q237" s="10">
        <f t="shared" si="65"/>
        <v>0.47826086956521741</v>
      </c>
      <c r="R237" s="10">
        <f t="shared" si="66"/>
        <v>2.1739130434782608E-2</v>
      </c>
      <c r="S237" s="10">
        <f t="shared" si="67"/>
        <v>0.19565217391304349</v>
      </c>
      <c r="T237" s="10">
        <f t="shared" si="68"/>
        <v>0</v>
      </c>
      <c r="U237" s="10">
        <f t="shared" si="69"/>
        <v>0</v>
      </c>
      <c r="V237" s="10">
        <f t="shared" si="70"/>
        <v>0.30434782608695654</v>
      </c>
      <c r="W237" s="1">
        <v>1</v>
      </c>
      <c r="X237" s="1">
        <v>1</v>
      </c>
      <c r="Y237" s="1">
        <v>1</v>
      </c>
      <c r="Z237" s="1">
        <v>2</v>
      </c>
      <c r="AA237" s="8">
        <f t="shared" si="71"/>
        <v>5</v>
      </c>
      <c r="AB237" s="10">
        <f t="shared" si="72"/>
        <v>0.2</v>
      </c>
      <c r="AC237" s="10">
        <f t="shared" si="73"/>
        <v>0.2</v>
      </c>
      <c r="AD237" s="10">
        <f t="shared" si="74"/>
        <v>0.2</v>
      </c>
      <c r="AE237" s="10">
        <f t="shared" si="75"/>
        <v>0.4</v>
      </c>
      <c r="AF237" s="1">
        <v>4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63</v>
      </c>
      <c r="AO237" s="20" t="str">
        <f t="shared" si="58"/>
        <v>50-65</v>
      </c>
      <c r="AP237" s="1">
        <v>2320</v>
      </c>
      <c r="AQ237" s="1">
        <v>0</v>
      </c>
      <c r="AR237" s="1">
        <v>1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1</v>
      </c>
      <c r="AZ237" s="1">
        <v>18</v>
      </c>
      <c r="BA237" s="23">
        <v>42529</v>
      </c>
      <c r="BB237" s="25">
        <f t="shared" si="59"/>
        <v>6</v>
      </c>
      <c r="BC237" s="25" t="str">
        <f t="shared" si="60"/>
        <v>June</v>
      </c>
      <c r="BD237" s="25">
        <v>1</v>
      </c>
      <c r="BE237" t="str">
        <f t="shared" si="61"/>
        <v>1698,44155,Low income,1527,High spender,0.034582719963764,1,1,24,22,1,9,0,0,14,46,0.478260869565217,0.0217391304347826,0.195652173913043,0,0,0.304347826086957,1,1,1,2,5,0.2,0.2,0.2,0.4,4,0,0,0,0,0,0,0,63,50-65,2320,0,1,0,0,0,0,0,0,1,18</v>
      </c>
    </row>
    <row r="238" spans="1:57" ht="13.2" x14ac:dyDescent="0.25">
      <c r="A238" s="8">
        <v>1627</v>
      </c>
      <c r="B238" s="1">
        <v>34853</v>
      </c>
      <c r="C238" s="8" t="str">
        <f t="shared" si="62"/>
        <v>Low income</v>
      </c>
      <c r="D238" s="31">
        <v>1517</v>
      </c>
      <c r="E238" s="34" t="str">
        <f t="shared" si="63"/>
        <v>High spender</v>
      </c>
      <c r="F238" s="10">
        <f t="shared" si="57"/>
        <v>4.3525664935586607E-2</v>
      </c>
      <c r="G238" s="1">
        <v>1</v>
      </c>
      <c r="H238" s="1">
        <v>1</v>
      </c>
      <c r="I238" s="1">
        <v>75</v>
      </c>
      <c r="J238" s="1">
        <v>9</v>
      </c>
      <c r="K238" s="1">
        <v>3</v>
      </c>
      <c r="L238" s="1">
        <v>15</v>
      </c>
      <c r="M238" s="1">
        <v>2</v>
      </c>
      <c r="N238" s="1">
        <v>3</v>
      </c>
      <c r="O238" s="1">
        <v>2</v>
      </c>
      <c r="P238" s="8">
        <f t="shared" si="64"/>
        <v>34</v>
      </c>
      <c r="Q238" s="10">
        <f t="shared" si="65"/>
        <v>0.26470588235294118</v>
      </c>
      <c r="R238" s="10">
        <f t="shared" si="66"/>
        <v>8.8235294117647065E-2</v>
      </c>
      <c r="S238" s="10">
        <f t="shared" si="67"/>
        <v>0.44117647058823528</v>
      </c>
      <c r="T238" s="10">
        <f t="shared" si="68"/>
        <v>5.8823529411764705E-2</v>
      </c>
      <c r="U238" s="10">
        <f t="shared" si="69"/>
        <v>8.8235294117647065E-2</v>
      </c>
      <c r="V238" s="10">
        <f t="shared" si="70"/>
        <v>5.8823529411764705E-2</v>
      </c>
      <c r="W238" s="1">
        <v>2</v>
      </c>
      <c r="X238" s="1">
        <v>2</v>
      </c>
      <c r="Y238" s="1">
        <v>0</v>
      </c>
      <c r="Z238" s="1">
        <v>3</v>
      </c>
      <c r="AA238" s="8">
        <f t="shared" si="71"/>
        <v>7</v>
      </c>
      <c r="AB238" s="10">
        <f t="shared" si="72"/>
        <v>0.2857142857142857</v>
      </c>
      <c r="AC238" s="10">
        <f t="shared" si="73"/>
        <v>0.2857142857142857</v>
      </c>
      <c r="AD238" s="10">
        <f t="shared" si="74"/>
        <v>0</v>
      </c>
      <c r="AE238" s="10">
        <f t="shared" si="75"/>
        <v>0.42857142857142855</v>
      </c>
      <c r="AF238" s="1">
        <v>6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47</v>
      </c>
      <c r="AO238" s="20" t="str">
        <f t="shared" si="58"/>
        <v>36-50</v>
      </c>
      <c r="AP238" s="1">
        <v>2347</v>
      </c>
      <c r="AQ238" s="1">
        <v>0</v>
      </c>
      <c r="AR238" s="1">
        <v>0</v>
      </c>
      <c r="AS238" s="1">
        <v>1</v>
      </c>
      <c r="AT238" s="1">
        <v>0</v>
      </c>
      <c r="AU238" s="1">
        <v>0</v>
      </c>
      <c r="AV238" s="1">
        <v>0</v>
      </c>
      <c r="AW238" s="1">
        <v>1</v>
      </c>
      <c r="AX238" s="1">
        <v>0</v>
      </c>
      <c r="AY238" s="1">
        <v>0</v>
      </c>
      <c r="AZ238" s="1">
        <v>30</v>
      </c>
      <c r="BA238" s="23">
        <v>42502</v>
      </c>
      <c r="BB238" s="25">
        <f t="shared" si="59"/>
        <v>5</v>
      </c>
      <c r="BC238" s="25" t="str">
        <f t="shared" si="60"/>
        <v>May</v>
      </c>
      <c r="BD238" s="25">
        <v>1</v>
      </c>
      <c r="BE238" t="str">
        <f t="shared" si="61"/>
        <v>1627,34853,Low income,1517,High spender,0.0435256649355866,1,1,75,9,3,15,2,3,2,34,0.264705882352941,0.0882352941176471,0.441176470588235,0.0588235294117647,0.0882352941176471,0.0588235294117647,2,2,0,3,7,0.285714285714286,0.285714285714286,0,0.428571428571429,6,0,0,0,0,0,0,0,47,36-50,2347,0,0,1,0,0,0,1,0,0,30</v>
      </c>
    </row>
    <row r="239" spans="1:57" ht="13.2" x14ac:dyDescent="0.25">
      <c r="A239" s="8">
        <v>1525</v>
      </c>
      <c r="B239" s="1">
        <v>48330</v>
      </c>
      <c r="C239" s="8" t="str">
        <f t="shared" si="62"/>
        <v>Low income</v>
      </c>
      <c r="D239" s="31">
        <v>181</v>
      </c>
      <c r="E239" s="34" t="str">
        <f t="shared" si="63"/>
        <v>Low spender</v>
      </c>
      <c r="F239" s="10">
        <f t="shared" si="57"/>
        <v>3.7450858679908957E-3</v>
      </c>
      <c r="G239" s="1">
        <v>0</v>
      </c>
      <c r="H239" s="1">
        <v>1</v>
      </c>
      <c r="I239" s="1">
        <v>2</v>
      </c>
      <c r="J239" s="1">
        <v>28</v>
      </c>
      <c r="K239" s="1">
        <v>0</v>
      </c>
      <c r="L239" s="1">
        <v>4</v>
      </c>
      <c r="M239" s="1">
        <v>0</v>
      </c>
      <c r="N239" s="1">
        <v>0</v>
      </c>
      <c r="O239" s="1">
        <v>0</v>
      </c>
      <c r="P239" s="8">
        <f t="shared" si="64"/>
        <v>32</v>
      </c>
      <c r="Q239" s="10">
        <f t="shared" si="65"/>
        <v>0.875</v>
      </c>
      <c r="R239" s="10">
        <f t="shared" si="66"/>
        <v>0</v>
      </c>
      <c r="S239" s="10">
        <f t="shared" si="67"/>
        <v>0.125</v>
      </c>
      <c r="T239" s="10">
        <f t="shared" si="68"/>
        <v>0</v>
      </c>
      <c r="U239" s="10">
        <f t="shared" si="69"/>
        <v>0</v>
      </c>
      <c r="V239" s="10">
        <f t="shared" si="70"/>
        <v>0</v>
      </c>
      <c r="W239" s="1">
        <v>1</v>
      </c>
      <c r="X239" s="1">
        <v>1</v>
      </c>
      <c r="Y239" s="1">
        <v>0</v>
      </c>
      <c r="Z239" s="1">
        <v>3</v>
      </c>
      <c r="AA239" s="8">
        <f t="shared" si="71"/>
        <v>5</v>
      </c>
      <c r="AB239" s="10">
        <f t="shared" si="72"/>
        <v>0.2</v>
      </c>
      <c r="AC239" s="10">
        <f t="shared" si="73"/>
        <v>0.2</v>
      </c>
      <c r="AD239" s="10">
        <f t="shared" si="74"/>
        <v>0</v>
      </c>
      <c r="AE239" s="10">
        <f t="shared" si="75"/>
        <v>0.6</v>
      </c>
      <c r="AF239" s="1">
        <v>5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59</v>
      </c>
      <c r="AO239" s="20" t="str">
        <f t="shared" si="58"/>
        <v>50-65</v>
      </c>
      <c r="AP239" s="1">
        <v>2385</v>
      </c>
      <c r="AQ239" s="1">
        <v>0</v>
      </c>
      <c r="AR239" s="1">
        <v>0</v>
      </c>
      <c r="AS239" s="1">
        <v>0</v>
      </c>
      <c r="AT239" s="1">
        <v>1</v>
      </c>
      <c r="AU239" s="1">
        <v>0</v>
      </c>
      <c r="AV239" s="1">
        <v>0</v>
      </c>
      <c r="AW239" s="1">
        <v>0</v>
      </c>
      <c r="AX239" s="1">
        <v>1</v>
      </c>
      <c r="AY239" s="1">
        <v>0</v>
      </c>
      <c r="AZ239" s="1">
        <v>32</v>
      </c>
      <c r="BA239" s="23">
        <v>42464</v>
      </c>
      <c r="BB239" s="25">
        <f t="shared" si="59"/>
        <v>4</v>
      </c>
      <c r="BC239" s="25" t="str">
        <f t="shared" si="60"/>
        <v>April</v>
      </c>
      <c r="BD239" s="25">
        <v>1</v>
      </c>
      <c r="BE239" t="str">
        <f t="shared" si="61"/>
        <v>1525,48330,Low income,181,Low spender,0.0037450858679909,0,1,2,28,0,4,0,0,0,32,0.875,0,0.125,0,0,0,1,1,0,3,5,0.2,0.2,0,0.6,5,0,0,0,0,0,0,0,59,50-65,2385,0,0,0,1,0,0,0,1,0,32</v>
      </c>
    </row>
    <row r="240" spans="1:57" ht="13.2" x14ac:dyDescent="0.25">
      <c r="A240" s="8">
        <v>1500</v>
      </c>
      <c r="B240" s="1">
        <v>25315</v>
      </c>
      <c r="C240" s="8" t="str">
        <f t="shared" si="62"/>
        <v>Low income</v>
      </c>
      <c r="D240" s="31">
        <v>1080</v>
      </c>
      <c r="E240" s="34" t="str">
        <f t="shared" si="63"/>
        <v>High spender</v>
      </c>
      <c r="F240" s="10">
        <f t="shared" si="57"/>
        <v>4.2662453091052738E-2</v>
      </c>
      <c r="G240" s="1">
        <v>1</v>
      </c>
      <c r="H240" s="1">
        <v>0</v>
      </c>
      <c r="I240" s="1">
        <v>46</v>
      </c>
      <c r="J240" s="1">
        <v>1</v>
      </c>
      <c r="K240" s="1">
        <v>9</v>
      </c>
      <c r="L240" s="1">
        <v>8</v>
      </c>
      <c r="M240" s="1">
        <v>11</v>
      </c>
      <c r="N240" s="1">
        <v>3</v>
      </c>
      <c r="O240" s="1">
        <v>22</v>
      </c>
      <c r="P240" s="8">
        <f t="shared" si="64"/>
        <v>54</v>
      </c>
      <c r="Q240" s="10">
        <f t="shared" si="65"/>
        <v>1.8518518518518517E-2</v>
      </c>
      <c r="R240" s="10">
        <f t="shared" si="66"/>
        <v>0.16666666666666666</v>
      </c>
      <c r="S240" s="10">
        <f t="shared" si="67"/>
        <v>0.14814814814814814</v>
      </c>
      <c r="T240" s="10">
        <f t="shared" si="68"/>
        <v>0.20370370370370369</v>
      </c>
      <c r="U240" s="10">
        <f t="shared" si="69"/>
        <v>5.5555555555555552E-2</v>
      </c>
      <c r="V240" s="10">
        <f t="shared" si="70"/>
        <v>0.40740740740740738</v>
      </c>
      <c r="W240" s="1">
        <v>3</v>
      </c>
      <c r="X240" s="1">
        <v>3</v>
      </c>
      <c r="Y240" s="1">
        <v>0</v>
      </c>
      <c r="Z240" s="1">
        <v>3</v>
      </c>
      <c r="AA240" s="8">
        <f t="shared" si="71"/>
        <v>9</v>
      </c>
      <c r="AB240" s="10">
        <f t="shared" si="72"/>
        <v>0.33333333333333331</v>
      </c>
      <c r="AC240" s="10">
        <f t="shared" si="73"/>
        <v>0.33333333333333331</v>
      </c>
      <c r="AD240" s="10">
        <f t="shared" si="74"/>
        <v>0</v>
      </c>
      <c r="AE240" s="10">
        <f t="shared" si="75"/>
        <v>0.33333333333333331</v>
      </c>
      <c r="AF240" s="1">
        <v>8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43</v>
      </c>
      <c r="AO240" s="20" t="str">
        <f t="shared" si="58"/>
        <v>36-50</v>
      </c>
      <c r="AP240" s="1">
        <v>2393</v>
      </c>
      <c r="AQ240" s="1">
        <v>0</v>
      </c>
      <c r="AR240" s="1">
        <v>0</v>
      </c>
      <c r="AS240" s="1">
        <v>0</v>
      </c>
      <c r="AT240" s="1">
        <v>1</v>
      </c>
      <c r="AU240" s="1">
        <v>0</v>
      </c>
      <c r="AV240" s="1">
        <v>1</v>
      </c>
      <c r="AW240" s="1">
        <v>0</v>
      </c>
      <c r="AX240" s="1">
        <v>0</v>
      </c>
      <c r="AY240" s="1">
        <v>0</v>
      </c>
      <c r="AZ240" s="1">
        <v>10</v>
      </c>
      <c r="BA240" s="23">
        <v>42456</v>
      </c>
      <c r="BB240" s="25">
        <f t="shared" si="59"/>
        <v>3</v>
      </c>
      <c r="BC240" s="25" t="str">
        <f t="shared" si="60"/>
        <v>March</v>
      </c>
      <c r="BD240" s="25">
        <v>1</v>
      </c>
      <c r="BE240" t="str">
        <f t="shared" si="61"/>
        <v>1500,25315,Low income,1080,High spender,0.0426624530910527,1,0,46,1,9,8,11,3,22,54,0.0185185185185185,0.166666666666667,0.148148148148148,0.203703703703704,0.0555555555555556,0.407407407407407,3,3,0,3,9,0.333333333333333,0.333333333333333,0,0.333333333333333,8,0,0,0,0,0,0,0,43,36-50,2393,0,0,0,1,0,1,0,0,0,10</v>
      </c>
    </row>
    <row r="241" spans="1:57" ht="13.2" x14ac:dyDescent="0.25">
      <c r="A241" s="8">
        <v>1368</v>
      </c>
      <c r="B241" s="1">
        <v>25130</v>
      </c>
      <c r="C241" s="8" t="str">
        <f t="shared" si="62"/>
        <v>Low income</v>
      </c>
      <c r="D241" s="31">
        <v>47</v>
      </c>
      <c r="E241" s="34" t="str">
        <f t="shared" si="63"/>
        <v>Low spender</v>
      </c>
      <c r="F241" s="10">
        <f t="shared" si="57"/>
        <v>1.8702745722244329E-3</v>
      </c>
      <c r="G241" s="1">
        <v>1</v>
      </c>
      <c r="H241" s="1">
        <v>0</v>
      </c>
      <c r="I241" s="1">
        <v>10</v>
      </c>
      <c r="J241" s="1">
        <v>2</v>
      </c>
      <c r="K241" s="1">
        <v>5</v>
      </c>
      <c r="L241" s="1">
        <v>7</v>
      </c>
      <c r="M241" s="1">
        <v>0</v>
      </c>
      <c r="N241" s="1">
        <v>18</v>
      </c>
      <c r="O241" s="1">
        <v>18</v>
      </c>
      <c r="P241" s="8">
        <f t="shared" si="64"/>
        <v>50</v>
      </c>
      <c r="Q241" s="10">
        <f t="shared" si="65"/>
        <v>0.04</v>
      </c>
      <c r="R241" s="10">
        <f t="shared" si="66"/>
        <v>0.1</v>
      </c>
      <c r="S241" s="10">
        <f t="shared" si="67"/>
        <v>0.14000000000000001</v>
      </c>
      <c r="T241" s="10">
        <f t="shared" si="68"/>
        <v>0</v>
      </c>
      <c r="U241" s="10">
        <f t="shared" si="69"/>
        <v>0.36</v>
      </c>
      <c r="V241" s="10">
        <f t="shared" si="70"/>
        <v>0.36</v>
      </c>
      <c r="W241" s="1">
        <v>2</v>
      </c>
      <c r="X241" s="1">
        <v>2</v>
      </c>
      <c r="Y241" s="1">
        <v>0</v>
      </c>
      <c r="Z241" s="1">
        <v>3</v>
      </c>
      <c r="AA241" s="8">
        <f t="shared" si="71"/>
        <v>7</v>
      </c>
      <c r="AB241" s="10">
        <f t="shared" si="72"/>
        <v>0.2857142857142857</v>
      </c>
      <c r="AC241" s="10">
        <f t="shared" si="73"/>
        <v>0.2857142857142857</v>
      </c>
      <c r="AD241" s="10">
        <f t="shared" si="74"/>
        <v>0</v>
      </c>
      <c r="AE241" s="10">
        <f t="shared" si="75"/>
        <v>0.42857142857142855</v>
      </c>
      <c r="AF241" s="1">
        <v>7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40</v>
      </c>
      <c r="AO241" s="20" t="str">
        <f t="shared" si="58"/>
        <v>36-50</v>
      </c>
      <c r="AP241" s="1">
        <v>2429</v>
      </c>
      <c r="AQ241" s="1">
        <v>0</v>
      </c>
      <c r="AR241" s="1">
        <v>0</v>
      </c>
      <c r="AS241" s="1">
        <v>0</v>
      </c>
      <c r="AT241" s="1">
        <v>1</v>
      </c>
      <c r="AU241" s="1">
        <v>0</v>
      </c>
      <c r="AV241" s="1">
        <v>1</v>
      </c>
      <c r="AW241" s="1">
        <v>0</v>
      </c>
      <c r="AX241" s="1">
        <v>0</v>
      </c>
      <c r="AY241" s="1">
        <v>0</v>
      </c>
      <c r="AZ241" s="1">
        <v>14</v>
      </c>
      <c r="BA241" s="23">
        <v>42420</v>
      </c>
      <c r="BB241" s="25">
        <f t="shared" si="59"/>
        <v>2</v>
      </c>
      <c r="BC241" s="25" t="str">
        <f t="shared" si="60"/>
        <v>February</v>
      </c>
      <c r="BD241" s="25">
        <v>1</v>
      </c>
      <c r="BE241" t="str">
        <f t="shared" si="61"/>
        <v>1368,25130,Low income,47,Low spender,0.00187027457222443,1,0,10,2,5,7,0,18,18,50,0.04,0.1,0.14,0,0.36,0.36,2,2,0,3,7,0.285714285714286,0.285714285714286,0,0.428571428571429,7,0,0,0,0,0,0,0,40,36-50,2429,0,0,0,1,0,1,0,0,0,14</v>
      </c>
    </row>
    <row r="242" spans="1:57" ht="13.2" x14ac:dyDescent="0.25">
      <c r="A242" s="8">
        <v>1347</v>
      </c>
      <c r="B242" s="1">
        <v>31535</v>
      </c>
      <c r="C242" s="8" t="str">
        <f t="shared" si="62"/>
        <v>Low income</v>
      </c>
      <c r="D242" s="31">
        <v>1517</v>
      </c>
      <c r="E242" s="34" t="str">
        <f t="shared" si="63"/>
        <v>High spender</v>
      </c>
      <c r="F242" s="10">
        <f t="shared" si="57"/>
        <v>4.8105279847788174E-2</v>
      </c>
      <c r="G242" s="1">
        <v>1</v>
      </c>
      <c r="H242" s="1">
        <v>0</v>
      </c>
      <c r="I242" s="1">
        <v>95</v>
      </c>
      <c r="J242" s="1">
        <v>15</v>
      </c>
      <c r="K242" s="1">
        <v>4</v>
      </c>
      <c r="L242" s="1">
        <v>13</v>
      </c>
      <c r="M242" s="1">
        <v>0</v>
      </c>
      <c r="N242" s="1">
        <v>0</v>
      </c>
      <c r="O242" s="1">
        <v>19</v>
      </c>
      <c r="P242" s="8">
        <f t="shared" si="64"/>
        <v>51</v>
      </c>
      <c r="Q242" s="10">
        <f t="shared" si="65"/>
        <v>0.29411764705882354</v>
      </c>
      <c r="R242" s="10">
        <f t="shared" si="66"/>
        <v>7.8431372549019607E-2</v>
      </c>
      <c r="S242" s="10">
        <f t="shared" si="67"/>
        <v>0.25490196078431371</v>
      </c>
      <c r="T242" s="10">
        <f t="shared" si="68"/>
        <v>0</v>
      </c>
      <c r="U242" s="10">
        <f t="shared" si="69"/>
        <v>0</v>
      </c>
      <c r="V242" s="10">
        <f t="shared" si="70"/>
        <v>0.37254901960784315</v>
      </c>
      <c r="W242" s="1">
        <v>1</v>
      </c>
      <c r="X242" s="1">
        <v>1</v>
      </c>
      <c r="Y242" s="1">
        <v>1</v>
      </c>
      <c r="Z242" s="1">
        <v>2</v>
      </c>
      <c r="AA242" s="8">
        <f t="shared" si="71"/>
        <v>5</v>
      </c>
      <c r="AB242" s="10">
        <f t="shared" si="72"/>
        <v>0.2</v>
      </c>
      <c r="AC242" s="10">
        <f t="shared" si="73"/>
        <v>0.2</v>
      </c>
      <c r="AD242" s="10">
        <f t="shared" si="74"/>
        <v>0.2</v>
      </c>
      <c r="AE242" s="10">
        <f t="shared" si="75"/>
        <v>0.4</v>
      </c>
      <c r="AF242" s="1">
        <v>7</v>
      </c>
      <c r="AG242" s="1">
        <v>0</v>
      </c>
      <c r="AH242" s="1">
        <v>0</v>
      </c>
      <c r="AI242" s="1">
        <v>1</v>
      </c>
      <c r="AJ242" s="1">
        <v>0</v>
      </c>
      <c r="AK242" s="1">
        <v>0</v>
      </c>
      <c r="AL242" s="1">
        <v>0</v>
      </c>
      <c r="AM242" s="1">
        <v>0</v>
      </c>
      <c r="AN242" s="1">
        <v>40</v>
      </c>
      <c r="AO242" s="20" t="str">
        <f t="shared" si="58"/>
        <v>36-50</v>
      </c>
      <c r="AP242" s="1">
        <v>2435</v>
      </c>
      <c r="AQ242" s="1">
        <v>0</v>
      </c>
      <c r="AR242" s="1">
        <v>1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1</v>
      </c>
      <c r="AY242" s="1">
        <v>0</v>
      </c>
      <c r="AZ242" s="1">
        <v>13</v>
      </c>
      <c r="BA242" s="23">
        <v>42414</v>
      </c>
      <c r="BB242" s="25">
        <f t="shared" si="59"/>
        <v>2</v>
      </c>
      <c r="BC242" s="25" t="str">
        <f t="shared" si="60"/>
        <v>February</v>
      </c>
      <c r="BD242" s="25">
        <v>1</v>
      </c>
      <c r="BE242" t="str">
        <f t="shared" si="61"/>
        <v>1347,31535,Low income,1517,High spender,0.0481052798477882,1,0,95,15,4,13,0,0,19,51,0.294117647058824,0.0784313725490196,0.254901960784314,0,0,0.372549019607843,1,1,1,2,5,0.2,0.2,0.2,0.4,7,0,0,1,0,0,0,0,40,36-50,2435,0,1,0,0,0,0,0,1,0,13</v>
      </c>
    </row>
    <row r="243" spans="1:57" ht="13.2" x14ac:dyDescent="0.25">
      <c r="A243" s="8">
        <v>914</v>
      </c>
      <c r="B243" s="1">
        <v>29187</v>
      </c>
      <c r="C243" s="8" t="str">
        <f t="shared" si="62"/>
        <v>Low income</v>
      </c>
      <c r="D243" s="31">
        <v>1076</v>
      </c>
      <c r="E243" s="34" t="str">
        <f t="shared" si="63"/>
        <v>High spender</v>
      </c>
      <c r="F243" s="10">
        <f t="shared" si="57"/>
        <v>3.6865727892554906E-2</v>
      </c>
      <c r="G243" s="1">
        <v>1</v>
      </c>
      <c r="H243" s="1">
        <v>0</v>
      </c>
      <c r="I243" s="1">
        <v>43</v>
      </c>
      <c r="J243" s="1">
        <v>26</v>
      </c>
      <c r="K243" s="1">
        <v>0</v>
      </c>
      <c r="L243" s="1">
        <v>6</v>
      </c>
      <c r="M243" s="1">
        <v>0</v>
      </c>
      <c r="N243" s="1">
        <v>0</v>
      </c>
      <c r="O243" s="1">
        <v>2</v>
      </c>
      <c r="P243" s="8">
        <f t="shared" si="64"/>
        <v>34</v>
      </c>
      <c r="Q243" s="10">
        <f t="shared" si="65"/>
        <v>0.76470588235294112</v>
      </c>
      <c r="R243" s="10">
        <f t="shared" si="66"/>
        <v>0</v>
      </c>
      <c r="S243" s="10">
        <f t="shared" si="67"/>
        <v>0.17647058823529413</v>
      </c>
      <c r="T243" s="10">
        <f t="shared" si="68"/>
        <v>0</v>
      </c>
      <c r="U243" s="10">
        <f t="shared" si="69"/>
        <v>0</v>
      </c>
      <c r="V243" s="10">
        <f t="shared" si="70"/>
        <v>5.8823529411764705E-2</v>
      </c>
      <c r="W243" s="1">
        <v>1</v>
      </c>
      <c r="X243" s="1">
        <v>1</v>
      </c>
      <c r="Y243" s="1">
        <v>0</v>
      </c>
      <c r="Z243" s="1">
        <v>3</v>
      </c>
      <c r="AA243" s="8">
        <f t="shared" si="71"/>
        <v>5</v>
      </c>
      <c r="AB243" s="10">
        <f t="shared" si="72"/>
        <v>0.2</v>
      </c>
      <c r="AC243" s="10">
        <f t="shared" si="73"/>
        <v>0.2</v>
      </c>
      <c r="AD243" s="10">
        <f t="shared" si="74"/>
        <v>0</v>
      </c>
      <c r="AE243" s="10">
        <f t="shared" si="75"/>
        <v>0.6</v>
      </c>
      <c r="AF243" s="1">
        <v>8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52</v>
      </c>
      <c r="AO243" s="20" t="str">
        <f t="shared" si="58"/>
        <v>50-65</v>
      </c>
      <c r="AP243" s="1">
        <v>2575</v>
      </c>
      <c r="AQ243" s="1">
        <v>0</v>
      </c>
      <c r="AR243" s="1">
        <v>1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1</v>
      </c>
      <c r="AZ243" s="1">
        <v>30</v>
      </c>
      <c r="BA243" s="23">
        <v>42274</v>
      </c>
      <c r="BB243" s="25">
        <f t="shared" si="59"/>
        <v>9</v>
      </c>
      <c r="BC243" s="25" t="str">
        <f t="shared" si="60"/>
        <v>September</v>
      </c>
      <c r="BD243" s="25">
        <v>1</v>
      </c>
      <c r="BE243" t="str">
        <f t="shared" si="61"/>
        <v>914,29187,Low income,1076,High spender,0.0368657278925549,1,0,43,26,0,6,0,0,2,34,0.764705882352941,0,0.176470588235294,0,0,0.0588235294117647,1,1,0,3,5,0.2,0.2,0,0.6,8,0,0,0,0,0,0,0,52,50-65,2575,0,1,0,0,0,0,0,0,1,30</v>
      </c>
    </row>
    <row r="244" spans="1:57" ht="13.2" x14ac:dyDescent="0.25">
      <c r="A244" s="8">
        <v>907</v>
      </c>
      <c r="B244" s="1">
        <v>7500</v>
      </c>
      <c r="C244" s="8" t="str">
        <f t="shared" si="62"/>
        <v>Low income</v>
      </c>
      <c r="D244" s="31">
        <v>486</v>
      </c>
      <c r="E244" s="34" t="str">
        <f t="shared" si="63"/>
        <v>Low spender</v>
      </c>
      <c r="F244" s="10">
        <f t="shared" si="57"/>
        <v>6.4799999999999996E-2</v>
      </c>
      <c r="G244" s="1">
        <v>1</v>
      </c>
      <c r="H244" s="1">
        <v>0</v>
      </c>
      <c r="I244" s="1">
        <v>7</v>
      </c>
      <c r="J244" s="1">
        <v>2</v>
      </c>
      <c r="K244" s="1">
        <v>8</v>
      </c>
      <c r="L244" s="1">
        <v>11</v>
      </c>
      <c r="M244" s="1">
        <v>3</v>
      </c>
      <c r="N244" s="1">
        <v>8</v>
      </c>
      <c r="O244" s="1">
        <v>21</v>
      </c>
      <c r="P244" s="8">
        <f t="shared" si="64"/>
        <v>53</v>
      </c>
      <c r="Q244" s="10">
        <f t="shared" si="65"/>
        <v>3.7735849056603772E-2</v>
      </c>
      <c r="R244" s="10">
        <f t="shared" si="66"/>
        <v>0.15094339622641509</v>
      </c>
      <c r="S244" s="10">
        <f t="shared" si="67"/>
        <v>0.20754716981132076</v>
      </c>
      <c r="T244" s="10">
        <f t="shared" si="68"/>
        <v>5.6603773584905662E-2</v>
      </c>
      <c r="U244" s="10">
        <f t="shared" si="69"/>
        <v>0.15094339622641509</v>
      </c>
      <c r="V244" s="10">
        <f t="shared" si="70"/>
        <v>0.39622641509433965</v>
      </c>
      <c r="W244" s="1">
        <v>4</v>
      </c>
      <c r="X244" s="1">
        <v>3</v>
      </c>
      <c r="Y244" s="1">
        <v>2</v>
      </c>
      <c r="Z244" s="1">
        <v>2</v>
      </c>
      <c r="AA244" s="8">
        <f t="shared" si="71"/>
        <v>11</v>
      </c>
      <c r="AB244" s="10">
        <f t="shared" si="72"/>
        <v>0.36363636363636365</v>
      </c>
      <c r="AC244" s="10">
        <f t="shared" si="73"/>
        <v>0.27272727272727271</v>
      </c>
      <c r="AD244" s="10">
        <f t="shared" si="74"/>
        <v>0.18181818181818182</v>
      </c>
      <c r="AE244" s="10">
        <f t="shared" si="75"/>
        <v>0.18181818181818182</v>
      </c>
      <c r="AF244" s="1">
        <v>7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41</v>
      </c>
      <c r="AO244" s="20" t="str">
        <f t="shared" si="58"/>
        <v>36-50</v>
      </c>
      <c r="AP244" s="1">
        <v>2577</v>
      </c>
      <c r="AQ244" s="1">
        <v>0</v>
      </c>
      <c r="AR244" s="1">
        <v>0</v>
      </c>
      <c r="AS244" s="1">
        <v>0</v>
      </c>
      <c r="AT244" s="1">
        <v>1</v>
      </c>
      <c r="AU244" s="1">
        <v>0</v>
      </c>
      <c r="AV244" s="1">
        <v>1</v>
      </c>
      <c r="AW244" s="1">
        <v>0</v>
      </c>
      <c r="AX244" s="1">
        <v>0</v>
      </c>
      <c r="AY244" s="1">
        <v>0</v>
      </c>
      <c r="AZ244" s="1">
        <v>11</v>
      </c>
      <c r="BA244" s="23">
        <v>42272</v>
      </c>
      <c r="BB244" s="25">
        <f t="shared" si="59"/>
        <v>9</v>
      </c>
      <c r="BC244" s="25" t="str">
        <f t="shared" si="60"/>
        <v>September</v>
      </c>
      <c r="BD244" s="25">
        <v>1</v>
      </c>
      <c r="BE244" t="str">
        <f t="shared" si="61"/>
        <v>907,7500,Low income,486,Low spender,0.0648,1,0,7,2,8,11,3,8,21,53,0.0377358490566038,0.150943396226415,0.207547169811321,0.0566037735849057,0.150943396226415,0.39622641509434,4,3,2,2,11,0.363636363636364,0.272727272727273,0.181818181818182,0.181818181818182,7,0,0,0,0,0,0,0,41,36-50,2577,0,0,0,1,0,1,0,0,0,11</v>
      </c>
    </row>
    <row r="245" spans="1:57" ht="13.2" x14ac:dyDescent="0.25">
      <c r="A245" s="8">
        <v>900</v>
      </c>
      <c r="B245" s="1">
        <v>35791</v>
      </c>
      <c r="C245" s="8" t="str">
        <f t="shared" si="62"/>
        <v>Low income</v>
      </c>
      <c r="D245" s="31">
        <v>57</v>
      </c>
      <c r="E245" s="34" t="str">
        <f t="shared" si="63"/>
        <v>Low spender</v>
      </c>
      <c r="F245" s="10">
        <f t="shared" si="57"/>
        <v>1.5925791400072645E-3</v>
      </c>
      <c r="G245" s="1">
        <v>2</v>
      </c>
      <c r="H245" s="1">
        <v>1</v>
      </c>
      <c r="I245" s="1">
        <v>94</v>
      </c>
      <c r="J245" s="1">
        <v>27</v>
      </c>
      <c r="K245" s="1">
        <v>0</v>
      </c>
      <c r="L245" s="1">
        <v>5</v>
      </c>
      <c r="M245" s="1">
        <v>0</v>
      </c>
      <c r="N245" s="1">
        <v>0</v>
      </c>
      <c r="O245" s="1">
        <v>3</v>
      </c>
      <c r="P245" s="8">
        <f t="shared" si="64"/>
        <v>35</v>
      </c>
      <c r="Q245" s="10">
        <f t="shared" si="65"/>
        <v>0.77142857142857146</v>
      </c>
      <c r="R245" s="10">
        <f t="shared" si="66"/>
        <v>0</v>
      </c>
      <c r="S245" s="10">
        <f t="shared" si="67"/>
        <v>0.14285714285714285</v>
      </c>
      <c r="T245" s="10">
        <f t="shared" si="68"/>
        <v>0</v>
      </c>
      <c r="U245" s="10">
        <f t="shared" si="69"/>
        <v>0</v>
      </c>
      <c r="V245" s="10">
        <f t="shared" si="70"/>
        <v>8.5714285714285715E-2</v>
      </c>
      <c r="W245" s="1">
        <v>2</v>
      </c>
      <c r="X245" s="1">
        <v>1</v>
      </c>
      <c r="Y245" s="1">
        <v>0</v>
      </c>
      <c r="Z245" s="1">
        <v>3</v>
      </c>
      <c r="AA245" s="8">
        <f t="shared" si="71"/>
        <v>6</v>
      </c>
      <c r="AB245" s="10">
        <f t="shared" si="72"/>
        <v>0.33333333333333331</v>
      </c>
      <c r="AC245" s="10">
        <f t="shared" si="73"/>
        <v>0.16666666666666666</v>
      </c>
      <c r="AD245" s="10">
        <f t="shared" si="74"/>
        <v>0</v>
      </c>
      <c r="AE245" s="10">
        <f t="shared" si="75"/>
        <v>0.5</v>
      </c>
      <c r="AF245" s="1">
        <v>8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55</v>
      </c>
      <c r="AO245" s="20" t="str">
        <f t="shared" si="58"/>
        <v>50-65</v>
      </c>
      <c r="AP245" s="1">
        <v>2578</v>
      </c>
      <c r="AQ245" s="1">
        <v>0</v>
      </c>
      <c r="AR245" s="1">
        <v>0</v>
      </c>
      <c r="AS245" s="1">
        <v>1</v>
      </c>
      <c r="AT245" s="1">
        <v>0</v>
      </c>
      <c r="AU245" s="1">
        <v>0</v>
      </c>
      <c r="AV245" s="1">
        <v>0</v>
      </c>
      <c r="AW245" s="1">
        <v>0</v>
      </c>
      <c r="AX245" s="1">
        <v>1</v>
      </c>
      <c r="AY245" s="1">
        <v>0</v>
      </c>
      <c r="AZ245" s="1">
        <v>29</v>
      </c>
      <c r="BA245" s="23">
        <v>42271</v>
      </c>
      <c r="BB245" s="25">
        <f t="shared" si="59"/>
        <v>9</v>
      </c>
      <c r="BC245" s="25" t="str">
        <f t="shared" si="60"/>
        <v>September</v>
      </c>
      <c r="BD245" s="25">
        <v>1</v>
      </c>
      <c r="BE245" t="str">
        <f t="shared" si="61"/>
        <v>900,35791,Low income,57,Low spender,0.00159257914000726,2,1,94,27,0,5,0,0,3,35,0.771428571428571,0,0.142857142857143,0,0,0.0857142857142857,2,1,0,3,6,0.333333333333333,0.166666666666667,0,0.5,8,0,0,0,0,0,0,0,55,50-65,2578,0,0,1,0,0,0,0,1,0,29</v>
      </c>
    </row>
    <row r="246" spans="1:57" ht="13.2" x14ac:dyDescent="0.25">
      <c r="A246" s="8">
        <v>896</v>
      </c>
      <c r="B246" s="1">
        <v>31086</v>
      </c>
      <c r="C246" s="8" t="str">
        <f t="shared" si="62"/>
        <v>Low income</v>
      </c>
      <c r="D246" s="31">
        <v>828</v>
      </c>
      <c r="E246" s="34" t="str">
        <f t="shared" si="63"/>
        <v>High spender</v>
      </c>
      <c r="F246" s="10">
        <f t="shared" si="57"/>
        <v>2.6635784597568036E-2</v>
      </c>
      <c r="G246" s="1">
        <v>1</v>
      </c>
      <c r="H246" s="1">
        <v>1</v>
      </c>
      <c r="I246" s="1">
        <v>79</v>
      </c>
      <c r="J246" s="1">
        <v>16</v>
      </c>
      <c r="K246" s="1">
        <v>2</v>
      </c>
      <c r="L246" s="1">
        <v>11</v>
      </c>
      <c r="M246" s="1">
        <v>3</v>
      </c>
      <c r="N246" s="1">
        <v>0</v>
      </c>
      <c r="O246" s="1">
        <v>16</v>
      </c>
      <c r="P246" s="8">
        <f t="shared" si="64"/>
        <v>48</v>
      </c>
      <c r="Q246" s="10">
        <f t="shared" si="65"/>
        <v>0.33333333333333331</v>
      </c>
      <c r="R246" s="10">
        <f t="shared" si="66"/>
        <v>4.1666666666666664E-2</v>
      </c>
      <c r="S246" s="10">
        <f t="shared" si="67"/>
        <v>0.22916666666666666</v>
      </c>
      <c r="T246" s="10">
        <f t="shared" si="68"/>
        <v>6.25E-2</v>
      </c>
      <c r="U246" s="10">
        <f t="shared" si="69"/>
        <v>0</v>
      </c>
      <c r="V246" s="10">
        <f t="shared" si="70"/>
        <v>0.33333333333333331</v>
      </c>
      <c r="W246" s="1">
        <v>2</v>
      </c>
      <c r="X246" s="1">
        <v>1</v>
      </c>
      <c r="Y246" s="1">
        <v>1</v>
      </c>
      <c r="Z246" s="1">
        <v>2</v>
      </c>
      <c r="AA246" s="8">
        <f t="shared" si="71"/>
        <v>6</v>
      </c>
      <c r="AB246" s="10">
        <f t="shared" si="72"/>
        <v>0.33333333333333331</v>
      </c>
      <c r="AC246" s="10">
        <f t="shared" si="73"/>
        <v>0.16666666666666666</v>
      </c>
      <c r="AD246" s="10">
        <f t="shared" si="74"/>
        <v>0.16666666666666666</v>
      </c>
      <c r="AE246" s="10">
        <f t="shared" si="75"/>
        <v>0.33333333333333331</v>
      </c>
      <c r="AF246" s="1">
        <v>8</v>
      </c>
      <c r="AG246" s="1">
        <v>0</v>
      </c>
      <c r="AH246" s="1">
        <v>0</v>
      </c>
      <c r="AI246" s="1">
        <v>1</v>
      </c>
      <c r="AJ246" s="1">
        <v>0</v>
      </c>
      <c r="AK246" s="1">
        <v>0</v>
      </c>
      <c r="AL246" s="1">
        <v>0</v>
      </c>
      <c r="AM246" s="1">
        <v>0</v>
      </c>
      <c r="AN246" s="1">
        <v>41</v>
      </c>
      <c r="AO246" s="20" t="str">
        <f t="shared" si="58"/>
        <v>36-50</v>
      </c>
      <c r="AP246" s="1">
        <v>2580</v>
      </c>
      <c r="AQ246" s="1">
        <v>0</v>
      </c>
      <c r="AR246" s="1">
        <v>1</v>
      </c>
      <c r="AS246" s="1">
        <v>0</v>
      </c>
      <c r="AT246" s="1">
        <v>0</v>
      </c>
      <c r="AU246" s="1">
        <v>0</v>
      </c>
      <c r="AV246" s="1">
        <v>1</v>
      </c>
      <c r="AW246" s="1">
        <v>0</v>
      </c>
      <c r="AX246" s="1">
        <v>0</v>
      </c>
      <c r="AY246" s="1">
        <v>0</v>
      </c>
      <c r="AZ246" s="1">
        <v>16</v>
      </c>
      <c r="BA246" s="23">
        <v>42269</v>
      </c>
      <c r="BB246" s="25">
        <f t="shared" si="59"/>
        <v>9</v>
      </c>
      <c r="BC246" s="25" t="str">
        <f t="shared" si="60"/>
        <v>September</v>
      </c>
      <c r="BD246" s="25">
        <v>1</v>
      </c>
      <c r="BE246" t="str">
        <f t="shared" si="61"/>
        <v>896,31086,Low income,828,High spender,0.026635784597568,1,1,79,16,2,11,3,0,16,48,0.333333333333333,0.0416666666666667,0.229166666666667,0.0625,0,0.333333333333333,2,1,1,2,6,0.333333333333333,0.166666666666667,0.166666666666667,0.333333333333333,8,0,0,1,0,0,0,0,41,36-50,2580,0,1,0,0,0,1,0,0,0,16</v>
      </c>
    </row>
    <row r="247" spans="1:57" ht="13.2" x14ac:dyDescent="0.25">
      <c r="A247" s="8">
        <v>747</v>
      </c>
      <c r="B247" s="1">
        <v>54162</v>
      </c>
      <c r="C247" s="8" t="str">
        <f t="shared" si="62"/>
        <v>High income</v>
      </c>
      <c r="D247" s="31">
        <v>1508</v>
      </c>
      <c r="E247" s="34" t="str">
        <f t="shared" si="63"/>
        <v>High spender</v>
      </c>
      <c r="F247" s="10">
        <f t="shared" si="57"/>
        <v>2.7842398729736716E-2</v>
      </c>
      <c r="G247" s="1">
        <v>1</v>
      </c>
      <c r="H247" s="1">
        <v>1</v>
      </c>
      <c r="I247" s="1">
        <v>31</v>
      </c>
      <c r="J247" s="1">
        <v>5</v>
      </c>
      <c r="K247" s="1">
        <v>6</v>
      </c>
      <c r="L247" s="1">
        <v>10</v>
      </c>
      <c r="M247" s="1">
        <v>6</v>
      </c>
      <c r="N247" s="1">
        <v>5</v>
      </c>
      <c r="O247" s="1">
        <v>10</v>
      </c>
      <c r="P247" s="8">
        <f t="shared" si="64"/>
        <v>42</v>
      </c>
      <c r="Q247" s="10">
        <f t="shared" si="65"/>
        <v>0.11904761904761904</v>
      </c>
      <c r="R247" s="10">
        <f t="shared" si="66"/>
        <v>0.14285714285714285</v>
      </c>
      <c r="S247" s="10">
        <f t="shared" si="67"/>
        <v>0.23809523809523808</v>
      </c>
      <c r="T247" s="10">
        <f t="shared" si="68"/>
        <v>0.14285714285714285</v>
      </c>
      <c r="U247" s="10">
        <f t="shared" si="69"/>
        <v>0.11904761904761904</v>
      </c>
      <c r="V247" s="10">
        <f t="shared" si="70"/>
        <v>0.23809523809523808</v>
      </c>
      <c r="W247" s="1">
        <v>1</v>
      </c>
      <c r="X247" s="1">
        <v>1</v>
      </c>
      <c r="Y247" s="1">
        <v>0</v>
      </c>
      <c r="Z247" s="1">
        <v>3</v>
      </c>
      <c r="AA247" s="8">
        <f t="shared" si="71"/>
        <v>5</v>
      </c>
      <c r="AB247" s="10">
        <f t="shared" si="72"/>
        <v>0.2</v>
      </c>
      <c r="AC247" s="10">
        <f t="shared" si="73"/>
        <v>0.2</v>
      </c>
      <c r="AD247" s="10">
        <f t="shared" si="74"/>
        <v>0</v>
      </c>
      <c r="AE247" s="10">
        <f t="shared" si="75"/>
        <v>0.6</v>
      </c>
      <c r="AF247" s="1">
        <v>4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42</v>
      </c>
      <c r="AO247" s="20" t="str">
        <f t="shared" si="58"/>
        <v>36-50</v>
      </c>
      <c r="AP247" s="1">
        <v>2627</v>
      </c>
      <c r="AQ247" s="1">
        <v>0</v>
      </c>
      <c r="AR247" s="1">
        <v>0</v>
      </c>
      <c r="AS247" s="1">
        <v>0</v>
      </c>
      <c r="AT247" s="1">
        <v>0</v>
      </c>
      <c r="AU247" s="1">
        <v>1</v>
      </c>
      <c r="AV247" s="1">
        <v>0</v>
      </c>
      <c r="AW247" s="1">
        <v>1</v>
      </c>
      <c r="AX247" s="1">
        <v>0</v>
      </c>
      <c r="AY247" s="1">
        <v>0</v>
      </c>
      <c r="AZ247" s="1">
        <v>22</v>
      </c>
      <c r="BA247" s="23">
        <v>42222</v>
      </c>
      <c r="BB247" s="25">
        <f t="shared" si="59"/>
        <v>8</v>
      </c>
      <c r="BC247" s="25" t="str">
        <f t="shared" si="60"/>
        <v>August</v>
      </c>
      <c r="BD247" s="25">
        <v>1</v>
      </c>
      <c r="BE247" t="str">
        <f t="shared" si="61"/>
        <v>747,54162,High income,1508,High spender,0.0278423987297367,1,1,31,5,6,10,6,5,10,42,0.119047619047619,0.142857142857143,0.238095238095238,0.142857142857143,0.119047619047619,0.238095238095238,1,1,0,3,5,0.2,0.2,0,0.6,4,0,0,0,0,0,0,0,42,36-50,2627,0,0,0,0,1,0,1,0,0,22</v>
      </c>
    </row>
    <row r="248" spans="1:57" ht="13.2" x14ac:dyDescent="0.25">
      <c r="A248" s="8">
        <v>477</v>
      </c>
      <c r="B248" s="1">
        <v>7500</v>
      </c>
      <c r="C248" s="8" t="str">
        <f t="shared" si="62"/>
        <v>Low income</v>
      </c>
      <c r="D248" s="31">
        <v>19</v>
      </c>
      <c r="E248" s="34" t="str">
        <f t="shared" si="63"/>
        <v>Low spender</v>
      </c>
      <c r="F248" s="10">
        <f t="shared" si="57"/>
        <v>2.5333333333333332E-3</v>
      </c>
      <c r="G248" s="1">
        <v>1</v>
      </c>
      <c r="H248" s="1">
        <v>1</v>
      </c>
      <c r="I248" s="1">
        <v>5</v>
      </c>
      <c r="J248" s="1">
        <v>6</v>
      </c>
      <c r="K248" s="1">
        <v>5</v>
      </c>
      <c r="L248" s="1">
        <v>4</v>
      </c>
      <c r="M248" s="1">
        <v>13</v>
      </c>
      <c r="N248" s="1">
        <v>4</v>
      </c>
      <c r="O248" s="1">
        <v>25</v>
      </c>
      <c r="P248" s="8">
        <f t="shared" si="64"/>
        <v>57</v>
      </c>
      <c r="Q248" s="10">
        <f t="shared" si="65"/>
        <v>0.10526315789473684</v>
      </c>
      <c r="R248" s="10">
        <f t="shared" si="66"/>
        <v>8.771929824561403E-2</v>
      </c>
      <c r="S248" s="10">
        <f t="shared" si="67"/>
        <v>7.0175438596491224E-2</v>
      </c>
      <c r="T248" s="10">
        <f t="shared" si="68"/>
        <v>0.22807017543859648</v>
      </c>
      <c r="U248" s="10">
        <f t="shared" si="69"/>
        <v>7.0175438596491224E-2</v>
      </c>
      <c r="V248" s="10">
        <f t="shared" si="70"/>
        <v>0.43859649122807015</v>
      </c>
      <c r="W248" s="1">
        <v>4</v>
      </c>
      <c r="X248" s="1">
        <v>2</v>
      </c>
      <c r="Y248" s="1">
        <v>1</v>
      </c>
      <c r="Z248" s="1">
        <v>3</v>
      </c>
      <c r="AA248" s="8">
        <f t="shared" si="71"/>
        <v>10</v>
      </c>
      <c r="AB248" s="10">
        <f t="shared" si="72"/>
        <v>0.4</v>
      </c>
      <c r="AC248" s="10">
        <f t="shared" si="73"/>
        <v>0.2</v>
      </c>
      <c r="AD248" s="10">
        <f t="shared" si="74"/>
        <v>0.1</v>
      </c>
      <c r="AE248" s="10">
        <f t="shared" si="75"/>
        <v>0.3</v>
      </c>
      <c r="AF248" s="1">
        <v>6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42</v>
      </c>
      <c r="AO248" s="20" t="str">
        <f t="shared" si="58"/>
        <v>36-50</v>
      </c>
      <c r="AP248" s="1">
        <v>2708</v>
      </c>
      <c r="AQ248" s="1">
        <v>0</v>
      </c>
      <c r="AR248" s="1">
        <v>0</v>
      </c>
      <c r="AS248" s="1">
        <v>1</v>
      </c>
      <c r="AT248" s="1">
        <v>0</v>
      </c>
      <c r="AU248" s="1">
        <v>0</v>
      </c>
      <c r="AV248" s="1">
        <v>0</v>
      </c>
      <c r="AW248" s="1">
        <v>1</v>
      </c>
      <c r="AX248" s="1">
        <v>0</v>
      </c>
      <c r="AY248" s="1">
        <v>0</v>
      </c>
      <c r="AZ248" s="1">
        <v>7</v>
      </c>
      <c r="BA248" s="23">
        <v>42141</v>
      </c>
      <c r="BB248" s="25">
        <f t="shared" si="59"/>
        <v>5</v>
      </c>
      <c r="BC248" s="25" t="str">
        <f t="shared" si="60"/>
        <v>May</v>
      </c>
      <c r="BD248" s="25">
        <v>1</v>
      </c>
      <c r="BE248" t="str">
        <f t="shared" si="61"/>
        <v>477,7500,Low income,19,Low spender,0.00253333333333333,1,1,5,6,5,4,13,4,25,57,0.105263157894737,0.087719298245614,0.0701754385964912,0.228070175438596,0.0701754385964912,0.43859649122807,4,2,1,3,10,0.4,0.2,0.1,0.3,6,0,0,0,0,0,0,0,42,36-50,2708,0,0,1,0,0,0,1,0,0,7</v>
      </c>
    </row>
    <row r="249" spans="1:57" ht="13.2" x14ac:dyDescent="0.25">
      <c r="A249" s="8">
        <v>452</v>
      </c>
      <c r="B249" s="1">
        <v>20194</v>
      </c>
      <c r="C249" s="8" t="str">
        <f t="shared" si="62"/>
        <v>Low income</v>
      </c>
      <c r="D249" s="31">
        <v>382</v>
      </c>
      <c r="E249" s="34" t="str">
        <f t="shared" si="63"/>
        <v>Low spender</v>
      </c>
      <c r="F249" s="10">
        <f t="shared" si="57"/>
        <v>1.8916509854412202E-2</v>
      </c>
      <c r="G249" s="1">
        <v>1</v>
      </c>
      <c r="H249" s="1">
        <v>0</v>
      </c>
      <c r="I249" s="1">
        <v>64</v>
      </c>
      <c r="J249" s="1">
        <v>0</v>
      </c>
      <c r="K249" s="1">
        <v>4</v>
      </c>
      <c r="L249" s="1">
        <v>7</v>
      </c>
      <c r="M249" s="1">
        <v>11</v>
      </c>
      <c r="N249" s="1">
        <v>10</v>
      </c>
      <c r="O249" s="1">
        <v>15</v>
      </c>
      <c r="P249" s="8">
        <f t="shared" si="64"/>
        <v>47</v>
      </c>
      <c r="Q249" s="10">
        <f t="shared" si="65"/>
        <v>0</v>
      </c>
      <c r="R249" s="10">
        <f t="shared" si="66"/>
        <v>8.5106382978723402E-2</v>
      </c>
      <c r="S249" s="10">
        <f t="shared" si="67"/>
        <v>0.14893617021276595</v>
      </c>
      <c r="T249" s="10">
        <f t="shared" si="68"/>
        <v>0.23404255319148937</v>
      </c>
      <c r="U249" s="10">
        <f t="shared" si="69"/>
        <v>0.21276595744680851</v>
      </c>
      <c r="V249" s="10">
        <f t="shared" si="70"/>
        <v>0.31914893617021278</v>
      </c>
      <c r="W249" s="1">
        <v>2</v>
      </c>
      <c r="X249" s="1">
        <v>2</v>
      </c>
      <c r="Y249" s="1">
        <v>0</v>
      </c>
      <c r="Z249" s="1">
        <v>3</v>
      </c>
      <c r="AA249" s="8">
        <f t="shared" si="71"/>
        <v>7</v>
      </c>
      <c r="AB249" s="10">
        <f t="shared" si="72"/>
        <v>0.2857142857142857</v>
      </c>
      <c r="AC249" s="10">
        <f t="shared" si="73"/>
        <v>0.2857142857142857</v>
      </c>
      <c r="AD249" s="10">
        <f t="shared" si="74"/>
        <v>0</v>
      </c>
      <c r="AE249" s="10">
        <f t="shared" si="75"/>
        <v>0.42857142857142855</v>
      </c>
      <c r="AF249" s="1">
        <v>6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41</v>
      </c>
      <c r="AO249" s="20" t="str">
        <f t="shared" si="58"/>
        <v>36-50</v>
      </c>
      <c r="AP249" s="1">
        <v>2718</v>
      </c>
      <c r="AQ249" s="1">
        <v>0</v>
      </c>
      <c r="AR249" s="1">
        <v>0</v>
      </c>
      <c r="AS249" s="1">
        <v>1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17</v>
      </c>
      <c r="BA249" s="23">
        <v>42131</v>
      </c>
      <c r="BB249" s="25">
        <f t="shared" si="59"/>
        <v>5</v>
      </c>
      <c r="BC249" s="25" t="str">
        <f t="shared" si="60"/>
        <v>May</v>
      </c>
      <c r="BD249" s="25">
        <v>1</v>
      </c>
      <c r="BE249" t="str">
        <f t="shared" si="61"/>
        <v>452,20194,Low income,382,Low spender,0.0189165098544122,1,0,64,0,4,7,11,10,15,47,0,0.0851063829787234,0.148936170212766,0.234042553191489,0.212765957446809,0.319148936170213,2,2,0,3,7,0.285714285714286,0.285714285714286,0,0.428571428571429,6,0,0,0,0,0,0,0,41,36-50,2718,0,0,1,0,0,0,0,0,0,17</v>
      </c>
    </row>
    <row r="250" spans="1:57" ht="13.2" x14ac:dyDescent="0.25">
      <c r="A250" s="8">
        <v>249</v>
      </c>
      <c r="B250" s="1">
        <v>30899</v>
      </c>
      <c r="C250" s="8" t="str">
        <f t="shared" si="62"/>
        <v>Low income</v>
      </c>
      <c r="D250" s="31">
        <v>2057</v>
      </c>
      <c r="E250" s="34" t="str">
        <f t="shared" si="63"/>
        <v>High spender</v>
      </c>
      <c r="F250" s="10">
        <f t="shared" si="57"/>
        <v>6.6571733713065143E-2</v>
      </c>
      <c r="G250" s="1">
        <v>1</v>
      </c>
      <c r="H250" s="1">
        <v>0</v>
      </c>
      <c r="I250" s="1">
        <v>35</v>
      </c>
      <c r="J250" s="1">
        <v>24</v>
      </c>
      <c r="K250" s="1">
        <v>0</v>
      </c>
      <c r="L250" s="1">
        <v>8</v>
      </c>
      <c r="M250" s="1">
        <v>0</v>
      </c>
      <c r="N250" s="1">
        <v>0</v>
      </c>
      <c r="O250" s="1">
        <v>1</v>
      </c>
      <c r="P250" s="8">
        <f t="shared" si="64"/>
        <v>33</v>
      </c>
      <c r="Q250" s="10">
        <f t="shared" si="65"/>
        <v>0.72727272727272729</v>
      </c>
      <c r="R250" s="10">
        <f t="shared" si="66"/>
        <v>0</v>
      </c>
      <c r="S250" s="10">
        <f t="shared" si="67"/>
        <v>0.24242424242424243</v>
      </c>
      <c r="T250" s="10">
        <f t="shared" si="68"/>
        <v>0</v>
      </c>
      <c r="U250" s="10">
        <f t="shared" si="69"/>
        <v>0</v>
      </c>
      <c r="V250" s="10">
        <f t="shared" si="70"/>
        <v>3.0303030303030304E-2</v>
      </c>
      <c r="W250" s="1">
        <v>2</v>
      </c>
      <c r="X250" s="1">
        <v>1</v>
      </c>
      <c r="Y250" s="1">
        <v>0</v>
      </c>
      <c r="Z250" s="1">
        <v>3</v>
      </c>
      <c r="AA250" s="8">
        <f t="shared" si="71"/>
        <v>6</v>
      </c>
      <c r="AB250" s="10">
        <f t="shared" si="72"/>
        <v>0.33333333333333331</v>
      </c>
      <c r="AC250" s="10">
        <f t="shared" si="73"/>
        <v>0.16666666666666666</v>
      </c>
      <c r="AD250" s="10">
        <f t="shared" si="74"/>
        <v>0</v>
      </c>
      <c r="AE250" s="10">
        <f t="shared" si="75"/>
        <v>0.5</v>
      </c>
      <c r="AF250" s="1">
        <v>6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46</v>
      </c>
      <c r="AO250" s="20" t="str">
        <f t="shared" si="58"/>
        <v>36-50</v>
      </c>
      <c r="AP250" s="1">
        <v>2783</v>
      </c>
      <c r="AQ250" s="1">
        <v>0</v>
      </c>
      <c r="AR250" s="1">
        <v>0</v>
      </c>
      <c r="AS250" s="1">
        <v>1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1</v>
      </c>
      <c r="AZ250" s="1">
        <v>31</v>
      </c>
      <c r="BA250" s="23">
        <v>42066</v>
      </c>
      <c r="BB250" s="25">
        <f t="shared" si="59"/>
        <v>3</v>
      </c>
      <c r="BC250" s="25" t="str">
        <f t="shared" si="60"/>
        <v>March</v>
      </c>
      <c r="BD250" s="25">
        <v>1</v>
      </c>
      <c r="BE250" t="str">
        <f t="shared" si="61"/>
        <v>249,30899,Low income,2057,High spender,0.0665717337130651,1,0,35,24,0,8,0,0,1,33,0.727272727272727,0,0.242424242424242,0,0,0.0303030303030303,2,1,0,3,6,0.333333333333333,0.166666666666667,0,0.5,6,0,0,0,0,0,0,0,46,36-50,2783,0,0,1,0,0,0,0,0,1,31</v>
      </c>
    </row>
    <row r="251" spans="1:57" ht="13.2" x14ac:dyDescent="0.25">
      <c r="A251" s="8">
        <v>2170</v>
      </c>
      <c r="B251" s="1">
        <v>16531</v>
      </c>
      <c r="C251" s="8" t="str">
        <f t="shared" si="62"/>
        <v>Low income</v>
      </c>
      <c r="D251" s="31">
        <v>1503</v>
      </c>
      <c r="E251" s="34" t="str">
        <f t="shared" si="63"/>
        <v>High spender</v>
      </c>
      <c r="F251" s="10">
        <f t="shared" si="57"/>
        <v>9.0920089528764139E-2</v>
      </c>
      <c r="G251" s="1">
        <v>1</v>
      </c>
      <c r="H251" s="1">
        <v>0</v>
      </c>
      <c r="I251" s="1">
        <v>43</v>
      </c>
      <c r="J251" s="1">
        <v>2</v>
      </c>
      <c r="K251" s="1">
        <v>13</v>
      </c>
      <c r="L251" s="1">
        <v>6</v>
      </c>
      <c r="M251" s="1">
        <v>7</v>
      </c>
      <c r="N251" s="1">
        <v>5</v>
      </c>
      <c r="O251" s="1">
        <v>11</v>
      </c>
      <c r="P251" s="8">
        <f t="shared" si="64"/>
        <v>44</v>
      </c>
      <c r="Q251" s="10">
        <f t="shared" si="65"/>
        <v>4.5454545454545456E-2</v>
      </c>
      <c r="R251" s="10">
        <f t="shared" si="66"/>
        <v>0.29545454545454547</v>
      </c>
      <c r="S251" s="10">
        <f t="shared" si="67"/>
        <v>0.13636363636363635</v>
      </c>
      <c r="T251" s="10">
        <f t="shared" si="68"/>
        <v>0.15909090909090909</v>
      </c>
      <c r="U251" s="10">
        <f t="shared" si="69"/>
        <v>0.11363636363636363</v>
      </c>
      <c r="V251" s="10">
        <f t="shared" si="70"/>
        <v>0.25</v>
      </c>
      <c r="W251" s="1">
        <v>3</v>
      </c>
      <c r="X251" s="1">
        <v>3</v>
      </c>
      <c r="Y251" s="1">
        <v>0</v>
      </c>
      <c r="Z251" s="1">
        <v>3</v>
      </c>
      <c r="AA251" s="8">
        <f t="shared" si="71"/>
        <v>9</v>
      </c>
      <c r="AB251" s="10">
        <f t="shared" si="72"/>
        <v>0.33333333333333331</v>
      </c>
      <c r="AC251" s="10">
        <f t="shared" si="73"/>
        <v>0.33333333333333331</v>
      </c>
      <c r="AD251" s="10">
        <f t="shared" si="74"/>
        <v>0</v>
      </c>
      <c r="AE251" s="10">
        <f t="shared" si="75"/>
        <v>0.33333333333333331</v>
      </c>
      <c r="AF251" s="1">
        <v>7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42</v>
      </c>
      <c r="AO251" s="20" t="str">
        <f t="shared" si="58"/>
        <v>36-50</v>
      </c>
      <c r="AP251" s="1">
        <v>2170</v>
      </c>
      <c r="AQ251" s="1">
        <v>0</v>
      </c>
      <c r="AR251" s="1">
        <v>0</v>
      </c>
      <c r="AS251" s="1">
        <v>0</v>
      </c>
      <c r="AT251" s="1">
        <v>1</v>
      </c>
      <c r="AU251" s="1">
        <v>0</v>
      </c>
      <c r="AV251" s="1">
        <v>0</v>
      </c>
      <c r="AW251" s="1">
        <v>1</v>
      </c>
      <c r="AX251" s="1">
        <v>0</v>
      </c>
      <c r="AY251" s="1">
        <v>0</v>
      </c>
      <c r="AZ251" s="1">
        <v>22</v>
      </c>
      <c r="BA251" s="23">
        <v>42679</v>
      </c>
      <c r="BB251" s="25">
        <f t="shared" si="59"/>
        <v>11</v>
      </c>
      <c r="BC251" s="25" t="str">
        <f t="shared" si="60"/>
        <v>November</v>
      </c>
      <c r="BD251" s="25">
        <v>1</v>
      </c>
      <c r="BE251" t="str">
        <f t="shared" si="61"/>
        <v>2170,16531,Low income,1503,High spender,0.0909200895287641,1,0,43,2,13,6,7,5,11,44,0.0454545454545455,0.295454545454545,0.136363636363636,0.159090909090909,0.113636363636364,0.25,3,3,0,3,9,0.333333333333333,0.333333333333333,0,0.333333333333333,7,0,0,0,0,0,0,0,42,36-50,2170,0,0,0,1,0,0,1,0,0,22</v>
      </c>
    </row>
    <row r="252" spans="1:57" ht="13.2" x14ac:dyDescent="0.25">
      <c r="A252" s="8">
        <v>2158</v>
      </c>
      <c r="B252" s="1">
        <v>28249</v>
      </c>
      <c r="C252" s="8" t="str">
        <f t="shared" si="62"/>
        <v>Low income</v>
      </c>
      <c r="D252" s="31">
        <v>490</v>
      </c>
      <c r="E252" s="34" t="str">
        <f t="shared" si="63"/>
        <v>Low spender</v>
      </c>
      <c r="F252" s="10">
        <f t="shared" si="57"/>
        <v>1.7345746752097418E-2</v>
      </c>
      <c r="G252" s="1">
        <v>0</v>
      </c>
      <c r="H252" s="1">
        <v>0</v>
      </c>
      <c r="I252" s="1">
        <v>80</v>
      </c>
      <c r="J252" s="1">
        <v>1</v>
      </c>
      <c r="K252" s="1">
        <v>9</v>
      </c>
      <c r="L252" s="1">
        <v>7</v>
      </c>
      <c r="M252" s="1">
        <v>2</v>
      </c>
      <c r="N252" s="1">
        <v>14</v>
      </c>
      <c r="O252" s="1">
        <v>10</v>
      </c>
      <c r="P252" s="8">
        <f t="shared" si="64"/>
        <v>43</v>
      </c>
      <c r="Q252" s="10">
        <f t="shared" si="65"/>
        <v>2.3255813953488372E-2</v>
      </c>
      <c r="R252" s="10">
        <f t="shared" si="66"/>
        <v>0.20930232558139536</v>
      </c>
      <c r="S252" s="10">
        <f t="shared" si="67"/>
        <v>0.16279069767441862</v>
      </c>
      <c r="T252" s="10">
        <f t="shared" si="68"/>
        <v>4.6511627906976744E-2</v>
      </c>
      <c r="U252" s="10">
        <f t="shared" si="69"/>
        <v>0.32558139534883723</v>
      </c>
      <c r="V252" s="10">
        <f t="shared" si="70"/>
        <v>0.23255813953488372</v>
      </c>
      <c r="W252" s="1">
        <v>1</v>
      </c>
      <c r="X252" s="1">
        <v>2</v>
      </c>
      <c r="Y252" s="1">
        <v>0</v>
      </c>
      <c r="Z252" s="1">
        <v>3</v>
      </c>
      <c r="AA252" s="8">
        <f t="shared" si="71"/>
        <v>6</v>
      </c>
      <c r="AB252" s="10">
        <f t="shared" si="72"/>
        <v>0.16666666666666666</v>
      </c>
      <c r="AC252" s="10">
        <f t="shared" si="73"/>
        <v>0.33333333333333331</v>
      </c>
      <c r="AD252" s="10">
        <f t="shared" si="74"/>
        <v>0</v>
      </c>
      <c r="AE252" s="10">
        <f t="shared" si="75"/>
        <v>0.5</v>
      </c>
      <c r="AF252" s="1">
        <v>6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59</v>
      </c>
      <c r="AO252" s="20" t="str">
        <f t="shared" si="58"/>
        <v>50-65</v>
      </c>
      <c r="AP252" s="1">
        <v>2173</v>
      </c>
      <c r="AQ252" s="1">
        <v>0</v>
      </c>
      <c r="AR252" s="1">
        <v>1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23</v>
      </c>
      <c r="BA252" s="23">
        <v>42676</v>
      </c>
      <c r="BB252" s="25">
        <f t="shared" si="59"/>
        <v>11</v>
      </c>
      <c r="BC252" s="25" t="str">
        <f t="shared" si="60"/>
        <v>November</v>
      </c>
      <c r="BD252" s="25">
        <v>1</v>
      </c>
      <c r="BE252" t="str">
        <f t="shared" si="61"/>
        <v>2158,28249,Low income,490,Low spender,0.0173457467520974,0,0,80,1,9,7,2,14,10,43,0.0232558139534884,0.209302325581395,0.162790697674419,0.0465116279069767,0.325581395348837,0.232558139534884,1,2,0,3,6,0.166666666666667,0.333333333333333,0,0.5,6,0,0,0,0,0,0,0,59,50-65,2173,0,1,0,0,0,0,0,0,0,23</v>
      </c>
    </row>
    <row r="253" spans="1:57" ht="13.2" x14ac:dyDescent="0.25">
      <c r="A253" s="8">
        <v>2084</v>
      </c>
      <c r="B253" s="1">
        <v>24434</v>
      </c>
      <c r="C253" s="8" t="str">
        <f t="shared" si="62"/>
        <v>Low income</v>
      </c>
      <c r="D253" s="31">
        <v>837</v>
      </c>
      <c r="E253" s="34" t="str">
        <f t="shared" si="63"/>
        <v>High spender</v>
      </c>
      <c r="F253" s="10">
        <f t="shared" si="57"/>
        <v>3.4255545551281005E-2</v>
      </c>
      <c r="G253" s="1">
        <v>2</v>
      </c>
      <c r="H253" s="1">
        <v>0</v>
      </c>
      <c r="I253" s="1">
        <v>9</v>
      </c>
      <c r="J253" s="1">
        <v>3</v>
      </c>
      <c r="K253" s="1">
        <v>2</v>
      </c>
      <c r="L253" s="1">
        <v>8</v>
      </c>
      <c r="M253" s="1">
        <v>20</v>
      </c>
      <c r="N253" s="1">
        <v>0</v>
      </c>
      <c r="O253" s="1">
        <v>17</v>
      </c>
      <c r="P253" s="8">
        <f t="shared" si="64"/>
        <v>50</v>
      </c>
      <c r="Q253" s="10">
        <f t="shared" si="65"/>
        <v>0.06</v>
      </c>
      <c r="R253" s="10">
        <f t="shared" si="66"/>
        <v>0.04</v>
      </c>
      <c r="S253" s="10">
        <f t="shared" si="67"/>
        <v>0.16</v>
      </c>
      <c r="T253" s="10">
        <f t="shared" si="68"/>
        <v>0.4</v>
      </c>
      <c r="U253" s="10">
        <f t="shared" si="69"/>
        <v>0</v>
      </c>
      <c r="V253" s="10">
        <f t="shared" si="70"/>
        <v>0.34</v>
      </c>
      <c r="W253" s="1">
        <v>2</v>
      </c>
      <c r="X253" s="1">
        <v>2</v>
      </c>
      <c r="Y253" s="1">
        <v>1</v>
      </c>
      <c r="Z253" s="1">
        <v>2</v>
      </c>
      <c r="AA253" s="8">
        <f t="shared" si="71"/>
        <v>7</v>
      </c>
      <c r="AB253" s="10">
        <f t="shared" si="72"/>
        <v>0.2857142857142857</v>
      </c>
      <c r="AC253" s="10">
        <f t="shared" si="73"/>
        <v>0.2857142857142857</v>
      </c>
      <c r="AD253" s="10">
        <f t="shared" si="74"/>
        <v>0.14285714285714285</v>
      </c>
      <c r="AE253" s="10">
        <f t="shared" si="75"/>
        <v>0.2857142857142857</v>
      </c>
      <c r="AF253" s="1">
        <v>7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48</v>
      </c>
      <c r="AO253" s="20" t="str">
        <f t="shared" si="58"/>
        <v>36-50</v>
      </c>
      <c r="AP253" s="1">
        <v>2201</v>
      </c>
      <c r="AQ253" s="1">
        <v>0</v>
      </c>
      <c r="AR253" s="1">
        <v>1</v>
      </c>
      <c r="AS253" s="1">
        <v>0</v>
      </c>
      <c r="AT253" s="1">
        <v>0</v>
      </c>
      <c r="AU253" s="1">
        <v>0</v>
      </c>
      <c r="AV253" s="1">
        <v>0</v>
      </c>
      <c r="AW253" s="1">
        <v>1</v>
      </c>
      <c r="AX253" s="1">
        <v>0</v>
      </c>
      <c r="AY253" s="1">
        <v>0</v>
      </c>
      <c r="AZ253" s="1">
        <v>16</v>
      </c>
      <c r="BA253" s="23">
        <v>42648</v>
      </c>
      <c r="BB253" s="25">
        <f t="shared" si="59"/>
        <v>10</v>
      </c>
      <c r="BC253" s="25" t="str">
        <f t="shared" si="60"/>
        <v>October</v>
      </c>
      <c r="BD253" s="25">
        <v>1</v>
      </c>
      <c r="BE253" t="str">
        <f t="shared" si="61"/>
        <v>2084,24434,Low income,837,High spender,0.034255545551281,2,0,9,3,2,8,20,0,17,50,0.06,0.04,0.16,0.4,0,0.34,2,2,1,2,7,0.285714285714286,0.285714285714286,0.142857142857143,0.285714285714286,7,0,0,0,0,0,0,0,48,36-50,2201,0,1,0,0,0,0,1,0,0,16</v>
      </c>
    </row>
    <row r="254" spans="1:57" ht="13.2" x14ac:dyDescent="0.25">
      <c r="A254" s="8">
        <v>1903</v>
      </c>
      <c r="B254" s="1">
        <v>42231</v>
      </c>
      <c r="C254" s="8" t="str">
        <f t="shared" si="62"/>
        <v>Low income</v>
      </c>
      <c r="D254" s="31">
        <v>310</v>
      </c>
      <c r="E254" s="34" t="str">
        <f t="shared" si="63"/>
        <v>Low spender</v>
      </c>
      <c r="F254" s="10">
        <f t="shared" si="57"/>
        <v>7.3405791953778032E-3</v>
      </c>
      <c r="G254" s="1">
        <v>1</v>
      </c>
      <c r="H254" s="1">
        <v>1</v>
      </c>
      <c r="I254" s="1">
        <v>99</v>
      </c>
      <c r="J254" s="1">
        <v>24</v>
      </c>
      <c r="K254" s="1">
        <v>0</v>
      </c>
      <c r="L254" s="1">
        <v>8</v>
      </c>
      <c r="M254" s="1">
        <v>0</v>
      </c>
      <c r="N254" s="1">
        <v>1</v>
      </c>
      <c r="O254" s="1">
        <v>4</v>
      </c>
      <c r="P254" s="8">
        <f t="shared" si="64"/>
        <v>37</v>
      </c>
      <c r="Q254" s="10">
        <f t="shared" si="65"/>
        <v>0.64864864864864868</v>
      </c>
      <c r="R254" s="10">
        <f t="shared" si="66"/>
        <v>0</v>
      </c>
      <c r="S254" s="10">
        <f t="shared" si="67"/>
        <v>0.21621621621621623</v>
      </c>
      <c r="T254" s="10">
        <f t="shared" si="68"/>
        <v>0</v>
      </c>
      <c r="U254" s="10">
        <f t="shared" si="69"/>
        <v>2.7027027027027029E-2</v>
      </c>
      <c r="V254" s="10">
        <f t="shared" si="70"/>
        <v>0.10810810810810811</v>
      </c>
      <c r="W254" s="1">
        <v>1</v>
      </c>
      <c r="X254" s="1">
        <v>1</v>
      </c>
      <c r="Y254" s="1">
        <v>0</v>
      </c>
      <c r="Z254" s="1">
        <v>3</v>
      </c>
      <c r="AA254" s="8">
        <f t="shared" si="71"/>
        <v>5</v>
      </c>
      <c r="AB254" s="10">
        <f t="shared" si="72"/>
        <v>0.2</v>
      </c>
      <c r="AC254" s="10">
        <f t="shared" si="73"/>
        <v>0.2</v>
      </c>
      <c r="AD254" s="10">
        <f t="shared" si="74"/>
        <v>0</v>
      </c>
      <c r="AE254" s="10">
        <f t="shared" si="75"/>
        <v>0.6</v>
      </c>
      <c r="AF254" s="1">
        <v>5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51</v>
      </c>
      <c r="AO254" s="20" t="str">
        <f t="shared" si="58"/>
        <v>50-65</v>
      </c>
      <c r="AP254" s="1">
        <v>2255</v>
      </c>
      <c r="AQ254" s="1">
        <v>0</v>
      </c>
      <c r="AR254" s="1">
        <v>1</v>
      </c>
      <c r="AS254" s="1">
        <v>0</v>
      </c>
      <c r="AT254" s="1">
        <v>0</v>
      </c>
      <c r="AU254" s="1">
        <v>0</v>
      </c>
      <c r="AV254" s="1">
        <v>0</v>
      </c>
      <c r="AW254" s="1">
        <v>1</v>
      </c>
      <c r="AX254" s="1">
        <v>0</v>
      </c>
      <c r="AY254" s="1">
        <v>0</v>
      </c>
      <c r="AZ254" s="1">
        <v>29</v>
      </c>
      <c r="BA254" s="23">
        <v>42594</v>
      </c>
      <c r="BB254" s="25">
        <f t="shared" si="59"/>
        <v>8</v>
      </c>
      <c r="BC254" s="25" t="str">
        <f t="shared" si="60"/>
        <v>August</v>
      </c>
      <c r="BD254" s="25">
        <v>1</v>
      </c>
      <c r="BE254" t="str">
        <f t="shared" si="61"/>
        <v>1903,42231,Low income,310,Low spender,0.0073405791953778,1,1,99,24,0,8,0,1,4,37,0.648648648648649,0,0.216216216216216,0,0.027027027027027,0.108108108108108,1,1,0,3,5,0.2,0.2,0,0.6,5,0,0,0,0,0,0,0,51,50-65,2255,0,1,0,0,0,0,1,0,0,29</v>
      </c>
    </row>
    <row r="255" spans="1:57" ht="13.2" x14ac:dyDescent="0.25">
      <c r="A255" s="8">
        <v>1740</v>
      </c>
      <c r="B255" s="1">
        <v>33178</v>
      </c>
      <c r="C255" s="8" t="str">
        <f t="shared" si="62"/>
        <v>Low income</v>
      </c>
      <c r="D255" s="31">
        <v>350</v>
      </c>
      <c r="E255" s="34" t="str">
        <f t="shared" si="63"/>
        <v>Low spender</v>
      </c>
      <c r="F255" s="10">
        <f t="shared" si="57"/>
        <v>1.0549159081318947E-2</v>
      </c>
      <c r="G255" s="1">
        <v>1</v>
      </c>
      <c r="H255" s="1">
        <v>0</v>
      </c>
      <c r="I255" s="1">
        <v>9</v>
      </c>
      <c r="J255" s="1">
        <v>12</v>
      </c>
      <c r="K255" s="1">
        <v>6</v>
      </c>
      <c r="L255" s="1">
        <v>2</v>
      </c>
      <c r="M255" s="1">
        <v>11</v>
      </c>
      <c r="N255" s="1">
        <v>2</v>
      </c>
      <c r="O255" s="1">
        <v>16</v>
      </c>
      <c r="P255" s="8">
        <f t="shared" si="64"/>
        <v>49</v>
      </c>
      <c r="Q255" s="10">
        <f t="shared" si="65"/>
        <v>0.24489795918367346</v>
      </c>
      <c r="R255" s="10">
        <f t="shared" si="66"/>
        <v>0.12244897959183673</v>
      </c>
      <c r="S255" s="10">
        <f t="shared" si="67"/>
        <v>4.0816326530612242E-2</v>
      </c>
      <c r="T255" s="10">
        <f t="shared" si="68"/>
        <v>0.22448979591836735</v>
      </c>
      <c r="U255" s="10">
        <f t="shared" si="69"/>
        <v>4.0816326530612242E-2</v>
      </c>
      <c r="V255" s="10">
        <f t="shared" si="70"/>
        <v>0.32653061224489793</v>
      </c>
      <c r="W255" s="1">
        <v>1</v>
      </c>
      <c r="X255" s="1">
        <v>1</v>
      </c>
      <c r="Y255" s="1">
        <v>0</v>
      </c>
      <c r="Z255" s="1">
        <v>3</v>
      </c>
      <c r="AA255" s="8">
        <f t="shared" si="71"/>
        <v>5</v>
      </c>
      <c r="AB255" s="10">
        <f t="shared" si="72"/>
        <v>0.2</v>
      </c>
      <c r="AC255" s="10">
        <f t="shared" si="73"/>
        <v>0.2</v>
      </c>
      <c r="AD255" s="10">
        <f t="shared" si="74"/>
        <v>0</v>
      </c>
      <c r="AE255" s="10">
        <f t="shared" si="75"/>
        <v>0.6</v>
      </c>
      <c r="AF255" s="1">
        <v>4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43</v>
      </c>
      <c r="AO255" s="20" t="str">
        <f t="shared" si="58"/>
        <v>36-50</v>
      </c>
      <c r="AP255" s="1">
        <v>2309</v>
      </c>
      <c r="AQ255" s="1">
        <v>0</v>
      </c>
      <c r="AR255" s="1">
        <v>0</v>
      </c>
      <c r="AS255" s="1">
        <v>0</v>
      </c>
      <c r="AT255" s="1">
        <v>1</v>
      </c>
      <c r="AU255" s="1">
        <v>0</v>
      </c>
      <c r="AV255" s="1">
        <v>0</v>
      </c>
      <c r="AW255" s="1">
        <v>1</v>
      </c>
      <c r="AX255" s="1">
        <v>0</v>
      </c>
      <c r="AY255" s="1">
        <v>0</v>
      </c>
      <c r="AZ255" s="1">
        <v>17</v>
      </c>
      <c r="BA255" s="23">
        <v>42540</v>
      </c>
      <c r="BB255" s="25">
        <f t="shared" si="59"/>
        <v>6</v>
      </c>
      <c r="BC255" s="25" t="str">
        <f t="shared" si="60"/>
        <v>June</v>
      </c>
      <c r="BD255" s="25">
        <v>1</v>
      </c>
      <c r="BE255" t="str">
        <f t="shared" si="61"/>
        <v>1740,33178,Low income,350,Low spender,0.0105491590813189,1,0,9,12,6,2,11,2,16,49,0.244897959183673,0.122448979591837,0.0408163265306122,0.224489795918367,0.0408163265306122,0.326530612244898,1,1,0,3,5,0.2,0.2,0,0.6,4,0,0,0,0,0,0,0,43,36-50,2309,0,0,0,1,0,0,1,0,0,17</v>
      </c>
    </row>
    <row r="256" spans="1:57" ht="13.2" x14ac:dyDescent="0.25">
      <c r="A256" s="8">
        <v>1226</v>
      </c>
      <c r="B256" s="1">
        <v>24221</v>
      </c>
      <c r="C256" s="8" t="str">
        <f t="shared" si="62"/>
        <v>Low income</v>
      </c>
      <c r="D256" s="31">
        <v>1502</v>
      </c>
      <c r="E256" s="34" t="str">
        <f t="shared" si="63"/>
        <v>High spender</v>
      </c>
      <c r="F256" s="10">
        <f t="shared" si="57"/>
        <v>6.2012303373105981E-2</v>
      </c>
      <c r="G256" s="1">
        <v>0</v>
      </c>
      <c r="H256" s="1">
        <v>0</v>
      </c>
      <c r="I256" s="1">
        <v>94</v>
      </c>
      <c r="J256" s="1">
        <v>8</v>
      </c>
      <c r="K256" s="1">
        <v>9</v>
      </c>
      <c r="L256" s="1">
        <v>9</v>
      </c>
      <c r="M256" s="1">
        <v>2</v>
      </c>
      <c r="N256" s="1">
        <v>5</v>
      </c>
      <c r="O256" s="1">
        <v>22</v>
      </c>
      <c r="P256" s="8">
        <f t="shared" si="64"/>
        <v>55</v>
      </c>
      <c r="Q256" s="10">
        <f t="shared" si="65"/>
        <v>0.14545454545454545</v>
      </c>
      <c r="R256" s="10">
        <f t="shared" si="66"/>
        <v>0.16363636363636364</v>
      </c>
      <c r="S256" s="10">
        <f t="shared" si="67"/>
        <v>0.16363636363636364</v>
      </c>
      <c r="T256" s="10">
        <f t="shared" si="68"/>
        <v>3.6363636363636362E-2</v>
      </c>
      <c r="U256" s="10">
        <f t="shared" si="69"/>
        <v>9.0909090909090912E-2</v>
      </c>
      <c r="V256" s="10">
        <f t="shared" si="70"/>
        <v>0.4</v>
      </c>
      <c r="W256" s="1">
        <v>1</v>
      </c>
      <c r="X256" s="1">
        <v>1</v>
      </c>
      <c r="Y256" s="1">
        <v>1</v>
      </c>
      <c r="Z256" s="1">
        <v>3</v>
      </c>
      <c r="AA256" s="8">
        <f t="shared" si="71"/>
        <v>6</v>
      </c>
      <c r="AB256" s="10">
        <f t="shared" si="72"/>
        <v>0.16666666666666666</v>
      </c>
      <c r="AC256" s="10">
        <f t="shared" si="73"/>
        <v>0.16666666666666666</v>
      </c>
      <c r="AD256" s="10">
        <f t="shared" si="74"/>
        <v>0.16666666666666666</v>
      </c>
      <c r="AE256" s="10">
        <f t="shared" si="75"/>
        <v>0.5</v>
      </c>
      <c r="AF256" s="1">
        <v>4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61</v>
      </c>
      <c r="AO256" s="20" t="str">
        <f t="shared" si="58"/>
        <v>50-65</v>
      </c>
      <c r="AP256" s="1">
        <v>2472</v>
      </c>
      <c r="AQ256" s="1">
        <v>0</v>
      </c>
      <c r="AR256" s="1">
        <v>0</v>
      </c>
      <c r="AS256" s="1">
        <v>0</v>
      </c>
      <c r="AT256" s="1">
        <v>1</v>
      </c>
      <c r="AU256" s="1">
        <v>0</v>
      </c>
      <c r="AV256" s="1">
        <v>0</v>
      </c>
      <c r="AW256" s="1">
        <v>1</v>
      </c>
      <c r="AX256" s="1">
        <v>0</v>
      </c>
      <c r="AY256" s="1">
        <v>0</v>
      </c>
      <c r="AZ256" s="1">
        <v>11</v>
      </c>
      <c r="BA256" s="23">
        <v>42377</v>
      </c>
      <c r="BB256" s="25">
        <f t="shared" si="59"/>
        <v>1</v>
      </c>
      <c r="BC256" s="25" t="str">
        <f t="shared" si="60"/>
        <v>January</v>
      </c>
      <c r="BD256" s="25">
        <v>1</v>
      </c>
      <c r="BE256" t="str">
        <f t="shared" si="61"/>
        <v>1226,24221,Low income,1502,High spender,0.062012303373106,0,0,94,8,9,9,2,5,22,55,0.145454545454545,0.163636363636364,0.163636363636364,0.0363636363636364,0.0909090909090909,0.4,1,1,1,3,6,0.166666666666667,0.166666666666667,0.166666666666667,0.5,4,0,0,0,0,0,0,0,61,50-65,2472,0,0,0,1,0,0,1,0,0,11</v>
      </c>
    </row>
    <row r="257" spans="1:57" ht="13.2" x14ac:dyDescent="0.25">
      <c r="A257" s="8">
        <v>771</v>
      </c>
      <c r="B257" s="1">
        <v>46984</v>
      </c>
      <c r="C257" s="8" t="str">
        <f t="shared" si="62"/>
        <v>Low income</v>
      </c>
      <c r="D257" s="31">
        <v>438</v>
      </c>
      <c r="E257" s="34" t="str">
        <f t="shared" si="63"/>
        <v>Low spender</v>
      </c>
      <c r="F257" s="10">
        <f t="shared" si="57"/>
        <v>9.3223224927634941E-3</v>
      </c>
      <c r="G257" s="1">
        <v>1</v>
      </c>
      <c r="H257" s="1">
        <v>1</v>
      </c>
      <c r="I257" s="1">
        <v>71</v>
      </c>
      <c r="J257" s="1">
        <v>19</v>
      </c>
      <c r="K257" s="1">
        <v>1</v>
      </c>
      <c r="L257" s="1">
        <v>10</v>
      </c>
      <c r="M257" s="1">
        <v>2</v>
      </c>
      <c r="N257" s="1">
        <v>1</v>
      </c>
      <c r="O257" s="1">
        <v>8</v>
      </c>
      <c r="P257" s="8">
        <f t="shared" si="64"/>
        <v>41</v>
      </c>
      <c r="Q257" s="10">
        <f t="shared" si="65"/>
        <v>0.46341463414634149</v>
      </c>
      <c r="R257" s="10">
        <f t="shared" si="66"/>
        <v>2.4390243902439025E-2</v>
      </c>
      <c r="S257" s="10">
        <f t="shared" si="67"/>
        <v>0.24390243902439024</v>
      </c>
      <c r="T257" s="10">
        <f t="shared" si="68"/>
        <v>4.878048780487805E-2</v>
      </c>
      <c r="U257" s="10">
        <f t="shared" si="69"/>
        <v>2.4390243902439025E-2</v>
      </c>
      <c r="V257" s="10">
        <f t="shared" si="70"/>
        <v>0.1951219512195122</v>
      </c>
      <c r="W257" s="1">
        <v>1</v>
      </c>
      <c r="X257" s="1">
        <v>1</v>
      </c>
      <c r="Y257" s="1">
        <v>0</v>
      </c>
      <c r="Z257" s="1">
        <v>3</v>
      </c>
      <c r="AA257" s="8">
        <f t="shared" si="71"/>
        <v>5</v>
      </c>
      <c r="AB257" s="10">
        <f t="shared" si="72"/>
        <v>0.2</v>
      </c>
      <c r="AC257" s="10">
        <f t="shared" si="73"/>
        <v>0.2</v>
      </c>
      <c r="AD257" s="10">
        <f t="shared" si="74"/>
        <v>0</v>
      </c>
      <c r="AE257" s="10">
        <f t="shared" si="75"/>
        <v>0.6</v>
      </c>
      <c r="AF257" s="1">
        <v>5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64</v>
      </c>
      <c r="AO257" s="20" t="str">
        <f t="shared" si="58"/>
        <v>50-65</v>
      </c>
      <c r="AP257" s="1">
        <v>2619</v>
      </c>
      <c r="AQ257" s="1">
        <v>0</v>
      </c>
      <c r="AR257" s="1">
        <v>0</v>
      </c>
      <c r="AS257" s="1">
        <v>0</v>
      </c>
      <c r="AT257" s="1">
        <v>0</v>
      </c>
      <c r="AU257" s="1">
        <v>1</v>
      </c>
      <c r="AV257" s="1">
        <v>0</v>
      </c>
      <c r="AW257" s="1">
        <v>1</v>
      </c>
      <c r="AX257" s="1">
        <v>0</v>
      </c>
      <c r="AY257" s="1">
        <v>0</v>
      </c>
      <c r="AZ257" s="1">
        <v>25</v>
      </c>
      <c r="BA257" s="23">
        <v>42230</v>
      </c>
      <c r="BB257" s="25">
        <f t="shared" si="59"/>
        <v>8</v>
      </c>
      <c r="BC257" s="25" t="str">
        <f t="shared" si="60"/>
        <v>August</v>
      </c>
      <c r="BD257" s="25">
        <v>1</v>
      </c>
      <c r="BE257" t="str">
        <f t="shared" si="61"/>
        <v>771,46984,Low income,438,Low spender,0.00932232249276349,1,1,71,19,1,10,2,1,8,41,0.463414634146341,0.024390243902439,0.24390243902439,0.0487804878048781,0.024390243902439,0.195121951219512,1,1,0,3,5,0.2,0.2,0,0.6,5,0,0,0,0,0,0,0,64,50-65,2619,0,0,0,0,1,0,1,0,0,25</v>
      </c>
    </row>
    <row r="258" spans="1:57" ht="13.2" x14ac:dyDescent="0.25">
      <c r="A258" s="8">
        <v>503</v>
      </c>
      <c r="B258" s="1">
        <v>32300</v>
      </c>
      <c r="C258" s="8" t="str">
        <f t="shared" si="62"/>
        <v>Low income</v>
      </c>
      <c r="D258" s="31">
        <v>894</v>
      </c>
      <c r="E258" s="34" t="str">
        <f t="shared" si="63"/>
        <v>High spender</v>
      </c>
      <c r="F258" s="10">
        <f t="shared" ref="F258:F321" si="76">D258/B258</f>
        <v>2.7678018575851393E-2</v>
      </c>
      <c r="G258" s="1">
        <v>1</v>
      </c>
      <c r="H258" s="1">
        <v>0</v>
      </c>
      <c r="I258" s="1">
        <v>1</v>
      </c>
      <c r="J258" s="1">
        <v>13</v>
      </c>
      <c r="K258" s="1">
        <v>3</v>
      </c>
      <c r="L258" s="1">
        <v>6</v>
      </c>
      <c r="M258" s="1">
        <v>6</v>
      </c>
      <c r="N258" s="1">
        <v>5</v>
      </c>
      <c r="O258" s="1">
        <v>6</v>
      </c>
      <c r="P258" s="8">
        <f t="shared" si="64"/>
        <v>39</v>
      </c>
      <c r="Q258" s="10">
        <f t="shared" si="65"/>
        <v>0.33333333333333331</v>
      </c>
      <c r="R258" s="10">
        <f t="shared" si="66"/>
        <v>7.6923076923076927E-2</v>
      </c>
      <c r="S258" s="10">
        <f t="shared" si="67"/>
        <v>0.15384615384615385</v>
      </c>
      <c r="T258" s="10">
        <f t="shared" si="68"/>
        <v>0.15384615384615385</v>
      </c>
      <c r="U258" s="10">
        <f t="shared" si="69"/>
        <v>0.12820512820512819</v>
      </c>
      <c r="V258" s="10">
        <f t="shared" si="70"/>
        <v>0.15384615384615385</v>
      </c>
      <c r="W258" s="1">
        <v>1</v>
      </c>
      <c r="X258" s="1">
        <v>1</v>
      </c>
      <c r="Y258" s="1">
        <v>0</v>
      </c>
      <c r="Z258" s="1">
        <v>3</v>
      </c>
      <c r="AA258" s="8">
        <f t="shared" si="71"/>
        <v>5</v>
      </c>
      <c r="AB258" s="10">
        <f t="shared" si="72"/>
        <v>0.2</v>
      </c>
      <c r="AC258" s="10">
        <f t="shared" si="73"/>
        <v>0.2</v>
      </c>
      <c r="AD258" s="10">
        <f t="shared" si="74"/>
        <v>0</v>
      </c>
      <c r="AE258" s="10">
        <f t="shared" si="75"/>
        <v>0.6</v>
      </c>
      <c r="AF258" s="1">
        <v>8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47</v>
      </c>
      <c r="AO258" s="20" t="str">
        <f t="shared" ref="AO258:AO321" si="77">IF(AND(AN258&lt;36,AN258&gt;23), "24-35",
IF(AND(AN258&lt;51,AN258&gt;35), "36-50",
IF(AND(AN258&lt;66,AN258&gt;50), "50-65",
IF(AN258&gt;65, "66+", "N")
)))</f>
        <v>36-50</v>
      </c>
      <c r="AP258" s="1">
        <v>2701</v>
      </c>
      <c r="AQ258" s="1">
        <v>0</v>
      </c>
      <c r="AR258" s="1">
        <v>1</v>
      </c>
      <c r="AS258" s="1">
        <v>0</v>
      </c>
      <c r="AT258" s="1">
        <v>0</v>
      </c>
      <c r="AU258" s="1">
        <v>0</v>
      </c>
      <c r="AV258" s="1">
        <v>0</v>
      </c>
      <c r="AW258" s="1">
        <v>1</v>
      </c>
      <c r="AX258" s="1">
        <v>0</v>
      </c>
      <c r="AY258" s="1">
        <v>0</v>
      </c>
      <c r="AZ258" s="1">
        <v>27</v>
      </c>
      <c r="BA258" s="23">
        <v>42148</v>
      </c>
      <c r="BB258" s="25">
        <f t="shared" ref="BB258:BB321" si="78">MONTH(BA258)</f>
        <v>5</v>
      </c>
      <c r="BC258" s="25" t="str">
        <f t="shared" ref="BC258:BC321" si="79">TEXT(BA258,"mmmm")</f>
        <v>May</v>
      </c>
      <c r="BD258" s="25">
        <v>1</v>
      </c>
      <c r="BE258" t="str">
        <f t="shared" ref="BE258:BE321" si="80">_xlfn.TEXTJOIN(",",TRUE,A258:AZ258)</f>
        <v>503,32300,Low income,894,High spender,0.0276780185758514,1,0,1,13,3,6,6,5,6,39,0.333333333333333,0.0769230769230769,0.153846153846154,0.153846153846154,0.128205128205128,0.153846153846154,1,1,0,3,5,0.2,0.2,0,0.6,8,0,0,0,0,0,0,0,47,36-50,2701,0,1,0,0,0,0,1,0,0,27</v>
      </c>
    </row>
    <row r="259" spans="1:57" ht="13.2" x14ac:dyDescent="0.25">
      <c r="A259" s="8">
        <v>1977</v>
      </c>
      <c r="B259" s="1">
        <v>44319</v>
      </c>
      <c r="C259" s="8" t="str">
        <f t="shared" ref="C259:C322" si="81">IF(B259&lt;=AVERAGE(B:B),"Low income", "High income")</f>
        <v>Low income</v>
      </c>
      <c r="D259" s="31">
        <v>1497</v>
      </c>
      <c r="E259" s="34" t="str">
        <f t="shared" ref="E259:E322" si="82">IF(D259&lt;=AVERAGE(D:D),"Low spender", "High spender")</f>
        <v>High spender</v>
      </c>
      <c r="F259" s="10">
        <f t="shared" si="76"/>
        <v>3.3777837947607123E-2</v>
      </c>
      <c r="G259" s="1">
        <v>1</v>
      </c>
      <c r="H259" s="1">
        <v>1</v>
      </c>
      <c r="I259" s="1">
        <v>18</v>
      </c>
      <c r="J259" s="1">
        <v>26</v>
      </c>
      <c r="K259" s="1">
        <v>0</v>
      </c>
      <c r="L259" s="1">
        <v>8</v>
      </c>
      <c r="M259" s="1">
        <v>0</v>
      </c>
      <c r="N259" s="1">
        <v>0</v>
      </c>
      <c r="O259" s="1">
        <v>3</v>
      </c>
      <c r="P259" s="8">
        <f t="shared" ref="P259:P322" si="83">SUM(J259:O259)</f>
        <v>37</v>
      </c>
      <c r="Q259" s="10">
        <f t="shared" ref="Q259:Q322" si="84">IF(P259=0,0,J259/P259)</f>
        <v>0.70270270270270274</v>
      </c>
      <c r="R259" s="10">
        <f t="shared" ref="R259:R322" si="85">IF(P259=0,0,K259/P259)</f>
        <v>0</v>
      </c>
      <c r="S259" s="10">
        <f t="shared" ref="S259:S322" si="86">IF(P259=0,0,L259/P259)</f>
        <v>0.21621621621621623</v>
      </c>
      <c r="T259" s="10">
        <f t="shared" ref="T259:T322" si="87">IF(P259=0,0,M259/P259)</f>
        <v>0</v>
      </c>
      <c r="U259" s="10">
        <f t="shared" ref="U259:U322" si="88">IF(P259=0,0,N259/P259)</f>
        <v>0</v>
      </c>
      <c r="V259" s="10">
        <f t="shared" ref="V259:V322" si="89">IF(P259=0,0,O259/P259)</f>
        <v>8.1081081081081086E-2</v>
      </c>
      <c r="W259" s="1">
        <v>2</v>
      </c>
      <c r="X259" s="1">
        <v>2</v>
      </c>
      <c r="Y259" s="1">
        <v>0</v>
      </c>
      <c r="Z259" s="1">
        <v>3</v>
      </c>
      <c r="AA259" s="8">
        <f t="shared" ref="AA259:AA322" si="90">SUM(W259:Z259)</f>
        <v>7</v>
      </c>
      <c r="AB259" s="10">
        <f t="shared" ref="AB259:AB322" si="91">IF(AA259=0,0,W259/AA259)</f>
        <v>0.2857142857142857</v>
      </c>
      <c r="AC259" s="10">
        <f t="shared" ref="AC259:AC322" si="92">IF(AA259=0,0,X259/AA259)</f>
        <v>0.2857142857142857</v>
      </c>
      <c r="AD259" s="10">
        <f t="shared" ref="AD259:AD322" si="93">IF(AA259=0,0,Y259/AA259)</f>
        <v>0</v>
      </c>
      <c r="AE259" s="10">
        <f t="shared" ref="AE259:AE322" si="94">IF(AA259=0,0,Z259/AA259)</f>
        <v>0.42857142857142855</v>
      </c>
      <c r="AF259" s="1">
        <v>5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45</v>
      </c>
      <c r="AO259" s="20" t="str">
        <f t="shared" si="77"/>
        <v>36-50</v>
      </c>
      <c r="AP259" s="1">
        <v>2232</v>
      </c>
      <c r="AQ259" s="1">
        <v>0</v>
      </c>
      <c r="AR259" s="1">
        <v>1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1</v>
      </c>
      <c r="AY259" s="1">
        <v>0</v>
      </c>
      <c r="AZ259" s="1">
        <v>31</v>
      </c>
      <c r="BA259" s="23">
        <v>42617</v>
      </c>
      <c r="BB259" s="25">
        <f t="shared" si="78"/>
        <v>9</v>
      </c>
      <c r="BC259" s="25" t="str">
        <f t="shared" si="79"/>
        <v>September</v>
      </c>
      <c r="BD259" s="25">
        <v>1</v>
      </c>
      <c r="BE259" t="str">
        <f t="shared" si="80"/>
        <v>1977,44319,Low income,1497,High spender,0.0337778379476071,1,1,18,26,0,8,0,0,3,37,0.702702702702703,0,0.216216216216216,0,0,0.0810810810810811,2,2,0,3,7,0.285714285714286,0.285714285714286,0,0.428571428571429,5,0,0,0,0,0,0,0,45,36-50,2232,0,1,0,0,0,0,0,1,0,31</v>
      </c>
    </row>
    <row r="260" spans="1:57" ht="13.2" x14ac:dyDescent="0.25">
      <c r="A260" s="8">
        <v>1905</v>
      </c>
      <c r="B260" s="1">
        <v>29732</v>
      </c>
      <c r="C260" s="8" t="str">
        <f t="shared" si="81"/>
        <v>Low income</v>
      </c>
      <c r="D260" s="31">
        <v>394</v>
      </c>
      <c r="E260" s="34" t="str">
        <f t="shared" si="82"/>
        <v>Low spender</v>
      </c>
      <c r="F260" s="10">
        <f t="shared" si="76"/>
        <v>1.3251715323557111E-2</v>
      </c>
      <c r="G260" s="1">
        <v>1</v>
      </c>
      <c r="H260" s="1">
        <v>0</v>
      </c>
      <c r="I260" s="1">
        <v>23</v>
      </c>
      <c r="J260" s="1">
        <v>25</v>
      </c>
      <c r="K260" s="1">
        <v>0</v>
      </c>
      <c r="L260" s="1">
        <v>8</v>
      </c>
      <c r="M260" s="1">
        <v>0</v>
      </c>
      <c r="N260" s="1">
        <v>1</v>
      </c>
      <c r="O260" s="1">
        <v>4</v>
      </c>
      <c r="P260" s="8">
        <f t="shared" si="83"/>
        <v>38</v>
      </c>
      <c r="Q260" s="10">
        <f t="shared" si="84"/>
        <v>0.65789473684210531</v>
      </c>
      <c r="R260" s="10">
        <f t="shared" si="85"/>
        <v>0</v>
      </c>
      <c r="S260" s="10">
        <f t="shared" si="86"/>
        <v>0.21052631578947367</v>
      </c>
      <c r="T260" s="10">
        <f t="shared" si="87"/>
        <v>0</v>
      </c>
      <c r="U260" s="10">
        <f t="shared" si="88"/>
        <v>2.6315789473684209E-2</v>
      </c>
      <c r="V260" s="10">
        <f t="shared" si="89"/>
        <v>0.10526315789473684</v>
      </c>
      <c r="W260" s="1">
        <v>1</v>
      </c>
      <c r="X260" s="1">
        <v>2</v>
      </c>
      <c r="Y260" s="1">
        <v>0</v>
      </c>
      <c r="Z260" s="1">
        <v>2</v>
      </c>
      <c r="AA260" s="8">
        <f t="shared" si="90"/>
        <v>5</v>
      </c>
      <c r="AB260" s="10">
        <f t="shared" si="91"/>
        <v>0.2</v>
      </c>
      <c r="AC260" s="10">
        <f t="shared" si="92"/>
        <v>0.4</v>
      </c>
      <c r="AD260" s="10">
        <f t="shared" si="93"/>
        <v>0</v>
      </c>
      <c r="AE260" s="10">
        <f t="shared" si="94"/>
        <v>0.4</v>
      </c>
      <c r="AF260" s="1">
        <v>9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49</v>
      </c>
      <c r="AO260" s="20" t="str">
        <f t="shared" si="77"/>
        <v>36-50</v>
      </c>
      <c r="AP260" s="1">
        <v>2255</v>
      </c>
      <c r="AQ260" s="1">
        <v>0</v>
      </c>
      <c r="AR260" s="1">
        <v>0</v>
      </c>
      <c r="AS260" s="1">
        <v>0</v>
      </c>
      <c r="AT260" s="1">
        <v>1</v>
      </c>
      <c r="AU260" s="1">
        <v>0</v>
      </c>
      <c r="AV260" s="1">
        <v>0</v>
      </c>
      <c r="AW260" s="1">
        <v>0</v>
      </c>
      <c r="AX260" s="1">
        <v>0</v>
      </c>
      <c r="AY260" s="1">
        <v>1</v>
      </c>
      <c r="AZ260" s="1">
        <v>30</v>
      </c>
      <c r="BA260" s="23">
        <v>42594</v>
      </c>
      <c r="BB260" s="25">
        <f t="shared" si="78"/>
        <v>8</v>
      </c>
      <c r="BC260" s="25" t="str">
        <f t="shared" si="79"/>
        <v>August</v>
      </c>
      <c r="BD260" s="25">
        <v>1</v>
      </c>
      <c r="BE260" t="str">
        <f t="shared" si="80"/>
        <v>1905,29732,Low income,394,Low spender,0.0132517153235571,1,0,23,25,0,8,0,1,4,38,0.657894736842105,0,0.210526315789474,0,0.0263157894736842,0.105263157894737,1,2,0,2,5,0.2,0.4,0,0.4,9,0,0,0,0,0,0,0,49,36-50,2255,0,0,0,1,0,0,0,0,1,30</v>
      </c>
    </row>
    <row r="261" spans="1:57" ht="13.2" x14ac:dyDescent="0.25">
      <c r="A261" s="8">
        <v>1827</v>
      </c>
      <c r="B261" s="1">
        <v>26642</v>
      </c>
      <c r="C261" s="8" t="str">
        <f t="shared" si="81"/>
        <v>Low income</v>
      </c>
      <c r="D261" s="31">
        <v>54</v>
      </c>
      <c r="E261" s="34" t="str">
        <f t="shared" si="82"/>
        <v>Low spender</v>
      </c>
      <c r="F261" s="10">
        <f t="shared" si="76"/>
        <v>2.0268748592448013E-3</v>
      </c>
      <c r="G261" s="1">
        <v>1</v>
      </c>
      <c r="H261" s="1">
        <v>0</v>
      </c>
      <c r="I261" s="1">
        <v>71</v>
      </c>
      <c r="J261" s="1">
        <v>13</v>
      </c>
      <c r="K261" s="1">
        <v>2</v>
      </c>
      <c r="L261" s="1">
        <v>15</v>
      </c>
      <c r="M261" s="1">
        <v>2</v>
      </c>
      <c r="N261" s="1">
        <v>2</v>
      </c>
      <c r="O261" s="1">
        <v>8</v>
      </c>
      <c r="P261" s="8">
        <f t="shared" si="83"/>
        <v>42</v>
      </c>
      <c r="Q261" s="10">
        <f t="shared" si="84"/>
        <v>0.30952380952380953</v>
      </c>
      <c r="R261" s="10">
        <f t="shared" si="85"/>
        <v>4.7619047619047616E-2</v>
      </c>
      <c r="S261" s="10">
        <f t="shared" si="86"/>
        <v>0.35714285714285715</v>
      </c>
      <c r="T261" s="10">
        <f t="shared" si="87"/>
        <v>4.7619047619047616E-2</v>
      </c>
      <c r="U261" s="10">
        <f t="shared" si="88"/>
        <v>4.7619047619047616E-2</v>
      </c>
      <c r="V261" s="10">
        <f t="shared" si="89"/>
        <v>0.19047619047619047</v>
      </c>
      <c r="W261" s="1">
        <v>2</v>
      </c>
      <c r="X261" s="1">
        <v>2</v>
      </c>
      <c r="Y261" s="1">
        <v>0</v>
      </c>
      <c r="Z261" s="1">
        <v>3</v>
      </c>
      <c r="AA261" s="8">
        <f t="shared" si="90"/>
        <v>7</v>
      </c>
      <c r="AB261" s="10">
        <f t="shared" si="91"/>
        <v>0.2857142857142857</v>
      </c>
      <c r="AC261" s="10">
        <f t="shared" si="92"/>
        <v>0.2857142857142857</v>
      </c>
      <c r="AD261" s="10">
        <f t="shared" si="93"/>
        <v>0</v>
      </c>
      <c r="AE261" s="10">
        <f t="shared" si="94"/>
        <v>0.42857142857142855</v>
      </c>
      <c r="AF261" s="1">
        <v>6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53</v>
      </c>
      <c r="AO261" s="20" t="str">
        <f t="shared" si="77"/>
        <v>50-65</v>
      </c>
      <c r="AP261" s="1">
        <v>2279</v>
      </c>
      <c r="AQ261" s="1">
        <v>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1</v>
      </c>
      <c r="AZ261" s="1">
        <v>26</v>
      </c>
      <c r="BA261" s="23">
        <v>42570</v>
      </c>
      <c r="BB261" s="25">
        <f t="shared" si="78"/>
        <v>7</v>
      </c>
      <c r="BC261" s="25" t="str">
        <f t="shared" si="79"/>
        <v>July</v>
      </c>
      <c r="BD261" s="25">
        <v>1</v>
      </c>
      <c r="BE261" t="str">
        <f t="shared" si="80"/>
        <v>1827,26642,Low income,54,Low spender,0.0020268748592448,1,0,71,13,2,15,2,2,8,42,0.30952380952381,0.0476190476190476,0.357142857142857,0.0476190476190476,0.0476190476190476,0.19047619047619,2,2,0,3,7,0.285714285714286,0.285714285714286,0,0.428571428571429,6,0,0,0,0,0,0,0,53,50-65,2279,1,0,0,0,0,0,0,0,1,26</v>
      </c>
    </row>
    <row r="262" spans="1:57" ht="13.2" x14ac:dyDescent="0.25">
      <c r="A262" s="8">
        <v>1429</v>
      </c>
      <c r="B262" s="1">
        <v>23272</v>
      </c>
      <c r="C262" s="8" t="str">
        <f t="shared" si="81"/>
        <v>Low income</v>
      </c>
      <c r="D262" s="31">
        <v>34</v>
      </c>
      <c r="E262" s="34" t="str">
        <f t="shared" si="82"/>
        <v>Low spender</v>
      </c>
      <c r="F262" s="10">
        <f t="shared" si="76"/>
        <v>1.4609831557236164E-3</v>
      </c>
      <c r="G262" s="1">
        <v>0</v>
      </c>
      <c r="H262" s="1">
        <v>0</v>
      </c>
      <c r="I262" s="1">
        <v>29</v>
      </c>
      <c r="J262" s="1">
        <v>19</v>
      </c>
      <c r="K262" s="1">
        <v>3</v>
      </c>
      <c r="L262" s="1">
        <v>6</v>
      </c>
      <c r="M262" s="1">
        <v>4</v>
      </c>
      <c r="N262" s="1">
        <v>2</v>
      </c>
      <c r="O262" s="1">
        <v>12</v>
      </c>
      <c r="P262" s="8">
        <f t="shared" si="83"/>
        <v>46</v>
      </c>
      <c r="Q262" s="10">
        <f t="shared" si="84"/>
        <v>0.41304347826086957</v>
      </c>
      <c r="R262" s="10">
        <f t="shared" si="85"/>
        <v>6.5217391304347824E-2</v>
      </c>
      <c r="S262" s="10">
        <f t="shared" si="86"/>
        <v>0.13043478260869565</v>
      </c>
      <c r="T262" s="10">
        <f t="shared" si="87"/>
        <v>8.6956521739130432E-2</v>
      </c>
      <c r="U262" s="10">
        <f t="shared" si="88"/>
        <v>4.3478260869565216E-2</v>
      </c>
      <c r="V262" s="10">
        <f t="shared" si="89"/>
        <v>0.2608695652173913</v>
      </c>
      <c r="W262" s="1">
        <v>1</v>
      </c>
      <c r="X262" s="1">
        <v>1</v>
      </c>
      <c r="Y262" s="1">
        <v>0</v>
      </c>
      <c r="Z262" s="1">
        <v>3</v>
      </c>
      <c r="AA262" s="8">
        <f t="shared" si="90"/>
        <v>5</v>
      </c>
      <c r="AB262" s="10">
        <f t="shared" si="91"/>
        <v>0.2</v>
      </c>
      <c r="AC262" s="10">
        <f t="shared" si="92"/>
        <v>0.2</v>
      </c>
      <c r="AD262" s="10">
        <f t="shared" si="93"/>
        <v>0</v>
      </c>
      <c r="AE262" s="10">
        <f t="shared" si="94"/>
        <v>0.6</v>
      </c>
      <c r="AF262" s="1">
        <v>4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67</v>
      </c>
      <c r="AO262" s="20" t="str">
        <f t="shared" si="77"/>
        <v>66+</v>
      </c>
      <c r="AP262" s="1">
        <v>2414</v>
      </c>
      <c r="AQ262" s="1">
        <v>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1</v>
      </c>
      <c r="AX262" s="1">
        <v>0</v>
      </c>
      <c r="AY262" s="1">
        <v>0</v>
      </c>
      <c r="AZ262" s="1">
        <v>22</v>
      </c>
      <c r="BA262" s="23">
        <v>42435</v>
      </c>
      <c r="BB262" s="25">
        <f t="shared" si="78"/>
        <v>3</v>
      </c>
      <c r="BC262" s="25" t="str">
        <f t="shared" si="79"/>
        <v>March</v>
      </c>
      <c r="BD262" s="25">
        <v>1</v>
      </c>
      <c r="BE262" t="str">
        <f t="shared" si="80"/>
        <v>1429,23272,Low income,34,Low spender,0.00146098315572362,0,0,29,19,3,6,4,2,12,46,0.41304347826087,0.0652173913043478,0.130434782608696,0.0869565217391304,0.0434782608695652,0.260869565217391,1,1,0,3,5,0.2,0.2,0,0.6,4,0,0,0,0,0,0,0,67,66+,2414,1,0,0,0,0,0,1,0,0,22</v>
      </c>
    </row>
    <row r="263" spans="1:57" ht="13.2" x14ac:dyDescent="0.25">
      <c r="A263" s="8">
        <v>1269</v>
      </c>
      <c r="B263" s="1">
        <v>25410</v>
      </c>
      <c r="C263" s="8" t="str">
        <f t="shared" si="81"/>
        <v>Low income</v>
      </c>
      <c r="D263" s="31">
        <v>1294</v>
      </c>
      <c r="E263" s="34" t="str">
        <f t="shared" si="82"/>
        <v>High spender</v>
      </c>
      <c r="F263" s="10">
        <f t="shared" si="76"/>
        <v>5.0924832743014563E-2</v>
      </c>
      <c r="G263" s="1">
        <v>1</v>
      </c>
      <c r="H263" s="1">
        <v>0</v>
      </c>
      <c r="I263" s="1">
        <v>48</v>
      </c>
      <c r="J263" s="1">
        <v>2</v>
      </c>
      <c r="K263" s="1">
        <v>2</v>
      </c>
      <c r="L263" s="1">
        <v>4</v>
      </c>
      <c r="M263" s="1">
        <v>13</v>
      </c>
      <c r="N263" s="1">
        <v>13</v>
      </c>
      <c r="O263" s="1">
        <v>4</v>
      </c>
      <c r="P263" s="8">
        <f t="shared" si="83"/>
        <v>38</v>
      </c>
      <c r="Q263" s="10">
        <f t="shared" si="84"/>
        <v>5.2631578947368418E-2</v>
      </c>
      <c r="R263" s="10">
        <f t="shared" si="85"/>
        <v>5.2631578947368418E-2</v>
      </c>
      <c r="S263" s="10">
        <f t="shared" si="86"/>
        <v>0.10526315789473684</v>
      </c>
      <c r="T263" s="10">
        <f t="shared" si="87"/>
        <v>0.34210526315789475</v>
      </c>
      <c r="U263" s="10">
        <f t="shared" si="88"/>
        <v>0.34210526315789475</v>
      </c>
      <c r="V263" s="10">
        <f t="shared" si="89"/>
        <v>0.10526315789473684</v>
      </c>
      <c r="W263" s="1">
        <v>1</v>
      </c>
      <c r="X263" s="1">
        <v>1</v>
      </c>
      <c r="Y263" s="1">
        <v>0</v>
      </c>
      <c r="Z263" s="1">
        <v>4</v>
      </c>
      <c r="AA263" s="8">
        <f t="shared" si="90"/>
        <v>6</v>
      </c>
      <c r="AB263" s="10">
        <f t="shared" si="91"/>
        <v>0.16666666666666666</v>
      </c>
      <c r="AC263" s="10">
        <f t="shared" si="92"/>
        <v>0.16666666666666666</v>
      </c>
      <c r="AD263" s="10">
        <f t="shared" si="93"/>
        <v>0</v>
      </c>
      <c r="AE263" s="10">
        <f t="shared" si="94"/>
        <v>0.66666666666666663</v>
      </c>
      <c r="AF263" s="1">
        <v>4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47</v>
      </c>
      <c r="AO263" s="20" t="str">
        <f t="shared" si="77"/>
        <v>36-50</v>
      </c>
      <c r="AP263" s="1">
        <v>2461</v>
      </c>
      <c r="AQ263" s="1">
        <v>0</v>
      </c>
      <c r="AR263" s="1">
        <v>1</v>
      </c>
      <c r="AS263" s="1">
        <v>0</v>
      </c>
      <c r="AT263" s="1">
        <v>0</v>
      </c>
      <c r="AU263" s="1">
        <v>0</v>
      </c>
      <c r="AV263" s="1">
        <v>0</v>
      </c>
      <c r="AW263" s="1">
        <v>1</v>
      </c>
      <c r="AX263" s="1">
        <v>0</v>
      </c>
      <c r="AY263" s="1">
        <v>0</v>
      </c>
      <c r="AZ263" s="1">
        <v>30</v>
      </c>
      <c r="BA263" s="23">
        <v>42388</v>
      </c>
      <c r="BB263" s="25">
        <f t="shared" si="78"/>
        <v>1</v>
      </c>
      <c r="BC263" s="25" t="str">
        <f t="shared" si="79"/>
        <v>January</v>
      </c>
      <c r="BD263" s="25">
        <v>1</v>
      </c>
      <c r="BE263" t="str">
        <f t="shared" si="80"/>
        <v>1269,25410,Low income,1294,High spender,0.0509248327430146,1,0,48,2,2,4,13,13,4,38,0.0526315789473684,0.0526315789473684,0.105263157894737,0.342105263157895,0.342105263157895,0.105263157894737,1,1,0,4,6,0.166666666666667,0.166666666666667,0,0.666666666666667,4,0,0,0,0,0,0,0,47,36-50,2461,0,1,0,0,0,0,1,0,0,30</v>
      </c>
    </row>
    <row r="264" spans="1:57" ht="13.2" x14ac:dyDescent="0.25">
      <c r="A264" s="8">
        <v>1156</v>
      </c>
      <c r="B264" s="1">
        <v>36921</v>
      </c>
      <c r="C264" s="8" t="str">
        <f t="shared" si="81"/>
        <v>Low income</v>
      </c>
      <c r="D264" s="31">
        <v>1166</v>
      </c>
      <c r="E264" s="34" t="str">
        <f t="shared" si="82"/>
        <v>High spender</v>
      </c>
      <c r="F264" s="10">
        <f t="shared" si="76"/>
        <v>3.1580943094715742E-2</v>
      </c>
      <c r="G264" s="1">
        <v>1</v>
      </c>
      <c r="H264" s="1">
        <v>1</v>
      </c>
      <c r="I264" s="1">
        <v>74</v>
      </c>
      <c r="J264" s="1">
        <v>17</v>
      </c>
      <c r="K264" s="1">
        <v>1</v>
      </c>
      <c r="L264" s="1">
        <v>12</v>
      </c>
      <c r="M264" s="1">
        <v>3</v>
      </c>
      <c r="N264" s="1">
        <v>1</v>
      </c>
      <c r="O264" s="1">
        <v>4</v>
      </c>
      <c r="P264" s="8">
        <f t="shared" si="83"/>
        <v>38</v>
      </c>
      <c r="Q264" s="10">
        <f t="shared" si="84"/>
        <v>0.44736842105263158</v>
      </c>
      <c r="R264" s="10">
        <f t="shared" si="85"/>
        <v>2.6315789473684209E-2</v>
      </c>
      <c r="S264" s="10">
        <f t="shared" si="86"/>
        <v>0.31578947368421051</v>
      </c>
      <c r="T264" s="10">
        <f t="shared" si="87"/>
        <v>7.8947368421052627E-2</v>
      </c>
      <c r="U264" s="10">
        <f t="shared" si="88"/>
        <v>2.6315789473684209E-2</v>
      </c>
      <c r="V264" s="10">
        <f t="shared" si="89"/>
        <v>0.10526315789473684</v>
      </c>
      <c r="W264" s="1">
        <v>2</v>
      </c>
      <c r="X264" s="1">
        <v>2</v>
      </c>
      <c r="Y264" s="1">
        <v>0</v>
      </c>
      <c r="Z264" s="1">
        <v>3</v>
      </c>
      <c r="AA264" s="8">
        <f t="shared" si="90"/>
        <v>7</v>
      </c>
      <c r="AB264" s="10">
        <f t="shared" si="91"/>
        <v>0.2857142857142857</v>
      </c>
      <c r="AC264" s="10">
        <f t="shared" si="92"/>
        <v>0.2857142857142857</v>
      </c>
      <c r="AD264" s="10">
        <f t="shared" si="93"/>
        <v>0</v>
      </c>
      <c r="AE264" s="10">
        <f t="shared" si="94"/>
        <v>0.42857142857142855</v>
      </c>
      <c r="AF264" s="1">
        <v>7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55</v>
      </c>
      <c r="AO264" s="20" t="str">
        <f t="shared" si="77"/>
        <v>50-65</v>
      </c>
      <c r="AP264" s="1">
        <v>2495</v>
      </c>
      <c r="AQ264" s="1">
        <v>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1</v>
      </c>
      <c r="AZ264" s="1">
        <v>30</v>
      </c>
      <c r="BA264" s="23">
        <v>42354</v>
      </c>
      <c r="BB264" s="25">
        <f t="shared" si="78"/>
        <v>12</v>
      </c>
      <c r="BC264" s="25" t="str">
        <f t="shared" si="79"/>
        <v>December</v>
      </c>
      <c r="BD264" s="25">
        <v>1</v>
      </c>
      <c r="BE264" t="str">
        <f t="shared" si="80"/>
        <v>1156,36921,Low income,1166,High spender,0.0315809430947157,1,1,74,17,1,12,3,1,4,38,0.447368421052632,0.0263157894736842,0.315789473684211,0.0789473684210526,0.0263157894736842,0.105263157894737,2,2,0,3,7,0.285714285714286,0.285714285714286,0,0.428571428571429,7,0,0,0,0,0,0,0,55,50-65,2495,1,0,0,0,0,0,0,0,1,30</v>
      </c>
    </row>
    <row r="265" spans="1:57" ht="13.2" x14ac:dyDescent="0.25">
      <c r="A265" s="8">
        <v>994</v>
      </c>
      <c r="B265" s="1">
        <v>18701</v>
      </c>
      <c r="C265" s="8" t="str">
        <f t="shared" si="81"/>
        <v>Low income</v>
      </c>
      <c r="D265" s="31">
        <v>537</v>
      </c>
      <c r="E265" s="34" t="str">
        <f t="shared" si="82"/>
        <v>Low spender</v>
      </c>
      <c r="F265" s="10">
        <f t="shared" si="76"/>
        <v>2.8715041976364899E-2</v>
      </c>
      <c r="G265" s="1">
        <v>1</v>
      </c>
      <c r="H265" s="1">
        <v>1</v>
      </c>
      <c r="I265" s="1">
        <v>95</v>
      </c>
      <c r="J265" s="1">
        <v>12</v>
      </c>
      <c r="K265" s="1">
        <v>4</v>
      </c>
      <c r="L265" s="1">
        <v>2</v>
      </c>
      <c r="M265" s="1">
        <v>10</v>
      </c>
      <c r="N265" s="1">
        <v>6</v>
      </c>
      <c r="O265" s="1">
        <v>10</v>
      </c>
      <c r="P265" s="8">
        <f t="shared" si="83"/>
        <v>44</v>
      </c>
      <c r="Q265" s="10">
        <f t="shared" si="84"/>
        <v>0.27272727272727271</v>
      </c>
      <c r="R265" s="10">
        <f t="shared" si="85"/>
        <v>9.0909090909090912E-2</v>
      </c>
      <c r="S265" s="10">
        <f t="shared" si="86"/>
        <v>4.5454545454545456E-2</v>
      </c>
      <c r="T265" s="10">
        <f t="shared" si="87"/>
        <v>0.22727272727272727</v>
      </c>
      <c r="U265" s="10">
        <f t="shared" si="88"/>
        <v>0.13636363636363635</v>
      </c>
      <c r="V265" s="10">
        <f t="shared" si="89"/>
        <v>0.22727272727272727</v>
      </c>
      <c r="W265" s="1">
        <v>4</v>
      </c>
      <c r="X265" s="1">
        <v>2</v>
      </c>
      <c r="Y265" s="1">
        <v>0</v>
      </c>
      <c r="Z265" s="1">
        <v>4</v>
      </c>
      <c r="AA265" s="8">
        <f t="shared" si="90"/>
        <v>10</v>
      </c>
      <c r="AB265" s="10">
        <f t="shared" si="91"/>
        <v>0.4</v>
      </c>
      <c r="AC265" s="10">
        <f t="shared" si="92"/>
        <v>0.2</v>
      </c>
      <c r="AD265" s="10">
        <f t="shared" si="93"/>
        <v>0</v>
      </c>
      <c r="AE265" s="10">
        <f t="shared" si="94"/>
        <v>0.4</v>
      </c>
      <c r="AF265" s="1">
        <v>5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56</v>
      </c>
      <c r="AO265" s="20" t="str">
        <f t="shared" si="77"/>
        <v>50-65</v>
      </c>
      <c r="AP265" s="1">
        <v>2549</v>
      </c>
      <c r="AQ265" s="1">
        <v>0</v>
      </c>
      <c r="AR265" s="1">
        <v>0</v>
      </c>
      <c r="AS265" s="1">
        <v>1</v>
      </c>
      <c r="AT265" s="1">
        <v>0</v>
      </c>
      <c r="AU265" s="1">
        <v>0</v>
      </c>
      <c r="AV265" s="1">
        <v>0</v>
      </c>
      <c r="AW265" s="1">
        <v>1</v>
      </c>
      <c r="AX265" s="1">
        <v>0</v>
      </c>
      <c r="AY265" s="1">
        <v>0</v>
      </c>
      <c r="AZ265" s="1">
        <v>24</v>
      </c>
      <c r="BA265" s="23">
        <v>42300</v>
      </c>
      <c r="BB265" s="25">
        <f t="shared" si="78"/>
        <v>10</v>
      </c>
      <c r="BC265" s="25" t="str">
        <f t="shared" si="79"/>
        <v>October</v>
      </c>
      <c r="BD265" s="25">
        <v>1</v>
      </c>
      <c r="BE265" t="str">
        <f t="shared" si="80"/>
        <v>994,18701,Low income,537,Low spender,0.0287150419763649,1,1,95,12,4,2,10,6,10,44,0.272727272727273,0.0909090909090909,0.0454545454545455,0.227272727272727,0.136363636363636,0.227272727272727,4,2,0,4,10,0.4,0.2,0,0.4,5,0,0,0,0,0,0,0,56,50-65,2549,0,0,1,0,0,0,1,0,0,24</v>
      </c>
    </row>
    <row r="266" spans="1:57" ht="13.2" x14ac:dyDescent="0.25">
      <c r="A266" s="8">
        <v>840</v>
      </c>
      <c r="B266" s="1">
        <v>27943</v>
      </c>
      <c r="C266" s="8" t="str">
        <f t="shared" si="81"/>
        <v>Low income</v>
      </c>
      <c r="D266" s="31">
        <v>216</v>
      </c>
      <c r="E266" s="34" t="str">
        <f t="shared" si="82"/>
        <v>Low spender</v>
      </c>
      <c r="F266" s="10">
        <f t="shared" si="76"/>
        <v>7.7300218301542423E-3</v>
      </c>
      <c r="G266" s="1">
        <v>1</v>
      </c>
      <c r="H266" s="1">
        <v>1</v>
      </c>
      <c r="I266" s="1">
        <v>89</v>
      </c>
      <c r="J266" s="1">
        <v>12</v>
      </c>
      <c r="K266" s="1">
        <v>1</v>
      </c>
      <c r="L266" s="1">
        <v>16</v>
      </c>
      <c r="M266" s="1">
        <v>4</v>
      </c>
      <c r="N266" s="1">
        <v>1</v>
      </c>
      <c r="O266" s="1">
        <v>3</v>
      </c>
      <c r="P266" s="8">
        <f t="shared" si="83"/>
        <v>37</v>
      </c>
      <c r="Q266" s="10">
        <f t="shared" si="84"/>
        <v>0.32432432432432434</v>
      </c>
      <c r="R266" s="10">
        <f t="shared" si="85"/>
        <v>2.7027027027027029E-2</v>
      </c>
      <c r="S266" s="10">
        <f t="shared" si="86"/>
        <v>0.43243243243243246</v>
      </c>
      <c r="T266" s="10">
        <f t="shared" si="87"/>
        <v>0.10810810810810811</v>
      </c>
      <c r="U266" s="10">
        <f t="shared" si="88"/>
        <v>2.7027027027027029E-2</v>
      </c>
      <c r="V266" s="10">
        <f t="shared" si="89"/>
        <v>8.1081081081081086E-2</v>
      </c>
      <c r="W266" s="1">
        <v>3</v>
      </c>
      <c r="X266" s="1">
        <v>2</v>
      </c>
      <c r="Y266" s="1">
        <v>0</v>
      </c>
      <c r="Z266" s="1">
        <v>3</v>
      </c>
      <c r="AA266" s="8">
        <f t="shared" si="90"/>
        <v>8</v>
      </c>
      <c r="AB266" s="10">
        <f t="shared" si="91"/>
        <v>0.375</v>
      </c>
      <c r="AC266" s="10">
        <f t="shared" si="92"/>
        <v>0.25</v>
      </c>
      <c r="AD266" s="10">
        <f t="shared" si="93"/>
        <v>0</v>
      </c>
      <c r="AE266" s="10">
        <f t="shared" si="94"/>
        <v>0.375</v>
      </c>
      <c r="AF266" s="1">
        <v>8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53</v>
      </c>
      <c r="AO266" s="20" t="str">
        <f t="shared" si="77"/>
        <v>50-65</v>
      </c>
      <c r="AP266" s="1">
        <v>2599</v>
      </c>
      <c r="AQ266" s="1">
        <v>0</v>
      </c>
      <c r="AR266" s="1">
        <v>0</v>
      </c>
      <c r="AS266" s="1">
        <v>0</v>
      </c>
      <c r="AT266" s="1">
        <v>1</v>
      </c>
      <c r="AU266" s="1">
        <v>0</v>
      </c>
      <c r="AV266" s="1">
        <v>0</v>
      </c>
      <c r="AW266" s="1">
        <v>1</v>
      </c>
      <c r="AX266" s="1">
        <v>0</v>
      </c>
      <c r="AY266" s="1">
        <v>0</v>
      </c>
      <c r="AZ266" s="1">
        <v>31</v>
      </c>
      <c r="BA266" s="23">
        <v>42250</v>
      </c>
      <c r="BB266" s="25">
        <f t="shared" si="78"/>
        <v>9</v>
      </c>
      <c r="BC266" s="25" t="str">
        <f t="shared" si="79"/>
        <v>September</v>
      </c>
      <c r="BD266" s="25">
        <v>1</v>
      </c>
      <c r="BE266" t="str">
        <f t="shared" si="80"/>
        <v>840,27943,Low income,216,Low spender,0.00773002183015424,1,1,89,12,1,16,4,1,3,37,0.324324324324324,0.027027027027027,0.432432432432432,0.108108108108108,0.027027027027027,0.0810810810810811,3,2,0,3,8,0.375,0.25,0,0.375,8,0,0,0,0,0,0,0,53,50-65,2599,0,0,0,1,0,0,1,0,0,31</v>
      </c>
    </row>
    <row r="267" spans="1:57" ht="13.2" x14ac:dyDescent="0.25">
      <c r="A267" s="8">
        <v>535</v>
      </c>
      <c r="B267" s="1">
        <v>37859</v>
      </c>
      <c r="C267" s="8" t="str">
        <f t="shared" si="81"/>
        <v>Low income</v>
      </c>
      <c r="D267" s="31">
        <v>191</v>
      </c>
      <c r="E267" s="34" t="str">
        <f t="shared" si="82"/>
        <v>Low spender</v>
      </c>
      <c r="F267" s="10">
        <f t="shared" si="76"/>
        <v>5.0450355265590748E-3</v>
      </c>
      <c r="G267" s="1">
        <v>1</v>
      </c>
      <c r="H267" s="1">
        <v>2</v>
      </c>
      <c r="I267" s="1">
        <v>75</v>
      </c>
      <c r="J267" s="1">
        <v>22</v>
      </c>
      <c r="K267" s="1">
        <v>1</v>
      </c>
      <c r="L267" s="1">
        <v>8</v>
      </c>
      <c r="M267" s="1">
        <v>2</v>
      </c>
      <c r="N267" s="1">
        <v>1</v>
      </c>
      <c r="O267" s="1">
        <v>2</v>
      </c>
      <c r="P267" s="8">
        <f t="shared" si="83"/>
        <v>36</v>
      </c>
      <c r="Q267" s="10">
        <f t="shared" si="84"/>
        <v>0.61111111111111116</v>
      </c>
      <c r="R267" s="10">
        <f t="shared" si="85"/>
        <v>2.7777777777777776E-2</v>
      </c>
      <c r="S267" s="10">
        <f t="shared" si="86"/>
        <v>0.22222222222222221</v>
      </c>
      <c r="T267" s="10">
        <f t="shared" si="87"/>
        <v>5.5555555555555552E-2</v>
      </c>
      <c r="U267" s="10">
        <f t="shared" si="88"/>
        <v>2.7777777777777776E-2</v>
      </c>
      <c r="V267" s="10">
        <f t="shared" si="89"/>
        <v>5.5555555555555552E-2</v>
      </c>
      <c r="W267" s="1">
        <v>2</v>
      </c>
      <c r="X267" s="1">
        <v>1</v>
      </c>
      <c r="Y267" s="1">
        <v>0</v>
      </c>
      <c r="Z267" s="1">
        <v>3</v>
      </c>
      <c r="AA267" s="8">
        <f t="shared" si="90"/>
        <v>6</v>
      </c>
      <c r="AB267" s="10">
        <f t="shared" si="91"/>
        <v>0.33333333333333331</v>
      </c>
      <c r="AC267" s="10">
        <f t="shared" si="92"/>
        <v>0.16666666666666666</v>
      </c>
      <c r="AD267" s="10">
        <f t="shared" si="93"/>
        <v>0</v>
      </c>
      <c r="AE267" s="10">
        <f t="shared" si="94"/>
        <v>0.5</v>
      </c>
      <c r="AF267" s="1">
        <v>8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58</v>
      </c>
      <c r="AO267" s="20" t="str">
        <f t="shared" si="77"/>
        <v>50-65</v>
      </c>
      <c r="AP267" s="1">
        <v>2692</v>
      </c>
      <c r="AQ267" s="1">
        <v>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1</v>
      </c>
      <c r="AX267" s="1">
        <v>0</v>
      </c>
      <c r="AY267" s="1">
        <v>0</v>
      </c>
      <c r="AZ267" s="1">
        <v>32</v>
      </c>
      <c r="BA267" s="23">
        <v>42157</v>
      </c>
      <c r="BB267" s="25">
        <f t="shared" si="78"/>
        <v>6</v>
      </c>
      <c r="BC267" s="25" t="str">
        <f t="shared" si="79"/>
        <v>June</v>
      </c>
      <c r="BD267" s="25">
        <v>1</v>
      </c>
      <c r="BE267" t="str">
        <f t="shared" si="80"/>
        <v>535,37859,Low income,191,Low spender,0.00504503552655907,1,2,75,22,1,8,2,1,2,36,0.611111111111111,0.0277777777777778,0.222222222222222,0.0555555555555556,0.0277777777777778,0.0555555555555556,2,1,0,3,6,0.333333333333333,0.166666666666667,0,0.5,8,0,0,0,0,0,0,0,58,50-65,2692,1,0,0,0,0,0,1,0,0,32</v>
      </c>
    </row>
    <row r="268" spans="1:57" ht="13.2" x14ac:dyDescent="0.25">
      <c r="A268" s="8">
        <v>512</v>
      </c>
      <c r="B268" s="1">
        <v>23529</v>
      </c>
      <c r="C268" s="8" t="str">
        <f t="shared" si="81"/>
        <v>Low income</v>
      </c>
      <c r="D268" s="31">
        <v>1492</v>
      </c>
      <c r="E268" s="34" t="str">
        <f t="shared" si="82"/>
        <v>High spender</v>
      </c>
      <c r="F268" s="10">
        <f t="shared" si="76"/>
        <v>6.3411109694419654E-2</v>
      </c>
      <c r="G268" s="1">
        <v>0</v>
      </c>
      <c r="H268" s="1">
        <v>1</v>
      </c>
      <c r="I268" s="1">
        <v>67</v>
      </c>
      <c r="J268" s="1">
        <v>9</v>
      </c>
      <c r="K268" s="1">
        <v>7</v>
      </c>
      <c r="L268" s="1">
        <v>13</v>
      </c>
      <c r="M268" s="1">
        <v>3</v>
      </c>
      <c r="N268" s="1">
        <v>2</v>
      </c>
      <c r="O268" s="1">
        <v>20</v>
      </c>
      <c r="P268" s="8">
        <f t="shared" si="83"/>
        <v>54</v>
      </c>
      <c r="Q268" s="10">
        <f t="shared" si="84"/>
        <v>0.16666666666666666</v>
      </c>
      <c r="R268" s="10">
        <f t="shared" si="85"/>
        <v>0.12962962962962962</v>
      </c>
      <c r="S268" s="10">
        <f t="shared" si="86"/>
        <v>0.24074074074074073</v>
      </c>
      <c r="T268" s="10">
        <f t="shared" si="87"/>
        <v>5.5555555555555552E-2</v>
      </c>
      <c r="U268" s="10">
        <f t="shared" si="88"/>
        <v>3.7037037037037035E-2</v>
      </c>
      <c r="V268" s="10">
        <f t="shared" si="89"/>
        <v>0.37037037037037035</v>
      </c>
      <c r="W268" s="1">
        <v>1</v>
      </c>
      <c r="X268" s="1">
        <v>1</v>
      </c>
      <c r="Y268" s="1">
        <v>1</v>
      </c>
      <c r="Z268" s="1">
        <v>2</v>
      </c>
      <c r="AA268" s="8">
        <f t="shared" si="90"/>
        <v>5</v>
      </c>
      <c r="AB268" s="10">
        <f t="shared" si="91"/>
        <v>0.2</v>
      </c>
      <c r="AC268" s="10">
        <f t="shared" si="92"/>
        <v>0.2</v>
      </c>
      <c r="AD268" s="10">
        <f t="shared" si="93"/>
        <v>0.2</v>
      </c>
      <c r="AE268" s="10">
        <f t="shared" si="94"/>
        <v>0.4</v>
      </c>
      <c r="AF268" s="1">
        <v>6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55</v>
      </c>
      <c r="AO268" s="20" t="str">
        <f t="shared" si="77"/>
        <v>50-65</v>
      </c>
      <c r="AP268" s="1">
        <v>2697</v>
      </c>
      <c r="AQ268" s="1">
        <v>0</v>
      </c>
      <c r="AR268" s="1">
        <v>0</v>
      </c>
      <c r="AS268" s="1">
        <v>1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14</v>
      </c>
      <c r="BA268" s="23">
        <v>42152</v>
      </c>
      <c r="BB268" s="25">
        <f t="shared" si="78"/>
        <v>5</v>
      </c>
      <c r="BC268" s="25" t="str">
        <f t="shared" si="79"/>
        <v>May</v>
      </c>
      <c r="BD268" s="25">
        <v>1</v>
      </c>
      <c r="BE268" t="str">
        <f t="shared" si="80"/>
        <v>512,23529,Low income,1492,High spender,0.0634111096944197,0,1,67,9,7,13,3,2,20,54,0.166666666666667,0.12962962962963,0.240740740740741,0.0555555555555556,0.037037037037037,0.37037037037037,1,1,1,2,5,0.2,0.2,0.2,0.4,6,0,0,0,0,0,0,0,55,50-65,2697,0,0,1,0,0,0,0,0,0,14</v>
      </c>
    </row>
    <row r="269" spans="1:57" ht="13.2" x14ac:dyDescent="0.25">
      <c r="A269" s="8">
        <v>288</v>
      </c>
      <c r="B269" s="1">
        <v>30801</v>
      </c>
      <c r="C269" s="8" t="str">
        <f t="shared" si="81"/>
        <v>Low income</v>
      </c>
      <c r="D269" s="31">
        <v>1489</v>
      </c>
      <c r="E269" s="34" t="str">
        <f t="shared" si="82"/>
        <v>High spender</v>
      </c>
      <c r="F269" s="10">
        <f t="shared" si="76"/>
        <v>4.8342586279666241E-2</v>
      </c>
      <c r="G269" s="1">
        <v>0</v>
      </c>
      <c r="H269" s="1">
        <v>1</v>
      </c>
      <c r="I269" s="1">
        <v>23</v>
      </c>
      <c r="J269" s="1">
        <v>8</v>
      </c>
      <c r="K269" s="1">
        <v>4</v>
      </c>
      <c r="L269" s="1">
        <v>5</v>
      </c>
      <c r="M269" s="1">
        <v>15</v>
      </c>
      <c r="N269" s="1">
        <v>2</v>
      </c>
      <c r="O269" s="1">
        <v>11</v>
      </c>
      <c r="P269" s="8">
        <f t="shared" si="83"/>
        <v>45</v>
      </c>
      <c r="Q269" s="10">
        <f t="shared" si="84"/>
        <v>0.17777777777777778</v>
      </c>
      <c r="R269" s="10">
        <f t="shared" si="85"/>
        <v>8.8888888888888892E-2</v>
      </c>
      <c r="S269" s="10">
        <f t="shared" si="86"/>
        <v>0.1111111111111111</v>
      </c>
      <c r="T269" s="10">
        <f t="shared" si="87"/>
        <v>0.33333333333333331</v>
      </c>
      <c r="U269" s="10">
        <f t="shared" si="88"/>
        <v>4.4444444444444446E-2</v>
      </c>
      <c r="V269" s="10">
        <f t="shared" si="89"/>
        <v>0.24444444444444444</v>
      </c>
      <c r="W269" s="1">
        <v>2</v>
      </c>
      <c r="X269" s="1">
        <v>1</v>
      </c>
      <c r="Y269" s="1">
        <v>0</v>
      </c>
      <c r="Z269" s="1">
        <v>3</v>
      </c>
      <c r="AA269" s="8">
        <f t="shared" si="90"/>
        <v>6</v>
      </c>
      <c r="AB269" s="10">
        <f t="shared" si="91"/>
        <v>0.33333333333333331</v>
      </c>
      <c r="AC269" s="10">
        <f t="shared" si="92"/>
        <v>0.16666666666666666</v>
      </c>
      <c r="AD269" s="10">
        <f t="shared" si="93"/>
        <v>0</v>
      </c>
      <c r="AE269" s="10">
        <f t="shared" si="94"/>
        <v>0.5</v>
      </c>
      <c r="AF269" s="1">
        <v>7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45</v>
      </c>
      <c r="AO269" s="20" t="str">
        <f t="shared" si="77"/>
        <v>36-50</v>
      </c>
      <c r="AP269" s="1">
        <v>2770</v>
      </c>
      <c r="AQ269" s="1">
        <v>0</v>
      </c>
      <c r="AR269" s="1">
        <v>1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23</v>
      </c>
      <c r="BA269" s="23">
        <v>42079</v>
      </c>
      <c r="BB269" s="25">
        <f t="shared" si="78"/>
        <v>3</v>
      </c>
      <c r="BC269" s="25" t="str">
        <f t="shared" si="79"/>
        <v>March</v>
      </c>
      <c r="BD269" s="25">
        <v>1</v>
      </c>
      <c r="BE269" t="str">
        <f t="shared" si="80"/>
        <v>288,30801,Low income,1489,High spender,0.0483425862796662,0,1,23,8,4,5,15,2,11,45,0.177777777777778,0.0888888888888889,0.111111111111111,0.333333333333333,0.0444444444444444,0.244444444444444,2,1,0,3,6,0.333333333333333,0.166666666666667,0,0.5,7,0,0,0,0,0,0,0,45,36-50,2770,0,1,0,0,0,0,0,0,0,23</v>
      </c>
    </row>
    <row r="270" spans="1:57" ht="13.2" x14ac:dyDescent="0.25">
      <c r="A270" s="8">
        <v>281</v>
      </c>
      <c r="B270" s="1">
        <v>22518</v>
      </c>
      <c r="C270" s="8" t="str">
        <f t="shared" si="81"/>
        <v>Low income</v>
      </c>
      <c r="D270" s="31">
        <v>1461</v>
      </c>
      <c r="E270" s="34" t="str">
        <f t="shared" si="82"/>
        <v>High spender</v>
      </c>
      <c r="F270" s="10">
        <f t="shared" si="76"/>
        <v>6.4881428190780716E-2</v>
      </c>
      <c r="G270" s="1">
        <v>1</v>
      </c>
      <c r="H270" s="1">
        <v>0</v>
      </c>
      <c r="I270" s="1">
        <v>36</v>
      </c>
      <c r="J270" s="1">
        <v>11</v>
      </c>
      <c r="K270" s="1">
        <v>7</v>
      </c>
      <c r="L270" s="1">
        <v>12</v>
      </c>
      <c r="M270" s="1">
        <v>2</v>
      </c>
      <c r="N270" s="1">
        <v>2</v>
      </c>
      <c r="O270" s="1">
        <v>27</v>
      </c>
      <c r="P270" s="8">
        <f t="shared" si="83"/>
        <v>61</v>
      </c>
      <c r="Q270" s="10">
        <f t="shared" si="84"/>
        <v>0.18032786885245902</v>
      </c>
      <c r="R270" s="10">
        <f t="shared" si="85"/>
        <v>0.11475409836065574</v>
      </c>
      <c r="S270" s="10">
        <f t="shared" si="86"/>
        <v>0.19672131147540983</v>
      </c>
      <c r="T270" s="10">
        <f t="shared" si="87"/>
        <v>3.2786885245901641E-2</v>
      </c>
      <c r="U270" s="10">
        <f t="shared" si="88"/>
        <v>3.2786885245901641E-2</v>
      </c>
      <c r="V270" s="10">
        <f t="shared" si="89"/>
        <v>0.44262295081967212</v>
      </c>
      <c r="W270" s="1">
        <v>2</v>
      </c>
      <c r="X270" s="1">
        <v>2</v>
      </c>
      <c r="Y270" s="1">
        <v>1</v>
      </c>
      <c r="Z270" s="1">
        <v>2</v>
      </c>
      <c r="AA270" s="8">
        <f t="shared" si="90"/>
        <v>7</v>
      </c>
      <c r="AB270" s="10">
        <f t="shared" si="91"/>
        <v>0.2857142857142857</v>
      </c>
      <c r="AC270" s="10">
        <f t="shared" si="92"/>
        <v>0.2857142857142857</v>
      </c>
      <c r="AD270" s="10">
        <f t="shared" si="93"/>
        <v>0.14285714285714285</v>
      </c>
      <c r="AE270" s="10">
        <f t="shared" si="94"/>
        <v>0.2857142857142857</v>
      </c>
      <c r="AF270" s="1">
        <v>5</v>
      </c>
      <c r="AG270" s="1">
        <v>0</v>
      </c>
      <c r="AH270" s="1">
        <v>0</v>
      </c>
      <c r="AI270" s="1">
        <v>1</v>
      </c>
      <c r="AJ270" s="1">
        <v>0</v>
      </c>
      <c r="AK270" s="1">
        <v>0</v>
      </c>
      <c r="AL270" s="1">
        <v>0</v>
      </c>
      <c r="AM270" s="1">
        <v>1</v>
      </c>
      <c r="AN270" s="1">
        <v>34</v>
      </c>
      <c r="AO270" s="20" t="str">
        <f t="shared" si="77"/>
        <v>24-35</v>
      </c>
      <c r="AP270" s="1">
        <v>2774</v>
      </c>
      <c r="AQ270" s="1">
        <v>0</v>
      </c>
      <c r="AR270" s="1">
        <v>1</v>
      </c>
      <c r="AS270" s="1">
        <v>0</v>
      </c>
      <c r="AT270" s="1">
        <v>0</v>
      </c>
      <c r="AU270" s="1">
        <v>0</v>
      </c>
      <c r="AV270" s="1">
        <v>0</v>
      </c>
      <c r="AW270" s="1">
        <v>1</v>
      </c>
      <c r="AX270" s="1">
        <v>0</v>
      </c>
      <c r="AY270" s="1">
        <v>0</v>
      </c>
      <c r="AZ270" s="1">
        <v>7</v>
      </c>
      <c r="BA270" s="23">
        <v>42075</v>
      </c>
      <c r="BB270" s="25">
        <f t="shared" si="78"/>
        <v>3</v>
      </c>
      <c r="BC270" s="25" t="str">
        <f t="shared" si="79"/>
        <v>March</v>
      </c>
      <c r="BD270" s="25">
        <v>1</v>
      </c>
      <c r="BE270" t="str">
        <f t="shared" si="80"/>
        <v>281,22518,Low income,1461,High spender,0.0648814281907807,1,0,36,11,7,12,2,2,27,61,0.180327868852459,0.114754098360656,0.19672131147541,0.0327868852459016,0.0327868852459016,0.442622950819672,2,2,1,2,7,0.285714285714286,0.285714285714286,0.142857142857143,0.285714285714286,5,0,0,1,0,0,0,1,34,24-35,2774,0,1,0,0,0,0,1,0,0,7</v>
      </c>
    </row>
    <row r="271" spans="1:57" ht="13.2" x14ac:dyDescent="0.25">
      <c r="A271" s="8">
        <v>1847</v>
      </c>
      <c r="B271" s="1">
        <v>24683</v>
      </c>
      <c r="C271" s="8" t="str">
        <f t="shared" si="81"/>
        <v>Low income</v>
      </c>
      <c r="D271" s="31">
        <v>493</v>
      </c>
      <c r="E271" s="34" t="str">
        <f t="shared" si="82"/>
        <v>Low spender</v>
      </c>
      <c r="F271" s="10">
        <f t="shared" si="76"/>
        <v>1.997326094883118E-2</v>
      </c>
      <c r="G271" s="1">
        <v>1</v>
      </c>
      <c r="H271" s="1">
        <v>0</v>
      </c>
      <c r="I271" s="1">
        <v>98</v>
      </c>
      <c r="J271" s="1">
        <v>8</v>
      </c>
      <c r="K271" s="1">
        <v>4</v>
      </c>
      <c r="L271" s="1">
        <v>10</v>
      </c>
      <c r="M271" s="1">
        <v>6</v>
      </c>
      <c r="N271" s="1">
        <v>7</v>
      </c>
      <c r="O271" s="1">
        <v>6</v>
      </c>
      <c r="P271" s="8">
        <f t="shared" si="83"/>
        <v>41</v>
      </c>
      <c r="Q271" s="10">
        <f t="shared" si="84"/>
        <v>0.1951219512195122</v>
      </c>
      <c r="R271" s="10">
        <f t="shared" si="85"/>
        <v>9.7560975609756101E-2</v>
      </c>
      <c r="S271" s="10">
        <f t="shared" si="86"/>
        <v>0.24390243902439024</v>
      </c>
      <c r="T271" s="10">
        <f t="shared" si="87"/>
        <v>0.14634146341463414</v>
      </c>
      <c r="U271" s="10">
        <f t="shared" si="88"/>
        <v>0.17073170731707318</v>
      </c>
      <c r="V271" s="10">
        <f t="shared" si="89"/>
        <v>0.14634146341463414</v>
      </c>
      <c r="W271" s="1">
        <v>2</v>
      </c>
      <c r="X271" s="1">
        <v>2</v>
      </c>
      <c r="Y271" s="1">
        <v>0</v>
      </c>
      <c r="Z271" s="1">
        <v>4</v>
      </c>
      <c r="AA271" s="8">
        <f t="shared" si="90"/>
        <v>8</v>
      </c>
      <c r="AB271" s="10">
        <f t="shared" si="91"/>
        <v>0.25</v>
      </c>
      <c r="AC271" s="10">
        <f t="shared" si="92"/>
        <v>0.25</v>
      </c>
      <c r="AD271" s="10">
        <f t="shared" si="93"/>
        <v>0</v>
      </c>
      <c r="AE271" s="10">
        <f t="shared" si="94"/>
        <v>0.5</v>
      </c>
      <c r="AF271" s="1">
        <v>5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30</v>
      </c>
      <c r="AO271" s="20" t="str">
        <f t="shared" si="77"/>
        <v>24-35</v>
      </c>
      <c r="AP271" s="1">
        <v>2272</v>
      </c>
      <c r="AQ271" s="1">
        <v>0</v>
      </c>
      <c r="AR271" s="1">
        <v>1</v>
      </c>
      <c r="AS271" s="1">
        <v>0</v>
      </c>
      <c r="AT271" s="1">
        <v>0</v>
      </c>
      <c r="AU271" s="1">
        <v>0</v>
      </c>
      <c r="AV271" s="1">
        <v>1</v>
      </c>
      <c r="AW271" s="1">
        <v>0</v>
      </c>
      <c r="AX271" s="1">
        <v>0</v>
      </c>
      <c r="AY271" s="1">
        <v>0</v>
      </c>
      <c r="AZ271" s="1">
        <v>29</v>
      </c>
      <c r="BA271" s="23">
        <v>42577</v>
      </c>
      <c r="BB271" s="25">
        <f t="shared" si="78"/>
        <v>7</v>
      </c>
      <c r="BC271" s="25" t="str">
        <f t="shared" si="79"/>
        <v>July</v>
      </c>
      <c r="BD271" s="25">
        <v>1</v>
      </c>
      <c r="BE271" t="str">
        <f t="shared" si="80"/>
        <v>1847,24683,Low income,493,Low spender,0.0199732609488312,1,0,98,8,4,10,6,7,6,41,0.195121951219512,0.0975609756097561,0.24390243902439,0.146341463414634,0.170731707317073,0.146341463414634,2,2,0,4,8,0.25,0.25,0,0.5,5,0,0,0,0,0,0,0,30,24-35,2272,0,1,0,0,0,1,0,0,0,29</v>
      </c>
    </row>
    <row r="272" spans="1:57" ht="13.2" x14ac:dyDescent="0.25">
      <c r="A272" s="8">
        <v>1498</v>
      </c>
      <c r="B272" s="1">
        <v>27255</v>
      </c>
      <c r="C272" s="8" t="str">
        <f t="shared" si="81"/>
        <v>Low income</v>
      </c>
      <c r="D272" s="31">
        <v>40</v>
      </c>
      <c r="E272" s="34" t="str">
        <f t="shared" si="82"/>
        <v>Low spender</v>
      </c>
      <c r="F272" s="10">
        <f t="shared" si="76"/>
        <v>1.4676206200697119E-3</v>
      </c>
      <c r="G272" s="1">
        <v>1</v>
      </c>
      <c r="H272" s="1">
        <v>0</v>
      </c>
      <c r="I272" s="1">
        <v>3</v>
      </c>
      <c r="J272" s="1">
        <v>22</v>
      </c>
      <c r="K272" s="1">
        <v>1</v>
      </c>
      <c r="L272" s="1">
        <v>11</v>
      </c>
      <c r="M272" s="1">
        <v>0</v>
      </c>
      <c r="N272" s="1">
        <v>1</v>
      </c>
      <c r="O272" s="1">
        <v>2</v>
      </c>
      <c r="P272" s="8">
        <f t="shared" si="83"/>
        <v>37</v>
      </c>
      <c r="Q272" s="10">
        <f t="shared" si="84"/>
        <v>0.59459459459459463</v>
      </c>
      <c r="R272" s="10">
        <f t="shared" si="85"/>
        <v>2.7027027027027029E-2</v>
      </c>
      <c r="S272" s="10">
        <f t="shared" si="86"/>
        <v>0.29729729729729731</v>
      </c>
      <c r="T272" s="10">
        <f t="shared" si="87"/>
        <v>0</v>
      </c>
      <c r="U272" s="10">
        <f t="shared" si="88"/>
        <v>2.7027027027027029E-2</v>
      </c>
      <c r="V272" s="10">
        <f t="shared" si="89"/>
        <v>5.4054054054054057E-2</v>
      </c>
      <c r="W272" s="1">
        <v>1</v>
      </c>
      <c r="X272" s="1">
        <v>1</v>
      </c>
      <c r="Y272" s="1">
        <v>0</v>
      </c>
      <c r="Z272" s="1">
        <v>3</v>
      </c>
      <c r="AA272" s="8">
        <f t="shared" si="90"/>
        <v>5</v>
      </c>
      <c r="AB272" s="10">
        <f t="shared" si="91"/>
        <v>0.2</v>
      </c>
      <c r="AC272" s="10">
        <f t="shared" si="92"/>
        <v>0.2</v>
      </c>
      <c r="AD272" s="10">
        <f t="shared" si="93"/>
        <v>0</v>
      </c>
      <c r="AE272" s="10">
        <f t="shared" si="94"/>
        <v>0.6</v>
      </c>
      <c r="AF272" s="1">
        <v>7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36</v>
      </c>
      <c r="AO272" s="20" t="str">
        <f t="shared" si="77"/>
        <v>36-50</v>
      </c>
      <c r="AP272" s="1">
        <v>2393</v>
      </c>
      <c r="AQ272" s="1">
        <v>0</v>
      </c>
      <c r="AR272" s="1">
        <v>1</v>
      </c>
      <c r="AS272" s="1">
        <v>0</v>
      </c>
      <c r="AT272" s="1">
        <v>0</v>
      </c>
      <c r="AU272" s="1">
        <v>0</v>
      </c>
      <c r="AV272" s="1">
        <v>0</v>
      </c>
      <c r="AW272" s="1">
        <v>1</v>
      </c>
      <c r="AX272" s="1">
        <v>0</v>
      </c>
      <c r="AY272" s="1">
        <v>0</v>
      </c>
      <c r="AZ272" s="1">
        <v>33</v>
      </c>
      <c r="BA272" s="23">
        <v>42456</v>
      </c>
      <c r="BB272" s="25">
        <f t="shared" si="78"/>
        <v>3</v>
      </c>
      <c r="BC272" s="25" t="str">
        <f t="shared" si="79"/>
        <v>March</v>
      </c>
      <c r="BD272" s="25">
        <v>1</v>
      </c>
      <c r="BE272" t="str">
        <f t="shared" si="80"/>
        <v>1498,27255,Low income,40,Low spender,0.00146762062006971,1,0,3,22,1,11,0,1,2,37,0.594594594594595,0.027027027027027,0.297297297297297,0,0.027027027027027,0.0540540540540541,1,1,0,3,5,0.2,0.2,0,0.6,7,0,0,0,0,0,0,0,36,36-50,2393,0,1,0,0,0,0,1,0,0,33</v>
      </c>
    </row>
    <row r="273" spans="1:57" ht="13.2" x14ac:dyDescent="0.25">
      <c r="A273" s="8">
        <v>1465</v>
      </c>
      <c r="B273" s="1">
        <v>22574</v>
      </c>
      <c r="C273" s="8" t="str">
        <f t="shared" si="81"/>
        <v>Low income</v>
      </c>
      <c r="D273" s="31">
        <v>1486</v>
      </c>
      <c r="E273" s="34" t="str">
        <f t="shared" si="82"/>
        <v>High spender</v>
      </c>
      <c r="F273" s="10">
        <f t="shared" si="76"/>
        <v>6.5827943651989018E-2</v>
      </c>
      <c r="G273" s="1">
        <v>2</v>
      </c>
      <c r="H273" s="1">
        <v>1</v>
      </c>
      <c r="I273" s="1">
        <v>28</v>
      </c>
      <c r="J273" s="1">
        <v>25</v>
      </c>
      <c r="K273" s="1">
        <v>0</v>
      </c>
      <c r="L273" s="1">
        <v>8</v>
      </c>
      <c r="M273" s="1">
        <v>2</v>
      </c>
      <c r="N273" s="1">
        <v>0</v>
      </c>
      <c r="O273" s="1">
        <v>2</v>
      </c>
      <c r="P273" s="8">
        <f t="shared" si="83"/>
        <v>37</v>
      </c>
      <c r="Q273" s="10">
        <f t="shared" si="84"/>
        <v>0.67567567567567566</v>
      </c>
      <c r="R273" s="10">
        <f t="shared" si="85"/>
        <v>0</v>
      </c>
      <c r="S273" s="10">
        <f t="shared" si="86"/>
        <v>0.21621621621621623</v>
      </c>
      <c r="T273" s="10">
        <f t="shared" si="87"/>
        <v>5.4054054054054057E-2</v>
      </c>
      <c r="U273" s="10">
        <f t="shared" si="88"/>
        <v>0</v>
      </c>
      <c r="V273" s="10">
        <f t="shared" si="89"/>
        <v>5.4054054054054057E-2</v>
      </c>
      <c r="W273" s="1">
        <v>2</v>
      </c>
      <c r="X273" s="1">
        <v>2</v>
      </c>
      <c r="Y273" s="1">
        <v>0</v>
      </c>
      <c r="Z273" s="1">
        <v>3</v>
      </c>
      <c r="AA273" s="8">
        <f t="shared" si="90"/>
        <v>7</v>
      </c>
      <c r="AB273" s="10">
        <f t="shared" si="91"/>
        <v>0.2857142857142857</v>
      </c>
      <c r="AC273" s="10">
        <f t="shared" si="92"/>
        <v>0.2857142857142857</v>
      </c>
      <c r="AD273" s="10">
        <f t="shared" si="93"/>
        <v>0</v>
      </c>
      <c r="AE273" s="10">
        <f t="shared" si="94"/>
        <v>0.42857142857142855</v>
      </c>
      <c r="AF273" s="1">
        <v>7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53</v>
      </c>
      <c r="AO273" s="20" t="str">
        <f t="shared" si="77"/>
        <v>50-65</v>
      </c>
      <c r="AP273" s="1">
        <v>2403</v>
      </c>
      <c r="AQ273" s="1">
        <v>0</v>
      </c>
      <c r="AR273" s="1">
        <v>1</v>
      </c>
      <c r="AS273" s="1">
        <v>0</v>
      </c>
      <c r="AT273" s="1">
        <v>0</v>
      </c>
      <c r="AU273" s="1">
        <v>0</v>
      </c>
      <c r="AV273" s="1">
        <v>0</v>
      </c>
      <c r="AW273" s="1">
        <v>1</v>
      </c>
      <c r="AX273" s="1">
        <v>0</v>
      </c>
      <c r="AY273" s="1">
        <v>0</v>
      </c>
      <c r="AZ273" s="1">
        <v>33</v>
      </c>
      <c r="BA273" s="23">
        <v>42446</v>
      </c>
      <c r="BB273" s="25">
        <f t="shared" si="78"/>
        <v>3</v>
      </c>
      <c r="BC273" s="25" t="str">
        <f t="shared" si="79"/>
        <v>March</v>
      </c>
      <c r="BD273" s="25">
        <v>1</v>
      </c>
      <c r="BE273" t="str">
        <f t="shared" si="80"/>
        <v>1465,22574,Low income,1486,High spender,0.065827943651989,2,1,28,25,0,8,2,0,2,37,0.675675675675676,0,0.216216216216216,0.0540540540540541,0,0.0540540540540541,2,2,0,3,7,0.285714285714286,0.285714285714286,0,0.428571428571429,7,0,0,0,0,0,0,0,53,50-65,2403,0,1,0,0,0,0,1,0,0,33</v>
      </c>
    </row>
    <row r="274" spans="1:57" ht="13.2" x14ac:dyDescent="0.25">
      <c r="A274" s="8">
        <v>1125</v>
      </c>
      <c r="B274" s="1">
        <v>40637</v>
      </c>
      <c r="C274" s="8" t="str">
        <f t="shared" si="81"/>
        <v>Low income</v>
      </c>
      <c r="D274" s="31">
        <v>1480</v>
      </c>
      <c r="E274" s="34" t="str">
        <f t="shared" si="82"/>
        <v>High spender</v>
      </c>
      <c r="F274" s="10">
        <f t="shared" si="76"/>
        <v>3.6420011319733249E-2</v>
      </c>
      <c r="G274" s="1">
        <v>1</v>
      </c>
      <c r="H274" s="1">
        <v>1</v>
      </c>
      <c r="I274" s="1">
        <v>72</v>
      </c>
      <c r="J274" s="1">
        <v>22</v>
      </c>
      <c r="K274" s="1">
        <v>0</v>
      </c>
      <c r="L274" s="1">
        <v>13</v>
      </c>
      <c r="M274" s="1">
        <v>0</v>
      </c>
      <c r="N274" s="1">
        <v>0</v>
      </c>
      <c r="O274" s="1">
        <v>3</v>
      </c>
      <c r="P274" s="8">
        <f t="shared" si="83"/>
        <v>38</v>
      </c>
      <c r="Q274" s="10">
        <f t="shared" si="84"/>
        <v>0.57894736842105265</v>
      </c>
      <c r="R274" s="10">
        <f t="shared" si="85"/>
        <v>0</v>
      </c>
      <c r="S274" s="10">
        <f t="shared" si="86"/>
        <v>0.34210526315789475</v>
      </c>
      <c r="T274" s="10">
        <f t="shared" si="87"/>
        <v>0</v>
      </c>
      <c r="U274" s="10">
        <f t="shared" si="88"/>
        <v>0</v>
      </c>
      <c r="V274" s="10">
        <f t="shared" si="89"/>
        <v>7.8947368421052627E-2</v>
      </c>
      <c r="W274" s="1">
        <v>2</v>
      </c>
      <c r="X274" s="1">
        <v>1</v>
      </c>
      <c r="Y274" s="1">
        <v>0</v>
      </c>
      <c r="Z274" s="1">
        <v>3</v>
      </c>
      <c r="AA274" s="8">
        <f t="shared" si="90"/>
        <v>6</v>
      </c>
      <c r="AB274" s="10">
        <f t="shared" si="91"/>
        <v>0.33333333333333331</v>
      </c>
      <c r="AC274" s="10">
        <f t="shared" si="92"/>
        <v>0.16666666666666666</v>
      </c>
      <c r="AD274" s="10">
        <f t="shared" si="93"/>
        <v>0</v>
      </c>
      <c r="AE274" s="10">
        <f t="shared" si="94"/>
        <v>0.5</v>
      </c>
      <c r="AF274" s="1">
        <v>7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55</v>
      </c>
      <c r="AO274" s="20" t="str">
        <f t="shared" si="77"/>
        <v>50-65</v>
      </c>
      <c r="AP274" s="1">
        <v>2506</v>
      </c>
      <c r="AQ274" s="1">
        <v>0</v>
      </c>
      <c r="AR274" s="1">
        <v>0</v>
      </c>
      <c r="AS274" s="1">
        <v>1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1</v>
      </c>
      <c r="AZ274" s="1">
        <v>32</v>
      </c>
      <c r="BA274" s="23">
        <v>42343</v>
      </c>
      <c r="BB274" s="25">
        <f t="shared" si="78"/>
        <v>12</v>
      </c>
      <c r="BC274" s="25" t="str">
        <f t="shared" si="79"/>
        <v>December</v>
      </c>
      <c r="BD274" s="25">
        <v>1</v>
      </c>
      <c r="BE274" t="str">
        <f t="shared" si="80"/>
        <v>1125,40637,Low income,1480,High spender,0.0364200113197332,1,1,72,22,0,13,0,0,3,38,0.578947368421053,0,0.342105263157895,0,0,0.0789473684210526,2,1,0,3,6,0.333333333333333,0.166666666666667,0,0.5,7,0,0,0,0,0,0,0,55,50-65,2506,0,0,1,0,0,0,0,0,1,32</v>
      </c>
    </row>
    <row r="275" spans="1:57" ht="13.2" x14ac:dyDescent="0.25">
      <c r="A275" s="8">
        <v>1031</v>
      </c>
      <c r="B275" s="1">
        <v>31590</v>
      </c>
      <c r="C275" s="8" t="str">
        <f t="shared" si="81"/>
        <v>Low income</v>
      </c>
      <c r="D275" s="31">
        <v>1348</v>
      </c>
      <c r="E275" s="34" t="str">
        <f t="shared" si="82"/>
        <v>High spender</v>
      </c>
      <c r="F275" s="10">
        <f t="shared" si="76"/>
        <v>4.267173156062045E-2</v>
      </c>
      <c r="G275" s="1">
        <v>1</v>
      </c>
      <c r="H275" s="1">
        <v>0</v>
      </c>
      <c r="I275" s="1">
        <v>40</v>
      </c>
      <c r="J275" s="1">
        <v>6</v>
      </c>
      <c r="K275" s="1">
        <v>2</v>
      </c>
      <c r="L275" s="1">
        <v>15</v>
      </c>
      <c r="M275" s="1">
        <v>6</v>
      </c>
      <c r="N275" s="1">
        <v>6</v>
      </c>
      <c r="O275" s="1">
        <v>3</v>
      </c>
      <c r="P275" s="8">
        <f t="shared" si="83"/>
        <v>38</v>
      </c>
      <c r="Q275" s="10">
        <f t="shared" si="84"/>
        <v>0.15789473684210525</v>
      </c>
      <c r="R275" s="10">
        <f t="shared" si="85"/>
        <v>5.2631578947368418E-2</v>
      </c>
      <c r="S275" s="10">
        <f t="shared" si="86"/>
        <v>0.39473684210526316</v>
      </c>
      <c r="T275" s="10">
        <f t="shared" si="87"/>
        <v>0.15789473684210525</v>
      </c>
      <c r="U275" s="10">
        <f t="shared" si="88"/>
        <v>0.15789473684210525</v>
      </c>
      <c r="V275" s="10">
        <f t="shared" si="89"/>
        <v>7.8947368421052627E-2</v>
      </c>
      <c r="W275" s="1">
        <v>1</v>
      </c>
      <c r="X275" s="1">
        <v>1</v>
      </c>
      <c r="Y275" s="1">
        <v>0</v>
      </c>
      <c r="Z275" s="1">
        <v>3</v>
      </c>
      <c r="AA275" s="8">
        <f t="shared" si="90"/>
        <v>5</v>
      </c>
      <c r="AB275" s="10">
        <f t="shared" si="91"/>
        <v>0.2</v>
      </c>
      <c r="AC275" s="10">
        <f t="shared" si="92"/>
        <v>0.2</v>
      </c>
      <c r="AD275" s="10">
        <f t="shared" si="93"/>
        <v>0</v>
      </c>
      <c r="AE275" s="10">
        <f t="shared" si="94"/>
        <v>0.6</v>
      </c>
      <c r="AF275" s="1">
        <v>8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48</v>
      </c>
      <c r="AO275" s="20" t="str">
        <f t="shared" si="77"/>
        <v>36-50</v>
      </c>
      <c r="AP275" s="1">
        <v>2535</v>
      </c>
      <c r="AQ275" s="1">
        <v>0</v>
      </c>
      <c r="AR275" s="1">
        <v>0</v>
      </c>
      <c r="AS275" s="1">
        <v>0</v>
      </c>
      <c r="AT275" s="1">
        <v>1</v>
      </c>
      <c r="AU275" s="1">
        <v>0</v>
      </c>
      <c r="AV275" s="1">
        <v>0</v>
      </c>
      <c r="AW275" s="1">
        <v>1</v>
      </c>
      <c r="AX275" s="1">
        <v>0</v>
      </c>
      <c r="AY275" s="1">
        <v>0</v>
      </c>
      <c r="AZ275" s="1">
        <v>32</v>
      </c>
      <c r="BA275" s="23">
        <v>42314</v>
      </c>
      <c r="BB275" s="25">
        <f t="shared" si="78"/>
        <v>11</v>
      </c>
      <c r="BC275" s="25" t="str">
        <f t="shared" si="79"/>
        <v>November</v>
      </c>
      <c r="BD275" s="25">
        <v>1</v>
      </c>
      <c r="BE275" t="str">
        <f t="shared" si="80"/>
        <v>1031,31590,Low income,1348,High spender,0.0426717315606205,1,0,40,6,2,15,6,6,3,38,0.157894736842105,0.0526315789473684,0.394736842105263,0.157894736842105,0.157894736842105,0.0789473684210526,1,1,0,3,5,0.2,0.2,0,0.6,8,0,0,0,0,0,0,0,48,36-50,2535,0,0,0,1,0,0,1,0,0,32</v>
      </c>
    </row>
    <row r="276" spans="1:57" ht="13.2" x14ac:dyDescent="0.25">
      <c r="A276" s="8">
        <v>915</v>
      </c>
      <c r="B276" s="1">
        <v>15072</v>
      </c>
      <c r="C276" s="8" t="str">
        <f t="shared" si="81"/>
        <v>Low income</v>
      </c>
      <c r="D276" s="31">
        <v>1664</v>
      </c>
      <c r="E276" s="34" t="str">
        <f t="shared" si="82"/>
        <v>High spender</v>
      </c>
      <c r="F276" s="10">
        <f t="shared" si="76"/>
        <v>0.11040339702760085</v>
      </c>
      <c r="G276" s="1">
        <v>2</v>
      </c>
      <c r="H276" s="1">
        <v>0</v>
      </c>
      <c r="I276" s="1">
        <v>96</v>
      </c>
      <c r="J276" s="1">
        <v>8</v>
      </c>
      <c r="K276" s="1">
        <v>2</v>
      </c>
      <c r="L276" s="1">
        <v>15</v>
      </c>
      <c r="M276" s="1">
        <v>0</v>
      </c>
      <c r="N276" s="1">
        <v>10</v>
      </c>
      <c r="O276" s="1">
        <v>18</v>
      </c>
      <c r="P276" s="8">
        <f t="shared" si="83"/>
        <v>53</v>
      </c>
      <c r="Q276" s="10">
        <f t="shared" si="84"/>
        <v>0.15094339622641509</v>
      </c>
      <c r="R276" s="10">
        <f t="shared" si="85"/>
        <v>3.7735849056603772E-2</v>
      </c>
      <c r="S276" s="10">
        <f t="shared" si="86"/>
        <v>0.28301886792452829</v>
      </c>
      <c r="T276" s="10">
        <f t="shared" si="87"/>
        <v>0</v>
      </c>
      <c r="U276" s="10">
        <f t="shared" si="88"/>
        <v>0.18867924528301888</v>
      </c>
      <c r="V276" s="10">
        <f t="shared" si="89"/>
        <v>0.33962264150943394</v>
      </c>
      <c r="W276" s="1">
        <v>4</v>
      </c>
      <c r="X276" s="1">
        <v>3</v>
      </c>
      <c r="Y276" s="1">
        <v>1</v>
      </c>
      <c r="Z276" s="1">
        <v>3</v>
      </c>
      <c r="AA276" s="8">
        <f t="shared" si="90"/>
        <v>11</v>
      </c>
      <c r="AB276" s="10">
        <f t="shared" si="91"/>
        <v>0.36363636363636365</v>
      </c>
      <c r="AC276" s="10">
        <f t="shared" si="92"/>
        <v>0.27272727272727271</v>
      </c>
      <c r="AD276" s="10">
        <f t="shared" si="93"/>
        <v>9.0909090909090912E-2</v>
      </c>
      <c r="AE276" s="10">
        <f t="shared" si="94"/>
        <v>0.27272727272727271</v>
      </c>
      <c r="AF276" s="1">
        <v>5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40</v>
      </c>
      <c r="AO276" s="20" t="str">
        <f t="shared" si="77"/>
        <v>36-50</v>
      </c>
      <c r="AP276" s="1">
        <v>2574</v>
      </c>
      <c r="AQ276" s="1">
        <v>0</v>
      </c>
      <c r="AR276" s="1">
        <v>1</v>
      </c>
      <c r="AS276" s="1">
        <v>0</v>
      </c>
      <c r="AT276" s="1">
        <v>0</v>
      </c>
      <c r="AU276" s="1">
        <v>0</v>
      </c>
      <c r="AV276" s="1">
        <v>0</v>
      </c>
      <c r="AW276" s="1">
        <v>1</v>
      </c>
      <c r="AX276" s="1">
        <v>0</v>
      </c>
      <c r="AY276" s="1">
        <v>0</v>
      </c>
      <c r="AZ276" s="1">
        <v>17</v>
      </c>
      <c r="BA276" s="23">
        <v>42275</v>
      </c>
      <c r="BB276" s="25">
        <f t="shared" si="78"/>
        <v>9</v>
      </c>
      <c r="BC276" s="25" t="str">
        <f t="shared" si="79"/>
        <v>September</v>
      </c>
      <c r="BD276" s="25">
        <v>1</v>
      </c>
      <c r="BE276" t="str">
        <f t="shared" si="80"/>
        <v>915,15072,Low income,1664,High spender,0.110403397027601,2,0,96,8,2,15,0,10,18,53,0.150943396226415,0.0377358490566038,0.283018867924528,0,0.188679245283019,0.339622641509434,4,3,1,3,11,0.363636363636364,0.272727272727273,0.0909090909090909,0.272727272727273,5,0,0,0,0,0,0,0,40,36-50,2574,0,1,0,0,0,0,1,0,0,17</v>
      </c>
    </row>
    <row r="277" spans="1:57" ht="13.2" x14ac:dyDescent="0.25">
      <c r="A277" s="8">
        <v>876</v>
      </c>
      <c r="B277" s="1">
        <v>34704</v>
      </c>
      <c r="C277" s="8" t="str">
        <f t="shared" si="81"/>
        <v>Low income</v>
      </c>
      <c r="D277" s="31">
        <v>1468</v>
      </c>
      <c r="E277" s="34" t="str">
        <f t="shared" si="82"/>
        <v>High spender</v>
      </c>
      <c r="F277" s="10">
        <f t="shared" si="76"/>
        <v>4.2300599354541266E-2</v>
      </c>
      <c r="G277" s="1">
        <v>0</v>
      </c>
      <c r="H277" s="1">
        <v>1</v>
      </c>
      <c r="I277" s="1">
        <v>65</v>
      </c>
      <c r="J277" s="1">
        <v>29</v>
      </c>
      <c r="K277" s="1">
        <v>0</v>
      </c>
      <c r="L277" s="1">
        <v>5</v>
      </c>
      <c r="M277" s="1">
        <v>0</v>
      </c>
      <c r="N277" s="1">
        <v>1</v>
      </c>
      <c r="O277" s="1">
        <v>5</v>
      </c>
      <c r="P277" s="8">
        <f t="shared" si="83"/>
        <v>40</v>
      </c>
      <c r="Q277" s="10">
        <f t="shared" si="84"/>
        <v>0.72499999999999998</v>
      </c>
      <c r="R277" s="10">
        <f t="shared" si="85"/>
        <v>0</v>
      </c>
      <c r="S277" s="10">
        <f t="shared" si="86"/>
        <v>0.125</v>
      </c>
      <c r="T277" s="10">
        <f t="shared" si="87"/>
        <v>0</v>
      </c>
      <c r="U277" s="10">
        <f t="shared" si="88"/>
        <v>2.5000000000000001E-2</v>
      </c>
      <c r="V277" s="10">
        <f t="shared" si="89"/>
        <v>0.125</v>
      </c>
      <c r="W277" s="1">
        <v>1</v>
      </c>
      <c r="X277" s="1">
        <v>1</v>
      </c>
      <c r="Y277" s="1">
        <v>0</v>
      </c>
      <c r="Z277" s="1">
        <v>3</v>
      </c>
      <c r="AA277" s="8">
        <f t="shared" si="90"/>
        <v>5</v>
      </c>
      <c r="AB277" s="10">
        <f t="shared" si="91"/>
        <v>0.2</v>
      </c>
      <c r="AC277" s="10">
        <f t="shared" si="92"/>
        <v>0.2</v>
      </c>
      <c r="AD277" s="10">
        <f t="shared" si="93"/>
        <v>0</v>
      </c>
      <c r="AE277" s="10">
        <f t="shared" si="94"/>
        <v>0.6</v>
      </c>
      <c r="AF277" s="1">
        <v>5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54</v>
      </c>
      <c r="AO277" s="20" t="str">
        <f t="shared" si="77"/>
        <v>50-65</v>
      </c>
      <c r="AP277" s="1">
        <v>2587</v>
      </c>
      <c r="AQ277" s="1">
        <v>0</v>
      </c>
      <c r="AR277" s="1">
        <v>0</v>
      </c>
      <c r="AS277" s="1">
        <v>1</v>
      </c>
      <c r="AT277" s="1">
        <v>0</v>
      </c>
      <c r="AU277" s="1">
        <v>0</v>
      </c>
      <c r="AV277" s="1">
        <v>0</v>
      </c>
      <c r="AW277" s="1">
        <v>1</v>
      </c>
      <c r="AX277" s="1">
        <v>0</v>
      </c>
      <c r="AY277" s="1">
        <v>0</v>
      </c>
      <c r="AZ277" s="1">
        <v>30</v>
      </c>
      <c r="BA277" s="23">
        <v>42262</v>
      </c>
      <c r="BB277" s="25">
        <f t="shared" si="78"/>
        <v>9</v>
      </c>
      <c r="BC277" s="25" t="str">
        <f t="shared" si="79"/>
        <v>September</v>
      </c>
      <c r="BD277" s="25">
        <v>1</v>
      </c>
      <c r="BE277" t="str">
        <f t="shared" si="80"/>
        <v>876,34704,Low income,1468,High spender,0.0423005993545413,0,1,65,29,0,5,0,1,5,40,0.725,0,0.125,0,0.025,0.125,1,1,0,3,5,0.2,0.2,0,0.6,5,0,0,0,0,0,0,0,54,50-65,2587,0,0,1,0,0,0,1,0,0,30</v>
      </c>
    </row>
    <row r="278" spans="1:57" ht="13.2" x14ac:dyDescent="0.25">
      <c r="A278" s="8">
        <v>767</v>
      </c>
      <c r="B278" s="1">
        <v>19740</v>
      </c>
      <c r="C278" s="8" t="str">
        <f t="shared" si="81"/>
        <v>Low income</v>
      </c>
      <c r="D278" s="31">
        <v>1716</v>
      </c>
      <c r="E278" s="34" t="str">
        <f t="shared" si="82"/>
        <v>High spender</v>
      </c>
      <c r="F278" s="10">
        <f t="shared" si="76"/>
        <v>8.6930091185410341E-2</v>
      </c>
      <c r="G278" s="1">
        <v>0</v>
      </c>
      <c r="H278" s="1">
        <v>1</v>
      </c>
      <c r="I278" s="1">
        <v>65</v>
      </c>
      <c r="J278" s="1">
        <v>7</v>
      </c>
      <c r="K278" s="1">
        <v>11</v>
      </c>
      <c r="L278" s="1">
        <v>3</v>
      </c>
      <c r="M278" s="1">
        <v>10</v>
      </c>
      <c r="N278" s="1">
        <v>4</v>
      </c>
      <c r="O278" s="1">
        <v>20</v>
      </c>
      <c r="P278" s="8">
        <f t="shared" si="83"/>
        <v>55</v>
      </c>
      <c r="Q278" s="10">
        <f t="shared" si="84"/>
        <v>0.12727272727272726</v>
      </c>
      <c r="R278" s="10">
        <f t="shared" si="85"/>
        <v>0.2</v>
      </c>
      <c r="S278" s="10">
        <f t="shared" si="86"/>
        <v>5.4545454545454543E-2</v>
      </c>
      <c r="T278" s="10">
        <f t="shared" si="87"/>
        <v>0.18181818181818182</v>
      </c>
      <c r="U278" s="10">
        <f t="shared" si="88"/>
        <v>7.2727272727272724E-2</v>
      </c>
      <c r="V278" s="10">
        <f t="shared" si="89"/>
        <v>0.36363636363636365</v>
      </c>
      <c r="W278" s="1">
        <v>2</v>
      </c>
      <c r="X278" s="1">
        <v>1</v>
      </c>
      <c r="Y278" s="1">
        <v>1</v>
      </c>
      <c r="Z278" s="1">
        <v>3</v>
      </c>
      <c r="AA278" s="8">
        <f t="shared" si="90"/>
        <v>7</v>
      </c>
      <c r="AB278" s="10">
        <f t="shared" si="91"/>
        <v>0.2857142857142857</v>
      </c>
      <c r="AC278" s="10">
        <f t="shared" si="92"/>
        <v>0.14285714285714285</v>
      </c>
      <c r="AD278" s="10">
        <f t="shared" si="93"/>
        <v>0.14285714285714285</v>
      </c>
      <c r="AE278" s="10">
        <f t="shared" si="94"/>
        <v>0.42857142857142855</v>
      </c>
      <c r="AF278" s="1">
        <v>5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60</v>
      </c>
      <c r="AO278" s="20" t="str">
        <f t="shared" si="77"/>
        <v>50-65</v>
      </c>
      <c r="AP278" s="1">
        <v>2621</v>
      </c>
      <c r="AQ278" s="1">
        <v>0</v>
      </c>
      <c r="AR278" s="1">
        <v>0</v>
      </c>
      <c r="AS278" s="1">
        <v>0</v>
      </c>
      <c r="AT278" s="1">
        <v>1</v>
      </c>
      <c r="AU278" s="1">
        <v>0</v>
      </c>
      <c r="AV278" s="1">
        <v>0</v>
      </c>
      <c r="AW278" s="1">
        <v>1</v>
      </c>
      <c r="AX278" s="1">
        <v>0</v>
      </c>
      <c r="AY278" s="1">
        <v>0</v>
      </c>
      <c r="AZ278" s="1">
        <v>15</v>
      </c>
      <c r="BA278" s="23">
        <v>42228</v>
      </c>
      <c r="BB278" s="25">
        <f t="shared" si="78"/>
        <v>8</v>
      </c>
      <c r="BC278" s="25" t="str">
        <f t="shared" si="79"/>
        <v>August</v>
      </c>
      <c r="BD278" s="25">
        <v>1</v>
      </c>
      <c r="BE278" t="str">
        <f t="shared" si="80"/>
        <v>767,19740,Low income,1716,High spender,0.0869300911854103,0,1,65,7,11,3,10,4,20,55,0.127272727272727,0.2,0.0545454545454545,0.181818181818182,0.0727272727272727,0.363636363636364,2,1,1,3,7,0.285714285714286,0.142857142857143,0.142857142857143,0.428571428571429,5,0,0,0,0,0,0,0,60,50-65,2621,0,0,0,1,0,0,1,0,0,15</v>
      </c>
    </row>
    <row r="279" spans="1:57" ht="13.2" x14ac:dyDescent="0.25">
      <c r="A279" s="8">
        <v>679</v>
      </c>
      <c r="B279" s="1">
        <v>40851</v>
      </c>
      <c r="C279" s="8" t="str">
        <f t="shared" si="81"/>
        <v>Low income</v>
      </c>
      <c r="D279" s="31">
        <v>12</v>
      </c>
      <c r="E279" s="34" t="str">
        <f t="shared" si="82"/>
        <v>Low spender</v>
      </c>
      <c r="F279" s="10">
        <f t="shared" si="76"/>
        <v>2.9375045898509219E-4</v>
      </c>
      <c r="G279" s="1">
        <v>1</v>
      </c>
      <c r="H279" s="1">
        <v>1</v>
      </c>
      <c r="I279" s="1">
        <v>63</v>
      </c>
      <c r="J279" s="1">
        <v>23</v>
      </c>
      <c r="K279" s="1">
        <v>1</v>
      </c>
      <c r="L279" s="1">
        <v>7</v>
      </c>
      <c r="M279" s="1">
        <v>0</v>
      </c>
      <c r="N279" s="1">
        <v>4</v>
      </c>
      <c r="O279" s="1">
        <v>24</v>
      </c>
      <c r="P279" s="8">
        <f t="shared" si="83"/>
        <v>59</v>
      </c>
      <c r="Q279" s="10">
        <f t="shared" si="84"/>
        <v>0.38983050847457629</v>
      </c>
      <c r="R279" s="10">
        <f t="shared" si="85"/>
        <v>1.6949152542372881E-2</v>
      </c>
      <c r="S279" s="10">
        <f t="shared" si="86"/>
        <v>0.11864406779661017</v>
      </c>
      <c r="T279" s="10">
        <f t="shared" si="87"/>
        <v>0</v>
      </c>
      <c r="U279" s="10">
        <f t="shared" si="88"/>
        <v>6.7796610169491525E-2</v>
      </c>
      <c r="V279" s="10">
        <f t="shared" si="89"/>
        <v>0.40677966101694918</v>
      </c>
      <c r="W279" s="1">
        <v>1</v>
      </c>
      <c r="X279" s="1">
        <v>1</v>
      </c>
      <c r="Y279" s="1">
        <v>1</v>
      </c>
      <c r="Z279" s="1">
        <v>2</v>
      </c>
      <c r="AA279" s="8">
        <f t="shared" si="90"/>
        <v>5</v>
      </c>
      <c r="AB279" s="10">
        <f t="shared" si="91"/>
        <v>0.2</v>
      </c>
      <c r="AC279" s="10">
        <f t="shared" si="92"/>
        <v>0.2</v>
      </c>
      <c r="AD279" s="10">
        <f t="shared" si="93"/>
        <v>0.2</v>
      </c>
      <c r="AE279" s="10">
        <f t="shared" si="94"/>
        <v>0.4</v>
      </c>
      <c r="AF279" s="1">
        <v>7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49</v>
      </c>
      <c r="AO279" s="20" t="str">
        <f t="shared" si="77"/>
        <v>36-50</v>
      </c>
      <c r="AP279" s="1">
        <v>2652</v>
      </c>
      <c r="AQ279" s="1">
        <v>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1</v>
      </c>
      <c r="AX279" s="1">
        <v>0</v>
      </c>
      <c r="AY279" s="1">
        <v>0</v>
      </c>
      <c r="AZ279" s="1">
        <v>11</v>
      </c>
      <c r="BA279" s="23">
        <v>42197</v>
      </c>
      <c r="BB279" s="25">
        <f t="shared" si="78"/>
        <v>7</v>
      </c>
      <c r="BC279" s="25" t="str">
        <f t="shared" si="79"/>
        <v>July</v>
      </c>
      <c r="BD279" s="25">
        <v>1</v>
      </c>
      <c r="BE279" t="str">
        <f t="shared" si="80"/>
        <v>679,40851,Low income,12,Low spender,0.000293750458985092,1,1,63,23,1,7,0,4,24,59,0.389830508474576,0.0169491525423729,0.11864406779661,0,0.0677966101694915,0.406779661016949,1,1,1,2,5,0.2,0.2,0.2,0.4,7,0,0,0,0,0,0,0,49,36-50,2652,1,0,0,0,0,0,1,0,0,11</v>
      </c>
    </row>
    <row r="280" spans="1:57" ht="13.2" x14ac:dyDescent="0.25">
      <c r="A280" s="8">
        <v>174</v>
      </c>
      <c r="B280" s="1">
        <v>14796</v>
      </c>
      <c r="C280" s="8" t="str">
        <f t="shared" si="81"/>
        <v>Low income</v>
      </c>
      <c r="D280" s="31">
        <v>387</v>
      </c>
      <c r="E280" s="34" t="str">
        <f t="shared" si="82"/>
        <v>Low spender</v>
      </c>
      <c r="F280" s="10">
        <f t="shared" si="76"/>
        <v>2.6155717761557177E-2</v>
      </c>
      <c r="G280" s="1">
        <v>1</v>
      </c>
      <c r="H280" s="1">
        <v>0</v>
      </c>
      <c r="I280" s="1">
        <v>1</v>
      </c>
      <c r="J280" s="1">
        <v>13</v>
      </c>
      <c r="K280" s="1">
        <v>3</v>
      </c>
      <c r="L280" s="1">
        <v>8</v>
      </c>
      <c r="M280" s="1">
        <v>7</v>
      </c>
      <c r="N280" s="1">
        <v>4</v>
      </c>
      <c r="O280" s="1">
        <v>16</v>
      </c>
      <c r="P280" s="8">
        <f t="shared" si="83"/>
        <v>51</v>
      </c>
      <c r="Q280" s="10">
        <f t="shared" si="84"/>
        <v>0.25490196078431371</v>
      </c>
      <c r="R280" s="10">
        <f t="shared" si="85"/>
        <v>5.8823529411764705E-2</v>
      </c>
      <c r="S280" s="10">
        <f t="shared" si="86"/>
        <v>0.15686274509803921</v>
      </c>
      <c r="T280" s="10">
        <f t="shared" si="87"/>
        <v>0.13725490196078433</v>
      </c>
      <c r="U280" s="10">
        <f t="shared" si="88"/>
        <v>7.8431372549019607E-2</v>
      </c>
      <c r="V280" s="10">
        <f t="shared" si="89"/>
        <v>0.31372549019607843</v>
      </c>
      <c r="W280" s="1">
        <v>2</v>
      </c>
      <c r="X280" s="1">
        <v>1</v>
      </c>
      <c r="Y280" s="1">
        <v>0</v>
      </c>
      <c r="Z280" s="1">
        <v>3</v>
      </c>
      <c r="AA280" s="8">
        <f t="shared" si="90"/>
        <v>6</v>
      </c>
      <c r="AB280" s="10">
        <f t="shared" si="91"/>
        <v>0.33333333333333331</v>
      </c>
      <c r="AC280" s="10">
        <f t="shared" si="92"/>
        <v>0.16666666666666666</v>
      </c>
      <c r="AD280" s="10">
        <f t="shared" si="93"/>
        <v>0</v>
      </c>
      <c r="AE280" s="10">
        <f t="shared" si="94"/>
        <v>0.5</v>
      </c>
      <c r="AF280" s="1">
        <v>9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1</v>
      </c>
      <c r="AN280" s="1">
        <v>36</v>
      </c>
      <c r="AO280" s="20" t="str">
        <f t="shared" si="77"/>
        <v>36-50</v>
      </c>
      <c r="AP280" s="1">
        <v>2809</v>
      </c>
      <c r="AQ280" s="1">
        <v>0</v>
      </c>
      <c r="AR280" s="1">
        <v>1</v>
      </c>
      <c r="AS280" s="1">
        <v>0</v>
      </c>
      <c r="AT280" s="1">
        <v>0</v>
      </c>
      <c r="AU280" s="1">
        <v>0</v>
      </c>
      <c r="AV280" s="1">
        <v>1</v>
      </c>
      <c r="AW280" s="1">
        <v>0</v>
      </c>
      <c r="AX280" s="1">
        <v>0</v>
      </c>
      <c r="AY280" s="1">
        <v>0</v>
      </c>
      <c r="AZ280" s="1">
        <v>19</v>
      </c>
      <c r="BA280" s="23">
        <v>42040</v>
      </c>
      <c r="BB280" s="25">
        <f t="shared" si="78"/>
        <v>2</v>
      </c>
      <c r="BC280" s="25" t="str">
        <f t="shared" si="79"/>
        <v>February</v>
      </c>
      <c r="BD280" s="25">
        <v>1</v>
      </c>
      <c r="BE280" t="str">
        <f t="shared" si="80"/>
        <v>174,14796,Low income,387,Low spender,0.0261557177615572,1,0,1,13,3,8,7,4,16,51,0.254901960784314,0.0588235294117647,0.156862745098039,0.137254901960784,0.0784313725490196,0.313725490196078,2,1,0,3,6,0.333333333333333,0.166666666666667,0,0.5,9,0,0,0,0,0,0,1,36,36-50,2809,0,1,0,0,0,1,0,0,0,19</v>
      </c>
    </row>
    <row r="281" spans="1:57" ht="13.2" x14ac:dyDescent="0.25">
      <c r="A281" s="8">
        <v>132</v>
      </c>
      <c r="B281" s="1">
        <v>34984</v>
      </c>
      <c r="C281" s="8" t="str">
        <f t="shared" si="81"/>
        <v>Low income</v>
      </c>
      <c r="D281" s="31">
        <v>715</v>
      </c>
      <c r="E281" s="34" t="str">
        <f t="shared" si="82"/>
        <v>High spender</v>
      </c>
      <c r="F281" s="10">
        <f t="shared" si="76"/>
        <v>2.0437914475188657E-2</v>
      </c>
      <c r="G281" s="1">
        <v>1</v>
      </c>
      <c r="H281" s="1">
        <v>1</v>
      </c>
      <c r="I281" s="1">
        <v>40</v>
      </c>
      <c r="J281" s="1">
        <v>8</v>
      </c>
      <c r="K281" s="1">
        <v>4</v>
      </c>
      <c r="L281" s="1">
        <v>15</v>
      </c>
      <c r="M281" s="1">
        <v>3</v>
      </c>
      <c r="N281" s="1">
        <v>5</v>
      </c>
      <c r="O281" s="1">
        <v>3</v>
      </c>
      <c r="P281" s="8">
        <f t="shared" si="83"/>
        <v>38</v>
      </c>
      <c r="Q281" s="10">
        <f t="shared" si="84"/>
        <v>0.21052631578947367</v>
      </c>
      <c r="R281" s="10">
        <f t="shared" si="85"/>
        <v>0.10526315789473684</v>
      </c>
      <c r="S281" s="10">
        <f t="shared" si="86"/>
        <v>0.39473684210526316</v>
      </c>
      <c r="T281" s="10">
        <f t="shared" si="87"/>
        <v>7.8947368421052627E-2</v>
      </c>
      <c r="U281" s="10">
        <f t="shared" si="88"/>
        <v>0.13157894736842105</v>
      </c>
      <c r="V281" s="10">
        <f t="shared" si="89"/>
        <v>7.8947368421052627E-2</v>
      </c>
      <c r="W281" s="1">
        <v>2</v>
      </c>
      <c r="X281" s="1">
        <v>1</v>
      </c>
      <c r="Y281" s="1">
        <v>0</v>
      </c>
      <c r="Z281" s="1">
        <v>3</v>
      </c>
      <c r="AA281" s="8">
        <f t="shared" si="90"/>
        <v>6</v>
      </c>
      <c r="AB281" s="10">
        <f t="shared" si="91"/>
        <v>0.33333333333333331</v>
      </c>
      <c r="AC281" s="10">
        <f t="shared" si="92"/>
        <v>0.16666666666666666</v>
      </c>
      <c r="AD281" s="10">
        <f t="shared" si="93"/>
        <v>0</v>
      </c>
      <c r="AE281" s="10">
        <f t="shared" si="94"/>
        <v>0.5</v>
      </c>
      <c r="AF281" s="1">
        <v>7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45</v>
      </c>
      <c r="AO281" s="20" t="str">
        <f t="shared" si="77"/>
        <v>36-50</v>
      </c>
      <c r="AP281" s="1">
        <v>2820</v>
      </c>
      <c r="AQ281" s="1">
        <v>0</v>
      </c>
      <c r="AR281" s="1">
        <v>0</v>
      </c>
      <c r="AS281" s="1">
        <v>0</v>
      </c>
      <c r="AT281" s="1">
        <v>1</v>
      </c>
      <c r="AU281" s="1">
        <v>0</v>
      </c>
      <c r="AV281" s="1">
        <v>1</v>
      </c>
      <c r="AW281" s="1">
        <v>0</v>
      </c>
      <c r="AX281" s="1">
        <v>0</v>
      </c>
      <c r="AY281" s="1">
        <v>0</v>
      </c>
      <c r="AZ281" s="1">
        <v>32</v>
      </c>
      <c r="BA281" s="23">
        <v>42029</v>
      </c>
      <c r="BB281" s="25">
        <f t="shared" si="78"/>
        <v>1</v>
      </c>
      <c r="BC281" s="25" t="str">
        <f t="shared" si="79"/>
        <v>January</v>
      </c>
      <c r="BD281" s="25">
        <v>1</v>
      </c>
      <c r="BE281" t="str">
        <f t="shared" si="80"/>
        <v>132,34984,Low income,715,High spender,0.0204379144751887,1,1,40,8,4,15,3,5,3,38,0.210526315789474,0.105263157894737,0.394736842105263,0.0789473684210526,0.131578947368421,0.0789473684210526,2,1,0,3,6,0.333333333333333,0.166666666666667,0,0.5,7,0,0,0,0,0,0,0,45,36-50,2820,0,0,0,1,0,1,0,0,0,32</v>
      </c>
    </row>
    <row r="282" spans="1:57" ht="13.2" x14ac:dyDescent="0.25">
      <c r="A282" s="8">
        <v>2091</v>
      </c>
      <c r="B282" s="1">
        <v>30096</v>
      </c>
      <c r="C282" s="8" t="str">
        <f t="shared" si="81"/>
        <v>Low income</v>
      </c>
      <c r="D282" s="31">
        <v>221</v>
      </c>
      <c r="E282" s="34" t="str">
        <f t="shared" si="82"/>
        <v>Low spender</v>
      </c>
      <c r="F282" s="10">
        <f t="shared" si="76"/>
        <v>7.3431685273790534E-3</v>
      </c>
      <c r="G282" s="1">
        <v>1</v>
      </c>
      <c r="H282" s="1">
        <v>0</v>
      </c>
      <c r="I282" s="1">
        <v>30</v>
      </c>
      <c r="J282" s="1">
        <v>5</v>
      </c>
      <c r="K282" s="1">
        <v>3</v>
      </c>
      <c r="L282" s="1">
        <v>11</v>
      </c>
      <c r="M282" s="1">
        <v>12</v>
      </c>
      <c r="N282" s="1">
        <v>5</v>
      </c>
      <c r="O282" s="1">
        <v>9</v>
      </c>
      <c r="P282" s="8">
        <f t="shared" si="83"/>
        <v>45</v>
      </c>
      <c r="Q282" s="10">
        <f t="shared" si="84"/>
        <v>0.1111111111111111</v>
      </c>
      <c r="R282" s="10">
        <f t="shared" si="85"/>
        <v>6.6666666666666666E-2</v>
      </c>
      <c r="S282" s="10">
        <f t="shared" si="86"/>
        <v>0.24444444444444444</v>
      </c>
      <c r="T282" s="10">
        <f t="shared" si="87"/>
        <v>0.26666666666666666</v>
      </c>
      <c r="U282" s="10">
        <f t="shared" si="88"/>
        <v>0.1111111111111111</v>
      </c>
      <c r="V282" s="10">
        <f t="shared" si="89"/>
        <v>0.2</v>
      </c>
      <c r="W282" s="1">
        <v>1</v>
      </c>
      <c r="X282" s="1">
        <v>2</v>
      </c>
      <c r="Y282" s="1">
        <v>0</v>
      </c>
      <c r="Z282" s="1">
        <v>3</v>
      </c>
      <c r="AA282" s="8">
        <f t="shared" si="90"/>
        <v>6</v>
      </c>
      <c r="AB282" s="10">
        <f t="shared" si="91"/>
        <v>0.16666666666666666</v>
      </c>
      <c r="AC282" s="10">
        <f t="shared" si="92"/>
        <v>0.33333333333333331</v>
      </c>
      <c r="AD282" s="10">
        <f t="shared" si="93"/>
        <v>0</v>
      </c>
      <c r="AE282" s="10">
        <f t="shared" si="94"/>
        <v>0.5</v>
      </c>
      <c r="AF282" s="1">
        <v>6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37</v>
      </c>
      <c r="AO282" s="20" t="str">
        <f t="shared" si="77"/>
        <v>36-50</v>
      </c>
      <c r="AP282" s="1">
        <v>2197</v>
      </c>
      <c r="AQ282" s="1">
        <v>0</v>
      </c>
      <c r="AR282" s="1">
        <v>1</v>
      </c>
      <c r="AS282" s="1">
        <v>0</v>
      </c>
      <c r="AT282" s="1">
        <v>0</v>
      </c>
      <c r="AU282" s="1">
        <v>0</v>
      </c>
      <c r="AV282" s="1">
        <v>0</v>
      </c>
      <c r="AW282" s="1">
        <v>1</v>
      </c>
      <c r="AX282" s="1">
        <v>0</v>
      </c>
      <c r="AY282" s="1">
        <v>0</v>
      </c>
      <c r="AZ282" s="1">
        <v>27</v>
      </c>
      <c r="BA282" s="23">
        <v>42652</v>
      </c>
      <c r="BB282" s="25">
        <f t="shared" si="78"/>
        <v>10</v>
      </c>
      <c r="BC282" s="25" t="str">
        <f t="shared" si="79"/>
        <v>October</v>
      </c>
      <c r="BD282" s="25">
        <v>1</v>
      </c>
      <c r="BE282" t="str">
        <f t="shared" si="80"/>
        <v>2091,30096,Low income,221,Low spender,0.00734316852737905,1,0,30,5,3,11,12,5,9,45,0.111111111111111,0.0666666666666667,0.244444444444444,0.266666666666667,0.111111111111111,0.2,1,2,0,3,6,0.166666666666667,0.333333333333333,0,0.5,6,0,0,0,0,0,0,0,37,36-50,2197,0,1,0,0,0,0,1,0,0,27</v>
      </c>
    </row>
    <row r="283" spans="1:57" ht="13.2" x14ac:dyDescent="0.25">
      <c r="A283" s="8">
        <v>1924</v>
      </c>
      <c r="B283" s="1">
        <v>39548</v>
      </c>
      <c r="C283" s="8" t="str">
        <f t="shared" si="81"/>
        <v>Low income</v>
      </c>
      <c r="D283" s="31">
        <v>1233</v>
      </c>
      <c r="E283" s="34" t="str">
        <f t="shared" si="82"/>
        <v>High spender</v>
      </c>
      <c r="F283" s="10">
        <f t="shared" si="76"/>
        <v>3.1177303529887731E-2</v>
      </c>
      <c r="G283" s="1">
        <v>1</v>
      </c>
      <c r="H283" s="1">
        <v>1</v>
      </c>
      <c r="I283" s="1">
        <v>87</v>
      </c>
      <c r="J283" s="1">
        <v>15</v>
      </c>
      <c r="K283" s="1">
        <v>4</v>
      </c>
      <c r="L283" s="1">
        <v>10</v>
      </c>
      <c r="M283" s="1">
        <v>3</v>
      </c>
      <c r="N283" s="1">
        <v>4</v>
      </c>
      <c r="O283" s="1">
        <v>18</v>
      </c>
      <c r="P283" s="8">
        <f t="shared" si="83"/>
        <v>54</v>
      </c>
      <c r="Q283" s="10">
        <f t="shared" si="84"/>
        <v>0.27777777777777779</v>
      </c>
      <c r="R283" s="10">
        <f t="shared" si="85"/>
        <v>7.407407407407407E-2</v>
      </c>
      <c r="S283" s="10">
        <f t="shared" si="86"/>
        <v>0.18518518518518517</v>
      </c>
      <c r="T283" s="10">
        <f t="shared" si="87"/>
        <v>5.5555555555555552E-2</v>
      </c>
      <c r="U283" s="10">
        <f t="shared" si="88"/>
        <v>7.407407407407407E-2</v>
      </c>
      <c r="V283" s="10">
        <f t="shared" si="89"/>
        <v>0.33333333333333331</v>
      </c>
      <c r="W283" s="1">
        <v>2</v>
      </c>
      <c r="X283" s="1">
        <v>1</v>
      </c>
      <c r="Y283" s="1">
        <v>1</v>
      </c>
      <c r="Z283" s="1">
        <v>3</v>
      </c>
      <c r="AA283" s="8">
        <f t="shared" si="90"/>
        <v>7</v>
      </c>
      <c r="AB283" s="10">
        <f t="shared" si="91"/>
        <v>0.2857142857142857</v>
      </c>
      <c r="AC283" s="10">
        <f t="shared" si="92"/>
        <v>0.14285714285714285</v>
      </c>
      <c r="AD283" s="10">
        <f t="shared" si="93"/>
        <v>0.14285714285714285</v>
      </c>
      <c r="AE283" s="10">
        <f t="shared" si="94"/>
        <v>0.42857142857142855</v>
      </c>
      <c r="AF283" s="1">
        <v>3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57</v>
      </c>
      <c r="AO283" s="20" t="str">
        <f t="shared" si="77"/>
        <v>50-65</v>
      </c>
      <c r="AP283" s="1">
        <v>2249</v>
      </c>
      <c r="AQ283" s="1">
        <v>0</v>
      </c>
      <c r="AR283" s="1">
        <v>0</v>
      </c>
      <c r="AS283" s="1">
        <v>1</v>
      </c>
      <c r="AT283" s="1">
        <v>0</v>
      </c>
      <c r="AU283" s="1">
        <v>0</v>
      </c>
      <c r="AV283" s="1">
        <v>1</v>
      </c>
      <c r="AW283" s="1">
        <v>0</v>
      </c>
      <c r="AX283" s="1">
        <v>0</v>
      </c>
      <c r="AY283" s="1">
        <v>0</v>
      </c>
      <c r="AZ283" s="1">
        <v>18</v>
      </c>
      <c r="BA283" s="23">
        <v>42600</v>
      </c>
      <c r="BB283" s="25">
        <f t="shared" si="78"/>
        <v>8</v>
      </c>
      <c r="BC283" s="25" t="str">
        <f t="shared" si="79"/>
        <v>August</v>
      </c>
      <c r="BD283" s="25">
        <v>1</v>
      </c>
      <c r="BE283" t="str">
        <f t="shared" si="80"/>
        <v>1924,39548,Low income,1233,High spender,0.0311773035298877,1,1,87,15,4,10,3,4,18,54,0.277777777777778,0.0740740740740741,0.185185185185185,0.0555555555555556,0.0740740740740741,0.333333333333333,2,1,1,3,7,0.285714285714286,0.142857142857143,0.142857142857143,0.428571428571429,3,0,0,0,0,0,0,0,57,50-65,2249,0,0,1,0,0,1,0,0,0,18</v>
      </c>
    </row>
    <row r="284" spans="1:57" ht="13.2" x14ac:dyDescent="0.25">
      <c r="A284" s="8">
        <v>1864</v>
      </c>
      <c r="B284" s="1">
        <v>5648</v>
      </c>
      <c r="C284" s="8" t="str">
        <f t="shared" si="81"/>
        <v>Low income</v>
      </c>
      <c r="D284" s="31">
        <v>17</v>
      </c>
      <c r="E284" s="34" t="str">
        <f t="shared" si="82"/>
        <v>Low spender</v>
      </c>
      <c r="F284" s="10">
        <f t="shared" si="76"/>
        <v>3.0099150141643057E-3</v>
      </c>
      <c r="G284" s="1">
        <v>1</v>
      </c>
      <c r="H284" s="1">
        <v>1</v>
      </c>
      <c r="I284" s="1">
        <v>68</v>
      </c>
      <c r="J284" s="1">
        <v>28</v>
      </c>
      <c r="K284" s="1">
        <v>0</v>
      </c>
      <c r="L284" s="1">
        <v>6</v>
      </c>
      <c r="M284" s="1">
        <v>1</v>
      </c>
      <c r="N284" s="1">
        <v>1</v>
      </c>
      <c r="O284" s="1">
        <v>13</v>
      </c>
      <c r="P284" s="8">
        <f t="shared" si="83"/>
        <v>49</v>
      </c>
      <c r="Q284" s="10">
        <f t="shared" si="84"/>
        <v>0.5714285714285714</v>
      </c>
      <c r="R284" s="10">
        <f t="shared" si="85"/>
        <v>0</v>
      </c>
      <c r="S284" s="10">
        <f t="shared" si="86"/>
        <v>0.12244897959183673</v>
      </c>
      <c r="T284" s="10">
        <f t="shared" si="87"/>
        <v>2.0408163265306121E-2</v>
      </c>
      <c r="U284" s="10">
        <f t="shared" si="88"/>
        <v>2.0408163265306121E-2</v>
      </c>
      <c r="V284" s="10">
        <f t="shared" si="89"/>
        <v>0.26530612244897961</v>
      </c>
      <c r="W284" s="1">
        <v>1</v>
      </c>
      <c r="X284" s="1">
        <v>1</v>
      </c>
      <c r="Y284" s="1">
        <v>0</v>
      </c>
      <c r="Z284" s="1">
        <v>0</v>
      </c>
      <c r="AA284" s="8">
        <f t="shared" si="90"/>
        <v>2</v>
      </c>
      <c r="AB284" s="10">
        <f t="shared" si="91"/>
        <v>0.5</v>
      </c>
      <c r="AC284" s="10">
        <f t="shared" si="92"/>
        <v>0.5</v>
      </c>
      <c r="AD284" s="10">
        <f t="shared" si="93"/>
        <v>0</v>
      </c>
      <c r="AE284" s="10">
        <f t="shared" si="94"/>
        <v>0</v>
      </c>
      <c r="AF284" s="1">
        <v>20</v>
      </c>
      <c r="AG284" s="1">
        <v>0</v>
      </c>
      <c r="AH284" s="1">
        <v>0</v>
      </c>
      <c r="AI284" s="1">
        <v>1</v>
      </c>
      <c r="AJ284" s="1">
        <v>0</v>
      </c>
      <c r="AK284" s="1">
        <v>0</v>
      </c>
      <c r="AL284" s="1">
        <v>0</v>
      </c>
      <c r="AM284" s="1">
        <v>0</v>
      </c>
      <c r="AN284" s="1">
        <v>70</v>
      </c>
      <c r="AO284" s="20" t="str">
        <f t="shared" si="77"/>
        <v>66+</v>
      </c>
      <c r="AP284" s="1">
        <v>2267</v>
      </c>
      <c r="AQ284" s="1">
        <v>0</v>
      </c>
      <c r="AR284" s="1">
        <v>0</v>
      </c>
      <c r="AS284" s="1">
        <v>0</v>
      </c>
      <c r="AT284" s="1">
        <v>1</v>
      </c>
      <c r="AU284" s="1">
        <v>0</v>
      </c>
      <c r="AV284" s="1">
        <v>0</v>
      </c>
      <c r="AW284" s="1">
        <v>0</v>
      </c>
      <c r="AX284" s="1">
        <v>0</v>
      </c>
      <c r="AY284" s="1">
        <v>1</v>
      </c>
      <c r="AZ284" s="1">
        <v>23</v>
      </c>
      <c r="BA284" s="23">
        <v>42582</v>
      </c>
      <c r="BB284" s="25">
        <f t="shared" si="78"/>
        <v>7</v>
      </c>
      <c r="BC284" s="25" t="str">
        <f t="shared" si="79"/>
        <v>July</v>
      </c>
      <c r="BD284" s="25">
        <v>1</v>
      </c>
      <c r="BE284" t="str">
        <f t="shared" si="80"/>
        <v>1864,5648,Low income,17,Low spender,0.00300991501416431,1,1,68,28,0,6,1,1,13,49,0.571428571428571,0,0.122448979591837,0.0204081632653061,0.0204081632653061,0.26530612244898,1,1,0,0,2,0.5,0.5,0,0,20,0,0,1,0,0,0,0,70,66+,2267,0,0,0,1,0,0,0,0,1,23</v>
      </c>
    </row>
    <row r="285" spans="1:57" ht="13.2" x14ac:dyDescent="0.25">
      <c r="A285" s="8">
        <v>1694</v>
      </c>
      <c r="B285" s="1">
        <v>12571</v>
      </c>
      <c r="C285" s="8" t="str">
        <f t="shared" si="81"/>
        <v>Low income</v>
      </c>
      <c r="D285" s="31">
        <v>1464</v>
      </c>
      <c r="E285" s="34" t="str">
        <f t="shared" si="82"/>
        <v>High spender</v>
      </c>
      <c r="F285" s="10">
        <f t="shared" si="76"/>
        <v>0.1164585156312147</v>
      </c>
      <c r="G285" s="1">
        <v>1</v>
      </c>
      <c r="H285" s="1">
        <v>0</v>
      </c>
      <c r="I285" s="1">
        <v>86</v>
      </c>
      <c r="J285" s="1">
        <v>3</v>
      </c>
      <c r="K285" s="1">
        <v>5</v>
      </c>
      <c r="L285" s="1">
        <v>14</v>
      </c>
      <c r="M285" s="1">
        <v>2</v>
      </c>
      <c r="N285" s="1">
        <v>12</v>
      </c>
      <c r="O285" s="1">
        <v>17</v>
      </c>
      <c r="P285" s="8">
        <f t="shared" si="83"/>
        <v>53</v>
      </c>
      <c r="Q285" s="10">
        <f t="shared" si="84"/>
        <v>5.6603773584905662E-2</v>
      </c>
      <c r="R285" s="10">
        <f t="shared" si="85"/>
        <v>9.4339622641509441E-2</v>
      </c>
      <c r="S285" s="10">
        <f t="shared" si="86"/>
        <v>0.26415094339622641</v>
      </c>
      <c r="T285" s="10">
        <f t="shared" si="87"/>
        <v>3.7735849056603772E-2</v>
      </c>
      <c r="U285" s="10">
        <f t="shared" si="88"/>
        <v>0.22641509433962265</v>
      </c>
      <c r="V285" s="10">
        <f t="shared" si="89"/>
        <v>0.32075471698113206</v>
      </c>
      <c r="W285" s="1">
        <v>4</v>
      </c>
      <c r="X285" s="1">
        <v>3</v>
      </c>
      <c r="Y285" s="1">
        <v>1</v>
      </c>
      <c r="Z285" s="1">
        <v>3</v>
      </c>
      <c r="AA285" s="8">
        <f t="shared" si="90"/>
        <v>11</v>
      </c>
      <c r="AB285" s="10">
        <f t="shared" si="91"/>
        <v>0.36363636363636365</v>
      </c>
      <c r="AC285" s="10">
        <f t="shared" si="92"/>
        <v>0.27272727272727271</v>
      </c>
      <c r="AD285" s="10">
        <f t="shared" si="93"/>
        <v>9.0909090909090912E-2</v>
      </c>
      <c r="AE285" s="10">
        <f t="shared" si="94"/>
        <v>0.27272727272727271</v>
      </c>
      <c r="AF285" s="1">
        <v>6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44</v>
      </c>
      <c r="AO285" s="20" t="str">
        <f t="shared" si="77"/>
        <v>36-50</v>
      </c>
      <c r="AP285" s="1">
        <v>2321</v>
      </c>
      <c r="AQ285" s="1">
        <v>1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1</v>
      </c>
      <c r="AX285" s="1">
        <v>0</v>
      </c>
      <c r="AY285" s="1">
        <v>0</v>
      </c>
      <c r="AZ285" s="1">
        <v>19</v>
      </c>
      <c r="BA285" s="23">
        <v>42528</v>
      </c>
      <c r="BB285" s="25">
        <f t="shared" si="78"/>
        <v>6</v>
      </c>
      <c r="BC285" s="25" t="str">
        <f t="shared" si="79"/>
        <v>June</v>
      </c>
      <c r="BD285" s="25">
        <v>1</v>
      </c>
      <c r="BE285" t="str">
        <f t="shared" si="80"/>
        <v>1694,12571,Low income,1464,High spender,0.116458515631215,1,0,86,3,5,14,2,12,17,53,0.0566037735849057,0.0943396226415094,0.264150943396226,0.0377358490566038,0.226415094339623,0.320754716981132,4,3,1,3,11,0.363636363636364,0.272727272727273,0.0909090909090909,0.272727272727273,6,0,0,0,0,0,0,0,44,36-50,2321,1,0,0,0,0,0,1,0,0,19</v>
      </c>
    </row>
    <row r="286" spans="1:57" ht="13.2" x14ac:dyDescent="0.25">
      <c r="A286" s="8">
        <v>1671</v>
      </c>
      <c r="B286" s="1">
        <v>21059</v>
      </c>
      <c r="C286" s="8" t="str">
        <f t="shared" si="81"/>
        <v>Low income</v>
      </c>
      <c r="D286" s="31">
        <v>1460</v>
      </c>
      <c r="E286" s="34" t="str">
        <f t="shared" si="82"/>
        <v>High spender</v>
      </c>
      <c r="F286" s="10">
        <f t="shared" si="76"/>
        <v>6.9329027969039364E-2</v>
      </c>
      <c r="G286" s="1">
        <v>1</v>
      </c>
      <c r="H286" s="1">
        <v>0</v>
      </c>
      <c r="I286" s="1">
        <v>40</v>
      </c>
      <c r="J286" s="1">
        <v>8</v>
      </c>
      <c r="K286" s="1">
        <v>3</v>
      </c>
      <c r="L286" s="1">
        <v>19</v>
      </c>
      <c r="M286" s="1">
        <v>3</v>
      </c>
      <c r="N286" s="1">
        <v>3</v>
      </c>
      <c r="O286" s="1">
        <v>8</v>
      </c>
      <c r="P286" s="8">
        <f t="shared" si="83"/>
        <v>44</v>
      </c>
      <c r="Q286" s="10">
        <f t="shared" si="84"/>
        <v>0.18181818181818182</v>
      </c>
      <c r="R286" s="10">
        <f t="shared" si="85"/>
        <v>6.8181818181818177E-2</v>
      </c>
      <c r="S286" s="10">
        <f t="shared" si="86"/>
        <v>0.43181818181818182</v>
      </c>
      <c r="T286" s="10">
        <f t="shared" si="87"/>
        <v>6.8181818181818177E-2</v>
      </c>
      <c r="U286" s="10">
        <f t="shared" si="88"/>
        <v>6.8181818181818177E-2</v>
      </c>
      <c r="V286" s="10">
        <f t="shared" si="89"/>
        <v>0.18181818181818182</v>
      </c>
      <c r="W286" s="1">
        <v>3</v>
      </c>
      <c r="X286" s="1">
        <v>3</v>
      </c>
      <c r="Y286" s="1">
        <v>0</v>
      </c>
      <c r="Z286" s="1">
        <v>3</v>
      </c>
      <c r="AA286" s="8">
        <f t="shared" si="90"/>
        <v>9</v>
      </c>
      <c r="AB286" s="10">
        <f t="shared" si="91"/>
        <v>0.33333333333333331</v>
      </c>
      <c r="AC286" s="10">
        <f t="shared" si="92"/>
        <v>0.33333333333333331</v>
      </c>
      <c r="AD286" s="10">
        <f t="shared" si="93"/>
        <v>0</v>
      </c>
      <c r="AE286" s="10">
        <f t="shared" si="94"/>
        <v>0.33333333333333331</v>
      </c>
      <c r="AF286" s="1">
        <v>6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38</v>
      </c>
      <c r="AO286" s="20" t="str">
        <f t="shared" si="77"/>
        <v>36-50</v>
      </c>
      <c r="AP286" s="1">
        <v>2332</v>
      </c>
      <c r="AQ286" s="1">
        <v>0</v>
      </c>
      <c r="AR286" s="1">
        <v>1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1</v>
      </c>
      <c r="AY286" s="1">
        <v>0</v>
      </c>
      <c r="AZ286" s="1">
        <v>28</v>
      </c>
      <c r="BA286" s="23">
        <v>42517</v>
      </c>
      <c r="BB286" s="25">
        <f t="shared" si="78"/>
        <v>5</v>
      </c>
      <c r="BC286" s="25" t="str">
        <f t="shared" si="79"/>
        <v>May</v>
      </c>
      <c r="BD286" s="25">
        <v>1</v>
      </c>
      <c r="BE286" t="str">
        <f t="shared" si="80"/>
        <v>1671,21059,Low income,1460,High spender,0.0693290279690394,1,0,40,8,3,19,3,3,8,44,0.181818181818182,0.0681818181818182,0.431818181818182,0.0681818181818182,0.0681818181818182,0.181818181818182,3,3,0,3,9,0.333333333333333,0.333333333333333,0,0.333333333333333,6,0,0,0,0,0,0,0,38,36-50,2332,0,1,0,0,0,0,0,1,0,28</v>
      </c>
    </row>
    <row r="287" spans="1:57" ht="13.2" x14ac:dyDescent="0.25">
      <c r="A287" s="8">
        <v>1580</v>
      </c>
      <c r="B287" s="1">
        <v>39771</v>
      </c>
      <c r="C287" s="8" t="str">
        <f t="shared" si="81"/>
        <v>Low income</v>
      </c>
      <c r="D287" s="31">
        <v>94</v>
      </c>
      <c r="E287" s="34" t="str">
        <f t="shared" si="82"/>
        <v>Low spender</v>
      </c>
      <c r="F287" s="10">
        <f t="shared" si="76"/>
        <v>2.3635312162128184E-3</v>
      </c>
      <c r="G287" s="1">
        <v>1</v>
      </c>
      <c r="H287" s="1">
        <v>0</v>
      </c>
      <c r="I287" s="1">
        <v>92</v>
      </c>
      <c r="J287" s="1">
        <v>6</v>
      </c>
      <c r="K287" s="1">
        <v>2</v>
      </c>
      <c r="L287" s="1">
        <v>18</v>
      </c>
      <c r="M287" s="1">
        <v>2</v>
      </c>
      <c r="N287" s="1">
        <v>8</v>
      </c>
      <c r="O287" s="1">
        <v>14</v>
      </c>
      <c r="P287" s="8">
        <f t="shared" si="83"/>
        <v>50</v>
      </c>
      <c r="Q287" s="10">
        <f t="shared" si="84"/>
        <v>0.12</v>
      </c>
      <c r="R287" s="10">
        <f t="shared" si="85"/>
        <v>0.04</v>
      </c>
      <c r="S287" s="10">
        <f t="shared" si="86"/>
        <v>0.36</v>
      </c>
      <c r="T287" s="10">
        <f t="shared" si="87"/>
        <v>0.04</v>
      </c>
      <c r="U287" s="10">
        <f t="shared" si="88"/>
        <v>0.16</v>
      </c>
      <c r="V287" s="10">
        <f t="shared" si="89"/>
        <v>0.28000000000000003</v>
      </c>
      <c r="W287" s="1">
        <v>1</v>
      </c>
      <c r="X287" s="1">
        <v>2</v>
      </c>
      <c r="Y287" s="1">
        <v>0</v>
      </c>
      <c r="Z287" s="1">
        <v>3</v>
      </c>
      <c r="AA287" s="8">
        <f t="shared" si="90"/>
        <v>6</v>
      </c>
      <c r="AB287" s="10">
        <f t="shared" si="91"/>
        <v>0.16666666666666666</v>
      </c>
      <c r="AC287" s="10">
        <f t="shared" si="92"/>
        <v>0.33333333333333331</v>
      </c>
      <c r="AD287" s="10">
        <f t="shared" si="93"/>
        <v>0</v>
      </c>
      <c r="AE287" s="10">
        <f t="shared" si="94"/>
        <v>0.5</v>
      </c>
      <c r="AF287" s="1">
        <v>4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43</v>
      </c>
      <c r="AO287" s="20" t="str">
        <f t="shared" si="77"/>
        <v>36-50</v>
      </c>
      <c r="AP287" s="1">
        <v>2364</v>
      </c>
      <c r="AQ287" s="1">
        <v>0</v>
      </c>
      <c r="AR287" s="1">
        <v>0</v>
      </c>
      <c r="AS287" s="1">
        <v>0</v>
      </c>
      <c r="AT287" s="1">
        <v>1</v>
      </c>
      <c r="AU287" s="1">
        <v>0</v>
      </c>
      <c r="AV287" s="1">
        <v>0</v>
      </c>
      <c r="AW287" s="1">
        <v>1</v>
      </c>
      <c r="AX287" s="1">
        <v>0</v>
      </c>
      <c r="AY287" s="1">
        <v>0</v>
      </c>
      <c r="AZ287" s="1">
        <v>22</v>
      </c>
      <c r="BA287" s="23">
        <v>42485</v>
      </c>
      <c r="BB287" s="25">
        <f t="shared" si="78"/>
        <v>4</v>
      </c>
      <c r="BC287" s="25" t="str">
        <f t="shared" si="79"/>
        <v>April</v>
      </c>
      <c r="BD287" s="25">
        <v>1</v>
      </c>
      <c r="BE287" t="str">
        <f t="shared" si="80"/>
        <v>1580,39771,Low income,94,Low spender,0.00236353121621282,1,0,92,6,2,18,2,8,14,50,0.12,0.04,0.36,0.04,0.16,0.28,1,2,0,3,6,0.166666666666667,0.333333333333333,0,0.5,4,0,0,0,0,0,0,0,43,36-50,2364,0,0,0,1,0,0,1,0,0,22</v>
      </c>
    </row>
    <row r="288" spans="1:57" ht="13.2" x14ac:dyDescent="0.25">
      <c r="A288" s="8">
        <v>1474</v>
      </c>
      <c r="B288" s="1">
        <v>18351</v>
      </c>
      <c r="C288" s="8" t="str">
        <f t="shared" si="81"/>
        <v>Low income</v>
      </c>
      <c r="D288" s="31">
        <v>46</v>
      </c>
      <c r="E288" s="34" t="str">
        <f t="shared" si="82"/>
        <v>Low spender</v>
      </c>
      <c r="F288" s="10">
        <f t="shared" si="76"/>
        <v>2.5066753855375731E-3</v>
      </c>
      <c r="G288" s="1">
        <v>0</v>
      </c>
      <c r="H288" s="1">
        <v>0</v>
      </c>
      <c r="I288" s="1">
        <v>1</v>
      </c>
      <c r="J288" s="1">
        <v>1</v>
      </c>
      <c r="K288" s="1">
        <v>12</v>
      </c>
      <c r="L288" s="1">
        <v>9</v>
      </c>
      <c r="M288" s="1">
        <v>0</v>
      </c>
      <c r="N288" s="1">
        <v>14</v>
      </c>
      <c r="O288" s="1">
        <v>7</v>
      </c>
      <c r="P288" s="8">
        <f t="shared" si="83"/>
        <v>43</v>
      </c>
      <c r="Q288" s="10">
        <f t="shared" si="84"/>
        <v>2.3255813953488372E-2</v>
      </c>
      <c r="R288" s="10">
        <f t="shared" si="85"/>
        <v>0.27906976744186046</v>
      </c>
      <c r="S288" s="10">
        <f t="shared" si="86"/>
        <v>0.20930232558139536</v>
      </c>
      <c r="T288" s="10">
        <f t="shared" si="87"/>
        <v>0</v>
      </c>
      <c r="U288" s="10">
        <f t="shared" si="88"/>
        <v>0.32558139534883723</v>
      </c>
      <c r="V288" s="10">
        <f t="shared" si="89"/>
        <v>0.16279069767441862</v>
      </c>
      <c r="W288" s="1">
        <v>1</v>
      </c>
      <c r="X288" s="1">
        <v>2</v>
      </c>
      <c r="Y288" s="1">
        <v>0</v>
      </c>
      <c r="Z288" s="1">
        <v>3</v>
      </c>
      <c r="AA288" s="8">
        <f t="shared" si="90"/>
        <v>6</v>
      </c>
      <c r="AB288" s="10">
        <f t="shared" si="91"/>
        <v>0.16666666666666666</v>
      </c>
      <c r="AC288" s="10">
        <f t="shared" si="92"/>
        <v>0.33333333333333331</v>
      </c>
      <c r="AD288" s="10">
        <f t="shared" si="93"/>
        <v>0</v>
      </c>
      <c r="AE288" s="10">
        <f t="shared" si="94"/>
        <v>0.5</v>
      </c>
      <c r="AF288" s="1">
        <v>7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30</v>
      </c>
      <c r="AO288" s="20" t="str">
        <f t="shared" si="77"/>
        <v>24-35</v>
      </c>
      <c r="AP288" s="1">
        <v>2402</v>
      </c>
      <c r="AQ288" s="1">
        <v>0</v>
      </c>
      <c r="AR288" s="1">
        <v>1</v>
      </c>
      <c r="AS288" s="1">
        <v>0</v>
      </c>
      <c r="AT288" s="1">
        <v>0</v>
      </c>
      <c r="AU288" s="1">
        <v>0</v>
      </c>
      <c r="AV288" s="1">
        <v>0</v>
      </c>
      <c r="AW288" s="1">
        <v>1</v>
      </c>
      <c r="AX288" s="1">
        <v>0</v>
      </c>
      <c r="AY288" s="1">
        <v>0</v>
      </c>
      <c r="AZ288" s="1">
        <v>29</v>
      </c>
      <c r="BA288" s="23">
        <v>42447</v>
      </c>
      <c r="BB288" s="25">
        <f t="shared" si="78"/>
        <v>3</v>
      </c>
      <c r="BC288" s="25" t="str">
        <f t="shared" si="79"/>
        <v>March</v>
      </c>
      <c r="BD288" s="25">
        <v>1</v>
      </c>
      <c r="BE288" t="str">
        <f t="shared" si="80"/>
        <v>1474,18351,Low income,46,Low spender,0.00250667538553757,0,0,1,1,12,9,0,14,7,43,0.0232558139534884,0.27906976744186,0.209302325581395,0,0.325581395348837,0.162790697674419,1,2,0,3,6,0.166666666666667,0.333333333333333,0,0.5,7,0,0,0,0,0,0,0,30,24-35,2402,0,1,0,0,0,0,1,0,0,29</v>
      </c>
    </row>
    <row r="289" spans="1:57" ht="13.2" x14ac:dyDescent="0.25">
      <c r="A289" s="8">
        <v>484</v>
      </c>
      <c r="B289" s="1">
        <v>30279</v>
      </c>
      <c r="C289" s="8" t="str">
        <f t="shared" si="81"/>
        <v>Low income</v>
      </c>
      <c r="D289" s="31">
        <v>49</v>
      </c>
      <c r="E289" s="34" t="str">
        <f t="shared" si="82"/>
        <v>Low spender</v>
      </c>
      <c r="F289" s="10">
        <f t="shared" si="76"/>
        <v>1.6182832986558341E-3</v>
      </c>
      <c r="G289" s="1">
        <v>1</v>
      </c>
      <c r="H289" s="1">
        <v>0</v>
      </c>
      <c r="I289" s="1">
        <v>13</v>
      </c>
      <c r="J289" s="1">
        <v>10</v>
      </c>
      <c r="K289" s="1">
        <v>4</v>
      </c>
      <c r="L289" s="1">
        <v>14</v>
      </c>
      <c r="M289" s="1">
        <v>4</v>
      </c>
      <c r="N289" s="1">
        <v>4</v>
      </c>
      <c r="O289" s="1">
        <v>1</v>
      </c>
      <c r="P289" s="8">
        <f t="shared" si="83"/>
        <v>37</v>
      </c>
      <c r="Q289" s="10">
        <f t="shared" si="84"/>
        <v>0.27027027027027029</v>
      </c>
      <c r="R289" s="10">
        <f t="shared" si="85"/>
        <v>0.10810810810810811</v>
      </c>
      <c r="S289" s="10">
        <f t="shared" si="86"/>
        <v>0.3783783783783784</v>
      </c>
      <c r="T289" s="10">
        <f t="shared" si="87"/>
        <v>0.10810810810810811</v>
      </c>
      <c r="U289" s="10">
        <f t="shared" si="88"/>
        <v>0.10810810810810811</v>
      </c>
      <c r="V289" s="10">
        <f t="shared" si="89"/>
        <v>2.7027027027027029E-2</v>
      </c>
      <c r="W289" s="1">
        <v>1</v>
      </c>
      <c r="X289" s="1">
        <v>1</v>
      </c>
      <c r="Y289" s="1">
        <v>0</v>
      </c>
      <c r="Z289" s="1">
        <v>3</v>
      </c>
      <c r="AA289" s="8">
        <f t="shared" si="90"/>
        <v>5</v>
      </c>
      <c r="AB289" s="10">
        <f t="shared" si="91"/>
        <v>0.2</v>
      </c>
      <c r="AC289" s="10">
        <f t="shared" si="92"/>
        <v>0.2</v>
      </c>
      <c r="AD289" s="10">
        <f t="shared" si="93"/>
        <v>0</v>
      </c>
      <c r="AE289" s="10">
        <f t="shared" si="94"/>
        <v>0.6</v>
      </c>
      <c r="AF289" s="1">
        <v>8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31</v>
      </c>
      <c r="AO289" s="20" t="str">
        <f t="shared" si="77"/>
        <v>24-35</v>
      </c>
      <c r="AP289" s="1">
        <v>2705</v>
      </c>
      <c r="AQ289" s="1">
        <v>0</v>
      </c>
      <c r="AR289" s="1">
        <v>0</v>
      </c>
      <c r="AS289" s="1">
        <v>1</v>
      </c>
      <c r="AT289" s="1">
        <v>0</v>
      </c>
      <c r="AU289" s="1">
        <v>0</v>
      </c>
      <c r="AV289" s="1">
        <v>0</v>
      </c>
      <c r="AW289" s="1">
        <v>1</v>
      </c>
      <c r="AX289" s="1">
        <v>0</v>
      </c>
      <c r="AY289" s="1">
        <v>0</v>
      </c>
      <c r="AZ289" s="1">
        <v>35</v>
      </c>
      <c r="BA289" s="23">
        <v>42144</v>
      </c>
      <c r="BB289" s="25">
        <f t="shared" si="78"/>
        <v>5</v>
      </c>
      <c r="BC289" s="25" t="str">
        <f t="shared" si="79"/>
        <v>May</v>
      </c>
      <c r="BD289" s="25">
        <v>1</v>
      </c>
      <c r="BE289" t="str">
        <f t="shared" si="80"/>
        <v>484,30279,Low income,49,Low spender,0.00161828329865583,1,0,13,10,4,14,4,4,1,37,0.27027027027027,0.108108108108108,0.378378378378378,0.108108108108108,0.108108108108108,0.027027027027027,1,1,0,3,5,0.2,0.2,0,0.6,8,0,0,0,0,0,0,0,31,24-35,2705,0,0,1,0,0,0,1,0,0,35</v>
      </c>
    </row>
    <row r="290" spans="1:57" ht="13.2" x14ac:dyDescent="0.25">
      <c r="A290" s="8">
        <v>25</v>
      </c>
      <c r="B290" s="1">
        <v>23763</v>
      </c>
      <c r="C290" s="8" t="str">
        <f t="shared" si="81"/>
        <v>Low income</v>
      </c>
      <c r="D290" s="31">
        <v>16</v>
      </c>
      <c r="E290" s="34" t="str">
        <f t="shared" si="82"/>
        <v>Low spender</v>
      </c>
      <c r="F290" s="10">
        <f t="shared" si="76"/>
        <v>6.733156587972899E-4</v>
      </c>
      <c r="G290" s="1">
        <v>1</v>
      </c>
      <c r="H290" s="1">
        <v>0</v>
      </c>
      <c r="I290" s="1">
        <v>64</v>
      </c>
      <c r="J290" s="1">
        <v>22</v>
      </c>
      <c r="K290" s="1">
        <v>0</v>
      </c>
      <c r="L290" s="1">
        <v>6</v>
      </c>
      <c r="M290" s="1">
        <v>6</v>
      </c>
      <c r="N290" s="1">
        <v>2</v>
      </c>
      <c r="O290" s="1">
        <v>6</v>
      </c>
      <c r="P290" s="8">
        <f t="shared" si="83"/>
        <v>42</v>
      </c>
      <c r="Q290" s="10">
        <f t="shared" si="84"/>
        <v>0.52380952380952384</v>
      </c>
      <c r="R290" s="10">
        <f t="shared" si="85"/>
        <v>0</v>
      </c>
      <c r="S290" s="10">
        <f t="shared" si="86"/>
        <v>0.14285714285714285</v>
      </c>
      <c r="T290" s="10">
        <f t="shared" si="87"/>
        <v>0.14285714285714285</v>
      </c>
      <c r="U290" s="10">
        <f t="shared" si="88"/>
        <v>4.7619047619047616E-2</v>
      </c>
      <c r="V290" s="10">
        <f t="shared" si="89"/>
        <v>0.14285714285714285</v>
      </c>
      <c r="W290" s="1">
        <v>1</v>
      </c>
      <c r="X290" s="1">
        <v>1</v>
      </c>
      <c r="Y290" s="1">
        <v>0</v>
      </c>
      <c r="Z290" s="1">
        <v>3</v>
      </c>
      <c r="AA290" s="8">
        <f t="shared" si="90"/>
        <v>5</v>
      </c>
      <c r="AB290" s="10">
        <f t="shared" si="91"/>
        <v>0.2</v>
      </c>
      <c r="AC290" s="10">
        <f t="shared" si="92"/>
        <v>0.2</v>
      </c>
      <c r="AD290" s="10">
        <f t="shared" si="93"/>
        <v>0</v>
      </c>
      <c r="AE290" s="10">
        <f t="shared" si="94"/>
        <v>0.6</v>
      </c>
      <c r="AF290" s="1">
        <v>7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43</v>
      </c>
      <c r="AO290" s="20" t="str">
        <f t="shared" si="77"/>
        <v>36-50</v>
      </c>
      <c r="AP290" s="1">
        <v>2850</v>
      </c>
      <c r="AQ290" s="1">
        <v>0</v>
      </c>
      <c r="AR290" s="1">
        <v>0</v>
      </c>
      <c r="AS290" s="1">
        <v>1</v>
      </c>
      <c r="AT290" s="1">
        <v>0</v>
      </c>
      <c r="AU290" s="1">
        <v>0</v>
      </c>
      <c r="AV290" s="1">
        <v>0</v>
      </c>
      <c r="AW290" s="1">
        <v>1</v>
      </c>
      <c r="AX290" s="1">
        <v>0</v>
      </c>
      <c r="AY290" s="1">
        <v>0</v>
      </c>
      <c r="AZ290" s="1">
        <v>30</v>
      </c>
      <c r="BA290" s="23">
        <v>41999</v>
      </c>
      <c r="BB290" s="25">
        <f t="shared" si="78"/>
        <v>12</v>
      </c>
      <c r="BC290" s="25" t="str">
        <f t="shared" si="79"/>
        <v>December</v>
      </c>
      <c r="BD290" s="25">
        <v>1</v>
      </c>
      <c r="BE290" t="str">
        <f t="shared" si="80"/>
        <v>25,23763,Low income,16,Low spender,0.00067331565879729,1,0,64,22,0,6,6,2,6,42,0.523809523809524,0,0.142857142857143,0.142857142857143,0.0476190476190476,0.142857142857143,1,1,0,3,5,0.2,0.2,0,0.6,7,0,0,0,0,0,0,0,43,36-50,2850,0,0,1,0,0,0,1,0,0,30</v>
      </c>
    </row>
    <row r="291" spans="1:57" ht="13.2" x14ac:dyDescent="0.25">
      <c r="A291" s="8">
        <v>2175</v>
      </c>
      <c r="B291" s="1">
        <v>44078</v>
      </c>
      <c r="C291" s="8" t="str">
        <f t="shared" si="81"/>
        <v>Low income</v>
      </c>
      <c r="D291" s="31">
        <v>37</v>
      </c>
      <c r="E291" s="34" t="str">
        <f t="shared" si="82"/>
        <v>Low spender</v>
      </c>
      <c r="F291" s="10">
        <f t="shared" si="76"/>
        <v>8.3942102636235764E-4</v>
      </c>
      <c r="G291" s="1">
        <v>1</v>
      </c>
      <c r="H291" s="1">
        <v>1</v>
      </c>
      <c r="I291" s="1">
        <v>17</v>
      </c>
      <c r="J291" s="1">
        <v>24</v>
      </c>
      <c r="K291" s="1">
        <v>1</v>
      </c>
      <c r="L291" s="1">
        <v>10</v>
      </c>
      <c r="M291" s="1">
        <v>2</v>
      </c>
      <c r="N291" s="1">
        <v>0</v>
      </c>
      <c r="O291" s="1">
        <v>4</v>
      </c>
      <c r="P291" s="8">
        <f t="shared" si="83"/>
        <v>41</v>
      </c>
      <c r="Q291" s="10">
        <f t="shared" si="84"/>
        <v>0.58536585365853655</v>
      </c>
      <c r="R291" s="10">
        <f t="shared" si="85"/>
        <v>2.4390243902439025E-2</v>
      </c>
      <c r="S291" s="10">
        <f t="shared" si="86"/>
        <v>0.24390243902439024</v>
      </c>
      <c r="T291" s="10">
        <f t="shared" si="87"/>
        <v>4.878048780487805E-2</v>
      </c>
      <c r="U291" s="10">
        <f t="shared" si="88"/>
        <v>0</v>
      </c>
      <c r="V291" s="10">
        <f t="shared" si="89"/>
        <v>9.7560975609756101E-2</v>
      </c>
      <c r="W291" s="1">
        <v>2</v>
      </c>
      <c r="X291" s="1">
        <v>2</v>
      </c>
      <c r="Y291" s="1">
        <v>0</v>
      </c>
      <c r="Z291" s="1">
        <v>3</v>
      </c>
      <c r="AA291" s="8">
        <f t="shared" si="90"/>
        <v>7</v>
      </c>
      <c r="AB291" s="10">
        <f t="shared" si="91"/>
        <v>0.2857142857142857</v>
      </c>
      <c r="AC291" s="10">
        <f t="shared" si="92"/>
        <v>0.2857142857142857</v>
      </c>
      <c r="AD291" s="10">
        <f t="shared" si="93"/>
        <v>0</v>
      </c>
      <c r="AE291" s="10">
        <f t="shared" si="94"/>
        <v>0.42857142857142855</v>
      </c>
      <c r="AF291" s="1">
        <v>5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51</v>
      </c>
      <c r="AO291" s="20" t="str">
        <f t="shared" si="77"/>
        <v>50-65</v>
      </c>
      <c r="AP291" s="1">
        <v>2169</v>
      </c>
      <c r="AQ291" s="1">
        <v>0</v>
      </c>
      <c r="AR291" s="1">
        <v>1</v>
      </c>
      <c r="AS291" s="1">
        <v>0</v>
      </c>
      <c r="AT291" s="1">
        <v>0</v>
      </c>
      <c r="AU291" s="1">
        <v>0</v>
      </c>
      <c r="AV291" s="1">
        <v>0</v>
      </c>
      <c r="AW291" s="1">
        <v>1</v>
      </c>
      <c r="AX291" s="1">
        <v>0</v>
      </c>
      <c r="AY291" s="1">
        <v>0</v>
      </c>
      <c r="AZ291" s="1">
        <v>33</v>
      </c>
      <c r="BA291" s="23">
        <v>42680</v>
      </c>
      <c r="BB291" s="25">
        <f t="shared" si="78"/>
        <v>11</v>
      </c>
      <c r="BC291" s="25" t="str">
        <f t="shared" si="79"/>
        <v>November</v>
      </c>
      <c r="BD291" s="25">
        <v>1</v>
      </c>
      <c r="BE291" t="str">
        <f t="shared" si="80"/>
        <v>2175,44078,Low income,37,Low spender,0.000839421026362358,1,1,17,24,1,10,2,0,4,41,0.585365853658537,0.024390243902439,0.24390243902439,0.0487804878048781,0,0.0975609756097561,2,2,0,3,7,0.285714285714286,0.285714285714286,0,0.428571428571429,5,0,0,0,0,0,0,0,51,50-65,2169,0,1,0,0,0,0,1,0,0,33</v>
      </c>
    </row>
    <row r="292" spans="1:57" ht="13.2" x14ac:dyDescent="0.25">
      <c r="A292" s="8">
        <v>1846</v>
      </c>
      <c r="B292" s="1">
        <v>32303</v>
      </c>
      <c r="C292" s="8" t="str">
        <f t="shared" si="81"/>
        <v>Low income</v>
      </c>
      <c r="D292" s="31">
        <v>222</v>
      </c>
      <c r="E292" s="34" t="str">
        <f t="shared" si="82"/>
        <v>Low spender</v>
      </c>
      <c r="F292" s="10">
        <f t="shared" si="76"/>
        <v>6.8724267095935359E-3</v>
      </c>
      <c r="G292" s="1">
        <v>0</v>
      </c>
      <c r="H292" s="1">
        <v>1</v>
      </c>
      <c r="I292" s="1">
        <v>63</v>
      </c>
      <c r="J292" s="1">
        <v>35</v>
      </c>
      <c r="K292" s="1">
        <v>0</v>
      </c>
      <c r="L292" s="1">
        <v>2</v>
      </c>
      <c r="M292" s="1">
        <v>0</v>
      </c>
      <c r="N292" s="1">
        <v>0</v>
      </c>
      <c r="O292" s="1">
        <v>2</v>
      </c>
      <c r="P292" s="8">
        <f t="shared" si="83"/>
        <v>39</v>
      </c>
      <c r="Q292" s="10">
        <f t="shared" si="84"/>
        <v>0.89743589743589747</v>
      </c>
      <c r="R292" s="10">
        <f t="shared" si="85"/>
        <v>0</v>
      </c>
      <c r="S292" s="10">
        <f t="shared" si="86"/>
        <v>5.128205128205128E-2</v>
      </c>
      <c r="T292" s="10">
        <f t="shared" si="87"/>
        <v>0</v>
      </c>
      <c r="U292" s="10">
        <f t="shared" si="88"/>
        <v>0</v>
      </c>
      <c r="V292" s="10">
        <f t="shared" si="89"/>
        <v>5.128205128205128E-2</v>
      </c>
      <c r="W292" s="1">
        <v>2</v>
      </c>
      <c r="X292" s="1">
        <v>1</v>
      </c>
      <c r="Y292" s="1">
        <v>0</v>
      </c>
      <c r="Z292" s="1">
        <v>4</v>
      </c>
      <c r="AA292" s="8">
        <f t="shared" si="90"/>
        <v>7</v>
      </c>
      <c r="AB292" s="10">
        <f t="shared" si="91"/>
        <v>0.2857142857142857</v>
      </c>
      <c r="AC292" s="10">
        <f t="shared" si="92"/>
        <v>0.14285714285714285</v>
      </c>
      <c r="AD292" s="10">
        <f t="shared" si="93"/>
        <v>0</v>
      </c>
      <c r="AE292" s="10">
        <f t="shared" si="94"/>
        <v>0.5714285714285714</v>
      </c>
      <c r="AF292" s="1">
        <v>5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50</v>
      </c>
      <c r="AO292" s="20" t="str">
        <f t="shared" si="77"/>
        <v>36-50</v>
      </c>
      <c r="AP292" s="1">
        <v>2272</v>
      </c>
      <c r="AQ292" s="1">
        <v>0</v>
      </c>
      <c r="AR292" s="1">
        <v>0</v>
      </c>
      <c r="AS292" s="1">
        <v>1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1</v>
      </c>
      <c r="AZ292" s="1">
        <v>35</v>
      </c>
      <c r="BA292" s="23">
        <v>42577</v>
      </c>
      <c r="BB292" s="25">
        <f t="shared" si="78"/>
        <v>7</v>
      </c>
      <c r="BC292" s="25" t="str">
        <f t="shared" si="79"/>
        <v>July</v>
      </c>
      <c r="BD292" s="25">
        <v>1</v>
      </c>
      <c r="BE292" t="str">
        <f t="shared" si="80"/>
        <v>1846,32303,Low income,222,Low spender,0.00687242670959354,0,1,63,35,0,2,0,0,2,39,0.897435897435897,0,0.0512820512820513,0,0,0.0512820512820513,2,1,0,4,7,0.285714285714286,0.142857142857143,0,0.571428571428571,5,0,0,0,0,0,0,0,50,36-50,2272,0,0,1,0,0,0,0,0,1,35</v>
      </c>
    </row>
    <row r="293" spans="1:57" ht="13.2" x14ac:dyDescent="0.25">
      <c r="A293" s="8">
        <v>1818</v>
      </c>
      <c r="B293" s="1">
        <v>31859</v>
      </c>
      <c r="C293" s="8" t="str">
        <f t="shared" si="81"/>
        <v>Low income</v>
      </c>
      <c r="D293" s="31">
        <v>438</v>
      </c>
      <c r="E293" s="34" t="str">
        <f t="shared" si="82"/>
        <v>Low spender</v>
      </c>
      <c r="F293" s="10">
        <f t="shared" si="76"/>
        <v>1.3748077466336044E-2</v>
      </c>
      <c r="G293" s="1">
        <v>1</v>
      </c>
      <c r="H293" s="1">
        <v>0</v>
      </c>
      <c r="I293" s="1">
        <v>3</v>
      </c>
      <c r="J293" s="1">
        <v>3</v>
      </c>
      <c r="K293" s="1">
        <v>4</v>
      </c>
      <c r="L293" s="1">
        <v>7</v>
      </c>
      <c r="M293" s="1">
        <v>15</v>
      </c>
      <c r="N293" s="1">
        <v>8</v>
      </c>
      <c r="O293" s="1">
        <v>11</v>
      </c>
      <c r="P293" s="8">
        <f t="shared" si="83"/>
        <v>48</v>
      </c>
      <c r="Q293" s="10">
        <f t="shared" si="84"/>
        <v>6.25E-2</v>
      </c>
      <c r="R293" s="10">
        <f t="shared" si="85"/>
        <v>8.3333333333333329E-2</v>
      </c>
      <c r="S293" s="10">
        <f t="shared" si="86"/>
        <v>0.14583333333333334</v>
      </c>
      <c r="T293" s="10">
        <f t="shared" si="87"/>
        <v>0.3125</v>
      </c>
      <c r="U293" s="10">
        <f t="shared" si="88"/>
        <v>0.16666666666666666</v>
      </c>
      <c r="V293" s="10">
        <f t="shared" si="89"/>
        <v>0.22916666666666666</v>
      </c>
      <c r="W293" s="1">
        <v>1</v>
      </c>
      <c r="X293" s="1">
        <v>1</v>
      </c>
      <c r="Y293" s="1">
        <v>0</v>
      </c>
      <c r="Z293" s="1">
        <v>3</v>
      </c>
      <c r="AA293" s="8">
        <f t="shared" si="90"/>
        <v>5</v>
      </c>
      <c r="AB293" s="10">
        <f t="shared" si="91"/>
        <v>0.2</v>
      </c>
      <c r="AC293" s="10">
        <f t="shared" si="92"/>
        <v>0.2</v>
      </c>
      <c r="AD293" s="10">
        <f t="shared" si="93"/>
        <v>0</v>
      </c>
      <c r="AE293" s="10">
        <f t="shared" si="94"/>
        <v>0.6</v>
      </c>
      <c r="AF293" s="1">
        <v>7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40</v>
      </c>
      <c r="AO293" s="20" t="str">
        <f t="shared" si="77"/>
        <v>36-50</v>
      </c>
      <c r="AP293" s="1">
        <v>2281</v>
      </c>
      <c r="AQ293" s="1">
        <v>0</v>
      </c>
      <c r="AR293" s="1">
        <v>0</v>
      </c>
      <c r="AS293" s="1">
        <v>1</v>
      </c>
      <c r="AT293" s="1">
        <v>0</v>
      </c>
      <c r="AU293" s="1">
        <v>0</v>
      </c>
      <c r="AV293" s="1">
        <v>1</v>
      </c>
      <c r="AW293" s="1">
        <v>0</v>
      </c>
      <c r="AX293" s="1">
        <v>0</v>
      </c>
      <c r="AY293" s="1">
        <v>0</v>
      </c>
      <c r="AZ293" s="1">
        <v>26</v>
      </c>
      <c r="BA293" s="23">
        <v>42568</v>
      </c>
      <c r="BB293" s="25">
        <f t="shared" si="78"/>
        <v>7</v>
      </c>
      <c r="BC293" s="25" t="str">
        <f t="shared" si="79"/>
        <v>July</v>
      </c>
      <c r="BD293" s="25">
        <v>1</v>
      </c>
      <c r="BE293" t="str">
        <f t="shared" si="80"/>
        <v>1818,31859,Low income,438,Low spender,0.013748077466336,1,0,3,3,4,7,15,8,11,48,0.0625,0.0833333333333333,0.145833333333333,0.3125,0.166666666666667,0.229166666666667,1,1,0,3,5,0.2,0.2,0,0.6,7,0,0,0,0,0,0,0,40,36-50,2281,0,0,1,0,0,1,0,0,0,26</v>
      </c>
    </row>
    <row r="294" spans="1:57" ht="13.2" x14ac:dyDescent="0.25">
      <c r="A294" s="8">
        <v>1816</v>
      </c>
      <c r="B294" s="1">
        <v>22448</v>
      </c>
      <c r="C294" s="8" t="str">
        <f t="shared" si="81"/>
        <v>Low income</v>
      </c>
      <c r="D294" s="31">
        <v>1178</v>
      </c>
      <c r="E294" s="34" t="str">
        <f t="shared" si="82"/>
        <v>High spender</v>
      </c>
      <c r="F294" s="10">
        <f t="shared" si="76"/>
        <v>5.2476835352815394E-2</v>
      </c>
      <c r="G294" s="1">
        <v>1</v>
      </c>
      <c r="H294" s="1">
        <v>0</v>
      </c>
      <c r="I294" s="1">
        <v>86</v>
      </c>
      <c r="J294" s="1">
        <v>3</v>
      </c>
      <c r="K294" s="1">
        <v>1</v>
      </c>
      <c r="L294" s="1">
        <v>8</v>
      </c>
      <c r="M294" s="1">
        <v>23</v>
      </c>
      <c r="N294" s="1">
        <v>2</v>
      </c>
      <c r="O294" s="1">
        <v>18</v>
      </c>
      <c r="P294" s="8">
        <f t="shared" si="83"/>
        <v>55</v>
      </c>
      <c r="Q294" s="10">
        <f t="shared" si="84"/>
        <v>5.4545454545454543E-2</v>
      </c>
      <c r="R294" s="10">
        <f t="shared" si="85"/>
        <v>1.8181818181818181E-2</v>
      </c>
      <c r="S294" s="10">
        <f t="shared" si="86"/>
        <v>0.14545454545454545</v>
      </c>
      <c r="T294" s="10">
        <f t="shared" si="87"/>
        <v>0.41818181818181815</v>
      </c>
      <c r="U294" s="10">
        <f t="shared" si="88"/>
        <v>3.6363636363636362E-2</v>
      </c>
      <c r="V294" s="10">
        <f t="shared" si="89"/>
        <v>0.32727272727272727</v>
      </c>
      <c r="W294" s="1">
        <v>3</v>
      </c>
      <c r="X294" s="1">
        <v>2</v>
      </c>
      <c r="Y294" s="1">
        <v>1</v>
      </c>
      <c r="Z294" s="1">
        <v>3</v>
      </c>
      <c r="AA294" s="8">
        <f t="shared" si="90"/>
        <v>9</v>
      </c>
      <c r="AB294" s="10">
        <f t="shared" si="91"/>
        <v>0.33333333333333331</v>
      </c>
      <c r="AC294" s="10">
        <f t="shared" si="92"/>
        <v>0.22222222222222221</v>
      </c>
      <c r="AD294" s="10">
        <f t="shared" si="93"/>
        <v>0.1111111111111111</v>
      </c>
      <c r="AE294" s="10">
        <f t="shared" si="94"/>
        <v>0.33333333333333331</v>
      </c>
      <c r="AF294" s="1">
        <v>3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38</v>
      </c>
      <c r="AO294" s="20" t="str">
        <f t="shared" si="77"/>
        <v>36-50</v>
      </c>
      <c r="AP294" s="1">
        <v>2282</v>
      </c>
      <c r="AQ294" s="1">
        <v>0</v>
      </c>
      <c r="AR294" s="1">
        <v>1</v>
      </c>
      <c r="AS294" s="1">
        <v>0</v>
      </c>
      <c r="AT294" s="1">
        <v>0</v>
      </c>
      <c r="AU294" s="1">
        <v>0</v>
      </c>
      <c r="AV294" s="1">
        <v>0</v>
      </c>
      <c r="AW294" s="1">
        <v>1</v>
      </c>
      <c r="AX294" s="1">
        <v>0</v>
      </c>
      <c r="AY294" s="1">
        <v>0</v>
      </c>
      <c r="AZ294" s="1">
        <v>19</v>
      </c>
      <c r="BA294" s="23">
        <v>42567</v>
      </c>
      <c r="BB294" s="25">
        <f t="shared" si="78"/>
        <v>7</v>
      </c>
      <c r="BC294" s="25" t="str">
        <f t="shared" si="79"/>
        <v>July</v>
      </c>
      <c r="BD294" s="25">
        <v>1</v>
      </c>
      <c r="BE294" t="str">
        <f t="shared" si="80"/>
        <v>1816,22448,Low income,1178,High spender,0.0524768353528154,1,0,86,3,1,8,23,2,18,55,0.0545454545454545,0.0181818181818182,0.145454545454545,0.418181818181818,0.0363636363636364,0.327272727272727,3,2,1,3,9,0.333333333333333,0.222222222222222,0.111111111111111,0.333333333333333,3,0,0,0,0,0,0,0,38,36-50,2282,0,1,0,0,0,0,1,0,0,19</v>
      </c>
    </row>
    <row r="295" spans="1:57" ht="13.2" x14ac:dyDescent="0.25">
      <c r="A295" s="8">
        <v>1731</v>
      </c>
      <c r="B295" s="1">
        <v>38443</v>
      </c>
      <c r="C295" s="8" t="str">
        <f t="shared" si="81"/>
        <v>Low income</v>
      </c>
      <c r="D295" s="31">
        <v>1673</v>
      </c>
      <c r="E295" s="34" t="str">
        <f t="shared" si="82"/>
        <v>High spender</v>
      </c>
      <c r="F295" s="10">
        <f t="shared" si="76"/>
        <v>4.3518976146502616E-2</v>
      </c>
      <c r="G295" s="1">
        <v>1</v>
      </c>
      <c r="H295" s="1">
        <v>1</v>
      </c>
      <c r="I295" s="1">
        <v>58</v>
      </c>
      <c r="J295" s="1">
        <v>32</v>
      </c>
      <c r="K295" s="1">
        <v>0</v>
      </c>
      <c r="L295" s="1">
        <v>5</v>
      </c>
      <c r="M295" s="1">
        <v>0</v>
      </c>
      <c r="N295" s="1">
        <v>0</v>
      </c>
      <c r="O295" s="1">
        <v>1</v>
      </c>
      <c r="P295" s="8">
        <f t="shared" si="83"/>
        <v>38</v>
      </c>
      <c r="Q295" s="10">
        <f t="shared" si="84"/>
        <v>0.84210526315789469</v>
      </c>
      <c r="R295" s="10">
        <f t="shared" si="85"/>
        <v>0</v>
      </c>
      <c r="S295" s="10">
        <f t="shared" si="86"/>
        <v>0.13157894736842105</v>
      </c>
      <c r="T295" s="10">
        <f t="shared" si="87"/>
        <v>0</v>
      </c>
      <c r="U295" s="10">
        <f t="shared" si="88"/>
        <v>0</v>
      </c>
      <c r="V295" s="10">
        <f t="shared" si="89"/>
        <v>2.6315789473684209E-2</v>
      </c>
      <c r="W295" s="1">
        <v>2</v>
      </c>
      <c r="X295" s="1">
        <v>1</v>
      </c>
      <c r="Y295" s="1">
        <v>0</v>
      </c>
      <c r="Z295" s="1">
        <v>3</v>
      </c>
      <c r="AA295" s="8">
        <f t="shared" si="90"/>
        <v>6</v>
      </c>
      <c r="AB295" s="10">
        <f t="shared" si="91"/>
        <v>0.33333333333333331</v>
      </c>
      <c r="AC295" s="10">
        <f t="shared" si="92"/>
        <v>0.16666666666666666</v>
      </c>
      <c r="AD295" s="10">
        <f t="shared" si="93"/>
        <v>0</v>
      </c>
      <c r="AE295" s="10">
        <f t="shared" si="94"/>
        <v>0.5</v>
      </c>
      <c r="AF295" s="1">
        <v>7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52</v>
      </c>
      <c r="AO295" s="20" t="str">
        <f t="shared" si="77"/>
        <v>50-65</v>
      </c>
      <c r="AP295" s="1">
        <v>2312</v>
      </c>
      <c r="AQ295" s="1">
        <v>0</v>
      </c>
      <c r="AR295" s="1">
        <v>1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1</v>
      </c>
      <c r="AZ295" s="1">
        <v>36</v>
      </c>
      <c r="BA295" s="23">
        <v>42537</v>
      </c>
      <c r="BB295" s="25">
        <f t="shared" si="78"/>
        <v>6</v>
      </c>
      <c r="BC295" s="25" t="str">
        <f t="shared" si="79"/>
        <v>June</v>
      </c>
      <c r="BD295" s="25">
        <v>1</v>
      </c>
      <c r="BE295" t="str">
        <f t="shared" si="80"/>
        <v>1731,38443,Low income,1673,High spender,0.0435189761465026,1,1,58,32,0,5,0,0,1,38,0.842105263157895,0,0.131578947368421,0,0,0.0263157894736842,2,1,0,3,6,0.333333333333333,0.166666666666667,0,0.5,7,0,0,0,0,0,0,0,52,50-65,2312,0,1,0,0,0,0,0,0,1,36</v>
      </c>
    </row>
    <row r="296" spans="1:57" ht="13.2" x14ac:dyDescent="0.25">
      <c r="A296" s="8">
        <v>1636</v>
      </c>
      <c r="B296" s="1">
        <v>7500</v>
      </c>
      <c r="C296" s="8" t="str">
        <f t="shared" si="81"/>
        <v>Low income</v>
      </c>
      <c r="D296" s="31">
        <v>789</v>
      </c>
      <c r="E296" s="34" t="str">
        <f t="shared" si="82"/>
        <v>High spender</v>
      </c>
      <c r="F296" s="10">
        <f t="shared" si="76"/>
        <v>0.1052</v>
      </c>
      <c r="G296" s="1">
        <v>1</v>
      </c>
      <c r="H296" s="1">
        <v>0</v>
      </c>
      <c r="I296" s="1">
        <v>54</v>
      </c>
      <c r="J296" s="1">
        <v>5</v>
      </c>
      <c r="K296" s="1">
        <v>3</v>
      </c>
      <c r="L296" s="1">
        <v>10</v>
      </c>
      <c r="M296" s="1">
        <v>12</v>
      </c>
      <c r="N296" s="1">
        <v>7</v>
      </c>
      <c r="O296" s="1">
        <v>20</v>
      </c>
      <c r="P296" s="8">
        <f t="shared" si="83"/>
        <v>57</v>
      </c>
      <c r="Q296" s="10">
        <f t="shared" si="84"/>
        <v>8.771929824561403E-2</v>
      </c>
      <c r="R296" s="10">
        <f t="shared" si="85"/>
        <v>5.2631578947368418E-2</v>
      </c>
      <c r="S296" s="10">
        <f t="shared" si="86"/>
        <v>0.17543859649122806</v>
      </c>
      <c r="T296" s="10">
        <f t="shared" si="87"/>
        <v>0.21052631578947367</v>
      </c>
      <c r="U296" s="10">
        <f t="shared" si="88"/>
        <v>0.12280701754385964</v>
      </c>
      <c r="V296" s="10">
        <f t="shared" si="89"/>
        <v>0.35087719298245612</v>
      </c>
      <c r="W296" s="1">
        <v>4</v>
      </c>
      <c r="X296" s="1">
        <v>3</v>
      </c>
      <c r="Y296" s="1">
        <v>1</v>
      </c>
      <c r="Z296" s="1">
        <v>3</v>
      </c>
      <c r="AA296" s="8">
        <f t="shared" si="90"/>
        <v>11</v>
      </c>
      <c r="AB296" s="10">
        <f t="shared" si="91"/>
        <v>0.36363636363636365</v>
      </c>
      <c r="AC296" s="10">
        <f t="shared" si="92"/>
        <v>0.27272727272727271</v>
      </c>
      <c r="AD296" s="10">
        <f t="shared" si="93"/>
        <v>9.0909090909090912E-2</v>
      </c>
      <c r="AE296" s="10">
        <f t="shared" si="94"/>
        <v>0.27272727272727271</v>
      </c>
      <c r="AF296" s="1">
        <v>7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47</v>
      </c>
      <c r="AO296" s="20" t="str">
        <f t="shared" si="77"/>
        <v>36-50</v>
      </c>
      <c r="AP296" s="1">
        <v>2344</v>
      </c>
      <c r="AQ296" s="1">
        <v>0</v>
      </c>
      <c r="AR296" s="1">
        <v>0</v>
      </c>
      <c r="AS296" s="1">
        <v>1</v>
      </c>
      <c r="AT296" s="1">
        <v>0</v>
      </c>
      <c r="AU296" s="1">
        <v>0</v>
      </c>
      <c r="AV296" s="1">
        <v>0</v>
      </c>
      <c r="AW296" s="1">
        <v>1</v>
      </c>
      <c r="AX296" s="1">
        <v>0</v>
      </c>
      <c r="AY296" s="1">
        <v>0</v>
      </c>
      <c r="AZ296" s="1">
        <v>17</v>
      </c>
      <c r="BA296" s="23">
        <v>42505</v>
      </c>
      <c r="BB296" s="25">
        <f t="shared" si="78"/>
        <v>5</v>
      </c>
      <c r="BC296" s="25" t="str">
        <f t="shared" si="79"/>
        <v>May</v>
      </c>
      <c r="BD296" s="25">
        <v>1</v>
      </c>
      <c r="BE296" t="str">
        <f t="shared" si="80"/>
        <v>1636,7500,Low income,789,High spender,0.1052,1,0,54,5,3,10,12,7,20,57,0.087719298245614,0.0526315789473684,0.175438596491228,0.210526315789474,0.12280701754386,0.350877192982456,4,3,1,3,11,0.363636363636364,0.272727272727273,0.0909090909090909,0.272727272727273,7,0,0,0,0,0,0,0,47,36-50,2344,0,0,1,0,0,0,1,0,0,17</v>
      </c>
    </row>
    <row r="297" spans="1:57" ht="13.2" x14ac:dyDescent="0.25">
      <c r="A297" s="8">
        <v>1451</v>
      </c>
      <c r="B297" s="1">
        <v>29819</v>
      </c>
      <c r="C297" s="8" t="str">
        <f t="shared" si="81"/>
        <v>Low income</v>
      </c>
      <c r="D297" s="31">
        <v>290</v>
      </c>
      <c r="E297" s="34" t="str">
        <f t="shared" si="82"/>
        <v>Low spender</v>
      </c>
      <c r="F297" s="10">
        <f t="shared" si="76"/>
        <v>9.7253429021764651E-3</v>
      </c>
      <c r="G297" s="1">
        <v>1</v>
      </c>
      <c r="H297" s="1">
        <v>0</v>
      </c>
      <c r="I297" s="1">
        <v>77</v>
      </c>
      <c r="J297" s="1">
        <v>9</v>
      </c>
      <c r="K297" s="1">
        <v>1</v>
      </c>
      <c r="L297" s="1">
        <v>24</v>
      </c>
      <c r="M297" s="1">
        <v>2</v>
      </c>
      <c r="N297" s="1">
        <v>1</v>
      </c>
      <c r="O297" s="1">
        <v>2</v>
      </c>
      <c r="P297" s="8">
        <f t="shared" si="83"/>
        <v>39</v>
      </c>
      <c r="Q297" s="10">
        <f t="shared" si="84"/>
        <v>0.23076923076923078</v>
      </c>
      <c r="R297" s="10">
        <f t="shared" si="85"/>
        <v>2.564102564102564E-2</v>
      </c>
      <c r="S297" s="10">
        <f t="shared" si="86"/>
        <v>0.61538461538461542</v>
      </c>
      <c r="T297" s="10">
        <f t="shared" si="87"/>
        <v>5.128205128205128E-2</v>
      </c>
      <c r="U297" s="10">
        <f t="shared" si="88"/>
        <v>2.564102564102564E-2</v>
      </c>
      <c r="V297" s="10">
        <f t="shared" si="89"/>
        <v>5.128205128205128E-2</v>
      </c>
      <c r="W297" s="1">
        <v>3</v>
      </c>
      <c r="X297" s="1">
        <v>3</v>
      </c>
      <c r="Y297" s="1">
        <v>0</v>
      </c>
      <c r="Z297" s="1">
        <v>3</v>
      </c>
      <c r="AA297" s="8">
        <f t="shared" si="90"/>
        <v>9</v>
      </c>
      <c r="AB297" s="10">
        <f t="shared" si="91"/>
        <v>0.33333333333333331</v>
      </c>
      <c r="AC297" s="10">
        <f t="shared" si="92"/>
        <v>0.33333333333333331</v>
      </c>
      <c r="AD297" s="10">
        <f t="shared" si="93"/>
        <v>0</v>
      </c>
      <c r="AE297" s="10">
        <f t="shared" si="94"/>
        <v>0.33333333333333331</v>
      </c>
      <c r="AF297" s="1">
        <v>6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49</v>
      </c>
      <c r="AO297" s="20" t="str">
        <f t="shared" si="77"/>
        <v>36-50</v>
      </c>
      <c r="AP297" s="1">
        <v>2407</v>
      </c>
      <c r="AQ297" s="1">
        <v>1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1</v>
      </c>
      <c r="AX297" s="1">
        <v>0</v>
      </c>
      <c r="AY297" s="1">
        <v>0</v>
      </c>
      <c r="AZ297" s="1">
        <v>35</v>
      </c>
      <c r="BA297" s="23">
        <v>42442</v>
      </c>
      <c r="BB297" s="25">
        <f t="shared" si="78"/>
        <v>3</v>
      </c>
      <c r="BC297" s="25" t="str">
        <f t="shared" si="79"/>
        <v>March</v>
      </c>
      <c r="BD297" s="25">
        <v>1</v>
      </c>
      <c r="BE297" t="str">
        <f t="shared" si="80"/>
        <v>1451,29819,Low income,290,Low spender,0.00972534290217647,1,0,77,9,1,24,2,1,2,39,0.230769230769231,0.0256410256410256,0.615384615384615,0.0512820512820513,0.0256410256410256,0.0512820512820513,3,3,0,3,9,0.333333333333333,0.333333333333333,0,0.333333333333333,6,0,0,0,0,0,0,0,49,36-50,2407,1,0,0,0,0,0,1,0,0,35</v>
      </c>
    </row>
    <row r="298" spans="1:57" ht="13.2" x14ac:dyDescent="0.25">
      <c r="A298" s="8">
        <v>1435</v>
      </c>
      <c r="B298" s="1">
        <v>47821</v>
      </c>
      <c r="C298" s="8" t="str">
        <f t="shared" si="81"/>
        <v>Low income</v>
      </c>
      <c r="D298" s="31">
        <v>650</v>
      </c>
      <c r="E298" s="34" t="str">
        <f t="shared" si="82"/>
        <v>High spender</v>
      </c>
      <c r="F298" s="10">
        <f t="shared" si="76"/>
        <v>1.3592354823194831E-2</v>
      </c>
      <c r="G298" s="1">
        <v>1</v>
      </c>
      <c r="H298" s="1">
        <v>1</v>
      </c>
      <c r="I298" s="1">
        <v>54</v>
      </c>
      <c r="J298" s="1">
        <v>9</v>
      </c>
      <c r="K298" s="1">
        <v>0</v>
      </c>
      <c r="L298" s="1">
        <v>16</v>
      </c>
      <c r="M298" s="1">
        <v>6</v>
      </c>
      <c r="N298" s="1">
        <v>6</v>
      </c>
      <c r="O298" s="1">
        <v>10</v>
      </c>
      <c r="P298" s="8">
        <f t="shared" si="83"/>
        <v>47</v>
      </c>
      <c r="Q298" s="10">
        <f t="shared" si="84"/>
        <v>0.19148936170212766</v>
      </c>
      <c r="R298" s="10">
        <f t="shared" si="85"/>
        <v>0</v>
      </c>
      <c r="S298" s="10">
        <f t="shared" si="86"/>
        <v>0.34042553191489361</v>
      </c>
      <c r="T298" s="10">
        <f t="shared" si="87"/>
        <v>0.1276595744680851</v>
      </c>
      <c r="U298" s="10">
        <f t="shared" si="88"/>
        <v>0.1276595744680851</v>
      </c>
      <c r="V298" s="10">
        <f t="shared" si="89"/>
        <v>0.21276595744680851</v>
      </c>
      <c r="W298" s="1">
        <v>1</v>
      </c>
      <c r="X298" s="1">
        <v>1</v>
      </c>
      <c r="Y298" s="1">
        <v>0</v>
      </c>
      <c r="Z298" s="1">
        <v>3</v>
      </c>
      <c r="AA298" s="8">
        <f t="shared" si="90"/>
        <v>5</v>
      </c>
      <c r="AB298" s="10">
        <f t="shared" si="91"/>
        <v>0.2</v>
      </c>
      <c r="AC298" s="10">
        <f t="shared" si="92"/>
        <v>0.2</v>
      </c>
      <c r="AD298" s="10">
        <f t="shared" si="93"/>
        <v>0</v>
      </c>
      <c r="AE298" s="10">
        <f t="shared" si="94"/>
        <v>0.6</v>
      </c>
      <c r="AF298" s="1">
        <v>8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53</v>
      </c>
      <c r="AO298" s="20" t="str">
        <f t="shared" si="77"/>
        <v>50-65</v>
      </c>
      <c r="AP298" s="1">
        <v>2411</v>
      </c>
      <c r="AQ298" s="1">
        <v>0</v>
      </c>
      <c r="AR298" s="1">
        <v>0</v>
      </c>
      <c r="AS298" s="1">
        <v>0</v>
      </c>
      <c r="AT298" s="1">
        <v>1</v>
      </c>
      <c r="AU298" s="1">
        <v>0</v>
      </c>
      <c r="AV298" s="1">
        <v>1</v>
      </c>
      <c r="AW298" s="1">
        <v>0</v>
      </c>
      <c r="AX298" s="1">
        <v>0</v>
      </c>
      <c r="AY298" s="1">
        <v>0</v>
      </c>
      <c r="AZ298" s="1">
        <v>27</v>
      </c>
      <c r="BA298" s="23">
        <v>42438</v>
      </c>
      <c r="BB298" s="25">
        <f t="shared" si="78"/>
        <v>3</v>
      </c>
      <c r="BC298" s="25" t="str">
        <f t="shared" si="79"/>
        <v>March</v>
      </c>
      <c r="BD298" s="25">
        <v>1</v>
      </c>
      <c r="BE298" t="str">
        <f t="shared" si="80"/>
        <v>1435,47821,Low income,650,High spender,0.0135923548231948,1,1,54,9,0,16,6,6,10,47,0.191489361702128,0,0.340425531914894,0.127659574468085,0.127659574468085,0.212765957446809,1,1,0,3,5,0.2,0.2,0,0.6,8,0,0,0,0,0,0,0,53,50-65,2411,0,0,0,1,0,1,0,0,0,27</v>
      </c>
    </row>
    <row r="299" spans="1:57" ht="13.2" x14ac:dyDescent="0.25">
      <c r="A299" s="8">
        <v>1433</v>
      </c>
      <c r="B299" s="1">
        <v>34350</v>
      </c>
      <c r="C299" s="8" t="str">
        <f t="shared" si="81"/>
        <v>Low income</v>
      </c>
      <c r="D299" s="31">
        <v>1760</v>
      </c>
      <c r="E299" s="34" t="str">
        <f t="shared" si="82"/>
        <v>High spender</v>
      </c>
      <c r="F299" s="10">
        <f t="shared" si="76"/>
        <v>5.1237263464337698E-2</v>
      </c>
      <c r="G299" s="1">
        <v>1</v>
      </c>
      <c r="H299" s="1">
        <v>0</v>
      </c>
      <c r="I299" s="1">
        <v>81</v>
      </c>
      <c r="J299" s="1">
        <v>16</v>
      </c>
      <c r="K299" s="1">
        <v>3</v>
      </c>
      <c r="L299" s="1">
        <v>15</v>
      </c>
      <c r="M299" s="1">
        <v>2</v>
      </c>
      <c r="N299" s="1">
        <v>1</v>
      </c>
      <c r="O299" s="1">
        <v>11</v>
      </c>
      <c r="P299" s="8">
        <f t="shared" si="83"/>
        <v>48</v>
      </c>
      <c r="Q299" s="10">
        <f t="shared" si="84"/>
        <v>0.33333333333333331</v>
      </c>
      <c r="R299" s="10">
        <f t="shared" si="85"/>
        <v>6.25E-2</v>
      </c>
      <c r="S299" s="10">
        <f t="shared" si="86"/>
        <v>0.3125</v>
      </c>
      <c r="T299" s="10">
        <f t="shared" si="87"/>
        <v>4.1666666666666664E-2</v>
      </c>
      <c r="U299" s="10">
        <f t="shared" si="88"/>
        <v>2.0833333333333332E-2</v>
      </c>
      <c r="V299" s="10">
        <f t="shared" si="89"/>
        <v>0.22916666666666666</v>
      </c>
      <c r="W299" s="1">
        <v>1</v>
      </c>
      <c r="X299" s="1">
        <v>1</v>
      </c>
      <c r="Y299" s="1">
        <v>0</v>
      </c>
      <c r="Z299" s="1">
        <v>3</v>
      </c>
      <c r="AA299" s="8">
        <f t="shared" si="90"/>
        <v>5</v>
      </c>
      <c r="AB299" s="10">
        <f t="shared" si="91"/>
        <v>0.2</v>
      </c>
      <c r="AC299" s="10">
        <f t="shared" si="92"/>
        <v>0.2</v>
      </c>
      <c r="AD299" s="10">
        <f t="shared" si="93"/>
        <v>0</v>
      </c>
      <c r="AE299" s="10">
        <f t="shared" si="94"/>
        <v>0.6</v>
      </c>
      <c r="AF299" s="1">
        <v>7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41</v>
      </c>
      <c r="AO299" s="20" t="str">
        <f t="shared" si="77"/>
        <v>36-50</v>
      </c>
      <c r="AP299" s="1">
        <v>2412</v>
      </c>
      <c r="AQ299" s="1">
        <v>0</v>
      </c>
      <c r="AR299" s="1">
        <v>0</v>
      </c>
      <c r="AS299" s="1">
        <v>0</v>
      </c>
      <c r="AT299" s="1">
        <v>1</v>
      </c>
      <c r="AU299" s="1">
        <v>0</v>
      </c>
      <c r="AV299" s="1">
        <v>0</v>
      </c>
      <c r="AW299" s="1">
        <v>1</v>
      </c>
      <c r="AX299" s="1">
        <v>0</v>
      </c>
      <c r="AY299" s="1">
        <v>0</v>
      </c>
      <c r="AZ299" s="1">
        <v>26</v>
      </c>
      <c r="BA299" s="23">
        <v>42437</v>
      </c>
      <c r="BB299" s="25">
        <f t="shared" si="78"/>
        <v>3</v>
      </c>
      <c r="BC299" s="25" t="str">
        <f t="shared" si="79"/>
        <v>March</v>
      </c>
      <c r="BD299" s="25">
        <v>1</v>
      </c>
      <c r="BE299" t="str">
        <f t="shared" si="80"/>
        <v>1433,34350,Low income,1760,High spender,0.0512372634643377,1,0,81,16,3,15,2,1,11,48,0.333333333333333,0.0625,0.3125,0.0416666666666667,0.0208333333333333,0.229166666666667,1,1,0,3,5,0.2,0.2,0,0.6,7,0,0,0,0,0,0,0,41,36-50,2412,0,0,0,1,0,0,1,0,0,26</v>
      </c>
    </row>
    <row r="300" spans="1:57" ht="13.2" x14ac:dyDescent="0.25">
      <c r="A300" s="8">
        <v>1233</v>
      </c>
      <c r="B300" s="1">
        <v>21355</v>
      </c>
      <c r="C300" s="8" t="str">
        <f t="shared" si="81"/>
        <v>Low income</v>
      </c>
      <c r="D300" s="31">
        <v>1446</v>
      </c>
      <c r="E300" s="34" t="str">
        <f t="shared" si="82"/>
        <v>High spender</v>
      </c>
      <c r="F300" s="10">
        <f t="shared" si="76"/>
        <v>6.7712479512994611E-2</v>
      </c>
      <c r="G300" s="1">
        <v>1</v>
      </c>
      <c r="H300" s="1">
        <v>0</v>
      </c>
      <c r="I300" s="1">
        <v>5</v>
      </c>
      <c r="J300" s="1">
        <v>5</v>
      </c>
      <c r="K300" s="1">
        <v>13</v>
      </c>
      <c r="L300" s="1">
        <v>14</v>
      </c>
      <c r="M300" s="1">
        <v>0</v>
      </c>
      <c r="N300" s="1">
        <v>5</v>
      </c>
      <c r="O300" s="1">
        <v>31</v>
      </c>
      <c r="P300" s="8">
        <f t="shared" si="83"/>
        <v>68</v>
      </c>
      <c r="Q300" s="10">
        <f t="shared" si="84"/>
        <v>7.3529411764705885E-2</v>
      </c>
      <c r="R300" s="10">
        <f t="shared" si="85"/>
        <v>0.19117647058823528</v>
      </c>
      <c r="S300" s="10">
        <f t="shared" si="86"/>
        <v>0.20588235294117646</v>
      </c>
      <c r="T300" s="10">
        <f t="shared" si="87"/>
        <v>0</v>
      </c>
      <c r="U300" s="10">
        <f t="shared" si="88"/>
        <v>7.3529411764705885E-2</v>
      </c>
      <c r="V300" s="10">
        <f t="shared" si="89"/>
        <v>0.45588235294117646</v>
      </c>
      <c r="W300" s="1">
        <v>2</v>
      </c>
      <c r="X300" s="1">
        <v>2</v>
      </c>
      <c r="Y300" s="1">
        <v>1</v>
      </c>
      <c r="Z300" s="1">
        <v>2</v>
      </c>
      <c r="AA300" s="8">
        <f t="shared" si="90"/>
        <v>7</v>
      </c>
      <c r="AB300" s="10">
        <f t="shared" si="91"/>
        <v>0.2857142857142857</v>
      </c>
      <c r="AC300" s="10">
        <f t="shared" si="92"/>
        <v>0.2857142857142857</v>
      </c>
      <c r="AD300" s="10">
        <f t="shared" si="93"/>
        <v>0.14285714285714285</v>
      </c>
      <c r="AE300" s="10">
        <f t="shared" si="94"/>
        <v>0.2857142857142857</v>
      </c>
      <c r="AF300" s="1">
        <v>6</v>
      </c>
      <c r="AG300" s="1">
        <v>0</v>
      </c>
      <c r="AH300" s="1">
        <v>0</v>
      </c>
      <c r="AI300" s="1">
        <v>1</v>
      </c>
      <c r="AJ300" s="1">
        <v>0</v>
      </c>
      <c r="AK300" s="1">
        <v>0</v>
      </c>
      <c r="AL300" s="1">
        <v>0</v>
      </c>
      <c r="AM300" s="1">
        <v>1</v>
      </c>
      <c r="AN300" s="1">
        <v>35</v>
      </c>
      <c r="AO300" s="20" t="str">
        <f t="shared" si="77"/>
        <v>24-35</v>
      </c>
      <c r="AP300" s="1">
        <v>2472</v>
      </c>
      <c r="AQ300" s="1">
        <v>0</v>
      </c>
      <c r="AR300" s="1">
        <v>1</v>
      </c>
      <c r="AS300" s="1">
        <v>0</v>
      </c>
      <c r="AT300" s="1">
        <v>0</v>
      </c>
      <c r="AU300" s="1">
        <v>0</v>
      </c>
      <c r="AV300" s="1">
        <v>0</v>
      </c>
      <c r="AW300" s="1">
        <v>1</v>
      </c>
      <c r="AX300" s="1">
        <v>0</v>
      </c>
      <c r="AY300" s="1">
        <v>0</v>
      </c>
      <c r="AZ300" s="1">
        <v>6</v>
      </c>
      <c r="BA300" s="23">
        <v>42377</v>
      </c>
      <c r="BB300" s="25">
        <f t="shared" si="78"/>
        <v>1</v>
      </c>
      <c r="BC300" s="25" t="str">
        <f t="shared" si="79"/>
        <v>January</v>
      </c>
      <c r="BD300" s="25">
        <v>1</v>
      </c>
      <c r="BE300" t="str">
        <f t="shared" si="80"/>
        <v>1233,21355,Low income,1446,High spender,0.0677124795129946,1,0,5,5,13,14,0,5,31,68,0.0735294117647059,0.191176470588235,0.205882352941176,0,0.0735294117647059,0.455882352941176,2,2,1,2,7,0.285714285714286,0.285714285714286,0.142857142857143,0.285714285714286,6,0,0,1,0,0,0,1,35,24-35,2472,0,1,0,0,0,0,1,0,0,6</v>
      </c>
    </row>
    <row r="301" spans="1:57" ht="13.2" x14ac:dyDescent="0.25">
      <c r="A301" s="8">
        <v>1131</v>
      </c>
      <c r="B301" s="1">
        <v>16813</v>
      </c>
      <c r="C301" s="8" t="str">
        <f t="shared" si="81"/>
        <v>Low income</v>
      </c>
      <c r="D301" s="31">
        <v>1790</v>
      </c>
      <c r="E301" s="34" t="str">
        <f t="shared" si="82"/>
        <v>High spender</v>
      </c>
      <c r="F301" s="10">
        <f t="shared" si="76"/>
        <v>0.10646523523463987</v>
      </c>
      <c r="G301" s="1">
        <v>0</v>
      </c>
      <c r="H301" s="1">
        <v>0</v>
      </c>
      <c r="I301" s="1">
        <v>49</v>
      </c>
      <c r="J301" s="1">
        <v>4</v>
      </c>
      <c r="K301" s="1">
        <v>8</v>
      </c>
      <c r="L301" s="1">
        <v>11</v>
      </c>
      <c r="M301" s="1">
        <v>12</v>
      </c>
      <c r="N301" s="1">
        <v>2</v>
      </c>
      <c r="O301" s="1">
        <v>13</v>
      </c>
      <c r="P301" s="8">
        <f t="shared" si="83"/>
        <v>50</v>
      </c>
      <c r="Q301" s="10">
        <f t="shared" si="84"/>
        <v>0.08</v>
      </c>
      <c r="R301" s="10">
        <f t="shared" si="85"/>
        <v>0.16</v>
      </c>
      <c r="S301" s="10">
        <f t="shared" si="86"/>
        <v>0.22</v>
      </c>
      <c r="T301" s="10">
        <f t="shared" si="87"/>
        <v>0.24</v>
      </c>
      <c r="U301" s="10">
        <f t="shared" si="88"/>
        <v>0.04</v>
      </c>
      <c r="V301" s="10">
        <f t="shared" si="89"/>
        <v>0.26</v>
      </c>
      <c r="W301" s="1">
        <v>1</v>
      </c>
      <c r="X301" s="1">
        <v>2</v>
      </c>
      <c r="Y301" s="1">
        <v>0</v>
      </c>
      <c r="Z301" s="1">
        <v>3</v>
      </c>
      <c r="AA301" s="8">
        <f t="shared" si="90"/>
        <v>6</v>
      </c>
      <c r="AB301" s="10">
        <f t="shared" si="91"/>
        <v>0.16666666666666666</v>
      </c>
      <c r="AC301" s="10">
        <f t="shared" si="92"/>
        <v>0.33333333333333331</v>
      </c>
      <c r="AD301" s="10">
        <f t="shared" si="93"/>
        <v>0</v>
      </c>
      <c r="AE301" s="10">
        <f t="shared" si="94"/>
        <v>0.5</v>
      </c>
      <c r="AF301" s="1">
        <v>7</v>
      </c>
      <c r="AG301" s="1">
        <v>0</v>
      </c>
      <c r="AH301" s="1">
        <v>0</v>
      </c>
      <c r="AI301" s="1">
        <v>1</v>
      </c>
      <c r="AJ301" s="1">
        <v>0</v>
      </c>
      <c r="AK301" s="1">
        <v>0</v>
      </c>
      <c r="AL301" s="1">
        <v>0</v>
      </c>
      <c r="AM301" s="1">
        <v>0</v>
      </c>
      <c r="AN301" s="1">
        <v>70</v>
      </c>
      <c r="AO301" s="20" t="str">
        <f t="shared" si="77"/>
        <v>66+</v>
      </c>
      <c r="AP301" s="1">
        <v>2504</v>
      </c>
      <c r="AQ301" s="1">
        <v>0</v>
      </c>
      <c r="AR301" s="1">
        <v>0</v>
      </c>
      <c r="AS301" s="1">
        <v>1</v>
      </c>
      <c r="AT301" s="1">
        <v>0</v>
      </c>
      <c r="AU301" s="1">
        <v>0</v>
      </c>
      <c r="AV301" s="1">
        <v>0</v>
      </c>
      <c r="AW301" s="1">
        <v>1</v>
      </c>
      <c r="AX301" s="1">
        <v>0</v>
      </c>
      <c r="AY301" s="1">
        <v>0</v>
      </c>
      <c r="AZ301" s="1">
        <v>24</v>
      </c>
      <c r="BA301" s="23">
        <v>42345</v>
      </c>
      <c r="BB301" s="25">
        <f t="shared" si="78"/>
        <v>12</v>
      </c>
      <c r="BC301" s="25" t="str">
        <f t="shared" si="79"/>
        <v>December</v>
      </c>
      <c r="BD301" s="25">
        <v>1</v>
      </c>
      <c r="BE301" t="str">
        <f t="shared" si="80"/>
        <v>1131,16813,Low income,1790,High spender,0.10646523523464,0,0,49,4,8,11,12,2,13,50,0.08,0.16,0.22,0.24,0.04,0.26,1,2,0,3,6,0.166666666666667,0.333333333333333,0,0.5,7,0,0,1,0,0,0,0,70,66+,2504,0,0,1,0,0,0,1,0,0,24</v>
      </c>
    </row>
    <row r="302" spans="1:57" ht="13.2" x14ac:dyDescent="0.25">
      <c r="A302" s="8">
        <v>1067</v>
      </c>
      <c r="B302" s="1">
        <v>38197</v>
      </c>
      <c r="C302" s="8" t="str">
        <f t="shared" si="81"/>
        <v>Low income</v>
      </c>
      <c r="D302" s="31">
        <v>1102</v>
      </c>
      <c r="E302" s="34" t="str">
        <f t="shared" si="82"/>
        <v>High spender</v>
      </c>
      <c r="F302" s="10">
        <f t="shared" si="76"/>
        <v>2.8850433280100531E-2</v>
      </c>
      <c r="G302" s="1">
        <v>1</v>
      </c>
      <c r="H302" s="1">
        <v>0</v>
      </c>
      <c r="I302" s="1">
        <v>86</v>
      </c>
      <c r="J302" s="1">
        <v>23</v>
      </c>
      <c r="K302" s="1">
        <v>0</v>
      </c>
      <c r="L302" s="1">
        <v>11</v>
      </c>
      <c r="M302" s="1">
        <v>2</v>
      </c>
      <c r="N302" s="1">
        <v>1</v>
      </c>
      <c r="O302" s="1">
        <v>3</v>
      </c>
      <c r="P302" s="8">
        <f t="shared" si="83"/>
        <v>40</v>
      </c>
      <c r="Q302" s="10">
        <f t="shared" si="84"/>
        <v>0.57499999999999996</v>
      </c>
      <c r="R302" s="10">
        <f t="shared" si="85"/>
        <v>0</v>
      </c>
      <c r="S302" s="10">
        <f t="shared" si="86"/>
        <v>0.27500000000000002</v>
      </c>
      <c r="T302" s="10">
        <f t="shared" si="87"/>
        <v>0.05</v>
      </c>
      <c r="U302" s="10">
        <f t="shared" si="88"/>
        <v>2.5000000000000001E-2</v>
      </c>
      <c r="V302" s="10">
        <f t="shared" si="89"/>
        <v>7.4999999999999997E-2</v>
      </c>
      <c r="W302" s="1">
        <v>1</v>
      </c>
      <c r="X302" s="1">
        <v>1</v>
      </c>
      <c r="Y302" s="1">
        <v>0</v>
      </c>
      <c r="Z302" s="1">
        <v>3</v>
      </c>
      <c r="AA302" s="8">
        <f t="shared" si="90"/>
        <v>5</v>
      </c>
      <c r="AB302" s="10">
        <f t="shared" si="91"/>
        <v>0.2</v>
      </c>
      <c r="AC302" s="10">
        <f t="shared" si="92"/>
        <v>0.2</v>
      </c>
      <c r="AD302" s="10">
        <f t="shared" si="93"/>
        <v>0</v>
      </c>
      <c r="AE302" s="10">
        <f t="shared" si="94"/>
        <v>0.6</v>
      </c>
      <c r="AF302" s="1">
        <v>5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34</v>
      </c>
      <c r="AO302" s="20" t="str">
        <f t="shared" si="77"/>
        <v>24-35</v>
      </c>
      <c r="AP302" s="1">
        <v>2524</v>
      </c>
      <c r="AQ302" s="1">
        <v>0</v>
      </c>
      <c r="AR302" s="1">
        <v>0</v>
      </c>
      <c r="AS302" s="1">
        <v>0</v>
      </c>
      <c r="AT302" s="1">
        <v>1</v>
      </c>
      <c r="AU302" s="1">
        <v>0</v>
      </c>
      <c r="AV302" s="1">
        <v>0</v>
      </c>
      <c r="AW302" s="1">
        <v>0</v>
      </c>
      <c r="AX302" s="1">
        <v>0</v>
      </c>
      <c r="AY302" s="1">
        <v>1</v>
      </c>
      <c r="AZ302" s="1">
        <v>34</v>
      </c>
      <c r="BA302" s="23">
        <v>42325</v>
      </c>
      <c r="BB302" s="25">
        <f t="shared" si="78"/>
        <v>11</v>
      </c>
      <c r="BC302" s="25" t="str">
        <f t="shared" si="79"/>
        <v>November</v>
      </c>
      <c r="BD302" s="25">
        <v>1</v>
      </c>
      <c r="BE302" t="str">
        <f t="shared" si="80"/>
        <v>1067,38197,Low income,1102,High spender,0.0288504332801005,1,0,86,23,0,11,2,1,3,40,0.575,0,0.275,0.05,0.025,0.075,1,1,0,3,5,0.2,0.2,0,0.6,5,0,0,0,0,0,0,0,34,24-35,2524,0,0,0,1,0,0,0,0,1,34</v>
      </c>
    </row>
    <row r="303" spans="1:57" ht="13.2" x14ac:dyDescent="0.25">
      <c r="A303" s="8">
        <v>473</v>
      </c>
      <c r="B303" s="1">
        <v>30372</v>
      </c>
      <c r="C303" s="8" t="str">
        <f t="shared" si="81"/>
        <v>Low income</v>
      </c>
      <c r="D303" s="31">
        <v>1433</v>
      </c>
      <c r="E303" s="34" t="str">
        <f t="shared" si="82"/>
        <v>High spender</v>
      </c>
      <c r="F303" s="10">
        <f t="shared" si="76"/>
        <v>4.7181614645067822E-2</v>
      </c>
      <c r="G303" s="1">
        <v>1</v>
      </c>
      <c r="H303" s="1">
        <v>1</v>
      </c>
      <c r="I303" s="1">
        <v>33</v>
      </c>
      <c r="J303" s="1">
        <v>15</v>
      </c>
      <c r="K303" s="1">
        <v>0</v>
      </c>
      <c r="L303" s="1">
        <v>12</v>
      </c>
      <c r="M303" s="1">
        <v>7</v>
      </c>
      <c r="N303" s="1">
        <v>3</v>
      </c>
      <c r="O303" s="1">
        <v>7</v>
      </c>
      <c r="P303" s="8">
        <f t="shared" si="83"/>
        <v>44</v>
      </c>
      <c r="Q303" s="10">
        <f t="shared" si="84"/>
        <v>0.34090909090909088</v>
      </c>
      <c r="R303" s="10">
        <f t="shared" si="85"/>
        <v>0</v>
      </c>
      <c r="S303" s="10">
        <f t="shared" si="86"/>
        <v>0.27272727272727271</v>
      </c>
      <c r="T303" s="10">
        <f t="shared" si="87"/>
        <v>0.15909090909090909</v>
      </c>
      <c r="U303" s="10">
        <f t="shared" si="88"/>
        <v>6.8181818181818177E-2</v>
      </c>
      <c r="V303" s="10">
        <f t="shared" si="89"/>
        <v>0.15909090909090909</v>
      </c>
      <c r="W303" s="1">
        <v>3</v>
      </c>
      <c r="X303" s="1">
        <v>2</v>
      </c>
      <c r="Y303" s="1">
        <v>0</v>
      </c>
      <c r="Z303" s="1">
        <v>3</v>
      </c>
      <c r="AA303" s="8">
        <f t="shared" si="90"/>
        <v>8</v>
      </c>
      <c r="AB303" s="10">
        <f t="shared" si="91"/>
        <v>0.375</v>
      </c>
      <c r="AC303" s="10">
        <f t="shared" si="92"/>
        <v>0.25</v>
      </c>
      <c r="AD303" s="10">
        <f t="shared" si="93"/>
        <v>0</v>
      </c>
      <c r="AE303" s="10">
        <f t="shared" si="94"/>
        <v>0.375</v>
      </c>
      <c r="AF303" s="1">
        <v>7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49</v>
      </c>
      <c r="AO303" s="20" t="str">
        <f t="shared" si="77"/>
        <v>36-50</v>
      </c>
      <c r="AP303" s="1">
        <v>2710</v>
      </c>
      <c r="AQ303" s="1">
        <v>0</v>
      </c>
      <c r="AR303" s="1">
        <v>0</v>
      </c>
      <c r="AS303" s="1">
        <v>0</v>
      </c>
      <c r="AT303" s="1">
        <v>0</v>
      </c>
      <c r="AU303" s="1">
        <v>1</v>
      </c>
      <c r="AV303" s="1">
        <v>0</v>
      </c>
      <c r="AW303" s="1">
        <v>1</v>
      </c>
      <c r="AX303" s="1">
        <v>0</v>
      </c>
      <c r="AY303" s="1">
        <v>0</v>
      </c>
      <c r="AZ303" s="1">
        <v>30</v>
      </c>
      <c r="BA303" s="23">
        <v>42139</v>
      </c>
      <c r="BB303" s="25">
        <f t="shared" si="78"/>
        <v>5</v>
      </c>
      <c r="BC303" s="25" t="str">
        <f t="shared" si="79"/>
        <v>May</v>
      </c>
      <c r="BD303" s="25">
        <v>1</v>
      </c>
      <c r="BE303" t="str">
        <f t="shared" si="80"/>
        <v>473,30372,Low income,1433,High spender,0.0471816146450678,1,1,33,15,0,12,7,3,7,44,0.340909090909091,0,0.272727272727273,0.159090909090909,0.0681818181818182,0.159090909090909,3,2,0,3,8,0.375,0.25,0,0.375,7,0,0,0,0,0,0,0,49,36-50,2710,0,0,0,0,1,0,1,0,0,30</v>
      </c>
    </row>
    <row r="304" spans="1:57" ht="13.2" x14ac:dyDescent="0.25">
      <c r="A304" s="8">
        <v>320</v>
      </c>
      <c r="B304" s="1">
        <v>22554</v>
      </c>
      <c r="C304" s="8" t="str">
        <f t="shared" si="81"/>
        <v>Low income</v>
      </c>
      <c r="D304" s="31">
        <v>991</v>
      </c>
      <c r="E304" s="34" t="str">
        <f t="shared" si="82"/>
        <v>High spender</v>
      </c>
      <c r="F304" s="10">
        <f t="shared" si="76"/>
        <v>4.3938990866365171E-2</v>
      </c>
      <c r="G304" s="1">
        <v>1</v>
      </c>
      <c r="H304" s="1">
        <v>1</v>
      </c>
      <c r="I304" s="1">
        <v>38</v>
      </c>
      <c r="J304" s="1">
        <v>27</v>
      </c>
      <c r="K304" s="1">
        <v>0</v>
      </c>
      <c r="L304" s="1">
        <v>10</v>
      </c>
      <c r="M304" s="1">
        <v>0</v>
      </c>
      <c r="N304" s="1">
        <v>0</v>
      </c>
      <c r="O304" s="1">
        <v>4</v>
      </c>
      <c r="P304" s="8">
        <f t="shared" si="83"/>
        <v>41</v>
      </c>
      <c r="Q304" s="10">
        <f t="shared" si="84"/>
        <v>0.65853658536585369</v>
      </c>
      <c r="R304" s="10">
        <f t="shared" si="85"/>
        <v>0</v>
      </c>
      <c r="S304" s="10">
        <f t="shared" si="86"/>
        <v>0.24390243902439024</v>
      </c>
      <c r="T304" s="10">
        <f t="shared" si="87"/>
        <v>0</v>
      </c>
      <c r="U304" s="10">
        <f t="shared" si="88"/>
        <v>0</v>
      </c>
      <c r="V304" s="10">
        <f t="shared" si="89"/>
        <v>9.7560975609756101E-2</v>
      </c>
      <c r="W304" s="1">
        <v>4</v>
      </c>
      <c r="X304" s="1">
        <v>2</v>
      </c>
      <c r="Y304" s="1">
        <v>0</v>
      </c>
      <c r="Z304" s="1">
        <v>4</v>
      </c>
      <c r="AA304" s="8">
        <f t="shared" si="90"/>
        <v>10</v>
      </c>
      <c r="AB304" s="10">
        <f t="shared" si="91"/>
        <v>0.4</v>
      </c>
      <c r="AC304" s="10">
        <f t="shared" si="92"/>
        <v>0.2</v>
      </c>
      <c r="AD304" s="10">
        <f t="shared" si="93"/>
        <v>0</v>
      </c>
      <c r="AE304" s="10">
        <f t="shared" si="94"/>
        <v>0.4</v>
      </c>
      <c r="AF304" s="1">
        <v>5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65</v>
      </c>
      <c r="AO304" s="20" t="str">
        <f t="shared" si="77"/>
        <v>50-65</v>
      </c>
      <c r="AP304" s="1">
        <v>2762</v>
      </c>
      <c r="AQ304" s="1">
        <v>0</v>
      </c>
      <c r="AR304" s="1">
        <v>1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1</v>
      </c>
      <c r="AZ304" s="1">
        <v>33</v>
      </c>
      <c r="BA304" s="23">
        <v>42087</v>
      </c>
      <c r="BB304" s="25">
        <f t="shared" si="78"/>
        <v>3</v>
      </c>
      <c r="BC304" s="25" t="str">
        <f t="shared" si="79"/>
        <v>March</v>
      </c>
      <c r="BD304" s="25">
        <v>1</v>
      </c>
      <c r="BE304" t="str">
        <f t="shared" si="80"/>
        <v>320,22554,Low income,991,High spender,0.0439389908663652,1,1,38,27,0,10,0,0,4,41,0.658536585365854,0,0.24390243902439,0,0,0.0975609756097561,4,2,0,4,10,0.4,0.2,0,0.4,5,0,0,0,0,0,0,0,65,50-65,2762,0,1,0,0,0,0,0,0,1,33</v>
      </c>
    </row>
    <row r="305" spans="1:57" ht="13.2" x14ac:dyDescent="0.25">
      <c r="A305" s="8">
        <v>183</v>
      </c>
      <c r="B305" s="1">
        <v>37633</v>
      </c>
      <c r="C305" s="8" t="str">
        <f t="shared" si="81"/>
        <v>Low income</v>
      </c>
      <c r="D305" s="31">
        <v>902</v>
      </c>
      <c r="E305" s="34" t="str">
        <f t="shared" si="82"/>
        <v>High spender</v>
      </c>
      <c r="F305" s="10">
        <f t="shared" si="76"/>
        <v>2.3968325671617996E-2</v>
      </c>
      <c r="G305" s="1">
        <v>1</v>
      </c>
      <c r="H305" s="1">
        <v>1</v>
      </c>
      <c r="I305" s="1">
        <v>49</v>
      </c>
      <c r="J305" s="1">
        <v>13</v>
      </c>
      <c r="K305" s="1">
        <v>4</v>
      </c>
      <c r="L305" s="1">
        <v>20</v>
      </c>
      <c r="M305" s="1">
        <v>0</v>
      </c>
      <c r="N305" s="1">
        <v>0</v>
      </c>
      <c r="O305" s="1">
        <v>1</v>
      </c>
      <c r="P305" s="8">
        <f t="shared" si="83"/>
        <v>38</v>
      </c>
      <c r="Q305" s="10">
        <f t="shared" si="84"/>
        <v>0.34210526315789475</v>
      </c>
      <c r="R305" s="10">
        <f t="shared" si="85"/>
        <v>0.10526315789473684</v>
      </c>
      <c r="S305" s="10">
        <f t="shared" si="86"/>
        <v>0.52631578947368418</v>
      </c>
      <c r="T305" s="10">
        <f t="shared" si="87"/>
        <v>0</v>
      </c>
      <c r="U305" s="10">
        <f t="shared" si="88"/>
        <v>0</v>
      </c>
      <c r="V305" s="10">
        <f t="shared" si="89"/>
        <v>2.6315789473684209E-2</v>
      </c>
      <c r="W305" s="1">
        <v>2</v>
      </c>
      <c r="X305" s="1">
        <v>1</v>
      </c>
      <c r="Y305" s="1">
        <v>0</v>
      </c>
      <c r="Z305" s="1">
        <v>3</v>
      </c>
      <c r="AA305" s="8">
        <f t="shared" si="90"/>
        <v>6</v>
      </c>
      <c r="AB305" s="10">
        <f t="shared" si="91"/>
        <v>0.33333333333333331</v>
      </c>
      <c r="AC305" s="10">
        <f t="shared" si="92"/>
        <v>0.16666666666666666</v>
      </c>
      <c r="AD305" s="10">
        <f t="shared" si="93"/>
        <v>0</v>
      </c>
      <c r="AE305" s="10">
        <f t="shared" si="94"/>
        <v>0.5</v>
      </c>
      <c r="AF305" s="1">
        <v>9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63</v>
      </c>
      <c r="AO305" s="20" t="str">
        <f t="shared" si="77"/>
        <v>50-65</v>
      </c>
      <c r="AP305" s="1">
        <v>2806</v>
      </c>
      <c r="AQ305" s="1">
        <v>0</v>
      </c>
      <c r="AR305" s="1">
        <v>1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1</v>
      </c>
      <c r="AZ305" s="1">
        <v>36</v>
      </c>
      <c r="BA305" s="23">
        <v>42043</v>
      </c>
      <c r="BB305" s="25">
        <f t="shared" si="78"/>
        <v>2</v>
      </c>
      <c r="BC305" s="25" t="str">
        <f t="shared" si="79"/>
        <v>February</v>
      </c>
      <c r="BD305" s="25">
        <v>1</v>
      </c>
      <c r="BE305" t="str">
        <f t="shared" si="80"/>
        <v>183,37633,Low income,902,High spender,0.023968325671618,1,1,49,13,4,20,0,0,1,38,0.342105263157895,0.105263157894737,0.526315789473684,0,0,0.0263157894736842,2,1,0,3,6,0.333333333333333,0.166666666666667,0,0.5,9,0,0,0,0,0,0,0,63,50-65,2806,0,1,0,0,0,0,0,0,1,36</v>
      </c>
    </row>
    <row r="306" spans="1:57" ht="13.2" x14ac:dyDescent="0.25">
      <c r="A306" s="8">
        <v>1968</v>
      </c>
      <c r="B306" s="1">
        <v>22148</v>
      </c>
      <c r="C306" s="8" t="str">
        <f t="shared" si="81"/>
        <v>Low income</v>
      </c>
      <c r="D306" s="31">
        <v>341</v>
      </c>
      <c r="E306" s="34" t="str">
        <f t="shared" si="82"/>
        <v>Low spender</v>
      </c>
      <c r="F306" s="10">
        <f t="shared" si="76"/>
        <v>1.5396424056348203E-2</v>
      </c>
      <c r="G306" s="1">
        <v>0</v>
      </c>
      <c r="H306" s="1">
        <v>0</v>
      </c>
      <c r="I306" s="1">
        <v>16</v>
      </c>
      <c r="J306" s="1">
        <v>15</v>
      </c>
      <c r="K306" s="1">
        <v>5</v>
      </c>
      <c r="L306" s="1">
        <v>14</v>
      </c>
      <c r="M306" s="1">
        <v>0</v>
      </c>
      <c r="N306" s="1">
        <v>4</v>
      </c>
      <c r="O306" s="1">
        <v>11</v>
      </c>
      <c r="P306" s="8">
        <f t="shared" si="83"/>
        <v>49</v>
      </c>
      <c r="Q306" s="10">
        <f t="shared" si="84"/>
        <v>0.30612244897959184</v>
      </c>
      <c r="R306" s="10">
        <f t="shared" si="85"/>
        <v>0.10204081632653061</v>
      </c>
      <c r="S306" s="10">
        <f t="shared" si="86"/>
        <v>0.2857142857142857</v>
      </c>
      <c r="T306" s="10">
        <f t="shared" si="87"/>
        <v>0</v>
      </c>
      <c r="U306" s="10">
        <f t="shared" si="88"/>
        <v>8.1632653061224483E-2</v>
      </c>
      <c r="V306" s="10">
        <f t="shared" si="89"/>
        <v>0.22448979591836735</v>
      </c>
      <c r="W306" s="1">
        <v>1</v>
      </c>
      <c r="X306" s="1">
        <v>1</v>
      </c>
      <c r="Y306" s="1">
        <v>0</v>
      </c>
      <c r="Z306" s="1">
        <v>3</v>
      </c>
      <c r="AA306" s="8">
        <f t="shared" si="90"/>
        <v>5</v>
      </c>
      <c r="AB306" s="10">
        <f t="shared" si="91"/>
        <v>0.2</v>
      </c>
      <c r="AC306" s="10">
        <f t="shared" si="92"/>
        <v>0.2</v>
      </c>
      <c r="AD306" s="10">
        <f t="shared" si="93"/>
        <v>0</v>
      </c>
      <c r="AE306" s="10">
        <f t="shared" si="94"/>
        <v>0.6</v>
      </c>
      <c r="AF306" s="1">
        <v>7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37</v>
      </c>
      <c r="AO306" s="20" t="str">
        <f t="shared" si="77"/>
        <v>36-50</v>
      </c>
      <c r="AP306" s="1">
        <v>2236</v>
      </c>
      <c r="AQ306" s="1">
        <v>0</v>
      </c>
      <c r="AR306" s="1">
        <v>0</v>
      </c>
      <c r="AS306" s="1">
        <v>1</v>
      </c>
      <c r="AT306" s="1">
        <v>0</v>
      </c>
      <c r="AU306" s="1">
        <v>0</v>
      </c>
      <c r="AV306" s="1">
        <v>0</v>
      </c>
      <c r="AW306" s="1">
        <v>1</v>
      </c>
      <c r="AX306" s="1">
        <v>0</v>
      </c>
      <c r="AY306" s="1">
        <v>0</v>
      </c>
      <c r="AZ306" s="1">
        <v>27</v>
      </c>
      <c r="BA306" s="23">
        <v>42613</v>
      </c>
      <c r="BB306" s="25">
        <f t="shared" si="78"/>
        <v>8</v>
      </c>
      <c r="BC306" s="25" t="str">
        <f t="shared" si="79"/>
        <v>August</v>
      </c>
      <c r="BD306" s="25">
        <v>1</v>
      </c>
      <c r="BE306" t="str">
        <f t="shared" si="80"/>
        <v>1968,22148,Low income,341,Low spender,0.0153964240563482,0,0,16,15,5,14,0,4,11,49,0.306122448979592,0.102040816326531,0.285714285714286,0,0.0816326530612245,0.224489795918367,1,1,0,3,5,0.2,0.2,0,0.6,7,0,0,0,0,0,0,0,37,36-50,2236,0,0,1,0,0,0,1,0,0,27</v>
      </c>
    </row>
    <row r="307" spans="1:57" ht="13.2" x14ac:dyDescent="0.25">
      <c r="A307" s="8">
        <v>1866</v>
      </c>
      <c r="B307" s="1">
        <v>25224</v>
      </c>
      <c r="C307" s="8" t="str">
        <f t="shared" si="81"/>
        <v>Low income</v>
      </c>
      <c r="D307" s="31">
        <v>1281</v>
      </c>
      <c r="E307" s="34" t="str">
        <f t="shared" si="82"/>
        <v>High spender</v>
      </c>
      <c r="F307" s="10">
        <f t="shared" si="76"/>
        <v>5.0784966698382492E-2</v>
      </c>
      <c r="G307" s="1">
        <v>1</v>
      </c>
      <c r="H307" s="1">
        <v>0</v>
      </c>
      <c r="I307" s="1">
        <v>36</v>
      </c>
      <c r="J307" s="1">
        <v>4</v>
      </c>
      <c r="K307" s="1">
        <v>9</v>
      </c>
      <c r="L307" s="1">
        <v>12</v>
      </c>
      <c r="M307" s="1">
        <v>11</v>
      </c>
      <c r="N307" s="1">
        <v>2</v>
      </c>
      <c r="O307" s="1">
        <v>8</v>
      </c>
      <c r="P307" s="8">
        <f t="shared" si="83"/>
        <v>46</v>
      </c>
      <c r="Q307" s="10">
        <f t="shared" si="84"/>
        <v>8.6956521739130432E-2</v>
      </c>
      <c r="R307" s="10">
        <f t="shared" si="85"/>
        <v>0.19565217391304349</v>
      </c>
      <c r="S307" s="10">
        <f t="shared" si="86"/>
        <v>0.2608695652173913</v>
      </c>
      <c r="T307" s="10">
        <f t="shared" si="87"/>
        <v>0.2391304347826087</v>
      </c>
      <c r="U307" s="10">
        <f t="shared" si="88"/>
        <v>4.3478260869565216E-2</v>
      </c>
      <c r="V307" s="10">
        <f t="shared" si="89"/>
        <v>0.17391304347826086</v>
      </c>
      <c r="W307" s="1">
        <v>2</v>
      </c>
      <c r="X307" s="1">
        <v>1</v>
      </c>
      <c r="Y307" s="1">
        <v>1</v>
      </c>
      <c r="Z307" s="1">
        <v>3</v>
      </c>
      <c r="AA307" s="8">
        <f t="shared" si="90"/>
        <v>7</v>
      </c>
      <c r="AB307" s="10">
        <f t="shared" si="91"/>
        <v>0.2857142857142857</v>
      </c>
      <c r="AC307" s="10">
        <f t="shared" si="92"/>
        <v>0.14285714285714285</v>
      </c>
      <c r="AD307" s="10">
        <f t="shared" si="93"/>
        <v>0.14285714285714285</v>
      </c>
      <c r="AE307" s="10">
        <f t="shared" si="94"/>
        <v>0.42857142857142855</v>
      </c>
      <c r="AF307" s="1">
        <v>3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48</v>
      </c>
      <c r="AO307" s="20" t="str">
        <f t="shared" si="77"/>
        <v>36-50</v>
      </c>
      <c r="AP307" s="1">
        <v>2264</v>
      </c>
      <c r="AQ307" s="1">
        <v>0</v>
      </c>
      <c r="AR307" s="1">
        <v>1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30</v>
      </c>
      <c r="BA307" s="23">
        <v>42585</v>
      </c>
      <c r="BB307" s="25">
        <f t="shared" si="78"/>
        <v>8</v>
      </c>
      <c r="BC307" s="25" t="str">
        <f t="shared" si="79"/>
        <v>August</v>
      </c>
      <c r="BD307" s="25">
        <v>1</v>
      </c>
      <c r="BE307" t="str">
        <f t="shared" si="80"/>
        <v>1866,25224,Low income,1281,High spender,0.0507849666983825,1,0,36,4,9,12,11,2,8,46,0.0869565217391304,0.195652173913043,0.260869565217391,0.239130434782609,0.0434782608695652,0.173913043478261,2,1,1,3,7,0.285714285714286,0.142857142857143,0.142857142857143,0.428571428571429,3,0,0,0,0,0,0,0,48,36-50,2264,0,1,0,0,0,0,0,0,0,30</v>
      </c>
    </row>
    <row r="308" spans="1:57" ht="13.2" x14ac:dyDescent="0.25">
      <c r="A308" s="8">
        <v>1830</v>
      </c>
      <c r="B308" s="1">
        <v>27116</v>
      </c>
      <c r="C308" s="8" t="str">
        <f t="shared" si="81"/>
        <v>Low income</v>
      </c>
      <c r="D308" s="31">
        <v>17</v>
      </c>
      <c r="E308" s="34" t="str">
        <f t="shared" si="82"/>
        <v>Low spender</v>
      </c>
      <c r="F308" s="10">
        <f t="shared" si="76"/>
        <v>6.2693612627231154E-4</v>
      </c>
      <c r="G308" s="1">
        <v>1</v>
      </c>
      <c r="H308" s="1">
        <v>1</v>
      </c>
      <c r="I308" s="1">
        <v>78</v>
      </c>
      <c r="J308" s="1">
        <v>12</v>
      </c>
      <c r="K308" s="1">
        <v>1</v>
      </c>
      <c r="L308" s="1">
        <v>21</v>
      </c>
      <c r="M308" s="1">
        <v>2</v>
      </c>
      <c r="N308" s="1">
        <v>2</v>
      </c>
      <c r="O308" s="1">
        <v>3</v>
      </c>
      <c r="P308" s="8">
        <f t="shared" si="83"/>
        <v>41</v>
      </c>
      <c r="Q308" s="10">
        <f t="shared" si="84"/>
        <v>0.29268292682926828</v>
      </c>
      <c r="R308" s="10">
        <f t="shared" si="85"/>
        <v>2.4390243902439025E-2</v>
      </c>
      <c r="S308" s="10">
        <f t="shared" si="86"/>
        <v>0.51219512195121952</v>
      </c>
      <c r="T308" s="10">
        <f t="shared" si="87"/>
        <v>4.878048780487805E-2</v>
      </c>
      <c r="U308" s="10">
        <f t="shared" si="88"/>
        <v>4.878048780487805E-2</v>
      </c>
      <c r="V308" s="10">
        <f t="shared" si="89"/>
        <v>7.3170731707317069E-2</v>
      </c>
      <c r="W308" s="1">
        <v>2</v>
      </c>
      <c r="X308" s="1">
        <v>2</v>
      </c>
      <c r="Y308" s="1">
        <v>0</v>
      </c>
      <c r="Z308" s="1">
        <v>3</v>
      </c>
      <c r="AA308" s="8">
        <f t="shared" si="90"/>
        <v>7</v>
      </c>
      <c r="AB308" s="10">
        <f t="shared" si="91"/>
        <v>0.2857142857142857</v>
      </c>
      <c r="AC308" s="10">
        <f t="shared" si="92"/>
        <v>0.2857142857142857</v>
      </c>
      <c r="AD308" s="10">
        <f t="shared" si="93"/>
        <v>0</v>
      </c>
      <c r="AE308" s="10">
        <f t="shared" si="94"/>
        <v>0.42857142857142855</v>
      </c>
      <c r="AF308" s="1">
        <v>7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59</v>
      </c>
      <c r="AO308" s="20" t="str">
        <f t="shared" si="77"/>
        <v>50-65</v>
      </c>
      <c r="AP308" s="1">
        <v>2278</v>
      </c>
      <c r="AQ308" s="1">
        <v>0</v>
      </c>
      <c r="AR308" s="1">
        <v>1</v>
      </c>
      <c r="AS308" s="1">
        <v>0</v>
      </c>
      <c r="AT308" s="1">
        <v>0</v>
      </c>
      <c r="AU308" s="1">
        <v>0</v>
      </c>
      <c r="AV308" s="1">
        <v>0</v>
      </c>
      <c r="AW308" s="1">
        <v>1</v>
      </c>
      <c r="AX308" s="1">
        <v>0</v>
      </c>
      <c r="AY308" s="1">
        <v>0</v>
      </c>
      <c r="AZ308" s="1">
        <v>35</v>
      </c>
      <c r="BA308" s="23">
        <v>42571</v>
      </c>
      <c r="BB308" s="25">
        <f t="shared" si="78"/>
        <v>7</v>
      </c>
      <c r="BC308" s="25" t="str">
        <f t="shared" si="79"/>
        <v>July</v>
      </c>
      <c r="BD308" s="25">
        <v>1</v>
      </c>
      <c r="BE308" t="str">
        <f t="shared" si="80"/>
        <v>1830,27116,Low income,17,Low spender,0.000626936126272312,1,1,78,12,1,21,2,2,3,41,0.292682926829268,0.024390243902439,0.51219512195122,0.0487804878048781,0.0487804878048781,0.0731707317073171,2,2,0,3,7,0.285714285714286,0.285714285714286,0,0.428571428571429,7,0,0,0,0,0,0,0,59,50-65,2278,0,1,0,0,0,0,1,0,0,35</v>
      </c>
    </row>
    <row r="309" spans="1:57" ht="13.2" x14ac:dyDescent="0.25">
      <c r="A309" s="8">
        <v>1817</v>
      </c>
      <c r="B309" s="1">
        <v>45894</v>
      </c>
      <c r="C309" s="8" t="str">
        <f t="shared" si="81"/>
        <v>Low income</v>
      </c>
      <c r="D309" s="31">
        <v>953</v>
      </c>
      <c r="E309" s="34" t="str">
        <f t="shared" si="82"/>
        <v>High spender</v>
      </c>
      <c r="F309" s="10">
        <f t="shared" si="76"/>
        <v>2.076524164378786E-2</v>
      </c>
      <c r="G309" s="1">
        <v>0</v>
      </c>
      <c r="H309" s="1">
        <v>2</v>
      </c>
      <c r="I309" s="1">
        <v>15</v>
      </c>
      <c r="J309" s="1">
        <v>27</v>
      </c>
      <c r="K309" s="1">
        <v>2</v>
      </c>
      <c r="L309" s="1">
        <v>7</v>
      </c>
      <c r="M309" s="1">
        <v>0</v>
      </c>
      <c r="N309" s="1">
        <v>2</v>
      </c>
      <c r="O309" s="1">
        <v>13</v>
      </c>
      <c r="P309" s="8">
        <f t="shared" si="83"/>
        <v>51</v>
      </c>
      <c r="Q309" s="10">
        <f t="shared" si="84"/>
        <v>0.52941176470588236</v>
      </c>
      <c r="R309" s="10">
        <f t="shared" si="85"/>
        <v>3.9215686274509803E-2</v>
      </c>
      <c r="S309" s="10">
        <f t="shared" si="86"/>
        <v>0.13725490196078433</v>
      </c>
      <c r="T309" s="10">
        <f t="shared" si="87"/>
        <v>0</v>
      </c>
      <c r="U309" s="10">
        <f t="shared" si="88"/>
        <v>3.9215686274509803E-2</v>
      </c>
      <c r="V309" s="10">
        <f t="shared" si="89"/>
        <v>0.25490196078431371</v>
      </c>
      <c r="W309" s="1">
        <v>1</v>
      </c>
      <c r="X309" s="1">
        <v>1</v>
      </c>
      <c r="Y309" s="1">
        <v>0</v>
      </c>
      <c r="Z309" s="1">
        <v>3</v>
      </c>
      <c r="AA309" s="8">
        <f t="shared" si="90"/>
        <v>5</v>
      </c>
      <c r="AB309" s="10">
        <f t="shared" si="91"/>
        <v>0.2</v>
      </c>
      <c r="AC309" s="10">
        <f t="shared" si="92"/>
        <v>0.2</v>
      </c>
      <c r="AD309" s="10">
        <f t="shared" si="93"/>
        <v>0</v>
      </c>
      <c r="AE309" s="10">
        <f t="shared" si="94"/>
        <v>0.6</v>
      </c>
      <c r="AF309" s="1">
        <v>5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46</v>
      </c>
      <c r="AO309" s="20" t="str">
        <f t="shared" si="77"/>
        <v>36-50</v>
      </c>
      <c r="AP309" s="1">
        <v>2281</v>
      </c>
      <c r="AQ309" s="1">
        <v>0</v>
      </c>
      <c r="AR309" s="1">
        <v>1</v>
      </c>
      <c r="AS309" s="1">
        <v>0</v>
      </c>
      <c r="AT309" s="1">
        <v>0</v>
      </c>
      <c r="AU309" s="1">
        <v>0</v>
      </c>
      <c r="AV309" s="1">
        <v>1</v>
      </c>
      <c r="AW309" s="1">
        <v>0</v>
      </c>
      <c r="AX309" s="1">
        <v>0</v>
      </c>
      <c r="AY309" s="1">
        <v>0</v>
      </c>
      <c r="AZ309" s="1">
        <v>25</v>
      </c>
      <c r="BA309" s="23">
        <v>42568</v>
      </c>
      <c r="BB309" s="25">
        <f t="shared" si="78"/>
        <v>7</v>
      </c>
      <c r="BC309" s="25" t="str">
        <f t="shared" si="79"/>
        <v>July</v>
      </c>
      <c r="BD309" s="25">
        <v>1</v>
      </c>
      <c r="BE309" t="str">
        <f t="shared" si="80"/>
        <v>1817,45894,Low income,953,High spender,0.0207652416437879,0,2,15,27,2,7,0,2,13,51,0.529411764705882,0.0392156862745098,0.137254901960784,0,0.0392156862745098,0.254901960784314,1,1,0,3,5,0.2,0.2,0,0.6,5,0,0,0,0,0,0,0,46,36-50,2281,0,1,0,0,0,1,0,0,0,25</v>
      </c>
    </row>
    <row r="310" spans="1:57" ht="13.2" x14ac:dyDescent="0.25">
      <c r="A310" s="8">
        <v>1385</v>
      </c>
      <c r="B310" s="1">
        <v>4428</v>
      </c>
      <c r="C310" s="8" t="str">
        <f t="shared" si="81"/>
        <v>Low income</v>
      </c>
      <c r="D310" s="31">
        <v>889</v>
      </c>
      <c r="E310" s="34" t="str">
        <f t="shared" si="82"/>
        <v>High spender</v>
      </c>
      <c r="F310" s="10">
        <f t="shared" si="76"/>
        <v>0.20076784101174344</v>
      </c>
      <c r="G310" s="1">
        <v>0</v>
      </c>
      <c r="H310" s="1">
        <v>1</v>
      </c>
      <c r="I310" s="1">
        <v>0</v>
      </c>
      <c r="J310" s="1">
        <v>16</v>
      </c>
      <c r="K310" s="1">
        <v>4</v>
      </c>
      <c r="L310" s="1">
        <v>12</v>
      </c>
      <c r="M310" s="1">
        <v>2</v>
      </c>
      <c r="N310" s="1">
        <v>4</v>
      </c>
      <c r="O310" s="1">
        <v>321</v>
      </c>
      <c r="P310" s="8">
        <f t="shared" si="83"/>
        <v>359</v>
      </c>
      <c r="Q310" s="10">
        <f t="shared" si="84"/>
        <v>4.456824512534819E-2</v>
      </c>
      <c r="R310" s="10">
        <f t="shared" si="85"/>
        <v>1.1142061281337047E-2</v>
      </c>
      <c r="S310" s="10">
        <f t="shared" si="86"/>
        <v>3.3426183844011144E-2</v>
      </c>
      <c r="T310" s="10">
        <f t="shared" si="87"/>
        <v>5.5710306406685237E-3</v>
      </c>
      <c r="U310" s="10">
        <f t="shared" si="88"/>
        <v>1.1142061281337047E-2</v>
      </c>
      <c r="V310" s="10">
        <f t="shared" si="89"/>
        <v>0.89415041782729809</v>
      </c>
      <c r="W310" s="1">
        <v>0</v>
      </c>
      <c r="X310" s="1">
        <v>25</v>
      </c>
      <c r="Y310" s="1">
        <v>0</v>
      </c>
      <c r="Z310" s="1">
        <v>0</v>
      </c>
      <c r="AA310" s="8">
        <f t="shared" si="90"/>
        <v>25</v>
      </c>
      <c r="AB310" s="10">
        <f t="shared" si="91"/>
        <v>0</v>
      </c>
      <c r="AC310" s="10">
        <f t="shared" si="92"/>
        <v>1</v>
      </c>
      <c r="AD310" s="10">
        <f t="shared" si="93"/>
        <v>0</v>
      </c>
      <c r="AE310" s="10">
        <f t="shared" si="94"/>
        <v>0</v>
      </c>
      <c r="AF310" s="1">
        <v>1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51</v>
      </c>
      <c r="AO310" s="20" t="str">
        <f t="shared" si="77"/>
        <v>50-65</v>
      </c>
      <c r="AP310" s="1">
        <v>2426</v>
      </c>
      <c r="AQ310" s="1">
        <v>0</v>
      </c>
      <c r="AR310" s="1">
        <v>1</v>
      </c>
      <c r="AS310" s="1">
        <v>0</v>
      </c>
      <c r="AT310" s="1">
        <v>0</v>
      </c>
      <c r="AU310" s="1">
        <v>0</v>
      </c>
      <c r="AV310" s="1">
        <v>0</v>
      </c>
      <c r="AW310" s="1">
        <v>1</v>
      </c>
      <c r="AX310" s="1">
        <v>0</v>
      </c>
      <c r="AY310" s="1">
        <v>0</v>
      </c>
      <c r="AZ310" s="1">
        <v>-283</v>
      </c>
      <c r="BA310" s="23">
        <v>42423</v>
      </c>
      <c r="BB310" s="25">
        <f t="shared" si="78"/>
        <v>2</v>
      </c>
      <c r="BC310" s="25" t="str">
        <f t="shared" si="79"/>
        <v>February</v>
      </c>
      <c r="BD310" s="25">
        <v>1</v>
      </c>
      <c r="BE310" t="str">
        <f t="shared" si="80"/>
        <v>1385,4428,Low income,889,High spender,0.200767841011743,0,1,0,16,4,12,2,4,321,359,0.0445682451253482,0.011142061281337,0.0334261838440111,0.00557103064066852,0.011142061281337,0.894150417827298,0,25,0,0,25,0,1,0,0,1,0,0,0,0,0,0,0,51,50-65,2426,0,1,0,0,0,0,1,0,0,-283</v>
      </c>
    </row>
    <row r="311" spans="1:57" ht="13.2" x14ac:dyDescent="0.25">
      <c r="A311" s="8">
        <v>1121</v>
      </c>
      <c r="B311" s="1">
        <v>45146</v>
      </c>
      <c r="C311" s="8" t="str">
        <f t="shared" si="81"/>
        <v>Low income</v>
      </c>
      <c r="D311" s="31">
        <v>1419</v>
      </c>
      <c r="E311" s="34" t="str">
        <f t="shared" si="82"/>
        <v>High spender</v>
      </c>
      <c r="F311" s="10">
        <f t="shared" si="76"/>
        <v>3.1431356044832319E-2</v>
      </c>
      <c r="G311" s="1">
        <v>1</v>
      </c>
      <c r="H311" s="1">
        <v>1</v>
      </c>
      <c r="I311" s="1">
        <v>28</v>
      </c>
      <c r="J311" s="1">
        <v>33</v>
      </c>
      <c r="K311" s="1">
        <v>0</v>
      </c>
      <c r="L311" s="1">
        <v>5</v>
      </c>
      <c r="M311" s="1">
        <v>0</v>
      </c>
      <c r="N311" s="1">
        <v>0</v>
      </c>
      <c r="O311" s="1">
        <v>15</v>
      </c>
      <c r="P311" s="8">
        <f t="shared" si="83"/>
        <v>53</v>
      </c>
      <c r="Q311" s="10">
        <f t="shared" si="84"/>
        <v>0.62264150943396224</v>
      </c>
      <c r="R311" s="10">
        <f t="shared" si="85"/>
        <v>0</v>
      </c>
      <c r="S311" s="10">
        <f t="shared" si="86"/>
        <v>9.4339622641509441E-2</v>
      </c>
      <c r="T311" s="10">
        <f t="shared" si="87"/>
        <v>0</v>
      </c>
      <c r="U311" s="10">
        <f t="shared" si="88"/>
        <v>0</v>
      </c>
      <c r="V311" s="10">
        <f t="shared" si="89"/>
        <v>0.28301886792452829</v>
      </c>
      <c r="W311" s="1">
        <v>2</v>
      </c>
      <c r="X311" s="1">
        <v>1</v>
      </c>
      <c r="Y311" s="1">
        <v>1</v>
      </c>
      <c r="Z311" s="1">
        <v>2</v>
      </c>
      <c r="AA311" s="8">
        <f t="shared" si="90"/>
        <v>6</v>
      </c>
      <c r="AB311" s="10">
        <f t="shared" si="91"/>
        <v>0.33333333333333331</v>
      </c>
      <c r="AC311" s="10">
        <f t="shared" si="92"/>
        <v>0.16666666666666666</v>
      </c>
      <c r="AD311" s="10">
        <f t="shared" si="93"/>
        <v>0.16666666666666666</v>
      </c>
      <c r="AE311" s="10">
        <f t="shared" si="94"/>
        <v>0.33333333333333331</v>
      </c>
      <c r="AF311" s="1">
        <v>4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57</v>
      </c>
      <c r="AO311" s="20" t="str">
        <f t="shared" si="77"/>
        <v>50-65</v>
      </c>
      <c r="AP311" s="1">
        <v>2508</v>
      </c>
      <c r="AQ311" s="1">
        <v>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1</v>
      </c>
      <c r="AX311" s="1">
        <v>0</v>
      </c>
      <c r="AY311" s="1">
        <v>0</v>
      </c>
      <c r="AZ311" s="1">
        <v>23</v>
      </c>
      <c r="BA311" s="23">
        <v>42341</v>
      </c>
      <c r="BB311" s="25">
        <f t="shared" si="78"/>
        <v>12</v>
      </c>
      <c r="BC311" s="25" t="str">
        <f t="shared" si="79"/>
        <v>December</v>
      </c>
      <c r="BD311" s="25">
        <v>1</v>
      </c>
      <c r="BE311" t="str">
        <f t="shared" si="80"/>
        <v>1121,45146,Low income,1419,High spender,0.0314313560448323,1,1,28,33,0,5,0,0,15,53,0.622641509433962,0,0.0943396226415094,0,0,0.283018867924528,2,1,1,2,6,0.333333333333333,0.166666666666667,0.166666666666667,0.333333333333333,4,0,0,0,0,0,0,0,57,50-65,2508,1,0,0,0,0,0,1,0,0,23</v>
      </c>
    </row>
    <row r="312" spans="1:57" ht="13.2" x14ac:dyDescent="0.25">
      <c r="A312" s="8">
        <v>1075</v>
      </c>
      <c r="B312" s="1">
        <v>45889</v>
      </c>
      <c r="C312" s="8" t="str">
        <f t="shared" si="81"/>
        <v>Low income</v>
      </c>
      <c r="D312" s="31">
        <v>1412</v>
      </c>
      <c r="E312" s="34" t="str">
        <f t="shared" si="82"/>
        <v>High spender</v>
      </c>
      <c r="F312" s="10">
        <f t="shared" si="76"/>
        <v>3.0769901283532002E-2</v>
      </c>
      <c r="G312" s="1">
        <v>0</v>
      </c>
      <c r="H312" s="1">
        <v>1</v>
      </c>
      <c r="I312" s="1">
        <v>42</v>
      </c>
      <c r="J312" s="1">
        <v>31</v>
      </c>
      <c r="K312" s="1">
        <v>0</v>
      </c>
      <c r="L312" s="1">
        <v>6</v>
      </c>
      <c r="M312" s="1">
        <v>0</v>
      </c>
      <c r="N312" s="1">
        <v>1</v>
      </c>
      <c r="O312" s="1">
        <v>8</v>
      </c>
      <c r="P312" s="8">
        <f t="shared" si="83"/>
        <v>46</v>
      </c>
      <c r="Q312" s="10">
        <f t="shared" si="84"/>
        <v>0.67391304347826086</v>
      </c>
      <c r="R312" s="10">
        <f t="shared" si="85"/>
        <v>0</v>
      </c>
      <c r="S312" s="10">
        <f t="shared" si="86"/>
        <v>0.13043478260869565</v>
      </c>
      <c r="T312" s="10">
        <f t="shared" si="87"/>
        <v>0</v>
      </c>
      <c r="U312" s="10">
        <f t="shared" si="88"/>
        <v>2.1739130434782608E-2</v>
      </c>
      <c r="V312" s="10">
        <f t="shared" si="89"/>
        <v>0.17391304347826086</v>
      </c>
      <c r="W312" s="1">
        <v>1</v>
      </c>
      <c r="X312" s="1">
        <v>1</v>
      </c>
      <c r="Y312" s="1">
        <v>0</v>
      </c>
      <c r="Z312" s="1">
        <v>3</v>
      </c>
      <c r="AA312" s="8">
        <f t="shared" si="90"/>
        <v>5</v>
      </c>
      <c r="AB312" s="10">
        <f t="shared" si="91"/>
        <v>0.2</v>
      </c>
      <c r="AC312" s="10">
        <f t="shared" si="92"/>
        <v>0.2</v>
      </c>
      <c r="AD312" s="10">
        <f t="shared" si="93"/>
        <v>0</v>
      </c>
      <c r="AE312" s="10">
        <f t="shared" si="94"/>
        <v>0.6</v>
      </c>
      <c r="AF312" s="1">
        <v>6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40</v>
      </c>
      <c r="AO312" s="20" t="str">
        <f t="shared" si="77"/>
        <v>36-50</v>
      </c>
      <c r="AP312" s="1">
        <v>2521</v>
      </c>
      <c r="AQ312" s="1">
        <v>0</v>
      </c>
      <c r="AR312" s="1">
        <v>0</v>
      </c>
      <c r="AS312" s="1">
        <v>1</v>
      </c>
      <c r="AT312" s="1">
        <v>0</v>
      </c>
      <c r="AU312" s="1">
        <v>0</v>
      </c>
      <c r="AV312" s="1">
        <v>1</v>
      </c>
      <c r="AW312" s="1">
        <v>0</v>
      </c>
      <c r="AX312" s="1">
        <v>0</v>
      </c>
      <c r="AY312" s="1">
        <v>0</v>
      </c>
      <c r="AZ312" s="1">
        <v>30</v>
      </c>
      <c r="BA312" s="23">
        <v>42328</v>
      </c>
      <c r="BB312" s="25">
        <f t="shared" si="78"/>
        <v>11</v>
      </c>
      <c r="BC312" s="25" t="str">
        <f t="shared" si="79"/>
        <v>November</v>
      </c>
      <c r="BD312" s="25">
        <v>1</v>
      </c>
      <c r="BE312" t="str">
        <f t="shared" si="80"/>
        <v>1075,45889,Low income,1412,High spender,0.030769901283532,0,1,42,31,0,6,0,1,8,46,0.673913043478261,0,0.130434782608696,0,0.0217391304347826,0.173913043478261,1,1,0,3,5,0.2,0.2,0,0.6,6,0,0,0,0,0,0,0,40,36-50,2521,0,0,1,0,0,1,0,0,0,30</v>
      </c>
    </row>
    <row r="313" spans="1:57" ht="13.2" x14ac:dyDescent="0.25">
      <c r="A313" s="8">
        <v>912</v>
      </c>
      <c r="B313" s="1">
        <v>54432</v>
      </c>
      <c r="C313" s="8" t="str">
        <f t="shared" si="81"/>
        <v>High income</v>
      </c>
      <c r="D313" s="31">
        <v>43</v>
      </c>
      <c r="E313" s="34" t="str">
        <f t="shared" si="82"/>
        <v>Low spender</v>
      </c>
      <c r="F313" s="10">
        <f t="shared" si="76"/>
        <v>7.8997648442092889E-4</v>
      </c>
      <c r="G313" s="1">
        <v>2</v>
      </c>
      <c r="H313" s="1">
        <v>1</v>
      </c>
      <c r="I313" s="1">
        <v>37</v>
      </c>
      <c r="J313" s="1">
        <v>33</v>
      </c>
      <c r="K313" s="1">
        <v>0</v>
      </c>
      <c r="L313" s="1">
        <v>5</v>
      </c>
      <c r="M313" s="1">
        <v>0</v>
      </c>
      <c r="N313" s="1">
        <v>0</v>
      </c>
      <c r="O313" s="1">
        <v>0</v>
      </c>
      <c r="P313" s="8">
        <f t="shared" si="83"/>
        <v>38</v>
      </c>
      <c r="Q313" s="10">
        <f t="shared" si="84"/>
        <v>0.86842105263157898</v>
      </c>
      <c r="R313" s="10">
        <f t="shared" si="85"/>
        <v>0</v>
      </c>
      <c r="S313" s="10">
        <f t="shared" si="86"/>
        <v>0.13157894736842105</v>
      </c>
      <c r="T313" s="10">
        <f t="shared" si="87"/>
        <v>0</v>
      </c>
      <c r="U313" s="10">
        <f t="shared" si="88"/>
        <v>0</v>
      </c>
      <c r="V313" s="10">
        <f t="shared" si="89"/>
        <v>0</v>
      </c>
      <c r="W313" s="1">
        <v>1</v>
      </c>
      <c r="X313" s="1">
        <v>1</v>
      </c>
      <c r="Y313" s="1">
        <v>0</v>
      </c>
      <c r="Z313" s="1">
        <v>3</v>
      </c>
      <c r="AA313" s="8">
        <f t="shared" si="90"/>
        <v>5</v>
      </c>
      <c r="AB313" s="10">
        <f t="shared" si="91"/>
        <v>0.2</v>
      </c>
      <c r="AC313" s="10">
        <f t="shared" si="92"/>
        <v>0.2</v>
      </c>
      <c r="AD313" s="10">
        <f t="shared" si="93"/>
        <v>0</v>
      </c>
      <c r="AE313" s="10">
        <f t="shared" si="94"/>
        <v>0.6</v>
      </c>
      <c r="AF313" s="1">
        <v>4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70</v>
      </c>
      <c r="AO313" s="20" t="str">
        <f t="shared" si="77"/>
        <v>66+</v>
      </c>
      <c r="AP313" s="1">
        <v>2575</v>
      </c>
      <c r="AQ313" s="1">
        <v>0</v>
      </c>
      <c r="AR313" s="1">
        <v>1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1</v>
      </c>
      <c r="AZ313" s="1">
        <v>38</v>
      </c>
      <c r="BA313" s="23">
        <v>42274</v>
      </c>
      <c r="BB313" s="25">
        <f t="shared" si="78"/>
        <v>9</v>
      </c>
      <c r="BC313" s="25" t="str">
        <f t="shared" si="79"/>
        <v>September</v>
      </c>
      <c r="BD313" s="25">
        <v>1</v>
      </c>
      <c r="BE313" t="str">
        <f t="shared" si="80"/>
        <v>912,54432,High income,43,Low spender,0.000789976484420929,2,1,37,33,0,5,0,0,0,38,0.868421052631579,0,0.131578947368421,0,0,0,1,1,0,3,5,0.2,0.2,0,0.6,4,0,0,0,0,0,0,0,70,66+,2575,0,1,0,0,0,0,0,0,1,38</v>
      </c>
    </row>
    <row r="314" spans="1:57" ht="13.2" x14ac:dyDescent="0.25">
      <c r="A314" s="8">
        <v>854</v>
      </c>
      <c r="B314" s="1">
        <v>21359</v>
      </c>
      <c r="C314" s="8" t="str">
        <f t="shared" si="81"/>
        <v>Low income</v>
      </c>
      <c r="D314" s="31">
        <v>1412</v>
      </c>
      <c r="E314" s="34" t="str">
        <f t="shared" si="82"/>
        <v>High spender</v>
      </c>
      <c r="F314" s="10">
        <f t="shared" si="76"/>
        <v>6.610796385598576E-2</v>
      </c>
      <c r="G314" s="1">
        <v>1</v>
      </c>
      <c r="H314" s="1">
        <v>0</v>
      </c>
      <c r="I314" s="1">
        <v>1</v>
      </c>
      <c r="J314" s="1">
        <v>12</v>
      </c>
      <c r="K314" s="1">
        <v>2</v>
      </c>
      <c r="L314" s="1">
        <v>17</v>
      </c>
      <c r="M314" s="1">
        <v>6</v>
      </c>
      <c r="N314" s="1">
        <v>1</v>
      </c>
      <c r="O314" s="1">
        <v>10</v>
      </c>
      <c r="P314" s="8">
        <f t="shared" si="83"/>
        <v>48</v>
      </c>
      <c r="Q314" s="10">
        <f t="shared" si="84"/>
        <v>0.25</v>
      </c>
      <c r="R314" s="10">
        <f t="shared" si="85"/>
        <v>4.1666666666666664E-2</v>
      </c>
      <c r="S314" s="10">
        <f t="shared" si="86"/>
        <v>0.35416666666666669</v>
      </c>
      <c r="T314" s="10">
        <f t="shared" si="87"/>
        <v>0.125</v>
      </c>
      <c r="U314" s="10">
        <f t="shared" si="88"/>
        <v>2.0833333333333332E-2</v>
      </c>
      <c r="V314" s="10">
        <f t="shared" si="89"/>
        <v>0.20833333333333334</v>
      </c>
      <c r="W314" s="1">
        <v>2</v>
      </c>
      <c r="X314" s="1">
        <v>2</v>
      </c>
      <c r="Y314" s="1">
        <v>0</v>
      </c>
      <c r="Z314" s="1">
        <v>3</v>
      </c>
      <c r="AA314" s="8">
        <f t="shared" si="90"/>
        <v>7</v>
      </c>
      <c r="AB314" s="10">
        <f t="shared" si="91"/>
        <v>0.2857142857142857</v>
      </c>
      <c r="AC314" s="10">
        <f t="shared" si="92"/>
        <v>0.2857142857142857</v>
      </c>
      <c r="AD314" s="10">
        <f t="shared" si="93"/>
        <v>0</v>
      </c>
      <c r="AE314" s="10">
        <f t="shared" si="94"/>
        <v>0.42857142857142855</v>
      </c>
      <c r="AF314" s="1">
        <v>8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1</v>
      </c>
      <c r="AN314" s="1">
        <v>48</v>
      </c>
      <c r="AO314" s="20" t="str">
        <f t="shared" si="77"/>
        <v>36-50</v>
      </c>
      <c r="AP314" s="1">
        <v>2594</v>
      </c>
      <c r="AQ314" s="1">
        <v>0</v>
      </c>
      <c r="AR314" s="1">
        <v>0</v>
      </c>
      <c r="AS314" s="1">
        <v>1</v>
      </c>
      <c r="AT314" s="1">
        <v>0</v>
      </c>
      <c r="AU314" s="1">
        <v>0</v>
      </c>
      <c r="AV314" s="1">
        <v>0</v>
      </c>
      <c r="AW314" s="1">
        <v>1</v>
      </c>
      <c r="AX314" s="1">
        <v>0</v>
      </c>
      <c r="AY314" s="1">
        <v>0</v>
      </c>
      <c r="AZ314" s="1">
        <v>28</v>
      </c>
      <c r="BA314" s="23">
        <v>42255</v>
      </c>
      <c r="BB314" s="25">
        <f t="shared" si="78"/>
        <v>9</v>
      </c>
      <c r="BC314" s="25" t="str">
        <f t="shared" si="79"/>
        <v>September</v>
      </c>
      <c r="BD314" s="25">
        <v>1</v>
      </c>
      <c r="BE314" t="str">
        <f t="shared" si="80"/>
        <v>854,21359,Low income,1412,High spender,0.0661079638559858,1,0,1,12,2,17,6,1,10,48,0.25,0.0416666666666667,0.354166666666667,0.125,0.0208333333333333,0.208333333333333,2,2,0,3,7,0.285714285714286,0.285714285714286,0,0.428571428571429,8,0,0,0,0,0,0,1,48,36-50,2594,0,0,1,0,0,0,1,0,0,28</v>
      </c>
    </row>
    <row r="315" spans="1:57" ht="13.2" x14ac:dyDescent="0.25">
      <c r="A315" s="8">
        <v>719</v>
      </c>
      <c r="B315" s="1">
        <v>32871</v>
      </c>
      <c r="C315" s="8" t="str">
        <f t="shared" si="81"/>
        <v>Low income</v>
      </c>
      <c r="D315" s="31">
        <v>1408</v>
      </c>
      <c r="E315" s="34" t="str">
        <f t="shared" si="82"/>
        <v>High spender</v>
      </c>
      <c r="F315" s="10">
        <f t="shared" si="76"/>
        <v>4.2834109093121596E-2</v>
      </c>
      <c r="G315" s="1">
        <v>1</v>
      </c>
      <c r="H315" s="1">
        <v>1</v>
      </c>
      <c r="I315" s="1">
        <v>28</v>
      </c>
      <c r="J315" s="1">
        <v>22</v>
      </c>
      <c r="K315" s="1">
        <v>2</v>
      </c>
      <c r="L315" s="1">
        <v>12</v>
      </c>
      <c r="M315" s="1">
        <v>0</v>
      </c>
      <c r="N315" s="1">
        <v>2</v>
      </c>
      <c r="O315" s="1">
        <v>5</v>
      </c>
      <c r="P315" s="8">
        <f t="shared" si="83"/>
        <v>43</v>
      </c>
      <c r="Q315" s="10">
        <f t="shared" si="84"/>
        <v>0.51162790697674421</v>
      </c>
      <c r="R315" s="10">
        <f t="shared" si="85"/>
        <v>4.6511627906976744E-2</v>
      </c>
      <c r="S315" s="10">
        <f t="shared" si="86"/>
        <v>0.27906976744186046</v>
      </c>
      <c r="T315" s="10">
        <f t="shared" si="87"/>
        <v>0</v>
      </c>
      <c r="U315" s="10">
        <f t="shared" si="88"/>
        <v>4.6511627906976744E-2</v>
      </c>
      <c r="V315" s="10">
        <f t="shared" si="89"/>
        <v>0.11627906976744186</v>
      </c>
      <c r="W315" s="1">
        <v>1</v>
      </c>
      <c r="X315" s="1">
        <v>1</v>
      </c>
      <c r="Y315" s="1">
        <v>0</v>
      </c>
      <c r="Z315" s="1">
        <v>3</v>
      </c>
      <c r="AA315" s="8">
        <f t="shared" si="90"/>
        <v>5</v>
      </c>
      <c r="AB315" s="10">
        <f t="shared" si="91"/>
        <v>0.2</v>
      </c>
      <c r="AC315" s="10">
        <f t="shared" si="92"/>
        <v>0.2</v>
      </c>
      <c r="AD315" s="10">
        <f t="shared" si="93"/>
        <v>0</v>
      </c>
      <c r="AE315" s="10">
        <f t="shared" si="94"/>
        <v>0.6</v>
      </c>
      <c r="AF315" s="1">
        <v>4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69</v>
      </c>
      <c r="AO315" s="20" t="str">
        <f t="shared" si="77"/>
        <v>66+</v>
      </c>
      <c r="AP315" s="1">
        <v>2636</v>
      </c>
      <c r="AQ315" s="1">
        <v>0</v>
      </c>
      <c r="AR315" s="1">
        <v>1</v>
      </c>
      <c r="AS315" s="1">
        <v>0</v>
      </c>
      <c r="AT315" s="1">
        <v>0</v>
      </c>
      <c r="AU315" s="1">
        <v>0</v>
      </c>
      <c r="AV315" s="1">
        <v>0</v>
      </c>
      <c r="AW315" s="1">
        <v>1</v>
      </c>
      <c r="AX315" s="1">
        <v>0</v>
      </c>
      <c r="AY315" s="1">
        <v>0</v>
      </c>
      <c r="AZ315" s="1">
        <v>33</v>
      </c>
      <c r="BA315" s="23">
        <v>42213</v>
      </c>
      <c r="BB315" s="25">
        <f t="shared" si="78"/>
        <v>7</v>
      </c>
      <c r="BC315" s="25" t="str">
        <f t="shared" si="79"/>
        <v>July</v>
      </c>
      <c r="BD315" s="25">
        <v>1</v>
      </c>
      <c r="BE315" t="str">
        <f t="shared" si="80"/>
        <v>719,32871,Low income,1408,High spender,0.0428341090931216,1,1,28,22,2,12,0,2,5,43,0.511627906976744,0.0465116279069767,0.27906976744186,0,0.0465116279069767,0.116279069767442,1,1,0,3,5,0.2,0.2,0,0.6,4,0,0,0,0,0,0,0,69,66+,2636,0,1,0,0,0,0,1,0,0,33</v>
      </c>
    </row>
    <row r="316" spans="1:57" ht="13.2" x14ac:dyDescent="0.25">
      <c r="A316" s="8">
        <v>678</v>
      </c>
      <c r="B316" s="1">
        <v>30081</v>
      </c>
      <c r="C316" s="8" t="str">
        <f t="shared" si="81"/>
        <v>Low income</v>
      </c>
      <c r="D316" s="31">
        <v>1402</v>
      </c>
      <c r="E316" s="34" t="str">
        <f t="shared" si="82"/>
        <v>High spender</v>
      </c>
      <c r="F316" s="10">
        <f t="shared" si="76"/>
        <v>4.6607493101958046E-2</v>
      </c>
      <c r="G316" s="1">
        <v>0</v>
      </c>
      <c r="H316" s="1">
        <v>1</v>
      </c>
      <c r="I316" s="1">
        <v>27</v>
      </c>
      <c r="J316" s="1">
        <v>36</v>
      </c>
      <c r="K316" s="1">
        <v>0</v>
      </c>
      <c r="L316" s="1">
        <v>2</v>
      </c>
      <c r="M316" s="1">
        <v>0</v>
      </c>
      <c r="N316" s="1">
        <v>0</v>
      </c>
      <c r="O316" s="1">
        <v>4</v>
      </c>
      <c r="P316" s="8">
        <f t="shared" si="83"/>
        <v>42</v>
      </c>
      <c r="Q316" s="10">
        <f t="shared" si="84"/>
        <v>0.8571428571428571</v>
      </c>
      <c r="R316" s="10">
        <f t="shared" si="85"/>
        <v>0</v>
      </c>
      <c r="S316" s="10">
        <f t="shared" si="86"/>
        <v>4.7619047619047616E-2</v>
      </c>
      <c r="T316" s="10">
        <f t="shared" si="87"/>
        <v>0</v>
      </c>
      <c r="U316" s="10">
        <f t="shared" si="88"/>
        <v>0</v>
      </c>
      <c r="V316" s="10">
        <f t="shared" si="89"/>
        <v>9.5238095238095233E-2</v>
      </c>
      <c r="W316" s="1">
        <v>1</v>
      </c>
      <c r="X316" s="1">
        <v>1</v>
      </c>
      <c r="Y316" s="1">
        <v>0</v>
      </c>
      <c r="Z316" s="1">
        <v>3</v>
      </c>
      <c r="AA316" s="8">
        <f t="shared" si="90"/>
        <v>5</v>
      </c>
      <c r="AB316" s="10">
        <f t="shared" si="91"/>
        <v>0.2</v>
      </c>
      <c r="AC316" s="10">
        <f t="shared" si="92"/>
        <v>0.2</v>
      </c>
      <c r="AD316" s="10">
        <f t="shared" si="93"/>
        <v>0</v>
      </c>
      <c r="AE316" s="10">
        <f t="shared" si="94"/>
        <v>0.6</v>
      </c>
      <c r="AF316" s="1">
        <v>7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59</v>
      </c>
      <c r="AO316" s="20" t="str">
        <f t="shared" si="77"/>
        <v>50-65</v>
      </c>
      <c r="AP316" s="1">
        <v>2652</v>
      </c>
      <c r="AQ316" s="1">
        <v>0</v>
      </c>
      <c r="AR316" s="1">
        <v>0</v>
      </c>
      <c r="AS316" s="1">
        <v>1</v>
      </c>
      <c r="AT316" s="1">
        <v>0</v>
      </c>
      <c r="AU316" s="1">
        <v>0</v>
      </c>
      <c r="AV316" s="1">
        <v>0</v>
      </c>
      <c r="AW316" s="1">
        <v>1</v>
      </c>
      <c r="AX316" s="1">
        <v>0</v>
      </c>
      <c r="AY316" s="1">
        <v>0</v>
      </c>
      <c r="AZ316" s="1">
        <v>34</v>
      </c>
      <c r="BA316" s="23">
        <v>42197</v>
      </c>
      <c r="BB316" s="25">
        <f t="shared" si="78"/>
        <v>7</v>
      </c>
      <c r="BC316" s="25" t="str">
        <f t="shared" si="79"/>
        <v>July</v>
      </c>
      <c r="BD316" s="25">
        <v>1</v>
      </c>
      <c r="BE316" t="str">
        <f t="shared" si="80"/>
        <v>678,30081,Low income,1402,High spender,0.046607493101958,0,1,27,36,0,2,0,0,4,42,0.857142857142857,0,0.0476190476190476,0,0,0.0952380952380952,1,1,0,3,5,0.2,0.2,0,0.6,7,0,0,0,0,0,0,0,59,50-65,2652,0,0,1,0,0,0,1,0,0,34</v>
      </c>
    </row>
    <row r="317" spans="1:57" ht="13.2" x14ac:dyDescent="0.25">
      <c r="A317" s="8">
        <v>638</v>
      </c>
      <c r="B317" s="1">
        <v>35441</v>
      </c>
      <c r="C317" s="8" t="str">
        <f t="shared" si="81"/>
        <v>Low income</v>
      </c>
      <c r="D317" s="31">
        <v>1400</v>
      </c>
      <c r="E317" s="34" t="str">
        <f t="shared" si="82"/>
        <v>High spender</v>
      </c>
      <c r="F317" s="10">
        <f t="shared" si="76"/>
        <v>3.9502271380604387E-2</v>
      </c>
      <c r="G317" s="1">
        <v>1</v>
      </c>
      <c r="H317" s="1">
        <v>1</v>
      </c>
      <c r="I317" s="1">
        <v>94</v>
      </c>
      <c r="J317" s="1">
        <v>25</v>
      </c>
      <c r="K317" s="1">
        <v>1</v>
      </c>
      <c r="L317" s="1">
        <v>9</v>
      </c>
      <c r="M317" s="1">
        <v>2</v>
      </c>
      <c r="N317" s="1">
        <v>1</v>
      </c>
      <c r="O317" s="1">
        <v>1</v>
      </c>
      <c r="P317" s="8">
        <f t="shared" si="83"/>
        <v>39</v>
      </c>
      <c r="Q317" s="10">
        <f t="shared" si="84"/>
        <v>0.64102564102564108</v>
      </c>
      <c r="R317" s="10">
        <f t="shared" si="85"/>
        <v>2.564102564102564E-2</v>
      </c>
      <c r="S317" s="10">
        <f t="shared" si="86"/>
        <v>0.23076923076923078</v>
      </c>
      <c r="T317" s="10">
        <f t="shared" si="87"/>
        <v>5.128205128205128E-2</v>
      </c>
      <c r="U317" s="10">
        <f t="shared" si="88"/>
        <v>2.564102564102564E-2</v>
      </c>
      <c r="V317" s="10">
        <f t="shared" si="89"/>
        <v>2.564102564102564E-2</v>
      </c>
      <c r="W317" s="1">
        <v>2</v>
      </c>
      <c r="X317" s="1">
        <v>1</v>
      </c>
      <c r="Y317" s="1">
        <v>0</v>
      </c>
      <c r="Z317" s="1">
        <v>3</v>
      </c>
      <c r="AA317" s="8">
        <f t="shared" si="90"/>
        <v>6</v>
      </c>
      <c r="AB317" s="10">
        <f t="shared" si="91"/>
        <v>0.33333333333333331</v>
      </c>
      <c r="AC317" s="10">
        <f t="shared" si="92"/>
        <v>0.16666666666666666</v>
      </c>
      <c r="AD317" s="10">
        <f t="shared" si="93"/>
        <v>0</v>
      </c>
      <c r="AE317" s="10">
        <f t="shared" si="94"/>
        <v>0.5</v>
      </c>
      <c r="AF317" s="1">
        <v>8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53</v>
      </c>
      <c r="AO317" s="20" t="str">
        <f t="shared" si="77"/>
        <v>50-65</v>
      </c>
      <c r="AP317" s="1">
        <v>2659</v>
      </c>
      <c r="AQ317" s="1">
        <v>0</v>
      </c>
      <c r="AR317" s="1">
        <v>1</v>
      </c>
      <c r="AS317" s="1">
        <v>0</v>
      </c>
      <c r="AT317" s="1">
        <v>0</v>
      </c>
      <c r="AU317" s="1">
        <v>0</v>
      </c>
      <c r="AV317" s="1">
        <v>0</v>
      </c>
      <c r="AW317" s="1">
        <v>1</v>
      </c>
      <c r="AX317" s="1">
        <v>0</v>
      </c>
      <c r="AY317" s="1">
        <v>0</v>
      </c>
      <c r="AZ317" s="1">
        <v>37</v>
      </c>
      <c r="BA317" s="23">
        <v>42190</v>
      </c>
      <c r="BB317" s="25">
        <f t="shared" si="78"/>
        <v>7</v>
      </c>
      <c r="BC317" s="25" t="str">
        <f t="shared" si="79"/>
        <v>July</v>
      </c>
      <c r="BD317" s="25">
        <v>1</v>
      </c>
      <c r="BE317" t="str">
        <f t="shared" si="80"/>
        <v>638,35441,Low income,1400,High spender,0.0395022713806044,1,1,94,25,1,9,2,1,1,39,0.641025641025641,0.0256410256410256,0.230769230769231,0.0512820512820513,0.0256410256410256,0.0256410256410256,2,1,0,3,6,0.333333333333333,0.166666666666667,0,0.5,8,0,0,0,0,0,0,0,53,50-65,2659,0,1,0,0,0,0,1,0,0,37</v>
      </c>
    </row>
    <row r="318" spans="1:57" ht="13.2" x14ac:dyDescent="0.25">
      <c r="A318" s="8">
        <v>2198</v>
      </c>
      <c r="B318" s="1">
        <v>35682</v>
      </c>
      <c r="C318" s="8" t="str">
        <f t="shared" si="81"/>
        <v>Low income</v>
      </c>
      <c r="D318" s="31">
        <v>213</v>
      </c>
      <c r="E318" s="34" t="str">
        <f t="shared" si="82"/>
        <v>Low spender</v>
      </c>
      <c r="F318" s="10">
        <f t="shared" si="76"/>
        <v>5.9693963342861943E-3</v>
      </c>
      <c r="G318" s="1">
        <v>1</v>
      </c>
      <c r="H318" s="1">
        <v>0</v>
      </c>
      <c r="I318" s="1">
        <v>34</v>
      </c>
      <c r="J318" s="1">
        <v>23</v>
      </c>
      <c r="K318" s="1">
        <v>0</v>
      </c>
      <c r="L318" s="1">
        <v>8</v>
      </c>
      <c r="M318" s="1">
        <v>6</v>
      </c>
      <c r="N318" s="1">
        <v>2</v>
      </c>
      <c r="O318" s="1">
        <v>18</v>
      </c>
      <c r="P318" s="8">
        <f t="shared" si="83"/>
        <v>57</v>
      </c>
      <c r="Q318" s="10">
        <f t="shared" si="84"/>
        <v>0.40350877192982454</v>
      </c>
      <c r="R318" s="10">
        <f t="shared" si="85"/>
        <v>0</v>
      </c>
      <c r="S318" s="10">
        <f t="shared" si="86"/>
        <v>0.14035087719298245</v>
      </c>
      <c r="T318" s="10">
        <f t="shared" si="87"/>
        <v>0.10526315789473684</v>
      </c>
      <c r="U318" s="10">
        <f t="shared" si="88"/>
        <v>3.5087719298245612E-2</v>
      </c>
      <c r="V318" s="10">
        <f t="shared" si="89"/>
        <v>0.31578947368421051</v>
      </c>
      <c r="W318" s="1">
        <v>1</v>
      </c>
      <c r="X318" s="1">
        <v>1</v>
      </c>
      <c r="Y318" s="1">
        <v>1</v>
      </c>
      <c r="Z318" s="1">
        <v>3</v>
      </c>
      <c r="AA318" s="8">
        <f t="shared" si="90"/>
        <v>6</v>
      </c>
      <c r="AB318" s="10">
        <f t="shared" si="91"/>
        <v>0.16666666666666666</v>
      </c>
      <c r="AC318" s="10">
        <f t="shared" si="92"/>
        <v>0.16666666666666666</v>
      </c>
      <c r="AD318" s="10">
        <f t="shared" si="93"/>
        <v>0.16666666666666666</v>
      </c>
      <c r="AE318" s="10">
        <f t="shared" si="94"/>
        <v>0.5</v>
      </c>
      <c r="AF318" s="1">
        <v>2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50</v>
      </c>
      <c r="AO318" s="20" t="str">
        <f t="shared" si="77"/>
        <v>36-50</v>
      </c>
      <c r="AP318" s="1">
        <v>2161</v>
      </c>
      <c r="AQ318" s="1">
        <v>1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1</v>
      </c>
      <c r="AZ318" s="1">
        <v>21</v>
      </c>
      <c r="BA318" s="23">
        <v>42688</v>
      </c>
      <c r="BB318" s="25">
        <f t="shared" si="78"/>
        <v>11</v>
      </c>
      <c r="BC318" s="25" t="str">
        <f t="shared" si="79"/>
        <v>November</v>
      </c>
      <c r="BD318" s="25">
        <v>1</v>
      </c>
      <c r="BE318" t="str">
        <f t="shared" si="80"/>
        <v>2198,35682,Low income,213,Low spender,0.00596939633428619,1,0,34,23,0,8,6,2,18,57,0.403508771929825,0,0.140350877192982,0.105263157894737,0.0350877192982456,0.315789473684211,1,1,1,3,6,0.166666666666667,0.166666666666667,0.166666666666667,0.5,2,0,0,0,0,0,0,0,50,36-50,2161,1,0,0,0,0,0,0,0,1,21</v>
      </c>
    </row>
    <row r="319" spans="1:57" ht="13.2" x14ac:dyDescent="0.25">
      <c r="A319" s="8">
        <v>2196</v>
      </c>
      <c r="B319" s="1">
        <v>48794</v>
      </c>
      <c r="C319" s="8" t="str">
        <f t="shared" si="81"/>
        <v>Low income</v>
      </c>
      <c r="D319" s="31">
        <v>63</v>
      </c>
      <c r="E319" s="34" t="str">
        <f t="shared" si="82"/>
        <v>Low spender</v>
      </c>
      <c r="F319" s="10">
        <f t="shared" si="76"/>
        <v>1.2911423535680617E-3</v>
      </c>
      <c r="G319" s="1">
        <v>1</v>
      </c>
      <c r="H319" s="1">
        <v>1</v>
      </c>
      <c r="I319" s="1">
        <v>97</v>
      </c>
      <c r="J319" s="1">
        <v>25</v>
      </c>
      <c r="K319" s="1">
        <v>0</v>
      </c>
      <c r="L319" s="1">
        <v>11</v>
      </c>
      <c r="M319" s="1">
        <v>3</v>
      </c>
      <c r="N319" s="1">
        <v>0</v>
      </c>
      <c r="O319" s="1">
        <v>15</v>
      </c>
      <c r="P319" s="8">
        <f t="shared" si="83"/>
        <v>54</v>
      </c>
      <c r="Q319" s="10">
        <f t="shared" si="84"/>
        <v>0.46296296296296297</v>
      </c>
      <c r="R319" s="10">
        <f t="shared" si="85"/>
        <v>0</v>
      </c>
      <c r="S319" s="10">
        <f t="shared" si="86"/>
        <v>0.20370370370370369</v>
      </c>
      <c r="T319" s="10">
        <f t="shared" si="87"/>
        <v>5.5555555555555552E-2</v>
      </c>
      <c r="U319" s="10">
        <f t="shared" si="88"/>
        <v>0</v>
      </c>
      <c r="V319" s="10">
        <f t="shared" si="89"/>
        <v>0.27777777777777779</v>
      </c>
      <c r="W319" s="1">
        <v>1</v>
      </c>
      <c r="X319" s="1">
        <v>1</v>
      </c>
      <c r="Y319" s="1">
        <v>0</v>
      </c>
      <c r="Z319" s="1">
        <v>3</v>
      </c>
      <c r="AA319" s="8">
        <f t="shared" si="90"/>
        <v>5</v>
      </c>
      <c r="AB319" s="10">
        <f t="shared" si="91"/>
        <v>0.2</v>
      </c>
      <c r="AC319" s="10">
        <f t="shared" si="92"/>
        <v>0.2</v>
      </c>
      <c r="AD319" s="10">
        <f t="shared" si="93"/>
        <v>0</v>
      </c>
      <c r="AE319" s="10">
        <f t="shared" si="94"/>
        <v>0.6</v>
      </c>
      <c r="AF319" s="1">
        <v>4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67</v>
      </c>
      <c r="AO319" s="20" t="str">
        <f t="shared" si="77"/>
        <v>66+</v>
      </c>
      <c r="AP319" s="1">
        <v>2162</v>
      </c>
      <c r="AQ319" s="1">
        <v>0</v>
      </c>
      <c r="AR319" s="1">
        <v>0</v>
      </c>
      <c r="AS319" s="1">
        <v>0</v>
      </c>
      <c r="AT319" s="1">
        <v>1</v>
      </c>
      <c r="AU319" s="1">
        <v>0</v>
      </c>
      <c r="AV319" s="1">
        <v>0</v>
      </c>
      <c r="AW319" s="1">
        <v>1</v>
      </c>
      <c r="AX319" s="1">
        <v>0</v>
      </c>
      <c r="AY319" s="1">
        <v>0</v>
      </c>
      <c r="AZ319" s="1">
        <v>24</v>
      </c>
      <c r="BA319" s="23">
        <v>42687</v>
      </c>
      <c r="BB319" s="25">
        <f t="shared" si="78"/>
        <v>11</v>
      </c>
      <c r="BC319" s="25" t="str">
        <f t="shared" si="79"/>
        <v>November</v>
      </c>
      <c r="BD319" s="25">
        <v>1</v>
      </c>
      <c r="BE319" t="str">
        <f t="shared" si="80"/>
        <v>2196,48794,Low income,63,Low spender,0.00129114235356806,1,1,97,25,0,11,3,0,15,54,0.462962962962963,0,0.203703703703704,0.0555555555555556,0,0.277777777777778,1,1,0,3,5,0.2,0.2,0,0.6,4,0,0,0,0,0,0,0,67,66+,2162,0,0,0,1,0,0,1,0,0,24</v>
      </c>
    </row>
    <row r="320" spans="1:57" ht="13.2" x14ac:dyDescent="0.25">
      <c r="A320" s="8">
        <v>2151</v>
      </c>
      <c r="B320" s="1">
        <v>46094</v>
      </c>
      <c r="C320" s="8" t="str">
        <f t="shared" si="81"/>
        <v>Low income</v>
      </c>
      <c r="D320" s="31">
        <v>1571</v>
      </c>
      <c r="E320" s="34" t="str">
        <f t="shared" si="82"/>
        <v>High spender</v>
      </c>
      <c r="F320" s="10">
        <f t="shared" si="76"/>
        <v>3.4082527010022998E-2</v>
      </c>
      <c r="G320" s="1">
        <v>1</v>
      </c>
      <c r="H320" s="1">
        <v>1</v>
      </c>
      <c r="I320" s="1">
        <v>62</v>
      </c>
      <c r="J320" s="1">
        <v>12</v>
      </c>
      <c r="K320" s="1">
        <v>2</v>
      </c>
      <c r="L320" s="1">
        <v>20</v>
      </c>
      <c r="M320" s="1">
        <v>3</v>
      </c>
      <c r="N320" s="1">
        <v>2</v>
      </c>
      <c r="O320" s="1">
        <v>5</v>
      </c>
      <c r="P320" s="8">
        <f t="shared" si="83"/>
        <v>44</v>
      </c>
      <c r="Q320" s="10">
        <f t="shared" si="84"/>
        <v>0.27272727272727271</v>
      </c>
      <c r="R320" s="10">
        <f t="shared" si="85"/>
        <v>4.5454545454545456E-2</v>
      </c>
      <c r="S320" s="10">
        <f t="shared" si="86"/>
        <v>0.45454545454545453</v>
      </c>
      <c r="T320" s="10">
        <f t="shared" si="87"/>
        <v>6.8181818181818177E-2</v>
      </c>
      <c r="U320" s="10">
        <f t="shared" si="88"/>
        <v>4.5454545454545456E-2</v>
      </c>
      <c r="V320" s="10">
        <f t="shared" si="89"/>
        <v>0.11363636363636363</v>
      </c>
      <c r="W320" s="1">
        <v>1</v>
      </c>
      <c r="X320" s="1">
        <v>1</v>
      </c>
      <c r="Y320" s="1">
        <v>0</v>
      </c>
      <c r="Z320" s="1">
        <v>3</v>
      </c>
      <c r="AA320" s="8">
        <f t="shared" si="90"/>
        <v>5</v>
      </c>
      <c r="AB320" s="10">
        <f t="shared" si="91"/>
        <v>0.2</v>
      </c>
      <c r="AC320" s="10">
        <f t="shared" si="92"/>
        <v>0.2</v>
      </c>
      <c r="AD320" s="10">
        <f t="shared" si="93"/>
        <v>0</v>
      </c>
      <c r="AE320" s="10">
        <f t="shared" si="94"/>
        <v>0.6</v>
      </c>
      <c r="AF320" s="1">
        <v>7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47</v>
      </c>
      <c r="AO320" s="20" t="str">
        <f t="shared" si="77"/>
        <v>36-50</v>
      </c>
      <c r="AP320" s="1">
        <v>2178</v>
      </c>
      <c r="AQ320" s="1">
        <v>0</v>
      </c>
      <c r="AR320" s="1">
        <v>1</v>
      </c>
      <c r="AS320" s="1">
        <v>0</v>
      </c>
      <c r="AT320" s="1">
        <v>0</v>
      </c>
      <c r="AU320" s="1">
        <v>0</v>
      </c>
      <c r="AV320" s="1">
        <v>1</v>
      </c>
      <c r="AW320" s="1">
        <v>0</v>
      </c>
      <c r="AX320" s="1">
        <v>0</v>
      </c>
      <c r="AY320" s="1">
        <v>0</v>
      </c>
      <c r="AZ320" s="1">
        <v>34</v>
      </c>
      <c r="BA320" s="23">
        <v>42671</v>
      </c>
      <c r="BB320" s="25">
        <f t="shared" si="78"/>
        <v>10</v>
      </c>
      <c r="BC320" s="25" t="str">
        <f t="shared" si="79"/>
        <v>October</v>
      </c>
      <c r="BD320" s="25">
        <v>1</v>
      </c>
      <c r="BE320" t="str">
        <f t="shared" si="80"/>
        <v>2151,46094,Low income,1571,High spender,0.034082527010023,1,1,62,12,2,20,3,2,5,44,0.272727272727273,0.0454545454545455,0.454545454545455,0.0681818181818182,0.0454545454545455,0.113636363636364,1,1,0,3,5,0.2,0.2,0,0.6,7,0,0,0,0,0,0,0,47,36-50,2178,0,1,0,0,0,1,0,0,0,34</v>
      </c>
    </row>
    <row r="321" spans="1:57" ht="13.2" x14ac:dyDescent="0.25">
      <c r="A321" s="8">
        <v>2148</v>
      </c>
      <c r="B321" s="1">
        <v>48006</v>
      </c>
      <c r="C321" s="8" t="str">
        <f t="shared" si="81"/>
        <v>Low income</v>
      </c>
      <c r="D321" s="31">
        <v>1383</v>
      </c>
      <c r="E321" s="34" t="str">
        <f t="shared" si="82"/>
        <v>High spender</v>
      </c>
      <c r="F321" s="10">
        <f t="shared" si="76"/>
        <v>2.8808898887639045E-2</v>
      </c>
      <c r="G321" s="1">
        <v>1</v>
      </c>
      <c r="H321" s="1">
        <v>1</v>
      </c>
      <c r="I321" s="1">
        <v>55</v>
      </c>
      <c r="J321" s="1">
        <v>23</v>
      </c>
      <c r="K321" s="1">
        <v>0</v>
      </c>
      <c r="L321" s="1">
        <v>11</v>
      </c>
      <c r="M321" s="1">
        <v>3</v>
      </c>
      <c r="N321" s="1">
        <v>2</v>
      </c>
      <c r="O321" s="1">
        <v>2</v>
      </c>
      <c r="P321" s="8">
        <f t="shared" si="83"/>
        <v>41</v>
      </c>
      <c r="Q321" s="10">
        <f t="shared" si="84"/>
        <v>0.56097560975609762</v>
      </c>
      <c r="R321" s="10">
        <f t="shared" si="85"/>
        <v>0</v>
      </c>
      <c r="S321" s="10">
        <f t="shared" si="86"/>
        <v>0.26829268292682928</v>
      </c>
      <c r="T321" s="10">
        <f t="shared" si="87"/>
        <v>7.3170731707317069E-2</v>
      </c>
      <c r="U321" s="10">
        <f t="shared" si="88"/>
        <v>4.878048780487805E-2</v>
      </c>
      <c r="V321" s="10">
        <f t="shared" si="89"/>
        <v>4.878048780487805E-2</v>
      </c>
      <c r="W321" s="1">
        <v>1</v>
      </c>
      <c r="X321" s="1">
        <v>1</v>
      </c>
      <c r="Y321" s="1">
        <v>0</v>
      </c>
      <c r="Z321" s="1">
        <v>3</v>
      </c>
      <c r="AA321" s="8">
        <f t="shared" si="90"/>
        <v>5</v>
      </c>
      <c r="AB321" s="10">
        <f t="shared" si="91"/>
        <v>0.2</v>
      </c>
      <c r="AC321" s="10">
        <f t="shared" si="92"/>
        <v>0.2</v>
      </c>
      <c r="AD321" s="10">
        <f t="shared" si="93"/>
        <v>0</v>
      </c>
      <c r="AE321" s="10">
        <f t="shared" si="94"/>
        <v>0.6</v>
      </c>
      <c r="AF321" s="1">
        <v>6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55</v>
      </c>
      <c r="AO321" s="20" t="str">
        <f t="shared" si="77"/>
        <v>50-65</v>
      </c>
      <c r="AP321" s="1">
        <v>2179</v>
      </c>
      <c r="AQ321" s="1">
        <v>0</v>
      </c>
      <c r="AR321" s="1">
        <v>1</v>
      </c>
      <c r="AS321" s="1">
        <v>0</v>
      </c>
      <c r="AT321" s="1">
        <v>0</v>
      </c>
      <c r="AU321" s="1">
        <v>0</v>
      </c>
      <c r="AV321" s="1">
        <v>0</v>
      </c>
      <c r="AW321" s="1">
        <v>1</v>
      </c>
      <c r="AX321" s="1">
        <v>0</v>
      </c>
      <c r="AY321" s="1">
        <v>0</v>
      </c>
      <c r="AZ321" s="1">
        <v>37</v>
      </c>
      <c r="BA321" s="23">
        <v>42670</v>
      </c>
      <c r="BB321" s="25">
        <f t="shared" si="78"/>
        <v>10</v>
      </c>
      <c r="BC321" s="25" t="str">
        <f t="shared" si="79"/>
        <v>October</v>
      </c>
      <c r="BD321" s="25">
        <v>1</v>
      </c>
      <c r="BE321" t="str">
        <f t="shared" si="80"/>
        <v>2148,48006,Low income,1383,High spender,0.028808898887639,1,1,55,23,0,11,3,2,2,41,0.560975609756098,0,0.268292682926829,0.0731707317073171,0.0487804878048781,0.0487804878048781,1,1,0,3,5,0.2,0.2,0,0.6,6,0,0,0,0,0,0,0,55,50-65,2179,0,1,0,0,0,0,1,0,0,37</v>
      </c>
    </row>
    <row r="322" spans="1:57" ht="13.2" x14ac:dyDescent="0.25">
      <c r="A322" s="8">
        <v>1985</v>
      </c>
      <c r="B322" s="1">
        <v>49638</v>
      </c>
      <c r="C322" s="8" t="str">
        <f t="shared" si="81"/>
        <v>Low income</v>
      </c>
      <c r="D322" s="31">
        <v>1376</v>
      </c>
      <c r="E322" s="34" t="str">
        <f t="shared" si="82"/>
        <v>High spender</v>
      </c>
      <c r="F322" s="10">
        <f t="shared" ref="F322:F385" si="95">D322/B322</f>
        <v>2.7720697852451751E-2</v>
      </c>
      <c r="G322" s="1">
        <v>0</v>
      </c>
      <c r="H322" s="1">
        <v>1</v>
      </c>
      <c r="I322" s="1">
        <v>71</v>
      </c>
      <c r="J322" s="1">
        <v>18</v>
      </c>
      <c r="K322" s="1">
        <v>10</v>
      </c>
      <c r="L322" s="1">
        <v>3</v>
      </c>
      <c r="M322" s="1">
        <v>3</v>
      </c>
      <c r="N322" s="1">
        <v>5</v>
      </c>
      <c r="O322" s="1">
        <v>0</v>
      </c>
      <c r="P322" s="8">
        <f t="shared" si="83"/>
        <v>39</v>
      </c>
      <c r="Q322" s="10">
        <f t="shared" si="84"/>
        <v>0.46153846153846156</v>
      </c>
      <c r="R322" s="10">
        <f t="shared" si="85"/>
        <v>0.25641025641025639</v>
      </c>
      <c r="S322" s="10">
        <f t="shared" si="86"/>
        <v>7.6923076923076927E-2</v>
      </c>
      <c r="T322" s="10">
        <f t="shared" si="87"/>
        <v>7.6923076923076927E-2</v>
      </c>
      <c r="U322" s="10">
        <f t="shared" si="88"/>
        <v>0.12820512820512819</v>
      </c>
      <c r="V322" s="10">
        <f t="shared" si="89"/>
        <v>0</v>
      </c>
      <c r="W322" s="1">
        <v>1</v>
      </c>
      <c r="X322" s="1">
        <v>1</v>
      </c>
      <c r="Y322" s="1">
        <v>0</v>
      </c>
      <c r="Z322" s="1">
        <v>3</v>
      </c>
      <c r="AA322" s="8">
        <f t="shared" si="90"/>
        <v>5</v>
      </c>
      <c r="AB322" s="10">
        <f t="shared" si="91"/>
        <v>0.2</v>
      </c>
      <c r="AC322" s="10">
        <f t="shared" si="92"/>
        <v>0.2</v>
      </c>
      <c r="AD322" s="10">
        <f t="shared" si="93"/>
        <v>0</v>
      </c>
      <c r="AE322" s="10">
        <f t="shared" si="94"/>
        <v>0.6</v>
      </c>
      <c r="AF322" s="1">
        <v>2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68</v>
      </c>
      <c r="AO322" s="20" t="str">
        <f t="shared" ref="AO322:AO385" si="96">IF(AND(AN322&lt;36,AN322&gt;23), "24-35",
IF(AND(AN322&lt;51,AN322&gt;35), "36-50",
IF(AND(AN322&lt;66,AN322&gt;50), "50-65",
IF(AN322&gt;65, "66+", "N")
)))</f>
        <v>66+</v>
      </c>
      <c r="AP322" s="1">
        <v>2230</v>
      </c>
      <c r="AQ322" s="1">
        <v>1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1</v>
      </c>
      <c r="AX322" s="1">
        <v>0</v>
      </c>
      <c r="AY322" s="1">
        <v>0</v>
      </c>
      <c r="AZ322" s="1">
        <v>39</v>
      </c>
      <c r="BA322" s="23">
        <v>42619</v>
      </c>
      <c r="BB322" s="25">
        <f t="shared" ref="BB322:BB385" si="97">MONTH(BA322)</f>
        <v>9</v>
      </c>
      <c r="BC322" s="25" t="str">
        <f t="shared" ref="BC322:BC385" si="98">TEXT(BA322,"mmmm")</f>
        <v>September</v>
      </c>
      <c r="BD322" s="25">
        <v>1</v>
      </c>
      <c r="BE322" t="str">
        <f t="shared" ref="BE322:BE385" si="99">_xlfn.TEXTJOIN(",",TRUE,A322:AZ322)</f>
        <v>1985,49638,Low income,1376,High spender,0.0277206978524518,0,1,71,18,10,3,3,5,0,39,0.461538461538462,0.256410256410256,0.0769230769230769,0.0769230769230769,0.128205128205128,0,1,1,0,3,5,0.2,0.2,0,0.6,2,0,0,0,0,0,0,0,68,66+,2230,1,0,0,0,0,0,1,0,0,39</v>
      </c>
    </row>
    <row r="323" spans="1:57" ht="13.2" x14ac:dyDescent="0.25">
      <c r="A323" s="8">
        <v>1885</v>
      </c>
      <c r="B323" s="1">
        <v>53204</v>
      </c>
      <c r="C323" s="8" t="str">
        <f t="shared" ref="C323:C386" si="100">IF(B323&lt;=AVERAGE(B:B),"Low income", "High income")</f>
        <v>High income</v>
      </c>
      <c r="D323" s="31">
        <v>1270</v>
      </c>
      <c r="E323" s="34" t="str">
        <f t="shared" ref="E323:E386" si="101">IF(D323&lt;=AVERAGE(D:D),"Low spender", "High spender")</f>
        <v>High spender</v>
      </c>
      <c r="F323" s="10">
        <f t="shared" si="95"/>
        <v>2.3870385685286821E-2</v>
      </c>
      <c r="G323" s="1">
        <v>1</v>
      </c>
      <c r="H323" s="1">
        <v>1</v>
      </c>
      <c r="I323" s="1">
        <v>40</v>
      </c>
      <c r="J323" s="1">
        <v>29</v>
      </c>
      <c r="K323" s="1">
        <v>0</v>
      </c>
      <c r="L323" s="1">
        <v>8</v>
      </c>
      <c r="M323" s="1">
        <v>2</v>
      </c>
      <c r="N323" s="1">
        <v>0</v>
      </c>
      <c r="O323" s="1">
        <v>6</v>
      </c>
      <c r="P323" s="8">
        <f t="shared" ref="P323:P386" si="102">SUM(J323:O323)</f>
        <v>45</v>
      </c>
      <c r="Q323" s="10">
        <f t="shared" ref="Q323:Q386" si="103">IF(P323=0,0,J323/P323)</f>
        <v>0.64444444444444449</v>
      </c>
      <c r="R323" s="10">
        <f t="shared" ref="R323:R386" si="104">IF(P323=0,0,K323/P323)</f>
        <v>0</v>
      </c>
      <c r="S323" s="10">
        <f t="shared" ref="S323:S386" si="105">IF(P323=0,0,L323/P323)</f>
        <v>0.17777777777777778</v>
      </c>
      <c r="T323" s="10">
        <f t="shared" ref="T323:T386" si="106">IF(P323=0,0,M323/P323)</f>
        <v>4.4444444444444446E-2</v>
      </c>
      <c r="U323" s="10">
        <f t="shared" ref="U323:U386" si="107">IF(P323=0,0,N323/P323)</f>
        <v>0</v>
      </c>
      <c r="V323" s="10">
        <f t="shared" ref="V323:V386" si="108">IF(P323=0,0,O323/P323)</f>
        <v>0.13333333333333333</v>
      </c>
      <c r="W323" s="1">
        <v>1</v>
      </c>
      <c r="X323" s="1">
        <v>1</v>
      </c>
      <c r="Y323" s="1">
        <v>0</v>
      </c>
      <c r="Z323" s="1">
        <v>3</v>
      </c>
      <c r="AA323" s="8">
        <f t="shared" ref="AA323:AA386" si="109">SUM(W323:Z323)</f>
        <v>5</v>
      </c>
      <c r="AB323" s="10">
        <f t="shared" ref="AB323:AB386" si="110">IF(AA323=0,0,W323/AA323)</f>
        <v>0.2</v>
      </c>
      <c r="AC323" s="10">
        <f t="shared" ref="AC323:AC386" si="111">IF(AA323=0,0,X323/AA323)</f>
        <v>0.2</v>
      </c>
      <c r="AD323" s="10">
        <f t="shared" ref="AD323:AD386" si="112">IF(AA323=0,0,Y323/AA323)</f>
        <v>0</v>
      </c>
      <c r="AE323" s="10">
        <f t="shared" ref="AE323:AE386" si="113">IF(AA323=0,0,Z323/AA323)</f>
        <v>0.6</v>
      </c>
      <c r="AF323" s="1">
        <v>4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44</v>
      </c>
      <c r="AO323" s="20" t="str">
        <f t="shared" si="96"/>
        <v>36-50</v>
      </c>
      <c r="AP323" s="1">
        <v>2260</v>
      </c>
      <c r="AQ323" s="1">
        <v>0</v>
      </c>
      <c r="AR323" s="1">
        <v>1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1</v>
      </c>
      <c r="AY323" s="1">
        <v>0</v>
      </c>
      <c r="AZ323" s="1">
        <v>33</v>
      </c>
      <c r="BA323" s="23">
        <v>42589</v>
      </c>
      <c r="BB323" s="25">
        <f t="shared" si="97"/>
        <v>8</v>
      </c>
      <c r="BC323" s="25" t="str">
        <f t="shared" si="98"/>
        <v>August</v>
      </c>
      <c r="BD323" s="25">
        <v>1</v>
      </c>
      <c r="BE323" t="str">
        <f t="shared" si="99"/>
        <v>1885,53204,High income,1270,High spender,0.0238703856852868,1,1,40,29,0,8,2,0,6,45,0.644444444444444,0,0.177777777777778,0.0444444444444444,0,0.133333333333333,1,1,0,3,5,0.2,0.2,0,0.6,4,0,0,0,0,0,0,0,44,36-50,2260,0,1,0,0,0,0,0,1,0,33</v>
      </c>
    </row>
    <row r="324" spans="1:57" ht="13.2" x14ac:dyDescent="0.25">
      <c r="A324" s="8">
        <v>1829</v>
      </c>
      <c r="B324" s="1">
        <v>38887</v>
      </c>
      <c r="C324" s="8" t="str">
        <f t="shared" si="100"/>
        <v>Low income</v>
      </c>
      <c r="D324" s="31">
        <v>1376</v>
      </c>
      <c r="E324" s="34" t="str">
        <f t="shared" si="101"/>
        <v>High spender</v>
      </c>
      <c r="F324" s="10">
        <f t="shared" si="95"/>
        <v>3.5384575822254224E-2</v>
      </c>
      <c r="G324" s="1">
        <v>1</v>
      </c>
      <c r="H324" s="1">
        <v>0</v>
      </c>
      <c r="I324" s="1">
        <v>17</v>
      </c>
      <c r="J324" s="1">
        <v>25</v>
      </c>
      <c r="K324" s="1">
        <v>1</v>
      </c>
      <c r="L324" s="1">
        <v>13</v>
      </c>
      <c r="M324" s="1">
        <v>0</v>
      </c>
      <c r="N324" s="1">
        <v>0</v>
      </c>
      <c r="O324" s="1">
        <v>3</v>
      </c>
      <c r="P324" s="8">
        <f t="shared" si="102"/>
        <v>42</v>
      </c>
      <c r="Q324" s="10">
        <f t="shared" si="103"/>
        <v>0.59523809523809523</v>
      </c>
      <c r="R324" s="10">
        <f t="shared" si="104"/>
        <v>2.3809523809523808E-2</v>
      </c>
      <c r="S324" s="10">
        <f t="shared" si="105"/>
        <v>0.30952380952380953</v>
      </c>
      <c r="T324" s="10">
        <f t="shared" si="106"/>
        <v>0</v>
      </c>
      <c r="U324" s="10">
        <f t="shared" si="107"/>
        <v>0</v>
      </c>
      <c r="V324" s="10">
        <f t="shared" si="108"/>
        <v>7.1428571428571425E-2</v>
      </c>
      <c r="W324" s="1">
        <v>1</v>
      </c>
      <c r="X324" s="1">
        <v>1</v>
      </c>
      <c r="Y324" s="1">
        <v>0</v>
      </c>
      <c r="Z324" s="1">
        <v>3</v>
      </c>
      <c r="AA324" s="8">
        <f t="shared" si="109"/>
        <v>5</v>
      </c>
      <c r="AB324" s="10">
        <f t="shared" si="110"/>
        <v>0.2</v>
      </c>
      <c r="AC324" s="10">
        <f t="shared" si="111"/>
        <v>0.2</v>
      </c>
      <c r="AD324" s="10">
        <f t="shared" si="112"/>
        <v>0</v>
      </c>
      <c r="AE324" s="10">
        <f t="shared" si="113"/>
        <v>0.6</v>
      </c>
      <c r="AF324" s="1">
        <v>7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48</v>
      </c>
      <c r="AO324" s="20" t="str">
        <f t="shared" si="96"/>
        <v>36-50</v>
      </c>
      <c r="AP324" s="1">
        <v>2278</v>
      </c>
      <c r="AQ324" s="1">
        <v>0</v>
      </c>
      <c r="AR324" s="1">
        <v>0</v>
      </c>
      <c r="AS324" s="1">
        <v>0</v>
      </c>
      <c r="AT324" s="1">
        <v>1</v>
      </c>
      <c r="AU324" s="1">
        <v>0</v>
      </c>
      <c r="AV324" s="1">
        <v>0</v>
      </c>
      <c r="AW324" s="1">
        <v>0</v>
      </c>
      <c r="AX324" s="1">
        <v>0</v>
      </c>
      <c r="AY324" s="1">
        <v>1</v>
      </c>
      <c r="AZ324" s="1">
        <v>36</v>
      </c>
      <c r="BA324" s="23">
        <v>42571</v>
      </c>
      <c r="BB324" s="25">
        <f t="shared" si="97"/>
        <v>7</v>
      </c>
      <c r="BC324" s="25" t="str">
        <f t="shared" si="98"/>
        <v>July</v>
      </c>
      <c r="BD324" s="25">
        <v>1</v>
      </c>
      <c r="BE324" t="str">
        <f t="shared" si="99"/>
        <v>1829,38887,Low income,1376,High spender,0.0353845758222542,1,0,17,25,1,13,0,0,3,42,0.595238095238095,0.0238095238095238,0.30952380952381,0,0,0.0714285714285714,1,1,0,3,5,0.2,0.2,0,0.6,7,0,0,0,0,0,0,0,48,36-50,2278,0,0,0,1,0,0,0,0,1,36</v>
      </c>
    </row>
    <row r="325" spans="1:57" ht="13.2" x14ac:dyDescent="0.25">
      <c r="A325" s="8">
        <v>1808</v>
      </c>
      <c r="B325" s="1">
        <v>39722</v>
      </c>
      <c r="C325" s="8" t="str">
        <f t="shared" si="100"/>
        <v>Low income</v>
      </c>
      <c r="D325" s="31">
        <v>41</v>
      </c>
      <c r="E325" s="34" t="str">
        <f t="shared" si="101"/>
        <v>Low spender</v>
      </c>
      <c r="F325" s="10">
        <f t="shared" si="95"/>
        <v>1.0321736065656312E-3</v>
      </c>
      <c r="G325" s="1">
        <v>0</v>
      </c>
      <c r="H325" s="1">
        <v>1</v>
      </c>
      <c r="I325" s="1">
        <v>92</v>
      </c>
      <c r="J325" s="1">
        <v>32</v>
      </c>
      <c r="K325" s="1">
        <v>0</v>
      </c>
      <c r="L325" s="1">
        <v>5</v>
      </c>
      <c r="M325" s="1">
        <v>2</v>
      </c>
      <c r="N325" s="1">
        <v>0</v>
      </c>
      <c r="O325" s="1">
        <v>8</v>
      </c>
      <c r="P325" s="8">
        <f t="shared" si="102"/>
        <v>47</v>
      </c>
      <c r="Q325" s="10">
        <f t="shared" si="103"/>
        <v>0.68085106382978722</v>
      </c>
      <c r="R325" s="10">
        <f t="shared" si="104"/>
        <v>0</v>
      </c>
      <c r="S325" s="10">
        <f t="shared" si="105"/>
        <v>0.10638297872340426</v>
      </c>
      <c r="T325" s="10">
        <f t="shared" si="106"/>
        <v>4.2553191489361701E-2</v>
      </c>
      <c r="U325" s="10">
        <f t="shared" si="107"/>
        <v>0</v>
      </c>
      <c r="V325" s="10">
        <f t="shared" si="108"/>
        <v>0.1702127659574468</v>
      </c>
      <c r="W325" s="1">
        <v>2</v>
      </c>
      <c r="X325" s="1">
        <v>2</v>
      </c>
      <c r="Y325" s="1">
        <v>0</v>
      </c>
      <c r="Z325" s="1">
        <v>3</v>
      </c>
      <c r="AA325" s="8">
        <f t="shared" si="109"/>
        <v>7</v>
      </c>
      <c r="AB325" s="10">
        <f t="shared" si="110"/>
        <v>0.2857142857142857</v>
      </c>
      <c r="AC325" s="10">
        <f t="shared" si="111"/>
        <v>0.2857142857142857</v>
      </c>
      <c r="AD325" s="10">
        <f t="shared" si="112"/>
        <v>0</v>
      </c>
      <c r="AE325" s="10">
        <f t="shared" si="113"/>
        <v>0.42857142857142855</v>
      </c>
      <c r="AF325" s="1">
        <v>5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67</v>
      </c>
      <c r="AO325" s="20" t="str">
        <f t="shared" si="96"/>
        <v>66+</v>
      </c>
      <c r="AP325" s="1">
        <v>2284</v>
      </c>
      <c r="AQ325" s="1">
        <v>0</v>
      </c>
      <c r="AR325" s="1">
        <v>1</v>
      </c>
      <c r="AS325" s="1">
        <v>0</v>
      </c>
      <c r="AT325" s="1">
        <v>0</v>
      </c>
      <c r="AU325" s="1">
        <v>0</v>
      </c>
      <c r="AV325" s="1">
        <v>0</v>
      </c>
      <c r="AW325" s="1">
        <v>1</v>
      </c>
      <c r="AX325" s="1">
        <v>0</v>
      </c>
      <c r="AY325" s="1">
        <v>0</v>
      </c>
      <c r="AZ325" s="1">
        <v>31</v>
      </c>
      <c r="BA325" s="23">
        <v>42565</v>
      </c>
      <c r="BB325" s="25">
        <f t="shared" si="97"/>
        <v>7</v>
      </c>
      <c r="BC325" s="25" t="str">
        <f t="shared" si="98"/>
        <v>July</v>
      </c>
      <c r="BD325" s="25">
        <v>1</v>
      </c>
      <c r="BE325" t="str">
        <f t="shared" si="99"/>
        <v>1808,39722,Low income,41,Low spender,0.00103217360656563,0,1,92,32,0,5,2,0,8,47,0.680851063829787,0,0.106382978723404,0.0425531914893617,0,0.170212765957447,2,2,0,3,7,0.285714285714286,0.285714285714286,0,0.428571428571429,5,0,0,0,0,0,0,0,67,66+,2284,0,1,0,0,0,0,1,0,0,31</v>
      </c>
    </row>
    <row r="326" spans="1:57" ht="13.2" x14ac:dyDescent="0.25">
      <c r="A326" s="8">
        <v>1790</v>
      </c>
      <c r="B326" s="1">
        <v>40451</v>
      </c>
      <c r="C326" s="8" t="str">
        <f t="shared" si="100"/>
        <v>Low income</v>
      </c>
      <c r="D326" s="31">
        <v>66</v>
      </c>
      <c r="E326" s="34" t="str">
        <f t="shared" si="101"/>
        <v>Low spender</v>
      </c>
      <c r="F326" s="10">
        <f t="shared" si="95"/>
        <v>1.6316036686361277E-3</v>
      </c>
      <c r="G326" s="1">
        <v>0</v>
      </c>
      <c r="H326" s="1">
        <v>2</v>
      </c>
      <c r="I326" s="1">
        <v>54</v>
      </c>
      <c r="J326" s="1">
        <v>35</v>
      </c>
      <c r="K326" s="1">
        <v>0</v>
      </c>
      <c r="L326" s="1">
        <v>4</v>
      </c>
      <c r="M326" s="1">
        <v>0</v>
      </c>
      <c r="N326" s="1">
        <v>0</v>
      </c>
      <c r="O326" s="1">
        <v>10</v>
      </c>
      <c r="P326" s="8">
        <f t="shared" si="102"/>
        <v>49</v>
      </c>
      <c r="Q326" s="10">
        <f t="shared" si="103"/>
        <v>0.7142857142857143</v>
      </c>
      <c r="R326" s="10">
        <f t="shared" si="104"/>
        <v>0</v>
      </c>
      <c r="S326" s="10">
        <f t="shared" si="105"/>
        <v>8.1632653061224483E-2</v>
      </c>
      <c r="T326" s="10">
        <f t="shared" si="106"/>
        <v>0</v>
      </c>
      <c r="U326" s="10">
        <f t="shared" si="107"/>
        <v>0</v>
      </c>
      <c r="V326" s="10">
        <f t="shared" si="108"/>
        <v>0.20408163265306123</v>
      </c>
      <c r="W326" s="1">
        <v>1</v>
      </c>
      <c r="X326" s="1">
        <v>1</v>
      </c>
      <c r="Y326" s="1">
        <v>1</v>
      </c>
      <c r="Z326" s="1">
        <v>2</v>
      </c>
      <c r="AA326" s="8">
        <f t="shared" si="109"/>
        <v>5</v>
      </c>
      <c r="AB326" s="10">
        <f t="shared" si="110"/>
        <v>0.2</v>
      </c>
      <c r="AC326" s="10">
        <f t="shared" si="111"/>
        <v>0.2</v>
      </c>
      <c r="AD326" s="10">
        <f t="shared" si="112"/>
        <v>0.2</v>
      </c>
      <c r="AE326" s="10">
        <f t="shared" si="113"/>
        <v>0.4</v>
      </c>
      <c r="AF326" s="1">
        <v>5</v>
      </c>
      <c r="AG326" s="1">
        <v>0</v>
      </c>
      <c r="AH326" s="1">
        <v>0</v>
      </c>
      <c r="AI326" s="1">
        <v>1</v>
      </c>
      <c r="AJ326" s="1">
        <v>0</v>
      </c>
      <c r="AK326" s="1">
        <v>0</v>
      </c>
      <c r="AL326" s="1">
        <v>0</v>
      </c>
      <c r="AM326" s="1">
        <v>0</v>
      </c>
      <c r="AN326" s="1">
        <v>63</v>
      </c>
      <c r="AO326" s="20" t="str">
        <f t="shared" si="96"/>
        <v>50-65</v>
      </c>
      <c r="AP326" s="1">
        <v>2292</v>
      </c>
      <c r="AQ326" s="1">
        <v>0</v>
      </c>
      <c r="AR326" s="1">
        <v>0</v>
      </c>
      <c r="AS326" s="1">
        <v>0</v>
      </c>
      <c r="AT326" s="1">
        <v>1</v>
      </c>
      <c r="AU326" s="1">
        <v>0</v>
      </c>
      <c r="AV326" s="1">
        <v>0</v>
      </c>
      <c r="AW326" s="1">
        <v>0</v>
      </c>
      <c r="AX326" s="1">
        <v>0</v>
      </c>
      <c r="AY326" s="1">
        <v>1</v>
      </c>
      <c r="AZ326" s="1">
        <v>29</v>
      </c>
      <c r="BA326" s="23">
        <v>42557</v>
      </c>
      <c r="BB326" s="25">
        <f t="shared" si="97"/>
        <v>7</v>
      </c>
      <c r="BC326" s="25" t="str">
        <f t="shared" si="98"/>
        <v>July</v>
      </c>
      <c r="BD326" s="25">
        <v>1</v>
      </c>
      <c r="BE326" t="str">
        <f t="shared" si="99"/>
        <v>1790,40451,Low income,66,Low spender,0.00163160366863613,0,2,54,35,0,4,0,0,10,49,0.714285714285714,0,0.0816326530612245,0,0,0.204081632653061,1,1,1,2,5,0.2,0.2,0.2,0.4,5,0,0,1,0,0,0,0,63,50-65,2292,0,0,0,1,0,0,0,0,1,29</v>
      </c>
    </row>
    <row r="327" spans="1:57" ht="13.2" x14ac:dyDescent="0.25">
      <c r="A327" s="8">
        <v>1791</v>
      </c>
      <c r="B327" s="1">
        <v>54132</v>
      </c>
      <c r="C327" s="8" t="str">
        <f t="shared" si="100"/>
        <v>High income</v>
      </c>
      <c r="D327" s="31">
        <v>1872</v>
      </c>
      <c r="E327" s="34" t="str">
        <f t="shared" si="101"/>
        <v>High spender</v>
      </c>
      <c r="F327" s="10">
        <f t="shared" si="95"/>
        <v>3.4582132564841501E-2</v>
      </c>
      <c r="G327" s="1">
        <v>0</v>
      </c>
      <c r="H327" s="1">
        <v>1</v>
      </c>
      <c r="I327" s="1">
        <v>81</v>
      </c>
      <c r="J327" s="1">
        <v>30</v>
      </c>
      <c r="K327" s="1">
        <v>1</v>
      </c>
      <c r="L327" s="1">
        <v>8</v>
      </c>
      <c r="M327" s="1">
        <v>0</v>
      </c>
      <c r="N327" s="1">
        <v>0</v>
      </c>
      <c r="O327" s="1">
        <v>3</v>
      </c>
      <c r="P327" s="8">
        <f t="shared" si="102"/>
        <v>42</v>
      </c>
      <c r="Q327" s="10">
        <f t="shared" si="103"/>
        <v>0.7142857142857143</v>
      </c>
      <c r="R327" s="10">
        <f t="shared" si="104"/>
        <v>2.3809523809523808E-2</v>
      </c>
      <c r="S327" s="10">
        <f t="shared" si="105"/>
        <v>0.19047619047619047</v>
      </c>
      <c r="T327" s="10">
        <f t="shared" si="106"/>
        <v>0</v>
      </c>
      <c r="U327" s="10">
        <f t="shared" si="107"/>
        <v>0</v>
      </c>
      <c r="V327" s="10">
        <f t="shared" si="108"/>
        <v>7.1428571428571425E-2</v>
      </c>
      <c r="W327" s="1">
        <v>1</v>
      </c>
      <c r="X327" s="1">
        <v>1</v>
      </c>
      <c r="Y327" s="1">
        <v>0</v>
      </c>
      <c r="Z327" s="1">
        <v>3</v>
      </c>
      <c r="AA327" s="8">
        <f t="shared" si="109"/>
        <v>5</v>
      </c>
      <c r="AB327" s="10">
        <f t="shared" si="110"/>
        <v>0.2</v>
      </c>
      <c r="AC327" s="10">
        <f t="shared" si="111"/>
        <v>0.2</v>
      </c>
      <c r="AD327" s="10">
        <f t="shared" si="112"/>
        <v>0</v>
      </c>
      <c r="AE327" s="10">
        <f t="shared" si="113"/>
        <v>0.6</v>
      </c>
      <c r="AF327" s="1">
        <v>7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51</v>
      </c>
      <c r="AO327" s="20" t="str">
        <f t="shared" si="96"/>
        <v>50-65</v>
      </c>
      <c r="AP327" s="1">
        <v>2292</v>
      </c>
      <c r="AQ327" s="1">
        <v>0</v>
      </c>
      <c r="AR327" s="1">
        <v>0</v>
      </c>
      <c r="AS327" s="1">
        <v>0</v>
      </c>
      <c r="AT327" s="1">
        <v>1</v>
      </c>
      <c r="AU327" s="1">
        <v>0</v>
      </c>
      <c r="AV327" s="1">
        <v>0</v>
      </c>
      <c r="AW327" s="1">
        <v>0</v>
      </c>
      <c r="AX327" s="1">
        <v>0</v>
      </c>
      <c r="AY327" s="1">
        <v>1</v>
      </c>
      <c r="AZ327" s="1">
        <v>36</v>
      </c>
      <c r="BA327" s="23">
        <v>42557</v>
      </c>
      <c r="BB327" s="25">
        <f t="shared" si="97"/>
        <v>7</v>
      </c>
      <c r="BC327" s="25" t="str">
        <f t="shared" si="98"/>
        <v>July</v>
      </c>
      <c r="BD327" s="25">
        <v>1</v>
      </c>
      <c r="BE327" t="str">
        <f t="shared" si="99"/>
        <v>1791,54132,High income,1872,High spender,0.0345821325648415,0,1,81,30,1,8,0,0,3,42,0.714285714285714,0.0238095238095238,0.19047619047619,0,0,0.0714285714285714,1,1,0,3,5,0.2,0.2,0,0.6,7,0,0,0,0,0,0,0,51,50-65,2292,0,0,0,1,0,0,0,0,1,36</v>
      </c>
    </row>
    <row r="328" spans="1:57" ht="13.2" x14ac:dyDescent="0.25">
      <c r="A328" s="8">
        <v>1616</v>
      </c>
      <c r="B328" s="1">
        <v>51124</v>
      </c>
      <c r="C328" s="8" t="str">
        <f t="shared" si="100"/>
        <v>Low income</v>
      </c>
      <c r="D328" s="31">
        <v>563</v>
      </c>
      <c r="E328" s="34" t="str">
        <f t="shared" si="101"/>
        <v>Low spender</v>
      </c>
      <c r="F328" s="10">
        <f t="shared" si="95"/>
        <v>1.1012440341131366E-2</v>
      </c>
      <c r="G328" s="1">
        <v>1</v>
      </c>
      <c r="H328" s="1">
        <v>1</v>
      </c>
      <c r="I328" s="1">
        <v>79</v>
      </c>
      <c r="J328" s="1">
        <v>26</v>
      </c>
      <c r="K328" s="1">
        <v>1</v>
      </c>
      <c r="L328" s="1">
        <v>11</v>
      </c>
      <c r="M328" s="1">
        <v>0</v>
      </c>
      <c r="N328" s="1">
        <v>1</v>
      </c>
      <c r="O328" s="1">
        <v>4</v>
      </c>
      <c r="P328" s="8">
        <f t="shared" si="102"/>
        <v>43</v>
      </c>
      <c r="Q328" s="10">
        <f t="shared" si="103"/>
        <v>0.60465116279069764</v>
      </c>
      <c r="R328" s="10">
        <f t="shared" si="104"/>
        <v>2.3255813953488372E-2</v>
      </c>
      <c r="S328" s="10">
        <f t="shared" si="105"/>
        <v>0.2558139534883721</v>
      </c>
      <c r="T328" s="10">
        <f t="shared" si="106"/>
        <v>0</v>
      </c>
      <c r="U328" s="10">
        <f t="shared" si="107"/>
        <v>2.3255813953488372E-2</v>
      </c>
      <c r="V328" s="10">
        <f t="shared" si="108"/>
        <v>9.3023255813953487E-2</v>
      </c>
      <c r="W328" s="1">
        <v>2</v>
      </c>
      <c r="X328" s="1">
        <v>1</v>
      </c>
      <c r="Y328" s="1">
        <v>0</v>
      </c>
      <c r="Z328" s="1">
        <v>3</v>
      </c>
      <c r="AA328" s="8">
        <f t="shared" si="109"/>
        <v>6</v>
      </c>
      <c r="AB328" s="10">
        <f t="shared" si="110"/>
        <v>0.33333333333333331</v>
      </c>
      <c r="AC328" s="10">
        <f t="shared" si="111"/>
        <v>0.16666666666666666</v>
      </c>
      <c r="AD328" s="10">
        <f t="shared" si="112"/>
        <v>0</v>
      </c>
      <c r="AE328" s="10">
        <f t="shared" si="113"/>
        <v>0.5</v>
      </c>
      <c r="AF328" s="1">
        <v>3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65</v>
      </c>
      <c r="AO328" s="20" t="str">
        <f t="shared" si="96"/>
        <v>50-65</v>
      </c>
      <c r="AP328" s="1">
        <v>2352</v>
      </c>
      <c r="AQ328" s="1">
        <v>0</v>
      </c>
      <c r="AR328" s="1">
        <v>0</v>
      </c>
      <c r="AS328" s="1">
        <v>1</v>
      </c>
      <c r="AT328" s="1">
        <v>0</v>
      </c>
      <c r="AU328" s="1">
        <v>0</v>
      </c>
      <c r="AV328" s="1">
        <v>0</v>
      </c>
      <c r="AW328" s="1">
        <v>0</v>
      </c>
      <c r="AX328" s="1">
        <v>1</v>
      </c>
      <c r="AY328" s="1">
        <v>0</v>
      </c>
      <c r="AZ328" s="1">
        <v>35</v>
      </c>
      <c r="BA328" s="23">
        <v>42497</v>
      </c>
      <c r="BB328" s="25">
        <f t="shared" si="97"/>
        <v>5</v>
      </c>
      <c r="BC328" s="25" t="str">
        <f t="shared" si="98"/>
        <v>May</v>
      </c>
      <c r="BD328" s="25">
        <v>1</v>
      </c>
      <c r="BE328" t="str">
        <f t="shared" si="99"/>
        <v>1616,51124,Low income,563,Low spender,0.0110124403411314,1,1,79,26,1,11,0,1,4,43,0.604651162790698,0.0232558139534884,0.255813953488372,0,0.0232558139534884,0.0930232558139535,2,1,0,3,6,0.333333333333333,0.166666666666667,0,0.5,3,0,0,0,0,0,0,0,65,50-65,2352,0,0,1,0,0,0,0,1,0,35</v>
      </c>
    </row>
    <row r="329" spans="1:57" ht="13.2" x14ac:dyDescent="0.25">
      <c r="A329" s="8">
        <v>1598</v>
      </c>
      <c r="B329" s="1">
        <v>42403</v>
      </c>
      <c r="C329" s="8" t="str">
        <f t="shared" si="100"/>
        <v>Low income</v>
      </c>
      <c r="D329" s="31">
        <v>45</v>
      </c>
      <c r="E329" s="34" t="str">
        <f t="shared" si="101"/>
        <v>Low spender</v>
      </c>
      <c r="F329" s="10">
        <f t="shared" si="95"/>
        <v>1.0612456665801948E-3</v>
      </c>
      <c r="G329" s="1">
        <v>1</v>
      </c>
      <c r="H329" s="1">
        <v>0</v>
      </c>
      <c r="I329" s="1">
        <v>18</v>
      </c>
      <c r="J329" s="1">
        <v>22</v>
      </c>
      <c r="K329" s="1">
        <v>1</v>
      </c>
      <c r="L329" s="1">
        <v>11</v>
      </c>
      <c r="M329" s="1">
        <v>0</v>
      </c>
      <c r="N329" s="1">
        <v>5</v>
      </c>
      <c r="O329" s="1">
        <v>3</v>
      </c>
      <c r="P329" s="8">
        <f t="shared" si="102"/>
        <v>42</v>
      </c>
      <c r="Q329" s="10">
        <f t="shared" si="103"/>
        <v>0.52380952380952384</v>
      </c>
      <c r="R329" s="10">
        <f t="shared" si="104"/>
        <v>2.3809523809523808E-2</v>
      </c>
      <c r="S329" s="10">
        <f t="shared" si="105"/>
        <v>0.26190476190476192</v>
      </c>
      <c r="T329" s="10">
        <f t="shared" si="106"/>
        <v>0</v>
      </c>
      <c r="U329" s="10">
        <f t="shared" si="107"/>
        <v>0.11904761904761904</v>
      </c>
      <c r="V329" s="10">
        <f t="shared" si="108"/>
        <v>7.1428571428571425E-2</v>
      </c>
      <c r="W329" s="1">
        <v>1</v>
      </c>
      <c r="X329" s="1">
        <v>1</v>
      </c>
      <c r="Y329" s="1">
        <v>0</v>
      </c>
      <c r="Z329" s="1">
        <v>3</v>
      </c>
      <c r="AA329" s="8">
        <f t="shared" si="109"/>
        <v>5</v>
      </c>
      <c r="AB329" s="10">
        <f t="shared" si="110"/>
        <v>0.2</v>
      </c>
      <c r="AC329" s="10">
        <f t="shared" si="111"/>
        <v>0.2</v>
      </c>
      <c r="AD329" s="10">
        <f t="shared" si="112"/>
        <v>0</v>
      </c>
      <c r="AE329" s="10">
        <f t="shared" si="113"/>
        <v>0.6</v>
      </c>
      <c r="AF329" s="1">
        <v>8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49</v>
      </c>
      <c r="AO329" s="20" t="str">
        <f t="shared" si="96"/>
        <v>36-50</v>
      </c>
      <c r="AP329" s="1">
        <v>2359</v>
      </c>
      <c r="AQ329" s="1">
        <v>0</v>
      </c>
      <c r="AR329" s="1">
        <v>1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1</v>
      </c>
      <c r="AZ329" s="1">
        <v>36</v>
      </c>
      <c r="BA329" s="23">
        <v>42490</v>
      </c>
      <c r="BB329" s="25">
        <f t="shared" si="97"/>
        <v>4</v>
      </c>
      <c r="BC329" s="25" t="str">
        <f t="shared" si="98"/>
        <v>April</v>
      </c>
      <c r="BD329" s="25">
        <v>1</v>
      </c>
      <c r="BE329" t="str">
        <f t="shared" si="99"/>
        <v>1598,42403,Low income,45,Low spender,0.00106124566658019,1,0,18,22,1,11,0,5,3,42,0.523809523809524,0.0238095238095238,0.261904761904762,0,0.119047619047619,0.0714285714285714,1,1,0,3,5,0.2,0.2,0,0.6,8,0,0,0,0,0,0,0,49,36-50,2359,0,1,0,0,0,0,0,0,1,36</v>
      </c>
    </row>
    <row r="330" spans="1:57" ht="13.2" x14ac:dyDescent="0.25">
      <c r="A330" s="8">
        <v>1586</v>
      </c>
      <c r="B330" s="1">
        <v>29604</v>
      </c>
      <c r="C330" s="8" t="str">
        <f t="shared" si="100"/>
        <v>Low income</v>
      </c>
      <c r="D330" s="31">
        <v>1367</v>
      </c>
      <c r="E330" s="34" t="str">
        <f t="shared" si="101"/>
        <v>High spender</v>
      </c>
      <c r="F330" s="10">
        <f t="shared" si="95"/>
        <v>4.617619240643156E-2</v>
      </c>
      <c r="G330" s="1">
        <v>1</v>
      </c>
      <c r="H330" s="1">
        <v>0</v>
      </c>
      <c r="I330" s="1">
        <v>88</v>
      </c>
      <c r="J330" s="1">
        <v>7</v>
      </c>
      <c r="K330" s="1">
        <v>6</v>
      </c>
      <c r="L330" s="1">
        <v>13</v>
      </c>
      <c r="M330" s="1">
        <v>7</v>
      </c>
      <c r="N330" s="1">
        <v>6</v>
      </c>
      <c r="O330" s="1">
        <v>14</v>
      </c>
      <c r="P330" s="8">
        <f t="shared" si="102"/>
        <v>53</v>
      </c>
      <c r="Q330" s="10">
        <f t="shared" si="103"/>
        <v>0.13207547169811321</v>
      </c>
      <c r="R330" s="10">
        <f t="shared" si="104"/>
        <v>0.11320754716981132</v>
      </c>
      <c r="S330" s="10">
        <f t="shared" si="105"/>
        <v>0.24528301886792453</v>
      </c>
      <c r="T330" s="10">
        <f t="shared" si="106"/>
        <v>0.13207547169811321</v>
      </c>
      <c r="U330" s="10">
        <f t="shared" si="107"/>
        <v>0.11320754716981132</v>
      </c>
      <c r="V330" s="10">
        <f t="shared" si="108"/>
        <v>0.26415094339622641</v>
      </c>
      <c r="W330" s="1">
        <v>1</v>
      </c>
      <c r="X330" s="1">
        <v>1</v>
      </c>
      <c r="Y330" s="1">
        <v>0</v>
      </c>
      <c r="Z330" s="1">
        <v>3</v>
      </c>
      <c r="AA330" s="8">
        <f t="shared" si="109"/>
        <v>5</v>
      </c>
      <c r="AB330" s="10">
        <f t="shared" si="110"/>
        <v>0.2</v>
      </c>
      <c r="AC330" s="10">
        <f t="shared" si="111"/>
        <v>0.2</v>
      </c>
      <c r="AD330" s="10">
        <f t="shared" si="112"/>
        <v>0</v>
      </c>
      <c r="AE330" s="10">
        <f t="shared" si="113"/>
        <v>0.6</v>
      </c>
      <c r="AF330" s="1">
        <v>9</v>
      </c>
      <c r="AG330" s="1">
        <v>0</v>
      </c>
      <c r="AH330" s="1">
        <v>0</v>
      </c>
      <c r="AI330" s="1">
        <v>1</v>
      </c>
      <c r="AJ330" s="1">
        <v>0</v>
      </c>
      <c r="AK330" s="1">
        <v>0</v>
      </c>
      <c r="AL330" s="1">
        <v>0</v>
      </c>
      <c r="AM330" s="1">
        <v>0</v>
      </c>
      <c r="AN330" s="1">
        <v>32</v>
      </c>
      <c r="AO330" s="20" t="str">
        <f t="shared" si="96"/>
        <v>24-35</v>
      </c>
      <c r="AP330" s="1">
        <v>2362</v>
      </c>
      <c r="AQ330" s="1">
        <v>0</v>
      </c>
      <c r="AR330" s="1">
        <v>0</v>
      </c>
      <c r="AS330" s="1">
        <v>0</v>
      </c>
      <c r="AT330" s="1">
        <v>1</v>
      </c>
      <c r="AU330" s="1">
        <v>0</v>
      </c>
      <c r="AV330" s="1">
        <v>0</v>
      </c>
      <c r="AW330" s="1">
        <v>1</v>
      </c>
      <c r="AX330" s="1">
        <v>0</v>
      </c>
      <c r="AY330" s="1">
        <v>0</v>
      </c>
      <c r="AZ330" s="1">
        <v>25</v>
      </c>
      <c r="BA330" s="23">
        <v>42487</v>
      </c>
      <c r="BB330" s="25">
        <f t="shared" si="97"/>
        <v>4</v>
      </c>
      <c r="BC330" s="25" t="str">
        <f t="shared" si="98"/>
        <v>April</v>
      </c>
      <c r="BD330" s="25">
        <v>1</v>
      </c>
      <c r="BE330" t="str">
        <f t="shared" si="99"/>
        <v>1586,29604,Low income,1367,High spender,0.0461761924064316,1,0,88,7,6,13,7,6,14,53,0.132075471698113,0.113207547169811,0.245283018867925,0.132075471698113,0.113207547169811,0.264150943396226,1,1,0,3,5,0.2,0.2,0,0.6,9,0,0,1,0,0,0,0,32,24-35,2362,0,0,0,1,0,0,1,0,0,25</v>
      </c>
    </row>
    <row r="331" spans="1:57" ht="13.2" x14ac:dyDescent="0.25">
      <c r="A331" s="8">
        <v>1559</v>
      </c>
      <c r="B331" s="1">
        <v>38643</v>
      </c>
      <c r="C331" s="8" t="str">
        <f t="shared" si="100"/>
        <v>Low income</v>
      </c>
      <c r="D331" s="31">
        <v>1429</v>
      </c>
      <c r="E331" s="34" t="str">
        <f t="shared" si="101"/>
        <v>High spender</v>
      </c>
      <c r="F331" s="10">
        <f t="shared" si="95"/>
        <v>3.6979530574748336E-2</v>
      </c>
      <c r="G331" s="1">
        <v>1</v>
      </c>
      <c r="H331" s="1">
        <v>1</v>
      </c>
      <c r="I331" s="1">
        <v>45</v>
      </c>
      <c r="J331" s="1">
        <v>22</v>
      </c>
      <c r="K331" s="1">
        <v>2</v>
      </c>
      <c r="L331" s="1">
        <v>14</v>
      </c>
      <c r="M331" s="1">
        <v>0</v>
      </c>
      <c r="N331" s="1">
        <v>1</v>
      </c>
      <c r="O331" s="1">
        <v>10</v>
      </c>
      <c r="P331" s="8">
        <f t="shared" si="102"/>
        <v>49</v>
      </c>
      <c r="Q331" s="10">
        <f t="shared" si="103"/>
        <v>0.44897959183673469</v>
      </c>
      <c r="R331" s="10">
        <f t="shared" si="104"/>
        <v>4.0816326530612242E-2</v>
      </c>
      <c r="S331" s="10">
        <f t="shared" si="105"/>
        <v>0.2857142857142857</v>
      </c>
      <c r="T331" s="10">
        <f t="shared" si="106"/>
        <v>0</v>
      </c>
      <c r="U331" s="10">
        <f t="shared" si="107"/>
        <v>2.0408163265306121E-2</v>
      </c>
      <c r="V331" s="10">
        <f t="shared" si="108"/>
        <v>0.20408163265306123</v>
      </c>
      <c r="W331" s="1">
        <v>2</v>
      </c>
      <c r="X331" s="1">
        <v>2</v>
      </c>
      <c r="Y331" s="1">
        <v>0</v>
      </c>
      <c r="Z331" s="1">
        <v>3</v>
      </c>
      <c r="AA331" s="8">
        <f t="shared" si="109"/>
        <v>7</v>
      </c>
      <c r="AB331" s="10">
        <f t="shared" si="110"/>
        <v>0.2857142857142857</v>
      </c>
      <c r="AC331" s="10">
        <f t="shared" si="111"/>
        <v>0.2857142857142857</v>
      </c>
      <c r="AD331" s="10">
        <f t="shared" si="112"/>
        <v>0</v>
      </c>
      <c r="AE331" s="10">
        <f t="shared" si="113"/>
        <v>0.42857142857142855</v>
      </c>
      <c r="AF331" s="1">
        <v>7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1</v>
      </c>
      <c r="AM331" s="1">
        <v>0</v>
      </c>
      <c r="AN331" s="1">
        <v>42</v>
      </c>
      <c r="AO331" s="20" t="str">
        <f t="shared" si="96"/>
        <v>36-50</v>
      </c>
      <c r="AP331" s="1">
        <v>2371</v>
      </c>
      <c r="AQ331" s="1">
        <v>0</v>
      </c>
      <c r="AR331" s="1">
        <v>0</v>
      </c>
      <c r="AS331" s="1">
        <v>1</v>
      </c>
      <c r="AT331" s="1">
        <v>0</v>
      </c>
      <c r="AU331" s="1">
        <v>0</v>
      </c>
      <c r="AV331" s="1">
        <v>0</v>
      </c>
      <c r="AW331" s="1">
        <v>1</v>
      </c>
      <c r="AX331" s="1">
        <v>0</v>
      </c>
      <c r="AY331" s="1">
        <v>0</v>
      </c>
      <c r="AZ331" s="1">
        <v>29</v>
      </c>
      <c r="BA331" s="23">
        <v>42478</v>
      </c>
      <c r="BB331" s="25">
        <f t="shared" si="97"/>
        <v>4</v>
      </c>
      <c r="BC331" s="25" t="str">
        <f t="shared" si="98"/>
        <v>April</v>
      </c>
      <c r="BD331" s="25">
        <v>1</v>
      </c>
      <c r="BE331" t="str">
        <f t="shared" si="99"/>
        <v>1559,38643,Low income,1429,High spender,0.0369795305747483,1,1,45,22,2,14,0,1,10,49,0.448979591836735,0.0408163265306122,0.285714285714286,0,0.0204081632653061,0.204081632653061,2,2,0,3,7,0.285714285714286,0.285714285714286,0,0.428571428571429,7,0,0,0,0,0,1,0,42,36-50,2371,0,0,1,0,0,0,1,0,0,29</v>
      </c>
    </row>
    <row r="332" spans="1:57" ht="13.2" x14ac:dyDescent="0.25">
      <c r="A332" s="8">
        <v>1548</v>
      </c>
      <c r="B332" s="1">
        <v>41967</v>
      </c>
      <c r="C332" s="8" t="str">
        <f t="shared" si="100"/>
        <v>Low income</v>
      </c>
      <c r="D332" s="31">
        <v>1360</v>
      </c>
      <c r="E332" s="34" t="str">
        <f t="shared" si="101"/>
        <v>High spender</v>
      </c>
      <c r="F332" s="10">
        <f t="shared" si="95"/>
        <v>3.2406414563823954E-2</v>
      </c>
      <c r="G332" s="1">
        <v>1</v>
      </c>
      <c r="H332" s="1">
        <v>1</v>
      </c>
      <c r="I332" s="1">
        <v>66</v>
      </c>
      <c r="J332" s="1">
        <v>23</v>
      </c>
      <c r="K332" s="1">
        <v>4</v>
      </c>
      <c r="L332" s="1">
        <v>10</v>
      </c>
      <c r="M332" s="1">
        <v>0</v>
      </c>
      <c r="N332" s="1">
        <v>2</v>
      </c>
      <c r="O332" s="1">
        <v>15</v>
      </c>
      <c r="P332" s="8">
        <f t="shared" si="102"/>
        <v>54</v>
      </c>
      <c r="Q332" s="10">
        <f t="shared" si="103"/>
        <v>0.42592592592592593</v>
      </c>
      <c r="R332" s="10">
        <f t="shared" si="104"/>
        <v>7.407407407407407E-2</v>
      </c>
      <c r="S332" s="10">
        <f t="shared" si="105"/>
        <v>0.18518518518518517</v>
      </c>
      <c r="T332" s="10">
        <f t="shared" si="106"/>
        <v>0</v>
      </c>
      <c r="U332" s="10">
        <f t="shared" si="107"/>
        <v>3.7037037037037035E-2</v>
      </c>
      <c r="V332" s="10">
        <f t="shared" si="108"/>
        <v>0.27777777777777779</v>
      </c>
      <c r="W332" s="1">
        <v>1</v>
      </c>
      <c r="X332" s="1">
        <v>1</v>
      </c>
      <c r="Y332" s="1">
        <v>0</v>
      </c>
      <c r="Z332" s="1">
        <v>3</v>
      </c>
      <c r="AA332" s="8">
        <f t="shared" si="109"/>
        <v>5</v>
      </c>
      <c r="AB332" s="10">
        <f t="shared" si="110"/>
        <v>0.2</v>
      </c>
      <c r="AC332" s="10">
        <f t="shared" si="111"/>
        <v>0.2</v>
      </c>
      <c r="AD332" s="10">
        <f t="shared" si="112"/>
        <v>0</v>
      </c>
      <c r="AE332" s="10">
        <f t="shared" si="113"/>
        <v>0.6</v>
      </c>
      <c r="AF332" s="1">
        <v>4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39</v>
      </c>
      <c r="AO332" s="20" t="str">
        <f t="shared" si="96"/>
        <v>36-50</v>
      </c>
      <c r="AP332" s="1">
        <v>2377</v>
      </c>
      <c r="AQ332" s="1">
        <v>0</v>
      </c>
      <c r="AR332" s="1">
        <v>0</v>
      </c>
      <c r="AS332" s="1">
        <v>1</v>
      </c>
      <c r="AT332" s="1">
        <v>0</v>
      </c>
      <c r="AU332" s="1">
        <v>0</v>
      </c>
      <c r="AV332" s="1">
        <v>0</v>
      </c>
      <c r="AW332" s="1">
        <v>1</v>
      </c>
      <c r="AX332" s="1">
        <v>0</v>
      </c>
      <c r="AY332" s="1">
        <v>0</v>
      </c>
      <c r="AZ332" s="1">
        <v>24</v>
      </c>
      <c r="BA332" s="23">
        <v>42472</v>
      </c>
      <c r="BB332" s="25">
        <f t="shared" si="97"/>
        <v>4</v>
      </c>
      <c r="BC332" s="25" t="str">
        <f t="shared" si="98"/>
        <v>April</v>
      </c>
      <c r="BD332" s="25">
        <v>1</v>
      </c>
      <c r="BE332" t="str">
        <f t="shared" si="99"/>
        <v>1548,41967,Low income,1360,High spender,0.032406414563824,1,1,66,23,4,10,0,2,15,54,0.425925925925926,0.0740740740740741,0.185185185185185,0,0.037037037037037,0.277777777777778,1,1,0,3,5,0.2,0.2,0,0.6,4,0,0,0,0,0,0,0,39,36-50,2377,0,0,1,0,0,0,1,0,0,24</v>
      </c>
    </row>
    <row r="333" spans="1:57" ht="13.2" x14ac:dyDescent="0.25">
      <c r="A333" s="8">
        <v>1454</v>
      </c>
      <c r="B333" s="1">
        <v>34043</v>
      </c>
      <c r="C333" s="8" t="str">
        <f t="shared" si="100"/>
        <v>Low income</v>
      </c>
      <c r="D333" s="31">
        <v>310</v>
      </c>
      <c r="E333" s="34" t="str">
        <f t="shared" si="101"/>
        <v>Low spender</v>
      </c>
      <c r="F333" s="10">
        <f t="shared" si="95"/>
        <v>9.1061304820374226E-3</v>
      </c>
      <c r="G333" s="1">
        <v>1</v>
      </c>
      <c r="H333" s="1">
        <v>0</v>
      </c>
      <c r="I333" s="1">
        <v>97</v>
      </c>
      <c r="J333" s="1">
        <v>20</v>
      </c>
      <c r="K333" s="1">
        <v>2</v>
      </c>
      <c r="L333" s="1">
        <v>14</v>
      </c>
      <c r="M333" s="1">
        <v>3</v>
      </c>
      <c r="N333" s="1">
        <v>0</v>
      </c>
      <c r="O333" s="1">
        <v>10</v>
      </c>
      <c r="P333" s="8">
        <f t="shared" si="102"/>
        <v>49</v>
      </c>
      <c r="Q333" s="10">
        <f t="shared" si="103"/>
        <v>0.40816326530612246</v>
      </c>
      <c r="R333" s="10">
        <f t="shared" si="104"/>
        <v>4.0816326530612242E-2</v>
      </c>
      <c r="S333" s="10">
        <f t="shared" si="105"/>
        <v>0.2857142857142857</v>
      </c>
      <c r="T333" s="10">
        <f t="shared" si="106"/>
        <v>6.1224489795918366E-2</v>
      </c>
      <c r="U333" s="10">
        <f t="shared" si="107"/>
        <v>0</v>
      </c>
      <c r="V333" s="10">
        <f t="shared" si="108"/>
        <v>0.20408163265306123</v>
      </c>
      <c r="W333" s="1">
        <v>1</v>
      </c>
      <c r="X333" s="1">
        <v>2</v>
      </c>
      <c r="Y333" s="1">
        <v>0</v>
      </c>
      <c r="Z333" s="1">
        <v>2</v>
      </c>
      <c r="AA333" s="8">
        <f t="shared" si="109"/>
        <v>5</v>
      </c>
      <c r="AB333" s="10">
        <f t="shared" si="110"/>
        <v>0.2</v>
      </c>
      <c r="AC333" s="10">
        <f t="shared" si="111"/>
        <v>0.4</v>
      </c>
      <c r="AD333" s="10">
        <f t="shared" si="112"/>
        <v>0</v>
      </c>
      <c r="AE333" s="10">
        <f t="shared" si="113"/>
        <v>0.4</v>
      </c>
      <c r="AF333" s="1">
        <v>9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42</v>
      </c>
      <c r="AO333" s="20" t="str">
        <f t="shared" si="96"/>
        <v>36-50</v>
      </c>
      <c r="AP333" s="1">
        <v>2406</v>
      </c>
      <c r="AQ333" s="1">
        <v>0</v>
      </c>
      <c r="AR333" s="1">
        <v>0</v>
      </c>
      <c r="AS333" s="1">
        <v>0</v>
      </c>
      <c r="AT333" s="1">
        <v>1</v>
      </c>
      <c r="AU333" s="1">
        <v>0</v>
      </c>
      <c r="AV333" s="1">
        <v>0</v>
      </c>
      <c r="AW333" s="1">
        <v>0</v>
      </c>
      <c r="AX333" s="1">
        <v>0</v>
      </c>
      <c r="AY333" s="1">
        <v>1</v>
      </c>
      <c r="AZ333" s="1">
        <v>29</v>
      </c>
      <c r="BA333" s="23">
        <v>42443</v>
      </c>
      <c r="BB333" s="25">
        <f t="shared" si="97"/>
        <v>3</v>
      </c>
      <c r="BC333" s="25" t="str">
        <f t="shared" si="98"/>
        <v>March</v>
      </c>
      <c r="BD333" s="25">
        <v>1</v>
      </c>
      <c r="BE333" t="str">
        <f t="shared" si="99"/>
        <v>1454,34043,Low income,310,Low spender,0.00910613048203742,1,0,97,20,2,14,3,0,10,49,0.408163265306122,0.0408163265306122,0.285714285714286,0.0612244897959184,0,0.204081632653061,1,2,0,2,5,0.2,0.4,0,0.4,9,0,0,0,0,0,0,0,42,36-50,2406,0,0,0,1,0,0,0,0,1,29</v>
      </c>
    </row>
    <row r="334" spans="1:57" ht="13.2" x14ac:dyDescent="0.25">
      <c r="A334" s="8">
        <v>1425</v>
      </c>
      <c r="B334" s="1">
        <v>33569</v>
      </c>
      <c r="C334" s="8" t="str">
        <f t="shared" si="100"/>
        <v>Low income</v>
      </c>
      <c r="D334" s="31">
        <v>1092</v>
      </c>
      <c r="E334" s="34" t="str">
        <f t="shared" si="101"/>
        <v>High spender</v>
      </c>
      <c r="F334" s="10">
        <f t="shared" si="95"/>
        <v>3.2530012809437278E-2</v>
      </c>
      <c r="G334" s="1">
        <v>1</v>
      </c>
      <c r="H334" s="1">
        <v>0</v>
      </c>
      <c r="I334" s="1">
        <v>10</v>
      </c>
      <c r="J334" s="1">
        <v>16</v>
      </c>
      <c r="K334" s="1">
        <v>2</v>
      </c>
      <c r="L334" s="1">
        <v>18</v>
      </c>
      <c r="M334" s="1">
        <v>3</v>
      </c>
      <c r="N334" s="1">
        <v>0</v>
      </c>
      <c r="O334" s="1">
        <v>24</v>
      </c>
      <c r="P334" s="8">
        <f t="shared" si="102"/>
        <v>63</v>
      </c>
      <c r="Q334" s="10">
        <f t="shared" si="103"/>
        <v>0.25396825396825395</v>
      </c>
      <c r="R334" s="10">
        <f t="shared" si="104"/>
        <v>3.1746031746031744E-2</v>
      </c>
      <c r="S334" s="10">
        <f t="shared" si="105"/>
        <v>0.2857142857142857</v>
      </c>
      <c r="T334" s="10">
        <f t="shared" si="106"/>
        <v>4.7619047619047616E-2</v>
      </c>
      <c r="U334" s="10">
        <f t="shared" si="107"/>
        <v>0</v>
      </c>
      <c r="V334" s="10">
        <f t="shared" si="108"/>
        <v>0.38095238095238093</v>
      </c>
      <c r="W334" s="1">
        <v>1</v>
      </c>
      <c r="X334" s="1">
        <v>1</v>
      </c>
      <c r="Y334" s="1">
        <v>1</v>
      </c>
      <c r="Z334" s="1">
        <v>2</v>
      </c>
      <c r="AA334" s="8">
        <f t="shared" si="109"/>
        <v>5</v>
      </c>
      <c r="AB334" s="10">
        <f t="shared" si="110"/>
        <v>0.2</v>
      </c>
      <c r="AC334" s="10">
        <f t="shared" si="111"/>
        <v>0.2</v>
      </c>
      <c r="AD334" s="10">
        <f t="shared" si="112"/>
        <v>0.2</v>
      </c>
      <c r="AE334" s="10">
        <f t="shared" si="113"/>
        <v>0.4</v>
      </c>
      <c r="AF334" s="1">
        <v>8</v>
      </c>
      <c r="AG334" s="1">
        <v>0</v>
      </c>
      <c r="AH334" s="1">
        <v>0</v>
      </c>
      <c r="AI334" s="1">
        <v>1</v>
      </c>
      <c r="AJ334" s="1">
        <v>0</v>
      </c>
      <c r="AK334" s="1">
        <v>0</v>
      </c>
      <c r="AL334" s="1">
        <v>0</v>
      </c>
      <c r="AM334" s="1">
        <v>1</v>
      </c>
      <c r="AN334" s="1">
        <v>37</v>
      </c>
      <c r="AO334" s="20" t="str">
        <f t="shared" si="96"/>
        <v>36-50</v>
      </c>
      <c r="AP334" s="1">
        <v>2415</v>
      </c>
      <c r="AQ334" s="1">
        <v>0</v>
      </c>
      <c r="AR334" s="1">
        <v>1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1</v>
      </c>
      <c r="AZ334" s="1">
        <v>15</v>
      </c>
      <c r="BA334" s="23">
        <v>42434</v>
      </c>
      <c r="BB334" s="25">
        <f t="shared" si="97"/>
        <v>3</v>
      </c>
      <c r="BC334" s="25" t="str">
        <f t="shared" si="98"/>
        <v>March</v>
      </c>
      <c r="BD334" s="25">
        <v>1</v>
      </c>
      <c r="BE334" t="str">
        <f t="shared" si="99"/>
        <v>1425,33569,Low income,1092,High spender,0.0325300128094373,1,0,10,16,2,18,3,0,24,63,0.253968253968254,0.0317460317460317,0.285714285714286,0.0476190476190476,0,0.380952380952381,1,1,1,2,5,0.2,0.2,0.2,0.4,8,0,0,1,0,0,0,1,37,36-50,2415,0,1,0,0,0,0,0,0,1,15</v>
      </c>
    </row>
    <row r="335" spans="1:57" ht="13.2" x14ac:dyDescent="0.25">
      <c r="A335" s="8">
        <v>1331</v>
      </c>
      <c r="B335" s="1">
        <v>17459</v>
      </c>
      <c r="C335" s="8" t="str">
        <f t="shared" si="100"/>
        <v>Low income</v>
      </c>
      <c r="D335" s="31">
        <v>962</v>
      </c>
      <c r="E335" s="34" t="str">
        <f t="shared" si="101"/>
        <v>High spender</v>
      </c>
      <c r="F335" s="10">
        <f t="shared" si="95"/>
        <v>5.5100521221146684E-2</v>
      </c>
      <c r="G335" s="1">
        <v>1</v>
      </c>
      <c r="H335" s="1">
        <v>0</v>
      </c>
      <c r="I335" s="1">
        <v>12</v>
      </c>
      <c r="J335" s="1">
        <v>6</v>
      </c>
      <c r="K335" s="1">
        <v>4</v>
      </c>
      <c r="L335" s="1">
        <v>16</v>
      </c>
      <c r="M335" s="1">
        <v>3</v>
      </c>
      <c r="N335" s="1">
        <v>10</v>
      </c>
      <c r="O335" s="1">
        <v>30</v>
      </c>
      <c r="P335" s="8">
        <f t="shared" si="102"/>
        <v>69</v>
      </c>
      <c r="Q335" s="10">
        <f t="shared" si="103"/>
        <v>8.6956521739130432E-2</v>
      </c>
      <c r="R335" s="10">
        <f t="shared" si="104"/>
        <v>5.7971014492753624E-2</v>
      </c>
      <c r="S335" s="10">
        <f t="shared" si="105"/>
        <v>0.2318840579710145</v>
      </c>
      <c r="T335" s="10">
        <f t="shared" si="106"/>
        <v>4.3478260869565216E-2</v>
      </c>
      <c r="U335" s="10">
        <f t="shared" si="107"/>
        <v>0.14492753623188406</v>
      </c>
      <c r="V335" s="10">
        <f t="shared" si="108"/>
        <v>0.43478260869565216</v>
      </c>
      <c r="W335" s="1">
        <v>3</v>
      </c>
      <c r="X335" s="1">
        <v>3</v>
      </c>
      <c r="Y335" s="1">
        <v>1</v>
      </c>
      <c r="Z335" s="1">
        <v>2</v>
      </c>
      <c r="AA335" s="8">
        <f t="shared" si="109"/>
        <v>9</v>
      </c>
      <c r="AB335" s="10">
        <f t="shared" si="110"/>
        <v>0.33333333333333331</v>
      </c>
      <c r="AC335" s="10">
        <f t="shared" si="111"/>
        <v>0.33333333333333331</v>
      </c>
      <c r="AD335" s="10">
        <f t="shared" si="112"/>
        <v>0.1111111111111111</v>
      </c>
      <c r="AE335" s="10">
        <f t="shared" si="113"/>
        <v>0.22222222222222221</v>
      </c>
      <c r="AF335" s="1">
        <v>7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1</v>
      </c>
      <c r="AN335" s="1">
        <v>45</v>
      </c>
      <c r="AO335" s="20" t="str">
        <f t="shared" si="96"/>
        <v>36-50</v>
      </c>
      <c r="AP335" s="1">
        <v>2442</v>
      </c>
      <c r="AQ335" s="1">
        <v>0</v>
      </c>
      <c r="AR335" s="1">
        <v>0</v>
      </c>
      <c r="AS335" s="1">
        <v>0</v>
      </c>
      <c r="AT335" s="1">
        <v>1</v>
      </c>
      <c r="AU335" s="1">
        <v>0</v>
      </c>
      <c r="AV335" s="1">
        <v>0</v>
      </c>
      <c r="AW335" s="1">
        <v>0</v>
      </c>
      <c r="AX335" s="1">
        <v>1</v>
      </c>
      <c r="AY335" s="1">
        <v>0</v>
      </c>
      <c r="AZ335" s="1">
        <v>9</v>
      </c>
      <c r="BA335" s="23">
        <v>42407</v>
      </c>
      <c r="BB335" s="25">
        <f t="shared" si="97"/>
        <v>2</v>
      </c>
      <c r="BC335" s="25" t="str">
        <f t="shared" si="98"/>
        <v>February</v>
      </c>
      <c r="BD335" s="25">
        <v>1</v>
      </c>
      <c r="BE335" t="str">
        <f t="shared" si="99"/>
        <v>1331,17459,Low income,962,High spender,0.0551005212211467,1,0,12,6,4,16,3,10,30,69,0.0869565217391304,0.0579710144927536,0.231884057971014,0.0434782608695652,0.144927536231884,0.434782608695652,3,3,1,2,9,0.333333333333333,0.333333333333333,0.111111111111111,0.222222222222222,7,0,0,0,0,0,0,1,45,36-50,2442,0,0,0,1,0,0,0,1,0,9</v>
      </c>
    </row>
    <row r="336" spans="1:57" ht="13.2" x14ac:dyDescent="0.25">
      <c r="A336" s="8">
        <v>1155</v>
      </c>
      <c r="B336" s="1">
        <v>54072</v>
      </c>
      <c r="C336" s="8" t="str">
        <f t="shared" si="100"/>
        <v>High income</v>
      </c>
      <c r="D336" s="31">
        <v>1021</v>
      </c>
      <c r="E336" s="34" t="str">
        <f t="shared" si="101"/>
        <v>High spender</v>
      </c>
      <c r="F336" s="10">
        <f t="shared" si="95"/>
        <v>1.8882231099275042E-2</v>
      </c>
      <c r="G336" s="1">
        <v>1</v>
      </c>
      <c r="H336" s="1">
        <v>1</v>
      </c>
      <c r="I336" s="1">
        <v>71</v>
      </c>
      <c r="J336" s="1">
        <v>35</v>
      </c>
      <c r="K336" s="1">
        <v>0</v>
      </c>
      <c r="L336" s="1">
        <v>4</v>
      </c>
      <c r="M336" s="1">
        <v>0</v>
      </c>
      <c r="N336" s="1">
        <v>0</v>
      </c>
      <c r="O336" s="1">
        <v>0</v>
      </c>
      <c r="P336" s="8">
        <f t="shared" si="102"/>
        <v>39</v>
      </c>
      <c r="Q336" s="10">
        <f t="shared" si="103"/>
        <v>0.89743589743589747</v>
      </c>
      <c r="R336" s="10">
        <f t="shared" si="104"/>
        <v>0</v>
      </c>
      <c r="S336" s="10">
        <f t="shared" si="105"/>
        <v>0.10256410256410256</v>
      </c>
      <c r="T336" s="10">
        <f t="shared" si="106"/>
        <v>0</v>
      </c>
      <c r="U336" s="10">
        <f t="shared" si="107"/>
        <v>0</v>
      </c>
      <c r="V336" s="10">
        <f t="shared" si="108"/>
        <v>0</v>
      </c>
      <c r="W336" s="1">
        <v>1</v>
      </c>
      <c r="X336" s="1">
        <v>2</v>
      </c>
      <c r="Y336" s="1">
        <v>0</v>
      </c>
      <c r="Z336" s="1">
        <v>2</v>
      </c>
      <c r="AA336" s="8">
        <f t="shared" si="109"/>
        <v>5</v>
      </c>
      <c r="AB336" s="10">
        <f t="shared" si="110"/>
        <v>0.2</v>
      </c>
      <c r="AC336" s="10">
        <f t="shared" si="111"/>
        <v>0.4</v>
      </c>
      <c r="AD336" s="10">
        <f t="shared" si="112"/>
        <v>0</v>
      </c>
      <c r="AE336" s="10">
        <f t="shared" si="113"/>
        <v>0.4</v>
      </c>
      <c r="AF336" s="1">
        <v>8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57</v>
      </c>
      <c r="AO336" s="20" t="str">
        <f t="shared" si="96"/>
        <v>50-65</v>
      </c>
      <c r="AP336" s="1">
        <v>2496</v>
      </c>
      <c r="AQ336" s="1">
        <v>0</v>
      </c>
      <c r="AR336" s="1">
        <v>1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1</v>
      </c>
      <c r="AZ336" s="1">
        <v>39</v>
      </c>
      <c r="BA336" s="23">
        <v>42353</v>
      </c>
      <c r="BB336" s="25">
        <f t="shared" si="97"/>
        <v>12</v>
      </c>
      <c r="BC336" s="25" t="str">
        <f t="shared" si="98"/>
        <v>December</v>
      </c>
      <c r="BD336" s="25">
        <v>1</v>
      </c>
      <c r="BE336" t="str">
        <f t="shared" si="99"/>
        <v>1155,54072,High income,1021,High spender,0.018882231099275,1,1,71,35,0,4,0,0,0,39,0.897435897435897,0,0.102564102564103,0,0,0,1,2,0,2,5,0.2,0.4,0,0.4,8,0,0,0,0,0,0,0,57,50-65,2496,0,1,0,0,0,0,0,0,1,39</v>
      </c>
    </row>
    <row r="337" spans="1:57" ht="13.2" x14ac:dyDescent="0.25">
      <c r="A337" s="8">
        <v>1094</v>
      </c>
      <c r="B337" s="1">
        <v>31454</v>
      </c>
      <c r="C337" s="8" t="str">
        <f t="shared" si="100"/>
        <v>Low income</v>
      </c>
      <c r="D337" s="31">
        <v>1699</v>
      </c>
      <c r="E337" s="34" t="str">
        <f t="shared" si="101"/>
        <v>High spender</v>
      </c>
      <c r="F337" s="10">
        <f t="shared" si="95"/>
        <v>5.4015387550073124E-2</v>
      </c>
      <c r="G337" s="1">
        <v>1</v>
      </c>
      <c r="H337" s="1">
        <v>1</v>
      </c>
      <c r="I337" s="1">
        <v>40</v>
      </c>
      <c r="J337" s="1">
        <v>28</v>
      </c>
      <c r="K337" s="1">
        <v>0</v>
      </c>
      <c r="L337" s="1">
        <v>11</v>
      </c>
      <c r="M337" s="1">
        <v>0</v>
      </c>
      <c r="N337" s="1">
        <v>0</v>
      </c>
      <c r="O337" s="1">
        <v>9</v>
      </c>
      <c r="P337" s="8">
        <f t="shared" si="102"/>
        <v>48</v>
      </c>
      <c r="Q337" s="10">
        <f t="shared" si="103"/>
        <v>0.58333333333333337</v>
      </c>
      <c r="R337" s="10">
        <f t="shared" si="104"/>
        <v>0</v>
      </c>
      <c r="S337" s="10">
        <f t="shared" si="105"/>
        <v>0.22916666666666666</v>
      </c>
      <c r="T337" s="10">
        <f t="shared" si="106"/>
        <v>0</v>
      </c>
      <c r="U337" s="10">
        <f t="shared" si="107"/>
        <v>0</v>
      </c>
      <c r="V337" s="10">
        <f t="shared" si="108"/>
        <v>0.1875</v>
      </c>
      <c r="W337" s="1">
        <v>3</v>
      </c>
      <c r="X337" s="1">
        <v>2</v>
      </c>
      <c r="Y337" s="1">
        <v>0</v>
      </c>
      <c r="Z337" s="1">
        <v>3</v>
      </c>
      <c r="AA337" s="8">
        <f t="shared" si="109"/>
        <v>8</v>
      </c>
      <c r="AB337" s="10">
        <f t="shared" si="110"/>
        <v>0.375</v>
      </c>
      <c r="AC337" s="10">
        <f t="shared" si="111"/>
        <v>0.25</v>
      </c>
      <c r="AD337" s="10">
        <f t="shared" si="112"/>
        <v>0</v>
      </c>
      <c r="AE337" s="10">
        <f t="shared" si="113"/>
        <v>0.375</v>
      </c>
      <c r="AF337" s="1">
        <v>8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60</v>
      </c>
      <c r="AO337" s="20" t="str">
        <f t="shared" si="96"/>
        <v>50-65</v>
      </c>
      <c r="AP337" s="1">
        <v>2517</v>
      </c>
      <c r="AQ337" s="1">
        <v>0</v>
      </c>
      <c r="AR337" s="1">
        <v>1</v>
      </c>
      <c r="AS337" s="1">
        <v>0</v>
      </c>
      <c r="AT337" s="1">
        <v>0</v>
      </c>
      <c r="AU337" s="1">
        <v>0</v>
      </c>
      <c r="AV337" s="1">
        <v>0</v>
      </c>
      <c r="AW337" s="1">
        <v>1</v>
      </c>
      <c r="AX337" s="1">
        <v>0</v>
      </c>
      <c r="AY337" s="1">
        <v>0</v>
      </c>
      <c r="AZ337" s="1">
        <v>30</v>
      </c>
      <c r="BA337" s="23">
        <v>42332</v>
      </c>
      <c r="BB337" s="25">
        <f t="shared" si="97"/>
        <v>11</v>
      </c>
      <c r="BC337" s="25" t="str">
        <f t="shared" si="98"/>
        <v>November</v>
      </c>
      <c r="BD337" s="25">
        <v>1</v>
      </c>
      <c r="BE337" t="str">
        <f t="shared" si="99"/>
        <v>1094,31454,Low income,1699,High spender,0.0540153875500731,1,1,40,28,0,11,0,0,9,48,0.583333333333333,0,0.229166666666667,0,0,0.1875,3,2,0,3,8,0.375,0.25,0,0.375,8,0,0,0,0,0,0,0,60,50-65,2517,0,1,0,0,0,0,1,0,0,30</v>
      </c>
    </row>
    <row r="338" spans="1:57" ht="13.2" x14ac:dyDescent="0.25">
      <c r="A338" s="8">
        <v>1050</v>
      </c>
      <c r="B338" s="1">
        <v>44300</v>
      </c>
      <c r="C338" s="8" t="str">
        <f t="shared" si="100"/>
        <v>Low income</v>
      </c>
      <c r="D338" s="31">
        <v>1358</v>
      </c>
      <c r="E338" s="34" t="str">
        <f t="shared" si="101"/>
        <v>High spender</v>
      </c>
      <c r="F338" s="10">
        <f t="shared" si="95"/>
        <v>3.0654627539503387E-2</v>
      </c>
      <c r="G338" s="1">
        <v>1</v>
      </c>
      <c r="H338" s="1">
        <v>1</v>
      </c>
      <c r="I338" s="1">
        <v>65</v>
      </c>
      <c r="J338" s="1">
        <v>30</v>
      </c>
      <c r="K338" s="1">
        <v>0</v>
      </c>
      <c r="L338" s="1">
        <v>9</v>
      </c>
      <c r="M338" s="1">
        <v>0</v>
      </c>
      <c r="N338" s="1">
        <v>0</v>
      </c>
      <c r="O338" s="1">
        <v>3</v>
      </c>
      <c r="P338" s="8">
        <f t="shared" si="102"/>
        <v>42</v>
      </c>
      <c r="Q338" s="10">
        <f t="shared" si="103"/>
        <v>0.7142857142857143</v>
      </c>
      <c r="R338" s="10">
        <f t="shared" si="104"/>
        <v>0</v>
      </c>
      <c r="S338" s="10">
        <f t="shared" si="105"/>
        <v>0.21428571428571427</v>
      </c>
      <c r="T338" s="10">
        <f t="shared" si="106"/>
        <v>0</v>
      </c>
      <c r="U338" s="10">
        <f t="shared" si="107"/>
        <v>0</v>
      </c>
      <c r="V338" s="10">
        <f t="shared" si="108"/>
        <v>7.1428571428571425E-2</v>
      </c>
      <c r="W338" s="1">
        <v>2</v>
      </c>
      <c r="X338" s="1">
        <v>1</v>
      </c>
      <c r="Y338" s="1">
        <v>0</v>
      </c>
      <c r="Z338" s="1">
        <v>3</v>
      </c>
      <c r="AA338" s="8">
        <f t="shared" si="109"/>
        <v>6</v>
      </c>
      <c r="AB338" s="10">
        <f t="shared" si="110"/>
        <v>0.33333333333333331</v>
      </c>
      <c r="AC338" s="10">
        <f t="shared" si="111"/>
        <v>0.16666666666666666</v>
      </c>
      <c r="AD338" s="10">
        <f t="shared" si="112"/>
        <v>0</v>
      </c>
      <c r="AE338" s="10">
        <f t="shared" si="113"/>
        <v>0.5</v>
      </c>
      <c r="AF338" s="1">
        <v>6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55</v>
      </c>
      <c r="AO338" s="20" t="str">
        <f t="shared" si="96"/>
        <v>50-65</v>
      </c>
      <c r="AP338" s="1">
        <v>2530</v>
      </c>
      <c r="AQ338" s="1">
        <v>0</v>
      </c>
      <c r="AR338" s="1">
        <v>1</v>
      </c>
      <c r="AS338" s="1">
        <v>0</v>
      </c>
      <c r="AT338" s="1">
        <v>0</v>
      </c>
      <c r="AU338" s="1">
        <v>0</v>
      </c>
      <c r="AV338" s="1">
        <v>0</v>
      </c>
      <c r="AW338" s="1">
        <v>1</v>
      </c>
      <c r="AX338" s="1">
        <v>0</v>
      </c>
      <c r="AY338" s="1">
        <v>0</v>
      </c>
      <c r="AZ338" s="1">
        <v>36</v>
      </c>
      <c r="BA338" s="23">
        <v>42319</v>
      </c>
      <c r="BB338" s="25">
        <f t="shared" si="97"/>
        <v>11</v>
      </c>
      <c r="BC338" s="25" t="str">
        <f t="shared" si="98"/>
        <v>November</v>
      </c>
      <c r="BD338" s="25">
        <v>1</v>
      </c>
      <c r="BE338" t="str">
        <f t="shared" si="99"/>
        <v>1050,44300,Low income,1358,High spender,0.0306546275395034,1,1,65,30,0,9,0,0,3,42,0.714285714285714,0,0.214285714285714,0,0,0.0714285714285714,2,1,0,3,6,0.333333333333333,0.166666666666667,0,0.5,6,0,0,0,0,0,0,0,55,50-65,2530,0,1,0,0,0,0,1,0,0,36</v>
      </c>
    </row>
    <row r="339" spans="1:57" ht="13.2" x14ac:dyDescent="0.25">
      <c r="A339" s="8">
        <v>1023</v>
      </c>
      <c r="B339" s="1">
        <v>30822</v>
      </c>
      <c r="C339" s="8" t="str">
        <f t="shared" si="100"/>
        <v>Low income</v>
      </c>
      <c r="D339" s="31">
        <v>1357</v>
      </c>
      <c r="E339" s="34" t="str">
        <f t="shared" si="101"/>
        <v>High spender</v>
      </c>
      <c r="F339" s="10">
        <f t="shared" si="95"/>
        <v>4.4026993705794562E-2</v>
      </c>
      <c r="G339" s="1">
        <v>1</v>
      </c>
      <c r="H339" s="1">
        <v>0</v>
      </c>
      <c r="I339" s="1">
        <v>92</v>
      </c>
      <c r="J339" s="1">
        <v>3</v>
      </c>
      <c r="K339" s="1">
        <v>9</v>
      </c>
      <c r="L339" s="1">
        <v>13</v>
      </c>
      <c r="M339" s="1">
        <v>2</v>
      </c>
      <c r="N339" s="1">
        <v>12</v>
      </c>
      <c r="O339" s="1">
        <v>12</v>
      </c>
      <c r="P339" s="8">
        <f t="shared" si="102"/>
        <v>51</v>
      </c>
      <c r="Q339" s="10">
        <f t="shared" si="103"/>
        <v>5.8823529411764705E-2</v>
      </c>
      <c r="R339" s="10">
        <f t="shared" si="104"/>
        <v>0.17647058823529413</v>
      </c>
      <c r="S339" s="10">
        <f t="shared" si="105"/>
        <v>0.25490196078431371</v>
      </c>
      <c r="T339" s="10">
        <f t="shared" si="106"/>
        <v>3.9215686274509803E-2</v>
      </c>
      <c r="U339" s="10">
        <f t="shared" si="107"/>
        <v>0.23529411764705882</v>
      </c>
      <c r="V339" s="10">
        <f t="shared" si="108"/>
        <v>0.23529411764705882</v>
      </c>
      <c r="W339" s="1">
        <v>1</v>
      </c>
      <c r="X339" s="1">
        <v>1</v>
      </c>
      <c r="Y339" s="1">
        <v>0</v>
      </c>
      <c r="Z339" s="1">
        <v>3</v>
      </c>
      <c r="AA339" s="8">
        <f t="shared" si="109"/>
        <v>5</v>
      </c>
      <c r="AB339" s="10">
        <f t="shared" si="110"/>
        <v>0.2</v>
      </c>
      <c r="AC339" s="10">
        <f t="shared" si="111"/>
        <v>0.2</v>
      </c>
      <c r="AD339" s="10">
        <f t="shared" si="112"/>
        <v>0</v>
      </c>
      <c r="AE339" s="10">
        <f t="shared" si="113"/>
        <v>0.6</v>
      </c>
      <c r="AF339" s="1">
        <v>7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51</v>
      </c>
      <c r="AO339" s="20" t="str">
        <f t="shared" si="96"/>
        <v>50-65</v>
      </c>
      <c r="AP339" s="1">
        <v>2539</v>
      </c>
      <c r="AQ339" s="1">
        <v>0</v>
      </c>
      <c r="AR339" s="1">
        <v>0</v>
      </c>
      <c r="AS339" s="1">
        <v>1</v>
      </c>
      <c r="AT339" s="1">
        <v>0</v>
      </c>
      <c r="AU339" s="1">
        <v>0</v>
      </c>
      <c r="AV339" s="1">
        <v>0</v>
      </c>
      <c r="AW339" s="1">
        <v>1</v>
      </c>
      <c r="AX339" s="1">
        <v>0</v>
      </c>
      <c r="AY339" s="1">
        <v>0</v>
      </c>
      <c r="AZ339" s="1">
        <v>27</v>
      </c>
      <c r="BA339" s="23">
        <v>42310</v>
      </c>
      <c r="BB339" s="25">
        <f t="shared" si="97"/>
        <v>11</v>
      </c>
      <c r="BC339" s="25" t="str">
        <f t="shared" si="98"/>
        <v>November</v>
      </c>
      <c r="BD339" s="25">
        <v>1</v>
      </c>
      <c r="BE339" t="str">
        <f t="shared" si="99"/>
        <v>1023,30822,Low income,1357,High spender,0.0440269937057946,1,0,92,3,9,13,2,12,12,51,0.0588235294117647,0.176470588235294,0.254901960784314,0.0392156862745098,0.235294117647059,0.235294117647059,1,1,0,3,5,0.2,0.2,0,0.6,7,0,0,0,0,0,0,0,51,50-65,2539,0,0,1,0,0,0,1,0,0,27</v>
      </c>
    </row>
    <row r="340" spans="1:57" ht="13.2" x14ac:dyDescent="0.25">
      <c r="A340" s="8">
        <v>954</v>
      </c>
      <c r="B340" s="1">
        <v>48699</v>
      </c>
      <c r="C340" s="8" t="str">
        <f t="shared" si="100"/>
        <v>Low income</v>
      </c>
      <c r="D340" s="31">
        <v>90</v>
      </c>
      <c r="E340" s="34" t="str">
        <f t="shared" si="101"/>
        <v>Low spender</v>
      </c>
      <c r="F340" s="10">
        <f t="shared" si="95"/>
        <v>1.8480872297172426E-3</v>
      </c>
      <c r="G340" s="1">
        <v>1</v>
      </c>
      <c r="H340" s="1">
        <v>1</v>
      </c>
      <c r="I340" s="1">
        <v>90</v>
      </c>
      <c r="J340" s="1">
        <v>26</v>
      </c>
      <c r="K340" s="1">
        <v>1</v>
      </c>
      <c r="L340" s="1">
        <v>10</v>
      </c>
      <c r="M340" s="1">
        <v>2</v>
      </c>
      <c r="N340" s="1">
        <v>0</v>
      </c>
      <c r="O340" s="1">
        <v>1</v>
      </c>
      <c r="P340" s="8">
        <f t="shared" si="102"/>
        <v>40</v>
      </c>
      <c r="Q340" s="10">
        <f t="shared" si="103"/>
        <v>0.65</v>
      </c>
      <c r="R340" s="10">
        <f t="shared" si="104"/>
        <v>2.5000000000000001E-2</v>
      </c>
      <c r="S340" s="10">
        <f t="shared" si="105"/>
        <v>0.25</v>
      </c>
      <c r="T340" s="10">
        <f t="shared" si="106"/>
        <v>0.05</v>
      </c>
      <c r="U340" s="10">
        <f t="shared" si="107"/>
        <v>0</v>
      </c>
      <c r="V340" s="10">
        <f t="shared" si="108"/>
        <v>2.5000000000000001E-2</v>
      </c>
      <c r="W340" s="1">
        <v>1</v>
      </c>
      <c r="X340" s="1">
        <v>1</v>
      </c>
      <c r="Y340" s="1">
        <v>0</v>
      </c>
      <c r="Z340" s="1">
        <v>3</v>
      </c>
      <c r="AA340" s="8">
        <f t="shared" si="109"/>
        <v>5</v>
      </c>
      <c r="AB340" s="10">
        <f t="shared" si="110"/>
        <v>0.2</v>
      </c>
      <c r="AC340" s="10">
        <f t="shared" si="111"/>
        <v>0.2</v>
      </c>
      <c r="AD340" s="10">
        <f t="shared" si="112"/>
        <v>0</v>
      </c>
      <c r="AE340" s="10">
        <f t="shared" si="113"/>
        <v>0.6</v>
      </c>
      <c r="AF340" s="1">
        <v>5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70</v>
      </c>
      <c r="AO340" s="20" t="str">
        <f t="shared" si="96"/>
        <v>66+</v>
      </c>
      <c r="AP340" s="1">
        <v>2563</v>
      </c>
      <c r="AQ340" s="1">
        <v>0</v>
      </c>
      <c r="AR340" s="1">
        <v>1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1</v>
      </c>
      <c r="AZ340" s="1">
        <v>38</v>
      </c>
      <c r="BA340" s="23">
        <v>42286</v>
      </c>
      <c r="BB340" s="25">
        <f t="shared" si="97"/>
        <v>10</v>
      </c>
      <c r="BC340" s="25" t="str">
        <f t="shared" si="98"/>
        <v>October</v>
      </c>
      <c r="BD340" s="25">
        <v>1</v>
      </c>
      <c r="BE340" t="str">
        <f t="shared" si="99"/>
        <v>954,48699,Low income,90,Low spender,0.00184808722971724,1,1,90,26,1,10,2,0,1,40,0.65,0.025,0.25,0.05,0,0.025,1,1,0,3,5,0.2,0.2,0,0.6,5,0,0,0,0,0,0,0,70,66+,2563,0,1,0,0,0,0,0,0,1,38</v>
      </c>
    </row>
    <row r="341" spans="1:57" ht="13.2" x14ac:dyDescent="0.25">
      <c r="A341" s="8">
        <v>735</v>
      </c>
      <c r="B341" s="1">
        <v>33986</v>
      </c>
      <c r="C341" s="8" t="str">
        <f t="shared" si="100"/>
        <v>Low income</v>
      </c>
      <c r="D341" s="31">
        <v>1354</v>
      </c>
      <c r="E341" s="34" t="str">
        <f t="shared" si="101"/>
        <v>High spender</v>
      </c>
      <c r="F341" s="10">
        <f t="shared" si="95"/>
        <v>3.9839934090507859E-2</v>
      </c>
      <c r="G341" s="1">
        <v>1</v>
      </c>
      <c r="H341" s="1">
        <v>0</v>
      </c>
      <c r="I341" s="1">
        <v>43</v>
      </c>
      <c r="J341" s="1">
        <v>16</v>
      </c>
      <c r="K341" s="1">
        <v>2</v>
      </c>
      <c r="L341" s="1">
        <v>18</v>
      </c>
      <c r="M341" s="1">
        <v>2</v>
      </c>
      <c r="N341" s="1">
        <v>1</v>
      </c>
      <c r="O341" s="1">
        <v>5</v>
      </c>
      <c r="P341" s="8">
        <f t="shared" si="102"/>
        <v>44</v>
      </c>
      <c r="Q341" s="10">
        <f t="shared" si="103"/>
        <v>0.36363636363636365</v>
      </c>
      <c r="R341" s="10">
        <f t="shared" si="104"/>
        <v>4.5454545454545456E-2</v>
      </c>
      <c r="S341" s="10">
        <f t="shared" si="105"/>
        <v>0.40909090909090912</v>
      </c>
      <c r="T341" s="10">
        <f t="shared" si="106"/>
        <v>4.5454545454545456E-2</v>
      </c>
      <c r="U341" s="10">
        <f t="shared" si="107"/>
        <v>2.2727272727272728E-2</v>
      </c>
      <c r="V341" s="10">
        <f t="shared" si="108"/>
        <v>0.11363636363636363</v>
      </c>
      <c r="W341" s="1">
        <v>1</v>
      </c>
      <c r="X341" s="1">
        <v>1</v>
      </c>
      <c r="Y341" s="1">
        <v>0</v>
      </c>
      <c r="Z341" s="1">
        <v>3</v>
      </c>
      <c r="AA341" s="8">
        <f t="shared" si="109"/>
        <v>5</v>
      </c>
      <c r="AB341" s="10">
        <f t="shared" si="110"/>
        <v>0.2</v>
      </c>
      <c r="AC341" s="10">
        <f t="shared" si="111"/>
        <v>0.2</v>
      </c>
      <c r="AD341" s="10">
        <f t="shared" si="112"/>
        <v>0</v>
      </c>
      <c r="AE341" s="10">
        <f t="shared" si="113"/>
        <v>0.6</v>
      </c>
      <c r="AF341" s="1">
        <v>7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50</v>
      </c>
      <c r="AO341" s="20" t="str">
        <f t="shared" si="96"/>
        <v>36-50</v>
      </c>
      <c r="AP341" s="1">
        <v>2631</v>
      </c>
      <c r="AQ341" s="1">
        <v>1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1</v>
      </c>
      <c r="AX341" s="1">
        <v>0</v>
      </c>
      <c r="AY341" s="1">
        <v>0</v>
      </c>
      <c r="AZ341" s="1">
        <v>34</v>
      </c>
      <c r="BA341" s="23">
        <v>42218</v>
      </c>
      <c r="BB341" s="25">
        <f t="shared" si="97"/>
        <v>8</v>
      </c>
      <c r="BC341" s="25" t="str">
        <f t="shared" si="98"/>
        <v>August</v>
      </c>
      <c r="BD341" s="25">
        <v>1</v>
      </c>
      <c r="BE341" t="str">
        <f t="shared" si="99"/>
        <v>735,33986,Low income,1354,High spender,0.0398399340905079,1,0,43,16,2,18,2,1,5,44,0.363636363636364,0.0454545454545455,0.409090909090909,0.0454545454545455,0.0227272727272727,0.113636363636364,1,1,0,3,5,0.2,0.2,0,0.6,7,0,0,0,0,0,0,0,50,36-50,2631,1,0,0,0,0,0,1,0,0,34</v>
      </c>
    </row>
    <row r="342" spans="1:57" ht="13.2" x14ac:dyDescent="0.25">
      <c r="A342" s="8">
        <v>575</v>
      </c>
      <c r="B342" s="1">
        <v>31056</v>
      </c>
      <c r="C342" s="8" t="str">
        <f t="shared" si="100"/>
        <v>Low income</v>
      </c>
      <c r="D342" s="31">
        <v>301</v>
      </c>
      <c r="E342" s="34" t="str">
        <f t="shared" si="101"/>
        <v>Low spender</v>
      </c>
      <c r="F342" s="10">
        <f t="shared" si="95"/>
        <v>9.692168985059247E-3</v>
      </c>
      <c r="G342" s="1">
        <v>1</v>
      </c>
      <c r="H342" s="1">
        <v>0</v>
      </c>
      <c r="I342" s="1">
        <v>99</v>
      </c>
      <c r="J342" s="1">
        <v>5</v>
      </c>
      <c r="K342" s="1">
        <v>10</v>
      </c>
      <c r="L342" s="1">
        <v>13</v>
      </c>
      <c r="M342" s="1">
        <v>3</v>
      </c>
      <c r="N342" s="1">
        <v>8</v>
      </c>
      <c r="O342" s="1">
        <v>16</v>
      </c>
      <c r="P342" s="8">
        <f t="shared" si="102"/>
        <v>55</v>
      </c>
      <c r="Q342" s="10">
        <f t="shared" si="103"/>
        <v>9.0909090909090912E-2</v>
      </c>
      <c r="R342" s="10">
        <f t="shared" si="104"/>
        <v>0.18181818181818182</v>
      </c>
      <c r="S342" s="10">
        <f t="shared" si="105"/>
        <v>0.23636363636363636</v>
      </c>
      <c r="T342" s="10">
        <f t="shared" si="106"/>
        <v>5.4545454545454543E-2</v>
      </c>
      <c r="U342" s="10">
        <f t="shared" si="107"/>
        <v>0.14545454545454545</v>
      </c>
      <c r="V342" s="10">
        <f t="shared" si="108"/>
        <v>0.29090909090909089</v>
      </c>
      <c r="W342" s="1">
        <v>1</v>
      </c>
      <c r="X342" s="1">
        <v>1</v>
      </c>
      <c r="Y342" s="1">
        <v>0</v>
      </c>
      <c r="Z342" s="1">
        <v>3</v>
      </c>
      <c r="AA342" s="8">
        <f t="shared" si="109"/>
        <v>5</v>
      </c>
      <c r="AB342" s="10">
        <f t="shared" si="110"/>
        <v>0.2</v>
      </c>
      <c r="AC342" s="10">
        <f t="shared" si="111"/>
        <v>0.2</v>
      </c>
      <c r="AD342" s="10">
        <f t="shared" si="112"/>
        <v>0</v>
      </c>
      <c r="AE342" s="10">
        <f t="shared" si="113"/>
        <v>0.6</v>
      </c>
      <c r="AF342" s="1">
        <v>8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43</v>
      </c>
      <c r="AO342" s="20" t="str">
        <f t="shared" si="96"/>
        <v>36-50</v>
      </c>
      <c r="AP342" s="1">
        <v>2682</v>
      </c>
      <c r="AQ342" s="1">
        <v>0</v>
      </c>
      <c r="AR342" s="1">
        <v>1</v>
      </c>
      <c r="AS342" s="1">
        <v>0</v>
      </c>
      <c r="AT342" s="1">
        <v>0</v>
      </c>
      <c r="AU342" s="1">
        <v>0</v>
      </c>
      <c r="AV342" s="1">
        <v>1</v>
      </c>
      <c r="AW342" s="1">
        <v>0</v>
      </c>
      <c r="AX342" s="1">
        <v>0</v>
      </c>
      <c r="AY342" s="1">
        <v>0</v>
      </c>
      <c r="AZ342" s="1">
        <v>23</v>
      </c>
      <c r="BA342" s="23">
        <v>42167</v>
      </c>
      <c r="BB342" s="25">
        <f t="shared" si="97"/>
        <v>6</v>
      </c>
      <c r="BC342" s="25" t="str">
        <f t="shared" si="98"/>
        <v>June</v>
      </c>
      <c r="BD342" s="25">
        <v>1</v>
      </c>
      <c r="BE342" t="str">
        <f t="shared" si="99"/>
        <v>575,31056,Low income,301,Low spender,0.00969216898505925,1,0,99,5,10,13,3,8,16,55,0.0909090909090909,0.181818181818182,0.236363636363636,0.0545454545454545,0.145454545454545,0.290909090909091,1,1,0,3,5,0.2,0.2,0,0.6,8,0,0,0,0,0,0,0,43,36-50,2682,0,1,0,0,0,1,0,0,0,23</v>
      </c>
    </row>
    <row r="343" spans="1:57" ht="13.2" x14ac:dyDescent="0.25">
      <c r="A343" s="8">
        <v>547</v>
      </c>
      <c r="B343" s="1">
        <v>28320</v>
      </c>
      <c r="C343" s="8" t="str">
        <f t="shared" si="100"/>
        <v>Low income</v>
      </c>
      <c r="D343" s="31">
        <v>1339</v>
      </c>
      <c r="E343" s="34" t="str">
        <f t="shared" si="101"/>
        <v>High spender</v>
      </c>
      <c r="F343" s="10">
        <f t="shared" si="95"/>
        <v>4.7281073446327683E-2</v>
      </c>
      <c r="G343" s="1">
        <v>0</v>
      </c>
      <c r="H343" s="1">
        <v>1</v>
      </c>
      <c r="I343" s="1">
        <v>68</v>
      </c>
      <c r="J343" s="1">
        <v>19</v>
      </c>
      <c r="K343" s="1">
        <v>1</v>
      </c>
      <c r="L343" s="1">
        <v>14</v>
      </c>
      <c r="M343" s="1">
        <v>3</v>
      </c>
      <c r="N343" s="1">
        <v>2</v>
      </c>
      <c r="O343" s="1">
        <v>4</v>
      </c>
      <c r="P343" s="8">
        <f t="shared" si="102"/>
        <v>43</v>
      </c>
      <c r="Q343" s="10">
        <f t="shared" si="103"/>
        <v>0.44186046511627908</v>
      </c>
      <c r="R343" s="10">
        <f t="shared" si="104"/>
        <v>2.3255813953488372E-2</v>
      </c>
      <c r="S343" s="10">
        <f t="shared" si="105"/>
        <v>0.32558139534883723</v>
      </c>
      <c r="T343" s="10">
        <f t="shared" si="106"/>
        <v>6.9767441860465115E-2</v>
      </c>
      <c r="U343" s="10">
        <f t="shared" si="107"/>
        <v>4.6511627906976744E-2</v>
      </c>
      <c r="V343" s="10">
        <f t="shared" si="108"/>
        <v>9.3023255813953487E-2</v>
      </c>
      <c r="W343" s="1">
        <v>1</v>
      </c>
      <c r="X343" s="1">
        <v>1</v>
      </c>
      <c r="Y343" s="1">
        <v>0</v>
      </c>
      <c r="Z343" s="1">
        <v>3</v>
      </c>
      <c r="AA343" s="8">
        <f t="shared" si="109"/>
        <v>5</v>
      </c>
      <c r="AB343" s="10">
        <f t="shared" si="110"/>
        <v>0.2</v>
      </c>
      <c r="AC343" s="10">
        <f t="shared" si="111"/>
        <v>0.2</v>
      </c>
      <c r="AD343" s="10">
        <f t="shared" si="112"/>
        <v>0</v>
      </c>
      <c r="AE343" s="10">
        <f t="shared" si="113"/>
        <v>0.6</v>
      </c>
      <c r="AF343" s="1">
        <v>8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70</v>
      </c>
      <c r="AO343" s="20" t="str">
        <f t="shared" si="96"/>
        <v>66+</v>
      </c>
      <c r="AP343" s="1">
        <v>2690</v>
      </c>
      <c r="AQ343" s="1">
        <v>0</v>
      </c>
      <c r="AR343" s="1">
        <v>0</v>
      </c>
      <c r="AS343" s="1">
        <v>0</v>
      </c>
      <c r="AT343" s="1">
        <v>1</v>
      </c>
      <c r="AU343" s="1">
        <v>0</v>
      </c>
      <c r="AV343" s="1">
        <v>0</v>
      </c>
      <c r="AW343" s="1">
        <v>1</v>
      </c>
      <c r="AX343" s="1">
        <v>0</v>
      </c>
      <c r="AY343" s="1">
        <v>0</v>
      </c>
      <c r="AZ343" s="1">
        <v>35</v>
      </c>
      <c r="BA343" s="23">
        <v>42159</v>
      </c>
      <c r="BB343" s="25">
        <f t="shared" si="97"/>
        <v>6</v>
      </c>
      <c r="BC343" s="25" t="str">
        <f t="shared" si="98"/>
        <v>June</v>
      </c>
      <c r="BD343" s="25">
        <v>1</v>
      </c>
      <c r="BE343" t="str">
        <f t="shared" si="99"/>
        <v>547,28320,Low income,1339,High spender,0.0472810734463277,0,1,68,19,1,14,3,2,4,43,0.441860465116279,0.0232558139534884,0.325581395348837,0.0697674418604651,0.0465116279069767,0.0930232558139535,1,1,0,3,5,0.2,0.2,0,0.6,8,0,0,0,0,0,0,0,70,66+,2690,0,0,0,1,0,0,1,0,0,35</v>
      </c>
    </row>
    <row r="344" spans="1:57" ht="13.2" x14ac:dyDescent="0.25">
      <c r="A344" s="8">
        <v>450</v>
      </c>
      <c r="B344" s="1">
        <v>44964</v>
      </c>
      <c r="C344" s="8" t="str">
        <f t="shared" si="100"/>
        <v>Low income</v>
      </c>
      <c r="D344" s="31">
        <v>1302</v>
      </c>
      <c r="E344" s="34" t="str">
        <f t="shared" si="101"/>
        <v>High spender</v>
      </c>
      <c r="F344" s="10">
        <f t="shared" si="95"/>
        <v>2.8956498532159061E-2</v>
      </c>
      <c r="G344" s="1">
        <v>1</v>
      </c>
      <c r="H344" s="1">
        <v>1</v>
      </c>
      <c r="I344" s="1">
        <v>35</v>
      </c>
      <c r="J344" s="1">
        <v>19</v>
      </c>
      <c r="K344" s="1">
        <v>1</v>
      </c>
      <c r="L344" s="1">
        <v>17</v>
      </c>
      <c r="M344" s="1">
        <v>2</v>
      </c>
      <c r="N344" s="1">
        <v>0</v>
      </c>
      <c r="O344" s="1">
        <v>2</v>
      </c>
      <c r="P344" s="8">
        <f t="shared" si="102"/>
        <v>41</v>
      </c>
      <c r="Q344" s="10">
        <f t="shared" si="103"/>
        <v>0.46341463414634149</v>
      </c>
      <c r="R344" s="10">
        <f t="shared" si="104"/>
        <v>2.4390243902439025E-2</v>
      </c>
      <c r="S344" s="10">
        <f t="shared" si="105"/>
        <v>0.41463414634146339</v>
      </c>
      <c r="T344" s="10">
        <f t="shared" si="106"/>
        <v>4.878048780487805E-2</v>
      </c>
      <c r="U344" s="10">
        <f t="shared" si="107"/>
        <v>0</v>
      </c>
      <c r="V344" s="10">
        <f t="shared" si="108"/>
        <v>4.878048780487805E-2</v>
      </c>
      <c r="W344" s="1">
        <v>1</v>
      </c>
      <c r="X344" s="1">
        <v>1</v>
      </c>
      <c r="Y344" s="1">
        <v>0</v>
      </c>
      <c r="Z344" s="1">
        <v>3</v>
      </c>
      <c r="AA344" s="8">
        <f t="shared" si="109"/>
        <v>5</v>
      </c>
      <c r="AB344" s="10">
        <f t="shared" si="110"/>
        <v>0.2</v>
      </c>
      <c r="AC344" s="10">
        <f t="shared" si="111"/>
        <v>0.2</v>
      </c>
      <c r="AD344" s="10">
        <f t="shared" si="112"/>
        <v>0</v>
      </c>
      <c r="AE344" s="10">
        <f t="shared" si="113"/>
        <v>0.6</v>
      </c>
      <c r="AF344" s="1">
        <v>8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40</v>
      </c>
      <c r="AO344" s="20" t="str">
        <f t="shared" si="96"/>
        <v>36-50</v>
      </c>
      <c r="AP344" s="1">
        <v>2719</v>
      </c>
      <c r="AQ344" s="1">
        <v>0</v>
      </c>
      <c r="AR344" s="1">
        <v>0</v>
      </c>
      <c r="AS344" s="1">
        <v>0</v>
      </c>
      <c r="AT344" s="1">
        <v>1</v>
      </c>
      <c r="AU344" s="1">
        <v>0</v>
      </c>
      <c r="AV344" s="1">
        <v>0</v>
      </c>
      <c r="AW344" s="1">
        <v>1</v>
      </c>
      <c r="AX344" s="1">
        <v>0</v>
      </c>
      <c r="AY344" s="1">
        <v>0</v>
      </c>
      <c r="AZ344" s="1">
        <v>37</v>
      </c>
      <c r="BA344" s="23">
        <v>42130</v>
      </c>
      <c r="BB344" s="25">
        <f t="shared" si="97"/>
        <v>5</v>
      </c>
      <c r="BC344" s="25" t="str">
        <f t="shared" si="98"/>
        <v>May</v>
      </c>
      <c r="BD344" s="25">
        <v>1</v>
      </c>
      <c r="BE344" t="str">
        <f t="shared" si="99"/>
        <v>450,44964,Low income,1302,High spender,0.0289564985321591,1,1,35,19,1,17,2,0,2,41,0.463414634146341,0.024390243902439,0.414634146341463,0.0487804878048781,0,0.0487804878048781,1,1,0,3,5,0.2,0.2,0,0.6,8,0,0,0,0,0,0,0,40,36-50,2719,0,0,0,1,0,0,1,0,0,37</v>
      </c>
    </row>
    <row r="345" spans="1:57" ht="13.2" x14ac:dyDescent="0.25">
      <c r="A345" s="8">
        <v>222</v>
      </c>
      <c r="B345" s="1">
        <v>37758</v>
      </c>
      <c r="C345" s="8" t="str">
        <f t="shared" si="100"/>
        <v>Low income</v>
      </c>
      <c r="D345" s="31">
        <v>712</v>
      </c>
      <c r="E345" s="34" t="str">
        <f t="shared" si="101"/>
        <v>High spender</v>
      </c>
      <c r="F345" s="10">
        <f t="shared" si="95"/>
        <v>1.885693098151385E-2</v>
      </c>
      <c r="G345" s="1">
        <v>1</v>
      </c>
      <c r="H345" s="1">
        <v>1</v>
      </c>
      <c r="I345" s="1">
        <v>49</v>
      </c>
      <c r="J345" s="1">
        <v>27</v>
      </c>
      <c r="K345" s="1">
        <v>2</v>
      </c>
      <c r="L345" s="1">
        <v>10</v>
      </c>
      <c r="M345" s="1">
        <v>0</v>
      </c>
      <c r="N345" s="1">
        <v>0</v>
      </c>
      <c r="O345" s="1">
        <v>1</v>
      </c>
      <c r="P345" s="8">
        <f t="shared" si="102"/>
        <v>40</v>
      </c>
      <c r="Q345" s="10">
        <f t="shared" si="103"/>
        <v>0.67500000000000004</v>
      </c>
      <c r="R345" s="10">
        <f t="shared" si="104"/>
        <v>0.05</v>
      </c>
      <c r="S345" s="10">
        <f t="shared" si="105"/>
        <v>0.25</v>
      </c>
      <c r="T345" s="10">
        <f t="shared" si="106"/>
        <v>0</v>
      </c>
      <c r="U345" s="10">
        <f t="shared" si="107"/>
        <v>0</v>
      </c>
      <c r="V345" s="10">
        <f t="shared" si="108"/>
        <v>2.5000000000000001E-2</v>
      </c>
      <c r="W345" s="1">
        <v>2</v>
      </c>
      <c r="X345" s="1">
        <v>1</v>
      </c>
      <c r="Y345" s="1">
        <v>0</v>
      </c>
      <c r="Z345" s="1">
        <v>3</v>
      </c>
      <c r="AA345" s="8">
        <f t="shared" si="109"/>
        <v>6</v>
      </c>
      <c r="AB345" s="10">
        <f t="shared" si="110"/>
        <v>0.33333333333333331</v>
      </c>
      <c r="AC345" s="10">
        <f t="shared" si="111"/>
        <v>0.16666666666666666</v>
      </c>
      <c r="AD345" s="10">
        <f t="shared" si="112"/>
        <v>0</v>
      </c>
      <c r="AE345" s="10">
        <f t="shared" si="113"/>
        <v>0.5</v>
      </c>
      <c r="AF345" s="1">
        <v>8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54</v>
      </c>
      <c r="AO345" s="20" t="str">
        <f t="shared" si="96"/>
        <v>50-65</v>
      </c>
      <c r="AP345" s="1">
        <v>2792</v>
      </c>
      <c r="AQ345" s="1">
        <v>0</v>
      </c>
      <c r="AR345" s="1">
        <v>0</v>
      </c>
      <c r="AS345" s="1">
        <v>0</v>
      </c>
      <c r="AT345" s="1">
        <v>1</v>
      </c>
      <c r="AU345" s="1">
        <v>0</v>
      </c>
      <c r="AV345" s="1">
        <v>0</v>
      </c>
      <c r="AW345" s="1">
        <v>1</v>
      </c>
      <c r="AX345" s="1">
        <v>0</v>
      </c>
      <c r="AY345" s="1">
        <v>0</v>
      </c>
      <c r="AZ345" s="1">
        <v>38</v>
      </c>
      <c r="BA345" s="23">
        <v>42057</v>
      </c>
      <c r="BB345" s="25">
        <f t="shared" si="97"/>
        <v>2</v>
      </c>
      <c r="BC345" s="25" t="str">
        <f t="shared" si="98"/>
        <v>February</v>
      </c>
      <c r="BD345" s="25">
        <v>1</v>
      </c>
      <c r="BE345" t="str">
        <f t="shared" si="99"/>
        <v>222,37758,Low income,712,High spender,0.0188569309815139,1,1,49,27,2,10,0,0,1,40,0.675,0.05,0.25,0,0,0.025,2,1,0,3,6,0.333333333333333,0.166666666666667,0,0.5,8,0,0,0,0,0,0,0,54,50-65,2792,0,0,0,1,0,0,1,0,0,38</v>
      </c>
    </row>
    <row r="346" spans="1:57" ht="13.2" x14ac:dyDescent="0.25">
      <c r="A346" s="8">
        <v>6</v>
      </c>
      <c r="B346" s="1">
        <v>7500</v>
      </c>
      <c r="C346" s="8" t="str">
        <f t="shared" si="100"/>
        <v>Low income</v>
      </c>
      <c r="D346" s="31">
        <v>20</v>
      </c>
      <c r="E346" s="34" t="str">
        <f t="shared" si="101"/>
        <v>Low spender</v>
      </c>
      <c r="F346" s="10">
        <f t="shared" si="95"/>
        <v>2.6666666666666666E-3</v>
      </c>
      <c r="G346" s="1">
        <v>1</v>
      </c>
      <c r="H346" s="1">
        <v>0</v>
      </c>
      <c r="I346" s="1">
        <v>19</v>
      </c>
      <c r="J346" s="1">
        <v>7</v>
      </c>
      <c r="K346" s="1">
        <v>0</v>
      </c>
      <c r="L346" s="1">
        <v>12</v>
      </c>
      <c r="M346" s="1">
        <v>13</v>
      </c>
      <c r="N346" s="1">
        <v>7</v>
      </c>
      <c r="O346" s="1">
        <v>32</v>
      </c>
      <c r="P346" s="8">
        <f t="shared" si="102"/>
        <v>71</v>
      </c>
      <c r="Q346" s="10">
        <f t="shared" si="103"/>
        <v>9.8591549295774641E-2</v>
      </c>
      <c r="R346" s="10">
        <f t="shared" si="104"/>
        <v>0</v>
      </c>
      <c r="S346" s="10">
        <f t="shared" si="105"/>
        <v>0.16901408450704225</v>
      </c>
      <c r="T346" s="10">
        <f t="shared" si="106"/>
        <v>0.18309859154929578</v>
      </c>
      <c r="U346" s="10">
        <f t="shared" si="107"/>
        <v>9.8591549295774641E-2</v>
      </c>
      <c r="V346" s="10">
        <f t="shared" si="108"/>
        <v>0.45070422535211269</v>
      </c>
      <c r="W346" s="1">
        <v>5</v>
      </c>
      <c r="X346" s="1">
        <v>4</v>
      </c>
      <c r="Y346" s="1">
        <v>1</v>
      </c>
      <c r="Z346" s="1">
        <v>2</v>
      </c>
      <c r="AA346" s="8">
        <f t="shared" si="109"/>
        <v>12</v>
      </c>
      <c r="AB346" s="10">
        <f t="shared" si="110"/>
        <v>0.41666666666666669</v>
      </c>
      <c r="AC346" s="10">
        <f t="shared" si="111"/>
        <v>0.33333333333333331</v>
      </c>
      <c r="AD346" s="10">
        <f t="shared" si="112"/>
        <v>8.3333333333333329E-2</v>
      </c>
      <c r="AE346" s="10">
        <f t="shared" si="113"/>
        <v>0.16666666666666666</v>
      </c>
      <c r="AF346" s="1">
        <v>9</v>
      </c>
      <c r="AG346" s="1">
        <v>0</v>
      </c>
      <c r="AH346" s="1">
        <v>0</v>
      </c>
      <c r="AI346" s="1">
        <v>1</v>
      </c>
      <c r="AJ346" s="1">
        <v>0</v>
      </c>
      <c r="AK346" s="1">
        <v>0</v>
      </c>
      <c r="AL346" s="1">
        <v>0</v>
      </c>
      <c r="AM346" s="1">
        <v>1</v>
      </c>
      <c r="AN346" s="1">
        <v>44</v>
      </c>
      <c r="AO346" s="20" t="str">
        <f t="shared" si="96"/>
        <v>36-50</v>
      </c>
      <c r="AP346" s="1">
        <v>2856</v>
      </c>
      <c r="AQ346" s="1">
        <v>0</v>
      </c>
      <c r="AR346" s="1">
        <v>1</v>
      </c>
      <c r="AS346" s="1">
        <v>0</v>
      </c>
      <c r="AT346" s="1">
        <v>0</v>
      </c>
      <c r="AU346" s="1">
        <v>0</v>
      </c>
      <c r="AV346" s="1">
        <v>0</v>
      </c>
      <c r="AW346" s="1">
        <v>1</v>
      </c>
      <c r="AX346" s="1">
        <v>0</v>
      </c>
      <c r="AY346" s="1">
        <v>0</v>
      </c>
      <c r="AZ346" s="1">
        <v>7</v>
      </c>
      <c r="BA346" s="23">
        <v>41993</v>
      </c>
      <c r="BB346" s="25">
        <f t="shared" si="97"/>
        <v>12</v>
      </c>
      <c r="BC346" s="25" t="str">
        <f t="shared" si="98"/>
        <v>December</v>
      </c>
      <c r="BD346" s="25">
        <v>1</v>
      </c>
      <c r="BE346" t="str">
        <f t="shared" si="99"/>
        <v>6,7500,Low income,20,Low spender,0.00266666666666667,1,0,19,7,0,12,13,7,32,71,0.0985915492957746,0,0.169014084507042,0.183098591549296,0.0985915492957746,0.450704225352113,5,4,1,2,12,0.416666666666667,0.333333333333333,0.0833333333333333,0.166666666666667,9,0,0,1,0,0,0,1,44,36-50,2856,0,1,0,0,0,0,1,0,0,7</v>
      </c>
    </row>
    <row r="347" spans="1:57" ht="13.2" x14ac:dyDescent="0.25">
      <c r="A347" s="8">
        <v>2205</v>
      </c>
      <c r="B347" s="1">
        <v>35340</v>
      </c>
      <c r="C347" s="8" t="str">
        <f t="shared" si="100"/>
        <v>Low income</v>
      </c>
      <c r="D347" s="31">
        <v>68</v>
      </c>
      <c r="E347" s="34" t="str">
        <f t="shared" si="101"/>
        <v>Low spender</v>
      </c>
      <c r="F347" s="10">
        <f t="shared" si="95"/>
        <v>1.9241652518392756E-3</v>
      </c>
      <c r="G347" s="1">
        <v>1</v>
      </c>
      <c r="H347" s="1">
        <v>1</v>
      </c>
      <c r="I347" s="1">
        <v>1</v>
      </c>
      <c r="J347" s="1">
        <v>27</v>
      </c>
      <c r="K347" s="1">
        <v>0</v>
      </c>
      <c r="L347" s="1">
        <v>12</v>
      </c>
      <c r="M347" s="1">
        <v>0</v>
      </c>
      <c r="N347" s="1">
        <v>1</v>
      </c>
      <c r="O347" s="1">
        <v>5</v>
      </c>
      <c r="P347" s="8">
        <f t="shared" si="102"/>
        <v>45</v>
      </c>
      <c r="Q347" s="10">
        <f t="shared" si="103"/>
        <v>0.6</v>
      </c>
      <c r="R347" s="10">
        <f t="shared" si="104"/>
        <v>0</v>
      </c>
      <c r="S347" s="10">
        <f t="shared" si="105"/>
        <v>0.26666666666666666</v>
      </c>
      <c r="T347" s="10">
        <f t="shared" si="106"/>
        <v>0</v>
      </c>
      <c r="U347" s="10">
        <f t="shared" si="107"/>
        <v>2.2222222222222223E-2</v>
      </c>
      <c r="V347" s="10">
        <f t="shared" si="108"/>
        <v>0.1111111111111111</v>
      </c>
      <c r="W347" s="1">
        <v>2</v>
      </c>
      <c r="X347" s="1">
        <v>2</v>
      </c>
      <c r="Y347" s="1">
        <v>0</v>
      </c>
      <c r="Z347" s="1">
        <v>3</v>
      </c>
      <c r="AA347" s="8">
        <f t="shared" si="109"/>
        <v>7</v>
      </c>
      <c r="AB347" s="10">
        <f t="shared" si="110"/>
        <v>0.2857142857142857</v>
      </c>
      <c r="AC347" s="10">
        <f t="shared" si="111"/>
        <v>0.2857142857142857</v>
      </c>
      <c r="AD347" s="10">
        <f t="shared" si="112"/>
        <v>0</v>
      </c>
      <c r="AE347" s="10">
        <f t="shared" si="113"/>
        <v>0.42857142857142855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64</v>
      </c>
      <c r="AO347" s="20" t="str">
        <f t="shared" si="96"/>
        <v>50-65</v>
      </c>
      <c r="AP347" s="1">
        <v>2159</v>
      </c>
      <c r="AQ347" s="1">
        <v>0</v>
      </c>
      <c r="AR347" s="1">
        <v>0</v>
      </c>
      <c r="AS347" s="1">
        <v>0</v>
      </c>
      <c r="AT347" s="1">
        <v>0</v>
      </c>
      <c r="AU347" s="1">
        <v>1</v>
      </c>
      <c r="AV347" s="1">
        <v>0</v>
      </c>
      <c r="AW347" s="1">
        <v>0</v>
      </c>
      <c r="AX347" s="1">
        <v>0</v>
      </c>
      <c r="AY347" s="1">
        <v>1</v>
      </c>
      <c r="AZ347" s="1">
        <v>35</v>
      </c>
      <c r="BA347" s="23">
        <v>42690</v>
      </c>
      <c r="BB347" s="25">
        <f t="shared" si="97"/>
        <v>11</v>
      </c>
      <c r="BC347" s="25" t="str">
        <f t="shared" si="98"/>
        <v>November</v>
      </c>
      <c r="BD347" s="25">
        <v>1</v>
      </c>
      <c r="BE347" t="str">
        <f t="shared" si="99"/>
        <v>2205,35340,Low income,68,Low spender,0.00192416525183928,1,1,1,27,0,12,0,1,5,45,0.6,0,0.266666666666667,0,0.0222222222222222,0.111111111111111,2,2,0,3,7,0.285714285714286,0.285714285714286,0,0.428571428571429,5,0,0,0,0,0,0,0,64,50-65,2159,0,0,0,0,1,0,0,0,1,35</v>
      </c>
    </row>
    <row r="348" spans="1:57" ht="13.2" x14ac:dyDescent="0.25">
      <c r="A348" s="8">
        <v>2057</v>
      </c>
      <c r="B348" s="1">
        <v>46106</v>
      </c>
      <c r="C348" s="8" t="str">
        <f t="shared" si="100"/>
        <v>Low income</v>
      </c>
      <c r="D348" s="31">
        <v>339</v>
      </c>
      <c r="E348" s="34" t="str">
        <f t="shared" si="101"/>
        <v>Low spender</v>
      </c>
      <c r="F348" s="10">
        <f t="shared" si="95"/>
        <v>7.3526222183663732E-3</v>
      </c>
      <c r="G348" s="1">
        <v>1</v>
      </c>
      <c r="H348" s="1">
        <v>1</v>
      </c>
      <c r="I348" s="1">
        <v>84</v>
      </c>
      <c r="J348" s="1">
        <v>30</v>
      </c>
      <c r="K348" s="1">
        <v>0</v>
      </c>
      <c r="L348" s="1">
        <v>8</v>
      </c>
      <c r="M348" s="1">
        <v>2</v>
      </c>
      <c r="N348" s="1">
        <v>0</v>
      </c>
      <c r="O348" s="1">
        <v>14</v>
      </c>
      <c r="P348" s="8">
        <f t="shared" si="102"/>
        <v>54</v>
      </c>
      <c r="Q348" s="10">
        <f t="shared" si="103"/>
        <v>0.55555555555555558</v>
      </c>
      <c r="R348" s="10">
        <f t="shared" si="104"/>
        <v>0</v>
      </c>
      <c r="S348" s="10">
        <f t="shared" si="105"/>
        <v>0.14814814814814814</v>
      </c>
      <c r="T348" s="10">
        <f t="shared" si="106"/>
        <v>3.7037037037037035E-2</v>
      </c>
      <c r="U348" s="10">
        <f t="shared" si="107"/>
        <v>0</v>
      </c>
      <c r="V348" s="10">
        <f t="shared" si="108"/>
        <v>0.25925925925925924</v>
      </c>
      <c r="W348" s="1">
        <v>1</v>
      </c>
      <c r="X348" s="1">
        <v>1</v>
      </c>
      <c r="Y348" s="1">
        <v>1</v>
      </c>
      <c r="Z348" s="1">
        <v>2</v>
      </c>
      <c r="AA348" s="8">
        <f t="shared" si="109"/>
        <v>5</v>
      </c>
      <c r="AB348" s="10">
        <f t="shared" si="110"/>
        <v>0.2</v>
      </c>
      <c r="AC348" s="10">
        <f t="shared" si="111"/>
        <v>0.2</v>
      </c>
      <c r="AD348" s="10">
        <f t="shared" si="112"/>
        <v>0.2</v>
      </c>
      <c r="AE348" s="10">
        <f t="shared" si="113"/>
        <v>0.4</v>
      </c>
      <c r="AF348" s="1">
        <v>6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44</v>
      </c>
      <c r="AO348" s="20" t="str">
        <f t="shared" si="96"/>
        <v>36-50</v>
      </c>
      <c r="AP348" s="1">
        <v>2208</v>
      </c>
      <c r="AQ348" s="1">
        <v>0</v>
      </c>
      <c r="AR348" s="1">
        <v>0</v>
      </c>
      <c r="AS348" s="1">
        <v>0</v>
      </c>
      <c r="AT348" s="1">
        <v>1</v>
      </c>
      <c r="AU348" s="1">
        <v>0</v>
      </c>
      <c r="AV348" s="1">
        <v>0</v>
      </c>
      <c r="AW348" s="1">
        <v>0</v>
      </c>
      <c r="AX348" s="1">
        <v>1</v>
      </c>
      <c r="AY348" s="1">
        <v>0</v>
      </c>
      <c r="AZ348" s="1">
        <v>26</v>
      </c>
      <c r="BA348" s="23">
        <v>42641</v>
      </c>
      <c r="BB348" s="25">
        <f t="shared" si="97"/>
        <v>9</v>
      </c>
      <c r="BC348" s="25" t="str">
        <f t="shared" si="98"/>
        <v>September</v>
      </c>
      <c r="BD348" s="25">
        <v>1</v>
      </c>
      <c r="BE348" t="str">
        <f t="shared" si="99"/>
        <v>2057,46106,Low income,339,Low spender,0.00735262221836637,1,1,84,30,0,8,2,0,14,54,0.555555555555556,0,0.148148148148148,0.037037037037037,0,0.259259259259259,1,1,1,2,5,0.2,0.2,0.2,0.4,6,0,0,0,0,0,0,0,44,36-50,2208,0,0,0,1,0,0,0,1,0,26</v>
      </c>
    </row>
    <row r="349" spans="1:57" ht="13.2" x14ac:dyDescent="0.25">
      <c r="A349" s="8">
        <v>2053</v>
      </c>
      <c r="B349" s="1">
        <v>38725</v>
      </c>
      <c r="C349" s="8" t="str">
        <f t="shared" si="100"/>
        <v>Low income</v>
      </c>
      <c r="D349" s="31">
        <v>531</v>
      </c>
      <c r="E349" s="34" t="str">
        <f t="shared" si="101"/>
        <v>Low spender</v>
      </c>
      <c r="F349" s="10">
        <f t="shared" si="95"/>
        <v>1.3712072304712717E-2</v>
      </c>
      <c r="G349" s="1">
        <v>1</v>
      </c>
      <c r="H349" s="1">
        <v>1</v>
      </c>
      <c r="I349" s="1">
        <v>52</v>
      </c>
      <c r="J349" s="1">
        <v>31</v>
      </c>
      <c r="K349" s="1">
        <v>0</v>
      </c>
      <c r="L349" s="1">
        <v>6</v>
      </c>
      <c r="M349" s="1">
        <v>2</v>
      </c>
      <c r="N349" s="1">
        <v>1</v>
      </c>
      <c r="O349" s="1">
        <v>5</v>
      </c>
      <c r="P349" s="8">
        <f t="shared" si="102"/>
        <v>45</v>
      </c>
      <c r="Q349" s="10">
        <f t="shared" si="103"/>
        <v>0.68888888888888888</v>
      </c>
      <c r="R349" s="10">
        <f t="shared" si="104"/>
        <v>0</v>
      </c>
      <c r="S349" s="10">
        <f t="shared" si="105"/>
        <v>0.13333333333333333</v>
      </c>
      <c r="T349" s="10">
        <f t="shared" si="106"/>
        <v>4.4444444444444446E-2</v>
      </c>
      <c r="U349" s="10">
        <f t="shared" si="107"/>
        <v>2.2222222222222223E-2</v>
      </c>
      <c r="V349" s="10">
        <f t="shared" si="108"/>
        <v>0.1111111111111111</v>
      </c>
      <c r="W349" s="1">
        <v>2</v>
      </c>
      <c r="X349" s="1">
        <v>1</v>
      </c>
      <c r="Y349" s="1">
        <v>0</v>
      </c>
      <c r="Z349" s="1">
        <v>4</v>
      </c>
      <c r="AA349" s="8">
        <f t="shared" si="109"/>
        <v>7</v>
      </c>
      <c r="AB349" s="10">
        <f t="shared" si="110"/>
        <v>0.2857142857142857</v>
      </c>
      <c r="AC349" s="10">
        <f t="shared" si="111"/>
        <v>0.14285714285714285</v>
      </c>
      <c r="AD349" s="10">
        <f t="shared" si="112"/>
        <v>0</v>
      </c>
      <c r="AE349" s="10">
        <f t="shared" si="113"/>
        <v>0.5714285714285714</v>
      </c>
      <c r="AF349" s="1">
        <v>4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65</v>
      </c>
      <c r="AO349" s="20" t="str">
        <f t="shared" si="96"/>
        <v>50-65</v>
      </c>
      <c r="AP349" s="1">
        <v>2209</v>
      </c>
      <c r="AQ349" s="1">
        <v>0</v>
      </c>
      <c r="AR349" s="1">
        <v>1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1</v>
      </c>
      <c r="AZ349" s="1">
        <v>35</v>
      </c>
      <c r="BA349" s="23">
        <v>42640</v>
      </c>
      <c r="BB349" s="25">
        <f t="shared" si="97"/>
        <v>9</v>
      </c>
      <c r="BC349" s="25" t="str">
        <f t="shared" si="98"/>
        <v>September</v>
      </c>
      <c r="BD349" s="25">
        <v>1</v>
      </c>
      <c r="BE349" t="str">
        <f t="shared" si="99"/>
        <v>2053,38725,Low income,531,Low spender,0.0137120723047127,1,1,52,31,0,6,2,1,5,45,0.688888888888889,0,0.133333333333333,0.0444444444444444,0.0222222222222222,0.111111111111111,2,1,0,4,7,0.285714285714286,0.142857142857143,0,0.571428571428571,4,0,0,0,0,0,0,0,65,50-65,2209,0,1,0,0,0,0,0,0,1,35</v>
      </c>
    </row>
    <row r="350" spans="1:57" ht="13.2" x14ac:dyDescent="0.25">
      <c r="A350" s="8">
        <v>1976</v>
      </c>
      <c r="B350" s="1">
        <v>44503</v>
      </c>
      <c r="C350" s="8" t="str">
        <f t="shared" si="100"/>
        <v>Low income</v>
      </c>
      <c r="D350" s="31">
        <v>119</v>
      </c>
      <c r="E350" s="34" t="str">
        <f t="shared" si="101"/>
        <v>Low spender</v>
      </c>
      <c r="F350" s="10">
        <f t="shared" si="95"/>
        <v>2.6739770352560499E-3</v>
      </c>
      <c r="G350" s="1">
        <v>1</v>
      </c>
      <c r="H350" s="1">
        <v>1</v>
      </c>
      <c r="I350" s="1">
        <v>83</v>
      </c>
      <c r="J350" s="1">
        <v>31</v>
      </c>
      <c r="K350" s="1">
        <v>1</v>
      </c>
      <c r="L350" s="1">
        <v>8</v>
      </c>
      <c r="M350" s="1">
        <v>0</v>
      </c>
      <c r="N350" s="1">
        <v>0</v>
      </c>
      <c r="O350" s="1">
        <v>8</v>
      </c>
      <c r="P350" s="8">
        <f t="shared" si="102"/>
        <v>48</v>
      </c>
      <c r="Q350" s="10">
        <f t="shared" si="103"/>
        <v>0.64583333333333337</v>
      </c>
      <c r="R350" s="10">
        <f t="shared" si="104"/>
        <v>2.0833333333333332E-2</v>
      </c>
      <c r="S350" s="10">
        <f t="shared" si="105"/>
        <v>0.16666666666666666</v>
      </c>
      <c r="T350" s="10">
        <f t="shared" si="106"/>
        <v>0</v>
      </c>
      <c r="U350" s="10">
        <f t="shared" si="107"/>
        <v>0</v>
      </c>
      <c r="V350" s="10">
        <f t="shared" si="108"/>
        <v>0.16666666666666666</v>
      </c>
      <c r="W350" s="1">
        <v>2</v>
      </c>
      <c r="X350" s="1">
        <v>2</v>
      </c>
      <c r="Y350" s="1">
        <v>0</v>
      </c>
      <c r="Z350" s="1">
        <v>3</v>
      </c>
      <c r="AA350" s="8">
        <f t="shared" si="109"/>
        <v>7</v>
      </c>
      <c r="AB350" s="10">
        <f t="shared" si="110"/>
        <v>0.2857142857142857</v>
      </c>
      <c r="AC350" s="10">
        <f t="shared" si="111"/>
        <v>0.2857142857142857</v>
      </c>
      <c r="AD350" s="10">
        <f t="shared" si="112"/>
        <v>0</v>
      </c>
      <c r="AE350" s="10">
        <f t="shared" si="113"/>
        <v>0.42857142857142855</v>
      </c>
      <c r="AF350" s="1">
        <v>6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48</v>
      </c>
      <c r="AO350" s="20" t="str">
        <f t="shared" si="96"/>
        <v>36-50</v>
      </c>
      <c r="AP350" s="1">
        <v>2233</v>
      </c>
      <c r="AQ350" s="1">
        <v>0</v>
      </c>
      <c r="AR350" s="1">
        <v>0</v>
      </c>
      <c r="AS350" s="1">
        <v>1</v>
      </c>
      <c r="AT350" s="1">
        <v>0</v>
      </c>
      <c r="AU350" s="1">
        <v>0</v>
      </c>
      <c r="AV350" s="1">
        <v>0</v>
      </c>
      <c r="AW350" s="1">
        <v>1</v>
      </c>
      <c r="AX350" s="1">
        <v>0</v>
      </c>
      <c r="AY350" s="1">
        <v>0</v>
      </c>
      <c r="AZ350" s="1">
        <v>32</v>
      </c>
      <c r="BA350" s="23">
        <v>42616</v>
      </c>
      <c r="BB350" s="25">
        <f t="shared" si="97"/>
        <v>9</v>
      </c>
      <c r="BC350" s="25" t="str">
        <f t="shared" si="98"/>
        <v>September</v>
      </c>
      <c r="BD350" s="25">
        <v>1</v>
      </c>
      <c r="BE350" t="str">
        <f t="shared" si="99"/>
        <v>1976,44503,Low income,119,Low spender,0.00267397703525605,1,1,83,31,1,8,0,0,8,48,0.645833333333333,0.0208333333333333,0.166666666666667,0,0,0.166666666666667,2,2,0,3,7,0.285714285714286,0.285714285714286,0,0.428571428571429,6,0,0,0,0,0,0,0,48,36-50,2233,0,0,1,0,0,0,1,0,0,32</v>
      </c>
    </row>
    <row r="351" spans="1:57" ht="13.2" x14ac:dyDescent="0.25">
      <c r="A351" s="8">
        <v>1966</v>
      </c>
      <c r="B351" s="1">
        <v>46015</v>
      </c>
      <c r="C351" s="8" t="str">
        <f t="shared" si="100"/>
        <v>Low income</v>
      </c>
      <c r="D351" s="31">
        <v>1372</v>
      </c>
      <c r="E351" s="34" t="str">
        <f t="shared" si="101"/>
        <v>High spender</v>
      </c>
      <c r="F351" s="10">
        <f t="shared" si="95"/>
        <v>2.9816364229055741E-2</v>
      </c>
      <c r="G351" s="1">
        <v>1</v>
      </c>
      <c r="H351" s="1">
        <v>1</v>
      </c>
      <c r="I351" s="1">
        <v>25</v>
      </c>
      <c r="J351" s="1">
        <v>38</v>
      </c>
      <c r="K351" s="1">
        <v>0</v>
      </c>
      <c r="L351" s="1">
        <v>2</v>
      </c>
      <c r="M351" s="1">
        <v>0</v>
      </c>
      <c r="N351" s="1">
        <v>0</v>
      </c>
      <c r="O351" s="1">
        <v>6</v>
      </c>
      <c r="P351" s="8">
        <f t="shared" si="102"/>
        <v>46</v>
      </c>
      <c r="Q351" s="10">
        <f t="shared" si="103"/>
        <v>0.82608695652173914</v>
      </c>
      <c r="R351" s="10">
        <f t="shared" si="104"/>
        <v>0</v>
      </c>
      <c r="S351" s="10">
        <f t="shared" si="105"/>
        <v>4.3478260869565216E-2</v>
      </c>
      <c r="T351" s="10">
        <f t="shared" si="106"/>
        <v>0</v>
      </c>
      <c r="U351" s="10">
        <f t="shared" si="107"/>
        <v>0</v>
      </c>
      <c r="V351" s="10">
        <f t="shared" si="108"/>
        <v>0.13043478260869565</v>
      </c>
      <c r="W351" s="1">
        <v>1</v>
      </c>
      <c r="X351" s="1">
        <v>1</v>
      </c>
      <c r="Y351" s="1">
        <v>0</v>
      </c>
      <c r="Z351" s="1">
        <v>3</v>
      </c>
      <c r="AA351" s="8">
        <f t="shared" si="109"/>
        <v>5</v>
      </c>
      <c r="AB351" s="10">
        <f t="shared" si="110"/>
        <v>0.2</v>
      </c>
      <c r="AC351" s="10">
        <f t="shared" si="111"/>
        <v>0.2</v>
      </c>
      <c r="AD351" s="10">
        <f t="shared" si="112"/>
        <v>0</v>
      </c>
      <c r="AE351" s="10">
        <f t="shared" si="113"/>
        <v>0.6</v>
      </c>
      <c r="AF351" s="1">
        <v>7</v>
      </c>
      <c r="AG351" s="1">
        <v>0</v>
      </c>
      <c r="AH351" s="1">
        <v>1</v>
      </c>
      <c r="AI351" s="1">
        <v>1</v>
      </c>
      <c r="AJ351" s="1">
        <v>0</v>
      </c>
      <c r="AK351" s="1">
        <v>0</v>
      </c>
      <c r="AL351" s="1">
        <v>0</v>
      </c>
      <c r="AM351" s="1">
        <v>0</v>
      </c>
      <c r="AN351" s="1">
        <v>65</v>
      </c>
      <c r="AO351" s="20" t="str">
        <f t="shared" si="96"/>
        <v>50-65</v>
      </c>
      <c r="AP351" s="1">
        <v>2236</v>
      </c>
      <c r="AQ351" s="1">
        <v>0</v>
      </c>
      <c r="AR351" s="1">
        <v>0</v>
      </c>
      <c r="AS351" s="1">
        <v>0</v>
      </c>
      <c r="AT351" s="1">
        <v>1</v>
      </c>
      <c r="AU351" s="1">
        <v>0</v>
      </c>
      <c r="AV351" s="1">
        <v>0</v>
      </c>
      <c r="AW351" s="1">
        <v>0</v>
      </c>
      <c r="AX351" s="1">
        <v>0</v>
      </c>
      <c r="AY351" s="1">
        <v>1</v>
      </c>
      <c r="AZ351" s="1">
        <v>34</v>
      </c>
      <c r="BA351" s="23">
        <v>42613</v>
      </c>
      <c r="BB351" s="25">
        <f t="shared" si="97"/>
        <v>8</v>
      </c>
      <c r="BC351" s="25" t="str">
        <f t="shared" si="98"/>
        <v>August</v>
      </c>
      <c r="BD351" s="25">
        <v>1</v>
      </c>
      <c r="BE351" t="str">
        <f t="shared" si="99"/>
        <v>1966,46015,Low income,1372,High spender,0.0298163642290557,1,1,25,38,0,2,0,0,6,46,0.826086956521739,0,0.0434782608695652,0,0,0.130434782608696,1,1,0,3,5,0.2,0.2,0,0.6,7,0,1,1,0,0,0,0,65,50-65,2236,0,0,0,1,0,0,0,0,1,34</v>
      </c>
    </row>
    <row r="352" spans="1:57" ht="13.2" x14ac:dyDescent="0.25">
      <c r="A352" s="8">
        <v>1899</v>
      </c>
      <c r="B352" s="1">
        <v>30023</v>
      </c>
      <c r="C352" s="8" t="str">
        <f t="shared" si="100"/>
        <v>Low income</v>
      </c>
      <c r="D352" s="31">
        <v>20</v>
      </c>
      <c r="E352" s="34" t="str">
        <f t="shared" si="101"/>
        <v>Low spender</v>
      </c>
      <c r="F352" s="10">
        <f t="shared" si="95"/>
        <v>6.6615594710721783E-4</v>
      </c>
      <c r="G352" s="1">
        <v>1</v>
      </c>
      <c r="H352" s="1">
        <v>0</v>
      </c>
      <c r="I352" s="1">
        <v>28</v>
      </c>
      <c r="J352" s="1">
        <v>11</v>
      </c>
      <c r="K352" s="1">
        <v>0</v>
      </c>
      <c r="L352" s="1">
        <v>16</v>
      </c>
      <c r="M352" s="1">
        <v>7</v>
      </c>
      <c r="N352" s="1">
        <v>6</v>
      </c>
      <c r="O352" s="1">
        <v>21</v>
      </c>
      <c r="P352" s="8">
        <f t="shared" si="102"/>
        <v>61</v>
      </c>
      <c r="Q352" s="10">
        <f t="shared" si="103"/>
        <v>0.18032786885245902</v>
      </c>
      <c r="R352" s="10">
        <f t="shared" si="104"/>
        <v>0</v>
      </c>
      <c r="S352" s="10">
        <f t="shared" si="105"/>
        <v>0.26229508196721313</v>
      </c>
      <c r="T352" s="10">
        <f t="shared" si="106"/>
        <v>0.11475409836065574</v>
      </c>
      <c r="U352" s="10">
        <f t="shared" si="107"/>
        <v>9.8360655737704916E-2</v>
      </c>
      <c r="V352" s="10">
        <f t="shared" si="108"/>
        <v>0.34426229508196721</v>
      </c>
      <c r="W352" s="1">
        <v>1</v>
      </c>
      <c r="X352" s="1">
        <v>2</v>
      </c>
      <c r="Y352" s="1">
        <v>0</v>
      </c>
      <c r="Z352" s="1">
        <v>3</v>
      </c>
      <c r="AA352" s="8">
        <f t="shared" si="109"/>
        <v>6</v>
      </c>
      <c r="AB352" s="10">
        <f t="shared" si="110"/>
        <v>0.16666666666666666</v>
      </c>
      <c r="AC352" s="10">
        <f t="shared" si="111"/>
        <v>0.33333333333333331</v>
      </c>
      <c r="AD352" s="10">
        <f t="shared" si="112"/>
        <v>0</v>
      </c>
      <c r="AE352" s="10">
        <f t="shared" si="113"/>
        <v>0.5</v>
      </c>
      <c r="AF352" s="1">
        <v>8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48</v>
      </c>
      <c r="AO352" s="20" t="str">
        <f t="shared" si="96"/>
        <v>36-50</v>
      </c>
      <c r="AP352" s="1">
        <v>2256</v>
      </c>
      <c r="AQ352" s="1">
        <v>0</v>
      </c>
      <c r="AR352" s="1">
        <v>1</v>
      </c>
      <c r="AS352" s="1">
        <v>0</v>
      </c>
      <c r="AT352" s="1">
        <v>0</v>
      </c>
      <c r="AU352" s="1">
        <v>0</v>
      </c>
      <c r="AV352" s="1">
        <v>0</v>
      </c>
      <c r="AW352" s="1">
        <v>1</v>
      </c>
      <c r="AX352" s="1">
        <v>0</v>
      </c>
      <c r="AY352" s="1">
        <v>0</v>
      </c>
      <c r="AZ352" s="1">
        <v>19</v>
      </c>
      <c r="BA352" s="23">
        <v>42593</v>
      </c>
      <c r="BB352" s="25">
        <f t="shared" si="97"/>
        <v>8</v>
      </c>
      <c r="BC352" s="25" t="str">
        <f t="shared" si="98"/>
        <v>August</v>
      </c>
      <c r="BD352" s="25">
        <v>1</v>
      </c>
      <c r="BE352" t="str">
        <f t="shared" si="99"/>
        <v>1899,30023,Low income,20,Low spender,0.000666155947107218,1,0,28,11,0,16,7,6,21,61,0.180327868852459,0,0.262295081967213,0.114754098360656,0.0983606557377049,0.344262295081967,1,2,0,3,6,0.166666666666667,0.333333333333333,0,0.5,8,0,0,0,0,0,0,0,48,36-50,2256,0,1,0,0,0,0,1,0,0,19</v>
      </c>
    </row>
    <row r="353" spans="1:57" ht="13.2" x14ac:dyDescent="0.25">
      <c r="A353" s="8">
        <v>1878</v>
      </c>
      <c r="B353" s="1">
        <v>53233</v>
      </c>
      <c r="C353" s="8" t="str">
        <f t="shared" si="100"/>
        <v>High income</v>
      </c>
      <c r="D353" s="31">
        <v>1148</v>
      </c>
      <c r="E353" s="34" t="str">
        <f t="shared" si="101"/>
        <v>High spender</v>
      </c>
      <c r="F353" s="10">
        <f t="shared" si="95"/>
        <v>2.1565570228993292E-2</v>
      </c>
      <c r="G353" s="1">
        <v>0</v>
      </c>
      <c r="H353" s="1">
        <v>1</v>
      </c>
      <c r="I353" s="1">
        <v>18</v>
      </c>
      <c r="J353" s="1">
        <v>28</v>
      </c>
      <c r="K353" s="1">
        <v>0</v>
      </c>
      <c r="L353" s="1">
        <v>9</v>
      </c>
      <c r="M353" s="1">
        <v>3</v>
      </c>
      <c r="N353" s="1">
        <v>0</v>
      </c>
      <c r="O353" s="1">
        <v>0</v>
      </c>
      <c r="P353" s="8">
        <f t="shared" si="102"/>
        <v>40</v>
      </c>
      <c r="Q353" s="10">
        <f t="shared" si="103"/>
        <v>0.7</v>
      </c>
      <c r="R353" s="10">
        <f t="shared" si="104"/>
        <v>0</v>
      </c>
      <c r="S353" s="10">
        <f t="shared" si="105"/>
        <v>0.22500000000000001</v>
      </c>
      <c r="T353" s="10">
        <f t="shared" si="106"/>
        <v>7.4999999999999997E-2</v>
      </c>
      <c r="U353" s="10">
        <f t="shared" si="107"/>
        <v>0</v>
      </c>
      <c r="V353" s="10">
        <f t="shared" si="108"/>
        <v>0</v>
      </c>
      <c r="W353" s="1">
        <v>1</v>
      </c>
      <c r="X353" s="1">
        <v>1</v>
      </c>
      <c r="Y353" s="1">
        <v>0</v>
      </c>
      <c r="Z353" s="1">
        <v>3</v>
      </c>
      <c r="AA353" s="8">
        <f t="shared" si="109"/>
        <v>5</v>
      </c>
      <c r="AB353" s="10">
        <f t="shared" si="110"/>
        <v>0.2</v>
      </c>
      <c r="AC353" s="10">
        <f t="shared" si="111"/>
        <v>0.2</v>
      </c>
      <c r="AD353" s="10">
        <f t="shared" si="112"/>
        <v>0</v>
      </c>
      <c r="AE353" s="10">
        <f t="shared" si="113"/>
        <v>0.6</v>
      </c>
      <c r="AF353" s="1">
        <v>4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63</v>
      </c>
      <c r="AO353" s="20" t="str">
        <f t="shared" si="96"/>
        <v>50-65</v>
      </c>
      <c r="AP353" s="1">
        <v>2262</v>
      </c>
      <c r="AQ353" s="1">
        <v>0</v>
      </c>
      <c r="AR353" s="1">
        <v>1</v>
      </c>
      <c r="AS353" s="1">
        <v>0</v>
      </c>
      <c r="AT353" s="1">
        <v>0</v>
      </c>
      <c r="AU353" s="1">
        <v>0</v>
      </c>
      <c r="AV353" s="1">
        <v>1</v>
      </c>
      <c r="AW353" s="1">
        <v>0</v>
      </c>
      <c r="AX353" s="1">
        <v>0</v>
      </c>
      <c r="AY353" s="1">
        <v>0</v>
      </c>
      <c r="AZ353" s="1">
        <v>40</v>
      </c>
      <c r="BA353" s="23">
        <v>42587</v>
      </c>
      <c r="BB353" s="25">
        <f t="shared" si="97"/>
        <v>8</v>
      </c>
      <c r="BC353" s="25" t="str">
        <f t="shared" si="98"/>
        <v>August</v>
      </c>
      <c r="BD353" s="25">
        <v>1</v>
      </c>
      <c r="BE353" t="str">
        <f t="shared" si="99"/>
        <v>1878,53233,High income,1148,High spender,0.0215655702289933,0,1,18,28,0,9,3,0,0,40,0.7,0,0.225,0.075,0,0,1,1,0,3,5,0.2,0.2,0,0.6,4,0,0,0,0,0,0,0,63,50-65,2262,0,1,0,0,0,1,0,0,0,40</v>
      </c>
    </row>
    <row r="354" spans="1:57" ht="13.2" x14ac:dyDescent="0.25">
      <c r="A354" s="8">
        <v>1725</v>
      </c>
      <c r="B354" s="1">
        <v>23228</v>
      </c>
      <c r="C354" s="8" t="str">
        <f t="shared" si="100"/>
        <v>Low income</v>
      </c>
      <c r="D354" s="31">
        <v>1497</v>
      </c>
      <c r="E354" s="34" t="str">
        <f t="shared" si="101"/>
        <v>High spender</v>
      </c>
      <c r="F354" s="10">
        <f t="shared" si="95"/>
        <v>6.4448079903564659E-2</v>
      </c>
      <c r="G354" s="1">
        <v>1</v>
      </c>
      <c r="H354" s="1">
        <v>0</v>
      </c>
      <c r="I354" s="1">
        <v>71</v>
      </c>
      <c r="J354" s="1">
        <v>13</v>
      </c>
      <c r="K354" s="1">
        <v>2</v>
      </c>
      <c r="L354" s="1">
        <v>18</v>
      </c>
      <c r="M354" s="1">
        <v>6</v>
      </c>
      <c r="N354" s="1">
        <v>1</v>
      </c>
      <c r="O354" s="1">
        <v>0</v>
      </c>
      <c r="P354" s="8">
        <f t="shared" si="102"/>
        <v>40</v>
      </c>
      <c r="Q354" s="10">
        <f t="shared" si="103"/>
        <v>0.32500000000000001</v>
      </c>
      <c r="R354" s="10">
        <f t="shared" si="104"/>
        <v>0.05</v>
      </c>
      <c r="S354" s="10">
        <f t="shared" si="105"/>
        <v>0.45</v>
      </c>
      <c r="T354" s="10">
        <f t="shared" si="106"/>
        <v>0.15</v>
      </c>
      <c r="U354" s="10">
        <f t="shared" si="107"/>
        <v>2.5000000000000001E-2</v>
      </c>
      <c r="V354" s="10">
        <f t="shared" si="108"/>
        <v>0</v>
      </c>
      <c r="W354" s="1">
        <v>2</v>
      </c>
      <c r="X354" s="1">
        <v>2</v>
      </c>
      <c r="Y354" s="1">
        <v>0</v>
      </c>
      <c r="Z354" s="1">
        <v>3</v>
      </c>
      <c r="AA354" s="8">
        <f t="shared" si="109"/>
        <v>7</v>
      </c>
      <c r="AB354" s="10">
        <f t="shared" si="110"/>
        <v>0.2857142857142857</v>
      </c>
      <c r="AC354" s="10">
        <f t="shared" si="111"/>
        <v>0.2857142857142857</v>
      </c>
      <c r="AD354" s="10">
        <f t="shared" si="112"/>
        <v>0</v>
      </c>
      <c r="AE354" s="10">
        <f t="shared" si="113"/>
        <v>0.42857142857142855</v>
      </c>
      <c r="AF354" s="1">
        <v>8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51</v>
      </c>
      <c r="AO354" s="20" t="str">
        <f t="shared" si="96"/>
        <v>50-65</v>
      </c>
      <c r="AP354" s="1">
        <v>2313</v>
      </c>
      <c r="AQ354" s="1">
        <v>0</v>
      </c>
      <c r="AR354" s="1">
        <v>0</v>
      </c>
      <c r="AS354" s="1">
        <v>0</v>
      </c>
      <c r="AT354" s="1">
        <v>1</v>
      </c>
      <c r="AU354" s="1">
        <v>0</v>
      </c>
      <c r="AV354" s="1">
        <v>0</v>
      </c>
      <c r="AW354" s="1">
        <v>1</v>
      </c>
      <c r="AX354" s="1">
        <v>0</v>
      </c>
      <c r="AY354" s="1">
        <v>0</v>
      </c>
      <c r="AZ354" s="1">
        <v>40</v>
      </c>
      <c r="BA354" s="23">
        <v>42536</v>
      </c>
      <c r="BB354" s="25">
        <f t="shared" si="97"/>
        <v>6</v>
      </c>
      <c r="BC354" s="25" t="str">
        <f t="shared" si="98"/>
        <v>June</v>
      </c>
      <c r="BD354" s="25">
        <v>1</v>
      </c>
      <c r="BE354" t="str">
        <f t="shared" si="99"/>
        <v>1725,23228,Low income,1497,High spender,0.0644480799035647,1,0,71,13,2,18,6,1,0,40,0.325,0.05,0.45,0.15,0.025,0,2,2,0,3,7,0.285714285714286,0.285714285714286,0,0.428571428571429,8,0,0,0,0,0,0,0,51,50-65,2313,0,0,0,1,0,0,1,0,0,40</v>
      </c>
    </row>
    <row r="355" spans="1:57" ht="13.2" x14ac:dyDescent="0.25">
      <c r="A355" s="8">
        <v>1714</v>
      </c>
      <c r="B355" s="1">
        <v>35788</v>
      </c>
      <c r="C355" s="8" t="str">
        <f t="shared" si="100"/>
        <v>Low income</v>
      </c>
      <c r="D355" s="31">
        <v>1301</v>
      </c>
      <c r="E355" s="34" t="str">
        <f t="shared" si="101"/>
        <v>High spender</v>
      </c>
      <c r="F355" s="10">
        <f t="shared" si="95"/>
        <v>3.635296747513133E-2</v>
      </c>
      <c r="G355" s="1">
        <v>1</v>
      </c>
      <c r="H355" s="1">
        <v>1</v>
      </c>
      <c r="I355" s="1">
        <v>34</v>
      </c>
      <c r="J355" s="1">
        <v>23</v>
      </c>
      <c r="K355" s="1">
        <v>2</v>
      </c>
      <c r="L355" s="1">
        <v>11</v>
      </c>
      <c r="M355" s="1">
        <v>3</v>
      </c>
      <c r="N355" s="1">
        <v>1</v>
      </c>
      <c r="O355" s="1">
        <v>4</v>
      </c>
      <c r="P355" s="8">
        <f t="shared" si="102"/>
        <v>44</v>
      </c>
      <c r="Q355" s="10">
        <f t="shared" si="103"/>
        <v>0.52272727272727271</v>
      </c>
      <c r="R355" s="10">
        <f t="shared" si="104"/>
        <v>4.5454545454545456E-2</v>
      </c>
      <c r="S355" s="10">
        <f t="shared" si="105"/>
        <v>0.25</v>
      </c>
      <c r="T355" s="10">
        <f t="shared" si="106"/>
        <v>6.8181818181818177E-2</v>
      </c>
      <c r="U355" s="10">
        <f t="shared" si="107"/>
        <v>2.2727272727272728E-2</v>
      </c>
      <c r="V355" s="10">
        <f t="shared" si="108"/>
        <v>9.0909090909090912E-2</v>
      </c>
      <c r="W355" s="1">
        <v>2</v>
      </c>
      <c r="X355" s="1">
        <v>2</v>
      </c>
      <c r="Y355" s="1">
        <v>0</v>
      </c>
      <c r="Z355" s="1">
        <v>3</v>
      </c>
      <c r="AA355" s="8">
        <f t="shared" si="109"/>
        <v>7</v>
      </c>
      <c r="AB355" s="10">
        <f t="shared" si="110"/>
        <v>0.2857142857142857</v>
      </c>
      <c r="AC355" s="10">
        <f t="shared" si="111"/>
        <v>0.2857142857142857</v>
      </c>
      <c r="AD355" s="10">
        <f t="shared" si="112"/>
        <v>0</v>
      </c>
      <c r="AE355" s="10">
        <f t="shared" si="113"/>
        <v>0.42857142857142855</v>
      </c>
      <c r="AF355" s="1">
        <v>6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49</v>
      </c>
      <c r="AO355" s="20" t="str">
        <f t="shared" si="96"/>
        <v>36-50</v>
      </c>
      <c r="AP355" s="1">
        <v>2316</v>
      </c>
      <c r="AQ355" s="1">
        <v>0</v>
      </c>
      <c r="AR355" s="1">
        <v>1</v>
      </c>
      <c r="AS355" s="1">
        <v>0</v>
      </c>
      <c r="AT355" s="1">
        <v>0</v>
      </c>
      <c r="AU355" s="1">
        <v>0</v>
      </c>
      <c r="AV355" s="1">
        <v>0</v>
      </c>
      <c r="AW355" s="1">
        <v>1</v>
      </c>
      <c r="AX355" s="1">
        <v>0</v>
      </c>
      <c r="AY355" s="1">
        <v>0</v>
      </c>
      <c r="AZ355" s="1">
        <v>36</v>
      </c>
      <c r="BA355" s="23">
        <v>42533</v>
      </c>
      <c r="BB355" s="25">
        <f t="shared" si="97"/>
        <v>6</v>
      </c>
      <c r="BC355" s="25" t="str">
        <f t="shared" si="98"/>
        <v>June</v>
      </c>
      <c r="BD355" s="25">
        <v>1</v>
      </c>
      <c r="BE355" t="str">
        <f t="shared" si="99"/>
        <v>1714,35788,Low income,1301,High spender,0.0363529674751313,1,1,34,23,2,11,3,1,4,44,0.522727272727273,0.0454545454545455,0.25,0.0681818181818182,0.0227272727272727,0.0909090909090909,2,2,0,3,7,0.285714285714286,0.285714285714286,0,0.428571428571429,6,0,0,0,0,0,0,0,49,36-50,2316,0,1,0,0,0,0,1,0,0,36</v>
      </c>
    </row>
    <row r="356" spans="1:57" ht="13.2" x14ac:dyDescent="0.25">
      <c r="A356" s="8">
        <v>1648</v>
      </c>
      <c r="B356" s="1">
        <v>36732</v>
      </c>
      <c r="C356" s="8" t="str">
        <f t="shared" si="100"/>
        <v>Low income</v>
      </c>
      <c r="D356" s="31">
        <v>660</v>
      </c>
      <c r="E356" s="34" t="str">
        <f t="shared" si="101"/>
        <v>High spender</v>
      </c>
      <c r="F356" s="10">
        <f t="shared" si="95"/>
        <v>1.796798431885005E-2</v>
      </c>
      <c r="G356" s="1">
        <v>1</v>
      </c>
      <c r="H356" s="1">
        <v>1</v>
      </c>
      <c r="I356" s="1">
        <v>71</v>
      </c>
      <c r="J356" s="1">
        <v>21</v>
      </c>
      <c r="K356" s="1">
        <v>5</v>
      </c>
      <c r="L356" s="1">
        <v>3</v>
      </c>
      <c r="M356" s="1">
        <v>10</v>
      </c>
      <c r="N356" s="1">
        <v>1</v>
      </c>
      <c r="O356" s="1">
        <v>7</v>
      </c>
      <c r="P356" s="8">
        <f t="shared" si="102"/>
        <v>47</v>
      </c>
      <c r="Q356" s="10">
        <f t="shared" si="103"/>
        <v>0.44680851063829785</v>
      </c>
      <c r="R356" s="10">
        <f t="shared" si="104"/>
        <v>0.10638297872340426</v>
      </c>
      <c r="S356" s="10">
        <f t="shared" si="105"/>
        <v>6.3829787234042548E-2</v>
      </c>
      <c r="T356" s="10">
        <f t="shared" si="106"/>
        <v>0.21276595744680851</v>
      </c>
      <c r="U356" s="10">
        <f t="shared" si="107"/>
        <v>2.1276595744680851E-2</v>
      </c>
      <c r="V356" s="10">
        <f t="shared" si="108"/>
        <v>0.14893617021276595</v>
      </c>
      <c r="W356" s="1">
        <v>3</v>
      </c>
      <c r="X356" s="1">
        <v>1</v>
      </c>
      <c r="Y356" s="1">
        <v>1</v>
      </c>
      <c r="Z356" s="1">
        <v>4</v>
      </c>
      <c r="AA356" s="8">
        <f t="shared" si="109"/>
        <v>9</v>
      </c>
      <c r="AB356" s="10">
        <f t="shared" si="110"/>
        <v>0.33333333333333331</v>
      </c>
      <c r="AC356" s="10">
        <f t="shared" si="111"/>
        <v>0.1111111111111111</v>
      </c>
      <c r="AD356" s="10">
        <f t="shared" si="112"/>
        <v>0.1111111111111111</v>
      </c>
      <c r="AE356" s="10">
        <f t="shared" si="113"/>
        <v>0.44444444444444442</v>
      </c>
      <c r="AF356" s="1">
        <v>2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61</v>
      </c>
      <c r="AO356" s="20" t="str">
        <f t="shared" si="96"/>
        <v>50-65</v>
      </c>
      <c r="AP356" s="1">
        <v>2341</v>
      </c>
      <c r="AQ356" s="1">
        <v>0</v>
      </c>
      <c r="AR356" s="1">
        <v>1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1</v>
      </c>
      <c r="AZ356" s="1">
        <v>33</v>
      </c>
      <c r="BA356" s="23">
        <v>42508</v>
      </c>
      <c r="BB356" s="25">
        <f t="shared" si="97"/>
        <v>5</v>
      </c>
      <c r="BC356" s="25" t="str">
        <f t="shared" si="98"/>
        <v>May</v>
      </c>
      <c r="BD356" s="25">
        <v>1</v>
      </c>
      <c r="BE356" t="str">
        <f t="shared" si="99"/>
        <v>1648,36732,Low income,660,High spender,0.01796798431885,1,1,71,21,5,3,10,1,7,47,0.446808510638298,0.106382978723404,0.0638297872340425,0.212765957446809,0.0212765957446809,0.148936170212766,3,1,1,4,9,0.333333333333333,0.111111111111111,0.111111111111111,0.444444444444444,2,0,0,0,0,0,0,0,61,50-65,2341,0,1,0,0,0,0,0,0,1,33</v>
      </c>
    </row>
    <row r="357" spans="1:57" ht="13.2" x14ac:dyDescent="0.25">
      <c r="A357" s="8">
        <v>1546</v>
      </c>
      <c r="B357" s="1">
        <v>17256</v>
      </c>
      <c r="C357" s="8" t="str">
        <f t="shared" si="100"/>
        <v>Low income</v>
      </c>
      <c r="D357" s="31">
        <v>502</v>
      </c>
      <c r="E357" s="34" t="str">
        <f t="shared" si="101"/>
        <v>Low spender</v>
      </c>
      <c r="F357" s="10">
        <f t="shared" si="95"/>
        <v>2.9091330551692166E-2</v>
      </c>
      <c r="G357" s="1">
        <v>1</v>
      </c>
      <c r="H357" s="1">
        <v>0</v>
      </c>
      <c r="I357" s="1">
        <v>10</v>
      </c>
      <c r="J357" s="1">
        <v>6</v>
      </c>
      <c r="K357" s="1">
        <v>4</v>
      </c>
      <c r="L357" s="1">
        <v>14</v>
      </c>
      <c r="M357" s="1">
        <v>8</v>
      </c>
      <c r="N357" s="1">
        <v>8</v>
      </c>
      <c r="O357" s="1">
        <v>22</v>
      </c>
      <c r="P357" s="8">
        <f t="shared" si="102"/>
        <v>62</v>
      </c>
      <c r="Q357" s="10">
        <f t="shared" si="103"/>
        <v>9.6774193548387094E-2</v>
      </c>
      <c r="R357" s="10">
        <f t="shared" si="104"/>
        <v>6.4516129032258063E-2</v>
      </c>
      <c r="S357" s="10">
        <f t="shared" si="105"/>
        <v>0.22580645161290322</v>
      </c>
      <c r="T357" s="10">
        <f t="shared" si="106"/>
        <v>0.12903225806451613</v>
      </c>
      <c r="U357" s="10">
        <f t="shared" si="107"/>
        <v>0.12903225806451613</v>
      </c>
      <c r="V357" s="10">
        <f t="shared" si="108"/>
        <v>0.35483870967741937</v>
      </c>
      <c r="W357" s="1">
        <v>2</v>
      </c>
      <c r="X357" s="1">
        <v>2</v>
      </c>
      <c r="Y357" s="1">
        <v>1</v>
      </c>
      <c r="Z357" s="1">
        <v>2</v>
      </c>
      <c r="AA357" s="8">
        <f t="shared" si="109"/>
        <v>7</v>
      </c>
      <c r="AB357" s="10">
        <f t="shared" si="110"/>
        <v>0.2857142857142857</v>
      </c>
      <c r="AC357" s="10">
        <f t="shared" si="111"/>
        <v>0.2857142857142857</v>
      </c>
      <c r="AD357" s="10">
        <f t="shared" si="112"/>
        <v>0.14285714285714285</v>
      </c>
      <c r="AE357" s="10">
        <f t="shared" si="113"/>
        <v>0.2857142857142857</v>
      </c>
      <c r="AF357" s="1">
        <v>8</v>
      </c>
      <c r="AG357" s="1">
        <v>0</v>
      </c>
      <c r="AH357" s="1">
        <v>0</v>
      </c>
      <c r="AI357" s="1">
        <v>1</v>
      </c>
      <c r="AJ357" s="1">
        <v>0</v>
      </c>
      <c r="AK357" s="1">
        <v>0</v>
      </c>
      <c r="AL357" s="1">
        <v>0</v>
      </c>
      <c r="AM357" s="1">
        <v>0</v>
      </c>
      <c r="AN357" s="1">
        <v>28</v>
      </c>
      <c r="AO357" s="20" t="str">
        <f t="shared" si="96"/>
        <v>24-35</v>
      </c>
      <c r="AP357" s="1">
        <v>2377</v>
      </c>
      <c r="AQ357" s="1">
        <v>0</v>
      </c>
      <c r="AR357" s="1">
        <v>1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18</v>
      </c>
      <c r="BA357" s="23">
        <v>42472</v>
      </c>
      <c r="BB357" s="25">
        <f t="shared" si="97"/>
        <v>4</v>
      </c>
      <c r="BC357" s="25" t="str">
        <f t="shared" si="98"/>
        <v>April</v>
      </c>
      <c r="BD357" s="25">
        <v>1</v>
      </c>
      <c r="BE357" t="str">
        <f t="shared" si="99"/>
        <v>1546,17256,Low income,502,Low spender,0.0290913305516922,1,0,10,6,4,14,8,8,22,62,0.0967741935483871,0.0645161290322581,0.225806451612903,0.129032258064516,0.129032258064516,0.354838709677419,2,2,1,2,7,0.285714285714286,0.285714285714286,0.142857142857143,0.285714285714286,8,0,0,1,0,0,0,0,28,24-35,2377,0,1,0,0,0,0,0,0,0,18</v>
      </c>
    </row>
    <row r="358" spans="1:57" ht="13.2" x14ac:dyDescent="0.25">
      <c r="A358" s="8">
        <v>1421</v>
      </c>
      <c r="B358" s="1">
        <v>26872</v>
      </c>
      <c r="C358" s="8" t="str">
        <f t="shared" si="100"/>
        <v>Low income</v>
      </c>
      <c r="D358" s="31">
        <v>1298</v>
      </c>
      <c r="E358" s="34" t="str">
        <f t="shared" si="101"/>
        <v>High spender</v>
      </c>
      <c r="F358" s="10">
        <f t="shared" si="95"/>
        <v>4.8303066388806194E-2</v>
      </c>
      <c r="G358" s="1">
        <v>0</v>
      </c>
      <c r="H358" s="1">
        <v>0</v>
      </c>
      <c r="I358" s="1">
        <v>0</v>
      </c>
      <c r="J358" s="1">
        <v>3</v>
      </c>
      <c r="K358" s="1">
        <v>10</v>
      </c>
      <c r="L358" s="1">
        <v>8</v>
      </c>
      <c r="M358" s="1">
        <v>3</v>
      </c>
      <c r="N358" s="1">
        <v>16</v>
      </c>
      <c r="O358" s="1">
        <v>32</v>
      </c>
      <c r="P358" s="8">
        <f t="shared" si="102"/>
        <v>72</v>
      </c>
      <c r="Q358" s="10">
        <f t="shared" si="103"/>
        <v>4.1666666666666664E-2</v>
      </c>
      <c r="R358" s="10">
        <f t="shared" si="104"/>
        <v>0.1388888888888889</v>
      </c>
      <c r="S358" s="10">
        <f t="shared" si="105"/>
        <v>0.1111111111111111</v>
      </c>
      <c r="T358" s="10">
        <f t="shared" si="106"/>
        <v>4.1666666666666664E-2</v>
      </c>
      <c r="U358" s="10">
        <f t="shared" si="107"/>
        <v>0.22222222222222221</v>
      </c>
      <c r="V358" s="10">
        <f t="shared" si="108"/>
        <v>0.44444444444444442</v>
      </c>
      <c r="W358" s="1">
        <v>1</v>
      </c>
      <c r="X358" s="1">
        <v>1</v>
      </c>
      <c r="Y358" s="1">
        <v>1</v>
      </c>
      <c r="Z358" s="1">
        <v>2</v>
      </c>
      <c r="AA358" s="8">
        <f t="shared" si="109"/>
        <v>5</v>
      </c>
      <c r="AB358" s="10">
        <f t="shared" si="110"/>
        <v>0.2</v>
      </c>
      <c r="AC358" s="10">
        <f t="shared" si="111"/>
        <v>0.2</v>
      </c>
      <c r="AD358" s="10">
        <f t="shared" si="112"/>
        <v>0.2</v>
      </c>
      <c r="AE358" s="10">
        <f t="shared" si="113"/>
        <v>0.4</v>
      </c>
      <c r="AF358" s="1">
        <v>6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39</v>
      </c>
      <c r="AO358" s="20" t="str">
        <f t="shared" si="96"/>
        <v>36-50</v>
      </c>
      <c r="AP358" s="1">
        <v>2415</v>
      </c>
      <c r="AQ358" s="1">
        <v>0</v>
      </c>
      <c r="AR358" s="1">
        <v>1</v>
      </c>
      <c r="AS358" s="1">
        <v>0</v>
      </c>
      <c r="AT358" s="1">
        <v>0</v>
      </c>
      <c r="AU358" s="1">
        <v>0</v>
      </c>
      <c r="AV358" s="1">
        <v>0</v>
      </c>
      <c r="AW358" s="1">
        <v>1</v>
      </c>
      <c r="AX358" s="1">
        <v>0</v>
      </c>
      <c r="AY358" s="1">
        <v>0</v>
      </c>
      <c r="AZ358" s="1">
        <v>8</v>
      </c>
      <c r="BA358" s="23">
        <v>42434</v>
      </c>
      <c r="BB358" s="25">
        <f t="shared" si="97"/>
        <v>3</v>
      </c>
      <c r="BC358" s="25" t="str">
        <f t="shared" si="98"/>
        <v>March</v>
      </c>
      <c r="BD358" s="25">
        <v>1</v>
      </c>
      <c r="BE358" t="str">
        <f t="shared" si="99"/>
        <v>1421,26872,Low income,1298,High spender,0.0483030663888062,0,0,0,3,10,8,3,16,32,72,0.0416666666666667,0.138888888888889,0.111111111111111,0.0416666666666667,0.222222222222222,0.444444444444444,1,1,1,2,5,0.2,0.2,0.2,0.4,6,0,0,0,0,0,0,0,39,36-50,2415,0,1,0,0,0,0,1,0,0,8</v>
      </c>
    </row>
    <row r="359" spans="1:57" ht="13.2" x14ac:dyDescent="0.25">
      <c r="A359" s="8">
        <v>1250</v>
      </c>
      <c r="B359" s="1">
        <v>27733</v>
      </c>
      <c r="C359" s="8" t="str">
        <f t="shared" si="100"/>
        <v>Low income</v>
      </c>
      <c r="D359" s="31">
        <v>1285</v>
      </c>
      <c r="E359" s="34" t="str">
        <f t="shared" si="101"/>
        <v>High spender</v>
      </c>
      <c r="F359" s="10">
        <f t="shared" si="95"/>
        <v>4.6334691522734651E-2</v>
      </c>
      <c r="G359" s="1">
        <v>1</v>
      </c>
      <c r="H359" s="1">
        <v>0</v>
      </c>
      <c r="I359" s="1">
        <v>16</v>
      </c>
      <c r="J359" s="1">
        <v>0</v>
      </c>
      <c r="K359" s="1">
        <v>7</v>
      </c>
      <c r="L359" s="1">
        <v>5</v>
      </c>
      <c r="M359" s="1">
        <v>26</v>
      </c>
      <c r="N359" s="1">
        <v>2</v>
      </c>
      <c r="O359" s="1">
        <v>17</v>
      </c>
      <c r="P359" s="8">
        <f t="shared" si="102"/>
        <v>57</v>
      </c>
      <c r="Q359" s="10">
        <f t="shared" si="103"/>
        <v>0</v>
      </c>
      <c r="R359" s="10">
        <f t="shared" si="104"/>
        <v>0.12280701754385964</v>
      </c>
      <c r="S359" s="10">
        <f t="shared" si="105"/>
        <v>8.771929824561403E-2</v>
      </c>
      <c r="T359" s="10">
        <f t="shared" si="106"/>
        <v>0.45614035087719296</v>
      </c>
      <c r="U359" s="10">
        <f t="shared" si="107"/>
        <v>3.5087719298245612E-2</v>
      </c>
      <c r="V359" s="10">
        <f t="shared" si="108"/>
        <v>0.2982456140350877</v>
      </c>
      <c r="W359" s="1">
        <v>2</v>
      </c>
      <c r="X359" s="1">
        <v>2</v>
      </c>
      <c r="Y359" s="1">
        <v>0</v>
      </c>
      <c r="Z359" s="1">
        <v>3</v>
      </c>
      <c r="AA359" s="8">
        <f t="shared" si="109"/>
        <v>7</v>
      </c>
      <c r="AB359" s="10">
        <f t="shared" si="110"/>
        <v>0.2857142857142857</v>
      </c>
      <c r="AC359" s="10">
        <f t="shared" si="111"/>
        <v>0.2857142857142857</v>
      </c>
      <c r="AD359" s="10">
        <f t="shared" si="112"/>
        <v>0</v>
      </c>
      <c r="AE359" s="10">
        <f t="shared" si="113"/>
        <v>0.42857142857142855</v>
      </c>
      <c r="AF359" s="1">
        <v>7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39</v>
      </c>
      <c r="AO359" s="20" t="str">
        <f t="shared" si="96"/>
        <v>36-50</v>
      </c>
      <c r="AP359" s="1">
        <v>2466</v>
      </c>
      <c r="AQ359" s="1">
        <v>0</v>
      </c>
      <c r="AR359" s="1">
        <v>1</v>
      </c>
      <c r="AS359" s="1">
        <v>0</v>
      </c>
      <c r="AT359" s="1">
        <v>0</v>
      </c>
      <c r="AU359" s="1">
        <v>0</v>
      </c>
      <c r="AV359" s="1">
        <v>1</v>
      </c>
      <c r="AW359" s="1">
        <v>0</v>
      </c>
      <c r="AX359" s="1">
        <v>0</v>
      </c>
      <c r="AY359" s="1">
        <v>0</v>
      </c>
      <c r="AZ359" s="1">
        <v>23</v>
      </c>
      <c r="BA359" s="23">
        <v>42383</v>
      </c>
      <c r="BB359" s="25">
        <f t="shared" si="97"/>
        <v>1</v>
      </c>
      <c r="BC359" s="25" t="str">
        <f t="shared" si="98"/>
        <v>January</v>
      </c>
      <c r="BD359" s="25">
        <v>1</v>
      </c>
      <c r="BE359" t="str">
        <f t="shared" si="99"/>
        <v>1250,27733,Low income,1285,High spender,0.0463346915227347,1,0,16,0,7,5,26,2,17,57,0,0.12280701754386,0.087719298245614,0.456140350877193,0.0350877192982456,0.298245614035088,2,2,0,3,7,0.285714285714286,0.285714285714286,0,0.428571428571429,7,0,0,0,0,0,0,0,39,36-50,2466,0,1,0,0,0,1,0,0,0,23</v>
      </c>
    </row>
    <row r="360" spans="1:57" ht="13.2" x14ac:dyDescent="0.25">
      <c r="A360" s="8">
        <v>1082</v>
      </c>
      <c r="B360" s="1">
        <v>32414</v>
      </c>
      <c r="C360" s="8" t="str">
        <f t="shared" si="100"/>
        <v>Low income</v>
      </c>
      <c r="D360" s="31">
        <v>1551</v>
      </c>
      <c r="E360" s="34" t="str">
        <f t="shared" si="101"/>
        <v>High spender</v>
      </c>
      <c r="F360" s="10">
        <f t="shared" si="95"/>
        <v>4.7849694576417599E-2</v>
      </c>
      <c r="G360" s="1">
        <v>0</v>
      </c>
      <c r="H360" s="1">
        <v>0</v>
      </c>
      <c r="I360" s="1">
        <v>11</v>
      </c>
      <c r="J360" s="1">
        <v>20</v>
      </c>
      <c r="K360" s="1">
        <v>6</v>
      </c>
      <c r="L360" s="1">
        <v>5</v>
      </c>
      <c r="M360" s="1">
        <v>0</v>
      </c>
      <c r="N360" s="1">
        <v>9</v>
      </c>
      <c r="O360" s="1">
        <v>12</v>
      </c>
      <c r="P360" s="8">
        <f t="shared" si="102"/>
        <v>52</v>
      </c>
      <c r="Q360" s="10">
        <f t="shared" si="103"/>
        <v>0.38461538461538464</v>
      </c>
      <c r="R360" s="10">
        <f t="shared" si="104"/>
        <v>0.11538461538461539</v>
      </c>
      <c r="S360" s="10">
        <f t="shared" si="105"/>
        <v>9.6153846153846159E-2</v>
      </c>
      <c r="T360" s="10">
        <f t="shared" si="106"/>
        <v>0</v>
      </c>
      <c r="U360" s="10">
        <f t="shared" si="107"/>
        <v>0.17307692307692307</v>
      </c>
      <c r="V360" s="10">
        <f t="shared" si="108"/>
        <v>0.23076923076923078</v>
      </c>
      <c r="W360" s="1">
        <v>1</v>
      </c>
      <c r="X360" s="1">
        <v>1</v>
      </c>
      <c r="Y360" s="1">
        <v>0</v>
      </c>
      <c r="Z360" s="1">
        <v>3</v>
      </c>
      <c r="AA360" s="8">
        <f t="shared" si="109"/>
        <v>5</v>
      </c>
      <c r="AB360" s="10">
        <f t="shared" si="110"/>
        <v>0.2</v>
      </c>
      <c r="AC360" s="10">
        <f t="shared" si="111"/>
        <v>0.2</v>
      </c>
      <c r="AD360" s="10">
        <f t="shared" si="112"/>
        <v>0</v>
      </c>
      <c r="AE360" s="10">
        <f t="shared" si="113"/>
        <v>0.6</v>
      </c>
      <c r="AF360" s="1">
        <v>7</v>
      </c>
      <c r="AG360" s="1">
        <v>0</v>
      </c>
      <c r="AH360" s="1">
        <v>0</v>
      </c>
      <c r="AI360" s="1">
        <v>1</v>
      </c>
      <c r="AJ360" s="1">
        <v>0</v>
      </c>
      <c r="AK360" s="1">
        <v>0</v>
      </c>
      <c r="AL360" s="1">
        <v>0</v>
      </c>
      <c r="AM360" s="1">
        <v>0</v>
      </c>
      <c r="AN360" s="1">
        <v>36</v>
      </c>
      <c r="AO360" s="20" t="str">
        <f t="shared" si="96"/>
        <v>36-50</v>
      </c>
      <c r="AP360" s="1">
        <v>2519</v>
      </c>
      <c r="AQ360" s="1">
        <v>0</v>
      </c>
      <c r="AR360" s="1">
        <v>0</v>
      </c>
      <c r="AS360" s="1">
        <v>0</v>
      </c>
      <c r="AT360" s="1">
        <v>1</v>
      </c>
      <c r="AU360" s="1">
        <v>0</v>
      </c>
      <c r="AV360" s="1">
        <v>1</v>
      </c>
      <c r="AW360" s="1">
        <v>0</v>
      </c>
      <c r="AX360" s="1">
        <v>0</v>
      </c>
      <c r="AY360" s="1">
        <v>0</v>
      </c>
      <c r="AZ360" s="1">
        <v>28</v>
      </c>
      <c r="BA360" s="23">
        <v>42330</v>
      </c>
      <c r="BB360" s="25">
        <f t="shared" si="97"/>
        <v>11</v>
      </c>
      <c r="BC360" s="25" t="str">
        <f t="shared" si="98"/>
        <v>November</v>
      </c>
      <c r="BD360" s="25">
        <v>1</v>
      </c>
      <c r="BE360" t="str">
        <f t="shared" si="99"/>
        <v>1082,32414,Low income,1551,High spender,0.0478496945764176,0,0,11,20,6,5,0,9,12,52,0.384615384615385,0.115384615384615,0.0961538461538462,0,0.173076923076923,0.230769230769231,1,1,0,3,5,0.2,0.2,0,0.6,7,0,0,1,0,0,0,0,36,36-50,2519,0,0,0,1,0,1,0,0,0,28</v>
      </c>
    </row>
    <row r="361" spans="1:57" ht="13.2" x14ac:dyDescent="0.25">
      <c r="A361" s="8">
        <v>1042</v>
      </c>
      <c r="B361" s="1">
        <v>50943</v>
      </c>
      <c r="C361" s="8" t="str">
        <f t="shared" si="100"/>
        <v>Low income</v>
      </c>
      <c r="D361" s="31">
        <v>251</v>
      </c>
      <c r="E361" s="34" t="str">
        <f t="shared" si="101"/>
        <v>Low spender</v>
      </c>
      <c r="F361" s="10">
        <f t="shared" si="95"/>
        <v>4.9270753587342718E-3</v>
      </c>
      <c r="G361" s="1">
        <v>0</v>
      </c>
      <c r="H361" s="1">
        <v>1</v>
      </c>
      <c r="I361" s="1">
        <v>49</v>
      </c>
      <c r="J361" s="1">
        <v>31</v>
      </c>
      <c r="K361" s="1">
        <v>0</v>
      </c>
      <c r="L361" s="1">
        <v>7</v>
      </c>
      <c r="M361" s="1">
        <v>2</v>
      </c>
      <c r="N361" s="1">
        <v>0</v>
      </c>
      <c r="O361" s="1">
        <v>6</v>
      </c>
      <c r="P361" s="8">
        <f t="shared" si="102"/>
        <v>46</v>
      </c>
      <c r="Q361" s="10">
        <f t="shared" si="103"/>
        <v>0.67391304347826086</v>
      </c>
      <c r="R361" s="10">
        <f t="shared" si="104"/>
        <v>0</v>
      </c>
      <c r="S361" s="10">
        <f t="shared" si="105"/>
        <v>0.15217391304347827</v>
      </c>
      <c r="T361" s="10">
        <f t="shared" si="106"/>
        <v>4.3478260869565216E-2</v>
      </c>
      <c r="U361" s="10">
        <f t="shared" si="107"/>
        <v>0</v>
      </c>
      <c r="V361" s="10">
        <f t="shared" si="108"/>
        <v>0.13043478260869565</v>
      </c>
      <c r="W361" s="1">
        <v>1</v>
      </c>
      <c r="X361" s="1">
        <v>1</v>
      </c>
      <c r="Y361" s="1">
        <v>0</v>
      </c>
      <c r="Z361" s="1">
        <v>3</v>
      </c>
      <c r="AA361" s="8">
        <f t="shared" si="109"/>
        <v>5</v>
      </c>
      <c r="AB361" s="10">
        <f t="shared" si="110"/>
        <v>0.2</v>
      </c>
      <c r="AC361" s="10">
        <f t="shared" si="111"/>
        <v>0.2</v>
      </c>
      <c r="AD361" s="10">
        <f t="shared" si="112"/>
        <v>0</v>
      </c>
      <c r="AE361" s="10">
        <f t="shared" si="113"/>
        <v>0.6</v>
      </c>
      <c r="AF361" s="1">
        <v>5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64</v>
      </c>
      <c r="AO361" s="20" t="str">
        <f t="shared" si="96"/>
        <v>50-65</v>
      </c>
      <c r="AP361" s="1">
        <v>2532</v>
      </c>
      <c r="AQ361" s="1">
        <v>0</v>
      </c>
      <c r="AR361" s="1">
        <v>0</v>
      </c>
      <c r="AS361" s="1">
        <v>0</v>
      </c>
      <c r="AT361" s="1">
        <v>1</v>
      </c>
      <c r="AU361" s="1">
        <v>0</v>
      </c>
      <c r="AV361" s="1">
        <v>0</v>
      </c>
      <c r="AW361" s="1">
        <v>0</v>
      </c>
      <c r="AX361" s="1">
        <v>1</v>
      </c>
      <c r="AY361" s="1">
        <v>0</v>
      </c>
      <c r="AZ361" s="1">
        <v>34</v>
      </c>
      <c r="BA361" s="23">
        <v>42317</v>
      </c>
      <c r="BB361" s="25">
        <f t="shared" si="97"/>
        <v>11</v>
      </c>
      <c r="BC361" s="25" t="str">
        <f t="shared" si="98"/>
        <v>November</v>
      </c>
      <c r="BD361" s="25">
        <v>1</v>
      </c>
      <c r="BE361" t="str">
        <f t="shared" si="99"/>
        <v>1042,50943,Low income,251,Low spender,0.00492707535873427,0,1,49,31,0,7,2,0,6,46,0.673913043478261,0,0.152173913043478,0.0434782608695652,0,0.130434782608696,1,1,0,3,5,0.2,0.2,0,0.6,5,0,0,0,0,0,0,0,64,50-65,2532,0,0,0,1,0,0,0,1,0,34</v>
      </c>
    </row>
    <row r="362" spans="1:57" ht="13.2" x14ac:dyDescent="0.25">
      <c r="A362" s="8">
        <v>1028</v>
      </c>
      <c r="B362" s="1">
        <v>28567</v>
      </c>
      <c r="C362" s="8" t="str">
        <f t="shared" si="100"/>
        <v>Low income</v>
      </c>
      <c r="D362" s="31">
        <v>1384</v>
      </c>
      <c r="E362" s="34" t="str">
        <f t="shared" si="101"/>
        <v>High spender</v>
      </c>
      <c r="F362" s="10">
        <f t="shared" si="95"/>
        <v>4.844750936395141E-2</v>
      </c>
      <c r="G362" s="1">
        <v>1</v>
      </c>
      <c r="H362" s="1">
        <v>0</v>
      </c>
      <c r="I362" s="1">
        <v>57</v>
      </c>
      <c r="J362" s="1">
        <v>11</v>
      </c>
      <c r="K362" s="1">
        <v>3</v>
      </c>
      <c r="L362" s="1">
        <v>22</v>
      </c>
      <c r="M362" s="1">
        <v>2</v>
      </c>
      <c r="N362" s="1">
        <v>2</v>
      </c>
      <c r="O362" s="1">
        <v>6</v>
      </c>
      <c r="P362" s="8">
        <f t="shared" si="102"/>
        <v>46</v>
      </c>
      <c r="Q362" s="10">
        <f t="shared" si="103"/>
        <v>0.2391304347826087</v>
      </c>
      <c r="R362" s="10">
        <f t="shared" si="104"/>
        <v>6.5217391304347824E-2</v>
      </c>
      <c r="S362" s="10">
        <f t="shared" si="105"/>
        <v>0.47826086956521741</v>
      </c>
      <c r="T362" s="10">
        <f t="shared" si="106"/>
        <v>4.3478260869565216E-2</v>
      </c>
      <c r="U362" s="10">
        <f t="shared" si="107"/>
        <v>4.3478260869565216E-2</v>
      </c>
      <c r="V362" s="10">
        <f t="shared" si="108"/>
        <v>0.13043478260869565</v>
      </c>
      <c r="W362" s="1">
        <v>2</v>
      </c>
      <c r="X362" s="1">
        <v>2</v>
      </c>
      <c r="Y362" s="1">
        <v>0</v>
      </c>
      <c r="Z362" s="1">
        <v>3</v>
      </c>
      <c r="AA362" s="8">
        <f t="shared" si="109"/>
        <v>7</v>
      </c>
      <c r="AB362" s="10">
        <f t="shared" si="110"/>
        <v>0.2857142857142857</v>
      </c>
      <c r="AC362" s="10">
        <f t="shared" si="111"/>
        <v>0.2857142857142857</v>
      </c>
      <c r="AD362" s="10">
        <f t="shared" si="112"/>
        <v>0</v>
      </c>
      <c r="AE362" s="10">
        <f t="shared" si="113"/>
        <v>0.42857142857142855</v>
      </c>
      <c r="AF362" s="1">
        <v>6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38</v>
      </c>
      <c r="AO362" s="20" t="str">
        <f t="shared" si="96"/>
        <v>36-50</v>
      </c>
      <c r="AP362" s="1">
        <v>2536</v>
      </c>
      <c r="AQ362" s="1">
        <v>0</v>
      </c>
      <c r="AR362" s="1">
        <v>0</v>
      </c>
      <c r="AS362" s="1">
        <v>1</v>
      </c>
      <c r="AT362" s="1">
        <v>0</v>
      </c>
      <c r="AU362" s="1">
        <v>0</v>
      </c>
      <c r="AV362" s="1">
        <v>0</v>
      </c>
      <c r="AW362" s="1">
        <v>1</v>
      </c>
      <c r="AX362" s="1">
        <v>0</v>
      </c>
      <c r="AY362" s="1">
        <v>0</v>
      </c>
      <c r="AZ362" s="1">
        <v>34</v>
      </c>
      <c r="BA362" s="23">
        <v>42313</v>
      </c>
      <c r="BB362" s="25">
        <f t="shared" si="97"/>
        <v>11</v>
      </c>
      <c r="BC362" s="25" t="str">
        <f t="shared" si="98"/>
        <v>November</v>
      </c>
      <c r="BD362" s="25">
        <v>1</v>
      </c>
      <c r="BE362" t="str">
        <f t="shared" si="99"/>
        <v>1028,28567,Low income,1384,High spender,0.0484475093639514,1,0,57,11,3,22,2,2,6,46,0.239130434782609,0.0652173913043478,0.478260869565217,0.0434782608695652,0.0434782608695652,0.130434782608696,2,2,0,3,7,0.285714285714286,0.285714285714286,0,0.428571428571429,6,0,0,0,0,0,0,0,38,36-50,2536,0,0,1,0,0,0,1,0,0,34</v>
      </c>
    </row>
    <row r="363" spans="1:57" ht="13.2" x14ac:dyDescent="0.25">
      <c r="A363" s="8">
        <v>984</v>
      </c>
      <c r="B363" s="1">
        <v>36038</v>
      </c>
      <c r="C363" s="8" t="str">
        <f t="shared" si="100"/>
        <v>Low income</v>
      </c>
      <c r="D363" s="31">
        <v>1194</v>
      </c>
      <c r="E363" s="34" t="str">
        <f t="shared" si="101"/>
        <v>High spender</v>
      </c>
      <c r="F363" s="10">
        <f t="shared" si="95"/>
        <v>3.3131694322659416E-2</v>
      </c>
      <c r="G363" s="1">
        <v>1</v>
      </c>
      <c r="H363" s="1">
        <v>0</v>
      </c>
      <c r="I363" s="1">
        <v>82</v>
      </c>
      <c r="J363" s="1">
        <v>23</v>
      </c>
      <c r="K363" s="1">
        <v>0</v>
      </c>
      <c r="L363" s="1">
        <v>15</v>
      </c>
      <c r="M363" s="1">
        <v>0</v>
      </c>
      <c r="N363" s="1">
        <v>2</v>
      </c>
      <c r="O363" s="1">
        <v>7</v>
      </c>
      <c r="P363" s="8">
        <f t="shared" si="102"/>
        <v>47</v>
      </c>
      <c r="Q363" s="10">
        <f t="shared" si="103"/>
        <v>0.48936170212765956</v>
      </c>
      <c r="R363" s="10">
        <f t="shared" si="104"/>
        <v>0</v>
      </c>
      <c r="S363" s="10">
        <f t="shared" si="105"/>
        <v>0.31914893617021278</v>
      </c>
      <c r="T363" s="10">
        <f t="shared" si="106"/>
        <v>0</v>
      </c>
      <c r="U363" s="10">
        <f t="shared" si="107"/>
        <v>4.2553191489361701E-2</v>
      </c>
      <c r="V363" s="10">
        <f t="shared" si="108"/>
        <v>0.14893617021276595</v>
      </c>
      <c r="W363" s="1">
        <v>2</v>
      </c>
      <c r="X363" s="1">
        <v>3</v>
      </c>
      <c r="Y363" s="1">
        <v>0</v>
      </c>
      <c r="Z363" s="1">
        <v>3</v>
      </c>
      <c r="AA363" s="8">
        <f t="shared" si="109"/>
        <v>8</v>
      </c>
      <c r="AB363" s="10">
        <f t="shared" si="110"/>
        <v>0.25</v>
      </c>
      <c r="AC363" s="10">
        <f t="shared" si="111"/>
        <v>0.375</v>
      </c>
      <c r="AD363" s="10">
        <f t="shared" si="112"/>
        <v>0</v>
      </c>
      <c r="AE363" s="10">
        <f t="shared" si="113"/>
        <v>0.375</v>
      </c>
      <c r="AF363" s="1">
        <v>6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39</v>
      </c>
      <c r="AO363" s="20" t="str">
        <f t="shared" si="96"/>
        <v>36-50</v>
      </c>
      <c r="AP363" s="1">
        <v>2553</v>
      </c>
      <c r="AQ363" s="1">
        <v>0</v>
      </c>
      <c r="AR363" s="1">
        <v>0</v>
      </c>
      <c r="AS363" s="1">
        <v>1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1</v>
      </c>
      <c r="AZ363" s="1">
        <v>33</v>
      </c>
      <c r="BA363" s="23">
        <v>42296</v>
      </c>
      <c r="BB363" s="25">
        <f t="shared" si="97"/>
        <v>10</v>
      </c>
      <c r="BC363" s="25" t="str">
        <f t="shared" si="98"/>
        <v>October</v>
      </c>
      <c r="BD363" s="25">
        <v>1</v>
      </c>
      <c r="BE363" t="str">
        <f t="shared" si="99"/>
        <v>984,36038,Low income,1194,High spender,0.0331316943226594,1,0,82,23,0,15,0,2,7,47,0.48936170212766,0,0.319148936170213,0,0.0425531914893617,0.148936170212766,2,3,0,3,8,0.25,0.375,0,0.375,6,0,0,0,0,0,0,0,39,36-50,2553,0,0,1,0,0,0,0,0,1,33</v>
      </c>
    </row>
    <row r="364" spans="1:57" ht="13.2" x14ac:dyDescent="0.25">
      <c r="A364" s="8">
        <v>496</v>
      </c>
      <c r="B364" s="1">
        <v>38415</v>
      </c>
      <c r="C364" s="8" t="str">
        <f t="shared" si="100"/>
        <v>Low income</v>
      </c>
      <c r="D364" s="31">
        <v>304</v>
      </c>
      <c r="E364" s="34" t="str">
        <f t="shared" si="101"/>
        <v>Low spender</v>
      </c>
      <c r="F364" s="10">
        <f t="shared" si="95"/>
        <v>7.9135754262657822E-3</v>
      </c>
      <c r="G364" s="1">
        <v>1</v>
      </c>
      <c r="H364" s="1">
        <v>1</v>
      </c>
      <c r="I364" s="1">
        <v>91</v>
      </c>
      <c r="J364" s="1">
        <v>22</v>
      </c>
      <c r="K364" s="1">
        <v>1</v>
      </c>
      <c r="L364" s="1">
        <v>13</v>
      </c>
      <c r="M364" s="1">
        <v>4</v>
      </c>
      <c r="N364" s="1">
        <v>0</v>
      </c>
      <c r="O364" s="1">
        <v>4</v>
      </c>
      <c r="P364" s="8">
        <f t="shared" si="102"/>
        <v>44</v>
      </c>
      <c r="Q364" s="10">
        <f t="shared" si="103"/>
        <v>0.5</v>
      </c>
      <c r="R364" s="10">
        <f t="shared" si="104"/>
        <v>2.2727272727272728E-2</v>
      </c>
      <c r="S364" s="10">
        <f t="shared" si="105"/>
        <v>0.29545454545454547</v>
      </c>
      <c r="T364" s="10">
        <f t="shared" si="106"/>
        <v>9.0909090909090912E-2</v>
      </c>
      <c r="U364" s="10">
        <f t="shared" si="107"/>
        <v>0</v>
      </c>
      <c r="V364" s="10">
        <f t="shared" si="108"/>
        <v>9.0909090909090912E-2</v>
      </c>
      <c r="W364" s="1">
        <v>2</v>
      </c>
      <c r="X364" s="1">
        <v>1</v>
      </c>
      <c r="Y364" s="1">
        <v>0</v>
      </c>
      <c r="Z364" s="1">
        <v>3</v>
      </c>
      <c r="AA364" s="8">
        <f t="shared" si="109"/>
        <v>6</v>
      </c>
      <c r="AB364" s="10">
        <f t="shared" si="110"/>
        <v>0.33333333333333331</v>
      </c>
      <c r="AC364" s="10">
        <f t="shared" si="111"/>
        <v>0.16666666666666666</v>
      </c>
      <c r="AD364" s="10">
        <f t="shared" si="112"/>
        <v>0</v>
      </c>
      <c r="AE364" s="10">
        <f t="shared" si="113"/>
        <v>0.5</v>
      </c>
      <c r="AF364" s="1">
        <v>7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42</v>
      </c>
      <c r="AO364" s="20" t="str">
        <f t="shared" si="96"/>
        <v>36-50</v>
      </c>
      <c r="AP364" s="1">
        <v>2702</v>
      </c>
      <c r="AQ364" s="1">
        <v>0</v>
      </c>
      <c r="AR364" s="1">
        <v>1</v>
      </c>
      <c r="AS364" s="1">
        <v>0</v>
      </c>
      <c r="AT364" s="1">
        <v>0</v>
      </c>
      <c r="AU364" s="1">
        <v>0</v>
      </c>
      <c r="AV364" s="1">
        <v>0</v>
      </c>
      <c r="AW364" s="1">
        <v>1</v>
      </c>
      <c r="AX364" s="1">
        <v>0</v>
      </c>
      <c r="AY364" s="1">
        <v>0</v>
      </c>
      <c r="AZ364" s="1">
        <v>36</v>
      </c>
      <c r="BA364" s="23">
        <v>42147</v>
      </c>
      <c r="BB364" s="25">
        <f t="shared" si="97"/>
        <v>5</v>
      </c>
      <c r="BC364" s="25" t="str">
        <f t="shared" si="98"/>
        <v>May</v>
      </c>
      <c r="BD364" s="25">
        <v>1</v>
      </c>
      <c r="BE364" t="str">
        <f t="shared" si="99"/>
        <v>496,38415,Low income,304,Low spender,0.00791357542626578,1,1,91,22,1,13,4,0,4,44,0.5,0.0227272727272727,0.295454545454545,0.0909090909090909,0,0.0909090909090909,2,1,0,3,6,0.333333333333333,0.166666666666667,0,0.5,7,0,0,0,0,0,0,0,42,36-50,2702,0,1,0,0,0,0,1,0,0,36</v>
      </c>
    </row>
    <row r="365" spans="1:57" ht="13.2" x14ac:dyDescent="0.25">
      <c r="A365" s="8">
        <v>417</v>
      </c>
      <c r="B365" s="1">
        <v>32880</v>
      </c>
      <c r="C365" s="8" t="str">
        <f t="shared" si="100"/>
        <v>Low income</v>
      </c>
      <c r="D365" s="31">
        <v>777</v>
      </c>
      <c r="E365" s="34" t="str">
        <f t="shared" si="101"/>
        <v>High spender</v>
      </c>
      <c r="F365" s="10">
        <f t="shared" si="95"/>
        <v>2.3631386861313868E-2</v>
      </c>
      <c r="G365" s="1">
        <v>1</v>
      </c>
      <c r="H365" s="1">
        <v>0</v>
      </c>
      <c r="I365" s="1">
        <v>76</v>
      </c>
      <c r="J365" s="1">
        <v>8</v>
      </c>
      <c r="K365" s="1">
        <v>4</v>
      </c>
      <c r="L365" s="1">
        <v>15</v>
      </c>
      <c r="M365" s="1">
        <v>7</v>
      </c>
      <c r="N365" s="1">
        <v>6</v>
      </c>
      <c r="O365" s="1">
        <v>2</v>
      </c>
      <c r="P365" s="8">
        <f t="shared" si="102"/>
        <v>42</v>
      </c>
      <c r="Q365" s="10">
        <f t="shared" si="103"/>
        <v>0.19047619047619047</v>
      </c>
      <c r="R365" s="10">
        <f t="shared" si="104"/>
        <v>9.5238095238095233E-2</v>
      </c>
      <c r="S365" s="10">
        <f t="shared" si="105"/>
        <v>0.35714285714285715</v>
      </c>
      <c r="T365" s="10">
        <f t="shared" si="106"/>
        <v>0.16666666666666666</v>
      </c>
      <c r="U365" s="10">
        <f t="shared" si="107"/>
        <v>0.14285714285714285</v>
      </c>
      <c r="V365" s="10">
        <f t="shared" si="108"/>
        <v>4.7619047619047616E-2</v>
      </c>
      <c r="W365" s="1">
        <v>1</v>
      </c>
      <c r="X365" s="1">
        <v>1</v>
      </c>
      <c r="Y365" s="1">
        <v>0</v>
      </c>
      <c r="Z365" s="1">
        <v>3</v>
      </c>
      <c r="AA365" s="8">
        <f t="shared" si="109"/>
        <v>5</v>
      </c>
      <c r="AB365" s="10">
        <f t="shared" si="110"/>
        <v>0.2</v>
      </c>
      <c r="AC365" s="10">
        <f t="shared" si="111"/>
        <v>0.2</v>
      </c>
      <c r="AD365" s="10">
        <f t="shared" si="112"/>
        <v>0</v>
      </c>
      <c r="AE365" s="10">
        <f t="shared" si="113"/>
        <v>0.6</v>
      </c>
      <c r="AF365" s="1">
        <v>8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34</v>
      </c>
      <c r="AO365" s="20" t="str">
        <f t="shared" si="96"/>
        <v>24-35</v>
      </c>
      <c r="AP365" s="1">
        <v>2731</v>
      </c>
      <c r="AQ365" s="1">
        <v>0</v>
      </c>
      <c r="AR365" s="1">
        <v>1</v>
      </c>
      <c r="AS365" s="1">
        <v>0</v>
      </c>
      <c r="AT365" s="1">
        <v>0</v>
      </c>
      <c r="AU365" s="1">
        <v>0</v>
      </c>
      <c r="AV365" s="1">
        <v>0</v>
      </c>
      <c r="AW365" s="1">
        <v>1</v>
      </c>
      <c r="AX365" s="1">
        <v>0</v>
      </c>
      <c r="AY365" s="1">
        <v>0</v>
      </c>
      <c r="AZ365" s="1">
        <v>38</v>
      </c>
      <c r="BA365" s="23">
        <v>42118</v>
      </c>
      <c r="BB365" s="25">
        <f t="shared" si="97"/>
        <v>4</v>
      </c>
      <c r="BC365" s="25" t="str">
        <f t="shared" si="98"/>
        <v>April</v>
      </c>
      <c r="BD365" s="25">
        <v>1</v>
      </c>
      <c r="BE365" t="str">
        <f t="shared" si="99"/>
        <v>417,32880,Low income,777,High spender,0.0236313868613139,1,0,76,8,4,15,7,6,2,42,0.19047619047619,0.0952380952380952,0.357142857142857,0.166666666666667,0.142857142857143,0.0476190476190476,1,1,0,3,5,0.2,0.2,0,0.6,8,0,0,0,0,0,0,0,34,24-35,2731,0,1,0,0,0,0,1,0,0,38</v>
      </c>
    </row>
    <row r="366" spans="1:57" ht="13.2" x14ac:dyDescent="0.25">
      <c r="A366" s="8">
        <v>298</v>
      </c>
      <c r="B366" s="1">
        <v>20425</v>
      </c>
      <c r="C366" s="8" t="str">
        <f t="shared" si="100"/>
        <v>Low income</v>
      </c>
      <c r="D366" s="31">
        <v>73</v>
      </c>
      <c r="E366" s="34" t="str">
        <f t="shared" si="101"/>
        <v>Low spender</v>
      </c>
      <c r="F366" s="10">
        <f t="shared" si="95"/>
        <v>3.5740514075887392E-3</v>
      </c>
      <c r="G366" s="1">
        <v>1</v>
      </c>
      <c r="H366" s="1">
        <v>0</v>
      </c>
      <c r="I366" s="1">
        <v>5</v>
      </c>
      <c r="J366" s="1">
        <v>4</v>
      </c>
      <c r="K366" s="1">
        <v>12</v>
      </c>
      <c r="L366" s="1">
        <v>5</v>
      </c>
      <c r="M366" s="1">
        <v>3</v>
      </c>
      <c r="N366" s="1">
        <v>16</v>
      </c>
      <c r="O366" s="1">
        <v>17</v>
      </c>
      <c r="P366" s="8">
        <f t="shared" si="102"/>
        <v>57</v>
      </c>
      <c r="Q366" s="10">
        <f t="shared" si="103"/>
        <v>7.0175438596491224E-2</v>
      </c>
      <c r="R366" s="10">
        <f t="shared" si="104"/>
        <v>0.21052631578947367</v>
      </c>
      <c r="S366" s="10">
        <f t="shared" si="105"/>
        <v>8.771929824561403E-2</v>
      </c>
      <c r="T366" s="10">
        <f t="shared" si="106"/>
        <v>5.2631578947368418E-2</v>
      </c>
      <c r="U366" s="10">
        <f t="shared" si="107"/>
        <v>0.2807017543859649</v>
      </c>
      <c r="V366" s="10">
        <f t="shared" si="108"/>
        <v>0.2982456140350877</v>
      </c>
      <c r="W366" s="1">
        <v>2</v>
      </c>
      <c r="X366" s="1">
        <v>2</v>
      </c>
      <c r="Y366" s="1">
        <v>0</v>
      </c>
      <c r="Z366" s="1">
        <v>3</v>
      </c>
      <c r="AA366" s="8">
        <f t="shared" si="109"/>
        <v>7</v>
      </c>
      <c r="AB366" s="10">
        <f t="shared" si="110"/>
        <v>0.2857142857142857</v>
      </c>
      <c r="AC366" s="10">
        <f t="shared" si="111"/>
        <v>0.2857142857142857</v>
      </c>
      <c r="AD366" s="10">
        <f t="shared" si="112"/>
        <v>0</v>
      </c>
      <c r="AE366" s="10">
        <f t="shared" si="113"/>
        <v>0.42857142857142855</v>
      </c>
      <c r="AF366" s="1">
        <v>7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34</v>
      </c>
      <c r="AO366" s="20" t="str">
        <f t="shared" si="96"/>
        <v>24-35</v>
      </c>
      <c r="AP366" s="1">
        <v>2767</v>
      </c>
      <c r="AQ366" s="1">
        <v>0</v>
      </c>
      <c r="AR366" s="1">
        <v>1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23</v>
      </c>
      <c r="BA366" s="23">
        <v>42082</v>
      </c>
      <c r="BB366" s="25">
        <f t="shared" si="97"/>
        <v>3</v>
      </c>
      <c r="BC366" s="25" t="str">
        <f t="shared" si="98"/>
        <v>March</v>
      </c>
      <c r="BD366" s="25">
        <v>1</v>
      </c>
      <c r="BE366" t="str">
        <f t="shared" si="99"/>
        <v>298,20425,Low income,73,Low spender,0.00357405140758874,1,0,5,4,12,5,3,16,17,57,0.0701754385964912,0.210526315789474,0.087719298245614,0.0526315789473684,0.280701754385965,0.298245614035088,2,2,0,3,7,0.285714285714286,0.285714285714286,0,0.428571428571429,7,0,0,0,0,0,0,0,34,24-35,2767,0,1,0,0,0,0,0,0,0,23</v>
      </c>
    </row>
    <row r="367" spans="1:57" ht="13.2" x14ac:dyDescent="0.25">
      <c r="A367" s="8">
        <v>19</v>
      </c>
      <c r="B367" s="1">
        <v>27203</v>
      </c>
      <c r="C367" s="8" t="str">
        <f t="shared" si="100"/>
        <v>Low income</v>
      </c>
      <c r="D367" s="31">
        <v>262</v>
      </c>
      <c r="E367" s="34" t="str">
        <f t="shared" si="101"/>
        <v>Low spender</v>
      </c>
      <c r="F367" s="10">
        <f t="shared" si="95"/>
        <v>9.6312906664706103E-3</v>
      </c>
      <c r="G367" s="1">
        <v>1</v>
      </c>
      <c r="H367" s="1">
        <v>1</v>
      </c>
      <c r="I367" s="1">
        <v>92</v>
      </c>
      <c r="J367" s="1">
        <v>13</v>
      </c>
      <c r="K367" s="1">
        <v>2</v>
      </c>
      <c r="L367" s="1">
        <v>21</v>
      </c>
      <c r="M367" s="1">
        <v>4</v>
      </c>
      <c r="N367" s="1">
        <v>0</v>
      </c>
      <c r="O367" s="1">
        <v>24</v>
      </c>
      <c r="P367" s="8">
        <f t="shared" si="102"/>
        <v>64</v>
      </c>
      <c r="Q367" s="10">
        <f t="shared" si="103"/>
        <v>0.203125</v>
      </c>
      <c r="R367" s="10">
        <f t="shared" si="104"/>
        <v>3.125E-2</v>
      </c>
      <c r="S367" s="10">
        <f t="shared" si="105"/>
        <v>0.328125</v>
      </c>
      <c r="T367" s="10">
        <f t="shared" si="106"/>
        <v>6.25E-2</v>
      </c>
      <c r="U367" s="10">
        <f t="shared" si="107"/>
        <v>0</v>
      </c>
      <c r="V367" s="10">
        <f t="shared" si="108"/>
        <v>0.375</v>
      </c>
      <c r="W367" s="1">
        <v>2</v>
      </c>
      <c r="X367" s="1">
        <v>1</v>
      </c>
      <c r="Y367" s="1">
        <v>1</v>
      </c>
      <c r="Z367" s="1">
        <v>2</v>
      </c>
      <c r="AA367" s="8">
        <f t="shared" si="109"/>
        <v>6</v>
      </c>
      <c r="AB367" s="10">
        <f t="shared" si="110"/>
        <v>0.33333333333333331</v>
      </c>
      <c r="AC367" s="10">
        <f t="shared" si="111"/>
        <v>0.16666666666666666</v>
      </c>
      <c r="AD367" s="10">
        <f t="shared" si="112"/>
        <v>0.16666666666666666</v>
      </c>
      <c r="AE367" s="10">
        <f t="shared" si="113"/>
        <v>0.33333333333333331</v>
      </c>
      <c r="AF367" s="1">
        <v>8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70</v>
      </c>
      <c r="AO367" s="20" t="str">
        <f t="shared" si="96"/>
        <v>66+</v>
      </c>
      <c r="AP367" s="1">
        <v>2851</v>
      </c>
      <c r="AQ367" s="1">
        <v>0</v>
      </c>
      <c r="AR367" s="1">
        <v>0</v>
      </c>
      <c r="AS367" s="1">
        <v>0</v>
      </c>
      <c r="AT367" s="1">
        <v>1</v>
      </c>
      <c r="AU367" s="1">
        <v>0</v>
      </c>
      <c r="AV367" s="1">
        <v>0</v>
      </c>
      <c r="AW367" s="1">
        <v>1</v>
      </c>
      <c r="AX367" s="1">
        <v>0</v>
      </c>
      <c r="AY367" s="1">
        <v>0</v>
      </c>
      <c r="AZ367" s="1">
        <v>16</v>
      </c>
      <c r="BA367" s="23">
        <v>41998</v>
      </c>
      <c r="BB367" s="25">
        <f t="shared" si="97"/>
        <v>12</v>
      </c>
      <c r="BC367" s="25" t="str">
        <f t="shared" si="98"/>
        <v>December</v>
      </c>
      <c r="BD367" s="25">
        <v>1</v>
      </c>
      <c r="BE367" t="str">
        <f t="shared" si="99"/>
        <v>19,27203,Low income,262,Low spender,0.00963129066647061,1,1,92,13,2,21,4,0,24,64,0.203125,0.03125,0.328125,0.0625,0,0.375,2,1,1,2,6,0.333333333333333,0.166666666666667,0.166666666666667,0.333333333333333,8,0,0,0,0,0,0,0,70,66+,2851,0,0,0,1,0,0,1,0,0,16</v>
      </c>
    </row>
    <row r="368" spans="1:57" ht="13.2" x14ac:dyDescent="0.25">
      <c r="A368" s="8">
        <v>2154</v>
      </c>
      <c r="B368" s="1">
        <v>21675</v>
      </c>
      <c r="C368" s="8" t="str">
        <f t="shared" si="100"/>
        <v>Low income</v>
      </c>
      <c r="D368" s="31">
        <v>16</v>
      </c>
      <c r="E368" s="34" t="str">
        <f t="shared" si="101"/>
        <v>Low spender</v>
      </c>
      <c r="F368" s="10">
        <f t="shared" si="95"/>
        <v>7.3817762399077281E-4</v>
      </c>
      <c r="G368" s="1">
        <v>1</v>
      </c>
      <c r="H368" s="1">
        <v>0</v>
      </c>
      <c r="I368" s="1">
        <v>55</v>
      </c>
      <c r="J368" s="1">
        <v>4</v>
      </c>
      <c r="K368" s="1">
        <v>0</v>
      </c>
      <c r="L368" s="1">
        <v>16</v>
      </c>
      <c r="M368" s="1">
        <v>17</v>
      </c>
      <c r="N368" s="1">
        <v>4</v>
      </c>
      <c r="O368" s="1">
        <v>4</v>
      </c>
      <c r="P368" s="8">
        <f t="shared" si="102"/>
        <v>45</v>
      </c>
      <c r="Q368" s="10">
        <f t="shared" si="103"/>
        <v>8.8888888888888892E-2</v>
      </c>
      <c r="R368" s="10">
        <f t="shared" si="104"/>
        <v>0</v>
      </c>
      <c r="S368" s="10">
        <f t="shared" si="105"/>
        <v>0.35555555555555557</v>
      </c>
      <c r="T368" s="10">
        <f t="shared" si="106"/>
        <v>0.37777777777777777</v>
      </c>
      <c r="U368" s="10">
        <f t="shared" si="107"/>
        <v>8.8888888888888892E-2</v>
      </c>
      <c r="V368" s="10">
        <f t="shared" si="108"/>
        <v>8.8888888888888892E-2</v>
      </c>
      <c r="W368" s="1">
        <v>3</v>
      </c>
      <c r="X368" s="1">
        <v>4</v>
      </c>
      <c r="Y368" s="1">
        <v>0</v>
      </c>
      <c r="Z368" s="1">
        <v>3</v>
      </c>
      <c r="AA368" s="8">
        <f t="shared" si="109"/>
        <v>10</v>
      </c>
      <c r="AB368" s="10">
        <f t="shared" si="110"/>
        <v>0.3</v>
      </c>
      <c r="AC368" s="10">
        <f t="shared" si="111"/>
        <v>0.4</v>
      </c>
      <c r="AD368" s="10">
        <f t="shared" si="112"/>
        <v>0</v>
      </c>
      <c r="AE368" s="10">
        <f t="shared" si="113"/>
        <v>0.3</v>
      </c>
      <c r="AF368" s="1">
        <v>7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44</v>
      </c>
      <c r="AO368" s="20" t="str">
        <f t="shared" si="96"/>
        <v>36-50</v>
      </c>
      <c r="AP368" s="1">
        <v>2177</v>
      </c>
      <c r="AQ368" s="1">
        <v>0</v>
      </c>
      <c r="AR368" s="1">
        <v>0</v>
      </c>
      <c r="AS368" s="1">
        <v>0</v>
      </c>
      <c r="AT368" s="1">
        <v>1</v>
      </c>
      <c r="AU368" s="1">
        <v>0</v>
      </c>
      <c r="AV368" s="1">
        <v>0</v>
      </c>
      <c r="AW368" s="1">
        <v>1</v>
      </c>
      <c r="AX368" s="1">
        <v>0</v>
      </c>
      <c r="AY368" s="1">
        <v>0</v>
      </c>
      <c r="AZ368" s="1">
        <v>37</v>
      </c>
      <c r="BA368" s="23">
        <v>42672</v>
      </c>
      <c r="BB368" s="25">
        <f t="shared" si="97"/>
        <v>10</v>
      </c>
      <c r="BC368" s="25" t="str">
        <f t="shared" si="98"/>
        <v>October</v>
      </c>
      <c r="BD368" s="25">
        <v>1</v>
      </c>
      <c r="BE368" t="str">
        <f t="shared" si="99"/>
        <v>2154,21675,Low income,16,Low spender,0.000738177623990773,1,0,55,4,0,16,17,4,4,45,0.0888888888888889,0,0.355555555555556,0.377777777777778,0.0888888888888889,0.0888888888888889,3,4,0,3,10,0.3,0.4,0,0.3,7,0,0,0,0,0,0,0,44,36-50,2177,0,0,0,1,0,0,1,0,0,37</v>
      </c>
    </row>
    <row r="369" spans="1:57" ht="13.2" x14ac:dyDescent="0.25">
      <c r="A369" s="8">
        <v>2143</v>
      </c>
      <c r="B369" s="1">
        <v>42693</v>
      </c>
      <c r="C369" s="8" t="str">
        <f t="shared" si="100"/>
        <v>Low income</v>
      </c>
      <c r="D369" s="31">
        <v>1320</v>
      </c>
      <c r="E369" s="34" t="str">
        <f t="shared" si="101"/>
        <v>High spender</v>
      </c>
      <c r="F369" s="10">
        <f t="shared" si="95"/>
        <v>3.0918417539175042E-2</v>
      </c>
      <c r="G369" s="1">
        <v>1</v>
      </c>
      <c r="H369" s="1">
        <v>0</v>
      </c>
      <c r="I369" s="1">
        <v>29</v>
      </c>
      <c r="J369" s="1">
        <v>8</v>
      </c>
      <c r="K369" s="1">
        <v>4</v>
      </c>
      <c r="L369" s="1">
        <v>20</v>
      </c>
      <c r="M369" s="1">
        <v>6</v>
      </c>
      <c r="N369" s="1">
        <v>3</v>
      </c>
      <c r="O369" s="1">
        <v>16</v>
      </c>
      <c r="P369" s="8">
        <f t="shared" si="102"/>
        <v>57</v>
      </c>
      <c r="Q369" s="10">
        <f t="shared" si="103"/>
        <v>0.14035087719298245</v>
      </c>
      <c r="R369" s="10">
        <f t="shared" si="104"/>
        <v>7.0175438596491224E-2</v>
      </c>
      <c r="S369" s="10">
        <f t="shared" si="105"/>
        <v>0.35087719298245612</v>
      </c>
      <c r="T369" s="10">
        <f t="shared" si="106"/>
        <v>0.10526315789473684</v>
      </c>
      <c r="U369" s="10">
        <f t="shared" si="107"/>
        <v>5.2631578947368418E-2</v>
      </c>
      <c r="V369" s="10">
        <f t="shared" si="108"/>
        <v>0.2807017543859649</v>
      </c>
      <c r="W369" s="1">
        <v>1</v>
      </c>
      <c r="X369" s="1">
        <v>1</v>
      </c>
      <c r="Y369" s="1">
        <v>0</v>
      </c>
      <c r="Z369" s="1">
        <v>3</v>
      </c>
      <c r="AA369" s="8">
        <f t="shared" si="109"/>
        <v>5</v>
      </c>
      <c r="AB369" s="10">
        <f t="shared" si="110"/>
        <v>0.2</v>
      </c>
      <c r="AC369" s="10">
        <f t="shared" si="111"/>
        <v>0.2</v>
      </c>
      <c r="AD369" s="10">
        <f t="shared" si="112"/>
        <v>0</v>
      </c>
      <c r="AE369" s="10">
        <f t="shared" si="113"/>
        <v>0.6</v>
      </c>
      <c r="AF369" s="1">
        <v>5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42</v>
      </c>
      <c r="AO369" s="20" t="str">
        <f t="shared" si="96"/>
        <v>36-50</v>
      </c>
      <c r="AP369" s="1">
        <v>2181</v>
      </c>
      <c r="AQ369" s="1">
        <v>0</v>
      </c>
      <c r="AR369" s="1">
        <v>1</v>
      </c>
      <c r="AS369" s="1">
        <v>0</v>
      </c>
      <c r="AT369" s="1">
        <v>0</v>
      </c>
      <c r="AU369" s="1">
        <v>0</v>
      </c>
      <c r="AV369" s="1">
        <v>0</v>
      </c>
      <c r="AW369" s="1">
        <v>1</v>
      </c>
      <c r="AX369" s="1">
        <v>0</v>
      </c>
      <c r="AY369" s="1">
        <v>0</v>
      </c>
      <c r="AZ369" s="1">
        <v>25</v>
      </c>
      <c r="BA369" s="23">
        <v>42668</v>
      </c>
      <c r="BB369" s="25">
        <f t="shared" si="97"/>
        <v>10</v>
      </c>
      <c r="BC369" s="25" t="str">
        <f t="shared" si="98"/>
        <v>October</v>
      </c>
      <c r="BD369" s="25">
        <v>1</v>
      </c>
      <c r="BE369" t="str">
        <f t="shared" si="99"/>
        <v>2143,42693,Low income,1320,High spender,0.030918417539175,1,0,29,8,4,20,6,3,16,57,0.140350877192982,0.0701754385964912,0.350877192982456,0.105263157894737,0.0526315789473684,0.280701754385965,1,1,0,3,5,0.2,0.2,0,0.6,5,0,0,0,0,0,0,0,42,36-50,2181,0,1,0,0,0,0,1,0,0,25</v>
      </c>
    </row>
    <row r="370" spans="1:57" ht="13.2" x14ac:dyDescent="0.25">
      <c r="A370" s="8">
        <v>1980</v>
      </c>
      <c r="B370" s="1">
        <v>38196</v>
      </c>
      <c r="C370" s="8" t="str">
        <f t="shared" si="100"/>
        <v>Low income</v>
      </c>
      <c r="D370" s="31">
        <v>1300</v>
      </c>
      <c r="E370" s="34" t="str">
        <f t="shared" si="101"/>
        <v>High spender</v>
      </c>
      <c r="F370" s="10">
        <f t="shared" si="95"/>
        <v>3.4034977484553357E-2</v>
      </c>
      <c r="G370" s="1">
        <v>1</v>
      </c>
      <c r="H370" s="1">
        <v>1</v>
      </c>
      <c r="I370" s="1">
        <v>20</v>
      </c>
      <c r="J370" s="1">
        <v>30</v>
      </c>
      <c r="K370" s="1">
        <v>0</v>
      </c>
      <c r="L370" s="1">
        <v>11</v>
      </c>
      <c r="M370" s="1">
        <v>0</v>
      </c>
      <c r="N370" s="1">
        <v>0</v>
      </c>
      <c r="O370" s="1">
        <v>3</v>
      </c>
      <c r="P370" s="8">
        <f t="shared" si="102"/>
        <v>44</v>
      </c>
      <c r="Q370" s="10">
        <f t="shared" si="103"/>
        <v>0.68181818181818177</v>
      </c>
      <c r="R370" s="10">
        <f t="shared" si="104"/>
        <v>0</v>
      </c>
      <c r="S370" s="10">
        <f t="shared" si="105"/>
        <v>0.25</v>
      </c>
      <c r="T370" s="10">
        <f t="shared" si="106"/>
        <v>0</v>
      </c>
      <c r="U370" s="10">
        <f t="shared" si="107"/>
        <v>0</v>
      </c>
      <c r="V370" s="10">
        <f t="shared" si="108"/>
        <v>6.8181818181818177E-2</v>
      </c>
      <c r="W370" s="1">
        <v>3</v>
      </c>
      <c r="X370" s="1">
        <v>2</v>
      </c>
      <c r="Y370" s="1">
        <v>0</v>
      </c>
      <c r="Z370" s="1">
        <v>4</v>
      </c>
      <c r="AA370" s="8">
        <f t="shared" si="109"/>
        <v>9</v>
      </c>
      <c r="AB370" s="10">
        <f t="shared" si="110"/>
        <v>0.33333333333333331</v>
      </c>
      <c r="AC370" s="10">
        <f t="shared" si="111"/>
        <v>0.22222222222222221</v>
      </c>
      <c r="AD370" s="10">
        <f t="shared" si="112"/>
        <v>0</v>
      </c>
      <c r="AE370" s="10">
        <f t="shared" si="113"/>
        <v>0.44444444444444442</v>
      </c>
      <c r="AF370" s="1">
        <v>5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49</v>
      </c>
      <c r="AO370" s="20" t="str">
        <f t="shared" si="96"/>
        <v>36-50</v>
      </c>
      <c r="AP370" s="1">
        <v>2231</v>
      </c>
      <c r="AQ370" s="1">
        <v>0</v>
      </c>
      <c r="AR370" s="1">
        <v>1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1</v>
      </c>
      <c r="AY370" s="1">
        <v>0</v>
      </c>
      <c r="AZ370" s="1">
        <v>38</v>
      </c>
      <c r="BA370" s="23">
        <v>42618</v>
      </c>
      <c r="BB370" s="25">
        <f t="shared" si="97"/>
        <v>9</v>
      </c>
      <c r="BC370" s="25" t="str">
        <f t="shared" si="98"/>
        <v>September</v>
      </c>
      <c r="BD370" s="25">
        <v>1</v>
      </c>
      <c r="BE370" t="str">
        <f t="shared" si="99"/>
        <v>1980,38196,Low income,1300,High spender,0.0340349774845534,1,1,20,30,0,11,0,0,3,44,0.681818181818182,0,0.25,0,0,0.0681818181818182,3,2,0,4,9,0.333333333333333,0.222222222222222,0,0.444444444444444,5,0,0,0,0,0,0,0,49,36-50,2231,0,1,0,0,0,0,0,1,0,38</v>
      </c>
    </row>
    <row r="371" spans="1:57" ht="13.2" x14ac:dyDescent="0.25">
      <c r="A371" s="8">
        <v>1938</v>
      </c>
      <c r="B371" s="1">
        <v>55563</v>
      </c>
      <c r="C371" s="8" t="str">
        <f t="shared" si="100"/>
        <v>High income</v>
      </c>
      <c r="D371" s="31">
        <v>710</v>
      </c>
      <c r="E371" s="34" t="str">
        <f t="shared" si="101"/>
        <v>High spender</v>
      </c>
      <c r="F371" s="10">
        <f t="shared" si="95"/>
        <v>1.2778287709446935E-2</v>
      </c>
      <c r="G371" s="1">
        <v>0</v>
      </c>
      <c r="H371" s="1">
        <v>1</v>
      </c>
      <c r="I371" s="1">
        <v>22</v>
      </c>
      <c r="J371" s="1">
        <v>29</v>
      </c>
      <c r="K371" s="1">
        <v>1</v>
      </c>
      <c r="L371" s="1">
        <v>9</v>
      </c>
      <c r="M371" s="1">
        <v>2</v>
      </c>
      <c r="N371" s="1">
        <v>0</v>
      </c>
      <c r="O371" s="1">
        <v>2</v>
      </c>
      <c r="P371" s="8">
        <f t="shared" si="102"/>
        <v>43</v>
      </c>
      <c r="Q371" s="10">
        <f t="shared" si="103"/>
        <v>0.67441860465116277</v>
      </c>
      <c r="R371" s="10">
        <f t="shared" si="104"/>
        <v>2.3255813953488372E-2</v>
      </c>
      <c r="S371" s="10">
        <f t="shared" si="105"/>
        <v>0.20930232558139536</v>
      </c>
      <c r="T371" s="10">
        <f t="shared" si="106"/>
        <v>4.6511627906976744E-2</v>
      </c>
      <c r="U371" s="10">
        <f t="shared" si="107"/>
        <v>0</v>
      </c>
      <c r="V371" s="10">
        <f t="shared" si="108"/>
        <v>4.6511627906976744E-2</v>
      </c>
      <c r="W371" s="1">
        <v>1</v>
      </c>
      <c r="X371" s="1">
        <v>2</v>
      </c>
      <c r="Y371" s="1">
        <v>0</v>
      </c>
      <c r="Z371" s="1">
        <v>3</v>
      </c>
      <c r="AA371" s="8">
        <f t="shared" si="109"/>
        <v>6</v>
      </c>
      <c r="AB371" s="10">
        <f t="shared" si="110"/>
        <v>0.16666666666666666</v>
      </c>
      <c r="AC371" s="10">
        <f t="shared" si="111"/>
        <v>0.33333333333333331</v>
      </c>
      <c r="AD371" s="10">
        <f t="shared" si="112"/>
        <v>0</v>
      </c>
      <c r="AE371" s="10">
        <f t="shared" si="113"/>
        <v>0.5</v>
      </c>
      <c r="AF371" s="1">
        <v>3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42</v>
      </c>
      <c r="AO371" s="20" t="str">
        <f t="shared" si="96"/>
        <v>36-50</v>
      </c>
      <c r="AP371" s="1">
        <v>2244</v>
      </c>
      <c r="AQ371" s="1">
        <v>1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1</v>
      </c>
      <c r="AX371" s="1">
        <v>0</v>
      </c>
      <c r="AY371" s="1">
        <v>0</v>
      </c>
      <c r="AZ371" s="1">
        <v>39</v>
      </c>
      <c r="BA371" s="23">
        <v>42605</v>
      </c>
      <c r="BB371" s="25">
        <f t="shared" si="97"/>
        <v>8</v>
      </c>
      <c r="BC371" s="25" t="str">
        <f t="shared" si="98"/>
        <v>August</v>
      </c>
      <c r="BD371" s="25">
        <v>1</v>
      </c>
      <c r="BE371" t="str">
        <f t="shared" si="99"/>
        <v>1938,55563,High income,710,High spender,0.0127782877094469,0,1,22,29,1,9,2,0,2,43,0.674418604651163,0.0232558139534884,0.209302325581395,0.0465116279069767,0,0.0465116279069767,1,2,0,3,6,0.166666666666667,0.333333333333333,0,0.5,3,0,0,0,0,0,0,0,42,36-50,2244,1,0,0,0,0,0,1,0,0,39</v>
      </c>
    </row>
    <row r="372" spans="1:57" ht="13.2" x14ac:dyDescent="0.25">
      <c r="A372" s="8">
        <v>1835</v>
      </c>
      <c r="B372" s="1">
        <v>38576</v>
      </c>
      <c r="C372" s="8" t="str">
        <f t="shared" si="100"/>
        <v>Low income</v>
      </c>
      <c r="D372" s="31">
        <v>952</v>
      </c>
      <c r="E372" s="34" t="str">
        <f t="shared" si="101"/>
        <v>High spender</v>
      </c>
      <c r="F372" s="10">
        <f t="shared" si="95"/>
        <v>2.4678556615512236E-2</v>
      </c>
      <c r="G372" s="1">
        <v>0</v>
      </c>
      <c r="H372" s="1">
        <v>1</v>
      </c>
      <c r="I372" s="1">
        <v>2</v>
      </c>
      <c r="J372" s="1">
        <v>34</v>
      </c>
      <c r="K372" s="1">
        <v>0</v>
      </c>
      <c r="L372" s="1">
        <v>7</v>
      </c>
      <c r="M372" s="1">
        <v>0</v>
      </c>
      <c r="N372" s="1">
        <v>0</v>
      </c>
      <c r="O372" s="1">
        <v>0</v>
      </c>
      <c r="P372" s="8">
        <f t="shared" si="102"/>
        <v>41</v>
      </c>
      <c r="Q372" s="10">
        <f t="shared" si="103"/>
        <v>0.82926829268292679</v>
      </c>
      <c r="R372" s="10">
        <f t="shared" si="104"/>
        <v>0</v>
      </c>
      <c r="S372" s="10">
        <f t="shared" si="105"/>
        <v>0.17073170731707318</v>
      </c>
      <c r="T372" s="10">
        <f t="shared" si="106"/>
        <v>0</v>
      </c>
      <c r="U372" s="10">
        <f t="shared" si="107"/>
        <v>0</v>
      </c>
      <c r="V372" s="10">
        <f t="shared" si="108"/>
        <v>0</v>
      </c>
      <c r="W372" s="1">
        <v>1</v>
      </c>
      <c r="X372" s="1">
        <v>1</v>
      </c>
      <c r="Y372" s="1">
        <v>0</v>
      </c>
      <c r="Z372" s="1">
        <v>3</v>
      </c>
      <c r="AA372" s="8">
        <f t="shared" si="109"/>
        <v>5</v>
      </c>
      <c r="AB372" s="10">
        <f t="shared" si="110"/>
        <v>0.2</v>
      </c>
      <c r="AC372" s="10">
        <f t="shared" si="111"/>
        <v>0.2</v>
      </c>
      <c r="AD372" s="10">
        <f t="shared" si="112"/>
        <v>0</v>
      </c>
      <c r="AE372" s="10">
        <f t="shared" si="113"/>
        <v>0.6</v>
      </c>
      <c r="AF372" s="1">
        <v>7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47</v>
      </c>
      <c r="AO372" s="20" t="str">
        <f t="shared" si="96"/>
        <v>36-50</v>
      </c>
      <c r="AP372" s="1">
        <v>2276</v>
      </c>
      <c r="AQ372" s="1">
        <v>0</v>
      </c>
      <c r="AR372" s="1">
        <v>1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1</v>
      </c>
      <c r="AY372" s="1">
        <v>0</v>
      </c>
      <c r="AZ372" s="1">
        <v>41</v>
      </c>
      <c r="BA372" s="23">
        <v>42573</v>
      </c>
      <c r="BB372" s="25">
        <f t="shared" si="97"/>
        <v>7</v>
      </c>
      <c r="BC372" s="25" t="str">
        <f t="shared" si="98"/>
        <v>July</v>
      </c>
      <c r="BD372" s="25">
        <v>1</v>
      </c>
      <c r="BE372" t="str">
        <f t="shared" si="99"/>
        <v>1835,38576,Low income,952,High spender,0.0246785566155122,0,1,2,34,0,7,0,0,0,41,0.829268292682927,0,0.170731707317073,0,0,0,1,1,0,3,5,0.2,0.2,0,0.6,7,0,0,0,0,0,0,0,47,36-50,2276,0,1,0,0,0,0,0,1,0,41</v>
      </c>
    </row>
    <row r="373" spans="1:57" ht="13.2" x14ac:dyDescent="0.25">
      <c r="A373" s="8">
        <v>1783</v>
      </c>
      <c r="B373" s="1">
        <v>17144</v>
      </c>
      <c r="C373" s="8" t="str">
        <f t="shared" si="100"/>
        <v>Low income</v>
      </c>
      <c r="D373" s="31">
        <v>832</v>
      </c>
      <c r="E373" s="34" t="str">
        <f t="shared" si="101"/>
        <v>High spender</v>
      </c>
      <c r="F373" s="10">
        <f t="shared" si="95"/>
        <v>4.8530097993467101E-2</v>
      </c>
      <c r="G373" s="1">
        <v>1</v>
      </c>
      <c r="H373" s="1">
        <v>1</v>
      </c>
      <c r="I373" s="1">
        <v>96</v>
      </c>
      <c r="J373" s="1">
        <v>18</v>
      </c>
      <c r="K373" s="1">
        <v>2</v>
      </c>
      <c r="L373" s="1">
        <v>19</v>
      </c>
      <c r="M373" s="1">
        <v>0</v>
      </c>
      <c r="N373" s="1">
        <v>2</v>
      </c>
      <c r="O373" s="1">
        <v>6</v>
      </c>
      <c r="P373" s="8">
        <f t="shared" si="102"/>
        <v>47</v>
      </c>
      <c r="Q373" s="10">
        <f t="shared" si="103"/>
        <v>0.38297872340425532</v>
      </c>
      <c r="R373" s="10">
        <f t="shared" si="104"/>
        <v>4.2553191489361701E-2</v>
      </c>
      <c r="S373" s="10">
        <f t="shared" si="105"/>
        <v>0.40425531914893614</v>
      </c>
      <c r="T373" s="10">
        <f t="shared" si="106"/>
        <v>0</v>
      </c>
      <c r="U373" s="10">
        <f t="shared" si="107"/>
        <v>4.2553191489361701E-2</v>
      </c>
      <c r="V373" s="10">
        <f t="shared" si="108"/>
        <v>0.1276595744680851</v>
      </c>
      <c r="W373" s="1">
        <v>5</v>
      </c>
      <c r="X373" s="1">
        <v>3</v>
      </c>
      <c r="Y373" s="1">
        <v>0</v>
      </c>
      <c r="Z373" s="1">
        <v>4</v>
      </c>
      <c r="AA373" s="8">
        <f t="shared" si="109"/>
        <v>12</v>
      </c>
      <c r="AB373" s="10">
        <f t="shared" si="110"/>
        <v>0.41666666666666669</v>
      </c>
      <c r="AC373" s="10">
        <f t="shared" si="111"/>
        <v>0.25</v>
      </c>
      <c r="AD373" s="10">
        <f t="shared" si="112"/>
        <v>0</v>
      </c>
      <c r="AE373" s="10">
        <f t="shared" si="113"/>
        <v>0.33333333333333331</v>
      </c>
      <c r="AF373" s="1">
        <v>7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60</v>
      </c>
      <c r="AO373" s="20" t="str">
        <f t="shared" si="96"/>
        <v>50-65</v>
      </c>
      <c r="AP373" s="1">
        <v>2293</v>
      </c>
      <c r="AQ373" s="1">
        <v>0</v>
      </c>
      <c r="AR373" s="1">
        <v>0</v>
      </c>
      <c r="AS373" s="1">
        <v>0</v>
      </c>
      <c r="AT373" s="1">
        <v>1</v>
      </c>
      <c r="AU373" s="1">
        <v>0</v>
      </c>
      <c r="AV373" s="1">
        <v>0</v>
      </c>
      <c r="AW373" s="1">
        <v>0</v>
      </c>
      <c r="AX373" s="1">
        <v>1</v>
      </c>
      <c r="AY373" s="1">
        <v>0</v>
      </c>
      <c r="AZ373" s="1">
        <v>35</v>
      </c>
      <c r="BA373" s="23">
        <v>42556</v>
      </c>
      <c r="BB373" s="25">
        <f t="shared" si="97"/>
        <v>7</v>
      </c>
      <c r="BC373" s="25" t="str">
        <f t="shared" si="98"/>
        <v>July</v>
      </c>
      <c r="BD373" s="25">
        <v>1</v>
      </c>
      <c r="BE373" t="str">
        <f t="shared" si="99"/>
        <v>1783,17144,Low income,832,High spender,0.0485300979934671,1,1,96,18,2,19,0,2,6,47,0.382978723404255,0.0425531914893617,0.404255319148936,0,0.0425531914893617,0.127659574468085,5,3,0,4,12,0.416666666666667,0.25,0,0.333333333333333,7,0,0,0,0,0,0,0,60,50-65,2293,0,0,0,1,0,0,0,1,0,35</v>
      </c>
    </row>
    <row r="374" spans="1:57" ht="13.2" x14ac:dyDescent="0.25">
      <c r="A374" s="8">
        <v>1744</v>
      </c>
      <c r="B374" s="1">
        <v>37235</v>
      </c>
      <c r="C374" s="8" t="str">
        <f t="shared" si="100"/>
        <v>Low income</v>
      </c>
      <c r="D374" s="31">
        <v>1270</v>
      </c>
      <c r="E374" s="34" t="str">
        <f t="shared" si="101"/>
        <v>High spender</v>
      </c>
      <c r="F374" s="10">
        <f t="shared" si="95"/>
        <v>3.410769437357325E-2</v>
      </c>
      <c r="G374" s="1">
        <v>1</v>
      </c>
      <c r="H374" s="1">
        <v>0</v>
      </c>
      <c r="I374" s="1">
        <v>68</v>
      </c>
      <c r="J374" s="1">
        <v>20</v>
      </c>
      <c r="K374" s="1">
        <v>2</v>
      </c>
      <c r="L374" s="1">
        <v>9</v>
      </c>
      <c r="M374" s="1">
        <v>4</v>
      </c>
      <c r="N374" s="1">
        <v>6</v>
      </c>
      <c r="O374" s="1">
        <v>20</v>
      </c>
      <c r="P374" s="8">
        <f t="shared" si="102"/>
        <v>61</v>
      </c>
      <c r="Q374" s="10">
        <f t="shared" si="103"/>
        <v>0.32786885245901637</v>
      </c>
      <c r="R374" s="10">
        <f t="shared" si="104"/>
        <v>3.2786885245901641E-2</v>
      </c>
      <c r="S374" s="10">
        <f t="shared" si="105"/>
        <v>0.14754098360655737</v>
      </c>
      <c r="T374" s="10">
        <f t="shared" si="106"/>
        <v>6.5573770491803282E-2</v>
      </c>
      <c r="U374" s="10">
        <f t="shared" si="107"/>
        <v>9.8360655737704916E-2</v>
      </c>
      <c r="V374" s="10">
        <f t="shared" si="108"/>
        <v>0.32786885245901637</v>
      </c>
      <c r="W374" s="1">
        <v>1</v>
      </c>
      <c r="X374" s="1">
        <v>1</v>
      </c>
      <c r="Y374" s="1">
        <v>1</v>
      </c>
      <c r="Z374" s="1">
        <v>2</v>
      </c>
      <c r="AA374" s="8">
        <f t="shared" si="109"/>
        <v>5</v>
      </c>
      <c r="AB374" s="10">
        <f t="shared" si="110"/>
        <v>0.2</v>
      </c>
      <c r="AC374" s="10">
        <f t="shared" si="111"/>
        <v>0.2</v>
      </c>
      <c r="AD374" s="10">
        <f t="shared" si="112"/>
        <v>0.2</v>
      </c>
      <c r="AE374" s="10">
        <f t="shared" si="113"/>
        <v>0.4</v>
      </c>
      <c r="AF374" s="1">
        <v>4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36</v>
      </c>
      <c r="AO374" s="20" t="str">
        <f t="shared" si="96"/>
        <v>36-50</v>
      </c>
      <c r="AP374" s="1">
        <v>2307</v>
      </c>
      <c r="AQ374" s="1">
        <v>0</v>
      </c>
      <c r="AR374" s="1">
        <v>0</v>
      </c>
      <c r="AS374" s="1">
        <v>0</v>
      </c>
      <c r="AT374" s="1">
        <v>1</v>
      </c>
      <c r="AU374" s="1">
        <v>0</v>
      </c>
      <c r="AV374" s="1">
        <v>0</v>
      </c>
      <c r="AW374" s="1">
        <v>1</v>
      </c>
      <c r="AX374" s="1">
        <v>0</v>
      </c>
      <c r="AY374" s="1">
        <v>0</v>
      </c>
      <c r="AZ374" s="1">
        <v>21</v>
      </c>
      <c r="BA374" s="23">
        <v>42542</v>
      </c>
      <c r="BB374" s="25">
        <f t="shared" si="97"/>
        <v>6</v>
      </c>
      <c r="BC374" s="25" t="str">
        <f t="shared" si="98"/>
        <v>June</v>
      </c>
      <c r="BD374" s="25">
        <v>1</v>
      </c>
      <c r="BE374" t="str">
        <f t="shared" si="99"/>
        <v>1744,37235,Low income,1270,High spender,0.0341076943735732,1,0,68,20,2,9,4,6,20,61,0.327868852459016,0.0327868852459016,0.147540983606557,0.0655737704918033,0.0983606557377049,0.327868852459016,1,1,1,2,5,0.2,0.2,0.2,0.4,4,0,0,0,0,0,0,0,36,36-50,2307,0,0,0,1,0,0,1,0,0,21</v>
      </c>
    </row>
    <row r="375" spans="1:57" ht="13.2" x14ac:dyDescent="0.25">
      <c r="A375" s="8">
        <v>1726</v>
      </c>
      <c r="B375" s="1">
        <v>19514</v>
      </c>
      <c r="C375" s="8" t="str">
        <f t="shared" si="100"/>
        <v>Low income</v>
      </c>
      <c r="D375" s="31">
        <v>344</v>
      </c>
      <c r="E375" s="34" t="str">
        <f t="shared" si="101"/>
        <v>Low spender</v>
      </c>
      <c r="F375" s="10">
        <f t="shared" si="95"/>
        <v>1.7628369375832734E-2</v>
      </c>
      <c r="G375" s="1">
        <v>1</v>
      </c>
      <c r="H375" s="1">
        <v>1</v>
      </c>
      <c r="I375" s="1">
        <v>47</v>
      </c>
      <c r="J375" s="1">
        <v>14</v>
      </c>
      <c r="K375" s="1">
        <v>3</v>
      </c>
      <c r="L375" s="1">
        <v>21</v>
      </c>
      <c r="M375" s="1">
        <v>2</v>
      </c>
      <c r="N375" s="1">
        <v>1</v>
      </c>
      <c r="O375" s="1">
        <v>28</v>
      </c>
      <c r="P375" s="8">
        <f t="shared" si="102"/>
        <v>69</v>
      </c>
      <c r="Q375" s="10">
        <f t="shared" si="103"/>
        <v>0.20289855072463769</v>
      </c>
      <c r="R375" s="10">
        <f t="shared" si="104"/>
        <v>4.3478260869565216E-2</v>
      </c>
      <c r="S375" s="10">
        <f t="shared" si="105"/>
        <v>0.30434782608695654</v>
      </c>
      <c r="T375" s="10">
        <f t="shared" si="106"/>
        <v>2.8985507246376812E-2</v>
      </c>
      <c r="U375" s="10">
        <f t="shared" si="107"/>
        <v>1.4492753623188406E-2</v>
      </c>
      <c r="V375" s="10">
        <f t="shared" si="108"/>
        <v>0.40579710144927539</v>
      </c>
      <c r="W375" s="1">
        <v>4</v>
      </c>
      <c r="X375" s="1">
        <v>3</v>
      </c>
      <c r="Y375" s="1">
        <v>1</v>
      </c>
      <c r="Z375" s="1">
        <v>2</v>
      </c>
      <c r="AA375" s="8">
        <f t="shared" si="109"/>
        <v>10</v>
      </c>
      <c r="AB375" s="10">
        <f t="shared" si="110"/>
        <v>0.4</v>
      </c>
      <c r="AC375" s="10">
        <f t="shared" si="111"/>
        <v>0.3</v>
      </c>
      <c r="AD375" s="10">
        <f t="shared" si="112"/>
        <v>0.1</v>
      </c>
      <c r="AE375" s="10">
        <f t="shared" si="113"/>
        <v>0.2</v>
      </c>
      <c r="AF375" s="1">
        <v>8</v>
      </c>
      <c r="AG375" s="1">
        <v>0</v>
      </c>
      <c r="AH375" s="1">
        <v>0</v>
      </c>
      <c r="AI375" s="1">
        <v>1</v>
      </c>
      <c r="AJ375" s="1">
        <v>0</v>
      </c>
      <c r="AK375" s="1">
        <v>0</v>
      </c>
      <c r="AL375" s="1">
        <v>0</v>
      </c>
      <c r="AM375" s="1">
        <v>0</v>
      </c>
      <c r="AN375" s="1">
        <v>52</v>
      </c>
      <c r="AO375" s="20" t="str">
        <f t="shared" si="96"/>
        <v>50-65</v>
      </c>
      <c r="AP375" s="1">
        <v>2313</v>
      </c>
      <c r="AQ375" s="1">
        <v>0</v>
      </c>
      <c r="AR375" s="1">
        <v>1</v>
      </c>
      <c r="AS375" s="1">
        <v>0</v>
      </c>
      <c r="AT375" s="1">
        <v>0</v>
      </c>
      <c r="AU375" s="1">
        <v>0</v>
      </c>
      <c r="AV375" s="1">
        <v>0</v>
      </c>
      <c r="AW375" s="1">
        <v>1</v>
      </c>
      <c r="AX375" s="1">
        <v>0</v>
      </c>
      <c r="AY375" s="1">
        <v>0</v>
      </c>
      <c r="AZ375" s="1">
        <v>13</v>
      </c>
      <c r="BA375" s="23">
        <v>42536</v>
      </c>
      <c r="BB375" s="25">
        <f t="shared" si="97"/>
        <v>6</v>
      </c>
      <c r="BC375" s="25" t="str">
        <f t="shared" si="98"/>
        <v>June</v>
      </c>
      <c r="BD375" s="25">
        <v>1</v>
      </c>
      <c r="BE375" t="str">
        <f t="shared" si="99"/>
        <v>1726,19514,Low income,344,Low spender,0.0176283693758327,1,1,47,14,3,21,2,1,28,69,0.202898550724638,0.0434782608695652,0.304347826086957,0.0289855072463768,0.0144927536231884,0.405797101449275,4,3,1,2,10,0.4,0.3,0.1,0.2,8,0,0,1,0,0,0,0,52,50-65,2313,0,1,0,0,0,0,1,0,0,13</v>
      </c>
    </row>
    <row r="376" spans="1:57" ht="13.2" x14ac:dyDescent="0.25">
      <c r="A376" s="8">
        <v>1729</v>
      </c>
      <c r="B376" s="1">
        <v>19514</v>
      </c>
      <c r="C376" s="8" t="str">
        <f t="shared" si="100"/>
        <v>Low income</v>
      </c>
      <c r="D376" s="31">
        <v>1257</v>
      </c>
      <c r="E376" s="34" t="str">
        <f t="shared" si="101"/>
        <v>High spender</v>
      </c>
      <c r="F376" s="10">
        <f t="shared" si="95"/>
        <v>6.4415291585528334E-2</v>
      </c>
      <c r="G376" s="1">
        <v>1</v>
      </c>
      <c r="H376" s="1">
        <v>1</v>
      </c>
      <c r="I376" s="1">
        <v>47</v>
      </c>
      <c r="J376" s="1">
        <v>14</v>
      </c>
      <c r="K376" s="1">
        <v>3</v>
      </c>
      <c r="L376" s="1">
        <v>21</v>
      </c>
      <c r="M376" s="1">
        <v>2</v>
      </c>
      <c r="N376" s="1">
        <v>1</v>
      </c>
      <c r="O376" s="1">
        <v>28</v>
      </c>
      <c r="P376" s="8">
        <f t="shared" si="102"/>
        <v>69</v>
      </c>
      <c r="Q376" s="10">
        <f t="shared" si="103"/>
        <v>0.20289855072463769</v>
      </c>
      <c r="R376" s="10">
        <f t="shared" si="104"/>
        <v>4.3478260869565216E-2</v>
      </c>
      <c r="S376" s="10">
        <f t="shared" si="105"/>
        <v>0.30434782608695654</v>
      </c>
      <c r="T376" s="10">
        <f t="shared" si="106"/>
        <v>2.8985507246376812E-2</v>
      </c>
      <c r="U376" s="10">
        <f t="shared" si="107"/>
        <v>1.4492753623188406E-2</v>
      </c>
      <c r="V376" s="10">
        <f t="shared" si="108"/>
        <v>0.40579710144927539</v>
      </c>
      <c r="W376" s="1">
        <v>4</v>
      </c>
      <c r="X376" s="1">
        <v>3</v>
      </c>
      <c r="Y376" s="1">
        <v>1</v>
      </c>
      <c r="Z376" s="1">
        <v>2</v>
      </c>
      <c r="AA376" s="8">
        <f t="shared" si="109"/>
        <v>10</v>
      </c>
      <c r="AB376" s="10">
        <f t="shared" si="110"/>
        <v>0.4</v>
      </c>
      <c r="AC376" s="10">
        <f t="shared" si="111"/>
        <v>0.3</v>
      </c>
      <c r="AD376" s="10">
        <f t="shared" si="112"/>
        <v>0.1</v>
      </c>
      <c r="AE376" s="10">
        <f t="shared" si="113"/>
        <v>0.2</v>
      </c>
      <c r="AF376" s="1">
        <v>8</v>
      </c>
      <c r="AG376" s="1">
        <v>0</v>
      </c>
      <c r="AH376" s="1">
        <v>0</v>
      </c>
      <c r="AI376" s="1">
        <v>1</v>
      </c>
      <c r="AJ376" s="1">
        <v>0</v>
      </c>
      <c r="AK376" s="1">
        <v>0</v>
      </c>
      <c r="AL376" s="1">
        <v>0</v>
      </c>
      <c r="AM376" s="1">
        <v>1</v>
      </c>
      <c r="AN376" s="1">
        <v>52</v>
      </c>
      <c r="AO376" s="20" t="str">
        <f t="shared" si="96"/>
        <v>50-65</v>
      </c>
      <c r="AP376" s="1">
        <v>2313</v>
      </c>
      <c r="AQ376" s="1">
        <v>0</v>
      </c>
      <c r="AR376" s="1">
        <v>1</v>
      </c>
      <c r="AS376" s="1">
        <v>0</v>
      </c>
      <c r="AT376" s="1">
        <v>0</v>
      </c>
      <c r="AU376" s="1">
        <v>0</v>
      </c>
      <c r="AV376" s="1">
        <v>0</v>
      </c>
      <c r="AW376" s="1">
        <v>1</v>
      </c>
      <c r="AX376" s="1">
        <v>0</v>
      </c>
      <c r="AY376" s="1">
        <v>0</v>
      </c>
      <c r="AZ376" s="1">
        <v>13</v>
      </c>
      <c r="BA376" s="23">
        <v>42536</v>
      </c>
      <c r="BB376" s="25">
        <f t="shared" si="97"/>
        <v>6</v>
      </c>
      <c r="BC376" s="25" t="str">
        <f t="shared" si="98"/>
        <v>June</v>
      </c>
      <c r="BD376" s="25">
        <v>1</v>
      </c>
      <c r="BE376" t="str">
        <f t="shared" si="99"/>
        <v>1729,19514,Low income,1257,High spender,0.0644152915855283,1,1,47,14,3,21,2,1,28,69,0.202898550724638,0.0434782608695652,0.304347826086957,0.0289855072463768,0.0144927536231884,0.405797101449275,4,3,1,2,10,0.4,0.3,0.1,0.2,8,0,0,1,0,0,0,1,52,50-65,2313,0,1,0,0,0,0,1,0,0,13</v>
      </c>
    </row>
    <row r="377" spans="1:57" ht="13.2" x14ac:dyDescent="0.25">
      <c r="A377" s="8">
        <v>1641</v>
      </c>
      <c r="B377" s="1">
        <v>23976</v>
      </c>
      <c r="C377" s="8" t="str">
        <f t="shared" si="100"/>
        <v>Low income</v>
      </c>
      <c r="D377" s="31">
        <v>1270</v>
      </c>
      <c r="E377" s="34" t="str">
        <f t="shared" si="101"/>
        <v>High spender</v>
      </c>
      <c r="F377" s="10">
        <f t="shared" si="95"/>
        <v>5.2969636302969636E-2</v>
      </c>
      <c r="G377" s="1">
        <v>1</v>
      </c>
      <c r="H377" s="1">
        <v>0</v>
      </c>
      <c r="I377" s="1">
        <v>68</v>
      </c>
      <c r="J377" s="1">
        <v>14</v>
      </c>
      <c r="K377" s="1">
        <v>1</v>
      </c>
      <c r="L377" s="1">
        <v>21</v>
      </c>
      <c r="M377" s="1">
        <v>2</v>
      </c>
      <c r="N377" s="1">
        <v>3</v>
      </c>
      <c r="O377" s="1">
        <v>25</v>
      </c>
      <c r="P377" s="8">
        <f t="shared" si="102"/>
        <v>66</v>
      </c>
      <c r="Q377" s="10">
        <f t="shared" si="103"/>
        <v>0.21212121212121213</v>
      </c>
      <c r="R377" s="10">
        <f t="shared" si="104"/>
        <v>1.5151515151515152E-2</v>
      </c>
      <c r="S377" s="10">
        <f t="shared" si="105"/>
        <v>0.31818181818181818</v>
      </c>
      <c r="T377" s="10">
        <f t="shared" si="106"/>
        <v>3.0303030303030304E-2</v>
      </c>
      <c r="U377" s="10">
        <f t="shared" si="107"/>
        <v>4.5454545454545456E-2</v>
      </c>
      <c r="V377" s="10">
        <f t="shared" si="108"/>
        <v>0.37878787878787878</v>
      </c>
      <c r="W377" s="1">
        <v>3</v>
      </c>
      <c r="X377" s="1">
        <v>3</v>
      </c>
      <c r="Y377" s="1">
        <v>1</v>
      </c>
      <c r="Z377" s="1">
        <v>3</v>
      </c>
      <c r="AA377" s="8">
        <f t="shared" si="109"/>
        <v>10</v>
      </c>
      <c r="AB377" s="10">
        <f t="shared" si="110"/>
        <v>0.3</v>
      </c>
      <c r="AC377" s="10">
        <f t="shared" si="111"/>
        <v>0.3</v>
      </c>
      <c r="AD377" s="10">
        <f t="shared" si="112"/>
        <v>0.1</v>
      </c>
      <c r="AE377" s="10">
        <f t="shared" si="113"/>
        <v>0.3</v>
      </c>
      <c r="AF377" s="1">
        <v>7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36</v>
      </c>
      <c r="AO377" s="20" t="str">
        <f t="shared" si="96"/>
        <v>36-50</v>
      </c>
      <c r="AP377" s="1">
        <v>2343</v>
      </c>
      <c r="AQ377" s="1">
        <v>0</v>
      </c>
      <c r="AR377" s="1">
        <v>0</v>
      </c>
      <c r="AS377" s="1">
        <v>0</v>
      </c>
      <c r="AT377" s="1">
        <v>1</v>
      </c>
      <c r="AU377" s="1">
        <v>0</v>
      </c>
      <c r="AV377" s="1">
        <v>0</v>
      </c>
      <c r="AW377" s="1">
        <v>1</v>
      </c>
      <c r="AX377" s="1">
        <v>0</v>
      </c>
      <c r="AY377" s="1">
        <v>0</v>
      </c>
      <c r="AZ377" s="1">
        <v>16</v>
      </c>
      <c r="BA377" s="23">
        <v>42506</v>
      </c>
      <c r="BB377" s="25">
        <f t="shared" si="97"/>
        <v>5</v>
      </c>
      <c r="BC377" s="25" t="str">
        <f t="shared" si="98"/>
        <v>May</v>
      </c>
      <c r="BD377" s="25">
        <v>1</v>
      </c>
      <c r="BE377" t="str">
        <f t="shared" si="99"/>
        <v>1641,23976,Low income,1270,High spender,0.0529696363029696,1,0,68,14,1,21,2,3,25,66,0.212121212121212,0.0151515151515152,0.318181818181818,0.0303030303030303,0.0454545454545455,0.378787878787879,3,3,1,3,10,0.3,0.3,0.1,0.3,7,0,0,0,0,0,0,0,36,36-50,2343,0,0,0,1,0,0,1,0,0,16</v>
      </c>
    </row>
    <row r="378" spans="1:57" ht="13.2" x14ac:dyDescent="0.25">
      <c r="A378" s="8">
        <v>1470</v>
      </c>
      <c r="B378" s="1">
        <v>27161</v>
      </c>
      <c r="C378" s="8" t="str">
        <f t="shared" si="100"/>
        <v>Low income</v>
      </c>
      <c r="D378" s="31">
        <v>295</v>
      </c>
      <c r="E378" s="34" t="str">
        <f t="shared" si="101"/>
        <v>Low spender</v>
      </c>
      <c r="F378" s="10">
        <f t="shared" si="95"/>
        <v>1.0861161223813556E-2</v>
      </c>
      <c r="G378" s="1">
        <v>1</v>
      </c>
      <c r="H378" s="1">
        <v>0</v>
      </c>
      <c r="I378" s="1">
        <v>41</v>
      </c>
      <c r="J378" s="1">
        <v>7</v>
      </c>
      <c r="K378" s="1">
        <v>4</v>
      </c>
      <c r="L378" s="1">
        <v>23</v>
      </c>
      <c r="M378" s="1">
        <v>7</v>
      </c>
      <c r="N378" s="1">
        <v>0</v>
      </c>
      <c r="O378" s="1">
        <v>11</v>
      </c>
      <c r="P378" s="8">
        <f t="shared" si="102"/>
        <v>52</v>
      </c>
      <c r="Q378" s="10">
        <f t="shared" si="103"/>
        <v>0.13461538461538461</v>
      </c>
      <c r="R378" s="10">
        <f t="shared" si="104"/>
        <v>7.6923076923076927E-2</v>
      </c>
      <c r="S378" s="10">
        <f t="shared" si="105"/>
        <v>0.44230769230769229</v>
      </c>
      <c r="T378" s="10">
        <f t="shared" si="106"/>
        <v>0.13461538461538461</v>
      </c>
      <c r="U378" s="10">
        <f t="shared" si="107"/>
        <v>0</v>
      </c>
      <c r="V378" s="10">
        <f t="shared" si="108"/>
        <v>0.21153846153846154</v>
      </c>
      <c r="W378" s="1">
        <v>1</v>
      </c>
      <c r="X378" s="1">
        <v>1</v>
      </c>
      <c r="Y378" s="1">
        <v>0</v>
      </c>
      <c r="Z378" s="1">
        <v>3</v>
      </c>
      <c r="AA378" s="8">
        <f t="shared" si="109"/>
        <v>5</v>
      </c>
      <c r="AB378" s="10">
        <f t="shared" si="110"/>
        <v>0.2</v>
      </c>
      <c r="AC378" s="10">
        <f t="shared" si="111"/>
        <v>0.2</v>
      </c>
      <c r="AD378" s="10">
        <f t="shared" si="112"/>
        <v>0</v>
      </c>
      <c r="AE378" s="10">
        <f t="shared" si="113"/>
        <v>0.6</v>
      </c>
      <c r="AF378" s="1">
        <v>7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34</v>
      </c>
      <c r="AO378" s="20" t="str">
        <f t="shared" si="96"/>
        <v>24-35</v>
      </c>
      <c r="AP378" s="1">
        <v>2403</v>
      </c>
      <c r="AQ378" s="1">
        <v>0</v>
      </c>
      <c r="AR378" s="1">
        <v>1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1</v>
      </c>
      <c r="AY378" s="1">
        <v>0</v>
      </c>
      <c r="AZ378" s="1">
        <v>30</v>
      </c>
      <c r="BA378" s="23">
        <v>42446</v>
      </c>
      <c r="BB378" s="25">
        <f t="shared" si="97"/>
        <v>3</v>
      </c>
      <c r="BC378" s="25" t="str">
        <f t="shared" si="98"/>
        <v>March</v>
      </c>
      <c r="BD378" s="25">
        <v>1</v>
      </c>
      <c r="BE378" t="str">
        <f t="shared" si="99"/>
        <v>1470,27161,Low income,295,Low spender,0.0108611612238136,1,0,41,7,4,23,7,0,11,52,0.134615384615385,0.0769230769230769,0.442307692307692,0.134615384615385,0,0.211538461538462,1,1,0,3,5,0.2,0.2,0,0.6,7,0,0,0,0,0,0,0,34,24-35,2403,0,1,0,0,0,0,0,1,0,30</v>
      </c>
    </row>
    <row r="379" spans="1:57" ht="13.2" x14ac:dyDescent="0.25">
      <c r="A379" s="8">
        <v>1113</v>
      </c>
      <c r="B379" s="1">
        <v>28718</v>
      </c>
      <c r="C379" s="8" t="str">
        <f t="shared" si="100"/>
        <v>Low income</v>
      </c>
      <c r="D379" s="31">
        <v>1287</v>
      </c>
      <c r="E379" s="34" t="str">
        <f t="shared" si="101"/>
        <v>High spender</v>
      </c>
      <c r="F379" s="10">
        <f t="shared" si="95"/>
        <v>4.4815098544466886E-2</v>
      </c>
      <c r="G379" s="1">
        <v>1</v>
      </c>
      <c r="H379" s="1">
        <v>0</v>
      </c>
      <c r="I379" s="1">
        <v>78</v>
      </c>
      <c r="J379" s="1">
        <v>12</v>
      </c>
      <c r="K379" s="1">
        <v>4</v>
      </c>
      <c r="L379" s="1">
        <v>6</v>
      </c>
      <c r="M379" s="1">
        <v>11</v>
      </c>
      <c r="N379" s="1">
        <v>8</v>
      </c>
      <c r="O379" s="1">
        <v>16</v>
      </c>
      <c r="P379" s="8">
        <f t="shared" si="102"/>
        <v>57</v>
      </c>
      <c r="Q379" s="10">
        <f t="shared" si="103"/>
        <v>0.21052631578947367</v>
      </c>
      <c r="R379" s="10">
        <f t="shared" si="104"/>
        <v>7.0175438596491224E-2</v>
      </c>
      <c r="S379" s="10">
        <f t="shared" si="105"/>
        <v>0.10526315789473684</v>
      </c>
      <c r="T379" s="10">
        <f t="shared" si="106"/>
        <v>0.19298245614035087</v>
      </c>
      <c r="U379" s="10">
        <f t="shared" si="107"/>
        <v>0.14035087719298245</v>
      </c>
      <c r="V379" s="10">
        <f t="shared" si="108"/>
        <v>0.2807017543859649</v>
      </c>
      <c r="W379" s="1">
        <v>2</v>
      </c>
      <c r="X379" s="1">
        <v>2</v>
      </c>
      <c r="Y379" s="1">
        <v>0</v>
      </c>
      <c r="Z379" s="1">
        <v>3</v>
      </c>
      <c r="AA379" s="8">
        <f t="shared" si="109"/>
        <v>7</v>
      </c>
      <c r="AB379" s="10">
        <f t="shared" si="110"/>
        <v>0.2857142857142857</v>
      </c>
      <c r="AC379" s="10">
        <f t="shared" si="111"/>
        <v>0.2857142857142857</v>
      </c>
      <c r="AD379" s="10">
        <f t="shared" si="112"/>
        <v>0</v>
      </c>
      <c r="AE379" s="10">
        <f t="shared" si="113"/>
        <v>0.42857142857142855</v>
      </c>
      <c r="AF379" s="1">
        <v>8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38</v>
      </c>
      <c r="AO379" s="20" t="str">
        <f t="shared" si="96"/>
        <v>36-50</v>
      </c>
      <c r="AP379" s="1">
        <v>2510</v>
      </c>
      <c r="AQ379" s="1">
        <v>0</v>
      </c>
      <c r="AR379" s="1">
        <v>1</v>
      </c>
      <c r="AS379" s="1">
        <v>0</v>
      </c>
      <c r="AT379" s="1">
        <v>0</v>
      </c>
      <c r="AU379" s="1">
        <v>0</v>
      </c>
      <c r="AV379" s="1">
        <v>0</v>
      </c>
      <c r="AW379" s="1">
        <v>1</v>
      </c>
      <c r="AX379" s="1">
        <v>0</v>
      </c>
      <c r="AY379" s="1">
        <v>0</v>
      </c>
      <c r="AZ379" s="1">
        <v>25</v>
      </c>
      <c r="BA379" s="23">
        <v>42339</v>
      </c>
      <c r="BB379" s="25">
        <f t="shared" si="97"/>
        <v>12</v>
      </c>
      <c r="BC379" s="25" t="str">
        <f t="shared" si="98"/>
        <v>December</v>
      </c>
      <c r="BD379" s="25">
        <v>1</v>
      </c>
      <c r="BE379" t="str">
        <f t="shared" si="99"/>
        <v>1113,28718,Low income,1287,High spender,0.0448150985444669,1,0,78,12,4,6,11,8,16,57,0.210526315789474,0.0701754385964912,0.105263157894737,0.192982456140351,0.140350877192982,0.280701754385965,2,2,0,3,7,0.285714285714286,0.285714285714286,0,0.428571428571429,8,0,0,0,0,0,0,0,38,36-50,2510,0,1,0,0,0,0,1,0,0,25</v>
      </c>
    </row>
    <row r="380" spans="1:57" ht="13.2" x14ac:dyDescent="0.25">
      <c r="A380" s="8">
        <v>860</v>
      </c>
      <c r="B380" s="1">
        <v>30992</v>
      </c>
      <c r="C380" s="8" t="str">
        <f t="shared" si="100"/>
        <v>Low income</v>
      </c>
      <c r="D380" s="31">
        <v>79</v>
      </c>
      <c r="E380" s="34" t="str">
        <f t="shared" si="101"/>
        <v>Low spender</v>
      </c>
      <c r="F380" s="10">
        <f t="shared" si="95"/>
        <v>2.549044914816727E-3</v>
      </c>
      <c r="G380" s="1">
        <v>1</v>
      </c>
      <c r="H380" s="1">
        <v>0</v>
      </c>
      <c r="I380" s="1">
        <v>83</v>
      </c>
      <c r="J380" s="1">
        <v>17</v>
      </c>
      <c r="K380" s="1">
        <v>0</v>
      </c>
      <c r="L380" s="1">
        <v>14</v>
      </c>
      <c r="M380" s="1">
        <v>7</v>
      </c>
      <c r="N380" s="1">
        <v>3</v>
      </c>
      <c r="O380" s="1">
        <v>2</v>
      </c>
      <c r="P380" s="8">
        <f t="shared" si="102"/>
        <v>43</v>
      </c>
      <c r="Q380" s="10">
        <f t="shared" si="103"/>
        <v>0.39534883720930231</v>
      </c>
      <c r="R380" s="10">
        <f t="shared" si="104"/>
        <v>0</v>
      </c>
      <c r="S380" s="10">
        <f t="shared" si="105"/>
        <v>0.32558139534883723</v>
      </c>
      <c r="T380" s="10">
        <f t="shared" si="106"/>
        <v>0.16279069767441862</v>
      </c>
      <c r="U380" s="10">
        <f t="shared" si="107"/>
        <v>6.9767441860465115E-2</v>
      </c>
      <c r="V380" s="10">
        <f t="shared" si="108"/>
        <v>4.6511627906976744E-2</v>
      </c>
      <c r="W380" s="1">
        <v>1</v>
      </c>
      <c r="X380" s="1">
        <v>1</v>
      </c>
      <c r="Y380" s="1">
        <v>0</v>
      </c>
      <c r="Z380" s="1">
        <v>3</v>
      </c>
      <c r="AA380" s="8">
        <f t="shared" si="109"/>
        <v>5</v>
      </c>
      <c r="AB380" s="10">
        <f t="shared" si="110"/>
        <v>0.2</v>
      </c>
      <c r="AC380" s="10">
        <f t="shared" si="111"/>
        <v>0.2</v>
      </c>
      <c r="AD380" s="10">
        <f t="shared" si="112"/>
        <v>0</v>
      </c>
      <c r="AE380" s="10">
        <f t="shared" si="113"/>
        <v>0.6</v>
      </c>
      <c r="AF380" s="1">
        <v>7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44</v>
      </c>
      <c r="AO380" s="20" t="str">
        <f t="shared" si="96"/>
        <v>36-50</v>
      </c>
      <c r="AP380" s="1">
        <v>2592</v>
      </c>
      <c r="AQ380" s="1">
        <v>1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1</v>
      </c>
      <c r="AX380" s="1">
        <v>0</v>
      </c>
      <c r="AY380" s="1">
        <v>0</v>
      </c>
      <c r="AZ380" s="1">
        <v>39</v>
      </c>
      <c r="BA380" s="23">
        <v>42257</v>
      </c>
      <c r="BB380" s="25">
        <f t="shared" si="97"/>
        <v>9</v>
      </c>
      <c r="BC380" s="25" t="str">
        <f t="shared" si="98"/>
        <v>September</v>
      </c>
      <c r="BD380" s="25">
        <v>1</v>
      </c>
      <c r="BE380" t="str">
        <f t="shared" si="99"/>
        <v>860,30992,Low income,79,Low spender,0.00254904491481673,1,0,83,17,0,14,7,3,2,43,0.395348837209302,0,0.325581395348837,0.162790697674419,0.0697674418604651,0.0465116279069767,1,1,0,3,5,0.2,0.2,0,0.6,7,0,0,0,0,0,0,0,44,36-50,2592,1,0,0,0,0,0,1,0,0,39</v>
      </c>
    </row>
    <row r="381" spans="1:57" ht="13.2" x14ac:dyDescent="0.25">
      <c r="A381" s="8">
        <v>753</v>
      </c>
      <c r="B381" s="1">
        <v>35701</v>
      </c>
      <c r="C381" s="8" t="str">
        <f t="shared" si="100"/>
        <v>Low income</v>
      </c>
      <c r="D381" s="31">
        <v>40</v>
      </c>
      <c r="E381" s="34" t="str">
        <f t="shared" si="101"/>
        <v>Low spender</v>
      </c>
      <c r="F381" s="10">
        <f t="shared" si="95"/>
        <v>1.1204167950477578E-3</v>
      </c>
      <c r="G381" s="1">
        <v>0</v>
      </c>
      <c r="H381" s="1">
        <v>0</v>
      </c>
      <c r="I381" s="1">
        <v>36</v>
      </c>
      <c r="J381" s="1">
        <v>21</v>
      </c>
      <c r="K381" s="1">
        <v>1</v>
      </c>
      <c r="L381" s="1">
        <v>9</v>
      </c>
      <c r="M381" s="1">
        <v>7</v>
      </c>
      <c r="N381" s="1">
        <v>3</v>
      </c>
      <c r="O381" s="1">
        <v>5</v>
      </c>
      <c r="P381" s="8">
        <f t="shared" si="102"/>
        <v>46</v>
      </c>
      <c r="Q381" s="10">
        <f t="shared" si="103"/>
        <v>0.45652173913043476</v>
      </c>
      <c r="R381" s="10">
        <f t="shared" si="104"/>
        <v>2.1739130434782608E-2</v>
      </c>
      <c r="S381" s="10">
        <f t="shared" si="105"/>
        <v>0.19565217391304349</v>
      </c>
      <c r="T381" s="10">
        <f t="shared" si="106"/>
        <v>0.15217391304347827</v>
      </c>
      <c r="U381" s="10">
        <f t="shared" si="107"/>
        <v>6.5217391304347824E-2</v>
      </c>
      <c r="V381" s="10">
        <f t="shared" si="108"/>
        <v>0.10869565217391304</v>
      </c>
      <c r="W381" s="1">
        <v>1</v>
      </c>
      <c r="X381" s="1">
        <v>1</v>
      </c>
      <c r="Y381" s="1">
        <v>0</v>
      </c>
      <c r="Z381" s="1">
        <v>3</v>
      </c>
      <c r="AA381" s="8">
        <f t="shared" si="109"/>
        <v>5</v>
      </c>
      <c r="AB381" s="10">
        <f t="shared" si="110"/>
        <v>0.2</v>
      </c>
      <c r="AC381" s="10">
        <f t="shared" si="111"/>
        <v>0.2</v>
      </c>
      <c r="AD381" s="10">
        <f t="shared" si="112"/>
        <v>0</v>
      </c>
      <c r="AE381" s="10">
        <f t="shared" si="113"/>
        <v>0.6</v>
      </c>
      <c r="AF381" s="1">
        <v>6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61</v>
      </c>
      <c r="AO381" s="20" t="str">
        <f t="shared" si="96"/>
        <v>50-65</v>
      </c>
      <c r="AP381" s="1">
        <v>2626</v>
      </c>
      <c r="AQ381" s="1">
        <v>0</v>
      </c>
      <c r="AR381" s="1">
        <v>1</v>
      </c>
      <c r="AS381" s="1">
        <v>0</v>
      </c>
      <c r="AT381" s="1">
        <v>0</v>
      </c>
      <c r="AU381" s="1">
        <v>0</v>
      </c>
      <c r="AV381" s="1">
        <v>0</v>
      </c>
      <c r="AW381" s="1">
        <v>1</v>
      </c>
      <c r="AX381" s="1">
        <v>0</v>
      </c>
      <c r="AY381" s="1">
        <v>0</v>
      </c>
      <c r="AZ381" s="1">
        <v>36</v>
      </c>
      <c r="BA381" s="23">
        <v>42223</v>
      </c>
      <c r="BB381" s="25">
        <f t="shared" si="97"/>
        <v>8</v>
      </c>
      <c r="BC381" s="25" t="str">
        <f t="shared" si="98"/>
        <v>August</v>
      </c>
      <c r="BD381" s="25">
        <v>1</v>
      </c>
      <c r="BE381" t="str">
        <f t="shared" si="99"/>
        <v>753,35701,Low income,40,Low spender,0.00112041679504776,0,0,36,21,1,9,7,3,5,46,0.456521739130435,0.0217391304347826,0.195652173913043,0.152173913043478,0.0652173913043478,0.108695652173913,1,1,0,3,5,0.2,0.2,0,0.6,6,0,0,0,0,0,0,0,61,50-65,2626,0,1,0,0,0,0,1,0,0,36</v>
      </c>
    </row>
    <row r="382" spans="1:57" ht="13.2" x14ac:dyDescent="0.25">
      <c r="A382" s="8">
        <v>540</v>
      </c>
      <c r="B382" s="1">
        <v>42554</v>
      </c>
      <c r="C382" s="8" t="str">
        <f t="shared" si="100"/>
        <v>Low income</v>
      </c>
      <c r="D382" s="31">
        <v>44</v>
      </c>
      <c r="E382" s="34" t="str">
        <f t="shared" si="101"/>
        <v>Low spender</v>
      </c>
      <c r="F382" s="10">
        <f t="shared" si="95"/>
        <v>1.0339803543732669E-3</v>
      </c>
      <c r="G382" s="1">
        <v>1</v>
      </c>
      <c r="H382" s="1">
        <v>1</v>
      </c>
      <c r="I382" s="1">
        <v>93</v>
      </c>
      <c r="J382" s="1">
        <v>29</v>
      </c>
      <c r="K382" s="1">
        <v>1</v>
      </c>
      <c r="L382" s="1">
        <v>11</v>
      </c>
      <c r="M382" s="1">
        <v>0</v>
      </c>
      <c r="N382" s="1">
        <v>0</v>
      </c>
      <c r="O382" s="1">
        <v>0</v>
      </c>
      <c r="P382" s="8">
        <f t="shared" si="102"/>
        <v>41</v>
      </c>
      <c r="Q382" s="10">
        <f t="shared" si="103"/>
        <v>0.70731707317073167</v>
      </c>
      <c r="R382" s="10">
        <f t="shared" si="104"/>
        <v>2.4390243902439025E-2</v>
      </c>
      <c r="S382" s="10">
        <f t="shared" si="105"/>
        <v>0.26829268292682928</v>
      </c>
      <c r="T382" s="10">
        <f t="shared" si="106"/>
        <v>0</v>
      </c>
      <c r="U382" s="10">
        <f t="shared" si="107"/>
        <v>0</v>
      </c>
      <c r="V382" s="10">
        <f t="shared" si="108"/>
        <v>0</v>
      </c>
      <c r="W382" s="1">
        <v>2</v>
      </c>
      <c r="X382" s="1">
        <v>2</v>
      </c>
      <c r="Y382" s="1">
        <v>0</v>
      </c>
      <c r="Z382" s="1">
        <v>3</v>
      </c>
      <c r="AA382" s="8">
        <f t="shared" si="109"/>
        <v>7</v>
      </c>
      <c r="AB382" s="10">
        <f t="shared" si="110"/>
        <v>0.2857142857142857</v>
      </c>
      <c r="AC382" s="10">
        <f t="shared" si="111"/>
        <v>0.2857142857142857</v>
      </c>
      <c r="AD382" s="10">
        <f t="shared" si="112"/>
        <v>0</v>
      </c>
      <c r="AE382" s="10">
        <f t="shared" si="113"/>
        <v>0.42857142857142855</v>
      </c>
      <c r="AF382" s="1">
        <v>4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42</v>
      </c>
      <c r="AO382" s="20" t="str">
        <f t="shared" si="96"/>
        <v>36-50</v>
      </c>
      <c r="AP382" s="1">
        <v>2692</v>
      </c>
      <c r="AQ382" s="1">
        <v>0</v>
      </c>
      <c r="AR382" s="1">
        <v>0</v>
      </c>
      <c r="AS382" s="1">
        <v>0</v>
      </c>
      <c r="AT382" s="1">
        <v>1</v>
      </c>
      <c r="AU382" s="1">
        <v>0</v>
      </c>
      <c r="AV382" s="1">
        <v>0</v>
      </c>
      <c r="AW382" s="1">
        <v>1</v>
      </c>
      <c r="AX382" s="1">
        <v>0</v>
      </c>
      <c r="AY382" s="1">
        <v>0</v>
      </c>
      <c r="AZ382" s="1">
        <v>41</v>
      </c>
      <c r="BA382" s="23">
        <v>42157</v>
      </c>
      <c r="BB382" s="25">
        <f t="shared" si="97"/>
        <v>6</v>
      </c>
      <c r="BC382" s="25" t="str">
        <f t="shared" si="98"/>
        <v>June</v>
      </c>
      <c r="BD382" s="25">
        <v>1</v>
      </c>
      <c r="BE382" t="str">
        <f t="shared" si="99"/>
        <v>540,42554,Low income,44,Low spender,0.00103398035437327,1,1,93,29,1,11,0,0,0,41,0.707317073170732,0.024390243902439,0.268292682926829,0,0,0,2,2,0,3,7,0.285714285714286,0.285714285714286,0,0.428571428571429,4,0,0,0,0,0,0,0,42,36-50,2692,0,0,0,1,0,0,1,0,0,41</v>
      </c>
    </row>
    <row r="383" spans="1:57" ht="13.2" x14ac:dyDescent="0.25">
      <c r="A383" s="8">
        <v>525</v>
      </c>
      <c r="B383" s="1">
        <v>35178</v>
      </c>
      <c r="C383" s="8" t="str">
        <f t="shared" si="100"/>
        <v>Low income</v>
      </c>
      <c r="D383" s="31">
        <v>43</v>
      </c>
      <c r="E383" s="34" t="str">
        <f t="shared" si="101"/>
        <v>Low spender</v>
      </c>
      <c r="F383" s="10">
        <f t="shared" si="95"/>
        <v>1.2223548808914663E-3</v>
      </c>
      <c r="G383" s="1">
        <v>1</v>
      </c>
      <c r="H383" s="1">
        <v>0</v>
      </c>
      <c r="I383" s="1">
        <v>10</v>
      </c>
      <c r="J383" s="1">
        <v>23</v>
      </c>
      <c r="K383" s="1">
        <v>1</v>
      </c>
      <c r="L383" s="1">
        <v>13</v>
      </c>
      <c r="M383" s="1">
        <v>2</v>
      </c>
      <c r="N383" s="1">
        <v>2</v>
      </c>
      <c r="O383" s="1">
        <v>18</v>
      </c>
      <c r="P383" s="8">
        <f t="shared" si="102"/>
        <v>59</v>
      </c>
      <c r="Q383" s="10">
        <f t="shared" si="103"/>
        <v>0.38983050847457629</v>
      </c>
      <c r="R383" s="10">
        <f t="shared" si="104"/>
        <v>1.6949152542372881E-2</v>
      </c>
      <c r="S383" s="10">
        <f t="shared" si="105"/>
        <v>0.22033898305084745</v>
      </c>
      <c r="T383" s="10">
        <f t="shared" si="106"/>
        <v>3.3898305084745763E-2</v>
      </c>
      <c r="U383" s="10">
        <f t="shared" si="107"/>
        <v>3.3898305084745763E-2</v>
      </c>
      <c r="V383" s="10">
        <f t="shared" si="108"/>
        <v>0.30508474576271188</v>
      </c>
      <c r="W383" s="1">
        <v>1</v>
      </c>
      <c r="X383" s="1">
        <v>1</v>
      </c>
      <c r="Y383" s="1">
        <v>1</v>
      </c>
      <c r="Z383" s="1">
        <v>2</v>
      </c>
      <c r="AA383" s="8">
        <f t="shared" si="109"/>
        <v>5</v>
      </c>
      <c r="AB383" s="10">
        <f t="shared" si="110"/>
        <v>0.2</v>
      </c>
      <c r="AC383" s="10">
        <f t="shared" si="111"/>
        <v>0.2</v>
      </c>
      <c r="AD383" s="10">
        <f t="shared" si="112"/>
        <v>0.2</v>
      </c>
      <c r="AE383" s="10">
        <f t="shared" si="113"/>
        <v>0.4</v>
      </c>
      <c r="AF383" s="1">
        <v>7</v>
      </c>
      <c r="AG383" s="1">
        <v>0</v>
      </c>
      <c r="AH383" s="1">
        <v>0</v>
      </c>
      <c r="AI383" s="1">
        <v>1</v>
      </c>
      <c r="AJ383" s="1">
        <v>0</v>
      </c>
      <c r="AK383" s="1">
        <v>0</v>
      </c>
      <c r="AL383" s="1">
        <v>0</v>
      </c>
      <c r="AM383" s="1">
        <v>1</v>
      </c>
      <c r="AN383" s="1">
        <v>49</v>
      </c>
      <c r="AO383" s="20" t="str">
        <f t="shared" si="96"/>
        <v>36-50</v>
      </c>
      <c r="AP383" s="1">
        <v>2694</v>
      </c>
      <c r="AQ383" s="1">
        <v>0</v>
      </c>
      <c r="AR383" s="1">
        <v>1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1</v>
      </c>
      <c r="AY383" s="1">
        <v>0</v>
      </c>
      <c r="AZ383" s="1">
        <v>23</v>
      </c>
      <c r="BA383" s="23">
        <v>42155</v>
      </c>
      <c r="BB383" s="25">
        <f t="shared" si="97"/>
        <v>5</v>
      </c>
      <c r="BC383" s="25" t="str">
        <f t="shared" si="98"/>
        <v>May</v>
      </c>
      <c r="BD383" s="25">
        <v>1</v>
      </c>
      <c r="BE383" t="str">
        <f t="shared" si="99"/>
        <v>525,35178,Low income,43,Low spender,0.00122235488089147,1,0,10,23,1,13,2,2,18,59,0.389830508474576,0.0169491525423729,0.220338983050847,0.0338983050847458,0.0338983050847458,0.305084745762712,1,1,1,2,5,0.2,0.2,0.2,0.4,7,0,0,1,0,0,0,1,49,36-50,2694,0,1,0,0,0,0,0,1,0,23</v>
      </c>
    </row>
    <row r="384" spans="1:57" ht="13.2" x14ac:dyDescent="0.25">
      <c r="A384" s="8">
        <v>479</v>
      </c>
      <c r="B384" s="1">
        <v>18690</v>
      </c>
      <c r="C384" s="8" t="str">
        <f t="shared" si="100"/>
        <v>Low income</v>
      </c>
      <c r="D384" s="31">
        <v>1023</v>
      </c>
      <c r="E384" s="34" t="str">
        <f t="shared" si="101"/>
        <v>High spender</v>
      </c>
      <c r="F384" s="10">
        <f t="shared" si="95"/>
        <v>5.4735152487961479E-2</v>
      </c>
      <c r="G384" s="1">
        <v>0</v>
      </c>
      <c r="H384" s="1">
        <v>0</v>
      </c>
      <c r="I384" s="1">
        <v>77</v>
      </c>
      <c r="J384" s="1">
        <v>6</v>
      </c>
      <c r="K384" s="1">
        <v>1</v>
      </c>
      <c r="L384" s="1">
        <v>7</v>
      </c>
      <c r="M384" s="1">
        <v>23</v>
      </c>
      <c r="N384" s="1">
        <v>4</v>
      </c>
      <c r="O384" s="1">
        <v>19</v>
      </c>
      <c r="P384" s="8">
        <f t="shared" si="102"/>
        <v>60</v>
      </c>
      <c r="Q384" s="10">
        <f t="shared" si="103"/>
        <v>0.1</v>
      </c>
      <c r="R384" s="10">
        <f t="shared" si="104"/>
        <v>1.6666666666666666E-2</v>
      </c>
      <c r="S384" s="10">
        <f t="shared" si="105"/>
        <v>0.11666666666666667</v>
      </c>
      <c r="T384" s="10">
        <f t="shared" si="106"/>
        <v>0.38333333333333336</v>
      </c>
      <c r="U384" s="10">
        <f t="shared" si="107"/>
        <v>6.6666666666666666E-2</v>
      </c>
      <c r="V384" s="10">
        <f t="shared" si="108"/>
        <v>0.31666666666666665</v>
      </c>
      <c r="W384" s="1">
        <v>1</v>
      </c>
      <c r="X384" s="1">
        <v>1</v>
      </c>
      <c r="Y384" s="1">
        <v>1</v>
      </c>
      <c r="Z384" s="1">
        <v>2</v>
      </c>
      <c r="AA384" s="8">
        <f t="shared" si="109"/>
        <v>5</v>
      </c>
      <c r="AB384" s="10">
        <f t="shared" si="110"/>
        <v>0.2</v>
      </c>
      <c r="AC384" s="10">
        <f t="shared" si="111"/>
        <v>0.2</v>
      </c>
      <c r="AD384" s="10">
        <f t="shared" si="112"/>
        <v>0.2</v>
      </c>
      <c r="AE384" s="10">
        <f t="shared" si="113"/>
        <v>0.4</v>
      </c>
      <c r="AF384" s="1">
        <v>8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61</v>
      </c>
      <c r="AO384" s="20" t="str">
        <f t="shared" si="96"/>
        <v>50-65</v>
      </c>
      <c r="AP384" s="1">
        <v>2707</v>
      </c>
      <c r="AQ384" s="1">
        <v>0</v>
      </c>
      <c r="AR384" s="1">
        <v>1</v>
      </c>
      <c r="AS384" s="1">
        <v>0</v>
      </c>
      <c r="AT384" s="1">
        <v>0</v>
      </c>
      <c r="AU384" s="1">
        <v>0</v>
      </c>
      <c r="AV384" s="1">
        <v>0</v>
      </c>
      <c r="AW384" s="1">
        <v>1</v>
      </c>
      <c r="AX384" s="1">
        <v>0</v>
      </c>
      <c r="AY384" s="1">
        <v>0</v>
      </c>
      <c r="AZ384" s="1">
        <v>22</v>
      </c>
      <c r="BA384" s="23">
        <v>42142</v>
      </c>
      <c r="BB384" s="25">
        <f t="shared" si="97"/>
        <v>5</v>
      </c>
      <c r="BC384" s="25" t="str">
        <f t="shared" si="98"/>
        <v>May</v>
      </c>
      <c r="BD384" s="25">
        <v>1</v>
      </c>
      <c r="BE384" t="str">
        <f t="shared" si="99"/>
        <v>479,18690,Low income,1023,High spender,0.0547351524879615,0,0,77,6,1,7,23,4,19,60,0.1,0.0166666666666667,0.116666666666667,0.383333333333333,0.0666666666666667,0.316666666666667,1,1,1,2,5,0.2,0.2,0.2,0.4,8,0,0,0,0,0,0,0,61,50-65,2707,0,1,0,0,0,0,1,0,0,22</v>
      </c>
    </row>
    <row r="385" spans="1:57" ht="13.2" x14ac:dyDescent="0.25">
      <c r="A385" s="8">
        <v>356</v>
      </c>
      <c r="B385" s="1">
        <v>30675</v>
      </c>
      <c r="C385" s="8" t="str">
        <f t="shared" si="100"/>
        <v>Low income</v>
      </c>
      <c r="D385" s="31">
        <v>1011</v>
      </c>
      <c r="E385" s="34" t="str">
        <f t="shared" si="101"/>
        <v>High spender</v>
      </c>
      <c r="F385" s="10">
        <f t="shared" si="95"/>
        <v>3.2958435207823961E-2</v>
      </c>
      <c r="G385" s="1">
        <v>1</v>
      </c>
      <c r="H385" s="1">
        <v>0</v>
      </c>
      <c r="I385" s="1">
        <v>14</v>
      </c>
      <c r="J385" s="1">
        <v>10</v>
      </c>
      <c r="K385" s="1">
        <v>2</v>
      </c>
      <c r="L385" s="1">
        <v>16</v>
      </c>
      <c r="M385" s="1">
        <v>11</v>
      </c>
      <c r="N385" s="1">
        <v>2</v>
      </c>
      <c r="O385" s="1">
        <v>21</v>
      </c>
      <c r="P385" s="8">
        <f t="shared" si="102"/>
        <v>62</v>
      </c>
      <c r="Q385" s="10">
        <f t="shared" si="103"/>
        <v>0.16129032258064516</v>
      </c>
      <c r="R385" s="10">
        <f t="shared" si="104"/>
        <v>3.2258064516129031E-2</v>
      </c>
      <c r="S385" s="10">
        <f t="shared" si="105"/>
        <v>0.25806451612903225</v>
      </c>
      <c r="T385" s="10">
        <f t="shared" si="106"/>
        <v>0.17741935483870969</v>
      </c>
      <c r="U385" s="10">
        <f t="shared" si="107"/>
        <v>3.2258064516129031E-2</v>
      </c>
      <c r="V385" s="10">
        <f t="shared" si="108"/>
        <v>0.33870967741935482</v>
      </c>
      <c r="W385" s="1">
        <v>1</v>
      </c>
      <c r="X385" s="1">
        <v>1</v>
      </c>
      <c r="Y385" s="1">
        <v>0</v>
      </c>
      <c r="Z385" s="1">
        <v>3</v>
      </c>
      <c r="AA385" s="8">
        <f t="shared" si="109"/>
        <v>5</v>
      </c>
      <c r="AB385" s="10">
        <f t="shared" si="110"/>
        <v>0.2</v>
      </c>
      <c r="AC385" s="10">
        <f t="shared" si="111"/>
        <v>0.2</v>
      </c>
      <c r="AD385" s="10">
        <f t="shared" si="112"/>
        <v>0</v>
      </c>
      <c r="AE385" s="10">
        <f t="shared" si="113"/>
        <v>0.6</v>
      </c>
      <c r="AF385" s="1">
        <v>8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48</v>
      </c>
      <c r="AO385" s="20" t="str">
        <f t="shared" si="96"/>
        <v>36-50</v>
      </c>
      <c r="AP385" s="1">
        <v>2753</v>
      </c>
      <c r="AQ385" s="1">
        <v>0</v>
      </c>
      <c r="AR385" s="1">
        <v>1</v>
      </c>
      <c r="AS385" s="1">
        <v>0</v>
      </c>
      <c r="AT385" s="1">
        <v>0</v>
      </c>
      <c r="AU385" s="1">
        <v>0</v>
      </c>
      <c r="AV385" s="1">
        <v>0</v>
      </c>
      <c r="AW385" s="1">
        <v>1</v>
      </c>
      <c r="AX385" s="1">
        <v>0</v>
      </c>
      <c r="AY385" s="1">
        <v>0</v>
      </c>
      <c r="AZ385" s="1">
        <v>20</v>
      </c>
      <c r="BA385" s="23">
        <v>42096</v>
      </c>
      <c r="BB385" s="25">
        <f t="shared" si="97"/>
        <v>4</v>
      </c>
      <c r="BC385" s="25" t="str">
        <f t="shared" si="98"/>
        <v>April</v>
      </c>
      <c r="BD385" s="25">
        <v>1</v>
      </c>
      <c r="BE385" t="str">
        <f t="shared" si="99"/>
        <v>356,30675,Low income,1011,High spender,0.032958435207824,1,0,14,10,2,16,11,2,21,62,0.161290322580645,0.032258064516129,0.258064516129032,0.17741935483871,0.032258064516129,0.338709677419355,1,1,0,3,5,0.2,0.2,0,0.6,8,0,0,0,0,0,0,0,48,36-50,2753,0,1,0,0,0,0,1,0,0,20</v>
      </c>
    </row>
    <row r="386" spans="1:57" ht="13.2" x14ac:dyDescent="0.25">
      <c r="A386" s="8">
        <v>238</v>
      </c>
      <c r="B386" s="1">
        <v>17323</v>
      </c>
      <c r="C386" s="8" t="str">
        <f t="shared" si="100"/>
        <v>Low income</v>
      </c>
      <c r="D386" s="31">
        <v>1262</v>
      </c>
      <c r="E386" s="34" t="str">
        <f t="shared" si="101"/>
        <v>High spender</v>
      </c>
      <c r="F386" s="10">
        <f t="shared" ref="F386:F449" si="114">D386/B386</f>
        <v>7.2851122784737057E-2</v>
      </c>
      <c r="G386" s="1">
        <v>0</v>
      </c>
      <c r="H386" s="1">
        <v>0</v>
      </c>
      <c r="I386" s="1">
        <v>38</v>
      </c>
      <c r="J386" s="1">
        <v>3</v>
      </c>
      <c r="K386" s="1">
        <v>14</v>
      </c>
      <c r="L386" s="1">
        <v>17</v>
      </c>
      <c r="M386" s="1">
        <v>6</v>
      </c>
      <c r="N386" s="1">
        <v>1</v>
      </c>
      <c r="O386" s="1">
        <v>5</v>
      </c>
      <c r="P386" s="8">
        <f t="shared" si="102"/>
        <v>46</v>
      </c>
      <c r="Q386" s="10">
        <f t="shared" si="103"/>
        <v>6.5217391304347824E-2</v>
      </c>
      <c r="R386" s="10">
        <f t="shared" si="104"/>
        <v>0.30434782608695654</v>
      </c>
      <c r="S386" s="10">
        <f t="shared" si="105"/>
        <v>0.36956521739130432</v>
      </c>
      <c r="T386" s="10">
        <f t="shared" si="106"/>
        <v>0.13043478260869565</v>
      </c>
      <c r="U386" s="10">
        <f t="shared" si="107"/>
        <v>2.1739130434782608E-2</v>
      </c>
      <c r="V386" s="10">
        <f t="shared" si="108"/>
        <v>0.10869565217391304</v>
      </c>
      <c r="W386" s="1">
        <v>1</v>
      </c>
      <c r="X386" s="1">
        <v>1</v>
      </c>
      <c r="Y386" s="1">
        <v>0</v>
      </c>
      <c r="Z386" s="1">
        <v>3</v>
      </c>
      <c r="AA386" s="8">
        <f t="shared" si="109"/>
        <v>5</v>
      </c>
      <c r="AB386" s="10">
        <f t="shared" si="110"/>
        <v>0.2</v>
      </c>
      <c r="AC386" s="10">
        <f t="shared" si="111"/>
        <v>0.2</v>
      </c>
      <c r="AD386" s="10">
        <f t="shared" si="112"/>
        <v>0</v>
      </c>
      <c r="AE386" s="10">
        <f t="shared" si="113"/>
        <v>0.6</v>
      </c>
      <c r="AF386" s="1">
        <v>8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33</v>
      </c>
      <c r="AO386" s="20" t="str">
        <f t="shared" ref="AO386:AO449" si="115">IF(AND(AN386&lt;36,AN386&gt;23), "24-35",
IF(AND(AN386&lt;51,AN386&gt;35), "36-50",
IF(AND(AN386&lt;66,AN386&gt;50), "50-65",
IF(AN386&gt;65, "66+", "N")
)))</f>
        <v>24-35</v>
      </c>
      <c r="AP386" s="1">
        <v>2786</v>
      </c>
      <c r="AQ386" s="1">
        <v>0</v>
      </c>
      <c r="AR386" s="1">
        <v>1</v>
      </c>
      <c r="AS386" s="1">
        <v>0</v>
      </c>
      <c r="AT386" s="1">
        <v>0</v>
      </c>
      <c r="AU386" s="1">
        <v>0</v>
      </c>
      <c r="AV386" s="1">
        <v>0</v>
      </c>
      <c r="AW386" s="1">
        <v>1</v>
      </c>
      <c r="AX386" s="1">
        <v>0</v>
      </c>
      <c r="AY386" s="1">
        <v>0</v>
      </c>
      <c r="AZ386" s="1">
        <v>36</v>
      </c>
      <c r="BA386" s="23">
        <v>42063</v>
      </c>
      <c r="BB386" s="25">
        <f t="shared" ref="BB386:BB449" si="116">MONTH(BA386)</f>
        <v>2</v>
      </c>
      <c r="BC386" s="25" t="str">
        <f t="shared" ref="BC386:BC449" si="117">TEXT(BA386,"mmmm")</f>
        <v>February</v>
      </c>
      <c r="BD386" s="25">
        <v>1</v>
      </c>
      <c r="BE386" t="str">
        <f t="shared" ref="BE386:BE449" si="118">_xlfn.TEXTJOIN(",",TRUE,A386:AZ386)</f>
        <v>238,17323,Low income,1262,High spender,0.0728511227847371,0,0,38,3,14,17,6,1,5,46,0.0652173913043478,0.304347826086957,0.369565217391304,0.130434782608696,0.0217391304347826,0.108695652173913,1,1,0,3,5,0.2,0.2,0,0.6,8,0,0,0,0,0,0,0,33,24-35,2786,0,1,0,0,0,0,1,0,0,36</v>
      </c>
    </row>
    <row r="387" spans="1:57" ht="13.2" x14ac:dyDescent="0.25">
      <c r="A387" s="8">
        <v>234</v>
      </c>
      <c r="B387" s="1">
        <v>20895</v>
      </c>
      <c r="C387" s="8" t="str">
        <f t="shared" ref="C387:C450" si="119">IF(B387&lt;=AVERAGE(B:B),"Low income", "High income")</f>
        <v>Low income</v>
      </c>
      <c r="D387" s="31">
        <v>1237</v>
      </c>
      <c r="E387" s="34" t="str">
        <f t="shared" ref="E387:E450" si="120">IF(D387&lt;=AVERAGE(D:D),"Low spender", "High spender")</f>
        <v>High spender</v>
      </c>
      <c r="F387" s="10">
        <f t="shared" si="114"/>
        <v>5.9200765733429049E-2</v>
      </c>
      <c r="G387" s="1">
        <v>1</v>
      </c>
      <c r="H387" s="1">
        <v>0</v>
      </c>
      <c r="I387" s="1">
        <v>24</v>
      </c>
      <c r="J387" s="1">
        <v>18</v>
      </c>
      <c r="K387" s="1">
        <v>3</v>
      </c>
      <c r="L387" s="1">
        <v>17</v>
      </c>
      <c r="M387" s="1">
        <v>3</v>
      </c>
      <c r="N387" s="1">
        <v>0</v>
      </c>
      <c r="O387" s="1">
        <v>4</v>
      </c>
      <c r="P387" s="8">
        <f t="shared" ref="P387:P450" si="121">SUM(J387:O387)</f>
        <v>45</v>
      </c>
      <c r="Q387" s="10">
        <f t="shared" ref="Q387:Q450" si="122">IF(P387=0,0,J387/P387)</f>
        <v>0.4</v>
      </c>
      <c r="R387" s="10">
        <f t="shared" ref="R387:R450" si="123">IF(P387=0,0,K387/P387)</f>
        <v>6.6666666666666666E-2</v>
      </c>
      <c r="S387" s="10">
        <f t="shared" ref="S387:S450" si="124">IF(P387=0,0,L387/P387)</f>
        <v>0.37777777777777777</v>
      </c>
      <c r="T387" s="10">
        <f t="shared" ref="T387:T450" si="125">IF(P387=0,0,M387/P387)</f>
        <v>6.6666666666666666E-2</v>
      </c>
      <c r="U387" s="10">
        <f t="shared" ref="U387:U450" si="126">IF(P387=0,0,N387/P387)</f>
        <v>0</v>
      </c>
      <c r="V387" s="10">
        <f t="shared" ref="V387:V450" si="127">IF(P387=0,0,O387/P387)</f>
        <v>8.8888888888888892E-2</v>
      </c>
      <c r="W387" s="1">
        <v>1</v>
      </c>
      <c r="X387" s="1">
        <v>2</v>
      </c>
      <c r="Y387" s="1">
        <v>0</v>
      </c>
      <c r="Z387" s="1">
        <v>3</v>
      </c>
      <c r="AA387" s="8">
        <f t="shared" ref="AA387:AA450" si="128">SUM(W387:Z387)</f>
        <v>6</v>
      </c>
      <c r="AB387" s="10">
        <f t="shared" ref="AB387:AB450" si="129">IF(AA387=0,0,W387/AA387)</f>
        <v>0.16666666666666666</v>
      </c>
      <c r="AC387" s="10">
        <f t="shared" ref="AC387:AC450" si="130">IF(AA387=0,0,X387/AA387)</f>
        <v>0.33333333333333331</v>
      </c>
      <c r="AD387" s="10">
        <f t="shared" ref="AD387:AD450" si="131">IF(AA387=0,0,Y387/AA387)</f>
        <v>0</v>
      </c>
      <c r="AE387" s="10">
        <f t="shared" ref="AE387:AE450" si="132">IF(AA387=0,0,Z387/AA387)</f>
        <v>0.5</v>
      </c>
      <c r="AF387" s="1">
        <v>9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47</v>
      </c>
      <c r="AO387" s="20" t="str">
        <f t="shared" si="115"/>
        <v>36-50</v>
      </c>
      <c r="AP387" s="1">
        <v>2790</v>
      </c>
      <c r="AQ387" s="1">
        <v>0</v>
      </c>
      <c r="AR387" s="1">
        <v>1</v>
      </c>
      <c r="AS387" s="1">
        <v>0</v>
      </c>
      <c r="AT387" s="1">
        <v>0</v>
      </c>
      <c r="AU387" s="1">
        <v>0</v>
      </c>
      <c r="AV387" s="1">
        <v>0</v>
      </c>
      <c r="AW387" s="1">
        <v>1</v>
      </c>
      <c r="AX387" s="1">
        <v>0</v>
      </c>
      <c r="AY387" s="1">
        <v>0</v>
      </c>
      <c r="AZ387" s="1">
        <v>37</v>
      </c>
      <c r="BA387" s="23">
        <v>42059</v>
      </c>
      <c r="BB387" s="25">
        <f t="shared" si="116"/>
        <v>2</v>
      </c>
      <c r="BC387" s="25" t="str">
        <f t="shared" si="117"/>
        <v>February</v>
      </c>
      <c r="BD387" s="25">
        <v>1</v>
      </c>
      <c r="BE387" t="str">
        <f t="shared" si="118"/>
        <v>234,20895,Low income,1237,High spender,0.059200765733429,1,0,24,18,3,17,3,0,4,45,0.4,0.0666666666666667,0.377777777777778,0.0666666666666667,0,0.0888888888888889,1,2,0,3,6,0.166666666666667,0.333333333333333,0,0.5,9,0,0,0,0,0,0,0,47,36-50,2790,0,1,0,0,0,0,1,0,0,37</v>
      </c>
    </row>
    <row r="388" spans="1:57" ht="13.2" x14ac:dyDescent="0.25">
      <c r="A388" s="8">
        <v>1730</v>
      </c>
      <c r="B388" s="1">
        <v>30630</v>
      </c>
      <c r="C388" s="8" t="str">
        <f t="shared" si="119"/>
        <v>Low income</v>
      </c>
      <c r="D388" s="31">
        <v>151</v>
      </c>
      <c r="E388" s="34" t="str">
        <f t="shared" si="120"/>
        <v>Low spender</v>
      </c>
      <c r="F388" s="10">
        <f t="shared" si="114"/>
        <v>4.9298073783872022E-3</v>
      </c>
      <c r="G388" s="1">
        <v>1</v>
      </c>
      <c r="H388" s="1">
        <v>1</v>
      </c>
      <c r="I388" s="1">
        <v>67</v>
      </c>
      <c r="J388" s="1">
        <v>27</v>
      </c>
      <c r="K388" s="1">
        <v>1</v>
      </c>
      <c r="L388" s="1">
        <v>12</v>
      </c>
      <c r="M388" s="1">
        <v>2</v>
      </c>
      <c r="N388" s="1">
        <v>0</v>
      </c>
      <c r="O388" s="1">
        <v>10</v>
      </c>
      <c r="P388" s="8">
        <f t="shared" si="121"/>
        <v>52</v>
      </c>
      <c r="Q388" s="10">
        <f t="shared" si="122"/>
        <v>0.51923076923076927</v>
      </c>
      <c r="R388" s="10">
        <f t="shared" si="123"/>
        <v>1.9230769230769232E-2</v>
      </c>
      <c r="S388" s="10">
        <f t="shared" si="124"/>
        <v>0.23076923076923078</v>
      </c>
      <c r="T388" s="10">
        <f t="shared" si="125"/>
        <v>3.8461538461538464E-2</v>
      </c>
      <c r="U388" s="10">
        <f t="shared" si="126"/>
        <v>0</v>
      </c>
      <c r="V388" s="10">
        <f t="shared" si="127"/>
        <v>0.19230769230769232</v>
      </c>
      <c r="W388" s="1">
        <v>2</v>
      </c>
      <c r="X388" s="1">
        <v>2</v>
      </c>
      <c r="Y388" s="1">
        <v>0</v>
      </c>
      <c r="Z388" s="1">
        <v>3</v>
      </c>
      <c r="AA388" s="8">
        <f t="shared" si="128"/>
        <v>7</v>
      </c>
      <c r="AB388" s="10">
        <f t="shared" si="129"/>
        <v>0.2857142857142857</v>
      </c>
      <c r="AC388" s="10">
        <f t="shared" si="130"/>
        <v>0.2857142857142857</v>
      </c>
      <c r="AD388" s="10">
        <f t="shared" si="131"/>
        <v>0</v>
      </c>
      <c r="AE388" s="10">
        <f t="shared" si="132"/>
        <v>0.42857142857142855</v>
      </c>
      <c r="AF388" s="1">
        <v>7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55</v>
      </c>
      <c r="AO388" s="20" t="str">
        <f t="shared" si="115"/>
        <v>50-65</v>
      </c>
      <c r="AP388" s="1">
        <v>2312</v>
      </c>
      <c r="AQ388" s="1">
        <v>1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1</v>
      </c>
      <c r="AX388" s="1">
        <v>0</v>
      </c>
      <c r="AY388" s="1">
        <v>0</v>
      </c>
      <c r="AZ388" s="1">
        <v>32</v>
      </c>
      <c r="BA388" s="23">
        <v>42537</v>
      </c>
      <c r="BB388" s="25">
        <f t="shared" si="116"/>
        <v>6</v>
      </c>
      <c r="BC388" s="25" t="str">
        <f t="shared" si="117"/>
        <v>June</v>
      </c>
      <c r="BD388" s="25">
        <v>1</v>
      </c>
      <c r="BE388" t="str">
        <f t="shared" si="118"/>
        <v>1730,30630,Low income,151,Low spender,0.0049298073783872,1,1,67,27,1,12,2,0,10,52,0.519230769230769,0.0192307692307692,0.230769230769231,0.0384615384615385,0,0.192307692307692,2,2,0,3,7,0.285714285714286,0.285714285714286,0,0.428571428571429,7,0,0,0,0,0,0,0,55,50-65,2312,1,0,0,0,0,0,1,0,0,32</v>
      </c>
    </row>
    <row r="389" spans="1:57" ht="13.2" x14ac:dyDescent="0.25">
      <c r="A389" s="8">
        <v>1562</v>
      </c>
      <c r="B389" s="1">
        <v>29009</v>
      </c>
      <c r="C389" s="8" t="str">
        <f t="shared" si="119"/>
        <v>Low income</v>
      </c>
      <c r="D389" s="31">
        <v>807</v>
      </c>
      <c r="E389" s="34" t="str">
        <f t="shared" si="120"/>
        <v>High spender</v>
      </c>
      <c r="F389" s="10">
        <f t="shared" si="114"/>
        <v>2.7818952738805199E-2</v>
      </c>
      <c r="G389" s="1">
        <v>1</v>
      </c>
      <c r="H389" s="1">
        <v>0</v>
      </c>
      <c r="I389" s="1">
        <v>19</v>
      </c>
      <c r="J389" s="1">
        <v>6</v>
      </c>
      <c r="K389" s="1">
        <v>6</v>
      </c>
      <c r="L389" s="1">
        <v>15</v>
      </c>
      <c r="M389" s="1">
        <v>10</v>
      </c>
      <c r="N389" s="1">
        <v>5</v>
      </c>
      <c r="O389" s="1">
        <v>2</v>
      </c>
      <c r="P389" s="8">
        <f t="shared" si="121"/>
        <v>44</v>
      </c>
      <c r="Q389" s="10">
        <f t="shared" si="122"/>
        <v>0.13636363636363635</v>
      </c>
      <c r="R389" s="10">
        <f t="shared" si="123"/>
        <v>0.13636363636363635</v>
      </c>
      <c r="S389" s="10">
        <f t="shared" si="124"/>
        <v>0.34090909090909088</v>
      </c>
      <c r="T389" s="10">
        <f t="shared" si="125"/>
        <v>0.22727272727272727</v>
      </c>
      <c r="U389" s="10">
        <f t="shared" si="126"/>
        <v>0.11363636363636363</v>
      </c>
      <c r="V389" s="10">
        <f t="shared" si="127"/>
        <v>4.5454545454545456E-2</v>
      </c>
      <c r="W389" s="1">
        <v>2</v>
      </c>
      <c r="X389" s="1">
        <v>2</v>
      </c>
      <c r="Y389" s="1">
        <v>0</v>
      </c>
      <c r="Z389" s="1">
        <v>3</v>
      </c>
      <c r="AA389" s="8">
        <f t="shared" si="128"/>
        <v>7</v>
      </c>
      <c r="AB389" s="10">
        <f t="shared" si="129"/>
        <v>0.2857142857142857</v>
      </c>
      <c r="AC389" s="10">
        <f t="shared" si="130"/>
        <v>0.2857142857142857</v>
      </c>
      <c r="AD389" s="10">
        <f t="shared" si="131"/>
        <v>0</v>
      </c>
      <c r="AE389" s="10">
        <f t="shared" si="132"/>
        <v>0.42857142857142855</v>
      </c>
      <c r="AF389" s="1">
        <v>6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39</v>
      </c>
      <c r="AO389" s="20" t="str">
        <f t="shared" si="115"/>
        <v>36-50</v>
      </c>
      <c r="AP389" s="1">
        <v>2371</v>
      </c>
      <c r="AQ389" s="1">
        <v>0</v>
      </c>
      <c r="AR389" s="1">
        <v>1</v>
      </c>
      <c r="AS389" s="1">
        <v>0</v>
      </c>
      <c r="AT389" s="1">
        <v>0</v>
      </c>
      <c r="AU389" s="1">
        <v>0</v>
      </c>
      <c r="AV389" s="1">
        <v>0</v>
      </c>
      <c r="AW389" s="1">
        <v>1</v>
      </c>
      <c r="AX389" s="1">
        <v>0</v>
      </c>
      <c r="AY389" s="1">
        <v>0</v>
      </c>
      <c r="AZ389" s="1">
        <v>40</v>
      </c>
      <c r="BA389" s="23">
        <v>42478</v>
      </c>
      <c r="BB389" s="25">
        <f t="shared" si="116"/>
        <v>4</v>
      </c>
      <c r="BC389" s="25" t="str">
        <f t="shared" si="117"/>
        <v>April</v>
      </c>
      <c r="BD389" s="25">
        <v>1</v>
      </c>
      <c r="BE389" t="str">
        <f t="shared" si="118"/>
        <v>1562,29009,Low income,807,High spender,0.0278189527388052,1,0,19,6,6,15,10,5,2,44,0.136363636363636,0.136363636363636,0.340909090909091,0.227272727272727,0.113636363636364,0.0454545454545455,2,2,0,3,7,0.285714285714286,0.285714285714286,0,0.428571428571429,6,0,0,0,0,0,0,0,39,36-50,2371,0,1,0,0,0,0,1,0,0,40</v>
      </c>
    </row>
    <row r="390" spans="1:57" ht="13.2" x14ac:dyDescent="0.25">
      <c r="A390" s="8">
        <v>1242</v>
      </c>
      <c r="B390" s="1">
        <v>13260</v>
      </c>
      <c r="C390" s="8" t="str">
        <f t="shared" si="119"/>
        <v>Low income</v>
      </c>
      <c r="D390" s="31">
        <v>16</v>
      </c>
      <c r="E390" s="34" t="str">
        <f t="shared" si="120"/>
        <v>Low spender</v>
      </c>
      <c r="F390" s="10">
        <f t="shared" si="114"/>
        <v>1.2066365007541479E-3</v>
      </c>
      <c r="G390" s="1">
        <v>1</v>
      </c>
      <c r="H390" s="1">
        <v>1</v>
      </c>
      <c r="I390" s="1">
        <v>48</v>
      </c>
      <c r="J390" s="1">
        <v>9</v>
      </c>
      <c r="K390" s="1">
        <v>4</v>
      </c>
      <c r="L390" s="1">
        <v>17</v>
      </c>
      <c r="M390" s="1">
        <v>10</v>
      </c>
      <c r="N390" s="1">
        <v>2</v>
      </c>
      <c r="O390" s="1">
        <v>7</v>
      </c>
      <c r="P390" s="8">
        <f t="shared" si="121"/>
        <v>49</v>
      </c>
      <c r="Q390" s="10">
        <f t="shared" si="122"/>
        <v>0.18367346938775511</v>
      </c>
      <c r="R390" s="10">
        <f t="shared" si="123"/>
        <v>8.1632653061224483E-2</v>
      </c>
      <c r="S390" s="10">
        <f t="shared" si="124"/>
        <v>0.34693877551020408</v>
      </c>
      <c r="T390" s="10">
        <f t="shared" si="125"/>
        <v>0.20408163265306123</v>
      </c>
      <c r="U390" s="10">
        <f t="shared" si="126"/>
        <v>4.0816326530612242E-2</v>
      </c>
      <c r="V390" s="10">
        <f t="shared" si="127"/>
        <v>0.14285714285714285</v>
      </c>
      <c r="W390" s="1">
        <v>4</v>
      </c>
      <c r="X390" s="1">
        <v>3</v>
      </c>
      <c r="Y390" s="1">
        <v>0</v>
      </c>
      <c r="Z390" s="1">
        <v>3</v>
      </c>
      <c r="AA390" s="8">
        <f t="shared" si="128"/>
        <v>10</v>
      </c>
      <c r="AB390" s="10">
        <f t="shared" si="129"/>
        <v>0.4</v>
      </c>
      <c r="AC390" s="10">
        <f t="shared" si="130"/>
        <v>0.3</v>
      </c>
      <c r="AD390" s="10">
        <f t="shared" si="131"/>
        <v>0</v>
      </c>
      <c r="AE390" s="10">
        <f t="shared" si="132"/>
        <v>0.3</v>
      </c>
      <c r="AF390" s="1">
        <v>8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50</v>
      </c>
      <c r="AO390" s="20" t="str">
        <f t="shared" si="115"/>
        <v>36-50</v>
      </c>
      <c r="AP390" s="1">
        <v>2469</v>
      </c>
      <c r="AQ390" s="1">
        <v>0</v>
      </c>
      <c r="AR390" s="1">
        <v>1</v>
      </c>
      <c r="AS390" s="1">
        <v>0</v>
      </c>
      <c r="AT390" s="1">
        <v>0</v>
      </c>
      <c r="AU390" s="1">
        <v>0</v>
      </c>
      <c r="AV390" s="1">
        <v>0</v>
      </c>
      <c r="AW390" s="1">
        <v>1</v>
      </c>
      <c r="AX390" s="1">
        <v>0</v>
      </c>
      <c r="AY390" s="1">
        <v>0</v>
      </c>
      <c r="AZ390" s="1">
        <v>35</v>
      </c>
      <c r="BA390" s="23">
        <v>42380</v>
      </c>
      <c r="BB390" s="25">
        <f t="shared" si="116"/>
        <v>1</v>
      </c>
      <c r="BC390" s="25" t="str">
        <f t="shared" si="117"/>
        <v>January</v>
      </c>
      <c r="BD390" s="25">
        <v>1</v>
      </c>
      <c r="BE390" t="str">
        <f t="shared" si="118"/>
        <v>1242,13260,Low income,16,Low spender,0.00120663650075415,1,1,48,9,4,17,10,2,7,49,0.183673469387755,0.0816326530612245,0.346938775510204,0.204081632653061,0.0408163265306122,0.142857142857143,4,3,0,3,10,0.4,0.3,0,0.3,8,0,0,0,0,0,0,0,50,36-50,2469,0,1,0,0,0,0,1,0,0,35</v>
      </c>
    </row>
    <row r="391" spans="1:57" ht="13.2" x14ac:dyDescent="0.25">
      <c r="A391" s="8">
        <v>1101</v>
      </c>
      <c r="B391" s="1">
        <v>28072</v>
      </c>
      <c r="C391" s="8" t="str">
        <f t="shared" si="119"/>
        <v>Low income</v>
      </c>
      <c r="D391" s="31">
        <v>592</v>
      </c>
      <c r="E391" s="34" t="str">
        <f t="shared" si="120"/>
        <v>High spender</v>
      </c>
      <c r="F391" s="10">
        <f t="shared" si="114"/>
        <v>2.108862923909946E-2</v>
      </c>
      <c r="G391" s="1">
        <v>1</v>
      </c>
      <c r="H391" s="1">
        <v>0</v>
      </c>
      <c r="I391" s="1">
        <v>10</v>
      </c>
      <c r="J391" s="1">
        <v>30</v>
      </c>
      <c r="K391" s="1">
        <v>0</v>
      </c>
      <c r="L391" s="1">
        <v>10</v>
      </c>
      <c r="M391" s="1">
        <v>2</v>
      </c>
      <c r="N391" s="1">
        <v>0</v>
      </c>
      <c r="O391" s="1">
        <v>5</v>
      </c>
      <c r="P391" s="8">
        <f t="shared" si="121"/>
        <v>47</v>
      </c>
      <c r="Q391" s="10">
        <f t="shared" si="122"/>
        <v>0.63829787234042556</v>
      </c>
      <c r="R391" s="10">
        <f t="shared" si="123"/>
        <v>0</v>
      </c>
      <c r="S391" s="10">
        <f t="shared" si="124"/>
        <v>0.21276595744680851</v>
      </c>
      <c r="T391" s="10">
        <f t="shared" si="125"/>
        <v>4.2553191489361701E-2</v>
      </c>
      <c r="U391" s="10">
        <f t="shared" si="126"/>
        <v>0</v>
      </c>
      <c r="V391" s="10">
        <f t="shared" si="127"/>
        <v>0.10638297872340426</v>
      </c>
      <c r="W391" s="1">
        <v>1</v>
      </c>
      <c r="X391" s="1">
        <v>1</v>
      </c>
      <c r="Y391" s="1">
        <v>0</v>
      </c>
      <c r="Z391" s="1">
        <v>3</v>
      </c>
      <c r="AA391" s="8">
        <f t="shared" si="128"/>
        <v>5</v>
      </c>
      <c r="AB391" s="10">
        <f t="shared" si="129"/>
        <v>0.2</v>
      </c>
      <c r="AC391" s="10">
        <f t="shared" si="130"/>
        <v>0.2</v>
      </c>
      <c r="AD391" s="10">
        <f t="shared" si="131"/>
        <v>0</v>
      </c>
      <c r="AE391" s="10">
        <f t="shared" si="132"/>
        <v>0.6</v>
      </c>
      <c r="AF391" s="1">
        <v>7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34</v>
      </c>
      <c r="AO391" s="20" t="str">
        <f t="shared" si="115"/>
        <v>24-35</v>
      </c>
      <c r="AP391" s="1">
        <v>2515</v>
      </c>
      <c r="AQ391" s="1">
        <v>0</v>
      </c>
      <c r="AR391" s="1">
        <v>1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1</v>
      </c>
      <c r="AY391" s="1">
        <v>0</v>
      </c>
      <c r="AZ391" s="1">
        <v>37</v>
      </c>
      <c r="BA391" s="23">
        <v>42334</v>
      </c>
      <c r="BB391" s="25">
        <f t="shared" si="116"/>
        <v>11</v>
      </c>
      <c r="BC391" s="25" t="str">
        <f t="shared" si="117"/>
        <v>November</v>
      </c>
      <c r="BD391" s="25">
        <v>1</v>
      </c>
      <c r="BE391" t="str">
        <f t="shared" si="118"/>
        <v>1101,28072,Low income,592,High spender,0.0210886292390995,1,0,10,30,0,10,2,0,5,47,0.638297872340426,0,0.212765957446809,0.0425531914893617,0,0.106382978723404,1,1,0,3,5,0.2,0.2,0,0.6,7,0,0,0,0,0,0,0,34,24-35,2515,0,1,0,0,0,0,0,1,0,37</v>
      </c>
    </row>
    <row r="392" spans="1:57" ht="13.2" x14ac:dyDescent="0.25">
      <c r="A392" s="8">
        <v>966</v>
      </c>
      <c r="B392" s="1">
        <v>41728</v>
      </c>
      <c r="C392" s="8" t="str">
        <f t="shared" si="119"/>
        <v>Low income</v>
      </c>
      <c r="D392" s="31">
        <v>1364</v>
      </c>
      <c r="E392" s="34" t="str">
        <f t="shared" si="120"/>
        <v>High spender</v>
      </c>
      <c r="F392" s="10">
        <f t="shared" si="114"/>
        <v>3.2687883435582821E-2</v>
      </c>
      <c r="G392" s="1">
        <v>1</v>
      </c>
      <c r="H392" s="1">
        <v>0</v>
      </c>
      <c r="I392" s="1">
        <v>92</v>
      </c>
      <c r="J392" s="1">
        <v>13</v>
      </c>
      <c r="K392" s="1">
        <v>6</v>
      </c>
      <c r="L392" s="1">
        <v>15</v>
      </c>
      <c r="M392" s="1">
        <v>3</v>
      </c>
      <c r="N392" s="1">
        <v>5</v>
      </c>
      <c r="O392" s="1">
        <v>13</v>
      </c>
      <c r="P392" s="8">
        <f t="shared" si="121"/>
        <v>55</v>
      </c>
      <c r="Q392" s="10">
        <f t="shared" si="122"/>
        <v>0.23636363636363636</v>
      </c>
      <c r="R392" s="10">
        <f t="shared" si="123"/>
        <v>0.10909090909090909</v>
      </c>
      <c r="S392" s="10">
        <f t="shared" si="124"/>
        <v>0.27272727272727271</v>
      </c>
      <c r="T392" s="10">
        <f t="shared" si="125"/>
        <v>5.4545454545454543E-2</v>
      </c>
      <c r="U392" s="10">
        <f t="shared" si="126"/>
        <v>9.0909090909090912E-2</v>
      </c>
      <c r="V392" s="10">
        <f t="shared" si="127"/>
        <v>0.23636363636363636</v>
      </c>
      <c r="W392" s="1">
        <v>1</v>
      </c>
      <c r="X392" s="1">
        <v>2</v>
      </c>
      <c r="Y392" s="1">
        <v>0</v>
      </c>
      <c r="Z392" s="1">
        <v>2</v>
      </c>
      <c r="AA392" s="8">
        <f t="shared" si="128"/>
        <v>5</v>
      </c>
      <c r="AB392" s="10">
        <f t="shared" si="129"/>
        <v>0.2</v>
      </c>
      <c r="AC392" s="10">
        <f t="shared" si="130"/>
        <v>0.4</v>
      </c>
      <c r="AD392" s="10">
        <f t="shared" si="131"/>
        <v>0</v>
      </c>
      <c r="AE392" s="10">
        <f t="shared" si="132"/>
        <v>0.4</v>
      </c>
      <c r="AF392" s="1">
        <v>10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52</v>
      </c>
      <c r="AO392" s="20" t="str">
        <f t="shared" si="115"/>
        <v>50-65</v>
      </c>
      <c r="AP392" s="1">
        <v>2560</v>
      </c>
      <c r="AQ392" s="1">
        <v>0</v>
      </c>
      <c r="AR392" s="1">
        <v>0</v>
      </c>
      <c r="AS392" s="1">
        <v>0</v>
      </c>
      <c r="AT392" s="1">
        <v>1</v>
      </c>
      <c r="AU392" s="1">
        <v>0</v>
      </c>
      <c r="AV392" s="1">
        <v>0</v>
      </c>
      <c r="AW392" s="1">
        <v>1</v>
      </c>
      <c r="AX392" s="1">
        <v>0</v>
      </c>
      <c r="AY392" s="1">
        <v>0</v>
      </c>
      <c r="AZ392" s="1">
        <v>29</v>
      </c>
      <c r="BA392" s="23">
        <v>42289</v>
      </c>
      <c r="BB392" s="25">
        <f t="shared" si="116"/>
        <v>10</v>
      </c>
      <c r="BC392" s="25" t="str">
        <f t="shared" si="117"/>
        <v>October</v>
      </c>
      <c r="BD392" s="25">
        <v>1</v>
      </c>
      <c r="BE392" t="str">
        <f t="shared" si="118"/>
        <v>966,41728,Low income,1364,High spender,0.0326878834355828,1,0,92,13,6,15,3,5,13,55,0.236363636363636,0.109090909090909,0.272727272727273,0.0545454545454545,0.0909090909090909,0.236363636363636,1,2,0,2,5,0.2,0.4,0,0.4,10,0,0,0,0,0,0,0,52,50-65,2560,0,0,0,1,0,0,1,0,0,29</v>
      </c>
    </row>
    <row r="393" spans="1:57" ht="13.2" x14ac:dyDescent="0.25">
      <c r="A393" s="8">
        <v>749</v>
      </c>
      <c r="B393" s="1">
        <v>22585</v>
      </c>
      <c r="C393" s="8" t="str">
        <f t="shared" si="119"/>
        <v>Low income</v>
      </c>
      <c r="D393" s="31">
        <v>28</v>
      </c>
      <c r="E393" s="34" t="str">
        <f t="shared" si="120"/>
        <v>Low spender</v>
      </c>
      <c r="F393" s="10">
        <f t="shared" si="114"/>
        <v>1.2397609032543725E-3</v>
      </c>
      <c r="G393" s="1">
        <v>0</v>
      </c>
      <c r="H393" s="1">
        <v>0</v>
      </c>
      <c r="I393" s="1">
        <v>23</v>
      </c>
      <c r="J393" s="1">
        <v>3</v>
      </c>
      <c r="K393" s="1">
        <v>9</v>
      </c>
      <c r="L393" s="1">
        <v>15</v>
      </c>
      <c r="M393" s="1">
        <v>13</v>
      </c>
      <c r="N393" s="1">
        <v>2</v>
      </c>
      <c r="O393" s="1">
        <v>39</v>
      </c>
      <c r="P393" s="8">
        <f t="shared" si="121"/>
        <v>81</v>
      </c>
      <c r="Q393" s="10">
        <f t="shared" si="122"/>
        <v>3.7037037037037035E-2</v>
      </c>
      <c r="R393" s="10">
        <f t="shared" si="123"/>
        <v>0.1111111111111111</v>
      </c>
      <c r="S393" s="10">
        <f t="shared" si="124"/>
        <v>0.18518518518518517</v>
      </c>
      <c r="T393" s="10">
        <f t="shared" si="125"/>
        <v>0.16049382716049382</v>
      </c>
      <c r="U393" s="10">
        <f t="shared" si="126"/>
        <v>2.4691358024691357E-2</v>
      </c>
      <c r="V393" s="10">
        <f t="shared" si="127"/>
        <v>0.48148148148148145</v>
      </c>
      <c r="W393" s="1">
        <v>1</v>
      </c>
      <c r="X393" s="1">
        <v>1</v>
      </c>
      <c r="Y393" s="1">
        <v>1</v>
      </c>
      <c r="Z393" s="1">
        <v>2</v>
      </c>
      <c r="AA393" s="8">
        <f t="shared" si="128"/>
        <v>5</v>
      </c>
      <c r="AB393" s="10">
        <f t="shared" si="129"/>
        <v>0.2</v>
      </c>
      <c r="AC393" s="10">
        <f t="shared" si="130"/>
        <v>0.2</v>
      </c>
      <c r="AD393" s="10">
        <f t="shared" si="131"/>
        <v>0.2</v>
      </c>
      <c r="AE393" s="10">
        <f t="shared" si="132"/>
        <v>0.4</v>
      </c>
      <c r="AF393" s="1">
        <v>9</v>
      </c>
      <c r="AG393" s="1">
        <v>0</v>
      </c>
      <c r="AH393" s="1">
        <v>0</v>
      </c>
      <c r="AI393" s="1">
        <v>1</v>
      </c>
      <c r="AJ393" s="1">
        <v>0</v>
      </c>
      <c r="AK393" s="1">
        <v>0</v>
      </c>
      <c r="AL393" s="1">
        <v>0</v>
      </c>
      <c r="AM393" s="1">
        <v>1</v>
      </c>
      <c r="AN393" s="1">
        <v>50</v>
      </c>
      <c r="AO393" s="20" t="str">
        <f t="shared" si="115"/>
        <v>36-50</v>
      </c>
      <c r="AP393" s="1">
        <v>2627</v>
      </c>
      <c r="AQ393" s="1">
        <v>0</v>
      </c>
      <c r="AR393" s="1">
        <v>0</v>
      </c>
      <c r="AS393" s="1">
        <v>1</v>
      </c>
      <c r="AT393" s="1">
        <v>0</v>
      </c>
      <c r="AU393" s="1">
        <v>0</v>
      </c>
      <c r="AV393" s="1">
        <v>0</v>
      </c>
      <c r="AW393" s="1">
        <v>1</v>
      </c>
      <c r="AX393" s="1">
        <v>0</v>
      </c>
      <c r="AY393" s="1">
        <v>0</v>
      </c>
      <c r="AZ393" s="1">
        <v>3</v>
      </c>
      <c r="BA393" s="23">
        <v>42222</v>
      </c>
      <c r="BB393" s="25">
        <f t="shared" si="116"/>
        <v>8</v>
      </c>
      <c r="BC393" s="25" t="str">
        <f t="shared" si="117"/>
        <v>August</v>
      </c>
      <c r="BD393" s="25">
        <v>1</v>
      </c>
      <c r="BE393" t="str">
        <f t="shared" si="118"/>
        <v>749,22585,Low income,28,Low spender,0.00123976090325437,0,0,23,3,9,15,13,2,39,81,0.037037037037037,0.111111111111111,0.185185185185185,0.160493827160494,0.0246913580246914,0.481481481481481,1,1,1,2,5,0.2,0.2,0.2,0.4,9,0,0,1,0,0,0,1,50,36-50,2627,0,0,1,0,0,0,1,0,0,3</v>
      </c>
    </row>
    <row r="394" spans="1:57" ht="13.2" x14ac:dyDescent="0.25">
      <c r="A394" s="8">
        <v>738</v>
      </c>
      <c r="B394" s="1">
        <v>31615</v>
      </c>
      <c r="C394" s="8" t="str">
        <f t="shared" si="119"/>
        <v>Low income</v>
      </c>
      <c r="D394" s="31">
        <v>125</v>
      </c>
      <c r="E394" s="34" t="str">
        <f t="shared" si="120"/>
        <v>Low spender</v>
      </c>
      <c r="F394" s="10">
        <f t="shared" si="114"/>
        <v>3.9538193895302864E-3</v>
      </c>
      <c r="G394" s="1">
        <v>1</v>
      </c>
      <c r="H394" s="1">
        <v>0</v>
      </c>
      <c r="I394" s="1">
        <v>82</v>
      </c>
      <c r="J394" s="1">
        <v>2</v>
      </c>
      <c r="K394" s="1">
        <v>3</v>
      </c>
      <c r="L394" s="1">
        <v>20</v>
      </c>
      <c r="M394" s="1">
        <v>6</v>
      </c>
      <c r="N394" s="1">
        <v>11</v>
      </c>
      <c r="O394" s="1">
        <v>9</v>
      </c>
      <c r="P394" s="8">
        <f t="shared" si="121"/>
        <v>51</v>
      </c>
      <c r="Q394" s="10">
        <f t="shared" si="122"/>
        <v>3.9215686274509803E-2</v>
      </c>
      <c r="R394" s="10">
        <f t="shared" si="123"/>
        <v>5.8823529411764705E-2</v>
      </c>
      <c r="S394" s="10">
        <f t="shared" si="124"/>
        <v>0.39215686274509803</v>
      </c>
      <c r="T394" s="10">
        <f t="shared" si="125"/>
        <v>0.11764705882352941</v>
      </c>
      <c r="U394" s="10">
        <f t="shared" si="126"/>
        <v>0.21568627450980393</v>
      </c>
      <c r="V394" s="10">
        <f t="shared" si="127"/>
        <v>0.17647058823529413</v>
      </c>
      <c r="W394" s="1">
        <v>2</v>
      </c>
      <c r="X394" s="1">
        <v>2</v>
      </c>
      <c r="Y394" s="1">
        <v>0</v>
      </c>
      <c r="Z394" s="1">
        <v>3</v>
      </c>
      <c r="AA394" s="8">
        <f t="shared" si="128"/>
        <v>7</v>
      </c>
      <c r="AB394" s="10">
        <f t="shared" si="129"/>
        <v>0.2857142857142857</v>
      </c>
      <c r="AC394" s="10">
        <f t="shared" si="130"/>
        <v>0.2857142857142857</v>
      </c>
      <c r="AD394" s="10">
        <f t="shared" si="131"/>
        <v>0</v>
      </c>
      <c r="AE394" s="10">
        <f t="shared" si="132"/>
        <v>0.42857142857142855</v>
      </c>
      <c r="AF394" s="1">
        <v>7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44</v>
      </c>
      <c r="AO394" s="20" t="str">
        <f t="shared" si="115"/>
        <v>36-50</v>
      </c>
      <c r="AP394" s="1">
        <v>2629</v>
      </c>
      <c r="AQ394" s="1">
        <v>1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1</v>
      </c>
      <c r="AX394" s="1">
        <v>0</v>
      </c>
      <c r="AY394" s="1">
        <v>0</v>
      </c>
      <c r="AZ394" s="1">
        <v>33</v>
      </c>
      <c r="BA394" s="23">
        <v>42220</v>
      </c>
      <c r="BB394" s="25">
        <f t="shared" si="116"/>
        <v>8</v>
      </c>
      <c r="BC394" s="25" t="str">
        <f t="shared" si="117"/>
        <v>August</v>
      </c>
      <c r="BD394" s="25">
        <v>1</v>
      </c>
      <c r="BE394" t="str">
        <f t="shared" si="118"/>
        <v>738,31615,Low income,125,Low spender,0.00395381938953029,1,0,82,2,3,20,6,11,9,51,0.0392156862745098,0.0588235294117647,0.392156862745098,0.117647058823529,0.215686274509804,0.176470588235294,2,2,0,3,7,0.285714285714286,0.285714285714286,0,0.428571428571429,7,0,0,0,0,0,0,0,44,36-50,2629,1,0,0,0,0,0,1,0,0,33</v>
      </c>
    </row>
    <row r="395" spans="1:57" ht="13.2" x14ac:dyDescent="0.25">
      <c r="A395" s="8">
        <v>91</v>
      </c>
      <c r="B395" s="1">
        <v>29103</v>
      </c>
      <c r="C395" s="8" t="str">
        <f t="shared" si="119"/>
        <v>Low income</v>
      </c>
      <c r="D395" s="31">
        <v>1011</v>
      </c>
      <c r="E395" s="34" t="str">
        <f t="shared" si="120"/>
        <v>High spender</v>
      </c>
      <c r="F395" s="10">
        <f t="shared" si="114"/>
        <v>3.473868673332646E-2</v>
      </c>
      <c r="G395" s="1">
        <v>1</v>
      </c>
      <c r="H395" s="1">
        <v>0</v>
      </c>
      <c r="I395" s="1">
        <v>38</v>
      </c>
      <c r="J395" s="1">
        <v>16</v>
      </c>
      <c r="K395" s="1">
        <v>0</v>
      </c>
      <c r="L395" s="1">
        <v>17</v>
      </c>
      <c r="M395" s="1">
        <v>6</v>
      </c>
      <c r="N395" s="1">
        <v>3</v>
      </c>
      <c r="O395" s="1">
        <v>6</v>
      </c>
      <c r="P395" s="8">
        <f t="shared" si="121"/>
        <v>48</v>
      </c>
      <c r="Q395" s="10">
        <f t="shared" si="122"/>
        <v>0.33333333333333331</v>
      </c>
      <c r="R395" s="10">
        <f t="shared" si="123"/>
        <v>0</v>
      </c>
      <c r="S395" s="10">
        <f t="shared" si="124"/>
        <v>0.35416666666666669</v>
      </c>
      <c r="T395" s="10">
        <f t="shared" si="125"/>
        <v>0.125</v>
      </c>
      <c r="U395" s="10">
        <f t="shared" si="126"/>
        <v>6.25E-2</v>
      </c>
      <c r="V395" s="10">
        <f t="shared" si="127"/>
        <v>0.125</v>
      </c>
      <c r="W395" s="1">
        <v>2</v>
      </c>
      <c r="X395" s="1">
        <v>1</v>
      </c>
      <c r="Y395" s="1">
        <v>0</v>
      </c>
      <c r="Z395" s="1">
        <v>3</v>
      </c>
      <c r="AA395" s="8">
        <f t="shared" si="128"/>
        <v>6</v>
      </c>
      <c r="AB395" s="10">
        <f t="shared" si="129"/>
        <v>0.33333333333333331</v>
      </c>
      <c r="AC395" s="10">
        <f t="shared" si="130"/>
        <v>0.16666666666666666</v>
      </c>
      <c r="AD395" s="10">
        <f t="shared" si="131"/>
        <v>0</v>
      </c>
      <c r="AE395" s="10">
        <f t="shared" si="132"/>
        <v>0.5</v>
      </c>
      <c r="AF395" s="1">
        <v>9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35</v>
      </c>
      <c r="AO395" s="20" t="str">
        <f t="shared" si="115"/>
        <v>24-35</v>
      </c>
      <c r="AP395" s="1">
        <v>2830</v>
      </c>
      <c r="AQ395" s="1">
        <v>0</v>
      </c>
      <c r="AR395" s="1">
        <v>0</v>
      </c>
      <c r="AS395" s="1">
        <v>0</v>
      </c>
      <c r="AT395" s="1">
        <v>1</v>
      </c>
      <c r="AU395" s="1">
        <v>0</v>
      </c>
      <c r="AV395" s="1">
        <v>0</v>
      </c>
      <c r="AW395" s="1">
        <v>1</v>
      </c>
      <c r="AX395" s="1">
        <v>0</v>
      </c>
      <c r="AY395" s="1">
        <v>0</v>
      </c>
      <c r="AZ395" s="1">
        <v>36</v>
      </c>
      <c r="BA395" s="23">
        <v>42019</v>
      </c>
      <c r="BB395" s="25">
        <f t="shared" si="116"/>
        <v>1</v>
      </c>
      <c r="BC395" s="25" t="str">
        <f t="shared" si="117"/>
        <v>January</v>
      </c>
      <c r="BD395" s="25">
        <v>1</v>
      </c>
      <c r="BE395" t="str">
        <f t="shared" si="118"/>
        <v>91,29103,Low income,1011,High spender,0.0347386867333265,1,0,38,16,0,17,6,3,6,48,0.333333333333333,0,0.354166666666667,0.125,0.0625,0.125,2,1,0,3,6,0.333333333333333,0.166666666666667,0,0.5,9,0,0,0,0,0,0,0,35,24-35,2830,0,0,0,1,0,0,1,0,0,36</v>
      </c>
    </row>
    <row r="396" spans="1:57" ht="13.2" x14ac:dyDescent="0.25">
      <c r="A396" s="8">
        <v>2108</v>
      </c>
      <c r="B396" s="1">
        <v>23626</v>
      </c>
      <c r="C396" s="8" t="str">
        <f t="shared" si="119"/>
        <v>Low income</v>
      </c>
      <c r="D396" s="31">
        <v>545</v>
      </c>
      <c r="E396" s="34" t="str">
        <f t="shared" si="120"/>
        <v>Low spender</v>
      </c>
      <c r="F396" s="10">
        <f t="shared" si="114"/>
        <v>2.3067806653686615E-2</v>
      </c>
      <c r="G396" s="1">
        <v>1</v>
      </c>
      <c r="H396" s="1">
        <v>0</v>
      </c>
      <c r="I396" s="1">
        <v>84</v>
      </c>
      <c r="J396" s="1">
        <v>27</v>
      </c>
      <c r="K396" s="1">
        <v>2</v>
      </c>
      <c r="L396" s="1">
        <v>14</v>
      </c>
      <c r="M396" s="1">
        <v>0</v>
      </c>
      <c r="N396" s="1">
        <v>0</v>
      </c>
      <c r="O396" s="1">
        <v>0</v>
      </c>
      <c r="P396" s="8">
        <f t="shared" si="121"/>
        <v>43</v>
      </c>
      <c r="Q396" s="10">
        <f t="shared" si="122"/>
        <v>0.62790697674418605</v>
      </c>
      <c r="R396" s="10">
        <f t="shared" si="123"/>
        <v>4.6511627906976744E-2</v>
      </c>
      <c r="S396" s="10">
        <f t="shared" si="124"/>
        <v>0.32558139534883723</v>
      </c>
      <c r="T396" s="10">
        <f t="shared" si="125"/>
        <v>0</v>
      </c>
      <c r="U396" s="10">
        <f t="shared" si="126"/>
        <v>0</v>
      </c>
      <c r="V396" s="10">
        <f t="shared" si="127"/>
        <v>0</v>
      </c>
      <c r="W396" s="1">
        <v>3</v>
      </c>
      <c r="X396" s="1">
        <v>3</v>
      </c>
      <c r="Y396" s="1">
        <v>1</v>
      </c>
      <c r="Z396" s="1">
        <v>3</v>
      </c>
      <c r="AA396" s="8">
        <f t="shared" si="128"/>
        <v>10</v>
      </c>
      <c r="AB396" s="10">
        <f t="shared" si="129"/>
        <v>0.3</v>
      </c>
      <c r="AC396" s="10">
        <f t="shared" si="130"/>
        <v>0.3</v>
      </c>
      <c r="AD396" s="10">
        <f t="shared" si="131"/>
        <v>0.1</v>
      </c>
      <c r="AE396" s="10">
        <f t="shared" si="132"/>
        <v>0.3</v>
      </c>
      <c r="AF396" s="1">
        <v>5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50</v>
      </c>
      <c r="AO396" s="20" t="str">
        <f t="shared" si="115"/>
        <v>36-50</v>
      </c>
      <c r="AP396" s="1">
        <v>2195</v>
      </c>
      <c r="AQ396" s="1">
        <v>0</v>
      </c>
      <c r="AR396" s="1">
        <v>1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1</v>
      </c>
      <c r="AZ396" s="1">
        <v>43</v>
      </c>
      <c r="BA396" s="23">
        <v>42654</v>
      </c>
      <c r="BB396" s="25">
        <f t="shared" si="116"/>
        <v>10</v>
      </c>
      <c r="BC396" s="25" t="str">
        <f t="shared" si="117"/>
        <v>October</v>
      </c>
      <c r="BD396" s="25">
        <v>1</v>
      </c>
      <c r="BE396" t="str">
        <f t="shared" si="118"/>
        <v>2108,23626,Low income,545,Low spender,0.0230678066536866,1,0,84,27,2,14,0,0,0,43,0.627906976744186,0.0465116279069767,0.325581395348837,0,0,0,3,3,1,3,10,0.3,0.3,0.1,0.3,5,0,0,0,0,0,0,0,50,36-50,2195,0,1,0,0,0,0,0,0,1,43</v>
      </c>
    </row>
    <row r="397" spans="1:57" ht="13.2" x14ac:dyDescent="0.25">
      <c r="A397" s="8">
        <v>2100</v>
      </c>
      <c r="B397" s="1">
        <v>38853</v>
      </c>
      <c r="C397" s="8" t="str">
        <f t="shared" si="119"/>
        <v>Low income</v>
      </c>
      <c r="D397" s="31">
        <v>308</v>
      </c>
      <c r="E397" s="34" t="str">
        <f t="shared" si="120"/>
        <v>Low spender</v>
      </c>
      <c r="F397" s="10">
        <f t="shared" si="114"/>
        <v>7.9273157799912494E-3</v>
      </c>
      <c r="G397" s="1">
        <v>1</v>
      </c>
      <c r="H397" s="1">
        <v>1</v>
      </c>
      <c r="I397" s="1">
        <v>90</v>
      </c>
      <c r="J397" s="1">
        <v>29</v>
      </c>
      <c r="K397" s="1">
        <v>0</v>
      </c>
      <c r="L397" s="1">
        <v>14</v>
      </c>
      <c r="M397" s="1">
        <v>0</v>
      </c>
      <c r="N397" s="1">
        <v>0</v>
      </c>
      <c r="O397" s="1">
        <v>2</v>
      </c>
      <c r="P397" s="8">
        <f t="shared" si="121"/>
        <v>45</v>
      </c>
      <c r="Q397" s="10">
        <f t="shared" si="122"/>
        <v>0.64444444444444449</v>
      </c>
      <c r="R397" s="10">
        <f t="shared" si="123"/>
        <v>0</v>
      </c>
      <c r="S397" s="10">
        <f t="shared" si="124"/>
        <v>0.31111111111111112</v>
      </c>
      <c r="T397" s="10">
        <f t="shared" si="125"/>
        <v>0</v>
      </c>
      <c r="U397" s="10">
        <f t="shared" si="126"/>
        <v>0</v>
      </c>
      <c r="V397" s="10">
        <f t="shared" si="127"/>
        <v>4.4444444444444446E-2</v>
      </c>
      <c r="W397" s="1">
        <v>2</v>
      </c>
      <c r="X397" s="1">
        <v>2</v>
      </c>
      <c r="Y397" s="1">
        <v>0</v>
      </c>
      <c r="Z397" s="1">
        <v>3</v>
      </c>
      <c r="AA397" s="8">
        <f t="shared" si="128"/>
        <v>7</v>
      </c>
      <c r="AB397" s="10">
        <f t="shared" si="129"/>
        <v>0.2857142857142857</v>
      </c>
      <c r="AC397" s="10">
        <f t="shared" si="130"/>
        <v>0.2857142857142857</v>
      </c>
      <c r="AD397" s="10">
        <f t="shared" si="131"/>
        <v>0</v>
      </c>
      <c r="AE397" s="10">
        <f t="shared" si="132"/>
        <v>0.42857142857142855</v>
      </c>
      <c r="AF397" s="1">
        <v>7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50</v>
      </c>
      <c r="AO397" s="20" t="str">
        <f t="shared" si="115"/>
        <v>36-50</v>
      </c>
      <c r="AP397" s="1">
        <v>2196</v>
      </c>
      <c r="AQ397" s="1">
        <v>0</v>
      </c>
      <c r="AR397" s="1">
        <v>1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1</v>
      </c>
      <c r="AZ397" s="1">
        <v>41</v>
      </c>
      <c r="BA397" s="23">
        <v>42653</v>
      </c>
      <c r="BB397" s="25">
        <f t="shared" si="116"/>
        <v>10</v>
      </c>
      <c r="BC397" s="25" t="str">
        <f t="shared" si="117"/>
        <v>October</v>
      </c>
      <c r="BD397" s="25">
        <v>1</v>
      </c>
      <c r="BE397" t="str">
        <f t="shared" si="118"/>
        <v>2100,38853,Low income,308,Low spender,0.00792731577999125,1,1,90,29,0,14,0,0,2,45,0.644444444444444,0,0.311111111111111,0,0,0.0444444444444444,2,2,0,3,7,0.285714285714286,0.285714285714286,0,0.428571428571429,7,0,0,0,0,0,0,0,50,36-50,2196,0,1,0,0,0,0,0,0,1,41</v>
      </c>
    </row>
    <row r="398" spans="1:57" ht="13.2" x14ac:dyDescent="0.25">
      <c r="A398" s="8">
        <v>1804</v>
      </c>
      <c r="B398" s="1">
        <v>32765</v>
      </c>
      <c r="C398" s="8" t="str">
        <f t="shared" si="119"/>
        <v>Low income</v>
      </c>
      <c r="D398" s="31">
        <v>89</v>
      </c>
      <c r="E398" s="34" t="str">
        <f t="shared" si="120"/>
        <v>Low spender</v>
      </c>
      <c r="F398" s="10">
        <f t="shared" si="114"/>
        <v>2.7163131390202959E-3</v>
      </c>
      <c r="G398" s="1">
        <v>1</v>
      </c>
      <c r="H398" s="1">
        <v>0</v>
      </c>
      <c r="I398" s="1">
        <v>49</v>
      </c>
      <c r="J398" s="1">
        <v>13</v>
      </c>
      <c r="K398" s="1">
        <v>3</v>
      </c>
      <c r="L398" s="1">
        <v>17</v>
      </c>
      <c r="M398" s="1">
        <v>7</v>
      </c>
      <c r="N398" s="1">
        <v>3</v>
      </c>
      <c r="O398" s="1">
        <v>3</v>
      </c>
      <c r="P398" s="8">
        <f t="shared" si="121"/>
        <v>46</v>
      </c>
      <c r="Q398" s="10">
        <f t="shared" si="122"/>
        <v>0.28260869565217389</v>
      </c>
      <c r="R398" s="10">
        <f t="shared" si="123"/>
        <v>6.5217391304347824E-2</v>
      </c>
      <c r="S398" s="10">
        <f t="shared" si="124"/>
        <v>0.36956521739130432</v>
      </c>
      <c r="T398" s="10">
        <f t="shared" si="125"/>
        <v>0.15217391304347827</v>
      </c>
      <c r="U398" s="10">
        <f t="shared" si="126"/>
        <v>6.5217391304347824E-2</v>
      </c>
      <c r="V398" s="10">
        <f t="shared" si="127"/>
        <v>6.5217391304347824E-2</v>
      </c>
      <c r="W398" s="1">
        <v>2</v>
      </c>
      <c r="X398" s="1">
        <v>2</v>
      </c>
      <c r="Y398" s="1">
        <v>0</v>
      </c>
      <c r="Z398" s="1">
        <v>4</v>
      </c>
      <c r="AA398" s="8">
        <f t="shared" si="128"/>
        <v>8</v>
      </c>
      <c r="AB398" s="10">
        <f t="shared" si="129"/>
        <v>0.25</v>
      </c>
      <c r="AC398" s="10">
        <f t="shared" si="130"/>
        <v>0.25</v>
      </c>
      <c r="AD398" s="10">
        <f t="shared" si="131"/>
        <v>0</v>
      </c>
      <c r="AE398" s="10">
        <f t="shared" si="132"/>
        <v>0.5</v>
      </c>
      <c r="AF398" s="1">
        <v>5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41</v>
      </c>
      <c r="AO398" s="20" t="str">
        <f t="shared" si="115"/>
        <v>36-50</v>
      </c>
      <c r="AP398" s="1">
        <v>2285</v>
      </c>
      <c r="AQ398" s="1">
        <v>0</v>
      </c>
      <c r="AR398" s="1">
        <v>1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1</v>
      </c>
      <c r="AY398" s="1">
        <v>0</v>
      </c>
      <c r="AZ398" s="1">
        <v>40</v>
      </c>
      <c r="BA398" s="23">
        <v>42564</v>
      </c>
      <c r="BB398" s="25">
        <f t="shared" si="116"/>
        <v>7</v>
      </c>
      <c r="BC398" s="25" t="str">
        <f t="shared" si="117"/>
        <v>July</v>
      </c>
      <c r="BD398" s="25">
        <v>1</v>
      </c>
      <c r="BE398" t="str">
        <f t="shared" si="118"/>
        <v>1804,32765,Low income,89,Low spender,0.0027163131390203,1,0,49,13,3,17,7,3,3,46,0.282608695652174,0.0652173913043478,0.369565217391304,0.152173913043478,0.0652173913043478,0.0652173913043478,2,2,0,4,8,0.25,0.25,0,0.5,5,0,0,0,0,0,0,0,41,36-50,2285,0,1,0,0,0,0,0,1,0,40</v>
      </c>
    </row>
    <row r="399" spans="1:57" ht="13.2" x14ac:dyDescent="0.25">
      <c r="A399" s="8">
        <v>1735</v>
      </c>
      <c r="B399" s="1">
        <v>24639</v>
      </c>
      <c r="C399" s="8" t="str">
        <f t="shared" si="119"/>
        <v>Low income</v>
      </c>
      <c r="D399" s="31">
        <v>22</v>
      </c>
      <c r="E399" s="34" t="str">
        <f t="shared" si="120"/>
        <v>Low spender</v>
      </c>
      <c r="F399" s="10">
        <f t="shared" si="114"/>
        <v>8.928933804131661E-4</v>
      </c>
      <c r="G399" s="1">
        <v>1</v>
      </c>
      <c r="H399" s="1">
        <v>1</v>
      </c>
      <c r="I399" s="1">
        <v>3</v>
      </c>
      <c r="J399" s="1">
        <v>20</v>
      </c>
      <c r="K399" s="1">
        <v>3</v>
      </c>
      <c r="L399" s="1">
        <v>16</v>
      </c>
      <c r="M399" s="1">
        <v>0</v>
      </c>
      <c r="N399" s="1">
        <v>4</v>
      </c>
      <c r="O399" s="1">
        <v>1</v>
      </c>
      <c r="P399" s="8">
        <f t="shared" si="121"/>
        <v>44</v>
      </c>
      <c r="Q399" s="10">
        <f t="shared" si="122"/>
        <v>0.45454545454545453</v>
      </c>
      <c r="R399" s="10">
        <f t="shared" si="123"/>
        <v>6.8181818181818177E-2</v>
      </c>
      <c r="S399" s="10">
        <f t="shared" si="124"/>
        <v>0.36363636363636365</v>
      </c>
      <c r="T399" s="10">
        <f t="shared" si="125"/>
        <v>0</v>
      </c>
      <c r="U399" s="10">
        <f t="shared" si="126"/>
        <v>9.0909090909090912E-2</v>
      </c>
      <c r="V399" s="10">
        <f t="shared" si="127"/>
        <v>2.2727272727272728E-2</v>
      </c>
      <c r="W399" s="1">
        <v>3</v>
      </c>
      <c r="X399" s="1">
        <v>2</v>
      </c>
      <c r="Y399" s="1">
        <v>0</v>
      </c>
      <c r="Z399" s="1">
        <v>4</v>
      </c>
      <c r="AA399" s="8">
        <f t="shared" si="128"/>
        <v>9</v>
      </c>
      <c r="AB399" s="10">
        <f t="shared" si="129"/>
        <v>0.33333333333333331</v>
      </c>
      <c r="AC399" s="10">
        <f t="shared" si="130"/>
        <v>0.22222222222222221</v>
      </c>
      <c r="AD399" s="10">
        <f t="shared" si="131"/>
        <v>0</v>
      </c>
      <c r="AE399" s="10">
        <f t="shared" si="132"/>
        <v>0.44444444444444442</v>
      </c>
      <c r="AF399" s="1">
        <v>6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47</v>
      </c>
      <c r="AO399" s="20" t="str">
        <f t="shared" si="115"/>
        <v>36-50</v>
      </c>
      <c r="AP399" s="1">
        <v>2311</v>
      </c>
      <c r="AQ399" s="1">
        <v>0</v>
      </c>
      <c r="AR399" s="1">
        <v>1</v>
      </c>
      <c r="AS399" s="1">
        <v>0</v>
      </c>
      <c r="AT399" s="1">
        <v>0</v>
      </c>
      <c r="AU399" s="1">
        <v>0</v>
      </c>
      <c r="AV399" s="1">
        <v>0</v>
      </c>
      <c r="AW399" s="1">
        <v>1</v>
      </c>
      <c r="AX399" s="1">
        <v>0</v>
      </c>
      <c r="AY399" s="1">
        <v>0</v>
      </c>
      <c r="AZ399" s="1">
        <v>42</v>
      </c>
      <c r="BA399" s="23">
        <v>42538</v>
      </c>
      <c r="BB399" s="25">
        <f t="shared" si="116"/>
        <v>6</v>
      </c>
      <c r="BC399" s="25" t="str">
        <f t="shared" si="117"/>
        <v>June</v>
      </c>
      <c r="BD399" s="25">
        <v>1</v>
      </c>
      <c r="BE399" t="str">
        <f t="shared" si="118"/>
        <v>1735,24639,Low income,22,Low spender,0.000892893380413166,1,1,3,20,3,16,0,4,1,44,0.454545454545455,0.0681818181818182,0.363636363636364,0,0.0909090909090909,0.0227272727272727,3,2,0,4,9,0.333333333333333,0.222222222222222,0,0.444444444444444,6,0,0,0,0,0,0,0,47,36-50,2311,0,1,0,0,0,0,1,0,0,42</v>
      </c>
    </row>
    <row r="400" spans="1:57" ht="13.2" x14ac:dyDescent="0.25">
      <c r="A400" s="8">
        <v>1623</v>
      </c>
      <c r="B400" s="1">
        <v>23162</v>
      </c>
      <c r="C400" s="8" t="str">
        <f t="shared" si="119"/>
        <v>Low income</v>
      </c>
      <c r="D400" s="31">
        <v>91</v>
      </c>
      <c r="E400" s="34" t="str">
        <f t="shared" si="120"/>
        <v>Low spender</v>
      </c>
      <c r="F400" s="10">
        <f t="shared" si="114"/>
        <v>3.9288489767722997E-3</v>
      </c>
      <c r="G400" s="1">
        <v>1</v>
      </c>
      <c r="H400" s="1">
        <v>1</v>
      </c>
      <c r="I400" s="1">
        <v>82</v>
      </c>
      <c r="J400" s="1">
        <v>8</v>
      </c>
      <c r="K400" s="1">
        <v>3</v>
      </c>
      <c r="L400" s="1">
        <v>9</v>
      </c>
      <c r="M400" s="1">
        <v>19</v>
      </c>
      <c r="N400" s="1">
        <v>4</v>
      </c>
      <c r="O400" s="1">
        <v>22</v>
      </c>
      <c r="P400" s="8">
        <f t="shared" si="121"/>
        <v>65</v>
      </c>
      <c r="Q400" s="10">
        <f t="shared" si="122"/>
        <v>0.12307692307692308</v>
      </c>
      <c r="R400" s="10">
        <f t="shared" si="123"/>
        <v>4.6153846153846156E-2</v>
      </c>
      <c r="S400" s="10">
        <f t="shared" si="124"/>
        <v>0.13846153846153847</v>
      </c>
      <c r="T400" s="10">
        <f t="shared" si="125"/>
        <v>0.29230769230769232</v>
      </c>
      <c r="U400" s="10">
        <f t="shared" si="126"/>
        <v>6.1538461538461542E-2</v>
      </c>
      <c r="V400" s="10">
        <f t="shared" si="127"/>
        <v>0.33846153846153848</v>
      </c>
      <c r="W400" s="1">
        <v>3</v>
      </c>
      <c r="X400" s="1">
        <v>1</v>
      </c>
      <c r="Y400" s="1">
        <v>1</v>
      </c>
      <c r="Z400" s="1">
        <v>3</v>
      </c>
      <c r="AA400" s="8">
        <f t="shared" si="128"/>
        <v>8</v>
      </c>
      <c r="AB400" s="10">
        <f t="shared" si="129"/>
        <v>0.375</v>
      </c>
      <c r="AC400" s="10">
        <f t="shared" si="130"/>
        <v>0.125</v>
      </c>
      <c r="AD400" s="10">
        <f t="shared" si="131"/>
        <v>0.125</v>
      </c>
      <c r="AE400" s="10">
        <f t="shared" si="132"/>
        <v>0.375</v>
      </c>
      <c r="AF400" s="1">
        <v>6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50</v>
      </c>
      <c r="AO400" s="20" t="str">
        <f t="shared" si="115"/>
        <v>36-50</v>
      </c>
      <c r="AP400" s="1">
        <v>2349</v>
      </c>
      <c r="AQ400" s="1">
        <v>0</v>
      </c>
      <c r="AR400" s="1">
        <v>1</v>
      </c>
      <c r="AS400" s="1">
        <v>0</v>
      </c>
      <c r="AT400" s="1">
        <v>0</v>
      </c>
      <c r="AU400" s="1">
        <v>0</v>
      </c>
      <c r="AV400" s="1">
        <v>1</v>
      </c>
      <c r="AW400" s="1">
        <v>0</v>
      </c>
      <c r="AX400" s="1">
        <v>0</v>
      </c>
      <c r="AY400" s="1">
        <v>0</v>
      </c>
      <c r="AZ400" s="1">
        <v>21</v>
      </c>
      <c r="BA400" s="23">
        <v>42500</v>
      </c>
      <c r="BB400" s="25">
        <f t="shared" si="116"/>
        <v>5</v>
      </c>
      <c r="BC400" s="25" t="str">
        <f t="shared" si="117"/>
        <v>May</v>
      </c>
      <c r="BD400" s="25">
        <v>1</v>
      </c>
      <c r="BE400" t="str">
        <f t="shared" si="118"/>
        <v>1623,23162,Low income,91,Low spender,0.0039288489767723,1,1,82,8,3,9,19,4,22,65,0.123076923076923,0.0461538461538462,0.138461538461538,0.292307692307692,0.0615384615384615,0.338461538461538,3,1,1,3,8,0.375,0.125,0.125,0.375,6,0,0,0,0,0,0,0,50,36-50,2349,0,1,0,0,0,1,0,0,0,21</v>
      </c>
    </row>
    <row r="401" spans="1:57" ht="13.2" x14ac:dyDescent="0.25">
      <c r="A401" s="8">
        <v>1271</v>
      </c>
      <c r="B401" s="1">
        <v>25804</v>
      </c>
      <c r="C401" s="8" t="str">
        <f t="shared" si="119"/>
        <v>Low income</v>
      </c>
      <c r="D401" s="31">
        <v>1466</v>
      </c>
      <c r="E401" s="34" t="str">
        <f t="shared" si="120"/>
        <v>High spender</v>
      </c>
      <c r="F401" s="10">
        <f t="shared" si="114"/>
        <v>5.68128972252364E-2</v>
      </c>
      <c r="G401" s="1">
        <v>1</v>
      </c>
      <c r="H401" s="1">
        <v>0</v>
      </c>
      <c r="I401" s="1">
        <v>34</v>
      </c>
      <c r="J401" s="1">
        <v>8</v>
      </c>
      <c r="K401" s="1">
        <v>7</v>
      </c>
      <c r="L401" s="1">
        <v>9</v>
      </c>
      <c r="M401" s="1">
        <v>13</v>
      </c>
      <c r="N401" s="1">
        <v>6</v>
      </c>
      <c r="O401" s="1">
        <v>12</v>
      </c>
      <c r="P401" s="8">
        <f t="shared" si="121"/>
        <v>55</v>
      </c>
      <c r="Q401" s="10">
        <f t="shared" si="122"/>
        <v>0.14545454545454545</v>
      </c>
      <c r="R401" s="10">
        <f t="shared" si="123"/>
        <v>0.12727272727272726</v>
      </c>
      <c r="S401" s="10">
        <f t="shared" si="124"/>
        <v>0.16363636363636364</v>
      </c>
      <c r="T401" s="10">
        <f t="shared" si="125"/>
        <v>0.23636363636363636</v>
      </c>
      <c r="U401" s="10">
        <f t="shared" si="126"/>
        <v>0.10909090909090909</v>
      </c>
      <c r="V401" s="10">
        <f t="shared" si="127"/>
        <v>0.21818181818181817</v>
      </c>
      <c r="W401" s="1">
        <v>2</v>
      </c>
      <c r="X401" s="1">
        <v>2</v>
      </c>
      <c r="Y401" s="1">
        <v>0</v>
      </c>
      <c r="Z401" s="1">
        <v>3</v>
      </c>
      <c r="AA401" s="8">
        <f t="shared" si="128"/>
        <v>7</v>
      </c>
      <c r="AB401" s="10">
        <f t="shared" si="129"/>
        <v>0.2857142857142857</v>
      </c>
      <c r="AC401" s="10">
        <f t="shared" si="130"/>
        <v>0.2857142857142857</v>
      </c>
      <c r="AD401" s="10">
        <f t="shared" si="131"/>
        <v>0</v>
      </c>
      <c r="AE401" s="10">
        <f t="shared" si="132"/>
        <v>0.42857142857142855</v>
      </c>
      <c r="AF401" s="1">
        <v>8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42</v>
      </c>
      <c r="AO401" s="20" t="str">
        <f t="shared" si="115"/>
        <v>36-50</v>
      </c>
      <c r="AP401" s="1">
        <v>2460</v>
      </c>
      <c r="AQ401" s="1">
        <v>0</v>
      </c>
      <c r="AR401" s="1">
        <v>1</v>
      </c>
      <c r="AS401" s="1">
        <v>0</v>
      </c>
      <c r="AT401" s="1">
        <v>0</v>
      </c>
      <c r="AU401" s="1">
        <v>0</v>
      </c>
      <c r="AV401" s="1">
        <v>1</v>
      </c>
      <c r="AW401" s="1">
        <v>0</v>
      </c>
      <c r="AX401" s="1">
        <v>0</v>
      </c>
      <c r="AY401" s="1">
        <v>0</v>
      </c>
      <c r="AZ401" s="1">
        <v>31</v>
      </c>
      <c r="BA401" s="23">
        <v>42389</v>
      </c>
      <c r="BB401" s="25">
        <f t="shared" si="116"/>
        <v>1</v>
      </c>
      <c r="BC401" s="25" t="str">
        <f t="shared" si="117"/>
        <v>January</v>
      </c>
      <c r="BD401" s="25">
        <v>1</v>
      </c>
      <c r="BE401" t="str">
        <f t="shared" si="118"/>
        <v>1271,25804,Low income,1466,High spender,0.0568128972252364,1,0,34,8,7,9,13,6,12,55,0.145454545454545,0.127272727272727,0.163636363636364,0.236363636363636,0.109090909090909,0.218181818181818,2,2,0,3,7,0.285714285714286,0.285714285714286,0,0.428571428571429,8,0,0,0,0,0,0,0,42,36-50,2460,0,1,0,0,0,1,0,0,0,31</v>
      </c>
    </row>
    <row r="402" spans="1:57" ht="13.2" x14ac:dyDescent="0.25">
      <c r="A402" s="8">
        <v>1191</v>
      </c>
      <c r="B402" s="1">
        <v>33462</v>
      </c>
      <c r="C402" s="8" t="str">
        <f t="shared" si="119"/>
        <v>Low income</v>
      </c>
      <c r="D402" s="31">
        <v>1236</v>
      </c>
      <c r="E402" s="34" t="str">
        <f t="shared" si="120"/>
        <v>High spender</v>
      </c>
      <c r="F402" s="10">
        <f t="shared" si="114"/>
        <v>3.6937421552806167E-2</v>
      </c>
      <c r="G402" s="1">
        <v>1</v>
      </c>
      <c r="H402" s="1">
        <v>0</v>
      </c>
      <c r="I402" s="1">
        <v>78</v>
      </c>
      <c r="J402" s="1">
        <v>22</v>
      </c>
      <c r="K402" s="1">
        <v>3</v>
      </c>
      <c r="L402" s="1">
        <v>18</v>
      </c>
      <c r="M402" s="1">
        <v>0</v>
      </c>
      <c r="N402" s="1">
        <v>0</v>
      </c>
      <c r="O402" s="1">
        <v>11</v>
      </c>
      <c r="P402" s="8">
        <f t="shared" si="121"/>
        <v>54</v>
      </c>
      <c r="Q402" s="10">
        <f t="shared" si="122"/>
        <v>0.40740740740740738</v>
      </c>
      <c r="R402" s="10">
        <f t="shared" si="123"/>
        <v>5.5555555555555552E-2</v>
      </c>
      <c r="S402" s="10">
        <f t="shared" si="124"/>
        <v>0.33333333333333331</v>
      </c>
      <c r="T402" s="10">
        <f t="shared" si="125"/>
        <v>0</v>
      </c>
      <c r="U402" s="10">
        <f t="shared" si="126"/>
        <v>0</v>
      </c>
      <c r="V402" s="10">
        <f t="shared" si="127"/>
        <v>0.20370370370370369</v>
      </c>
      <c r="W402" s="1">
        <v>1</v>
      </c>
      <c r="X402" s="1">
        <v>2</v>
      </c>
      <c r="Y402" s="1">
        <v>0</v>
      </c>
      <c r="Z402" s="1">
        <v>3</v>
      </c>
      <c r="AA402" s="8">
        <f t="shared" si="128"/>
        <v>6</v>
      </c>
      <c r="AB402" s="10">
        <f t="shared" si="129"/>
        <v>0.16666666666666666</v>
      </c>
      <c r="AC402" s="10">
        <f t="shared" si="130"/>
        <v>0.33333333333333331</v>
      </c>
      <c r="AD402" s="10">
        <f t="shared" si="131"/>
        <v>0</v>
      </c>
      <c r="AE402" s="10">
        <f t="shared" si="132"/>
        <v>0.5</v>
      </c>
      <c r="AF402" s="1">
        <v>7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41</v>
      </c>
      <c r="AO402" s="20" t="str">
        <f t="shared" si="115"/>
        <v>36-50</v>
      </c>
      <c r="AP402" s="1">
        <v>2485</v>
      </c>
      <c r="AQ402" s="1">
        <v>1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1</v>
      </c>
      <c r="AY402" s="1">
        <v>0</v>
      </c>
      <c r="AZ402" s="1">
        <v>32</v>
      </c>
      <c r="BA402" s="23">
        <v>42364</v>
      </c>
      <c r="BB402" s="25">
        <f t="shared" si="116"/>
        <v>12</v>
      </c>
      <c r="BC402" s="25" t="str">
        <f t="shared" si="117"/>
        <v>December</v>
      </c>
      <c r="BD402" s="25">
        <v>1</v>
      </c>
      <c r="BE402" t="str">
        <f t="shared" si="118"/>
        <v>1191,33462,Low income,1236,High spender,0.0369374215528062,1,0,78,22,3,18,0,0,11,54,0.407407407407407,0.0555555555555556,0.333333333333333,0,0,0.203703703703704,1,2,0,3,6,0.166666666666667,0.333333333333333,0,0.5,7,0,0,0,0,0,0,0,41,36-50,2485,1,0,0,0,0,0,0,1,0,32</v>
      </c>
    </row>
    <row r="403" spans="1:57" ht="13.2" x14ac:dyDescent="0.25">
      <c r="A403" s="8">
        <v>1008</v>
      </c>
      <c r="B403" s="1">
        <v>24027</v>
      </c>
      <c r="C403" s="8" t="str">
        <f t="shared" si="119"/>
        <v>Low income</v>
      </c>
      <c r="D403" s="31">
        <v>479</v>
      </c>
      <c r="E403" s="34" t="str">
        <f t="shared" si="120"/>
        <v>Low spender</v>
      </c>
      <c r="F403" s="10">
        <f t="shared" si="114"/>
        <v>1.9935905439713655E-2</v>
      </c>
      <c r="G403" s="1">
        <v>1</v>
      </c>
      <c r="H403" s="1">
        <v>0</v>
      </c>
      <c r="I403" s="1">
        <v>7</v>
      </c>
      <c r="J403" s="1">
        <v>14</v>
      </c>
      <c r="K403" s="1">
        <v>7</v>
      </c>
      <c r="L403" s="1">
        <v>11</v>
      </c>
      <c r="M403" s="1">
        <v>11</v>
      </c>
      <c r="N403" s="1">
        <v>0</v>
      </c>
      <c r="O403" s="1">
        <v>5</v>
      </c>
      <c r="P403" s="8">
        <f t="shared" si="121"/>
        <v>48</v>
      </c>
      <c r="Q403" s="10">
        <f t="shared" si="122"/>
        <v>0.29166666666666669</v>
      </c>
      <c r="R403" s="10">
        <f t="shared" si="123"/>
        <v>0.14583333333333334</v>
      </c>
      <c r="S403" s="10">
        <f t="shared" si="124"/>
        <v>0.22916666666666666</v>
      </c>
      <c r="T403" s="10">
        <f t="shared" si="125"/>
        <v>0.22916666666666666</v>
      </c>
      <c r="U403" s="10">
        <f t="shared" si="126"/>
        <v>0</v>
      </c>
      <c r="V403" s="10">
        <f t="shared" si="127"/>
        <v>0.10416666666666667</v>
      </c>
      <c r="W403" s="1">
        <v>2</v>
      </c>
      <c r="X403" s="1">
        <v>2</v>
      </c>
      <c r="Y403" s="1">
        <v>0</v>
      </c>
      <c r="Z403" s="1">
        <v>3</v>
      </c>
      <c r="AA403" s="8">
        <f t="shared" si="128"/>
        <v>7</v>
      </c>
      <c r="AB403" s="10">
        <f t="shared" si="129"/>
        <v>0.2857142857142857</v>
      </c>
      <c r="AC403" s="10">
        <f t="shared" si="130"/>
        <v>0.2857142857142857</v>
      </c>
      <c r="AD403" s="10">
        <f t="shared" si="131"/>
        <v>0</v>
      </c>
      <c r="AE403" s="10">
        <f t="shared" si="132"/>
        <v>0.42857142857142855</v>
      </c>
      <c r="AF403" s="1">
        <v>8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44</v>
      </c>
      <c r="AO403" s="20" t="str">
        <f t="shared" si="115"/>
        <v>36-50</v>
      </c>
      <c r="AP403" s="1">
        <v>2544</v>
      </c>
      <c r="AQ403" s="1">
        <v>0</v>
      </c>
      <c r="AR403" s="1">
        <v>1</v>
      </c>
      <c r="AS403" s="1">
        <v>0</v>
      </c>
      <c r="AT403" s="1">
        <v>0</v>
      </c>
      <c r="AU403" s="1">
        <v>0</v>
      </c>
      <c r="AV403" s="1">
        <v>0</v>
      </c>
      <c r="AW403" s="1">
        <v>1</v>
      </c>
      <c r="AX403" s="1">
        <v>0</v>
      </c>
      <c r="AY403" s="1">
        <v>0</v>
      </c>
      <c r="AZ403" s="1">
        <v>38</v>
      </c>
      <c r="BA403" s="23">
        <v>42305</v>
      </c>
      <c r="BB403" s="25">
        <f t="shared" si="116"/>
        <v>10</v>
      </c>
      <c r="BC403" s="25" t="str">
        <f t="shared" si="117"/>
        <v>October</v>
      </c>
      <c r="BD403" s="25">
        <v>1</v>
      </c>
      <c r="BE403" t="str">
        <f t="shared" si="118"/>
        <v>1008,24027,Low income,479,Low spender,0.0199359054397137,1,0,7,14,7,11,11,0,5,48,0.291666666666667,0.145833333333333,0.229166666666667,0.229166666666667,0,0.104166666666667,2,2,0,3,7,0.285714285714286,0.285714285714286,0,0.428571428571429,8,0,0,0,0,0,0,0,44,36-50,2544,0,1,0,0,0,0,1,0,0,38</v>
      </c>
    </row>
    <row r="404" spans="1:57" ht="13.2" x14ac:dyDescent="0.25">
      <c r="A404" s="8">
        <v>882</v>
      </c>
      <c r="B404" s="1">
        <v>20981</v>
      </c>
      <c r="C404" s="8" t="str">
        <f t="shared" si="119"/>
        <v>Low income</v>
      </c>
      <c r="D404" s="31">
        <v>1622</v>
      </c>
      <c r="E404" s="34" t="str">
        <f t="shared" si="120"/>
        <v>High spender</v>
      </c>
      <c r="F404" s="10">
        <f t="shared" si="114"/>
        <v>7.7308040608169301E-2</v>
      </c>
      <c r="G404" s="1">
        <v>0</v>
      </c>
      <c r="H404" s="1">
        <v>0</v>
      </c>
      <c r="I404" s="1">
        <v>14</v>
      </c>
      <c r="J404" s="1">
        <v>2</v>
      </c>
      <c r="K404" s="1">
        <v>12</v>
      </c>
      <c r="L404" s="1">
        <v>10</v>
      </c>
      <c r="M404" s="1">
        <v>6</v>
      </c>
      <c r="N404" s="1">
        <v>13</v>
      </c>
      <c r="O404" s="1">
        <v>30</v>
      </c>
      <c r="P404" s="8">
        <f t="shared" si="121"/>
        <v>73</v>
      </c>
      <c r="Q404" s="10">
        <f t="shared" si="122"/>
        <v>2.7397260273972601E-2</v>
      </c>
      <c r="R404" s="10">
        <f t="shared" si="123"/>
        <v>0.16438356164383561</v>
      </c>
      <c r="S404" s="10">
        <f t="shared" si="124"/>
        <v>0.13698630136986301</v>
      </c>
      <c r="T404" s="10">
        <f t="shared" si="125"/>
        <v>8.2191780821917804E-2</v>
      </c>
      <c r="U404" s="10">
        <f t="shared" si="126"/>
        <v>0.17808219178082191</v>
      </c>
      <c r="V404" s="10">
        <f t="shared" si="127"/>
        <v>0.41095890410958902</v>
      </c>
      <c r="W404" s="1">
        <v>1</v>
      </c>
      <c r="X404" s="1">
        <v>3</v>
      </c>
      <c r="Y404" s="1">
        <v>1</v>
      </c>
      <c r="Z404" s="1">
        <v>2</v>
      </c>
      <c r="AA404" s="8">
        <f t="shared" si="128"/>
        <v>7</v>
      </c>
      <c r="AB404" s="10">
        <f t="shared" si="129"/>
        <v>0.14285714285714285</v>
      </c>
      <c r="AC404" s="10">
        <f t="shared" si="130"/>
        <v>0.42857142857142855</v>
      </c>
      <c r="AD404" s="10">
        <f t="shared" si="131"/>
        <v>0.14285714285714285</v>
      </c>
      <c r="AE404" s="10">
        <f t="shared" si="132"/>
        <v>0.2857142857142857</v>
      </c>
      <c r="AF404" s="1">
        <v>8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1</v>
      </c>
      <c r="AN404" s="1">
        <v>43</v>
      </c>
      <c r="AO404" s="20" t="str">
        <f t="shared" si="115"/>
        <v>36-50</v>
      </c>
      <c r="AP404" s="1">
        <v>2584</v>
      </c>
      <c r="AQ404" s="1">
        <v>0</v>
      </c>
      <c r="AR404" s="1">
        <v>0</v>
      </c>
      <c r="AS404" s="1">
        <v>0</v>
      </c>
      <c r="AT404" s="1">
        <v>1</v>
      </c>
      <c r="AU404" s="1">
        <v>0</v>
      </c>
      <c r="AV404" s="1">
        <v>1</v>
      </c>
      <c r="AW404" s="1">
        <v>0</v>
      </c>
      <c r="AX404" s="1">
        <v>0</v>
      </c>
      <c r="AY404" s="1">
        <v>0</v>
      </c>
      <c r="AZ404" s="1">
        <v>13</v>
      </c>
      <c r="BA404" s="23">
        <v>42265</v>
      </c>
      <c r="BB404" s="25">
        <f t="shared" si="116"/>
        <v>9</v>
      </c>
      <c r="BC404" s="25" t="str">
        <f t="shared" si="117"/>
        <v>September</v>
      </c>
      <c r="BD404" s="25">
        <v>1</v>
      </c>
      <c r="BE404" t="str">
        <f t="shared" si="118"/>
        <v>882,20981,Low income,1622,High spender,0.0773080406081693,0,0,14,2,12,10,6,13,30,73,0.0273972602739726,0.164383561643836,0.136986301369863,0.0821917808219178,0.178082191780822,0.410958904109589,1,3,1,2,7,0.142857142857143,0.428571428571429,0.142857142857143,0.285714285714286,8,0,0,0,0,0,0,1,43,36-50,2584,0,0,0,1,0,1,0,0,0,13</v>
      </c>
    </row>
    <row r="405" spans="1:57" ht="13.2" x14ac:dyDescent="0.25">
      <c r="A405" s="8">
        <v>633</v>
      </c>
      <c r="B405" s="1">
        <v>22434</v>
      </c>
      <c r="C405" s="8" t="str">
        <f t="shared" si="119"/>
        <v>Low income</v>
      </c>
      <c r="D405" s="31">
        <v>269</v>
      </c>
      <c r="E405" s="34" t="str">
        <f t="shared" si="120"/>
        <v>Low spender</v>
      </c>
      <c r="F405" s="10">
        <f t="shared" si="114"/>
        <v>1.1990728358741196E-2</v>
      </c>
      <c r="G405" s="1">
        <v>1</v>
      </c>
      <c r="H405" s="1">
        <v>0</v>
      </c>
      <c r="I405" s="1">
        <v>25</v>
      </c>
      <c r="J405" s="1">
        <v>4</v>
      </c>
      <c r="K405" s="1">
        <v>12</v>
      </c>
      <c r="L405" s="1">
        <v>11</v>
      </c>
      <c r="M405" s="1">
        <v>3</v>
      </c>
      <c r="N405" s="1">
        <v>13</v>
      </c>
      <c r="O405" s="1">
        <v>15</v>
      </c>
      <c r="P405" s="8">
        <f t="shared" si="121"/>
        <v>58</v>
      </c>
      <c r="Q405" s="10">
        <f t="shared" si="122"/>
        <v>6.8965517241379309E-2</v>
      </c>
      <c r="R405" s="10">
        <f t="shared" si="123"/>
        <v>0.20689655172413793</v>
      </c>
      <c r="S405" s="10">
        <f t="shared" si="124"/>
        <v>0.18965517241379309</v>
      </c>
      <c r="T405" s="10">
        <f t="shared" si="125"/>
        <v>5.1724137931034482E-2</v>
      </c>
      <c r="U405" s="10">
        <f t="shared" si="126"/>
        <v>0.22413793103448276</v>
      </c>
      <c r="V405" s="10">
        <f t="shared" si="127"/>
        <v>0.25862068965517243</v>
      </c>
      <c r="W405" s="1">
        <v>2</v>
      </c>
      <c r="X405" s="1">
        <v>2</v>
      </c>
      <c r="Y405" s="1">
        <v>0</v>
      </c>
      <c r="Z405" s="1">
        <v>3</v>
      </c>
      <c r="AA405" s="8">
        <f t="shared" si="128"/>
        <v>7</v>
      </c>
      <c r="AB405" s="10">
        <f t="shared" si="129"/>
        <v>0.2857142857142857</v>
      </c>
      <c r="AC405" s="10">
        <f t="shared" si="130"/>
        <v>0.2857142857142857</v>
      </c>
      <c r="AD405" s="10">
        <f t="shared" si="131"/>
        <v>0</v>
      </c>
      <c r="AE405" s="10">
        <f t="shared" si="132"/>
        <v>0.42857142857142855</v>
      </c>
      <c r="AF405" s="1">
        <v>8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33</v>
      </c>
      <c r="AO405" s="20" t="str">
        <f t="shared" si="115"/>
        <v>24-35</v>
      </c>
      <c r="AP405" s="1">
        <v>2660</v>
      </c>
      <c r="AQ405" s="1">
        <v>0</v>
      </c>
      <c r="AR405" s="1">
        <v>0</v>
      </c>
      <c r="AS405" s="1">
        <v>0</v>
      </c>
      <c r="AT405" s="1">
        <v>1</v>
      </c>
      <c r="AU405" s="1">
        <v>0</v>
      </c>
      <c r="AV405" s="1">
        <v>0</v>
      </c>
      <c r="AW405" s="1">
        <v>1</v>
      </c>
      <c r="AX405" s="1">
        <v>0</v>
      </c>
      <c r="AY405" s="1">
        <v>0</v>
      </c>
      <c r="AZ405" s="1">
        <v>28</v>
      </c>
      <c r="BA405" s="23">
        <v>42189</v>
      </c>
      <c r="BB405" s="25">
        <f t="shared" si="116"/>
        <v>7</v>
      </c>
      <c r="BC405" s="25" t="str">
        <f t="shared" si="117"/>
        <v>July</v>
      </c>
      <c r="BD405" s="25">
        <v>1</v>
      </c>
      <c r="BE405" t="str">
        <f t="shared" si="118"/>
        <v>633,22434,Low income,269,Low spender,0.0119907283587412,1,0,25,4,12,11,3,13,15,58,0.0689655172413793,0.206896551724138,0.189655172413793,0.0517241379310345,0.224137931034483,0.258620689655172,2,2,0,3,7,0.285714285714286,0.285714285714286,0,0.428571428571429,8,0,0,0,0,0,0,0,33,24-35,2660,0,0,0,1,0,0,1,0,0,28</v>
      </c>
    </row>
    <row r="406" spans="1:57" ht="13.2" x14ac:dyDescent="0.25">
      <c r="A406" s="8">
        <v>623</v>
      </c>
      <c r="B406" s="1">
        <v>25851</v>
      </c>
      <c r="C406" s="8" t="str">
        <f t="shared" si="119"/>
        <v>Low income</v>
      </c>
      <c r="D406" s="31">
        <v>897</v>
      </c>
      <c r="E406" s="34" t="str">
        <f t="shared" si="120"/>
        <v>High spender</v>
      </c>
      <c r="F406" s="10">
        <f t="shared" si="114"/>
        <v>3.4698851108274344E-2</v>
      </c>
      <c r="G406" s="1">
        <v>1</v>
      </c>
      <c r="H406" s="1">
        <v>0</v>
      </c>
      <c r="I406" s="1">
        <v>45</v>
      </c>
      <c r="J406" s="1">
        <v>9</v>
      </c>
      <c r="K406" s="1">
        <v>4</v>
      </c>
      <c r="L406" s="1">
        <v>18</v>
      </c>
      <c r="M406" s="1">
        <v>7</v>
      </c>
      <c r="N406" s="1">
        <v>5</v>
      </c>
      <c r="O406" s="1">
        <v>5</v>
      </c>
      <c r="P406" s="8">
        <f t="shared" si="121"/>
        <v>48</v>
      </c>
      <c r="Q406" s="10">
        <f t="shared" si="122"/>
        <v>0.1875</v>
      </c>
      <c r="R406" s="10">
        <f t="shared" si="123"/>
        <v>8.3333333333333329E-2</v>
      </c>
      <c r="S406" s="10">
        <f t="shared" si="124"/>
        <v>0.375</v>
      </c>
      <c r="T406" s="10">
        <f t="shared" si="125"/>
        <v>0.14583333333333334</v>
      </c>
      <c r="U406" s="10">
        <f t="shared" si="126"/>
        <v>0.10416666666666667</v>
      </c>
      <c r="V406" s="10">
        <f t="shared" si="127"/>
        <v>0.10416666666666667</v>
      </c>
      <c r="W406" s="1">
        <v>2</v>
      </c>
      <c r="X406" s="1">
        <v>2</v>
      </c>
      <c r="Y406" s="1">
        <v>0</v>
      </c>
      <c r="Z406" s="1">
        <v>3</v>
      </c>
      <c r="AA406" s="8">
        <f t="shared" si="128"/>
        <v>7</v>
      </c>
      <c r="AB406" s="10">
        <f t="shared" si="129"/>
        <v>0.2857142857142857</v>
      </c>
      <c r="AC406" s="10">
        <f t="shared" si="130"/>
        <v>0.2857142857142857</v>
      </c>
      <c r="AD406" s="10">
        <f t="shared" si="131"/>
        <v>0</v>
      </c>
      <c r="AE406" s="10">
        <f t="shared" si="132"/>
        <v>0.42857142857142855</v>
      </c>
      <c r="AF406" s="1">
        <v>7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42</v>
      </c>
      <c r="AO406" s="20" t="str">
        <f t="shared" si="115"/>
        <v>36-50</v>
      </c>
      <c r="AP406" s="1">
        <v>2662</v>
      </c>
      <c r="AQ406" s="1">
        <v>0</v>
      </c>
      <c r="AR406" s="1">
        <v>0</v>
      </c>
      <c r="AS406" s="1">
        <v>0</v>
      </c>
      <c r="AT406" s="1">
        <v>1</v>
      </c>
      <c r="AU406" s="1">
        <v>0</v>
      </c>
      <c r="AV406" s="1">
        <v>0</v>
      </c>
      <c r="AW406" s="1">
        <v>1</v>
      </c>
      <c r="AX406" s="1">
        <v>0</v>
      </c>
      <c r="AY406" s="1">
        <v>0</v>
      </c>
      <c r="AZ406" s="1">
        <v>38</v>
      </c>
      <c r="BA406" s="23">
        <v>42187</v>
      </c>
      <c r="BB406" s="25">
        <f t="shared" si="116"/>
        <v>7</v>
      </c>
      <c r="BC406" s="25" t="str">
        <f t="shared" si="117"/>
        <v>July</v>
      </c>
      <c r="BD406" s="25">
        <v>1</v>
      </c>
      <c r="BE406" t="str">
        <f t="shared" si="118"/>
        <v>623,25851,Low income,897,High spender,0.0346988511082743,1,0,45,9,4,18,7,5,5,48,0.1875,0.0833333333333333,0.375,0.145833333333333,0.104166666666667,0.104166666666667,2,2,0,3,7,0.285714285714286,0.285714285714286,0,0.428571428571429,7,0,0,0,0,0,0,0,42,36-50,2662,0,0,0,1,0,0,1,0,0,38</v>
      </c>
    </row>
    <row r="407" spans="1:57" ht="13.2" x14ac:dyDescent="0.25">
      <c r="A407" s="8">
        <v>419</v>
      </c>
      <c r="B407" s="1">
        <v>25271</v>
      </c>
      <c r="C407" s="8" t="str">
        <f t="shared" si="119"/>
        <v>Low income</v>
      </c>
      <c r="D407" s="31">
        <v>1228</v>
      </c>
      <c r="E407" s="34" t="str">
        <f t="shared" si="120"/>
        <v>High spender</v>
      </c>
      <c r="F407" s="10">
        <f t="shared" si="114"/>
        <v>4.8593249178900719E-2</v>
      </c>
      <c r="G407" s="1">
        <v>1</v>
      </c>
      <c r="H407" s="1">
        <v>0</v>
      </c>
      <c r="I407" s="1">
        <v>45</v>
      </c>
      <c r="J407" s="1">
        <v>10</v>
      </c>
      <c r="K407" s="1">
        <v>1</v>
      </c>
      <c r="L407" s="1">
        <v>18</v>
      </c>
      <c r="M407" s="1">
        <v>10</v>
      </c>
      <c r="N407" s="1">
        <v>4</v>
      </c>
      <c r="O407" s="1">
        <v>7</v>
      </c>
      <c r="P407" s="8">
        <f t="shared" si="121"/>
        <v>50</v>
      </c>
      <c r="Q407" s="10">
        <f t="shared" si="122"/>
        <v>0.2</v>
      </c>
      <c r="R407" s="10">
        <f t="shared" si="123"/>
        <v>0.02</v>
      </c>
      <c r="S407" s="10">
        <f t="shared" si="124"/>
        <v>0.36</v>
      </c>
      <c r="T407" s="10">
        <f t="shared" si="125"/>
        <v>0.2</v>
      </c>
      <c r="U407" s="10">
        <f t="shared" si="126"/>
        <v>0.08</v>
      </c>
      <c r="V407" s="10">
        <f t="shared" si="127"/>
        <v>0.14000000000000001</v>
      </c>
      <c r="W407" s="1">
        <v>1</v>
      </c>
      <c r="X407" s="1">
        <v>1</v>
      </c>
      <c r="Y407" s="1">
        <v>1</v>
      </c>
      <c r="Z407" s="1">
        <v>2</v>
      </c>
      <c r="AA407" s="8">
        <f t="shared" si="128"/>
        <v>5</v>
      </c>
      <c r="AB407" s="10">
        <f t="shared" si="129"/>
        <v>0.2</v>
      </c>
      <c r="AC407" s="10">
        <f t="shared" si="130"/>
        <v>0.2</v>
      </c>
      <c r="AD407" s="10">
        <f t="shared" si="131"/>
        <v>0.2</v>
      </c>
      <c r="AE407" s="10">
        <f t="shared" si="132"/>
        <v>0.4</v>
      </c>
      <c r="AF407" s="1">
        <v>9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37</v>
      </c>
      <c r="AO407" s="20" t="str">
        <f t="shared" si="115"/>
        <v>36-50</v>
      </c>
      <c r="AP407" s="1">
        <v>2730</v>
      </c>
      <c r="AQ407" s="1">
        <v>0</v>
      </c>
      <c r="AR407" s="1">
        <v>1</v>
      </c>
      <c r="AS407" s="1">
        <v>0</v>
      </c>
      <c r="AT407" s="1">
        <v>0</v>
      </c>
      <c r="AU407" s="1">
        <v>0</v>
      </c>
      <c r="AV407" s="1">
        <v>0</v>
      </c>
      <c r="AW407" s="1">
        <v>1</v>
      </c>
      <c r="AX407" s="1">
        <v>0</v>
      </c>
      <c r="AY407" s="1">
        <v>0</v>
      </c>
      <c r="AZ407" s="1">
        <v>36</v>
      </c>
      <c r="BA407" s="23">
        <v>42119</v>
      </c>
      <c r="BB407" s="25">
        <f t="shared" si="116"/>
        <v>4</v>
      </c>
      <c r="BC407" s="25" t="str">
        <f t="shared" si="117"/>
        <v>April</v>
      </c>
      <c r="BD407" s="25">
        <v>1</v>
      </c>
      <c r="BE407" t="str">
        <f t="shared" si="118"/>
        <v>419,25271,Low income,1228,High spender,0.0485932491789007,1,0,45,10,1,18,10,4,7,50,0.2,0.02,0.36,0.2,0.08,0.14,1,1,1,2,5,0.2,0.2,0.2,0.4,9,0,0,0,0,0,0,0,37,36-50,2730,0,1,0,0,0,0,1,0,0,36</v>
      </c>
    </row>
    <row r="408" spans="1:57" ht="13.2" x14ac:dyDescent="0.25">
      <c r="A408" s="8">
        <v>343</v>
      </c>
      <c r="B408" s="1">
        <v>41658</v>
      </c>
      <c r="C408" s="8" t="str">
        <f t="shared" si="119"/>
        <v>Low income</v>
      </c>
      <c r="D408" s="31">
        <v>338</v>
      </c>
      <c r="E408" s="34" t="str">
        <f t="shared" si="120"/>
        <v>Low spender</v>
      </c>
      <c r="F408" s="10">
        <f t="shared" si="114"/>
        <v>8.1136876470305815E-3</v>
      </c>
      <c r="G408" s="1">
        <v>1</v>
      </c>
      <c r="H408" s="1">
        <v>1</v>
      </c>
      <c r="I408" s="1">
        <v>30</v>
      </c>
      <c r="J408" s="1">
        <v>8</v>
      </c>
      <c r="K408" s="1">
        <v>4</v>
      </c>
      <c r="L408" s="1">
        <v>12</v>
      </c>
      <c r="M408" s="1">
        <v>15</v>
      </c>
      <c r="N408" s="1">
        <v>4</v>
      </c>
      <c r="O408" s="1">
        <v>29</v>
      </c>
      <c r="P408" s="8">
        <f t="shared" si="121"/>
        <v>72</v>
      </c>
      <c r="Q408" s="10">
        <f t="shared" si="122"/>
        <v>0.1111111111111111</v>
      </c>
      <c r="R408" s="10">
        <f t="shared" si="123"/>
        <v>5.5555555555555552E-2</v>
      </c>
      <c r="S408" s="10">
        <f t="shared" si="124"/>
        <v>0.16666666666666666</v>
      </c>
      <c r="T408" s="10">
        <f t="shared" si="125"/>
        <v>0.20833333333333334</v>
      </c>
      <c r="U408" s="10">
        <f t="shared" si="126"/>
        <v>5.5555555555555552E-2</v>
      </c>
      <c r="V408" s="10">
        <f t="shared" si="127"/>
        <v>0.40277777777777779</v>
      </c>
      <c r="W408" s="1">
        <v>2</v>
      </c>
      <c r="X408" s="1">
        <v>1</v>
      </c>
      <c r="Y408" s="1">
        <v>1</v>
      </c>
      <c r="Z408" s="1">
        <v>2</v>
      </c>
      <c r="AA408" s="8">
        <f t="shared" si="128"/>
        <v>6</v>
      </c>
      <c r="AB408" s="10">
        <f t="shared" si="129"/>
        <v>0.33333333333333331</v>
      </c>
      <c r="AC408" s="10">
        <f t="shared" si="130"/>
        <v>0.16666666666666666</v>
      </c>
      <c r="AD408" s="10">
        <f t="shared" si="131"/>
        <v>0.16666666666666666</v>
      </c>
      <c r="AE408" s="10">
        <f t="shared" si="132"/>
        <v>0.33333333333333331</v>
      </c>
      <c r="AF408" s="1">
        <v>4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45</v>
      </c>
      <c r="AO408" s="20" t="str">
        <f t="shared" si="115"/>
        <v>36-50</v>
      </c>
      <c r="AP408" s="1">
        <v>2756</v>
      </c>
      <c r="AQ408" s="1">
        <v>0</v>
      </c>
      <c r="AR408" s="1">
        <v>0</v>
      </c>
      <c r="AS408" s="1">
        <v>1</v>
      </c>
      <c r="AT408" s="1">
        <v>0</v>
      </c>
      <c r="AU408" s="1">
        <v>0</v>
      </c>
      <c r="AV408" s="1">
        <v>1</v>
      </c>
      <c r="AW408" s="1">
        <v>0</v>
      </c>
      <c r="AX408" s="1">
        <v>0</v>
      </c>
      <c r="AY408" s="1">
        <v>0</v>
      </c>
      <c r="AZ408" s="1">
        <v>14</v>
      </c>
      <c r="BA408" s="23">
        <v>42093</v>
      </c>
      <c r="BB408" s="25">
        <f t="shared" si="116"/>
        <v>3</v>
      </c>
      <c r="BC408" s="25" t="str">
        <f t="shared" si="117"/>
        <v>March</v>
      </c>
      <c r="BD408" s="25">
        <v>1</v>
      </c>
      <c r="BE408" t="str">
        <f t="shared" si="118"/>
        <v>343,41658,Low income,338,Low spender,0.00811368764703058,1,1,30,8,4,12,15,4,29,72,0.111111111111111,0.0555555555555556,0.166666666666667,0.208333333333333,0.0555555555555556,0.402777777777778,2,1,1,2,6,0.333333333333333,0.166666666666667,0.166666666666667,0.333333333333333,4,0,0,0,0,0,0,0,45,36-50,2756,0,0,1,0,0,1,0,0,0,14</v>
      </c>
    </row>
    <row r="409" spans="1:57" ht="13.2" x14ac:dyDescent="0.25">
      <c r="A409" s="8">
        <v>2168</v>
      </c>
      <c r="B409" s="1">
        <v>44359</v>
      </c>
      <c r="C409" s="8" t="str">
        <f t="shared" si="119"/>
        <v>Low income</v>
      </c>
      <c r="D409" s="31">
        <v>1214</v>
      </c>
      <c r="E409" s="34" t="str">
        <f t="shared" si="120"/>
        <v>High spender</v>
      </c>
      <c r="F409" s="10">
        <f t="shared" si="114"/>
        <v>2.7367614238373271E-2</v>
      </c>
      <c r="G409" s="1">
        <v>1</v>
      </c>
      <c r="H409" s="1">
        <v>1</v>
      </c>
      <c r="I409" s="1">
        <v>19</v>
      </c>
      <c r="J409" s="1">
        <v>20</v>
      </c>
      <c r="K409" s="1">
        <v>0</v>
      </c>
      <c r="L409" s="1">
        <v>14</v>
      </c>
      <c r="M409" s="1">
        <v>7</v>
      </c>
      <c r="N409" s="1">
        <v>3</v>
      </c>
      <c r="O409" s="1">
        <v>1</v>
      </c>
      <c r="P409" s="8">
        <f t="shared" si="121"/>
        <v>45</v>
      </c>
      <c r="Q409" s="10">
        <f t="shared" si="122"/>
        <v>0.44444444444444442</v>
      </c>
      <c r="R409" s="10">
        <f t="shared" si="123"/>
        <v>0</v>
      </c>
      <c r="S409" s="10">
        <f t="shared" si="124"/>
        <v>0.31111111111111112</v>
      </c>
      <c r="T409" s="10">
        <f t="shared" si="125"/>
        <v>0.15555555555555556</v>
      </c>
      <c r="U409" s="10">
        <f t="shared" si="126"/>
        <v>6.6666666666666666E-2</v>
      </c>
      <c r="V409" s="10">
        <f t="shared" si="127"/>
        <v>2.2222222222222223E-2</v>
      </c>
      <c r="W409" s="1">
        <v>3</v>
      </c>
      <c r="X409" s="1">
        <v>2</v>
      </c>
      <c r="Y409" s="1">
        <v>0</v>
      </c>
      <c r="Z409" s="1">
        <v>4</v>
      </c>
      <c r="AA409" s="8">
        <f t="shared" si="128"/>
        <v>9</v>
      </c>
      <c r="AB409" s="10">
        <f t="shared" si="129"/>
        <v>0.33333333333333331</v>
      </c>
      <c r="AC409" s="10">
        <f t="shared" si="130"/>
        <v>0.22222222222222221</v>
      </c>
      <c r="AD409" s="10">
        <f t="shared" si="131"/>
        <v>0</v>
      </c>
      <c r="AE409" s="10">
        <f t="shared" si="132"/>
        <v>0.44444444444444442</v>
      </c>
      <c r="AF409" s="1">
        <v>3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42</v>
      </c>
      <c r="AO409" s="20" t="str">
        <f t="shared" si="115"/>
        <v>36-50</v>
      </c>
      <c r="AP409" s="1">
        <v>2171</v>
      </c>
      <c r="AQ409" s="1">
        <v>0</v>
      </c>
      <c r="AR409" s="1">
        <v>1</v>
      </c>
      <c r="AS409" s="1">
        <v>0</v>
      </c>
      <c r="AT409" s="1">
        <v>0</v>
      </c>
      <c r="AU409" s="1">
        <v>0</v>
      </c>
      <c r="AV409" s="1">
        <v>0</v>
      </c>
      <c r="AW409" s="1">
        <v>1</v>
      </c>
      <c r="AX409" s="1">
        <v>0</v>
      </c>
      <c r="AY409" s="1">
        <v>0</v>
      </c>
      <c r="AZ409" s="1">
        <v>43</v>
      </c>
      <c r="BA409" s="23">
        <v>42678</v>
      </c>
      <c r="BB409" s="25">
        <f t="shared" si="116"/>
        <v>11</v>
      </c>
      <c r="BC409" s="25" t="str">
        <f t="shared" si="117"/>
        <v>November</v>
      </c>
      <c r="BD409" s="25">
        <v>1</v>
      </c>
      <c r="BE409" t="str">
        <f t="shared" si="118"/>
        <v>2168,44359,Low income,1214,High spender,0.0273676142383733,1,1,19,20,0,14,7,3,1,45,0.444444444444444,0,0.311111111111111,0.155555555555556,0.0666666666666667,0.0222222222222222,3,2,0,4,9,0.333333333333333,0.222222222222222,0,0.444444444444444,3,0,0,0,0,0,0,0,42,36-50,2171,0,1,0,0,0,0,1,0,0,43</v>
      </c>
    </row>
    <row r="410" spans="1:57" ht="13.2" x14ac:dyDescent="0.25">
      <c r="A410" s="8">
        <v>2128</v>
      </c>
      <c r="B410" s="1">
        <v>18746</v>
      </c>
      <c r="C410" s="8" t="str">
        <f t="shared" si="119"/>
        <v>Low income</v>
      </c>
      <c r="D410" s="31">
        <v>912</v>
      </c>
      <c r="E410" s="34" t="str">
        <f t="shared" si="120"/>
        <v>High spender</v>
      </c>
      <c r="F410" s="10">
        <f t="shared" si="114"/>
        <v>4.8650378747466125E-2</v>
      </c>
      <c r="G410" s="1">
        <v>1</v>
      </c>
      <c r="H410" s="1">
        <v>0</v>
      </c>
      <c r="I410" s="1">
        <v>41</v>
      </c>
      <c r="J410" s="1">
        <v>2</v>
      </c>
      <c r="K410" s="1">
        <v>10</v>
      </c>
      <c r="L410" s="1">
        <v>11</v>
      </c>
      <c r="M410" s="1">
        <v>12</v>
      </c>
      <c r="N410" s="1">
        <v>9</v>
      </c>
      <c r="O410" s="1">
        <v>20</v>
      </c>
      <c r="P410" s="8">
        <f t="shared" si="121"/>
        <v>64</v>
      </c>
      <c r="Q410" s="10">
        <f t="shared" si="122"/>
        <v>3.125E-2</v>
      </c>
      <c r="R410" s="10">
        <f t="shared" si="123"/>
        <v>0.15625</v>
      </c>
      <c r="S410" s="10">
        <f t="shared" si="124"/>
        <v>0.171875</v>
      </c>
      <c r="T410" s="10">
        <f t="shared" si="125"/>
        <v>0.1875</v>
      </c>
      <c r="U410" s="10">
        <f t="shared" si="126"/>
        <v>0.140625</v>
      </c>
      <c r="V410" s="10">
        <f t="shared" si="127"/>
        <v>0.3125</v>
      </c>
      <c r="W410" s="1">
        <v>2</v>
      </c>
      <c r="X410" s="1">
        <v>3</v>
      </c>
      <c r="Y410" s="1">
        <v>0</v>
      </c>
      <c r="Z410" s="1">
        <v>3</v>
      </c>
      <c r="AA410" s="8">
        <f t="shared" si="128"/>
        <v>8</v>
      </c>
      <c r="AB410" s="10">
        <f t="shared" si="129"/>
        <v>0.25</v>
      </c>
      <c r="AC410" s="10">
        <f t="shared" si="130"/>
        <v>0.375</v>
      </c>
      <c r="AD410" s="10">
        <f t="shared" si="131"/>
        <v>0</v>
      </c>
      <c r="AE410" s="10">
        <f t="shared" si="132"/>
        <v>0.375</v>
      </c>
      <c r="AF410" s="1">
        <v>6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28</v>
      </c>
      <c r="AO410" s="20" t="str">
        <f t="shared" si="115"/>
        <v>24-35</v>
      </c>
      <c r="AP410" s="1">
        <v>2190</v>
      </c>
      <c r="AQ410" s="1">
        <v>0</v>
      </c>
      <c r="AR410" s="1">
        <v>0</v>
      </c>
      <c r="AS410" s="1">
        <v>1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24</v>
      </c>
      <c r="BA410" s="23">
        <v>42659</v>
      </c>
      <c r="BB410" s="25">
        <f t="shared" si="116"/>
        <v>10</v>
      </c>
      <c r="BC410" s="25" t="str">
        <f t="shared" si="117"/>
        <v>October</v>
      </c>
      <c r="BD410" s="25">
        <v>1</v>
      </c>
      <c r="BE410" t="str">
        <f t="shared" si="118"/>
        <v>2128,18746,Low income,912,High spender,0.0486503787474661,1,0,41,2,10,11,12,9,20,64,0.03125,0.15625,0.171875,0.1875,0.140625,0.3125,2,3,0,3,8,0.25,0.375,0,0.375,6,0,0,0,0,0,0,0,28,24-35,2190,0,0,1,0,0,0,0,0,0,24</v>
      </c>
    </row>
    <row r="411" spans="1:57" ht="13.2" x14ac:dyDescent="0.25">
      <c r="A411" s="8">
        <v>2114</v>
      </c>
      <c r="B411" s="1">
        <v>32892</v>
      </c>
      <c r="C411" s="8" t="str">
        <f t="shared" si="119"/>
        <v>Low income</v>
      </c>
      <c r="D411" s="31">
        <v>671</v>
      </c>
      <c r="E411" s="34" t="str">
        <f t="shared" si="120"/>
        <v>High spender</v>
      </c>
      <c r="F411" s="10">
        <f t="shared" si="114"/>
        <v>2.040009728809437E-2</v>
      </c>
      <c r="G411" s="1">
        <v>1</v>
      </c>
      <c r="H411" s="1">
        <v>0</v>
      </c>
      <c r="I411" s="1">
        <v>78</v>
      </c>
      <c r="J411" s="1">
        <v>26</v>
      </c>
      <c r="K411" s="1">
        <v>0</v>
      </c>
      <c r="L411" s="1">
        <v>15</v>
      </c>
      <c r="M411" s="1">
        <v>2</v>
      </c>
      <c r="N411" s="1">
        <v>1</v>
      </c>
      <c r="O411" s="1">
        <v>2</v>
      </c>
      <c r="P411" s="8">
        <f t="shared" si="121"/>
        <v>46</v>
      </c>
      <c r="Q411" s="10">
        <f t="shared" si="122"/>
        <v>0.56521739130434778</v>
      </c>
      <c r="R411" s="10">
        <f t="shared" si="123"/>
        <v>0</v>
      </c>
      <c r="S411" s="10">
        <f t="shared" si="124"/>
        <v>0.32608695652173914</v>
      </c>
      <c r="T411" s="10">
        <f t="shared" si="125"/>
        <v>4.3478260869565216E-2</v>
      </c>
      <c r="U411" s="10">
        <f t="shared" si="126"/>
        <v>2.1739130434782608E-2</v>
      </c>
      <c r="V411" s="10">
        <f t="shared" si="127"/>
        <v>4.3478260869565216E-2</v>
      </c>
      <c r="W411" s="1">
        <v>2</v>
      </c>
      <c r="X411" s="1">
        <v>3</v>
      </c>
      <c r="Y411" s="1">
        <v>0</v>
      </c>
      <c r="Z411" s="1">
        <v>3</v>
      </c>
      <c r="AA411" s="8">
        <f t="shared" si="128"/>
        <v>8</v>
      </c>
      <c r="AB411" s="10">
        <f t="shared" si="129"/>
        <v>0.25</v>
      </c>
      <c r="AC411" s="10">
        <f t="shared" si="130"/>
        <v>0.375</v>
      </c>
      <c r="AD411" s="10">
        <f t="shared" si="131"/>
        <v>0</v>
      </c>
      <c r="AE411" s="10">
        <f t="shared" si="132"/>
        <v>0.375</v>
      </c>
      <c r="AF411" s="1">
        <v>8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49</v>
      </c>
      <c r="AO411" s="20" t="str">
        <f t="shared" si="115"/>
        <v>36-50</v>
      </c>
      <c r="AP411" s="1">
        <v>2194</v>
      </c>
      <c r="AQ411" s="1">
        <v>0</v>
      </c>
      <c r="AR411" s="1">
        <v>0</v>
      </c>
      <c r="AS411" s="1">
        <v>0</v>
      </c>
      <c r="AT411" s="1">
        <v>1</v>
      </c>
      <c r="AU411" s="1">
        <v>0</v>
      </c>
      <c r="AV411" s="1">
        <v>0</v>
      </c>
      <c r="AW411" s="1">
        <v>0</v>
      </c>
      <c r="AX411" s="1">
        <v>0</v>
      </c>
      <c r="AY411" s="1">
        <v>1</v>
      </c>
      <c r="AZ411" s="1">
        <v>42</v>
      </c>
      <c r="BA411" s="23">
        <v>42655</v>
      </c>
      <c r="BB411" s="25">
        <f t="shared" si="116"/>
        <v>10</v>
      </c>
      <c r="BC411" s="25" t="str">
        <f t="shared" si="117"/>
        <v>October</v>
      </c>
      <c r="BD411" s="25">
        <v>1</v>
      </c>
      <c r="BE411" t="str">
        <f t="shared" si="118"/>
        <v>2114,32892,Low income,671,High spender,0.0204000972880944,1,0,78,26,0,15,2,1,2,46,0.565217391304348,0,0.326086956521739,0.0434782608695652,0.0217391304347826,0.0434782608695652,2,3,0,3,8,0.25,0.375,0,0.375,8,0,0,0,0,0,0,0,49,36-50,2194,0,0,0,1,0,0,0,0,1,42</v>
      </c>
    </row>
    <row r="412" spans="1:57" ht="13.2" x14ac:dyDescent="0.25">
      <c r="A412" s="8">
        <v>1946</v>
      </c>
      <c r="B412" s="1">
        <v>29315</v>
      </c>
      <c r="C412" s="8" t="str">
        <f t="shared" si="119"/>
        <v>Low income</v>
      </c>
      <c r="D412" s="31">
        <v>1208</v>
      </c>
      <c r="E412" s="34" t="str">
        <f t="shared" si="120"/>
        <v>High spender</v>
      </c>
      <c r="F412" s="10">
        <f t="shared" si="114"/>
        <v>4.1207572914889988E-2</v>
      </c>
      <c r="G412" s="1">
        <v>1</v>
      </c>
      <c r="H412" s="1">
        <v>1</v>
      </c>
      <c r="I412" s="1">
        <v>55</v>
      </c>
      <c r="J412" s="1">
        <v>13</v>
      </c>
      <c r="K412" s="1">
        <v>2</v>
      </c>
      <c r="L412" s="1">
        <v>14</v>
      </c>
      <c r="M412" s="1">
        <v>8</v>
      </c>
      <c r="N412" s="1">
        <v>7</v>
      </c>
      <c r="O412" s="1">
        <v>4</v>
      </c>
      <c r="P412" s="8">
        <f t="shared" si="121"/>
        <v>48</v>
      </c>
      <c r="Q412" s="10">
        <f t="shared" si="122"/>
        <v>0.27083333333333331</v>
      </c>
      <c r="R412" s="10">
        <f t="shared" si="123"/>
        <v>4.1666666666666664E-2</v>
      </c>
      <c r="S412" s="10">
        <f t="shared" si="124"/>
        <v>0.29166666666666669</v>
      </c>
      <c r="T412" s="10">
        <f t="shared" si="125"/>
        <v>0.16666666666666666</v>
      </c>
      <c r="U412" s="10">
        <f t="shared" si="126"/>
        <v>0.14583333333333334</v>
      </c>
      <c r="V412" s="10">
        <f t="shared" si="127"/>
        <v>8.3333333333333329E-2</v>
      </c>
      <c r="W412" s="1">
        <v>4</v>
      </c>
      <c r="X412" s="1">
        <v>2</v>
      </c>
      <c r="Y412" s="1">
        <v>0</v>
      </c>
      <c r="Z412" s="1">
        <v>4</v>
      </c>
      <c r="AA412" s="8">
        <f t="shared" si="128"/>
        <v>10</v>
      </c>
      <c r="AB412" s="10">
        <f t="shared" si="129"/>
        <v>0.4</v>
      </c>
      <c r="AC412" s="10">
        <f t="shared" si="130"/>
        <v>0.2</v>
      </c>
      <c r="AD412" s="10">
        <f t="shared" si="131"/>
        <v>0</v>
      </c>
      <c r="AE412" s="10">
        <f t="shared" si="132"/>
        <v>0.4</v>
      </c>
      <c r="AF412" s="1">
        <v>6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60</v>
      </c>
      <c r="AO412" s="20" t="str">
        <f t="shared" si="115"/>
        <v>50-65</v>
      </c>
      <c r="AP412" s="1">
        <v>2243</v>
      </c>
      <c r="AQ412" s="1">
        <v>0</v>
      </c>
      <c r="AR412" s="1">
        <v>1</v>
      </c>
      <c r="AS412" s="1">
        <v>0</v>
      </c>
      <c r="AT412" s="1">
        <v>0</v>
      </c>
      <c r="AU412" s="1">
        <v>0</v>
      </c>
      <c r="AV412" s="1">
        <v>0</v>
      </c>
      <c r="AW412" s="1">
        <v>1</v>
      </c>
      <c r="AX412" s="1">
        <v>0</v>
      </c>
      <c r="AY412" s="1">
        <v>0</v>
      </c>
      <c r="AZ412" s="1">
        <v>40</v>
      </c>
      <c r="BA412" s="23">
        <v>42606</v>
      </c>
      <c r="BB412" s="25">
        <f t="shared" si="116"/>
        <v>8</v>
      </c>
      <c r="BC412" s="25" t="str">
        <f t="shared" si="117"/>
        <v>August</v>
      </c>
      <c r="BD412" s="25">
        <v>1</v>
      </c>
      <c r="BE412" t="str">
        <f t="shared" si="118"/>
        <v>1946,29315,Low income,1208,High spender,0.04120757291489,1,1,55,13,2,14,8,7,4,48,0.270833333333333,0.0416666666666667,0.291666666666667,0.166666666666667,0.145833333333333,0.0833333333333333,4,2,0,4,10,0.4,0.2,0,0.4,6,0,0,0,0,0,0,0,60,50-65,2243,0,1,0,0,0,0,1,0,0,40</v>
      </c>
    </row>
    <row r="413" spans="1:57" ht="13.2" x14ac:dyDescent="0.25">
      <c r="A413" s="8">
        <v>1865</v>
      </c>
      <c r="B413" s="1">
        <v>36026</v>
      </c>
      <c r="C413" s="8" t="str">
        <f t="shared" si="119"/>
        <v>Low income</v>
      </c>
      <c r="D413" s="31">
        <v>39</v>
      </c>
      <c r="E413" s="34" t="str">
        <f t="shared" si="120"/>
        <v>Low spender</v>
      </c>
      <c r="F413" s="10">
        <f t="shared" si="114"/>
        <v>1.0825514905901295E-3</v>
      </c>
      <c r="G413" s="1">
        <v>2</v>
      </c>
      <c r="H413" s="1">
        <v>1</v>
      </c>
      <c r="I413" s="1">
        <v>34</v>
      </c>
      <c r="J413" s="1">
        <v>20</v>
      </c>
      <c r="K413" s="1">
        <v>4</v>
      </c>
      <c r="L413" s="1">
        <v>10</v>
      </c>
      <c r="M413" s="1">
        <v>6</v>
      </c>
      <c r="N413" s="1">
        <v>4</v>
      </c>
      <c r="O413" s="1">
        <v>17</v>
      </c>
      <c r="P413" s="8">
        <f t="shared" si="121"/>
        <v>61</v>
      </c>
      <c r="Q413" s="10">
        <f t="shared" si="122"/>
        <v>0.32786885245901637</v>
      </c>
      <c r="R413" s="10">
        <f t="shared" si="123"/>
        <v>6.5573770491803282E-2</v>
      </c>
      <c r="S413" s="10">
        <f t="shared" si="124"/>
        <v>0.16393442622950818</v>
      </c>
      <c r="T413" s="10">
        <f t="shared" si="125"/>
        <v>9.8360655737704916E-2</v>
      </c>
      <c r="U413" s="10">
        <f t="shared" si="126"/>
        <v>6.5573770491803282E-2</v>
      </c>
      <c r="V413" s="10">
        <f t="shared" si="127"/>
        <v>0.27868852459016391</v>
      </c>
      <c r="W413" s="1">
        <v>2</v>
      </c>
      <c r="X413" s="1">
        <v>2</v>
      </c>
      <c r="Y413" s="1">
        <v>0</v>
      </c>
      <c r="Z413" s="1">
        <v>3</v>
      </c>
      <c r="AA413" s="8">
        <f t="shared" si="128"/>
        <v>7</v>
      </c>
      <c r="AB413" s="10">
        <f t="shared" si="129"/>
        <v>0.2857142857142857</v>
      </c>
      <c r="AC413" s="10">
        <f t="shared" si="130"/>
        <v>0.2857142857142857</v>
      </c>
      <c r="AD413" s="10">
        <f t="shared" si="131"/>
        <v>0</v>
      </c>
      <c r="AE413" s="10">
        <f t="shared" si="132"/>
        <v>0.42857142857142855</v>
      </c>
      <c r="AF413" s="1">
        <v>6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48</v>
      </c>
      <c r="AO413" s="20" t="str">
        <f t="shared" si="115"/>
        <v>36-50</v>
      </c>
      <c r="AP413" s="1">
        <v>2264</v>
      </c>
      <c r="AQ413" s="1">
        <v>0</v>
      </c>
      <c r="AR413" s="1">
        <v>1</v>
      </c>
      <c r="AS413" s="1">
        <v>0</v>
      </c>
      <c r="AT413" s="1">
        <v>0</v>
      </c>
      <c r="AU413" s="1">
        <v>0</v>
      </c>
      <c r="AV413" s="1">
        <v>0</v>
      </c>
      <c r="AW413" s="1">
        <v>1</v>
      </c>
      <c r="AX413" s="1">
        <v>0</v>
      </c>
      <c r="AY413" s="1">
        <v>0</v>
      </c>
      <c r="AZ413" s="1">
        <v>27</v>
      </c>
      <c r="BA413" s="23">
        <v>42585</v>
      </c>
      <c r="BB413" s="25">
        <f t="shared" si="116"/>
        <v>8</v>
      </c>
      <c r="BC413" s="25" t="str">
        <f t="shared" si="117"/>
        <v>August</v>
      </c>
      <c r="BD413" s="25">
        <v>1</v>
      </c>
      <c r="BE413" t="str">
        <f t="shared" si="118"/>
        <v>1865,36026,Low income,39,Low spender,0.00108255149059013,2,1,34,20,4,10,6,4,17,61,0.327868852459016,0.0655737704918033,0.163934426229508,0.0983606557377049,0.0655737704918033,0.278688524590164,2,2,0,3,7,0.285714285714286,0.285714285714286,0,0.428571428571429,6,0,0,0,0,0,0,0,48,36-50,2264,0,1,0,0,0,0,1,0,0,27</v>
      </c>
    </row>
    <row r="414" spans="1:57" ht="13.2" x14ac:dyDescent="0.25">
      <c r="A414" s="8">
        <v>1802</v>
      </c>
      <c r="B414" s="1">
        <v>19444</v>
      </c>
      <c r="C414" s="8" t="str">
        <f t="shared" si="119"/>
        <v>Low income</v>
      </c>
      <c r="D414" s="31">
        <v>1302</v>
      </c>
      <c r="E414" s="34" t="str">
        <f t="shared" si="120"/>
        <v>High spender</v>
      </c>
      <c r="F414" s="10">
        <f t="shared" si="114"/>
        <v>6.6961530549269704E-2</v>
      </c>
      <c r="G414" s="1">
        <v>1</v>
      </c>
      <c r="H414" s="1">
        <v>0</v>
      </c>
      <c r="I414" s="1">
        <v>8</v>
      </c>
      <c r="J414" s="1">
        <v>16</v>
      </c>
      <c r="K414" s="1">
        <v>0</v>
      </c>
      <c r="L414" s="1">
        <v>23</v>
      </c>
      <c r="M414" s="1">
        <v>3</v>
      </c>
      <c r="N414" s="1">
        <v>2</v>
      </c>
      <c r="O414" s="1">
        <v>10</v>
      </c>
      <c r="P414" s="8">
        <f t="shared" si="121"/>
        <v>54</v>
      </c>
      <c r="Q414" s="10">
        <f t="shared" si="122"/>
        <v>0.29629629629629628</v>
      </c>
      <c r="R414" s="10">
        <f t="shared" si="123"/>
        <v>0</v>
      </c>
      <c r="S414" s="10">
        <f t="shared" si="124"/>
        <v>0.42592592592592593</v>
      </c>
      <c r="T414" s="10">
        <f t="shared" si="125"/>
        <v>5.5555555555555552E-2</v>
      </c>
      <c r="U414" s="10">
        <f t="shared" si="126"/>
        <v>3.7037037037037035E-2</v>
      </c>
      <c r="V414" s="10">
        <f t="shared" si="127"/>
        <v>0.18518518518518517</v>
      </c>
      <c r="W414" s="1">
        <v>3</v>
      </c>
      <c r="X414" s="1">
        <v>4</v>
      </c>
      <c r="Y414" s="1">
        <v>1</v>
      </c>
      <c r="Z414" s="1">
        <v>2</v>
      </c>
      <c r="AA414" s="8">
        <f t="shared" si="128"/>
        <v>10</v>
      </c>
      <c r="AB414" s="10">
        <f t="shared" si="129"/>
        <v>0.3</v>
      </c>
      <c r="AC414" s="10">
        <f t="shared" si="130"/>
        <v>0.4</v>
      </c>
      <c r="AD414" s="10">
        <f t="shared" si="131"/>
        <v>0.1</v>
      </c>
      <c r="AE414" s="10">
        <f t="shared" si="132"/>
        <v>0.2</v>
      </c>
      <c r="AF414" s="1">
        <v>7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1</v>
      </c>
      <c r="AN414" s="1">
        <v>38</v>
      </c>
      <c r="AO414" s="20" t="str">
        <f t="shared" si="115"/>
        <v>36-50</v>
      </c>
      <c r="AP414" s="1">
        <v>2286</v>
      </c>
      <c r="AQ414" s="1">
        <v>0</v>
      </c>
      <c r="AR414" s="1">
        <v>0</v>
      </c>
      <c r="AS414" s="1">
        <v>0</v>
      </c>
      <c r="AT414" s="1">
        <v>1</v>
      </c>
      <c r="AU414" s="1">
        <v>0</v>
      </c>
      <c r="AV414" s="1">
        <v>0</v>
      </c>
      <c r="AW414" s="1">
        <v>1</v>
      </c>
      <c r="AX414" s="1">
        <v>0</v>
      </c>
      <c r="AY414" s="1">
        <v>0</v>
      </c>
      <c r="AZ414" s="1">
        <v>34</v>
      </c>
      <c r="BA414" s="23">
        <v>42563</v>
      </c>
      <c r="BB414" s="25">
        <f t="shared" si="116"/>
        <v>7</v>
      </c>
      <c r="BC414" s="25" t="str">
        <f t="shared" si="117"/>
        <v>July</v>
      </c>
      <c r="BD414" s="25">
        <v>1</v>
      </c>
      <c r="BE414" t="str">
        <f t="shared" si="118"/>
        <v>1802,19444,Low income,1302,High spender,0.0669615305492697,1,0,8,16,0,23,3,2,10,54,0.296296296296296,0,0.425925925925926,0.0555555555555556,0.037037037037037,0.185185185185185,3,4,1,2,10,0.3,0.4,0.1,0.2,7,0,0,0,0,0,0,1,38,36-50,2286,0,0,0,1,0,0,1,0,0,34</v>
      </c>
    </row>
    <row r="415" spans="1:57" ht="13.2" x14ac:dyDescent="0.25">
      <c r="A415" s="8">
        <v>1512</v>
      </c>
      <c r="B415" s="1">
        <v>17649</v>
      </c>
      <c r="C415" s="8" t="str">
        <f t="shared" si="119"/>
        <v>Low income</v>
      </c>
      <c r="D415" s="31">
        <v>32</v>
      </c>
      <c r="E415" s="34" t="str">
        <f t="shared" si="120"/>
        <v>Low spender</v>
      </c>
      <c r="F415" s="10">
        <f t="shared" si="114"/>
        <v>1.8131338886055867E-3</v>
      </c>
      <c r="G415" s="1">
        <v>1</v>
      </c>
      <c r="H415" s="1">
        <v>0</v>
      </c>
      <c r="I415" s="1">
        <v>70</v>
      </c>
      <c r="J415" s="1">
        <v>15</v>
      </c>
      <c r="K415" s="1">
        <v>1</v>
      </c>
      <c r="L415" s="1">
        <v>23</v>
      </c>
      <c r="M415" s="1">
        <v>0</v>
      </c>
      <c r="N415" s="1">
        <v>5</v>
      </c>
      <c r="O415" s="1">
        <v>1</v>
      </c>
      <c r="P415" s="8">
        <f t="shared" si="121"/>
        <v>45</v>
      </c>
      <c r="Q415" s="10">
        <f t="shared" si="122"/>
        <v>0.33333333333333331</v>
      </c>
      <c r="R415" s="10">
        <f t="shared" si="123"/>
        <v>2.2222222222222223E-2</v>
      </c>
      <c r="S415" s="10">
        <f t="shared" si="124"/>
        <v>0.51111111111111107</v>
      </c>
      <c r="T415" s="10">
        <f t="shared" si="125"/>
        <v>0</v>
      </c>
      <c r="U415" s="10">
        <f t="shared" si="126"/>
        <v>0.1111111111111111</v>
      </c>
      <c r="V415" s="10">
        <f t="shared" si="127"/>
        <v>2.2222222222222223E-2</v>
      </c>
      <c r="W415" s="1">
        <v>3</v>
      </c>
      <c r="X415" s="1">
        <v>3</v>
      </c>
      <c r="Y415" s="1">
        <v>0</v>
      </c>
      <c r="Z415" s="1">
        <v>3</v>
      </c>
      <c r="AA415" s="8">
        <f t="shared" si="128"/>
        <v>9</v>
      </c>
      <c r="AB415" s="10">
        <f t="shared" si="129"/>
        <v>0.33333333333333331</v>
      </c>
      <c r="AC415" s="10">
        <f t="shared" si="130"/>
        <v>0.33333333333333331</v>
      </c>
      <c r="AD415" s="10">
        <f t="shared" si="131"/>
        <v>0</v>
      </c>
      <c r="AE415" s="10">
        <f t="shared" si="132"/>
        <v>0.33333333333333331</v>
      </c>
      <c r="AF415" s="1">
        <v>8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44</v>
      </c>
      <c r="AO415" s="20" t="str">
        <f t="shared" si="115"/>
        <v>36-50</v>
      </c>
      <c r="AP415" s="1">
        <v>2388</v>
      </c>
      <c r="AQ415" s="1">
        <v>0</v>
      </c>
      <c r="AR415" s="1">
        <v>1</v>
      </c>
      <c r="AS415" s="1">
        <v>0</v>
      </c>
      <c r="AT415" s="1">
        <v>0</v>
      </c>
      <c r="AU415" s="1">
        <v>0</v>
      </c>
      <c r="AV415" s="1">
        <v>0</v>
      </c>
      <c r="AW415" s="1">
        <v>1</v>
      </c>
      <c r="AX415" s="1">
        <v>0</v>
      </c>
      <c r="AY415" s="1">
        <v>0</v>
      </c>
      <c r="AZ415" s="1">
        <v>43</v>
      </c>
      <c r="BA415" s="23">
        <v>42461</v>
      </c>
      <c r="BB415" s="25">
        <f t="shared" si="116"/>
        <v>4</v>
      </c>
      <c r="BC415" s="25" t="str">
        <f t="shared" si="117"/>
        <v>April</v>
      </c>
      <c r="BD415" s="25">
        <v>1</v>
      </c>
      <c r="BE415" t="str">
        <f t="shared" si="118"/>
        <v>1512,17649,Low income,32,Low spender,0.00181313388860559,1,0,70,15,1,23,0,5,1,45,0.333333333333333,0.0222222222222222,0.511111111111111,0,0.111111111111111,0.0222222222222222,3,3,0,3,9,0.333333333333333,0.333333333333333,0,0.333333333333333,8,0,0,0,0,0,0,0,44,36-50,2388,0,1,0,0,0,0,1,0,0,43</v>
      </c>
    </row>
    <row r="416" spans="1:57" ht="13.2" x14ac:dyDescent="0.25">
      <c r="A416" s="8">
        <v>1489</v>
      </c>
      <c r="B416" s="1">
        <v>26067</v>
      </c>
      <c r="C416" s="8" t="str">
        <f t="shared" si="119"/>
        <v>Low income</v>
      </c>
      <c r="D416" s="31">
        <v>188</v>
      </c>
      <c r="E416" s="34" t="str">
        <f t="shared" si="120"/>
        <v>Low spender</v>
      </c>
      <c r="F416" s="10">
        <f t="shared" si="114"/>
        <v>7.212183987417041E-3</v>
      </c>
      <c r="G416" s="1">
        <v>1</v>
      </c>
      <c r="H416" s="1">
        <v>0</v>
      </c>
      <c r="I416" s="1">
        <v>49</v>
      </c>
      <c r="J416" s="1">
        <v>22</v>
      </c>
      <c r="K416" s="1">
        <v>2</v>
      </c>
      <c r="L416" s="1">
        <v>18</v>
      </c>
      <c r="M416" s="1">
        <v>0</v>
      </c>
      <c r="N416" s="1">
        <v>2</v>
      </c>
      <c r="O416" s="1">
        <v>12</v>
      </c>
      <c r="P416" s="8">
        <f t="shared" si="121"/>
        <v>56</v>
      </c>
      <c r="Q416" s="10">
        <f t="shared" si="122"/>
        <v>0.39285714285714285</v>
      </c>
      <c r="R416" s="10">
        <f t="shared" si="123"/>
        <v>3.5714285714285712E-2</v>
      </c>
      <c r="S416" s="10">
        <f t="shared" si="124"/>
        <v>0.32142857142857145</v>
      </c>
      <c r="T416" s="10">
        <f t="shared" si="125"/>
        <v>0</v>
      </c>
      <c r="U416" s="10">
        <f t="shared" si="126"/>
        <v>3.5714285714285712E-2</v>
      </c>
      <c r="V416" s="10">
        <f t="shared" si="127"/>
        <v>0.21428571428571427</v>
      </c>
      <c r="W416" s="1">
        <v>3</v>
      </c>
      <c r="X416" s="1">
        <v>3</v>
      </c>
      <c r="Y416" s="1">
        <v>0</v>
      </c>
      <c r="Z416" s="1">
        <v>3</v>
      </c>
      <c r="AA416" s="8">
        <f t="shared" si="128"/>
        <v>9</v>
      </c>
      <c r="AB416" s="10">
        <f t="shared" si="129"/>
        <v>0.33333333333333331</v>
      </c>
      <c r="AC416" s="10">
        <f t="shared" si="130"/>
        <v>0.33333333333333331</v>
      </c>
      <c r="AD416" s="10">
        <f t="shared" si="131"/>
        <v>0</v>
      </c>
      <c r="AE416" s="10">
        <f t="shared" si="132"/>
        <v>0.33333333333333331</v>
      </c>
      <c r="AF416" s="1">
        <v>8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46</v>
      </c>
      <c r="AO416" s="20" t="str">
        <f t="shared" si="115"/>
        <v>36-50</v>
      </c>
      <c r="AP416" s="1">
        <v>2396</v>
      </c>
      <c r="AQ416" s="1">
        <v>0</v>
      </c>
      <c r="AR416" s="1">
        <v>1</v>
      </c>
      <c r="AS416" s="1">
        <v>0</v>
      </c>
      <c r="AT416" s="1">
        <v>0</v>
      </c>
      <c r="AU416" s="1">
        <v>0</v>
      </c>
      <c r="AV416" s="1">
        <v>0</v>
      </c>
      <c r="AW416" s="1">
        <v>1</v>
      </c>
      <c r="AX416" s="1">
        <v>0</v>
      </c>
      <c r="AY416" s="1">
        <v>0</v>
      </c>
      <c r="AZ416" s="1">
        <v>32</v>
      </c>
      <c r="BA416" s="23">
        <v>42453</v>
      </c>
      <c r="BB416" s="25">
        <f t="shared" si="116"/>
        <v>3</v>
      </c>
      <c r="BC416" s="25" t="str">
        <f t="shared" si="117"/>
        <v>March</v>
      </c>
      <c r="BD416" s="25">
        <v>1</v>
      </c>
      <c r="BE416" t="str">
        <f t="shared" si="118"/>
        <v>1489,26067,Low income,188,Low spender,0.00721218398741704,1,0,49,22,2,18,0,2,12,56,0.392857142857143,0.0357142857142857,0.321428571428571,0,0.0357142857142857,0.214285714285714,3,3,0,3,9,0.333333333333333,0.333333333333333,0,0.333333333333333,8,0,0,0,0,0,0,0,46,36-50,2396,0,1,0,0,0,0,1,0,0,32</v>
      </c>
    </row>
    <row r="417" spans="1:57" ht="13.2" x14ac:dyDescent="0.25">
      <c r="A417" s="8">
        <v>1382</v>
      </c>
      <c r="B417" s="1">
        <v>30828</v>
      </c>
      <c r="C417" s="8" t="str">
        <f t="shared" si="119"/>
        <v>Low income</v>
      </c>
      <c r="D417" s="31">
        <v>1207</v>
      </c>
      <c r="E417" s="34" t="str">
        <f t="shared" si="120"/>
        <v>High spender</v>
      </c>
      <c r="F417" s="10">
        <f t="shared" si="114"/>
        <v>3.9152718308031659E-2</v>
      </c>
      <c r="G417" s="1">
        <v>1</v>
      </c>
      <c r="H417" s="1">
        <v>0</v>
      </c>
      <c r="I417" s="1">
        <v>16</v>
      </c>
      <c r="J417" s="1">
        <v>16</v>
      </c>
      <c r="K417" s="1">
        <v>11</v>
      </c>
      <c r="L417" s="1">
        <v>15</v>
      </c>
      <c r="M417" s="1">
        <v>2</v>
      </c>
      <c r="N417" s="1">
        <v>0</v>
      </c>
      <c r="O417" s="1">
        <v>12</v>
      </c>
      <c r="P417" s="8">
        <f t="shared" si="121"/>
        <v>56</v>
      </c>
      <c r="Q417" s="10">
        <f t="shared" si="122"/>
        <v>0.2857142857142857</v>
      </c>
      <c r="R417" s="10">
        <f t="shared" si="123"/>
        <v>0.19642857142857142</v>
      </c>
      <c r="S417" s="10">
        <f t="shared" si="124"/>
        <v>0.26785714285714285</v>
      </c>
      <c r="T417" s="10">
        <f t="shared" si="125"/>
        <v>3.5714285714285712E-2</v>
      </c>
      <c r="U417" s="10">
        <f t="shared" si="126"/>
        <v>0</v>
      </c>
      <c r="V417" s="10">
        <f t="shared" si="127"/>
        <v>0.21428571428571427</v>
      </c>
      <c r="W417" s="1">
        <v>2</v>
      </c>
      <c r="X417" s="1">
        <v>1</v>
      </c>
      <c r="Y417" s="1">
        <v>1</v>
      </c>
      <c r="Z417" s="1">
        <v>4</v>
      </c>
      <c r="AA417" s="8">
        <f t="shared" si="128"/>
        <v>8</v>
      </c>
      <c r="AB417" s="10">
        <f t="shared" si="129"/>
        <v>0.25</v>
      </c>
      <c r="AC417" s="10">
        <f t="shared" si="130"/>
        <v>0.125</v>
      </c>
      <c r="AD417" s="10">
        <f t="shared" si="131"/>
        <v>0.125</v>
      </c>
      <c r="AE417" s="10">
        <f t="shared" si="132"/>
        <v>0.5</v>
      </c>
      <c r="AF417" s="1">
        <v>3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40</v>
      </c>
      <c r="AO417" s="20" t="str">
        <f t="shared" si="115"/>
        <v>36-50</v>
      </c>
      <c r="AP417" s="1">
        <v>2427</v>
      </c>
      <c r="AQ417" s="1">
        <v>0</v>
      </c>
      <c r="AR417" s="1">
        <v>0</v>
      </c>
      <c r="AS417" s="1">
        <v>1</v>
      </c>
      <c r="AT417" s="1">
        <v>0</v>
      </c>
      <c r="AU417" s="1">
        <v>0</v>
      </c>
      <c r="AV417" s="1">
        <v>0</v>
      </c>
      <c r="AW417" s="1">
        <v>1</v>
      </c>
      <c r="AX417" s="1">
        <v>0</v>
      </c>
      <c r="AY417" s="1">
        <v>0</v>
      </c>
      <c r="AZ417" s="1">
        <v>32</v>
      </c>
      <c r="BA417" s="23">
        <v>42422</v>
      </c>
      <c r="BB417" s="25">
        <f t="shared" si="116"/>
        <v>2</v>
      </c>
      <c r="BC417" s="25" t="str">
        <f t="shared" si="117"/>
        <v>February</v>
      </c>
      <c r="BD417" s="25">
        <v>1</v>
      </c>
      <c r="BE417" t="str">
        <f t="shared" si="118"/>
        <v>1382,30828,Low income,1207,High spender,0.0391527183080317,1,0,16,16,11,15,2,0,12,56,0.285714285714286,0.196428571428571,0.267857142857143,0.0357142857142857,0,0.214285714285714,2,1,1,4,8,0.25,0.125,0.125,0.5,3,0,0,0,0,0,0,0,40,36-50,2427,0,0,1,0,0,0,1,0,0,32</v>
      </c>
    </row>
    <row r="418" spans="1:57" ht="13.2" x14ac:dyDescent="0.25">
      <c r="A418" s="8">
        <v>1344</v>
      </c>
      <c r="B418" s="1">
        <v>21063</v>
      </c>
      <c r="C418" s="8" t="str">
        <f t="shared" si="119"/>
        <v>Low income</v>
      </c>
      <c r="D418" s="31">
        <v>12</v>
      </c>
      <c r="E418" s="34" t="str">
        <f t="shared" si="120"/>
        <v>Low spender</v>
      </c>
      <c r="F418" s="10">
        <f t="shared" si="114"/>
        <v>5.6971941318900439E-4</v>
      </c>
      <c r="G418" s="1">
        <v>1</v>
      </c>
      <c r="H418" s="1">
        <v>0</v>
      </c>
      <c r="I418" s="1">
        <v>34</v>
      </c>
      <c r="J418" s="1">
        <v>1</v>
      </c>
      <c r="K418" s="1">
        <v>10</v>
      </c>
      <c r="L418" s="1">
        <v>11</v>
      </c>
      <c r="M418" s="1">
        <v>19</v>
      </c>
      <c r="N418" s="1">
        <v>3</v>
      </c>
      <c r="O418" s="1">
        <v>15</v>
      </c>
      <c r="P418" s="8">
        <f t="shared" si="121"/>
        <v>59</v>
      </c>
      <c r="Q418" s="10">
        <f t="shared" si="122"/>
        <v>1.6949152542372881E-2</v>
      </c>
      <c r="R418" s="10">
        <f t="shared" si="123"/>
        <v>0.16949152542372881</v>
      </c>
      <c r="S418" s="10">
        <f t="shared" si="124"/>
        <v>0.1864406779661017</v>
      </c>
      <c r="T418" s="10">
        <f t="shared" si="125"/>
        <v>0.32203389830508472</v>
      </c>
      <c r="U418" s="10">
        <f t="shared" si="126"/>
        <v>5.0847457627118647E-2</v>
      </c>
      <c r="V418" s="10">
        <f t="shared" si="127"/>
        <v>0.25423728813559321</v>
      </c>
      <c r="W418" s="1">
        <v>2</v>
      </c>
      <c r="X418" s="1">
        <v>2</v>
      </c>
      <c r="Y418" s="1">
        <v>0</v>
      </c>
      <c r="Z418" s="1">
        <v>3</v>
      </c>
      <c r="AA418" s="8">
        <f t="shared" si="128"/>
        <v>7</v>
      </c>
      <c r="AB418" s="10">
        <f t="shared" si="129"/>
        <v>0.2857142857142857</v>
      </c>
      <c r="AC418" s="10">
        <f t="shared" si="130"/>
        <v>0.2857142857142857</v>
      </c>
      <c r="AD418" s="10">
        <f t="shared" si="131"/>
        <v>0</v>
      </c>
      <c r="AE418" s="10">
        <f t="shared" si="132"/>
        <v>0.42857142857142855</v>
      </c>
      <c r="AF418" s="1">
        <v>6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33</v>
      </c>
      <c r="AO418" s="20" t="str">
        <f t="shared" si="115"/>
        <v>24-35</v>
      </c>
      <c r="AP418" s="1">
        <v>2436</v>
      </c>
      <c r="AQ418" s="1">
        <v>0</v>
      </c>
      <c r="AR418" s="1">
        <v>0</v>
      </c>
      <c r="AS418" s="1">
        <v>1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29</v>
      </c>
      <c r="BA418" s="23">
        <v>42413</v>
      </c>
      <c r="BB418" s="25">
        <f t="shared" si="116"/>
        <v>2</v>
      </c>
      <c r="BC418" s="25" t="str">
        <f t="shared" si="117"/>
        <v>February</v>
      </c>
      <c r="BD418" s="25">
        <v>1</v>
      </c>
      <c r="BE418" t="str">
        <f t="shared" si="118"/>
        <v>1344,21063,Low income,12,Low spender,0.000569719413189004,1,0,34,1,10,11,19,3,15,59,0.0169491525423729,0.169491525423729,0.186440677966102,0.322033898305085,0.0508474576271186,0.254237288135593,2,2,0,3,7,0.285714285714286,0.285714285714286,0,0.428571428571429,6,0,0,0,0,0,0,0,33,24-35,2436,0,0,1,0,0,0,0,0,0,29</v>
      </c>
    </row>
    <row r="419" spans="1:57" ht="13.2" x14ac:dyDescent="0.25">
      <c r="A419" s="8">
        <v>1286</v>
      </c>
      <c r="B419" s="1">
        <v>21955</v>
      </c>
      <c r="C419" s="8" t="str">
        <f t="shared" si="119"/>
        <v>Low income</v>
      </c>
      <c r="D419" s="31">
        <v>118</v>
      </c>
      <c r="E419" s="34" t="str">
        <f t="shared" si="120"/>
        <v>Low spender</v>
      </c>
      <c r="F419" s="10">
        <f t="shared" si="114"/>
        <v>5.3746299248462765E-3</v>
      </c>
      <c r="G419" s="1">
        <v>1</v>
      </c>
      <c r="H419" s="1">
        <v>0</v>
      </c>
      <c r="I419" s="1">
        <v>81</v>
      </c>
      <c r="J419" s="1">
        <v>5</v>
      </c>
      <c r="K419" s="1">
        <v>1</v>
      </c>
      <c r="L419" s="1">
        <v>7</v>
      </c>
      <c r="M419" s="1">
        <v>17</v>
      </c>
      <c r="N419" s="1">
        <v>14</v>
      </c>
      <c r="O419" s="1">
        <v>11</v>
      </c>
      <c r="P419" s="8">
        <f t="shared" si="121"/>
        <v>55</v>
      </c>
      <c r="Q419" s="10">
        <f t="shared" si="122"/>
        <v>9.0909090909090912E-2</v>
      </c>
      <c r="R419" s="10">
        <f t="shared" si="123"/>
        <v>1.8181818181818181E-2</v>
      </c>
      <c r="S419" s="10">
        <f t="shared" si="124"/>
        <v>0.12727272727272726</v>
      </c>
      <c r="T419" s="10">
        <f t="shared" si="125"/>
        <v>0.30909090909090908</v>
      </c>
      <c r="U419" s="10">
        <f t="shared" si="126"/>
        <v>0.25454545454545452</v>
      </c>
      <c r="V419" s="10">
        <f t="shared" si="127"/>
        <v>0.2</v>
      </c>
      <c r="W419" s="1">
        <v>2</v>
      </c>
      <c r="X419" s="1">
        <v>2</v>
      </c>
      <c r="Y419" s="1">
        <v>1</v>
      </c>
      <c r="Z419" s="1">
        <v>3</v>
      </c>
      <c r="AA419" s="8">
        <f t="shared" si="128"/>
        <v>8</v>
      </c>
      <c r="AB419" s="10">
        <f t="shared" si="129"/>
        <v>0.25</v>
      </c>
      <c r="AC419" s="10">
        <f t="shared" si="130"/>
        <v>0.25</v>
      </c>
      <c r="AD419" s="10">
        <f t="shared" si="131"/>
        <v>0.125</v>
      </c>
      <c r="AE419" s="10">
        <f t="shared" si="132"/>
        <v>0.375</v>
      </c>
      <c r="AF419" s="1">
        <v>6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34</v>
      </c>
      <c r="AO419" s="20" t="str">
        <f t="shared" si="115"/>
        <v>24-35</v>
      </c>
      <c r="AP419" s="1">
        <v>2454</v>
      </c>
      <c r="AQ419" s="1">
        <v>0</v>
      </c>
      <c r="AR419" s="1">
        <v>1</v>
      </c>
      <c r="AS419" s="1">
        <v>0</v>
      </c>
      <c r="AT419" s="1">
        <v>0</v>
      </c>
      <c r="AU419" s="1">
        <v>0</v>
      </c>
      <c r="AV419" s="1">
        <v>1</v>
      </c>
      <c r="AW419" s="1">
        <v>0</v>
      </c>
      <c r="AX419" s="1">
        <v>0</v>
      </c>
      <c r="AY419" s="1">
        <v>0</v>
      </c>
      <c r="AZ419" s="1">
        <v>33</v>
      </c>
      <c r="BA419" s="23">
        <v>42395</v>
      </c>
      <c r="BB419" s="25">
        <f t="shared" si="116"/>
        <v>1</v>
      </c>
      <c r="BC419" s="25" t="str">
        <f t="shared" si="117"/>
        <v>January</v>
      </c>
      <c r="BD419" s="25">
        <v>1</v>
      </c>
      <c r="BE419" t="str">
        <f t="shared" si="118"/>
        <v>1286,21955,Low income,118,Low spender,0.00537462992484628,1,0,81,5,1,7,17,14,11,55,0.0909090909090909,0.0181818181818182,0.127272727272727,0.309090909090909,0.254545454545455,0.2,2,2,1,3,8,0.25,0.25,0.125,0.375,6,0,0,0,0,0,0,0,34,24-35,2454,0,1,0,0,0,1,0,0,0,33</v>
      </c>
    </row>
    <row r="420" spans="1:57" ht="13.2" x14ac:dyDescent="0.25">
      <c r="A420" s="8">
        <v>1260</v>
      </c>
      <c r="B420" s="1">
        <v>16269</v>
      </c>
      <c r="C420" s="8" t="str">
        <f t="shared" si="119"/>
        <v>Low income</v>
      </c>
      <c r="D420" s="31">
        <v>956</v>
      </c>
      <c r="E420" s="34" t="str">
        <f t="shared" si="120"/>
        <v>High spender</v>
      </c>
      <c r="F420" s="10">
        <f t="shared" si="114"/>
        <v>5.8762062818857951E-2</v>
      </c>
      <c r="G420" s="1">
        <v>1</v>
      </c>
      <c r="H420" s="1">
        <v>0</v>
      </c>
      <c r="I420" s="1">
        <v>75</v>
      </c>
      <c r="J420" s="1">
        <v>19</v>
      </c>
      <c r="K420" s="1">
        <v>3</v>
      </c>
      <c r="L420" s="1">
        <v>18</v>
      </c>
      <c r="M420" s="1">
        <v>3</v>
      </c>
      <c r="N420" s="1">
        <v>1</v>
      </c>
      <c r="O420" s="1">
        <v>0</v>
      </c>
      <c r="P420" s="8">
        <f t="shared" si="121"/>
        <v>44</v>
      </c>
      <c r="Q420" s="10">
        <f t="shared" si="122"/>
        <v>0.43181818181818182</v>
      </c>
      <c r="R420" s="10">
        <f t="shared" si="123"/>
        <v>6.8181818181818177E-2</v>
      </c>
      <c r="S420" s="10">
        <f t="shared" si="124"/>
        <v>0.40909090909090912</v>
      </c>
      <c r="T420" s="10">
        <f t="shared" si="125"/>
        <v>6.8181818181818177E-2</v>
      </c>
      <c r="U420" s="10">
        <f t="shared" si="126"/>
        <v>2.2727272727272728E-2</v>
      </c>
      <c r="V420" s="10">
        <f t="shared" si="127"/>
        <v>0</v>
      </c>
      <c r="W420" s="1">
        <v>3</v>
      </c>
      <c r="X420" s="1">
        <v>3</v>
      </c>
      <c r="Y420" s="1">
        <v>0</v>
      </c>
      <c r="Z420" s="1">
        <v>3</v>
      </c>
      <c r="AA420" s="8">
        <f t="shared" si="128"/>
        <v>9</v>
      </c>
      <c r="AB420" s="10">
        <f t="shared" si="129"/>
        <v>0.33333333333333331</v>
      </c>
      <c r="AC420" s="10">
        <f t="shared" si="130"/>
        <v>0.33333333333333331</v>
      </c>
      <c r="AD420" s="10">
        <f t="shared" si="131"/>
        <v>0</v>
      </c>
      <c r="AE420" s="10">
        <f t="shared" si="132"/>
        <v>0.33333333333333331</v>
      </c>
      <c r="AF420" s="1">
        <v>8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36</v>
      </c>
      <c r="AO420" s="20" t="str">
        <f t="shared" si="115"/>
        <v>36-50</v>
      </c>
      <c r="AP420" s="1">
        <v>2462</v>
      </c>
      <c r="AQ420" s="1">
        <v>0</v>
      </c>
      <c r="AR420" s="1">
        <v>0</v>
      </c>
      <c r="AS420" s="1">
        <v>1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1</v>
      </c>
      <c r="AZ420" s="1">
        <v>44</v>
      </c>
      <c r="BA420" s="23">
        <v>42387</v>
      </c>
      <c r="BB420" s="25">
        <f t="shared" si="116"/>
        <v>1</v>
      </c>
      <c r="BC420" s="25" t="str">
        <f t="shared" si="117"/>
        <v>January</v>
      </c>
      <c r="BD420" s="25">
        <v>1</v>
      </c>
      <c r="BE420" t="str">
        <f t="shared" si="118"/>
        <v>1260,16269,Low income,956,High spender,0.058762062818858,1,0,75,19,3,18,3,1,0,44,0.431818181818182,0.0681818181818182,0.409090909090909,0.0681818181818182,0.0227272727272727,0,3,3,0,3,9,0.333333333333333,0.333333333333333,0,0.333333333333333,8,0,0,0,0,0,0,0,36,36-50,2462,0,0,1,0,0,0,0,0,1,44</v>
      </c>
    </row>
    <row r="421" spans="1:57" ht="13.2" x14ac:dyDescent="0.25">
      <c r="A421" s="8">
        <v>1196</v>
      </c>
      <c r="B421" s="1">
        <v>22063</v>
      </c>
      <c r="C421" s="8" t="str">
        <f t="shared" si="119"/>
        <v>Low income</v>
      </c>
      <c r="D421" s="31">
        <v>1206</v>
      </c>
      <c r="E421" s="34" t="str">
        <f t="shared" si="120"/>
        <v>High spender</v>
      </c>
      <c r="F421" s="10">
        <f t="shared" si="114"/>
        <v>5.466165072746227E-2</v>
      </c>
      <c r="G421" s="1">
        <v>1</v>
      </c>
      <c r="H421" s="1">
        <v>0</v>
      </c>
      <c r="I421" s="1">
        <v>43</v>
      </c>
      <c r="J421" s="1">
        <v>7</v>
      </c>
      <c r="K421" s="1">
        <v>10</v>
      </c>
      <c r="L421" s="1">
        <v>13</v>
      </c>
      <c r="M421" s="1">
        <v>3</v>
      </c>
      <c r="N421" s="1">
        <v>11</v>
      </c>
      <c r="O421" s="1">
        <v>11</v>
      </c>
      <c r="P421" s="8">
        <f t="shared" si="121"/>
        <v>55</v>
      </c>
      <c r="Q421" s="10">
        <f t="shared" si="122"/>
        <v>0.12727272727272726</v>
      </c>
      <c r="R421" s="10">
        <f t="shared" si="123"/>
        <v>0.18181818181818182</v>
      </c>
      <c r="S421" s="10">
        <f t="shared" si="124"/>
        <v>0.23636363636363636</v>
      </c>
      <c r="T421" s="10">
        <f t="shared" si="125"/>
        <v>5.4545454545454543E-2</v>
      </c>
      <c r="U421" s="10">
        <f t="shared" si="126"/>
        <v>0.2</v>
      </c>
      <c r="V421" s="10">
        <f t="shared" si="127"/>
        <v>0.2</v>
      </c>
      <c r="W421" s="1">
        <v>2</v>
      </c>
      <c r="X421" s="1">
        <v>2</v>
      </c>
      <c r="Y421" s="1">
        <v>0</v>
      </c>
      <c r="Z421" s="1">
        <v>3</v>
      </c>
      <c r="AA421" s="8">
        <f t="shared" si="128"/>
        <v>7</v>
      </c>
      <c r="AB421" s="10">
        <f t="shared" si="129"/>
        <v>0.2857142857142857</v>
      </c>
      <c r="AC421" s="10">
        <f t="shared" si="130"/>
        <v>0.2857142857142857</v>
      </c>
      <c r="AD421" s="10">
        <f t="shared" si="131"/>
        <v>0</v>
      </c>
      <c r="AE421" s="10">
        <f t="shared" si="132"/>
        <v>0.42857142857142855</v>
      </c>
      <c r="AF421" s="1">
        <v>7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48</v>
      </c>
      <c r="AO421" s="20" t="str">
        <f t="shared" si="115"/>
        <v>36-50</v>
      </c>
      <c r="AP421" s="1">
        <v>2484</v>
      </c>
      <c r="AQ421" s="1">
        <v>0</v>
      </c>
      <c r="AR421" s="1">
        <v>1</v>
      </c>
      <c r="AS421" s="1">
        <v>0</v>
      </c>
      <c r="AT421" s="1">
        <v>0</v>
      </c>
      <c r="AU421" s="1">
        <v>0</v>
      </c>
      <c r="AV421" s="1">
        <v>0</v>
      </c>
      <c r="AW421" s="1">
        <v>1</v>
      </c>
      <c r="AX421" s="1">
        <v>0</v>
      </c>
      <c r="AY421" s="1">
        <v>0</v>
      </c>
      <c r="AZ421" s="1">
        <v>33</v>
      </c>
      <c r="BA421" s="23">
        <v>42365</v>
      </c>
      <c r="BB421" s="25">
        <f t="shared" si="116"/>
        <v>12</v>
      </c>
      <c r="BC421" s="25" t="str">
        <f t="shared" si="117"/>
        <v>December</v>
      </c>
      <c r="BD421" s="25">
        <v>1</v>
      </c>
      <c r="BE421" t="str">
        <f t="shared" si="118"/>
        <v>1196,22063,Low income,1206,High spender,0.0546616507274623,1,0,43,7,10,13,3,11,11,55,0.127272727272727,0.181818181818182,0.236363636363636,0.0545454545454545,0.2,0.2,2,2,0,3,7,0.285714285714286,0.285714285714286,0,0.428571428571429,7,0,0,0,0,0,0,0,48,36-50,2484,0,1,0,0,0,0,1,0,0,33</v>
      </c>
    </row>
    <row r="422" spans="1:57" ht="13.2" x14ac:dyDescent="0.25">
      <c r="A422" s="8">
        <v>1003</v>
      </c>
      <c r="B422" s="1">
        <v>46831</v>
      </c>
      <c r="C422" s="8" t="str">
        <f t="shared" si="119"/>
        <v>Low income</v>
      </c>
      <c r="D422" s="31">
        <v>11</v>
      </c>
      <c r="E422" s="34" t="str">
        <f t="shared" si="120"/>
        <v>Low spender</v>
      </c>
      <c r="F422" s="10">
        <f t="shared" si="114"/>
        <v>2.348871474023617E-4</v>
      </c>
      <c r="G422" s="1">
        <v>1</v>
      </c>
      <c r="H422" s="1">
        <v>1</v>
      </c>
      <c r="I422" s="1">
        <v>84</v>
      </c>
      <c r="J422" s="1">
        <v>22</v>
      </c>
      <c r="K422" s="1">
        <v>2</v>
      </c>
      <c r="L422" s="1">
        <v>10</v>
      </c>
      <c r="M422" s="1">
        <v>6</v>
      </c>
      <c r="N422" s="1">
        <v>4</v>
      </c>
      <c r="O422" s="1">
        <v>34</v>
      </c>
      <c r="P422" s="8">
        <f t="shared" si="121"/>
        <v>78</v>
      </c>
      <c r="Q422" s="10">
        <f t="shared" si="122"/>
        <v>0.28205128205128205</v>
      </c>
      <c r="R422" s="10">
        <f t="shared" si="123"/>
        <v>2.564102564102564E-2</v>
      </c>
      <c r="S422" s="10">
        <f t="shared" si="124"/>
        <v>0.12820512820512819</v>
      </c>
      <c r="T422" s="10">
        <f t="shared" si="125"/>
        <v>7.6923076923076927E-2</v>
      </c>
      <c r="U422" s="10">
        <f t="shared" si="126"/>
        <v>5.128205128205128E-2</v>
      </c>
      <c r="V422" s="10">
        <f t="shared" si="127"/>
        <v>0.4358974358974359</v>
      </c>
      <c r="W422" s="1">
        <v>2</v>
      </c>
      <c r="X422" s="1">
        <v>1</v>
      </c>
      <c r="Y422" s="1">
        <v>2</v>
      </c>
      <c r="Z422" s="1">
        <v>2</v>
      </c>
      <c r="AA422" s="8">
        <f t="shared" si="128"/>
        <v>7</v>
      </c>
      <c r="AB422" s="10">
        <f t="shared" si="129"/>
        <v>0.2857142857142857</v>
      </c>
      <c r="AC422" s="10">
        <f t="shared" si="130"/>
        <v>0.14285714285714285</v>
      </c>
      <c r="AD422" s="10">
        <f t="shared" si="131"/>
        <v>0.2857142857142857</v>
      </c>
      <c r="AE422" s="10">
        <f t="shared" si="132"/>
        <v>0.2857142857142857</v>
      </c>
      <c r="AF422" s="1">
        <v>4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51</v>
      </c>
      <c r="AO422" s="20" t="str">
        <f t="shared" si="115"/>
        <v>50-65</v>
      </c>
      <c r="AP422" s="1">
        <v>2545</v>
      </c>
      <c r="AQ422" s="1">
        <v>0</v>
      </c>
      <c r="AR422" s="1">
        <v>1</v>
      </c>
      <c r="AS422" s="1">
        <v>0</v>
      </c>
      <c r="AT422" s="1">
        <v>0</v>
      </c>
      <c r="AU422" s="1">
        <v>0</v>
      </c>
      <c r="AV422" s="1">
        <v>1</v>
      </c>
      <c r="AW422" s="1">
        <v>0</v>
      </c>
      <c r="AX422" s="1">
        <v>0</v>
      </c>
      <c r="AY422" s="1">
        <v>0</v>
      </c>
      <c r="AZ422" s="1">
        <v>10</v>
      </c>
      <c r="BA422" s="23">
        <v>42304</v>
      </c>
      <c r="BB422" s="25">
        <f t="shared" si="116"/>
        <v>10</v>
      </c>
      <c r="BC422" s="25" t="str">
        <f t="shared" si="117"/>
        <v>October</v>
      </c>
      <c r="BD422" s="25">
        <v>1</v>
      </c>
      <c r="BE422" t="str">
        <f t="shared" si="118"/>
        <v>1003,46831,Low income,11,Low spender,0.000234887147402362,1,1,84,22,2,10,6,4,34,78,0.282051282051282,0.0256410256410256,0.128205128205128,0.0769230769230769,0.0512820512820513,0.435897435897436,2,1,2,2,7,0.285714285714286,0.142857142857143,0.285714285714286,0.285714285714286,4,0,0,0,0,0,0,0,51,50-65,2545,0,1,0,0,0,1,0,0,0,10</v>
      </c>
    </row>
    <row r="423" spans="1:57" ht="13.2" x14ac:dyDescent="0.25">
      <c r="A423" s="8">
        <v>1000</v>
      </c>
      <c r="B423" s="1">
        <v>30351</v>
      </c>
      <c r="C423" s="8" t="str">
        <f t="shared" si="119"/>
        <v>Low income</v>
      </c>
      <c r="D423" s="31">
        <v>897</v>
      </c>
      <c r="E423" s="34" t="str">
        <f t="shared" si="120"/>
        <v>High spender</v>
      </c>
      <c r="F423" s="10">
        <f t="shared" si="114"/>
        <v>2.9554215676583968E-2</v>
      </c>
      <c r="G423" s="1">
        <v>1</v>
      </c>
      <c r="H423" s="1">
        <v>0</v>
      </c>
      <c r="I423" s="1">
        <v>19</v>
      </c>
      <c r="J423" s="1">
        <v>14</v>
      </c>
      <c r="K423" s="1">
        <v>0</v>
      </c>
      <c r="L423" s="1">
        <v>24</v>
      </c>
      <c r="M423" s="1">
        <v>3</v>
      </c>
      <c r="N423" s="1">
        <v>3</v>
      </c>
      <c r="O423" s="1">
        <v>2</v>
      </c>
      <c r="P423" s="8">
        <f t="shared" si="121"/>
        <v>46</v>
      </c>
      <c r="Q423" s="10">
        <f t="shared" si="122"/>
        <v>0.30434782608695654</v>
      </c>
      <c r="R423" s="10">
        <f t="shared" si="123"/>
        <v>0</v>
      </c>
      <c r="S423" s="10">
        <f t="shared" si="124"/>
        <v>0.52173913043478259</v>
      </c>
      <c r="T423" s="10">
        <f t="shared" si="125"/>
        <v>6.5217391304347824E-2</v>
      </c>
      <c r="U423" s="10">
        <f t="shared" si="126"/>
        <v>6.5217391304347824E-2</v>
      </c>
      <c r="V423" s="10">
        <f t="shared" si="127"/>
        <v>4.3478260869565216E-2</v>
      </c>
      <c r="W423" s="1">
        <v>1</v>
      </c>
      <c r="X423" s="1">
        <v>3</v>
      </c>
      <c r="Y423" s="1">
        <v>0</v>
      </c>
      <c r="Z423" s="1">
        <v>2</v>
      </c>
      <c r="AA423" s="8">
        <f t="shared" si="128"/>
        <v>6</v>
      </c>
      <c r="AB423" s="10">
        <f t="shared" si="129"/>
        <v>0.16666666666666666</v>
      </c>
      <c r="AC423" s="10">
        <f t="shared" si="130"/>
        <v>0.5</v>
      </c>
      <c r="AD423" s="10">
        <f t="shared" si="131"/>
        <v>0</v>
      </c>
      <c r="AE423" s="10">
        <f t="shared" si="132"/>
        <v>0.33333333333333331</v>
      </c>
      <c r="AF423" s="1">
        <v>9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46</v>
      </c>
      <c r="AO423" s="20" t="str">
        <f t="shared" si="115"/>
        <v>36-50</v>
      </c>
      <c r="AP423" s="1">
        <v>2547</v>
      </c>
      <c r="AQ423" s="1">
        <v>0</v>
      </c>
      <c r="AR423" s="1">
        <v>0</v>
      </c>
      <c r="AS423" s="1">
        <v>0</v>
      </c>
      <c r="AT423" s="1">
        <v>1</v>
      </c>
      <c r="AU423" s="1">
        <v>0</v>
      </c>
      <c r="AV423" s="1">
        <v>0</v>
      </c>
      <c r="AW423" s="1">
        <v>0</v>
      </c>
      <c r="AX423" s="1">
        <v>0</v>
      </c>
      <c r="AY423" s="1">
        <v>1</v>
      </c>
      <c r="AZ423" s="1">
        <v>42</v>
      </c>
      <c r="BA423" s="23">
        <v>42302</v>
      </c>
      <c r="BB423" s="25">
        <f t="shared" si="116"/>
        <v>10</v>
      </c>
      <c r="BC423" s="25" t="str">
        <f t="shared" si="117"/>
        <v>October</v>
      </c>
      <c r="BD423" s="25">
        <v>1</v>
      </c>
      <c r="BE423" t="str">
        <f t="shared" si="118"/>
        <v>1000,30351,Low income,897,High spender,0.029554215676584,1,0,19,14,0,24,3,3,2,46,0.304347826086957,0,0.521739130434783,0.0652173913043478,0.0652173913043478,0.0434782608695652,1,3,0,2,6,0.166666666666667,0.5,0,0.333333333333333,9,0,0,0,0,0,0,0,46,36-50,2547,0,0,0,1,0,0,0,0,1,42</v>
      </c>
    </row>
    <row r="424" spans="1:57" ht="13.2" x14ac:dyDescent="0.25">
      <c r="A424" s="8">
        <v>1002</v>
      </c>
      <c r="B424" s="1">
        <v>30351</v>
      </c>
      <c r="C424" s="8" t="str">
        <f t="shared" si="119"/>
        <v>Low income</v>
      </c>
      <c r="D424" s="31">
        <v>1265</v>
      </c>
      <c r="E424" s="34" t="str">
        <f t="shared" si="120"/>
        <v>High spender</v>
      </c>
      <c r="F424" s="10">
        <f t="shared" si="114"/>
        <v>4.1679022108003033E-2</v>
      </c>
      <c r="G424" s="1">
        <v>1</v>
      </c>
      <c r="H424" s="1">
        <v>0</v>
      </c>
      <c r="I424" s="1">
        <v>19</v>
      </c>
      <c r="J424" s="1">
        <v>14</v>
      </c>
      <c r="K424" s="1">
        <v>0</v>
      </c>
      <c r="L424" s="1">
        <v>24</v>
      </c>
      <c r="M424" s="1">
        <v>3</v>
      </c>
      <c r="N424" s="1">
        <v>3</v>
      </c>
      <c r="O424" s="1">
        <v>2</v>
      </c>
      <c r="P424" s="8">
        <f t="shared" si="121"/>
        <v>46</v>
      </c>
      <c r="Q424" s="10">
        <f t="shared" si="122"/>
        <v>0.30434782608695654</v>
      </c>
      <c r="R424" s="10">
        <f t="shared" si="123"/>
        <v>0</v>
      </c>
      <c r="S424" s="10">
        <f t="shared" si="124"/>
        <v>0.52173913043478259</v>
      </c>
      <c r="T424" s="10">
        <f t="shared" si="125"/>
        <v>6.5217391304347824E-2</v>
      </c>
      <c r="U424" s="10">
        <f t="shared" si="126"/>
        <v>6.5217391304347824E-2</v>
      </c>
      <c r="V424" s="10">
        <f t="shared" si="127"/>
        <v>4.3478260869565216E-2</v>
      </c>
      <c r="W424" s="1">
        <v>1</v>
      </c>
      <c r="X424" s="1">
        <v>3</v>
      </c>
      <c r="Y424" s="1">
        <v>0</v>
      </c>
      <c r="Z424" s="1">
        <v>2</v>
      </c>
      <c r="AA424" s="8">
        <f t="shared" si="128"/>
        <v>6</v>
      </c>
      <c r="AB424" s="10">
        <f t="shared" si="129"/>
        <v>0.16666666666666666</v>
      </c>
      <c r="AC424" s="10">
        <f t="shared" si="130"/>
        <v>0.5</v>
      </c>
      <c r="AD424" s="10">
        <f t="shared" si="131"/>
        <v>0</v>
      </c>
      <c r="AE424" s="10">
        <f t="shared" si="132"/>
        <v>0.33333333333333331</v>
      </c>
      <c r="AF424" s="1">
        <v>9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1</v>
      </c>
      <c r="AN424" s="1">
        <v>46</v>
      </c>
      <c r="AO424" s="20" t="str">
        <f t="shared" si="115"/>
        <v>36-50</v>
      </c>
      <c r="AP424" s="1">
        <v>2547</v>
      </c>
      <c r="AQ424" s="1">
        <v>0</v>
      </c>
      <c r="AR424" s="1">
        <v>0</v>
      </c>
      <c r="AS424" s="1">
        <v>0</v>
      </c>
      <c r="AT424" s="1">
        <v>1</v>
      </c>
      <c r="AU424" s="1">
        <v>0</v>
      </c>
      <c r="AV424" s="1">
        <v>0</v>
      </c>
      <c r="AW424" s="1">
        <v>0</v>
      </c>
      <c r="AX424" s="1">
        <v>0</v>
      </c>
      <c r="AY424" s="1">
        <v>1</v>
      </c>
      <c r="AZ424" s="1">
        <v>42</v>
      </c>
      <c r="BA424" s="23">
        <v>42302</v>
      </c>
      <c r="BB424" s="25">
        <f t="shared" si="116"/>
        <v>10</v>
      </c>
      <c r="BC424" s="25" t="str">
        <f t="shared" si="117"/>
        <v>October</v>
      </c>
      <c r="BD424" s="25">
        <v>1</v>
      </c>
      <c r="BE424" t="str">
        <f t="shared" si="118"/>
        <v>1002,30351,Low income,1265,High spender,0.041679022108003,1,0,19,14,0,24,3,3,2,46,0.304347826086957,0,0.521739130434783,0.0652173913043478,0.0652173913043478,0.0434782608695652,1,3,0,2,6,0.166666666666667,0.5,0,0.333333333333333,9,0,0,0,0,0,0,1,46,36-50,2547,0,0,0,1,0,0,0,0,1,42</v>
      </c>
    </row>
    <row r="425" spans="1:57" ht="13.2" x14ac:dyDescent="0.25">
      <c r="A425" s="8">
        <v>418</v>
      </c>
      <c r="B425" s="1">
        <v>12393</v>
      </c>
      <c r="C425" s="8" t="str">
        <f t="shared" si="119"/>
        <v>Low income</v>
      </c>
      <c r="D425" s="31">
        <v>1206</v>
      </c>
      <c r="E425" s="34" t="str">
        <f t="shared" si="120"/>
        <v>High spender</v>
      </c>
      <c r="F425" s="10">
        <f t="shared" si="114"/>
        <v>9.731299927378359E-2</v>
      </c>
      <c r="G425" s="1">
        <v>0</v>
      </c>
      <c r="H425" s="1">
        <v>0</v>
      </c>
      <c r="I425" s="1">
        <v>38</v>
      </c>
      <c r="J425" s="1">
        <v>5</v>
      </c>
      <c r="K425" s="1">
        <v>6</v>
      </c>
      <c r="L425" s="1">
        <v>15</v>
      </c>
      <c r="M425" s="1">
        <v>11</v>
      </c>
      <c r="N425" s="1">
        <v>7</v>
      </c>
      <c r="O425" s="1">
        <v>13</v>
      </c>
      <c r="P425" s="8">
        <f t="shared" si="121"/>
        <v>57</v>
      </c>
      <c r="Q425" s="10">
        <f t="shared" si="122"/>
        <v>8.771929824561403E-2</v>
      </c>
      <c r="R425" s="10">
        <f t="shared" si="123"/>
        <v>0.10526315789473684</v>
      </c>
      <c r="S425" s="10">
        <f t="shared" si="124"/>
        <v>0.26315789473684209</v>
      </c>
      <c r="T425" s="10">
        <f t="shared" si="125"/>
        <v>0.19298245614035087</v>
      </c>
      <c r="U425" s="10">
        <f t="shared" si="126"/>
        <v>0.12280701754385964</v>
      </c>
      <c r="V425" s="10">
        <f t="shared" si="127"/>
        <v>0.22807017543859648</v>
      </c>
      <c r="W425" s="1">
        <v>1</v>
      </c>
      <c r="X425" s="1">
        <v>2</v>
      </c>
      <c r="Y425" s="1">
        <v>0</v>
      </c>
      <c r="Z425" s="1">
        <v>3</v>
      </c>
      <c r="AA425" s="8">
        <f t="shared" si="128"/>
        <v>6</v>
      </c>
      <c r="AB425" s="10">
        <f t="shared" si="129"/>
        <v>0.16666666666666666</v>
      </c>
      <c r="AC425" s="10">
        <f t="shared" si="130"/>
        <v>0.33333333333333331</v>
      </c>
      <c r="AD425" s="10">
        <f t="shared" si="131"/>
        <v>0</v>
      </c>
      <c r="AE425" s="10">
        <f t="shared" si="132"/>
        <v>0.5</v>
      </c>
      <c r="AF425" s="1">
        <v>9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42</v>
      </c>
      <c r="AO425" s="20" t="str">
        <f t="shared" si="115"/>
        <v>36-50</v>
      </c>
      <c r="AP425" s="1">
        <v>2731</v>
      </c>
      <c r="AQ425" s="1">
        <v>0</v>
      </c>
      <c r="AR425" s="1">
        <v>1</v>
      </c>
      <c r="AS425" s="1">
        <v>0</v>
      </c>
      <c r="AT425" s="1">
        <v>0</v>
      </c>
      <c r="AU425" s="1">
        <v>0</v>
      </c>
      <c r="AV425" s="1">
        <v>1</v>
      </c>
      <c r="AW425" s="1">
        <v>0</v>
      </c>
      <c r="AX425" s="1">
        <v>0</v>
      </c>
      <c r="AY425" s="1">
        <v>0</v>
      </c>
      <c r="AZ425" s="1">
        <v>31</v>
      </c>
      <c r="BA425" s="23">
        <v>42118</v>
      </c>
      <c r="BB425" s="25">
        <f t="shared" si="116"/>
        <v>4</v>
      </c>
      <c r="BC425" s="25" t="str">
        <f t="shared" si="117"/>
        <v>April</v>
      </c>
      <c r="BD425" s="25">
        <v>1</v>
      </c>
      <c r="BE425" t="str">
        <f t="shared" si="118"/>
        <v>418,12393,Low income,1206,High spender,0.0973129992737836,0,0,38,5,6,15,11,7,13,57,0.087719298245614,0.105263157894737,0.263157894736842,0.192982456140351,0.12280701754386,0.228070175438596,1,2,0,3,6,0.166666666666667,0.333333333333333,0,0.5,9,0,0,0,0,0,0,0,42,36-50,2731,0,1,0,0,0,1,0,0,0,31</v>
      </c>
    </row>
    <row r="426" spans="1:57" ht="13.2" x14ac:dyDescent="0.25">
      <c r="A426" s="8">
        <v>145</v>
      </c>
      <c r="B426" s="1">
        <v>24882</v>
      </c>
      <c r="C426" s="8" t="str">
        <f t="shared" si="119"/>
        <v>Low income</v>
      </c>
      <c r="D426" s="31">
        <v>25</v>
      </c>
      <c r="E426" s="34" t="str">
        <f t="shared" si="120"/>
        <v>Low spender</v>
      </c>
      <c r="F426" s="10">
        <f t="shared" si="114"/>
        <v>1.0047423840527289E-3</v>
      </c>
      <c r="G426" s="1">
        <v>1</v>
      </c>
      <c r="H426" s="1">
        <v>0</v>
      </c>
      <c r="I426" s="1">
        <v>52</v>
      </c>
      <c r="J426" s="1">
        <v>1</v>
      </c>
      <c r="K426" s="1">
        <v>4</v>
      </c>
      <c r="L426" s="1">
        <v>10</v>
      </c>
      <c r="M426" s="1">
        <v>29</v>
      </c>
      <c r="N426" s="1">
        <v>0</v>
      </c>
      <c r="O426" s="1">
        <v>36</v>
      </c>
      <c r="P426" s="8">
        <f t="shared" si="121"/>
        <v>80</v>
      </c>
      <c r="Q426" s="10">
        <f t="shared" si="122"/>
        <v>1.2500000000000001E-2</v>
      </c>
      <c r="R426" s="10">
        <f t="shared" si="123"/>
        <v>0.05</v>
      </c>
      <c r="S426" s="10">
        <f t="shared" si="124"/>
        <v>0.125</v>
      </c>
      <c r="T426" s="10">
        <f t="shared" si="125"/>
        <v>0.36249999999999999</v>
      </c>
      <c r="U426" s="10">
        <f t="shared" si="126"/>
        <v>0</v>
      </c>
      <c r="V426" s="10">
        <f t="shared" si="127"/>
        <v>0.45</v>
      </c>
      <c r="W426" s="1">
        <v>1</v>
      </c>
      <c r="X426" s="1">
        <v>1</v>
      </c>
      <c r="Y426" s="1">
        <v>1</v>
      </c>
      <c r="Z426" s="1">
        <v>2</v>
      </c>
      <c r="AA426" s="8">
        <f t="shared" si="128"/>
        <v>5</v>
      </c>
      <c r="AB426" s="10">
        <f t="shared" si="129"/>
        <v>0.2</v>
      </c>
      <c r="AC426" s="10">
        <f t="shared" si="130"/>
        <v>0.2</v>
      </c>
      <c r="AD426" s="10">
        <f t="shared" si="131"/>
        <v>0.2</v>
      </c>
      <c r="AE426" s="10">
        <f t="shared" si="132"/>
        <v>0.4</v>
      </c>
      <c r="AF426" s="1">
        <v>6</v>
      </c>
      <c r="AG426" s="1">
        <v>0</v>
      </c>
      <c r="AH426" s="1">
        <v>0</v>
      </c>
      <c r="AI426" s="1">
        <v>1</v>
      </c>
      <c r="AJ426" s="1">
        <v>0</v>
      </c>
      <c r="AK426" s="1">
        <v>0</v>
      </c>
      <c r="AL426" s="1">
        <v>0</v>
      </c>
      <c r="AM426" s="1">
        <v>0</v>
      </c>
      <c r="AN426" s="1">
        <v>42</v>
      </c>
      <c r="AO426" s="20" t="str">
        <f t="shared" si="115"/>
        <v>36-50</v>
      </c>
      <c r="AP426" s="1">
        <v>2817</v>
      </c>
      <c r="AQ426" s="1">
        <v>0</v>
      </c>
      <c r="AR426" s="1">
        <v>0</v>
      </c>
      <c r="AS426" s="1">
        <v>0</v>
      </c>
      <c r="AT426" s="1">
        <v>1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8</v>
      </c>
      <c r="BA426" s="23">
        <v>42032</v>
      </c>
      <c r="BB426" s="25">
        <f t="shared" si="116"/>
        <v>1</v>
      </c>
      <c r="BC426" s="25" t="str">
        <f t="shared" si="117"/>
        <v>January</v>
      </c>
      <c r="BD426" s="25">
        <v>1</v>
      </c>
      <c r="BE426" t="str">
        <f t="shared" si="118"/>
        <v>145,24882,Low income,25,Low spender,0.00100474238405273,1,0,52,1,4,10,29,0,36,80,0.0125,0.05,0.125,0.3625,0,0.45,1,1,1,2,5,0.2,0.2,0.2,0.4,6,0,0,1,0,0,0,0,42,36-50,2817,0,0,0,1,0,0,0,0,0,8</v>
      </c>
    </row>
    <row r="427" spans="1:57" ht="13.2" x14ac:dyDescent="0.25">
      <c r="A427" s="8">
        <v>2038</v>
      </c>
      <c r="B427" s="1">
        <v>37401</v>
      </c>
      <c r="C427" s="8" t="str">
        <f t="shared" si="119"/>
        <v>Low income</v>
      </c>
      <c r="D427" s="31">
        <v>51</v>
      </c>
      <c r="E427" s="34" t="str">
        <f t="shared" si="120"/>
        <v>Low spender</v>
      </c>
      <c r="F427" s="10">
        <f t="shared" si="114"/>
        <v>1.3635999037458892E-3</v>
      </c>
      <c r="G427" s="1">
        <v>1</v>
      </c>
      <c r="H427" s="1">
        <v>0</v>
      </c>
      <c r="I427" s="1">
        <v>14</v>
      </c>
      <c r="J427" s="1">
        <v>19</v>
      </c>
      <c r="K427" s="1">
        <v>3</v>
      </c>
      <c r="L427" s="1">
        <v>19</v>
      </c>
      <c r="M427" s="1">
        <v>3</v>
      </c>
      <c r="N427" s="1">
        <v>1</v>
      </c>
      <c r="O427" s="1">
        <v>3</v>
      </c>
      <c r="P427" s="8">
        <f t="shared" si="121"/>
        <v>48</v>
      </c>
      <c r="Q427" s="10">
        <f t="shared" si="122"/>
        <v>0.39583333333333331</v>
      </c>
      <c r="R427" s="10">
        <f t="shared" si="123"/>
        <v>6.25E-2</v>
      </c>
      <c r="S427" s="10">
        <f t="shared" si="124"/>
        <v>0.39583333333333331</v>
      </c>
      <c r="T427" s="10">
        <f t="shared" si="125"/>
        <v>6.25E-2</v>
      </c>
      <c r="U427" s="10">
        <f t="shared" si="126"/>
        <v>2.0833333333333332E-2</v>
      </c>
      <c r="V427" s="10">
        <f t="shared" si="127"/>
        <v>6.25E-2</v>
      </c>
      <c r="W427" s="1">
        <v>2</v>
      </c>
      <c r="X427" s="1">
        <v>2</v>
      </c>
      <c r="Y427" s="1">
        <v>0</v>
      </c>
      <c r="Z427" s="1">
        <v>3</v>
      </c>
      <c r="AA427" s="8">
        <f t="shared" si="128"/>
        <v>7</v>
      </c>
      <c r="AB427" s="10">
        <f t="shared" si="129"/>
        <v>0.2857142857142857</v>
      </c>
      <c r="AC427" s="10">
        <f t="shared" si="130"/>
        <v>0.2857142857142857</v>
      </c>
      <c r="AD427" s="10">
        <f t="shared" si="131"/>
        <v>0</v>
      </c>
      <c r="AE427" s="10">
        <f t="shared" si="132"/>
        <v>0.42857142857142855</v>
      </c>
      <c r="AF427" s="1">
        <v>7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47</v>
      </c>
      <c r="AO427" s="20" t="str">
        <f t="shared" si="115"/>
        <v>36-50</v>
      </c>
      <c r="AP427" s="1">
        <v>2213</v>
      </c>
      <c r="AQ427" s="1">
        <v>0</v>
      </c>
      <c r="AR427" s="1">
        <v>1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1</v>
      </c>
      <c r="AZ427" s="1">
        <v>42</v>
      </c>
      <c r="BA427" s="23">
        <v>42636</v>
      </c>
      <c r="BB427" s="25">
        <f t="shared" si="116"/>
        <v>9</v>
      </c>
      <c r="BC427" s="25" t="str">
        <f t="shared" si="117"/>
        <v>September</v>
      </c>
      <c r="BD427" s="25">
        <v>1</v>
      </c>
      <c r="BE427" t="str">
        <f t="shared" si="118"/>
        <v>2038,37401,Low income,51,Low spender,0.00136359990374589,1,0,14,19,3,19,3,1,3,48,0.395833333333333,0.0625,0.395833333333333,0.0625,0.0208333333333333,0.0625,2,2,0,3,7,0.285714285714286,0.285714285714286,0,0.428571428571429,7,0,0,0,0,0,0,0,47,36-50,2213,0,1,0,0,0,0,0,0,1,42</v>
      </c>
    </row>
    <row r="428" spans="1:57" ht="13.2" x14ac:dyDescent="0.25">
      <c r="A428" s="8">
        <v>2023</v>
      </c>
      <c r="B428" s="1">
        <v>38054</v>
      </c>
      <c r="C428" s="8" t="str">
        <f t="shared" si="119"/>
        <v>Low income</v>
      </c>
      <c r="D428" s="31">
        <v>1790</v>
      </c>
      <c r="E428" s="34" t="str">
        <f t="shared" si="120"/>
        <v>High spender</v>
      </c>
      <c r="F428" s="10">
        <f t="shared" si="114"/>
        <v>4.7038419088663477E-2</v>
      </c>
      <c r="G428" s="1">
        <v>1</v>
      </c>
      <c r="H428" s="1">
        <v>1</v>
      </c>
      <c r="I428" s="1">
        <v>24</v>
      </c>
      <c r="J428" s="1">
        <v>23</v>
      </c>
      <c r="K428" s="1">
        <v>2</v>
      </c>
      <c r="L428" s="1">
        <v>17</v>
      </c>
      <c r="M428" s="1">
        <v>2</v>
      </c>
      <c r="N428" s="1">
        <v>1</v>
      </c>
      <c r="O428" s="1">
        <v>0</v>
      </c>
      <c r="P428" s="8">
        <f t="shared" si="121"/>
        <v>45</v>
      </c>
      <c r="Q428" s="10">
        <f t="shared" si="122"/>
        <v>0.51111111111111107</v>
      </c>
      <c r="R428" s="10">
        <f t="shared" si="123"/>
        <v>4.4444444444444446E-2</v>
      </c>
      <c r="S428" s="10">
        <f t="shared" si="124"/>
        <v>0.37777777777777777</v>
      </c>
      <c r="T428" s="10">
        <f t="shared" si="125"/>
        <v>4.4444444444444446E-2</v>
      </c>
      <c r="U428" s="10">
        <f t="shared" si="126"/>
        <v>2.2222222222222223E-2</v>
      </c>
      <c r="V428" s="10">
        <f t="shared" si="127"/>
        <v>0</v>
      </c>
      <c r="W428" s="1">
        <v>2</v>
      </c>
      <c r="X428" s="1">
        <v>2</v>
      </c>
      <c r="Y428" s="1">
        <v>0</v>
      </c>
      <c r="Z428" s="1">
        <v>3</v>
      </c>
      <c r="AA428" s="8">
        <f t="shared" si="128"/>
        <v>7</v>
      </c>
      <c r="AB428" s="10">
        <f t="shared" si="129"/>
        <v>0.2857142857142857</v>
      </c>
      <c r="AC428" s="10">
        <f t="shared" si="130"/>
        <v>0.2857142857142857</v>
      </c>
      <c r="AD428" s="10">
        <f t="shared" si="131"/>
        <v>0</v>
      </c>
      <c r="AE428" s="10">
        <f t="shared" si="132"/>
        <v>0.42857142857142855</v>
      </c>
      <c r="AF428" s="1">
        <v>7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70</v>
      </c>
      <c r="AO428" s="20" t="str">
        <f t="shared" si="115"/>
        <v>66+</v>
      </c>
      <c r="AP428" s="1">
        <v>2218</v>
      </c>
      <c r="AQ428" s="1">
        <v>1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1</v>
      </c>
      <c r="AY428" s="1">
        <v>0</v>
      </c>
      <c r="AZ428" s="1">
        <v>45</v>
      </c>
      <c r="BA428" s="23">
        <v>42631</v>
      </c>
      <c r="BB428" s="25">
        <f t="shared" si="116"/>
        <v>9</v>
      </c>
      <c r="BC428" s="25" t="str">
        <f t="shared" si="117"/>
        <v>September</v>
      </c>
      <c r="BD428" s="25">
        <v>1</v>
      </c>
      <c r="BE428" t="str">
        <f t="shared" si="118"/>
        <v>2023,38054,Low income,1790,High spender,0.0470384190886635,1,1,24,23,2,17,2,1,0,45,0.511111111111111,0.0444444444444444,0.377777777777778,0.0444444444444444,0.0222222222222222,0,2,2,0,3,7,0.285714285714286,0.285714285714286,0,0.428571428571429,7,0,0,0,0,0,0,0,70,66+,2218,1,0,0,0,0,0,0,1,0,45</v>
      </c>
    </row>
    <row r="429" spans="1:57" ht="13.2" x14ac:dyDescent="0.25">
      <c r="A429" s="8">
        <v>1930</v>
      </c>
      <c r="B429" s="1">
        <v>29543</v>
      </c>
      <c r="C429" s="8" t="str">
        <f t="shared" si="119"/>
        <v>Low income</v>
      </c>
      <c r="D429" s="31">
        <v>953</v>
      </c>
      <c r="E429" s="34" t="str">
        <f t="shared" si="120"/>
        <v>High spender</v>
      </c>
      <c r="F429" s="10">
        <f t="shared" si="114"/>
        <v>3.2258064516129031E-2</v>
      </c>
      <c r="G429" s="1">
        <v>2</v>
      </c>
      <c r="H429" s="1">
        <v>0</v>
      </c>
      <c r="I429" s="1">
        <v>47</v>
      </c>
      <c r="J429" s="1">
        <v>17</v>
      </c>
      <c r="K429" s="1">
        <v>3</v>
      </c>
      <c r="L429" s="1">
        <v>18</v>
      </c>
      <c r="M429" s="1">
        <v>3</v>
      </c>
      <c r="N429" s="1">
        <v>4</v>
      </c>
      <c r="O429" s="1">
        <v>18</v>
      </c>
      <c r="P429" s="8">
        <f t="shared" si="121"/>
        <v>63</v>
      </c>
      <c r="Q429" s="10">
        <f t="shared" si="122"/>
        <v>0.26984126984126983</v>
      </c>
      <c r="R429" s="10">
        <f t="shared" si="123"/>
        <v>4.7619047619047616E-2</v>
      </c>
      <c r="S429" s="10">
        <f t="shared" si="124"/>
        <v>0.2857142857142857</v>
      </c>
      <c r="T429" s="10">
        <f t="shared" si="125"/>
        <v>4.7619047619047616E-2</v>
      </c>
      <c r="U429" s="10">
        <f t="shared" si="126"/>
        <v>6.3492063492063489E-2</v>
      </c>
      <c r="V429" s="10">
        <f t="shared" si="127"/>
        <v>0.2857142857142857</v>
      </c>
      <c r="W429" s="1">
        <v>2</v>
      </c>
      <c r="X429" s="1">
        <v>3</v>
      </c>
      <c r="Y429" s="1">
        <v>1</v>
      </c>
      <c r="Z429" s="1">
        <v>2</v>
      </c>
      <c r="AA429" s="8">
        <f t="shared" si="128"/>
        <v>8</v>
      </c>
      <c r="AB429" s="10">
        <f t="shared" si="129"/>
        <v>0.25</v>
      </c>
      <c r="AC429" s="10">
        <f t="shared" si="130"/>
        <v>0.375</v>
      </c>
      <c r="AD429" s="10">
        <f t="shared" si="131"/>
        <v>0.125</v>
      </c>
      <c r="AE429" s="10">
        <f t="shared" si="132"/>
        <v>0.25</v>
      </c>
      <c r="AF429" s="1">
        <v>7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52</v>
      </c>
      <c r="AO429" s="20" t="str">
        <f t="shared" si="115"/>
        <v>50-65</v>
      </c>
      <c r="AP429" s="1">
        <v>2248</v>
      </c>
      <c r="AQ429" s="1">
        <v>0</v>
      </c>
      <c r="AR429" s="1">
        <v>1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1</v>
      </c>
      <c r="AY429" s="1">
        <v>0</v>
      </c>
      <c r="AZ429" s="1">
        <v>27</v>
      </c>
      <c r="BA429" s="23">
        <v>42601</v>
      </c>
      <c r="BB429" s="25">
        <f t="shared" si="116"/>
        <v>8</v>
      </c>
      <c r="BC429" s="25" t="str">
        <f t="shared" si="117"/>
        <v>August</v>
      </c>
      <c r="BD429" s="25">
        <v>1</v>
      </c>
      <c r="BE429" t="str">
        <f t="shared" si="118"/>
        <v>1930,29543,Low income,953,High spender,0.032258064516129,2,0,47,17,3,18,3,4,18,63,0.26984126984127,0.0476190476190476,0.285714285714286,0.0476190476190476,0.0634920634920635,0.285714285714286,2,3,1,2,8,0.25,0.375,0.125,0.25,7,0,0,0,0,0,0,0,52,50-65,2248,0,1,0,0,0,0,0,1,0,27</v>
      </c>
    </row>
    <row r="430" spans="1:57" ht="13.2" x14ac:dyDescent="0.25">
      <c r="A430" s="8">
        <v>1273</v>
      </c>
      <c r="B430" s="1">
        <v>23718</v>
      </c>
      <c r="C430" s="8" t="str">
        <f t="shared" si="119"/>
        <v>Low income</v>
      </c>
      <c r="D430" s="31">
        <v>971</v>
      </c>
      <c r="E430" s="34" t="str">
        <f t="shared" si="120"/>
        <v>High spender</v>
      </c>
      <c r="F430" s="10">
        <f t="shared" si="114"/>
        <v>4.0939370941900664E-2</v>
      </c>
      <c r="G430" s="1">
        <v>1</v>
      </c>
      <c r="H430" s="1">
        <v>0</v>
      </c>
      <c r="I430" s="1">
        <v>76</v>
      </c>
      <c r="J430" s="1">
        <v>6</v>
      </c>
      <c r="K430" s="1">
        <v>3</v>
      </c>
      <c r="L430" s="1">
        <v>14</v>
      </c>
      <c r="M430" s="1">
        <v>15</v>
      </c>
      <c r="N430" s="1">
        <v>7</v>
      </c>
      <c r="O430" s="1">
        <v>36</v>
      </c>
      <c r="P430" s="8">
        <f t="shared" si="121"/>
        <v>81</v>
      </c>
      <c r="Q430" s="10">
        <f t="shared" si="122"/>
        <v>7.407407407407407E-2</v>
      </c>
      <c r="R430" s="10">
        <f t="shared" si="123"/>
        <v>3.7037037037037035E-2</v>
      </c>
      <c r="S430" s="10">
        <f t="shared" si="124"/>
        <v>0.1728395061728395</v>
      </c>
      <c r="T430" s="10">
        <f t="shared" si="125"/>
        <v>0.18518518518518517</v>
      </c>
      <c r="U430" s="10">
        <f t="shared" si="126"/>
        <v>8.6419753086419748E-2</v>
      </c>
      <c r="V430" s="10">
        <f t="shared" si="127"/>
        <v>0.44444444444444442</v>
      </c>
      <c r="W430" s="1">
        <v>3</v>
      </c>
      <c r="X430" s="1">
        <v>3</v>
      </c>
      <c r="Y430" s="1">
        <v>1</v>
      </c>
      <c r="Z430" s="1">
        <v>2</v>
      </c>
      <c r="AA430" s="8">
        <f t="shared" si="128"/>
        <v>9</v>
      </c>
      <c r="AB430" s="10">
        <f t="shared" si="129"/>
        <v>0.33333333333333331</v>
      </c>
      <c r="AC430" s="10">
        <f t="shared" si="130"/>
        <v>0.33333333333333331</v>
      </c>
      <c r="AD430" s="10">
        <f t="shared" si="131"/>
        <v>0.1111111111111111</v>
      </c>
      <c r="AE430" s="10">
        <f t="shared" si="132"/>
        <v>0.22222222222222221</v>
      </c>
      <c r="AF430" s="1">
        <v>7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44</v>
      </c>
      <c r="AO430" s="20" t="str">
        <f t="shared" si="115"/>
        <v>36-50</v>
      </c>
      <c r="AP430" s="1">
        <v>2459</v>
      </c>
      <c r="AQ430" s="1">
        <v>0</v>
      </c>
      <c r="AR430" s="1">
        <v>1</v>
      </c>
      <c r="AS430" s="1">
        <v>0</v>
      </c>
      <c r="AT430" s="1">
        <v>0</v>
      </c>
      <c r="AU430" s="1">
        <v>0</v>
      </c>
      <c r="AV430" s="1">
        <v>1</v>
      </c>
      <c r="AW430" s="1">
        <v>0</v>
      </c>
      <c r="AX430" s="1">
        <v>0</v>
      </c>
      <c r="AY430" s="1">
        <v>0</v>
      </c>
      <c r="AZ430" s="1">
        <v>9</v>
      </c>
      <c r="BA430" s="23">
        <v>42390</v>
      </c>
      <c r="BB430" s="25">
        <f t="shared" si="116"/>
        <v>1</v>
      </c>
      <c r="BC430" s="25" t="str">
        <f t="shared" si="117"/>
        <v>January</v>
      </c>
      <c r="BD430" s="25">
        <v>1</v>
      </c>
      <c r="BE430" t="str">
        <f t="shared" si="118"/>
        <v>1273,23718,Low income,971,High spender,0.0409393709419007,1,0,76,6,3,14,15,7,36,81,0.0740740740740741,0.037037037037037,0.172839506172839,0.185185185185185,0.0864197530864197,0.444444444444444,3,3,1,2,9,0.333333333333333,0.333333333333333,0.111111111111111,0.222222222222222,7,0,0,0,0,0,0,0,44,36-50,2459,0,1,0,0,0,1,0,0,0,9</v>
      </c>
    </row>
    <row r="431" spans="1:57" ht="13.2" x14ac:dyDescent="0.25">
      <c r="A431" s="8">
        <v>360</v>
      </c>
      <c r="B431" s="1">
        <v>7500</v>
      </c>
      <c r="C431" s="8" t="str">
        <f t="shared" si="119"/>
        <v>Low income</v>
      </c>
      <c r="D431" s="31">
        <v>92</v>
      </c>
      <c r="E431" s="34" t="str">
        <f t="shared" si="120"/>
        <v>Low spender</v>
      </c>
      <c r="F431" s="10">
        <f t="shared" si="114"/>
        <v>1.2266666666666667E-2</v>
      </c>
      <c r="G431" s="1">
        <v>0</v>
      </c>
      <c r="H431" s="1">
        <v>0</v>
      </c>
      <c r="I431" s="1">
        <v>59</v>
      </c>
      <c r="J431" s="1">
        <v>6</v>
      </c>
      <c r="K431" s="1">
        <v>16</v>
      </c>
      <c r="L431" s="1">
        <v>11</v>
      </c>
      <c r="M431" s="1">
        <v>11</v>
      </c>
      <c r="N431" s="1">
        <v>1</v>
      </c>
      <c r="O431" s="1">
        <v>16</v>
      </c>
      <c r="P431" s="8">
        <f t="shared" si="121"/>
        <v>61</v>
      </c>
      <c r="Q431" s="10">
        <f t="shared" si="122"/>
        <v>9.8360655737704916E-2</v>
      </c>
      <c r="R431" s="10">
        <f t="shared" si="123"/>
        <v>0.26229508196721313</v>
      </c>
      <c r="S431" s="10">
        <f t="shared" si="124"/>
        <v>0.18032786885245902</v>
      </c>
      <c r="T431" s="10">
        <f t="shared" si="125"/>
        <v>0.18032786885245902</v>
      </c>
      <c r="U431" s="10">
        <f t="shared" si="126"/>
        <v>1.6393442622950821E-2</v>
      </c>
      <c r="V431" s="10">
        <f t="shared" si="127"/>
        <v>0.26229508196721313</v>
      </c>
      <c r="W431" s="1">
        <v>1</v>
      </c>
      <c r="X431" s="1">
        <v>2</v>
      </c>
      <c r="Y431" s="1">
        <v>0</v>
      </c>
      <c r="Z431" s="1">
        <v>3</v>
      </c>
      <c r="AA431" s="8">
        <f t="shared" si="128"/>
        <v>6</v>
      </c>
      <c r="AB431" s="10">
        <f t="shared" si="129"/>
        <v>0.16666666666666666</v>
      </c>
      <c r="AC431" s="10">
        <f t="shared" si="130"/>
        <v>0.33333333333333331</v>
      </c>
      <c r="AD431" s="10">
        <f t="shared" si="131"/>
        <v>0</v>
      </c>
      <c r="AE431" s="10">
        <f t="shared" si="132"/>
        <v>0.5</v>
      </c>
      <c r="AF431" s="1">
        <v>8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44</v>
      </c>
      <c r="AO431" s="20" t="str">
        <f t="shared" si="115"/>
        <v>36-50</v>
      </c>
      <c r="AP431" s="1">
        <v>2752</v>
      </c>
      <c r="AQ431" s="1">
        <v>0</v>
      </c>
      <c r="AR431" s="1">
        <v>1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29</v>
      </c>
      <c r="BA431" s="23">
        <v>42097</v>
      </c>
      <c r="BB431" s="25">
        <f t="shared" si="116"/>
        <v>4</v>
      </c>
      <c r="BC431" s="25" t="str">
        <f t="shared" si="117"/>
        <v>April</v>
      </c>
      <c r="BD431" s="25">
        <v>1</v>
      </c>
      <c r="BE431" t="str">
        <f t="shared" si="118"/>
        <v>360,7500,Low income,92,Low spender,0.0122666666666667,0,0,59,6,16,11,11,1,16,61,0.0983606557377049,0.262295081967213,0.180327868852459,0.180327868852459,0.0163934426229508,0.262295081967213,1,2,0,3,6,0.166666666666667,0.333333333333333,0,0.5,8,0,0,0,0,0,0,0,44,36-50,2752,0,1,0,0,0,0,0,0,0,29</v>
      </c>
    </row>
    <row r="432" spans="1:57" ht="13.2" x14ac:dyDescent="0.25">
      <c r="A432" s="8">
        <v>2119</v>
      </c>
      <c r="B432" s="1">
        <v>23091</v>
      </c>
      <c r="C432" s="8" t="str">
        <f t="shared" si="119"/>
        <v>Low income</v>
      </c>
      <c r="D432" s="31">
        <v>19</v>
      </c>
      <c r="E432" s="34" t="str">
        <f t="shared" si="120"/>
        <v>Low spender</v>
      </c>
      <c r="F432" s="10">
        <f t="shared" si="114"/>
        <v>8.2283140617556627E-4</v>
      </c>
      <c r="G432" s="1">
        <v>1</v>
      </c>
      <c r="H432" s="1">
        <v>1</v>
      </c>
      <c r="I432" s="1">
        <v>98</v>
      </c>
      <c r="J432" s="1">
        <v>35</v>
      </c>
      <c r="K432" s="1">
        <v>0</v>
      </c>
      <c r="L432" s="1">
        <v>11</v>
      </c>
      <c r="M432" s="1">
        <v>0</v>
      </c>
      <c r="N432" s="1">
        <v>0</v>
      </c>
      <c r="O432" s="1">
        <v>2</v>
      </c>
      <c r="P432" s="8">
        <f t="shared" si="121"/>
        <v>48</v>
      </c>
      <c r="Q432" s="10">
        <f t="shared" si="122"/>
        <v>0.72916666666666663</v>
      </c>
      <c r="R432" s="10">
        <f t="shared" si="123"/>
        <v>0</v>
      </c>
      <c r="S432" s="10">
        <f t="shared" si="124"/>
        <v>0.22916666666666666</v>
      </c>
      <c r="T432" s="10">
        <f t="shared" si="125"/>
        <v>0</v>
      </c>
      <c r="U432" s="10">
        <f t="shared" si="126"/>
        <v>0</v>
      </c>
      <c r="V432" s="10">
        <f t="shared" si="127"/>
        <v>4.1666666666666664E-2</v>
      </c>
      <c r="W432" s="1">
        <v>4</v>
      </c>
      <c r="X432" s="1">
        <v>2</v>
      </c>
      <c r="Y432" s="1">
        <v>1</v>
      </c>
      <c r="Z432" s="1">
        <v>3</v>
      </c>
      <c r="AA432" s="8">
        <f t="shared" si="128"/>
        <v>10</v>
      </c>
      <c r="AB432" s="10">
        <f t="shared" si="129"/>
        <v>0.4</v>
      </c>
      <c r="AC432" s="10">
        <f t="shared" si="130"/>
        <v>0.2</v>
      </c>
      <c r="AD432" s="10">
        <f t="shared" si="131"/>
        <v>0.1</v>
      </c>
      <c r="AE432" s="10">
        <f t="shared" si="132"/>
        <v>0.3</v>
      </c>
      <c r="AF432" s="1">
        <v>7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57</v>
      </c>
      <c r="AO432" s="20" t="str">
        <f t="shared" si="115"/>
        <v>50-65</v>
      </c>
      <c r="AP432" s="1">
        <v>2191</v>
      </c>
      <c r="AQ432" s="1">
        <v>0</v>
      </c>
      <c r="AR432" s="1">
        <v>0</v>
      </c>
      <c r="AS432" s="1">
        <v>1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1</v>
      </c>
      <c r="AZ432" s="1">
        <v>44</v>
      </c>
      <c r="BA432" s="23">
        <v>42658</v>
      </c>
      <c r="BB432" s="25">
        <f t="shared" si="116"/>
        <v>10</v>
      </c>
      <c r="BC432" s="25" t="str">
        <f t="shared" si="117"/>
        <v>October</v>
      </c>
      <c r="BD432" s="25">
        <v>1</v>
      </c>
      <c r="BE432" t="str">
        <f t="shared" si="118"/>
        <v>2119,23091,Low income,19,Low spender,0.000822831406175566,1,1,98,35,0,11,0,0,2,48,0.729166666666667,0,0.229166666666667,0,0,0.0416666666666667,4,2,1,3,10,0.4,0.2,0.1,0.3,7,0,0,0,0,0,0,0,57,50-65,2191,0,0,1,0,0,0,0,0,1,44</v>
      </c>
    </row>
    <row r="433" spans="1:57" ht="13.2" x14ac:dyDescent="0.25">
      <c r="A433" s="8">
        <v>1914</v>
      </c>
      <c r="B433" s="1">
        <v>18393</v>
      </c>
      <c r="C433" s="8" t="str">
        <f t="shared" si="119"/>
        <v>Low income</v>
      </c>
      <c r="D433" s="31">
        <v>22</v>
      </c>
      <c r="E433" s="34" t="str">
        <f t="shared" si="120"/>
        <v>Low spender</v>
      </c>
      <c r="F433" s="10">
        <f t="shared" si="114"/>
        <v>1.1961072147012451E-3</v>
      </c>
      <c r="G433" s="1">
        <v>1</v>
      </c>
      <c r="H433" s="1">
        <v>0</v>
      </c>
      <c r="I433" s="1">
        <v>2</v>
      </c>
      <c r="J433" s="1">
        <v>7</v>
      </c>
      <c r="K433" s="1">
        <v>10</v>
      </c>
      <c r="L433" s="1">
        <v>13</v>
      </c>
      <c r="M433" s="1">
        <v>16</v>
      </c>
      <c r="N433" s="1">
        <v>0</v>
      </c>
      <c r="O433" s="1">
        <v>4</v>
      </c>
      <c r="P433" s="8">
        <f t="shared" si="121"/>
        <v>50</v>
      </c>
      <c r="Q433" s="10">
        <f t="shared" si="122"/>
        <v>0.14000000000000001</v>
      </c>
      <c r="R433" s="10">
        <f t="shared" si="123"/>
        <v>0.2</v>
      </c>
      <c r="S433" s="10">
        <f t="shared" si="124"/>
        <v>0.26</v>
      </c>
      <c r="T433" s="10">
        <f t="shared" si="125"/>
        <v>0.32</v>
      </c>
      <c r="U433" s="10">
        <f t="shared" si="126"/>
        <v>0</v>
      </c>
      <c r="V433" s="10">
        <f t="shared" si="127"/>
        <v>0.08</v>
      </c>
      <c r="W433" s="1">
        <v>2</v>
      </c>
      <c r="X433" s="1">
        <v>3</v>
      </c>
      <c r="Y433" s="1">
        <v>0</v>
      </c>
      <c r="Z433" s="1">
        <v>3</v>
      </c>
      <c r="AA433" s="8">
        <f t="shared" si="128"/>
        <v>8</v>
      </c>
      <c r="AB433" s="10">
        <f t="shared" si="129"/>
        <v>0.25</v>
      </c>
      <c r="AC433" s="10">
        <f t="shared" si="130"/>
        <v>0.375</v>
      </c>
      <c r="AD433" s="10">
        <f t="shared" si="131"/>
        <v>0</v>
      </c>
      <c r="AE433" s="10">
        <f t="shared" si="132"/>
        <v>0.375</v>
      </c>
      <c r="AF433" s="1">
        <v>8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46</v>
      </c>
      <c r="AO433" s="20" t="str">
        <f t="shared" si="115"/>
        <v>36-50</v>
      </c>
      <c r="AP433" s="1">
        <v>2251</v>
      </c>
      <c r="AQ433" s="1">
        <v>0</v>
      </c>
      <c r="AR433" s="1">
        <v>1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42</v>
      </c>
      <c r="BA433" s="23">
        <v>42598</v>
      </c>
      <c r="BB433" s="25">
        <f t="shared" si="116"/>
        <v>8</v>
      </c>
      <c r="BC433" s="25" t="str">
        <f t="shared" si="117"/>
        <v>August</v>
      </c>
      <c r="BD433" s="25">
        <v>1</v>
      </c>
      <c r="BE433" t="str">
        <f t="shared" si="118"/>
        <v>1914,18393,Low income,22,Low spender,0.00119610721470125,1,0,2,7,10,13,16,0,4,50,0.14,0.2,0.26,0.32,0,0.08,2,3,0,3,8,0.25,0.375,0,0.375,8,0,0,0,0,0,0,0,46,36-50,2251,0,1,0,0,0,0,0,0,0,42</v>
      </c>
    </row>
    <row r="434" spans="1:57" ht="13.2" x14ac:dyDescent="0.25">
      <c r="A434" s="8">
        <v>1771</v>
      </c>
      <c r="B434" s="1">
        <v>24762</v>
      </c>
      <c r="C434" s="8" t="str">
        <f t="shared" si="119"/>
        <v>Low income</v>
      </c>
      <c r="D434" s="31">
        <v>701</v>
      </c>
      <c r="E434" s="34" t="str">
        <f t="shared" si="120"/>
        <v>High spender</v>
      </c>
      <c r="F434" s="10">
        <f t="shared" si="114"/>
        <v>2.830950650189807E-2</v>
      </c>
      <c r="G434" s="1">
        <v>1</v>
      </c>
      <c r="H434" s="1">
        <v>0</v>
      </c>
      <c r="I434" s="1">
        <v>16</v>
      </c>
      <c r="J434" s="1">
        <v>6</v>
      </c>
      <c r="K434" s="1">
        <v>10</v>
      </c>
      <c r="L434" s="1">
        <v>12</v>
      </c>
      <c r="M434" s="1">
        <v>3</v>
      </c>
      <c r="N434" s="1">
        <v>15</v>
      </c>
      <c r="O434" s="1">
        <v>40</v>
      </c>
      <c r="P434" s="8">
        <f t="shared" si="121"/>
        <v>86</v>
      </c>
      <c r="Q434" s="10">
        <f t="shared" si="122"/>
        <v>6.9767441860465115E-2</v>
      </c>
      <c r="R434" s="10">
        <f t="shared" si="123"/>
        <v>0.11627906976744186</v>
      </c>
      <c r="S434" s="10">
        <f t="shared" si="124"/>
        <v>0.13953488372093023</v>
      </c>
      <c r="T434" s="10">
        <f t="shared" si="125"/>
        <v>3.4883720930232558E-2</v>
      </c>
      <c r="U434" s="10">
        <f t="shared" si="126"/>
        <v>0.1744186046511628</v>
      </c>
      <c r="V434" s="10">
        <f t="shared" si="127"/>
        <v>0.46511627906976744</v>
      </c>
      <c r="W434" s="1">
        <v>3</v>
      </c>
      <c r="X434" s="1">
        <v>3</v>
      </c>
      <c r="Y434" s="1">
        <v>1</v>
      </c>
      <c r="Z434" s="1">
        <v>2</v>
      </c>
      <c r="AA434" s="8">
        <f t="shared" si="128"/>
        <v>9</v>
      </c>
      <c r="AB434" s="10">
        <f t="shared" si="129"/>
        <v>0.33333333333333331</v>
      </c>
      <c r="AC434" s="10">
        <f t="shared" si="130"/>
        <v>0.33333333333333331</v>
      </c>
      <c r="AD434" s="10">
        <f t="shared" si="131"/>
        <v>0.1111111111111111</v>
      </c>
      <c r="AE434" s="10">
        <f t="shared" si="132"/>
        <v>0.22222222222222221</v>
      </c>
      <c r="AF434" s="1">
        <v>8</v>
      </c>
      <c r="AG434" s="1">
        <v>0</v>
      </c>
      <c r="AH434" s="1">
        <v>0</v>
      </c>
      <c r="AI434" s="1">
        <v>1</v>
      </c>
      <c r="AJ434" s="1">
        <v>0</v>
      </c>
      <c r="AK434" s="1">
        <v>0</v>
      </c>
      <c r="AL434" s="1">
        <v>0</v>
      </c>
      <c r="AM434" s="1">
        <v>1</v>
      </c>
      <c r="AN434" s="1">
        <v>48</v>
      </c>
      <c r="AO434" s="20" t="str">
        <f t="shared" si="115"/>
        <v>36-50</v>
      </c>
      <c r="AP434" s="1">
        <v>2298</v>
      </c>
      <c r="AQ434" s="1">
        <v>0</v>
      </c>
      <c r="AR434" s="1">
        <v>0</v>
      </c>
      <c r="AS434" s="1">
        <v>1</v>
      </c>
      <c r="AT434" s="1">
        <v>0</v>
      </c>
      <c r="AU434" s="1">
        <v>0</v>
      </c>
      <c r="AV434" s="1">
        <v>0</v>
      </c>
      <c r="AW434" s="1">
        <v>1</v>
      </c>
      <c r="AX434" s="1">
        <v>0</v>
      </c>
      <c r="AY434" s="1">
        <v>0</v>
      </c>
      <c r="AZ434" s="1">
        <v>6</v>
      </c>
      <c r="BA434" s="23">
        <v>42551</v>
      </c>
      <c r="BB434" s="25">
        <f t="shared" si="116"/>
        <v>6</v>
      </c>
      <c r="BC434" s="25" t="str">
        <f t="shared" si="117"/>
        <v>June</v>
      </c>
      <c r="BD434" s="25">
        <v>1</v>
      </c>
      <c r="BE434" t="str">
        <f t="shared" si="118"/>
        <v>1771,24762,Low income,701,High spender,0.0283095065018981,1,0,16,6,10,12,3,15,40,86,0.0697674418604651,0.116279069767442,0.13953488372093,0.0348837209302326,0.174418604651163,0.465116279069767,3,3,1,2,9,0.333333333333333,0.333333333333333,0.111111111111111,0.222222222222222,8,0,0,1,0,0,0,1,48,36-50,2298,0,0,1,0,0,0,1,0,0,6</v>
      </c>
    </row>
    <row r="435" spans="1:57" ht="13.2" x14ac:dyDescent="0.25">
      <c r="A435" s="8">
        <v>1650</v>
      </c>
      <c r="B435" s="1">
        <v>38961</v>
      </c>
      <c r="C435" s="8" t="str">
        <f t="shared" si="119"/>
        <v>Low income</v>
      </c>
      <c r="D435" s="31">
        <v>37</v>
      </c>
      <c r="E435" s="34" t="str">
        <f t="shared" si="120"/>
        <v>Low spender</v>
      </c>
      <c r="F435" s="10">
        <f t="shared" si="114"/>
        <v>9.4966761633428305E-4</v>
      </c>
      <c r="G435" s="1">
        <v>1</v>
      </c>
      <c r="H435" s="1">
        <v>0</v>
      </c>
      <c r="I435" s="1">
        <v>60</v>
      </c>
      <c r="J435" s="1">
        <v>19</v>
      </c>
      <c r="K435" s="1">
        <v>7</v>
      </c>
      <c r="L435" s="1">
        <v>19</v>
      </c>
      <c r="M435" s="1">
        <v>0</v>
      </c>
      <c r="N435" s="1">
        <v>1</v>
      </c>
      <c r="O435" s="1">
        <v>24</v>
      </c>
      <c r="P435" s="8">
        <f t="shared" si="121"/>
        <v>70</v>
      </c>
      <c r="Q435" s="10">
        <f t="shared" si="122"/>
        <v>0.27142857142857141</v>
      </c>
      <c r="R435" s="10">
        <f t="shared" si="123"/>
        <v>0.1</v>
      </c>
      <c r="S435" s="10">
        <f t="shared" si="124"/>
        <v>0.27142857142857141</v>
      </c>
      <c r="T435" s="10">
        <f t="shared" si="125"/>
        <v>0</v>
      </c>
      <c r="U435" s="10">
        <f t="shared" si="126"/>
        <v>1.4285714285714285E-2</v>
      </c>
      <c r="V435" s="10">
        <f t="shared" si="127"/>
        <v>0.34285714285714286</v>
      </c>
      <c r="W435" s="1">
        <v>1</v>
      </c>
      <c r="X435" s="1">
        <v>2</v>
      </c>
      <c r="Y435" s="1">
        <v>1</v>
      </c>
      <c r="Z435" s="1">
        <v>2</v>
      </c>
      <c r="AA435" s="8">
        <f t="shared" si="128"/>
        <v>6</v>
      </c>
      <c r="AB435" s="10">
        <f t="shared" si="129"/>
        <v>0.16666666666666666</v>
      </c>
      <c r="AC435" s="10">
        <f t="shared" si="130"/>
        <v>0.33333333333333331</v>
      </c>
      <c r="AD435" s="10">
        <f t="shared" si="131"/>
        <v>0.16666666666666666</v>
      </c>
      <c r="AE435" s="10">
        <f t="shared" si="132"/>
        <v>0.33333333333333331</v>
      </c>
      <c r="AF435" s="1">
        <v>7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47</v>
      </c>
      <c r="AO435" s="20" t="str">
        <f t="shared" si="115"/>
        <v>36-50</v>
      </c>
      <c r="AP435" s="1">
        <v>2340</v>
      </c>
      <c r="AQ435" s="1">
        <v>0</v>
      </c>
      <c r="AR435" s="1">
        <v>1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1</v>
      </c>
      <c r="AY435" s="1">
        <v>0</v>
      </c>
      <c r="AZ435" s="1">
        <v>22</v>
      </c>
      <c r="BA435" s="23">
        <v>42509</v>
      </c>
      <c r="BB435" s="25">
        <f t="shared" si="116"/>
        <v>5</v>
      </c>
      <c r="BC435" s="25" t="str">
        <f t="shared" si="117"/>
        <v>May</v>
      </c>
      <c r="BD435" s="25">
        <v>1</v>
      </c>
      <c r="BE435" t="str">
        <f t="shared" si="118"/>
        <v>1650,38961,Low income,37,Low spender,0.000949667616334283,1,0,60,19,7,19,0,1,24,70,0.271428571428571,0.1,0.271428571428571,0,0.0142857142857143,0.342857142857143,1,2,1,2,6,0.166666666666667,0.333333333333333,0.166666666666667,0.333333333333333,7,0,0,0,0,0,0,0,47,36-50,2340,0,1,0,0,0,0,0,1,0,22</v>
      </c>
    </row>
    <row r="436" spans="1:57" ht="13.2" x14ac:dyDescent="0.25">
      <c r="A436" s="8">
        <v>1378</v>
      </c>
      <c r="B436" s="1">
        <v>22070</v>
      </c>
      <c r="C436" s="8" t="str">
        <f t="shared" si="119"/>
        <v>Low income</v>
      </c>
      <c r="D436" s="31">
        <v>453</v>
      </c>
      <c r="E436" s="34" t="str">
        <f t="shared" si="120"/>
        <v>Low spender</v>
      </c>
      <c r="F436" s="10">
        <f t="shared" si="114"/>
        <v>2.0525600362483007E-2</v>
      </c>
      <c r="G436" s="1">
        <v>1</v>
      </c>
      <c r="H436" s="1">
        <v>0</v>
      </c>
      <c r="I436" s="1">
        <v>11</v>
      </c>
      <c r="J436" s="1">
        <v>10</v>
      </c>
      <c r="K436" s="1">
        <v>7</v>
      </c>
      <c r="L436" s="1">
        <v>19</v>
      </c>
      <c r="M436" s="1">
        <v>8</v>
      </c>
      <c r="N436" s="1">
        <v>2</v>
      </c>
      <c r="O436" s="1">
        <v>21</v>
      </c>
      <c r="P436" s="8">
        <f t="shared" si="121"/>
        <v>67</v>
      </c>
      <c r="Q436" s="10">
        <f t="shared" si="122"/>
        <v>0.14925373134328357</v>
      </c>
      <c r="R436" s="10">
        <f t="shared" si="123"/>
        <v>0.1044776119402985</v>
      </c>
      <c r="S436" s="10">
        <f t="shared" si="124"/>
        <v>0.28358208955223879</v>
      </c>
      <c r="T436" s="10">
        <f t="shared" si="125"/>
        <v>0.11940298507462686</v>
      </c>
      <c r="U436" s="10">
        <f t="shared" si="126"/>
        <v>2.9850746268656716E-2</v>
      </c>
      <c r="V436" s="10">
        <f t="shared" si="127"/>
        <v>0.31343283582089554</v>
      </c>
      <c r="W436" s="1">
        <v>2</v>
      </c>
      <c r="X436" s="1">
        <v>2</v>
      </c>
      <c r="Y436" s="1">
        <v>2</v>
      </c>
      <c r="Z436" s="1">
        <v>2</v>
      </c>
      <c r="AA436" s="8">
        <f t="shared" si="128"/>
        <v>8</v>
      </c>
      <c r="AB436" s="10">
        <f t="shared" si="129"/>
        <v>0.25</v>
      </c>
      <c r="AC436" s="10">
        <f t="shared" si="130"/>
        <v>0.25</v>
      </c>
      <c r="AD436" s="10">
        <f t="shared" si="131"/>
        <v>0.25</v>
      </c>
      <c r="AE436" s="10">
        <f t="shared" si="132"/>
        <v>0.25</v>
      </c>
      <c r="AF436" s="1">
        <v>6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50</v>
      </c>
      <c r="AO436" s="20" t="str">
        <f t="shared" si="115"/>
        <v>36-50</v>
      </c>
      <c r="AP436" s="1">
        <v>2427</v>
      </c>
      <c r="AQ436" s="1">
        <v>0</v>
      </c>
      <c r="AR436" s="1">
        <v>0</v>
      </c>
      <c r="AS436" s="1">
        <v>0</v>
      </c>
      <c r="AT436" s="1">
        <v>1</v>
      </c>
      <c r="AU436" s="1">
        <v>0</v>
      </c>
      <c r="AV436" s="1">
        <v>0</v>
      </c>
      <c r="AW436" s="1">
        <v>1</v>
      </c>
      <c r="AX436" s="1">
        <v>0</v>
      </c>
      <c r="AY436" s="1">
        <v>0</v>
      </c>
      <c r="AZ436" s="1">
        <v>25</v>
      </c>
      <c r="BA436" s="23">
        <v>42422</v>
      </c>
      <c r="BB436" s="25">
        <f t="shared" si="116"/>
        <v>2</v>
      </c>
      <c r="BC436" s="25" t="str">
        <f t="shared" si="117"/>
        <v>February</v>
      </c>
      <c r="BD436" s="25">
        <v>1</v>
      </c>
      <c r="BE436" t="str">
        <f t="shared" si="118"/>
        <v>1378,22070,Low income,453,Low spender,0.020525600362483,1,0,11,10,7,19,8,2,21,67,0.149253731343284,0.104477611940299,0.283582089552239,0.119402985074627,0.0298507462686567,0.313432835820896,2,2,2,2,8,0.25,0.25,0.25,0.25,6,0,0,0,0,0,0,0,50,36-50,2427,0,0,0,1,0,0,1,0,0,25</v>
      </c>
    </row>
    <row r="437" spans="1:57" ht="13.2" x14ac:dyDescent="0.25">
      <c r="A437" s="8">
        <v>953</v>
      </c>
      <c r="B437" s="1">
        <v>26487</v>
      </c>
      <c r="C437" s="8" t="str">
        <f t="shared" si="119"/>
        <v>Low income</v>
      </c>
      <c r="D437" s="31">
        <v>19</v>
      </c>
      <c r="E437" s="34" t="str">
        <f t="shared" si="120"/>
        <v>Low spender</v>
      </c>
      <c r="F437" s="10">
        <f t="shared" si="114"/>
        <v>7.1733303129837276E-4</v>
      </c>
      <c r="G437" s="1">
        <v>1</v>
      </c>
      <c r="H437" s="1">
        <v>0</v>
      </c>
      <c r="I437" s="1">
        <v>23</v>
      </c>
      <c r="J437" s="1">
        <v>2</v>
      </c>
      <c r="K437" s="1">
        <v>8</v>
      </c>
      <c r="L437" s="1">
        <v>10</v>
      </c>
      <c r="M437" s="1">
        <v>12</v>
      </c>
      <c r="N437" s="1">
        <v>14</v>
      </c>
      <c r="O437" s="1">
        <v>23</v>
      </c>
      <c r="P437" s="8">
        <f t="shared" si="121"/>
        <v>69</v>
      </c>
      <c r="Q437" s="10">
        <f t="shared" si="122"/>
        <v>2.8985507246376812E-2</v>
      </c>
      <c r="R437" s="10">
        <f t="shared" si="123"/>
        <v>0.11594202898550725</v>
      </c>
      <c r="S437" s="10">
        <f t="shared" si="124"/>
        <v>0.14492753623188406</v>
      </c>
      <c r="T437" s="10">
        <f t="shared" si="125"/>
        <v>0.17391304347826086</v>
      </c>
      <c r="U437" s="10">
        <f t="shared" si="126"/>
        <v>0.20289855072463769</v>
      </c>
      <c r="V437" s="10">
        <f t="shared" si="127"/>
        <v>0.33333333333333331</v>
      </c>
      <c r="W437" s="1">
        <v>3</v>
      </c>
      <c r="X437" s="1">
        <v>2</v>
      </c>
      <c r="Y437" s="1">
        <v>1</v>
      </c>
      <c r="Z437" s="1">
        <v>3</v>
      </c>
      <c r="AA437" s="8">
        <f t="shared" si="128"/>
        <v>9</v>
      </c>
      <c r="AB437" s="10">
        <f t="shared" si="129"/>
        <v>0.33333333333333331</v>
      </c>
      <c r="AC437" s="10">
        <f t="shared" si="130"/>
        <v>0.22222222222222221</v>
      </c>
      <c r="AD437" s="10">
        <f t="shared" si="131"/>
        <v>0.1111111111111111</v>
      </c>
      <c r="AE437" s="10">
        <f t="shared" si="132"/>
        <v>0.33333333333333331</v>
      </c>
      <c r="AF437" s="1">
        <v>5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42</v>
      </c>
      <c r="AO437" s="20" t="str">
        <f t="shared" si="115"/>
        <v>36-50</v>
      </c>
      <c r="AP437" s="1">
        <v>2564</v>
      </c>
      <c r="AQ437" s="1">
        <v>0</v>
      </c>
      <c r="AR437" s="1">
        <v>0</v>
      </c>
      <c r="AS437" s="1">
        <v>1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23</v>
      </c>
      <c r="BA437" s="23">
        <v>42285</v>
      </c>
      <c r="BB437" s="25">
        <f t="shared" si="116"/>
        <v>10</v>
      </c>
      <c r="BC437" s="25" t="str">
        <f t="shared" si="117"/>
        <v>October</v>
      </c>
      <c r="BD437" s="25">
        <v>1</v>
      </c>
      <c r="BE437" t="str">
        <f t="shared" si="118"/>
        <v>953,26487,Low income,19,Low spender,0.000717333031298373,1,0,23,2,8,10,12,14,23,69,0.0289855072463768,0.115942028985507,0.144927536231884,0.173913043478261,0.202898550724638,0.333333333333333,3,2,1,3,9,0.333333333333333,0.222222222222222,0.111111111111111,0.333333333333333,5,0,0,0,0,0,0,0,42,36-50,2564,0,0,1,0,0,0,0,0,0,23</v>
      </c>
    </row>
    <row r="438" spans="1:57" ht="13.2" x14ac:dyDescent="0.25">
      <c r="A438" s="8">
        <v>758</v>
      </c>
      <c r="B438" s="1">
        <v>28427</v>
      </c>
      <c r="C438" s="8" t="str">
        <f t="shared" si="119"/>
        <v>Low income</v>
      </c>
      <c r="D438" s="31">
        <v>32</v>
      </c>
      <c r="E438" s="34" t="str">
        <f t="shared" si="120"/>
        <v>Low spender</v>
      </c>
      <c r="F438" s="10">
        <f t="shared" si="114"/>
        <v>1.1256903647940339E-3</v>
      </c>
      <c r="G438" s="1">
        <v>1</v>
      </c>
      <c r="H438" s="1">
        <v>0</v>
      </c>
      <c r="I438" s="1">
        <v>67</v>
      </c>
      <c r="J438" s="1">
        <v>18</v>
      </c>
      <c r="K438" s="1">
        <v>3</v>
      </c>
      <c r="L438" s="1">
        <v>19</v>
      </c>
      <c r="M438" s="1">
        <v>3</v>
      </c>
      <c r="N438" s="1">
        <v>3</v>
      </c>
      <c r="O438" s="1">
        <v>6</v>
      </c>
      <c r="P438" s="8">
        <f t="shared" si="121"/>
        <v>52</v>
      </c>
      <c r="Q438" s="10">
        <f t="shared" si="122"/>
        <v>0.34615384615384615</v>
      </c>
      <c r="R438" s="10">
        <f t="shared" si="123"/>
        <v>5.7692307692307696E-2</v>
      </c>
      <c r="S438" s="10">
        <f t="shared" si="124"/>
        <v>0.36538461538461536</v>
      </c>
      <c r="T438" s="10">
        <f t="shared" si="125"/>
        <v>5.7692307692307696E-2</v>
      </c>
      <c r="U438" s="10">
        <f t="shared" si="126"/>
        <v>5.7692307692307696E-2</v>
      </c>
      <c r="V438" s="10">
        <f t="shared" si="127"/>
        <v>0.11538461538461539</v>
      </c>
      <c r="W438" s="1">
        <v>2</v>
      </c>
      <c r="X438" s="1">
        <v>2</v>
      </c>
      <c r="Y438" s="1">
        <v>0</v>
      </c>
      <c r="Z438" s="1">
        <v>3</v>
      </c>
      <c r="AA438" s="8">
        <f t="shared" si="128"/>
        <v>7</v>
      </c>
      <c r="AB438" s="10">
        <f t="shared" si="129"/>
        <v>0.2857142857142857</v>
      </c>
      <c r="AC438" s="10">
        <f t="shared" si="130"/>
        <v>0.2857142857142857</v>
      </c>
      <c r="AD438" s="10">
        <f t="shared" si="131"/>
        <v>0</v>
      </c>
      <c r="AE438" s="10">
        <f t="shared" si="132"/>
        <v>0.42857142857142855</v>
      </c>
      <c r="AF438" s="1">
        <v>8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37</v>
      </c>
      <c r="AO438" s="20" t="str">
        <f t="shared" si="115"/>
        <v>36-50</v>
      </c>
      <c r="AP438" s="1">
        <v>2624</v>
      </c>
      <c r="AQ438" s="1">
        <v>0</v>
      </c>
      <c r="AR438" s="1">
        <v>0</v>
      </c>
      <c r="AS438" s="1">
        <v>0</v>
      </c>
      <c r="AT438" s="1">
        <v>1</v>
      </c>
      <c r="AU438" s="1">
        <v>0</v>
      </c>
      <c r="AV438" s="1">
        <v>0</v>
      </c>
      <c r="AW438" s="1">
        <v>1</v>
      </c>
      <c r="AX438" s="1">
        <v>0</v>
      </c>
      <c r="AY438" s="1">
        <v>0</v>
      </c>
      <c r="AZ438" s="1">
        <v>40</v>
      </c>
      <c r="BA438" s="23">
        <v>42225</v>
      </c>
      <c r="BB438" s="25">
        <f t="shared" si="116"/>
        <v>8</v>
      </c>
      <c r="BC438" s="25" t="str">
        <f t="shared" si="117"/>
        <v>August</v>
      </c>
      <c r="BD438" s="25">
        <v>1</v>
      </c>
      <c r="BE438" t="str">
        <f t="shared" si="118"/>
        <v>758,28427,Low income,32,Low spender,0.00112569036479403,1,0,67,18,3,19,3,3,6,52,0.346153846153846,0.0576923076923077,0.365384615384615,0.0576923076923077,0.0576923076923077,0.115384615384615,2,2,0,3,7,0.285714285714286,0.285714285714286,0,0.428571428571429,8,0,0,0,0,0,0,0,37,36-50,2624,0,0,0,1,0,0,1,0,0,40</v>
      </c>
    </row>
    <row r="439" spans="1:57" ht="13.2" x14ac:dyDescent="0.25">
      <c r="A439" s="8">
        <v>729</v>
      </c>
      <c r="B439" s="1">
        <v>20559</v>
      </c>
      <c r="C439" s="8" t="str">
        <f t="shared" si="119"/>
        <v>Low income</v>
      </c>
      <c r="D439" s="31">
        <v>429</v>
      </c>
      <c r="E439" s="34" t="str">
        <f t="shared" si="120"/>
        <v>Low spender</v>
      </c>
      <c r="F439" s="10">
        <f t="shared" si="114"/>
        <v>2.0866773675762441E-2</v>
      </c>
      <c r="G439" s="1">
        <v>1</v>
      </c>
      <c r="H439" s="1">
        <v>0</v>
      </c>
      <c r="I439" s="1">
        <v>88</v>
      </c>
      <c r="J439" s="1">
        <v>13</v>
      </c>
      <c r="K439" s="1">
        <v>1</v>
      </c>
      <c r="L439" s="1">
        <v>29</v>
      </c>
      <c r="M439" s="1">
        <v>3</v>
      </c>
      <c r="N439" s="1">
        <v>0</v>
      </c>
      <c r="O439" s="1">
        <v>7</v>
      </c>
      <c r="P439" s="8">
        <f t="shared" si="121"/>
        <v>53</v>
      </c>
      <c r="Q439" s="10">
        <f t="shared" si="122"/>
        <v>0.24528301886792453</v>
      </c>
      <c r="R439" s="10">
        <f t="shared" si="123"/>
        <v>1.8867924528301886E-2</v>
      </c>
      <c r="S439" s="10">
        <f t="shared" si="124"/>
        <v>0.54716981132075471</v>
      </c>
      <c r="T439" s="10">
        <f t="shared" si="125"/>
        <v>5.6603773584905662E-2</v>
      </c>
      <c r="U439" s="10">
        <f t="shared" si="126"/>
        <v>0</v>
      </c>
      <c r="V439" s="10">
        <f t="shared" si="127"/>
        <v>0.13207547169811321</v>
      </c>
      <c r="W439" s="1">
        <v>2</v>
      </c>
      <c r="X439" s="1">
        <v>2</v>
      </c>
      <c r="Y439" s="1">
        <v>0</v>
      </c>
      <c r="Z439" s="1">
        <v>3</v>
      </c>
      <c r="AA439" s="8">
        <f t="shared" si="128"/>
        <v>7</v>
      </c>
      <c r="AB439" s="10">
        <f t="shared" si="129"/>
        <v>0.2857142857142857</v>
      </c>
      <c r="AC439" s="10">
        <f t="shared" si="130"/>
        <v>0.2857142857142857</v>
      </c>
      <c r="AD439" s="10">
        <f t="shared" si="131"/>
        <v>0</v>
      </c>
      <c r="AE439" s="10">
        <f t="shared" si="132"/>
        <v>0.42857142857142855</v>
      </c>
      <c r="AF439" s="1">
        <v>8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35</v>
      </c>
      <c r="AO439" s="20" t="str">
        <f t="shared" si="115"/>
        <v>24-35</v>
      </c>
      <c r="AP439" s="1">
        <v>2633</v>
      </c>
      <c r="AQ439" s="1">
        <v>0</v>
      </c>
      <c r="AR439" s="1">
        <v>1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1</v>
      </c>
      <c r="AY439" s="1">
        <v>0</v>
      </c>
      <c r="AZ439" s="1">
        <v>39</v>
      </c>
      <c r="BA439" s="23">
        <v>42216</v>
      </c>
      <c r="BB439" s="25">
        <f t="shared" si="116"/>
        <v>7</v>
      </c>
      <c r="BC439" s="25" t="str">
        <f t="shared" si="117"/>
        <v>July</v>
      </c>
      <c r="BD439" s="25">
        <v>1</v>
      </c>
      <c r="BE439" t="str">
        <f t="shared" si="118"/>
        <v>729,20559,Low income,429,Low spender,0.0208667736757624,1,0,88,13,1,29,3,0,7,53,0.245283018867925,0.0188679245283019,0.547169811320755,0.0566037735849057,0,0.132075471698113,2,2,0,3,7,0.285714285714286,0.285714285714286,0,0.428571428571429,8,0,0,0,0,0,0,0,35,24-35,2633,0,1,0,0,0,0,0,1,0,39</v>
      </c>
    </row>
    <row r="440" spans="1:57" ht="13.2" x14ac:dyDescent="0.25">
      <c r="A440" s="8">
        <v>316</v>
      </c>
      <c r="B440" s="1">
        <v>17345</v>
      </c>
      <c r="C440" s="8" t="str">
        <f t="shared" si="119"/>
        <v>Low income</v>
      </c>
      <c r="D440" s="31">
        <v>41</v>
      </c>
      <c r="E440" s="34" t="str">
        <f t="shared" si="120"/>
        <v>Low spender</v>
      </c>
      <c r="F440" s="10">
        <f t="shared" si="114"/>
        <v>2.3637936004612279E-3</v>
      </c>
      <c r="G440" s="1">
        <v>1</v>
      </c>
      <c r="H440" s="1">
        <v>0</v>
      </c>
      <c r="I440" s="1">
        <v>79</v>
      </c>
      <c r="J440" s="1">
        <v>4</v>
      </c>
      <c r="K440" s="1">
        <v>9</v>
      </c>
      <c r="L440" s="1">
        <v>16</v>
      </c>
      <c r="M440" s="1">
        <v>17</v>
      </c>
      <c r="N440" s="1">
        <v>0</v>
      </c>
      <c r="O440" s="1">
        <v>12</v>
      </c>
      <c r="P440" s="8">
        <f t="shared" si="121"/>
        <v>58</v>
      </c>
      <c r="Q440" s="10">
        <f t="shared" si="122"/>
        <v>6.8965517241379309E-2</v>
      </c>
      <c r="R440" s="10">
        <f t="shared" si="123"/>
        <v>0.15517241379310345</v>
      </c>
      <c r="S440" s="10">
        <f t="shared" si="124"/>
        <v>0.27586206896551724</v>
      </c>
      <c r="T440" s="10">
        <f t="shared" si="125"/>
        <v>0.29310344827586204</v>
      </c>
      <c r="U440" s="10">
        <f t="shared" si="126"/>
        <v>0</v>
      </c>
      <c r="V440" s="10">
        <f t="shared" si="127"/>
        <v>0.20689655172413793</v>
      </c>
      <c r="W440" s="1">
        <v>2</v>
      </c>
      <c r="X440" s="1">
        <v>2</v>
      </c>
      <c r="Y440" s="1">
        <v>1</v>
      </c>
      <c r="Z440" s="1">
        <v>2</v>
      </c>
      <c r="AA440" s="8">
        <f t="shared" si="128"/>
        <v>7</v>
      </c>
      <c r="AB440" s="10">
        <f t="shared" si="129"/>
        <v>0.2857142857142857</v>
      </c>
      <c r="AC440" s="10">
        <f t="shared" si="130"/>
        <v>0.2857142857142857</v>
      </c>
      <c r="AD440" s="10">
        <f t="shared" si="131"/>
        <v>0.14285714285714285</v>
      </c>
      <c r="AE440" s="10">
        <f t="shared" si="132"/>
        <v>0.2857142857142857</v>
      </c>
      <c r="AF440" s="1">
        <v>8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42</v>
      </c>
      <c r="AO440" s="20" t="str">
        <f t="shared" si="115"/>
        <v>36-50</v>
      </c>
      <c r="AP440" s="1">
        <v>2762</v>
      </c>
      <c r="AQ440" s="1">
        <v>0</v>
      </c>
      <c r="AR440" s="1">
        <v>1</v>
      </c>
      <c r="AS440" s="1">
        <v>0</v>
      </c>
      <c r="AT440" s="1">
        <v>0</v>
      </c>
      <c r="AU440" s="1">
        <v>0</v>
      </c>
      <c r="AV440" s="1">
        <v>0</v>
      </c>
      <c r="AW440" s="1">
        <v>1</v>
      </c>
      <c r="AX440" s="1">
        <v>0</v>
      </c>
      <c r="AY440" s="1">
        <v>0</v>
      </c>
      <c r="AZ440" s="1">
        <v>34</v>
      </c>
      <c r="BA440" s="23">
        <v>42087</v>
      </c>
      <c r="BB440" s="25">
        <f t="shared" si="116"/>
        <v>3</v>
      </c>
      <c r="BC440" s="25" t="str">
        <f t="shared" si="117"/>
        <v>March</v>
      </c>
      <c r="BD440" s="25">
        <v>1</v>
      </c>
      <c r="BE440" t="str">
        <f t="shared" si="118"/>
        <v>316,17345,Low income,41,Low spender,0.00236379360046123,1,0,79,4,9,16,17,0,12,58,0.0689655172413793,0.155172413793103,0.275862068965517,0.293103448275862,0,0.206896551724138,2,2,1,2,7,0.285714285714286,0.285714285714286,0.142857142857143,0.285714285714286,8,0,0,0,0,0,0,0,42,36-50,2762,0,1,0,0,0,0,1,0,0,34</v>
      </c>
    </row>
    <row r="441" spans="1:57" ht="13.2" x14ac:dyDescent="0.25">
      <c r="A441" s="8">
        <v>123</v>
      </c>
      <c r="B441" s="1">
        <v>21645</v>
      </c>
      <c r="C441" s="8" t="str">
        <f t="shared" si="119"/>
        <v>Low income</v>
      </c>
      <c r="D441" s="31">
        <v>155</v>
      </c>
      <c r="E441" s="34" t="str">
        <f t="shared" si="120"/>
        <v>Low spender</v>
      </c>
      <c r="F441" s="10">
        <f t="shared" si="114"/>
        <v>7.1610071610071612E-3</v>
      </c>
      <c r="G441" s="1">
        <v>1</v>
      </c>
      <c r="H441" s="1">
        <v>0</v>
      </c>
      <c r="I441" s="1">
        <v>75</v>
      </c>
      <c r="J441" s="1">
        <v>14</v>
      </c>
      <c r="K441" s="1">
        <v>0</v>
      </c>
      <c r="L441" s="1">
        <v>23</v>
      </c>
      <c r="M441" s="1">
        <v>4</v>
      </c>
      <c r="N441" s="1">
        <v>5</v>
      </c>
      <c r="O441" s="1">
        <v>19</v>
      </c>
      <c r="P441" s="8">
        <f t="shared" si="121"/>
        <v>65</v>
      </c>
      <c r="Q441" s="10">
        <f t="shared" si="122"/>
        <v>0.2153846153846154</v>
      </c>
      <c r="R441" s="10">
        <f t="shared" si="123"/>
        <v>0</v>
      </c>
      <c r="S441" s="10">
        <f t="shared" si="124"/>
        <v>0.35384615384615387</v>
      </c>
      <c r="T441" s="10">
        <f t="shared" si="125"/>
        <v>6.1538461538461542E-2</v>
      </c>
      <c r="U441" s="10">
        <f t="shared" si="126"/>
        <v>7.6923076923076927E-2</v>
      </c>
      <c r="V441" s="10">
        <f t="shared" si="127"/>
        <v>0.29230769230769232</v>
      </c>
      <c r="W441" s="1">
        <v>3</v>
      </c>
      <c r="X441" s="1">
        <v>3</v>
      </c>
      <c r="Y441" s="1">
        <v>0</v>
      </c>
      <c r="Z441" s="1">
        <v>3</v>
      </c>
      <c r="AA441" s="8">
        <f t="shared" si="128"/>
        <v>9</v>
      </c>
      <c r="AB441" s="10">
        <f t="shared" si="129"/>
        <v>0.33333333333333331</v>
      </c>
      <c r="AC441" s="10">
        <f t="shared" si="130"/>
        <v>0.33333333333333331</v>
      </c>
      <c r="AD441" s="10">
        <f t="shared" si="131"/>
        <v>0</v>
      </c>
      <c r="AE441" s="10">
        <f t="shared" si="132"/>
        <v>0.33333333333333331</v>
      </c>
      <c r="AF441" s="1">
        <v>9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1</v>
      </c>
      <c r="AN441" s="1">
        <v>41</v>
      </c>
      <c r="AO441" s="20" t="str">
        <f t="shared" si="115"/>
        <v>36-50</v>
      </c>
      <c r="AP441" s="1">
        <v>2823</v>
      </c>
      <c r="AQ441" s="1">
        <v>0</v>
      </c>
      <c r="AR441" s="1">
        <v>0</v>
      </c>
      <c r="AS441" s="1">
        <v>0</v>
      </c>
      <c r="AT441" s="1">
        <v>1</v>
      </c>
      <c r="AU441" s="1">
        <v>0</v>
      </c>
      <c r="AV441" s="1">
        <v>0</v>
      </c>
      <c r="AW441" s="1">
        <v>1</v>
      </c>
      <c r="AX441" s="1">
        <v>0</v>
      </c>
      <c r="AY441" s="1">
        <v>0</v>
      </c>
      <c r="AZ441" s="1">
        <v>27</v>
      </c>
      <c r="BA441" s="23">
        <v>42026</v>
      </c>
      <c r="BB441" s="25">
        <f t="shared" si="116"/>
        <v>1</v>
      </c>
      <c r="BC441" s="25" t="str">
        <f t="shared" si="117"/>
        <v>January</v>
      </c>
      <c r="BD441" s="25">
        <v>1</v>
      </c>
      <c r="BE441" t="str">
        <f t="shared" si="118"/>
        <v>123,21645,Low income,155,Low spender,0.00716100716100716,1,0,75,14,0,23,4,5,19,65,0.215384615384615,0,0.353846153846154,0.0615384615384615,0.0769230769230769,0.292307692307692,3,3,0,3,9,0.333333333333333,0.333333333333333,0,0.333333333333333,9,0,0,0,0,0,0,1,41,36-50,2823,0,0,0,1,0,0,1,0,0,27</v>
      </c>
    </row>
    <row r="442" spans="1:57" ht="13.2" x14ac:dyDescent="0.25">
      <c r="A442" s="8">
        <v>2183</v>
      </c>
      <c r="B442" s="1">
        <v>31878</v>
      </c>
      <c r="C442" s="8" t="str">
        <f t="shared" si="119"/>
        <v>Low income</v>
      </c>
      <c r="D442" s="31">
        <v>1205</v>
      </c>
      <c r="E442" s="34" t="str">
        <f t="shared" si="120"/>
        <v>High spender</v>
      </c>
      <c r="F442" s="10">
        <f t="shared" si="114"/>
        <v>3.7800363887320408E-2</v>
      </c>
      <c r="G442" s="1">
        <v>0</v>
      </c>
      <c r="H442" s="1">
        <v>1</v>
      </c>
      <c r="I442" s="1">
        <v>7</v>
      </c>
      <c r="J442" s="1">
        <v>23</v>
      </c>
      <c r="K442" s="1">
        <v>4</v>
      </c>
      <c r="L442" s="1">
        <v>5</v>
      </c>
      <c r="M442" s="1">
        <v>10</v>
      </c>
      <c r="N442" s="1">
        <v>5</v>
      </c>
      <c r="O442" s="1">
        <v>23</v>
      </c>
      <c r="P442" s="8">
        <f t="shared" si="121"/>
        <v>70</v>
      </c>
      <c r="Q442" s="10">
        <f t="shared" si="122"/>
        <v>0.32857142857142857</v>
      </c>
      <c r="R442" s="10">
        <f t="shared" si="123"/>
        <v>5.7142857142857141E-2</v>
      </c>
      <c r="S442" s="10">
        <f t="shared" si="124"/>
        <v>7.1428571428571425E-2</v>
      </c>
      <c r="T442" s="10">
        <f t="shared" si="125"/>
        <v>0.14285714285714285</v>
      </c>
      <c r="U442" s="10">
        <f t="shared" si="126"/>
        <v>7.1428571428571425E-2</v>
      </c>
      <c r="V442" s="10">
        <f t="shared" si="127"/>
        <v>0.32857142857142857</v>
      </c>
      <c r="W442" s="1">
        <v>1</v>
      </c>
      <c r="X442" s="1">
        <v>1</v>
      </c>
      <c r="Y442" s="1">
        <v>0</v>
      </c>
      <c r="Z442" s="1">
        <v>4</v>
      </c>
      <c r="AA442" s="8">
        <f t="shared" si="128"/>
        <v>6</v>
      </c>
      <c r="AB442" s="10">
        <f t="shared" si="129"/>
        <v>0.16666666666666666</v>
      </c>
      <c r="AC442" s="10">
        <f t="shared" si="130"/>
        <v>0.16666666666666666</v>
      </c>
      <c r="AD442" s="10">
        <f t="shared" si="131"/>
        <v>0</v>
      </c>
      <c r="AE442" s="10">
        <f t="shared" si="132"/>
        <v>0.66666666666666663</v>
      </c>
      <c r="AF442" s="1">
        <v>3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43</v>
      </c>
      <c r="AO442" s="20" t="str">
        <f t="shared" si="115"/>
        <v>36-50</v>
      </c>
      <c r="AP442" s="1">
        <v>2166</v>
      </c>
      <c r="AQ442" s="1">
        <v>0</v>
      </c>
      <c r="AR442" s="1">
        <v>0</v>
      </c>
      <c r="AS442" s="1">
        <v>1</v>
      </c>
      <c r="AT442" s="1">
        <v>0</v>
      </c>
      <c r="AU442" s="1">
        <v>0</v>
      </c>
      <c r="AV442" s="1">
        <v>1</v>
      </c>
      <c r="AW442" s="1">
        <v>0</v>
      </c>
      <c r="AX442" s="1">
        <v>0</v>
      </c>
      <c r="AY442" s="1">
        <v>0</v>
      </c>
      <c r="AZ442" s="1">
        <v>24</v>
      </c>
      <c r="BA442" s="23">
        <v>42683</v>
      </c>
      <c r="BB442" s="25">
        <f t="shared" si="116"/>
        <v>11</v>
      </c>
      <c r="BC442" s="25" t="str">
        <f t="shared" si="117"/>
        <v>November</v>
      </c>
      <c r="BD442" s="25">
        <v>1</v>
      </c>
      <c r="BE442" t="str">
        <f t="shared" si="118"/>
        <v>2183,31878,Low income,1205,High spender,0.0378003638873204,0,1,7,23,4,5,10,5,23,70,0.328571428571429,0.0571428571428571,0.0714285714285714,0.142857142857143,0.0714285714285714,0.328571428571429,1,1,0,4,6,0.166666666666667,0.166666666666667,0,0.666666666666667,3,0,0,0,0,0,0,0,43,36-50,2166,0,0,1,0,0,1,0,0,0,24</v>
      </c>
    </row>
    <row r="443" spans="1:57" ht="13.2" x14ac:dyDescent="0.25">
      <c r="A443" s="8">
        <v>1815</v>
      </c>
      <c r="B443" s="1">
        <v>37334</v>
      </c>
      <c r="C443" s="8" t="str">
        <f t="shared" si="119"/>
        <v>Low income</v>
      </c>
      <c r="D443" s="31">
        <v>36</v>
      </c>
      <c r="E443" s="34" t="str">
        <f t="shared" si="120"/>
        <v>Low spender</v>
      </c>
      <c r="F443" s="10">
        <f t="shared" si="114"/>
        <v>9.6426849520544274E-4</v>
      </c>
      <c r="G443" s="1">
        <v>1</v>
      </c>
      <c r="H443" s="1">
        <v>1</v>
      </c>
      <c r="I443" s="1">
        <v>44</v>
      </c>
      <c r="J443" s="1">
        <v>26</v>
      </c>
      <c r="K443" s="1">
        <v>1</v>
      </c>
      <c r="L443" s="1">
        <v>16</v>
      </c>
      <c r="M443" s="1">
        <v>2</v>
      </c>
      <c r="N443" s="1">
        <v>2</v>
      </c>
      <c r="O443" s="1">
        <v>15</v>
      </c>
      <c r="P443" s="8">
        <f t="shared" si="121"/>
        <v>62</v>
      </c>
      <c r="Q443" s="10">
        <f t="shared" si="122"/>
        <v>0.41935483870967744</v>
      </c>
      <c r="R443" s="10">
        <f t="shared" si="123"/>
        <v>1.6129032258064516E-2</v>
      </c>
      <c r="S443" s="10">
        <f t="shared" si="124"/>
        <v>0.25806451612903225</v>
      </c>
      <c r="T443" s="10">
        <f t="shared" si="125"/>
        <v>3.2258064516129031E-2</v>
      </c>
      <c r="U443" s="10">
        <f t="shared" si="126"/>
        <v>3.2258064516129031E-2</v>
      </c>
      <c r="V443" s="10">
        <f t="shared" si="127"/>
        <v>0.24193548387096775</v>
      </c>
      <c r="W443" s="1">
        <v>4</v>
      </c>
      <c r="X443" s="1">
        <v>3</v>
      </c>
      <c r="Y443" s="1">
        <v>0</v>
      </c>
      <c r="Z443" s="1">
        <v>4</v>
      </c>
      <c r="AA443" s="8">
        <f t="shared" si="128"/>
        <v>11</v>
      </c>
      <c r="AB443" s="10">
        <f t="shared" si="129"/>
        <v>0.36363636363636365</v>
      </c>
      <c r="AC443" s="10">
        <f t="shared" si="130"/>
        <v>0.27272727272727271</v>
      </c>
      <c r="AD443" s="10">
        <f t="shared" si="131"/>
        <v>0</v>
      </c>
      <c r="AE443" s="10">
        <f t="shared" si="132"/>
        <v>0.36363636363636365</v>
      </c>
      <c r="AF443" s="1">
        <v>4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62</v>
      </c>
      <c r="AO443" s="20" t="str">
        <f t="shared" si="115"/>
        <v>50-65</v>
      </c>
      <c r="AP443" s="1">
        <v>2282</v>
      </c>
      <c r="AQ443" s="1">
        <v>0</v>
      </c>
      <c r="AR443" s="1">
        <v>0</v>
      </c>
      <c r="AS443" s="1">
        <v>0</v>
      </c>
      <c r="AT443" s="1">
        <v>1</v>
      </c>
      <c r="AU443" s="1">
        <v>0</v>
      </c>
      <c r="AV443" s="1">
        <v>0</v>
      </c>
      <c r="AW443" s="1">
        <v>0</v>
      </c>
      <c r="AX443" s="1">
        <v>0</v>
      </c>
      <c r="AY443" s="1">
        <v>1</v>
      </c>
      <c r="AZ443" s="1">
        <v>32</v>
      </c>
      <c r="BA443" s="23">
        <v>42567</v>
      </c>
      <c r="BB443" s="25">
        <f t="shared" si="116"/>
        <v>7</v>
      </c>
      <c r="BC443" s="25" t="str">
        <f t="shared" si="117"/>
        <v>July</v>
      </c>
      <c r="BD443" s="25">
        <v>1</v>
      </c>
      <c r="BE443" t="str">
        <f t="shared" si="118"/>
        <v>1815,37334,Low income,36,Low spender,0.000964268495205443,1,1,44,26,1,16,2,2,15,62,0.419354838709677,0.0161290322580645,0.258064516129032,0.032258064516129,0.032258064516129,0.241935483870968,4,3,0,4,11,0.363636363636364,0.272727272727273,0,0.363636363636364,4,0,0,0,0,0,0,0,62,50-65,2282,0,0,0,1,0,0,0,0,1,32</v>
      </c>
    </row>
    <row r="444" spans="1:57" ht="13.2" x14ac:dyDescent="0.25">
      <c r="A444" s="8">
        <v>1568</v>
      </c>
      <c r="B444" s="1">
        <v>45057</v>
      </c>
      <c r="C444" s="8" t="str">
        <f t="shared" si="119"/>
        <v>Low income</v>
      </c>
      <c r="D444" s="31">
        <v>1282</v>
      </c>
      <c r="E444" s="34" t="str">
        <f t="shared" si="120"/>
        <v>High spender</v>
      </c>
      <c r="F444" s="10">
        <f t="shared" si="114"/>
        <v>2.8452848613977851E-2</v>
      </c>
      <c r="G444" s="1">
        <v>1</v>
      </c>
      <c r="H444" s="1">
        <v>0</v>
      </c>
      <c r="I444" s="1">
        <v>80</v>
      </c>
      <c r="J444" s="1">
        <v>37</v>
      </c>
      <c r="K444" s="1">
        <v>0</v>
      </c>
      <c r="L444" s="1">
        <v>7</v>
      </c>
      <c r="M444" s="1">
        <v>3</v>
      </c>
      <c r="N444" s="1">
        <v>0</v>
      </c>
      <c r="O444" s="1">
        <v>3</v>
      </c>
      <c r="P444" s="8">
        <f t="shared" si="121"/>
        <v>50</v>
      </c>
      <c r="Q444" s="10">
        <f t="shared" si="122"/>
        <v>0.74</v>
      </c>
      <c r="R444" s="10">
        <f t="shared" si="123"/>
        <v>0</v>
      </c>
      <c r="S444" s="10">
        <f t="shared" si="124"/>
        <v>0.14000000000000001</v>
      </c>
      <c r="T444" s="10">
        <f t="shared" si="125"/>
        <v>0.06</v>
      </c>
      <c r="U444" s="10">
        <f t="shared" si="126"/>
        <v>0</v>
      </c>
      <c r="V444" s="10">
        <f t="shared" si="127"/>
        <v>0.06</v>
      </c>
      <c r="W444" s="1">
        <v>1</v>
      </c>
      <c r="X444" s="1">
        <v>2</v>
      </c>
      <c r="Y444" s="1">
        <v>0</v>
      </c>
      <c r="Z444" s="1">
        <v>3</v>
      </c>
      <c r="AA444" s="8">
        <f t="shared" si="128"/>
        <v>6</v>
      </c>
      <c r="AB444" s="10">
        <f t="shared" si="129"/>
        <v>0.16666666666666666</v>
      </c>
      <c r="AC444" s="10">
        <f t="shared" si="130"/>
        <v>0.33333333333333331</v>
      </c>
      <c r="AD444" s="10">
        <f t="shared" si="131"/>
        <v>0</v>
      </c>
      <c r="AE444" s="10">
        <f t="shared" si="132"/>
        <v>0.5</v>
      </c>
      <c r="AF444" s="1">
        <v>5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41</v>
      </c>
      <c r="AO444" s="20" t="str">
        <f t="shared" si="115"/>
        <v>36-50</v>
      </c>
      <c r="AP444" s="1">
        <v>2369</v>
      </c>
      <c r="AQ444" s="1">
        <v>0</v>
      </c>
      <c r="AR444" s="1">
        <v>1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1</v>
      </c>
      <c r="AY444" s="1">
        <v>0</v>
      </c>
      <c r="AZ444" s="1">
        <v>44</v>
      </c>
      <c r="BA444" s="23">
        <v>42480</v>
      </c>
      <c r="BB444" s="25">
        <f t="shared" si="116"/>
        <v>4</v>
      </c>
      <c r="BC444" s="25" t="str">
        <f t="shared" si="117"/>
        <v>April</v>
      </c>
      <c r="BD444" s="25">
        <v>1</v>
      </c>
      <c r="BE444" t="str">
        <f t="shared" si="118"/>
        <v>1568,45057,Low income,1282,High spender,0.0284528486139779,1,0,80,37,0,7,3,0,3,50,0.74,0,0.14,0.06,0,0.06,1,2,0,3,6,0.166666666666667,0.333333333333333,0,0.5,5,0,0,0,0,0,0,0,41,36-50,2369,0,1,0,0,0,0,0,1,0,44</v>
      </c>
    </row>
    <row r="445" spans="1:57" ht="13.2" x14ac:dyDescent="0.25">
      <c r="A445" s="8">
        <v>1281</v>
      </c>
      <c r="B445" s="1">
        <v>32889</v>
      </c>
      <c r="C445" s="8" t="str">
        <f t="shared" si="119"/>
        <v>Low income</v>
      </c>
      <c r="D445" s="31">
        <v>669</v>
      </c>
      <c r="E445" s="34" t="str">
        <f t="shared" si="120"/>
        <v>High spender</v>
      </c>
      <c r="F445" s="10">
        <f t="shared" si="114"/>
        <v>2.0341147496123323E-2</v>
      </c>
      <c r="G445" s="1">
        <v>1</v>
      </c>
      <c r="H445" s="1">
        <v>1</v>
      </c>
      <c r="I445" s="1">
        <v>78</v>
      </c>
      <c r="J445" s="1">
        <v>28</v>
      </c>
      <c r="K445" s="1">
        <v>0</v>
      </c>
      <c r="L445" s="1">
        <v>13</v>
      </c>
      <c r="M445" s="1">
        <v>4</v>
      </c>
      <c r="N445" s="1">
        <v>2</v>
      </c>
      <c r="O445" s="1">
        <v>8</v>
      </c>
      <c r="P445" s="8">
        <f t="shared" si="121"/>
        <v>55</v>
      </c>
      <c r="Q445" s="10">
        <f t="shared" si="122"/>
        <v>0.50909090909090904</v>
      </c>
      <c r="R445" s="10">
        <f t="shared" si="123"/>
        <v>0</v>
      </c>
      <c r="S445" s="10">
        <f t="shared" si="124"/>
        <v>0.23636363636363636</v>
      </c>
      <c r="T445" s="10">
        <f t="shared" si="125"/>
        <v>7.2727272727272724E-2</v>
      </c>
      <c r="U445" s="10">
        <f t="shared" si="126"/>
        <v>3.6363636363636362E-2</v>
      </c>
      <c r="V445" s="10">
        <f t="shared" si="127"/>
        <v>0.14545454545454545</v>
      </c>
      <c r="W445" s="1">
        <v>3</v>
      </c>
      <c r="X445" s="1">
        <v>2</v>
      </c>
      <c r="Y445" s="1">
        <v>1</v>
      </c>
      <c r="Z445" s="1">
        <v>3</v>
      </c>
      <c r="AA445" s="8">
        <f t="shared" si="128"/>
        <v>9</v>
      </c>
      <c r="AB445" s="10">
        <f t="shared" si="129"/>
        <v>0.33333333333333331</v>
      </c>
      <c r="AC445" s="10">
        <f t="shared" si="130"/>
        <v>0.22222222222222221</v>
      </c>
      <c r="AD445" s="10">
        <f t="shared" si="131"/>
        <v>0.1111111111111111</v>
      </c>
      <c r="AE445" s="10">
        <f t="shared" si="132"/>
        <v>0.33333333333333331</v>
      </c>
      <c r="AF445" s="1">
        <v>5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52</v>
      </c>
      <c r="AO445" s="20" t="str">
        <f t="shared" si="115"/>
        <v>50-65</v>
      </c>
      <c r="AP445" s="1">
        <v>2455</v>
      </c>
      <c r="AQ445" s="1">
        <v>0</v>
      </c>
      <c r="AR445" s="1">
        <v>0</v>
      </c>
      <c r="AS445" s="1">
        <v>0</v>
      </c>
      <c r="AT445" s="1">
        <v>1</v>
      </c>
      <c r="AU445" s="1">
        <v>0</v>
      </c>
      <c r="AV445" s="1">
        <v>0</v>
      </c>
      <c r="AW445" s="1">
        <v>0</v>
      </c>
      <c r="AX445" s="1">
        <v>1</v>
      </c>
      <c r="AY445" s="1">
        <v>0</v>
      </c>
      <c r="AZ445" s="1">
        <v>39</v>
      </c>
      <c r="BA445" s="23">
        <v>42394</v>
      </c>
      <c r="BB445" s="25">
        <f t="shared" si="116"/>
        <v>1</v>
      </c>
      <c r="BC445" s="25" t="str">
        <f t="shared" si="117"/>
        <v>January</v>
      </c>
      <c r="BD445" s="25">
        <v>1</v>
      </c>
      <c r="BE445" t="str">
        <f t="shared" si="118"/>
        <v>1281,32889,Low income,669,High spender,0.0203411474961233,1,1,78,28,0,13,4,2,8,55,0.509090909090909,0,0.236363636363636,0.0727272727272727,0.0363636363636364,0.145454545454545,3,2,1,3,9,0.333333333333333,0.222222222222222,0.111111111111111,0.333333333333333,5,0,0,0,0,0,0,0,52,50-65,2455,0,0,0,1,0,0,0,1,0,39</v>
      </c>
    </row>
    <row r="446" spans="1:57" ht="13.2" x14ac:dyDescent="0.25">
      <c r="A446" s="8">
        <v>1178</v>
      </c>
      <c r="B446" s="1">
        <v>15315</v>
      </c>
      <c r="C446" s="8" t="str">
        <f t="shared" si="119"/>
        <v>Low income</v>
      </c>
      <c r="D446" s="31">
        <v>1185</v>
      </c>
      <c r="E446" s="34" t="str">
        <f t="shared" si="120"/>
        <v>High spender</v>
      </c>
      <c r="F446" s="10">
        <f t="shared" si="114"/>
        <v>7.737512242899118E-2</v>
      </c>
      <c r="G446" s="1">
        <v>0</v>
      </c>
      <c r="H446" s="1">
        <v>0</v>
      </c>
      <c r="I446" s="1">
        <v>27</v>
      </c>
      <c r="J446" s="1">
        <v>7</v>
      </c>
      <c r="K446" s="1">
        <v>4</v>
      </c>
      <c r="L446" s="1">
        <v>13</v>
      </c>
      <c r="M446" s="1">
        <v>15</v>
      </c>
      <c r="N446" s="1">
        <v>8</v>
      </c>
      <c r="O446" s="1">
        <v>17</v>
      </c>
      <c r="P446" s="8">
        <f t="shared" si="121"/>
        <v>64</v>
      </c>
      <c r="Q446" s="10">
        <f t="shared" si="122"/>
        <v>0.109375</v>
      </c>
      <c r="R446" s="10">
        <f t="shared" si="123"/>
        <v>6.25E-2</v>
      </c>
      <c r="S446" s="10">
        <f t="shared" si="124"/>
        <v>0.203125</v>
      </c>
      <c r="T446" s="10">
        <f t="shared" si="125"/>
        <v>0.234375</v>
      </c>
      <c r="U446" s="10">
        <f t="shared" si="126"/>
        <v>0.125</v>
      </c>
      <c r="V446" s="10">
        <f t="shared" si="127"/>
        <v>0.265625</v>
      </c>
      <c r="W446" s="1">
        <v>2</v>
      </c>
      <c r="X446" s="1">
        <v>2</v>
      </c>
      <c r="Y446" s="1">
        <v>0</v>
      </c>
      <c r="Z446" s="1">
        <v>4</v>
      </c>
      <c r="AA446" s="8">
        <f t="shared" si="128"/>
        <v>8</v>
      </c>
      <c r="AB446" s="10">
        <f t="shared" si="129"/>
        <v>0.25</v>
      </c>
      <c r="AC446" s="10">
        <f t="shared" si="130"/>
        <v>0.25</v>
      </c>
      <c r="AD446" s="10">
        <f t="shared" si="131"/>
        <v>0</v>
      </c>
      <c r="AE446" s="10">
        <f t="shared" si="132"/>
        <v>0.5</v>
      </c>
      <c r="AF446" s="1">
        <v>5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50</v>
      </c>
      <c r="AO446" s="20" t="str">
        <f t="shared" si="115"/>
        <v>36-50</v>
      </c>
      <c r="AP446" s="1">
        <v>2489</v>
      </c>
      <c r="AQ446" s="1">
        <v>0</v>
      </c>
      <c r="AR446" s="1">
        <v>1</v>
      </c>
      <c r="AS446" s="1">
        <v>0</v>
      </c>
      <c r="AT446" s="1">
        <v>0</v>
      </c>
      <c r="AU446" s="1">
        <v>0</v>
      </c>
      <c r="AV446" s="1">
        <v>1</v>
      </c>
      <c r="AW446" s="1">
        <v>0</v>
      </c>
      <c r="AX446" s="1">
        <v>0</v>
      </c>
      <c r="AY446" s="1">
        <v>0</v>
      </c>
      <c r="AZ446" s="1">
        <v>30</v>
      </c>
      <c r="BA446" s="23">
        <v>42360</v>
      </c>
      <c r="BB446" s="25">
        <f t="shared" si="116"/>
        <v>12</v>
      </c>
      <c r="BC446" s="25" t="str">
        <f t="shared" si="117"/>
        <v>December</v>
      </c>
      <c r="BD446" s="25">
        <v>1</v>
      </c>
      <c r="BE446" t="str">
        <f t="shared" si="118"/>
        <v>1178,15315,Low income,1185,High spender,0.0773751224289912,0,0,27,7,4,13,15,8,17,64,0.109375,0.0625,0.203125,0.234375,0.125,0.265625,2,2,0,4,8,0.25,0.25,0,0.5,5,0,0,0,0,0,0,0,50,36-50,2489,0,1,0,0,0,1,0,0,0,30</v>
      </c>
    </row>
    <row r="447" spans="1:57" ht="13.2" x14ac:dyDescent="0.25">
      <c r="A447" s="8">
        <v>372</v>
      </c>
      <c r="B447" s="1">
        <v>23616</v>
      </c>
      <c r="C447" s="8" t="str">
        <f t="shared" si="119"/>
        <v>Low income</v>
      </c>
      <c r="D447" s="31">
        <v>53</v>
      </c>
      <c r="E447" s="34" t="str">
        <f t="shared" si="120"/>
        <v>Low spender</v>
      </c>
      <c r="F447" s="10">
        <f t="shared" si="114"/>
        <v>2.2442411924119242E-3</v>
      </c>
      <c r="G447" s="1">
        <v>1</v>
      </c>
      <c r="H447" s="1">
        <v>0</v>
      </c>
      <c r="I447" s="1">
        <v>76</v>
      </c>
      <c r="J447" s="1">
        <v>4</v>
      </c>
      <c r="K447" s="1">
        <v>22</v>
      </c>
      <c r="L447" s="1">
        <v>11</v>
      </c>
      <c r="M447" s="1">
        <v>3</v>
      </c>
      <c r="N447" s="1">
        <v>7</v>
      </c>
      <c r="O447" s="1">
        <v>32</v>
      </c>
      <c r="P447" s="8">
        <f t="shared" si="121"/>
        <v>79</v>
      </c>
      <c r="Q447" s="10">
        <f t="shared" si="122"/>
        <v>5.0632911392405063E-2</v>
      </c>
      <c r="R447" s="10">
        <f t="shared" si="123"/>
        <v>0.27848101265822783</v>
      </c>
      <c r="S447" s="10">
        <f t="shared" si="124"/>
        <v>0.13924050632911392</v>
      </c>
      <c r="T447" s="10">
        <f t="shared" si="125"/>
        <v>3.7974683544303799E-2</v>
      </c>
      <c r="U447" s="10">
        <f t="shared" si="126"/>
        <v>8.8607594936708861E-2</v>
      </c>
      <c r="V447" s="10">
        <f t="shared" si="127"/>
        <v>0.4050632911392405</v>
      </c>
      <c r="W447" s="1">
        <v>2</v>
      </c>
      <c r="X447" s="1">
        <v>3</v>
      </c>
      <c r="Y447" s="1">
        <v>0</v>
      </c>
      <c r="Z447" s="1">
        <v>3</v>
      </c>
      <c r="AA447" s="8">
        <f t="shared" si="128"/>
        <v>8</v>
      </c>
      <c r="AB447" s="10">
        <f t="shared" si="129"/>
        <v>0.25</v>
      </c>
      <c r="AC447" s="10">
        <f t="shared" si="130"/>
        <v>0.375</v>
      </c>
      <c r="AD447" s="10">
        <f t="shared" si="131"/>
        <v>0</v>
      </c>
      <c r="AE447" s="10">
        <f t="shared" si="132"/>
        <v>0.375</v>
      </c>
      <c r="AF447" s="1">
        <v>8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1</v>
      </c>
      <c r="AN447" s="1">
        <v>38</v>
      </c>
      <c r="AO447" s="20" t="str">
        <f t="shared" si="115"/>
        <v>36-50</v>
      </c>
      <c r="AP447" s="1">
        <v>2748</v>
      </c>
      <c r="AQ447" s="1">
        <v>0</v>
      </c>
      <c r="AR447" s="1">
        <v>0</v>
      </c>
      <c r="AS447" s="1">
        <v>1</v>
      </c>
      <c r="AT447" s="1">
        <v>0</v>
      </c>
      <c r="AU447" s="1">
        <v>0</v>
      </c>
      <c r="AV447" s="1">
        <v>1</v>
      </c>
      <c r="AW447" s="1">
        <v>0</v>
      </c>
      <c r="AX447" s="1">
        <v>0</v>
      </c>
      <c r="AY447" s="1">
        <v>0</v>
      </c>
      <c r="AZ447" s="1">
        <v>15</v>
      </c>
      <c r="BA447" s="23">
        <v>42101</v>
      </c>
      <c r="BB447" s="25">
        <f t="shared" si="116"/>
        <v>4</v>
      </c>
      <c r="BC447" s="25" t="str">
        <f t="shared" si="117"/>
        <v>April</v>
      </c>
      <c r="BD447" s="25">
        <v>1</v>
      </c>
      <c r="BE447" t="str">
        <f t="shared" si="118"/>
        <v>372,23616,Low income,53,Low spender,0.00224424119241192,1,0,76,4,22,11,3,7,32,79,0.0506329113924051,0.278481012658228,0.139240506329114,0.0379746835443038,0.0886075949367089,0.40506329113924,2,3,0,3,8,0.25,0.375,0,0.375,8,0,0,0,0,0,0,1,38,36-50,2748,0,0,1,0,0,1,0,0,0,15</v>
      </c>
    </row>
    <row r="448" spans="1:57" ht="13.2" x14ac:dyDescent="0.25">
      <c r="A448" s="8">
        <v>265</v>
      </c>
      <c r="B448" s="1">
        <v>35797</v>
      </c>
      <c r="C448" s="8" t="str">
        <f t="shared" si="119"/>
        <v>Low income</v>
      </c>
      <c r="D448" s="31">
        <v>24</v>
      </c>
      <c r="E448" s="34" t="str">
        <f t="shared" si="120"/>
        <v>Low spender</v>
      </c>
      <c r="F448" s="10">
        <f t="shared" si="114"/>
        <v>6.7044724418247341E-4</v>
      </c>
      <c r="G448" s="1">
        <v>0</v>
      </c>
      <c r="H448" s="1">
        <v>1</v>
      </c>
      <c r="I448" s="1">
        <v>16</v>
      </c>
      <c r="J448" s="1">
        <v>27</v>
      </c>
      <c r="K448" s="1">
        <v>1</v>
      </c>
      <c r="L448" s="1">
        <v>14</v>
      </c>
      <c r="M448" s="1">
        <v>4</v>
      </c>
      <c r="N448" s="1">
        <v>1</v>
      </c>
      <c r="O448" s="1">
        <v>21</v>
      </c>
      <c r="P448" s="8">
        <f t="shared" si="121"/>
        <v>68</v>
      </c>
      <c r="Q448" s="10">
        <f t="shared" si="122"/>
        <v>0.39705882352941174</v>
      </c>
      <c r="R448" s="10">
        <f t="shared" si="123"/>
        <v>1.4705882352941176E-2</v>
      </c>
      <c r="S448" s="10">
        <f t="shared" si="124"/>
        <v>0.20588235294117646</v>
      </c>
      <c r="T448" s="10">
        <f t="shared" si="125"/>
        <v>5.8823529411764705E-2</v>
      </c>
      <c r="U448" s="10">
        <f t="shared" si="126"/>
        <v>1.4705882352941176E-2</v>
      </c>
      <c r="V448" s="10">
        <f t="shared" si="127"/>
        <v>0.30882352941176472</v>
      </c>
      <c r="W448" s="1">
        <v>2</v>
      </c>
      <c r="X448" s="1">
        <v>2</v>
      </c>
      <c r="Y448" s="1">
        <v>0</v>
      </c>
      <c r="Z448" s="1">
        <v>3</v>
      </c>
      <c r="AA448" s="8">
        <f t="shared" si="128"/>
        <v>7</v>
      </c>
      <c r="AB448" s="10">
        <f t="shared" si="129"/>
        <v>0.2857142857142857</v>
      </c>
      <c r="AC448" s="10">
        <f t="shared" si="130"/>
        <v>0.2857142857142857</v>
      </c>
      <c r="AD448" s="10">
        <f t="shared" si="131"/>
        <v>0</v>
      </c>
      <c r="AE448" s="10">
        <f t="shared" si="132"/>
        <v>0.42857142857142855</v>
      </c>
      <c r="AF448" s="1">
        <v>8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45</v>
      </c>
      <c r="AO448" s="20" t="str">
        <f t="shared" si="115"/>
        <v>36-50</v>
      </c>
      <c r="AP448" s="1">
        <v>2780</v>
      </c>
      <c r="AQ448" s="1">
        <v>0</v>
      </c>
      <c r="AR448" s="1">
        <v>1</v>
      </c>
      <c r="AS448" s="1">
        <v>0</v>
      </c>
      <c r="AT448" s="1">
        <v>0</v>
      </c>
      <c r="AU448" s="1">
        <v>0</v>
      </c>
      <c r="AV448" s="1">
        <v>0</v>
      </c>
      <c r="AW448" s="1">
        <v>1</v>
      </c>
      <c r="AX448" s="1">
        <v>0</v>
      </c>
      <c r="AY448" s="1">
        <v>0</v>
      </c>
      <c r="AZ448" s="1">
        <v>26</v>
      </c>
      <c r="BA448" s="23">
        <v>42069</v>
      </c>
      <c r="BB448" s="25">
        <f t="shared" si="116"/>
        <v>3</v>
      </c>
      <c r="BC448" s="25" t="str">
        <f t="shared" si="117"/>
        <v>March</v>
      </c>
      <c r="BD448" s="25">
        <v>1</v>
      </c>
      <c r="BE448" t="str">
        <f t="shared" si="118"/>
        <v>265,35797,Low income,24,Low spender,0.000670447244182473,0,1,16,27,1,14,4,1,21,68,0.397058823529412,0.0147058823529412,0.205882352941176,0.0588235294117647,0.0147058823529412,0.308823529411765,2,2,0,3,7,0.285714285714286,0.285714285714286,0,0.428571428571429,8,0,0,0,0,0,0,0,45,36-50,2780,0,1,0,0,0,0,1,0,0,26</v>
      </c>
    </row>
    <row r="449" spans="1:57" ht="13.2" x14ac:dyDescent="0.25">
      <c r="A449" s="8">
        <v>2193</v>
      </c>
      <c r="B449" s="1">
        <v>33562</v>
      </c>
      <c r="C449" s="8" t="str">
        <f t="shared" si="119"/>
        <v>Low income</v>
      </c>
      <c r="D449" s="31">
        <v>89</v>
      </c>
      <c r="E449" s="34" t="str">
        <f t="shared" si="120"/>
        <v>Low spender</v>
      </c>
      <c r="F449" s="10">
        <f t="shared" si="114"/>
        <v>2.6518085930516654E-3</v>
      </c>
      <c r="G449" s="1">
        <v>1</v>
      </c>
      <c r="H449" s="1">
        <v>2</v>
      </c>
      <c r="I449" s="1">
        <v>33</v>
      </c>
      <c r="J449" s="1">
        <v>21</v>
      </c>
      <c r="K449" s="1">
        <v>12</v>
      </c>
      <c r="L449" s="1">
        <v>12</v>
      </c>
      <c r="M449" s="1">
        <v>0</v>
      </c>
      <c r="N449" s="1">
        <v>3</v>
      </c>
      <c r="O449" s="1">
        <v>3</v>
      </c>
      <c r="P449" s="8">
        <f t="shared" si="121"/>
        <v>51</v>
      </c>
      <c r="Q449" s="10">
        <f t="shared" si="122"/>
        <v>0.41176470588235292</v>
      </c>
      <c r="R449" s="10">
        <f t="shared" si="123"/>
        <v>0.23529411764705882</v>
      </c>
      <c r="S449" s="10">
        <f t="shared" si="124"/>
        <v>0.23529411764705882</v>
      </c>
      <c r="T449" s="10">
        <f t="shared" si="125"/>
        <v>0</v>
      </c>
      <c r="U449" s="10">
        <f t="shared" si="126"/>
        <v>5.8823529411764705E-2</v>
      </c>
      <c r="V449" s="10">
        <f t="shared" si="127"/>
        <v>5.8823529411764705E-2</v>
      </c>
      <c r="W449" s="1">
        <v>3</v>
      </c>
      <c r="X449" s="1">
        <v>2</v>
      </c>
      <c r="Y449" s="1">
        <v>0</v>
      </c>
      <c r="Z449" s="1">
        <v>4</v>
      </c>
      <c r="AA449" s="8">
        <f t="shared" si="128"/>
        <v>9</v>
      </c>
      <c r="AB449" s="10">
        <f t="shared" si="129"/>
        <v>0.33333333333333331</v>
      </c>
      <c r="AC449" s="10">
        <f t="shared" si="130"/>
        <v>0.22222222222222221</v>
      </c>
      <c r="AD449" s="10">
        <f t="shared" si="131"/>
        <v>0</v>
      </c>
      <c r="AE449" s="10">
        <f t="shared" si="132"/>
        <v>0.44444444444444442</v>
      </c>
      <c r="AF449" s="1">
        <v>4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57</v>
      </c>
      <c r="AO449" s="20" t="str">
        <f t="shared" si="115"/>
        <v>50-65</v>
      </c>
      <c r="AP449" s="1">
        <v>2163</v>
      </c>
      <c r="AQ449" s="1">
        <v>0</v>
      </c>
      <c r="AR449" s="1">
        <v>1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1</v>
      </c>
      <c r="AY449" s="1">
        <v>0</v>
      </c>
      <c r="AZ449" s="1">
        <v>45</v>
      </c>
      <c r="BA449" s="23">
        <v>42686</v>
      </c>
      <c r="BB449" s="25">
        <f t="shared" si="116"/>
        <v>11</v>
      </c>
      <c r="BC449" s="25" t="str">
        <f t="shared" si="117"/>
        <v>November</v>
      </c>
      <c r="BD449" s="25">
        <v>1</v>
      </c>
      <c r="BE449" t="str">
        <f t="shared" si="118"/>
        <v>2193,33562,Low income,89,Low spender,0.00265180859305167,1,2,33,21,12,12,0,3,3,51,0.411764705882353,0.235294117647059,0.235294117647059,0,0.0588235294117647,0.0588235294117647,3,2,0,4,9,0.333333333333333,0.222222222222222,0,0.444444444444444,4,0,0,0,0,0,0,0,57,50-65,2163,0,1,0,0,0,0,0,1,0,45</v>
      </c>
    </row>
    <row r="450" spans="1:57" ht="13.2" x14ac:dyDescent="0.25">
      <c r="A450" s="8">
        <v>2051</v>
      </c>
      <c r="B450" s="1">
        <v>16248</v>
      </c>
      <c r="C450" s="8" t="str">
        <f t="shared" si="119"/>
        <v>Low income</v>
      </c>
      <c r="D450" s="31">
        <v>1184</v>
      </c>
      <c r="E450" s="34" t="str">
        <f t="shared" si="120"/>
        <v>High spender</v>
      </c>
      <c r="F450" s="10">
        <f t="shared" ref="F450:F513" si="133">D450/B450</f>
        <v>7.2870507139340221E-2</v>
      </c>
      <c r="G450" s="1">
        <v>1</v>
      </c>
      <c r="H450" s="1">
        <v>0</v>
      </c>
      <c r="I450" s="1">
        <v>77</v>
      </c>
      <c r="J450" s="1">
        <v>12</v>
      </c>
      <c r="K450" s="1">
        <v>11</v>
      </c>
      <c r="L450" s="1">
        <v>10</v>
      </c>
      <c r="M450" s="1">
        <v>3</v>
      </c>
      <c r="N450" s="1">
        <v>12</v>
      </c>
      <c r="O450" s="1">
        <v>9</v>
      </c>
      <c r="P450" s="8">
        <f t="shared" si="121"/>
        <v>57</v>
      </c>
      <c r="Q450" s="10">
        <f t="shared" si="122"/>
        <v>0.21052631578947367</v>
      </c>
      <c r="R450" s="10">
        <f t="shared" si="123"/>
        <v>0.19298245614035087</v>
      </c>
      <c r="S450" s="10">
        <f t="shared" si="124"/>
        <v>0.17543859649122806</v>
      </c>
      <c r="T450" s="10">
        <f t="shared" si="125"/>
        <v>5.2631578947368418E-2</v>
      </c>
      <c r="U450" s="10">
        <f t="shared" si="126"/>
        <v>0.21052631578947367</v>
      </c>
      <c r="V450" s="10">
        <f t="shared" si="127"/>
        <v>0.15789473684210525</v>
      </c>
      <c r="W450" s="1">
        <v>3</v>
      </c>
      <c r="X450" s="1">
        <v>2</v>
      </c>
      <c r="Y450" s="1">
        <v>1</v>
      </c>
      <c r="Z450" s="1">
        <v>3</v>
      </c>
      <c r="AA450" s="8">
        <f t="shared" si="128"/>
        <v>9</v>
      </c>
      <c r="AB450" s="10">
        <f t="shared" si="129"/>
        <v>0.33333333333333331</v>
      </c>
      <c r="AC450" s="10">
        <f t="shared" si="130"/>
        <v>0.22222222222222221</v>
      </c>
      <c r="AD450" s="10">
        <f t="shared" si="131"/>
        <v>0.1111111111111111</v>
      </c>
      <c r="AE450" s="10">
        <f t="shared" si="132"/>
        <v>0.33333333333333331</v>
      </c>
      <c r="AF450" s="1">
        <v>6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32</v>
      </c>
      <c r="AO450" s="20" t="str">
        <f t="shared" ref="AO450:AO513" si="134">IF(AND(AN450&lt;36,AN450&gt;23), "24-35",
IF(AND(AN450&lt;51,AN450&gt;35), "36-50",
IF(AND(AN450&lt;66,AN450&gt;50), "50-65",
IF(AN450&gt;65, "66+", "N")
)))</f>
        <v>24-35</v>
      </c>
      <c r="AP450" s="1">
        <v>2209</v>
      </c>
      <c r="AQ450" s="1">
        <v>0</v>
      </c>
      <c r="AR450" s="1">
        <v>1</v>
      </c>
      <c r="AS450" s="1">
        <v>0</v>
      </c>
      <c r="AT450" s="1">
        <v>0</v>
      </c>
      <c r="AU450" s="1">
        <v>0</v>
      </c>
      <c r="AV450" s="1">
        <v>1</v>
      </c>
      <c r="AW450" s="1">
        <v>0</v>
      </c>
      <c r="AX450" s="1">
        <v>0</v>
      </c>
      <c r="AY450" s="1">
        <v>0</v>
      </c>
      <c r="AZ450" s="1">
        <v>39</v>
      </c>
      <c r="BA450" s="23">
        <v>42640</v>
      </c>
      <c r="BB450" s="25">
        <f t="shared" ref="BB450:BB513" si="135">MONTH(BA450)</f>
        <v>9</v>
      </c>
      <c r="BC450" s="25" t="str">
        <f t="shared" ref="BC450:BC513" si="136">TEXT(BA450,"mmmm")</f>
        <v>September</v>
      </c>
      <c r="BD450" s="25">
        <v>1</v>
      </c>
      <c r="BE450" t="str">
        <f t="shared" ref="BE450:BE513" si="137">_xlfn.TEXTJOIN(",",TRUE,A450:AZ450)</f>
        <v>2051,16248,Low income,1184,High spender,0.0728705071393402,1,0,77,12,11,10,3,12,9,57,0.210526315789474,0.192982456140351,0.175438596491228,0.0526315789473684,0.210526315789474,0.157894736842105,3,2,1,3,9,0.333333333333333,0.222222222222222,0.111111111111111,0.333333333333333,6,0,0,0,0,0,0,0,32,24-35,2209,0,1,0,0,0,1,0,0,0,39</v>
      </c>
    </row>
    <row r="451" spans="1:57" ht="13.2" x14ac:dyDescent="0.25">
      <c r="A451" s="8">
        <v>1919</v>
      </c>
      <c r="B451" s="1">
        <v>38741</v>
      </c>
      <c r="C451" s="8" t="str">
        <f t="shared" ref="C451:C514" si="138">IF(B451&lt;=AVERAGE(B:B),"Low income", "High income")</f>
        <v>Low income</v>
      </c>
      <c r="D451" s="31">
        <v>62</v>
      </c>
      <c r="E451" s="34" t="str">
        <f t="shared" ref="E451:E514" si="139">IF(D451&lt;=AVERAGE(D:D),"Low spender", "High spender")</f>
        <v>Low spender</v>
      </c>
      <c r="F451" s="10">
        <f t="shared" si="133"/>
        <v>1.6003716992333704E-3</v>
      </c>
      <c r="G451" s="1">
        <v>1</v>
      </c>
      <c r="H451" s="1">
        <v>1</v>
      </c>
      <c r="I451" s="1">
        <v>60</v>
      </c>
      <c r="J451" s="1">
        <v>7</v>
      </c>
      <c r="K451" s="1">
        <v>10</v>
      </c>
      <c r="L451" s="1">
        <v>17</v>
      </c>
      <c r="M451" s="1">
        <v>8</v>
      </c>
      <c r="N451" s="1">
        <v>6</v>
      </c>
      <c r="O451" s="1">
        <v>13</v>
      </c>
      <c r="P451" s="8">
        <f t="shared" ref="P451:P514" si="140">SUM(J451:O451)</f>
        <v>61</v>
      </c>
      <c r="Q451" s="10">
        <f t="shared" ref="Q451:Q514" si="141">IF(P451=0,0,J451/P451)</f>
        <v>0.11475409836065574</v>
      </c>
      <c r="R451" s="10">
        <f t="shared" ref="R451:R514" si="142">IF(P451=0,0,K451/P451)</f>
        <v>0.16393442622950818</v>
      </c>
      <c r="S451" s="10">
        <f t="shared" ref="S451:S514" si="143">IF(P451=0,0,L451/P451)</f>
        <v>0.27868852459016391</v>
      </c>
      <c r="T451" s="10">
        <f t="shared" ref="T451:T514" si="144">IF(P451=0,0,M451/P451)</f>
        <v>0.13114754098360656</v>
      </c>
      <c r="U451" s="10">
        <f t="shared" ref="U451:U514" si="145">IF(P451=0,0,N451/P451)</f>
        <v>9.8360655737704916E-2</v>
      </c>
      <c r="V451" s="10">
        <f t="shared" ref="V451:V514" si="146">IF(P451=0,0,O451/P451)</f>
        <v>0.21311475409836064</v>
      </c>
      <c r="W451" s="1">
        <v>2</v>
      </c>
      <c r="X451" s="1">
        <v>2</v>
      </c>
      <c r="Y451" s="1">
        <v>0</v>
      </c>
      <c r="Z451" s="1">
        <v>3</v>
      </c>
      <c r="AA451" s="8">
        <f t="shared" ref="AA451:AA514" si="147">SUM(W451:Z451)</f>
        <v>7</v>
      </c>
      <c r="AB451" s="10">
        <f t="shared" ref="AB451:AB514" si="148">IF(AA451=0,0,W451/AA451)</f>
        <v>0.2857142857142857</v>
      </c>
      <c r="AC451" s="10">
        <f t="shared" ref="AC451:AC514" si="149">IF(AA451=0,0,X451/AA451)</f>
        <v>0.2857142857142857</v>
      </c>
      <c r="AD451" s="10">
        <f t="shared" ref="AD451:AD514" si="150">IF(AA451=0,0,Y451/AA451)</f>
        <v>0</v>
      </c>
      <c r="AE451" s="10">
        <f t="shared" ref="AE451:AE514" si="151">IF(AA451=0,0,Z451/AA451)</f>
        <v>0.42857142857142855</v>
      </c>
      <c r="AF451" s="1">
        <v>7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62</v>
      </c>
      <c r="AO451" s="20" t="str">
        <f t="shared" si="134"/>
        <v>50-65</v>
      </c>
      <c r="AP451" s="1">
        <v>2250</v>
      </c>
      <c r="AQ451" s="1">
        <v>0</v>
      </c>
      <c r="AR451" s="1">
        <v>0</v>
      </c>
      <c r="AS451" s="1">
        <v>1</v>
      </c>
      <c r="AT451" s="1">
        <v>0</v>
      </c>
      <c r="AU451" s="1">
        <v>0</v>
      </c>
      <c r="AV451" s="1">
        <v>1</v>
      </c>
      <c r="AW451" s="1">
        <v>0</v>
      </c>
      <c r="AX451" s="1">
        <v>0</v>
      </c>
      <c r="AY451" s="1">
        <v>0</v>
      </c>
      <c r="AZ451" s="1">
        <v>35</v>
      </c>
      <c r="BA451" s="23">
        <v>42599</v>
      </c>
      <c r="BB451" s="25">
        <f t="shared" si="135"/>
        <v>8</v>
      </c>
      <c r="BC451" s="25" t="str">
        <f t="shared" si="136"/>
        <v>August</v>
      </c>
      <c r="BD451" s="25">
        <v>1</v>
      </c>
      <c r="BE451" t="str">
        <f t="shared" si="137"/>
        <v>1919,38741,Low income,62,Low spender,0.00160037169923337,1,1,60,7,10,17,8,6,13,61,0.114754098360656,0.163934426229508,0.278688524590164,0.131147540983607,0.0983606557377049,0.213114754098361,2,2,0,3,7,0.285714285714286,0.285714285714286,0,0.428571428571429,7,0,0,0,0,0,0,0,62,50-65,2250,0,0,1,0,0,1,0,0,0,35</v>
      </c>
    </row>
    <row r="452" spans="1:57" ht="13.2" x14ac:dyDescent="0.25">
      <c r="A452" s="8">
        <v>1767</v>
      </c>
      <c r="B452" s="1">
        <v>26646</v>
      </c>
      <c r="C452" s="8" t="str">
        <f t="shared" si="138"/>
        <v>Low income</v>
      </c>
      <c r="D452" s="31">
        <v>69</v>
      </c>
      <c r="E452" s="34" t="str">
        <f t="shared" si="139"/>
        <v>Low spender</v>
      </c>
      <c r="F452" s="10">
        <f t="shared" si="133"/>
        <v>2.5895068678225626E-3</v>
      </c>
      <c r="G452" s="1">
        <v>1</v>
      </c>
      <c r="H452" s="1">
        <v>0</v>
      </c>
      <c r="I452" s="1">
        <v>26</v>
      </c>
      <c r="J452" s="1">
        <v>11</v>
      </c>
      <c r="K452" s="1">
        <v>4</v>
      </c>
      <c r="L452" s="1">
        <v>20</v>
      </c>
      <c r="M452" s="1">
        <v>10</v>
      </c>
      <c r="N452" s="1">
        <v>3</v>
      </c>
      <c r="O452" s="1">
        <v>5</v>
      </c>
      <c r="P452" s="8">
        <f t="shared" si="140"/>
        <v>53</v>
      </c>
      <c r="Q452" s="10">
        <f t="shared" si="141"/>
        <v>0.20754716981132076</v>
      </c>
      <c r="R452" s="10">
        <f t="shared" si="142"/>
        <v>7.5471698113207544E-2</v>
      </c>
      <c r="S452" s="10">
        <f t="shared" si="143"/>
        <v>0.37735849056603776</v>
      </c>
      <c r="T452" s="10">
        <f t="shared" si="144"/>
        <v>0.18867924528301888</v>
      </c>
      <c r="U452" s="10">
        <f t="shared" si="145"/>
        <v>5.6603773584905662E-2</v>
      </c>
      <c r="V452" s="10">
        <f t="shared" si="146"/>
        <v>9.4339622641509441E-2</v>
      </c>
      <c r="W452" s="1">
        <v>2</v>
      </c>
      <c r="X452" s="1">
        <v>2</v>
      </c>
      <c r="Y452" s="1">
        <v>0</v>
      </c>
      <c r="Z452" s="1">
        <v>4</v>
      </c>
      <c r="AA452" s="8">
        <f t="shared" si="147"/>
        <v>8</v>
      </c>
      <c r="AB452" s="10">
        <f t="shared" si="148"/>
        <v>0.25</v>
      </c>
      <c r="AC452" s="10">
        <f t="shared" si="149"/>
        <v>0.25</v>
      </c>
      <c r="AD452" s="10">
        <f t="shared" si="150"/>
        <v>0</v>
      </c>
      <c r="AE452" s="10">
        <f t="shared" si="151"/>
        <v>0.5</v>
      </c>
      <c r="AF452" s="1">
        <v>6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36</v>
      </c>
      <c r="AO452" s="20" t="str">
        <f t="shared" si="134"/>
        <v>36-50</v>
      </c>
      <c r="AP452" s="1">
        <v>2298</v>
      </c>
      <c r="AQ452" s="1">
        <v>0</v>
      </c>
      <c r="AR452" s="1">
        <v>0</v>
      </c>
      <c r="AS452" s="1">
        <v>0</v>
      </c>
      <c r="AT452" s="1">
        <v>1</v>
      </c>
      <c r="AU452" s="1">
        <v>0</v>
      </c>
      <c r="AV452" s="1">
        <v>0</v>
      </c>
      <c r="AW452" s="1">
        <v>1</v>
      </c>
      <c r="AX452" s="1">
        <v>0</v>
      </c>
      <c r="AY452" s="1">
        <v>0</v>
      </c>
      <c r="AZ452" s="1">
        <v>43</v>
      </c>
      <c r="BA452" s="23">
        <v>42551</v>
      </c>
      <c r="BB452" s="25">
        <f t="shared" si="135"/>
        <v>6</v>
      </c>
      <c r="BC452" s="25" t="str">
        <f t="shared" si="136"/>
        <v>June</v>
      </c>
      <c r="BD452" s="25">
        <v>1</v>
      </c>
      <c r="BE452" t="str">
        <f t="shared" si="137"/>
        <v>1767,26646,Low income,69,Low spender,0.00258950686782256,1,0,26,11,4,20,10,3,5,53,0.207547169811321,0.0754716981132075,0.377358490566038,0.188679245283019,0.0566037735849057,0.0943396226415094,2,2,0,4,8,0.25,0.25,0,0.5,6,0,0,0,0,0,0,0,36,36-50,2298,0,0,0,1,0,0,1,0,0,43</v>
      </c>
    </row>
    <row r="453" spans="1:57" ht="13.2" x14ac:dyDescent="0.25">
      <c r="A453" s="8">
        <v>1589</v>
      </c>
      <c r="B453" s="1">
        <v>22212</v>
      </c>
      <c r="C453" s="8" t="str">
        <f t="shared" si="138"/>
        <v>Low income</v>
      </c>
      <c r="D453" s="31">
        <v>40</v>
      </c>
      <c r="E453" s="34" t="str">
        <f t="shared" si="139"/>
        <v>Low spender</v>
      </c>
      <c r="F453" s="10">
        <f t="shared" si="133"/>
        <v>1.8008283810552854E-3</v>
      </c>
      <c r="G453" s="1">
        <v>1</v>
      </c>
      <c r="H453" s="1">
        <v>0</v>
      </c>
      <c r="I453" s="1">
        <v>49</v>
      </c>
      <c r="J453" s="1">
        <v>5</v>
      </c>
      <c r="K453" s="1">
        <v>9</v>
      </c>
      <c r="L453" s="1">
        <v>20</v>
      </c>
      <c r="M453" s="1">
        <v>6</v>
      </c>
      <c r="N453" s="1">
        <v>8</v>
      </c>
      <c r="O453" s="1">
        <v>21</v>
      </c>
      <c r="P453" s="8">
        <f t="shared" si="140"/>
        <v>69</v>
      </c>
      <c r="Q453" s="10">
        <f t="shared" si="141"/>
        <v>7.2463768115942032E-2</v>
      </c>
      <c r="R453" s="10">
        <f t="shared" si="142"/>
        <v>0.13043478260869565</v>
      </c>
      <c r="S453" s="10">
        <f t="shared" si="143"/>
        <v>0.28985507246376813</v>
      </c>
      <c r="T453" s="10">
        <f t="shared" si="144"/>
        <v>8.6956521739130432E-2</v>
      </c>
      <c r="U453" s="10">
        <f t="shared" si="145"/>
        <v>0.11594202898550725</v>
      </c>
      <c r="V453" s="10">
        <f t="shared" si="146"/>
        <v>0.30434782608695654</v>
      </c>
      <c r="W453" s="1">
        <v>2</v>
      </c>
      <c r="X453" s="1">
        <v>2</v>
      </c>
      <c r="Y453" s="1">
        <v>0</v>
      </c>
      <c r="Z453" s="1">
        <v>4</v>
      </c>
      <c r="AA453" s="8">
        <f t="shared" si="147"/>
        <v>8</v>
      </c>
      <c r="AB453" s="10">
        <f t="shared" si="148"/>
        <v>0.25</v>
      </c>
      <c r="AC453" s="10">
        <f t="shared" si="149"/>
        <v>0.25</v>
      </c>
      <c r="AD453" s="10">
        <f t="shared" si="150"/>
        <v>0</v>
      </c>
      <c r="AE453" s="10">
        <f t="shared" si="151"/>
        <v>0.5</v>
      </c>
      <c r="AF453" s="1">
        <v>6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45</v>
      </c>
      <c r="AO453" s="20" t="str">
        <f t="shared" si="134"/>
        <v>36-50</v>
      </c>
      <c r="AP453" s="1">
        <v>2361</v>
      </c>
      <c r="AQ453" s="1">
        <v>0</v>
      </c>
      <c r="AR453" s="1">
        <v>1</v>
      </c>
      <c r="AS453" s="1">
        <v>0</v>
      </c>
      <c r="AT453" s="1">
        <v>0</v>
      </c>
      <c r="AU453" s="1">
        <v>0</v>
      </c>
      <c r="AV453" s="1">
        <v>1</v>
      </c>
      <c r="AW453" s="1">
        <v>0</v>
      </c>
      <c r="AX453" s="1">
        <v>0</v>
      </c>
      <c r="AY453" s="1">
        <v>0</v>
      </c>
      <c r="AZ453" s="1">
        <v>27</v>
      </c>
      <c r="BA453" s="23">
        <v>42488</v>
      </c>
      <c r="BB453" s="25">
        <f t="shared" si="135"/>
        <v>4</v>
      </c>
      <c r="BC453" s="25" t="str">
        <f t="shared" si="136"/>
        <v>April</v>
      </c>
      <c r="BD453" s="25">
        <v>1</v>
      </c>
      <c r="BE453" t="str">
        <f t="shared" si="137"/>
        <v>1589,22212,Low income,40,Low spender,0.00180082838105529,1,0,49,5,9,20,6,8,21,69,0.072463768115942,0.130434782608696,0.289855072463768,0.0869565217391304,0.115942028985507,0.304347826086957,2,2,0,4,8,0.25,0.25,0,0.5,6,0,0,0,0,0,0,0,45,36-50,2361,0,1,0,0,0,1,0,0,0,27</v>
      </c>
    </row>
    <row r="454" spans="1:57" ht="13.2" x14ac:dyDescent="0.25">
      <c r="A454" s="8">
        <v>996</v>
      </c>
      <c r="B454" s="1">
        <v>26224</v>
      </c>
      <c r="C454" s="8" t="str">
        <f t="shared" si="138"/>
        <v>Low income</v>
      </c>
      <c r="D454" s="31">
        <v>902</v>
      </c>
      <c r="E454" s="34" t="str">
        <f t="shared" si="139"/>
        <v>High spender</v>
      </c>
      <c r="F454" s="10">
        <f t="shared" si="133"/>
        <v>3.4395973154362415E-2</v>
      </c>
      <c r="G454" s="1">
        <v>1</v>
      </c>
      <c r="H454" s="1">
        <v>0</v>
      </c>
      <c r="I454" s="1">
        <v>39</v>
      </c>
      <c r="J454" s="1">
        <v>4</v>
      </c>
      <c r="K454" s="1">
        <v>7</v>
      </c>
      <c r="L454" s="1">
        <v>15</v>
      </c>
      <c r="M454" s="1">
        <v>13</v>
      </c>
      <c r="N454" s="1">
        <v>9</v>
      </c>
      <c r="O454" s="1">
        <v>15</v>
      </c>
      <c r="P454" s="8">
        <f t="shared" si="140"/>
        <v>63</v>
      </c>
      <c r="Q454" s="10">
        <f t="shared" si="141"/>
        <v>6.3492063492063489E-2</v>
      </c>
      <c r="R454" s="10">
        <f t="shared" si="142"/>
        <v>0.1111111111111111</v>
      </c>
      <c r="S454" s="10">
        <f t="shared" si="143"/>
        <v>0.23809523809523808</v>
      </c>
      <c r="T454" s="10">
        <f t="shared" si="144"/>
        <v>0.20634920634920634</v>
      </c>
      <c r="U454" s="10">
        <f t="shared" si="145"/>
        <v>0.14285714285714285</v>
      </c>
      <c r="V454" s="10">
        <f t="shared" si="146"/>
        <v>0.23809523809523808</v>
      </c>
      <c r="W454" s="1">
        <v>3</v>
      </c>
      <c r="X454" s="1">
        <v>2</v>
      </c>
      <c r="Y454" s="1">
        <v>1</v>
      </c>
      <c r="Z454" s="1">
        <v>3</v>
      </c>
      <c r="AA454" s="8">
        <f t="shared" si="147"/>
        <v>9</v>
      </c>
      <c r="AB454" s="10">
        <f t="shared" si="148"/>
        <v>0.33333333333333331</v>
      </c>
      <c r="AC454" s="10">
        <f t="shared" si="149"/>
        <v>0.22222222222222221</v>
      </c>
      <c r="AD454" s="10">
        <f t="shared" si="150"/>
        <v>0.1111111111111111</v>
      </c>
      <c r="AE454" s="10">
        <f t="shared" si="151"/>
        <v>0.33333333333333331</v>
      </c>
      <c r="AF454" s="1">
        <v>6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42</v>
      </c>
      <c r="AO454" s="20" t="str">
        <f t="shared" si="134"/>
        <v>36-50</v>
      </c>
      <c r="AP454" s="1">
        <v>2549</v>
      </c>
      <c r="AQ454" s="1">
        <v>0</v>
      </c>
      <c r="AR454" s="1">
        <v>1</v>
      </c>
      <c r="AS454" s="1">
        <v>0</v>
      </c>
      <c r="AT454" s="1">
        <v>0</v>
      </c>
      <c r="AU454" s="1">
        <v>0</v>
      </c>
      <c r="AV454" s="1">
        <v>1</v>
      </c>
      <c r="AW454" s="1">
        <v>0</v>
      </c>
      <c r="AX454" s="1">
        <v>0</v>
      </c>
      <c r="AY454" s="1">
        <v>0</v>
      </c>
      <c r="AZ454" s="1">
        <v>33</v>
      </c>
      <c r="BA454" s="23">
        <v>42300</v>
      </c>
      <c r="BB454" s="25">
        <f t="shared" si="135"/>
        <v>10</v>
      </c>
      <c r="BC454" s="25" t="str">
        <f t="shared" si="136"/>
        <v>October</v>
      </c>
      <c r="BD454" s="25">
        <v>1</v>
      </c>
      <c r="BE454" t="str">
        <f t="shared" si="137"/>
        <v>996,26224,Low income,902,High spender,0.0343959731543624,1,0,39,4,7,15,13,9,15,63,0.0634920634920635,0.111111111111111,0.238095238095238,0.206349206349206,0.142857142857143,0.238095238095238,3,2,1,3,9,0.333333333333333,0.222222222222222,0.111111111111111,0.333333333333333,6,0,0,0,0,0,0,0,42,36-50,2549,0,1,0,0,0,1,0,0,0,33</v>
      </c>
    </row>
    <row r="455" spans="1:57" ht="13.2" x14ac:dyDescent="0.25">
      <c r="A455" s="8">
        <v>893</v>
      </c>
      <c r="B455" s="1">
        <v>15056</v>
      </c>
      <c r="C455" s="8" t="str">
        <f t="shared" si="138"/>
        <v>Low income</v>
      </c>
      <c r="D455" s="31">
        <v>1182</v>
      </c>
      <c r="E455" s="34" t="str">
        <f t="shared" si="139"/>
        <v>High spender</v>
      </c>
      <c r="F455" s="10">
        <f t="shared" si="133"/>
        <v>7.850690754516472E-2</v>
      </c>
      <c r="G455" s="1">
        <v>1</v>
      </c>
      <c r="H455" s="1">
        <v>1</v>
      </c>
      <c r="I455" s="1">
        <v>76</v>
      </c>
      <c r="J455" s="1">
        <v>6</v>
      </c>
      <c r="K455" s="1">
        <v>12</v>
      </c>
      <c r="L455" s="1">
        <v>3</v>
      </c>
      <c r="M455" s="1">
        <v>21</v>
      </c>
      <c r="N455" s="1">
        <v>6</v>
      </c>
      <c r="O455" s="1">
        <v>40</v>
      </c>
      <c r="P455" s="8">
        <f t="shared" si="140"/>
        <v>88</v>
      </c>
      <c r="Q455" s="10">
        <f t="shared" si="141"/>
        <v>6.8181818181818177E-2</v>
      </c>
      <c r="R455" s="10">
        <f t="shared" si="142"/>
        <v>0.13636363636363635</v>
      </c>
      <c r="S455" s="10">
        <f t="shared" si="143"/>
        <v>3.4090909090909088E-2</v>
      </c>
      <c r="T455" s="10">
        <f t="shared" si="144"/>
        <v>0.23863636363636365</v>
      </c>
      <c r="U455" s="10">
        <f t="shared" si="145"/>
        <v>6.8181818181818177E-2</v>
      </c>
      <c r="V455" s="10">
        <f t="shared" si="146"/>
        <v>0.45454545454545453</v>
      </c>
      <c r="W455" s="1">
        <v>5</v>
      </c>
      <c r="X455" s="1">
        <v>2</v>
      </c>
      <c r="Y455" s="1">
        <v>2</v>
      </c>
      <c r="Z455" s="1">
        <v>3</v>
      </c>
      <c r="AA455" s="8">
        <f t="shared" si="147"/>
        <v>12</v>
      </c>
      <c r="AB455" s="10">
        <f t="shared" si="148"/>
        <v>0.41666666666666669</v>
      </c>
      <c r="AC455" s="10">
        <f t="shared" si="149"/>
        <v>0.16666666666666666</v>
      </c>
      <c r="AD455" s="10">
        <f t="shared" si="150"/>
        <v>0.16666666666666666</v>
      </c>
      <c r="AE455" s="10">
        <f t="shared" si="151"/>
        <v>0.25</v>
      </c>
      <c r="AF455" s="1">
        <v>5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62</v>
      </c>
      <c r="AO455" s="20" t="str">
        <f t="shared" si="134"/>
        <v>50-65</v>
      </c>
      <c r="AP455" s="1">
        <v>2581</v>
      </c>
      <c r="AQ455" s="1">
        <v>0</v>
      </c>
      <c r="AR455" s="1">
        <v>0</v>
      </c>
      <c r="AS455" s="1">
        <v>1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8</v>
      </c>
      <c r="BA455" s="23">
        <v>42268</v>
      </c>
      <c r="BB455" s="25">
        <f t="shared" si="135"/>
        <v>9</v>
      </c>
      <c r="BC455" s="25" t="str">
        <f t="shared" si="136"/>
        <v>September</v>
      </c>
      <c r="BD455" s="25">
        <v>1</v>
      </c>
      <c r="BE455" t="str">
        <f t="shared" si="137"/>
        <v>893,15056,Low income,1182,High spender,0.0785069075451647,1,1,76,6,12,3,21,6,40,88,0.0681818181818182,0.136363636363636,0.0340909090909091,0.238636363636364,0.0681818181818182,0.454545454545455,5,2,2,3,12,0.416666666666667,0.166666666666667,0.166666666666667,0.25,5,0,0,0,0,0,0,0,62,50-65,2581,0,0,1,0,0,0,0,0,0,8</v>
      </c>
    </row>
    <row r="456" spans="1:57" ht="13.2" x14ac:dyDescent="0.25">
      <c r="A456" s="8">
        <v>695</v>
      </c>
      <c r="B456" s="1">
        <v>14188</v>
      </c>
      <c r="C456" s="8" t="str">
        <f t="shared" si="138"/>
        <v>Low income</v>
      </c>
      <c r="D456" s="31">
        <v>1178</v>
      </c>
      <c r="E456" s="34" t="str">
        <f t="shared" si="139"/>
        <v>High spender</v>
      </c>
      <c r="F456" s="10">
        <f t="shared" si="133"/>
        <v>8.3027910910628694E-2</v>
      </c>
      <c r="G456" s="1">
        <v>0</v>
      </c>
      <c r="H456" s="1">
        <v>0</v>
      </c>
      <c r="I456" s="1">
        <v>40</v>
      </c>
      <c r="J456" s="1">
        <v>2</v>
      </c>
      <c r="K456" s="1">
        <v>7</v>
      </c>
      <c r="L456" s="1">
        <v>11</v>
      </c>
      <c r="M456" s="1">
        <v>16</v>
      </c>
      <c r="N456" s="1">
        <v>12</v>
      </c>
      <c r="O456" s="1">
        <v>27</v>
      </c>
      <c r="P456" s="8">
        <f t="shared" si="140"/>
        <v>75</v>
      </c>
      <c r="Q456" s="10">
        <f t="shared" si="141"/>
        <v>2.6666666666666668E-2</v>
      </c>
      <c r="R456" s="10">
        <f t="shared" si="142"/>
        <v>9.3333333333333338E-2</v>
      </c>
      <c r="S456" s="10">
        <f t="shared" si="143"/>
        <v>0.14666666666666667</v>
      </c>
      <c r="T456" s="10">
        <f t="shared" si="144"/>
        <v>0.21333333333333335</v>
      </c>
      <c r="U456" s="10">
        <f t="shared" si="145"/>
        <v>0.16</v>
      </c>
      <c r="V456" s="10">
        <f t="shared" si="146"/>
        <v>0.36</v>
      </c>
      <c r="W456" s="1">
        <v>1</v>
      </c>
      <c r="X456" s="1">
        <v>2</v>
      </c>
      <c r="Y456" s="1">
        <v>0</v>
      </c>
      <c r="Z456" s="1">
        <v>4</v>
      </c>
      <c r="AA456" s="8">
        <f t="shared" si="147"/>
        <v>7</v>
      </c>
      <c r="AB456" s="10">
        <f t="shared" si="148"/>
        <v>0.14285714285714285</v>
      </c>
      <c r="AC456" s="10">
        <f t="shared" si="149"/>
        <v>0.2857142857142857</v>
      </c>
      <c r="AD456" s="10">
        <f t="shared" si="150"/>
        <v>0</v>
      </c>
      <c r="AE456" s="10">
        <f t="shared" si="151"/>
        <v>0.5714285714285714</v>
      </c>
      <c r="AF456" s="1">
        <v>6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48</v>
      </c>
      <c r="AO456" s="20" t="str">
        <f t="shared" si="134"/>
        <v>36-50</v>
      </c>
      <c r="AP456" s="1">
        <v>2645</v>
      </c>
      <c r="AQ456" s="1">
        <v>0</v>
      </c>
      <c r="AR456" s="1">
        <v>1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21</v>
      </c>
      <c r="BA456" s="23">
        <v>42204</v>
      </c>
      <c r="BB456" s="25">
        <f t="shared" si="135"/>
        <v>7</v>
      </c>
      <c r="BC456" s="25" t="str">
        <f t="shared" si="136"/>
        <v>July</v>
      </c>
      <c r="BD456" s="25">
        <v>1</v>
      </c>
      <c r="BE456" t="str">
        <f t="shared" si="137"/>
        <v>695,14188,Low income,1178,High spender,0.0830279109106287,0,0,40,2,7,11,16,12,27,75,0.0266666666666667,0.0933333333333333,0.146666666666667,0.213333333333333,0.16,0.36,1,2,0,4,7,0.142857142857143,0.285714285714286,0,0.571428571428571,6,0,0,0,0,0,0,0,48,36-50,2645,0,1,0,0,0,0,0,0,0,21</v>
      </c>
    </row>
    <row r="457" spans="1:57" ht="13.2" x14ac:dyDescent="0.25">
      <c r="A457" s="8">
        <v>1673</v>
      </c>
      <c r="B457" s="1">
        <v>43602</v>
      </c>
      <c r="C457" s="8" t="str">
        <f t="shared" si="138"/>
        <v>Low income</v>
      </c>
      <c r="D457" s="31">
        <v>1150</v>
      </c>
      <c r="E457" s="34" t="str">
        <f t="shared" si="139"/>
        <v>High spender</v>
      </c>
      <c r="F457" s="10">
        <f t="shared" si="133"/>
        <v>2.6374936929498646E-2</v>
      </c>
      <c r="G457" s="1">
        <v>1</v>
      </c>
      <c r="H457" s="1">
        <v>1</v>
      </c>
      <c r="I457" s="1">
        <v>45</v>
      </c>
      <c r="J457" s="1">
        <v>19</v>
      </c>
      <c r="K457" s="1">
        <v>5</v>
      </c>
      <c r="L457" s="1">
        <v>12</v>
      </c>
      <c r="M457" s="1">
        <v>10</v>
      </c>
      <c r="N457" s="1">
        <v>3</v>
      </c>
      <c r="O457" s="1">
        <v>19</v>
      </c>
      <c r="P457" s="8">
        <f t="shared" si="140"/>
        <v>68</v>
      </c>
      <c r="Q457" s="10">
        <f t="shared" si="141"/>
        <v>0.27941176470588236</v>
      </c>
      <c r="R457" s="10">
        <f t="shared" si="142"/>
        <v>7.3529411764705885E-2</v>
      </c>
      <c r="S457" s="10">
        <f t="shared" si="143"/>
        <v>0.17647058823529413</v>
      </c>
      <c r="T457" s="10">
        <f t="shared" si="144"/>
        <v>0.14705882352941177</v>
      </c>
      <c r="U457" s="10">
        <f t="shared" si="145"/>
        <v>4.4117647058823532E-2</v>
      </c>
      <c r="V457" s="10">
        <f t="shared" si="146"/>
        <v>0.27941176470588236</v>
      </c>
      <c r="W457" s="1">
        <v>3</v>
      </c>
      <c r="X457" s="1">
        <v>3</v>
      </c>
      <c r="Y457" s="1">
        <v>1</v>
      </c>
      <c r="Z457" s="1">
        <v>2</v>
      </c>
      <c r="AA457" s="8">
        <f t="shared" si="147"/>
        <v>9</v>
      </c>
      <c r="AB457" s="10">
        <f t="shared" si="148"/>
        <v>0.33333333333333331</v>
      </c>
      <c r="AC457" s="10">
        <f t="shared" si="149"/>
        <v>0.33333333333333331</v>
      </c>
      <c r="AD457" s="10">
        <f t="shared" si="150"/>
        <v>0.1111111111111111</v>
      </c>
      <c r="AE457" s="10">
        <f t="shared" si="151"/>
        <v>0.22222222222222221</v>
      </c>
      <c r="AF457" s="1">
        <v>6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54</v>
      </c>
      <c r="AO457" s="20" t="str">
        <f t="shared" si="134"/>
        <v>50-65</v>
      </c>
      <c r="AP457" s="1">
        <v>2329</v>
      </c>
      <c r="AQ457" s="1">
        <v>0</v>
      </c>
      <c r="AR457" s="1">
        <v>0</v>
      </c>
      <c r="AS457" s="1">
        <v>1</v>
      </c>
      <c r="AT457" s="1">
        <v>0</v>
      </c>
      <c r="AU457" s="1">
        <v>0</v>
      </c>
      <c r="AV457" s="1">
        <v>0</v>
      </c>
      <c r="AW457" s="1">
        <v>1</v>
      </c>
      <c r="AX457" s="1">
        <v>0</v>
      </c>
      <c r="AY457" s="1">
        <v>0</v>
      </c>
      <c r="AZ457" s="1">
        <v>30</v>
      </c>
      <c r="BA457" s="23">
        <v>42520</v>
      </c>
      <c r="BB457" s="25">
        <f t="shared" si="135"/>
        <v>5</v>
      </c>
      <c r="BC457" s="25" t="str">
        <f t="shared" si="136"/>
        <v>May</v>
      </c>
      <c r="BD457" s="25">
        <v>1</v>
      </c>
      <c r="BE457" t="str">
        <f t="shared" si="137"/>
        <v>1673,43602,Low income,1150,High spender,0.0263749369294986,1,1,45,19,5,12,10,3,19,68,0.279411764705882,0.0735294117647059,0.176470588235294,0.147058823529412,0.0441176470588235,0.279411764705882,3,3,1,2,9,0.333333333333333,0.333333333333333,0.111111111111111,0.222222222222222,6,0,0,0,0,0,0,0,54,50-65,2329,0,0,1,0,0,0,1,0,0,30</v>
      </c>
    </row>
    <row r="458" spans="1:57" ht="13.2" x14ac:dyDescent="0.25">
      <c r="A458" s="8">
        <v>620</v>
      </c>
      <c r="B458" s="1">
        <v>16927</v>
      </c>
      <c r="C458" s="8" t="str">
        <f t="shared" si="138"/>
        <v>Low income</v>
      </c>
      <c r="D458" s="31">
        <v>659</v>
      </c>
      <c r="E458" s="34" t="str">
        <f t="shared" si="139"/>
        <v>High spender</v>
      </c>
      <c r="F458" s="10">
        <f t="shared" si="133"/>
        <v>3.8931883972351866E-2</v>
      </c>
      <c r="G458" s="1">
        <v>1</v>
      </c>
      <c r="H458" s="1">
        <v>1</v>
      </c>
      <c r="I458" s="1">
        <v>50</v>
      </c>
      <c r="J458" s="1">
        <v>20</v>
      </c>
      <c r="K458" s="1">
        <v>2</v>
      </c>
      <c r="L458" s="1">
        <v>23</v>
      </c>
      <c r="M458" s="1">
        <v>3</v>
      </c>
      <c r="N458" s="1">
        <v>1</v>
      </c>
      <c r="O458" s="1">
        <v>4</v>
      </c>
      <c r="P458" s="8">
        <f t="shared" si="140"/>
        <v>53</v>
      </c>
      <c r="Q458" s="10">
        <f t="shared" si="141"/>
        <v>0.37735849056603776</v>
      </c>
      <c r="R458" s="10">
        <f t="shared" si="142"/>
        <v>3.7735849056603772E-2</v>
      </c>
      <c r="S458" s="10">
        <f t="shared" si="143"/>
        <v>0.43396226415094341</v>
      </c>
      <c r="T458" s="10">
        <f t="shared" si="144"/>
        <v>5.6603773584905662E-2</v>
      </c>
      <c r="U458" s="10">
        <f t="shared" si="145"/>
        <v>1.8867924528301886E-2</v>
      </c>
      <c r="V458" s="10">
        <f t="shared" si="146"/>
        <v>7.5471698113207544E-2</v>
      </c>
      <c r="W458" s="1">
        <v>5</v>
      </c>
      <c r="X458" s="1">
        <v>3</v>
      </c>
      <c r="Y458" s="1">
        <v>0</v>
      </c>
      <c r="Z458" s="1">
        <v>4</v>
      </c>
      <c r="AA458" s="8">
        <f t="shared" si="147"/>
        <v>12</v>
      </c>
      <c r="AB458" s="10">
        <f t="shared" si="148"/>
        <v>0.41666666666666669</v>
      </c>
      <c r="AC458" s="10">
        <f t="shared" si="149"/>
        <v>0.25</v>
      </c>
      <c r="AD458" s="10">
        <f t="shared" si="150"/>
        <v>0</v>
      </c>
      <c r="AE458" s="10">
        <f t="shared" si="151"/>
        <v>0.33333333333333331</v>
      </c>
      <c r="AF458" s="1">
        <v>8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44</v>
      </c>
      <c r="AO458" s="20" t="str">
        <f t="shared" si="134"/>
        <v>36-50</v>
      </c>
      <c r="AP458" s="1">
        <v>2663</v>
      </c>
      <c r="AQ458" s="1">
        <v>0</v>
      </c>
      <c r="AR458" s="1">
        <v>1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1</v>
      </c>
      <c r="AZ458" s="1">
        <v>45</v>
      </c>
      <c r="BA458" s="23">
        <v>42186</v>
      </c>
      <c r="BB458" s="25">
        <f t="shared" si="135"/>
        <v>7</v>
      </c>
      <c r="BC458" s="25" t="str">
        <f t="shared" si="136"/>
        <v>July</v>
      </c>
      <c r="BD458" s="25">
        <v>1</v>
      </c>
      <c r="BE458" t="str">
        <f t="shared" si="137"/>
        <v>620,16927,Low income,659,High spender,0.0389318839723519,1,1,50,20,2,23,3,1,4,53,0.377358490566038,0.0377358490566038,0.433962264150943,0.0566037735849057,0.0188679245283019,0.0754716981132075,5,3,0,4,12,0.416666666666667,0.25,0,0.333333333333333,8,0,0,0,0,0,0,0,44,36-50,2663,0,1,0,0,0,0,0,0,1,45</v>
      </c>
    </row>
    <row r="459" spans="1:57" ht="13.2" x14ac:dyDescent="0.25">
      <c r="A459" s="8">
        <v>317</v>
      </c>
      <c r="B459" s="1">
        <v>38998</v>
      </c>
      <c r="C459" s="8" t="str">
        <f t="shared" si="138"/>
        <v>Low income</v>
      </c>
      <c r="D459" s="31">
        <v>795</v>
      </c>
      <c r="E459" s="34" t="str">
        <f t="shared" si="139"/>
        <v>High spender</v>
      </c>
      <c r="F459" s="10">
        <f t="shared" si="133"/>
        <v>2.038566080311811E-2</v>
      </c>
      <c r="G459" s="1">
        <v>1</v>
      </c>
      <c r="H459" s="1">
        <v>1</v>
      </c>
      <c r="I459" s="1">
        <v>92</v>
      </c>
      <c r="J459" s="1">
        <v>34</v>
      </c>
      <c r="K459" s="1">
        <v>1</v>
      </c>
      <c r="L459" s="1">
        <v>14</v>
      </c>
      <c r="M459" s="1">
        <v>0</v>
      </c>
      <c r="N459" s="1">
        <v>0</v>
      </c>
      <c r="O459" s="1">
        <v>5</v>
      </c>
      <c r="P459" s="8">
        <f t="shared" si="140"/>
        <v>54</v>
      </c>
      <c r="Q459" s="10">
        <f t="shared" si="141"/>
        <v>0.62962962962962965</v>
      </c>
      <c r="R459" s="10">
        <f t="shared" si="142"/>
        <v>1.8518518518518517E-2</v>
      </c>
      <c r="S459" s="10">
        <f t="shared" si="143"/>
        <v>0.25925925925925924</v>
      </c>
      <c r="T459" s="10">
        <f t="shared" si="144"/>
        <v>0</v>
      </c>
      <c r="U459" s="10">
        <f t="shared" si="145"/>
        <v>0</v>
      </c>
      <c r="V459" s="10">
        <f t="shared" si="146"/>
        <v>9.2592592592592587E-2</v>
      </c>
      <c r="W459" s="1">
        <v>3</v>
      </c>
      <c r="X459" s="1">
        <v>2</v>
      </c>
      <c r="Y459" s="1">
        <v>0</v>
      </c>
      <c r="Z459" s="1">
        <v>3</v>
      </c>
      <c r="AA459" s="8">
        <f t="shared" si="147"/>
        <v>8</v>
      </c>
      <c r="AB459" s="10">
        <f t="shared" si="148"/>
        <v>0.375</v>
      </c>
      <c r="AC459" s="10">
        <f t="shared" si="149"/>
        <v>0.25</v>
      </c>
      <c r="AD459" s="10">
        <f t="shared" si="150"/>
        <v>0</v>
      </c>
      <c r="AE459" s="10">
        <f t="shared" si="151"/>
        <v>0.375</v>
      </c>
      <c r="AF459" s="1">
        <v>8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1</v>
      </c>
      <c r="AM459" s="1">
        <v>0</v>
      </c>
      <c r="AN459" s="1">
        <v>66</v>
      </c>
      <c r="AO459" s="20" t="str">
        <f t="shared" si="134"/>
        <v>66+</v>
      </c>
      <c r="AP459" s="1">
        <v>2762</v>
      </c>
      <c r="AQ459" s="1">
        <v>0</v>
      </c>
      <c r="AR459" s="1">
        <v>1</v>
      </c>
      <c r="AS459" s="1">
        <v>0</v>
      </c>
      <c r="AT459" s="1">
        <v>0</v>
      </c>
      <c r="AU459" s="1">
        <v>0</v>
      </c>
      <c r="AV459" s="1">
        <v>0</v>
      </c>
      <c r="AW459" s="1">
        <v>1</v>
      </c>
      <c r="AX459" s="1">
        <v>0</v>
      </c>
      <c r="AY459" s="1">
        <v>0</v>
      </c>
      <c r="AZ459" s="1">
        <v>44</v>
      </c>
      <c r="BA459" s="23">
        <v>42087</v>
      </c>
      <c r="BB459" s="25">
        <f t="shared" si="135"/>
        <v>3</v>
      </c>
      <c r="BC459" s="25" t="str">
        <f t="shared" si="136"/>
        <v>March</v>
      </c>
      <c r="BD459" s="25">
        <v>1</v>
      </c>
      <c r="BE459" t="str">
        <f t="shared" si="137"/>
        <v>317,38998,Low income,795,High spender,0.0203856608031181,1,1,92,34,1,14,0,0,5,54,0.62962962962963,0.0185185185185185,0.259259259259259,0,0,0.0925925925925926,3,2,0,3,8,0.375,0.25,0,0.375,8,0,0,0,0,0,1,0,66,66+,2762,0,1,0,0,0,0,1,0,0,44</v>
      </c>
    </row>
    <row r="460" spans="1:57" ht="13.2" x14ac:dyDescent="0.25">
      <c r="A460" s="8">
        <v>2035</v>
      </c>
      <c r="B460" s="1">
        <v>34469</v>
      </c>
      <c r="C460" s="8" t="str">
        <f t="shared" si="138"/>
        <v>Low income</v>
      </c>
      <c r="D460" s="31">
        <v>33</v>
      </c>
      <c r="E460" s="34" t="str">
        <f t="shared" si="139"/>
        <v>Low spender</v>
      </c>
      <c r="F460" s="10">
        <f t="shared" si="133"/>
        <v>9.5738199541617103E-4</v>
      </c>
      <c r="G460" s="1">
        <v>1</v>
      </c>
      <c r="H460" s="1">
        <v>1</v>
      </c>
      <c r="I460" s="1">
        <v>58</v>
      </c>
      <c r="J460" s="1">
        <v>19</v>
      </c>
      <c r="K460" s="1">
        <v>6</v>
      </c>
      <c r="L460" s="1">
        <v>20</v>
      </c>
      <c r="M460" s="1">
        <v>0</v>
      </c>
      <c r="N460" s="1">
        <v>5</v>
      </c>
      <c r="O460" s="1">
        <v>12</v>
      </c>
      <c r="P460" s="8">
        <f t="shared" si="140"/>
        <v>62</v>
      </c>
      <c r="Q460" s="10">
        <f t="shared" si="141"/>
        <v>0.30645161290322581</v>
      </c>
      <c r="R460" s="10">
        <f t="shared" si="142"/>
        <v>9.6774193548387094E-2</v>
      </c>
      <c r="S460" s="10">
        <f t="shared" si="143"/>
        <v>0.32258064516129031</v>
      </c>
      <c r="T460" s="10">
        <f t="shared" si="144"/>
        <v>0</v>
      </c>
      <c r="U460" s="10">
        <f t="shared" si="145"/>
        <v>8.0645161290322578E-2</v>
      </c>
      <c r="V460" s="10">
        <f t="shared" si="146"/>
        <v>0.19354838709677419</v>
      </c>
      <c r="W460" s="1">
        <v>3</v>
      </c>
      <c r="X460" s="1">
        <v>1</v>
      </c>
      <c r="Y460" s="1">
        <v>1</v>
      </c>
      <c r="Z460" s="1">
        <v>4</v>
      </c>
      <c r="AA460" s="8">
        <f t="shared" si="147"/>
        <v>9</v>
      </c>
      <c r="AB460" s="10">
        <f t="shared" si="148"/>
        <v>0.33333333333333331</v>
      </c>
      <c r="AC460" s="10">
        <f t="shared" si="149"/>
        <v>0.1111111111111111</v>
      </c>
      <c r="AD460" s="10">
        <f t="shared" si="150"/>
        <v>0.1111111111111111</v>
      </c>
      <c r="AE460" s="10">
        <f t="shared" si="151"/>
        <v>0.44444444444444442</v>
      </c>
      <c r="AF460" s="1">
        <v>4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72</v>
      </c>
      <c r="AO460" s="20" t="str">
        <f t="shared" si="134"/>
        <v>66+</v>
      </c>
      <c r="AP460" s="1">
        <v>2215</v>
      </c>
      <c r="AQ460" s="1">
        <v>0</v>
      </c>
      <c r="AR460" s="1">
        <v>1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1</v>
      </c>
      <c r="AZ460" s="1">
        <v>38</v>
      </c>
      <c r="BA460" s="23">
        <v>42634</v>
      </c>
      <c r="BB460" s="25">
        <f t="shared" si="135"/>
        <v>9</v>
      </c>
      <c r="BC460" s="25" t="str">
        <f t="shared" si="136"/>
        <v>September</v>
      </c>
      <c r="BD460" s="25">
        <v>1</v>
      </c>
      <c r="BE460" t="str">
        <f t="shared" si="137"/>
        <v>2035,34469,Low income,33,Low spender,0.000957381995416171,1,1,58,19,6,20,0,5,12,62,0.306451612903226,0.0967741935483871,0.32258064516129,0,0.0806451612903226,0.193548387096774,3,1,1,4,9,0.333333333333333,0.111111111111111,0.111111111111111,0.444444444444444,4,0,0,0,0,0,0,0,72,66+,2215,0,1,0,0,0,0,0,0,1,38</v>
      </c>
    </row>
    <row r="461" spans="1:57" ht="13.2" x14ac:dyDescent="0.25">
      <c r="A461" s="8">
        <v>1957</v>
      </c>
      <c r="B461" s="1">
        <v>36781</v>
      </c>
      <c r="C461" s="8" t="str">
        <f t="shared" si="138"/>
        <v>Low income</v>
      </c>
      <c r="D461" s="31">
        <v>1149</v>
      </c>
      <c r="E461" s="34" t="str">
        <f t="shared" si="139"/>
        <v>High spender</v>
      </c>
      <c r="F461" s="10">
        <f t="shared" si="133"/>
        <v>3.1238954895190452E-2</v>
      </c>
      <c r="G461" s="1">
        <v>1</v>
      </c>
      <c r="H461" s="1">
        <v>0</v>
      </c>
      <c r="I461" s="1">
        <v>16</v>
      </c>
      <c r="J461" s="1">
        <v>29</v>
      </c>
      <c r="K461" s="1">
        <v>1</v>
      </c>
      <c r="L461" s="1">
        <v>17</v>
      </c>
      <c r="M461" s="1">
        <v>0</v>
      </c>
      <c r="N461" s="1">
        <v>3</v>
      </c>
      <c r="O461" s="1">
        <v>13</v>
      </c>
      <c r="P461" s="8">
        <f t="shared" si="140"/>
        <v>63</v>
      </c>
      <c r="Q461" s="10">
        <f t="shared" si="141"/>
        <v>0.46031746031746029</v>
      </c>
      <c r="R461" s="10">
        <f t="shared" si="142"/>
        <v>1.5873015873015872E-2</v>
      </c>
      <c r="S461" s="10">
        <f t="shared" si="143"/>
        <v>0.26984126984126983</v>
      </c>
      <c r="T461" s="10">
        <f t="shared" si="144"/>
        <v>0</v>
      </c>
      <c r="U461" s="10">
        <f t="shared" si="145"/>
        <v>4.7619047619047616E-2</v>
      </c>
      <c r="V461" s="10">
        <f t="shared" si="146"/>
        <v>0.20634920634920634</v>
      </c>
      <c r="W461" s="1">
        <v>1</v>
      </c>
      <c r="X461" s="1">
        <v>2</v>
      </c>
      <c r="Y461" s="1">
        <v>1</v>
      </c>
      <c r="Z461" s="1">
        <v>2</v>
      </c>
      <c r="AA461" s="8">
        <f t="shared" si="147"/>
        <v>6</v>
      </c>
      <c r="AB461" s="10">
        <f t="shared" si="148"/>
        <v>0.16666666666666666</v>
      </c>
      <c r="AC461" s="10">
        <f t="shared" si="149"/>
        <v>0.33333333333333331</v>
      </c>
      <c r="AD461" s="10">
        <f t="shared" si="150"/>
        <v>0.16666666666666666</v>
      </c>
      <c r="AE461" s="10">
        <f t="shared" si="151"/>
        <v>0.33333333333333331</v>
      </c>
      <c r="AF461" s="1">
        <v>8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1</v>
      </c>
      <c r="AN461" s="1">
        <v>41</v>
      </c>
      <c r="AO461" s="20" t="str">
        <f t="shared" si="134"/>
        <v>36-50</v>
      </c>
      <c r="AP461" s="1">
        <v>2239</v>
      </c>
      <c r="AQ461" s="1">
        <v>0</v>
      </c>
      <c r="AR461" s="1">
        <v>1</v>
      </c>
      <c r="AS461" s="1">
        <v>0</v>
      </c>
      <c r="AT461" s="1">
        <v>0</v>
      </c>
      <c r="AU461" s="1">
        <v>0</v>
      </c>
      <c r="AV461" s="1">
        <v>0</v>
      </c>
      <c r="AW461" s="1">
        <v>1</v>
      </c>
      <c r="AX461" s="1">
        <v>0</v>
      </c>
      <c r="AY461" s="1">
        <v>0</v>
      </c>
      <c r="AZ461" s="1">
        <v>37</v>
      </c>
      <c r="BA461" s="23">
        <v>42610</v>
      </c>
      <c r="BB461" s="25">
        <f t="shared" si="135"/>
        <v>8</v>
      </c>
      <c r="BC461" s="25" t="str">
        <f t="shared" si="136"/>
        <v>August</v>
      </c>
      <c r="BD461" s="25">
        <v>1</v>
      </c>
      <c r="BE461" t="str">
        <f t="shared" si="137"/>
        <v>1957,36781,Low income,1149,High spender,0.0312389548951905,1,0,16,29,1,17,0,3,13,63,0.46031746031746,0.0158730158730159,0.26984126984127,0,0.0476190476190476,0.206349206349206,1,2,1,2,6,0.166666666666667,0.333333333333333,0.166666666666667,0.333333333333333,8,0,0,0,0,0,0,1,41,36-50,2239,0,1,0,0,0,0,1,0,0,37</v>
      </c>
    </row>
    <row r="462" spans="1:57" ht="13.2" x14ac:dyDescent="0.25">
      <c r="A462" s="8">
        <v>1916</v>
      </c>
      <c r="B462" s="1">
        <v>34554</v>
      </c>
      <c r="C462" s="8" t="str">
        <f t="shared" si="138"/>
        <v>Low income</v>
      </c>
      <c r="D462" s="31">
        <v>921</v>
      </c>
      <c r="E462" s="34" t="str">
        <f t="shared" si="139"/>
        <v>High spender</v>
      </c>
      <c r="F462" s="10">
        <f t="shared" si="133"/>
        <v>2.6653932974474735E-2</v>
      </c>
      <c r="G462" s="1">
        <v>0</v>
      </c>
      <c r="H462" s="1">
        <v>1</v>
      </c>
      <c r="I462" s="1">
        <v>43</v>
      </c>
      <c r="J462" s="1">
        <v>41</v>
      </c>
      <c r="K462" s="1">
        <v>1</v>
      </c>
      <c r="L462" s="1">
        <v>6</v>
      </c>
      <c r="M462" s="1">
        <v>2</v>
      </c>
      <c r="N462" s="1">
        <v>0</v>
      </c>
      <c r="O462" s="1">
        <v>5</v>
      </c>
      <c r="P462" s="8">
        <f t="shared" si="140"/>
        <v>55</v>
      </c>
      <c r="Q462" s="10">
        <f t="shared" si="141"/>
        <v>0.74545454545454548</v>
      </c>
      <c r="R462" s="10">
        <f t="shared" si="142"/>
        <v>1.8181818181818181E-2</v>
      </c>
      <c r="S462" s="10">
        <f t="shared" si="143"/>
        <v>0.10909090909090909</v>
      </c>
      <c r="T462" s="10">
        <f t="shared" si="144"/>
        <v>3.6363636363636362E-2</v>
      </c>
      <c r="U462" s="10">
        <f t="shared" si="145"/>
        <v>0</v>
      </c>
      <c r="V462" s="10">
        <f t="shared" si="146"/>
        <v>9.0909090909090912E-2</v>
      </c>
      <c r="W462" s="1">
        <v>2</v>
      </c>
      <c r="X462" s="1">
        <v>2</v>
      </c>
      <c r="Y462" s="1">
        <v>0</v>
      </c>
      <c r="Z462" s="1">
        <v>3</v>
      </c>
      <c r="AA462" s="8">
        <f t="shared" si="147"/>
        <v>7</v>
      </c>
      <c r="AB462" s="10">
        <f t="shared" si="148"/>
        <v>0.2857142857142857</v>
      </c>
      <c r="AC462" s="10">
        <f t="shared" si="149"/>
        <v>0.2857142857142857</v>
      </c>
      <c r="AD462" s="10">
        <f t="shared" si="150"/>
        <v>0</v>
      </c>
      <c r="AE462" s="10">
        <f t="shared" si="151"/>
        <v>0.42857142857142855</v>
      </c>
      <c r="AF462" s="1">
        <v>6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61</v>
      </c>
      <c r="AO462" s="20" t="str">
        <f t="shared" si="134"/>
        <v>50-65</v>
      </c>
      <c r="AP462" s="1">
        <v>2250</v>
      </c>
      <c r="AQ462" s="1">
        <v>0</v>
      </c>
      <c r="AR462" s="1">
        <v>0</v>
      </c>
      <c r="AS462" s="1">
        <v>1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1</v>
      </c>
      <c r="AZ462" s="1">
        <v>45</v>
      </c>
      <c r="BA462" s="23">
        <v>42599</v>
      </c>
      <c r="BB462" s="25">
        <f t="shared" si="135"/>
        <v>8</v>
      </c>
      <c r="BC462" s="25" t="str">
        <f t="shared" si="136"/>
        <v>August</v>
      </c>
      <c r="BD462" s="25">
        <v>1</v>
      </c>
      <c r="BE462" t="str">
        <f t="shared" si="137"/>
        <v>1916,34554,Low income,921,High spender,0.0266539329744747,0,1,43,41,1,6,2,0,5,55,0.745454545454545,0.0181818181818182,0.109090909090909,0.0363636363636364,0,0.0909090909090909,2,2,0,3,7,0.285714285714286,0.285714285714286,0,0.428571428571429,6,0,0,0,0,0,0,0,61,50-65,2250,0,0,1,0,0,0,0,0,1,45</v>
      </c>
    </row>
    <row r="463" spans="1:57" ht="13.2" x14ac:dyDescent="0.25">
      <c r="A463" s="8">
        <v>1625</v>
      </c>
      <c r="B463" s="1">
        <v>22944</v>
      </c>
      <c r="C463" s="8" t="str">
        <f t="shared" si="138"/>
        <v>Low income</v>
      </c>
      <c r="D463" s="31">
        <v>182</v>
      </c>
      <c r="E463" s="34" t="str">
        <f t="shared" si="139"/>
        <v>Low spender</v>
      </c>
      <c r="F463" s="10">
        <f t="shared" si="133"/>
        <v>7.9323570432357042E-3</v>
      </c>
      <c r="G463" s="1">
        <v>1</v>
      </c>
      <c r="H463" s="1">
        <v>0</v>
      </c>
      <c r="I463" s="1">
        <v>67</v>
      </c>
      <c r="J463" s="1">
        <v>19</v>
      </c>
      <c r="K463" s="1">
        <v>3</v>
      </c>
      <c r="L463" s="1">
        <v>19</v>
      </c>
      <c r="M463" s="1">
        <v>4</v>
      </c>
      <c r="N463" s="1">
        <v>5</v>
      </c>
      <c r="O463" s="1">
        <v>26</v>
      </c>
      <c r="P463" s="8">
        <f t="shared" si="140"/>
        <v>76</v>
      </c>
      <c r="Q463" s="10">
        <f t="shared" si="141"/>
        <v>0.25</v>
      </c>
      <c r="R463" s="10">
        <f t="shared" si="142"/>
        <v>3.9473684210526314E-2</v>
      </c>
      <c r="S463" s="10">
        <f t="shared" si="143"/>
        <v>0.25</v>
      </c>
      <c r="T463" s="10">
        <f t="shared" si="144"/>
        <v>5.2631578947368418E-2</v>
      </c>
      <c r="U463" s="10">
        <f t="shared" si="145"/>
        <v>6.5789473684210523E-2</v>
      </c>
      <c r="V463" s="10">
        <f t="shared" si="146"/>
        <v>0.34210526315789475</v>
      </c>
      <c r="W463" s="1">
        <v>3</v>
      </c>
      <c r="X463" s="1">
        <v>3</v>
      </c>
      <c r="Y463" s="1">
        <v>0</v>
      </c>
      <c r="Z463" s="1">
        <v>3</v>
      </c>
      <c r="AA463" s="8">
        <f t="shared" si="147"/>
        <v>9</v>
      </c>
      <c r="AB463" s="10">
        <f t="shared" si="148"/>
        <v>0.33333333333333331</v>
      </c>
      <c r="AC463" s="10">
        <f t="shared" si="149"/>
        <v>0.33333333333333331</v>
      </c>
      <c r="AD463" s="10">
        <f t="shared" si="150"/>
        <v>0</v>
      </c>
      <c r="AE463" s="10">
        <f t="shared" si="151"/>
        <v>0.33333333333333331</v>
      </c>
      <c r="AF463" s="1">
        <v>7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39</v>
      </c>
      <c r="AO463" s="20" t="str">
        <f t="shared" si="134"/>
        <v>36-50</v>
      </c>
      <c r="AP463" s="1">
        <v>2347</v>
      </c>
      <c r="AQ463" s="1">
        <v>0</v>
      </c>
      <c r="AR463" s="1">
        <v>0</v>
      </c>
      <c r="AS463" s="1">
        <v>1</v>
      </c>
      <c r="AT463" s="1">
        <v>0</v>
      </c>
      <c r="AU463" s="1">
        <v>0</v>
      </c>
      <c r="AV463" s="1">
        <v>0</v>
      </c>
      <c r="AW463" s="1">
        <v>0</v>
      </c>
      <c r="AX463" s="1">
        <v>1</v>
      </c>
      <c r="AY463" s="1">
        <v>0</v>
      </c>
      <c r="AZ463" s="1">
        <v>24</v>
      </c>
      <c r="BA463" s="23">
        <v>42502</v>
      </c>
      <c r="BB463" s="25">
        <f t="shared" si="135"/>
        <v>5</v>
      </c>
      <c r="BC463" s="25" t="str">
        <f t="shared" si="136"/>
        <v>May</v>
      </c>
      <c r="BD463" s="25">
        <v>1</v>
      </c>
      <c r="BE463" t="str">
        <f t="shared" si="137"/>
        <v>1625,22944,Low income,182,Low spender,0.0079323570432357,1,0,67,19,3,19,4,5,26,76,0.25,0.0394736842105263,0.25,0.0526315789473684,0.0657894736842105,0.342105263157895,3,3,0,3,9,0.333333333333333,0.333333333333333,0,0.333333333333333,7,0,0,0,0,0,0,0,39,36-50,2347,0,0,1,0,0,0,0,1,0,24</v>
      </c>
    </row>
    <row r="464" spans="1:57" ht="13.2" x14ac:dyDescent="0.25">
      <c r="A464" s="8">
        <v>1595</v>
      </c>
      <c r="B464" s="1">
        <v>42243</v>
      </c>
      <c r="C464" s="8" t="str">
        <f t="shared" si="138"/>
        <v>Low income</v>
      </c>
      <c r="D464" s="31">
        <v>1561</v>
      </c>
      <c r="E464" s="34" t="str">
        <f t="shared" si="139"/>
        <v>High spender</v>
      </c>
      <c r="F464" s="10">
        <f t="shared" si="133"/>
        <v>3.6952867930781431E-2</v>
      </c>
      <c r="G464" s="1">
        <v>1</v>
      </c>
      <c r="H464" s="1">
        <v>1</v>
      </c>
      <c r="I464" s="1">
        <v>34</v>
      </c>
      <c r="J464" s="1">
        <v>48</v>
      </c>
      <c r="K464" s="1">
        <v>0</v>
      </c>
      <c r="L464" s="1">
        <v>2</v>
      </c>
      <c r="M464" s="1">
        <v>0</v>
      </c>
      <c r="N464" s="1">
        <v>0</v>
      </c>
      <c r="O464" s="1">
        <v>5</v>
      </c>
      <c r="P464" s="8">
        <f t="shared" si="140"/>
        <v>55</v>
      </c>
      <c r="Q464" s="10">
        <f t="shared" si="141"/>
        <v>0.87272727272727268</v>
      </c>
      <c r="R464" s="10">
        <f t="shared" si="142"/>
        <v>0</v>
      </c>
      <c r="S464" s="10">
        <f t="shared" si="143"/>
        <v>3.6363636363636362E-2</v>
      </c>
      <c r="T464" s="10">
        <f t="shared" si="144"/>
        <v>0</v>
      </c>
      <c r="U464" s="10">
        <f t="shared" si="145"/>
        <v>0</v>
      </c>
      <c r="V464" s="10">
        <f t="shared" si="146"/>
        <v>9.0909090909090912E-2</v>
      </c>
      <c r="W464" s="1">
        <v>2</v>
      </c>
      <c r="X464" s="1">
        <v>2</v>
      </c>
      <c r="Y464" s="1">
        <v>0</v>
      </c>
      <c r="Z464" s="1">
        <v>3</v>
      </c>
      <c r="AA464" s="8">
        <f t="shared" si="147"/>
        <v>7</v>
      </c>
      <c r="AB464" s="10">
        <f t="shared" si="148"/>
        <v>0.2857142857142857</v>
      </c>
      <c r="AC464" s="10">
        <f t="shared" si="149"/>
        <v>0.2857142857142857</v>
      </c>
      <c r="AD464" s="10">
        <f t="shared" si="150"/>
        <v>0</v>
      </c>
      <c r="AE464" s="10">
        <f t="shared" si="151"/>
        <v>0.42857142857142855</v>
      </c>
      <c r="AF464" s="1">
        <v>7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61</v>
      </c>
      <c r="AO464" s="20" t="str">
        <f t="shared" si="134"/>
        <v>50-65</v>
      </c>
      <c r="AP464" s="1">
        <v>2359</v>
      </c>
      <c r="AQ464" s="1">
        <v>0</v>
      </c>
      <c r="AR464" s="1">
        <v>1</v>
      </c>
      <c r="AS464" s="1">
        <v>0</v>
      </c>
      <c r="AT464" s="1">
        <v>0</v>
      </c>
      <c r="AU464" s="1">
        <v>0</v>
      </c>
      <c r="AV464" s="1">
        <v>0</v>
      </c>
      <c r="AW464" s="1">
        <v>1</v>
      </c>
      <c r="AX464" s="1">
        <v>0</v>
      </c>
      <c r="AY464" s="1">
        <v>0</v>
      </c>
      <c r="AZ464" s="1">
        <v>45</v>
      </c>
      <c r="BA464" s="23">
        <v>42490</v>
      </c>
      <c r="BB464" s="25">
        <f t="shared" si="135"/>
        <v>4</v>
      </c>
      <c r="BC464" s="25" t="str">
        <f t="shared" si="136"/>
        <v>April</v>
      </c>
      <c r="BD464" s="25">
        <v>1</v>
      </c>
      <c r="BE464" t="str">
        <f t="shared" si="137"/>
        <v>1595,42243,Low income,1561,High spender,0.0369528679307814,1,1,34,48,0,2,0,0,5,55,0.872727272727273,0,0.0363636363636364,0,0,0.0909090909090909,2,2,0,3,7,0.285714285714286,0.285714285714286,0,0.428571428571429,7,0,0,0,0,0,0,0,61,50-65,2359,0,1,0,0,0,0,1,0,0,45</v>
      </c>
    </row>
    <row r="465" spans="1:57" ht="13.2" x14ac:dyDescent="0.25">
      <c r="A465" s="8">
        <v>1535</v>
      </c>
      <c r="B465" s="1">
        <v>19789</v>
      </c>
      <c r="C465" s="8" t="str">
        <f t="shared" si="138"/>
        <v>Low income</v>
      </c>
      <c r="D465" s="31">
        <v>224</v>
      </c>
      <c r="E465" s="34" t="str">
        <f t="shared" si="139"/>
        <v>Low spender</v>
      </c>
      <c r="F465" s="10">
        <f t="shared" si="133"/>
        <v>1.1319419879731164E-2</v>
      </c>
      <c r="G465" s="1">
        <v>1</v>
      </c>
      <c r="H465" s="1">
        <v>0</v>
      </c>
      <c r="I465" s="1">
        <v>24</v>
      </c>
      <c r="J465" s="1">
        <v>2</v>
      </c>
      <c r="K465" s="1">
        <v>5</v>
      </c>
      <c r="L465" s="1">
        <v>9</v>
      </c>
      <c r="M465" s="1">
        <v>28</v>
      </c>
      <c r="N465" s="1">
        <v>6</v>
      </c>
      <c r="O465" s="1">
        <v>28</v>
      </c>
      <c r="P465" s="8">
        <f t="shared" si="140"/>
        <v>78</v>
      </c>
      <c r="Q465" s="10">
        <f t="shared" si="141"/>
        <v>2.564102564102564E-2</v>
      </c>
      <c r="R465" s="10">
        <f t="shared" si="142"/>
        <v>6.4102564102564097E-2</v>
      </c>
      <c r="S465" s="10">
        <f t="shared" si="143"/>
        <v>0.11538461538461539</v>
      </c>
      <c r="T465" s="10">
        <f t="shared" si="144"/>
        <v>0.35897435897435898</v>
      </c>
      <c r="U465" s="10">
        <f t="shared" si="145"/>
        <v>7.6923076923076927E-2</v>
      </c>
      <c r="V465" s="10">
        <f t="shared" si="146"/>
        <v>0.35897435897435898</v>
      </c>
      <c r="W465" s="1">
        <v>3</v>
      </c>
      <c r="X465" s="1">
        <v>2</v>
      </c>
      <c r="Y465" s="1">
        <v>1</v>
      </c>
      <c r="Z465" s="1">
        <v>3</v>
      </c>
      <c r="AA465" s="8">
        <f t="shared" si="147"/>
        <v>9</v>
      </c>
      <c r="AB465" s="10">
        <f t="shared" si="148"/>
        <v>0.33333333333333331</v>
      </c>
      <c r="AC465" s="10">
        <f t="shared" si="149"/>
        <v>0.22222222222222221</v>
      </c>
      <c r="AD465" s="10">
        <f t="shared" si="150"/>
        <v>0.1111111111111111</v>
      </c>
      <c r="AE465" s="10">
        <f t="shared" si="151"/>
        <v>0.33333333333333331</v>
      </c>
      <c r="AF465" s="1">
        <v>5</v>
      </c>
      <c r="AG465" s="1">
        <v>0</v>
      </c>
      <c r="AH465" s="1">
        <v>0</v>
      </c>
      <c r="AI465" s="1">
        <v>1</v>
      </c>
      <c r="AJ465" s="1">
        <v>0</v>
      </c>
      <c r="AK465" s="1">
        <v>0</v>
      </c>
      <c r="AL465" s="1">
        <v>0</v>
      </c>
      <c r="AM465" s="1">
        <v>0</v>
      </c>
      <c r="AN465" s="1">
        <v>45</v>
      </c>
      <c r="AO465" s="20" t="str">
        <f t="shared" si="134"/>
        <v>36-50</v>
      </c>
      <c r="AP465" s="1">
        <v>2380</v>
      </c>
      <c r="AQ465" s="1">
        <v>0</v>
      </c>
      <c r="AR465" s="1">
        <v>0</v>
      </c>
      <c r="AS465" s="1">
        <v>0</v>
      </c>
      <c r="AT465" s="1">
        <v>1</v>
      </c>
      <c r="AU465" s="1">
        <v>0</v>
      </c>
      <c r="AV465" s="1">
        <v>1</v>
      </c>
      <c r="AW465" s="1">
        <v>0</v>
      </c>
      <c r="AX465" s="1">
        <v>0</v>
      </c>
      <c r="AY465" s="1">
        <v>0</v>
      </c>
      <c r="AZ465" s="1">
        <v>22</v>
      </c>
      <c r="BA465" s="23">
        <v>42469</v>
      </c>
      <c r="BB465" s="25">
        <f t="shared" si="135"/>
        <v>4</v>
      </c>
      <c r="BC465" s="25" t="str">
        <f t="shared" si="136"/>
        <v>April</v>
      </c>
      <c r="BD465" s="25">
        <v>1</v>
      </c>
      <c r="BE465" t="str">
        <f t="shared" si="137"/>
        <v>1535,19789,Low income,224,Low spender,0.0113194198797312,1,0,24,2,5,9,28,6,28,78,0.0256410256410256,0.0641025641025641,0.115384615384615,0.358974358974359,0.0769230769230769,0.358974358974359,3,2,1,3,9,0.333333333333333,0.222222222222222,0.111111111111111,0.333333333333333,5,0,0,1,0,0,0,0,45,36-50,2380,0,0,0,1,0,1,0,0,0,22</v>
      </c>
    </row>
    <row r="466" spans="1:57" ht="13.2" x14ac:dyDescent="0.25">
      <c r="A466" s="8">
        <v>1505</v>
      </c>
      <c r="B466" s="1">
        <v>30368</v>
      </c>
      <c r="C466" s="8" t="str">
        <f t="shared" si="138"/>
        <v>Low income</v>
      </c>
      <c r="D466" s="31">
        <v>892</v>
      </c>
      <c r="E466" s="34" t="str">
        <f t="shared" si="139"/>
        <v>High spender</v>
      </c>
      <c r="F466" s="10">
        <f t="shared" si="133"/>
        <v>2.9373024236037933E-2</v>
      </c>
      <c r="G466" s="1">
        <v>0</v>
      </c>
      <c r="H466" s="1">
        <v>1</v>
      </c>
      <c r="I466" s="1">
        <v>97</v>
      </c>
      <c r="J466" s="1">
        <v>35</v>
      </c>
      <c r="K466" s="1">
        <v>0</v>
      </c>
      <c r="L466" s="1">
        <v>13</v>
      </c>
      <c r="M466" s="1">
        <v>2</v>
      </c>
      <c r="N466" s="1">
        <v>0</v>
      </c>
      <c r="O466" s="1">
        <v>2</v>
      </c>
      <c r="P466" s="8">
        <f t="shared" si="140"/>
        <v>52</v>
      </c>
      <c r="Q466" s="10">
        <f t="shared" si="141"/>
        <v>0.67307692307692313</v>
      </c>
      <c r="R466" s="10">
        <f t="shared" si="142"/>
        <v>0</v>
      </c>
      <c r="S466" s="10">
        <f t="shared" si="143"/>
        <v>0.25</v>
      </c>
      <c r="T466" s="10">
        <f t="shared" si="144"/>
        <v>3.8461538461538464E-2</v>
      </c>
      <c r="U466" s="10">
        <f t="shared" si="145"/>
        <v>0</v>
      </c>
      <c r="V466" s="10">
        <f t="shared" si="146"/>
        <v>3.8461538461538464E-2</v>
      </c>
      <c r="W466" s="1">
        <v>2</v>
      </c>
      <c r="X466" s="1">
        <v>2</v>
      </c>
      <c r="Y466" s="1">
        <v>0</v>
      </c>
      <c r="Z466" s="1">
        <v>3</v>
      </c>
      <c r="AA466" s="8">
        <f t="shared" si="147"/>
        <v>7</v>
      </c>
      <c r="AB466" s="10">
        <f t="shared" si="148"/>
        <v>0.2857142857142857</v>
      </c>
      <c r="AC466" s="10">
        <f t="shared" si="149"/>
        <v>0.2857142857142857</v>
      </c>
      <c r="AD466" s="10">
        <f t="shared" si="150"/>
        <v>0</v>
      </c>
      <c r="AE466" s="10">
        <f t="shared" si="151"/>
        <v>0.42857142857142855</v>
      </c>
      <c r="AF466" s="1">
        <v>8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43</v>
      </c>
      <c r="AO466" s="20" t="str">
        <f t="shared" si="134"/>
        <v>36-50</v>
      </c>
      <c r="AP466" s="1">
        <v>2393</v>
      </c>
      <c r="AQ466" s="1">
        <v>0</v>
      </c>
      <c r="AR466" s="1">
        <v>1</v>
      </c>
      <c r="AS466" s="1">
        <v>0</v>
      </c>
      <c r="AT466" s="1">
        <v>0</v>
      </c>
      <c r="AU466" s="1">
        <v>0</v>
      </c>
      <c r="AV466" s="1">
        <v>0</v>
      </c>
      <c r="AW466" s="1">
        <v>1</v>
      </c>
      <c r="AX466" s="1">
        <v>0</v>
      </c>
      <c r="AY466" s="1">
        <v>0</v>
      </c>
      <c r="AZ466" s="1">
        <v>48</v>
      </c>
      <c r="BA466" s="23">
        <v>42456</v>
      </c>
      <c r="BB466" s="25">
        <f t="shared" si="135"/>
        <v>3</v>
      </c>
      <c r="BC466" s="25" t="str">
        <f t="shared" si="136"/>
        <v>March</v>
      </c>
      <c r="BD466" s="25">
        <v>1</v>
      </c>
      <c r="BE466" t="str">
        <f t="shared" si="137"/>
        <v>1505,30368,Low income,892,High spender,0.0293730242360379,0,1,97,35,0,13,2,0,2,52,0.673076923076923,0,0.25,0.0384615384615385,0,0.0384615384615385,2,2,0,3,7,0.285714285714286,0.285714285714286,0,0.428571428571429,8,0,0,0,0,0,0,0,43,36-50,2393,0,1,0,0,0,0,1,0,0,48</v>
      </c>
    </row>
    <row r="467" spans="1:57" ht="13.2" x14ac:dyDescent="0.25">
      <c r="A467" s="8">
        <v>1239</v>
      </c>
      <c r="B467" s="1">
        <v>44393</v>
      </c>
      <c r="C467" s="8" t="str">
        <f t="shared" si="138"/>
        <v>Low income</v>
      </c>
      <c r="D467" s="31">
        <v>1729</v>
      </c>
      <c r="E467" s="34" t="str">
        <f t="shared" si="139"/>
        <v>High spender</v>
      </c>
      <c r="F467" s="10">
        <f t="shared" si="133"/>
        <v>3.894758182596355E-2</v>
      </c>
      <c r="G467" s="1">
        <v>1</v>
      </c>
      <c r="H467" s="1">
        <v>1</v>
      </c>
      <c r="I467" s="1">
        <v>86</v>
      </c>
      <c r="J467" s="1">
        <v>24</v>
      </c>
      <c r="K467" s="1">
        <v>2</v>
      </c>
      <c r="L467" s="1">
        <v>20</v>
      </c>
      <c r="M467" s="1">
        <v>2</v>
      </c>
      <c r="N467" s="1">
        <v>2</v>
      </c>
      <c r="O467" s="1">
        <v>10</v>
      </c>
      <c r="P467" s="8">
        <f t="shared" si="140"/>
        <v>60</v>
      </c>
      <c r="Q467" s="10">
        <f t="shared" si="141"/>
        <v>0.4</v>
      </c>
      <c r="R467" s="10">
        <f t="shared" si="142"/>
        <v>3.3333333333333333E-2</v>
      </c>
      <c r="S467" s="10">
        <f t="shared" si="143"/>
        <v>0.33333333333333331</v>
      </c>
      <c r="T467" s="10">
        <f t="shared" si="144"/>
        <v>3.3333333333333333E-2</v>
      </c>
      <c r="U467" s="10">
        <f t="shared" si="145"/>
        <v>3.3333333333333333E-2</v>
      </c>
      <c r="V467" s="10">
        <f t="shared" si="146"/>
        <v>0.16666666666666666</v>
      </c>
      <c r="W467" s="1">
        <v>2</v>
      </c>
      <c r="X467" s="1">
        <v>1</v>
      </c>
      <c r="Y467" s="1">
        <v>0</v>
      </c>
      <c r="Z467" s="1">
        <v>4</v>
      </c>
      <c r="AA467" s="8">
        <f t="shared" si="147"/>
        <v>7</v>
      </c>
      <c r="AB467" s="10">
        <f t="shared" si="148"/>
        <v>0.2857142857142857</v>
      </c>
      <c r="AC467" s="10">
        <f t="shared" si="149"/>
        <v>0.14285714285714285</v>
      </c>
      <c r="AD467" s="10">
        <f t="shared" si="150"/>
        <v>0</v>
      </c>
      <c r="AE467" s="10">
        <f t="shared" si="151"/>
        <v>0.5714285714285714</v>
      </c>
      <c r="AF467" s="1">
        <v>4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55</v>
      </c>
      <c r="AO467" s="20" t="str">
        <f t="shared" si="134"/>
        <v>50-65</v>
      </c>
      <c r="AP467" s="1">
        <v>2470</v>
      </c>
      <c r="AQ467" s="1">
        <v>0</v>
      </c>
      <c r="AR467" s="1">
        <v>1</v>
      </c>
      <c r="AS467" s="1">
        <v>0</v>
      </c>
      <c r="AT467" s="1">
        <v>0</v>
      </c>
      <c r="AU467" s="1">
        <v>0</v>
      </c>
      <c r="AV467" s="1">
        <v>0</v>
      </c>
      <c r="AW467" s="1">
        <v>1</v>
      </c>
      <c r="AX467" s="1">
        <v>0</v>
      </c>
      <c r="AY467" s="1">
        <v>0</v>
      </c>
      <c r="AZ467" s="1">
        <v>40</v>
      </c>
      <c r="BA467" s="23">
        <v>42379</v>
      </c>
      <c r="BB467" s="25">
        <f t="shared" si="135"/>
        <v>1</v>
      </c>
      <c r="BC467" s="25" t="str">
        <f t="shared" si="136"/>
        <v>January</v>
      </c>
      <c r="BD467" s="25">
        <v>1</v>
      </c>
      <c r="BE467" t="str">
        <f t="shared" si="137"/>
        <v>1239,44393,Low income,1729,High spender,0.0389475818259635,1,1,86,24,2,20,2,2,10,60,0.4,0.0333333333333333,0.333333333333333,0.0333333333333333,0.0333333333333333,0.166666666666667,2,1,0,4,7,0.285714285714286,0.142857142857143,0,0.571428571428571,4,0,0,0,0,0,0,0,55,50-65,2470,0,1,0,0,0,0,1,0,0,40</v>
      </c>
    </row>
    <row r="468" spans="1:57" ht="13.2" x14ac:dyDescent="0.25">
      <c r="A468" s="8">
        <v>1109</v>
      </c>
      <c r="B468" s="1">
        <v>30631</v>
      </c>
      <c r="C468" s="8" t="str">
        <f t="shared" si="138"/>
        <v>Low income</v>
      </c>
      <c r="D468" s="31">
        <v>886</v>
      </c>
      <c r="E468" s="34" t="str">
        <f t="shared" si="139"/>
        <v>High spender</v>
      </c>
      <c r="F468" s="10">
        <f t="shared" si="133"/>
        <v>2.8924945316835884E-2</v>
      </c>
      <c r="G468" s="1">
        <v>1</v>
      </c>
      <c r="H468" s="1">
        <v>0</v>
      </c>
      <c r="I468" s="1">
        <v>75</v>
      </c>
      <c r="J468" s="1">
        <v>15</v>
      </c>
      <c r="K468" s="1">
        <v>6</v>
      </c>
      <c r="L468" s="1">
        <v>20</v>
      </c>
      <c r="M468" s="1">
        <v>4</v>
      </c>
      <c r="N468" s="1">
        <v>5</v>
      </c>
      <c r="O468" s="1">
        <v>20</v>
      </c>
      <c r="P468" s="8">
        <f t="shared" si="140"/>
        <v>70</v>
      </c>
      <c r="Q468" s="10">
        <f t="shared" si="141"/>
        <v>0.21428571428571427</v>
      </c>
      <c r="R468" s="10">
        <f t="shared" si="142"/>
        <v>8.5714285714285715E-2</v>
      </c>
      <c r="S468" s="10">
        <f t="shared" si="143"/>
        <v>0.2857142857142857</v>
      </c>
      <c r="T468" s="10">
        <f t="shared" si="144"/>
        <v>5.7142857142857141E-2</v>
      </c>
      <c r="U468" s="10">
        <f t="shared" si="145"/>
        <v>7.1428571428571425E-2</v>
      </c>
      <c r="V468" s="10">
        <f t="shared" si="146"/>
        <v>0.2857142857142857</v>
      </c>
      <c r="W468" s="1">
        <v>1</v>
      </c>
      <c r="X468" s="1">
        <v>3</v>
      </c>
      <c r="Y468" s="1">
        <v>1</v>
      </c>
      <c r="Z468" s="1">
        <v>2</v>
      </c>
      <c r="AA468" s="8">
        <f t="shared" si="147"/>
        <v>7</v>
      </c>
      <c r="AB468" s="10">
        <f t="shared" si="148"/>
        <v>0.14285714285714285</v>
      </c>
      <c r="AC468" s="10">
        <f t="shared" si="149"/>
        <v>0.42857142857142855</v>
      </c>
      <c r="AD468" s="10">
        <f t="shared" si="150"/>
        <v>0.14285714285714285</v>
      </c>
      <c r="AE468" s="10">
        <f t="shared" si="151"/>
        <v>0.2857142857142857</v>
      </c>
      <c r="AF468" s="1">
        <v>7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46</v>
      </c>
      <c r="AO468" s="20" t="str">
        <f t="shared" si="134"/>
        <v>36-50</v>
      </c>
      <c r="AP468" s="1">
        <v>2511</v>
      </c>
      <c r="AQ468" s="1">
        <v>0</v>
      </c>
      <c r="AR468" s="1">
        <v>1</v>
      </c>
      <c r="AS468" s="1">
        <v>0</v>
      </c>
      <c r="AT468" s="1">
        <v>0</v>
      </c>
      <c r="AU468" s="1">
        <v>0</v>
      </c>
      <c r="AV468" s="1">
        <v>0</v>
      </c>
      <c r="AW468" s="1">
        <v>1</v>
      </c>
      <c r="AX468" s="1">
        <v>0</v>
      </c>
      <c r="AY468" s="1">
        <v>0</v>
      </c>
      <c r="AZ468" s="1">
        <v>30</v>
      </c>
      <c r="BA468" s="23">
        <v>42338</v>
      </c>
      <c r="BB468" s="25">
        <f t="shared" si="135"/>
        <v>11</v>
      </c>
      <c r="BC468" s="25" t="str">
        <f t="shared" si="136"/>
        <v>November</v>
      </c>
      <c r="BD468" s="25">
        <v>1</v>
      </c>
      <c r="BE468" t="str">
        <f t="shared" si="137"/>
        <v>1109,30631,Low income,886,High spender,0.0289249453168359,1,0,75,15,6,20,4,5,20,70,0.214285714285714,0.0857142857142857,0.285714285714286,0.0571428571428571,0.0714285714285714,0.285714285714286,1,3,1,2,7,0.142857142857143,0.428571428571429,0.142857142857143,0.285714285714286,7,0,0,0,0,0,0,0,46,36-50,2511,0,1,0,0,0,0,1,0,0,30</v>
      </c>
    </row>
    <row r="469" spans="1:57" ht="13.2" x14ac:dyDescent="0.25">
      <c r="A469" s="8">
        <v>551</v>
      </c>
      <c r="B469" s="1">
        <v>22634</v>
      </c>
      <c r="C469" s="8" t="str">
        <f t="shared" si="138"/>
        <v>Low income</v>
      </c>
      <c r="D469" s="31">
        <v>34</v>
      </c>
      <c r="E469" s="34" t="str">
        <f t="shared" si="139"/>
        <v>Low spender</v>
      </c>
      <c r="F469" s="10">
        <f t="shared" si="133"/>
        <v>1.5021648846867545E-3</v>
      </c>
      <c r="G469" s="1">
        <v>0</v>
      </c>
      <c r="H469" s="1">
        <v>0</v>
      </c>
      <c r="I469" s="1">
        <v>47</v>
      </c>
      <c r="J469" s="1">
        <v>2</v>
      </c>
      <c r="K469" s="1">
        <v>23</v>
      </c>
      <c r="L469" s="1">
        <v>11</v>
      </c>
      <c r="M469" s="1">
        <v>8</v>
      </c>
      <c r="N469" s="1">
        <v>6</v>
      </c>
      <c r="O469" s="1">
        <v>46</v>
      </c>
      <c r="P469" s="8">
        <f t="shared" si="140"/>
        <v>96</v>
      </c>
      <c r="Q469" s="10">
        <f t="shared" si="141"/>
        <v>2.0833333333333332E-2</v>
      </c>
      <c r="R469" s="10">
        <f t="shared" si="142"/>
        <v>0.23958333333333334</v>
      </c>
      <c r="S469" s="10">
        <f t="shared" si="143"/>
        <v>0.11458333333333333</v>
      </c>
      <c r="T469" s="10">
        <f t="shared" si="144"/>
        <v>8.3333333333333329E-2</v>
      </c>
      <c r="U469" s="10">
        <f t="shared" si="145"/>
        <v>6.25E-2</v>
      </c>
      <c r="V469" s="10">
        <f t="shared" si="146"/>
        <v>0.47916666666666669</v>
      </c>
      <c r="W469" s="1">
        <v>1</v>
      </c>
      <c r="X469" s="1">
        <v>2</v>
      </c>
      <c r="Y469" s="1">
        <v>1</v>
      </c>
      <c r="Z469" s="1">
        <v>2</v>
      </c>
      <c r="AA469" s="8">
        <f t="shared" si="147"/>
        <v>6</v>
      </c>
      <c r="AB469" s="10">
        <f t="shared" si="148"/>
        <v>0.16666666666666666</v>
      </c>
      <c r="AC469" s="10">
        <f t="shared" si="149"/>
        <v>0.33333333333333331</v>
      </c>
      <c r="AD469" s="10">
        <f t="shared" si="150"/>
        <v>0.16666666666666666</v>
      </c>
      <c r="AE469" s="10">
        <f t="shared" si="151"/>
        <v>0.33333333333333331</v>
      </c>
      <c r="AF469" s="1">
        <v>8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54</v>
      </c>
      <c r="AO469" s="20" t="str">
        <f t="shared" si="134"/>
        <v>50-65</v>
      </c>
      <c r="AP469" s="1">
        <v>2688</v>
      </c>
      <c r="AQ469" s="1">
        <v>0</v>
      </c>
      <c r="AR469" s="1">
        <v>0</v>
      </c>
      <c r="AS469" s="1">
        <v>0</v>
      </c>
      <c r="AT469" s="1">
        <v>1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4</v>
      </c>
      <c r="BA469" s="23">
        <v>42161</v>
      </c>
      <c r="BB469" s="25">
        <f t="shared" si="135"/>
        <v>6</v>
      </c>
      <c r="BC469" s="25" t="str">
        <f t="shared" si="136"/>
        <v>June</v>
      </c>
      <c r="BD469" s="25">
        <v>1</v>
      </c>
      <c r="BE469" t="str">
        <f t="shared" si="137"/>
        <v>551,22634,Low income,34,Low spender,0.00150216488468675,0,0,47,2,23,11,8,6,46,96,0.0208333333333333,0.239583333333333,0.114583333333333,0.0833333333333333,0.0625,0.479166666666667,1,2,1,2,6,0.166666666666667,0.333333333333333,0.166666666666667,0.333333333333333,8,0,0,0,0,0,0,0,54,50-65,2688,0,0,0,1,0,0,0,0,0,4</v>
      </c>
    </row>
    <row r="470" spans="1:57" ht="13.2" x14ac:dyDescent="0.25">
      <c r="A470" s="8">
        <v>1981</v>
      </c>
      <c r="B470" s="1">
        <v>24711</v>
      </c>
      <c r="C470" s="8" t="str">
        <f t="shared" si="138"/>
        <v>Low income</v>
      </c>
      <c r="D470" s="31">
        <v>348</v>
      </c>
      <c r="E470" s="34" t="str">
        <f t="shared" si="139"/>
        <v>Low spender</v>
      </c>
      <c r="F470" s="10">
        <f t="shared" si="133"/>
        <v>1.4082797134879204E-2</v>
      </c>
      <c r="G470" s="1">
        <v>0</v>
      </c>
      <c r="H470" s="1">
        <v>0</v>
      </c>
      <c r="I470" s="1">
        <v>86</v>
      </c>
      <c r="J470" s="1">
        <v>10</v>
      </c>
      <c r="K470" s="1">
        <v>7</v>
      </c>
      <c r="L470" s="1">
        <v>25</v>
      </c>
      <c r="M470" s="1">
        <v>6</v>
      </c>
      <c r="N470" s="1">
        <v>3</v>
      </c>
      <c r="O470" s="1">
        <v>7</v>
      </c>
      <c r="P470" s="8">
        <f t="shared" si="140"/>
        <v>58</v>
      </c>
      <c r="Q470" s="10">
        <f t="shared" si="141"/>
        <v>0.17241379310344829</v>
      </c>
      <c r="R470" s="10">
        <f t="shared" si="142"/>
        <v>0.1206896551724138</v>
      </c>
      <c r="S470" s="10">
        <f t="shared" si="143"/>
        <v>0.43103448275862066</v>
      </c>
      <c r="T470" s="10">
        <f t="shared" si="144"/>
        <v>0.10344827586206896</v>
      </c>
      <c r="U470" s="10">
        <f t="shared" si="145"/>
        <v>5.1724137931034482E-2</v>
      </c>
      <c r="V470" s="10">
        <f t="shared" si="146"/>
        <v>0.1206896551724138</v>
      </c>
      <c r="W470" s="1">
        <v>1</v>
      </c>
      <c r="X470" s="1">
        <v>3</v>
      </c>
      <c r="Y470" s="1">
        <v>0</v>
      </c>
      <c r="Z470" s="1">
        <v>3</v>
      </c>
      <c r="AA470" s="8">
        <f t="shared" si="147"/>
        <v>7</v>
      </c>
      <c r="AB470" s="10">
        <f t="shared" si="148"/>
        <v>0.14285714285714285</v>
      </c>
      <c r="AC470" s="10">
        <f t="shared" si="149"/>
        <v>0.42857142857142855</v>
      </c>
      <c r="AD470" s="10">
        <f t="shared" si="150"/>
        <v>0</v>
      </c>
      <c r="AE470" s="10">
        <f t="shared" si="151"/>
        <v>0.42857142857142855</v>
      </c>
      <c r="AF470" s="1">
        <v>7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38</v>
      </c>
      <c r="AO470" s="20" t="str">
        <f t="shared" si="134"/>
        <v>36-50</v>
      </c>
      <c r="AP470" s="1">
        <v>2231</v>
      </c>
      <c r="AQ470" s="1">
        <v>0</v>
      </c>
      <c r="AR470" s="1">
        <v>1</v>
      </c>
      <c r="AS470" s="1">
        <v>0</v>
      </c>
      <c r="AT470" s="1">
        <v>0</v>
      </c>
      <c r="AU470" s="1">
        <v>0</v>
      </c>
      <c r="AV470" s="1">
        <v>0</v>
      </c>
      <c r="AW470" s="1">
        <v>1</v>
      </c>
      <c r="AX470" s="1">
        <v>0</v>
      </c>
      <c r="AY470" s="1">
        <v>0</v>
      </c>
      <c r="AZ470" s="1">
        <v>44</v>
      </c>
      <c r="BA470" s="23">
        <v>42618</v>
      </c>
      <c r="BB470" s="25">
        <f t="shared" si="135"/>
        <v>9</v>
      </c>
      <c r="BC470" s="25" t="str">
        <f t="shared" si="136"/>
        <v>September</v>
      </c>
      <c r="BD470" s="25">
        <v>1</v>
      </c>
      <c r="BE470" t="str">
        <f t="shared" si="137"/>
        <v>1981,24711,Low income,348,Low spender,0.0140827971348792,0,0,86,10,7,25,6,3,7,58,0.172413793103448,0.120689655172414,0.431034482758621,0.103448275862069,0.0517241379310345,0.120689655172414,1,3,0,3,7,0.142857142857143,0.428571428571429,0,0.428571428571429,7,0,0,0,0,0,0,0,38,36-50,2231,0,1,0,0,0,0,1,0,0,44</v>
      </c>
    </row>
    <row r="471" spans="1:57" ht="13.2" x14ac:dyDescent="0.25">
      <c r="A471" s="8">
        <v>1898</v>
      </c>
      <c r="B471" s="1">
        <v>32144</v>
      </c>
      <c r="C471" s="8" t="str">
        <f t="shared" si="138"/>
        <v>Low income</v>
      </c>
      <c r="D471" s="31">
        <v>724</v>
      </c>
      <c r="E471" s="34" t="str">
        <f t="shared" si="139"/>
        <v>High spender</v>
      </c>
      <c r="F471" s="10">
        <f t="shared" si="133"/>
        <v>2.2523643603782978E-2</v>
      </c>
      <c r="G471" s="1">
        <v>1</v>
      </c>
      <c r="H471" s="1">
        <v>1</v>
      </c>
      <c r="I471" s="1">
        <v>76</v>
      </c>
      <c r="J471" s="1">
        <v>41</v>
      </c>
      <c r="K471" s="1">
        <v>0</v>
      </c>
      <c r="L471" s="1">
        <v>10</v>
      </c>
      <c r="M471" s="1">
        <v>0</v>
      </c>
      <c r="N471" s="1">
        <v>0</v>
      </c>
      <c r="O471" s="1">
        <v>3</v>
      </c>
      <c r="P471" s="8">
        <f t="shared" si="140"/>
        <v>54</v>
      </c>
      <c r="Q471" s="10">
        <f t="shared" si="141"/>
        <v>0.7592592592592593</v>
      </c>
      <c r="R471" s="10">
        <f t="shared" si="142"/>
        <v>0</v>
      </c>
      <c r="S471" s="10">
        <f t="shared" si="143"/>
        <v>0.18518518518518517</v>
      </c>
      <c r="T471" s="10">
        <f t="shared" si="144"/>
        <v>0</v>
      </c>
      <c r="U471" s="10">
        <f t="shared" si="145"/>
        <v>0</v>
      </c>
      <c r="V471" s="10">
        <f t="shared" si="146"/>
        <v>5.5555555555555552E-2</v>
      </c>
      <c r="W471" s="1">
        <v>4</v>
      </c>
      <c r="X471" s="1">
        <v>2</v>
      </c>
      <c r="Y471" s="1">
        <v>1</v>
      </c>
      <c r="Z471" s="1">
        <v>3</v>
      </c>
      <c r="AA471" s="8">
        <f t="shared" si="147"/>
        <v>10</v>
      </c>
      <c r="AB471" s="10">
        <f t="shared" si="148"/>
        <v>0.4</v>
      </c>
      <c r="AC471" s="10">
        <f t="shared" si="149"/>
        <v>0.2</v>
      </c>
      <c r="AD471" s="10">
        <f t="shared" si="150"/>
        <v>0.1</v>
      </c>
      <c r="AE471" s="10">
        <f t="shared" si="151"/>
        <v>0.3</v>
      </c>
      <c r="AF471" s="1">
        <v>7</v>
      </c>
      <c r="AG471" s="1">
        <v>0</v>
      </c>
      <c r="AH471" s="1">
        <v>0</v>
      </c>
      <c r="AI471" s="1">
        <v>0</v>
      </c>
      <c r="AJ471" s="1">
        <v>1</v>
      </c>
      <c r="AK471" s="1">
        <v>0</v>
      </c>
      <c r="AL471" s="1">
        <v>0</v>
      </c>
      <c r="AM471" s="1">
        <v>0</v>
      </c>
      <c r="AN471" s="1">
        <v>66</v>
      </c>
      <c r="AO471" s="20" t="str">
        <f t="shared" si="134"/>
        <v>66+</v>
      </c>
      <c r="AP471" s="1">
        <v>2257</v>
      </c>
      <c r="AQ471" s="1">
        <v>0</v>
      </c>
      <c r="AR471" s="1">
        <v>0</v>
      </c>
      <c r="AS471" s="1">
        <v>0</v>
      </c>
      <c r="AT471" s="1">
        <v>1</v>
      </c>
      <c r="AU471" s="1">
        <v>0</v>
      </c>
      <c r="AV471" s="1">
        <v>0</v>
      </c>
      <c r="AW471" s="1">
        <v>1</v>
      </c>
      <c r="AX471" s="1">
        <v>0</v>
      </c>
      <c r="AY471" s="1">
        <v>0</v>
      </c>
      <c r="AZ471" s="1">
        <v>48</v>
      </c>
      <c r="BA471" s="23">
        <v>42592</v>
      </c>
      <c r="BB471" s="25">
        <f t="shared" si="135"/>
        <v>8</v>
      </c>
      <c r="BC471" s="25" t="str">
        <f t="shared" si="136"/>
        <v>August</v>
      </c>
      <c r="BD471" s="25">
        <v>1</v>
      </c>
      <c r="BE471" t="str">
        <f t="shared" si="137"/>
        <v>1898,32144,Low income,724,High spender,0.022523643603783,1,1,76,41,0,10,0,0,3,54,0.759259259259259,0,0.185185185185185,0,0,0.0555555555555556,4,2,1,3,10,0.4,0.2,0.1,0.3,7,0,0,0,1,0,0,0,66,66+,2257,0,0,0,1,0,0,1,0,0,48</v>
      </c>
    </row>
    <row r="472" spans="1:57" ht="13.2" x14ac:dyDescent="0.25">
      <c r="A472" s="8">
        <v>1805</v>
      </c>
      <c r="B472" s="1">
        <v>28442</v>
      </c>
      <c r="C472" s="8" t="str">
        <f t="shared" si="138"/>
        <v>Low income</v>
      </c>
      <c r="D472" s="31">
        <v>16</v>
      </c>
      <c r="E472" s="34" t="str">
        <f t="shared" si="139"/>
        <v>Low spender</v>
      </c>
      <c r="F472" s="10">
        <f t="shared" si="133"/>
        <v>5.6254834399831232E-4</v>
      </c>
      <c r="G472" s="1">
        <v>2</v>
      </c>
      <c r="H472" s="1">
        <v>0</v>
      </c>
      <c r="I472" s="1">
        <v>53</v>
      </c>
      <c r="J472" s="1">
        <v>19</v>
      </c>
      <c r="K472" s="1">
        <v>3</v>
      </c>
      <c r="L472" s="1">
        <v>10</v>
      </c>
      <c r="M472" s="1">
        <v>11</v>
      </c>
      <c r="N472" s="1">
        <v>8</v>
      </c>
      <c r="O472" s="1">
        <v>6</v>
      </c>
      <c r="P472" s="8">
        <f t="shared" si="140"/>
        <v>57</v>
      </c>
      <c r="Q472" s="10">
        <f t="shared" si="141"/>
        <v>0.33333333333333331</v>
      </c>
      <c r="R472" s="10">
        <f t="shared" si="142"/>
        <v>5.2631578947368418E-2</v>
      </c>
      <c r="S472" s="10">
        <f t="shared" si="143"/>
        <v>0.17543859649122806</v>
      </c>
      <c r="T472" s="10">
        <f t="shared" si="144"/>
        <v>0.19298245614035087</v>
      </c>
      <c r="U472" s="10">
        <f t="shared" si="145"/>
        <v>0.14035087719298245</v>
      </c>
      <c r="V472" s="10">
        <f t="shared" si="146"/>
        <v>0.10526315789473684</v>
      </c>
      <c r="W472" s="1">
        <v>3</v>
      </c>
      <c r="X472" s="1">
        <v>2</v>
      </c>
      <c r="Y472" s="1">
        <v>1</v>
      </c>
      <c r="Z472" s="1">
        <v>4</v>
      </c>
      <c r="AA472" s="8">
        <f t="shared" si="147"/>
        <v>10</v>
      </c>
      <c r="AB472" s="10">
        <f t="shared" si="148"/>
        <v>0.3</v>
      </c>
      <c r="AC472" s="10">
        <f t="shared" si="149"/>
        <v>0.2</v>
      </c>
      <c r="AD472" s="10">
        <f t="shared" si="150"/>
        <v>0.1</v>
      </c>
      <c r="AE472" s="10">
        <f t="shared" si="151"/>
        <v>0.4</v>
      </c>
      <c r="AF472" s="1">
        <v>4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42</v>
      </c>
      <c r="AO472" s="20" t="str">
        <f t="shared" si="134"/>
        <v>36-50</v>
      </c>
      <c r="AP472" s="1">
        <v>2284</v>
      </c>
      <c r="AQ472" s="1">
        <v>0</v>
      </c>
      <c r="AR472" s="1">
        <v>1</v>
      </c>
      <c r="AS472" s="1">
        <v>0</v>
      </c>
      <c r="AT472" s="1">
        <v>0</v>
      </c>
      <c r="AU472" s="1">
        <v>0</v>
      </c>
      <c r="AV472" s="1">
        <v>0</v>
      </c>
      <c r="AW472" s="1">
        <v>1</v>
      </c>
      <c r="AX472" s="1">
        <v>0</v>
      </c>
      <c r="AY472" s="1">
        <v>0</v>
      </c>
      <c r="AZ472" s="1">
        <v>45</v>
      </c>
      <c r="BA472" s="23">
        <v>42565</v>
      </c>
      <c r="BB472" s="25">
        <f t="shared" si="135"/>
        <v>7</v>
      </c>
      <c r="BC472" s="25" t="str">
        <f t="shared" si="136"/>
        <v>July</v>
      </c>
      <c r="BD472" s="25">
        <v>1</v>
      </c>
      <c r="BE472" t="str">
        <f t="shared" si="137"/>
        <v>1805,28442,Low income,16,Low spender,0.000562548343998312,2,0,53,19,3,10,11,8,6,57,0.333333333333333,0.0526315789473684,0.175438596491228,0.192982456140351,0.140350877192982,0.105263157894737,3,2,1,4,10,0.3,0.2,0.1,0.4,4,0,0,0,0,0,0,0,42,36-50,2284,0,1,0,0,0,0,1,0,0,45</v>
      </c>
    </row>
    <row r="473" spans="1:57" ht="13.2" x14ac:dyDescent="0.25">
      <c r="A473" s="8">
        <v>1766</v>
      </c>
      <c r="B473" s="1">
        <v>41986</v>
      </c>
      <c r="C473" s="8" t="str">
        <f t="shared" si="138"/>
        <v>Low income</v>
      </c>
      <c r="D473" s="31">
        <v>345</v>
      </c>
      <c r="E473" s="34" t="str">
        <f t="shared" si="139"/>
        <v>Low spender</v>
      </c>
      <c r="F473" s="10">
        <f t="shared" si="133"/>
        <v>8.2170247225265558E-3</v>
      </c>
      <c r="G473" s="1">
        <v>0</v>
      </c>
      <c r="H473" s="1">
        <v>1</v>
      </c>
      <c r="I473" s="1">
        <v>15</v>
      </c>
      <c r="J473" s="1">
        <v>27</v>
      </c>
      <c r="K473" s="1">
        <v>5</v>
      </c>
      <c r="L473" s="1">
        <v>8</v>
      </c>
      <c r="M473" s="1">
        <v>8</v>
      </c>
      <c r="N473" s="1">
        <v>3</v>
      </c>
      <c r="O473" s="1">
        <v>12</v>
      </c>
      <c r="P473" s="8">
        <f t="shared" si="140"/>
        <v>63</v>
      </c>
      <c r="Q473" s="10">
        <f t="shared" si="141"/>
        <v>0.42857142857142855</v>
      </c>
      <c r="R473" s="10">
        <f t="shared" si="142"/>
        <v>7.9365079365079361E-2</v>
      </c>
      <c r="S473" s="10">
        <f t="shared" si="143"/>
        <v>0.12698412698412698</v>
      </c>
      <c r="T473" s="10">
        <f t="shared" si="144"/>
        <v>0.12698412698412698</v>
      </c>
      <c r="U473" s="10">
        <f t="shared" si="145"/>
        <v>4.7619047619047616E-2</v>
      </c>
      <c r="V473" s="10">
        <f t="shared" si="146"/>
        <v>0.19047619047619047</v>
      </c>
      <c r="W473" s="1">
        <v>3</v>
      </c>
      <c r="X473" s="1">
        <v>3</v>
      </c>
      <c r="Y473" s="1">
        <v>0</v>
      </c>
      <c r="Z473" s="1">
        <v>4</v>
      </c>
      <c r="AA473" s="8">
        <f t="shared" si="147"/>
        <v>10</v>
      </c>
      <c r="AB473" s="10">
        <f t="shared" si="148"/>
        <v>0.3</v>
      </c>
      <c r="AC473" s="10">
        <f t="shared" si="149"/>
        <v>0.3</v>
      </c>
      <c r="AD473" s="10">
        <f t="shared" si="150"/>
        <v>0</v>
      </c>
      <c r="AE473" s="10">
        <f t="shared" si="151"/>
        <v>0.4</v>
      </c>
      <c r="AF473" s="1">
        <v>4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42</v>
      </c>
      <c r="AO473" s="20" t="str">
        <f t="shared" si="134"/>
        <v>36-50</v>
      </c>
      <c r="AP473" s="1">
        <v>2299</v>
      </c>
      <c r="AQ473" s="1">
        <v>1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1</v>
      </c>
      <c r="AX473" s="1">
        <v>0</v>
      </c>
      <c r="AY473" s="1">
        <v>0</v>
      </c>
      <c r="AZ473" s="1">
        <v>39</v>
      </c>
      <c r="BA473" s="23">
        <v>42550</v>
      </c>
      <c r="BB473" s="25">
        <f t="shared" si="135"/>
        <v>6</v>
      </c>
      <c r="BC473" s="25" t="str">
        <f t="shared" si="136"/>
        <v>June</v>
      </c>
      <c r="BD473" s="25">
        <v>1</v>
      </c>
      <c r="BE473" t="str">
        <f t="shared" si="137"/>
        <v>1766,41986,Low income,345,Low spender,0.00821702472252656,0,1,15,27,5,8,8,3,12,63,0.428571428571429,0.0793650793650794,0.126984126984127,0.126984126984127,0.0476190476190476,0.19047619047619,3,3,0,4,10,0.3,0.3,0,0.4,4,0,0,0,0,0,0,0,42,36-50,2299,1,0,0,0,0,0,1,0,0,39</v>
      </c>
    </row>
    <row r="474" spans="1:57" ht="13.2" x14ac:dyDescent="0.25">
      <c r="A474" s="8">
        <v>1314</v>
      </c>
      <c r="B474" s="1">
        <v>31160</v>
      </c>
      <c r="C474" s="8" t="str">
        <f t="shared" si="138"/>
        <v>Low income</v>
      </c>
      <c r="D474" s="31">
        <v>61</v>
      </c>
      <c r="E474" s="34" t="str">
        <f t="shared" si="139"/>
        <v>Low spender</v>
      </c>
      <c r="F474" s="10">
        <f t="shared" si="133"/>
        <v>1.957637997432606E-3</v>
      </c>
      <c r="G474" s="1">
        <v>1</v>
      </c>
      <c r="H474" s="1">
        <v>0</v>
      </c>
      <c r="I474" s="1">
        <v>59</v>
      </c>
      <c r="J474" s="1">
        <v>16</v>
      </c>
      <c r="K474" s="1">
        <v>3</v>
      </c>
      <c r="L474" s="1">
        <v>25</v>
      </c>
      <c r="M474" s="1">
        <v>6</v>
      </c>
      <c r="N474" s="1">
        <v>1</v>
      </c>
      <c r="O474" s="1">
        <v>13</v>
      </c>
      <c r="P474" s="8">
        <f t="shared" si="140"/>
        <v>64</v>
      </c>
      <c r="Q474" s="10">
        <f t="shared" si="141"/>
        <v>0.25</v>
      </c>
      <c r="R474" s="10">
        <f t="shared" si="142"/>
        <v>4.6875E-2</v>
      </c>
      <c r="S474" s="10">
        <f t="shared" si="143"/>
        <v>0.390625</v>
      </c>
      <c r="T474" s="10">
        <f t="shared" si="144"/>
        <v>9.375E-2</v>
      </c>
      <c r="U474" s="10">
        <f t="shared" si="145"/>
        <v>1.5625E-2</v>
      </c>
      <c r="V474" s="10">
        <f t="shared" si="146"/>
        <v>0.203125</v>
      </c>
      <c r="W474" s="1">
        <v>2</v>
      </c>
      <c r="X474" s="1">
        <v>2</v>
      </c>
      <c r="Y474" s="1">
        <v>0</v>
      </c>
      <c r="Z474" s="1">
        <v>3</v>
      </c>
      <c r="AA474" s="8">
        <f t="shared" si="147"/>
        <v>7</v>
      </c>
      <c r="AB474" s="10">
        <f t="shared" si="148"/>
        <v>0.2857142857142857</v>
      </c>
      <c r="AC474" s="10">
        <f t="shared" si="149"/>
        <v>0.2857142857142857</v>
      </c>
      <c r="AD474" s="10">
        <f t="shared" si="150"/>
        <v>0</v>
      </c>
      <c r="AE474" s="10">
        <f t="shared" si="151"/>
        <v>0.42857142857142855</v>
      </c>
      <c r="AF474" s="1">
        <v>8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45</v>
      </c>
      <c r="AO474" s="20" t="str">
        <f t="shared" si="134"/>
        <v>36-50</v>
      </c>
      <c r="AP474" s="1">
        <v>2445</v>
      </c>
      <c r="AQ474" s="1">
        <v>0</v>
      </c>
      <c r="AR474" s="1">
        <v>0</v>
      </c>
      <c r="AS474" s="1">
        <v>1</v>
      </c>
      <c r="AT474" s="1">
        <v>0</v>
      </c>
      <c r="AU474" s="1">
        <v>0</v>
      </c>
      <c r="AV474" s="1">
        <v>0</v>
      </c>
      <c r="AW474" s="1">
        <v>0</v>
      </c>
      <c r="AX474" s="1">
        <v>1</v>
      </c>
      <c r="AY474" s="1">
        <v>0</v>
      </c>
      <c r="AZ474" s="1">
        <v>38</v>
      </c>
      <c r="BA474" s="23">
        <v>42404</v>
      </c>
      <c r="BB474" s="25">
        <f t="shared" si="135"/>
        <v>2</v>
      </c>
      <c r="BC474" s="25" t="str">
        <f t="shared" si="136"/>
        <v>February</v>
      </c>
      <c r="BD474" s="25">
        <v>1</v>
      </c>
      <c r="BE474" t="str">
        <f t="shared" si="137"/>
        <v>1314,31160,Low income,61,Low spender,0.00195763799743261,1,0,59,16,3,25,6,1,13,64,0.25,0.046875,0.390625,0.09375,0.015625,0.203125,2,2,0,3,7,0.285714285714286,0.285714285714286,0,0.428571428571429,8,0,0,0,0,0,0,0,45,36-50,2445,0,0,1,0,0,0,0,1,0,38</v>
      </c>
    </row>
    <row r="475" spans="1:57" ht="13.2" x14ac:dyDescent="0.25">
      <c r="A475" s="8">
        <v>1107</v>
      </c>
      <c r="B475" s="1">
        <v>30753</v>
      </c>
      <c r="C475" s="8" t="str">
        <f t="shared" si="138"/>
        <v>Low income</v>
      </c>
      <c r="D475" s="31">
        <v>1169</v>
      </c>
      <c r="E475" s="34" t="str">
        <f t="shared" si="139"/>
        <v>High spender</v>
      </c>
      <c r="F475" s="10">
        <f t="shared" si="133"/>
        <v>3.8012551620980065E-2</v>
      </c>
      <c r="G475" s="1">
        <v>1</v>
      </c>
      <c r="H475" s="1">
        <v>1</v>
      </c>
      <c r="I475" s="1">
        <v>85</v>
      </c>
      <c r="J475" s="1">
        <v>12</v>
      </c>
      <c r="K475" s="1">
        <v>5</v>
      </c>
      <c r="L475" s="1">
        <v>25</v>
      </c>
      <c r="M475" s="1">
        <v>0</v>
      </c>
      <c r="N475" s="1">
        <v>9</v>
      </c>
      <c r="O475" s="1">
        <v>30</v>
      </c>
      <c r="P475" s="8">
        <f t="shared" si="140"/>
        <v>81</v>
      </c>
      <c r="Q475" s="10">
        <f t="shared" si="141"/>
        <v>0.14814814814814814</v>
      </c>
      <c r="R475" s="10">
        <f t="shared" si="142"/>
        <v>6.1728395061728392E-2</v>
      </c>
      <c r="S475" s="10">
        <f t="shared" si="143"/>
        <v>0.30864197530864196</v>
      </c>
      <c r="T475" s="10">
        <f t="shared" si="144"/>
        <v>0</v>
      </c>
      <c r="U475" s="10">
        <f t="shared" si="145"/>
        <v>0.1111111111111111</v>
      </c>
      <c r="V475" s="10">
        <f t="shared" si="146"/>
        <v>0.37037037037037035</v>
      </c>
      <c r="W475" s="1">
        <v>2</v>
      </c>
      <c r="X475" s="1">
        <v>1</v>
      </c>
      <c r="Y475" s="1">
        <v>1</v>
      </c>
      <c r="Z475" s="1">
        <v>3</v>
      </c>
      <c r="AA475" s="8">
        <f t="shared" si="147"/>
        <v>7</v>
      </c>
      <c r="AB475" s="10">
        <f t="shared" si="148"/>
        <v>0.2857142857142857</v>
      </c>
      <c r="AC475" s="10">
        <f t="shared" si="149"/>
        <v>0.14285714285714285</v>
      </c>
      <c r="AD475" s="10">
        <f t="shared" si="150"/>
        <v>0.14285714285714285</v>
      </c>
      <c r="AE475" s="10">
        <f t="shared" si="151"/>
        <v>0.42857142857142855</v>
      </c>
      <c r="AF475" s="1">
        <v>5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53</v>
      </c>
      <c r="AO475" s="20" t="str">
        <f t="shared" si="134"/>
        <v>50-65</v>
      </c>
      <c r="AP475" s="1">
        <v>2512</v>
      </c>
      <c r="AQ475" s="1">
        <v>0</v>
      </c>
      <c r="AR475" s="1">
        <v>0</v>
      </c>
      <c r="AS475" s="1">
        <v>0</v>
      </c>
      <c r="AT475" s="1">
        <v>1</v>
      </c>
      <c r="AU475" s="1">
        <v>0</v>
      </c>
      <c r="AV475" s="1">
        <v>1</v>
      </c>
      <c r="AW475" s="1">
        <v>0</v>
      </c>
      <c r="AX475" s="1">
        <v>0</v>
      </c>
      <c r="AY475" s="1">
        <v>0</v>
      </c>
      <c r="AZ475" s="1">
        <v>21</v>
      </c>
      <c r="BA475" s="23">
        <v>42337</v>
      </c>
      <c r="BB475" s="25">
        <f t="shared" si="135"/>
        <v>11</v>
      </c>
      <c r="BC475" s="25" t="str">
        <f t="shared" si="136"/>
        <v>November</v>
      </c>
      <c r="BD475" s="25">
        <v>1</v>
      </c>
      <c r="BE475" t="str">
        <f t="shared" si="137"/>
        <v>1107,30753,Low income,1169,High spender,0.0380125516209801,1,1,85,12,5,25,0,9,30,81,0.148148148148148,0.0617283950617284,0.308641975308642,0,0.111111111111111,0.37037037037037,2,1,1,3,7,0.285714285714286,0.142857142857143,0.142857142857143,0.428571428571429,5,0,0,0,0,0,0,0,53,50-65,2512,0,0,0,1,0,1,0,0,0,21</v>
      </c>
    </row>
    <row r="476" spans="1:57" ht="13.2" x14ac:dyDescent="0.25">
      <c r="A476" s="8">
        <v>464</v>
      </c>
      <c r="B476" s="1">
        <v>14906</v>
      </c>
      <c r="C476" s="8" t="str">
        <f t="shared" si="138"/>
        <v>Low income</v>
      </c>
      <c r="D476" s="31">
        <v>1313</v>
      </c>
      <c r="E476" s="34" t="str">
        <f t="shared" si="139"/>
        <v>High spender</v>
      </c>
      <c r="F476" s="10">
        <f t="shared" si="133"/>
        <v>8.8085334764524348E-2</v>
      </c>
      <c r="G476" s="1">
        <v>0</v>
      </c>
      <c r="H476" s="1">
        <v>0</v>
      </c>
      <c r="I476" s="1">
        <v>86</v>
      </c>
      <c r="J476" s="1">
        <v>7</v>
      </c>
      <c r="K476" s="1">
        <v>7</v>
      </c>
      <c r="L476" s="1">
        <v>14</v>
      </c>
      <c r="M476" s="1">
        <v>7</v>
      </c>
      <c r="N476" s="1">
        <v>16</v>
      </c>
      <c r="O476" s="1">
        <v>15</v>
      </c>
      <c r="P476" s="8">
        <f t="shared" si="140"/>
        <v>66</v>
      </c>
      <c r="Q476" s="10">
        <f t="shared" si="141"/>
        <v>0.10606060606060606</v>
      </c>
      <c r="R476" s="10">
        <f t="shared" si="142"/>
        <v>0.10606060606060606</v>
      </c>
      <c r="S476" s="10">
        <f t="shared" si="143"/>
        <v>0.21212121212121213</v>
      </c>
      <c r="T476" s="10">
        <f t="shared" si="144"/>
        <v>0.10606060606060606</v>
      </c>
      <c r="U476" s="10">
        <f t="shared" si="145"/>
        <v>0.24242424242424243</v>
      </c>
      <c r="V476" s="10">
        <f t="shared" si="146"/>
        <v>0.22727272727272727</v>
      </c>
      <c r="W476" s="1">
        <v>3</v>
      </c>
      <c r="X476" s="1">
        <v>2</v>
      </c>
      <c r="Y476" s="1">
        <v>1</v>
      </c>
      <c r="Z476" s="1">
        <v>3</v>
      </c>
      <c r="AA476" s="8">
        <f t="shared" si="147"/>
        <v>9</v>
      </c>
      <c r="AB476" s="10">
        <f t="shared" si="148"/>
        <v>0.33333333333333331</v>
      </c>
      <c r="AC476" s="10">
        <f t="shared" si="149"/>
        <v>0.22222222222222221</v>
      </c>
      <c r="AD476" s="10">
        <f t="shared" si="150"/>
        <v>0.1111111111111111</v>
      </c>
      <c r="AE476" s="10">
        <f t="shared" si="151"/>
        <v>0.33333333333333331</v>
      </c>
      <c r="AF476" s="1">
        <v>7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34</v>
      </c>
      <c r="AO476" s="20" t="str">
        <f t="shared" si="134"/>
        <v>24-35</v>
      </c>
      <c r="AP476" s="1">
        <v>2713</v>
      </c>
      <c r="AQ476" s="1">
        <v>0</v>
      </c>
      <c r="AR476" s="1">
        <v>0</v>
      </c>
      <c r="AS476" s="1">
        <v>1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36</v>
      </c>
      <c r="BA476" s="23">
        <v>42136</v>
      </c>
      <c r="BB476" s="25">
        <f t="shared" si="135"/>
        <v>5</v>
      </c>
      <c r="BC476" s="25" t="str">
        <f t="shared" si="136"/>
        <v>May</v>
      </c>
      <c r="BD476" s="25">
        <v>1</v>
      </c>
      <c r="BE476" t="str">
        <f t="shared" si="137"/>
        <v>464,14906,Low income,1313,High spender,0.0880853347645243,0,0,86,7,7,14,7,16,15,66,0.106060606060606,0.106060606060606,0.212121212121212,0.106060606060606,0.242424242424242,0.227272727272727,3,2,1,3,9,0.333333333333333,0.222222222222222,0.111111111111111,0.333333333333333,7,0,0,0,0,0,0,0,34,24-35,2713,0,0,1,0,0,0,0,0,0,36</v>
      </c>
    </row>
    <row r="477" spans="1:57" ht="13.2" x14ac:dyDescent="0.25">
      <c r="A477" s="8">
        <v>2172</v>
      </c>
      <c r="B477" s="1">
        <v>51111</v>
      </c>
      <c r="C477" s="8" t="str">
        <f t="shared" si="138"/>
        <v>Low income</v>
      </c>
      <c r="D477" s="31">
        <v>10</v>
      </c>
      <c r="E477" s="34" t="str">
        <f t="shared" si="139"/>
        <v>Low spender</v>
      </c>
      <c r="F477" s="10">
        <f t="shared" si="133"/>
        <v>1.9565259924478096E-4</v>
      </c>
      <c r="G477" s="1">
        <v>1</v>
      </c>
      <c r="H477" s="1">
        <v>1</v>
      </c>
      <c r="I477" s="1">
        <v>83</v>
      </c>
      <c r="J477" s="1">
        <v>22</v>
      </c>
      <c r="K477" s="1">
        <v>0</v>
      </c>
      <c r="L477" s="1">
        <v>19</v>
      </c>
      <c r="M477" s="1">
        <v>6</v>
      </c>
      <c r="N477" s="1">
        <v>5</v>
      </c>
      <c r="O477" s="1">
        <v>3</v>
      </c>
      <c r="P477" s="8">
        <f t="shared" si="140"/>
        <v>55</v>
      </c>
      <c r="Q477" s="10">
        <f t="shared" si="141"/>
        <v>0.4</v>
      </c>
      <c r="R477" s="10">
        <f t="shared" si="142"/>
        <v>0</v>
      </c>
      <c r="S477" s="10">
        <f t="shared" si="143"/>
        <v>0.34545454545454546</v>
      </c>
      <c r="T477" s="10">
        <f t="shared" si="144"/>
        <v>0.10909090909090909</v>
      </c>
      <c r="U477" s="10">
        <f t="shared" si="145"/>
        <v>9.0909090909090912E-2</v>
      </c>
      <c r="V477" s="10">
        <f t="shared" si="146"/>
        <v>5.4545454545454543E-2</v>
      </c>
      <c r="W477" s="1">
        <v>2</v>
      </c>
      <c r="X477" s="1">
        <v>2</v>
      </c>
      <c r="Y477" s="1">
        <v>0</v>
      </c>
      <c r="Z477" s="1">
        <v>3</v>
      </c>
      <c r="AA477" s="8">
        <f t="shared" si="147"/>
        <v>7</v>
      </c>
      <c r="AB477" s="10">
        <f t="shared" si="148"/>
        <v>0.2857142857142857</v>
      </c>
      <c r="AC477" s="10">
        <f t="shared" si="149"/>
        <v>0.2857142857142857</v>
      </c>
      <c r="AD477" s="10">
        <f t="shared" si="150"/>
        <v>0</v>
      </c>
      <c r="AE477" s="10">
        <f t="shared" si="151"/>
        <v>0.42857142857142855</v>
      </c>
      <c r="AF477" s="1">
        <v>6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39</v>
      </c>
      <c r="AO477" s="20" t="str">
        <f t="shared" si="134"/>
        <v>36-50</v>
      </c>
      <c r="AP477" s="1">
        <v>2169</v>
      </c>
      <c r="AQ477" s="1">
        <v>0</v>
      </c>
      <c r="AR477" s="1">
        <v>1</v>
      </c>
      <c r="AS477" s="1">
        <v>0</v>
      </c>
      <c r="AT477" s="1">
        <v>0</v>
      </c>
      <c r="AU477" s="1">
        <v>0</v>
      </c>
      <c r="AV477" s="1">
        <v>1</v>
      </c>
      <c r="AW477" s="1">
        <v>0</v>
      </c>
      <c r="AX477" s="1">
        <v>0</v>
      </c>
      <c r="AY477" s="1">
        <v>0</v>
      </c>
      <c r="AZ477" s="1">
        <v>49</v>
      </c>
      <c r="BA477" s="23">
        <v>42680</v>
      </c>
      <c r="BB477" s="25">
        <f t="shared" si="135"/>
        <v>11</v>
      </c>
      <c r="BC477" s="25" t="str">
        <f t="shared" si="136"/>
        <v>November</v>
      </c>
      <c r="BD477" s="25">
        <v>1</v>
      </c>
      <c r="BE477" t="str">
        <f t="shared" si="137"/>
        <v>2172,51111,Low income,10,Low spender,0.000195652599244781,1,1,83,22,0,19,6,5,3,55,0.4,0,0.345454545454545,0.109090909090909,0.0909090909090909,0.0545454545454545,2,2,0,3,7,0.285714285714286,0.285714285714286,0,0.428571428571429,6,0,0,0,0,0,0,0,39,36-50,2169,0,1,0,0,0,1,0,0,0,49</v>
      </c>
    </row>
    <row r="478" spans="1:57" ht="13.2" x14ac:dyDescent="0.25">
      <c r="A478" s="8">
        <v>1974</v>
      </c>
      <c r="B478" s="1">
        <v>35246</v>
      </c>
      <c r="C478" s="8" t="str">
        <f t="shared" si="138"/>
        <v>Low income</v>
      </c>
      <c r="D478" s="31">
        <v>1350</v>
      </c>
      <c r="E478" s="34" t="str">
        <f t="shared" si="139"/>
        <v>High spender</v>
      </c>
      <c r="F478" s="10">
        <f t="shared" si="133"/>
        <v>3.8302218691482724E-2</v>
      </c>
      <c r="G478" s="1">
        <v>1</v>
      </c>
      <c r="H478" s="1">
        <v>1</v>
      </c>
      <c r="I478" s="1">
        <v>53</v>
      </c>
      <c r="J478" s="1">
        <v>36</v>
      </c>
      <c r="K478" s="1">
        <v>0</v>
      </c>
      <c r="L478" s="1">
        <v>12</v>
      </c>
      <c r="M478" s="1">
        <v>2</v>
      </c>
      <c r="N478" s="1">
        <v>2</v>
      </c>
      <c r="O478" s="1">
        <v>10</v>
      </c>
      <c r="P478" s="8">
        <f t="shared" si="140"/>
        <v>62</v>
      </c>
      <c r="Q478" s="10">
        <f t="shared" si="141"/>
        <v>0.58064516129032262</v>
      </c>
      <c r="R478" s="10">
        <f t="shared" si="142"/>
        <v>0</v>
      </c>
      <c r="S478" s="10">
        <f t="shared" si="143"/>
        <v>0.19354838709677419</v>
      </c>
      <c r="T478" s="10">
        <f t="shared" si="144"/>
        <v>3.2258064516129031E-2</v>
      </c>
      <c r="U478" s="10">
        <f t="shared" si="145"/>
        <v>3.2258064516129031E-2</v>
      </c>
      <c r="V478" s="10">
        <f t="shared" si="146"/>
        <v>0.16129032258064516</v>
      </c>
      <c r="W478" s="1">
        <v>4</v>
      </c>
      <c r="X478" s="1">
        <v>3</v>
      </c>
      <c r="Y478" s="1">
        <v>1</v>
      </c>
      <c r="Z478" s="1">
        <v>3</v>
      </c>
      <c r="AA478" s="8">
        <f t="shared" si="147"/>
        <v>11</v>
      </c>
      <c r="AB478" s="10">
        <f t="shared" si="148"/>
        <v>0.36363636363636365</v>
      </c>
      <c r="AC478" s="10">
        <f t="shared" si="149"/>
        <v>0.27272727272727271</v>
      </c>
      <c r="AD478" s="10">
        <f t="shared" si="150"/>
        <v>9.0909090909090912E-2</v>
      </c>
      <c r="AE478" s="10">
        <f t="shared" si="151"/>
        <v>0.27272727272727271</v>
      </c>
      <c r="AF478" s="1">
        <v>5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62</v>
      </c>
      <c r="AO478" s="20" t="str">
        <f t="shared" si="134"/>
        <v>50-65</v>
      </c>
      <c r="AP478" s="1">
        <v>2233</v>
      </c>
      <c r="AQ478" s="1">
        <v>1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1</v>
      </c>
      <c r="AX478" s="1">
        <v>0</v>
      </c>
      <c r="AY478" s="1">
        <v>0</v>
      </c>
      <c r="AZ478" s="1">
        <v>42</v>
      </c>
      <c r="BA478" s="23">
        <v>42616</v>
      </c>
      <c r="BB478" s="25">
        <f t="shared" si="135"/>
        <v>9</v>
      </c>
      <c r="BC478" s="25" t="str">
        <f t="shared" si="136"/>
        <v>September</v>
      </c>
      <c r="BD478" s="25">
        <v>1</v>
      </c>
      <c r="BE478" t="str">
        <f t="shared" si="137"/>
        <v>1974,35246,Low income,1350,High spender,0.0383022186914827,1,1,53,36,0,12,2,2,10,62,0.580645161290323,0,0.193548387096774,0.032258064516129,0.032258064516129,0.161290322580645,4,3,1,3,11,0.363636363636364,0.272727272727273,0.0909090909090909,0.272727272727273,5,0,0,0,0,0,0,0,62,50-65,2233,1,0,0,0,0,0,1,0,0,42</v>
      </c>
    </row>
    <row r="479" spans="1:57" ht="13.2" x14ac:dyDescent="0.25">
      <c r="A479" s="8">
        <v>1902</v>
      </c>
      <c r="B479" s="1">
        <v>41275</v>
      </c>
      <c r="C479" s="8" t="str">
        <f t="shared" si="138"/>
        <v>Low income</v>
      </c>
      <c r="D479" s="31">
        <v>1144</v>
      </c>
      <c r="E479" s="34" t="str">
        <f t="shared" si="139"/>
        <v>High spender</v>
      </c>
      <c r="F479" s="10">
        <f t="shared" si="133"/>
        <v>2.7716535433070868E-2</v>
      </c>
      <c r="G479" s="1">
        <v>1</v>
      </c>
      <c r="H479" s="1">
        <v>2</v>
      </c>
      <c r="I479" s="1">
        <v>33</v>
      </c>
      <c r="J479" s="1">
        <v>24</v>
      </c>
      <c r="K479" s="1">
        <v>4</v>
      </c>
      <c r="L479" s="1">
        <v>22</v>
      </c>
      <c r="M479" s="1">
        <v>0</v>
      </c>
      <c r="N479" s="1">
        <v>2</v>
      </c>
      <c r="O479" s="1">
        <v>9</v>
      </c>
      <c r="P479" s="8">
        <f t="shared" si="140"/>
        <v>61</v>
      </c>
      <c r="Q479" s="10">
        <f t="shared" si="141"/>
        <v>0.39344262295081966</v>
      </c>
      <c r="R479" s="10">
        <f t="shared" si="142"/>
        <v>6.5573770491803282E-2</v>
      </c>
      <c r="S479" s="10">
        <f t="shared" si="143"/>
        <v>0.36065573770491804</v>
      </c>
      <c r="T479" s="10">
        <f t="shared" si="144"/>
        <v>0</v>
      </c>
      <c r="U479" s="10">
        <f t="shared" si="145"/>
        <v>3.2786885245901641E-2</v>
      </c>
      <c r="V479" s="10">
        <f t="shared" si="146"/>
        <v>0.14754098360655737</v>
      </c>
      <c r="W479" s="1">
        <v>4</v>
      </c>
      <c r="X479" s="1">
        <v>3</v>
      </c>
      <c r="Y479" s="1">
        <v>1</v>
      </c>
      <c r="Z479" s="1">
        <v>3</v>
      </c>
      <c r="AA479" s="8">
        <f t="shared" si="147"/>
        <v>11</v>
      </c>
      <c r="AB479" s="10">
        <f t="shared" si="148"/>
        <v>0.36363636363636365</v>
      </c>
      <c r="AC479" s="10">
        <f t="shared" si="149"/>
        <v>0.27272727272727271</v>
      </c>
      <c r="AD479" s="10">
        <f t="shared" si="150"/>
        <v>9.0909090909090912E-2</v>
      </c>
      <c r="AE479" s="10">
        <f t="shared" si="151"/>
        <v>0.27272727272727271</v>
      </c>
      <c r="AF479" s="1">
        <v>5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60</v>
      </c>
      <c r="AO479" s="20" t="str">
        <f t="shared" si="134"/>
        <v>50-65</v>
      </c>
      <c r="AP479" s="1">
        <v>2256</v>
      </c>
      <c r="AQ479" s="1">
        <v>0</v>
      </c>
      <c r="AR479" s="1">
        <v>0</v>
      </c>
      <c r="AS479" s="1">
        <v>0</v>
      </c>
      <c r="AT479" s="1">
        <v>1</v>
      </c>
      <c r="AU479" s="1">
        <v>0</v>
      </c>
      <c r="AV479" s="1">
        <v>0</v>
      </c>
      <c r="AW479" s="1">
        <v>0</v>
      </c>
      <c r="AX479" s="1">
        <v>1</v>
      </c>
      <c r="AY479" s="1">
        <v>0</v>
      </c>
      <c r="AZ479" s="1">
        <v>43</v>
      </c>
      <c r="BA479" s="23">
        <v>42593</v>
      </c>
      <c r="BB479" s="25">
        <f t="shared" si="135"/>
        <v>8</v>
      </c>
      <c r="BC479" s="25" t="str">
        <f t="shared" si="136"/>
        <v>August</v>
      </c>
      <c r="BD479" s="25">
        <v>1</v>
      </c>
      <c r="BE479" t="str">
        <f t="shared" si="137"/>
        <v>1902,41275,Low income,1144,High spender,0.0277165354330709,1,2,33,24,4,22,0,2,9,61,0.39344262295082,0.0655737704918033,0.360655737704918,0,0.0327868852459016,0.147540983606557,4,3,1,3,11,0.363636363636364,0.272727272727273,0.0909090909090909,0.272727272727273,5,0,0,0,0,0,0,0,60,50-65,2256,0,0,0,1,0,0,0,1,0,43</v>
      </c>
    </row>
    <row r="480" spans="1:57" ht="13.2" x14ac:dyDescent="0.25">
      <c r="A480" s="8">
        <v>1745</v>
      </c>
      <c r="B480" s="1">
        <v>30015</v>
      </c>
      <c r="C480" s="8" t="str">
        <f t="shared" si="138"/>
        <v>Low income</v>
      </c>
      <c r="D480" s="31">
        <v>1143</v>
      </c>
      <c r="E480" s="34" t="str">
        <f t="shared" si="139"/>
        <v>High spender</v>
      </c>
      <c r="F480" s="10">
        <f t="shared" si="133"/>
        <v>3.8080959520239883E-2</v>
      </c>
      <c r="G480" s="1">
        <v>1</v>
      </c>
      <c r="H480" s="1">
        <v>0</v>
      </c>
      <c r="I480" s="1">
        <v>28</v>
      </c>
      <c r="J480" s="1">
        <v>25</v>
      </c>
      <c r="K480" s="1">
        <v>0</v>
      </c>
      <c r="L480" s="1">
        <v>22</v>
      </c>
      <c r="M480" s="1">
        <v>2</v>
      </c>
      <c r="N480" s="1">
        <v>3</v>
      </c>
      <c r="O480" s="1">
        <v>5</v>
      </c>
      <c r="P480" s="8">
        <f t="shared" si="140"/>
        <v>57</v>
      </c>
      <c r="Q480" s="10">
        <f t="shared" si="141"/>
        <v>0.43859649122807015</v>
      </c>
      <c r="R480" s="10">
        <f t="shared" si="142"/>
        <v>0</v>
      </c>
      <c r="S480" s="10">
        <f t="shared" si="143"/>
        <v>0.38596491228070173</v>
      </c>
      <c r="T480" s="10">
        <f t="shared" si="144"/>
        <v>3.5087719298245612E-2</v>
      </c>
      <c r="U480" s="10">
        <f t="shared" si="145"/>
        <v>5.2631578947368418E-2</v>
      </c>
      <c r="V480" s="10">
        <f t="shared" si="146"/>
        <v>8.771929824561403E-2</v>
      </c>
      <c r="W480" s="1">
        <v>2</v>
      </c>
      <c r="X480" s="1">
        <v>1</v>
      </c>
      <c r="Y480" s="1">
        <v>0</v>
      </c>
      <c r="Z480" s="1">
        <v>4</v>
      </c>
      <c r="AA480" s="8">
        <f t="shared" si="147"/>
        <v>7</v>
      </c>
      <c r="AB480" s="10">
        <f t="shared" si="148"/>
        <v>0.2857142857142857</v>
      </c>
      <c r="AC480" s="10">
        <f t="shared" si="149"/>
        <v>0.14285714285714285</v>
      </c>
      <c r="AD480" s="10">
        <f t="shared" si="150"/>
        <v>0</v>
      </c>
      <c r="AE480" s="10">
        <f t="shared" si="151"/>
        <v>0.5714285714285714</v>
      </c>
      <c r="AF480" s="1">
        <v>5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50</v>
      </c>
      <c r="AO480" s="20" t="str">
        <f t="shared" si="134"/>
        <v>36-50</v>
      </c>
      <c r="AP480" s="1">
        <v>2306</v>
      </c>
      <c r="AQ480" s="1">
        <v>0</v>
      </c>
      <c r="AR480" s="1">
        <v>0</v>
      </c>
      <c r="AS480" s="1">
        <v>1</v>
      </c>
      <c r="AT480" s="1">
        <v>0</v>
      </c>
      <c r="AU480" s="1">
        <v>0</v>
      </c>
      <c r="AV480" s="1">
        <v>0</v>
      </c>
      <c r="AW480" s="1">
        <v>1</v>
      </c>
      <c r="AX480" s="1">
        <v>0</v>
      </c>
      <c r="AY480" s="1">
        <v>0</v>
      </c>
      <c r="AZ480" s="1">
        <v>47</v>
      </c>
      <c r="BA480" s="23">
        <v>42543</v>
      </c>
      <c r="BB480" s="25">
        <f t="shared" si="135"/>
        <v>6</v>
      </c>
      <c r="BC480" s="25" t="str">
        <f t="shared" si="136"/>
        <v>June</v>
      </c>
      <c r="BD480" s="25">
        <v>1</v>
      </c>
      <c r="BE480" t="str">
        <f t="shared" si="137"/>
        <v>1745,30015,Low income,1143,High spender,0.0380809595202399,1,0,28,25,0,22,2,3,5,57,0.43859649122807,0,0.385964912280702,0.0350877192982456,0.0526315789473684,0.087719298245614,2,1,0,4,7,0.285714285714286,0.142857142857143,0,0.571428571428571,5,0,0,0,0,0,0,0,50,36-50,2306,0,0,1,0,0,0,1,0,0,47</v>
      </c>
    </row>
    <row r="481" spans="1:57" ht="13.2" x14ac:dyDescent="0.25">
      <c r="A481" s="8">
        <v>1737</v>
      </c>
      <c r="B481" s="1">
        <v>17148</v>
      </c>
      <c r="C481" s="8" t="str">
        <f t="shared" si="138"/>
        <v>Low income</v>
      </c>
      <c r="D481" s="31">
        <v>960</v>
      </c>
      <c r="E481" s="34" t="str">
        <f t="shared" si="139"/>
        <v>High spender</v>
      </c>
      <c r="F481" s="10">
        <f t="shared" si="133"/>
        <v>5.5983205038488457E-2</v>
      </c>
      <c r="G481" s="1">
        <v>1</v>
      </c>
      <c r="H481" s="1">
        <v>0</v>
      </c>
      <c r="I481" s="1">
        <v>80</v>
      </c>
      <c r="J481" s="1">
        <v>9</v>
      </c>
      <c r="K481" s="1">
        <v>9</v>
      </c>
      <c r="L481" s="1">
        <v>11</v>
      </c>
      <c r="M481" s="1">
        <v>13</v>
      </c>
      <c r="N481" s="1">
        <v>10</v>
      </c>
      <c r="O481" s="1">
        <v>16</v>
      </c>
      <c r="P481" s="8">
        <f t="shared" si="140"/>
        <v>68</v>
      </c>
      <c r="Q481" s="10">
        <f t="shared" si="141"/>
        <v>0.13235294117647059</v>
      </c>
      <c r="R481" s="10">
        <f t="shared" si="142"/>
        <v>0.13235294117647059</v>
      </c>
      <c r="S481" s="10">
        <f t="shared" si="143"/>
        <v>0.16176470588235295</v>
      </c>
      <c r="T481" s="10">
        <f t="shared" si="144"/>
        <v>0.19117647058823528</v>
      </c>
      <c r="U481" s="10">
        <f t="shared" si="145"/>
        <v>0.14705882352941177</v>
      </c>
      <c r="V481" s="10">
        <f t="shared" si="146"/>
        <v>0.23529411764705882</v>
      </c>
      <c r="W481" s="1">
        <v>4</v>
      </c>
      <c r="X481" s="1">
        <v>3</v>
      </c>
      <c r="Y481" s="1">
        <v>1</v>
      </c>
      <c r="Z481" s="1">
        <v>3</v>
      </c>
      <c r="AA481" s="8">
        <f t="shared" si="147"/>
        <v>11</v>
      </c>
      <c r="AB481" s="10">
        <f t="shared" si="148"/>
        <v>0.36363636363636365</v>
      </c>
      <c r="AC481" s="10">
        <f t="shared" si="149"/>
        <v>0.27272727272727271</v>
      </c>
      <c r="AD481" s="10">
        <f t="shared" si="150"/>
        <v>9.0909090909090912E-2</v>
      </c>
      <c r="AE481" s="10">
        <f t="shared" si="151"/>
        <v>0.27272727272727271</v>
      </c>
      <c r="AF481" s="1">
        <v>8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44</v>
      </c>
      <c r="AO481" s="20" t="str">
        <f t="shared" si="134"/>
        <v>36-50</v>
      </c>
      <c r="AP481" s="1">
        <v>2311</v>
      </c>
      <c r="AQ481" s="1">
        <v>0</v>
      </c>
      <c r="AR481" s="1">
        <v>1</v>
      </c>
      <c r="AS481" s="1">
        <v>0</v>
      </c>
      <c r="AT481" s="1">
        <v>0</v>
      </c>
      <c r="AU481" s="1">
        <v>0</v>
      </c>
      <c r="AV481" s="1">
        <v>0</v>
      </c>
      <c r="AW481" s="1">
        <v>1</v>
      </c>
      <c r="AX481" s="1">
        <v>0</v>
      </c>
      <c r="AY481" s="1">
        <v>0</v>
      </c>
      <c r="AZ481" s="1">
        <v>36</v>
      </c>
      <c r="BA481" s="23">
        <v>42538</v>
      </c>
      <c r="BB481" s="25">
        <f t="shared" si="135"/>
        <v>6</v>
      </c>
      <c r="BC481" s="25" t="str">
        <f t="shared" si="136"/>
        <v>June</v>
      </c>
      <c r="BD481" s="25">
        <v>1</v>
      </c>
      <c r="BE481" t="str">
        <f t="shared" si="137"/>
        <v>1737,17148,Low income,960,High spender,0.0559832050384885,1,0,80,9,9,11,13,10,16,68,0.132352941176471,0.132352941176471,0.161764705882353,0.191176470588235,0.147058823529412,0.235294117647059,4,3,1,3,11,0.363636363636364,0.272727272727273,0.0909090909090909,0.272727272727273,8,0,0,0,0,0,0,0,44,36-50,2311,0,1,0,0,0,0,1,0,0,36</v>
      </c>
    </row>
    <row r="482" spans="1:57" ht="13.2" x14ac:dyDescent="0.25">
      <c r="A482" s="8">
        <v>918</v>
      </c>
      <c r="B482" s="1">
        <v>31626</v>
      </c>
      <c r="C482" s="8" t="str">
        <f t="shared" si="138"/>
        <v>Low income</v>
      </c>
      <c r="D482" s="31">
        <v>1138</v>
      </c>
      <c r="E482" s="34" t="str">
        <f t="shared" si="139"/>
        <v>High spender</v>
      </c>
      <c r="F482" s="10">
        <f t="shared" si="133"/>
        <v>3.5983051919306897E-2</v>
      </c>
      <c r="G482" s="1">
        <v>1</v>
      </c>
      <c r="H482" s="1">
        <v>0</v>
      </c>
      <c r="I482" s="1">
        <v>12</v>
      </c>
      <c r="J482" s="1">
        <v>39</v>
      </c>
      <c r="K482" s="1">
        <v>1</v>
      </c>
      <c r="L482" s="1">
        <v>9</v>
      </c>
      <c r="M482" s="1">
        <v>2</v>
      </c>
      <c r="N482" s="1">
        <v>1</v>
      </c>
      <c r="O482" s="1">
        <v>34</v>
      </c>
      <c r="P482" s="8">
        <f t="shared" si="140"/>
        <v>86</v>
      </c>
      <c r="Q482" s="10">
        <f t="shared" si="141"/>
        <v>0.45348837209302323</v>
      </c>
      <c r="R482" s="10">
        <f t="shared" si="142"/>
        <v>1.1627906976744186E-2</v>
      </c>
      <c r="S482" s="10">
        <f t="shared" si="143"/>
        <v>0.10465116279069768</v>
      </c>
      <c r="T482" s="10">
        <f t="shared" si="144"/>
        <v>2.3255813953488372E-2</v>
      </c>
      <c r="U482" s="10">
        <f t="shared" si="145"/>
        <v>1.1627906976744186E-2</v>
      </c>
      <c r="V482" s="10">
        <f t="shared" si="146"/>
        <v>0.39534883720930231</v>
      </c>
      <c r="W482" s="1">
        <v>1</v>
      </c>
      <c r="X482" s="1">
        <v>2</v>
      </c>
      <c r="Y482" s="1">
        <v>1</v>
      </c>
      <c r="Z482" s="1">
        <v>2</v>
      </c>
      <c r="AA482" s="8">
        <f t="shared" si="147"/>
        <v>6</v>
      </c>
      <c r="AB482" s="10">
        <f t="shared" si="148"/>
        <v>0.16666666666666666</v>
      </c>
      <c r="AC482" s="10">
        <f t="shared" si="149"/>
        <v>0.33333333333333331</v>
      </c>
      <c r="AD482" s="10">
        <f t="shared" si="150"/>
        <v>0.16666666666666666</v>
      </c>
      <c r="AE482" s="10">
        <f t="shared" si="151"/>
        <v>0.33333333333333331</v>
      </c>
      <c r="AF482" s="1">
        <v>7</v>
      </c>
      <c r="AG482" s="1">
        <v>0</v>
      </c>
      <c r="AH482" s="1">
        <v>0</v>
      </c>
      <c r="AI482" s="1">
        <v>1</v>
      </c>
      <c r="AJ482" s="1">
        <v>0</v>
      </c>
      <c r="AK482" s="1">
        <v>0</v>
      </c>
      <c r="AL482" s="1">
        <v>0</v>
      </c>
      <c r="AM482" s="1">
        <v>1</v>
      </c>
      <c r="AN482" s="1">
        <v>42</v>
      </c>
      <c r="AO482" s="20" t="str">
        <f t="shared" si="134"/>
        <v>36-50</v>
      </c>
      <c r="AP482" s="1">
        <v>2574</v>
      </c>
      <c r="AQ482" s="1">
        <v>0</v>
      </c>
      <c r="AR482" s="1">
        <v>0</v>
      </c>
      <c r="AS482" s="1">
        <v>1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1</v>
      </c>
      <c r="AZ482" s="1">
        <v>18</v>
      </c>
      <c r="BA482" s="23">
        <v>42275</v>
      </c>
      <c r="BB482" s="25">
        <f t="shared" si="135"/>
        <v>9</v>
      </c>
      <c r="BC482" s="25" t="str">
        <f t="shared" si="136"/>
        <v>September</v>
      </c>
      <c r="BD482" s="25">
        <v>1</v>
      </c>
      <c r="BE482" t="str">
        <f t="shared" si="137"/>
        <v>918,31626,Low income,1138,High spender,0.0359830519193069,1,0,12,39,1,9,2,1,34,86,0.453488372093023,0.0116279069767442,0.104651162790698,0.0232558139534884,0.0116279069767442,0.395348837209302,1,2,1,2,6,0.166666666666667,0.333333333333333,0.166666666666667,0.333333333333333,7,0,0,1,0,0,0,1,42,36-50,2574,0,0,1,0,0,0,0,0,1,18</v>
      </c>
    </row>
    <row r="483" spans="1:57" ht="13.2" x14ac:dyDescent="0.25">
      <c r="A483" s="8">
        <v>615</v>
      </c>
      <c r="B483" s="1">
        <v>19656</v>
      </c>
      <c r="C483" s="8" t="str">
        <f t="shared" si="138"/>
        <v>Low income</v>
      </c>
      <c r="D483" s="31">
        <v>1118</v>
      </c>
      <c r="E483" s="34" t="str">
        <f t="shared" si="139"/>
        <v>High spender</v>
      </c>
      <c r="F483" s="10">
        <f t="shared" si="133"/>
        <v>5.6878306878306875E-2</v>
      </c>
      <c r="G483" s="1">
        <v>1</v>
      </c>
      <c r="H483" s="1">
        <v>0</v>
      </c>
      <c r="I483" s="1">
        <v>94</v>
      </c>
      <c r="J483" s="1">
        <v>25</v>
      </c>
      <c r="K483" s="1">
        <v>4</v>
      </c>
      <c r="L483" s="1">
        <v>9</v>
      </c>
      <c r="M483" s="1">
        <v>6</v>
      </c>
      <c r="N483" s="1">
        <v>8</v>
      </c>
      <c r="O483" s="1">
        <v>32</v>
      </c>
      <c r="P483" s="8">
        <f t="shared" si="140"/>
        <v>84</v>
      </c>
      <c r="Q483" s="10">
        <f t="shared" si="141"/>
        <v>0.29761904761904762</v>
      </c>
      <c r="R483" s="10">
        <f t="shared" si="142"/>
        <v>4.7619047619047616E-2</v>
      </c>
      <c r="S483" s="10">
        <f t="shared" si="143"/>
        <v>0.10714285714285714</v>
      </c>
      <c r="T483" s="10">
        <f t="shared" si="144"/>
        <v>7.1428571428571425E-2</v>
      </c>
      <c r="U483" s="10">
        <f t="shared" si="145"/>
        <v>9.5238095238095233E-2</v>
      </c>
      <c r="V483" s="10">
        <f t="shared" si="146"/>
        <v>0.38095238095238093</v>
      </c>
      <c r="W483" s="1">
        <v>3</v>
      </c>
      <c r="X483" s="1">
        <v>2</v>
      </c>
      <c r="Y483" s="1">
        <v>1</v>
      </c>
      <c r="Z483" s="1">
        <v>3</v>
      </c>
      <c r="AA483" s="8">
        <f t="shared" si="147"/>
        <v>9</v>
      </c>
      <c r="AB483" s="10">
        <f t="shared" si="148"/>
        <v>0.33333333333333331</v>
      </c>
      <c r="AC483" s="10">
        <f t="shared" si="149"/>
        <v>0.22222222222222221</v>
      </c>
      <c r="AD483" s="10">
        <f t="shared" si="150"/>
        <v>0.1111111111111111</v>
      </c>
      <c r="AE483" s="10">
        <f t="shared" si="151"/>
        <v>0.33333333333333331</v>
      </c>
      <c r="AF483" s="1">
        <v>7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50</v>
      </c>
      <c r="AO483" s="20" t="str">
        <f t="shared" si="134"/>
        <v>36-50</v>
      </c>
      <c r="AP483" s="1">
        <v>2665</v>
      </c>
      <c r="AQ483" s="1">
        <v>0</v>
      </c>
      <c r="AR483" s="1">
        <v>0</v>
      </c>
      <c r="AS483" s="1">
        <v>0</v>
      </c>
      <c r="AT483" s="1">
        <v>1</v>
      </c>
      <c r="AU483" s="1">
        <v>0</v>
      </c>
      <c r="AV483" s="1">
        <v>0</v>
      </c>
      <c r="AW483" s="1">
        <v>1</v>
      </c>
      <c r="AX483" s="1">
        <v>0</v>
      </c>
      <c r="AY483" s="1">
        <v>0</v>
      </c>
      <c r="AZ483" s="1">
        <v>20</v>
      </c>
      <c r="BA483" s="23">
        <v>42184</v>
      </c>
      <c r="BB483" s="25">
        <f t="shared" si="135"/>
        <v>6</v>
      </c>
      <c r="BC483" s="25" t="str">
        <f t="shared" si="136"/>
        <v>June</v>
      </c>
      <c r="BD483" s="25">
        <v>1</v>
      </c>
      <c r="BE483" t="str">
        <f t="shared" si="137"/>
        <v>615,19656,Low income,1118,High spender,0.0568783068783069,1,0,94,25,4,9,6,8,32,84,0.297619047619048,0.0476190476190476,0.107142857142857,0.0714285714285714,0.0952380952380952,0.380952380952381,3,2,1,3,9,0.333333333333333,0.222222222222222,0.111111111111111,0.333333333333333,7,0,0,0,0,0,0,0,50,36-50,2665,0,0,0,1,0,0,1,0,0,20</v>
      </c>
    </row>
    <row r="484" spans="1:57" ht="13.2" x14ac:dyDescent="0.25">
      <c r="A484" s="8">
        <v>488</v>
      </c>
      <c r="B484" s="1">
        <v>41021</v>
      </c>
      <c r="C484" s="8" t="str">
        <f t="shared" si="138"/>
        <v>Low income</v>
      </c>
      <c r="D484" s="31">
        <v>589</v>
      </c>
      <c r="E484" s="34" t="str">
        <f t="shared" si="139"/>
        <v>High spender</v>
      </c>
      <c r="F484" s="10">
        <f t="shared" si="133"/>
        <v>1.4358499305233904E-2</v>
      </c>
      <c r="G484" s="1">
        <v>1</v>
      </c>
      <c r="H484" s="1">
        <v>0</v>
      </c>
      <c r="I484" s="1">
        <v>12</v>
      </c>
      <c r="J484" s="1">
        <v>14</v>
      </c>
      <c r="K484" s="1">
        <v>7</v>
      </c>
      <c r="L484" s="1">
        <v>9</v>
      </c>
      <c r="M484" s="1">
        <v>6</v>
      </c>
      <c r="N484" s="1">
        <v>16</v>
      </c>
      <c r="O484" s="1">
        <v>12</v>
      </c>
      <c r="P484" s="8">
        <f t="shared" si="140"/>
        <v>64</v>
      </c>
      <c r="Q484" s="10">
        <f t="shared" si="141"/>
        <v>0.21875</v>
      </c>
      <c r="R484" s="10">
        <f t="shared" si="142"/>
        <v>0.109375</v>
      </c>
      <c r="S484" s="10">
        <f t="shared" si="143"/>
        <v>0.140625</v>
      </c>
      <c r="T484" s="10">
        <f t="shared" si="144"/>
        <v>9.375E-2</v>
      </c>
      <c r="U484" s="10">
        <f t="shared" si="145"/>
        <v>0.25</v>
      </c>
      <c r="V484" s="10">
        <f t="shared" si="146"/>
        <v>0.1875</v>
      </c>
      <c r="W484" s="1">
        <v>2</v>
      </c>
      <c r="X484" s="1">
        <v>2</v>
      </c>
      <c r="Y484" s="1">
        <v>0</v>
      </c>
      <c r="Z484" s="1">
        <v>3</v>
      </c>
      <c r="AA484" s="8">
        <f t="shared" si="147"/>
        <v>7</v>
      </c>
      <c r="AB484" s="10">
        <f t="shared" si="148"/>
        <v>0.2857142857142857</v>
      </c>
      <c r="AC484" s="10">
        <f t="shared" si="149"/>
        <v>0.2857142857142857</v>
      </c>
      <c r="AD484" s="10">
        <f t="shared" si="150"/>
        <v>0</v>
      </c>
      <c r="AE484" s="10">
        <f t="shared" si="151"/>
        <v>0.42857142857142855</v>
      </c>
      <c r="AF484" s="1">
        <v>6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1</v>
      </c>
      <c r="AN484" s="1">
        <v>51</v>
      </c>
      <c r="AO484" s="20" t="str">
        <f t="shared" si="134"/>
        <v>50-65</v>
      </c>
      <c r="AP484" s="1">
        <v>2705</v>
      </c>
      <c r="AQ484" s="1">
        <v>0</v>
      </c>
      <c r="AR484" s="1">
        <v>0</v>
      </c>
      <c r="AS484" s="1">
        <v>0</v>
      </c>
      <c r="AT484" s="1">
        <v>1</v>
      </c>
      <c r="AU484" s="1">
        <v>0</v>
      </c>
      <c r="AV484" s="1">
        <v>0</v>
      </c>
      <c r="AW484" s="1">
        <v>0</v>
      </c>
      <c r="AX484" s="1">
        <v>1</v>
      </c>
      <c r="AY484" s="1">
        <v>0</v>
      </c>
      <c r="AZ484" s="1">
        <v>40</v>
      </c>
      <c r="BA484" s="23">
        <v>42144</v>
      </c>
      <c r="BB484" s="25">
        <f t="shared" si="135"/>
        <v>5</v>
      </c>
      <c r="BC484" s="25" t="str">
        <f t="shared" si="136"/>
        <v>May</v>
      </c>
      <c r="BD484" s="25">
        <v>1</v>
      </c>
      <c r="BE484" t="str">
        <f t="shared" si="137"/>
        <v>488,41021,Low income,589,High spender,0.0143584993052339,1,0,12,14,7,9,6,16,12,64,0.21875,0.109375,0.140625,0.09375,0.25,0.1875,2,2,0,3,7,0.285714285714286,0.285714285714286,0,0.428571428571429,6,0,0,0,0,0,0,1,51,50-65,2705,0,0,0,1,0,0,0,1,0,40</v>
      </c>
    </row>
    <row r="485" spans="1:57" ht="13.2" x14ac:dyDescent="0.25">
      <c r="A485" s="8">
        <v>295</v>
      </c>
      <c r="B485" s="1">
        <v>23957</v>
      </c>
      <c r="C485" s="8" t="str">
        <f t="shared" si="138"/>
        <v>Low income</v>
      </c>
      <c r="D485" s="31">
        <v>1110</v>
      </c>
      <c r="E485" s="34" t="str">
        <f t="shared" si="139"/>
        <v>High spender</v>
      </c>
      <c r="F485" s="10">
        <f t="shared" si="133"/>
        <v>4.6333013315523648E-2</v>
      </c>
      <c r="G485" s="1">
        <v>1</v>
      </c>
      <c r="H485" s="1">
        <v>0</v>
      </c>
      <c r="I485" s="1">
        <v>47</v>
      </c>
      <c r="J485" s="1">
        <v>2</v>
      </c>
      <c r="K485" s="1">
        <v>1</v>
      </c>
      <c r="L485" s="1">
        <v>18</v>
      </c>
      <c r="M485" s="1">
        <v>20</v>
      </c>
      <c r="N485" s="1">
        <v>11</v>
      </c>
      <c r="O485" s="1">
        <v>16</v>
      </c>
      <c r="P485" s="8">
        <f t="shared" si="140"/>
        <v>68</v>
      </c>
      <c r="Q485" s="10">
        <f t="shared" si="141"/>
        <v>2.9411764705882353E-2</v>
      </c>
      <c r="R485" s="10">
        <f t="shared" si="142"/>
        <v>1.4705882352941176E-2</v>
      </c>
      <c r="S485" s="10">
        <f t="shared" si="143"/>
        <v>0.26470588235294118</v>
      </c>
      <c r="T485" s="10">
        <f t="shared" si="144"/>
        <v>0.29411764705882354</v>
      </c>
      <c r="U485" s="10">
        <f t="shared" si="145"/>
        <v>0.16176470588235295</v>
      </c>
      <c r="V485" s="10">
        <f t="shared" si="146"/>
        <v>0.23529411764705882</v>
      </c>
      <c r="W485" s="1">
        <v>1</v>
      </c>
      <c r="X485" s="1">
        <v>2</v>
      </c>
      <c r="Y485" s="1">
        <v>0</v>
      </c>
      <c r="Z485" s="1">
        <v>3</v>
      </c>
      <c r="AA485" s="8">
        <f t="shared" si="147"/>
        <v>6</v>
      </c>
      <c r="AB485" s="10">
        <f t="shared" si="148"/>
        <v>0.16666666666666666</v>
      </c>
      <c r="AC485" s="10">
        <f t="shared" si="149"/>
        <v>0.33333333333333331</v>
      </c>
      <c r="AD485" s="10">
        <f t="shared" si="150"/>
        <v>0</v>
      </c>
      <c r="AE485" s="10">
        <f t="shared" si="151"/>
        <v>0.5</v>
      </c>
      <c r="AF485" s="1">
        <v>6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1</v>
      </c>
      <c r="AN485" s="1">
        <v>45</v>
      </c>
      <c r="AO485" s="20" t="str">
        <f t="shared" si="134"/>
        <v>36-50</v>
      </c>
      <c r="AP485" s="1">
        <v>2768</v>
      </c>
      <c r="AQ485" s="1">
        <v>0</v>
      </c>
      <c r="AR485" s="1">
        <v>1</v>
      </c>
      <c r="AS485" s="1">
        <v>0</v>
      </c>
      <c r="AT485" s="1">
        <v>0</v>
      </c>
      <c r="AU485" s="1">
        <v>0</v>
      </c>
      <c r="AV485" s="1">
        <v>0</v>
      </c>
      <c r="AW485" s="1">
        <v>1</v>
      </c>
      <c r="AX485" s="1">
        <v>0</v>
      </c>
      <c r="AY485" s="1">
        <v>0</v>
      </c>
      <c r="AZ485" s="1">
        <v>36</v>
      </c>
      <c r="BA485" s="23">
        <v>42081</v>
      </c>
      <c r="BB485" s="25">
        <f t="shared" si="135"/>
        <v>3</v>
      </c>
      <c r="BC485" s="25" t="str">
        <f t="shared" si="136"/>
        <v>March</v>
      </c>
      <c r="BD485" s="25">
        <v>1</v>
      </c>
      <c r="BE485" t="str">
        <f t="shared" si="137"/>
        <v>295,23957,Low income,1110,High spender,0.0463330133155236,1,0,47,2,1,18,20,11,16,68,0.0294117647058824,0.0147058823529412,0.264705882352941,0.294117647058824,0.161764705882353,0.235294117647059,1,2,0,3,6,0.166666666666667,0.333333333333333,0,0.5,6,0,0,0,0,0,0,1,45,36-50,2768,0,1,0,0,0,0,1,0,0,36</v>
      </c>
    </row>
    <row r="486" spans="1:57" ht="13.2" x14ac:dyDescent="0.25">
      <c r="A486" s="8">
        <v>1932</v>
      </c>
      <c r="B486" s="1">
        <v>39453</v>
      </c>
      <c r="C486" s="8" t="str">
        <f t="shared" si="138"/>
        <v>Low income</v>
      </c>
      <c r="D486" s="31">
        <v>1803</v>
      </c>
      <c r="E486" s="34" t="str">
        <f t="shared" si="139"/>
        <v>High spender</v>
      </c>
      <c r="F486" s="10">
        <f t="shared" si="133"/>
        <v>4.5699946772108584E-2</v>
      </c>
      <c r="G486" s="1">
        <v>1</v>
      </c>
      <c r="H486" s="1">
        <v>0</v>
      </c>
      <c r="I486" s="1">
        <v>64</v>
      </c>
      <c r="J486" s="1">
        <v>46</v>
      </c>
      <c r="K486" s="1">
        <v>0</v>
      </c>
      <c r="L486" s="1">
        <v>7</v>
      </c>
      <c r="M486" s="1">
        <v>0</v>
      </c>
      <c r="N486" s="1">
        <v>0</v>
      </c>
      <c r="O486" s="1">
        <v>2</v>
      </c>
      <c r="P486" s="8">
        <f t="shared" si="140"/>
        <v>55</v>
      </c>
      <c r="Q486" s="10">
        <f t="shared" si="141"/>
        <v>0.83636363636363631</v>
      </c>
      <c r="R486" s="10">
        <f t="shared" si="142"/>
        <v>0</v>
      </c>
      <c r="S486" s="10">
        <f t="shared" si="143"/>
        <v>0.12727272727272726</v>
      </c>
      <c r="T486" s="10">
        <f t="shared" si="144"/>
        <v>0</v>
      </c>
      <c r="U486" s="10">
        <f t="shared" si="145"/>
        <v>0</v>
      </c>
      <c r="V486" s="10">
        <f t="shared" si="146"/>
        <v>3.6363636363636362E-2</v>
      </c>
      <c r="W486" s="1">
        <v>2</v>
      </c>
      <c r="X486" s="1">
        <v>2</v>
      </c>
      <c r="Y486" s="1">
        <v>0</v>
      </c>
      <c r="Z486" s="1">
        <v>3</v>
      </c>
      <c r="AA486" s="8">
        <f t="shared" si="147"/>
        <v>7</v>
      </c>
      <c r="AB486" s="10">
        <f t="shared" si="148"/>
        <v>0.2857142857142857</v>
      </c>
      <c r="AC486" s="10">
        <f t="shared" si="149"/>
        <v>0.2857142857142857</v>
      </c>
      <c r="AD486" s="10">
        <f t="shared" si="150"/>
        <v>0</v>
      </c>
      <c r="AE486" s="10">
        <f t="shared" si="151"/>
        <v>0.42857142857142855</v>
      </c>
      <c r="AF486" s="1">
        <v>6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37</v>
      </c>
      <c r="AO486" s="20" t="str">
        <f t="shared" si="134"/>
        <v>36-50</v>
      </c>
      <c r="AP486" s="1">
        <v>2246</v>
      </c>
      <c r="AQ486" s="1">
        <v>0</v>
      </c>
      <c r="AR486" s="1">
        <v>0</v>
      </c>
      <c r="AS486" s="1">
        <v>0</v>
      </c>
      <c r="AT486" s="1">
        <v>1</v>
      </c>
      <c r="AU486" s="1">
        <v>0</v>
      </c>
      <c r="AV486" s="1">
        <v>0</v>
      </c>
      <c r="AW486" s="1">
        <v>1</v>
      </c>
      <c r="AX486" s="1">
        <v>0</v>
      </c>
      <c r="AY486" s="1">
        <v>0</v>
      </c>
      <c r="AZ486" s="1">
        <v>51</v>
      </c>
      <c r="BA486" s="23">
        <v>42603</v>
      </c>
      <c r="BB486" s="25">
        <f t="shared" si="135"/>
        <v>8</v>
      </c>
      <c r="BC486" s="25" t="str">
        <f t="shared" si="136"/>
        <v>August</v>
      </c>
      <c r="BD486" s="25">
        <v>1</v>
      </c>
      <c r="BE486" t="str">
        <f t="shared" si="137"/>
        <v>1932,39453,Low income,1803,High spender,0.0456999467721086,1,0,64,46,0,7,0,0,2,55,0.836363636363636,0,0.127272727272727,0,0,0.0363636363636364,2,2,0,3,7,0.285714285714286,0.285714285714286,0,0.428571428571429,6,0,0,0,0,0,0,0,37,36-50,2246,0,0,0,1,0,0,1,0,0,51</v>
      </c>
    </row>
    <row r="487" spans="1:57" ht="13.2" x14ac:dyDescent="0.25">
      <c r="A487" s="8">
        <v>1656</v>
      </c>
      <c r="B487" s="1">
        <v>48767</v>
      </c>
      <c r="C487" s="8" t="str">
        <f t="shared" si="138"/>
        <v>Low income</v>
      </c>
      <c r="D487" s="31">
        <v>787</v>
      </c>
      <c r="E487" s="34" t="str">
        <f t="shared" si="139"/>
        <v>High spender</v>
      </c>
      <c r="F487" s="10">
        <f t="shared" si="133"/>
        <v>1.6137962146533517E-2</v>
      </c>
      <c r="G487" s="1">
        <v>1</v>
      </c>
      <c r="H487" s="1">
        <v>2</v>
      </c>
      <c r="I487" s="1">
        <v>79</v>
      </c>
      <c r="J487" s="1">
        <v>28</v>
      </c>
      <c r="K487" s="1">
        <v>1</v>
      </c>
      <c r="L487" s="1">
        <v>21</v>
      </c>
      <c r="M487" s="1">
        <v>3</v>
      </c>
      <c r="N487" s="1">
        <v>0</v>
      </c>
      <c r="O487" s="1">
        <v>10</v>
      </c>
      <c r="P487" s="8">
        <f t="shared" si="140"/>
        <v>63</v>
      </c>
      <c r="Q487" s="10">
        <f t="shared" si="141"/>
        <v>0.44444444444444442</v>
      </c>
      <c r="R487" s="10">
        <f t="shared" si="142"/>
        <v>1.5873015873015872E-2</v>
      </c>
      <c r="S487" s="10">
        <f t="shared" si="143"/>
        <v>0.33333333333333331</v>
      </c>
      <c r="T487" s="10">
        <f t="shared" si="144"/>
        <v>4.7619047619047616E-2</v>
      </c>
      <c r="U487" s="10">
        <f t="shared" si="145"/>
        <v>0</v>
      </c>
      <c r="V487" s="10">
        <f t="shared" si="146"/>
        <v>0.15873015873015872</v>
      </c>
      <c r="W487" s="1">
        <v>3</v>
      </c>
      <c r="X487" s="1">
        <v>2</v>
      </c>
      <c r="Y487" s="1">
        <v>1</v>
      </c>
      <c r="Z487" s="1">
        <v>3</v>
      </c>
      <c r="AA487" s="8">
        <f t="shared" si="147"/>
        <v>9</v>
      </c>
      <c r="AB487" s="10">
        <f t="shared" si="148"/>
        <v>0.33333333333333331</v>
      </c>
      <c r="AC487" s="10">
        <f t="shared" si="149"/>
        <v>0.22222222222222221</v>
      </c>
      <c r="AD487" s="10">
        <f t="shared" si="150"/>
        <v>0.1111111111111111</v>
      </c>
      <c r="AE487" s="10">
        <f t="shared" si="151"/>
        <v>0.33333333333333331</v>
      </c>
      <c r="AF487" s="1">
        <v>5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70</v>
      </c>
      <c r="AO487" s="20" t="str">
        <f t="shared" si="134"/>
        <v>66+</v>
      </c>
      <c r="AP487" s="1">
        <v>2338</v>
      </c>
      <c r="AQ487" s="1">
        <v>0</v>
      </c>
      <c r="AR487" s="1">
        <v>0</v>
      </c>
      <c r="AS487" s="1">
        <v>1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1</v>
      </c>
      <c r="AZ487" s="1">
        <v>43</v>
      </c>
      <c r="BA487" s="23">
        <v>42511</v>
      </c>
      <c r="BB487" s="25">
        <f t="shared" si="135"/>
        <v>5</v>
      </c>
      <c r="BC487" s="25" t="str">
        <f t="shared" si="136"/>
        <v>May</v>
      </c>
      <c r="BD487" s="25">
        <v>1</v>
      </c>
      <c r="BE487" t="str">
        <f t="shared" si="137"/>
        <v>1656,48767,Low income,787,High spender,0.0161379621465335,1,2,79,28,1,21,3,0,10,63,0.444444444444444,0.0158730158730159,0.333333333333333,0.0476190476190476,0,0.158730158730159,3,2,1,3,9,0.333333333333333,0.222222222222222,0.111111111111111,0.333333333333333,5,0,0,0,0,0,0,0,70,66+,2338,0,0,1,0,0,0,0,0,1,43</v>
      </c>
    </row>
    <row r="488" spans="1:57" ht="13.2" x14ac:dyDescent="0.25">
      <c r="A488" s="8">
        <v>1607</v>
      </c>
      <c r="B488" s="1">
        <v>49572</v>
      </c>
      <c r="C488" s="8" t="str">
        <f t="shared" si="138"/>
        <v>Low income</v>
      </c>
      <c r="D488" s="31">
        <v>770</v>
      </c>
      <c r="E488" s="34" t="str">
        <f t="shared" si="139"/>
        <v>High spender</v>
      </c>
      <c r="F488" s="10">
        <f t="shared" si="133"/>
        <v>1.5532962156055838E-2</v>
      </c>
      <c r="G488" s="1">
        <v>1</v>
      </c>
      <c r="H488" s="1">
        <v>1</v>
      </c>
      <c r="I488" s="1">
        <v>25</v>
      </c>
      <c r="J488" s="1">
        <v>35</v>
      </c>
      <c r="K488" s="1">
        <v>1</v>
      </c>
      <c r="L488" s="1">
        <v>16</v>
      </c>
      <c r="M488" s="1">
        <v>0</v>
      </c>
      <c r="N488" s="1">
        <v>1</v>
      </c>
      <c r="O488" s="1">
        <v>1</v>
      </c>
      <c r="P488" s="8">
        <f t="shared" si="140"/>
        <v>54</v>
      </c>
      <c r="Q488" s="10">
        <f t="shared" si="141"/>
        <v>0.64814814814814814</v>
      </c>
      <c r="R488" s="10">
        <f t="shared" si="142"/>
        <v>1.8518518518518517E-2</v>
      </c>
      <c r="S488" s="10">
        <f t="shared" si="143"/>
        <v>0.29629629629629628</v>
      </c>
      <c r="T488" s="10">
        <f t="shared" si="144"/>
        <v>0</v>
      </c>
      <c r="U488" s="10">
        <f t="shared" si="145"/>
        <v>1.8518518518518517E-2</v>
      </c>
      <c r="V488" s="10">
        <f t="shared" si="146"/>
        <v>1.8518518518518517E-2</v>
      </c>
      <c r="W488" s="1">
        <v>2</v>
      </c>
      <c r="X488" s="1">
        <v>2</v>
      </c>
      <c r="Y488" s="1">
        <v>0</v>
      </c>
      <c r="Z488" s="1">
        <v>3</v>
      </c>
      <c r="AA488" s="8">
        <f t="shared" si="147"/>
        <v>7</v>
      </c>
      <c r="AB488" s="10">
        <f t="shared" si="148"/>
        <v>0.2857142857142857</v>
      </c>
      <c r="AC488" s="10">
        <f t="shared" si="149"/>
        <v>0.2857142857142857</v>
      </c>
      <c r="AD488" s="10">
        <f t="shared" si="150"/>
        <v>0</v>
      </c>
      <c r="AE488" s="10">
        <f t="shared" si="151"/>
        <v>0.42857142857142855</v>
      </c>
      <c r="AF488" s="1">
        <v>7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62</v>
      </c>
      <c r="AO488" s="20" t="str">
        <f t="shared" si="134"/>
        <v>50-65</v>
      </c>
      <c r="AP488" s="1">
        <v>2355</v>
      </c>
      <c r="AQ488" s="1">
        <v>0</v>
      </c>
      <c r="AR488" s="1">
        <v>1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1</v>
      </c>
      <c r="AY488" s="1">
        <v>0</v>
      </c>
      <c r="AZ488" s="1">
        <v>52</v>
      </c>
      <c r="BA488" s="23">
        <v>42494</v>
      </c>
      <c r="BB488" s="25">
        <f t="shared" si="135"/>
        <v>5</v>
      </c>
      <c r="BC488" s="25" t="str">
        <f t="shared" si="136"/>
        <v>May</v>
      </c>
      <c r="BD488" s="25">
        <v>1</v>
      </c>
      <c r="BE488" t="str">
        <f t="shared" si="137"/>
        <v>1607,49572,Low income,770,High spender,0.0155329621560558,1,1,25,35,1,16,0,1,1,54,0.648148148148148,0.0185185185185185,0.296296296296296,0,0.0185185185185185,0.0185185185185185,2,2,0,3,7,0.285714285714286,0.285714285714286,0,0.428571428571429,7,0,0,0,0,0,0,0,62,50-65,2355,0,1,0,0,0,0,0,1,0,52</v>
      </c>
    </row>
    <row r="489" spans="1:57" ht="13.2" x14ac:dyDescent="0.25">
      <c r="A489" s="8">
        <v>1536</v>
      </c>
      <c r="B489" s="1">
        <v>18358</v>
      </c>
      <c r="C489" s="8" t="str">
        <f t="shared" si="138"/>
        <v>Low income</v>
      </c>
      <c r="D489" s="31">
        <v>34</v>
      </c>
      <c r="E489" s="34" t="str">
        <f t="shared" si="139"/>
        <v>Low spender</v>
      </c>
      <c r="F489" s="10">
        <f t="shared" si="133"/>
        <v>1.8520536006100883E-3</v>
      </c>
      <c r="G489" s="1">
        <v>1</v>
      </c>
      <c r="H489" s="1">
        <v>0</v>
      </c>
      <c r="I489" s="1">
        <v>49</v>
      </c>
      <c r="J489" s="1">
        <v>6</v>
      </c>
      <c r="K489" s="1">
        <v>8</v>
      </c>
      <c r="L489" s="1">
        <v>19</v>
      </c>
      <c r="M489" s="1">
        <v>16</v>
      </c>
      <c r="N489" s="1">
        <v>4</v>
      </c>
      <c r="O489" s="1">
        <v>4</v>
      </c>
      <c r="P489" s="8">
        <f t="shared" si="140"/>
        <v>57</v>
      </c>
      <c r="Q489" s="10">
        <f t="shared" si="141"/>
        <v>0.10526315789473684</v>
      </c>
      <c r="R489" s="10">
        <f t="shared" si="142"/>
        <v>0.14035087719298245</v>
      </c>
      <c r="S489" s="10">
        <f t="shared" si="143"/>
        <v>0.33333333333333331</v>
      </c>
      <c r="T489" s="10">
        <f t="shared" si="144"/>
        <v>0.2807017543859649</v>
      </c>
      <c r="U489" s="10">
        <f t="shared" si="145"/>
        <v>7.0175438596491224E-2</v>
      </c>
      <c r="V489" s="10">
        <f t="shared" si="146"/>
        <v>7.0175438596491224E-2</v>
      </c>
      <c r="W489" s="1">
        <v>3</v>
      </c>
      <c r="X489" s="1">
        <v>3</v>
      </c>
      <c r="Y489" s="1">
        <v>0</v>
      </c>
      <c r="Z489" s="1">
        <v>4</v>
      </c>
      <c r="AA489" s="8">
        <f t="shared" si="147"/>
        <v>10</v>
      </c>
      <c r="AB489" s="10">
        <f t="shared" si="148"/>
        <v>0.3</v>
      </c>
      <c r="AC489" s="10">
        <f t="shared" si="149"/>
        <v>0.3</v>
      </c>
      <c r="AD489" s="10">
        <f t="shared" si="150"/>
        <v>0</v>
      </c>
      <c r="AE489" s="10">
        <f t="shared" si="151"/>
        <v>0.4</v>
      </c>
      <c r="AF489" s="1">
        <v>7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31</v>
      </c>
      <c r="AO489" s="20" t="str">
        <f t="shared" si="134"/>
        <v>24-35</v>
      </c>
      <c r="AP489" s="1">
        <v>2380</v>
      </c>
      <c r="AQ489" s="1">
        <v>0</v>
      </c>
      <c r="AR489" s="1">
        <v>0</v>
      </c>
      <c r="AS489" s="1">
        <v>1</v>
      </c>
      <c r="AT489" s="1">
        <v>0</v>
      </c>
      <c r="AU489" s="1">
        <v>0</v>
      </c>
      <c r="AV489" s="1">
        <v>0</v>
      </c>
      <c r="AW489" s="1">
        <v>1</v>
      </c>
      <c r="AX489" s="1">
        <v>0</v>
      </c>
      <c r="AY489" s="1">
        <v>0</v>
      </c>
      <c r="AZ489" s="1">
        <v>49</v>
      </c>
      <c r="BA489" s="23">
        <v>42469</v>
      </c>
      <c r="BB489" s="25">
        <f t="shared" si="135"/>
        <v>4</v>
      </c>
      <c r="BC489" s="25" t="str">
        <f t="shared" si="136"/>
        <v>April</v>
      </c>
      <c r="BD489" s="25">
        <v>1</v>
      </c>
      <c r="BE489" t="str">
        <f t="shared" si="137"/>
        <v>1536,18358,Low income,34,Low spender,0.00185205360061009,1,0,49,6,8,19,16,4,4,57,0.105263157894737,0.140350877192982,0.333333333333333,0.280701754385965,0.0701754385964912,0.0701754385964912,3,3,0,4,10,0.3,0.3,0,0.4,7,0,0,0,0,0,0,0,31,24-35,2380,0,0,1,0,0,0,1,0,0,49</v>
      </c>
    </row>
    <row r="490" spans="1:57" ht="13.2" x14ac:dyDescent="0.25">
      <c r="A490" s="8">
        <v>1202</v>
      </c>
      <c r="B490" s="1">
        <v>29440</v>
      </c>
      <c r="C490" s="8" t="str">
        <f t="shared" si="138"/>
        <v>Low income</v>
      </c>
      <c r="D490" s="31">
        <v>13</v>
      </c>
      <c r="E490" s="34" t="str">
        <f t="shared" si="139"/>
        <v>Low spender</v>
      </c>
      <c r="F490" s="10">
        <f t="shared" si="133"/>
        <v>4.4157608695652174E-4</v>
      </c>
      <c r="G490" s="1">
        <v>1</v>
      </c>
      <c r="H490" s="1">
        <v>1</v>
      </c>
      <c r="I490" s="1">
        <v>95</v>
      </c>
      <c r="J490" s="1">
        <v>17</v>
      </c>
      <c r="K490" s="1">
        <v>8</v>
      </c>
      <c r="L490" s="1">
        <v>14</v>
      </c>
      <c r="M490" s="1">
        <v>10</v>
      </c>
      <c r="N490" s="1">
        <v>4</v>
      </c>
      <c r="O490" s="1">
        <v>3</v>
      </c>
      <c r="P490" s="8">
        <f t="shared" si="140"/>
        <v>56</v>
      </c>
      <c r="Q490" s="10">
        <f t="shared" si="141"/>
        <v>0.30357142857142855</v>
      </c>
      <c r="R490" s="10">
        <f t="shared" si="142"/>
        <v>0.14285714285714285</v>
      </c>
      <c r="S490" s="10">
        <f t="shared" si="143"/>
        <v>0.25</v>
      </c>
      <c r="T490" s="10">
        <f t="shared" si="144"/>
        <v>0.17857142857142858</v>
      </c>
      <c r="U490" s="10">
        <f t="shared" si="145"/>
        <v>7.1428571428571425E-2</v>
      </c>
      <c r="V490" s="10">
        <f t="shared" si="146"/>
        <v>5.3571428571428568E-2</v>
      </c>
      <c r="W490" s="1">
        <v>2</v>
      </c>
      <c r="X490" s="1">
        <v>1</v>
      </c>
      <c r="Y490" s="1">
        <v>0</v>
      </c>
      <c r="Z490" s="1">
        <v>4</v>
      </c>
      <c r="AA490" s="8">
        <f t="shared" si="147"/>
        <v>7</v>
      </c>
      <c r="AB490" s="10">
        <f t="shared" si="148"/>
        <v>0.2857142857142857</v>
      </c>
      <c r="AC490" s="10">
        <f t="shared" si="149"/>
        <v>0.14285714285714285</v>
      </c>
      <c r="AD490" s="10">
        <f t="shared" si="150"/>
        <v>0</v>
      </c>
      <c r="AE490" s="10">
        <f t="shared" si="151"/>
        <v>0.5714285714285714</v>
      </c>
      <c r="AF490" s="1">
        <v>7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60</v>
      </c>
      <c r="AO490" s="20" t="str">
        <f t="shared" si="134"/>
        <v>50-65</v>
      </c>
      <c r="AP490" s="1">
        <v>2481</v>
      </c>
      <c r="AQ490" s="1">
        <v>0</v>
      </c>
      <c r="AR490" s="1">
        <v>1</v>
      </c>
      <c r="AS490" s="1">
        <v>0</v>
      </c>
      <c r="AT490" s="1">
        <v>0</v>
      </c>
      <c r="AU490" s="1">
        <v>0</v>
      </c>
      <c r="AV490" s="1">
        <v>0</v>
      </c>
      <c r="AW490" s="1">
        <v>1</v>
      </c>
      <c r="AX490" s="1">
        <v>0</v>
      </c>
      <c r="AY490" s="1">
        <v>0</v>
      </c>
      <c r="AZ490" s="1">
        <v>50</v>
      </c>
      <c r="BA490" s="23">
        <v>42368</v>
      </c>
      <c r="BB490" s="25">
        <f t="shared" si="135"/>
        <v>12</v>
      </c>
      <c r="BC490" s="25" t="str">
        <f t="shared" si="136"/>
        <v>December</v>
      </c>
      <c r="BD490" s="25">
        <v>1</v>
      </c>
      <c r="BE490" t="str">
        <f t="shared" si="137"/>
        <v>1202,29440,Low income,13,Low spender,0.000441576086956522,1,1,95,17,8,14,10,4,3,56,0.303571428571429,0.142857142857143,0.25,0.178571428571429,0.0714285714285714,0.0535714285714286,2,1,0,4,7,0.285714285714286,0.142857142857143,0,0.571428571428571,7,0,0,0,0,0,0,0,60,50-65,2481,0,1,0,0,0,0,1,0,0,50</v>
      </c>
    </row>
    <row r="491" spans="1:57" ht="13.2" x14ac:dyDescent="0.25">
      <c r="A491" s="8">
        <v>1102</v>
      </c>
      <c r="B491" s="1">
        <v>30093</v>
      </c>
      <c r="C491" s="8" t="str">
        <f t="shared" si="138"/>
        <v>Low income</v>
      </c>
      <c r="D491" s="31">
        <v>55</v>
      </c>
      <c r="E491" s="34" t="str">
        <f t="shared" si="139"/>
        <v>Low spender</v>
      </c>
      <c r="F491" s="10">
        <f t="shared" si="133"/>
        <v>1.827667563885289E-3</v>
      </c>
      <c r="G491" s="1">
        <v>0</v>
      </c>
      <c r="H491" s="1">
        <v>0</v>
      </c>
      <c r="I491" s="1">
        <v>19</v>
      </c>
      <c r="J491" s="1">
        <v>2</v>
      </c>
      <c r="K491" s="1">
        <v>6</v>
      </c>
      <c r="L491" s="1">
        <v>28</v>
      </c>
      <c r="M491" s="1">
        <v>13</v>
      </c>
      <c r="N491" s="1">
        <v>4</v>
      </c>
      <c r="O491" s="1">
        <v>16</v>
      </c>
      <c r="P491" s="8">
        <f t="shared" si="140"/>
        <v>69</v>
      </c>
      <c r="Q491" s="10">
        <f t="shared" si="141"/>
        <v>2.8985507246376812E-2</v>
      </c>
      <c r="R491" s="10">
        <f t="shared" si="142"/>
        <v>8.6956521739130432E-2</v>
      </c>
      <c r="S491" s="10">
        <f t="shared" si="143"/>
        <v>0.40579710144927539</v>
      </c>
      <c r="T491" s="10">
        <f t="shared" si="144"/>
        <v>0.18840579710144928</v>
      </c>
      <c r="U491" s="10">
        <f t="shared" si="145"/>
        <v>5.7971014492753624E-2</v>
      </c>
      <c r="V491" s="10">
        <f t="shared" si="146"/>
        <v>0.2318840579710145</v>
      </c>
      <c r="W491" s="1">
        <v>1</v>
      </c>
      <c r="X491" s="1">
        <v>2</v>
      </c>
      <c r="Y491" s="1">
        <v>0</v>
      </c>
      <c r="Z491" s="1">
        <v>3</v>
      </c>
      <c r="AA491" s="8">
        <f t="shared" si="147"/>
        <v>6</v>
      </c>
      <c r="AB491" s="10">
        <f t="shared" si="148"/>
        <v>0.16666666666666666</v>
      </c>
      <c r="AC491" s="10">
        <f t="shared" si="149"/>
        <v>0.33333333333333331</v>
      </c>
      <c r="AD491" s="10">
        <f t="shared" si="150"/>
        <v>0</v>
      </c>
      <c r="AE491" s="10">
        <f t="shared" si="151"/>
        <v>0.5</v>
      </c>
      <c r="AF491" s="1">
        <v>7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30</v>
      </c>
      <c r="AO491" s="20" t="str">
        <f t="shared" si="134"/>
        <v>24-35</v>
      </c>
      <c r="AP491" s="1">
        <v>2515</v>
      </c>
      <c r="AQ491" s="1">
        <v>0</v>
      </c>
      <c r="AR491" s="1">
        <v>1</v>
      </c>
      <c r="AS491" s="1">
        <v>0</v>
      </c>
      <c r="AT491" s="1">
        <v>0</v>
      </c>
      <c r="AU491" s="1">
        <v>0</v>
      </c>
      <c r="AV491" s="1">
        <v>0</v>
      </c>
      <c r="AW491" s="1">
        <v>1</v>
      </c>
      <c r="AX491" s="1">
        <v>0</v>
      </c>
      <c r="AY491" s="1">
        <v>0</v>
      </c>
      <c r="AZ491" s="1">
        <v>37</v>
      </c>
      <c r="BA491" s="23">
        <v>42334</v>
      </c>
      <c r="BB491" s="25">
        <f t="shared" si="135"/>
        <v>11</v>
      </c>
      <c r="BC491" s="25" t="str">
        <f t="shared" si="136"/>
        <v>November</v>
      </c>
      <c r="BD491" s="25">
        <v>1</v>
      </c>
      <c r="BE491" t="str">
        <f t="shared" si="137"/>
        <v>1102,30093,Low income,55,Low spender,0.00182766756388529,0,0,19,2,6,28,13,4,16,69,0.0289855072463768,0.0869565217391304,0.405797101449275,0.188405797101449,0.0579710144927536,0.231884057971014,1,2,0,3,6,0.166666666666667,0.333333333333333,0,0.5,7,0,0,0,0,0,0,0,30,24-35,2515,0,1,0,0,0,0,1,0,0,37</v>
      </c>
    </row>
    <row r="492" spans="1:57" ht="13.2" x14ac:dyDescent="0.25">
      <c r="A492" s="8">
        <v>489</v>
      </c>
      <c r="B492" s="1">
        <v>18222</v>
      </c>
      <c r="C492" s="8" t="str">
        <f t="shared" si="138"/>
        <v>Low income</v>
      </c>
      <c r="D492" s="31">
        <v>1037</v>
      </c>
      <c r="E492" s="34" t="str">
        <f t="shared" si="139"/>
        <v>High spender</v>
      </c>
      <c r="F492" s="10">
        <f t="shared" si="133"/>
        <v>5.6909230600373173E-2</v>
      </c>
      <c r="G492" s="1">
        <v>0</v>
      </c>
      <c r="H492" s="1">
        <v>0</v>
      </c>
      <c r="I492" s="1">
        <v>70</v>
      </c>
      <c r="J492" s="1">
        <v>12</v>
      </c>
      <c r="K492" s="1">
        <v>4</v>
      </c>
      <c r="L492" s="1">
        <v>19</v>
      </c>
      <c r="M492" s="1">
        <v>12</v>
      </c>
      <c r="N492" s="1">
        <v>6</v>
      </c>
      <c r="O492" s="1">
        <v>14</v>
      </c>
      <c r="P492" s="8">
        <f t="shared" si="140"/>
        <v>67</v>
      </c>
      <c r="Q492" s="10">
        <f t="shared" si="141"/>
        <v>0.17910447761194029</v>
      </c>
      <c r="R492" s="10">
        <f t="shared" si="142"/>
        <v>5.9701492537313432E-2</v>
      </c>
      <c r="S492" s="10">
        <f t="shared" si="143"/>
        <v>0.28358208955223879</v>
      </c>
      <c r="T492" s="10">
        <f t="shared" si="144"/>
        <v>0.17910447761194029</v>
      </c>
      <c r="U492" s="10">
        <f t="shared" si="145"/>
        <v>8.9552238805970144E-2</v>
      </c>
      <c r="V492" s="10">
        <f t="shared" si="146"/>
        <v>0.20895522388059701</v>
      </c>
      <c r="W492" s="1">
        <v>1</v>
      </c>
      <c r="X492" s="1">
        <v>2</v>
      </c>
      <c r="Y492" s="1">
        <v>0</v>
      </c>
      <c r="Z492" s="1">
        <v>3</v>
      </c>
      <c r="AA492" s="8">
        <f t="shared" si="147"/>
        <v>6</v>
      </c>
      <c r="AB492" s="10">
        <f t="shared" si="148"/>
        <v>0.16666666666666666</v>
      </c>
      <c r="AC492" s="10">
        <f t="shared" si="149"/>
        <v>0.33333333333333331</v>
      </c>
      <c r="AD492" s="10">
        <f t="shared" si="150"/>
        <v>0</v>
      </c>
      <c r="AE492" s="10">
        <f t="shared" si="151"/>
        <v>0.5</v>
      </c>
      <c r="AF492" s="1">
        <v>8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30</v>
      </c>
      <c r="AO492" s="20" t="str">
        <f t="shared" si="134"/>
        <v>24-35</v>
      </c>
      <c r="AP492" s="1">
        <v>2704</v>
      </c>
      <c r="AQ492" s="1">
        <v>0</v>
      </c>
      <c r="AR492" s="1">
        <v>1</v>
      </c>
      <c r="AS492" s="1">
        <v>0</v>
      </c>
      <c r="AT492" s="1">
        <v>0</v>
      </c>
      <c r="AU492" s="1">
        <v>0</v>
      </c>
      <c r="AV492" s="1">
        <v>0</v>
      </c>
      <c r="AW492" s="1">
        <v>1</v>
      </c>
      <c r="AX492" s="1">
        <v>0</v>
      </c>
      <c r="AY492" s="1">
        <v>0</v>
      </c>
      <c r="AZ492" s="1">
        <v>39</v>
      </c>
      <c r="BA492" s="23">
        <v>42145</v>
      </c>
      <c r="BB492" s="25">
        <f t="shared" si="135"/>
        <v>5</v>
      </c>
      <c r="BC492" s="25" t="str">
        <f t="shared" si="136"/>
        <v>May</v>
      </c>
      <c r="BD492" s="25">
        <v>1</v>
      </c>
      <c r="BE492" t="str">
        <f t="shared" si="137"/>
        <v>489,18222,Low income,1037,High spender,0.0569092306003732,0,0,70,12,4,19,12,6,14,67,0.17910447761194,0.0597014925373134,0.283582089552239,0.17910447761194,0.0895522388059701,0.208955223880597,1,2,0,3,6,0.166666666666667,0.333333333333333,0,0.5,8,0,0,0,0,0,0,0,30,24-35,2704,0,1,0,0,0,0,1,0,0,39</v>
      </c>
    </row>
    <row r="493" spans="1:57" ht="13.2" x14ac:dyDescent="0.25">
      <c r="A493" s="8">
        <v>1979</v>
      </c>
      <c r="B493" s="1">
        <v>26850</v>
      </c>
      <c r="C493" s="8" t="str">
        <f t="shared" si="138"/>
        <v>Low income</v>
      </c>
      <c r="D493" s="31">
        <v>57</v>
      </c>
      <c r="E493" s="34" t="str">
        <f t="shared" si="139"/>
        <v>Low spender</v>
      </c>
      <c r="F493" s="10">
        <f t="shared" si="133"/>
        <v>2.1229050279329611E-3</v>
      </c>
      <c r="G493" s="1">
        <v>1</v>
      </c>
      <c r="H493" s="1">
        <v>1</v>
      </c>
      <c r="I493" s="1">
        <v>10</v>
      </c>
      <c r="J493" s="1">
        <v>31</v>
      </c>
      <c r="K493" s="1">
        <v>1</v>
      </c>
      <c r="L493" s="1">
        <v>13</v>
      </c>
      <c r="M493" s="1">
        <v>7</v>
      </c>
      <c r="N493" s="1">
        <v>2</v>
      </c>
      <c r="O493" s="1">
        <v>9</v>
      </c>
      <c r="P493" s="8">
        <f t="shared" si="140"/>
        <v>63</v>
      </c>
      <c r="Q493" s="10">
        <f t="shared" si="141"/>
        <v>0.49206349206349204</v>
      </c>
      <c r="R493" s="10">
        <f t="shared" si="142"/>
        <v>1.5873015873015872E-2</v>
      </c>
      <c r="S493" s="10">
        <f t="shared" si="143"/>
        <v>0.20634920634920634</v>
      </c>
      <c r="T493" s="10">
        <f t="shared" si="144"/>
        <v>0.1111111111111111</v>
      </c>
      <c r="U493" s="10">
        <f t="shared" si="145"/>
        <v>3.1746031746031744E-2</v>
      </c>
      <c r="V493" s="10">
        <f t="shared" si="146"/>
        <v>0.14285714285714285</v>
      </c>
      <c r="W493" s="1">
        <v>4</v>
      </c>
      <c r="X493" s="1">
        <v>2</v>
      </c>
      <c r="Y493" s="1">
        <v>1</v>
      </c>
      <c r="Z493" s="1">
        <v>4</v>
      </c>
      <c r="AA493" s="8">
        <f t="shared" si="147"/>
        <v>11</v>
      </c>
      <c r="AB493" s="10">
        <f t="shared" si="148"/>
        <v>0.36363636363636365</v>
      </c>
      <c r="AC493" s="10">
        <f t="shared" si="149"/>
        <v>0.18181818181818182</v>
      </c>
      <c r="AD493" s="10">
        <f t="shared" si="150"/>
        <v>9.0909090909090912E-2</v>
      </c>
      <c r="AE493" s="10">
        <f t="shared" si="151"/>
        <v>0.36363636363636365</v>
      </c>
      <c r="AF493" s="1">
        <v>4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49</v>
      </c>
      <c r="AO493" s="20" t="str">
        <f t="shared" si="134"/>
        <v>36-50</v>
      </c>
      <c r="AP493" s="1">
        <v>2231</v>
      </c>
      <c r="AQ493" s="1">
        <v>0</v>
      </c>
      <c r="AR493" s="1">
        <v>0</v>
      </c>
      <c r="AS493" s="1">
        <v>0</v>
      </c>
      <c r="AT493" s="1">
        <v>1</v>
      </c>
      <c r="AU493" s="1">
        <v>0</v>
      </c>
      <c r="AV493" s="1">
        <v>1</v>
      </c>
      <c r="AW493" s="1">
        <v>0</v>
      </c>
      <c r="AX493" s="1">
        <v>0</v>
      </c>
      <c r="AY493" s="1">
        <v>0</v>
      </c>
      <c r="AZ493" s="1">
        <v>45</v>
      </c>
      <c r="BA493" s="23">
        <v>42618</v>
      </c>
      <c r="BB493" s="25">
        <f t="shared" si="135"/>
        <v>9</v>
      </c>
      <c r="BC493" s="25" t="str">
        <f t="shared" si="136"/>
        <v>September</v>
      </c>
      <c r="BD493" s="25">
        <v>1</v>
      </c>
      <c r="BE493" t="str">
        <f t="shared" si="137"/>
        <v>1979,26850,Low income,57,Low spender,0.00212290502793296,1,1,10,31,1,13,7,2,9,63,0.492063492063492,0.0158730158730159,0.206349206349206,0.111111111111111,0.0317460317460317,0.142857142857143,4,2,1,4,11,0.363636363636364,0.181818181818182,0.0909090909090909,0.363636363636364,4,0,0,0,0,0,0,0,49,36-50,2231,0,0,0,1,0,1,0,0,0,45</v>
      </c>
    </row>
    <row r="494" spans="1:57" ht="13.2" x14ac:dyDescent="0.25">
      <c r="A494" s="8">
        <v>1882</v>
      </c>
      <c r="B494" s="1">
        <v>31788</v>
      </c>
      <c r="C494" s="8" t="str">
        <f t="shared" si="138"/>
        <v>Low income</v>
      </c>
      <c r="D494" s="31">
        <v>41</v>
      </c>
      <c r="E494" s="34" t="str">
        <f t="shared" si="139"/>
        <v>Low spender</v>
      </c>
      <c r="F494" s="10">
        <f t="shared" si="133"/>
        <v>1.2897948911538945E-3</v>
      </c>
      <c r="G494" s="1">
        <v>1</v>
      </c>
      <c r="H494" s="1">
        <v>0</v>
      </c>
      <c r="I494" s="1">
        <v>15</v>
      </c>
      <c r="J494" s="1">
        <v>16</v>
      </c>
      <c r="K494" s="1">
        <v>7</v>
      </c>
      <c r="L494" s="1">
        <v>23</v>
      </c>
      <c r="M494" s="1">
        <v>0</v>
      </c>
      <c r="N494" s="1">
        <v>8</v>
      </c>
      <c r="O494" s="1">
        <v>6</v>
      </c>
      <c r="P494" s="8">
        <f t="shared" si="140"/>
        <v>60</v>
      </c>
      <c r="Q494" s="10">
        <f t="shared" si="141"/>
        <v>0.26666666666666666</v>
      </c>
      <c r="R494" s="10">
        <f t="shared" si="142"/>
        <v>0.11666666666666667</v>
      </c>
      <c r="S494" s="10">
        <f t="shared" si="143"/>
        <v>0.38333333333333336</v>
      </c>
      <c r="T494" s="10">
        <f t="shared" si="144"/>
        <v>0</v>
      </c>
      <c r="U494" s="10">
        <f t="shared" si="145"/>
        <v>0.13333333333333333</v>
      </c>
      <c r="V494" s="10">
        <f t="shared" si="146"/>
        <v>0.1</v>
      </c>
      <c r="W494" s="1">
        <v>3</v>
      </c>
      <c r="X494" s="1">
        <v>3</v>
      </c>
      <c r="Y494" s="1">
        <v>0</v>
      </c>
      <c r="Z494" s="1">
        <v>4</v>
      </c>
      <c r="AA494" s="8">
        <f t="shared" si="147"/>
        <v>10</v>
      </c>
      <c r="AB494" s="10">
        <f t="shared" si="148"/>
        <v>0.3</v>
      </c>
      <c r="AC494" s="10">
        <f t="shared" si="149"/>
        <v>0.3</v>
      </c>
      <c r="AD494" s="10">
        <f t="shared" si="150"/>
        <v>0</v>
      </c>
      <c r="AE494" s="10">
        <f t="shared" si="151"/>
        <v>0.4</v>
      </c>
      <c r="AF494" s="1">
        <v>5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1</v>
      </c>
      <c r="AM494" s="1">
        <v>0</v>
      </c>
      <c r="AN494" s="1">
        <v>37</v>
      </c>
      <c r="AO494" s="20" t="str">
        <f t="shared" si="134"/>
        <v>36-50</v>
      </c>
      <c r="AP494" s="1">
        <v>2260</v>
      </c>
      <c r="AQ494" s="1">
        <v>0</v>
      </c>
      <c r="AR494" s="1">
        <v>0</v>
      </c>
      <c r="AS494" s="1">
        <v>1</v>
      </c>
      <c r="AT494" s="1">
        <v>0</v>
      </c>
      <c r="AU494" s="1">
        <v>0</v>
      </c>
      <c r="AV494" s="1">
        <v>0</v>
      </c>
      <c r="AW494" s="1">
        <v>0</v>
      </c>
      <c r="AX494" s="1">
        <v>1</v>
      </c>
      <c r="AY494" s="1">
        <v>0</v>
      </c>
      <c r="AZ494" s="1">
        <v>48</v>
      </c>
      <c r="BA494" s="23">
        <v>42589</v>
      </c>
      <c r="BB494" s="25">
        <f t="shared" si="135"/>
        <v>8</v>
      </c>
      <c r="BC494" s="25" t="str">
        <f t="shared" si="136"/>
        <v>August</v>
      </c>
      <c r="BD494" s="25">
        <v>1</v>
      </c>
      <c r="BE494" t="str">
        <f t="shared" si="137"/>
        <v>1882,31788,Low income,41,Low spender,0.00128979489115389,1,0,15,16,7,23,0,8,6,60,0.266666666666667,0.116666666666667,0.383333333333333,0,0.133333333333333,0.1,3,3,0,4,10,0.3,0.3,0,0.4,5,0,0,0,0,0,1,0,37,36-50,2260,0,0,1,0,0,0,0,1,0,48</v>
      </c>
    </row>
    <row r="495" spans="1:57" ht="13.2" x14ac:dyDescent="0.25">
      <c r="A495" s="8">
        <v>1705</v>
      </c>
      <c r="B495" s="1">
        <v>30477</v>
      </c>
      <c r="C495" s="8" t="str">
        <f t="shared" si="138"/>
        <v>Low income</v>
      </c>
      <c r="D495" s="31">
        <v>89</v>
      </c>
      <c r="E495" s="34" t="str">
        <f t="shared" si="139"/>
        <v>Low spender</v>
      </c>
      <c r="F495" s="10">
        <f t="shared" si="133"/>
        <v>2.9202349312596383E-3</v>
      </c>
      <c r="G495" s="1">
        <v>1</v>
      </c>
      <c r="H495" s="1">
        <v>0</v>
      </c>
      <c r="I495" s="1">
        <v>16</v>
      </c>
      <c r="J495" s="1">
        <v>47</v>
      </c>
      <c r="K495" s="1">
        <v>1</v>
      </c>
      <c r="L495" s="1">
        <v>6</v>
      </c>
      <c r="M495" s="1">
        <v>0</v>
      </c>
      <c r="N495" s="1">
        <v>0</v>
      </c>
      <c r="O495" s="1">
        <v>12</v>
      </c>
      <c r="P495" s="8">
        <f t="shared" si="140"/>
        <v>66</v>
      </c>
      <c r="Q495" s="10">
        <f t="shared" si="141"/>
        <v>0.71212121212121215</v>
      </c>
      <c r="R495" s="10">
        <f t="shared" si="142"/>
        <v>1.5151515151515152E-2</v>
      </c>
      <c r="S495" s="10">
        <f t="shared" si="143"/>
        <v>9.0909090909090912E-2</v>
      </c>
      <c r="T495" s="10">
        <f t="shared" si="144"/>
        <v>0</v>
      </c>
      <c r="U495" s="10">
        <f t="shared" si="145"/>
        <v>0</v>
      </c>
      <c r="V495" s="10">
        <f t="shared" si="146"/>
        <v>0.18181818181818182</v>
      </c>
      <c r="W495" s="1">
        <v>1</v>
      </c>
      <c r="X495" s="1">
        <v>1</v>
      </c>
      <c r="Y495" s="1">
        <v>1</v>
      </c>
      <c r="Z495" s="1">
        <v>3</v>
      </c>
      <c r="AA495" s="8">
        <f t="shared" si="147"/>
        <v>6</v>
      </c>
      <c r="AB495" s="10">
        <f t="shared" si="148"/>
        <v>0.16666666666666666</v>
      </c>
      <c r="AC495" s="10">
        <f t="shared" si="149"/>
        <v>0.16666666666666666</v>
      </c>
      <c r="AD495" s="10">
        <f t="shared" si="150"/>
        <v>0.16666666666666666</v>
      </c>
      <c r="AE495" s="10">
        <f t="shared" si="151"/>
        <v>0.5</v>
      </c>
      <c r="AF495" s="1">
        <v>6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36</v>
      </c>
      <c r="AO495" s="20" t="str">
        <f t="shared" si="134"/>
        <v>36-50</v>
      </c>
      <c r="AP495" s="1">
        <v>2317</v>
      </c>
      <c r="AQ495" s="1">
        <v>0</v>
      </c>
      <c r="AR495" s="1">
        <v>1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1</v>
      </c>
      <c r="AY495" s="1">
        <v>0</v>
      </c>
      <c r="AZ495" s="1">
        <v>42</v>
      </c>
      <c r="BA495" s="23">
        <v>42532</v>
      </c>
      <c r="BB495" s="25">
        <f t="shared" si="135"/>
        <v>6</v>
      </c>
      <c r="BC495" s="25" t="str">
        <f t="shared" si="136"/>
        <v>June</v>
      </c>
      <c r="BD495" s="25">
        <v>1</v>
      </c>
      <c r="BE495" t="str">
        <f t="shared" si="137"/>
        <v>1705,30477,Low income,89,Low spender,0.00292023493125964,1,0,16,47,1,6,0,0,12,66,0.712121212121212,0.0151515151515152,0.0909090909090909,0,0,0.181818181818182,1,1,1,3,6,0.166666666666667,0.166666666666667,0.166666666666667,0.5,6,0,0,0,0,0,0,0,36,36-50,2317,0,1,0,0,0,0,0,1,0,42</v>
      </c>
    </row>
    <row r="496" spans="1:57" ht="13.2" x14ac:dyDescent="0.25">
      <c r="A496" s="8">
        <v>1567</v>
      </c>
      <c r="B496" s="1">
        <v>32952</v>
      </c>
      <c r="C496" s="8" t="str">
        <f t="shared" si="138"/>
        <v>Low income</v>
      </c>
      <c r="D496" s="31">
        <v>485</v>
      </c>
      <c r="E496" s="34" t="str">
        <f t="shared" si="139"/>
        <v>Low spender</v>
      </c>
      <c r="F496" s="10">
        <f t="shared" si="133"/>
        <v>1.4718378247147366E-2</v>
      </c>
      <c r="G496" s="1">
        <v>1</v>
      </c>
      <c r="H496" s="1">
        <v>0</v>
      </c>
      <c r="I496" s="1">
        <v>36</v>
      </c>
      <c r="J496" s="1">
        <v>38</v>
      </c>
      <c r="K496" s="1">
        <v>0</v>
      </c>
      <c r="L496" s="1">
        <v>12</v>
      </c>
      <c r="M496" s="1">
        <v>3</v>
      </c>
      <c r="N496" s="1">
        <v>1</v>
      </c>
      <c r="O496" s="1">
        <v>1</v>
      </c>
      <c r="P496" s="8">
        <f t="shared" si="140"/>
        <v>55</v>
      </c>
      <c r="Q496" s="10">
        <f t="shared" si="141"/>
        <v>0.69090909090909092</v>
      </c>
      <c r="R496" s="10">
        <f t="shared" si="142"/>
        <v>0</v>
      </c>
      <c r="S496" s="10">
        <f t="shared" si="143"/>
        <v>0.21818181818181817</v>
      </c>
      <c r="T496" s="10">
        <f t="shared" si="144"/>
        <v>5.4545454545454543E-2</v>
      </c>
      <c r="U496" s="10">
        <f t="shared" si="145"/>
        <v>1.8181818181818181E-2</v>
      </c>
      <c r="V496" s="10">
        <f t="shared" si="146"/>
        <v>1.8181818181818181E-2</v>
      </c>
      <c r="W496" s="1">
        <v>1</v>
      </c>
      <c r="X496" s="1">
        <v>2</v>
      </c>
      <c r="Y496" s="1">
        <v>0</v>
      </c>
      <c r="Z496" s="1">
        <v>3</v>
      </c>
      <c r="AA496" s="8">
        <f t="shared" si="147"/>
        <v>6</v>
      </c>
      <c r="AB496" s="10">
        <f t="shared" si="148"/>
        <v>0.16666666666666666</v>
      </c>
      <c r="AC496" s="10">
        <f t="shared" si="149"/>
        <v>0.33333333333333331</v>
      </c>
      <c r="AD496" s="10">
        <f t="shared" si="150"/>
        <v>0</v>
      </c>
      <c r="AE496" s="10">
        <f t="shared" si="151"/>
        <v>0.5</v>
      </c>
      <c r="AF496" s="1">
        <v>7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43</v>
      </c>
      <c r="AO496" s="20" t="str">
        <f t="shared" si="134"/>
        <v>36-50</v>
      </c>
      <c r="AP496" s="1">
        <v>2369</v>
      </c>
      <c r="AQ496" s="1">
        <v>1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1</v>
      </c>
      <c r="AX496" s="1">
        <v>0</v>
      </c>
      <c r="AY496" s="1">
        <v>0</v>
      </c>
      <c r="AZ496" s="1">
        <v>53</v>
      </c>
      <c r="BA496" s="23">
        <v>42480</v>
      </c>
      <c r="BB496" s="25">
        <f t="shared" si="135"/>
        <v>4</v>
      </c>
      <c r="BC496" s="25" t="str">
        <f t="shared" si="136"/>
        <v>April</v>
      </c>
      <c r="BD496" s="25">
        <v>1</v>
      </c>
      <c r="BE496" t="str">
        <f t="shared" si="137"/>
        <v>1567,32952,Low income,485,Low spender,0.0147183782471474,1,0,36,38,0,12,3,1,1,55,0.690909090909091,0,0.218181818181818,0.0545454545454545,0.0181818181818182,0.0181818181818182,1,2,0,3,6,0.166666666666667,0.333333333333333,0,0.5,7,0,0,0,0,0,0,0,43,36-50,2369,1,0,0,0,0,0,1,0,0,53</v>
      </c>
    </row>
    <row r="497" spans="1:57" ht="13.2" x14ac:dyDescent="0.25">
      <c r="A497" s="8">
        <v>1360</v>
      </c>
      <c r="B497" s="1">
        <v>40304</v>
      </c>
      <c r="C497" s="8" t="str">
        <f t="shared" si="138"/>
        <v>Low income</v>
      </c>
      <c r="D497" s="31">
        <v>1277</v>
      </c>
      <c r="E497" s="34" t="str">
        <f t="shared" si="139"/>
        <v>High spender</v>
      </c>
      <c r="F497" s="10">
        <f t="shared" si="133"/>
        <v>3.1684200079396589E-2</v>
      </c>
      <c r="G497" s="1">
        <v>1</v>
      </c>
      <c r="H497" s="1">
        <v>0</v>
      </c>
      <c r="I497" s="1">
        <v>82</v>
      </c>
      <c r="J497" s="1">
        <v>37</v>
      </c>
      <c r="K497" s="1">
        <v>0</v>
      </c>
      <c r="L497" s="1">
        <v>17</v>
      </c>
      <c r="M497" s="1">
        <v>0</v>
      </c>
      <c r="N497" s="1">
        <v>0</v>
      </c>
      <c r="O497" s="1">
        <v>3</v>
      </c>
      <c r="P497" s="8">
        <f t="shared" si="140"/>
        <v>57</v>
      </c>
      <c r="Q497" s="10">
        <f t="shared" si="141"/>
        <v>0.64912280701754388</v>
      </c>
      <c r="R497" s="10">
        <f t="shared" si="142"/>
        <v>0</v>
      </c>
      <c r="S497" s="10">
        <f t="shared" si="143"/>
        <v>0.2982456140350877</v>
      </c>
      <c r="T497" s="10">
        <f t="shared" si="144"/>
        <v>0</v>
      </c>
      <c r="U497" s="10">
        <f t="shared" si="145"/>
        <v>0</v>
      </c>
      <c r="V497" s="10">
        <f t="shared" si="146"/>
        <v>5.2631578947368418E-2</v>
      </c>
      <c r="W497" s="1">
        <v>1</v>
      </c>
      <c r="X497" s="1">
        <v>2</v>
      </c>
      <c r="Y497" s="1">
        <v>0</v>
      </c>
      <c r="Z497" s="1">
        <v>3</v>
      </c>
      <c r="AA497" s="8">
        <f t="shared" si="147"/>
        <v>6</v>
      </c>
      <c r="AB497" s="10">
        <f t="shared" si="148"/>
        <v>0.16666666666666666</v>
      </c>
      <c r="AC497" s="10">
        <f t="shared" si="149"/>
        <v>0.33333333333333331</v>
      </c>
      <c r="AD497" s="10">
        <f t="shared" si="150"/>
        <v>0</v>
      </c>
      <c r="AE497" s="10">
        <f t="shared" si="151"/>
        <v>0.5</v>
      </c>
      <c r="AF497" s="1">
        <v>7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53</v>
      </c>
      <c r="AO497" s="20" t="str">
        <f t="shared" si="134"/>
        <v>50-65</v>
      </c>
      <c r="AP497" s="1">
        <v>2431</v>
      </c>
      <c r="AQ497" s="1">
        <v>0</v>
      </c>
      <c r="AR497" s="1">
        <v>0</v>
      </c>
      <c r="AS497" s="1">
        <v>1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1</v>
      </c>
      <c r="AZ497" s="1">
        <v>51</v>
      </c>
      <c r="BA497" s="23">
        <v>42418</v>
      </c>
      <c r="BB497" s="25">
        <f t="shared" si="135"/>
        <v>2</v>
      </c>
      <c r="BC497" s="25" t="str">
        <f t="shared" si="136"/>
        <v>February</v>
      </c>
      <c r="BD497" s="25">
        <v>1</v>
      </c>
      <c r="BE497" t="str">
        <f t="shared" si="137"/>
        <v>1360,40304,Low income,1277,High spender,0.0316842000793966,1,0,82,37,0,17,0,0,3,57,0.649122807017544,0,0.298245614035088,0,0,0.0526315789473684,1,2,0,3,6,0.166666666666667,0.333333333333333,0,0.5,7,0,0,0,0,0,0,0,53,50-65,2431,0,0,1,0,0,0,0,0,1,51</v>
      </c>
    </row>
    <row r="498" spans="1:57" ht="13.2" x14ac:dyDescent="0.25">
      <c r="A498" s="8">
        <v>1203</v>
      </c>
      <c r="B498" s="1">
        <v>37760</v>
      </c>
      <c r="C498" s="8" t="str">
        <f t="shared" si="138"/>
        <v>Low income</v>
      </c>
      <c r="D498" s="31">
        <v>9</v>
      </c>
      <c r="E498" s="34" t="str">
        <f t="shared" si="139"/>
        <v>Low spender</v>
      </c>
      <c r="F498" s="10">
        <f t="shared" si="133"/>
        <v>2.3834745762711865E-4</v>
      </c>
      <c r="G498" s="1">
        <v>1</v>
      </c>
      <c r="H498" s="1">
        <v>0</v>
      </c>
      <c r="I498" s="1">
        <v>54</v>
      </c>
      <c r="J498" s="1">
        <v>26</v>
      </c>
      <c r="K498" s="1">
        <v>3</v>
      </c>
      <c r="L498" s="1">
        <v>13</v>
      </c>
      <c r="M498" s="1">
        <v>2</v>
      </c>
      <c r="N498" s="1">
        <v>10</v>
      </c>
      <c r="O498" s="1">
        <v>0</v>
      </c>
      <c r="P498" s="8">
        <f t="shared" si="140"/>
        <v>54</v>
      </c>
      <c r="Q498" s="10">
        <f t="shared" si="141"/>
        <v>0.48148148148148145</v>
      </c>
      <c r="R498" s="10">
        <f t="shared" si="142"/>
        <v>5.5555555555555552E-2</v>
      </c>
      <c r="S498" s="10">
        <f t="shared" si="143"/>
        <v>0.24074074074074073</v>
      </c>
      <c r="T498" s="10">
        <f t="shared" si="144"/>
        <v>3.7037037037037035E-2</v>
      </c>
      <c r="U498" s="10">
        <f t="shared" si="145"/>
        <v>0.18518518518518517</v>
      </c>
      <c r="V498" s="10">
        <f t="shared" si="146"/>
        <v>0</v>
      </c>
      <c r="W498" s="1">
        <v>1</v>
      </c>
      <c r="X498" s="1">
        <v>2</v>
      </c>
      <c r="Y498" s="1">
        <v>0</v>
      </c>
      <c r="Z498" s="1">
        <v>3</v>
      </c>
      <c r="AA498" s="8">
        <f t="shared" si="147"/>
        <v>6</v>
      </c>
      <c r="AB498" s="10">
        <f t="shared" si="148"/>
        <v>0.16666666666666666</v>
      </c>
      <c r="AC498" s="10">
        <f t="shared" si="149"/>
        <v>0.33333333333333331</v>
      </c>
      <c r="AD498" s="10">
        <f t="shared" si="150"/>
        <v>0</v>
      </c>
      <c r="AE498" s="10">
        <f t="shared" si="151"/>
        <v>0.5</v>
      </c>
      <c r="AF498" s="1">
        <v>6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48</v>
      </c>
      <c r="AO498" s="20" t="str">
        <f t="shared" si="134"/>
        <v>36-50</v>
      </c>
      <c r="AP498" s="1">
        <v>2481</v>
      </c>
      <c r="AQ498" s="1">
        <v>1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1</v>
      </c>
      <c r="AY498" s="1">
        <v>0</v>
      </c>
      <c r="AZ498" s="1">
        <v>54</v>
      </c>
      <c r="BA498" s="23">
        <v>42368</v>
      </c>
      <c r="BB498" s="25">
        <f t="shared" si="135"/>
        <v>12</v>
      </c>
      <c r="BC498" s="25" t="str">
        <f t="shared" si="136"/>
        <v>December</v>
      </c>
      <c r="BD498" s="25">
        <v>1</v>
      </c>
      <c r="BE498" t="str">
        <f t="shared" si="137"/>
        <v>1203,37760,Low income,9,Low spender,0.000238347457627119,1,0,54,26,3,13,2,10,0,54,0.481481481481481,0.0555555555555556,0.240740740740741,0.037037037037037,0.185185185185185,0,1,2,0,3,6,0.166666666666667,0.333333333333333,0,0.5,6,0,0,0,0,0,0,0,48,36-50,2481,1,0,0,0,0,0,0,1,0,54</v>
      </c>
    </row>
    <row r="499" spans="1:57" ht="13.2" x14ac:dyDescent="0.25">
      <c r="A499" s="8">
        <v>853</v>
      </c>
      <c r="B499" s="1">
        <v>27238</v>
      </c>
      <c r="C499" s="8" t="str">
        <f t="shared" si="138"/>
        <v>Low income</v>
      </c>
      <c r="D499" s="31">
        <v>39</v>
      </c>
      <c r="E499" s="34" t="str">
        <f t="shared" si="139"/>
        <v>Low spender</v>
      </c>
      <c r="F499" s="10">
        <f t="shared" si="133"/>
        <v>1.4318231881929658E-3</v>
      </c>
      <c r="G499" s="1">
        <v>1</v>
      </c>
      <c r="H499" s="1">
        <v>1</v>
      </c>
      <c r="I499" s="1">
        <v>39</v>
      </c>
      <c r="J499" s="1">
        <v>37</v>
      </c>
      <c r="K499" s="1">
        <v>0</v>
      </c>
      <c r="L499" s="1">
        <v>17</v>
      </c>
      <c r="M499" s="1">
        <v>0</v>
      </c>
      <c r="N499" s="1">
        <v>0</v>
      </c>
      <c r="O499" s="1">
        <v>3</v>
      </c>
      <c r="P499" s="8">
        <f t="shared" si="140"/>
        <v>57</v>
      </c>
      <c r="Q499" s="10">
        <f t="shared" si="141"/>
        <v>0.64912280701754388</v>
      </c>
      <c r="R499" s="10">
        <f t="shared" si="142"/>
        <v>0</v>
      </c>
      <c r="S499" s="10">
        <f t="shared" si="143"/>
        <v>0.2982456140350877</v>
      </c>
      <c r="T499" s="10">
        <f t="shared" si="144"/>
        <v>0</v>
      </c>
      <c r="U499" s="10">
        <f t="shared" si="145"/>
        <v>0</v>
      </c>
      <c r="V499" s="10">
        <f t="shared" si="146"/>
        <v>5.2631578947368418E-2</v>
      </c>
      <c r="W499" s="1">
        <v>3</v>
      </c>
      <c r="X499" s="1">
        <v>3</v>
      </c>
      <c r="Y499" s="1">
        <v>0</v>
      </c>
      <c r="Z499" s="1">
        <v>3</v>
      </c>
      <c r="AA499" s="8">
        <f t="shared" si="147"/>
        <v>9</v>
      </c>
      <c r="AB499" s="10">
        <f t="shared" si="148"/>
        <v>0.33333333333333331</v>
      </c>
      <c r="AC499" s="10">
        <f t="shared" si="149"/>
        <v>0.33333333333333331</v>
      </c>
      <c r="AD499" s="10">
        <f t="shared" si="150"/>
        <v>0</v>
      </c>
      <c r="AE499" s="10">
        <f t="shared" si="151"/>
        <v>0.33333333333333331</v>
      </c>
      <c r="AF499" s="1">
        <v>9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58</v>
      </c>
      <c r="AO499" s="20" t="str">
        <f t="shared" si="134"/>
        <v>50-65</v>
      </c>
      <c r="AP499" s="1">
        <v>2594</v>
      </c>
      <c r="AQ499" s="1">
        <v>0</v>
      </c>
      <c r="AR499" s="1">
        <v>0</v>
      </c>
      <c r="AS499" s="1">
        <v>1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1</v>
      </c>
      <c r="AZ499" s="1">
        <v>51</v>
      </c>
      <c r="BA499" s="23">
        <v>42255</v>
      </c>
      <c r="BB499" s="25">
        <f t="shared" si="135"/>
        <v>9</v>
      </c>
      <c r="BC499" s="25" t="str">
        <f t="shared" si="136"/>
        <v>September</v>
      </c>
      <c r="BD499" s="25">
        <v>1</v>
      </c>
      <c r="BE499" t="str">
        <f t="shared" si="137"/>
        <v>853,27238,Low income,39,Low spender,0.00143182318819297,1,1,39,37,0,17,0,0,3,57,0.649122807017544,0,0.298245614035088,0,0,0.0526315789473684,3,3,0,3,9,0.333333333333333,0.333333333333333,0,0.333333333333333,9,0,0,0,0,0,0,0,58,50-65,2594,0,0,1,0,0,0,0,0,1,51</v>
      </c>
    </row>
    <row r="500" spans="1:57" ht="13.2" x14ac:dyDescent="0.25">
      <c r="A500" s="8">
        <v>593</v>
      </c>
      <c r="B500" s="1">
        <v>15038</v>
      </c>
      <c r="C500" s="8" t="str">
        <f t="shared" si="138"/>
        <v>Low income</v>
      </c>
      <c r="D500" s="31">
        <v>1551</v>
      </c>
      <c r="E500" s="34" t="str">
        <f t="shared" si="139"/>
        <v>High spender</v>
      </c>
      <c r="F500" s="10">
        <f t="shared" si="133"/>
        <v>0.10313871525468812</v>
      </c>
      <c r="G500" s="1">
        <v>1</v>
      </c>
      <c r="H500" s="1">
        <v>0</v>
      </c>
      <c r="I500" s="1">
        <v>93</v>
      </c>
      <c r="J500" s="1">
        <v>4</v>
      </c>
      <c r="K500" s="1">
        <v>8</v>
      </c>
      <c r="L500" s="1">
        <v>11</v>
      </c>
      <c r="M500" s="1">
        <v>19</v>
      </c>
      <c r="N500" s="1">
        <v>12</v>
      </c>
      <c r="O500" s="1">
        <v>26</v>
      </c>
      <c r="P500" s="8">
        <f t="shared" si="140"/>
        <v>80</v>
      </c>
      <c r="Q500" s="10">
        <f t="shared" si="141"/>
        <v>0.05</v>
      </c>
      <c r="R500" s="10">
        <f t="shared" si="142"/>
        <v>0.1</v>
      </c>
      <c r="S500" s="10">
        <f t="shared" si="143"/>
        <v>0.13750000000000001</v>
      </c>
      <c r="T500" s="10">
        <f t="shared" si="144"/>
        <v>0.23749999999999999</v>
      </c>
      <c r="U500" s="10">
        <f t="shared" si="145"/>
        <v>0.15</v>
      </c>
      <c r="V500" s="10">
        <f t="shared" si="146"/>
        <v>0.32500000000000001</v>
      </c>
      <c r="W500" s="1">
        <v>2</v>
      </c>
      <c r="X500" s="1">
        <v>2</v>
      </c>
      <c r="Y500" s="1">
        <v>1</v>
      </c>
      <c r="Z500" s="1">
        <v>2</v>
      </c>
      <c r="AA500" s="8">
        <f t="shared" si="147"/>
        <v>7</v>
      </c>
      <c r="AB500" s="10">
        <f t="shared" si="148"/>
        <v>0.2857142857142857</v>
      </c>
      <c r="AC500" s="10">
        <f t="shared" si="149"/>
        <v>0.2857142857142857</v>
      </c>
      <c r="AD500" s="10">
        <f t="shared" si="150"/>
        <v>0.14285714285714285</v>
      </c>
      <c r="AE500" s="10">
        <f t="shared" si="151"/>
        <v>0.2857142857142857</v>
      </c>
      <c r="AF500" s="1">
        <v>9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33</v>
      </c>
      <c r="AO500" s="20" t="str">
        <f t="shared" si="134"/>
        <v>24-35</v>
      </c>
      <c r="AP500" s="1">
        <v>2675</v>
      </c>
      <c r="AQ500" s="1">
        <v>0</v>
      </c>
      <c r="AR500" s="1">
        <v>0</v>
      </c>
      <c r="AS500" s="1">
        <v>1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28</v>
      </c>
      <c r="BA500" s="23">
        <v>42174</v>
      </c>
      <c r="BB500" s="25">
        <f t="shared" si="135"/>
        <v>6</v>
      </c>
      <c r="BC500" s="25" t="str">
        <f t="shared" si="136"/>
        <v>June</v>
      </c>
      <c r="BD500" s="25">
        <v>1</v>
      </c>
      <c r="BE500" t="str">
        <f t="shared" si="137"/>
        <v>593,15038,Low income,1551,High spender,0.103138715254688,1,0,93,4,8,11,19,12,26,80,0.05,0.1,0.1375,0.2375,0.15,0.325,2,2,1,2,7,0.285714285714286,0.285714285714286,0.142857142857143,0.285714285714286,9,0,0,0,0,0,0,0,33,24-35,2675,0,0,1,0,0,0,0,0,0,28</v>
      </c>
    </row>
    <row r="501" spans="1:57" ht="13.2" x14ac:dyDescent="0.25">
      <c r="A501" s="8">
        <v>287</v>
      </c>
      <c r="B501" s="1">
        <v>23910</v>
      </c>
      <c r="C501" s="8" t="str">
        <f t="shared" si="138"/>
        <v>Low income</v>
      </c>
      <c r="D501" s="31">
        <v>887</v>
      </c>
      <c r="E501" s="34" t="str">
        <f t="shared" si="139"/>
        <v>High spender</v>
      </c>
      <c r="F501" s="10">
        <f t="shared" si="133"/>
        <v>3.709744876620661E-2</v>
      </c>
      <c r="G501" s="1">
        <v>1</v>
      </c>
      <c r="H501" s="1">
        <v>0</v>
      </c>
      <c r="I501" s="1">
        <v>80</v>
      </c>
      <c r="J501" s="1">
        <v>16</v>
      </c>
      <c r="K501" s="1">
        <v>12</v>
      </c>
      <c r="L501" s="1">
        <v>18</v>
      </c>
      <c r="M501" s="1">
        <v>7</v>
      </c>
      <c r="N501" s="1">
        <v>1</v>
      </c>
      <c r="O501" s="1">
        <v>13</v>
      </c>
      <c r="P501" s="8">
        <f t="shared" si="140"/>
        <v>67</v>
      </c>
      <c r="Q501" s="10">
        <f t="shared" si="141"/>
        <v>0.23880597014925373</v>
      </c>
      <c r="R501" s="10">
        <f t="shared" si="142"/>
        <v>0.17910447761194029</v>
      </c>
      <c r="S501" s="10">
        <f t="shared" si="143"/>
        <v>0.26865671641791045</v>
      </c>
      <c r="T501" s="10">
        <f t="shared" si="144"/>
        <v>0.1044776119402985</v>
      </c>
      <c r="U501" s="10">
        <f t="shared" si="145"/>
        <v>1.4925373134328358E-2</v>
      </c>
      <c r="V501" s="10">
        <f t="shared" si="146"/>
        <v>0.19402985074626866</v>
      </c>
      <c r="W501" s="1">
        <v>1</v>
      </c>
      <c r="X501" s="1">
        <v>2</v>
      </c>
      <c r="Y501" s="1">
        <v>0</v>
      </c>
      <c r="Z501" s="1">
        <v>3</v>
      </c>
      <c r="AA501" s="8">
        <f t="shared" si="147"/>
        <v>6</v>
      </c>
      <c r="AB501" s="10">
        <f t="shared" si="148"/>
        <v>0.16666666666666666</v>
      </c>
      <c r="AC501" s="10">
        <f t="shared" si="149"/>
        <v>0.33333333333333331</v>
      </c>
      <c r="AD501" s="10">
        <f t="shared" si="150"/>
        <v>0</v>
      </c>
      <c r="AE501" s="10">
        <f t="shared" si="151"/>
        <v>0.5</v>
      </c>
      <c r="AF501" s="1">
        <v>7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51</v>
      </c>
      <c r="AO501" s="20" t="str">
        <f t="shared" si="134"/>
        <v>50-65</v>
      </c>
      <c r="AP501" s="1">
        <v>2770</v>
      </c>
      <c r="AQ501" s="1">
        <v>1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1</v>
      </c>
      <c r="AX501" s="1">
        <v>0</v>
      </c>
      <c r="AY501" s="1">
        <v>0</v>
      </c>
      <c r="AZ501" s="1">
        <v>41</v>
      </c>
      <c r="BA501" s="23">
        <v>42079</v>
      </c>
      <c r="BB501" s="25">
        <f t="shared" si="135"/>
        <v>3</v>
      </c>
      <c r="BC501" s="25" t="str">
        <f t="shared" si="136"/>
        <v>March</v>
      </c>
      <c r="BD501" s="25">
        <v>1</v>
      </c>
      <c r="BE501" t="str">
        <f t="shared" si="137"/>
        <v>287,23910,Low income,887,High spender,0.0370974487662066,1,0,80,16,12,18,7,1,13,67,0.238805970149254,0.17910447761194,0.26865671641791,0.104477611940299,0.0149253731343284,0.194029850746269,1,2,0,3,6,0.166666666666667,0.333333333333333,0,0.5,7,0,0,0,0,0,0,0,51,50-65,2770,1,0,0,0,0,0,1,0,0,41</v>
      </c>
    </row>
    <row r="502" spans="1:57" ht="13.2" x14ac:dyDescent="0.25">
      <c r="A502" s="8">
        <v>1844</v>
      </c>
      <c r="B502" s="1">
        <v>27244</v>
      </c>
      <c r="C502" s="8" t="str">
        <f t="shared" si="138"/>
        <v>Low income</v>
      </c>
      <c r="D502" s="31">
        <v>1099</v>
      </c>
      <c r="E502" s="34" t="str">
        <f t="shared" si="139"/>
        <v>High spender</v>
      </c>
      <c r="F502" s="10">
        <f t="shared" si="133"/>
        <v>4.0339157245632064E-2</v>
      </c>
      <c r="G502" s="1">
        <v>1</v>
      </c>
      <c r="H502" s="1">
        <v>0</v>
      </c>
      <c r="I502" s="1">
        <v>84</v>
      </c>
      <c r="J502" s="1">
        <v>6</v>
      </c>
      <c r="K502" s="1">
        <v>5</v>
      </c>
      <c r="L502" s="1">
        <v>17</v>
      </c>
      <c r="M502" s="1">
        <v>3</v>
      </c>
      <c r="N502" s="1">
        <v>24</v>
      </c>
      <c r="O502" s="1">
        <v>46</v>
      </c>
      <c r="P502" s="8">
        <f t="shared" si="140"/>
        <v>101</v>
      </c>
      <c r="Q502" s="10">
        <f t="shared" si="141"/>
        <v>5.9405940594059403E-2</v>
      </c>
      <c r="R502" s="10">
        <f t="shared" si="142"/>
        <v>4.9504950495049507E-2</v>
      </c>
      <c r="S502" s="10">
        <f t="shared" si="143"/>
        <v>0.16831683168316833</v>
      </c>
      <c r="T502" s="10">
        <f t="shared" si="144"/>
        <v>2.9702970297029702E-2</v>
      </c>
      <c r="U502" s="10">
        <f t="shared" si="145"/>
        <v>0.23762376237623761</v>
      </c>
      <c r="V502" s="10">
        <f t="shared" si="146"/>
        <v>0.45544554455445546</v>
      </c>
      <c r="W502" s="1">
        <v>2</v>
      </c>
      <c r="X502" s="1">
        <v>2</v>
      </c>
      <c r="Y502" s="1">
        <v>2</v>
      </c>
      <c r="Z502" s="1">
        <v>2</v>
      </c>
      <c r="AA502" s="8">
        <f t="shared" si="147"/>
        <v>8</v>
      </c>
      <c r="AB502" s="10">
        <f t="shared" si="148"/>
        <v>0.25</v>
      </c>
      <c r="AC502" s="10">
        <f t="shared" si="149"/>
        <v>0.25</v>
      </c>
      <c r="AD502" s="10">
        <f t="shared" si="150"/>
        <v>0.25</v>
      </c>
      <c r="AE502" s="10">
        <f t="shared" si="151"/>
        <v>0.25</v>
      </c>
      <c r="AF502" s="1">
        <v>7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41</v>
      </c>
      <c r="AO502" s="20" t="str">
        <f t="shared" si="134"/>
        <v>36-50</v>
      </c>
      <c r="AP502" s="1">
        <v>2273</v>
      </c>
      <c r="AQ502" s="1">
        <v>0</v>
      </c>
      <c r="AR502" s="1">
        <v>1</v>
      </c>
      <c r="AS502" s="1">
        <v>0</v>
      </c>
      <c r="AT502" s="1">
        <v>0</v>
      </c>
      <c r="AU502" s="1">
        <v>0</v>
      </c>
      <c r="AV502" s="1">
        <v>0</v>
      </c>
      <c r="AW502" s="1">
        <v>1</v>
      </c>
      <c r="AX502" s="1">
        <v>0</v>
      </c>
      <c r="AY502" s="1">
        <v>0</v>
      </c>
      <c r="AZ502" s="1">
        <v>9</v>
      </c>
      <c r="BA502" s="23">
        <v>42576</v>
      </c>
      <c r="BB502" s="25">
        <f t="shared" si="135"/>
        <v>7</v>
      </c>
      <c r="BC502" s="25" t="str">
        <f t="shared" si="136"/>
        <v>July</v>
      </c>
      <c r="BD502" s="25">
        <v>1</v>
      </c>
      <c r="BE502" t="str">
        <f t="shared" si="137"/>
        <v>1844,27244,Low income,1099,High spender,0.0403391572456321,1,0,84,6,5,17,3,24,46,101,0.0594059405940594,0.0495049504950495,0.168316831683168,0.0297029702970297,0.237623762376238,0.455445544554455,2,2,2,2,8,0.25,0.25,0.25,0.25,7,0,0,0,0,0,0,0,41,36-50,2273,0,1,0,0,0,0,1,0,0,9</v>
      </c>
    </row>
    <row r="503" spans="1:57" ht="13.2" x14ac:dyDescent="0.25">
      <c r="A503" s="8">
        <v>1686</v>
      </c>
      <c r="B503" s="1">
        <v>16626</v>
      </c>
      <c r="C503" s="8" t="str">
        <f t="shared" si="138"/>
        <v>Low income</v>
      </c>
      <c r="D503" s="31">
        <v>50</v>
      </c>
      <c r="E503" s="34" t="str">
        <f t="shared" si="139"/>
        <v>Low spender</v>
      </c>
      <c r="F503" s="10">
        <f t="shared" si="133"/>
        <v>3.0073379044869481E-3</v>
      </c>
      <c r="G503" s="1">
        <v>2</v>
      </c>
      <c r="H503" s="1">
        <v>0</v>
      </c>
      <c r="I503" s="1">
        <v>76</v>
      </c>
      <c r="J503" s="1">
        <v>8</v>
      </c>
      <c r="K503" s="1">
        <v>3</v>
      </c>
      <c r="L503" s="1">
        <v>22</v>
      </c>
      <c r="M503" s="1">
        <v>21</v>
      </c>
      <c r="N503" s="1">
        <v>1</v>
      </c>
      <c r="O503" s="1">
        <v>13</v>
      </c>
      <c r="P503" s="8">
        <f t="shared" si="140"/>
        <v>68</v>
      </c>
      <c r="Q503" s="10">
        <f t="shared" si="141"/>
        <v>0.11764705882352941</v>
      </c>
      <c r="R503" s="10">
        <f t="shared" si="142"/>
        <v>4.4117647058823532E-2</v>
      </c>
      <c r="S503" s="10">
        <f t="shared" si="143"/>
        <v>0.3235294117647059</v>
      </c>
      <c r="T503" s="10">
        <f t="shared" si="144"/>
        <v>0.30882352941176472</v>
      </c>
      <c r="U503" s="10">
        <f t="shared" si="145"/>
        <v>1.4705882352941176E-2</v>
      </c>
      <c r="V503" s="10">
        <f t="shared" si="146"/>
        <v>0.19117647058823528</v>
      </c>
      <c r="W503" s="1">
        <v>3</v>
      </c>
      <c r="X503" s="1">
        <v>3</v>
      </c>
      <c r="Y503" s="1">
        <v>0</v>
      </c>
      <c r="Z503" s="1">
        <v>3</v>
      </c>
      <c r="AA503" s="8">
        <f t="shared" si="147"/>
        <v>9</v>
      </c>
      <c r="AB503" s="10">
        <f t="shared" si="148"/>
        <v>0.33333333333333331</v>
      </c>
      <c r="AC503" s="10">
        <f t="shared" si="149"/>
        <v>0.33333333333333331</v>
      </c>
      <c r="AD503" s="10">
        <f t="shared" si="150"/>
        <v>0</v>
      </c>
      <c r="AE503" s="10">
        <f t="shared" si="151"/>
        <v>0.33333333333333331</v>
      </c>
      <c r="AF503" s="1">
        <v>9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49</v>
      </c>
      <c r="AO503" s="20" t="str">
        <f t="shared" si="134"/>
        <v>36-50</v>
      </c>
      <c r="AP503" s="1">
        <v>2324</v>
      </c>
      <c r="AQ503" s="1">
        <v>0</v>
      </c>
      <c r="AR503" s="1">
        <v>0</v>
      </c>
      <c r="AS503" s="1">
        <v>0</v>
      </c>
      <c r="AT503" s="1">
        <v>1</v>
      </c>
      <c r="AU503" s="1">
        <v>0</v>
      </c>
      <c r="AV503" s="1">
        <v>0</v>
      </c>
      <c r="AW503" s="1">
        <v>1</v>
      </c>
      <c r="AX503" s="1">
        <v>0</v>
      </c>
      <c r="AY503" s="1">
        <v>0</v>
      </c>
      <c r="AZ503" s="1">
        <v>42</v>
      </c>
      <c r="BA503" s="23">
        <v>42525</v>
      </c>
      <c r="BB503" s="25">
        <f t="shared" si="135"/>
        <v>6</v>
      </c>
      <c r="BC503" s="25" t="str">
        <f t="shared" si="136"/>
        <v>June</v>
      </c>
      <c r="BD503" s="25">
        <v>1</v>
      </c>
      <c r="BE503" t="str">
        <f t="shared" si="137"/>
        <v>1686,16626,Low income,50,Low spender,0.00300733790448695,2,0,76,8,3,22,21,1,13,68,0.117647058823529,0.0441176470588235,0.323529411764706,0.308823529411765,0.0147058823529412,0.191176470588235,3,3,0,3,9,0.333333333333333,0.333333333333333,0,0.333333333333333,9,0,0,0,0,0,0,0,49,36-50,2324,0,0,0,1,0,0,1,0,0,42</v>
      </c>
    </row>
    <row r="504" spans="1:57" ht="13.2" x14ac:dyDescent="0.25">
      <c r="A504" s="8">
        <v>1605</v>
      </c>
      <c r="B504" s="1">
        <v>19329</v>
      </c>
      <c r="C504" s="8" t="str">
        <f t="shared" si="138"/>
        <v>Low income</v>
      </c>
      <c r="D504" s="31">
        <v>1429</v>
      </c>
      <c r="E504" s="34" t="str">
        <f t="shared" si="139"/>
        <v>High spender</v>
      </c>
      <c r="F504" s="10">
        <f t="shared" si="133"/>
        <v>7.3930363702209109E-2</v>
      </c>
      <c r="G504" s="1">
        <v>1</v>
      </c>
      <c r="H504" s="1">
        <v>0</v>
      </c>
      <c r="I504" s="1">
        <v>39</v>
      </c>
      <c r="J504" s="1">
        <v>24</v>
      </c>
      <c r="K504" s="1">
        <v>1</v>
      </c>
      <c r="L504" s="1">
        <v>16</v>
      </c>
      <c r="M504" s="1">
        <v>12</v>
      </c>
      <c r="N504" s="1">
        <v>2</v>
      </c>
      <c r="O504" s="1">
        <v>5</v>
      </c>
      <c r="P504" s="8">
        <f t="shared" si="140"/>
        <v>60</v>
      </c>
      <c r="Q504" s="10">
        <f t="shared" si="141"/>
        <v>0.4</v>
      </c>
      <c r="R504" s="10">
        <f t="shared" si="142"/>
        <v>1.6666666666666666E-2</v>
      </c>
      <c r="S504" s="10">
        <f t="shared" si="143"/>
        <v>0.26666666666666666</v>
      </c>
      <c r="T504" s="10">
        <f t="shared" si="144"/>
        <v>0.2</v>
      </c>
      <c r="U504" s="10">
        <f t="shared" si="145"/>
        <v>3.3333333333333333E-2</v>
      </c>
      <c r="V504" s="10">
        <f t="shared" si="146"/>
        <v>8.3333333333333329E-2</v>
      </c>
      <c r="W504" s="1">
        <v>3</v>
      </c>
      <c r="X504" s="1">
        <v>4</v>
      </c>
      <c r="Y504" s="1">
        <v>0</v>
      </c>
      <c r="Z504" s="1">
        <v>3</v>
      </c>
      <c r="AA504" s="8">
        <f t="shared" si="147"/>
        <v>10</v>
      </c>
      <c r="AB504" s="10">
        <f t="shared" si="148"/>
        <v>0.3</v>
      </c>
      <c r="AC504" s="10">
        <f t="shared" si="149"/>
        <v>0.4</v>
      </c>
      <c r="AD504" s="10">
        <f t="shared" si="150"/>
        <v>0</v>
      </c>
      <c r="AE504" s="10">
        <f t="shared" si="151"/>
        <v>0.3</v>
      </c>
      <c r="AF504" s="1">
        <v>8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52</v>
      </c>
      <c r="AO504" s="20" t="str">
        <f t="shared" si="134"/>
        <v>50-65</v>
      </c>
      <c r="AP504" s="1">
        <v>2356</v>
      </c>
      <c r="AQ504" s="1">
        <v>0</v>
      </c>
      <c r="AR504" s="1">
        <v>1</v>
      </c>
      <c r="AS504" s="1">
        <v>0</v>
      </c>
      <c r="AT504" s="1">
        <v>0</v>
      </c>
      <c r="AU504" s="1">
        <v>0</v>
      </c>
      <c r="AV504" s="1">
        <v>0</v>
      </c>
      <c r="AW504" s="1">
        <v>1</v>
      </c>
      <c r="AX504" s="1">
        <v>0</v>
      </c>
      <c r="AY504" s="1">
        <v>0</v>
      </c>
      <c r="AZ504" s="1">
        <v>50</v>
      </c>
      <c r="BA504" s="23">
        <v>42493</v>
      </c>
      <c r="BB504" s="25">
        <f t="shared" si="135"/>
        <v>5</v>
      </c>
      <c r="BC504" s="25" t="str">
        <f t="shared" si="136"/>
        <v>May</v>
      </c>
      <c r="BD504" s="25">
        <v>1</v>
      </c>
      <c r="BE504" t="str">
        <f t="shared" si="137"/>
        <v>1605,19329,Low income,1429,High spender,0.0739303637022091,1,0,39,24,1,16,12,2,5,60,0.4,0.0166666666666667,0.266666666666667,0.2,0.0333333333333333,0.0833333333333333,3,4,0,3,10,0.3,0.4,0,0.3,8,0,0,0,0,0,0,0,52,50-65,2356,0,1,0,0,0,0,1,0,0,50</v>
      </c>
    </row>
    <row r="505" spans="1:57" ht="13.2" x14ac:dyDescent="0.25">
      <c r="A505" s="8">
        <v>1541</v>
      </c>
      <c r="B505" s="1">
        <v>55412</v>
      </c>
      <c r="C505" s="8" t="str">
        <f t="shared" si="138"/>
        <v>High income</v>
      </c>
      <c r="D505" s="31">
        <v>1113</v>
      </c>
      <c r="E505" s="34" t="str">
        <f t="shared" si="139"/>
        <v>High spender</v>
      </c>
      <c r="F505" s="10">
        <f t="shared" si="133"/>
        <v>2.0085901970692269E-2</v>
      </c>
      <c r="G505" s="1">
        <v>1</v>
      </c>
      <c r="H505" s="1">
        <v>1</v>
      </c>
      <c r="I505" s="1">
        <v>65</v>
      </c>
      <c r="J505" s="1">
        <v>10</v>
      </c>
      <c r="K505" s="1">
        <v>5</v>
      </c>
      <c r="L505" s="1">
        <v>28</v>
      </c>
      <c r="M505" s="1">
        <v>11</v>
      </c>
      <c r="N505" s="1">
        <v>1</v>
      </c>
      <c r="O505" s="1">
        <v>8</v>
      </c>
      <c r="P505" s="8">
        <f t="shared" si="140"/>
        <v>63</v>
      </c>
      <c r="Q505" s="10">
        <f t="shared" si="141"/>
        <v>0.15873015873015872</v>
      </c>
      <c r="R505" s="10">
        <f t="shared" si="142"/>
        <v>7.9365079365079361E-2</v>
      </c>
      <c r="S505" s="10">
        <f t="shared" si="143"/>
        <v>0.44444444444444442</v>
      </c>
      <c r="T505" s="10">
        <f t="shared" si="144"/>
        <v>0.17460317460317459</v>
      </c>
      <c r="U505" s="10">
        <f t="shared" si="145"/>
        <v>1.5873015873015872E-2</v>
      </c>
      <c r="V505" s="10">
        <f t="shared" si="146"/>
        <v>0.12698412698412698</v>
      </c>
      <c r="W505" s="1">
        <v>1</v>
      </c>
      <c r="X505" s="1">
        <v>2</v>
      </c>
      <c r="Y505" s="1">
        <v>0</v>
      </c>
      <c r="Z505" s="1">
        <v>3</v>
      </c>
      <c r="AA505" s="8">
        <f t="shared" si="147"/>
        <v>6</v>
      </c>
      <c r="AB505" s="10">
        <f t="shared" si="148"/>
        <v>0.16666666666666666</v>
      </c>
      <c r="AC505" s="10">
        <f t="shared" si="149"/>
        <v>0.33333333333333331</v>
      </c>
      <c r="AD505" s="10">
        <f t="shared" si="150"/>
        <v>0</v>
      </c>
      <c r="AE505" s="10">
        <f t="shared" si="151"/>
        <v>0.5</v>
      </c>
      <c r="AF505" s="1">
        <v>5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44</v>
      </c>
      <c r="AO505" s="20" t="str">
        <f t="shared" si="134"/>
        <v>36-50</v>
      </c>
      <c r="AP505" s="1">
        <v>2378</v>
      </c>
      <c r="AQ505" s="1">
        <v>1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1</v>
      </c>
      <c r="AZ505" s="1">
        <v>47</v>
      </c>
      <c r="BA505" s="23">
        <v>42471</v>
      </c>
      <c r="BB505" s="25">
        <f t="shared" si="135"/>
        <v>4</v>
      </c>
      <c r="BC505" s="25" t="str">
        <f t="shared" si="136"/>
        <v>April</v>
      </c>
      <c r="BD505" s="25">
        <v>1</v>
      </c>
      <c r="BE505" t="str">
        <f t="shared" si="137"/>
        <v>1541,55412,High income,1113,High spender,0.0200859019706923,1,1,65,10,5,28,11,1,8,63,0.158730158730159,0.0793650793650794,0.444444444444444,0.174603174603175,0.0158730158730159,0.126984126984127,1,2,0,3,6,0.166666666666667,0.333333333333333,0,0.5,5,0,0,0,0,0,0,0,44,36-50,2378,1,0,0,0,0,0,0,0,1,47</v>
      </c>
    </row>
    <row r="506" spans="1:57" ht="13.2" x14ac:dyDescent="0.25">
      <c r="A506" s="8">
        <v>1373</v>
      </c>
      <c r="B506" s="1">
        <v>35523</v>
      </c>
      <c r="C506" s="8" t="str">
        <f t="shared" si="138"/>
        <v>Low income</v>
      </c>
      <c r="D506" s="31">
        <v>435</v>
      </c>
      <c r="E506" s="34" t="str">
        <f t="shared" si="139"/>
        <v>Low spender</v>
      </c>
      <c r="F506" s="10">
        <f t="shared" si="133"/>
        <v>1.2245587365931931E-2</v>
      </c>
      <c r="G506" s="1">
        <v>1</v>
      </c>
      <c r="H506" s="1">
        <v>0</v>
      </c>
      <c r="I506" s="1">
        <v>8</v>
      </c>
      <c r="J506" s="1">
        <v>11</v>
      </c>
      <c r="K506" s="1">
        <v>5</v>
      </c>
      <c r="L506" s="1">
        <v>22</v>
      </c>
      <c r="M506" s="1">
        <v>12</v>
      </c>
      <c r="N506" s="1">
        <v>5</v>
      </c>
      <c r="O506" s="1">
        <v>11</v>
      </c>
      <c r="P506" s="8">
        <f t="shared" si="140"/>
        <v>66</v>
      </c>
      <c r="Q506" s="10">
        <f t="shared" si="141"/>
        <v>0.16666666666666666</v>
      </c>
      <c r="R506" s="10">
        <f t="shared" si="142"/>
        <v>7.575757575757576E-2</v>
      </c>
      <c r="S506" s="10">
        <f t="shared" si="143"/>
        <v>0.33333333333333331</v>
      </c>
      <c r="T506" s="10">
        <f t="shared" si="144"/>
        <v>0.18181818181818182</v>
      </c>
      <c r="U506" s="10">
        <f t="shared" si="145"/>
        <v>7.575757575757576E-2</v>
      </c>
      <c r="V506" s="10">
        <f t="shared" si="146"/>
        <v>0.16666666666666666</v>
      </c>
      <c r="W506" s="1">
        <v>2</v>
      </c>
      <c r="X506" s="1">
        <v>3</v>
      </c>
      <c r="Y506" s="1">
        <v>0</v>
      </c>
      <c r="Z506" s="1">
        <v>3</v>
      </c>
      <c r="AA506" s="8">
        <f t="shared" si="147"/>
        <v>8</v>
      </c>
      <c r="AB506" s="10">
        <f t="shared" si="148"/>
        <v>0.25</v>
      </c>
      <c r="AC506" s="10">
        <f t="shared" si="149"/>
        <v>0.375</v>
      </c>
      <c r="AD506" s="10">
        <f t="shared" si="150"/>
        <v>0</v>
      </c>
      <c r="AE506" s="10">
        <f t="shared" si="151"/>
        <v>0.375</v>
      </c>
      <c r="AF506" s="1">
        <v>7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39</v>
      </c>
      <c r="AO506" s="20" t="str">
        <f t="shared" si="134"/>
        <v>36-50</v>
      </c>
      <c r="AP506" s="1">
        <v>2428</v>
      </c>
      <c r="AQ506" s="1">
        <v>0</v>
      </c>
      <c r="AR506" s="1">
        <v>1</v>
      </c>
      <c r="AS506" s="1">
        <v>0</v>
      </c>
      <c r="AT506" s="1">
        <v>0</v>
      </c>
      <c r="AU506" s="1">
        <v>0</v>
      </c>
      <c r="AV506" s="1">
        <v>1</v>
      </c>
      <c r="AW506" s="1">
        <v>0</v>
      </c>
      <c r="AX506" s="1">
        <v>0</v>
      </c>
      <c r="AY506" s="1">
        <v>0</v>
      </c>
      <c r="AZ506" s="1">
        <v>44</v>
      </c>
      <c r="BA506" s="23">
        <v>42421</v>
      </c>
      <c r="BB506" s="25">
        <f t="shared" si="135"/>
        <v>2</v>
      </c>
      <c r="BC506" s="25" t="str">
        <f t="shared" si="136"/>
        <v>February</v>
      </c>
      <c r="BD506" s="25">
        <v>1</v>
      </c>
      <c r="BE506" t="str">
        <f t="shared" si="137"/>
        <v>1373,35523,Low income,435,Low spender,0.0122455873659319,1,0,8,11,5,22,12,5,11,66,0.166666666666667,0.0757575757575758,0.333333333333333,0.181818181818182,0.0757575757575758,0.166666666666667,2,3,0,3,8,0.25,0.375,0,0.375,7,0,0,0,0,0,0,0,39,36-50,2428,0,1,0,0,0,1,0,0,0,44</v>
      </c>
    </row>
    <row r="507" spans="1:57" ht="13.2" x14ac:dyDescent="0.25">
      <c r="A507" s="8">
        <v>820</v>
      </c>
      <c r="B507" s="1">
        <v>26518</v>
      </c>
      <c r="C507" s="8" t="str">
        <f t="shared" si="138"/>
        <v>Low income</v>
      </c>
      <c r="D507" s="31">
        <v>390</v>
      </c>
      <c r="E507" s="34" t="str">
        <f t="shared" si="139"/>
        <v>Low spender</v>
      </c>
      <c r="F507" s="10">
        <f t="shared" si="133"/>
        <v>1.470699147748699E-2</v>
      </c>
      <c r="G507" s="1">
        <v>1</v>
      </c>
      <c r="H507" s="1">
        <v>1</v>
      </c>
      <c r="I507" s="1">
        <v>33</v>
      </c>
      <c r="J507" s="1">
        <v>20</v>
      </c>
      <c r="K507" s="1">
        <v>1</v>
      </c>
      <c r="L507" s="1">
        <v>28</v>
      </c>
      <c r="M507" s="1">
        <v>3</v>
      </c>
      <c r="N507" s="1">
        <v>3</v>
      </c>
      <c r="O507" s="1">
        <v>2</v>
      </c>
      <c r="P507" s="8">
        <f t="shared" si="140"/>
        <v>57</v>
      </c>
      <c r="Q507" s="10">
        <f t="shared" si="141"/>
        <v>0.35087719298245612</v>
      </c>
      <c r="R507" s="10">
        <f t="shared" si="142"/>
        <v>1.7543859649122806E-2</v>
      </c>
      <c r="S507" s="10">
        <f t="shared" si="143"/>
        <v>0.49122807017543857</v>
      </c>
      <c r="T507" s="10">
        <f t="shared" si="144"/>
        <v>5.2631578947368418E-2</v>
      </c>
      <c r="U507" s="10">
        <f t="shared" si="145"/>
        <v>5.2631578947368418E-2</v>
      </c>
      <c r="V507" s="10">
        <f t="shared" si="146"/>
        <v>3.5087719298245612E-2</v>
      </c>
      <c r="W507" s="1">
        <v>3</v>
      </c>
      <c r="X507" s="1">
        <v>2</v>
      </c>
      <c r="Y507" s="1">
        <v>0</v>
      </c>
      <c r="Z507" s="1">
        <v>3</v>
      </c>
      <c r="AA507" s="8">
        <f t="shared" si="147"/>
        <v>8</v>
      </c>
      <c r="AB507" s="10">
        <f t="shared" si="148"/>
        <v>0.375</v>
      </c>
      <c r="AC507" s="10">
        <f t="shared" si="149"/>
        <v>0.25</v>
      </c>
      <c r="AD507" s="10">
        <f t="shared" si="150"/>
        <v>0</v>
      </c>
      <c r="AE507" s="10">
        <f t="shared" si="151"/>
        <v>0.375</v>
      </c>
      <c r="AF507" s="1">
        <v>8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1</v>
      </c>
      <c r="AN507" s="1">
        <v>71</v>
      </c>
      <c r="AO507" s="20" t="str">
        <f t="shared" si="134"/>
        <v>66+</v>
      </c>
      <c r="AP507" s="1">
        <v>2606</v>
      </c>
      <c r="AQ507" s="1">
        <v>0</v>
      </c>
      <c r="AR507" s="1">
        <v>0</v>
      </c>
      <c r="AS507" s="1">
        <v>1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1</v>
      </c>
      <c r="AZ507" s="1">
        <v>53</v>
      </c>
      <c r="BA507" s="23">
        <v>42243</v>
      </c>
      <c r="BB507" s="25">
        <f t="shared" si="135"/>
        <v>8</v>
      </c>
      <c r="BC507" s="25" t="str">
        <f t="shared" si="136"/>
        <v>August</v>
      </c>
      <c r="BD507" s="25">
        <v>1</v>
      </c>
      <c r="BE507" t="str">
        <f t="shared" si="137"/>
        <v>820,26518,Low income,390,Low spender,0.014706991477487,1,1,33,20,1,28,3,3,2,57,0.350877192982456,0.0175438596491228,0.491228070175439,0.0526315789473684,0.0526315789473684,0.0350877192982456,3,2,0,3,8,0.375,0.25,0,0.375,8,0,0,0,0,0,0,1,71,66+,2606,0,0,1,0,0,0,0,0,1,53</v>
      </c>
    </row>
    <row r="508" spans="1:57" ht="13.2" x14ac:dyDescent="0.25">
      <c r="A508" s="8">
        <v>537</v>
      </c>
      <c r="B508" s="1">
        <v>26290</v>
      </c>
      <c r="C508" s="8" t="str">
        <f t="shared" si="138"/>
        <v>Low income</v>
      </c>
      <c r="D508" s="31">
        <v>1089</v>
      </c>
      <c r="E508" s="34" t="str">
        <f t="shared" si="139"/>
        <v>High spender</v>
      </c>
      <c r="F508" s="10">
        <f t="shared" si="133"/>
        <v>4.1422594142259413E-2</v>
      </c>
      <c r="G508" s="1">
        <v>1</v>
      </c>
      <c r="H508" s="1">
        <v>1</v>
      </c>
      <c r="I508" s="1">
        <v>49</v>
      </c>
      <c r="J508" s="1">
        <v>15</v>
      </c>
      <c r="K508" s="1">
        <v>8</v>
      </c>
      <c r="L508" s="1">
        <v>16</v>
      </c>
      <c r="M508" s="1">
        <v>11</v>
      </c>
      <c r="N508" s="1">
        <v>5</v>
      </c>
      <c r="O508" s="1">
        <v>22</v>
      </c>
      <c r="P508" s="8">
        <f t="shared" si="140"/>
        <v>77</v>
      </c>
      <c r="Q508" s="10">
        <f t="shared" si="141"/>
        <v>0.19480519480519481</v>
      </c>
      <c r="R508" s="10">
        <f t="shared" si="142"/>
        <v>0.1038961038961039</v>
      </c>
      <c r="S508" s="10">
        <f t="shared" si="143"/>
        <v>0.20779220779220781</v>
      </c>
      <c r="T508" s="10">
        <f t="shared" si="144"/>
        <v>0.14285714285714285</v>
      </c>
      <c r="U508" s="10">
        <f t="shared" si="145"/>
        <v>6.4935064935064929E-2</v>
      </c>
      <c r="V508" s="10">
        <f t="shared" si="146"/>
        <v>0.2857142857142857</v>
      </c>
      <c r="W508" s="1">
        <v>4</v>
      </c>
      <c r="X508" s="1">
        <v>2</v>
      </c>
      <c r="Y508" s="1">
        <v>0</v>
      </c>
      <c r="Z508" s="1">
        <v>4</v>
      </c>
      <c r="AA508" s="8">
        <f t="shared" si="147"/>
        <v>10</v>
      </c>
      <c r="AB508" s="10">
        <f t="shared" si="148"/>
        <v>0.4</v>
      </c>
      <c r="AC508" s="10">
        <f t="shared" si="149"/>
        <v>0.2</v>
      </c>
      <c r="AD508" s="10">
        <f t="shared" si="150"/>
        <v>0</v>
      </c>
      <c r="AE508" s="10">
        <f t="shared" si="151"/>
        <v>0.4</v>
      </c>
      <c r="AF508" s="1">
        <v>6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48</v>
      </c>
      <c r="AO508" s="20" t="str">
        <f t="shared" si="134"/>
        <v>36-50</v>
      </c>
      <c r="AP508" s="1">
        <v>2692</v>
      </c>
      <c r="AQ508" s="1">
        <v>0</v>
      </c>
      <c r="AR508" s="1">
        <v>0</v>
      </c>
      <c r="AS508" s="1">
        <v>0</v>
      </c>
      <c r="AT508" s="1">
        <v>1</v>
      </c>
      <c r="AU508" s="1">
        <v>0</v>
      </c>
      <c r="AV508" s="1">
        <v>0</v>
      </c>
      <c r="AW508" s="1">
        <v>1</v>
      </c>
      <c r="AX508" s="1">
        <v>0</v>
      </c>
      <c r="AY508" s="1">
        <v>0</v>
      </c>
      <c r="AZ508" s="1">
        <v>33</v>
      </c>
      <c r="BA508" s="23">
        <v>42157</v>
      </c>
      <c r="BB508" s="25">
        <f t="shared" si="135"/>
        <v>6</v>
      </c>
      <c r="BC508" s="25" t="str">
        <f t="shared" si="136"/>
        <v>June</v>
      </c>
      <c r="BD508" s="25">
        <v>1</v>
      </c>
      <c r="BE508" t="str">
        <f t="shared" si="137"/>
        <v>537,26290,Low income,1089,High spender,0.0414225941422594,1,1,49,15,8,16,11,5,22,77,0.194805194805195,0.103896103896104,0.207792207792208,0.142857142857143,0.0649350649350649,0.285714285714286,4,2,0,4,10,0.4,0.2,0,0.4,6,0,0,0,0,0,0,0,48,36-50,2692,0,0,0,1,0,0,1,0,0,33</v>
      </c>
    </row>
    <row r="509" spans="1:57" ht="13.2" x14ac:dyDescent="0.25">
      <c r="A509" s="8">
        <v>2018</v>
      </c>
      <c r="B509" s="1">
        <v>28332</v>
      </c>
      <c r="C509" s="8" t="str">
        <f t="shared" si="138"/>
        <v>Low income</v>
      </c>
      <c r="D509" s="31">
        <v>1098</v>
      </c>
      <c r="E509" s="34" t="str">
        <f t="shared" si="139"/>
        <v>High spender</v>
      </c>
      <c r="F509" s="10">
        <f t="shared" si="133"/>
        <v>3.8754764930114358E-2</v>
      </c>
      <c r="G509" s="1">
        <v>0</v>
      </c>
      <c r="H509" s="1">
        <v>0</v>
      </c>
      <c r="I509" s="1">
        <v>58</v>
      </c>
      <c r="J509" s="1">
        <v>14</v>
      </c>
      <c r="K509" s="1">
        <v>10</v>
      </c>
      <c r="L509" s="1">
        <v>13</v>
      </c>
      <c r="M509" s="1">
        <v>4</v>
      </c>
      <c r="N509" s="1">
        <v>15</v>
      </c>
      <c r="O509" s="1">
        <v>9</v>
      </c>
      <c r="P509" s="8">
        <f t="shared" si="140"/>
        <v>65</v>
      </c>
      <c r="Q509" s="10">
        <f t="shared" si="141"/>
        <v>0.2153846153846154</v>
      </c>
      <c r="R509" s="10">
        <f t="shared" si="142"/>
        <v>0.15384615384615385</v>
      </c>
      <c r="S509" s="10">
        <f t="shared" si="143"/>
        <v>0.2</v>
      </c>
      <c r="T509" s="10">
        <f t="shared" si="144"/>
        <v>6.1538461538461542E-2</v>
      </c>
      <c r="U509" s="10">
        <f t="shared" si="145"/>
        <v>0.23076923076923078</v>
      </c>
      <c r="V509" s="10">
        <f t="shared" si="146"/>
        <v>0.13846153846153847</v>
      </c>
      <c r="W509" s="1">
        <v>1</v>
      </c>
      <c r="X509" s="1">
        <v>2</v>
      </c>
      <c r="Y509" s="1">
        <v>1</v>
      </c>
      <c r="Z509" s="1">
        <v>4</v>
      </c>
      <c r="AA509" s="8">
        <f t="shared" si="147"/>
        <v>8</v>
      </c>
      <c r="AB509" s="10">
        <f t="shared" si="148"/>
        <v>0.125</v>
      </c>
      <c r="AC509" s="10">
        <f t="shared" si="149"/>
        <v>0.25</v>
      </c>
      <c r="AD509" s="10">
        <f t="shared" si="150"/>
        <v>0.125</v>
      </c>
      <c r="AE509" s="10">
        <f t="shared" si="151"/>
        <v>0.5</v>
      </c>
      <c r="AF509" s="1">
        <v>2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68</v>
      </c>
      <c r="AO509" s="20" t="str">
        <f t="shared" si="134"/>
        <v>66+</v>
      </c>
      <c r="AP509" s="1">
        <v>2219</v>
      </c>
      <c r="AQ509" s="1">
        <v>0</v>
      </c>
      <c r="AR509" s="1">
        <v>1</v>
      </c>
      <c r="AS509" s="1">
        <v>0</v>
      </c>
      <c r="AT509" s="1">
        <v>0</v>
      </c>
      <c r="AU509" s="1">
        <v>0</v>
      </c>
      <c r="AV509" s="1">
        <v>0</v>
      </c>
      <c r="AW509" s="1">
        <v>1</v>
      </c>
      <c r="AX509" s="1">
        <v>0</v>
      </c>
      <c r="AY509" s="1">
        <v>0</v>
      </c>
      <c r="AZ509" s="1">
        <v>47</v>
      </c>
      <c r="BA509" s="23">
        <v>42630</v>
      </c>
      <c r="BB509" s="25">
        <f t="shared" si="135"/>
        <v>9</v>
      </c>
      <c r="BC509" s="25" t="str">
        <f t="shared" si="136"/>
        <v>September</v>
      </c>
      <c r="BD509" s="25">
        <v>1</v>
      </c>
      <c r="BE509" t="str">
        <f t="shared" si="137"/>
        <v>2018,28332,Low income,1098,High spender,0.0387547649301144,0,0,58,14,10,13,4,15,9,65,0.215384615384615,0.153846153846154,0.2,0.0615384615384615,0.230769230769231,0.138461538461538,1,2,1,4,8,0.125,0.25,0.125,0.5,2,0,0,0,0,0,0,0,68,66+,2219,0,1,0,0,0,0,1,0,0,47</v>
      </c>
    </row>
    <row r="510" spans="1:57" ht="13.2" x14ac:dyDescent="0.25">
      <c r="A510" s="8">
        <v>1820</v>
      </c>
      <c r="B510" s="1">
        <v>23539</v>
      </c>
      <c r="C510" s="8" t="str">
        <f t="shared" si="138"/>
        <v>Low income</v>
      </c>
      <c r="D510" s="31">
        <v>603</v>
      </c>
      <c r="E510" s="34" t="str">
        <f t="shared" si="139"/>
        <v>High spender</v>
      </c>
      <c r="F510" s="10">
        <f t="shared" si="133"/>
        <v>2.5617061047623093E-2</v>
      </c>
      <c r="G510" s="1">
        <v>0</v>
      </c>
      <c r="H510" s="1">
        <v>0</v>
      </c>
      <c r="I510" s="1">
        <v>13</v>
      </c>
      <c r="J510" s="1">
        <v>4</v>
      </c>
      <c r="K510" s="1">
        <v>24</v>
      </c>
      <c r="L510" s="1">
        <v>11</v>
      </c>
      <c r="M510" s="1">
        <v>16</v>
      </c>
      <c r="N510" s="1">
        <v>1</v>
      </c>
      <c r="O510" s="1">
        <v>25</v>
      </c>
      <c r="P510" s="8">
        <f t="shared" si="140"/>
        <v>81</v>
      </c>
      <c r="Q510" s="10">
        <f t="shared" si="141"/>
        <v>4.9382716049382713E-2</v>
      </c>
      <c r="R510" s="10">
        <f t="shared" si="142"/>
        <v>0.29629629629629628</v>
      </c>
      <c r="S510" s="10">
        <f t="shared" si="143"/>
        <v>0.13580246913580246</v>
      </c>
      <c r="T510" s="10">
        <f t="shared" si="144"/>
        <v>0.19753086419753085</v>
      </c>
      <c r="U510" s="10">
        <f t="shared" si="145"/>
        <v>1.2345679012345678E-2</v>
      </c>
      <c r="V510" s="10">
        <f t="shared" si="146"/>
        <v>0.30864197530864196</v>
      </c>
      <c r="W510" s="1">
        <v>1</v>
      </c>
      <c r="X510" s="1">
        <v>2</v>
      </c>
      <c r="Y510" s="1">
        <v>0</v>
      </c>
      <c r="Z510" s="1">
        <v>4</v>
      </c>
      <c r="AA510" s="8">
        <f t="shared" si="147"/>
        <v>7</v>
      </c>
      <c r="AB510" s="10">
        <f t="shared" si="148"/>
        <v>0.14285714285714285</v>
      </c>
      <c r="AC510" s="10">
        <f t="shared" si="149"/>
        <v>0.2857142857142857</v>
      </c>
      <c r="AD510" s="10">
        <f t="shared" si="150"/>
        <v>0</v>
      </c>
      <c r="AE510" s="10">
        <f t="shared" si="151"/>
        <v>0.5714285714285714</v>
      </c>
      <c r="AF510" s="1">
        <v>6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63</v>
      </c>
      <c r="AO510" s="20" t="str">
        <f t="shared" si="134"/>
        <v>50-65</v>
      </c>
      <c r="AP510" s="1">
        <v>2280</v>
      </c>
      <c r="AQ510" s="1">
        <v>0</v>
      </c>
      <c r="AR510" s="1">
        <v>1</v>
      </c>
      <c r="AS510" s="1">
        <v>0</v>
      </c>
      <c r="AT510" s="1">
        <v>0</v>
      </c>
      <c r="AU510" s="1">
        <v>0</v>
      </c>
      <c r="AV510" s="1">
        <v>0</v>
      </c>
      <c r="AW510" s="1">
        <v>1</v>
      </c>
      <c r="AX510" s="1">
        <v>0</v>
      </c>
      <c r="AY510" s="1">
        <v>0</v>
      </c>
      <c r="AZ510" s="1">
        <v>31</v>
      </c>
      <c r="BA510" s="23">
        <v>42569</v>
      </c>
      <c r="BB510" s="25">
        <f t="shared" si="135"/>
        <v>7</v>
      </c>
      <c r="BC510" s="25" t="str">
        <f t="shared" si="136"/>
        <v>July</v>
      </c>
      <c r="BD510" s="25">
        <v>1</v>
      </c>
      <c r="BE510" t="str">
        <f t="shared" si="137"/>
        <v>1820,23539,Low income,603,High spender,0.0256170610476231,0,0,13,4,24,11,16,1,25,81,0.0493827160493827,0.296296296296296,0.135802469135802,0.197530864197531,0.0123456790123457,0.308641975308642,1,2,0,4,7,0.142857142857143,0.285714285714286,0,0.571428571428571,6,0,0,0,0,0,0,0,63,50-65,2280,0,1,0,0,0,0,1,0,0,31</v>
      </c>
    </row>
    <row r="511" spans="1:57" ht="13.2" x14ac:dyDescent="0.25">
      <c r="A511" s="8">
        <v>1428</v>
      </c>
      <c r="B511" s="1">
        <v>36230</v>
      </c>
      <c r="C511" s="8" t="str">
        <f t="shared" si="138"/>
        <v>Low income</v>
      </c>
      <c r="D511" s="31">
        <v>121</v>
      </c>
      <c r="E511" s="34" t="str">
        <f t="shared" si="139"/>
        <v>Low spender</v>
      </c>
      <c r="F511" s="10">
        <f t="shared" si="133"/>
        <v>3.339773668230748E-3</v>
      </c>
      <c r="G511" s="1">
        <v>1</v>
      </c>
      <c r="H511" s="1">
        <v>0</v>
      </c>
      <c r="I511" s="1">
        <v>17</v>
      </c>
      <c r="J511" s="1">
        <v>14</v>
      </c>
      <c r="K511" s="1">
        <v>2</v>
      </c>
      <c r="L511" s="1">
        <v>30</v>
      </c>
      <c r="M511" s="1">
        <v>8</v>
      </c>
      <c r="N511" s="1">
        <v>2</v>
      </c>
      <c r="O511" s="1">
        <v>3</v>
      </c>
      <c r="P511" s="8">
        <f t="shared" si="140"/>
        <v>59</v>
      </c>
      <c r="Q511" s="10">
        <f t="shared" si="141"/>
        <v>0.23728813559322035</v>
      </c>
      <c r="R511" s="10">
        <f t="shared" si="142"/>
        <v>3.3898305084745763E-2</v>
      </c>
      <c r="S511" s="10">
        <f t="shared" si="143"/>
        <v>0.50847457627118642</v>
      </c>
      <c r="T511" s="10">
        <f t="shared" si="144"/>
        <v>0.13559322033898305</v>
      </c>
      <c r="U511" s="10">
        <f t="shared" si="145"/>
        <v>3.3898305084745763E-2</v>
      </c>
      <c r="V511" s="10">
        <f t="shared" si="146"/>
        <v>5.0847457627118647E-2</v>
      </c>
      <c r="W511" s="1">
        <v>1</v>
      </c>
      <c r="X511" s="1">
        <v>2</v>
      </c>
      <c r="Y511" s="1">
        <v>0</v>
      </c>
      <c r="Z511" s="1">
        <v>4</v>
      </c>
      <c r="AA511" s="8">
        <f t="shared" si="147"/>
        <v>7</v>
      </c>
      <c r="AB511" s="10">
        <f t="shared" si="148"/>
        <v>0.14285714285714285</v>
      </c>
      <c r="AC511" s="10">
        <f t="shared" si="149"/>
        <v>0.2857142857142857</v>
      </c>
      <c r="AD511" s="10">
        <f t="shared" si="150"/>
        <v>0</v>
      </c>
      <c r="AE511" s="10">
        <f t="shared" si="151"/>
        <v>0.5714285714285714</v>
      </c>
      <c r="AF511" s="1">
        <v>5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49</v>
      </c>
      <c r="AO511" s="20" t="str">
        <f t="shared" si="134"/>
        <v>36-50</v>
      </c>
      <c r="AP511" s="1">
        <v>2414</v>
      </c>
      <c r="AQ511" s="1">
        <v>0</v>
      </c>
      <c r="AR511" s="1">
        <v>0</v>
      </c>
      <c r="AS511" s="1">
        <v>1</v>
      </c>
      <c r="AT511" s="1">
        <v>0</v>
      </c>
      <c r="AU511" s="1">
        <v>0</v>
      </c>
      <c r="AV511" s="1">
        <v>0</v>
      </c>
      <c r="AW511" s="1">
        <v>0</v>
      </c>
      <c r="AX511" s="1">
        <v>1</v>
      </c>
      <c r="AY511" s="1">
        <v>0</v>
      </c>
      <c r="AZ511" s="1">
        <v>53</v>
      </c>
      <c r="BA511" s="23">
        <v>42435</v>
      </c>
      <c r="BB511" s="25">
        <f t="shared" si="135"/>
        <v>3</v>
      </c>
      <c r="BC511" s="25" t="str">
        <f t="shared" si="136"/>
        <v>March</v>
      </c>
      <c r="BD511" s="25">
        <v>1</v>
      </c>
      <c r="BE511" t="str">
        <f t="shared" si="137"/>
        <v>1428,36230,Low income,121,Low spender,0.00333977366823075,1,0,17,14,2,30,8,2,3,59,0.23728813559322,0.0338983050847458,0.508474576271186,0.135593220338983,0.0338983050847458,0.0508474576271186,1,2,0,4,7,0.142857142857143,0.285714285714286,0,0.571428571428571,5,0,0,0,0,0,0,0,49,36-50,2414,0,0,1,0,0,0,0,1,0,53</v>
      </c>
    </row>
    <row r="512" spans="1:57" ht="13.2" x14ac:dyDescent="0.25">
      <c r="A512" s="8">
        <v>1077</v>
      </c>
      <c r="B512" s="1">
        <v>23559</v>
      </c>
      <c r="C512" s="8" t="str">
        <f t="shared" si="138"/>
        <v>Low income</v>
      </c>
      <c r="D512" s="31">
        <v>76</v>
      </c>
      <c r="E512" s="34" t="str">
        <f t="shared" si="139"/>
        <v>Low spender</v>
      </c>
      <c r="F512" s="10">
        <f t="shared" si="133"/>
        <v>3.2259433762044229E-3</v>
      </c>
      <c r="G512" s="1">
        <v>1</v>
      </c>
      <c r="H512" s="1">
        <v>0</v>
      </c>
      <c r="I512" s="1">
        <v>87</v>
      </c>
      <c r="J512" s="1">
        <v>25</v>
      </c>
      <c r="K512" s="1">
        <v>5</v>
      </c>
      <c r="L512" s="1">
        <v>19</v>
      </c>
      <c r="M512" s="1">
        <v>7</v>
      </c>
      <c r="N512" s="1">
        <v>0</v>
      </c>
      <c r="O512" s="1">
        <v>23</v>
      </c>
      <c r="P512" s="8">
        <f t="shared" si="140"/>
        <v>79</v>
      </c>
      <c r="Q512" s="10">
        <f t="shared" si="141"/>
        <v>0.31645569620253167</v>
      </c>
      <c r="R512" s="10">
        <f t="shared" si="142"/>
        <v>6.3291139240506333E-2</v>
      </c>
      <c r="S512" s="10">
        <f t="shared" si="143"/>
        <v>0.24050632911392406</v>
      </c>
      <c r="T512" s="10">
        <f t="shared" si="144"/>
        <v>8.8607594936708861E-2</v>
      </c>
      <c r="U512" s="10">
        <f t="shared" si="145"/>
        <v>0</v>
      </c>
      <c r="V512" s="10">
        <f t="shared" si="146"/>
        <v>0.29113924050632911</v>
      </c>
      <c r="W512" s="1">
        <v>3</v>
      </c>
      <c r="X512" s="1">
        <v>3</v>
      </c>
      <c r="Y512" s="1">
        <v>0</v>
      </c>
      <c r="Z512" s="1">
        <v>3</v>
      </c>
      <c r="AA512" s="8">
        <f t="shared" si="147"/>
        <v>9</v>
      </c>
      <c r="AB512" s="10">
        <f t="shared" si="148"/>
        <v>0.33333333333333331</v>
      </c>
      <c r="AC512" s="10">
        <f t="shared" si="149"/>
        <v>0.33333333333333331</v>
      </c>
      <c r="AD512" s="10">
        <f t="shared" si="150"/>
        <v>0</v>
      </c>
      <c r="AE512" s="10">
        <f t="shared" si="151"/>
        <v>0.33333333333333331</v>
      </c>
      <c r="AF512" s="1">
        <v>7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47</v>
      </c>
      <c r="AO512" s="20" t="str">
        <f t="shared" si="134"/>
        <v>36-50</v>
      </c>
      <c r="AP512" s="1">
        <v>2520</v>
      </c>
      <c r="AQ512" s="1">
        <v>0</v>
      </c>
      <c r="AR512" s="1">
        <v>1</v>
      </c>
      <c r="AS512" s="1">
        <v>0</v>
      </c>
      <c r="AT512" s="1">
        <v>0</v>
      </c>
      <c r="AU512" s="1">
        <v>0</v>
      </c>
      <c r="AV512" s="1">
        <v>1</v>
      </c>
      <c r="AW512" s="1">
        <v>0</v>
      </c>
      <c r="AX512" s="1">
        <v>0</v>
      </c>
      <c r="AY512" s="1">
        <v>0</v>
      </c>
      <c r="AZ512" s="1">
        <v>33</v>
      </c>
      <c r="BA512" s="23">
        <v>42329</v>
      </c>
      <c r="BB512" s="25">
        <f t="shared" si="135"/>
        <v>11</v>
      </c>
      <c r="BC512" s="25" t="str">
        <f t="shared" si="136"/>
        <v>November</v>
      </c>
      <c r="BD512" s="25">
        <v>1</v>
      </c>
      <c r="BE512" t="str">
        <f t="shared" si="137"/>
        <v>1077,23559,Low income,76,Low spender,0.00322594337620442,1,0,87,25,5,19,7,0,23,79,0.316455696202532,0.0632911392405063,0.240506329113924,0.0886075949367089,0,0.291139240506329,3,3,0,3,9,0.333333333333333,0.333333333333333,0,0.333333333333333,7,0,0,0,0,0,0,0,47,36-50,2520,0,1,0,0,0,1,0,0,0,33</v>
      </c>
    </row>
    <row r="513" spans="1:57" ht="13.2" x14ac:dyDescent="0.25">
      <c r="A513" s="8">
        <v>1074</v>
      </c>
      <c r="B513" s="1">
        <v>14849</v>
      </c>
      <c r="C513" s="8" t="str">
        <f t="shared" si="138"/>
        <v>Low income</v>
      </c>
      <c r="D513" s="31">
        <v>1080</v>
      </c>
      <c r="E513" s="34" t="str">
        <f t="shared" si="139"/>
        <v>High spender</v>
      </c>
      <c r="F513" s="10">
        <f t="shared" si="133"/>
        <v>7.2732170516533107E-2</v>
      </c>
      <c r="G513" s="1">
        <v>1</v>
      </c>
      <c r="H513" s="1">
        <v>0</v>
      </c>
      <c r="I513" s="1">
        <v>39</v>
      </c>
      <c r="J513" s="1">
        <v>21</v>
      </c>
      <c r="K513" s="1">
        <v>2</v>
      </c>
      <c r="L513" s="1">
        <v>28</v>
      </c>
      <c r="M513" s="1">
        <v>3</v>
      </c>
      <c r="N513" s="1">
        <v>2</v>
      </c>
      <c r="O513" s="1">
        <v>9</v>
      </c>
      <c r="P513" s="8">
        <f t="shared" si="140"/>
        <v>65</v>
      </c>
      <c r="Q513" s="10">
        <f t="shared" si="141"/>
        <v>0.32307692307692309</v>
      </c>
      <c r="R513" s="10">
        <f t="shared" si="142"/>
        <v>3.0769230769230771E-2</v>
      </c>
      <c r="S513" s="10">
        <f t="shared" si="143"/>
        <v>0.43076923076923079</v>
      </c>
      <c r="T513" s="10">
        <f t="shared" si="144"/>
        <v>4.6153846153846156E-2</v>
      </c>
      <c r="U513" s="10">
        <f t="shared" si="145"/>
        <v>3.0769230769230771E-2</v>
      </c>
      <c r="V513" s="10">
        <f t="shared" si="146"/>
        <v>0.13846153846153847</v>
      </c>
      <c r="W513" s="1">
        <v>3</v>
      </c>
      <c r="X513" s="1">
        <v>2</v>
      </c>
      <c r="Y513" s="1">
        <v>0</v>
      </c>
      <c r="Z513" s="1">
        <v>4</v>
      </c>
      <c r="AA513" s="8">
        <f t="shared" si="147"/>
        <v>9</v>
      </c>
      <c r="AB513" s="10">
        <f t="shared" si="148"/>
        <v>0.33333333333333331</v>
      </c>
      <c r="AC513" s="10">
        <f t="shared" si="149"/>
        <v>0.22222222222222221</v>
      </c>
      <c r="AD513" s="10">
        <f t="shared" si="150"/>
        <v>0</v>
      </c>
      <c r="AE513" s="10">
        <f t="shared" si="151"/>
        <v>0.44444444444444442</v>
      </c>
      <c r="AF513" s="1">
        <v>8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44</v>
      </c>
      <c r="AO513" s="20" t="str">
        <f t="shared" si="134"/>
        <v>36-50</v>
      </c>
      <c r="AP513" s="1">
        <v>2521</v>
      </c>
      <c r="AQ513" s="1">
        <v>1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1</v>
      </c>
      <c r="AZ513" s="1">
        <v>47</v>
      </c>
      <c r="BA513" s="23">
        <v>42328</v>
      </c>
      <c r="BB513" s="25">
        <f t="shared" si="135"/>
        <v>11</v>
      </c>
      <c r="BC513" s="25" t="str">
        <f t="shared" si="136"/>
        <v>November</v>
      </c>
      <c r="BD513" s="25">
        <v>1</v>
      </c>
      <c r="BE513" t="str">
        <f t="shared" si="137"/>
        <v>1074,14849,Low income,1080,High spender,0.0727321705165331,1,0,39,21,2,28,3,2,9,65,0.323076923076923,0.0307692307692308,0.430769230769231,0.0461538461538462,0.0307692307692308,0.138461538461538,3,2,0,4,9,0.333333333333333,0.222222222222222,0,0.444444444444444,8,0,0,0,0,0,0,0,44,36-50,2521,1,0,0,0,0,0,0,0,1,47</v>
      </c>
    </row>
    <row r="514" spans="1:57" ht="13.2" x14ac:dyDescent="0.25">
      <c r="A514" s="8">
        <v>698</v>
      </c>
      <c r="B514" s="1">
        <v>36790</v>
      </c>
      <c r="C514" s="8" t="str">
        <f t="shared" si="138"/>
        <v>Low income</v>
      </c>
      <c r="D514" s="31">
        <v>123</v>
      </c>
      <c r="E514" s="34" t="str">
        <f t="shared" si="139"/>
        <v>Low spender</v>
      </c>
      <c r="F514" s="10">
        <f t="shared" ref="F514:F577" si="152">D514/B514</f>
        <v>3.3432998097309053E-3</v>
      </c>
      <c r="G514" s="1">
        <v>0</v>
      </c>
      <c r="H514" s="1">
        <v>0</v>
      </c>
      <c r="I514" s="1">
        <v>14</v>
      </c>
      <c r="J514" s="1">
        <v>3</v>
      </c>
      <c r="K514" s="1">
        <v>3</v>
      </c>
      <c r="L514" s="1">
        <v>14</v>
      </c>
      <c r="M514" s="1">
        <v>15</v>
      </c>
      <c r="N514" s="1">
        <v>21</v>
      </c>
      <c r="O514" s="1">
        <v>10</v>
      </c>
      <c r="P514" s="8">
        <f t="shared" si="140"/>
        <v>66</v>
      </c>
      <c r="Q514" s="10">
        <f t="shared" si="141"/>
        <v>4.5454545454545456E-2</v>
      </c>
      <c r="R514" s="10">
        <f t="shared" si="142"/>
        <v>4.5454545454545456E-2</v>
      </c>
      <c r="S514" s="10">
        <f t="shared" si="143"/>
        <v>0.21212121212121213</v>
      </c>
      <c r="T514" s="10">
        <f t="shared" si="144"/>
        <v>0.22727272727272727</v>
      </c>
      <c r="U514" s="10">
        <f t="shared" si="145"/>
        <v>0.31818181818181818</v>
      </c>
      <c r="V514" s="10">
        <f t="shared" si="146"/>
        <v>0.15151515151515152</v>
      </c>
      <c r="W514" s="1">
        <v>1</v>
      </c>
      <c r="X514" s="1">
        <v>2</v>
      </c>
      <c r="Y514" s="1">
        <v>1</v>
      </c>
      <c r="Z514" s="1">
        <v>2</v>
      </c>
      <c r="AA514" s="8">
        <f t="shared" si="147"/>
        <v>6</v>
      </c>
      <c r="AB514" s="10">
        <f t="shared" si="148"/>
        <v>0.16666666666666666</v>
      </c>
      <c r="AC514" s="10">
        <f t="shared" si="149"/>
        <v>0.33333333333333331</v>
      </c>
      <c r="AD514" s="10">
        <f t="shared" si="150"/>
        <v>0.16666666666666666</v>
      </c>
      <c r="AE514" s="10">
        <f t="shared" si="151"/>
        <v>0.33333333333333331</v>
      </c>
      <c r="AF514" s="1">
        <v>9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1</v>
      </c>
      <c r="AN514" s="1">
        <v>37</v>
      </c>
      <c r="AO514" s="20" t="str">
        <f t="shared" ref="AO514:AO577" si="153">IF(AND(AN514&lt;36,AN514&gt;23), "24-35",
IF(AND(AN514&lt;51,AN514&gt;35), "36-50",
IF(AND(AN514&lt;66,AN514&gt;50), "50-65",
IF(AN514&gt;65, "66+", "N")
)))</f>
        <v>36-50</v>
      </c>
      <c r="AP514" s="1">
        <v>2644</v>
      </c>
      <c r="AQ514" s="1">
        <v>0</v>
      </c>
      <c r="AR514" s="1">
        <v>1</v>
      </c>
      <c r="AS514" s="1">
        <v>0</v>
      </c>
      <c r="AT514" s="1">
        <v>0</v>
      </c>
      <c r="AU514" s="1">
        <v>0</v>
      </c>
      <c r="AV514" s="1">
        <v>0</v>
      </c>
      <c r="AW514" s="1">
        <v>1</v>
      </c>
      <c r="AX514" s="1">
        <v>0</v>
      </c>
      <c r="AY514" s="1">
        <v>0</v>
      </c>
      <c r="AZ514" s="1">
        <v>46</v>
      </c>
      <c r="BA514" s="23">
        <v>42205</v>
      </c>
      <c r="BB514" s="25">
        <f t="shared" ref="BB514:BB577" si="154">MONTH(BA514)</f>
        <v>7</v>
      </c>
      <c r="BC514" s="25" t="str">
        <f t="shared" ref="BC514:BC577" si="155">TEXT(BA514,"mmmm")</f>
        <v>July</v>
      </c>
      <c r="BD514" s="25">
        <v>1</v>
      </c>
      <c r="BE514" t="str">
        <f t="shared" ref="BE514:BE577" si="156">_xlfn.TEXTJOIN(",",TRUE,A514:AZ514)</f>
        <v>698,36790,Low income,123,Low spender,0.00334329980973091,0,0,14,3,3,14,15,21,10,66,0.0454545454545455,0.0454545454545455,0.212121212121212,0.227272727272727,0.318181818181818,0.151515151515152,1,2,1,2,6,0.166666666666667,0.333333333333333,0.166666666666667,0.333333333333333,9,0,0,0,0,0,0,1,37,36-50,2644,0,1,0,0,0,0,1,0,0,46</v>
      </c>
    </row>
    <row r="515" spans="1:57" ht="13.2" x14ac:dyDescent="0.25">
      <c r="A515" s="8">
        <v>48</v>
      </c>
      <c r="B515" s="1">
        <v>16005</v>
      </c>
      <c r="C515" s="8" t="str">
        <f t="shared" ref="C515:C578" si="157">IF(B515&lt;=AVERAGE(B:B),"Low income", "High income")</f>
        <v>Low income</v>
      </c>
      <c r="D515" s="31">
        <v>1072</v>
      </c>
      <c r="E515" s="34" t="str">
        <f t="shared" ref="E515:E578" si="158">IF(D515&lt;=AVERAGE(D:D),"Low spender", "High spender")</f>
        <v>High spender</v>
      </c>
      <c r="F515" s="10">
        <f t="shared" si="152"/>
        <v>6.697906904092471E-2</v>
      </c>
      <c r="G515" s="1">
        <v>1</v>
      </c>
      <c r="H515" s="1">
        <v>0</v>
      </c>
      <c r="I515" s="1">
        <v>69</v>
      </c>
      <c r="J515" s="1">
        <v>1</v>
      </c>
      <c r="K515" s="1">
        <v>3</v>
      </c>
      <c r="L515" s="1">
        <v>2</v>
      </c>
      <c r="M515" s="1">
        <v>20</v>
      </c>
      <c r="N515" s="1">
        <v>30</v>
      </c>
      <c r="O515" s="1">
        <v>47</v>
      </c>
      <c r="P515" s="8">
        <f t="shared" ref="P515:P578" si="159">SUM(J515:O515)</f>
        <v>103</v>
      </c>
      <c r="Q515" s="10">
        <f t="shared" ref="Q515:Q578" si="160">IF(P515=0,0,J515/P515)</f>
        <v>9.7087378640776691E-3</v>
      </c>
      <c r="R515" s="10">
        <f t="shared" ref="R515:R578" si="161">IF(P515=0,0,K515/P515)</f>
        <v>2.9126213592233011E-2</v>
      </c>
      <c r="S515" s="10">
        <f t="shared" ref="S515:S578" si="162">IF(P515=0,0,L515/P515)</f>
        <v>1.9417475728155338E-2</v>
      </c>
      <c r="T515" s="10">
        <f t="shared" ref="T515:T578" si="163">IF(P515=0,0,M515/P515)</f>
        <v>0.1941747572815534</v>
      </c>
      <c r="U515" s="10">
        <f t="shared" ref="U515:U578" si="164">IF(P515=0,0,N515/P515)</f>
        <v>0.29126213592233008</v>
      </c>
      <c r="V515" s="10">
        <f t="shared" ref="V515:V578" si="165">IF(P515=0,0,O515/P515)</f>
        <v>0.4563106796116505</v>
      </c>
      <c r="W515" s="1">
        <v>3</v>
      </c>
      <c r="X515" s="1">
        <v>2</v>
      </c>
      <c r="Y515" s="1">
        <v>1</v>
      </c>
      <c r="Z515" s="1">
        <v>2</v>
      </c>
      <c r="AA515" s="8">
        <f t="shared" ref="AA515:AA578" si="166">SUM(W515:Z515)</f>
        <v>8</v>
      </c>
      <c r="AB515" s="10">
        <f t="shared" ref="AB515:AB578" si="167">IF(AA515=0,0,W515/AA515)</f>
        <v>0.375</v>
      </c>
      <c r="AC515" s="10">
        <f t="shared" ref="AC515:AC578" si="168">IF(AA515=0,0,X515/AA515)</f>
        <v>0.25</v>
      </c>
      <c r="AD515" s="10">
        <f t="shared" ref="AD515:AD578" si="169">IF(AA515=0,0,Y515/AA515)</f>
        <v>0.125</v>
      </c>
      <c r="AE515" s="10">
        <f t="shared" ref="AE515:AE578" si="170">IF(AA515=0,0,Z515/AA515)</f>
        <v>0.25</v>
      </c>
      <c r="AF515" s="1">
        <v>8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40</v>
      </c>
      <c r="AO515" s="20" t="str">
        <f t="shared" si="153"/>
        <v>36-50</v>
      </c>
      <c r="AP515" s="1">
        <v>2843</v>
      </c>
      <c r="AQ515" s="1">
        <v>0</v>
      </c>
      <c r="AR515" s="1">
        <v>1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9</v>
      </c>
      <c r="BA515" s="23">
        <v>42006</v>
      </c>
      <c r="BB515" s="25">
        <f t="shared" si="154"/>
        <v>1</v>
      </c>
      <c r="BC515" s="25" t="str">
        <f t="shared" si="155"/>
        <v>January</v>
      </c>
      <c r="BD515" s="25">
        <v>1</v>
      </c>
      <c r="BE515" t="str">
        <f t="shared" si="156"/>
        <v>48,16005,Low income,1072,High spender,0.0669790690409247,1,0,69,1,3,2,20,30,47,103,0.00970873786407767,0.029126213592233,0.0194174757281553,0.194174757281553,0.29126213592233,0.456310679611651,3,2,1,2,8,0.375,0.25,0.125,0.25,8,0,0,0,0,0,0,0,40,36-50,2843,0,1,0,0,0,0,0,0,0,9</v>
      </c>
    </row>
    <row r="516" spans="1:57" ht="13.2" x14ac:dyDescent="0.25">
      <c r="A516" s="8">
        <v>1954</v>
      </c>
      <c r="B516" s="1">
        <v>21474</v>
      </c>
      <c r="C516" s="8" t="str">
        <f t="shared" si="157"/>
        <v>Low income</v>
      </c>
      <c r="D516" s="31">
        <v>88</v>
      </c>
      <c r="E516" s="34" t="str">
        <f t="shared" si="158"/>
        <v>Low spender</v>
      </c>
      <c r="F516" s="10">
        <f t="shared" si="152"/>
        <v>4.0979789512899318E-3</v>
      </c>
      <c r="G516" s="1">
        <v>1</v>
      </c>
      <c r="H516" s="1">
        <v>0</v>
      </c>
      <c r="I516" s="1">
        <v>0</v>
      </c>
      <c r="J516" s="1">
        <v>6</v>
      </c>
      <c r="K516" s="1">
        <v>16</v>
      </c>
      <c r="L516" s="1">
        <v>24</v>
      </c>
      <c r="M516" s="1">
        <v>11</v>
      </c>
      <c r="N516" s="1">
        <v>0</v>
      </c>
      <c r="O516" s="1">
        <v>34</v>
      </c>
      <c r="P516" s="8">
        <f t="shared" si="159"/>
        <v>91</v>
      </c>
      <c r="Q516" s="10">
        <f t="shared" si="160"/>
        <v>6.5934065934065936E-2</v>
      </c>
      <c r="R516" s="10">
        <f t="shared" si="161"/>
        <v>0.17582417582417584</v>
      </c>
      <c r="S516" s="10">
        <f t="shared" si="162"/>
        <v>0.26373626373626374</v>
      </c>
      <c r="T516" s="10">
        <f t="shared" si="163"/>
        <v>0.12087912087912088</v>
      </c>
      <c r="U516" s="10">
        <f t="shared" si="164"/>
        <v>0</v>
      </c>
      <c r="V516" s="10">
        <f t="shared" si="165"/>
        <v>0.37362637362637363</v>
      </c>
      <c r="W516" s="1">
        <v>2</v>
      </c>
      <c r="X516" s="1">
        <v>3</v>
      </c>
      <c r="Y516" s="1">
        <v>1</v>
      </c>
      <c r="Z516" s="1">
        <v>2</v>
      </c>
      <c r="AA516" s="8">
        <f t="shared" si="166"/>
        <v>8</v>
      </c>
      <c r="AB516" s="10">
        <f t="shared" si="167"/>
        <v>0.25</v>
      </c>
      <c r="AC516" s="10">
        <f t="shared" si="168"/>
        <v>0.375</v>
      </c>
      <c r="AD516" s="10">
        <f t="shared" si="169"/>
        <v>0.125</v>
      </c>
      <c r="AE516" s="10">
        <f t="shared" si="170"/>
        <v>0.25</v>
      </c>
      <c r="AF516" s="1">
        <v>7</v>
      </c>
      <c r="AG516" s="1">
        <v>0</v>
      </c>
      <c r="AH516" s="1">
        <v>0</v>
      </c>
      <c r="AI516" s="1">
        <v>1</v>
      </c>
      <c r="AJ516" s="1">
        <v>0</v>
      </c>
      <c r="AK516" s="1">
        <v>0</v>
      </c>
      <c r="AL516" s="1">
        <v>0</v>
      </c>
      <c r="AM516" s="1">
        <v>1</v>
      </c>
      <c r="AN516" s="1">
        <v>31</v>
      </c>
      <c r="AO516" s="20" t="str">
        <f t="shared" si="153"/>
        <v>24-35</v>
      </c>
      <c r="AP516" s="1">
        <v>2241</v>
      </c>
      <c r="AQ516" s="1">
        <v>0</v>
      </c>
      <c r="AR516" s="1">
        <v>0</v>
      </c>
      <c r="AS516" s="1">
        <v>1</v>
      </c>
      <c r="AT516" s="1">
        <v>0</v>
      </c>
      <c r="AU516" s="1">
        <v>0</v>
      </c>
      <c r="AV516" s="1">
        <v>0</v>
      </c>
      <c r="AW516" s="1">
        <v>1</v>
      </c>
      <c r="AX516" s="1">
        <v>0</v>
      </c>
      <c r="AY516" s="1">
        <v>0</v>
      </c>
      <c r="AZ516" s="1">
        <v>23</v>
      </c>
      <c r="BA516" s="23">
        <v>42608</v>
      </c>
      <c r="BB516" s="25">
        <f t="shared" si="154"/>
        <v>8</v>
      </c>
      <c r="BC516" s="25" t="str">
        <f t="shared" si="155"/>
        <v>August</v>
      </c>
      <c r="BD516" s="25">
        <v>1</v>
      </c>
      <c r="BE516" t="str">
        <f t="shared" si="156"/>
        <v>1954,21474,Low income,88,Low spender,0.00409797895128993,1,0,0,6,16,24,11,0,34,91,0.0659340659340659,0.175824175824176,0.263736263736264,0.120879120879121,0,0.373626373626374,2,3,1,2,8,0.25,0.375,0.125,0.25,7,0,0,1,0,0,0,1,31,24-35,2241,0,0,1,0,0,0,1,0,0,23</v>
      </c>
    </row>
    <row r="517" spans="1:57" ht="13.2" x14ac:dyDescent="0.25">
      <c r="A517" s="8">
        <v>1758</v>
      </c>
      <c r="B517" s="1">
        <v>26759</v>
      </c>
      <c r="C517" s="8" t="str">
        <f t="shared" si="157"/>
        <v>Low income</v>
      </c>
      <c r="D517" s="31">
        <v>385</v>
      </c>
      <c r="E517" s="34" t="str">
        <f t="shared" si="158"/>
        <v>Low spender</v>
      </c>
      <c r="F517" s="10">
        <f t="shared" si="152"/>
        <v>1.4387682648828431E-2</v>
      </c>
      <c r="G517" s="1">
        <v>1</v>
      </c>
      <c r="H517" s="1">
        <v>0</v>
      </c>
      <c r="I517" s="1">
        <v>65</v>
      </c>
      <c r="J517" s="1">
        <v>25</v>
      </c>
      <c r="K517" s="1">
        <v>3</v>
      </c>
      <c r="L517" s="1">
        <v>16</v>
      </c>
      <c r="M517" s="1">
        <v>8</v>
      </c>
      <c r="N517" s="1">
        <v>5</v>
      </c>
      <c r="O517" s="1">
        <v>2</v>
      </c>
      <c r="P517" s="8">
        <f t="shared" si="159"/>
        <v>59</v>
      </c>
      <c r="Q517" s="10">
        <f t="shared" si="160"/>
        <v>0.42372881355932202</v>
      </c>
      <c r="R517" s="10">
        <f t="shared" si="161"/>
        <v>5.0847457627118647E-2</v>
      </c>
      <c r="S517" s="10">
        <f t="shared" si="162"/>
        <v>0.2711864406779661</v>
      </c>
      <c r="T517" s="10">
        <f t="shared" si="163"/>
        <v>0.13559322033898305</v>
      </c>
      <c r="U517" s="10">
        <f t="shared" si="164"/>
        <v>8.4745762711864403E-2</v>
      </c>
      <c r="V517" s="10">
        <f t="shared" si="165"/>
        <v>3.3898305084745763E-2</v>
      </c>
      <c r="W517" s="1">
        <v>2</v>
      </c>
      <c r="X517" s="1">
        <v>2</v>
      </c>
      <c r="Y517" s="1">
        <v>1</v>
      </c>
      <c r="Z517" s="1">
        <v>3</v>
      </c>
      <c r="AA517" s="8">
        <f t="shared" si="166"/>
        <v>8</v>
      </c>
      <c r="AB517" s="10">
        <f t="shared" si="167"/>
        <v>0.25</v>
      </c>
      <c r="AC517" s="10">
        <f t="shared" si="168"/>
        <v>0.25</v>
      </c>
      <c r="AD517" s="10">
        <f t="shared" si="169"/>
        <v>0.125</v>
      </c>
      <c r="AE517" s="10">
        <f t="shared" si="170"/>
        <v>0.375</v>
      </c>
      <c r="AF517" s="1">
        <v>6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48</v>
      </c>
      <c r="AO517" s="20" t="str">
        <f t="shared" si="153"/>
        <v>36-50</v>
      </c>
      <c r="AP517" s="1">
        <v>2301</v>
      </c>
      <c r="AQ517" s="1">
        <v>1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1</v>
      </c>
      <c r="AX517" s="1">
        <v>0</v>
      </c>
      <c r="AY517" s="1">
        <v>0</v>
      </c>
      <c r="AZ517" s="1">
        <v>55</v>
      </c>
      <c r="BA517" s="23">
        <v>42548</v>
      </c>
      <c r="BB517" s="25">
        <f t="shared" si="154"/>
        <v>6</v>
      </c>
      <c r="BC517" s="25" t="str">
        <f t="shared" si="155"/>
        <v>June</v>
      </c>
      <c r="BD517" s="25">
        <v>1</v>
      </c>
      <c r="BE517" t="str">
        <f t="shared" si="156"/>
        <v>1758,26759,Low income,385,Low spender,0.0143876826488284,1,0,65,25,3,16,8,5,2,59,0.423728813559322,0.0508474576271186,0.271186440677966,0.135593220338983,0.0847457627118644,0.0338983050847458,2,2,1,3,8,0.25,0.25,0.125,0.375,6,0,0,0,0,0,0,0,48,36-50,2301,1,0,0,0,0,0,1,0,0,55</v>
      </c>
    </row>
    <row r="518" spans="1:57" ht="13.2" x14ac:dyDescent="0.25">
      <c r="A518" s="8">
        <v>1496</v>
      </c>
      <c r="B518" s="1">
        <v>41120</v>
      </c>
      <c r="C518" s="8" t="str">
        <f t="shared" si="157"/>
        <v>Low income</v>
      </c>
      <c r="D518" s="31">
        <v>30</v>
      </c>
      <c r="E518" s="34" t="str">
        <f t="shared" si="158"/>
        <v>Low spender</v>
      </c>
      <c r="F518" s="10">
        <f t="shared" si="152"/>
        <v>7.2957198443579768E-4</v>
      </c>
      <c r="G518" s="1">
        <v>1</v>
      </c>
      <c r="H518" s="1">
        <v>1</v>
      </c>
      <c r="I518" s="1">
        <v>80</v>
      </c>
      <c r="J518" s="1">
        <v>24</v>
      </c>
      <c r="K518" s="1">
        <v>2</v>
      </c>
      <c r="L518" s="1">
        <v>23</v>
      </c>
      <c r="M518" s="1">
        <v>0</v>
      </c>
      <c r="N518" s="1">
        <v>8</v>
      </c>
      <c r="O518" s="1">
        <v>24</v>
      </c>
      <c r="P518" s="8">
        <f t="shared" si="159"/>
        <v>81</v>
      </c>
      <c r="Q518" s="10">
        <f t="shared" si="160"/>
        <v>0.29629629629629628</v>
      </c>
      <c r="R518" s="10">
        <f t="shared" si="161"/>
        <v>2.4691358024691357E-2</v>
      </c>
      <c r="S518" s="10">
        <f t="shared" si="162"/>
        <v>0.2839506172839506</v>
      </c>
      <c r="T518" s="10">
        <f t="shared" si="163"/>
        <v>0</v>
      </c>
      <c r="U518" s="10">
        <f t="shared" si="164"/>
        <v>9.8765432098765427E-2</v>
      </c>
      <c r="V518" s="10">
        <f t="shared" si="165"/>
        <v>0.29629629629629628</v>
      </c>
      <c r="W518" s="1">
        <v>3</v>
      </c>
      <c r="X518" s="1">
        <v>2</v>
      </c>
      <c r="Y518" s="1">
        <v>1</v>
      </c>
      <c r="Z518" s="1">
        <v>3</v>
      </c>
      <c r="AA518" s="8">
        <f t="shared" si="166"/>
        <v>9</v>
      </c>
      <c r="AB518" s="10">
        <f t="shared" si="167"/>
        <v>0.33333333333333331</v>
      </c>
      <c r="AC518" s="10">
        <f t="shared" si="168"/>
        <v>0.22222222222222221</v>
      </c>
      <c r="AD518" s="10">
        <f t="shared" si="169"/>
        <v>0.1111111111111111</v>
      </c>
      <c r="AE518" s="10">
        <f t="shared" si="170"/>
        <v>0.33333333333333331</v>
      </c>
      <c r="AF518" s="1">
        <v>6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52</v>
      </c>
      <c r="AO518" s="20" t="str">
        <f t="shared" si="153"/>
        <v>50-65</v>
      </c>
      <c r="AP518" s="1">
        <v>2394</v>
      </c>
      <c r="AQ518" s="1">
        <v>0</v>
      </c>
      <c r="AR518" s="1">
        <v>1</v>
      </c>
      <c r="AS518" s="1">
        <v>0</v>
      </c>
      <c r="AT518" s="1">
        <v>0</v>
      </c>
      <c r="AU518" s="1">
        <v>0</v>
      </c>
      <c r="AV518" s="1">
        <v>0</v>
      </c>
      <c r="AW518" s="1">
        <v>1</v>
      </c>
      <c r="AX518" s="1">
        <v>0</v>
      </c>
      <c r="AY518" s="1">
        <v>0</v>
      </c>
      <c r="AZ518" s="1">
        <v>33</v>
      </c>
      <c r="BA518" s="23">
        <v>42455</v>
      </c>
      <c r="BB518" s="25">
        <f t="shared" si="154"/>
        <v>3</v>
      </c>
      <c r="BC518" s="25" t="str">
        <f t="shared" si="155"/>
        <v>March</v>
      </c>
      <c r="BD518" s="25">
        <v>1</v>
      </c>
      <c r="BE518" t="str">
        <f t="shared" si="156"/>
        <v>1496,41120,Low income,30,Low spender,0.000729571984435798,1,1,80,24,2,23,0,8,24,81,0.296296296296296,0.0246913580246914,0.283950617283951,0,0.0987654320987654,0.296296296296296,3,2,1,3,9,0.333333333333333,0.222222222222222,0.111111111111111,0.333333333333333,6,0,0,0,0,0,0,0,52,50-65,2394,0,1,0,0,0,0,1,0,0,33</v>
      </c>
    </row>
    <row r="519" spans="1:57" ht="13.2" x14ac:dyDescent="0.25">
      <c r="A519" s="8">
        <v>764</v>
      </c>
      <c r="B519" s="1">
        <v>31395</v>
      </c>
      <c r="C519" s="8" t="str">
        <f t="shared" si="157"/>
        <v>Low income</v>
      </c>
      <c r="D519" s="31">
        <v>303</v>
      </c>
      <c r="E519" s="34" t="str">
        <f t="shared" si="158"/>
        <v>Low spender</v>
      </c>
      <c r="F519" s="10">
        <f t="shared" si="152"/>
        <v>9.6512183468705215E-3</v>
      </c>
      <c r="G519" s="1">
        <v>1</v>
      </c>
      <c r="H519" s="1">
        <v>1</v>
      </c>
      <c r="I519" s="1">
        <v>80</v>
      </c>
      <c r="J519" s="1">
        <v>23</v>
      </c>
      <c r="K519" s="1">
        <v>1</v>
      </c>
      <c r="L519" s="1">
        <v>25</v>
      </c>
      <c r="M519" s="1">
        <v>0</v>
      </c>
      <c r="N519" s="1">
        <v>8</v>
      </c>
      <c r="O519" s="1">
        <v>7</v>
      </c>
      <c r="P519" s="8">
        <f t="shared" si="159"/>
        <v>64</v>
      </c>
      <c r="Q519" s="10">
        <f t="shared" si="160"/>
        <v>0.359375</v>
      </c>
      <c r="R519" s="10">
        <f t="shared" si="161"/>
        <v>1.5625E-2</v>
      </c>
      <c r="S519" s="10">
        <f t="shared" si="162"/>
        <v>0.390625</v>
      </c>
      <c r="T519" s="10">
        <f t="shared" si="163"/>
        <v>0</v>
      </c>
      <c r="U519" s="10">
        <f t="shared" si="164"/>
        <v>0.125</v>
      </c>
      <c r="V519" s="10">
        <f t="shared" si="165"/>
        <v>0.109375</v>
      </c>
      <c r="W519" s="1">
        <v>4</v>
      </c>
      <c r="X519" s="1">
        <v>2</v>
      </c>
      <c r="Y519" s="1">
        <v>1</v>
      </c>
      <c r="Z519" s="1">
        <v>3</v>
      </c>
      <c r="AA519" s="8">
        <f t="shared" si="166"/>
        <v>10</v>
      </c>
      <c r="AB519" s="10">
        <f t="shared" si="167"/>
        <v>0.4</v>
      </c>
      <c r="AC519" s="10">
        <f t="shared" si="168"/>
        <v>0.2</v>
      </c>
      <c r="AD519" s="10">
        <f t="shared" si="169"/>
        <v>0.1</v>
      </c>
      <c r="AE519" s="10">
        <f t="shared" si="170"/>
        <v>0.3</v>
      </c>
      <c r="AF519" s="1">
        <v>6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64</v>
      </c>
      <c r="AO519" s="20" t="str">
        <f t="shared" si="153"/>
        <v>50-65</v>
      </c>
      <c r="AP519" s="1">
        <v>2622</v>
      </c>
      <c r="AQ519" s="1">
        <v>1</v>
      </c>
      <c r="AR519" s="1">
        <v>0</v>
      </c>
      <c r="AS519" s="1">
        <v>0</v>
      </c>
      <c r="AT519" s="1">
        <v>0</v>
      </c>
      <c r="AU519" s="1">
        <v>0</v>
      </c>
      <c r="AV519" s="1">
        <v>1</v>
      </c>
      <c r="AW519" s="1">
        <v>0</v>
      </c>
      <c r="AX519" s="1">
        <v>0</v>
      </c>
      <c r="AY519" s="1">
        <v>0</v>
      </c>
      <c r="AZ519" s="1">
        <v>50</v>
      </c>
      <c r="BA519" s="23">
        <v>42227</v>
      </c>
      <c r="BB519" s="25">
        <f t="shared" si="154"/>
        <v>8</v>
      </c>
      <c r="BC519" s="25" t="str">
        <f t="shared" si="155"/>
        <v>August</v>
      </c>
      <c r="BD519" s="25">
        <v>1</v>
      </c>
      <c r="BE519" t="str">
        <f t="shared" si="156"/>
        <v>764,31395,Low income,303,Low spender,0.00965121834687052,1,1,80,23,1,25,0,8,7,64,0.359375,0.015625,0.390625,0,0.125,0.109375,4,2,1,3,10,0.4,0.2,0.1,0.3,6,0,0,0,0,0,0,0,64,50-65,2622,1,0,0,0,0,1,0,0,0,50</v>
      </c>
    </row>
    <row r="520" spans="1:57" ht="13.2" x14ac:dyDescent="0.25">
      <c r="A520" s="8">
        <v>539</v>
      </c>
      <c r="B520" s="1">
        <v>18793</v>
      </c>
      <c r="C520" s="8" t="str">
        <f t="shared" si="157"/>
        <v>Low income</v>
      </c>
      <c r="D520" s="31">
        <v>612</v>
      </c>
      <c r="E520" s="34" t="str">
        <f t="shared" si="158"/>
        <v>High spender</v>
      </c>
      <c r="F520" s="10">
        <f t="shared" si="152"/>
        <v>3.2565316873303891E-2</v>
      </c>
      <c r="G520" s="1">
        <v>1</v>
      </c>
      <c r="H520" s="1">
        <v>0</v>
      </c>
      <c r="I520" s="1">
        <v>14</v>
      </c>
      <c r="J520" s="1">
        <v>4</v>
      </c>
      <c r="K520" s="1">
        <v>16</v>
      </c>
      <c r="L520" s="1">
        <v>20</v>
      </c>
      <c r="M520" s="1">
        <v>0</v>
      </c>
      <c r="N520" s="1">
        <v>17</v>
      </c>
      <c r="O520" s="1">
        <v>20</v>
      </c>
      <c r="P520" s="8">
        <f t="shared" si="159"/>
        <v>77</v>
      </c>
      <c r="Q520" s="10">
        <f t="shared" si="160"/>
        <v>5.1948051948051951E-2</v>
      </c>
      <c r="R520" s="10">
        <f t="shared" si="161"/>
        <v>0.20779220779220781</v>
      </c>
      <c r="S520" s="10">
        <f t="shared" si="162"/>
        <v>0.25974025974025972</v>
      </c>
      <c r="T520" s="10">
        <f t="shared" si="163"/>
        <v>0</v>
      </c>
      <c r="U520" s="10">
        <f t="shared" si="164"/>
        <v>0.22077922077922077</v>
      </c>
      <c r="V520" s="10">
        <f t="shared" si="165"/>
        <v>0.25974025974025972</v>
      </c>
      <c r="W520" s="1">
        <v>3</v>
      </c>
      <c r="X520" s="1">
        <v>2</v>
      </c>
      <c r="Y520" s="1">
        <v>0</v>
      </c>
      <c r="Z520" s="1">
        <v>4</v>
      </c>
      <c r="AA520" s="8">
        <f t="shared" si="166"/>
        <v>9</v>
      </c>
      <c r="AB520" s="10">
        <f t="shared" si="167"/>
        <v>0.33333333333333331</v>
      </c>
      <c r="AC520" s="10">
        <f t="shared" si="168"/>
        <v>0.22222222222222221</v>
      </c>
      <c r="AD520" s="10">
        <f t="shared" si="169"/>
        <v>0</v>
      </c>
      <c r="AE520" s="10">
        <f t="shared" si="170"/>
        <v>0.44444444444444442</v>
      </c>
      <c r="AF520" s="1">
        <v>8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49</v>
      </c>
      <c r="AO520" s="20" t="str">
        <f t="shared" si="153"/>
        <v>36-50</v>
      </c>
      <c r="AP520" s="1">
        <v>2692</v>
      </c>
      <c r="AQ520" s="1">
        <v>0</v>
      </c>
      <c r="AR520" s="1">
        <v>1</v>
      </c>
      <c r="AS520" s="1">
        <v>0</v>
      </c>
      <c r="AT520" s="1">
        <v>0</v>
      </c>
      <c r="AU520" s="1">
        <v>0</v>
      </c>
      <c r="AV520" s="1">
        <v>0</v>
      </c>
      <c r="AW520" s="1">
        <v>1</v>
      </c>
      <c r="AX520" s="1">
        <v>0</v>
      </c>
      <c r="AY520" s="1">
        <v>0</v>
      </c>
      <c r="AZ520" s="1">
        <v>37</v>
      </c>
      <c r="BA520" s="23">
        <v>42157</v>
      </c>
      <c r="BB520" s="25">
        <f t="shared" si="154"/>
        <v>6</v>
      </c>
      <c r="BC520" s="25" t="str">
        <f t="shared" si="155"/>
        <v>June</v>
      </c>
      <c r="BD520" s="25">
        <v>1</v>
      </c>
      <c r="BE520" t="str">
        <f t="shared" si="156"/>
        <v>539,18793,Low income,612,High spender,0.0325653168733039,1,0,14,4,16,20,0,17,20,77,0.051948051948052,0.207792207792208,0.25974025974026,0,0.220779220779221,0.25974025974026,3,2,0,4,9,0.333333333333333,0.222222222222222,0,0.444444444444444,8,0,0,0,0,0,0,0,49,36-50,2692,0,1,0,0,0,0,1,0,0,37</v>
      </c>
    </row>
    <row r="521" spans="1:57" ht="13.2" x14ac:dyDescent="0.25">
      <c r="A521" s="8">
        <v>269</v>
      </c>
      <c r="B521" s="1">
        <v>30545</v>
      </c>
      <c r="C521" s="8" t="str">
        <f t="shared" si="157"/>
        <v>Low income</v>
      </c>
      <c r="D521" s="31">
        <v>777</v>
      </c>
      <c r="E521" s="34" t="str">
        <f t="shared" si="158"/>
        <v>High spender</v>
      </c>
      <c r="F521" s="10">
        <f t="shared" si="152"/>
        <v>2.5437878539859224E-2</v>
      </c>
      <c r="G521" s="1">
        <v>1</v>
      </c>
      <c r="H521" s="1">
        <v>0</v>
      </c>
      <c r="I521" s="1">
        <v>71</v>
      </c>
      <c r="J521" s="1">
        <v>4</v>
      </c>
      <c r="K521" s="1">
        <v>12</v>
      </c>
      <c r="L521" s="1">
        <v>15</v>
      </c>
      <c r="M521" s="1">
        <v>19</v>
      </c>
      <c r="N521" s="1">
        <v>7</v>
      </c>
      <c r="O521" s="1">
        <v>12</v>
      </c>
      <c r="P521" s="8">
        <f t="shared" si="159"/>
        <v>69</v>
      </c>
      <c r="Q521" s="10">
        <f t="shared" si="160"/>
        <v>5.7971014492753624E-2</v>
      </c>
      <c r="R521" s="10">
        <f t="shared" si="161"/>
        <v>0.17391304347826086</v>
      </c>
      <c r="S521" s="10">
        <f t="shared" si="162"/>
        <v>0.21739130434782608</v>
      </c>
      <c r="T521" s="10">
        <f t="shared" si="163"/>
        <v>0.27536231884057971</v>
      </c>
      <c r="U521" s="10">
        <f t="shared" si="164"/>
        <v>0.10144927536231885</v>
      </c>
      <c r="V521" s="10">
        <f t="shared" si="165"/>
        <v>0.17391304347826086</v>
      </c>
      <c r="W521" s="1">
        <v>2</v>
      </c>
      <c r="X521" s="1">
        <v>2</v>
      </c>
      <c r="Y521" s="1">
        <v>0</v>
      </c>
      <c r="Z521" s="1">
        <v>3</v>
      </c>
      <c r="AA521" s="8">
        <f t="shared" si="166"/>
        <v>7</v>
      </c>
      <c r="AB521" s="10">
        <f t="shared" si="167"/>
        <v>0.2857142857142857</v>
      </c>
      <c r="AC521" s="10">
        <f t="shared" si="168"/>
        <v>0.2857142857142857</v>
      </c>
      <c r="AD521" s="10">
        <f t="shared" si="169"/>
        <v>0</v>
      </c>
      <c r="AE521" s="10">
        <f t="shared" si="170"/>
        <v>0.42857142857142855</v>
      </c>
      <c r="AF521" s="1">
        <v>7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41</v>
      </c>
      <c r="AO521" s="20" t="str">
        <f t="shared" si="153"/>
        <v>36-50</v>
      </c>
      <c r="AP521" s="1">
        <v>2779</v>
      </c>
      <c r="AQ521" s="1">
        <v>0</v>
      </c>
      <c r="AR521" s="1">
        <v>0</v>
      </c>
      <c r="AS521" s="1">
        <v>0</v>
      </c>
      <c r="AT521" s="1">
        <v>1</v>
      </c>
      <c r="AU521" s="1">
        <v>0</v>
      </c>
      <c r="AV521" s="1">
        <v>0</v>
      </c>
      <c r="AW521" s="1">
        <v>1</v>
      </c>
      <c r="AX521" s="1">
        <v>0</v>
      </c>
      <c r="AY521" s="1">
        <v>0</v>
      </c>
      <c r="AZ521" s="1">
        <v>45</v>
      </c>
      <c r="BA521" s="23">
        <v>42070</v>
      </c>
      <c r="BB521" s="25">
        <f t="shared" si="154"/>
        <v>3</v>
      </c>
      <c r="BC521" s="25" t="str">
        <f t="shared" si="155"/>
        <v>March</v>
      </c>
      <c r="BD521" s="25">
        <v>1</v>
      </c>
      <c r="BE521" t="str">
        <f t="shared" si="156"/>
        <v>269,30545,Low income,777,High spender,0.0254378785398592,1,0,71,4,12,15,19,7,12,69,0.0579710144927536,0.173913043478261,0.217391304347826,0.27536231884058,0.101449275362319,0.173913043478261,2,2,0,3,7,0.285714285714286,0.285714285714286,0,0.428571428571429,7,0,0,0,0,0,0,0,41,36-50,2779,0,0,0,1,0,0,1,0,0,45</v>
      </c>
    </row>
    <row r="522" spans="1:57" ht="13.2" x14ac:dyDescent="0.25">
      <c r="A522" s="8">
        <v>2197</v>
      </c>
      <c r="B522" s="1">
        <v>37085</v>
      </c>
      <c r="C522" s="8" t="str">
        <f t="shared" si="157"/>
        <v>Low income</v>
      </c>
      <c r="D522" s="31">
        <v>1432</v>
      </c>
      <c r="E522" s="34" t="str">
        <f t="shared" si="158"/>
        <v>High spender</v>
      </c>
      <c r="F522" s="10">
        <f t="shared" si="152"/>
        <v>3.8613994876634757E-2</v>
      </c>
      <c r="G522" s="1">
        <v>1</v>
      </c>
      <c r="H522" s="1">
        <v>1</v>
      </c>
      <c r="I522" s="1">
        <v>65</v>
      </c>
      <c r="J522" s="1">
        <v>39</v>
      </c>
      <c r="K522" s="1">
        <v>1</v>
      </c>
      <c r="L522" s="1">
        <v>16</v>
      </c>
      <c r="M522" s="1">
        <v>2</v>
      </c>
      <c r="N522" s="1">
        <v>0</v>
      </c>
      <c r="O522" s="1">
        <v>3</v>
      </c>
      <c r="P522" s="8">
        <f t="shared" si="159"/>
        <v>61</v>
      </c>
      <c r="Q522" s="10">
        <f t="shared" si="160"/>
        <v>0.63934426229508201</v>
      </c>
      <c r="R522" s="10">
        <f t="shared" si="161"/>
        <v>1.6393442622950821E-2</v>
      </c>
      <c r="S522" s="10">
        <f t="shared" si="162"/>
        <v>0.26229508196721313</v>
      </c>
      <c r="T522" s="10">
        <f t="shared" si="163"/>
        <v>3.2786885245901641E-2</v>
      </c>
      <c r="U522" s="10">
        <f t="shared" si="164"/>
        <v>0</v>
      </c>
      <c r="V522" s="10">
        <f t="shared" si="165"/>
        <v>4.9180327868852458E-2</v>
      </c>
      <c r="W522" s="1">
        <v>4</v>
      </c>
      <c r="X522" s="1">
        <v>3</v>
      </c>
      <c r="Y522" s="1">
        <v>0</v>
      </c>
      <c r="Z522" s="1">
        <v>3</v>
      </c>
      <c r="AA522" s="8">
        <f t="shared" si="166"/>
        <v>10</v>
      </c>
      <c r="AB522" s="10">
        <f t="shared" si="167"/>
        <v>0.4</v>
      </c>
      <c r="AC522" s="10">
        <f t="shared" si="168"/>
        <v>0.3</v>
      </c>
      <c r="AD522" s="10">
        <f t="shared" si="169"/>
        <v>0</v>
      </c>
      <c r="AE522" s="10">
        <f t="shared" si="170"/>
        <v>0.3</v>
      </c>
      <c r="AF522" s="1">
        <v>8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45</v>
      </c>
      <c r="AO522" s="20" t="str">
        <f t="shared" si="153"/>
        <v>36-50</v>
      </c>
      <c r="AP522" s="1">
        <v>2162</v>
      </c>
      <c r="AQ522" s="1">
        <v>0</v>
      </c>
      <c r="AR522" s="1">
        <v>1</v>
      </c>
      <c r="AS522" s="1">
        <v>0</v>
      </c>
      <c r="AT522" s="1">
        <v>0</v>
      </c>
      <c r="AU522" s="1">
        <v>0</v>
      </c>
      <c r="AV522" s="1">
        <v>0</v>
      </c>
      <c r="AW522" s="1">
        <v>1</v>
      </c>
      <c r="AX522" s="1">
        <v>0</v>
      </c>
      <c r="AY522" s="1">
        <v>0</v>
      </c>
      <c r="AZ522" s="1">
        <v>55</v>
      </c>
      <c r="BA522" s="23">
        <v>42687</v>
      </c>
      <c r="BB522" s="25">
        <f t="shared" si="154"/>
        <v>11</v>
      </c>
      <c r="BC522" s="25" t="str">
        <f t="shared" si="155"/>
        <v>November</v>
      </c>
      <c r="BD522" s="25">
        <v>1</v>
      </c>
      <c r="BE522" t="str">
        <f t="shared" si="156"/>
        <v>2197,37085,Low income,1432,High spender,0.0386139948766348,1,1,65,39,1,16,2,0,3,61,0.639344262295082,0.0163934426229508,0.262295081967213,0.0327868852459016,0,0.0491803278688525,4,3,0,3,10,0.4,0.3,0,0.3,8,0,0,0,0,0,0,0,45,36-50,2162,0,1,0,0,0,0,1,0,0,55</v>
      </c>
    </row>
    <row r="523" spans="1:57" ht="13.2" x14ac:dyDescent="0.25">
      <c r="A523" s="8">
        <v>1965</v>
      </c>
      <c r="B523" s="1">
        <v>50616</v>
      </c>
      <c r="C523" s="8" t="str">
        <f t="shared" si="157"/>
        <v>Low income</v>
      </c>
      <c r="D523" s="31">
        <v>497</v>
      </c>
      <c r="E523" s="34" t="str">
        <f t="shared" si="158"/>
        <v>Low spender</v>
      </c>
      <c r="F523" s="10">
        <f t="shared" si="152"/>
        <v>9.8190295558716612E-3</v>
      </c>
      <c r="G523" s="1">
        <v>0</v>
      </c>
      <c r="H523" s="1">
        <v>1</v>
      </c>
      <c r="I523" s="1">
        <v>71</v>
      </c>
      <c r="J523" s="1">
        <v>30</v>
      </c>
      <c r="K523" s="1">
        <v>2</v>
      </c>
      <c r="L523" s="1">
        <v>25</v>
      </c>
      <c r="M523" s="1">
        <v>0</v>
      </c>
      <c r="N523" s="1">
        <v>1</v>
      </c>
      <c r="O523" s="1">
        <v>9</v>
      </c>
      <c r="P523" s="8">
        <f t="shared" si="159"/>
        <v>67</v>
      </c>
      <c r="Q523" s="10">
        <f t="shared" si="160"/>
        <v>0.44776119402985076</v>
      </c>
      <c r="R523" s="10">
        <f t="shared" si="161"/>
        <v>2.9850746268656716E-2</v>
      </c>
      <c r="S523" s="10">
        <f t="shared" si="162"/>
        <v>0.37313432835820898</v>
      </c>
      <c r="T523" s="10">
        <f t="shared" si="163"/>
        <v>0</v>
      </c>
      <c r="U523" s="10">
        <f t="shared" si="164"/>
        <v>1.4925373134328358E-2</v>
      </c>
      <c r="V523" s="10">
        <f t="shared" si="165"/>
        <v>0.13432835820895522</v>
      </c>
      <c r="W523" s="1">
        <v>1</v>
      </c>
      <c r="X523" s="1">
        <v>1</v>
      </c>
      <c r="Y523" s="1">
        <v>1</v>
      </c>
      <c r="Z523" s="1">
        <v>4</v>
      </c>
      <c r="AA523" s="8">
        <f t="shared" si="166"/>
        <v>7</v>
      </c>
      <c r="AB523" s="10">
        <f t="shared" si="167"/>
        <v>0.14285714285714285</v>
      </c>
      <c r="AC523" s="10">
        <f t="shared" si="168"/>
        <v>0.14285714285714285</v>
      </c>
      <c r="AD523" s="10">
        <f t="shared" si="169"/>
        <v>0.14285714285714285</v>
      </c>
      <c r="AE523" s="10">
        <f t="shared" si="170"/>
        <v>0.5714285714285714</v>
      </c>
      <c r="AF523" s="1">
        <v>2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70</v>
      </c>
      <c r="AO523" s="20" t="str">
        <f t="shared" si="153"/>
        <v>66+</v>
      </c>
      <c r="AP523" s="1">
        <v>2236</v>
      </c>
      <c r="AQ523" s="1">
        <v>0</v>
      </c>
      <c r="AR523" s="1">
        <v>0</v>
      </c>
      <c r="AS523" s="1">
        <v>0</v>
      </c>
      <c r="AT523" s="1">
        <v>1</v>
      </c>
      <c r="AU523" s="1">
        <v>0</v>
      </c>
      <c r="AV523" s="1">
        <v>0</v>
      </c>
      <c r="AW523" s="1">
        <v>0</v>
      </c>
      <c r="AX523" s="1">
        <v>0</v>
      </c>
      <c r="AY523" s="1">
        <v>1</v>
      </c>
      <c r="AZ523" s="1">
        <v>49</v>
      </c>
      <c r="BA523" s="23">
        <v>42613</v>
      </c>
      <c r="BB523" s="25">
        <f t="shared" si="154"/>
        <v>8</v>
      </c>
      <c r="BC523" s="25" t="str">
        <f t="shared" si="155"/>
        <v>August</v>
      </c>
      <c r="BD523" s="25">
        <v>1</v>
      </c>
      <c r="BE523" t="str">
        <f t="shared" si="156"/>
        <v>1965,50616,Low income,497,Low spender,0.00981902955587166,0,1,71,30,2,25,0,1,9,67,0.447761194029851,0.0298507462686567,0.373134328358209,0,0.0149253731343284,0.134328358208955,1,1,1,4,7,0.142857142857143,0.142857142857143,0.142857142857143,0.571428571428571,2,0,0,0,0,0,0,0,70,66+,2236,0,0,0,1,0,0,0,0,1,49</v>
      </c>
    </row>
    <row r="524" spans="1:57" ht="13.2" x14ac:dyDescent="0.25">
      <c r="A524" s="8">
        <v>1701</v>
      </c>
      <c r="B524" s="1">
        <v>21255</v>
      </c>
      <c r="C524" s="8" t="str">
        <f t="shared" si="157"/>
        <v>Low income</v>
      </c>
      <c r="D524" s="31">
        <v>1070</v>
      </c>
      <c r="E524" s="34" t="str">
        <f t="shared" si="158"/>
        <v>High spender</v>
      </c>
      <c r="F524" s="10">
        <f t="shared" si="152"/>
        <v>5.0341096212655846E-2</v>
      </c>
      <c r="G524" s="1">
        <v>1</v>
      </c>
      <c r="H524" s="1">
        <v>0</v>
      </c>
      <c r="I524" s="1">
        <v>56</v>
      </c>
      <c r="J524" s="1">
        <v>29</v>
      </c>
      <c r="K524" s="1">
        <v>0</v>
      </c>
      <c r="L524" s="1">
        <v>25</v>
      </c>
      <c r="M524" s="1">
        <v>2</v>
      </c>
      <c r="N524" s="1">
        <v>2</v>
      </c>
      <c r="O524" s="1">
        <v>3</v>
      </c>
      <c r="P524" s="8">
        <f t="shared" si="159"/>
        <v>61</v>
      </c>
      <c r="Q524" s="10">
        <f t="shared" si="160"/>
        <v>0.47540983606557374</v>
      </c>
      <c r="R524" s="10">
        <f t="shared" si="161"/>
        <v>0</v>
      </c>
      <c r="S524" s="10">
        <f t="shared" si="162"/>
        <v>0.4098360655737705</v>
      </c>
      <c r="T524" s="10">
        <f t="shared" si="163"/>
        <v>3.2786885245901641E-2</v>
      </c>
      <c r="U524" s="10">
        <f t="shared" si="164"/>
        <v>3.2786885245901641E-2</v>
      </c>
      <c r="V524" s="10">
        <f t="shared" si="165"/>
        <v>4.9180327868852458E-2</v>
      </c>
      <c r="W524" s="1">
        <v>4</v>
      </c>
      <c r="X524" s="1">
        <v>2</v>
      </c>
      <c r="Y524" s="1">
        <v>1</v>
      </c>
      <c r="Z524" s="1">
        <v>4</v>
      </c>
      <c r="AA524" s="8">
        <f t="shared" si="166"/>
        <v>11</v>
      </c>
      <c r="AB524" s="10">
        <f t="shared" si="167"/>
        <v>0.36363636363636365</v>
      </c>
      <c r="AC524" s="10">
        <f t="shared" si="168"/>
        <v>0.18181818181818182</v>
      </c>
      <c r="AD524" s="10">
        <f t="shared" si="169"/>
        <v>9.0909090909090912E-2</v>
      </c>
      <c r="AE524" s="10">
        <f t="shared" si="170"/>
        <v>0.36363636363636365</v>
      </c>
      <c r="AF524" s="1">
        <v>4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46</v>
      </c>
      <c r="AO524" s="20" t="str">
        <f t="shared" si="153"/>
        <v>36-50</v>
      </c>
      <c r="AP524" s="1">
        <v>2318</v>
      </c>
      <c r="AQ524" s="1">
        <v>0</v>
      </c>
      <c r="AR524" s="1">
        <v>0</v>
      </c>
      <c r="AS524" s="1">
        <v>0</v>
      </c>
      <c r="AT524" s="1">
        <v>1</v>
      </c>
      <c r="AU524" s="1">
        <v>0</v>
      </c>
      <c r="AV524" s="1">
        <v>0</v>
      </c>
      <c r="AW524" s="1">
        <v>0</v>
      </c>
      <c r="AX524" s="1">
        <v>1</v>
      </c>
      <c r="AY524" s="1">
        <v>0</v>
      </c>
      <c r="AZ524" s="1">
        <v>55</v>
      </c>
      <c r="BA524" s="23">
        <v>42531</v>
      </c>
      <c r="BB524" s="25">
        <f t="shared" si="154"/>
        <v>6</v>
      </c>
      <c r="BC524" s="25" t="str">
        <f t="shared" si="155"/>
        <v>June</v>
      </c>
      <c r="BD524" s="25">
        <v>1</v>
      </c>
      <c r="BE524" t="str">
        <f t="shared" si="156"/>
        <v>1701,21255,Low income,1070,High spender,0.0503410962126558,1,0,56,29,0,25,2,2,3,61,0.475409836065574,0,0.409836065573771,0.0327868852459016,0.0327868852459016,0.0491803278688525,4,2,1,4,11,0.363636363636364,0.181818181818182,0.0909090909090909,0.363636363636364,4,0,0,0,0,0,0,0,46,36-50,2318,0,0,0,1,0,0,0,1,0,55</v>
      </c>
    </row>
    <row r="525" spans="1:57" ht="13.2" x14ac:dyDescent="0.25">
      <c r="A525" s="8">
        <v>1444</v>
      </c>
      <c r="B525" s="1">
        <v>21846</v>
      </c>
      <c r="C525" s="8" t="str">
        <f t="shared" si="157"/>
        <v>Low income</v>
      </c>
      <c r="D525" s="31">
        <v>254</v>
      </c>
      <c r="E525" s="34" t="str">
        <f t="shared" si="158"/>
        <v>Low spender</v>
      </c>
      <c r="F525" s="10">
        <f t="shared" si="152"/>
        <v>1.1626842442552413E-2</v>
      </c>
      <c r="G525" s="1">
        <v>1</v>
      </c>
      <c r="H525" s="1">
        <v>0</v>
      </c>
      <c r="I525" s="1">
        <v>38</v>
      </c>
      <c r="J525" s="1">
        <v>7</v>
      </c>
      <c r="K525" s="1">
        <v>17</v>
      </c>
      <c r="L525" s="1">
        <v>18</v>
      </c>
      <c r="M525" s="1">
        <v>6</v>
      </c>
      <c r="N525" s="1">
        <v>10</v>
      </c>
      <c r="O525" s="1">
        <v>26</v>
      </c>
      <c r="P525" s="8">
        <f t="shared" si="159"/>
        <v>84</v>
      </c>
      <c r="Q525" s="10">
        <f t="shared" si="160"/>
        <v>8.3333333333333329E-2</v>
      </c>
      <c r="R525" s="10">
        <f t="shared" si="161"/>
        <v>0.20238095238095238</v>
      </c>
      <c r="S525" s="10">
        <f t="shared" si="162"/>
        <v>0.21428571428571427</v>
      </c>
      <c r="T525" s="10">
        <f t="shared" si="163"/>
        <v>7.1428571428571425E-2</v>
      </c>
      <c r="U525" s="10">
        <f t="shared" si="164"/>
        <v>0.11904761904761904</v>
      </c>
      <c r="V525" s="10">
        <f t="shared" si="165"/>
        <v>0.30952380952380953</v>
      </c>
      <c r="W525" s="1">
        <v>4</v>
      </c>
      <c r="X525" s="1">
        <v>4</v>
      </c>
      <c r="Y525" s="1">
        <v>0</v>
      </c>
      <c r="Z525" s="1">
        <v>3</v>
      </c>
      <c r="AA525" s="8">
        <f t="shared" si="166"/>
        <v>11</v>
      </c>
      <c r="AB525" s="10">
        <f t="shared" si="167"/>
        <v>0.36363636363636365</v>
      </c>
      <c r="AC525" s="10">
        <f t="shared" si="168"/>
        <v>0.36363636363636365</v>
      </c>
      <c r="AD525" s="10">
        <f t="shared" si="169"/>
        <v>0</v>
      </c>
      <c r="AE525" s="10">
        <f t="shared" si="170"/>
        <v>0.27272727272727271</v>
      </c>
      <c r="AF525" s="1">
        <v>8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34</v>
      </c>
      <c r="AO525" s="20" t="str">
        <f t="shared" si="153"/>
        <v>24-35</v>
      </c>
      <c r="AP525" s="1">
        <v>2409</v>
      </c>
      <c r="AQ525" s="1">
        <v>1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1</v>
      </c>
      <c r="AX525" s="1">
        <v>0</v>
      </c>
      <c r="AY525" s="1">
        <v>0</v>
      </c>
      <c r="AZ525" s="1">
        <v>32</v>
      </c>
      <c r="BA525" s="23">
        <v>42440</v>
      </c>
      <c r="BB525" s="25">
        <f t="shared" si="154"/>
        <v>3</v>
      </c>
      <c r="BC525" s="25" t="str">
        <f t="shared" si="155"/>
        <v>March</v>
      </c>
      <c r="BD525" s="25">
        <v>1</v>
      </c>
      <c r="BE525" t="str">
        <f t="shared" si="156"/>
        <v>1444,21846,Low income,254,Low spender,0.0116268424425524,1,0,38,7,17,18,6,10,26,84,0.0833333333333333,0.202380952380952,0.214285714285714,0.0714285714285714,0.119047619047619,0.30952380952381,4,4,0,3,11,0.363636363636364,0.363636363636364,0,0.272727272727273,8,0,0,0,0,0,0,0,34,24-35,2409,1,0,0,0,0,0,1,0,0,32</v>
      </c>
    </row>
    <row r="526" spans="1:57" ht="13.2" x14ac:dyDescent="0.25">
      <c r="A526" s="8">
        <v>126</v>
      </c>
      <c r="B526" s="1">
        <v>23331</v>
      </c>
      <c r="C526" s="8" t="str">
        <f t="shared" si="157"/>
        <v>Low income</v>
      </c>
      <c r="D526" s="31">
        <v>39</v>
      </c>
      <c r="E526" s="34" t="str">
        <f t="shared" si="158"/>
        <v>Low spender</v>
      </c>
      <c r="F526" s="10">
        <f t="shared" si="152"/>
        <v>1.6715957310016716E-3</v>
      </c>
      <c r="G526" s="1">
        <v>1</v>
      </c>
      <c r="H526" s="1">
        <v>0</v>
      </c>
      <c r="I526" s="1">
        <v>92</v>
      </c>
      <c r="J526" s="1">
        <v>5</v>
      </c>
      <c r="K526" s="1">
        <v>36</v>
      </c>
      <c r="L526" s="1">
        <v>7</v>
      </c>
      <c r="M526" s="1">
        <v>0</v>
      </c>
      <c r="N526" s="1">
        <v>10</v>
      </c>
      <c r="O526" s="1">
        <v>45</v>
      </c>
      <c r="P526" s="8">
        <f t="shared" si="159"/>
        <v>103</v>
      </c>
      <c r="Q526" s="10">
        <f t="shared" si="160"/>
        <v>4.8543689320388349E-2</v>
      </c>
      <c r="R526" s="10">
        <f t="shared" si="161"/>
        <v>0.34951456310679613</v>
      </c>
      <c r="S526" s="10">
        <f t="shared" si="162"/>
        <v>6.7961165048543687E-2</v>
      </c>
      <c r="T526" s="10">
        <f t="shared" si="163"/>
        <v>0</v>
      </c>
      <c r="U526" s="10">
        <f t="shared" si="164"/>
        <v>9.7087378640776698E-2</v>
      </c>
      <c r="V526" s="10">
        <f t="shared" si="165"/>
        <v>0.43689320388349512</v>
      </c>
      <c r="W526" s="1">
        <v>2</v>
      </c>
      <c r="X526" s="1">
        <v>3</v>
      </c>
      <c r="Y526" s="1">
        <v>0</v>
      </c>
      <c r="Z526" s="1">
        <v>3</v>
      </c>
      <c r="AA526" s="8">
        <f t="shared" si="166"/>
        <v>8</v>
      </c>
      <c r="AB526" s="10">
        <f t="shared" si="167"/>
        <v>0.25</v>
      </c>
      <c r="AC526" s="10">
        <f t="shared" si="168"/>
        <v>0.375</v>
      </c>
      <c r="AD526" s="10">
        <f t="shared" si="169"/>
        <v>0</v>
      </c>
      <c r="AE526" s="10">
        <f t="shared" si="170"/>
        <v>0.375</v>
      </c>
      <c r="AF526" s="1">
        <v>8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32</v>
      </c>
      <c r="AO526" s="20" t="str">
        <f t="shared" si="153"/>
        <v>24-35</v>
      </c>
      <c r="AP526" s="1">
        <v>2822</v>
      </c>
      <c r="AQ526" s="1">
        <v>0</v>
      </c>
      <c r="AR526" s="1">
        <v>1</v>
      </c>
      <c r="AS526" s="1">
        <v>0</v>
      </c>
      <c r="AT526" s="1">
        <v>0</v>
      </c>
      <c r="AU526" s="1">
        <v>0</v>
      </c>
      <c r="AV526" s="1">
        <v>1</v>
      </c>
      <c r="AW526" s="1">
        <v>0</v>
      </c>
      <c r="AX526" s="1">
        <v>0</v>
      </c>
      <c r="AY526" s="1">
        <v>0</v>
      </c>
      <c r="AZ526" s="1">
        <v>13</v>
      </c>
      <c r="BA526" s="23">
        <v>42027</v>
      </c>
      <c r="BB526" s="25">
        <f t="shared" si="154"/>
        <v>1</v>
      </c>
      <c r="BC526" s="25" t="str">
        <f t="shared" si="155"/>
        <v>January</v>
      </c>
      <c r="BD526" s="25">
        <v>1</v>
      </c>
      <c r="BE526" t="str">
        <f t="shared" si="156"/>
        <v>126,23331,Low income,39,Low spender,0.00167159573100167,1,0,92,5,36,7,0,10,45,103,0.0485436893203883,0.349514563106796,0.0679611650485437,0,0.0970873786407767,0.436893203883495,2,3,0,3,8,0.25,0.375,0,0.375,8,0,0,0,0,0,0,0,32,24-35,2822,0,1,0,0,0,1,0,0,0,13</v>
      </c>
    </row>
    <row r="527" spans="1:57" ht="13.2" x14ac:dyDescent="0.25">
      <c r="A527" s="8">
        <v>2045</v>
      </c>
      <c r="B527" s="1">
        <v>52190</v>
      </c>
      <c r="C527" s="8" t="str">
        <f t="shared" si="157"/>
        <v>High income</v>
      </c>
      <c r="D527" s="31">
        <v>810</v>
      </c>
      <c r="E527" s="34" t="str">
        <f t="shared" si="158"/>
        <v>High spender</v>
      </c>
      <c r="F527" s="10">
        <f t="shared" si="152"/>
        <v>1.552021460049818E-2</v>
      </c>
      <c r="G527" s="1">
        <v>1</v>
      </c>
      <c r="H527" s="1">
        <v>1</v>
      </c>
      <c r="I527" s="1">
        <v>39</v>
      </c>
      <c r="J527" s="1">
        <v>42</v>
      </c>
      <c r="K527" s="1">
        <v>0</v>
      </c>
      <c r="L527" s="1">
        <v>17</v>
      </c>
      <c r="M527" s="1">
        <v>0</v>
      </c>
      <c r="N527" s="1">
        <v>0</v>
      </c>
      <c r="O527" s="1">
        <v>18</v>
      </c>
      <c r="P527" s="8">
        <f t="shared" si="159"/>
        <v>77</v>
      </c>
      <c r="Q527" s="10">
        <f t="shared" si="160"/>
        <v>0.54545454545454541</v>
      </c>
      <c r="R527" s="10">
        <f t="shared" si="161"/>
        <v>0</v>
      </c>
      <c r="S527" s="10">
        <f t="shared" si="162"/>
        <v>0.22077922077922077</v>
      </c>
      <c r="T527" s="10">
        <f t="shared" si="163"/>
        <v>0</v>
      </c>
      <c r="U527" s="10">
        <f t="shared" si="164"/>
        <v>0</v>
      </c>
      <c r="V527" s="10">
        <f t="shared" si="165"/>
        <v>0.23376623376623376</v>
      </c>
      <c r="W527" s="1">
        <v>3</v>
      </c>
      <c r="X527" s="1">
        <v>2</v>
      </c>
      <c r="Y527" s="1">
        <v>1</v>
      </c>
      <c r="Z527" s="1">
        <v>3</v>
      </c>
      <c r="AA527" s="8">
        <f t="shared" si="166"/>
        <v>9</v>
      </c>
      <c r="AB527" s="10">
        <f t="shared" si="167"/>
        <v>0.33333333333333331</v>
      </c>
      <c r="AC527" s="10">
        <f t="shared" si="168"/>
        <v>0.22222222222222221</v>
      </c>
      <c r="AD527" s="10">
        <f t="shared" si="169"/>
        <v>0.1111111111111111</v>
      </c>
      <c r="AE527" s="10">
        <f t="shared" si="170"/>
        <v>0.33333333333333331</v>
      </c>
      <c r="AF527" s="1">
        <v>5</v>
      </c>
      <c r="AG527" s="1">
        <v>0</v>
      </c>
      <c r="AH527" s="1">
        <v>0</v>
      </c>
      <c r="AI527" s="1">
        <v>1</v>
      </c>
      <c r="AJ527" s="1">
        <v>0</v>
      </c>
      <c r="AK527" s="1">
        <v>0</v>
      </c>
      <c r="AL527" s="1">
        <v>0</v>
      </c>
      <c r="AM527" s="1">
        <v>0</v>
      </c>
      <c r="AN527" s="1">
        <v>44</v>
      </c>
      <c r="AO527" s="20" t="str">
        <f t="shared" si="153"/>
        <v>36-50</v>
      </c>
      <c r="AP527" s="1">
        <v>2211</v>
      </c>
      <c r="AQ527" s="1">
        <v>0</v>
      </c>
      <c r="AR527" s="1">
        <v>0</v>
      </c>
      <c r="AS527" s="1">
        <v>0</v>
      </c>
      <c r="AT527" s="1">
        <v>1</v>
      </c>
      <c r="AU527" s="1">
        <v>0</v>
      </c>
      <c r="AV527" s="1">
        <v>0</v>
      </c>
      <c r="AW527" s="1">
        <v>0</v>
      </c>
      <c r="AX527" s="1">
        <v>0</v>
      </c>
      <c r="AY527" s="1">
        <v>1</v>
      </c>
      <c r="AZ527" s="1">
        <v>41</v>
      </c>
      <c r="BA527" s="23">
        <v>42638</v>
      </c>
      <c r="BB527" s="25">
        <f t="shared" si="154"/>
        <v>9</v>
      </c>
      <c r="BC527" s="25" t="str">
        <f t="shared" si="155"/>
        <v>September</v>
      </c>
      <c r="BD527" s="25">
        <v>1</v>
      </c>
      <c r="BE527" t="str">
        <f t="shared" si="156"/>
        <v>2045,52190,High income,810,High spender,0.0155202146004982,1,1,39,42,0,17,0,0,18,77,0.545454545454545,0,0.220779220779221,0,0,0.233766233766234,3,2,1,3,9,0.333333333333333,0.222222222222222,0.111111111111111,0.333333333333333,5,0,0,1,0,0,0,0,44,36-50,2211,0,0,0,1,0,0,0,0,1,41</v>
      </c>
    </row>
    <row r="528" spans="1:57" ht="13.2" x14ac:dyDescent="0.25">
      <c r="A528" s="8">
        <v>1375</v>
      </c>
      <c r="B528" s="1">
        <v>22682</v>
      </c>
      <c r="C528" s="8" t="str">
        <f t="shared" si="157"/>
        <v>Low income</v>
      </c>
      <c r="D528" s="31">
        <v>948</v>
      </c>
      <c r="E528" s="34" t="str">
        <f t="shared" si="158"/>
        <v>High spender</v>
      </c>
      <c r="F528" s="10">
        <f t="shared" si="152"/>
        <v>4.17952561502513E-2</v>
      </c>
      <c r="G528" s="1">
        <v>1</v>
      </c>
      <c r="H528" s="1">
        <v>0</v>
      </c>
      <c r="I528" s="1">
        <v>51</v>
      </c>
      <c r="J528" s="1">
        <v>10</v>
      </c>
      <c r="K528" s="1">
        <v>14</v>
      </c>
      <c r="L528" s="1">
        <v>29</v>
      </c>
      <c r="M528" s="1">
        <v>4</v>
      </c>
      <c r="N528" s="1">
        <v>2</v>
      </c>
      <c r="O528" s="1">
        <v>36</v>
      </c>
      <c r="P528" s="8">
        <f t="shared" si="159"/>
        <v>95</v>
      </c>
      <c r="Q528" s="10">
        <f t="shared" si="160"/>
        <v>0.10526315789473684</v>
      </c>
      <c r="R528" s="10">
        <f t="shared" si="161"/>
        <v>0.14736842105263157</v>
      </c>
      <c r="S528" s="10">
        <f t="shared" si="162"/>
        <v>0.30526315789473685</v>
      </c>
      <c r="T528" s="10">
        <f t="shared" si="163"/>
        <v>4.2105263157894736E-2</v>
      </c>
      <c r="U528" s="10">
        <f t="shared" si="164"/>
        <v>2.1052631578947368E-2</v>
      </c>
      <c r="V528" s="10">
        <f t="shared" si="165"/>
        <v>0.37894736842105264</v>
      </c>
      <c r="W528" s="1">
        <v>3</v>
      </c>
      <c r="X528" s="1">
        <v>2</v>
      </c>
      <c r="Y528" s="1">
        <v>1</v>
      </c>
      <c r="Z528" s="1">
        <v>4</v>
      </c>
      <c r="AA528" s="8">
        <f t="shared" si="166"/>
        <v>10</v>
      </c>
      <c r="AB528" s="10">
        <f t="shared" si="167"/>
        <v>0.3</v>
      </c>
      <c r="AC528" s="10">
        <f t="shared" si="168"/>
        <v>0.2</v>
      </c>
      <c r="AD528" s="10">
        <f t="shared" si="169"/>
        <v>0.1</v>
      </c>
      <c r="AE528" s="10">
        <f t="shared" si="170"/>
        <v>0.4</v>
      </c>
      <c r="AF528" s="1">
        <v>4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47</v>
      </c>
      <c r="AO528" s="20" t="str">
        <f t="shared" si="153"/>
        <v>36-50</v>
      </c>
      <c r="AP528" s="1">
        <v>2428</v>
      </c>
      <c r="AQ528" s="1">
        <v>0</v>
      </c>
      <c r="AR528" s="1">
        <v>0</v>
      </c>
      <c r="AS528" s="1">
        <v>0</v>
      </c>
      <c r="AT528" s="1">
        <v>1</v>
      </c>
      <c r="AU528" s="1">
        <v>0</v>
      </c>
      <c r="AV528" s="1">
        <v>0</v>
      </c>
      <c r="AW528" s="1">
        <v>1</v>
      </c>
      <c r="AX528" s="1">
        <v>0</v>
      </c>
      <c r="AY528" s="1">
        <v>0</v>
      </c>
      <c r="AZ528" s="1">
        <v>23</v>
      </c>
      <c r="BA528" s="23">
        <v>42421</v>
      </c>
      <c r="BB528" s="25">
        <f t="shared" si="154"/>
        <v>2</v>
      </c>
      <c r="BC528" s="25" t="str">
        <f t="shared" si="155"/>
        <v>February</v>
      </c>
      <c r="BD528" s="25">
        <v>1</v>
      </c>
      <c r="BE528" t="str">
        <f t="shared" si="156"/>
        <v>1375,22682,Low income,948,High spender,0.0417952561502513,1,0,51,10,14,29,4,2,36,95,0.105263157894737,0.147368421052632,0.305263157894737,0.0421052631578947,0.0210526315789474,0.378947368421053,3,2,1,4,10,0.3,0.2,0.1,0.4,4,0,0,0,0,0,0,0,47,36-50,2428,0,0,0,1,0,0,1,0,0,23</v>
      </c>
    </row>
    <row r="529" spans="1:57" ht="13.2" x14ac:dyDescent="0.25">
      <c r="A529" s="8">
        <v>1181</v>
      </c>
      <c r="B529" s="1">
        <v>34026</v>
      </c>
      <c r="C529" s="8" t="str">
        <f t="shared" si="157"/>
        <v>Low income</v>
      </c>
      <c r="D529" s="31">
        <v>987</v>
      </c>
      <c r="E529" s="34" t="str">
        <f t="shared" si="158"/>
        <v>High spender</v>
      </c>
      <c r="F529" s="10">
        <f t="shared" si="152"/>
        <v>2.9007229765473461E-2</v>
      </c>
      <c r="G529" s="1">
        <v>1</v>
      </c>
      <c r="H529" s="1">
        <v>1</v>
      </c>
      <c r="I529" s="1">
        <v>11</v>
      </c>
      <c r="J529" s="1">
        <v>18</v>
      </c>
      <c r="K529" s="1">
        <v>6</v>
      </c>
      <c r="L529" s="1">
        <v>15</v>
      </c>
      <c r="M529" s="1">
        <v>12</v>
      </c>
      <c r="N529" s="1">
        <v>8</v>
      </c>
      <c r="O529" s="1">
        <v>17</v>
      </c>
      <c r="P529" s="8">
        <f t="shared" si="159"/>
        <v>76</v>
      </c>
      <c r="Q529" s="10">
        <f t="shared" si="160"/>
        <v>0.23684210526315788</v>
      </c>
      <c r="R529" s="10">
        <f t="shared" si="161"/>
        <v>7.8947368421052627E-2</v>
      </c>
      <c r="S529" s="10">
        <f t="shared" si="162"/>
        <v>0.19736842105263158</v>
      </c>
      <c r="T529" s="10">
        <f t="shared" si="163"/>
        <v>0.15789473684210525</v>
      </c>
      <c r="U529" s="10">
        <f t="shared" si="164"/>
        <v>0.10526315789473684</v>
      </c>
      <c r="V529" s="10">
        <f t="shared" si="165"/>
        <v>0.22368421052631579</v>
      </c>
      <c r="W529" s="1">
        <v>3</v>
      </c>
      <c r="X529" s="1">
        <v>2</v>
      </c>
      <c r="Y529" s="1">
        <v>1</v>
      </c>
      <c r="Z529" s="1">
        <v>3</v>
      </c>
      <c r="AA529" s="8">
        <f t="shared" si="166"/>
        <v>9</v>
      </c>
      <c r="AB529" s="10">
        <f t="shared" si="167"/>
        <v>0.33333333333333331</v>
      </c>
      <c r="AC529" s="10">
        <f t="shared" si="168"/>
        <v>0.22222222222222221</v>
      </c>
      <c r="AD529" s="10">
        <f t="shared" si="169"/>
        <v>0.1111111111111111</v>
      </c>
      <c r="AE529" s="10">
        <f t="shared" si="170"/>
        <v>0.33333333333333331</v>
      </c>
      <c r="AF529" s="1">
        <v>5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70</v>
      </c>
      <c r="AO529" s="20" t="str">
        <f t="shared" si="153"/>
        <v>66+</v>
      </c>
      <c r="AP529" s="1">
        <v>2487</v>
      </c>
      <c r="AQ529" s="1">
        <v>0</v>
      </c>
      <c r="AR529" s="1">
        <v>0</v>
      </c>
      <c r="AS529" s="1">
        <v>0</v>
      </c>
      <c r="AT529" s="1">
        <v>1</v>
      </c>
      <c r="AU529" s="1">
        <v>0</v>
      </c>
      <c r="AV529" s="1">
        <v>0</v>
      </c>
      <c r="AW529" s="1">
        <v>1</v>
      </c>
      <c r="AX529" s="1">
        <v>0</v>
      </c>
      <c r="AY529" s="1">
        <v>0</v>
      </c>
      <c r="AZ529" s="1">
        <v>42</v>
      </c>
      <c r="BA529" s="23">
        <v>42362</v>
      </c>
      <c r="BB529" s="25">
        <f t="shared" si="154"/>
        <v>12</v>
      </c>
      <c r="BC529" s="25" t="str">
        <f t="shared" si="155"/>
        <v>December</v>
      </c>
      <c r="BD529" s="25">
        <v>1</v>
      </c>
      <c r="BE529" t="str">
        <f t="shared" si="156"/>
        <v>1181,34026,Low income,987,High spender,0.0290072297654735,1,1,11,18,6,15,12,8,17,76,0.236842105263158,0.0789473684210526,0.197368421052632,0.157894736842105,0.105263157894737,0.223684210526316,3,2,1,3,9,0.333333333333333,0.222222222222222,0.111111111111111,0.333333333333333,5,0,0,0,0,0,0,0,70,66+,2487,0,0,0,1,0,0,1,0,0,42</v>
      </c>
    </row>
    <row r="530" spans="1:57" ht="13.2" x14ac:dyDescent="0.25">
      <c r="A530" s="8">
        <v>80</v>
      </c>
      <c r="B530" s="1">
        <v>8940</v>
      </c>
      <c r="C530" s="8" t="str">
        <f t="shared" si="157"/>
        <v>Low income</v>
      </c>
      <c r="D530" s="31">
        <v>74</v>
      </c>
      <c r="E530" s="34" t="str">
        <f t="shared" si="158"/>
        <v>Low spender</v>
      </c>
      <c r="F530" s="10">
        <f t="shared" si="152"/>
        <v>8.2774049217002234E-3</v>
      </c>
      <c r="G530" s="1">
        <v>1</v>
      </c>
      <c r="H530" s="1">
        <v>0</v>
      </c>
      <c r="I530" s="1">
        <v>25</v>
      </c>
      <c r="J530" s="1">
        <v>1</v>
      </c>
      <c r="K530" s="1">
        <v>45</v>
      </c>
      <c r="L530" s="1">
        <v>3</v>
      </c>
      <c r="M530" s="1">
        <v>4</v>
      </c>
      <c r="N530" s="1">
        <v>6</v>
      </c>
      <c r="O530" s="1">
        <v>42</v>
      </c>
      <c r="P530" s="8">
        <f t="shared" si="159"/>
        <v>101</v>
      </c>
      <c r="Q530" s="10">
        <f t="shared" si="160"/>
        <v>9.9009900990099011E-3</v>
      </c>
      <c r="R530" s="10">
        <f t="shared" si="161"/>
        <v>0.44554455445544555</v>
      </c>
      <c r="S530" s="10">
        <f t="shared" si="162"/>
        <v>2.9702970297029702E-2</v>
      </c>
      <c r="T530" s="10">
        <f t="shared" si="163"/>
        <v>3.9603960396039604E-2</v>
      </c>
      <c r="U530" s="10">
        <f t="shared" si="164"/>
        <v>5.9405940594059403E-2</v>
      </c>
      <c r="V530" s="10">
        <f t="shared" si="165"/>
        <v>0.41584158415841582</v>
      </c>
      <c r="W530" s="1">
        <v>3</v>
      </c>
      <c r="X530" s="1">
        <v>3</v>
      </c>
      <c r="Y530" s="1">
        <v>1</v>
      </c>
      <c r="Z530" s="1">
        <v>3</v>
      </c>
      <c r="AA530" s="8">
        <f t="shared" si="166"/>
        <v>10</v>
      </c>
      <c r="AB530" s="10">
        <f t="shared" si="167"/>
        <v>0.3</v>
      </c>
      <c r="AC530" s="10">
        <f t="shared" si="168"/>
        <v>0.3</v>
      </c>
      <c r="AD530" s="10">
        <f t="shared" si="169"/>
        <v>0.1</v>
      </c>
      <c r="AE530" s="10">
        <f t="shared" si="170"/>
        <v>0.3</v>
      </c>
      <c r="AF530" s="1">
        <v>8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34</v>
      </c>
      <c r="AO530" s="20" t="str">
        <f t="shared" si="153"/>
        <v>24-35</v>
      </c>
      <c r="AP530" s="1">
        <v>2835</v>
      </c>
      <c r="AQ530" s="1">
        <v>0</v>
      </c>
      <c r="AR530" s="1">
        <v>0</v>
      </c>
      <c r="AS530" s="1">
        <v>1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17</v>
      </c>
      <c r="BA530" s="23">
        <v>42014</v>
      </c>
      <c r="BB530" s="25">
        <f t="shared" si="154"/>
        <v>1</v>
      </c>
      <c r="BC530" s="25" t="str">
        <f t="shared" si="155"/>
        <v>January</v>
      </c>
      <c r="BD530" s="25">
        <v>1</v>
      </c>
      <c r="BE530" t="str">
        <f t="shared" si="156"/>
        <v>80,8940,Low income,74,Low spender,0.00827740492170022,1,0,25,1,45,3,4,6,42,101,0.0099009900990099,0.445544554455446,0.0297029702970297,0.0396039603960396,0.0594059405940594,0.415841584158416,3,3,1,3,10,0.3,0.3,0.1,0.3,8,0,0,0,0,0,0,0,34,24-35,2835,0,0,1,0,0,0,0,0,0,17</v>
      </c>
    </row>
    <row r="531" spans="1:57" ht="13.2" x14ac:dyDescent="0.25">
      <c r="A531" s="8">
        <v>1842</v>
      </c>
      <c r="B531" s="1">
        <v>47139</v>
      </c>
      <c r="C531" s="8" t="str">
        <f t="shared" si="157"/>
        <v>Low income</v>
      </c>
      <c r="D531" s="31">
        <v>483</v>
      </c>
      <c r="E531" s="34" t="str">
        <f t="shared" si="158"/>
        <v>Low spender</v>
      </c>
      <c r="F531" s="10">
        <f t="shared" si="152"/>
        <v>1.0246292878508242E-2</v>
      </c>
      <c r="G531" s="1">
        <v>1</v>
      </c>
      <c r="H531" s="1">
        <v>1</v>
      </c>
      <c r="I531" s="1">
        <v>2</v>
      </c>
      <c r="J531" s="1">
        <v>46</v>
      </c>
      <c r="K531" s="1">
        <v>0</v>
      </c>
      <c r="L531" s="1">
        <v>12</v>
      </c>
      <c r="M531" s="1">
        <v>0</v>
      </c>
      <c r="N531" s="1">
        <v>2</v>
      </c>
      <c r="O531" s="1">
        <v>23</v>
      </c>
      <c r="P531" s="8">
        <f t="shared" si="159"/>
        <v>83</v>
      </c>
      <c r="Q531" s="10">
        <f t="shared" si="160"/>
        <v>0.55421686746987953</v>
      </c>
      <c r="R531" s="10">
        <f t="shared" si="161"/>
        <v>0</v>
      </c>
      <c r="S531" s="10">
        <f t="shared" si="162"/>
        <v>0.14457831325301204</v>
      </c>
      <c r="T531" s="10">
        <f t="shared" si="163"/>
        <v>0</v>
      </c>
      <c r="U531" s="10">
        <f t="shared" si="164"/>
        <v>2.4096385542168676E-2</v>
      </c>
      <c r="V531" s="10">
        <f t="shared" si="165"/>
        <v>0.27710843373493976</v>
      </c>
      <c r="W531" s="1">
        <v>2</v>
      </c>
      <c r="X531" s="1">
        <v>2</v>
      </c>
      <c r="Y531" s="1">
        <v>1</v>
      </c>
      <c r="Z531" s="1">
        <v>2</v>
      </c>
      <c r="AA531" s="8">
        <f t="shared" si="166"/>
        <v>7</v>
      </c>
      <c r="AB531" s="10">
        <f t="shared" si="167"/>
        <v>0.2857142857142857</v>
      </c>
      <c r="AC531" s="10">
        <f t="shared" si="168"/>
        <v>0.2857142857142857</v>
      </c>
      <c r="AD531" s="10">
        <f t="shared" si="169"/>
        <v>0.14285714285714285</v>
      </c>
      <c r="AE531" s="10">
        <f t="shared" si="170"/>
        <v>0.2857142857142857</v>
      </c>
      <c r="AF531" s="1">
        <v>7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1</v>
      </c>
      <c r="AN531" s="1">
        <v>68</v>
      </c>
      <c r="AO531" s="20" t="str">
        <f t="shared" si="153"/>
        <v>66+</v>
      </c>
      <c r="AP531" s="1">
        <v>2274</v>
      </c>
      <c r="AQ531" s="1">
        <v>0</v>
      </c>
      <c r="AR531" s="1">
        <v>0</v>
      </c>
      <c r="AS531" s="1">
        <v>1</v>
      </c>
      <c r="AT531" s="1">
        <v>0</v>
      </c>
      <c r="AU531" s="1">
        <v>0</v>
      </c>
      <c r="AV531" s="1">
        <v>0</v>
      </c>
      <c r="AW531" s="1">
        <v>1</v>
      </c>
      <c r="AX531" s="1">
        <v>0</v>
      </c>
      <c r="AY531" s="1">
        <v>0</v>
      </c>
      <c r="AZ531" s="1">
        <v>37</v>
      </c>
      <c r="BA531" s="23">
        <v>42575</v>
      </c>
      <c r="BB531" s="25">
        <f t="shared" si="154"/>
        <v>7</v>
      </c>
      <c r="BC531" s="25" t="str">
        <f t="shared" si="155"/>
        <v>July</v>
      </c>
      <c r="BD531" s="25">
        <v>1</v>
      </c>
      <c r="BE531" t="str">
        <f t="shared" si="156"/>
        <v>1842,47139,Low income,483,Low spender,0.0102462928785082,1,1,2,46,0,12,0,2,23,83,0.55421686746988,0,0.144578313253012,0,0.0240963855421687,0.27710843373494,2,2,1,2,7,0.285714285714286,0.285714285714286,0.142857142857143,0.285714285714286,7,0,0,0,0,0,0,1,68,66+,2274,0,0,1,0,0,0,1,0,0,37</v>
      </c>
    </row>
    <row r="532" spans="1:57" ht="13.2" x14ac:dyDescent="0.25">
      <c r="A532" s="8">
        <v>1596</v>
      </c>
      <c r="B532" s="1">
        <v>35765</v>
      </c>
      <c r="C532" s="8" t="str">
        <f t="shared" si="157"/>
        <v>Low income</v>
      </c>
      <c r="D532" s="31">
        <v>193</v>
      </c>
      <c r="E532" s="34" t="str">
        <f t="shared" si="158"/>
        <v>Low spender</v>
      </c>
      <c r="F532" s="10">
        <f t="shared" si="152"/>
        <v>5.3963372011743326E-3</v>
      </c>
      <c r="G532" s="1">
        <v>1</v>
      </c>
      <c r="H532" s="1">
        <v>0</v>
      </c>
      <c r="I532" s="1">
        <v>86</v>
      </c>
      <c r="J532" s="1">
        <v>22</v>
      </c>
      <c r="K532" s="1">
        <v>3</v>
      </c>
      <c r="L532" s="1">
        <v>30</v>
      </c>
      <c r="M532" s="1">
        <v>0</v>
      </c>
      <c r="N532" s="1">
        <v>5</v>
      </c>
      <c r="O532" s="1">
        <v>15</v>
      </c>
      <c r="P532" s="8">
        <f t="shared" si="159"/>
        <v>75</v>
      </c>
      <c r="Q532" s="10">
        <f t="shared" si="160"/>
        <v>0.29333333333333333</v>
      </c>
      <c r="R532" s="10">
        <f t="shared" si="161"/>
        <v>0.04</v>
      </c>
      <c r="S532" s="10">
        <f t="shared" si="162"/>
        <v>0.4</v>
      </c>
      <c r="T532" s="10">
        <f t="shared" si="163"/>
        <v>0</v>
      </c>
      <c r="U532" s="10">
        <f t="shared" si="164"/>
        <v>6.6666666666666666E-2</v>
      </c>
      <c r="V532" s="10">
        <f t="shared" si="165"/>
        <v>0.2</v>
      </c>
      <c r="W532" s="1">
        <v>2</v>
      </c>
      <c r="X532" s="1">
        <v>2</v>
      </c>
      <c r="Y532" s="1">
        <v>0</v>
      </c>
      <c r="Z532" s="1">
        <v>4</v>
      </c>
      <c r="AA532" s="8">
        <f t="shared" si="166"/>
        <v>8</v>
      </c>
      <c r="AB532" s="10">
        <f t="shared" si="167"/>
        <v>0.25</v>
      </c>
      <c r="AC532" s="10">
        <f t="shared" si="168"/>
        <v>0.25</v>
      </c>
      <c r="AD532" s="10">
        <f t="shared" si="169"/>
        <v>0</v>
      </c>
      <c r="AE532" s="10">
        <f t="shared" si="170"/>
        <v>0.5</v>
      </c>
      <c r="AF532" s="1">
        <v>6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30</v>
      </c>
      <c r="AO532" s="20" t="str">
        <f t="shared" si="153"/>
        <v>24-35</v>
      </c>
      <c r="AP532" s="1">
        <v>2359</v>
      </c>
      <c r="AQ532" s="1">
        <v>0</v>
      </c>
      <c r="AR532" s="1">
        <v>1</v>
      </c>
      <c r="AS532" s="1">
        <v>0</v>
      </c>
      <c r="AT532" s="1">
        <v>0</v>
      </c>
      <c r="AU532" s="1">
        <v>0</v>
      </c>
      <c r="AV532" s="1">
        <v>0</v>
      </c>
      <c r="AW532" s="1">
        <v>1</v>
      </c>
      <c r="AX532" s="1">
        <v>0</v>
      </c>
      <c r="AY532" s="1">
        <v>0</v>
      </c>
      <c r="AZ532" s="1">
        <v>45</v>
      </c>
      <c r="BA532" s="23">
        <v>42490</v>
      </c>
      <c r="BB532" s="25">
        <f t="shared" si="154"/>
        <v>4</v>
      </c>
      <c r="BC532" s="25" t="str">
        <f t="shared" si="155"/>
        <v>April</v>
      </c>
      <c r="BD532" s="25">
        <v>1</v>
      </c>
      <c r="BE532" t="str">
        <f t="shared" si="156"/>
        <v>1596,35765,Low income,193,Low spender,0.00539633720117433,1,0,86,22,3,30,0,5,15,75,0.293333333333333,0.04,0.4,0,0.0666666666666667,0.2,2,2,0,4,8,0.25,0.25,0,0.5,6,0,0,0,0,0,0,0,30,24-35,2359,0,1,0,0,0,0,1,0,0,45</v>
      </c>
    </row>
    <row r="533" spans="1:57" ht="13.2" x14ac:dyDescent="0.25">
      <c r="A533" s="8">
        <v>1513</v>
      </c>
      <c r="B533" s="1">
        <v>43482</v>
      </c>
      <c r="C533" s="8" t="str">
        <f t="shared" si="157"/>
        <v>Low income</v>
      </c>
      <c r="D533" s="31">
        <v>1061</v>
      </c>
      <c r="E533" s="34" t="str">
        <f t="shared" si="158"/>
        <v>High spender</v>
      </c>
      <c r="F533" s="10">
        <f t="shared" si="152"/>
        <v>2.4400901522469067E-2</v>
      </c>
      <c r="G533" s="1">
        <v>2</v>
      </c>
      <c r="H533" s="1">
        <v>1</v>
      </c>
      <c r="I533" s="1">
        <v>83</v>
      </c>
      <c r="J533" s="1">
        <v>18</v>
      </c>
      <c r="K533" s="1">
        <v>1</v>
      </c>
      <c r="L533" s="1">
        <v>32</v>
      </c>
      <c r="M533" s="1">
        <v>6</v>
      </c>
      <c r="N533" s="1">
        <v>3</v>
      </c>
      <c r="O533" s="1">
        <v>28</v>
      </c>
      <c r="P533" s="8">
        <f t="shared" si="159"/>
        <v>88</v>
      </c>
      <c r="Q533" s="10">
        <f t="shared" si="160"/>
        <v>0.20454545454545456</v>
      </c>
      <c r="R533" s="10">
        <f t="shared" si="161"/>
        <v>1.1363636363636364E-2</v>
      </c>
      <c r="S533" s="10">
        <f t="shared" si="162"/>
        <v>0.36363636363636365</v>
      </c>
      <c r="T533" s="10">
        <f t="shared" si="163"/>
        <v>6.8181818181818177E-2</v>
      </c>
      <c r="U533" s="10">
        <f t="shared" si="164"/>
        <v>3.4090909090909088E-2</v>
      </c>
      <c r="V533" s="10">
        <f t="shared" si="165"/>
        <v>0.31818181818181818</v>
      </c>
      <c r="W533" s="1">
        <v>3</v>
      </c>
      <c r="X533" s="1">
        <v>2</v>
      </c>
      <c r="Y533" s="1">
        <v>0</v>
      </c>
      <c r="Z533" s="1">
        <v>4</v>
      </c>
      <c r="AA533" s="8">
        <f t="shared" si="166"/>
        <v>9</v>
      </c>
      <c r="AB533" s="10">
        <f t="shared" si="167"/>
        <v>0.33333333333333331</v>
      </c>
      <c r="AC533" s="10">
        <f t="shared" si="168"/>
        <v>0.22222222222222221</v>
      </c>
      <c r="AD533" s="10">
        <f t="shared" si="169"/>
        <v>0</v>
      </c>
      <c r="AE533" s="10">
        <f t="shared" si="170"/>
        <v>0.44444444444444442</v>
      </c>
      <c r="AF533" s="1">
        <v>6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54</v>
      </c>
      <c r="AO533" s="20" t="str">
        <f t="shared" si="153"/>
        <v>50-65</v>
      </c>
      <c r="AP533" s="1">
        <v>2387</v>
      </c>
      <c r="AQ533" s="1">
        <v>0</v>
      </c>
      <c r="AR533" s="1">
        <v>0</v>
      </c>
      <c r="AS533" s="1">
        <v>0</v>
      </c>
      <c r="AT533" s="1">
        <v>1</v>
      </c>
      <c r="AU533" s="1">
        <v>0</v>
      </c>
      <c r="AV533" s="1">
        <v>0</v>
      </c>
      <c r="AW533" s="1">
        <v>1</v>
      </c>
      <c r="AX533" s="1">
        <v>0</v>
      </c>
      <c r="AY533" s="1">
        <v>0</v>
      </c>
      <c r="AZ533" s="1">
        <v>32</v>
      </c>
      <c r="BA533" s="23">
        <v>42462</v>
      </c>
      <c r="BB533" s="25">
        <f t="shared" si="154"/>
        <v>4</v>
      </c>
      <c r="BC533" s="25" t="str">
        <f t="shared" si="155"/>
        <v>April</v>
      </c>
      <c r="BD533" s="25">
        <v>1</v>
      </c>
      <c r="BE533" t="str">
        <f t="shared" si="156"/>
        <v>1513,43482,Low income,1061,High spender,0.0244009015224691,2,1,83,18,1,32,6,3,28,88,0.204545454545455,0.0113636363636364,0.363636363636364,0.0681818181818182,0.0340909090909091,0.318181818181818,3,2,0,4,9,0.333333333333333,0.222222222222222,0,0.444444444444444,6,0,0,0,0,0,0,0,54,50-65,2387,0,0,0,1,0,0,1,0,0,32</v>
      </c>
    </row>
    <row r="534" spans="1:57" ht="13.2" x14ac:dyDescent="0.25">
      <c r="A534" s="8">
        <v>1274</v>
      </c>
      <c r="B534" s="1">
        <v>30390</v>
      </c>
      <c r="C534" s="8" t="str">
        <f t="shared" si="157"/>
        <v>Low income</v>
      </c>
      <c r="D534" s="31">
        <v>1059</v>
      </c>
      <c r="E534" s="34" t="str">
        <f t="shared" si="158"/>
        <v>High spender</v>
      </c>
      <c r="F534" s="10">
        <f t="shared" si="152"/>
        <v>3.4846989141164859E-2</v>
      </c>
      <c r="G534" s="1">
        <v>0</v>
      </c>
      <c r="H534" s="1">
        <v>0</v>
      </c>
      <c r="I534" s="1">
        <v>5</v>
      </c>
      <c r="J534" s="1">
        <v>10</v>
      </c>
      <c r="K534" s="1">
        <v>12</v>
      </c>
      <c r="L534" s="1">
        <v>12</v>
      </c>
      <c r="M534" s="1">
        <v>25</v>
      </c>
      <c r="N534" s="1">
        <v>1</v>
      </c>
      <c r="O534" s="1">
        <v>20</v>
      </c>
      <c r="P534" s="8">
        <f t="shared" si="159"/>
        <v>80</v>
      </c>
      <c r="Q534" s="10">
        <f t="shared" si="160"/>
        <v>0.125</v>
      </c>
      <c r="R534" s="10">
        <f t="shared" si="161"/>
        <v>0.15</v>
      </c>
      <c r="S534" s="10">
        <f t="shared" si="162"/>
        <v>0.15</v>
      </c>
      <c r="T534" s="10">
        <f t="shared" si="163"/>
        <v>0.3125</v>
      </c>
      <c r="U534" s="10">
        <f t="shared" si="164"/>
        <v>1.2500000000000001E-2</v>
      </c>
      <c r="V534" s="10">
        <f t="shared" si="165"/>
        <v>0.25</v>
      </c>
      <c r="W534" s="1">
        <v>1</v>
      </c>
      <c r="X534" s="1">
        <v>2</v>
      </c>
      <c r="Y534" s="1">
        <v>0</v>
      </c>
      <c r="Z534" s="1">
        <v>3</v>
      </c>
      <c r="AA534" s="8">
        <f t="shared" si="166"/>
        <v>6</v>
      </c>
      <c r="AB534" s="10">
        <f t="shared" si="167"/>
        <v>0.16666666666666666</v>
      </c>
      <c r="AC534" s="10">
        <f t="shared" si="168"/>
        <v>0.33333333333333331</v>
      </c>
      <c r="AD534" s="10">
        <f t="shared" si="169"/>
        <v>0</v>
      </c>
      <c r="AE534" s="10">
        <f t="shared" si="170"/>
        <v>0.5</v>
      </c>
      <c r="AF534" s="1">
        <v>6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33</v>
      </c>
      <c r="AO534" s="20" t="str">
        <f t="shared" si="153"/>
        <v>24-35</v>
      </c>
      <c r="AP534" s="1">
        <v>2459</v>
      </c>
      <c r="AQ534" s="1">
        <v>0</v>
      </c>
      <c r="AR534" s="1">
        <v>1</v>
      </c>
      <c r="AS534" s="1">
        <v>0</v>
      </c>
      <c r="AT534" s="1">
        <v>0</v>
      </c>
      <c r="AU534" s="1">
        <v>0</v>
      </c>
      <c r="AV534" s="1">
        <v>1</v>
      </c>
      <c r="AW534" s="1">
        <v>0</v>
      </c>
      <c r="AX534" s="1">
        <v>0</v>
      </c>
      <c r="AY534" s="1">
        <v>0</v>
      </c>
      <c r="AZ534" s="1">
        <v>40</v>
      </c>
      <c r="BA534" s="23">
        <v>42390</v>
      </c>
      <c r="BB534" s="25">
        <f t="shared" si="154"/>
        <v>1</v>
      </c>
      <c r="BC534" s="25" t="str">
        <f t="shared" si="155"/>
        <v>January</v>
      </c>
      <c r="BD534" s="25">
        <v>1</v>
      </c>
      <c r="BE534" t="str">
        <f t="shared" si="156"/>
        <v>1274,30390,Low income,1059,High spender,0.0348469891411649,0,0,5,10,12,12,25,1,20,80,0.125,0.15,0.15,0.3125,0.0125,0.25,1,2,0,3,6,0.166666666666667,0.333333333333333,0,0.5,6,0,0,0,0,0,0,0,33,24-35,2459,0,1,0,0,0,1,0,0,0,40</v>
      </c>
    </row>
    <row r="535" spans="1:57" ht="13.2" x14ac:dyDescent="0.25">
      <c r="A535" s="8">
        <v>2174</v>
      </c>
      <c r="B535" s="1">
        <v>50870</v>
      </c>
      <c r="C535" s="8" t="str">
        <f t="shared" si="157"/>
        <v>Low income</v>
      </c>
      <c r="D535" s="31">
        <v>674</v>
      </c>
      <c r="E535" s="34" t="str">
        <f t="shared" si="158"/>
        <v>High spender</v>
      </c>
      <c r="F535" s="10">
        <f t="shared" si="152"/>
        <v>1.324945940632986E-2</v>
      </c>
      <c r="G535" s="1">
        <v>0</v>
      </c>
      <c r="H535" s="1">
        <v>1</v>
      </c>
      <c r="I535" s="1">
        <v>13</v>
      </c>
      <c r="J535" s="1">
        <v>53</v>
      </c>
      <c r="K535" s="1">
        <v>0</v>
      </c>
      <c r="L535" s="1">
        <v>8</v>
      </c>
      <c r="M535" s="1">
        <v>0</v>
      </c>
      <c r="N535" s="1">
        <v>0</v>
      </c>
      <c r="O535" s="1">
        <v>2</v>
      </c>
      <c r="P535" s="8">
        <f t="shared" si="159"/>
        <v>63</v>
      </c>
      <c r="Q535" s="10">
        <f t="shared" si="160"/>
        <v>0.84126984126984128</v>
      </c>
      <c r="R535" s="10">
        <f t="shared" si="161"/>
        <v>0</v>
      </c>
      <c r="S535" s="10">
        <f t="shared" si="162"/>
        <v>0.12698412698412698</v>
      </c>
      <c r="T535" s="10">
        <f t="shared" si="163"/>
        <v>0</v>
      </c>
      <c r="U535" s="10">
        <f t="shared" si="164"/>
        <v>0</v>
      </c>
      <c r="V535" s="10">
        <f t="shared" si="165"/>
        <v>3.1746031746031744E-2</v>
      </c>
      <c r="W535" s="1">
        <v>1</v>
      </c>
      <c r="X535" s="1">
        <v>2</v>
      </c>
      <c r="Y535" s="1">
        <v>0</v>
      </c>
      <c r="Z535" s="1">
        <v>3</v>
      </c>
      <c r="AA535" s="8">
        <f t="shared" si="166"/>
        <v>6</v>
      </c>
      <c r="AB535" s="10">
        <f t="shared" si="167"/>
        <v>0.16666666666666666</v>
      </c>
      <c r="AC535" s="10">
        <f t="shared" si="168"/>
        <v>0.33333333333333331</v>
      </c>
      <c r="AD535" s="10">
        <f t="shared" si="169"/>
        <v>0</v>
      </c>
      <c r="AE535" s="10">
        <f t="shared" si="170"/>
        <v>0.5</v>
      </c>
      <c r="AF535" s="1">
        <v>5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68</v>
      </c>
      <c r="AO535" s="20" t="str">
        <f t="shared" si="153"/>
        <v>66+</v>
      </c>
      <c r="AP535" s="1">
        <v>2169</v>
      </c>
      <c r="AQ535" s="1">
        <v>0</v>
      </c>
      <c r="AR535" s="1">
        <v>1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1</v>
      </c>
      <c r="AZ535" s="1">
        <v>59</v>
      </c>
      <c r="BA535" s="23">
        <v>42680</v>
      </c>
      <c r="BB535" s="25">
        <f t="shared" si="154"/>
        <v>11</v>
      </c>
      <c r="BC535" s="25" t="str">
        <f t="shared" si="155"/>
        <v>November</v>
      </c>
      <c r="BD535" s="25">
        <v>1</v>
      </c>
      <c r="BE535" t="str">
        <f t="shared" si="156"/>
        <v>2174,50870,Low income,674,High spender,0.0132494594063299,0,1,13,53,0,8,0,0,2,63,0.841269841269841,0,0.126984126984127,0,0,0.0317460317460317,1,2,0,3,6,0.166666666666667,0.333333333333333,0,0.5,5,0,0,0,0,0,0,0,68,66+,2169,0,1,0,0,0,0,0,0,1,59</v>
      </c>
    </row>
    <row r="536" spans="1:57" ht="13.2" x14ac:dyDescent="0.25">
      <c r="A536" s="8">
        <v>2145</v>
      </c>
      <c r="B536" s="1">
        <v>44794</v>
      </c>
      <c r="C536" s="8" t="str">
        <f t="shared" si="157"/>
        <v>Low income</v>
      </c>
      <c r="D536" s="31">
        <v>20</v>
      </c>
      <c r="E536" s="34" t="str">
        <f t="shared" si="158"/>
        <v>Low spender</v>
      </c>
      <c r="F536" s="10">
        <f t="shared" si="152"/>
        <v>4.4648836897798812E-4</v>
      </c>
      <c r="G536" s="1">
        <v>0</v>
      </c>
      <c r="H536" s="1">
        <v>1</v>
      </c>
      <c r="I536" s="1">
        <v>99</v>
      </c>
      <c r="J536" s="1">
        <v>54</v>
      </c>
      <c r="K536" s="1">
        <v>0</v>
      </c>
      <c r="L536" s="1">
        <v>7</v>
      </c>
      <c r="M536" s="1">
        <v>0</v>
      </c>
      <c r="N536" s="1">
        <v>0</v>
      </c>
      <c r="O536" s="1">
        <v>4</v>
      </c>
      <c r="P536" s="8">
        <f t="shared" si="159"/>
        <v>65</v>
      </c>
      <c r="Q536" s="10">
        <f t="shared" si="160"/>
        <v>0.83076923076923082</v>
      </c>
      <c r="R536" s="10">
        <f t="shared" si="161"/>
        <v>0</v>
      </c>
      <c r="S536" s="10">
        <f t="shared" si="162"/>
        <v>0.1076923076923077</v>
      </c>
      <c r="T536" s="10">
        <f t="shared" si="163"/>
        <v>0</v>
      </c>
      <c r="U536" s="10">
        <f t="shared" si="164"/>
        <v>0</v>
      </c>
      <c r="V536" s="10">
        <f t="shared" si="165"/>
        <v>6.1538461538461542E-2</v>
      </c>
      <c r="W536" s="1">
        <v>1</v>
      </c>
      <c r="X536" s="1">
        <v>2</v>
      </c>
      <c r="Y536" s="1">
        <v>0</v>
      </c>
      <c r="Z536" s="1">
        <v>3</v>
      </c>
      <c r="AA536" s="8">
        <f t="shared" si="166"/>
        <v>6</v>
      </c>
      <c r="AB536" s="10">
        <f t="shared" si="167"/>
        <v>0.16666666666666666</v>
      </c>
      <c r="AC536" s="10">
        <f t="shared" si="168"/>
        <v>0.33333333333333331</v>
      </c>
      <c r="AD536" s="10">
        <f t="shared" si="169"/>
        <v>0</v>
      </c>
      <c r="AE536" s="10">
        <f t="shared" si="170"/>
        <v>0.5</v>
      </c>
      <c r="AF536" s="1">
        <v>6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54</v>
      </c>
      <c r="AO536" s="20" t="str">
        <f t="shared" si="153"/>
        <v>50-65</v>
      </c>
      <c r="AP536" s="1">
        <v>2180</v>
      </c>
      <c r="AQ536" s="1">
        <v>0</v>
      </c>
      <c r="AR536" s="1">
        <v>1</v>
      </c>
      <c r="AS536" s="1">
        <v>0</v>
      </c>
      <c r="AT536" s="1">
        <v>0</v>
      </c>
      <c r="AU536" s="1">
        <v>0</v>
      </c>
      <c r="AV536" s="1">
        <v>0</v>
      </c>
      <c r="AW536" s="1">
        <v>1</v>
      </c>
      <c r="AX536" s="1">
        <v>0</v>
      </c>
      <c r="AY536" s="1">
        <v>0</v>
      </c>
      <c r="AZ536" s="1">
        <v>57</v>
      </c>
      <c r="BA536" s="23">
        <v>42669</v>
      </c>
      <c r="BB536" s="25">
        <f t="shared" si="154"/>
        <v>10</v>
      </c>
      <c r="BC536" s="25" t="str">
        <f t="shared" si="155"/>
        <v>October</v>
      </c>
      <c r="BD536" s="25">
        <v>1</v>
      </c>
      <c r="BE536" t="str">
        <f t="shared" si="156"/>
        <v>2145,44794,Low income,20,Low spender,0.000446488368977988,0,1,99,54,0,7,0,0,4,65,0.830769230769231,0,0.107692307692308,0,0,0.0615384615384615,1,2,0,3,6,0.166666666666667,0.333333333333333,0,0.5,6,0,0,0,0,0,0,0,54,50-65,2180,0,1,0,0,0,0,1,0,0,57</v>
      </c>
    </row>
    <row r="537" spans="1:57" ht="13.2" x14ac:dyDescent="0.25">
      <c r="A537" s="8">
        <v>1962</v>
      </c>
      <c r="B537" s="1">
        <v>48918</v>
      </c>
      <c r="C537" s="8" t="str">
        <f t="shared" si="157"/>
        <v>Low income</v>
      </c>
      <c r="D537" s="31">
        <v>1024</v>
      </c>
      <c r="E537" s="34" t="str">
        <f t="shared" si="158"/>
        <v>High spender</v>
      </c>
      <c r="F537" s="10">
        <f t="shared" si="152"/>
        <v>2.0932989901467764E-2</v>
      </c>
      <c r="G537" s="1">
        <v>1</v>
      </c>
      <c r="H537" s="1">
        <v>1</v>
      </c>
      <c r="I537" s="1">
        <v>21</v>
      </c>
      <c r="J537" s="1">
        <v>52</v>
      </c>
      <c r="K537" s="1">
        <v>0</v>
      </c>
      <c r="L537" s="1">
        <v>9</v>
      </c>
      <c r="M537" s="1">
        <v>0</v>
      </c>
      <c r="N537" s="1">
        <v>0</v>
      </c>
      <c r="O537" s="1">
        <v>1</v>
      </c>
      <c r="P537" s="8">
        <f t="shared" si="159"/>
        <v>62</v>
      </c>
      <c r="Q537" s="10">
        <f t="shared" si="160"/>
        <v>0.83870967741935487</v>
      </c>
      <c r="R537" s="10">
        <f t="shared" si="161"/>
        <v>0</v>
      </c>
      <c r="S537" s="10">
        <f t="shared" si="162"/>
        <v>0.14516129032258066</v>
      </c>
      <c r="T537" s="10">
        <f t="shared" si="163"/>
        <v>0</v>
      </c>
      <c r="U537" s="10">
        <f t="shared" si="164"/>
        <v>0</v>
      </c>
      <c r="V537" s="10">
        <f t="shared" si="165"/>
        <v>1.6129032258064516E-2</v>
      </c>
      <c r="W537" s="1">
        <v>2</v>
      </c>
      <c r="X537" s="1">
        <v>1</v>
      </c>
      <c r="Y537" s="1">
        <v>0</v>
      </c>
      <c r="Z537" s="1">
        <v>4</v>
      </c>
      <c r="AA537" s="8">
        <f t="shared" si="166"/>
        <v>7</v>
      </c>
      <c r="AB537" s="10">
        <f t="shared" si="167"/>
        <v>0.2857142857142857</v>
      </c>
      <c r="AC537" s="10">
        <f t="shared" si="168"/>
        <v>0.14285714285714285</v>
      </c>
      <c r="AD537" s="10">
        <f t="shared" si="169"/>
        <v>0</v>
      </c>
      <c r="AE537" s="10">
        <f t="shared" si="170"/>
        <v>0.5714285714285714</v>
      </c>
      <c r="AF537" s="1">
        <v>4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57</v>
      </c>
      <c r="AO537" s="20" t="str">
        <f t="shared" si="153"/>
        <v>50-65</v>
      </c>
      <c r="AP537" s="1">
        <v>2237</v>
      </c>
      <c r="AQ537" s="1">
        <v>0</v>
      </c>
      <c r="AR537" s="1">
        <v>0</v>
      </c>
      <c r="AS537" s="1">
        <v>1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1</v>
      </c>
      <c r="AZ537" s="1">
        <v>60</v>
      </c>
      <c r="BA537" s="23">
        <v>42612</v>
      </c>
      <c r="BB537" s="25">
        <f t="shared" si="154"/>
        <v>8</v>
      </c>
      <c r="BC537" s="25" t="str">
        <f t="shared" si="155"/>
        <v>August</v>
      </c>
      <c r="BD537" s="25">
        <v>1</v>
      </c>
      <c r="BE537" t="str">
        <f t="shared" si="156"/>
        <v>1962,48918,Low income,1024,High spender,0.0209329899014678,1,1,21,52,0,9,0,0,1,62,0.838709677419355,0,0.145161290322581,0,0,0.0161290322580645,2,1,0,4,7,0.285714285714286,0.142857142857143,0,0.571428571428571,4,0,0,0,0,0,0,0,57,50-65,2237,0,0,1,0,0,0,0,0,1,60</v>
      </c>
    </row>
    <row r="538" spans="1:57" ht="13.2" x14ac:dyDescent="0.25">
      <c r="A538" s="8">
        <v>1184</v>
      </c>
      <c r="B538" s="1">
        <v>16185</v>
      </c>
      <c r="C538" s="8" t="str">
        <f t="shared" si="157"/>
        <v>Low income</v>
      </c>
      <c r="D538" s="31">
        <v>115</v>
      </c>
      <c r="E538" s="34" t="str">
        <f t="shared" si="158"/>
        <v>Low spender</v>
      </c>
      <c r="F538" s="10">
        <f t="shared" si="152"/>
        <v>7.1053444547420448E-3</v>
      </c>
      <c r="G538" s="1">
        <v>1</v>
      </c>
      <c r="H538" s="1">
        <v>0</v>
      </c>
      <c r="I538" s="1">
        <v>71</v>
      </c>
      <c r="J538" s="1">
        <v>5</v>
      </c>
      <c r="K538" s="1">
        <v>11</v>
      </c>
      <c r="L538" s="1">
        <v>16</v>
      </c>
      <c r="M538" s="1">
        <v>21</v>
      </c>
      <c r="N538" s="1">
        <v>8</v>
      </c>
      <c r="O538" s="1">
        <v>45</v>
      </c>
      <c r="P538" s="8">
        <f t="shared" si="159"/>
        <v>106</v>
      </c>
      <c r="Q538" s="10">
        <f t="shared" si="160"/>
        <v>4.716981132075472E-2</v>
      </c>
      <c r="R538" s="10">
        <f t="shared" si="161"/>
        <v>0.10377358490566038</v>
      </c>
      <c r="S538" s="10">
        <f t="shared" si="162"/>
        <v>0.15094339622641509</v>
      </c>
      <c r="T538" s="10">
        <f t="shared" si="163"/>
        <v>0.19811320754716982</v>
      </c>
      <c r="U538" s="10">
        <f t="shared" si="164"/>
        <v>7.5471698113207544E-2</v>
      </c>
      <c r="V538" s="10">
        <f t="shared" si="165"/>
        <v>0.42452830188679247</v>
      </c>
      <c r="W538" s="1">
        <v>2</v>
      </c>
      <c r="X538" s="1">
        <v>2</v>
      </c>
      <c r="Y538" s="1">
        <v>2</v>
      </c>
      <c r="Z538" s="1">
        <v>2</v>
      </c>
      <c r="AA538" s="8">
        <f t="shared" si="166"/>
        <v>8</v>
      </c>
      <c r="AB538" s="10">
        <f t="shared" si="167"/>
        <v>0.25</v>
      </c>
      <c r="AC538" s="10">
        <f t="shared" si="168"/>
        <v>0.25</v>
      </c>
      <c r="AD538" s="10">
        <f t="shared" si="169"/>
        <v>0.25</v>
      </c>
      <c r="AE538" s="10">
        <f t="shared" si="170"/>
        <v>0.25</v>
      </c>
      <c r="AF538" s="1">
        <v>8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30</v>
      </c>
      <c r="AO538" s="20" t="str">
        <f t="shared" si="153"/>
        <v>24-35</v>
      </c>
      <c r="AP538" s="1">
        <v>2487</v>
      </c>
      <c r="AQ538" s="1">
        <v>0</v>
      </c>
      <c r="AR538" s="1">
        <v>0</v>
      </c>
      <c r="AS538" s="1">
        <v>1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16</v>
      </c>
      <c r="BA538" s="23">
        <v>42362</v>
      </c>
      <c r="BB538" s="25">
        <f t="shared" si="154"/>
        <v>12</v>
      </c>
      <c r="BC538" s="25" t="str">
        <f t="shared" si="155"/>
        <v>December</v>
      </c>
      <c r="BD538" s="25">
        <v>1</v>
      </c>
      <c r="BE538" t="str">
        <f t="shared" si="156"/>
        <v>1184,16185,Low income,115,Low spender,0.00710534445474204,1,0,71,5,11,16,21,8,45,106,0.0471698113207547,0.10377358490566,0.150943396226415,0.19811320754717,0.0754716981132075,0.424528301886792,2,2,2,2,8,0.25,0.25,0.25,0.25,8,0,0,0,0,0,0,0,30,24-35,2487,0,0,1,0,0,0,0,0,0,16</v>
      </c>
    </row>
    <row r="539" spans="1:57" ht="13.2" x14ac:dyDescent="0.25">
      <c r="A539" s="8">
        <v>825</v>
      </c>
      <c r="B539" s="1">
        <v>51813</v>
      </c>
      <c r="C539" s="8" t="str">
        <f t="shared" si="157"/>
        <v>High income</v>
      </c>
      <c r="D539" s="31">
        <v>748</v>
      </c>
      <c r="E539" s="34" t="str">
        <f t="shared" si="158"/>
        <v>High spender</v>
      </c>
      <c r="F539" s="10">
        <f t="shared" si="152"/>
        <v>1.4436531372435489E-2</v>
      </c>
      <c r="G539" s="1">
        <v>1</v>
      </c>
      <c r="H539" s="1">
        <v>1</v>
      </c>
      <c r="I539" s="1">
        <v>37</v>
      </c>
      <c r="J539" s="1">
        <v>51</v>
      </c>
      <c r="K539" s="1">
        <v>2</v>
      </c>
      <c r="L539" s="1">
        <v>7</v>
      </c>
      <c r="M539" s="1">
        <v>0</v>
      </c>
      <c r="N539" s="1">
        <v>1</v>
      </c>
      <c r="O539" s="1">
        <v>2</v>
      </c>
      <c r="P539" s="8">
        <f t="shared" si="159"/>
        <v>63</v>
      </c>
      <c r="Q539" s="10">
        <f t="shared" si="160"/>
        <v>0.80952380952380953</v>
      </c>
      <c r="R539" s="10">
        <f t="shared" si="161"/>
        <v>3.1746031746031744E-2</v>
      </c>
      <c r="S539" s="10">
        <f t="shared" si="162"/>
        <v>0.1111111111111111</v>
      </c>
      <c r="T539" s="10">
        <f t="shared" si="163"/>
        <v>0</v>
      </c>
      <c r="U539" s="10">
        <f t="shared" si="164"/>
        <v>1.5873015873015872E-2</v>
      </c>
      <c r="V539" s="10">
        <f t="shared" si="165"/>
        <v>3.1746031746031744E-2</v>
      </c>
      <c r="W539" s="1">
        <v>2</v>
      </c>
      <c r="X539" s="1">
        <v>2</v>
      </c>
      <c r="Y539" s="1">
        <v>0</v>
      </c>
      <c r="Z539" s="1">
        <v>3</v>
      </c>
      <c r="AA539" s="8">
        <f t="shared" si="166"/>
        <v>7</v>
      </c>
      <c r="AB539" s="10">
        <f t="shared" si="167"/>
        <v>0.2857142857142857</v>
      </c>
      <c r="AC539" s="10">
        <f t="shared" si="168"/>
        <v>0.2857142857142857</v>
      </c>
      <c r="AD539" s="10">
        <f t="shared" si="169"/>
        <v>0</v>
      </c>
      <c r="AE539" s="10">
        <f t="shared" si="170"/>
        <v>0.42857142857142855</v>
      </c>
      <c r="AF539" s="1">
        <v>7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48</v>
      </c>
      <c r="AO539" s="20" t="str">
        <f t="shared" si="153"/>
        <v>36-50</v>
      </c>
      <c r="AP539" s="1">
        <v>2603</v>
      </c>
      <c r="AQ539" s="1">
        <v>1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1</v>
      </c>
      <c r="AX539" s="1">
        <v>0</v>
      </c>
      <c r="AY539" s="1">
        <v>0</v>
      </c>
      <c r="AZ539" s="1">
        <v>59</v>
      </c>
      <c r="BA539" s="23">
        <v>42246</v>
      </c>
      <c r="BB539" s="25">
        <f t="shared" si="154"/>
        <v>8</v>
      </c>
      <c r="BC539" s="25" t="str">
        <f t="shared" si="155"/>
        <v>August</v>
      </c>
      <c r="BD539" s="25">
        <v>1</v>
      </c>
      <c r="BE539" t="str">
        <f t="shared" si="156"/>
        <v>825,51813,High income,748,High spender,0.0144365313724355,1,1,37,51,2,7,0,1,2,63,0.80952380952381,0.0317460317460317,0.111111111111111,0,0.0158730158730159,0.0317460317460317,2,2,0,3,7,0.285714285714286,0.285714285714286,0,0.428571428571429,7,0,0,0,0,0,0,0,48,36-50,2603,1,0,0,0,0,0,1,0,0,59</v>
      </c>
    </row>
    <row r="540" spans="1:57" ht="13.2" x14ac:dyDescent="0.25">
      <c r="A540" s="8">
        <v>739</v>
      </c>
      <c r="B540" s="1">
        <v>11012</v>
      </c>
      <c r="C540" s="8" t="str">
        <f t="shared" si="157"/>
        <v>Low income</v>
      </c>
      <c r="D540" s="31">
        <v>1507</v>
      </c>
      <c r="E540" s="34" t="str">
        <f t="shared" si="158"/>
        <v>High spender</v>
      </c>
      <c r="F540" s="10">
        <f t="shared" si="152"/>
        <v>0.13685070831819832</v>
      </c>
      <c r="G540" s="1">
        <v>1</v>
      </c>
      <c r="H540" s="1">
        <v>0</v>
      </c>
      <c r="I540" s="1">
        <v>82</v>
      </c>
      <c r="J540" s="1">
        <v>24</v>
      </c>
      <c r="K540" s="1">
        <v>3</v>
      </c>
      <c r="L540" s="1">
        <v>26</v>
      </c>
      <c r="M540" s="1">
        <v>7</v>
      </c>
      <c r="N540" s="1">
        <v>1</v>
      </c>
      <c r="O540" s="1">
        <v>23</v>
      </c>
      <c r="P540" s="8">
        <f t="shared" si="159"/>
        <v>84</v>
      </c>
      <c r="Q540" s="10">
        <f t="shared" si="160"/>
        <v>0.2857142857142857</v>
      </c>
      <c r="R540" s="10">
        <f t="shared" si="161"/>
        <v>3.5714285714285712E-2</v>
      </c>
      <c r="S540" s="10">
        <f t="shared" si="162"/>
        <v>0.30952380952380953</v>
      </c>
      <c r="T540" s="10">
        <f t="shared" si="163"/>
        <v>8.3333333333333329E-2</v>
      </c>
      <c r="U540" s="10">
        <f t="shared" si="164"/>
        <v>1.1904761904761904E-2</v>
      </c>
      <c r="V540" s="10">
        <f t="shared" si="165"/>
        <v>0.27380952380952384</v>
      </c>
      <c r="W540" s="1">
        <v>3</v>
      </c>
      <c r="X540" s="1">
        <v>3</v>
      </c>
      <c r="Y540" s="1">
        <v>1</v>
      </c>
      <c r="Z540" s="1">
        <v>2</v>
      </c>
      <c r="AA540" s="8">
        <f t="shared" si="166"/>
        <v>9</v>
      </c>
      <c r="AB540" s="10">
        <f t="shared" si="167"/>
        <v>0.33333333333333331</v>
      </c>
      <c r="AC540" s="10">
        <f t="shared" si="168"/>
        <v>0.33333333333333331</v>
      </c>
      <c r="AD540" s="10">
        <f t="shared" si="169"/>
        <v>0.1111111111111111</v>
      </c>
      <c r="AE540" s="10">
        <f t="shared" si="170"/>
        <v>0.22222222222222221</v>
      </c>
      <c r="AF540" s="1">
        <v>9</v>
      </c>
      <c r="AG540" s="1">
        <v>0</v>
      </c>
      <c r="AH540" s="1">
        <v>0</v>
      </c>
      <c r="AI540" s="1">
        <v>1</v>
      </c>
      <c r="AJ540" s="1">
        <v>0</v>
      </c>
      <c r="AK540" s="1">
        <v>0</v>
      </c>
      <c r="AL540" s="1">
        <v>0</v>
      </c>
      <c r="AM540" s="1">
        <v>0</v>
      </c>
      <c r="AN540" s="1">
        <v>36</v>
      </c>
      <c r="AO540" s="20" t="str">
        <f t="shared" si="153"/>
        <v>36-50</v>
      </c>
      <c r="AP540" s="1">
        <v>2629</v>
      </c>
      <c r="AQ540" s="1">
        <v>0</v>
      </c>
      <c r="AR540" s="1">
        <v>0</v>
      </c>
      <c r="AS540" s="1">
        <v>1</v>
      </c>
      <c r="AT540" s="1">
        <v>0</v>
      </c>
      <c r="AU540" s="1">
        <v>0</v>
      </c>
      <c r="AV540" s="1">
        <v>0</v>
      </c>
      <c r="AW540" s="1">
        <v>1</v>
      </c>
      <c r="AX540" s="1">
        <v>0</v>
      </c>
      <c r="AY540" s="1">
        <v>0</v>
      </c>
      <c r="AZ540" s="1">
        <v>38</v>
      </c>
      <c r="BA540" s="23">
        <v>42220</v>
      </c>
      <c r="BB540" s="25">
        <f t="shared" si="154"/>
        <v>8</v>
      </c>
      <c r="BC540" s="25" t="str">
        <f t="shared" si="155"/>
        <v>August</v>
      </c>
      <c r="BD540" s="25">
        <v>1</v>
      </c>
      <c r="BE540" t="str">
        <f t="shared" si="156"/>
        <v>739,11012,Low income,1507,High spender,0.136850708318198,1,0,82,24,3,26,7,1,23,84,0.285714285714286,0.0357142857142857,0.30952380952381,0.0833333333333333,0.0119047619047619,0.273809523809524,3,3,1,2,9,0.333333333333333,0.333333333333333,0.111111111111111,0.222222222222222,9,0,0,1,0,0,0,0,36,36-50,2629,0,0,1,0,0,0,1,0,0,38</v>
      </c>
    </row>
    <row r="541" spans="1:57" ht="13.2" x14ac:dyDescent="0.25">
      <c r="A541" s="8">
        <v>517</v>
      </c>
      <c r="B541" s="1">
        <v>23724</v>
      </c>
      <c r="C541" s="8" t="str">
        <f t="shared" si="157"/>
        <v>Low income</v>
      </c>
      <c r="D541" s="31">
        <v>67</v>
      </c>
      <c r="E541" s="34" t="str">
        <f t="shared" si="158"/>
        <v>Low spender</v>
      </c>
      <c r="F541" s="10">
        <f t="shared" si="152"/>
        <v>2.8241443264205024E-3</v>
      </c>
      <c r="G541" s="1">
        <v>1</v>
      </c>
      <c r="H541" s="1">
        <v>0</v>
      </c>
      <c r="I541" s="1">
        <v>65</v>
      </c>
      <c r="J541" s="1">
        <v>5</v>
      </c>
      <c r="K541" s="1">
        <v>23</v>
      </c>
      <c r="L541" s="1">
        <v>15</v>
      </c>
      <c r="M541" s="1">
        <v>0</v>
      </c>
      <c r="N541" s="1">
        <v>18</v>
      </c>
      <c r="O541" s="1">
        <v>14</v>
      </c>
      <c r="P541" s="8">
        <f t="shared" si="159"/>
        <v>75</v>
      </c>
      <c r="Q541" s="10">
        <f t="shared" si="160"/>
        <v>6.6666666666666666E-2</v>
      </c>
      <c r="R541" s="10">
        <f t="shared" si="161"/>
        <v>0.30666666666666664</v>
      </c>
      <c r="S541" s="10">
        <f t="shared" si="162"/>
        <v>0.2</v>
      </c>
      <c r="T541" s="10">
        <f t="shared" si="163"/>
        <v>0</v>
      </c>
      <c r="U541" s="10">
        <f t="shared" si="164"/>
        <v>0.24</v>
      </c>
      <c r="V541" s="10">
        <f t="shared" si="165"/>
        <v>0.18666666666666668</v>
      </c>
      <c r="W541" s="1">
        <v>2</v>
      </c>
      <c r="X541" s="1">
        <v>2</v>
      </c>
      <c r="Y541" s="1">
        <v>0</v>
      </c>
      <c r="Z541" s="1">
        <v>3</v>
      </c>
      <c r="AA541" s="8">
        <f t="shared" si="166"/>
        <v>7</v>
      </c>
      <c r="AB541" s="10">
        <f t="shared" si="167"/>
        <v>0.2857142857142857</v>
      </c>
      <c r="AC541" s="10">
        <f t="shared" si="168"/>
        <v>0.2857142857142857</v>
      </c>
      <c r="AD541" s="10">
        <f t="shared" si="169"/>
        <v>0</v>
      </c>
      <c r="AE541" s="10">
        <f t="shared" si="170"/>
        <v>0.42857142857142855</v>
      </c>
      <c r="AF541" s="1">
        <v>8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41</v>
      </c>
      <c r="AO541" s="20" t="str">
        <f t="shared" si="153"/>
        <v>36-50</v>
      </c>
      <c r="AP541" s="1">
        <v>2696</v>
      </c>
      <c r="AQ541" s="1">
        <v>0</v>
      </c>
      <c r="AR541" s="1">
        <v>0</v>
      </c>
      <c r="AS541" s="1">
        <v>0</v>
      </c>
      <c r="AT541" s="1">
        <v>1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47</v>
      </c>
      <c r="BA541" s="23">
        <v>42153</v>
      </c>
      <c r="BB541" s="25">
        <f t="shared" si="154"/>
        <v>5</v>
      </c>
      <c r="BC541" s="25" t="str">
        <f t="shared" si="155"/>
        <v>May</v>
      </c>
      <c r="BD541" s="25">
        <v>1</v>
      </c>
      <c r="BE541" t="str">
        <f t="shared" si="156"/>
        <v>517,23724,Low income,67,Low spender,0.0028241443264205,1,0,65,5,23,15,0,18,14,75,0.0666666666666667,0.306666666666667,0.2,0,0.24,0.186666666666667,2,2,0,3,7,0.285714285714286,0.285714285714286,0,0.428571428571429,8,0,0,0,0,0,0,0,41,36-50,2696,0,0,0,1,0,0,0,0,0,47</v>
      </c>
    </row>
    <row r="542" spans="1:57" ht="13.2" x14ac:dyDescent="0.25">
      <c r="A542" s="8">
        <v>346</v>
      </c>
      <c r="B542" s="1">
        <v>14515</v>
      </c>
      <c r="C542" s="8" t="str">
        <f t="shared" si="157"/>
        <v>Low income</v>
      </c>
      <c r="D542" s="31">
        <v>809</v>
      </c>
      <c r="E542" s="34" t="str">
        <f t="shared" si="158"/>
        <v>High spender</v>
      </c>
      <c r="F542" s="10">
        <f t="shared" si="152"/>
        <v>5.5735446090251467E-2</v>
      </c>
      <c r="G542" s="1">
        <v>1</v>
      </c>
      <c r="H542" s="1">
        <v>0</v>
      </c>
      <c r="I542" s="1">
        <v>71</v>
      </c>
      <c r="J542" s="1">
        <v>6</v>
      </c>
      <c r="K542" s="1">
        <v>4</v>
      </c>
      <c r="L542" s="1">
        <v>9</v>
      </c>
      <c r="M542" s="1">
        <v>6</v>
      </c>
      <c r="N542" s="1">
        <v>36</v>
      </c>
      <c r="O542" s="1">
        <v>35</v>
      </c>
      <c r="P542" s="8">
        <f t="shared" si="159"/>
        <v>96</v>
      </c>
      <c r="Q542" s="10">
        <f t="shared" si="160"/>
        <v>6.25E-2</v>
      </c>
      <c r="R542" s="10">
        <f t="shared" si="161"/>
        <v>4.1666666666666664E-2</v>
      </c>
      <c r="S542" s="10">
        <f t="shared" si="162"/>
        <v>9.375E-2</v>
      </c>
      <c r="T542" s="10">
        <f t="shared" si="163"/>
        <v>6.25E-2</v>
      </c>
      <c r="U542" s="10">
        <f t="shared" si="164"/>
        <v>0.375</v>
      </c>
      <c r="V542" s="10">
        <f t="shared" si="165"/>
        <v>0.36458333333333331</v>
      </c>
      <c r="W542" s="1">
        <v>4</v>
      </c>
      <c r="X542" s="1">
        <v>2</v>
      </c>
      <c r="Y542" s="1">
        <v>2</v>
      </c>
      <c r="Z542" s="1">
        <v>3</v>
      </c>
      <c r="AA542" s="8">
        <f t="shared" si="166"/>
        <v>11</v>
      </c>
      <c r="AB542" s="10">
        <f t="shared" si="167"/>
        <v>0.36363636363636365</v>
      </c>
      <c r="AC542" s="10">
        <f t="shared" si="168"/>
        <v>0.18181818181818182</v>
      </c>
      <c r="AD542" s="10">
        <f t="shared" si="169"/>
        <v>0.18181818181818182</v>
      </c>
      <c r="AE542" s="10">
        <f t="shared" si="170"/>
        <v>0.27272727272727271</v>
      </c>
      <c r="AF542" s="1">
        <v>7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1</v>
      </c>
      <c r="AN542" s="1">
        <v>40</v>
      </c>
      <c r="AO542" s="20" t="str">
        <f t="shared" si="153"/>
        <v>36-50</v>
      </c>
      <c r="AP542" s="1">
        <v>2756</v>
      </c>
      <c r="AQ542" s="1">
        <v>0</v>
      </c>
      <c r="AR542" s="1">
        <v>0</v>
      </c>
      <c r="AS542" s="1">
        <v>0</v>
      </c>
      <c r="AT542" s="1">
        <v>1</v>
      </c>
      <c r="AU542" s="1">
        <v>0</v>
      </c>
      <c r="AV542" s="1">
        <v>1</v>
      </c>
      <c r="AW542" s="1">
        <v>0</v>
      </c>
      <c r="AX542" s="1">
        <v>0</v>
      </c>
      <c r="AY542" s="1">
        <v>0</v>
      </c>
      <c r="AZ542" s="1">
        <v>26</v>
      </c>
      <c r="BA542" s="23">
        <v>42093</v>
      </c>
      <c r="BB542" s="25">
        <f t="shared" si="154"/>
        <v>3</v>
      </c>
      <c r="BC542" s="25" t="str">
        <f t="shared" si="155"/>
        <v>March</v>
      </c>
      <c r="BD542" s="25">
        <v>1</v>
      </c>
      <c r="BE542" t="str">
        <f t="shared" si="156"/>
        <v>346,14515,Low income,809,High spender,0.0557354460902515,1,0,71,6,4,9,6,36,35,96,0.0625,0.0416666666666667,0.09375,0.0625,0.375,0.364583333333333,4,2,2,3,11,0.363636363636364,0.181818181818182,0.181818181818182,0.272727272727273,7,0,0,0,0,0,0,1,40,36-50,2756,0,0,0,1,0,1,0,0,0,26</v>
      </c>
    </row>
    <row r="543" spans="1:57" ht="13.2" x14ac:dyDescent="0.25">
      <c r="A543" s="8">
        <v>221</v>
      </c>
      <c r="B543" s="1">
        <v>9722</v>
      </c>
      <c r="C543" s="8" t="str">
        <f t="shared" si="157"/>
        <v>Low income</v>
      </c>
      <c r="D543" s="31">
        <v>856</v>
      </c>
      <c r="E543" s="34" t="str">
        <f t="shared" si="158"/>
        <v>High spender</v>
      </c>
      <c r="F543" s="10">
        <f t="shared" si="152"/>
        <v>8.8047726805184121E-2</v>
      </c>
      <c r="G543" s="1">
        <v>1</v>
      </c>
      <c r="H543" s="1">
        <v>0</v>
      </c>
      <c r="I543" s="1">
        <v>7</v>
      </c>
      <c r="J543" s="1">
        <v>6</v>
      </c>
      <c r="K543" s="1">
        <v>17</v>
      </c>
      <c r="L543" s="1">
        <v>16</v>
      </c>
      <c r="M543" s="1">
        <v>6</v>
      </c>
      <c r="N543" s="1">
        <v>16</v>
      </c>
      <c r="O543" s="1">
        <v>42</v>
      </c>
      <c r="P543" s="8">
        <f t="shared" si="159"/>
        <v>103</v>
      </c>
      <c r="Q543" s="10">
        <f t="shared" si="160"/>
        <v>5.8252427184466021E-2</v>
      </c>
      <c r="R543" s="10">
        <f t="shared" si="161"/>
        <v>0.1650485436893204</v>
      </c>
      <c r="S543" s="10">
        <f t="shared" si="162"/>
        <v>0.1553398058252427</v>
      </c>
      <c r="T543" s="10">
        <f t="shared" si="163"/>
        <v>5.8252427184466021E-2</v>
      </c>
      <c r="U543" s="10">
        <f t="shared" si="164"/>
        <v>0.1553398058252427</v>
      </c>
      <c r="V543" s="10">
        <f t="shared" si="165"/>
        <v>0.40776699029126212</v>
      </c>
      <c r="W543" s="1">
        <v>4</v>
      </c>
      <c r="X543" s="1">
        <v>3</v>
      </c>
      <c r="Y543" s="1">
        <v>1</v>
      </c>
      <c r="Z543" s="1">
        <v>3</v>
      </c>
      <c r="AA543" s="8">
        <f t="shared" si="166"/>
        <v>11</v>
      </c>
      <c r="AB543" s="10">
        <f t="shared" si="167"/>
        <v>0.36363636363636365</v>
      </c>
      <c r="AC543" s="10">
        <f t="shared" si="168"/>
        <v>0.27272727272727271</v>
      </c>
      <c r="AD543" s="10">
        <f t="shared" si="169"/>
        <v>9.0909090909090912E-2</v>
      </c>
      <c r="AE543" s="10">
        <f t="shared" si="170"/>
        <v>0.27272727272727271</v>
      </c>
      <c r="AF543" s="1">
        <v>8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1</v>
      </c>
      <c r="AN543" s="1">
        <v>47</v>
      </c>
      <c r="AO543" s="20" t="str">
        <f t="shared" si="153"/>
        <v>36-50</v>
      </c>
      <c r="AP543" s="1">
        <v>2794</v>
      </c>
      <c r="AQ543" s="1">
        <v>0</v>
      </c>
      <c r="AR543" s="1">
        <v>0</v>
      </c>
      <c r="AS543" s="1">
        <v>0</v>
      </c>
      <c r="AT543" s="1">
        <v>1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19</v>
      </c>
      <c r="BA543" s="23">
        <v>42055</v>
      </c>
      <c r="BB543" s="25">
        <f t="shared" si="154"/>
        <v>2</v>
      </c>
      <c r="BC543" s="25" t="str">
        <f t="shared" si="155"/>
        <v>February</v>
      </c>
      <c r="BD543" s="25">
        <v>1</v>
      </c>
      <c r="BE543" t="str">
        <f t="shared" si="156"/>
        <v>221,9722,Low income,856,High spender,0.0880477268051841,1,0,7,6,17,16,6,16,42,103,0.058252427184466,0.16504854368932,0.155339805825243,0.058252427184466,0.155339805825243,0.407766990291262,4,3,1,3,11,0.363636363636364,0.272727272727273,0.0909090909090909,0.272727272727273,8,0,0,0,0,0,0,1,47,36-50,2794,0,0,0,1,0,0,0,0,0,19</v>
      </c>
    </row>
    <row r="544" spans="1:57" ht="13.2" x14ac:dyDescent="0.25">
      <c r="A544" s="8">
        <v>2003</v>
      </c>
      <c r="B544" s="1">
        <v>46931</v>
      </c>
      <c r="C544" s="8" t="str">
        <f t="shared" si="157"/>
        <v>Low income</v>
      </c>
      <c r="D544" s="31">
        <v>54</v>
      </c>
      <c r="E544" s="34" t="str">
        <f t="shared" si="158"/>
        <v>Low spender</v>
      </c>
      <c r="F544" s="10">
        <f t="shared" si="152"/>
        <v>1.1506253862052802E-3</v>
      </c>
      <c r="G544" s="1">
        <v>2</v>
      </c>
      <c r="H544" s="1">
        <v>1</v>
      </c>
      <c r="I544" s="1">
        <v>94</v>
      </c>
      <c r="J544" s="1">
        <v>41</v>
      </c>
      <c r="K544" s="1">
        <v>0</v>
      </c>
      <c r="L544" s="1">
        <v>17</v>
      </c>
      <c r="M544" s="1">
        <v>3</v>
      </c>
      <c r="N544" s="1">
        <v>1</v>
      </c>
      <c r="O544" s="1">
        <v>16</v>
      </c>
      <c r="P544" s="8">
        <f t="shared" si="159"/>
        <v>78</v>
      </c>
      <c r="Q544" s="10">
        <f t="shared" si="160"/>
        <v>0.52564102564102566</v>
      </c>
      <c r="R544" s="10">
        <f t="shared" si="161"/>
        <v>0</v>
      </c>
      <c r="S544" s="10">
        <f t="shared" si="162"/>
        <v>0.21794871794871795</v>
      </c>
      <c r="T544" s="10">
        <f t="shared" si="163"/>
        <v>3.8461538461538464E-2</v>
      </c>
      <c r="U544" s="10">
        <f t="shared" si="164"/>
        <v>1.282051282051282E-2</v>
      </c>
      <c r="V544" s="10">
        <f t="shared" si="165"/>
        <v>0.20512820512820512</v>
      </c>
      <c r="W544" s="1">
        <v>2</v>
      </c>
      <c r="X544" s="1">
        <v>1</v>
      </c>
      <c r="Y544" s="1">
        <v>1</v>
      </c>
      <c r="Z544" s="1">
        <v>3</v>
      </c>
      <c r="AA544" s="8">
        <f t="shared" si="166"/>
        <v>7</v>
      </c>
      <c r="AB544" s="10">
        <f t="shared" si="167"/>
        <v>0.2857142857142857</v>
      </c>
      <c r="AC544" s="10">
        <f t="shared" si="168"/>
        <v>0.14285714285714285</v>
      </c>
      <c r="AD544" s="10">
        <f t="shared" si="169"/>
        <v>0.14285714285714285</v>
      </c>
      <c r="AE544" s="10">
        <f t="shared" si="170"/>
        <v>0.42857142857142855</v>
      </c>
      <c r="AF544" s="1">
        <v>3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43</v>
      </c>
      <c r="AO544" s="20" t="str">
        <f t="shared" si="153"/>
        <v>36-50</v>
      </c>
      <c r="AP544" s="1">
        <v>2225</v>
      </c>
      <c r="AQ544" s="1">
        <v>0</v>
      </c>
      <c r="AR544" s="1">
        <v>0</v>
      </c>
      <c r="AS544" s="1">
        <v>0</v>
      </c>
      <c r="AT544" s="1">
        <v>1</v>
      </c>
      <c r="AU544" s="1">
        <v>0</v>
      </c>
      <c r="AV544" s="1">
        <v>0</v>
      </c>
      <c r="AW544" s="1">
        <v>1</v>
      </c>
      <c r="AX544" s="1">
        <v>0</v>
      </c>
      <c r="AY544" s="1">
        <v>0</v>
      </c>
      <c r="AZ544" s="1">
        <v>46</v>
      </c>
      <c r="BA544" s="23">
        <v>42624</v>
      </c>
      <c r="BB544" s="25">
        <f t="shared" si="154"/>
        <v>9</v>
      </c>
      <c r="BC544" s="25" t="str">
        <f t="shared" si="155"/>
        <v>September</v>
      </c>
      <c r="BD544" s="25">
        <v>1</v>
      </c>
      <c r="BE544" t="str">
        <f t="shared" si="156"/>
        <v>2003,46931,Low income,54,Low spender,0.00115062538620528,2,1,94,41,0,17,3,1,16,78,0.525641025641026,0,0.217948717948718,0.0384615384615385,0.0128205128205128,0.205128205128205,2,1,1,3,7,0.285714285714286,0.142857142857143,0.142857142857143,0.428571428571429,3,0,0,0,0,0,0,0,43,36-50,2225,0,0,0,1,0,0,1,0,0,46</v>
      </c>
    </row>
    <row r="545" spans="1:57" ht="13.2" x14ac:dyDescent="0.25">
      <c r="A545" s="8">
        <v>1983</v>
      </c>
      <c r="B545" s="1">
        <v>16653</v>
      </c>
      <c r="C545" s="8" t="str">
        <f t="shared" si="157"/>
        <v>Low income</v>
      </c>
      <c r="D545" s="31">
        <v>1059</v>
      </c>
      <c r="E545" s="34" t="str">
        <f t="shared" si="158"/>
        <v>High spender</v>
      </c>
      <c r="F545" s="10">
        <f t="shared" si="152"/>
        <v>6.3592145559358673E-2</v>
      </c>
      <c r="G545" s="1">
        <v>1</v>
      </c>
      <c r="H545" s="1">
        <v>0</v>
      </c>
      <c r="I545" s="1">
        <v>10</v>
      </c>
      <c r="J545" s="1">
        <v>5</v>
      </c>
      <c r="K545" s="1">
        <v>7</v>
      </c>
      <c r="L545" s="1">
        <v>31</v>
      </c>
      <c r="M545" s="1">
        <v>15</v>
      </c>
      <c r="N545" s="1">
        <v>4</v>
      </c>
      <c r="O545" s="1">
        <v>7</v>
      </c>
      <c r="P545" s="8">
        <f t="shared" si="159"/>
        <v>69</v>
      </c>
      <c r="Q545" s="10">
        <f t="shared" si="160"/>
        <v>7.2463768115942032E-2</v>
      </c>
      <c r="R545" s="10">
        <f t="shared" si="161"/>
        <v>0.10144927536231885</v>
      </c>
      <c r="S545" s="10">
        <f t="shared" si="162"/>
        <v>0.44927536231884058</v>
      </c>
      <c r="T545" s="10">
        <f t="shared" si="163"/>
        <v>0.21739130434782608</v>
      </c>
      <c r="U545" s="10">
        <f t="shared" si="164"/>
        <v>5.7971014492753624E-2</v>
      </c>
      <c r="V545" s="10">
        <f t="shared" si="165"/>
        <v>0.10144927536231885</v>
      </c>
      <c r="W545" s="1">
        <v>3</v>
      </c>
      <c r="X545" s="1">
        <v>2</v>
      </c>
      <c r="Y545" s="1">
        <v>1</v>
      </c>
      <c r="Z545" s="1">
        <v>3</v>
      </c>
      <c r="AA545" s="8">
        <f t="shared" si="166"/>
        <v>9</v>
      </c>
      <c r="AB545" s="10">
        <f t="shared" si="167"/>
        <v>0.33333333333333331</v>
      </c>
      <c r="AC545" s="10">
        <f t="shared" si="168"/>
        <v>0.22222222222222221</v>
      </c>
      <c r="AD545" s="10">
        <f t="shared" si="169"/>
        <v>0.1111111111111111</v>
      </c>
      <c r="AE545" s="10">
        <f t="shared" si="170"/>
        <v>0.33333333333333331</v>
      </c>
      <c r="AF545" s="1">
        <v>6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1</v>
      </c>
      <c r="AN545" s="1">
        <v>41</v>
      </c>
      <c r="AO545" s="20" t="str">
        <f t="shared" si="153"/>
        <v>36-50</v>
      </c>
      <c r="AP545" s="1">
        <v>2231</v>
      </c>
      <c r="AQ545" s="1">
        <v>0</v>
      </c>
      <c r="AR545" s="1">
        <v>0</v>
      </c>
      <c r="AS545" s="1">
        <v>1</v>
      </c>
      <c r="AT545" s="1">
        <v>0</v>
      </c>
      <c r="AU545" s="1">
        <v>0</v>
      </c>
      <c r="AV545" s="1">
        <v>0</v>
      </c>
      <c r="AW545" s="1">
        <v>0</v>
      </c>
      <c r="AX545" s="1">
        <v>1</v>
      </c>
      <c r="AY545" s="1">
        <v>0</v>
      </c>
      <c r="AZ545" s="1">
        <v>55</v>
      </c>
      <c r="BA545" s="23">
        <v>42618</v>
      </c>
      <c r="BB545" s="25">
        <f t="shared" si="154"/>
        <v>9</v>
      </c>
      <c r="BC545" s="25" t="str">
        <f t="shared" si="155"/>
        <v>September</v>
      </c>
      <c r="BD545" s="25">
        <v>1</v>
      </c>
      <c r="BE545" t="str">
        <f t="shared" si="156"/>
        <v>1983,16653,Low income,1059,High spender,0.0635921455593587,1,0,10,5,7,31,15,4,7,69,0.072463768115942,0.101449275362319,0.449275362318841,0.217391304347826,0.0579710144927536,0.101449275362319,3,2,1,3,9,0.333333333333333,0.222222222222222,0.111111111111111,0.333333333333333,6,0,0,0,0,0,0,1,41,36-50,2231,0,0,1,0,0,0,0,1,0,55</v>
      </c>
    </row>
    <row r="546" spans="1:57" ht="13.2" x14ac:dyDescent="0.25">
      <c r="A546" s="8">
        <v>1895</v>
      </c>
      <c r="B546" s="1">
        <v>46910</v>
      </c>
      <c r="C546" s="8" t="str">
        <f t="shared" si="157"/>
        <v>Low income</v>
      </c>
      <c r="D546" s="31">
        <v>1056</v>
      </c>
      <c r="E546" s="34" t="str">
        <f t="shared" si="158"/>
        <v>High spender</v>
      </c>
      <c r="F546" s="10">
        <f t="shared" si="152"/>
        <v>2.2511191643572799E-2</v>
      </c>
      <c r="G546" s="1">
        <v>1</v>
      </c>
      <c r="H546" s="1">
        <v>1</v>
      </c>
      <c r="I546" s="1">
        <v>36</v>
      </c>
      <c r="J546" s="1">
        <v>48</v>
      </c>
      <c r="K546" s="1">
        <v>0</v>
      </c>
      <c r="L546" s="1">
        <v>14</v>
      </c>
      <c r="M546" s="1">
        <v>0</v>
      </c>
      <c r="N546" s="1">
        <v>0</v>
      </c>
      <c r="O546" s="1">
        <v>6</v>
      </c>
      <c r="P546" s="8">
        <f t="shared" si="159"/>
        <v>68</v>
      </c>
      <c r="Q546" s="10">
        <f t="shared" si="160"/>
        <v>0.70588235294117652</v>
      </c>
      <c r="R546" s="10">
        <f t="shared" si="161"/>
        <v>0</v>
      </c>
      <c r="S546" s="10">
        <f t="shared" si="162"/>
        <v>0.20588235294117646</v>
      </c>
      <c r="T546" s="10">
        <f t="shared" si="163"/>
        <v>0</v>
      </c>
      <c r="U546" s="10">
        <f t="shared" si="164"/>
        <v>0</v>
      </c>
      <c r="V546" s="10">
        <f t="shared" si="165"/>
        <v>8.8235294117647065E-2</v>
      </c>
      <c r="W546" s="1">
        <v>2</v>
      </c>
      <c r="X546" s="1">
        <v>2</v>
      </c>
      <c r="Y546" s="1">
        <v>0</v>
      </c>
      <c r="Z546" s="1">
        <v>3</v>
      </c>
      <c r="AA546" s="8">
        <f t="shared" si="166"/>
        <v>7</v>
      </c>
      <c r="AB546" s="10">
        <f t="shared" si="167"/>
        <v>0.2857142857142857</v>
      </c>
      <c r="AC546" s="10">
        <f t="shared" si="168"/>
        <v>0.2857142857142857</v>
      </c>
      <c r="AD546" s="10">
        <f t="shared" si="169"/>
        <v>0</v>
      </c>
      <c r="AE546" s="10">
        <f t="shared" si="170"/>
        <v>0.42857142857142855</v>
      </c>
      <c r="AF546" s="1">
        <v>6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56</v>
      </c>
      <c r="AO546" s="20" t="str">
        <f t="shared" si="153"/>
        <v>50-65</v>
      </c>
      <c r="AP546" s="1">
        <v>2257</v>
      </c>
      <c r="AQ546" s="1">
        <v>0</v>
      </c>
      <c r="AR546" s="1">
        <v>0</v>
      </c>
      <c r="AS546" s="1">
        <v>0</v>
      </c>
      <c r="AT546" s="1">
        <v>1</v>
      </c>
      <c r="AU546" s="1">
        <v>0</v>
      </c>
      <c r="AV546" s="1">
        <v>0</v>
      </c>
      <c r="AW546" s="1">
        <v>0</v>
      </c>
      <c r="AX546" s="1">
        <v>0</v>
      </c>
      <c r="AY546" s="1">
        <v>1</v>
      </c>
      <c r="AZ546" s="1">
        <v>56</v>
      </c>
      <c r="BA546" s="23">
        <v>42592</v>
      </c>
      <c r="BB546" s="25">
        <f t="shared" si="154"/>
        <v>8</v>
      </c>
      <c r="BC546" s="25" t="str">
        <f t="shared" si="155"/>
        <v>August</v>
      </c>
      <c r="BD546" s="25">
        <v>1</v>
      </c>
      <c r="BE546" t="str">
        <f t="shared" si="156"/>
        <v>1895,46910,Low income,1056,High spender,0.0225111916435728,1,1,36,48,0,14,0,0,6,68,0.705882352941177,0,0.205882352941176,0,0,0.0882352941176471,2,2,0,3,7,0.285714285714286,0.285714285714286,0,0.428571428571429,6,0,0,0,0,0,0,0,56,50-65,2257,0,0,0,1,0,0,0,0,1,56</v>
      </c>
    </row>
    <row r="547" spans="1:57" ht="13.2" x14ac:dyDescent="0.25">
      <c r="A547" s="8">
        <v>1374</v>
      </c>
      <c r="B547" s="1">
        <v>59062</v>
      </c>
      <c r="C547" s="8" t="str">
        <f t="shared" si="157"/>
        <v>High income</v>
      </c>
      <c r="D547" s="31">
        <v>71</v>
      </c>
      <c r="E547" s="34" t="str">
        <f t="shared" si="158"/>
        <v>Low spender</v>
      </c>
      <c r="F547" s="10">
        <f t="shared" si="152"/>
        <v>1.2021265788493447E-3</v>
      </c>
      <c r="G547" s="1">
        <v>2</v>
      </c>
      <c r="H547" s="1">
        <v>1</v>
      </c>
      <c r="I547" s="1">
        <v>74</v>
      </c>
      <c r="J547" s="1">
        <v>46</v>
      </c>
      <c r="K547" s="1">
        <v>1</v>
      </c>
      <c r="L547" s="1">
        <v>12</v>
      </c>
      <c r="M547" s="1">
        <v>3</v>
      </c>
      <c r="N547" s="1">
        <v>0</v>
      </c>
      <c r="O547" s="1">
        <v>9</v>
      </c>
      <c r="P547" s="8">
        <f t="shared" si="159"/>
        <v>71</v>
      </c>
      <c r="Q547" s="10">
        <f t="shared" si="160"/>
        <v>0.647887323943662</v>
      </c>
      <c r="R547" s="10">
        <f t="shared" si="161"/>
        <v>1.4084507042253521E-2</v>
      </c>
      <c r="S547" s="10">
        <f t="shared" si="162"/>
        <v>0.16901408450704225</v>
      </c>
      <c r="T547" s="10">
        <f t="shared" si="163"/>
        <v>4.2253521126760563E-2</v>
      </c>
      <c r="U547" s="10">
        <f t="shared" si="164"/>
        <v>0</v>
      </c>
      <c r="V547" s="10">
        <f t="shared" si="165"/>
        <v>0.12676056338028169</v>
      </c>
      <c r="W547" s="1">
        <v>2</v>
      </c>
      <c r="X547" s="1">
        <v>2</v>
      </c>
      <c r="Y547" s="1">
        <v>0</v>
      </c>
      <c r="Z547" s="1">
        <v>3</v>
      </c>
      <c r="AA547" s="8">
        <f t="shared" si="166"/>
        <v>7</v>
      </c>
      <c r="AB547" s="10">
        <f t="shared" si="167"/>
        <v>0.2857142857142857</v>
      </c>
      <c r="AC547" s="10">
        <f t="shared" si="168"/>
        <v>0.2857142857142857</v>
      </c>
      <c r="AD547" s="10">
        <f t="shared" si="169"/>
        <v>0</v>
      </c>
      <c r="AE547" s="10">
        <f t="shared" si="170"/>
        <v>0.42857142857142855</v>
      </c>
      <c r="AF547" s="1">
        <v>4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53</v>
      </c>
      <c r="AO547" s="20" t="str">
        <f t="shared" si="153"/>
        <v>50-65</v>
      </c>
      <c r="AP547" s="1">
        <v>2428</v>
      </c>
      <c r="AQ547" s="1">
        <v>0</v>
      </c>
      <c r="AR547" s="1">
        <v>1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1</v>
      </c>
      <c r="AZ547" s="1">
        <v>53</v>
      </c>
      <c r="BA547" s="23">
        <v>42421</v>
      </c>
      <c r="BB547" s="25">
        <f t="shared" si="154"/>
        <v>2</v>
      </c>
      <c r="BC547" s="25" t="str">
        <f t="shared" si="155"/>
        <v>February</v>
      </c>
      <c r="BD547" s="25">
        <v>1</v>
      </c>
      <c r="BE547" t="str">
        <f t="shared" si="156"/>
        <v>1374,59062,High income,71,Low spender,0.00120212657884934,2,1,74,46,1,12,3,0,9,71,0.647887323943662,0.0140845070422535,0.169014084507042,0.0422535211267606,0,0.126760563380282,2,2,0,3,7,0.285714285714286,0.285714285714286,0,0.428571428571429,4,0,0,0,0,0,0,0,53,50-65,2428,0,1,0,0,0,0,0,0,1,53</v>
      </c>
    </row>
    <row r="548" spans="1:57" ht="13.2" x14ac:dyDescent="0.25">
      <c r="A548" s="8">
        <v>1367</v>
      </c>
      <c r="B548" s="1">
        <v>36959</v>
      </c>
      <c r="C548" s="8" t="str">
        <f t="shared" si="157"/>
        <v>Low income</v>
      </c>
      <c r="D548" s="31">
        <v>1054</v>
      </c>
      <c r="E548" s="34" t="str">
        <f t="shared" si="158"/>
        <v>High spender</v>
      </c>
      <c r="F548" s="10">
        <f t="shared" si="152"/>
        <v>2.8518087610595523E-2</v>
      </c>
      <c r="G548" s="1">
        <v>1</v>
      </c>
      <c r="H548" s="1">
        <v>0</v>
      </c>
      <c r="I548" s="1">
        <v>56</v>
      </c>
      <c r="J548" s="1">
        <v>25</v>
      </c>
      <c r="K548" s="1">
        <v>6</v>
      </c>
      <c r="L548" s="1">
        <v>25</v>
      </c>
      <c r="M548" s="1">
        <v>6</v>
      </c>
      <c r="N548" s="1">
        <v>0</v>
      </c>
      <c r="O548" s="1">
        <v>0</v>
      </c>
      <c r="P548" s="8">
        <f t="shared" si="159"/>
        <v>62</v>
      </c>
      <c r="Q548" s="10">
        <f t="shared" si="160"/>
        <v>0.40322580645161288</v>
      </c>
      <c r="R548" s="10">
        <f t="shared" si="161"/>
        <v>9.6774193548387094E-2</v>
      </c>
      <c r="S548" s="10">
        <f t="shared" si="162"/>
        <v>0.40322580645161288</v>
      </c>
      <c r="T548" s="10">
        <f t="shared" si="163"/>
        <v>9.6774193548387094E-2</v>
      </c>
      <c r="U548" s="10">
        <f t="shared" si="164"/>
        <v>0</v>
      </c>
      <c r="V548" s="10">
        <f t="shared" si="165"/>
        <v>0</v>
      </c>
      <c r="W548" s="1">
        <v>2</v>
      </c>
      <c r="X548" s="1">
        <v>2</v>
      </c>
      <c r="Y548" s="1">
        <v>0</v>
      </c>
      <c r="Z548" s="1">
        <v>3</v>
      </c>
      <c r="AA548" s="8">
        <f t="shared" si="166"/>
        <v>7</v>
      </c>
      <c r="AB548" s="10">
        <f t="shared" si="167"/>
        <v>0.2857142857142857</v>
      </c>
      <c r="AC548" s="10">
        <f t="shared" si="168"/>
        <v>0.2857142857142857</v>
      </c>
      <c r="AD548" s="10">
        <f t="shared" si="169"/>
        <v>0</v>
      </c>
      <c r="AE548" s="10">
        <f t="shared" si="170"/>
        <v>0.42857142857142855</v>
      </c>
      <c r="AF548" s="1">
        <v>8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39</v>
      </c>
      <c r="AO548" s="20" t="str">
        <f t="shared" si="153"/>
        <v>36-50</v>
      </c>
      <c r="AP548" s="1">
        <v>2429</v>
      </c>
      <c r="AQ548" s="1">
        <v>0</v>
      </c>
      <c r="AR548" s="1">
        <v>1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1</v>
      </c>
      <c r="AY548" s="1">
        <v>0</v>
      </c>
      <c r="AZ548" s="1">
        <v>62</v>
      </c>
      <c r="BA548" s="23">
        <v>42420</v>
      </c>
      <c r="BB548" s="25">
        <f t="shared" si="154"/>
        <v>2</v>
      </c>
      <c r="BC548" s="25" t="str">
        <f t="shared" si="155"/>
        <v>February</v>
      </c>
      <c r="BD548" s="25">
        <v>1</v>
      </c>
      <c r="BE548" t="str">
        <f t="shared" si="156"/>
        <v>1367,36959,Low income,1054,High spender,0.0285180876105955,1,0,56,25,6,25,6,0,0,62,0.403225806451613,0.0967741935483871,0.403225806451613,0.0967741935483871,0,0,2,2,0,3,7,0.285714285714286,0.285714285714286,0,0.428571428571429,8,0,0,0,0,0,0,0,39,36-50,2429,0,1,0,0,0,0,0,1,0,62</v>
      </c>
    </row>
    <row r="549" spans="1:57" ht="13.2" x14ac:dyDescent="0.25">
      <c r="A549" s="8">
        <v>1257</v>
      </c>
      <c r="B549" s="1">
        <v>49389</v>
      </c>
      <c r="C549" s="8" t="str">
        <f t="shared" si="157"/>
        <v>Low income</v>
      </c>
      <c r="D549" s="31">
        <v>67</v>
      </c>
      <c r="E549" s="34" t="str">
        <f t="shared" si="158"/>
        <v>Low spender</v>
      </c>
      <c r="F549" s="10">
        <f t="shared" si="152"/>
        <v>1.3565773755289639E-3</v>
      </c>
      <c r="G549" s="1">
        <v>1</v>
      </c>
      <c r="H549" s="1">
        <v>1</v>
      </c>
      <c r="I549" s="1">
        <v>55</v>
      </c>
      <c r="J549" s="1">
        <v>40</v>
      </c>
      <c r="K549" s="1">
        <v>0</v>
      </c>
      <c r="L549" s="1">
        <v>19</v>
      </c>
      <c r="M549" s="1">
        <v>2</v>
      </c>
      <c r="N549" s="1">
        <v>1</v>
      </c>
      <c r="O549" s="1">
        <v>3</v>
      </c>
      <c r="P549" s="8">
        <f t="shared" si="159"/>
        <v>65</v>
      </c>
      <c r="Q549" s="10">
        <f t="shared" si="160"/>
        <v>0.61538461538461542</v>
      </c>
      <c r="R549" s="10">
        <f t="shared" si="161"/>
        <v>0</v>
      </c>
      <c r="S549" s="10">
        <f t="shared" si="162"/>
        <v>0.29230769230769232</v>
      </c>
      <c r="T549" s="10">
        <f t="shared" si="163"/>
        <v>3.0769230769230771E-2</v>
      </c>
      <c r="U549" s="10">
        <f t="shared" si="164"/>
        <v>1.5384615384615385E-2</v>
      </c>
      <c r="V549" s="10">
        <f t="shared" si="165"/>
        <v>4.6153846153846156E-2</v>
      </c>
      <c r="W549" s="1">
        <v>1</v>
      </c>
      <c r="X549" s="1">
        <v>2</v>
      </c>
      <c r="Y549" s="1">
        <v>0</v>
      </c>
      <c r="Z549" s="1">
        <v>3</v>
      </c>
      <c r="AA549" s="8">
        <f t="shared" si="166"/>
        <v>6</v>
      </c>
      <c r="AB549" s="10">
        <f t="shared" si="167"/>
        <v>0.16666666666666666</v>
      </c>
      <c r="AC549" s="10">
        <f t="shared" si="168"/>
        <v>0.33333333333333331</v>
      </c>
      <c r="AD549" s="10">
        <f t="shared" si="169"/>
        <v>0</v>
      </c>
      <c r="AE549" s="10">
        <f t="shared" si="170"/>
        <v>0.5</v>
      </c>
      <c r="AF549" s="1">
        <v>7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69</v>
      </c>
      <c r="AO549" s="20" t="str">
        <f t="shared" si="153"/>
        <v>66+</v>
      </c>
      <c r="AP549" s="1">
        <v>2463</v>
      </c>
      <c r="AQ549" s="1">
        <v>0</v>
      </c>
      <c r="AR549" s="1">
        <v>0</v>
      </c>
      <c r="AS549" s="1">
        <v>1</v>
      </c>
      <c r="AT549" s="1">
        <v>0</v>
      </c>
      <c r="AU549" s="1">
        <v>0</v>
      </c>
      <c r="AV549" s="1">
        <v>0</v>
      </c>
      <c r="AW549" s="1">
        <v>0</v>
      </c>
      <c r="AX549" s="1">
        <v>1</v>
      </c>
      <c r="AY549" s="1">
        <v>0</v>
      </c>
      <c r="AZ549" s="1">
        <v>59</v>
      </c>
      <c r="BA549" s="23">
        <v>42386</v>
      </c>
      <c r="BB549" s="25">
        <f t="shared" si="154"/>
        <v>1</v>
      </c>
      <c r="BC549" s="25" t="str">
        <f t="shared" si="155"/>
        <v>January</v>
      </c>
      <c r="BD549" s="25">
        <v>1</v>
      </c>
      <c r="BE549" t="str">
        <f t="shared" si="156"/>
        <v>1257,49389,Low income,67,Low spender,0.00135657737552896,1,1,55,40,0,19,2,1,3,65,0.615384615384615,0,0.292307692307692,0.0307692307692308,0.0153846153846154,0.0461538461538462,1,2,0,3,6,0.166666666666667,0.333333333333333,0,0.5,7,0,0,0,0,0,0,0,69,66+,2463,0,0,1,0,0,0,0,1,0,59</v>
      </c>
    </row>
    <row r="550" spans="1:57" ht="13.2" x14ac:dyDescent="0.25">
      <c r="A550" s="8">
        <v>1162</v>
      </c>
      <c r="B550" s="1">
        <v>40211</v>
      </c>
      <c r="C550" s="8" t="str">
        <f t="shared" si="157"/>
        <v>Low income</v>
      </c>
      <c r="D550" s="31">
        <v>845</v>
      </c>
      <c r="E550" s="34" t="str">
        <f t="shared" si="158"/>
        <v>High spender</v>
      </c>
      <c r="F550" s="10">
        <f t="shared" si="152"/>
        <v>2.1014150356867524E-2</v>
      </c>
      <c r="G550" s="1">
        <v>1</v>
      </c>
      <c r="H550" s="1">
        <v>1</v>
      </c>
      <c r="I550" s="1">
        <v>30</v>
      </c>
      <c r="J550" s="1">
        <v>51</v>
      </c>
      <c r="K550" s="1">
        <v>1</v>
      </c>
      <c r="L550" s="1">
        <v>7</v>
      </c>
      <c r="M550" s="1">
        <v>2</v>
      </c>
      <c r="N550" s="1">
        <v>1</v>
      </c>
      <c r="O550" s="1">
        <v>25</v>
      </c>
      <c r="P550" s="8">
        <f t="shared" si="159"/>
        <v>87</v>
      </c>
      <c r="Q550" s="10">
        <f t="shared" si="160"/>
        <v>0.58620689655172409</v>
      </c>
      <c r="R550" s="10">
        <f t="shared" si="161"/>
        <v>1.1494252873563218E-2</v>
      </c>
      <c r="S550" s="10">
        <f t="shared" si="162"/>
        <v>8.0459770114942528E-2</v>
      </c>
      <c r="T550" s="10">
        <f t="shared" si="163"/>
        <v>2.2988505747126436E-2</v>
      </c>
      <c r="U550" s="10">
        <f t="shared" si="164"/>
        <v>1.1494252873563218E-2</v>
      </c>
      <c r="V550" s="10">
        <f t="shared" si="165"/>
        <v>0.28735632183908044</v>
      </c>
      <c r="W550" s="1">
        <v>2</v>
      </c>
      <c r="X550" s="1">
        <v>2</v>
      </c>
      <c r="Y550" s="1">
        <v>1</v>
      </c>
      <c r="Z550" s="1">
        <v>2</v>
      </c>
      <c r="AA550" s="8">
        <f t="shared" si="166"/>
        <v>7</v>
      </c>
      <c r="AB550" s="10">
        <f t="shared" si="167"/>
        <v>0.2857142857142857</v>
      </c>
      <c r="AC550" s="10">
        <f t="shared" si="168"/>
        <v>0.2857142857142857</v>
      </c>
      <c r="AD550" s="10">
        <f t="shared" si="169"/>
        <v>0.14285714285714285</v>
      </c>
      <c r="AE550" s="10">
        <f t="shared" si="170"/>
        <v>0.2857142857142857</v>
      </c>
      <c r="AF550" s="1">
        <v>8</v>
      </c>
      <c r="AG550" s="1">
        <v>0</v>
      </c>
      <c r="AH550" s="1">
        <v>0</v>
      </c>
      <c r="AI550" s="1">
        <v>1</v>
      </c>
      <c r="AJ550" s="1">
        <v>0</v>
      </c>
      <c r="AK550" s="1">
        <v>0</v>
      </c>
      <c r="AL550" s="1">
        <v>0</v>
      </c>
      <c r="AM550" s="1">
        <v>0</v>
      </c>
      <c r="AN550" s="1">
        <v>39</v>
      </c>
      <c r="AO550" s="20" t="str">
        <f t="shared" si="153"/>
        <v>36-50</v>
      </c>
      <c r="AP550" s="1">
        <v>2493</v>
      </c>
      <c r="AQ550" s="1">
        <v>0</v>
      </c>
      <c r="AR550" s="1">
        <v>1</v>
      </c>
      <c r="AS550" s="1">
        <v>0</v>
      </c>
      <c r="AT550" s="1">
        <v>0</v>
      </c>
      <c r="AU550" s="1">
        <v>0</v>
      </c>
      <c r="AV550" s="1">
        <v>0</v>
      </c>
      <c r="AW550" s="1">
        <v>1</v>
      </c>
      <c r="AX550" s="1">
        <v>0</v>
      </c>
      <c r="AY550" s="1">
        <v>0</v>
      </c>
      <c r="AZ550" s="1">
        <v>37</v>
      </c>
      <c r="BA550" s="23">
        <v>42356</v>
      </c>
      <c r="BB550" s="25">
        <f t="shared" si="154"/>
        <v>12</v>
      </c>
      <c r="BC550" s="25" t="str">
        <f t="shared" si="155"/>
        <v>December</v>
      </c>
      <c r="BD550" s="25">
        <v>1</v>
      </c>
      <c r="BE550" t="str">
        <f t="shared" si="156"/>
        <v>1162,40211,Low income,845,High spender,0.0210141503568675,1,1,30,51,1,7,2,1,25,87,0.586206896551724,0.0114942528735632,0.0804597701149425,0.0229885057471264,0.0114942528735632,0.28735632183908,2,2,1,2,7,0.285714285714286,0.285714285714286,0.142857142857143,0.285714285714286,8,0,0,1,0,0,0,0,39,36-50,2493,0,1,0,0,0,0,1,0,0,37</v>
      </c>
    </row>
    <row r="551" spans="1:57" ht="13.2" x14ac:dyDescent="0.25">
      <c r="A551" s="8">
        <v>1143</v>
      </c>
      <c r="B551" s="1">
        <v>47823</v>
      </c>
      <c r="C551" s="8" t="str">
        <f t="shared" si="157"/>
        <v>Low income</v>
      </c>
      <c r="D551" s="31">
        <v>1053</v>
      </c>
      <c r="E551" s="34" t="str">
        <f t="shared" si="158"/>
        <v>High spender</v>
      </c>
      <c r="F551" s="10">
        <f t="shared" si="152"/>
        <v>2.2018693933881187E-2</v>
      </c>
      <c r="G551" s="1">
        <v>0</v>
      </c>
      <c r="H551" s="1">
        <v>1</v>
      </c>
      <c r="I551" s="1">
        <v>0</v>
      </c>
      <c r="J551" s="1">
        <v>53</v>
      </c>
      <c r="K551" s="1">
        <v>1</v>
      </c>
      <c r="L551" s="1">
        <v>5</v>
      </c>
      <c r="M551" s="1">
        <v>2</v>
      </c>
      <c r="N551" s="1">
        <v>1</v>
      </c>
      <c r="O551" s="1">
        <v>10</v>
      </c>
      <c r="P551" s="8">
        <f t="shared" si="159"/>
        <v>72</v>
      </c>
      <c r="Q551" s="10">
        <f t="shared" si="160"/>
        <v>0.73611111111111116</v>
      </c>
      <c r="R551" s="10">
        <f t="shared" si="161"/>
        <v>1.3888888888888888E-2</v>
      </c>
      <c r="S551" s="10">
        <f t="shared" si="162"/>
        <v>6.9444444444444448E-2</v>
      </c>
      <c r="T551" s="10">
        <f t="shared" si="163"/>
        <v>2.7777777777777776E-2</v>
      </c>
      <c r="U551" s="10">
        <f t="shared" si="164"/>
        <v>1.3888888888888888E-2</v>
      </c>
      <c r="V551" s="10">
        <f t="shared" si="165"/>
        <v>0.1388888888888889</v>
      </c>
      <c r="W551" s="1">
        <v>2</v>
      </c>
      <c r="X551" s="1">
        <v>2</v>
      </c>
      <c r="Y551" s="1">
        <v>0</v>
      </c>
      <c r="Z551" s="1">
        <v>3</v>
      </c>
      <c r="AA551" s="8">
        <f t="shared" si="166"/>
        <v>7</v>
      </c>
      <c r="AB551" s="10">
        <f t="shared" si="167"/>
        <v>0.2857142857142857</v>
      </c>
      <c r="AC551" s="10">
        <f t="shared" si="168"/>
        <v>0.2857142857142857</v>
      </c>
      <c r="AD551" s="10">
        <f t="shared" si="169"/>
        <v>0</v>
      </c>
      <c r="AE551" s="10">
        <f t="shared" si="170"/>
        <v>0.42857142857142855</v>
      </c>
      <c r="AF551" s="1">
        <v>8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60</v>
      </c>
      <c r="AO551" s="20" t="str">
        <f t="shared" si="153"/>
        <v>50-65</v>
      </c>
      <c r="AP551" s="1">
        <v>2500</v>
      </c>
      <c r="AQ551" s="1">
        <v>0</v>
      </c>
      <c r="AR551" s="1">
        <v>0</v>
      </c>
      <c r="AS551" s="1">
        <v>1</v>
      </c>
      <c r="AT551" s="1">
        <v>0</v>
      </c>
      <c r="AU551" s="1">
        <v>0</v>
      </c>
      <c r="AV551" s="1">
        <v>1</v>
      </c>
      <c r="AW551" s="1">
        <v>0</v>
      </c>
      <c r="AX551" s="1">
        <v>0</v>
      </c>
      <c r="AY551" s="1">
        <v>0</v>
      </c>
      <c r="AZ551" s="1">
        <v>52</v>
      </c>
      <c r="BA551" s="23">
        <v>42349</v>
      </c>
      <c r="BB551" s="25">
        <f t="shared" si="154"/>
        <v>12</v>
      </c>
      <c r="BC551" s="25" t="str">
        <f t="shared" si="155"/>
        <v>December</v>
      </c>
      <c r="BD551" s="25">
        <v>1</v>
      </c>
      <c r="BE551" t="str">
        <f t="shared" si="156"/>
        <v>1143,47823,Low income,1053,High spender,0.0220186939338812,0,1,0,53,1,5,2,1,10,72,0.736111111111111,0.0138888888888889,0.0694444444444444,0.0277777777777778,0.0138888888888889,0.138888888888889,2,2,0,3,7,0.285714285714286,0.285714285714286,0,0.428571428571429,8,0,0,0,0,0,0,0,60,50-65,2500,0,0,1,0,0,1,0,0,0,52</v>
      </c>
    </row>
    <row r="552" spans="1:57" ht="13.2" x14ac:dyDescent="0.25">
      <c r="A552" s="8">
        <v>1129</v>
      </c>
      <c r="B552" s="1">
        <v>33402</v>
      </c>
      <c r="C552" s="8" t="str">
        <f t="shared" si="157"/>
        <v>Low income</v>
      </c>
      <c r="D552" s="31">
        <v>295</v>
      </c>
      <c r="E552" s="34" t="str">
        <f t="shared" si="158"/>
        <v>Low spender</v>
      </c>
      <c r="F552" s="10">
        <f t="shared" si="152"/>
        <v>8.8318064786539734E-3</v>
      </c>
      <c r="G552" s="1">
        <v>1</v>
      </c>
      <c r="H552" s="1">
        <v>1</v>
      </c>
      <c r="I552" s="1">
        <v>60</v>
      </c>
      <c r="J552" s="1">
        <v>26</v>
      </c>
      <c r="K552" s="1">
        <v>2</v>
      </c>
      <c r="L552" s="1">
        <v>19</v>
      </c>
      <c r="M552" s="1">
        <v>10</v>
      </c>
      <c r="N552" s="1">
        <v>5</v>
      </c>
      <c r="O552" s="1">
        <v>8</v>
      </c>
      <c r="P552" s="8">
        <f t="shared" si="159"/>
        <v>70</v>
      </c>
      <c r="Q552" s="10">
        <f t="shared" si="160"/>
        <v>0.37142857142857144</v>
      </c>
      <c r="R552" s="10">
        <f t="shared" si="161"/>
        <v>2.8571428571428571E-2</v>
      </c>
      <c r="S552" s="10">
        <f t="shared" si="162"/>
        <v>0.27142857142857141</v>
      </c>
      <c r="T552" s="10">
        <f t="shared" si="163"/>
        <v>0.14285714285714285</v>
      </c>
      <c r="U552" s="10">
        <f t="shared" si="164"/>
        <v>7.1428571428571425E-2</v>
      </c>
      <c r="V552" s="10">
        <f t="shared" si="165"/>
        <v>0.11428571428571428</v>
      </c>
      <c r="W552" s="1">
        <v>3</v>
      </c>
      <c r="X552" s="1">
        <v>2</v>
      </c>
      <c r="Y552" s="1">
        <v>1</v>
      </c>
      <c r="Z552" s="1">
        <v>3</v>
      </c>
      <c r="AA552" s="8">
        <f t="shared" si="166"/>
        <v>9</v>
      </c>
      <c r="AB552" s="10">
        <f t="shared" si="167"/>
        <v>0.33333333333333331</v>
      </c>
      <c r="AC552" s="10">
        <f t="shared" si="168"/>
        <v>0.22222222222222221</v>
      </c>
      <c r="AD552" s="10">
        <f t="shared" si="169"/>
        <v>0.1111111111111111</v>
      </c>
      <c r="AE552" s="10">
        <f t="shared" si="170"/>
        <v>0.33333333333333331</v>
      </c>
      <c r="AF552" s="1">
        <v>8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68</v>
      </c>
      <c r="AO552" s="20" t="str">
        <f t="shared" si="153"/>
        <v>66+</v>
      </c>
      <c r="AP552" s="1">
        <v>2505</v>
      </c>
      <c r="AQ552" s="1">
        <v>0</v>
      </c>
      <c r="AR552" s="1">
        <v>0</v>
      </c>
      <c r="AS552" s="1">
        <v>0</v>
      </c>
      <c r="AT552" s="1">
        <v>1</v>
      </c>
      <c r="AU552" s="1">
        <v>0</v>
      </c>
      <c r="AV552" s="1">
        <v>0</v>
      </c>
      <c r="AW552" s="1">
        <v>1</v>
      </c>
      <c r="AX552" s="1">
        <v>0</v>
      </c>
      <c r="AY552" s="1">
        <v>0</v>
      </c>
      <c r="AZ552" s="1">
        <v>54</v>
      </c>
      <c r="BA552" s="23">
        <v>42344</v>
      </c>
      <c r="BB552" s="25">
        <f t="shared" si="154"/>
        <v>12</v>
      </c>
      <c r="BC552" s="25" t="str">
        <f t="shared" si="155"/>
        <v>December</v>
      </c>
      <c r="BD552" s="25">
        <v>1</v>
      </c>
      <c r="BE552" t="str">
        <f t="shared" si="156"/>
        <v>1129,33402,Low income,295,Low spender,0.00883180647865397,1,1,60,26,2,19,10,5,8,70,0.371428571428571,0.0285714285714286,0.271428571428571,0.142857142857143,0.0714285714285714,0.114285714285714,3,2,1,3,9,0.333333333333333,0.222222222222222,0.111111111111111,0.333333333333333,8,0,0,0,0,0,0,0,68,66+,2505,0,0,0,1,0,0,1,0,0,54</v>
      </c>
    </row>
    <row r="553" spans="1:57" ht="13.2" x14ac:dyDescent="0.25">
      <c r="A553" s="8">
        <v>821</v>
      </c>
      <c r="B553" s="1">
        <v>41154</v>
      </c>
      <c r="C553" s="8" t="str">
        <f t="shared" si="157"/>
        <v>Low income</v>
      </c>
      <c r="D553" s="31">
        <v>1052</v>
      </c>
      <c r="E553" s="34" t="str">
        <f t="shared" si="158"/>
        <v>High spender</v>
      </c>
      <c r="F553" s="10">
        <f t="shared" si="152"/>
        <v>2.5562521261602762E-2</v>
      </c>
      <c r="G553" s="1">
        <v>0</v>
      </c>
      <c r="H553" s="1">
        <v>1</v>
      </c>
      <c r="I553" s="1">
        <v>98</v>
      </c>
      <c r="J553" s="1">
        <v>44</v>
      </c>
      <c r="K553" s="1">
        <v>2</v>
      </c>
      <c r="L553" s="1">
        <v>11</v>
      </c>
      <c r="M553" s="1">
        <v>2</v>
      </c>
      <c r="N553" s="1">
        <v>3</v>
      </c>
      <c r="O553" s="1">
        <v>7</v>
      </c>
      <c r="P553" s="8">
        <f t="shared" si="159"/>
        <v>69</v>
      </c>
      <c r="Q553" s="10">
        <f t="shared" si="160"/>
        <v>0.6376811594202898</v>
      </c>
      <c r="R553" s="10">
        <f t="shared" si="161"/>
        <v>2.8985507246376812E-2</v>
      </c>
      <c r="S553" s="10">
        <f t="shared" si="162"/>
        <v>0.15942028985507245</v>
      </c>
      <c r="T553" s="10">
        <f t="shared" si="163"/>
        <v>2.8985507246376812E-2</v>
      </c>
      <c r="U553" s="10">
        <f t="shared" si="164"/>
        <v>4.3478260869565216E-2</v>
      </c>
      <c r="V553" s="10">
        <f t="shared" si="165"/>
        <v>0.10144927536231885</v>
      </c>
      <c r="W553" s="1">
        <v>1</v>
      </c>
      <c r="X553" s="1">
        <v>1</v>
      </c>
      <c r="Y553" s="1">
        <v>0</v>
      </c>
      <c r="Z553" s="1">
        <v>4</v>
      </c>
      <c r="AA553" s="8">
        <f t="shared" si="166"/>
        <v>6</v>
      </c>
      <c r="AB553" s="10">
        <f t="shared" si="167"/>
        <v>0.16666666666666666</v>
      </c>
      <c r="AC553" s="10">
        <f t="shared" si="168"/>
        <v>0.16666666666666666</v>
      </c>
      <c r="AD553" s="10">
        <f t="shared" si="169"/>
        <v>0</v>
      </c>
      <c r="AE553" s="10">
        <f t="shared" si="170"/>
        <v>0.66666666666666663</v>
      </c>
      <c r="AF553" s="1">
        <v>5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42</v>
      </c>
      <c r="AO553" s="20" t="str">
        <f t="shared" si="153"/>
        <v>36-50</v>
      </c>
      <c r="AP553" s="1">
        <v>2605</v>
      </c>
      <c r="AQ553" s="1">
        <v>0</v>
      </c>
      <c r="AR553" s="1">
        <v>0</v>
      </c>
      <c r="AS553" s="1">
        <v>0</v>
      </c>
      <c r="AT553" s="1">
        <v>1</v>
      </c>
      <c r="AU553" s="1">
        <v>0</v>
      </c>
      <c r="AV553" s="1">
        <v>0</v>
      </c>
      <c r="AW553" s="1">
        <v>1</v>
      </c>
      <c r="AX553" s="1">
        <v>0</v>
      </c>
      <c r="AY553" s="1">
        <v>0</v>
      </c>
      <c r="AZ553" s="1">
        <v>55</v>
      </c>
      <c r="BA553" s="23">
        <v>42244</v>
      </c>
      <c r="BB553" s="25">
        <f t="shared" si="154"/>
        <v>8</v>
      </c>
      <c r="BC553" s="25" t="str">
        <f t="shared" si="155"/>
        <v>August</v>
      </c>
      <c r="BD553" s="25">
        <v>1</v>
      </c>
      <c r="BE553" t="str">
        <f t="shared" si="156"/>
        <v>821,41154,Low income,1052,High spender,0.0255625212616028,0,1,98,44,2,11,2,3,7,69,0.63768115942029,0.0289855072463768,0.159420289855072,0.0289855072463768,0.0434782608695652,0.101449275362319,1,1,0,4,6,0.166666666666667,0.166666666666667,0,0.666666666666667,5,0,0,0,0,0,0,0,42,36-50,2605,0,0,0,1,0,0,1,0,0,55</v>
      </c>
    </row>
    <row r="554" spans="1:57" ht="13.2" x14ac:dyDescent="0.25">
      <c r="A554" s="8">
        <v>494</v>
      </c>
      <c r="B554" s="1">
        <v>18589</v>
      </c>
      <c r="C554" s="8" t="str">
        <f t="shared" si="157"/>
        <v>Low income</v>
      </c>
      <c r="D554" s="31">
        <v>118</v>
      </c>
      <c r="E554" s="34" t="str">
        <f t="shared" si="158"/>
        <v>Low spender</v>
      </c>
      <c r="F554" s="10">
        <f t="shared" si="152"/>
        <v>6.3478401205013715E-3</v>
      </c>
      <c r="G554" s="1">
        <v>0</v>
      </c>
      <c r="H554" s="1">
        <v>0</v>
      </c>
      <c r="I554" s="1">
        <v>89</v>
      </c>
      <c r="J554" s="1">
        <v>6</v>
      </c>
      <c r="K554" s="1">
        <v>4</v>
      </c>
      <c r="L554" s="1">
        <v>25</v>
      </c>
      <c r="M554" s="1">
        <v>15</v>
      </c>
      <c r="N554" s="1">
        <v>12</v>
      </c>
      <c r="O554" s="1">
        <v>13</v>
      </c>
      <c r="P554" s="8">
        <f t="shared" si="159"/>
        <v>75</v>
      </c>
      <c r="Q554" s="10">
        <f t="shared" si="160"/>
        <v>0.08</v>
      </c>
      <c r="R554" s="10">
        <f t="shared" si="161"/>
        <v>5.3333333333333337E-2</v>
      </c>
      <c r="S554" s="10">
        <f t="shared" si="162"/>
        <v>0.33333333333333331</v>
      </c>
      <c r="T554" s="10">
        <f t="shared" si="163"/>
        <v>0.2</v>
      </c>
      <c r="U554" s="10">
        <f t="shared" si="164"/>
        <v>0.16</v>
      </c>
      <c r="V554" s="10">
        <f t="shared" si="165"/>
        <v>0.17333333333333334</v>
      </c>
      <c r="W554" s="1">
        <v>2</v>
      </c>
      <c r="X554" s="1">
        <v>2</v>
      </c>
      <c r="Y554" s="1">
        <v>1</v>
      </c>
      <c r="Z554" s="1">
        <v>3</v>
      </c>
      <c r="AA554" s="8">
        <f t="shared" si="166"/>
        <v>8</v>
      </c>
      <c r="AB554" s="10">
        <f t="shared" si="167"/>
        <v>0.25</v>
      </c>
      <c r="AC554" s="10">
        <f t="shared" si="168"/>
        <v>0.25</v>
      </c>
      <c r="AD554" s="10">
        <f t="shared" si="169"/>
        <v>0.125</v>
      </c>
      <c r="AE554" s="10">
        <f t="shared" si="170"/>
        <v>0.375</v>
      </c>
      <c r="AF554" s="1">
        <v>7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51</v>
      </c>
      <c r="AO554" s="20" t="str">
        <f t="shared" si="153"/>
        <v>50-65</v>
      </c>
      <c r="AP554" s="1">
        <v>2702</v>
      </c>
      <c r="AQ554" s="1">
        <v>0</v>
      </c>
      <c r="AR554" s="1">
        <v>0</v>
      </c>
      <c r="AS554" s="1">
        <v>1</v>
      </c>
      <c r="AT554" s="1">
        <v>0</v>
      </c>
      <c r="AU554" s="1">
        <v>0</v>
      </c>
      <c r="AV554" s="1">
        <v>0</v>
      </c>
      <c r="AW554" s="1">
        <v>1</v>
      </c>
      <c r="AX554" s="1">
        <v>0</v>
      </c>
      <c r="AY554" s="1">
        <v>0</v>
      </c>
      <c r="AZ554" s="1">
        <v>49</v>
      </c>
      <c r="BA554" s="23">
        <v>42147</v>
      </c>
      <c r="BB554" s="25">
        <f t="shared" si="154"/>
        <v>5</v>
      </c>
      <c r="BC554" s="25" t="str">
        <f t="shared" si="155"/>
        <v>May</v>
      </c>
      <c r="BD554" s="25">
        <v>1</v>
      </c>
      <c r="BE554" t="str">
        <f t="shared" si="156"/>
        <v>494,18589,Low income,118,Low spender,0.00634784012050137,0,0,89,6,4,25,15,12,13,75,0.08,0.0533333333333333,0.333333333333333,0.2,0.16,0.173333333333333,2,2,1,3,8,0.25,0.25,0.125,0.375,7,0,0,0,0,0,0,0,51,50-65,2702,0,0,1,0,0,0,1,0,0,49</v>
      </c>
    </row>
    <row r="555" spans="1:57" ht="13.2" x14ac:dyDescent="0.25">
      <c r="A555" s="8">
        <v>2072</v>
      </c>
      <c r="B555" s="1">
        <v>32146</v>
      </c>
      <c r="C555" s="8" t="str">
        <f t="shared" si="157"/>
        <v>Low income</v>
      </c>
      <c r="D555" s="31">
        <v>1036</v>
      </c>
      <c r="E555" s="34" t="str">
        <f t="shared" si="158"/>
        <v>High spender</v>
      </c>
      <c r="F555" s="10">
        <f t="shared" si="152"/>
        <v>3.2227959932806569E-2</v>
      </c>
      <c r="G555" s="1">
        <v>1</v>
      </c>
      <c r="H555" s="1">
        <v>0</v>
      </c>
      <c r="I555" s="1">
        <v>16</v>
      </c>
      <c r="J555" s="1">
        <v>26</v>
      </c>
      <c r="K555" s="1">
        <v>3</v>
      </c>
      <c r="L555" s="1">
        <v>23</v>
      </c>
      <c r="M555" s="1">
        <v>4</v>
      </c>
      <c r="N555" s="1">
        <v>7</v>
      </c>
      <c r="O555" s="1">
        <v>3</v>
      </c>
      <c r="P555" s="8">
        <f t="shared" si="159"/>
        <v>66</v>
      </c>
      <c r="Q555" s="10">
        <f t="shared" si="160"/>
        <v>0.39393939393939392</v>
      </c>
      <c r="R555" s="10">
        <f t="shared" si="161"/>
        <v>4.5454545454545456E-2</v>
      </c>
      <c r="S555" s="10">
        <f t="shared" si="162"/>
        <v>0.34848484848484851</v>
      </c>
      <c r="T555" s="10">
        <f t="shared" si="163"/>
        <v>6.0606060606060608E-2</v>
      </c>
      <c r="U555" s="10">
        <f t="shared" si="164"/>
        <v>0.10606060606060606</v>
      </c>
      <c r="V555" s="10">
        <f t="shared" si="165"/>
        <v>4.5454545454545456E-2</v>
      </c>
      <c r="W555" s="1">
        <v>2</v>
      </c>
      <c r="X555" s="1">
        <v>2</v>
      </c>
      <c r="Y555" s="1">
        <v>0</v>
      </c>
      <c r="Z555" s="1">
        <v>4</v>
      </c>
      <c r="AA555" s="8">
        <f t="shared" si="166"/>
        <v>8</v>
      </c>
      <c r="AB555" s="10">
        <f t="shared" si="167"/>
        <v>0.25</v>
      </c>
      <c r="AC555" s="10">
        <f t="shared" si="168"/>
        <v>0.25</v>
      </c>
      <c r="AD555" s="10">
        <f t="shared" si="169"/>
        <v>0</v>
      </c>
      <c r="AE555" s="10">
        <f t="shared" si="170"/>
        <v>0.5</v>
      </c>
      <c r="AF555" s="1">
        <v>6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37</v>
      </c>
      <c r="AO555" s="20" t="str">
        <f t="shared" si="153"/>
        <v>36-50</v>
      </c>
      <c r="AP555" s="1">
        <v>2207</v>
      </c>
      <c r="AQ555" s="1">
        <v>0</v>
      </c>
      <c r="AR555" s="1">
        <v>1</v>
      </c>
      <c r="AS555" s="1">
        <v>0</v>
      </c>
      <c r="AT555" s="1">
        <v>0</v>
      </c>
      <c r="AU555" s="1">
        <v>0</v>
      </c>
      <c r="AV555" s="1">
        <v>1</v>
      </c>
      <c r="AW555" s="1">
        <v>0</v>
      </c>
      <c r="AX555" s="1">
        <v>0</v>
      </c>
      <c r="AY555" s="1">
        <v>0</v>
      </c>
      <c r="AZ555" s="1">
        <v>60</v>
      </c>
      <c r="BA555" s="23">
        <v>42642</v>
      </c>
      <c r="BB555" s="25">
        <f t="shared" si="154"/>
        <v>9</v>
      </c>
      <c r="BC555" s="25" t="str">
        <f t="shared" si="155"/>
        <v>September</v>
      </c>
      <c r="BD555" s="25">
        <v>1</v>
      </c>
      <c r="BE555" t="str">
        <f t="shared" si="156"/>
        <v>2072,32146,Low income,1036,High spender,0.0322279599328066,1,0,16,26,3,23,4,7,3,66,0.393939393939394,0.0454545454545455,0.348484848484849,0.0606060606060606,0.106060606060606,0.0454545454545455,2,2,0,4,8,0.25,0.25,0,0.5,6,0,0,0,0,0,0,0,37,36-50,2207,0,1,0,0,0,1,0,0,0,60</v>
      </c>
    </row>
    <row r="556" spans="1:57" ht="13.2" x14ac:dyDescent="0.25">
      <c r="A556" s="8">
        <v>1997</v>
      </c>
      <c r="B556" s="1">
        <v>45903</v>
      </c>
      <c r="C556" s="8" t="str">
        <f t="shared" si="157"/>
        <v>Low income</v>
      </c>
      <c r="D556" s="31">
        <v>791</v>
      </c>
      <c r="E556" s="34" t="str">
        <f t="shared" si="158"/>
        <v>High spender</v>
      </c>
      <c r="F556" s="10">
        <f t="shared" si="152"/>
        <v>1.7231989194606018E-2</v>
      </c>
      <c r="G556" s="1">
        <v>0</v>
      </c>
      <c r="H556" s="1">
        <v>1</v>
      </c>
      <c r="I556" s="1">
        <v>80</v>
      </c>
      <c r="J556" s="1">
        <v>33</v>
      </c>
      <c r="K556" s="1">
        <v>8</v>
      </c>
      <c r="L556" s="1">
        <v>10</v>
      </c>
      <c r="M556" s="1">
        <v>2</v>
      </c>
      <c r="N556" s="1">
        <v>10</v>
      </c>
      <c r="O556" s="1">
        <v>3</v>
      </c>
      <c r="P556" s="8">
        <f t="shared" si="159"/>
        <v>66</v>
      </c>
      <c r="Q556" s="10">
        <f t="shared" si="160"/>
        <v>0.5</v>
      </c>
      <c r="R556" s="10">
        <f t="shared" si="161"/>
        <v>0.12121212121212122</v>
      </c>
      <c r="S556" s="10">
        <f t="shared" si="162"/>
        <v>0.15151515151515152</v>
      </c>
      <c r="T556" s="10">
        <f t="shared" si="163"/>
        <v>3.0303030303030304E-2</v>
      </c>
      <c r="U556" s="10">
        <f t="shared" si="164"/>
        <v>0.15151515151515152</v>
      </c>
      <c r="V556" s="10">
        <f t="shared" si="165"/>
        <v>4.5454545454545456E-2</v>
      </c>
      <c r="W556" s="1">
        <v>2</v>
      </c>
      <c r="X556" s="1">
        <v>2</v>
      </c>
      <c r="Y556" s="1">
        <v>1</v>
      </c>
      <c r="Z556" s="1">
        <v>3</v>
      </c>
      <c r="AA556" s="8">
        <f t="shared" si="166"/>
        <v>8</v>
      </c>
      <c r="AB556" s="10">
        <f t="shared" si="167"/>
        <v>0.25</v>
      </c>
      <c r="AC556" s="10">
        <f t="shared" si="168"/>
        <v>0.25</v>
      </c>
      <c r="AD556" s="10">
        <f t="shared" si="169"/>
        <v>0.125</v>
      </c>
      <c r="AE556" s="10">
        <f t="shared" si="170"/>
        <v>0.375</v>
      </c>
      <c r="AF556" s="1">
        <v>4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54</v>
      </c>
      <c r="AO556" s="20" t="str">
        <f t="shared" si="153"/>
        <v>50-65</v>
      </c>
      <c r="AP556" s="1">
        <v>2226</v>
      </c>
      <c r="AQ556" s="1">
        <v>0</v>
      </c>
      <c r="AR556" s="1">
        <v>0</v>
      </c>
      <c r="AS556" s="1">
        <v>0</v>
      </c>
      <c r="AT556" s="1">
        <v>1</v>
      </c>
      <c r="AU556" s="1">
        <v>0</v>
      </c>
      <c r="AV556" s="1">
        <v>0</v>
      </c>
      <c r="AW556" s="1">
        <v>0</v>
      </c>
      <c r="AX556" s="1">
        <v>1</v>
      </c>
      <c r="AY556" s="1">
        <v>0</v>
      </c>
      <c r="AZ556" s="1">
        <v>60</v>
      </c>
      <c r="BA556" s="23">
        <v>42623</v>
      </c>
      <c r="BB556" s="25">
        <f t="shared" si="154"/>
        <v>9</v>
      </c>
      <c r="BC556" s="25" t="str">
        <f t="shared" si="155"/>
        <v>September</v>
      </c>
      <c r="BD556" s="25">
        <v>1</v>
      </c>
      <c r="BE556" t="str">
        <f t="shared" si="156"/>
        <v>1997,45903,Low income,791,High spender,0.017231989194606,0,1,80,33,8,10,2,10,3,66,0.5,0.121212121212121,0.151515151515152,0.0303030303030303,0.151515151515152,0.0454545454545455,2,2,1,3,8,0.25,0.25,0.125,0.375,4,0,0,0,0,0,0,0,54,50-65,2226,0,0,0,1,0,0,0,1,0,60</v>
      </c>
    </row>
    <row r="557" spans="1:57" ht="13.2" x14ac:dyDescent="0.25">
      <c r="A557" s="8">
        <v>1891</v>
      </c>
      <c r="B557" s="1">
        <v>56850</v>
      </c>
      <c r="C557" s="8" t="str">
        <f t="shared" si="157"/>
        <v>High income</v>
      </c>
      <c r="D557" s="31">
        <v>839</v>
      </c>
      <c r="E557" s="34" t="str">
        <f t="shared" si="158"/>
        <v>High spender</v>
      </c>
      <c r="F557" s="10">
        <f t="shared" si="152"/>
        <v>1.4758135444151275E-2</v>
      </c>
      <c r="G557" s="1">
        <v>0</v>
      </c>
      <c r="H557" s="1">
        <v>1</v>
      </c>
      <c r="I557" s="1">
        <v>83</v>
      </c>
      <c r="J557" s="1">
        <v>34</v>
      </c>
      <c r="K557" s="1">
        <v>1</v>
      </c>
      <c r="L557" s="1">
        <v>19</v>
      </c>
      <c r="M557" s="1">
        <v>2</v>
      </c>
      <c r="N557" s="1">
        <v>7</v>
      </c>
      <c r="O557" s="1">
        <v>0</v>
      </c>
      <c r="P557" s="8">
        <f t="shared" si="159"/>
        <v>63</v>
      </c>
      <c r="Q557" s="10">
        <f t="shared" si="160"/>
        <v>0.53968253968253965</v>
      </c>
      <c r="R557" s="10">
        <f t="shared" si="161"/>
        <v>1.5873015873015872E-2</v>
      </c>
      <c r="S557" s="10">
        <f t="shared" si="162"/>
        <v>0.30158730158730157</v>
      </c>
      <c r="T557" s="10">
        <f t="shared" si="163"/>
        <v>3.1746031746031744E-2</v>
      </c>
      <c r="U557" s="10">
        <f t="shared" si="164"/>
        <v>0.1111111111111111</v>
      </c>
      <c r="V557" s="10">
        <f t="shared" si="165"/>
        <v>0</v>
      </c>
      <c r="W557" s="1">
        <v>1</v>
      </c>
      <c r="X557" s="1">
        <v>1</v>
      </c>
      <c r="Y557" s="1">
        <v>1</v>
      </c>
      <c r="Z557" s="1">
        <v>3</v>
      </c>
      <c r="AA557" s="8">
        <f t="shared" si="166"/>
        <v>6</v>
      </c>
      <c r="AB557" s="10">
        <f t="shared" si="167"/>
        <v>0.16666666666666666</v>
      </c>
      <c r="AC557" s="10">
        <f t="shared" si="168"/>
        <v>0.16666666666666666</v>
      </c>
      <c r="AD557" s="10">
        <f t="shared" si="169"/>
        <v>0.16666666666666666</v>
      </c>
      <c r="AE557" s="10">
        <f t="shared" si="170"/>
        <v>0.5</v>
      </c>
      <c r="AF557" s="1">
        <v>2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49</v>
      </c>
      <c r="AO557" s="20" t="str">
        <f t="shared" si="153"/>
        <v>36-50</v>
      </c>
      <c r="AP557" s="1">
        <v>2257</v>
      </c>
      <c r="AQ557" s="1">
        <v>0</v>
      </c>
      <c r="AR557" s="1">
        <v>1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1</v>
      </c>
      <c r="AY557" s="1">
        <v>0</v>
      </c>
      <c r="AZ557" s="1">
        <v>63</v>
      </c>
      <c r="BA557" s="23">
        <v>42592</v>
      </c>
      <c r="BB557" s="25">
        <f t="shared" si="154"/>
        <v>8</v>
      </c>
      <c r="BC557" s="25" t="str">
        <f t="shared" si="155"/>
        <v>August</v>
      </c>
      <c r="BD557" s="25">
        <v>1</v>
      </c>
      <c r="BE557" t="str">
        <f t="shared" si="156"/>
        <v>1891,56850,High income,839,High spender,0.0147581354441513,0,1,83,34,1,19,2,7,0,63,0.53968253968254,0.0158730158730159,0.301587301587302,0.0317460317460317,0.111111111111111,0,1,1,1,3,6,0.166666666666667,0.166666666666667,0.166666666666667,0.5,2,0,0,0,0,0,0,0,49,36-50,2257,0,1,0,0,0,0,0,1,0,63</v>
      </c>
    </row>
    <row r="558" spans="1:57" ht="13.2" x14ac:dyDescent="0.25">
      <c r="A558" s="8">
        <v>1849</v>
      </c>
      <c r="B558" s="1">
        <v>35544</v>
      </c>
      <c r="C558" s="8" t="str">
        <f t="shared" si="157"/>
        <v>Low income</v>
      </c>
      <c r="D558" s="31">
        <v>89</v>
      </c>
      <c r="E558" s="34" t="str">
        <f t="shared" si="158"/>
        <v>Low spender</v>
      </c>
      <c r="F558" s="10">
        <f t="shared" si="152"/>
        <v>2.5039387801035337E-3</v>
      </c>
      <c r="G558" s="1">
        <v>1</v>
      </c>
      <c r="H558" s="1">
        <v>0</v>
      </c>
      <c r="I558" s="1">
        <v>77</v>
      </c>
      <c r="J558" s="1">
        <v>30</v>
      </c>
      <c r="K558" s="1">
        <v>5</v>
      </c>
      <c r="L558" s="1">
        <v>23</v>
      </c>
      <c r="M558" s="1">
        <v>4</v>
      </c>
      <c r="N558" s="1">
        <v>1</v>
      </c>
      <c r="O558" s="1">
        <v>4</v>
      </c>
      <c r="P558" s="8">
        <f t="shared" si="159"/>
        <v>67</v>
      </c>
      <c r="Q558" s="10">
        <f t="shared" si="160"/>
        <v>0.44776119402985076</v>
      </c>
      <c r="R558" s="10">
        <f t="shared" si="161"/>
        <v>7.4626865671641784E-2</v>
      </c>
      <c r="S558" s="10">
        <f t="shared" si="162"/>
        <v>0.34328358208955223</v>
      </c>
      <c r="T558" s="10">
        <f t="shared" si="163"/>
        <v>5.9701492537313432E-2</v>
      </c>
      <c r="U558" s="10">
        <f t="shared" si="164"/>
        <v>1.4925373134328358E-2</v>
      </c>
      <c r="V558" s="10">
        <f t="shared" si="165"/>
        <v>5.9701492537313432E-2</v>
      </c>
      <c r="W558" s="1">
        <v>1</v>
      </c>
      <c r="X558" s="1">
        <v>2</v>
      </c>
      <c r="Y558" s="1">
        <v>0</v>
      </c>
      <c r="Z558" s="1">
        <v>3</v>
      </c>
      <c r="AA558" s="8">
        <f t="shared" si="166"/>
        <v>6</v>
      </c>
      <c r="AB558" s="10">
        <f t="shared" si="167"/>
        <v>0.16666666666666666</v>
      </c>
      <c r="AC558" s="10">
        <f t="shared" si="168"/>
        <v>0.33333333333333331</v>
      </c>
      <c r="AD558" s="10">
        <f t="shared" si="169"/>
        <v>0</v>
      </c>
      <c r="AE558" s="10">
        <f t="shared" si="170"/>
        <v>0.5</v>
      </c>
      <c r="AF558" s="1">
        <v>7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42</v>
      </c>
      <c r="AO558" s="20" t="str">
        <f t="shared" si="153"/>
        <v>36-50</v>
      </c>
      <c r="AP558" s="1">
        <v>2272</v>
      </c>
      <c r="AQ558" s="1">
        <v>0</v>
      </c>
      <c r="AR558" s="1">
        <v>0</v>
      </c>
      <c r="AS558" s="1">
        <v>1</v>
      </c>
      <c r="AT558" s="1">
        <v>0</v>
      </c>
      <c r="AU558" s="1">
        <v>0</v>
      </c>
      <c r="AV558" s="1">
        <v>0</v>
      </c>
      <c r="AW558" s="1">
        <v>0</v>
      </c>
      <c r="AX558" s="1">
        <v>1</v>
      </c>
      <c r="AY558" s="1">
        <v>0</v>
      </c>
      <c r="AZ558" s="1">
        <v>59</v>
      </c>
      <c r="BA558" s="23">
        <v>42577</v>
      </c>
      <c r="BB558" s="25">
        <f t="shared" si="154"/>
        <v>7</v>
      </c>
      <c r="BC558" s="25" t="str">
        <f t="shared" si="155"/>
        <v>July</v>
      </c>
      <c r="BD558" s="25">
        <v>1</v>
      </c>
      <c r="BE558" t="str">
        <f t="shared" si="156"/>
        <v>1849,35544,Low income,89,Low spender,0.00250393878010353,1,0,77,30,5,23,4,1,4,67,0.447761194029851,0.0746268656716418,0.343283582089552,0.0597014925373134,0.0149253731343284,0.0597014925373134,1,2,0,3,6,0.166666666666667,0.333333333333333,0,0.5,7,0,0,0,0,0,0,0,42,36-50,2272,0,0,1,0,0,0,0,1,0,59</v>
      </c>
    </row>
    <row r="559" spans="1:57" ht="13.2" x14ac:dyDescent="0.25">
      <c r="A559" s="8">
        <v>1787</v>
      </c>
      <c r="B559" s="1">
        <v>32218</v>
      </c>
      <c r="C559" s="8" t="str">
        <f t="shared" si="157"/>
        <v>Low income</v>
      </c>
      <c r="D559" s="31">
        <v>1494</v>
      </c>
      <c r="E559" s="34" t="str">
        <f t="shared" si="158"/>
        <v>High spender</v>
      </c>
      <c r="F559" s="10">
        <f t="shared" si="152"/>
        <v>4.6371593519150787E-2</v>
      </c>
      <c r="G559" s="1">
        <v>0</v>
      </c>
      <c r="H559" s="1">
        <v>0</v>
      </c>
      <c r="I559" s="1">
        <v>27</v>
      </c>
      <c r="J559" s="1">
        <v>10</v>
      </c>
      <c r="K559" s="1">
        <v>24</v>
      </c>
      <c r="L559" s="1">
        <v>15</v>
      </c>
      <c r="M559" s="1">
        <v>13</v>
      </c>
      <c r="N559" s="1">
        <v>1</v>
      </c>
      <c r="O559" s="1">
        <v>30</v>
      </c>
      <c r="P559" s="8">
        <f t="shared" si="159"/>
        <v>93</v>
      </c>
      <c r="Q559" s="10">
        <f t="shared" si="160"/>
        <v>0.10752688172043011</v>
      </c>
      <c r="R559" s="10">
        <f t="shared" si="161"/>
        <v>0.25806451612903225</v>
      </c>
      <c r="S559" s="10">
        <f t="shared" si="162"/>
        <v>0.16129032258064516</v>
      </c>
      <c r="T559" s="10">
        <f t="shared" si="163"/>
        <v>0.13978494623655913</v>
      </c>
      <c r="U559" s="10">
        <f t="shared" si="164"/>
        <v>1.0752688172043012E-2</v>
      </c>
      <c r="V559" s="10">
        <f t="shared" si="165"/>
        <v>0.32258064516129031</v>
      </c>
      <c r="W559" s="1">
        <v>1</v>
      </c>
      <c r="X559" s="1">
        <v>2</v>
      </c>
      <c r="Y559" s="1">
        <v>1</v>
      </c>
      <c r="Z559" s="1">
        <v>3</v>
      </c>
      <c r="AA559" s="8">
        <f t="shared" si="166"/>
        <v>7</v>
      </c>
      <c r="AB559" s="10">
        <f t="shared" si="167"/>
        <v>0.14285714285714285</v>
      </c>
      <c r="AC559" s="10">
        <f t="shared" si="168"/>
        <v>0.2857142857142857</v>
      </c>
      <c r="AD559" s="10">
        <f t="shared" si="169"/>
        <v>0.14285714285714285</v>
      </c>
      <c r="AE559" s="10">
        <f t="shared" si="170"/>
        <v>0.42857142857142855</v>
      </c>
      <c r="AF559" s="1">
        <v>7</v>
      </c>
      <c r="AG559" s="1">
        <v>0</v>
      </c>
      <c r="AH559" s="1">
        <v>0</v>
      </c>
      <c r="AI559" s="1">
        <v>1</v>
      </c>
      <c r="AJ559" s="1">
        <v>0</v>
      </c>
      <c r="AK559" s="1">
        <v>0</v>
      </c>
      <c r="AL559" s="1">
        <v>0</v>
      </c>
      <c r="AM559" s="1">
        <v>1</v>
      </c>
      <c r="AN559" s="1">
        <v>60</v>
      </c>
      <c r="AO559" s="20" t="str">
        <f t="shared" si="153"/>
        <v>50-65</v>
      </c>
      <c r="AP559" s="1">
        <v>2293</v>
      </c>
      <c r="AQ559" s="1">
        <v>0</v>
      </c>
      <c r="AR559" s="1">
        <v>0</v>
      </c>
      <c r="AS559" s="1">
        <v>1</v>
      </c>
      <c r="AT559" s="1">
        <v>0</v>
      </c>
      <c r="AU559" s="1">
        <v>0</v>
      </c>
      <c r="AV559" s="1">
        <v>1</v>
      </c>
      <c r="AW559" s="1">
        <v>0</v>
      </c>
      <c r="AX559" s="1">
        <v>0</v>
      </c>
      <c r="AY559" s="1">
        <v>0</v>
      </c>
      <c r="AZ559" s="1">
        <v>33</v>
      </c>
      <c r="BA559" s="23">
        <v>42556</v>
      </c>
      <c r="BB559" s="25">
        <f t="shared" si="154"/>
        <v>7</v>
      </c>
      <c r="BC559" s="25" t="str">
        <f t="shared" si="155"/>
        <v>July</v>
      </c>
      <c r="BD559" s="25">
        <v>1</v>
      </c>
      <c r="BE559" t="str">
        <f t="shared" si="156"/>
        <v>1787,32218,Low income,1494,High spender,0.0463715935191508,0,0,27,10,24,15,13,1,30,93,0.10752688172043,0.258064516129032,0.161290322580645,0.139784946236559,0.010752688172043,0.32258064516129,1,2,1,3,7,0.142857142857143,0.285714285714286,0.142857142857143,0.428571428571429,7,0,0,1,0,0,0,1,60,50-65,2293,0,0,1,0,0,1,0,0,0,33</v>
      </c>
    </row>
    <row r="560" spans="1:57" ht="13.2" x14ac:dyDescent="0.25">
      <c r="A560" s="8">
        <v>1772</v>
      </c>
      <c r="B560" s="1">
        <v>42429</v>
      </c>
      <c r="C560" s="8" t="str">
        <f t="shared" si="157"/>
        <v>Low income</v>
      </c>
      <c r="D560" s="31">
        <v>871</v>
      </c>
      <c r="E560" s="34" t="str">
        <f t="shared" si="158"/>
        <v>High spender</v>
      </c>
      <c r="F560" s="10">
        <f t="shared" si="152"/>
        <v>2.0528412170920832E-2</v>
      </c>
      <c r="G560" s="1">
        <v>0</v>
      </c>
      <c r="H560" s="1">
        <v>1</v>
      </c>
      <c r="I560" s="1">
        <v>99</v>
      </c>
      <c r="J560" s="1">
        <v>55</v>
      </c>
      <c r="K560" s="1">
        <v>0</v>
      </c>
      <c r="L560" s="1">
        <v>6</v>
      </c>
      <c r="M560" s="1">
        <v>2</v>
      </c>
      <c r="N560" s="1">
        <v>0</v>
      </c>
      <c r="O560" s="1">
        <v>4</v>
      </c>
      <c r="P560" s="8">
        <f t="shared" si="159"/>
        <v>67</v>
      </c>
      <c r="Q560" s="10">
        <f t="shared" si="160"/>
        <v>0.82089552238805974</v>
      </c>
      <c r="R560" s="10">
        <f t="shared" si="161"/>
        <v>0</v>
      </c>
      <c r="S560" s="10">
        <f t="shared" si="162"/>
        <v>8.9552238805970144E-2</v>
      </c>
      <c r="T560" s="10">
        <f t="shared" si="163"/>
        <v>2.9850746268656716E-2</v>
      </c>
      <c r="U560" s="10">
        <f t="shared" si="164"/>
        <v>0</v>
      </c>
      <c r="V560" s="10">
        <f t="shared" si="165"/>
        <v>5.9701492537313432E-2</v>
      </c>
      <c r="W560" s="1">
        <v>2</v>
      </c>
      <c r="X560" s="1">
        <v>1</v>
      </c>
      <c r="Y560" s="1">
        <v>1</v>
      </c>
      <c r="Z560" s="1">
        <v>3</v>
      </c>
      <c r="AA560" s="8">
        <f t="shared" si="166"/>
        <v>7</v>
      </c>
      <c r="AB560" s="10">
        <f t="shared" si="167"/>
        <v>0.2857142857142857</v>
      </c>
      <c r="AC560" s="10">
        <f t="shared" si="168"/>
        <v>0.14285714285714285</v>
      </c>
      <c r="AD560" s="10">
        <f t="shared" si="169"/>
        <v>0.14285714285714285</v>
      </c>
      <c r="AE560" s="10">
        <f t="shared" si="170"/>
        <v>0.42857142857142855</v>
      </c>
      <c r="AF560" s="1">
        <v>5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47</v>
      </c>
      <c r="AO560" s="20" t="str">
        <f t="shared" si="153"/>
        <v>36-50</v>
      </c>
      <c r="AP560" s="1">
        <v>2297</v>
      </c>
      <c r="AQ560" s="1">
        <v>0</v>
      </c>
      <c r="AR560" s="1">
        <v>0</v>
      </c>
      <c r="AS560" s="1">
        <v>0</v>
      </c>
      <c r="AT560" s="1">
        <v>0</v>
      </c>
      <c r="AU560" s="1">
        <v>1</v>
      </c>
      <c r="AV560" s="1">
        <v>0</v>
      </c>
      <c r="AW560" s="1">
        <v>1</v>
      </c>
      <c r="AX560" s="1">
        <v>0</v>
      </c>
      <c r="AY560" s="1">
        <v>0</v>
      </c>
      <c r="AZ560" s="1">
        <v>59</v>
      </c>
      <c r="BA560" s="23">
        <v>42552</v>
      </c>
      <c r="BB560" s="25">
        <f t="shared" si="154"/>
        <v>7</v>
      </c>
      <c r="BC560" s="25" t="str">
        <f t="shared" si="155"/>
        <v>July</v>
      </c>
      <c r="BD560" s="25">
        <v>1</v>
      </c>
      <c r="BE560" t="str">
        <f t="shared" si="156"/>
        <v>1772,42429,Low income,871,High spender,0.0205284121709208,0,1,99,55,0,6,2,0,4,67,0.82089552238806,0,0.0895522388059701,0.0298507462686567,0,0.0597014925373134,2,1,1,3,7,0.285714285714286,0.142857142857143,0.142857142857143,0.428571428571429,5,0,0,0,0,0,0,0,47,36-50,2297,0,0,0,0,1,0,1,0,0,59</v>
      </c>
    </row>
    <row r="561" spans="1:57" ht="13.2" x14ac:dyDescent="0.25">
      <c r="A561" s="8">
        <v>1665</v>
      </c>
      <c r="B561" s="1">
        <v>47889</v>
      </c>
      <c r="C561" s="8" t="str">
        <f t="shared" si="157"/>
        <v>Low income</v>
      </c>
      <c r="D561" s="31">
        <v>1158</v>
      </c>
      <c r="E561" s="34" t="str">
        <f t="shared" si="158"/>
        <v>High spender</v>
      </c>
      <c r="F561" s="10">
        <f t="shared" si="152"/>
        <v>2.4180918373739271E-2</v>
      </c>
      <c r="G561" s="1">
        <v>1</v>
      </c>
      <c r="H561" s="1">
        <v>0</v>
      </c>
      <c r="I561" s="1">
        <v>94</v>
      </c>
      <c r="J561" s="1">
        <v>29</v>
      </c>
      <c r="K561" s="1">
        <v>0</v>
      </c>
      <c r="L561" s="1">
        <v>29</v>
      </c>
      <c r="M561" s="1">
        <v>0</v>
      </c>
      <c r="N561" s="1">
        <v>5</v>
      </c>
      <c r="O561" s="1">
        <v>4</v>
      </c>
      <c r="P561" s="8">
        <f t="shared" si="159"/>
        <v>67</v>
      </c>
      <c r="Q561" s="10">
        <f t="shared" si="160"/>
        <v>0.43283582089552236</v>
      </c>
      <c r="R561" s="10">
        <f t="shared" si="161"/>
        <v>0</v>
      </c>
      <c r="S561" s="10">
        <f t="shared" si="162"/>
        <v>0.43283582089552236</v>
      </c>
      <c r="T561" s="10">
        <f t="shared" si="163"/>
        <v>0</v>
      </c>
      <c r="U561" s="10">
        <f t="shared" si="164"/>
        <v>7.4626865671641784E-2</v>
      </c>
      <c r="V561" s="10">
        <f t="shared" si="165"/>
        <v>5.9701492537313432E-2</v>
      </c>
      <c r="W561" s="1">
        <v>1</v>
      </c>
      <c r="X561" s="1">
        <v>2</v>
      </c>
      <c r="Y561" s="1">
        <v>0</v>
      </c>
      <c r="Z561" s="1">
        <v>3</v>
      </c>
      <c r="AA561" s="8">
        <f t="shared" si="166"/>
        <v>6</v>
      </c>
      <c r="AB561" s="10">
        <f t="shared" si="167"/>
        <v>0.16666666666666666</v>
      </c>
      <c r="AC561" s="10">
        <f t="shared" si="168"/>
        <v>0.33333333333333331</v>
      </c>
      <c r="AD561" s="10">
        <f t="shared" si="169"/>
        <v>0</v>
      </c>
      <c r="AE561" s="10">
        <f t="shared" si="170"/>
        <v>0.5</v>
      </c>
      <c r="AF561" s="1">
        <v>5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46</v>
      </c>
      <c r="AO561" s="20" t="str">
        <f t="shared" si="153"/>
        <v>36-50</v>
      </c>
      <c r="AP561" s="1">
        <v>2335</v>
      </c>
      <c r="AQ561" s="1">
        <v>0</v>
      </c>
      <c r="AR561" s="1">
        <v>0</v>
      </c>
      <c r="AS561" s="1">
        <v>0</v>
      </c>
      <c r="AT561" s="1">
        <v>1</v>
      </c>
      <c r="AU561" s="1">
        <v>0</v>
      </c>
      <c r="AV561" s="1">
        <v>0</v>
      </c>
      <c r="AW561" s="1">
        <v>1</v>
      </c>
      <c r="AX561" s="1">
        <v>0</v>
      </c>
      <c r="AY561" s="1">
        <v>0</v>
      </c>
      <c r="AZ561" s="1">
        <v>59</v>
      </c>
      <c r="BA561" s="23">
        <v>42514</v>
      </c>
      <c r="BB561" s="25">
        <f t="shared" si="154"/>
        <v>5</v>
      </c>
      <c r="BC561" s="25" t="str">
        <f t="shared" si="155"/>
        <v>May</v>
      </c>
      <c r="BD561" s="25">
        <v>1</v>
      </c>
      <c r="BE561" t="str">
        <f t="shared" si="156"/>
        <v>1665,47889,Low income,1158,High spender,0.0241809183737393,1,0,94,29,0,29,0,5,4,67,0.432835820895522,0,0.432835820895522,0,0.0746268656716418,0.0597014925373134,1,2,0,3,6,0.166666666666667,0.333333333333333,0,0.5,5,0,0,0,0,0,0,0,46,36-50,2335,0,0,0,1,0,0,1,0,0,59</v>
      </c>
    </row>
    <row r="562" spans="1:57" ht="13.2" x14ac:dyDescent="0.25">
      <c r="A562" s="8">
        <v>1116</v>
      </c>
      <c r="B562" s="1">
        <v>31632</v>
      </c>
      <c r="C562" s="8" t="str">
        <f t="shared" si="157"/>
        <v>Low income</v>
      </c>
      <c r="D562" s="31">
        <v>221</v>
      </c>
      <c r="E562" s="34" t="str">
        <f t="shared" si="158"/>
        <v>Low spender</v>
      </c>
      <c r="F562" s="10">
        <f t="shared" si="152"/>
        <v>6.9865958523014672E-3</v>
      </c>
      <c r="G562" s="1">
        <v>0</v>
      </c>
      <c r="H562" s="1">
        <v>0</v>
      </c>
      <c r="I562" s="1">
        <v>92</v>
      </c>
      <c r="J562" s="1">
        <v>17</v>
      </c>
      <c r="K562" s="1">
        <v>8</v>
      </c>
      <c r="L562" s="1">
        <v>12</v>
      </c>
      <c r="M562" s="1">
        <v>11</v>
      </c>
      <c r="N562" s="1">
        <v>15</v>
      </c>
      <c r="O562" s="1">
        <v>32</v>
      </c>
      <c r="P562" s="8">
        <f t="shared" si="159"/>
        <v>95</v>
      </c>
      <c r="Q562" s="10">
        <f t="shared" si="160"/>
        <v>0.17894736842105263</v>
      </c>
      <c r="R562" s="10">
        <f t="shared" si="161"/>
        <v>8.4210526315789472E-2</v>
      </c>
      <c r="S562" s="10">
        <f t="shared" si="162"/>
        <v>0.12631578947368421</v>
      </c>
      <c r="T562" s="10">
        <f t="shared" si="163"/>
        <v>0.11578947368421053</v>
      </c>
      <c r="U562" s="10">
        <f t="shared" si="164"/>
        <v>0.15789473684210525</v>
      </c>
      <c r="V562" s="10">
        <f t="shared" si="165"/>
        <v>0.33684210526315789</v>
      </c>
      <c r="W562" s="1">
        <v>1</v>
      </c>
      <c r="X562" s="1">
        <v>2</v>
      </c>
      <c r="Y562" s="1">
        <v>1</v>
      </c>
      <c r="Z562" s="1">
        <v>2</v>
      </c>
      <c r="AA562" s="8">
        <f t="shared" si="166"/>
        <v>6</v>
      </c>
      <c r="AB562" s="10">
        <f t="shared" si="167"/>
        <v>0.16666666666666666</v>
      </c>
      <c r="AC562" s="10">
        <f t="shared" si="168"/>
        <v>0.33333333333333331</v>
      </c>
      <c r="AD562" s="10">
        <f t="shared" si="169"/>
        <v>0.16666666666666666</v>
      </c>
      <c r="AE562" s="10">
        <f t="shared" si="170"/>
        <v>0.33333333333333331</v>
      </c>
      <c r="AF562" s="1">
        <v>7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49</v>
      </c>
      <c r="AO562" s="20" t="str">
        <f t="shared" si="153"/>
        <v>36-50</v>
      </c>
      <c r="AP562" s="1">
        <v>2509</v>
      </c>
      <c r="AQ562" s="1">
        <v>0</v>
      </c>
      <c r="AR562" s="1">
        <v>0</v>
      </c>
      <c r="AS562" s="1">
        <v>1</v>
      </c>
      <c r="AT562" s="1">
        <v>0</v>
      </c>
      <c r="AU562" s="1">
        <v>0</v>
      </c>
      <c r="AV562" s="1">
        <v>0</v>
      </c>
      <c r="AW562" s="1">
        <v>1</v>
      </c>
      <c r="AX562" s="1">
        <v>0</v>
      </c>
      <c r="AY562" s="1">
        <v>0</v>
      </c>
      <c r="AZ562" s="1">
        <v>31</v>
      </c>
      <c r="BA562" s="23">
        <v>42340</v>
      </c>
      <c r="BB562" s="25">
        <f t="shared" si="154"/>
        <v>12</v>
      </c>
      <c r="BC562" s="25" t="str">
        <f t="shared" si="155"/>
        <v>December</v>
      </c>
      <c r="BD562" s="25">
        <v>1</v>
      </c>
      <c r="BE562" t="str">
        <f t="shared" si="156"/>
        <v>1116,31632,Low income,221,Low spender,0.00698659585230147,0,0,92,17,8,12,11,15,32,95,0.178947368421053,0.0842105263157895,0.126315789473684,0.115789473684211,0.157894736842105,0.336842105263158,1,2,1,2,6,0.166666666666667,0.333333333333333,0.166666666666667,0.333333333333333,7,0,0,0,0,0,0,0,49,36-50,2509,0,0,1,0,0,0,1,0,0,31</v>
      </c>
    </row>
    <row r="563" spans="1:57" ht="13.2" x14ac:dyDescent="0.25">
      <c r="A563" s="8">
        <v>1098</v>
      </c>
      <c r="B563" s="1">
        <v>28440</v>
      </c>
      <c r="C563" s="8" t="str">
        <f t="shared" si="157"/>
        <v>Low income</v>
      </c>
      <c r="D563" s="31">
        <v>1234</v>
      </c>
      <c r="E563" s="34" t="str">
        <f t="shared" si="158"/>
        <v>High spender</v>
      </c>
      <c r="F563" s="10">
        <f t="shared" si="152"/>
        <v>4.338959212376934E-2</v>
      </c>
      <c r="G563" s="1">
        <v>1</v>
      </c>
      <c r="H563" s="1">
        <v>0</v>
      </c>
      <c r="I563" s="1">
        <v>87</v>
      </c>
      <c r="J563" s="1">
        <v>38</v>
      </c>
      <c r="K563" s="1">
        <v>1</v>
      </c>
      <c r="L563" s="1">
        <v>24</v>
      </c>
      <c r="M563" s="1">
        <v>0</v>
      </c>
      <c r="N563" s="1">
        <v>0</v>
      </c>
      <c r="O563" s="1">
        <v>0</v>
      </c>
      <c r="P563" s="8">
        <f t="shared" si="159"/>
        <v>63</v>
      </c>
      <c r="Q563" s="10">
        <f t="shared" si="160"/>
        <v>0.60317460317460314</v>
      </c>
      <c r="R563" s="10">
        <f t="shared" si="161"/>
        <v>1.5873015873015872E-2</v>
      </c>
      <c r="S563" s="10">
        <f t="shared" si="162"/>
        <v>0.38095238095238093</v>
      </c>
      <c r="T563" s="10">
        <f t="shared" si="163"/>
        <v>0</v>
      </c>
      <c r="U563" s="10">
        <f t="shared" si="164"/>
        <v>0</v>
      </c>
      <c r="V563" s="10">
        <f t="shared" si="165"/>
        <v>0</v>
      </c>
      <c r="W563" s="1">
        <v>1</v>
      </c>
      <c r="X563" s="1">
        <v>2</v>
      </c>
      <c r="Y563" s="1">
        <v>0</v>
      </c>
      <c r="Z563" s="1">
        <v>3</v>
      </c>
      <c r="AA563" s="8">
        <f t="shared" si="166"/>
        <v>6</v>
      </c>
      <c r="AB563" s="10">
        <f t="shared" si="167"/>
        <v>0.16666666666666666</v>
      </c>
      <c r="AC563" s="10">
        <f t="shared" si="168"/>
        <v>0.33333333333333331</v>
      </c>
      <c r="AD563" s="10">
        <f t="shared" si="169"/>
        <v>0</v>
      </c>
      <c r="AE563" s="10">
        <f t="shared" si="170"/>
        <v>0.5</v>
      </c>
      <c r="AF563" s="1">
        <v>8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46</v>
      </c>
      <c r="AO563" s="20" t="str">
        <f t="shared" si="153"/>
        <v>36-50</v>
      </c>
      <c r="AP563" s="1">
        <v>2516</v>
      </c>
      <c r="AQ563" s="1">
        <v>0</v>
      </c>
      <c r="AR563" s="1">
        <v>0</v>
      </c>
      <c r="AS563" s="1">
        <v>0</v>
      </c>
      <c r="AT563" s="1">
        <v>1</v>
      </c>
      <c r="AU563" s="1">
        <v>0</v>
      </c>
      <c r="AV563" s="1">
        <v>0</v>
      </c>
      <c r="AW563" s="1">
        <v>0</v>
      </c>
      <c r="AX563" s="1">
        <v>0</v>
      </c>
      <c r="AY563" s="1">
        <v>1</v>
      </c>
      <c r="AZ563" s="1">
        <v>63</v>
      </c>
      <c r="BA563" s="23">
        <v>42333</v>
      </c>
      <c r="BB563" s="25">
        <f t="shared" si="154"/>
        <v>11</v>
      </c>
      <c r="BC563" s="25" t="str">
        <f t="shared" si="155"/>
        <v>November</v>
      </c>
      <c r="BD563" s="25">
        <v>1</v>
      </c>
      <c r="BE563" t="str">
        <f t="shared" si="156"/>
        <v>1098,28440,Low income,1234,High spender,0.0433895921237693,1,0,87,38,1,24,0,0,0,63,0.603174603174603,0.0158730158730159,0.380952380952381,0,0,0,1,2,0,3,6,0.166666666666667,0.333333333333333,0,0.5,8,0,0,0,0,0,0,0,46,36-50,2516,0,0,0,1,0,0,0,0,1,63</v>
      </c>
    </row>
    <row r="564" spans="1:57" ht="13.2" x14ac:dyDescent="0.25">
      <c r="A564" s="8">
        <v>618</v>
      </c>
      <c r="B564" s="1">
        <v>31814</v>
      </c>
      <c r="C564" s="8" t="str">
        <f t="shared" si="157"/>
        <v>Low income</v>
      </c>
      <c r="D564" s="31">
        <v>27</v>
      </c>
      <c r="E564" s="34" t="str">
        <f t="shared" si="158"/>
        <v>Low spender</v>
      </c>
      <c r="F564" s="10">
        <f t="shared" si="152"/>
        <v>8.4868296976174011E-4</v>
      </c>
      <c r="G564" s="1">
        <v>1</v>
      </c>
      <c r="H564" s="1">
        <v>0</v>
      </c>
      <c r="I564" s="1">
        <v>73</v>
      </c>
      <c r="J564" s="1">
        <v>35</v>
      </c>
      <c r="K564" s="1">
        <v>3</v>
      </c>
      <c r="L564" s="1">
        <v>20</v>
      </c>
      <c r="M564" s="1">
        <v>4</v>
      </c>
      <c r="N564" s="1">
        <v>1</v>
      </c>
      <c r="O564" s="1">
        <v>20</v>
      </c>
      <c r="P564" s="8">
        <f t="shared" si="159"/>
        <v>83</v>
      </c>
      <c r="Q564" s="10">
        <f t="shared" si="160"/>
        <v>0.42168674698795183</v>
      </c>
      <c r="R564" s="10">
        <f t="shared" si="161"/>
        <v>3.614457831325301E-2</v>
      </c>
      <c r="S564" s="10">
        <f t="shared" si="162"/>
        <v>0.24096385542168675</v>
      </c>
      <c r="T564" s="10">
        <f t="shared" si="163"/>
        <v>4.8192771084337352E-2</v>
      </c>
      <c r="U564" s="10">
        <f t="shared" si="164"/>
        <v>1.2048192771084338E-2</v>
      </c>
      <c r="V564" s="10">
        <f t="shared" si="165"/>
        <v>0.24096385542168675</v>
      </c>
      <c r="W564" s="1">
        <v>2</v>
      </c>
      <c r="X564" s="1">
        <v>2</v>
      </c>
      <c r="Y564" s="1">
        <v>0</v>
      </c>
      <c r="Z564" s="1">
        <v>3</v>
      </c>
      <c r="AA564" s="8">
        <f t="shared" si="166"/>
        <v>7</v>
      </c>
      <c r="AB564" s="10">
        <f t="shared" si="167"/>
        <v>0.2857142857142857</v>
      </c>
      <c r="AC564" s="10">
        <f t="shared" si="168"/>
        <v>0.2857142857142857</v>
      </c>
      <c r="AD564" s="10">
        <f t="shared" si="169"/>
        <v>0</v>
      </c>
      <c r="AE564" s="10">
        <f t="shared" si="170"/>
        <v>0.42857142857142855</v>
      </c>
      <c r="AF564" s="1">
        <v>9</v>
      </c>
      <c r="AG564" s="1">
        <v>0</v>
      </c>
      <c r="AH564" s="1">
        <v>0</v>
      </c>
      <c r="AI564" s="1">
        <v>1</v>
      </c>
      <c r="AJ564" s="1">
        <v>0</v>
      </c>
      <c r="AK564" s="1">
        <v>0</v>
      </c>
      <c r="AL564" s="1">
        <v>0</v>
      </c>
      <c r="AM564" s="1">
        <v>0</v>
      </c>
      <c r="AN564" s="1">
        <v>47</v>
      </c>
      <c r="AO564" s="20" t="str">
        <f t="shared" si="153"/>
        <v>36-50</v>
      </c>
      <c r="AP564" s="1">
        <v>2664</v>
      </c>
      <c r="AQ564" s="1">
        <v>0</v>
      </c>
      <c r="AR564" s="1">
        <v>1</v>
      </c>
      <c r="AS564" s="1">
        <v>0</v>
      </c>
      <c r="AT564" s="1">
        <v>0</v>
      </c>
      <c r="AU564" s="1">
        <v>0</v>
      </c>
      <c r="AV564" s="1">
        <v>0</v>
      </c>
      <c r="AW564" s="1">
        <v>1</v>
      </c>
      <c r="AX564" s="1">
        <v>0</v>
      </c>
      <c r="AY564" s="1">
        <v>0</v>
      </c>
      <c r="AZ564" s="1">
        <v>43</v>
      </c>
      <c r="BA564" s="23">
        <v>42185</v>
      </c>
      <c r="BB564" s="25">
        <f t="shared" si="154"/>
        <v>6</v>
      </c>
      <c r="BC564" s="25" t="str">
        <f t="shared" si="155"/>
        <v>June</v>
      </c>
      <c r="BD564" s="25">
        <v>1</v>
      </c>
      <c r="BE564" t="str">
        <f t="shared" si="156"/>
        <v>618,31814,Low income,27,Low spender,0.00084868296976174,1,0,73,35,3,20,4,1,20,83,0.421686746987952,0.036144578313253,0.240963855421687,0.0481927710843374,0.0120481927710843,0.240963855421687,2,2,0,3,7,0.285714285714286,0.285714285714286,0,0.428571428571429,9,0,0,1,0,0,0,0,47,36-50,2664,0,1,0,0,0,0,1,0,0,43</v>
      </c>
    </row>
    <row r="565" spans="1:57" ht="13.2" x14ac:dyDescent="0.25">
      <c r="A565" s="8">
        <v>349</v>
      </c>
      <c r="B565" s="1">
        <v>19419</v>
      </c>
      <c r="C565" s="8" t="str">
        <f t="shared" si="157"/>
        <v>Low income</v>
      </c>
      <c r="D565" s="31">
        <v>52</v>
      </c>
      <c r="E565" s="34" t="str">
        <f t="shared" si="158"/>
        <v>Low spender</v>
      </c>
      <c r="F565" s="10">
        <f t="shared" si="152"/>
        <v>2.6777897935012103E-3</v>
      </c>
      <c r="G565" s="1">
        <v>1</v>
      </c>
      <c r="H565" s="1">
        <v>0</v>
      </c>
      <c r="I565" s="1">
        <v>76</v>
      </c>
      <c r="J565" s="1">
        <v>2</v>
      </c>
      <c r="K565" s="1">
        <v>14</v>
      </c>
      <c r="L565" s="1">
        <v>28</v>
      </c>
      <c r="M565" s="1">
        <v>16</v>
      </c>
      <c r="N565" s="1">
        <v>3</v>
      </c>
      <c r="O565" s="1">
        <v>7</v>
      </c>
      <c r="P565" s="8">
        <f t="shared" si="159"/>
        <v>70</v>
      </c>
      <c r="Q565" s="10">
        <f t="shared" si="160"/>
        <v>2.8571428571428571E-2</v>
      </c>
      <c r="R565" s="10">
        <f t="shared" si="161"/>
        <v>0.2</v>
      </c>
      <c r="S565" s="10">
        <f t="shared" si="162"/>
        <v>0.4</v>
      </c>
      <c r="T565" s="10">
        <f t="shared" si="163"/>
        <v>0.22857142857142856</v>
      </c>
      <c r="U565" s="10">
        <f t="shared" si="164"/>
        <v>4.2857142857142858E-2</v>
      </c>
      <c r="V565" s="10">
        <f t="shared" si="165"/>
        <v>0.1</v>
      </c>
      <c r="W565" s="1">
        <v>4</v>
      </c>
      <c r="X565" s="1">
        <v>4</v>
      </c>
      <c r="Y565" s="1">
        <v>0</v>
      </c>
      <c r="Z565" s="1">
        <v>3</v>
      </c>
      <c r="AA565" s="8">
        <f t="shared" si="166"/>
        <v>11</v>
      </c>
      <c r="AB565" s="10">
        <f t="shared" si="167"/>
        <v>0.36363636363636365</v>
      </c>
      <c r="AC565" s="10">
        <f t="shared" si="168"/>
        <v>0.36363636363636365</v>
      </c>
      <c r="AD565" s="10">
        <f t="shared" si="169"/>
        <v>0</v>
      </c>
      <c r="AE565" s="10">
        <f t="shared" si="170"/>
        <v>0.27272727272727271</v>
      </c>
      <c r="AF565" s="1">
        <v>9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39</v>
      </c>
      <c r="AO565" s="20" t="str">
        <f t="shared" si="153"/>
        <v>36-50</v>
      </c>
      <c r="AP565" s="1">
        <v>2755</v>
      </c>
      <c r="AQ565" s="1">
        <v>0</v>
      </c>
      <c r="AR565" s="1">
        <v>1</v>
      </c>
      <c r="AS565" s="1">
        <v>0</v>
      </c>
      <c r="AT565" s="1">
        <v>0</v>
      </c>
      <c r="AU565" s="1">
        <v>0</v>
      </c>
      <c r="AV565" s="1">
        <v>0</v>
      </c>
      <c r="AW565" s="1">
        <v>1</v>
      </c>
      <c r="AX565" s="1">
        <v>0</v>
      </c>
      <c r="AY565" s="1">
        <v>0</v>
      </c>
      <c r="AZ565" s="1">
        <v>56</v>
      </c>
      <c r="BA565" s="23">
        <v>42094</v>
      </c>
      <c r="BB565" s="25">
        <f t="shared" si="154"/>
        <v>3</v>
      </c>
      <c r="BC565" s="25" t="str">
        <f t="shared" si="155"/>
        <v>March</v>
      </c>
      <c r="BD565" s="25">
        <v>1</v>
      </c>
      <c r="BE565" t="str">
        <f t="shared" si="156"/>
        <v>349,19419,Low income,52,Low spender,0.00267778979350121,1,0,76,2,14,28,16,3,7,70,0.0285714285714286,0.2,0.4,0.228571428571429,0.0428571428571429,0.1,4,4,0,3,11,0.363636363636364,0.363636363636364,0,0.272727272727273,9,0,0,0,0,0,0,0,39,36-50,2755,0,1,0,0,0,0,1,0,0,56</v>
      </c>
    </row>
    <row r="566" spans="1:57" ht="13.2" x14ac:dyDescent="0.25">
      <c r="A566" s="8">
        <v>135</v>
      </c>
      <c r="B566" s="1">
        <v>25965</v>
      </c>
      <c r="C566" s="8" t="str">
        <f t="shared" si="157"/>
        <v>Low income</v>
      </c>
      <c r="D566" s="31">
        <v>1587</v>
      </c>
      <c r="E566" s="34" t="str">
        <f t="shared" si="158"/>
        <v>High spender</v>
      </c>
      <c r="F566" s="10">
        <f t="shared" si="152"/>
        <v>6.1120739456961296E-2</v>
      </c>
      <c r="G566" s="1">
        <v>0</v>
      </c>
      <c r="H566" s="1">
        <v>0</v>
      </c>
      <c r="I566" s="1">
        <v>29</v>
      </c>
      <c r="J566" s="1">
        <v>2</v>
      </c>
      <c r="K566" s="1">
        <v>2</v>
      </c>
      <c r="L566" s="1">
        <v>11</v>
      </c>
      <c r="M566" s="1">
        <v>41</v>
      </c>
      <c r="N566" s="1">
        <v>7</v>
      </c>
      <c r="O566" s="1">
        <v>11</v>
      </c>
      <c r="P566" s="8">
        <f t="shared" si="159"/>
        <v>74</v>
      </c>
      <c r="Q566" s="10">
        <f t="shared" si="160"/>
        <v>2.7027027027027029E-2</v>
      </c>
      <c r="R566" s="10">
        <f t="shared" si="161"/>
        <v>2.7027027027027029E-2</v>
      </c>
      <c r="S566" s="10">
        <f t="shared" si="162"/>
        <v>0.14864864864864866</v>
      </c>
      <c r="T566" s="10">
        <f t="shared" si="163"/>
        <v>0.55405405405405406</v>
      </c>
      <c r="U566" s="10">
        <f t="shared" si="164"/>
        <v>9.45945945945946E-2</v>
      </c>
      <c r="V566" s="10">
        <f t="shared" si="165"/>
        <v>0.14864864864864866</v>
      </c>
      <c r="W566" s="1">
        <v>1</v>
      </c>
      <c r="X566" s="1">
        <v>2</v>
      </c>
      <c r="Y566" s="1">
        <v>0</v>
      </c>
      <c r="Z566" s="1">
        <v>3</v>
      </c>
      <c r="AA566" s="8">
        <f t="shared" si="166"/>
        <v>6</v>
      </c>
      <c r="AB566" s="10">
        <f t="shared" si="167"/>
        <v>0.16666666666666666</v>
      </c>
      <c r="AC566" s="10">
        <f t="shared" si="168"/>
        <v>0.33333333333333331</v>
      </c>
      <c r="AD566" s="10">
        <f t="shared" si="169"/>
        <v>0</v>
      </c>
      <c r="AE566" s="10">
        <f t="shared" si="170"/>
        <v>0.5</v>
      </c>
      <c r="AF566" s="1">
        <v>8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40</v>
      </c>
      <c r="AO566" s="20" t="str">
        <f t="shared" si="153"/>
        <v>36-50</v>
      </c>
      <c r="AP566" s="1">
        <v>2819</v>
      </c>
      <c r="AQ566" s="1">
        <v>0</v>
      </c>
      <c r="AR566" s="1">
        <v>1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52</v>
      </c>
      <c r="BA566" s="23">
        <v>42030</v>
      </c>
      <c r="BB566" s="25">
        <f t="shared" si="154"/>
        <v>1</v>
      </c>
      <c r="BC566" s="25" t="str">
        <f t="shared" si="155"/>
        <v>January</v>
      </c>
      <c r="BD566" s="25">
        <v>1</v>
      </c>
      <c r="BE566" t="str">
        <f t="shared" si="156"/>
        <v>135,25965,Low income,1587,High spender,0.0611207394569613,0,0,29,2,2,11,41,7,11,74,0.027027027027027,0.027027027027027,0.148648648648649,0.554054054054054,0.0945945945945946,0.148648648648649,1,2,0,3,6,0.166666666666667,0.333333333333333,0,0.5,8,0,0,0,0,0,0,0,40,36-50,2819,0,1,0,0,0,0,0,0,0,52</v>
      </c>
    </row>
    <row r="567" spans="1:57" ht="13.2" x14ac:dyDescent="0.25">
      <c r="A567" s="8">
        <v>2188</v>
      </c>
      <c r="B567" s="1">
        <v>33564</v>
      </c>
      <c r="C567" s="8" t="str">
        <f t="shared" si="157"/>
        <v>Low income</v>
      </c>
      <c r="D567" s="31">
        <v>917</v>
      </c>
      <c r="E567" s="34" t="str">
        <f t="shared" si="158"/>
        <v>High spender</v>
      </c>
      <c r="F567" s="10">
        <f t="shared" si="152"/>
        <v>2.7320939101418185E-2</v>
      </c>
      <c r="G567" s="1">
        <v>0</v>
      </c>
      <c r="H567" s="1">
        <v>1</v>
      </c>
      <c r="I567" s="1">
        <v>51</v>
      </c>
      <c r="J567" s="1">
        <v>61</v>
      </c>
      <c r="K567" s="1">
        <v>0</v>
      </c>
      <c r="L567" s="1">
        <v>3</v>
      </c>
      <c r="M567" s="1">
        <v>0</v>
      </c>
      <c r="N567" s="1">
        <v>0</v>
      </c>
      <c r="O567" s="1">
        <v>7</v>
      </c>
      <c r="P567" s="8">
        <f t="shared" si="159"/>
        <v>71</v>
      </c>
      <c r="Q567" s="10">
        <f t="shared" si="160"/>
        <v>0.85915492957746475</v>
      </c>
      <c r="R567" s="10">
        <f t="shared" si="161"/>
        <v>0</v>
      </c>
      <c r="S567" s="10">
        <f t="shared" si="162"/>
        <v>4.2253521126760563E-2</v>
      </c>
      <c r="T567" s="10">
        <f t="shared" si="163"/>
        <v>0</v>
      </c>
      <c r="U567" s="10">
        <f t="shared" si="164"/>
        <v>0</v>
      </c>
      <c r="V567" s="10">
        <f t="shared" si="165"/>
        <v>9.8591549295774641E-2</v>
      </c>
      <c r="W567" s="1">
        <v>1</v>
      </c>
      <c r="X567" s="1">
        <v>1</v>
      </c>
      <c r="Y567" s="1">
        <v>1</v>
      </c>
      <c r="Z567" s="1">
        <v>3</v>
      </c>
      <c r="AA567" s="8">
        <f t="shared" si="166"/>
        <v>6</v>
      </c>
      <c r="AB567" s="10">
        <f t="shared" si="167"/>
        <v>0.16666666666666666</v>
      </c>
      <c r="AC567" s="10">
        <f t="shared" si="168"/>
        <v>0.16666666666666666</v>
      </c>
      <c r="AD567" s="10">
        <f t="shared" si="169"/>
        <v>0.16666666666666666</v>
      </c>
      <c r="AE567" s="10">
        <f t="shared" si="170"/>
        <v>0.5</v>
      </c>
      <c r="AF567" s="1">
        <v>5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54</v>
      </c>
      <c r="AO567" s="20" t="str">
        <f t="shared" si="153"/>
        <v>50-65</v>
      </c>
      <c r="AP567" s="1">
        <v>2164</v>
      </c>
      <c r="AQ567" s="1">
        <v>0</v>
      </c>
      <c r="AR567" s="1">
        <v>0</v>
      </c>
      <c r="AS567" s="1">
        <v>0</v>
      </c>
      <c r="AT567" s="1">
        <v>1</v>
      </c>
      <c r="AU567" s="1">
        <v>0</v>
      </c>
      <c r="AV567" s="1">
        <v>0</v>
      </c>
      <c r="AW567" s="1">
        <v>0</v>
      </c>
      <c r="AX567" s="1">
        <v>1</v>
      </c>
      <c r="AY567" s="1">
        <v>0</v>
      </c>
      <c r="AZ567" s="1">
        <v>57</v>
      </c>
      <c r="BA567" s="23">
        <v>42685</v>
      </c>
      <c r="BB567" s="25">
        <f t="shared" si="154"/>
        <v>11</v>
      </c>
      <c r="BC567" s="25" t="str">
        <f t="shared" si="155"/>
        <v>November</v>
      </c>
      <c r="BD567" s="25">
        <v>1</v>
      </c>
      <c r="BE567" t="str">
        <f t="shared" si="156"/>
        <v>2188,33564,Low income,917,High spender,0.0273209391014182,0,1,51,61,0,3,0,0,7,71,0.859154929577465,0,0.0422535211267606,0,0,0.0985915492957746,1,1,1,3,6,0.166666666666667,0.166666666666667,0.166666666666667,0.5,5,0,0,0,0,0,0,0,54,50-65,2164,0,0,0,1,0,0,0,1,0,57</v>
      </c>
    </row>
    <row r="568" spans="1:57" ht="13.2" x14ac:dyDescent="0.25">
      <c r="A568" s="8">
        <v>2177</v>
      </c>
      <c r="B568" s="1">
        <v>50116</v>
      </c>
      <c r="C568" s="8" t="str">
        <f t="shared" si="157"/>
        <v>Low income</v>
      </c>
      <c r="D568" s="31">
        <v>63</v>
      </c>
      <c r="E568" s="34" t="str">
        <f t="shared" si="158"/>
        <v>Low spender</v>
      </c>
      <c r="F568" s="10">
        <f t="shared" si="152"/>
        <v>1.2570835661265864E-3</v>
      </c>
      <c r="G568" s="1">
        <v>1</v>
      </c>
      <c r="H568" s="1">
        <v>1</v>
      </c>
      <c r="I568" s="1">
        <v>68</v>
      </c>
      <c r="J568" s="1">
        <v>54</v>
      </c>
      <c r="K568" s="1">
        <v>0</v>
      </c>
      <c r="L568" s="1">
        <v>10</v>
      </c>
      <c r="M568" s="1">
        <v>0</v>
      </c>
      <c r="N568" s="1">
        <v>0</v>
      </c>
      <c r="O568" s="1">
        <v>2</v>
      </c>
      <c r="P568" s="8">
        <f t="shared" si="159"/>
        <v>66</v>
      </c>
      <c r="Q568" s="10">
        <f t="shared" si="160"/>
        <v>0.81818181818181823</v>
      </c>
      <c r="R568" s="10">
        <f t="shared" si="161"/>
        <v>0</v>
      </c>
      <c r="S568" s="10">
        <f t="shared" si="162"/>
        <v>0.15151515151515152</v>
      </c>
      <c r="T568" s="10">
        <f t="shared" si="163"/>
        <v>0</v>
      </c>
      <c r="U568" s="10">
        <f t="shared" si="164"/>
        <v>0</v>
      </c>
      <c r="V568" s="10">
        <f t="shared" si="165"/>
        <v>3.0303030303030304E-2</v>
      </c>
      <c r="W568" s="1">
        <v>2</v>
      </c>
      <c r="X568" s="1">
        <v>1</v>
      </c>
      <c r="Y568" s="1">
        <v>0</v>
      </c>
      <c r="Z568" s="1">
        <v>4</v>
      </c>
      <c r="AA568" s="8">
        <f t="shared" si="166"/>
        <v>7</v>
      </c>
      <c r="AB568" s="10">
        <f t="shared" si="167"/>
        <v>0.2857142857142857</v>
      </c>
      <c r="AC568" s="10">
        <f t="shared" si="168"/>
        <v>0.14285714285714285</v>
      </c>
      <c r="AD568" s="10">
        <f t="shared" si="169"/>
        <v>0</v>
      </c>
      <c r="AE568" s="10">
        <f t="shared" si="170"/>
        <v>0.5714285714285714</v>
      </c>
      <c r="AF568" s="1">
        <v>5</v>
      </c>
      <c r="AG568" s="1">
        <v>0</v>
      </c>
      <c r="AH568" s="1">
        <v>0</v>
      </c>
      <c r="AI568" s="1">
        <v>0</v>
      </c>
      <c r="AJ568" s="1">
        <v>1</v>
      </c>
      <c r="AK568" s="1">
        <v>0</v>
      </c>
      <c r="AL568" s="1">
        <v>0</v>
      </c>
      <c r="AM568" s="1">
        <v>0</v>
      </c>
      <c r="AN568" s="1">
        <v>63</v>
      </c>
      <c r="AO568" s="20" t="str">
        <f t="shared" si="153"/>
        <v>50-65</v>
      </c>
      <c r="AP568" s="1">
        <v>2168</v>
      </c>
      <c r="AQ568" s="1">
        <v>0</v>
      </c>
      <c r="AR568" s="1">
        <v>0</v>
      </c>
      <c r="AS568" s="1">
        <v>0</v>
      </c>
      <c r="AT568" s="1">
        <v>1</v>
      </c>
      <c r="AU568" s="1">
        <v>0</v>
      </c>
      <c r="AV568" s="1">
        <v>0</v>
      </c>
      <c r="AW568" s="1">
        <v>1</v>
      </c>
      <c r="AX568" s="1">
        <v>0</v>
      </c>
      <c r="AY568" s="1">
        <v>0</v>
      </c>
      <c r="AZ568" s="1">
        <v>62</v>
      </c>
      <c r="BA568" s="23">
        <v>42681</v>
      </c>
      <c r="BB568" s="25">
        <f t="shared" si="154"/>
        <v>11</v>
      </c>
      <c r="BC568" s="25" t="str">
        <f t="shared" si="155"/>
        <v>November</v>
      </c>
      <c r="BD568" s="25">
        <v>1</v>
      </c>
      <c r="BE568" t="str">
        <f t="shared" si="156"/>
        <v>2177,50116,Low income,63,Low spender,0.00125708356612659,1,1,68,54,0,10,0,0,2,66,0.818181818181818,0,0.151515151515152,0,0,0.0303030303030303,2,1,0,4,7,0.285714285714286,0.142857142857143,0,0.571428571428571,5,0,0,0,1,0,0,0,63,50-65,2168,0,0,0,1,0,0,1,0,0,62</v>
      </c>
    </row>
    <row r="569" spans="1:57" ht="13.2" x14ac:dyDescent="0.25">
      <c r="A569" s="8">
        <v>1752</v>
      </c>
      <c r="B569" s="1">
        <v>33235</v>
      </c>
      <c r="C569" s="8" t="str">
        <f t="shared" si="157"/>
        <v>Low income</v>
      </c>
      <c r="D569" s="31">
        <v>1032</v>
      </c>
      <c r="E569" s="34" t="str">
        <f t="shared" si="158"/>
        <v>High spender</v>
      </c>
      <c r="F569" s="10">
        <f t="shared" si="152"/>
        <v>3.1051602226568376E-2</v>
      </c>
      <c r="G569" s="1">
        <v>1</v>
      </c>
      <c r="H569" s="1">
        <v>0</v>
      </c>
      <c r="I569" s="1">
        <v>71</v>
      </c>
      <c r="J569" s="1">
        <v>45</v>
      </c>
      <c r="K569" s="1">
        <v>0</v>
      </c>
      <c r="L569" s="1">
        <v>16</v>
      </c>
      <c r="M569" s="1">
        <v>2</v>
      </c>
      <c r="N569" s="1">
        <v>1</v>
      </c>
      <c r="O569" s="1">
        <v>6</v>
      </c>
      <c r="P569" s="8">
        <f t="shared" si="159"/>
        <v>70</v>
      </c>
      <c r="Q569" s="10">
        <f t="shared" si="160"/>
        <v>0.6428571428571429</v>
      </c>
      <c r="R569" s="10">
        <f t="shared" si="161"/>
        <v>0</v>
      </c>
      <c r="S569" s="10">
        <f t="shared" si="162"/>
        <v>0.22857142857142856</v>
      </c>
      <c r="T569" s="10">
        <f t="shared" si="163"/>
        <v>2.8571428571428571E-2</v>
      </c>
      <c r="U569" s="10">
        <f t="shared" si="164"/>
        <v>1.4285714285714285E-2</v>
      </c>
      <c r="V569" s="10">
        <f t="shared" si="165"/>
        <v>8.5714285714285715E-2</v>
      </c>
      <c r="W569" s="1">
        <v>1</v>
      </c>
      <c r="X569" s="1">
        <v>3</v>
      </c>
      <c r="Y569" s="1">
        <v>0</v>
      </c>
      <c r="Z569" s="1">
        <v>3</v>
      </c>
      <c r="AA569" s="8">
        <f t="shared" si="166"/>
        <v>7</v>
      </c>
      <c r="AB569" s="10">
        <f t="shared" si="167"/>
        <v>0.14285714285714285</v>
      </c>
      <c r="AC569" s="10">
        <f t="shared" si="168"/>
        <v>0.42857142857142855</v>
      </c>
      <c r="AD569" s="10">
        <f t="shared" si="169"/>
        <v>0</v>
      </c>
      <c r="AE569" s="10">
        <f t="shared" si="170"/>
        <v>0.42857142857142855</v>
      </c>
      <c r="AF569" s="1">
        <v>7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34</v>
      </c>
      <c r="AO569" s="20" t="str">
        <f t="shared" si="153"/>
        <v>24-35</v>
      </c>
      <c r="AP569" s="1">
        <v>2303</v>
      </c>
      <c r="AQ569" s="1">
        <v>0</v>
      </c>
      <c r="AR569" s="1">
        <v>0</v>
      </c>
      <c r="AS569" s="1">
        <v>0</v>
      </c>
      <c r="AT569" s="1">
        <v>1</v>
      </c>
      <c r="AU569" s="1">
        <v>0</v>
      </c>
      <c r="AV569" s="1">
        <v>0</v>
      </c>
      <c r="AW569" s="1">
        <v>1</v>
      </c>
      <c r="AX569" s="1">
        <v>0</v>
      </c>
      <c r="AY569" s="1">
        <v>0</v>
      </c>
      <c r="AZ569" s="1">
        <v>58</v>
      </c>
      <c r="BA569" s="23">
        <v>42546</v>
      </c>
      <c r="BB569" s="25">
        <f t="shared" si="154"/>
        <v>6</v>
      </c>
      <c r="BC569" s="25" t="str">
        <f t="shared" si="155"/>
        <v>June</v>
      </c>
      <c r="BD569" s="25">
        <v>1</v>
      </c>
      <c r="BE569" t="str">
        <f t="shared" si="156"/>
        <v>1752,33235,Low income,1032,High spender,0.0310516022265684,1,0,71,45,0,16,2,1,6,70,0.642857142857143,0,0.228571428571429,0.0285714285714286,0.0142857142857143,0.0857142857142857,1,3,0,3,7,0.142857142857143,0.428571428571429,0,0.428571428571429,7,0,0,0,0,0,0,0,34,24-35,2303,0,0,0,1,0,0,1,0,0,58</v>
      </c>
    </row>
    <row r="570" spans="1:57" ht="13.2" x14ac:dyDescent="0.25">
      <c r="A570" s="8">
        <v>1663</v>
      </c>
      <c r="B570" s="1">
        <v>35704</v>
      </c>
      <c r="C570" s="8" t="str">
        <f t="shared" si="157"/>
        <v>Low income</v>
      </c>
      <c r="D570" s="31">
        <v>49</v>
      </c>
      <c r="E570" s="34" t="str">
        <f t="shared" si="158"/>
        <v>Low spender</v>
      </c>
      <c r="F570" s="10">
        <f t="shared" si="152"/>
        <v>1.3723952498319516E-3</v>
      </c>
      <c r="G570" s="1">
        <v>1</v>
      </c>
      <c r="H570" s="1">
        <v>1</v>
      </c>
      <c r="I570" s="1">
        <v>54</v>
      </c>
      <c r="J570" s="1">
        <v>30</v>
      </c>
      <c r="K570" s="1">
        <v>9</v>
      </c>
      <c r="L570" s="1">
        <v>12</v>
      </c>
      <c r="M570" s="1">
        <v>2</v>
      </c>
      <c r="N570" s="1">
        <v>11</v>
      </c>
      <c r="O570" s="1">
        <v>30</v>
      </c>
      <c r="P570" s="8">
        <f t="shared" si="159"/>
        <v>94</v>
      </c>
      <c r="Q570" s="10">
        <f t="shared" si="160"/>
        <v>0.31914893617021278</v>
      </c>
      <c r="R570" s="10">
        <f t="shared" si="161"/>
        <v>9.5744680851063829E-2</v>
      </c>
      <c r="S570" s="10">
        <f t="shared" si="162"/>
        <v>0.1276595744680851</v>
      </c>
      <c r="T570" s="10">
        <f t="shared" si="163"/>
        <v>2.1276595744680851E-2</v>
      </c>
      <c r="U570" s="10">
        <f t="shared" si="164"/>
        <v>0.11702127659574468</v>
      </c>
      <c r="V570" s="10">
        <f t="shared" si="165"/>
        <v>0.31914893617021278</v>
      </c>
      <c r="W570" s="1">
        <v>3</v>
      </c>
      <c r="X570" s="1">
        <v>2</v>
      </c>
      <c r="Y570" s="1">
        <v>0</v>
      </c>
      <c r="Z570" s="1">
        <v>4</v>
      </c>
      <c r="AA570" s="8">
        <f t="shared" si="166"/>
        <v>9</v>
      </c>
      <c r="AB570" s="10">
        <f t="shared" si="167"/>
        <v>0.33333333333333331</v>
      </c>
      <c r="AC570" s="10">
        <f t="shared" si="168"/>
        <v>0.22222222222222221</v>
      </c>
      <c r="AD570" s="10">
        <f t="shared" si="169"/>
        <v>0</v>
      </c>
      <c r="AE570" s="10">
        <f t="shared" si="170"/>
        <v>0.44444444444444442</v>
      </c>
      <c r="AF570" s="1">
        <v>4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68</v>
      </c>
      <c r="AO570" s="20" t="str">
        <f t="shared" si="153"/>
        <v>66+</v>
      </c>
      <c r="AP570" s="1">
        <v>2336</v>
      </c>
      <c r="AQ570" s="1">
        <v>0</v>
      </c>
      <c r="AR570" s="1">
        <v>1</v>
      </c>
      <c r="AS570" s="1">
        <v>0</v>
      </c>
      <c r="AT570" s="1">
        <v>0</v>
      </c>
      <c r="AU570" s="1">
        <v>0</v>
      </c>
      <c r="AV570" s="1">
        <v>0</v>
      </c>
      <c r="AW570" s="1">
        <v>1</v>
      </c>
      <c r="AX570" s="1">
        <v>0</v>
      </c>
      <c r="AY570" s="1">
        <v>0</v>
      </c>
      <c r="AZ570" s="1">
        <v>34</v>
      </c>
      <c r="BA570" s="23">
        <v>42513</v>
      </c>
      <c r="BB570" s="25">
        <f t="shared" si="154"/>
        <v>5</v>
      </c>
      <c r="BC570" s="25" t="str">
        <f t="shared" si="155"/>
        <v>May</v>
      </c>
      <c r="BD570" s="25">
        <v>1</v>
      </c>
      <c r="BE570" t="str">
        <f t="shared" si="156"/>
        <v>1663,35704,Low income,49,Low spender,0.00137239524983195,1,1,54,30,9,12,2,11,30,94,0.319148936170213,0.0957446808510638,0.127659574468085,0.0212765957446809,0.117021276595745,0.319148936170213,3,2,0,4,9,0.333333333333333,0.222222222222222,0,0.444444444444444,4,0,0,0,0,0,0,0,68,66+,2336,0,1,0,0,0,0,1,0,0,34</v>
      </c>
    </row>
    <row r="571" spans="1:57" ht="13.2" x14ac:dyDescent="0.25">
      <c r="A571" s="8">
        <v>813</v>
      </c>
      <c r="B571" s="1">
        <v>43815</v>
      </c>
      <c r="C571" s="8" t="str">
        <f t="shared" si="157"/>
        <v>Low income</v>
      </c>
      <c r="D571" s="31">
        <v>24</v>
      </c>
      <c r="E571" s="34" t="str">
        <f t="shared" si="158"/>
        <v>Low spender</v>
      </c>
      <c r="F571" s="10">
        <f t="shared" si="152"/>
        <v>5.4775761725436498E-4</v>
      </c>
      <c r="G571" s="1">
        <v>1</v>
      </c>
      <c r="H571" s="1">
        <v>0</v>
      </c>
      <c r="I571" s="1">
        <v>53</v>
      </c>
      <c r="J571" s="1">
        <v>14</v>
      </c>
      <c r="K571" s="1">
        <v>10</v>
      </c>
      <c r="L571" s="1">
        <v>29</v>
      </c>
      <c r="M571" s="1">
        <v>4</v>
      </c>
      <c r="N571" s="1">
        <v>7</v>
      </c>
      <c r="O571" s="1">
        <v>15</v>
      </c>
      <c r="P571" s="8">
        <f t="shared" si="159"/>
        <v>79</v>
      </c>
      <c r="Q571" s="10">
        <f t="shared" si="160"/>
        <v>0.17721518987341772</v>
      </c>
      <c r="R571" s="10">
        <f t="shared" si="161"/>
        <v>0.12658227848101267</v>
      </c>
      <c r="S571" s="10">
        <f t="shared" si="162"/>
        <v>0.36708860759493672</v>
      </c>
      <c r="T571" s="10">
        <f t="shared" si="163"/>
        <v>5.0632911392405063E-2</v>
      </c>
      <c r="U571" s="10">
        <f t="shared" si="164"/>
        <v>8.8607594936708861E-2</v>
      </c>
      <c r="V571" s="10">
        <f t="shared" si="165"/>
        <v>0.189873417721519</v>
      </c>
      <c r="W571" s="1">
        <v>1</v>
      </c>
      <c r="X571" s="1">
        <v>2</v>
      </c>
      <c r="Y571" s="1">
        <v>0</v>
      </c>
      <c r="Z571" s="1">
        <v>3</v>
      </c>
      <c r="AA571" s="8">
        <f t="shared" si="166"/>
        <v>6</v>
      </c>
      <c r="AB571" s="10">
        <f t="shared" si="167"/>
        <v>0.16666666666666666</v>
      </c>
      <c r="AC571" s="10">
        <f t="shared" si="168"/>
        <v>0.33333333333333331</v>
      </c>
      <c r="AD571" s="10">
        <f t="shared" si="169"/>
        <v>0</v>
      </c>
      <c r="AE571" s="10">
        <f t="shared" si="170"/>
        <v>0.5</v>
      </c>
      <c r="AF571" s="1">
        <v>6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38</v>
      </c>
      <c r="AO571" s="20" t="str">
        <f t="shared" si="153"/>
        <v>36-50</v>
      </c>
      <c r="AP571" s="1">
        <v>2609</v>
      </c>
      <c r="AQ571" s="1">
        <v>0</v>
      </c>
      <c r="AR571" s="1">
        <v>1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1</v>
      </c>
      <c r="AY571" s="1">
        <v>0</v>
      </c>
      <c r="AZ571" s="1">
        <v>49</v>
      </c>
      <c r="BA571" s="23">
        <v>42240</v>
      </c>
      <c r="BB571" s="25">
        <f t="shared" si="154"/>
        <v>8</v>
      </c>
      <c r="BC571" s="25" t="str">
        <f t="shared" si="155"/>
        <v>August</v>
      </c>
      <c r="BD571" s="25">
        <v>1</v>
      </c>
      <c r="BE571" t="str">
        <f t="shared" si="156"/>
        <v>813,43815,Low income,24,Low spender,0.000547757617254365,1,0,53,14,10,29,4,7,15,79,0.177215189873418,0.126582278481013,0.367088607594937,0.0506329113924051,0.0886075949367089,0.189873417721519,1,2,0,3,6,0.166666666666667,0.333333333333333,0,0.5,6,0,0,0,0,0,0,0,38,36-50,2609,0,1,0,0,0,0,0,1,0,49</v>
      </c>
    </row>
    <row r="572" spans="1:57" ht="13.2" x14ac:dyDescent="0.25">
      <c r="A572" s="8">
        <v>684</v>
      </c>
      <c r="B572" s="1">
        <v>45759</v>
      </c>
      <c r="C572" s="8" t="str">
        <f t="shared" si="157"/>
        <v>Low income</v>
      </c>
      <c r="D572" s="31">
        <v>85</v>
      </c>
      <c r="E572" s="34" t="str">
        <f t="shared" si="158"/>
        <v>Low spender</v>
      </c>
      <c r="F572" s="10">
        <f t="shared" si="152"/>
        <v>1.8575580760069057E-3</v>
      </c>
      <c r="G572" s="1">
        <v>1</v>
      </c>
      <c r="H572" s="1">
        <v>1</v>
      </c>
      <c r="I572" s="1">
        <v>13</v>
      </c>
      <c r="J572" s="1">
        <v>42</v>
      </c>
      <c r="K572" s="1">
        <v>1</v>
      </c>
      <c r="L572" s="1">
        <v>18</v>
      </c>
      <c r="M572" s="1">
        <v>3</v>
      </c>
      <c r="N572" s="1">
        <v>0</v>
      </c>
      <c r="O572" s="1">
        <v>4</v>
      </c>
      <c r="P572" s="8">
        <f t="shared" si="159"/>
        <v>68</v>
      </c>
      <c r="Q572" s="10">
        <f t="shared" si="160"/>
        <v>0.61764705882352944</v>
      </c>
      <c r="R572" s="10">
        <f t="shared" si="161"/>
        <v>1.4705882352941176E-2</v>
      </c>
      <c r="S572" s="10">
        <f t="shared" si="162"/>
        <v>0.26470588235294118</v>
      </c>
      <c r="T572" s="10">
        <f t="shared" si="163"/>
        <v>4.4117647058823532E-2</v>
      </c>
      <c r="U572" s="10">
        <f t="shared" si="164"/>
        <v>0</v>
      </c>
      <c r="V572" s="10">
        <f t="shared" si="165"/>
        <v>5.8823529411764705E-2</v>
      </c>
      <c r="W572" s="1">
        <v>2</v>
      </c>
      <c r="X572" s="1">
        <v>2</v>
      </c>
      <c r="Y572" s="1">
        <v>0</v>
      </c>
      <c r="Z572" s="1">
        <v>3</v>
      </c>
      <c r="AA572" s="8">
        <f t="shared" si="166"/>
        <v>7</v>
      </c>
      <c r="AB572" s="10">
        <f t="shared" si="167"/>
        <v>0.2857142857142857</v>
      </c>
      <c r="AC572" s="10">
        <f t="shared" si="168"/>
        <v>0.2857142857142857</v>
      </c>
      <c r="AD572" s="10">
        <f t="shared" si="169"/>
        <v>0</v>
      </c>
      <c r="AE572" s="10">
        <f t="shared" si="170"/>
        <v>0.42857142857142855</v>
      </c>
      <c r="AF572" s="1">
        <v>7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56</v>
      </c>
      <c r="AO572" s="20" t="str">
        <f t="shared" si="153"/>
        <v>50-65</v>
      </c>
      <c r="AP572" s="1">
        <v>2650</v>
      </c>
      <c r="AQ572" s="1">
        <v>0</v>
      </c>
      <c r="AR572" s="1">
        <v>1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1</v>
      </c>
      <c r="AZ572" s="1">
        <v>60</v>
      </c>
      <c r="BA572" s="23">
        <v>42199</v>
      </c>
      <c r="BB572" s="25">
        <f t="shared" si="154"/>
        <v>7</v>
      </c>
      <c r="BC572" s="25" t="str">
        <f t="shared" si="155"/>
        <v>July</v>
      </c>
      <c r="BD572" s="25">
        <v>1</v>
      </c>
      <c r="BE572" t="str">
        <f t="shared" si="156"/>
        <v>684,45759,Low income,85,Low spender,0.00185755807600691,1,1,13,42,1,18,3,0,4,68,0.617647058823529,0.0147058823529412,0.264705882352941,0.0441176470588235,0,0.0588235294117647,2,2,0,3,7,0.285714285714286,0.285714285714286,0,0.428571428571429,7,0,0,0,0,0,0,0,56,50-65,2650,0,1,0,0,0,0,0,0,1,60</v>
      </c>
    </row>
    <row r="573" spans="1:57" ht="13.2" x14ac:dyDescent="0.25">
      <c r="A573" s="8">
        <v>247</v>
      </c>
      <c r="B573" s="1">
        <v>39684</v>
      </c>
      <c r="C573" s="8" t="str">
        <f t="shared" si="157"/>
        <v>Low income</v>
      </c>
      <c r="D573" s="31">
        <v>43</v>
      </c>
      <c r="E573" s="34" t="str">
        <f t="shared" si="158"/>
        <v>Low spender</v>
      </c>
      <c r="F573" s="10">
        <f t="shared" si="152"/>
        <v>1.0835601249874005E-3</v>
      </c>
      <c r="G573" s="1">
        <v>1</v>
      </c>
      <c r="H573" s="1">
        <v>0</v>
      </c>
      <c r="I573" s="1">
        <v>41</v>
      </c>
      <c r="J573" s="1">
        <v>19</v>
      </c>
      <c r="K573" s="1">
        <v>0</v>
      </c>
      <c r="L573" s="1">
        <v>35</v>
      </c>
      <c r="M573" s="1">
        <v>6</v>
      </c>
      <c r="N573" s="1">
        <v>4</v>
      </c>
      <c r="O573" s="1">
        <v>17</v>
      </c>
      <c r="P573" s="8">
        <f t="shared" si="159"/>
        <v>81</v>
      </c>
      <c r="Q573" s="10">
        <f t="shared" si="160"/>
        <v>0.23456790123456789</v>
      </c>
      <c r="R573" s="10">
        <f t="shared" si="161"/>
        <v>0</v>
      </c>
      <c r="S573" s="10">
        <f t="shared" si="162"/>
        <v>0.43209876543209874</v>
      </c>
      <c r="T573" s="10">
        <f t="shared" si="163"/>
        <v>7.407407407407407E-2</v>
      </c>
      <c r="U573" s="10">
        <f t="shared" si="164"/>
        <v>4.9382716049382713E-2</v>
      </c>
      <c r="V573" s="10">
        <f t="shared" si="165"/>
        <v>0.20987654320987653</v>
      </c>
      <c r="W573" s="1">
        <v>2</v>
      </c>
      <c r="X573" s="1">
        <v>2</v>
      </c>
      <c r="Y573" s="1">
        <v>1</v>
      </c>
      <c r="Z573" s="1">
        <v>2</v>
      </c>
      <c r="AA573" s="8">
        <f t="shared" si="166"/>
        <v>7</v>
      </c>
      <c r="AB573" s="10">
        <f t="shared" si="167"/>
        <v>0.2857142857142857</v>
      </c>
      <c r="AC573" s="10">
        <f t="shared" si="168"/>
        <v>0.2857142857142857</v>
      </c>
      <c r="AD573" s="10">
        <f t="shared" si="169"/>
        <v>0.14285714285714285</v>
      </c>
      <c r="AE573" s="10">
        <f t="shared" si="170"/>
        <v>0.2857142857142857</v>
      </c>
      <c r="AF573" s="1">
        <v>7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1</v>
      </c>
      <c r="AM573" s="1">
        <v>1</v>
      </c>
      <c r="AN573" s="1">
        <v>36</v>
      </c>
      <c r="AO573" s="20" t="str">
        <f t="shared" si="153"/>
        <v>36-50</v>
      </c>
      <c r="AP573" s="1">
        <v>2784</v>
      </c>
      <c r="AQ573" s="1">
        <v>0</v>
      </c>
      <c r="AR573" s="1">
        <v>0</v>
      </c>
      <c r="AS573" s="1">
        <v>1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1</v>
      </c>
      <c r="AZ573" s="1">
        <v>47</v>
      </c>
      <c r="BA573" s="23">
        <v>42065</v>
      </c>
      <c r="BB573" s="25">
        <f t="shared" si="154"/>
        <v>3</v>
      </c>
      <c r="BC573" s="25" t="str">
        <f t="shared" si="155"/>
        <v>March</v>
      </c>
      <c r="BD573" s="25">
        <v>1</v>
      </c>
      <c r="BE573" t="str">
        <f t="shared" si="156"/>
        <v>247,39684,Low income,43,Low spender,0.0010835601249874,1,0,41,19,0,35,6,4,17,81,0.234567901234568,0,0.432098765432099,0.0740740740740741,0.0493827160493827,0.209876543209877,2,2,1,2,7,0.285714285714286,0.285714285714286,0.142857142857143,0.285714285714286,7,0,0,0,0,0,1,1,36,36-50,2784,0,0,1,0,0,0,0,0,1,47</v>
      </c>
    </row>
    <row r="574" spans="1:57" ht="13.2" x14ac:dyDescent="0.25">
      <c r="A574" s="8">
        <v>1921</v>
      </c>
      <c r="B574" s="1">
        <v>37126</v>
      </c>
      <c r="C574" s="8" t="str">
        <f t="shared" si="157"/>
        <v>Low income</v>
      </c>
      <c r="D574" s="31">
        <v>311</v>
      </c>
      <c r="E574" s="34" t="str">
        <f t="shared" si="158"/>
        <v>Low spender</v>
      </c>
      <c r="F574" s="10">
        <f t="shared" si="152"/>
        <v>8.3768787372730698E-3</v>
      </c>
      <c r="G574" s="1">
        <v>1</v>
      </c>
      <c r="H574" s="1">
        <v>0</v>
      </c>
      <c r="I574" s="1">
        <v>9</v>
      </c>
      <c r="J574" s="1">
        <v>45</v>
      </c>
      <c r="K574" s="1">
        <v>3</v>
      </c>
      <c r="L574" s="1">
        <v>9</v>
      </c>
      <c r="M574" s="1">
        <v>4</v>
      </c>
      <c r="N574" s="1">
        <v>4</v>
      </c>
      <c r="O574" s="1">
        <v>7</v>
      </c>
      <c r="P574" s="8">
        <f t="shared" si="159"/>
        <v>72</v>
      </c>
      <c r="Q574" s="10">
        <f t="shared" si="160"/>
        <v>0.625</v>
      </c>
      <c r="R574" s="10">
        <f t="shared" si="161"/>
        <v>4.1666666666666664E-2</v>
      </c>
      <c r="S574" s="10">
        <f t="shared" si="162"/>
        <v>0.125</v>
      </c>
      <c r="T574" s="10">
        <f t="shared" si="163"/>
        <v>5.5555555555555552E-2</v>
      </c>
      <c r="U574" s="10">
        <f t="shared" si="164"/>
        <v>5.5555555555555552E-2</v>
      </c>
      <c r="V574" s="10">
        <f t="shared" si="165"/>
        <v>9.7222222222222224E-2</v>
      </c>
      <c r="W574" s="1">
        <v>1</v>
      </c>
      <c r="X574" s="1">
        <v>1</v>
      </c>
      <c r="Y574" s="1">
        <v>2</v>
      </c>
      <c r="Z574" s="1">
        <v>2</v>
      </c>
      <c r="AA574" s="8">
        <f t="shared" si="166"/>
        <v>6</v>
      </c>
      <c r="AB574" s="10">
        <f t="shared" si="167"/>
        <v>0.16666666666666666</v>
      </c>
      <c r="AC574" s="10">
        <f t="shared" si="168"/>
        <v>0.16666666666666666</v>
      </c>
      <c r="AD574" s="10">
        <f t="shared" si="169"/>
        <v>0.33333333333333331</v>
      </c>
      <c r="AE574" s="10">
        <f t="shared" si="170"/>
        <v>0.33333333333333331</v>
      </c>
      <c r="AF574" s="1">
        <v>6</v>
      </c>
      <c r="AG574" s="1">
        <v>0</v>
      </c>
      <c r="AH574" s="1">
        <v>0</v>
      </c>
      <c r="AI574" s="1">
        <v>1</v>
      </c>
      <c r="AJ574" s="1">
        <v>0</v>
      </c>
      <c r="AK574" s="1">
        <v>0</v>
      </c>
      <c r="AL574" s="1">
        <v>0</v>
      </c>
      <c r="AM574" s="1">
        <v>1</v>
      </c>
      <c r="AN574" s="1">
        <v>49</v>
      </c>
      <c r="AO574" s="20" t="str">
        <f t="shared" si="153"/>
        <v>36-50</v>
      </c>
      <c r="AP574" s="1">
        <v>2250</v>
      </c>
      <c r="AQ574" s="1">
        <v>0</v>
      </c>
      <c r="AR574" s="1">
        <v>1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1</v>
      </c>
      <c r="AZ574" s="1">
        <v>58</v>
      </c>
      <c r="BA574" s="23">
        <v>42599</v>
      </c>
      <c r="BB574" s="25">
        <f t="shared" si="154"/>
        <v>8</v>
      </c>
      <c r="BC574" s="25" t="str">
        <f t="shared" si="155"/>
        <v>August</v>
      </c>
      <c r="BD574" s="25">
        <v>1</v>
      </c>
      <c r="BE574" t="str">
        <f t="shared" si="156"/>
        <v>1921,37126,Low income,311,Low spender,0.00837687873727307,1,0,9,45,3,9,4,4,7,72,0.625,0.0416666666666667,0.125,0.0555555555555556,0.0555555555555556,0.0972222222222222,1,1,2,2,6,0.166666666666667,0.166666666666667,0.333333333333333,0.333333333333333,6,0,0,1,0,0,0,1,49,36-50,2250,0,1,0,0,0,0,0,0,1,58</v>
      </c>
    </row>
    <row r="575" spans="1:57" ht="13.2" x14ac:dyDescent="0.25">
      <c r="A575" s="8">
        <v>1777</v>
      </c>
      <c r="B575" s="1">
        <v>28587</v>
      </c>
      <c r="C575" s="8" t="str">
        <f t="shared" si="157"/>
        <v>Low income</v>
      </c>
      <c r="D575" s="31">
        <v>152</v>
      </c>
      <c r="E575" s="34" t="str">
        <f t="shared" si="158"/>
        <v>Low spender</v>
      </c>
      <c r="F575" s="10">
        <f t="shared" si="152"/>
        <v>5.3171021793122749E-3</v>
      </c>
      <c r="G575" s="1">
        <v>1</v>
      </c>
      <c r="H575" s="1">
        <v>0</v>
      </c>
      <c r="I575" s="1">
        <v>42</v>
      </c>
      <c r="J575" s="1">
        <v>22</v>
      </c>
      <c r="K575" s="1">
        <v>4</v>
      </c>
      <c r="L575" s="1">
        <v>17</v>
      </c>
      <c r="M575" s="1">
        <v>12</v>
      </c>
      <c r="N575" s="1">
        <v>10</v>
      </c>
      <c r="O575" s="1">
        <v>13</v>
      </c>
      <c r="P575" s="8">
        <f t="shared" si="159"/>
        <v>78</v>
      </c>
      <c r="Q575" s="10">
        <f t="shared" si="160"/>
        <v>0.28205128205128205</v>
      </c>
      <c r="R575" s="10">
        <f t="shared" si="161"/>
        <v>5.128205128205128E-2</v>
      </c>
      <c r="S575" s="10">
        <f t="shared" si="162"/>
        <v>0.21794871794871795</v>
      </c>
      <c r="T575" s="10">
        <f t="shared" si="163"/>
        <v>0.15384615384615385</v>
      </c>
      <c r="U575" s="10">
        <f t="shared" si="164"/>
        <v>0.12820512820512819</v>
      </c>
      <c r="V575" s="10">
        <f t="shared" si="165"/>
        <v>0.16666666666666666</v>
      </c>
      <c r="W575" s="1">
        <v>3</v>
      </c>
      <c r="X575" s="1">
        <v>2</v>
      </c>
      <c r="Y575" s="1">
        <v>0</v>
      </c>
      <c r="Z575" s="1">
        <v>4</v>
      </c>
      <c r="AA575" s="8">
        <f t="shared" si="166"/>
        <v>9</v>
      </c>
      <c r="AB575" s="10">
        <f t="shared" si="167"/>
        <v>0.33333333333333331</v>
      </c>
      <c r="AC575" s="10">
        <f t="shared" si="168"/>
        <v>0.22222222222222221</v>
      </c>
      <c r="AD575" s="10">
        <f t="shared" si="169"/>
        <v>0</v>
      </c>
      <c r="AE575" s="10">
        <f t="shared" si="170"/>
        <v>0.44444444444444442</v>
      </c>
      <c r="AF575" s="1">
        <v>6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42</v>
      </c>
      <c r="AO575" s="20" t="str">
        <f t="shared" si="153"/>
        <v>36-50</v>
      </c>
      <c r="AP575" s="1">
        <v>2296</v>
      </c>
      <c r="AQ575" s="1">
        <v>0</v>
      </c>
      <c r="AR575" s="1">
        <v>0</v>
      </c>
      <c r="AS575" s="1">
        <v>0</v>
      </c>
      <c r="AT575" s="1">
        <v>1</v>
      </c>
      <c r="AU575" s="1">
        <v>0</v>
      </c>
      <c r="AV575" s="1">
        <v>0</v>
      </c>
      <c r="AW575" s="1">
        <v>1</v>
      </c>
      <c r="AX575" s="1">
        <v>0</v>
      </c>
      <c r="AY575" s="1">
        <v>0</v>
      </c>
      <c r="AZ575" s="1">
        <v>52</v>
      </c>
      <c r="BA575" s="23">
        <v>42553</v>
      </c>
      <c r="BB575" s="25">
        <f t="shared" si="154"/>
        <v>7</v>
      </c>
      <c r="BC575" s="25" t="str">
        <f t="shared" si="155"/>
        <v>July</v>
      </c>
      <c r="BD575" s="25">
        <v>1</v>
      </c>
      <c r="BE575" t="str">
        <f t="shared" si="156"/>
        <v>1777,28587,Low income,152,Low spender,0.00531710217931227,1,0,42,22,4,17,12,10,13,78,0.282051282051282,0.0512820512820513,0.217948717948718,0.153846153846154,0.128205128205128,0.166666666666667,3,2,0,4,9,0.333333333333333,0.222222222222222,0,0.444444444444444,6,0,0,0,0,0,0,0,42,36-50,2296,0,0,0,1,0,0,1,0,0,52</v>
      </c>
    </row>
    <row r="576" spans="1:57" ht="13.2" x14ac:dyDescent="0.25">
      <c r="A576" s="8">
        <v>1404</v>
      </c>
      <c r="B576" s="1">
        <v>44635</v>
      </c>
      <c r="C576" s="8" t="str">
        <f t="shared" si="157"/>
        <v>Low income</v>
      </c>
      <c r="D576" s="31">
        <v>122</v>
      </c>
      <c r="E576" s="34" t="str">
        <f t="shared" si="158"/>
        <v>Low spender</v>
      </c>
      <c r="F576" s="10">
        <f t="shared" si="152"/>
        <v>2.7332810574661141E-3</v>
      </c>
      <c r="G576" s="1">
        <v>1</v>
      </c>
      <c r="H576" s="1">
        <v>1</v>
      </c>
      <c r="I576" s="1">
        <v>25</v>
      </c>
      <c r="J576" s="1">
        <v>56</v>
      </c>
      <c r="K576" s="1">
        <v>0</v>
      </c>
      <c r="L576" s="1">
        <v>9</v>
      </c>
      <c r="M576" s="1">
        <v>0</v>
      </c>
      <c r="N576" s="1">
        <v>0</v>
      </c>
      <c r="O576" s="1">
        <v>3</v>
      </c>
      <c r="P576" s="8">
        <f t="shared" si="159"/>
        <v>68</v>
      </c>
      <c r="Q576" s="10">
        <f t="shared" si="160"/>
        <v>0.82352941176470584</v>
      </c>
      <c r="R576" s="10">
        <f t="shared" si="161"/>
        <v>0</v>
      </c>
      <c r="S576" s="10">
        <f t="shared" si="162"/>
        <v>0.13235294117647059</v>
      </c>
      <c r="T576" s="10">
        <f t="shared" si="163"/>
        <v>0</v>
      </c>
      <c r="U576" s="10">
        <f t="shared" si="164"/>
        <v>0</v>
      </c>
      <c r="V576" s="10">
        <f t="shared" si="165"/>
        <v>4.4117647058823532E-2</v>
      </c>
      <c r="W576" s="1">
        <v>2</v>
      </c>
      <c r="X576" s="1">
        <v>2</v>
      </c>
      <c r="Y576" s="1">
        <v>0</v>
      </c>
      <c r="Z576" s="1">
        <v>3</v>
      </c>
      <c r="AA576" s="8">
        <f t="shared" si="166"/>
        <v>7</v>
      </c>
      <c r="AB576" s="10">
        <f t="shared" si="167"/>
        <v>0.2857142857142857</v>
      </c>
      <c r="AC576" s="10">
        <f t="shared" si="168"/>
        <v>0.2857142857142857</v>
      </c>
      <c r="AD576" s="10">
        <f t="shared" si="169"/>
        <v>0</v>
      </c>
      <c r="AE576" s="10">
        <f t="shared" si="170"/>
        <v>0.42857142857142855</v>
      </c>
      <c r="AF576" s="1">
        <v>7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49</v>
      </c>
      <c r="AO576" s="20" t="str">
        <f t="shared" si="153"/>
        <v>36-50</v>
      </c>
      <c r="AP576" s="1">
        <v>2420</v>
      </c>
      <c r="AQ576" s="1">
        <v>1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1</v>
      </c>
      <c r="AY576" s="1">
        <v>0</v>
      </c>
      <c r="AZ576" s="1">
        <v>62</v>
      </c>
      <c r="BA576" s="23">
        <v>42429</v>
      </c>
      <c r="BB576" s="25">
        <f t="shared" si="154"/>
        <v>2</v>
      </c>
      <c r="BC576" s="25" t="str">
        <f t="shared" si="155"/>
        <v>February</v>
      </c>
      <c r="BD576" s="25">
        <v>1</v>
      </c>
      <c r="BE576" t="str">
        <f t="shared" si="156"/>
        <v>1404,44635,Low income,122,Low spender,0.00273328105746611,1,1,25,56,0,9,0,0,3,68,0.823529411764706,0,0.132352941176471,0,0,0.0441176470588235,2,2,0,3,7,0.285714285714286,0.285714285714286,0,0.428571428571429,7,0,0,0,0,0,0,0,49,36-50,2420,1,0,0,0,0,0,0,1,0,62</v>
      </c>
    </row>
    <row r="577" spans="1:57" ht="13.2" x14ac:dyDescent="0.25">
      <c r="A577" s="8">
        <v>1296</v>
      </c>
      <c r="B577" s="1">
        <v>33996</v>
      </c>
      <c r="C577" s="8" t="str">
        <f t="shared" si="157"/>
        <v>Low income</v>
      </c>
      <c r="D577" s="31">
        <v>1030</v>
      </c>
      <c r="E577" s="34" t="str">
        <f t="shared" si="158"/>
        <v>High spender</v>
      </c>
      <c r="F577" s="10">
        <f t="shared" si="152"/>
        <v>3.0297682080244734E-2</v>
      </c>
      <c r="G577" s="1">
        <v>0</v>
      </c>
      <c r="H577" s="1">
        <v>0</v>
      </c>
      <c r="I577" s="1">
        <v>46</v>
      </c>
      <c r="J577" s="1">
        <v>40</v>
      </c>
      <c r="K577" s="1">
        <v>2</v>
      </c>
      <c r="L577" s="1">
        <v>15</v>
      </c>
      <c r="M577" s="1">
        <v>8</v>
      </c>
      <c r="N577" s="1">
        <v>0</v>
      </c>
      <c r="O577" s="1">
        <v>6</v>
      </c>
      <c r="P577" s="8">
        <f t="shared" si="159"/>
        <v>71</v>
      </c>
      <c r="Q577" s="10">
        <f t="shared" si="160"/>
        <v>0.56338028169014087</v>
      </c>
      <c r="R577" s="10">
        <f t="shared" si="161"/>
        <v>2.8169014084507043E-2</v>
      </c>
      <c r="S577" s="10">
        <f t="shared" si="162"/>
        <v>0.21126760563380281</v>
      </c>
      <c r="T577" s="10">
        <f t="shared" si="163"/>
        <v>0.11267605633802817</v>
      </c>
      <c r="U577" s="10">
        <f t="shared" si="164"/>
        <v>0</v>
      </c>
      <c r="V577" s="10">
        <f t="shared" si="165"/>
        <v>8.4507042253521125E-2</v>
      </c>
      <c r="W577" s="1">
        <v>1</v>
      </c>
      <c r="X577" s="1">
        <v>1</v>
      </c>
      <c r="Y577" s="1">
        <v>1</v>
      </c>
      <c r="Z577" s="1">
        <v>3</v>
      </c>
      <c r="AA577" s="8">
        <f t="shared" si="166"/>
        <v>6</v>
      </c>
      <c r="AB577" s="10">
        <f t="shared" si="167"/>
        <v>0.16666666666666666</v>
      </c>
      <c r="AC577" s="10">
        <f t="shared" si="168"/>
        <v>0.16666666666666666</v>
      </c>
      <c r="AD577" s="10">
        <f t="shared" si="169"/>
        <v>0.16666666666666666</v>
      </c>
      <c r="AE577" s="10">
        <f t="shared" si="170"/>
        <v>0.5</v>
      </c>
      <c r="AF577" s="1">
        <v>4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31</v>
      </c>
      <c r="AO577" s="20" t="str">
        <f t="shared" si="153"/>
        <v>24-35</v>
      </c>
      <c r="AP577" s="1">
        <v>2450</v>
      </c>
      <c r="AQ577" s="1">
        <v>0</v>
      </c>
      <c r="AR577" s="1">
        <v>0</v>
      </c>
      <c r="AS577" s="1">
        <v>1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1</v>
      </c>
      <c r="AZ577" s="1">
        <v>59</v>
      </c>
      <c r="BA577" s="23">
        <v>42399</v>
      </c>
      <c r="BB577" s="25">
        <f t="shared" si="154"/>
        <v>1</v>
      </c>
      <c r="BC577" s="25" t="str">
        <f t="shared" si="155"/>
        <v>January</v>
      </c>
      <c r="BD577" s="25">
        <v>1</v>
      </c>
      <c r="BE577" t="str">
        <f t="shared" si="156"/>
        <v>1296,33996,Low income,1030,High spender,0.0302976820802447,0,0,46,40,2,15,8,0,6,71,0.563380281690141,0.028169014084507,0.211267605633803,0.112676056338028,0,0.0845070422535211,1,1,1,3,6,0.166666666666667,0.166666666666667,0.166666666666667,0.5,4,0,0,0,0,0,0,0,31,24-35,2450,0,0,1,0,0,0,0,0,1,59</v>
      </c>
    </row>
    <row r="578" spans="1:57" ht="13.2" x14ac:dyDescent="0.25">
      <c r="A578" s="8">
        <v>1712</v>
      </c>
      <c r="B578" s="1">
        <v>33228</v>
      </c>
      <c r="C578" s="8" t="str">
        <f t="shared" si="157"/>
        <v>Low income</v>
      </c>
      <c r="D578" s="31">
        <v>381</v>
      </c>
      <c r="E578" s="34" t="str">
        <f t="shared" si="158"/>
        <v>Low spender</v>
      </c>
      <c r="F578" s="10">
        <f t="shared" ref="F578:F641" si="171">D578/B578</f>
        <v>1.1466233297219212E-2</v>
      </c>
      <c r="G578" s="1">
        <v>1</v>
      </c>
      <c r="H578" s="1">
        <v>0</v>
      </c>
      <c r="I578" s="1">
        <v>28</v>
      </c>
      <c r="J578" s="1">
        <v>22</v>
      </c>
      <c r="K578" s="1">
        <v>2</v>
      </c>
      <c r="L578" s="1">
        <v>31</v>
      </c>
      <c r="M578" s="1">
        <v>7</v>
      </c>
      <c r="N578" s="1">
        <v>4</v>
      </c>
      <c r="O578" s="1">
        <v>5</v>
      </c>
      <c r="P578" s="8">
        <f t="shared" si="159"/>
        <v>71</v>
      </c>
      <c r="Q578" s="10">
        <f t="shared" si="160"/>
        <v>0.30985915492957744</v>
      </c>
      <c r="R578" s="10">
        <f t="shared" si="161"/>
        <v>2.8169014084507043E-2</v>
      </c>
      <c r="S578" s="10">
        <f t="shared" si="162"/>
        <v>0.43661971830985913</v>
      </c>
      <c r="T578" s="10">
        <f t="shared" si="163"/>
        <v>9.8591549295774641E-2</v>
      </c>
      <c r="U578" s="10">
        <f t="shared" si="164"/>
        <v>5.6338028169014086E-2</v>
      </c>
      <c r="V578" s="10">
        <f t="shared" si="165"/>
        <v>7.0422535211267609E-2</v>
      </c>
      <c r="W578" s="1">
        <v>1</v>
      </c>
      <c r="X578" s="1">
        <v>2</v>
      </c>
      <c r="Y578" s="1">
        <v>0</v>
      </c>
      <c r="Z578" s="1">
        <v>3</v>
      </c>
      <c r="AA578" s="8">
        <f t="shared" si="166"/>
        <v>6</v>
      </c>
      <c r="AB578" s="10">
        <f t="shared" si="167"/>
        <v>0.16666666666666666</v>
      </c>
      <c r="AC578" s="10">
        <f t="shared" si="168"/>
        <v>0.33333333333333331</v>
      </c>
      <c r="AD578" s="10">
        <f t="shared" si="169"/>
        <v>0</v>
      </c>
      <c r="AE578" s="10">
        <f t="shared" si="170"/>
        <v>0.5</v>
      </c>
      <c r="AF578" s="1">
        <v>7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40</v>
      </c>
      <c r="AO578" s="20" t="str">
        <f t="shared" ref="AO578:AO641" si="172">IF(AND(AN578&lt;36,AN578&gt;23), "24-35",
IF(AND(AN578&lt;51,AN578&gt;35), "36-50",
IF(AND(AN578&lt;66,AN578&gt;50), "50-65",
IF(AN578&gt;65, "66+", "N")
)))</f>
        <v>36-50</v>
      </c>
      <c r="AP578" s="1">
        <v>2316</v>
      </c>
      <c r="AQ578" s="1">
        <v>0</v>
      </c>
      <c r="AR578" s="1">
        <v>1</v>
      </c>
      <c r="AS578" s="1">
        <v>0</v>
      </c>
      <c r="AT578" s="1">
        <v>0</v>
      </c>
      <c r="AU578" s="1">
        <v>0</v>
      </c>
      <c r="AV578" s="1">
        <v>0</v>
      </c>
      <c r="AW578" s="1">
        <v>1</v>
      </c>
      <c r="AX578" s="1">
        <v>0</v>
      </c>
      <c r="AY578" s="1">
        <v>0</v>
      </c>
      <c r="AZ578" s="1">
        <v>61</v>
      </c>
      <c r="BA578" s="23">
        <v>42533</v>
      </c>
      <c r="BB578" s="25">
        <f t="shared" ref="BB578:BB641" si="173">MONTH(BA578)</f>
        <v>6</v>
      </c>
      <c r="BC578" s="25" t="str">
        <f t="shared" ref="BC578:BC641" si="174">TEXT(BA578,"mmmm")</f>
        <v>June</v>
      </c>
      <c r="BD578" s="25">
        <v>1</v>
      </c>
      <c r="BE578" t="str">
        <f t="shared" ref="BE578:BE641" si="175">_xlfn.TEXTJOIN(",",TRUE,A578:AZ578)</f>
        <v>1712,33228,Low income,381,Low spender,0.0114662332972192,1,0,28,22,2,31,7,4,5,71,0.309859154929577,0.028169014084507,0.436619718309859,0.0985915492957746,0.0563380281690141,0.0704225352112676,1,2,0,3,6,0.166666666666667,0.333333333333333,0,0.5,7,0,0,0,0,0,0,0,40,36-50,2316,0,1,0,0,0,0,1,0,0,61</v>
      </c>
    </row>
    <row r="579" spans="1:57" ht="13.2" x14ac:dyDescent="0.25">
      <c r="A579" s="8">
        <v>1457</v>
      </c>
      <c r="B579" s="1">
        <v>36301</v>
      </c>
      <c r="C579" s="8" t="str">
        <f t="shared" ref="C579:C642" si="176">IF(B579&lt;=AVERAGE(B:B),"Low income", "High income")</f>
        <v>Low income</v>
      </c>
      <c r="D579" s="31">
        <v>388</v>
      </c>
      <c r="E579" s="34" t="str">
        <f t="shared" ref="E579:E642" si="177">IF(D579&lt;=AVERAGE(D:D),"Low spender", "High spender")</f>
        <v>Low spender</v>
      </c>
      <c r="F579" s="10">
        <f t="shared" si="171"/>
        <v>1.068841078758161E-2</v>
      </c>
      <c r="G579" s="1">
        <v>1</v>
      </c>
      <c r="H579" s="1">
        <v>0</v>
      </c>
      <c r="I579" s="1">
        <v>53</v>
      </c>
      <c r="J579" s="1">
        <v>11</v>
      </c>
      <c r="K579" s="1">
        <v>12</v>
      </c>
      <c r="L579" s="1">
        <v>35</v>
      </c>
      <c r="M579" s="1">
        <v>3</v>
      </c>
      <c r="N579" s="1">
        <v>5</v>
      </c>
      <c r="O579" s="1">
        <v>12</v>
      </c>
      <c r="P579" s="8">
        <f t="shared" ref="P579:P642" si="178">SUM(J579:O579)</f>
        <v>78</v>
      </c>
      <c r="Q579" s="10">
        <f t="shared" ref="Q579:Q642" si="179">IF(P579=0,0,J579/P579)</f>
        <v>0.14102564102564102</v>
      </c>
      <c r="R579" s="10">
        <f t="shared" ref="R579:R642" si="180">IF(P579=0,0,K579/P579)</f>
        <v>0.15384615384615385</v>
      </c>
      <c r="S579" s="10">
        <f t="shared" ref="S579:S642" si="181">IF(P579=0,0,L579/P579)</f>
        <v>0.44871794871794873</v>
      </c>
      <c r="T579" s="10">
        <f t="shared" ref="T579:T642" si="182">IF(P579=0,0,M579/P579)</f>
        <v>3.8461538461538464E-2</v>
      </c>
      <c r="U579" s="10">
        <f t="shared" ref="U579:U642" si="183">IF(P579=0,0,N579/P579)</f>
        <v>6.4102564102564097E-2</v>
      </c>
      <c r="V579" s="10">
        <f t="shared" ref="V579:V642" si="184">IF(P579=0,0,O579/P579)</f>
        <v>0.15384615384615385</v>
      </c>
      <c r="W579" s="1">
        <v>1</v>
      </c>
      <c r="X579" s="1">
        <v>3</v>
      </c>
      <c r="Y579" s="1">
        <v>0</v>
      </c>
      <c r="Z579" s="1">
        <v>3</v>
      </c>
      <c r="AA579" s="8">
        <f t="shared" ref="AA579:AA642" si="185">SUM(W579:Z579)</f>
        <v>7</v>
      </c>
      <c r="AB579" s="10">
        <f t="shared" ref="AB579:AB642" si="186">IF(AA579=0,0,W579/AA579)</f>
        <v>0.14285714285714285</v>
      </c>
      <c r="AC579" s="10">
        <f t="shared" ref="AC579:AC642" si="187">IF(AA579=0,0,X579/AA579)</f>
        <v>0.42857142857142855</v>
      </c>
      <c r="AD579" s="10">
        <f t="shared" ref="AD579:AD642" si="188">IF(AA579=0,0,Y579/AA579)</f>
        <v>0</v>
      </c>
      <c r="AE579" s="10">
        <f t="shared" ref="AE579:AE642" si="189">IF(AA579=0,0,Z579/AA579)</f>
        <v>0.42857142857142855</v>
      </c>
      <c r="AF579" s="1">
        <v>7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44</v>
      </c>
      <c r="AO579" s="20" t="str">
        <f t="shared" si="172"/>
        <v>36-50</v>
      </c>
      <c r="AP579" s="1">
        <v>2406</v>
      </c>
      <c r="AQ579" s="1">
        <v>0</v>
      </c>
      <c r="AR579" s="1">
        <v>0</v>
      </c>
      <c r="AS579" s="1">
        <v>0</v>
      </c>
      <c r="AT579" s="1">
        <v>1</v>
      </c>
      <c r="AU579" s="1">
        <v>0</v>
      </c>
      <c r="AV579" s="1">
        <v>1</v>
      </c>
      <c r="AW579" s="1">
        <v>0</v>
      </c>
      <c r="AX579" s="1">
        <v>0</v>
      </c>
      <c r="AY579" s="1">
        <v>0</v>
      </c>
      <c r="AZ579" s="1">
        <v>54</v>
      </c>
      <c r="BA579" s="23">
        <v>42443</v>
      </c>
      <c r="BB579" s="25">
        <f t="shared" si="173"/>
        <v>3</v>
      </c>
      <c r="BC579" s="25" t="str">
        <f t="shared" si="174"/>
        <v>March</v>
      </c>
      <c r="BD579" s="25">
        <v>1</v>
      </c>
      <c r="BE579" t="str">
        <f t="shared" si="175"/>
        <v>1457,36301,Low income,388,Low spender,0.0106884107875816,1,0,53,11,12,35,3,5,12,78,0.141025641025641,0.153846153846154,0.448717948717949,0.0384615384615385,0.0641025641025641,0.153846153846154,1,3,0,3,7,0.142857142857143,0.428571428571429,0,0.428571428571429,7,0,0,0,0,0,0,0,44,36-50,2406,0,0,0,1,0,1,0,0,0,54</v>
      </c>
    </row>
    <row r="580" spans="1:57" ht="13.2" x14ac:dyDescent="0.25">
      <c r="A580" s="8">
        <v>1288</v>
      </c>
      <c r="B580" s="1">
        <v>33039</v>
      </c>
      <c r="C580" s="8" t="str">
        <f t="shared" si="176"/>
        <v>Low income</v>
      </c>
      <c r="D580" s="31">
        <v>149</v>
      </c>
      <c r="E580" s="34" t="str">
        <f t="shared" si="177"/>
        <v>Low spender</v>
      </c>
      <c r="F580" s="10">
        <f t="shared" si="171"/>
        <v>4.5098217258391594E-3</v>
      </c>
      <c r="G580" s="1">
        <v>1</v>
      </c>
      <c r="H580" s="1">
        <v>0</v>
      </c>
      <c r="I580" s="1">
        <v>4</v>
      </c>
      <c r="J580" s="1">
        <v>30</v>
      </c>
      <c r="K580" s="1">
        <v>8</v>
      </c>
      <c r="L580" s="1">
        <v>12</v>
      </c>
      <c r="M580" s="1">
        <v>8</v>
      </c>
      <c r="N580" s="1">
        <v>8</v>
      </c>
      <c r="O580" s="1">
        <v>12</v>
      </c>
      <c r="P580" s="8">
        <f t="shared" si="178"/>
        <v>78</v>
      </c>
      <c r="Q580" s="10">
        <f t="shared" si="179"/>
        <v>0.38461538461538464</v>
      </c>
      <c r="R580" s="10">
        <f t="shared" si="180"/>
        <v>0.10256410256410256</v>
      </c>
      <c r="S580" s="10">
        <f t="shared" si="181"/>
        <v>0.15384615384615385</v>
      </c>
      <c r="T580" s="10">
        <f t="shared" si="182"/>
        <v>0.10256410256410256</v>
      </c>
      <c r="U580" s="10">
        <f t="shared" si="183"/>
        <v>0.10256410256410256</v>
      </c>
      <c r="V580" s="10">
        <f t="shared" si="184"/>
        <v>0.15384615384615385</v>
      </c>
      <c r="W580" s="1">
        <v>1</v>
      </c>
      <c r="X580" s="1">
        <v>2</v>
      </c>
      <c r="Y580" s="1">
        <v>0</v>
      </c>
      <c r="Z580" s="1">
        <v>4</v>
      </c>
      <c r="AA580" s="8">
        <f t="shared" si="185"/>
        <v>7</v>
      </c>
      <c r="AB580" s="10">
        <f t="shared" si="186"/>
        <v>0.14285714285714285</v>
      </c>
      <c r="AC580" s="10">
        <f t="shared" si="187"/>
        <v>0.2857142857142857</v>
      </c>
      <c r="AD580" s="10">
        <f t="shared" si="188"/>
        <v>0</v>
      </c>
      <c r="AE580" s="10">
        <f t="shared" si="189"/>
        <v>0.5714285714285714</v>
      </c>
      <c r="AF580" s="1">
        <v>5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42</v>
      </c>
      <c r="AO580" s="20" t="str">
        <f t="shared" si="172"/>
        <v>36-50</v>
      </c>
      <c r="AP580" s="1">
        <v>2452</v>
      </c>
      <c r="AQ580" s="1">
        <v>0</v>
      </c>
      <c r="AR580" s="1">
        <v>1</v>
      </c>
      <c r="AS580" s="1">
        <v>0</v>
      </c>
      <c r="AT580" s="1">
        <v>0</v>
      </c>
      <c r="AU580" s="1">
        <v>0</v>
      </c>
      <c r="AV580" s="1">
        <v>0</v>
      </c>
      <c r="AW580" s="1">
        <v>1</v>
      </c>
      <c r="AX580" s="1">
        <v>0</v>
      </c>
      <c r="AY580" s="1">
        <v>0</v>
      </c>
      <c r="AZ580" s="1">
        <v>54</v>
      </c>
      <c r="BA580" s="23">
        <v>42397</v>
      </c>
      <c r="BB580" s="25">
        <f t="shared" si="173"/>
        <v>1</v>
      </c>
      <c r="BC580" s="25" t="str">
        <f t="shared" si="174"/>
        <v>January</v>
      </c>
      <c r="BD580" s="25">
        <v>1</v>
      </c>
      <c r="BE580" t="str">
        <f t="shared" si="175"/>
        <v>1288,33039,Low income,149,Low spender,0.00450982172583916,1,0,4,30,8,12,8,8,12,78,0.384615384615385,0.102564102564103,0.153846153846154,0.102564102564103,0.102564102564103,0.153846153846154,1,2,0,4,7,0.142857142857143,0.285714285714286,0,0.571428571428571,5,0,0,0,0,0,0,0,42,36-50,2452,0,1,0,0,0,0,1,0,0,54</v>
      </c>
    </row>
    <row r="581" spans="1:57" ht="13.2" x14ac:dyDescent="0.25">
      <c r="A581" s="8">
        <v>1087</v>
      </c>
      <c r="B581" s="1">
        <v>21024</v>
      </c>
      <c r="C581" s="8" t="str">
        <f t="shared" si="176"/>
        <v>Low income</v>
      </c>
      <c r="D581" s="31">
        <v>1698</v>
      </c>
      <c r="E581" s="34" t="str">
        <f t="shared" si="177"/>
        <v>High spender</v>
      </c>
      <c r="F581" s="10">
        <f t="shared" si="171"/>
        <v>8.0764840182648401E-2</v>
      </c>
      <c r="G581" s="1">
        <v>0</v>
      </c>
      <c r="H581" s="1">
        <v>0</v>
      </c>
      <c r="I581" s="1">
        <v>89</v>
      </c>
      <c r="J581" s="1">
        <v>36</v>
      </c>
      <c r="K581" s="1">
        <v>4</v>
      </c>
      <c r="L581" s="1">
        <v>18</v>
      </c>
      <c r="M581" s="1">
        <v>6</v>
      </c>
      <c r="N581" s="1">
        <v>2</v>
      </c>
      <c r="O581" s="1">
        <v>18</v>
      </c>
      <c r="P581" s="8">
        <f t="shared" si="178"/>
        <v>84</v>
      </c>
      <c r="Q581" s="10">
        <f t="shared" si="179"/>
        <v>0.42857142857142855</v>
      </c>
      <c r="R581" s="10">
        <f t="shared" si="180"/>
        <v>4.7619047619047616E-2</v>
      </c>
      <c r="S581" s="10">
        <f t="shared" si="181"/>
        <v>0.21428571428571427</v>
      </c>
      <c r="T581" s="10">
        <f t="shared" si="182"/>
        <v>7.1428571428571425E-2</v>
      </c>
      <c r="U581" s="10">
        <f t="shared" si="183"/>
        <v>2.3809523809523808E-2</v>
      </c>
      <c r="V581" s="10">
        <f t="shared" si="184"/>
        <v>0.21428571428571427</v>
      </c>
      <c r="W581" s="1">
        <v>1</v>
      </c>
      <c r="X581" s="1">
        <v>2</v>
      </c>
      <c r="Y581" s="1">
        <v>0</v>
      </c>
      <c r="Z581" s="1">
        <v>4</v>
      </c>
      <c r="AA581" s="8">
        <f t="shared" si="185"/>
        <v>7</v>
      </c>
      <c r="AB581" s="10">
        <f t="shared" si="186"/>
        <v>0.14285714285714285</v>
      </c>
      <c r="AC581" s="10">
        <f t="shared" si="187"/>
        <v>0.2857142857142857</v>
      </c>
      <c r="AD581" s="10">
        <f t="shared" si="188"/>
        <v>0</v>
      </c>
      <c r="AE581" s="10">
        <f t="shared" si="189"/>
        <v>0.5714285714285714</v>
      </c>
      <c r="AF581" s="1">
        <v>7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44</v>
      </c>
      <c r="AO581" s="20" t="str">
        <f t="shared" si="172"/>
        <v>36-50</v>
      </c>
      <c r="AP581" s="1">
        <v>2519</v>
      </c>
      <c r="AQ581" s="1">
        <v>0</v>
      </c>
      <c r="AR581" s="1">
        <v>0</v>
      </c>
      <c r="AS581" s="1">
        <v>0</v>
      </c>
      <c r="AT581" s="1">
        <v>1</v>
      </c>
      <c r="AU581" s="1">
        <v>0</v>
      </c>
      <c r="AV581" s="1">
        <v>0</v>
      </c>
      <c r="AW581" s="1">
        <v>0</v>
      </c>
      <c r="AX581" s="1">
        <v>1</v>
      </c>
      <c r="AY581" s="1">
        <v>0</v>
      </c>
      <c r="AZ581" s="1">
        <v>48</v>
      </c>
      <c r="BA581" s="23">
        <v>42330</v>
      </c>
      <c r="BB581" s="25">
        <f t="shared" si="173"/>
        <v>11</v>
      </c>
      <c r="BC581" s="25" t="str">
        <f t="shared" si="174"/>
        <v>November</v>
      </c>
      <c r="BD581" s="25">
        <v>1</v>
      </c>
      <c r="BE581" t="str">
        <f t="shared" si="175"/>
        <v>1087,21024,Low income,1698,High spender,0.0807648401826484,0,0,89,36,4,18,6,2,18,84,0.428571428571429,0.0476190476190476,0.214285714285714,0.0714285714285714,0.0238095238095238,0.214285714285714,1,2,0,4,7,0.142857142857143,0.285714285714286,0,0.571428571428571,7,0,0,0,0,0,0,0,44,36-50,2519,0,0,0,1,0,0,0,1,0,48</v>
      </c>
    </row>
    <row r="582" spans="1:57" ht="13.2" x14ac:dyDescent="0.25">
      <c r="A582" s="8">
        <v>895</v>
      </c>
      <c r="B582" s="1">
        <v>28164</v>
      </c>
      <c r="C582" s="8" t="str">
        <f t="shared" si="176"/>
        <v>Low income</v>
      </c>
      <c r="D582" s="31">
        <v>43</v>
      </c>
      <c r="E582" s="34" t="str">
        <f t="shared" si="177"/>
        <v>Low spender</v>
      </c>
      <c r="F582" s="10">
        <f t="shared" si="171"/>
        <v>1.5267717653742365E-3</v>
      </c>
      <c r="G582" s="1">
        <v>1</v>
      </c>
      <c r="H582" s="1">
        <v>0</v>
      </c>
      <c r="I582" s="1">
        <v>23</v>
      </c>
      <c r="J582" s="1">
        <v>3</v>
      </c>
      <c r="K582" s="1">
        <v>18</v>
      </c>
      <c r="L582" s="1">
        <v>26</v>
      </c>
      <c r="M582" s="1">
        <v>11</v>
      </c>
      <c r="N582" s="1">
        <v>8</v>
      </c>
      <c r="O582" s="1">
        <v>12</v>
      </c>
      <c r="P582" s="8">
        <f t="shared" si="178"/>
        <v>78</v>
      </c>
      <c r="Q582" s="10">
        <f t="shared" si="179"/>
        <v>3.8461538461538464E-2</v>
      </c>
      <c r="R582" s="10">
        <f t="shared" si="180"/>
        <v>0.23076923076923078</v>
      </c>
      <c r="S582" s="10">
        <f t="shared" si="181"/>
        <v>0.33333333333333331</v>
      </c>
      <c r="T582" s="10">
        <f t="shared" si="182"/>
        <v>0.14102564102564102</v>
      </c>
      <c r="U582" s="10">
        <f t="shared" si="183"/>
        <v>0.10256410256410256</v>
      </c>
      <c r="V582" s="10">
        <f t="shared" si="184"/>
        <v>0.15384615384615385</v>
      </c>
      <c r="W582" s="1">
        <v>3</v>
      </c>
      <c r="X582" s="1">
        <v>2</v>
      </c>
      <c r="Y582" s="1">
        <v>0</v>
      </c>
      <c r="Z582" s="1">
        <v>4</v>
      </c>
      <c r="AA582" s="8">
        <f t="shared" si="185"/>
        <v>9</v>
      </c>
      <c r="AB582" s="10">
        <f t="shared" si="186"/>
        <v>0.33333333333333331</v>
      </c>
      <c r="AC582" s="10">
        <f t="shared" si="187"/>
        <v>0.22222222222222221</v>
      </c>
      <c r="AD582" s="10">
        <f t="shared" si="188"/>
        <v>0</v>
      </c>
      <c r="AE582" s="10">
        <f t="shared" si="189"/>
        <v>0.44444444444444442</v>
      </c>
      <c r="AF582" s="1">
        <v>7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50</v>
      </c>
      <c r="AO582" s="20" t="str">
        <f t="shared" si="172"/>
        <v>36-50</v>
      </c>
      <c r="AP582" s="1">
        <v>2580</v>
      </c>
      <c r="AQ582" s="1">
        <v>0</v>
      </c>
      <c r="AR582" s="1">
        <v>1</v>
      </c>
      <c r="AS582" s="1">
        <v>0</v>
      </c>
      <c r="AT582" s="1">
        <v>0</v>
      </c>
      <c r="AU582" s="1">
        <v>0</v>
      </c>
      <c r="AV582" s="1">
        <v>0</v>
      </c>
      <c r="AW582" s="1">
        <v>1</v>
      </c>
      <c r="AX582" s="1">
        <v>0</v>
      </c>
      <c r="AY582" s="1">
        <v>0</v>
      </c>
      <c r="AZ582" s="1">
        <v>54</v>
      </c>
      <c r="BA582" s="23">
        <v>42269</v>
      </c>
      <c r="BB582" s="25">
        <f t="shared" si="173"/>
        <v>9</v>
      </c>
      <c r="BC582" s="25" t="str">
        <f t="shared" si="174"/>
        <v>September</v>
      </c>
      <c r="BD582" s="25">
        <v>1</v>
      </c>
      <c r="BE582" t="str">
        <f t="shared" si="175"/>
        <v>895,28164,Low income,43,Low spender,0.00152677176537424,1,0,23,3,18,26,11,8,12,78,0.0384615384615385,0.230769230769231,0.333333333333333,0.141025641025641,0.102564102564103,0.153846153846154,3,2,0,4,9,0.333333333333333,0.222222222222222,0,0.444444444444444,7,0,0,0,0,0,0,0,50,36-50,2580,0,1,0,0,0,0,1,0,0,54</v>
      </c>
    </row>
    <row r="583" spans="1:57" ht="13.2" x14ac:dyDescent="0.25">
      <c r="A583" s="8">
        <v>357</v>
      </c>
      <c r="B583" s="1">
        <v>15716</v>
      </c>
      <c r="C583" s="8" t="str">
        <f t="shared" si="176"/>
        <v>Low income</v>
      </c>
      <c r="D583" s="31">
        <v>154</v>
      </c>
      <c r="E583" s="34" t="str">
        <f t="shared" si="177"/>
        <v>Low spender</v>
      </c>
      <c r="F583" s="10">
        <f t="shared" si="171"/>
        <v>9.7989310257062864E-3</v>
      </c>
      <c r="G583" s="1">
        <v>1</v>
      </c>
      <c r="H583" s="1">
        <v>0</v>
      </c>
      <c r="I583" s="1">
        <v>8</v>
      </c>
      <c r="J583" s="1">
        <v>16</v>
      </c>
      <c r="K583" s="1">
        <v>5</v>
      </c>
      <c r="L583" s="1">
        <v>30</v>
      </c>
      <c r="M583" s="1">
        <v>8</v>
      </c>
      <c r="N583" s="1">
        <v>7</v>
      </c>
      <c r="O583" s="1">
        <v>26</v>
      </c>
      <c r="P583" s="8">
        <f t="shared" si="178"/>
        <v>92</v>
      </c>
      <c r="Q583" s="10">
        <f t="shared" si="179"/>
        <v>0.17391304347826086</v>
      </c>
      <c r="R583" s="10">
        <f t="shared" si="180"/>
        <v>5.434782608695652E-2</v>
      </c>
      <c r="S583" s="10">
        <f t="shared" si="181"/>
        <v>0.32608695652173914</v>
      </c>
      <c r="T583" s="10">
        <f t="shared" si="182"/>
        <v>8.6956521739130432E-2</v>
      </c>
      <c r="U583" s="10">
        <f t="shared" si="183"/>
        <v>7.6086956521739135E-2</v>
      </c>
      <c r="V583" s="10">
        <f t="shared" si="184"/>
        <v>0.28260869565217389</v>
      </c>
      <c r="W583" s="1">
        <v>3</v>
      </c>
      <c r="X583" s="1">
        <v>3</v>
      </c>
      <c r="Y583" s="1">
        <v>0</v>
      </c>
      <c r="Z583" s="1">
        <v>4</v>
      </c>
      <c r="AA583" s="8">
        <f t="shared" si="185"/>
        <v>10</v>
      </c>
      <c r="AB583" s="10">
        <f t="shared" si="186"/>
        <v>0.3</v>
      </c>
      <c r="AC583" s="10">
        <f t="shared" si="187"/>
        <v>0.3</v>
      </c>
      <c r="AD583" s="10">
        <f t="shared" si="188"/>
        <v>0</v>
      </c>
      <c r="AE583" s="10">
        <f t="shared" si="189"/>
        <v>0.4</v>
      </c>
      <c r="AF583" s="1">
        <v>8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1</v>
      </c>
      <c r="AM583" s="1">
        <v>0</v>
      </c>
      <c r="AN583" s="1">
        <v>32</v>
      </c>
      <c r="AO583" s="20" t="str">
        <f t="shared" si="172"/>
        <v>24-35</v>
      </c>
      <c r="AP583" s="1">
        <v>2753</v>
      </c>
      <c r="AQ583" s="1">
        <v>0</v>
      </c>
      <c r="AR583" s="1">
        <v>1</v>
      </c>
      <c r="AS583" s="1">
        <v>0</v>
      </c>
      <c r="AT583" s="1">
        <v>0</v>
      </c>
      <c r="AU583" s="1">
        <v>0</v>
      </c>
      <c r="AV583" s="1">
        <v>1</v>
      </c>
      <c r="AW583" s="1">
        <v>0</v>
      </c>
      <c r="AX583" s="1">
        <v>0</v>
      </c>
      <c r="AY583" s="1">
        <v>0</v>
      </c>
      <c r="AZ583" s="1">
        <v>40</v>
      </c>
      <c r="BA583" s="23">
        <v>42096</v>
      </c>
      <c r="BB583" s="25">
        <f t="shared" si="173"/>
        <v>4</v>
      </c>
      <c r="BC583" s="25" t="str">
        <f t="shared" si="174"/>
        <v>April</v>
      </c>
      <c r="BD583" s="25">
        <v>1</v>
      </c>
      <c r="BE583" t="str">
        <f t="shared" si="175"/>
        <v>357,15716,Low income,154,Low spender,0.00979893102570629,1,0,8,16,5,30,8,7,26,92,0.173913043478261,0.0543478260869565,0.326086956521739,0.0869565217391304,0.0760869565217391,0.282608695652174,3,3,0,4,10,0.3,0.3,0,0.4,8,0,0,0,0,0,1,0,32,24-35,2753,0,1,0,0,0,1,0,0,0,40</v>
      </c>
    </row>
    <row r="584" spans="1:57" ht="13.2" x14ac:dyDescent="0.25">
      <c r="A584" s="8">
        <v>5</v>
      </c>
      <c r="B584" s="1">
        <v>7500</v>
      </c>
      <c r="C584" s="8" t="str">
        <f t="shared" si="176"/>
        <v>Low income</v>
      </c>
      <c r="D584" s="31">
        <v>538</v>
      </c>
      <c r="E584" s="34" t="str">
        <f t="shared" si="177"/>
        <v>Low spender</v>
      </c>
      <c r="F584" s="10">
        <f t="shared" si="171"/>
        <v>7.173333333333333E-2</v>
      </c>
      <c r="G584" s="1">
        <v>1</v>
      </c>
      <c r="H584" s="1">
        <v>0</v>
      </c>
      <c r="I584" s="1">
        <v>98</v>
      </c>
      <c r="J584" s="1">
        <v>5</v>
      </c>
      <c r="K584" s="1">
        <v>17</v>
      </c>
      <c r="L584" s="1">
        <v>17</v>
      </c>
      <c r="M584" s="1">
        <v>13</v>
      </c>
      <c r="N584" s="1">
        <v>14</v>
      </c>
      <c r="O584" s="1">
        <v>34</v>
      </c>
      <c r="P584" s="8">
        <f t="shared" si="178"/>
        <v>100</v>
      </c>
      <c r="Q584" s="10">
        <f t="shared" si="179"/>
        <v>0.05</v>
      </c>
      <c r="R584" s="10">
        <f t="shared" si="180"/>
        <v>0.17</v>
      </c>
      <c r="S584" s="10">
        <f t="shared" si="181"/>
        <v>0.17</v>
      </c>
      <c r="T584" s="10">
        <f t="shared" si="182"/>
        <v>0.13</v>
      </c>
      <c r="U584" s="10">
        <f t="shared" si="183"/>
        <v>0.14000000000000001</v>
      </c>
      <c r="V584" s="10">
        <f t="shared" si="184"/>
        <v>0.34</v>
      </c>
      <c r="W584" s="1">
        <v>4</v>
      </c>
      <c r="X584" s="1">
        <v>2</v>
      </c>
      <c r="Y584" s="1">
        <v>1</v>
      </c>
      <c r="Z584" s="1">
        <v>3</v>
      </c>
      <c r="AA584" s="8">
        <f t="shared" si="185"/>
        <v>10</v>
      </c>
      <c r="AB584" s="10">
        <f t="shared" si="186"/>
        <v>0.4</v>
      </c>
      <c r="AC584" s="10">
        <f t="shared" si="187"/>
        <v>0.2</v>
      </c>
      <c r="AD584" s="10">
        <f t="shared" si="188"/>
        <v>0.1</v>
      </c>
      <c r="AE584" s="10">
        <f t="shared" si="189"/>
        <v>0.3</v>
      </c>
      <c r="AF584" s="1">
        <v>9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35</v>
      </c>
      <c r="AO584" s="20" t="str">
        <f t="shared" si="172"/>
        <v>24-35</v>
      </c>
      <c r="AP584" s="1">
        <v>2856</v>
      </c>
      <c r="AQ584" s="1">
        <v>0</v>
      </c>
      <c r="AR584" s="1">
        <v>0</v>
      </c>
      <c r="AS584" s="1">
        <v>0</v>
      </c>
      <c r="AT584" s="1">
        <v>1</v>
      </c>
      <c r="AU584" s="1">
        <v>0</v>
      </c>
      <c r="AV584" s="1">
        <v>1</v>
      </c>
      <c r="AW584" s="1">
        <v>0</v>
      </c>
      <c r="AX584" s="1">
        <v>0</v>
      </c>
      <c r="AY584" s="1">
        <v>0</v>
      </c>
      <c r="AZ584" s="1">
        <v>32</v>
      </c>
      <c r="BA584" s="23">
        <v>41993</v>
      </c>
      <c r="BB584" s="25">
        <f t="shared" si="173"/>
        <v>12</v>
      </c>
      <c r="BC584" s="25" t="str">
        <f t="shared" si="174"/>
        <v>December</v>
      </c>
      <c r="BD584" s="25">
        <v>1</v>
      </c>
      <c r="BE584" t="str">
        <f t="shared" si="175"/>
        <v>5,7500,Low income,538,Low spender,0.0717333333333333,1,0,98,5,17,17,13,14,34,100,0.05,0.17,0.17,0.13,0.14,0.34,4,2,1,3,10,0.4,0.2,0.1,0.3,9,0,0,0,0,0,0,0,35,24-35,2856,0,0,0,1,0,1,0,0,0,32</v>
      </c>
    </row>
    <row r="585" spans="1:57" ht="13.2" x14ac:dyDescent="0.25">
      <c r="A585" s="8">
        <v>2133</v>
      </c>
      <c r="B585" s="1">
        <v>36927</v>
      </c>
      <c r="C585" s="8" t="str">
        <f t="shared" si="176"/>
        <v>Low income</v>
      </c>
      <c r="D585" s="31">
        <v>350</v>
      </c>
      <c r="E585" s="34" t="str">
        <f t="shared" si="177"/>
        <v>Low spender</v>
      </c>
      <c r="F585" s="10">
        <f t="shared" si="171"/>
        <v>9.4781596122078694E-3</v>
      </c>
      <c r="G585" s="1">
        <v>1</v>
      </c>
      <c r="H585" s="1">
        <v>1</v>
      </c>
      <c r="I585" s="1">
        <v>46</v>
      </c>
      <c r="J585" s="1">
        <v>51</v>
      </c>
      <c r="K585" s="1">
        <v>0</v>
      </c>
      <c r="L585" s="1">
        <v>16</v>
      </c>
      <c r="M585" s="1">
        <v>0</v>
      </c>
      <c r="N585" s="1">
        <v>0</v>
      </c>
      <c r="O585" s="1">
        <v>4</v>
      </c>
      <c r="P585" s="8">
        <f t="shared" si="178"/>
        <v>71</v>
      </c>
      <c r="Q585" s="10">
        <f t="shared" si="179"/>
        <v>0.71830985915492962</v>
      </c>
      <c r="R585" s="10">
        <f t="shared" si="180"/>
        <v>0</v>
      </c>
      <c r="S585" s="10">
        <f t="shared" si="181"/>
        <v>0.22535211267605634</v>
      </c>
      <c r="T585" s="10">
        <f t="shared" si="182"/>
        <v>0</v>
      </c>
      <c r="U585" s="10">
        <f t="shared" si="183"/>
        <v>0</v>
      </c>
      <c r="V585" s="10">
        <f t="shared" si="184"/>
        <v>5.6338028169014086E-2</v>
      </c>
      <c r="W585" s="1">
        <v>2</v>
      </c>
      <c r="X585" s="1">
        <v>3</v>
      </c>
      <c r="Y585" s="1">
        <v>0</v>
      </c>
      <c r="Z585" s="1">
        <v>3</v>
      </c>
      <c r="AA585" s="8">
        <f t="shared" si="185"/>
        <v>8</v>
      </c>
      <c r="AB585" s="10">
        <f t="shared" si="186"/>
        <v>0.25</v>
      </c>
      <c r="AC585" s="10">
        <f t="shared" si="187"/>
        <v>0.375</v>
      </c>
      <c r="AD585" s="10">
        <f t="shared" si="188"/>
        <v>0</v>
      </c>
      <c r="AE585" s="10">
        <f t="shared" si="189"/>
        <v>0.375</v>
      </c>
      <c r="AF585" s="1">
        <v>8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65</v>
      </c>
      <c r="AO585" s="20" t="str">
        <f t="shared" si="172"/>
        <v>50-65</v>
      </c>
      <c r="AP585" s="1">
        <v>2186</v>
      </c>
      <c r="AQ585" s="1">
        <v>0</v>
      </c>
      <c r="AR585" s="1">
        <v>0</v>
      </c>
      <c r="AS585" s="1">
        <v>1</v>
      </c>
      <c r="AT585" s="1">
        <v>0</v>
      </c>
      <c r="AU585" s="1">
        <v>0</v>
      </c>
      <c r="AV585" s="1">
        <v>0</v>
      </c>
      <c r="AW585" s="1">
        <v>0</v>
      </c>
      <c r="AX585" s="1">
        <v>1</v>
      </c>
      <c r="AY585" s="1">
        <v>0</v>
      </c>
      <c r="AZ585" s="1">
        <v>63</v>
      </c>
      <c r="BA585" s="23">
        <v>42663</v>
      </c>
      <c r="BB585" s="25">
        <f t="shared" si="173"/>
        <v>10</v>
      </c>
      <c r="BC585" s="25" t="str">
        <f t="shared" si="174"/>
        <v>October</v>
      </c>
      <c r="BD585" s="25">
        <v>1</v>
      </c>
      <c r="BE585" t="str">
        <f t="shared" si="175"/>
        <v>2133,36927,Low income,350,Low spender,0.00947815961220787,1,1,46,51,0,16,0,0,4,71,0.71830985915493,0,0.225352112676056,0,0,0.0563380281690141,2,3,0,3,8,0.25,0.375,0,0.375,8,0,0,0,0,0,0,0,65,50-65,2186,0,0,1,0,0,0,0,1,0,63</v>
      </c>
    </row>
    <row r="586" spans="1:57" ht="13.2" x14ac:dyDescent="0.25">
      <c r="A586" s="8">
        <v>1986</v>
      </c>
      <c r="B586" s="1">
        <v>58401</v>
      </c>
      <c r="C586" s="8" t="str">
        <f t="shared" si="176"/>
        <v>High income</v>
      </c>
      <c r="D586" s="31">
        <v>494</v>
      </c>
      <c r="E586" s="34" t="str">
        <f t="shared" si="177"/>
        <v>Low spender</v>
      </c>
      <c r="F586" s="10">
        <f t="shared" si="171"/>
        <v>8.4587592678207566E-3</v>
      </c>
      <c r="G586" s="1">
        <v>0</v>
      </c>
      <c r="H586" s="1">
        <v>1</v>
      </c>
      <c r="I586" s="1">
        <v>55</v>
      </c>
      <c r="J586" s="1">
        <v>10</v>
      </c>
      <c r="K586" s="1">
        <v>0</v>
      </c>
      <c r="L586" s="1">
        <v>11</v>
      </c>
      <c r="M586" s="1">
        <v>17</v>
      </c>
      <c r="N586" s="1">
        <v>29</v>
      </c>
      <c r="O586" s="1">
        <v>29</v>
      </c>
      <c r="P586" s="8">
        <f t="shared" si="178"/>
        <v>96</v>
      </c>
      <c r="Q586" s="10">
        <f t="shared" si="179"/>
        <v>0.10416666666666667</v>
      </c>
      <c r="R586" s="10">
        <f t="shared" si="180"/>
        <v>0</v>
      </c>
      <c r="S586" s="10">
        <f t="shared" si="181"/>
        <v>0.11458333333333333</v>
      </c>
      <c r="T586" s="10">
        <f t="shared" si="182"/>
        <v>0.17708333333333334</v>
      </c>
      <c r="U586" s="10">
        <f t="shared" si="183"/>
        <v>0.30208333333333331</v>
      </c>
      <c r="V586" s="10">
        <f t="shared" si="184"/>
        <v>0.30208333333333331</v>
      </c>
      <c r="W586" s="1">
        <v>1</v>
      </c>
      <c r="X586" s="1">
        <v>1</v>
      </c>
      <c r="Y586" s="1">
        <v>2</v>
      </c>
      <c r="Z586" s="1">
        <v>2</v>
      </c>
      <c r="AA586" s="8">
        <f t="shared" si="185"/>
        <v>6</v>
      </c>
      <c r="AB586" s="10">
        <f t="shared" si="186"/>
        <v>0.16666666666666666</v>
      </c>
      <c r="AC586" s="10">
        <f t="shared" si="187"/>
        <v>0.16666666666666666</v>
      </c>
      <c r="AD586" s="10">
        <f t="shared" si="188"/>
        <v>0.33333333333333331</v>
      </c>
      <c r="AE586" s="10">
        <f t="shared" si="189"/>
        <v>0.33333333333333331</v>
      </c>
      <c r="AF586" s="1">
        <v>4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60</v>
      </c>
      <c r="AO586" s="20" t="str">
        <f t="shared" si="172"/>
        <v>50-65</v>
      </c>
      <c r="AP586" s="1">
        <v>2229</v>
      </c>
      <c r="AQ586" s="1">
        <v>1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1</v>
      </c>
      <c r="AX586" s="1">
        <v>0</v>
      </c>
      <c r="AY586" s="1">
        <v>0</v>
      </c>
      <c r="AZ586" s="1">
        <v>38</v>
      </c>
      <c r="BA586" s="23">
        <v>42620</v>
      </c>
      <c r="BB586" s="25">
        <f t="shared" si="173"/>
        <v>9</v>
      </c>
      <c r="BC586" s="25" t="str">
        <f t="shared" si="174"/>
        <v>September</v>
      </c>
      <c r="BD586" s="25">
        <v>1</v>
      </c>
      <c r="BE586" t="str">
        <f t="shared" si="175"/>
        <v>1986,58401,High income,494,Low spender,0.00845875926782076,0,1,55,10,0,11,17,29,29,96,0.104166666666667,0,0.114583333333333,0.177083333333333,0.302083333333333,0.302083333333333,1,1,2,2,6,0.166666666666667,0.166666666666667,0.333333333333333,0.333333333333333,4,0,0,0,0,0,0,0,60,50-65,2229,1,0,0,0,0,0,1,0,0,38</v>
      </c>
    </row>
    <row r="587" spans="1:57" ht="13.2" x14ac:dyDescent="0.25">
      <c r="A587" s="8">
        <v>1975</v>
      </c>
      <c r="B587" s="1">
        <v>36273</v>
      </c>
      <c r="C587" s="8" t="str">
        <f t="shared" si="176"/>
        <v>Low income</v>
      </c>
      <c r="D587" s="31">
        <v>38</v>
      </c>
      <c r="E587" s="34" t="str">
        <f t="shared" si="177"/>
        <v>Low spender</v>
      </c>
      <c r="F587" s="10">
        <f t="shared" si="171"/>
        <v>1.0476111708433271E-3</v>
      </c>
      <c r="G587" s="1">
        <v>1</v>
      </c>
      <c r="H587" s="1">
        <v>0</v>
      </c>
      <c r="I587" s="1">
        <v>80</v>
      </c>
      <c r="J587" s="1">
        <v>29</v>
      </c>
      <c r="K587" s="1">
        <v>3</v>
      </c>
      <c r="L587" s="1">
        <v>30</v>
      </c>
      <c r="M587" s="1">
        <v>3</v>
      </c>
      <c r="N587" s="1">
        <v>2</v>
      </c>
      <c r="O587" s="1">
        <v>9</v>
      </c>
      <c r="P587" s="8">
        <f t="shared" si="178"/>
        <v>76</v>
      </c>
      <c r="Q587" s="10">
        <f t="shared" si="179"/>
        <v>0.38157894736842107</v>
      </c>
      <c r="R587" s="10">
        <f t="shared" si="180"/>
        <v>3.9473684210526314E-2</v>
      </c>
      <c r="S587" s="10">
        <f t="shared" si="181"/>
        <v>0.39473684210526316</v>
      </c>
      <c r="T587" s="10">
        <f t="shared" si="182"/>
        <v>3.9473684210526314E-2</v>
      </c>
      <c r="U587" s="10">
        <f t="shared" si="183"/>
        <v>2.6315789473684209E-2</v>
      </c>
      <c r="V587" s="10">
        <f t="shared" si="184"/>
        <v>0.11842105263157894</v>
      </c>
      <c r="W587" s="1">
        <v>2</v>
      </c>
      <c r="X587" s="1">
        <v>3</v>
      </c>
      <c r="Y587" s="1">
        <v>0</v>
      </c>
      <c r="Z587" s="1">
        <v>3</v>
      </c>
      <c r="AA587" s="8">
        <f t="shared" si="185"/>
        <v>8</v>
      </c>
      <c r="AB587" s="10">
        <f t="shared" si="186"/>
        <v>0.25</v>
      </c>
      <c r="AC587" s="10">
        <f t="shared" si="187"/>
        <v>0.375</v>
      </c>
      <c r="AD587" s="10">
        <f t="shared" si="188"/>
        <v>0</v>
      </c>
      <c r="AE587" s="10">
        <f t="shared" si="189"/>
        <v>0.375</v>
      </c>
      <c r="AF587" s="1">
        <v>6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43</v>
      </c>
      <c r="AO587" s="20" t="str">
        <f t="shared" si="172"/>
        <v>36-50</v>
      </c>
      <c r="AP587" s="1">
        <v>2233</v>
      </c>
      <c r="AQ587" s="1">
        <v>0</v>
      </c>
      <c r="AR587" s="1">
        <v>0</v>
      </c>
      <c r="AS587" s="1">
        <v>1</v>
      </c>
      <c r="AT587" s="1">
        <v>0</v>
      </c>
      <c r="AU587" s="1">
        <v>0</v>
      </c>
      <c r="AV587" s="1">
        <v>0</v>
      </c>
      <c r="AW587" s="1">
        <v>0</v>
      </c>
      <c r="AX587" s="1">
        <v>1</v>
      </c>
      <c r="AY587" s="1">
        <v>0</v>
      </c>
      <c r="AZ587" s="1">
        <v>58</v>
      </c>
      <c r="BA587" s="23">
        <v>42616</v>
      </c>
      <c r="BB587" s="25">
        <f t="shared" si="173"/>
        <v>9</v>
      </c>
      <c r="BC587" s="25" t="str">
        <f t="shared" si="174"/>
        <v>September</v>
      </c>
      <c r="BD587" s="25">
        <v>1</v>
      </c>
      <c r="BE587" t="str">
        <f t="shared" si="175"/>
        <v>1975,36273,Low income,38,Low spender,0.00104761117084333,1,0,80,29,3,30,3,2,9,76,0.381578947368421,0.0394736842105263,0.394736842105263,0.0394736842105263,0.0263157894736842,0.118421052631579,2,3,0,3,8,0.25,0.375,0,0.375,6,0,0,0,0,0,0,0,43,36-50,2233,0,0,1,0,0,0,0,1,0,58</v>
      </c>
    </row>
    <row r="588" spans="1:57" ht="13.2" x14ac:dyDescent="0.25">
      <c r="A588" s="8">
        <v>1909</v>
      </c>
      <c r="B588" s="1">
        <v>31928</v>
      </c>
      <c r="C588" s="8" t="str">
        <f t="shared" si="176"/>
        <v>Low income</v>
      </c>
      <c r="D588" s="31">
        <v>120</v>
      </c>
      <c r="E588" s="34" t="str">
        <f t="shared" si="177"/>
        <v>Low spender</v>
      </c>
      <c r="F588" s="10">
        <f t="shared" si="171"/>
        <v>3.7584565271861687E-3</v>
      </c>
      <c r="G588" s="1">
        <v>1</v>
      </c>
      <c r="H588" s="1">
        <v>0</v>
      </c>
      <c r="I588" s="1">
        <v>5</v>
      </c>
      <c r="J588" s="1">
        <v>33</v>
      </c>
      <c r="K588" s="1">
        <v>4</v>
      </c>
      <c r="L588" s="1">
        <v>24</v>
      </c>
      <c r="M588" s="1">
        <v>4</v>
      </c>
      <c r="N588" s="1">
        <v>2</v>
      </c>
      <c r="O588" s="1">
        <v>5</v>
      </c>
      <c r="P588" s="8">
        <f t="shared" si="178"/>
        <v>72</v>
      </c>
      <c r="Q588" s="10">
        <f t="shared" si="179"/>
        <v>0.45833333333333331</v>
      </c>
      <c r="R588" s="10">
        <f t="shared" si="180"/>
        <v>5.5555555555555552E-2</v>
      </c>
      <c r="S588" s="10">
        <f t="shared" si="181"/>
        <v>0.33333333333333331</v>
      </c>
      <c r="T588" s="10">
        <f t="shared" si="182"/>
        <v>5.5555555555555552E-2</v>
      </c>
      <c r="U588" s="10">
        <f t="shared" si="183"/>
        <v>2.7777777777777776E-2</v>
      </c>
      <c r="V588" s="10">
        <f t="shared" si="184"/>
        <v>6.9444444444444448E-2</v>
      </c>
      <c r="W588" s="1">
        <v>2</v>
      </c>
      <c r="X588" s="1">
        <v>3</v>
      </c>
      <c r="Y588" s="1">
        <v>0</v>
      </c>
      <c r="Z588" s="1">
        <v>4</v>
      </c>
      <c r="AA588" s="8">
        <f t="shared" si="185"/>
        <v>9</v>
      </c>
      <c r="AB588" s="10">
        <f t="shared" si="186"/>
        <v>0.22222222222222221</v>
      </c>
      <c r="AC588" s="10">
        <f t="shared" si="187"/>
        <v>0.33333333333333331</v>
      </c>
      <c r="AD588" s="10">
        <f t="shared" si="188"/>
        <v>0</v>
      </c>
      <c r="AE588" s="10">
        <f t="shared" si="189"/>
        <v>0.44444444444444442</v>
      </c>
      <c r="AF588" s="1">
        <v>7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31</v>
      </c>
      <c r="AO588" s="20" t="str">
        <f t="shared" si="172"/>
        <v>24-35</v>
      </c>
      <c r="AP588" s="1">
        <v>2252</v>
      </c>
      <c r="AQ588" s="1">
        <v>0</v>
      </c>
      <c r="AR588" s="1">
        <v>0</v>
      </c>
      <c r="AS588" s="1">
        <v>0</v>
      </c>
      <c r="AT588" s="1">
        <v>1</v>
      </c>
      <c r="AU588" s="1">
        <v>0</v>
      </c>
      <c r="AV588" s="1">
        <v>0</v>
      </c>
      <c r="AW588" s="1">
        <v>1</v>
      </c>
      <c r="AX588" s="1">
        <v>0</v>
      </c>
      <c r="AY588" s="1">
        <v>0</v>
      </c>
      <c r="AZ588" s="1">
        <v>62</v>
      </c>
      <c r="BA588" s="23">
        <v>42597</v>
      </c>
      <c r="BB588" s="25">
        <f t="shared" si="173"/>
        <v>8</v>
      </c>
      <c r="BC588" s="25" t="str">
        <f t="shared" si="174"/>
        <v>August</v>
      </c>
      <c r="BD588" s="25">
        <v>1</v>
      </c>
      <c r="BE588" t="str">
        <f t="shared" si="175"/>
        <v>1909,31928,Low income,120,Low spender,0.00375845652718617,1,0,5,33,4,24,4,2,5,72,0.458333333333333,0.0555555555555556,0.333333333333333,0.0555555555555556,0.0277777777777778,0.0694444444444444,2,3,0,4,9,0.222222222222222,0.333333333333333,0,0.444444444444444,7,0,0,0,0,0,0,0,31,24-35,2252,0,0,0,1,0,0,1,0,0,62</v>
      </c>
    </row>
    <row r="589" spans="1:57" ht="13.2" x14ac:dyDescent="0.25">
      <c r="A589" s="8">
        <v>1316</v>
      </c>
      <c r="B589" s="1">
        <v>47472</v>
      </c>
      <c r="C589" s="8" t="str">
        <f t="shared" si="176"/>
        <v>Low income</v>
      </c>
      <c r="D589" s="31">
        <v>1473</v>
      </c>
      <c r="E589" s="34" t="str">
        <f t="shared" si="177"/>
        <v>High spender</v>
      </c>
      <c r="F589" s="10">
        <f t="shared" si="171"/>
        <v>3.1028816986855411E-2</v>
      </c>
      <c r="G589" s="1">
        <v>1</v>
      </c>
      <c r="H589" s="1">
        <v>1</v>
      </c>
      <c r="I589" s="1">
        <v>39</v>
      </c>
      <c r="J589" s="1">
        <v>56</v>
      </c>
      <c r="K589" s="1">
        <v>0</v>
      </c>
      <c r="L589" s="1">
        <v>11</v>
      </c>
      <c r="M589" s="1">
        <v>0</v>
      </c>
      <c r="N589" s="1">
        <v>0</v>
      </c>
      <c r="O589" s="1">
        <v>8</v>
      </c>
      <c r="P589" s="8">
        <f t="shared" si="178"/>
        <v>75</v>
      </c>
      <c r="Q589" s="10">
        <f t="shared" si="179"/>
        <v>0.7466666666666667</v>
      </c>
      <c r="R589" s="10">
        <f t="shared" si="180"/>
        <v>0</v>
      </c>
      <c r="S589" s="10">
        <f t="shared" si="181"/>
        <v>0.14666666666666667</v>
      </c>
      <c r="T589" s="10">
        <f t="shared" si="182"/>
        <v>0</v>
      </c>
      <c r="U589" s="10">
        <f t="shared" si="183"/>
        <v>0</v>
      </c>
      <c r="V589" s="10">
        <f t="shared" si="184"/>
        <v>0.10666666666666667</v>
      </c>
      <c r="W589" s="1">
        <v>2</v>
      </c>
      <c r="X589" s="1">
        <v>2</v>
      </c>
      <c r="Y589" s="1">
        <v>0</v>
      </c>
      <c r="Z589" s="1">
        <v>4</v>
      </c>
      <c r="AA589" s="8">
        <f t="shared" si="185"/>
        <v>8</v>
      </c>
      <c r="AB589" s="10">
        <f t="shared" si="186"/>
        <v>0.25</v>
      </c>
      <c r="AC589" s="10">
        <f t="shared" si="187"/>
        <v>0.25</v>
      </c>
      <c r="AD589" s="10">
        <f t="shared" si="188"/>
        <v>0</v>
      </c>
      <c r="AE589" s="10">
        <f t="shared" si="189"/>
        <v>0.5</v>
      </c>
      <c r="AF589" s="1">
        <v>5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54</v>
      </c>
      <c r="AO589" s="20" t="str">
        <f t="shared" si="172"/>
        <v>50-65</v>
      </c>
      <c r="AP589" s="1">
        <v>2445</v>
      </c>
      <c r="AQ589" s="1">
        <v>0</v>
      </c>
      <c r="AR589" s="1">
        <v>0</v>
      </c>
      <c r="AS589" s="1">
        <v>0</v>
      </c>
      <c r="AT589" s="1">
        <v>1</v>
      </c>
      <c r="AU589" s="1">
        <v>0</v>
      </c>
      <c r="AV589" s="1">
        <v>0</v>
      </c>
      <c r="AW589" s="1">
        <v>0</v>
      </c>
      <c r="AX589" s="1">
        <v>0</v>
      </c>
      <c r="AY589" s="1">
        <v>1</v>
      </c>
      <c r="AZ589" s="1">
        <v>59</v>
      </c>
      <c r="BA589" s="23">
        <v>42404</v>
      </c>
      <c r="BB589" s="25">
        <f t="shared" si="173"/>
        <v>2</v>
      </c>
      <c r="BC589" s="25" t="str">
        <f t="shared" si="174"/>
        <v>February</v>
      </c>
      <c r="BD589" s="25">
        <v>1</v>
      </c>
      <c r="BE589" t="str">
        <f t="shared" si="175"/>
        <v>1316,47472,Low income,1473,High spender,0.0310288169868554,1,1,39,56,0,11,0,0,8,75,0.746666666666667,0,0.146666666666667,0,0,0.106666666666667,2,2,0,4,8,0.25,0.25,0,0.5,5,0,0,0,0,0,0,0,54,50-65,2445,0,0,0,1,0,0,0,0,1,59</v>
      </c>
    </row>
    <row r="590" spans="1:57" ht="13.2" x14ac:dyDescent="0.25">
      <c r="A590" s="8">
        <v>1091</v>
      </c>
      <c r="B590" s="1">
        <v>48985</v>
      </c>
      <c r="C590" s="8" t="str">
        <f t="shared" si="176"/>
        <v>Low income</v>
      </c>
      <c r="D590" s="31">
        <v>851</v>
      </c>
      <c r="E590" s="34" t="str">
        <f t="shared" si="177"/>
        <v>High spender</v>
      </c>
      <c r="F590" s="10">
        <f t="shared" si="171"/>
        <v>1.7372665101561702E-2</v>
      </c>
      <c r="G590" s="1">
        <v>0</v>
      </c>
      <c r="H590" s="1">
        <v>1</v>
      </c>
      <c r="I590" s="1">
        <v>13</v>
      </c>
      <c r="J590" s="1">
        <v>19</v>
      </c>
      <c r="K590" s="1">
        <v>13</v>
      </c>
      <c r="L590" s="1">
        <v>18</v>
      </c>
      <c r="M590" s="1">
        <v>10</v>
      </c>
      <c r="N590" s="1">
        <v>7</v>
      </c>
      <c r="O590" s="1">
        <v>8</v>
      </c>
      <c r="P590" s="8">
        <f t="shared" si="178"/>
        <v>75</v>
      </c>
      <c r="Q590" s="10">
        <f t="shared" si="179"/>
        <v>0.25333333333333335</v>
      </c>
      <c r="R590" s="10">
        <f t="shared" si="180"/>
        <v>0.17333333333333334</v>
      </c>
      <c r="S590" s="10">
        <f t="shared" si="181"/>
        <v>0.24</v>
      </c>
      <c r="T590" s="10">
        <f t="shared" si="182"/>
        <v>0.13333333333333333</v>
      </c>
      <c r="U590" s="10">
        <f t="shared" si="183"/>
        <v>9.3333333333333338E-2</v>
      </c>
      <c r="V590" s="10">
        <f t="shared" si="184"/>
        <v>0.10666666666666667</v>
      </c>
      <c r="W590" s="1">
        <v>1</v>
      </c>
      <c r="X590" s="1">
        <v>1</v>
      </c>
      <c r="Y590" s="1">
        <v>1</v>
      </c>
      <c r="Z590" s="1">
        <v>3</v>
      </c>
      <c r="AA590" s="8">
        <f t="shared" si="185"/>
        <v>6</v>
      </c>
      <c r="AB590" s="10">
        <f t="shared" si="186"/>
        <v>0.16666666666666666</v>
      </c>
      <c r="AC590" s="10">
        <f t="shared" si="187"/>
        <v>0.16666666666666666</v>
      </c>
      <c r="AD590" s="10">
        <f t="shared" si="188"/>
        <v>0.16666666666666666</v>
      </c>
      <c r="AE590" s="10">
        <f t="shared" si="189"/>
        <v>0.5</v>
      </c>
      <c r="AF590" s="1">
        <v>3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52</v>
      </c>
      <c r="AO590" s="20" t="str">
        <f t="shared" si="172"/>
        <v>50-65</v>
      </c>
      <c r="AP590" s="1">
        <v>2518</v>
      </c>
      <c r="AQ590" s="1">
        <v>0</v>
      </c>
      <c r="AR590" s="1">
        <v>1</v>
      </c>
      <c r="AS590" s="1">
        <v>0</v>
      </c>
      <c r="AT590" s="1">
        <v>0</v>
      </c>
      <c r="AU590" s="1">
        <v>0</v>
      </c>
      <c r="AV590" s="1">
        <v>1</v>
      </c>
      <c r="AW590" s="1">
        <v>0</v>
      </c>
      <c r="AX590" s="1">
        <v>0</v>
      </c>
      <c r="AY590" s="1">
        <v>0</v>
      </c>
      <c r="AZ590" s="1">
        <v>59</v>
      </c>
      <c r="BA590" s="23">
        <v>42331</v>
      </c>
      <c r="BB590" s="25">
        <f t="shared" si="173"/>
        <v>11</v>
      </c>
      <c r="BC590" s="25" t="str">
        <f t="shared" si="174"/>
        <v>November</v>
      </c>
      <c r="BD590" s="25">
        <v>1</v>
      </c>
      <c r="BE590" t="str">
        <f t="shared" si="175"/>
        <v>1091,48985,Low income,851,High spender,0.0173726651015617,0,1,13,19,13,18,10,7,8,75,0.253333333333333,0.173333333333333,0.24,0.133333333333333,0.0933333333333333,0.106666666666667,1,1,1,3,6,0.166666666666667,0.166666666666667,0.166666666666667,0.5,3,0,0,0,0,0,0,0,52,50-65,2518,0,1,0,0,0,1,0,0,0,59</v>
      </c>
    </row>
    <row r="591" spans="1:57" ht="13.2" x14ac:dyDescent="0.25">
      <c r="A591" s="8">
        <v>1035</v>
      </c>
      <c r="B591" s="1">
        <v>41473</v>
      </c>
      <c r="C591" s="8" t="str">
        <f t="shared" si="176"/>
        <v>Low income</v>
      </c>
      <c r="D591" s="31">
        <v>1188</v>
      </c>
      <c r="E591" s="34" t="str">
        <f t="shared" si="177"/>
        <v>High spender</v>
      </c>
      <c r="F591" s="10">
        <f t="shared" si="171"/>
        <v>2.864514262291129E-2</v>
      </c>
      <c r="G591" s="1">
        <v>1</v>
      </c>
      <c r="H591" s="1">
        <v>0</v>
      </c>
      <c r="I591" s="1">
        <v>80</v>
      </c>
      <c r="J591" s="1">
        <v>21</v>
      </c>
      <c r="K591" s="1">
        <v>8</v>
      </c>
      <c r="L591" s="1">
        <v>20</v>
      </c>
      <c r="M591" s="1">
        <v>15</v>
      </c>
      <c r="N591" s="1">
        <v>3</v>
      </c>
      <c r="O591" s="1">
        <v>9</v>
      </c>
      <c r="P591" s="8">
        <f t="shared" si="178"/>
        <v>76</v>
      </c>
      <c r="Q591" s="10">
        <f t="shared" si="179"/>
        <v>0.27631578947368424</v>
      </c>
      <c r="R591" s="10">
        <f t="shared" si="180"/>
        <v>0.10526315789473684</v>
      </c>
      <c r="S591" s="10">
        <f t="shared" si="181"/>
        <v>0.26315789473684209</v>
      </c>
      <c r="T591" s="10">
        <f t="shared" si="182"/>
        <v>0.19736842105263158</v>
      </c>
      <c r="U591" s="10">
        <f t="shared" si="183"/>
        <v>3.9473684210526314E-2</v>
      </c>
      <c r="V591" s="10">
        <f t="shared" si="184"/>
        <v>0.11842105263157894</v>
      </c>
      <c r="W591" s="1">
        <v>1</v>
      </c>
      <c r="X591" s="1">
        <v>2</v>
      </c>
      <c r="Y591" s="1">
        <v>0</v>
      </c>
      <c r="Z591" s="1">
        <v>3</v>
      </c>
      <c r="AA591" s="8">
        <f t="shared" si="185"/>
        <v>6</v>
      </c>
      <c r="AB591" s="10">
        <f t="shared" si="186"/>
        <v>0.16666666666666666</v>
      </c>
      <c r="AC591" s="10">
        <f t="shared" si="187"/>
        <v>0.33333333333333331</v>
      </c>
      <c r="AD591" s="10">
        <f t="shared" si="188"/>
        <v>0</v>
      </c>
      <c r="AE591" s="10">
        <f t="shared" si="189"/>
        <v>0.5</v>
      </c>
      <c r="AF591" s="1">
        <v>7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35</v>
      </c>
      <c r="AO591" s="20" t="str">
        <f t="shared" si="172"/>
        <v>24-35</v>
      </c>
      <c r="AP591" s="1">
        <v>2534</v>
      </c>
      <c r="AQ591" s="1">
        <v>0</v>
      </c>
      <c r="AR591" s="1">
        <v>0</v>
      </c>
      <c r="AS591" s="1">
        <v>1</v>
      </c>
      <c r="AT591" s="1">
        <v>0</v>
      </c>
      <c r="AU591" s="1">
        <v>0</v>
      </c>
      <c r="AV591" s="1">
        <v>1</v>
      </c>
      <c r="AW591" s="1">
        <v>0</v>
      </c>
      <c r="AX591" s="1">
        <v>0</v>
      </c>
      <c r="AY591" s="1">
        <v>0</v>
      </c>
      <c r="AZ591" s="1">
        <v>58</v>
      </c>
      <c r="BA591" s="23">
        <v>42315</v>
      </c>
      <c r="BB591" s="25">
        <f t="shared" si="173"/>
        <v>11</v>
      </c>
      <c r="BC591" s="25" t="str">
        <f t="shared" si="174"/>
        <v>November</v>
      </c>
      <c r="BD591" s="25">
        <v>1</v>
      </c>
      <c r="BE591" t="str">
        <f t="shared" si="175"/>
        <v>1035,41473,Low income,1188,High spender,0.0286451426229113,1,0,80,21,8,20,15,3,9,76,0.276315789473684,0.105263157894737,0.263157894736842,0.197368421052632,0.0394736842105263,0.118421052631579,1,2,0,3,6,0.166666666666667,0.333333333333333,0,0.5,7,0,0,0,0,0,0,0,35,24-35,2534,0,0,1,0,0,1,0,0,0,58</v>
      </c>
    </row>
    <row r="592" spans="1:57" ht="13.2" x14ac:dyDescent="0.25">
      <c r="A592" s="8">
        <v>782</v>
      </c>
      <c r="B592" s="1">
        <v>38680</v>
      </c>
      <c r="C592" s="8" t="str">
        <f t="shared" si="176"/>
        <v>Low income</v>
      </c>
      <c r="D592" s="31">
        <v>956</v>
      </c>
      <c r="E592" s="34" t="str">
        <f t="shared" si="177"/>
        <v>High spender</v>
      </c>
      <c r="F592" s="10">
        <f t="shared" si="171"/>
        <v>2.4715615305067218E-2</v>
      </c>
      <c r="G592" s="1">
        <v>1</v>
      </c>
      <c r="H592" s="1">
        <v>0</v>
      </c>
      <c r="I592" s="1">
        <v>97</v>
      </c>
      <c r="J592" s="1">
        <v>11</v>
      </c>
      <c r="K592" s="1">
        <v>0</v>
      </c>
      <c r="L592" s="1">
        <v>36</v>
      </c>
      <c r="M592" s="1">
        <v>15</v>
      </c>
      <c r="N592" s="1">
        <v>5</v>
      </c>
      <c r="O592" s="1">
        <v>12</v>
      </c>
      <c r="P592" s="8">
        <f t="shared" si="178"/>
        <v>79</v>
      </c>
      <c r="Q592" s="10">
        <f t="shared" si="179"/>
        <v>0.13924050632911392</v>
      </c>
      <c r="R592" s="10">
        <f t="shared" si="180"/>
        <v>0</v>
      </c>
      <c r="S592" s="10">
        <f t="shared" si="181"/>
        <v>0.45569620253164556</v>
      </c>
      <c r="T592" s="10">
        <f t="shared" si="182"/>
        <v>0.189873417721519</v>
      </c>
      <c r="U592" s="10">
        <f t="shared" si="183"/>
        <v>6.3291139240506333E-2</v>
      </c>
      <c r="V592" s="10">
        <f t="shared" si="184"/>
        <v>0.15189873417721519</v>
      </c>
      <c r="W592" s="1">
        <v>1</v>
      </c>
      <c r="X592" s="1">
        <v>2</v>
      </c>
      <c r="Y592" s="1">
        <v>0</v>
      </c>
      <c r="Z592" s="1">
        <v>3</v>
      </c>
      <c r="AA592" s="8">
        <f t="shared" si="185"/>
        <v>6</v>
      </c>
      <c r="AB592" s="10">
        <f t="shared" si="186"/>
        <v>0.16666666666666666</v>
      </c>
      <c r="AC592" s="10">
        <f t="shared" si="187"/>
        <v>0.33333333333333331</v>
      </c>
      <c r="AD592" s="10">
        <f t="shared" si="188"/>
        <v>0</v>
      </c>
      <c r="AE592" s="10">
        <f t="shared" si="189"/>
        <v>0.5</v>
      </c>
      <c r="AF592" s="1">
        <v>7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36</v>
      </c>
      <c r="AO592" s="20" t="str">
        <f t="shared" si="172"/>
        <v>36-50</v>
      </c>
      <c r="AP592" s="1">
        <v>2617</v>
      </c>
      <c r="AQ592" s="1">
        <v>0</v>
      </c>
      <c r="AR592" s="1">
        <v>1</v>
      </c>
      <c r="AS592" s="1">
        <v>0</v>
      </c>
      <c r="AT592" s="1">
        <v>0</v>
      </c>
      <c r="AU592" s="1">
        <v>0</v>
      </c>
      <c r="AV592" s="1">
        <v>0</v>
      </c>
      <c r="AW592" s="1">
        <v>1</v>
      </c>
      <c r="AX592" s="1">
        <v>0</v>
      </c>
      <c r="AY592" s="1">
        <v>0</v>
      </c>
      <c r="AZ592" s="1">
        <v>55</v>
      </c>
      <c r="BA592" s="23">
        <v>42232</v>
      </c>
      <c r="BB592" s="25">
        <f t="shared" si="173"/>
        <v>8</v>
      </c>
      <c r="BC592" s="25" t="str">
        <f t="shared" si="174"/>
        <v>August</v>
      </c>
      <c r="BD592" s="25">
        <v>1</v>
      </c>
      <c r="BE592" t="str">
        <f t="shared" si="175"/>
        <v>782,38680,Low income,956,High spender,0.0247156153050672,1,0,97,11,0,36,15,5,12,79,0.139240506329114,0,0.455696202531646,0.189873417721519,0.0632911392405063,0.151898734177215,1,2,0,3,6,0.166666666666667,0.333333333333333,0,0.5,7,0,0,0,0,0,0,0,36,36-50,2617,0,1,0,0,0,0,1,0,0,55</v>
      </c>
    </row>
    <row r="593" spans="1:57" ht="13.2" x14ac:dyDescent="0.25">
      <c r="A593" s="8">
        <v>654</v>
      </c>
      <c r="B593" s="1">
        <v>18929</v>
      </c>
      <c r="C593" s="8" t="str">
        <f t="shared" si="176"/>
        <v>Low income</v>
      </c>
      <c r="D593" s="31">
        <v>153</v>
      </c>
      <c r="E593" s="34" t="str">
        <f t="shared" si="177"/>
        <v>Low spender</v>
      </c>
      <c r="F593" s="10">
        <f t="shared" si="171"/>
        <v>8.0828358603201433E-3</v>
      </c>
      <c r="G593" s="1">
        <v>0</v>
      </c>
      <c r="H593" s="1">
        <v>0</v>
      </c>
      <c r="I593" s="1">
        <v>15</v>
      </c>
      <c r="J593" s="1">
        <v>32</v>
      </c>
      <c r="K593" s="1">
        <v>0</v>
      </c>
      <c r="L593" s="1">
        <v>8</v>
      </c>
      <c r="M593" s="1">
        <v>23</v>
      </c>
      <c r="N593" s="1">
        <v>4</v>
      </c>
      <c r="O593" s="1">
        <v>18</v>
      </c>
      <c r="P593" s="8">
        <f t="shared" si="178"/>
        <v>85</v>
      </c>
      <c r="Q593" s="10">
        <f t="shared" si="179"/>
        <v>0.37647058823529411</v>
      </c>
      <c r="R593" s="10">
        <f t="shared" si="180"/>
        <v>0</v>
      </c>
      <c r="S593" s="10">
        <f t="shared" si="181"/>
        <v>9.4117647058823528E-2</v>
      </c>
      <c r="T593" s="10">
        <f t="shared" si="182"/>
        <v>0.27058823529411763</v>
      </c>
      <c r="U593" s="10">
        <f t="shared" si="183"/>
        <v>4.7058823529411764E-2</v>
      </c>
      <c r="V593" s="10">
        <f t="shared" si="184"/>
        <v>0.21176470588235294</v>
      </c>
      <c r="W593" s="1">
        <v>1</v>
      </c>
      <c r="X593" s="1">
        <v>1</v>
      </c>
      <c r="Y593" s="1">
        <v>0</v>
      </c>
      <c r="Z593" s="1">
        <v>4</v>
      </c>
      <c r="AA593" s="8">
        <f t="shared" si="185"/>
        <v>6</v>
      </c>
      <c r="AB593" s="10">
        <f t="shared" si="186"/>
        <v>0.16666666666666666</v>
      </c>
      <c r="AC593" s="10">
        <f t="shared" si="187"/>
        <v>0.16666666666666666</v>
      </c>
      <c r="AD593" s="10">
        <f t="shared" si="188"/>
        <v>0</v>
      </c>
      <c r="AE593" s="10">
        <f t="shared" si="189"/>
        <v>0.66666666666666663</v>
      </c>
      <c r="AF593" s="1">
        <v>6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30</v>
      </c>
      <c r="AO593" s="20" t="str">
        <f t="shared" si="172"/>
        <v>24-35</v>
      </c>
      <c r="AP593" s="1">
        <v>2657</v>
      </c>
      <c r="AQ593" s="1">
        <v>0</v>
      </c>
      <c r="AR593" s="1">
        <v>1</v>
      </c>
      <c r="AS593" s="1">
        <v>0</v>
      </c>
      <c r="AT593" s="1">
        <v>0</v>
      </c>
      <c r="AU593" s="1">
        <v>0</v>
      </c>
      <c r="AV593" s="1">
        <v>0</v>
      </c>
      <c r="AW593" s="1">
        <v>1</v>
      </c>
      <c r="AX593" s="1">
        <v>0</v>
      </c>
      <c r="AY593" s="1">
        <v>0</v>
      </c>
      <c r="AZ593" s="1">
        <v>49</v>
      </c>
      <c r="BA593" s="23">
        <v>42192</v>
      </c>
      <c r="BB593" s="25">
        <f t="shared" si="173"/>
        <v>7</v>
      </c>
      <c r="BC593" s="25" t="str">
        <f t="shared" si="174"/>
        <v>July</v>
      </c>
      <c r="BD593" s="25">
        <v>1</v>
      </c>
      <c r="BE593" t="str">
        <f t="shared" si="175"/>
        <v>654,18929,Low income,153,Low spender,0.00808283586032014,0,0,15,32,0,8,23,4,18,85,0.376470588235294,0,0.0941176470588235,0.270588235294118,0.0470588235294118,0.211764705882353,1,1,0,4,6,0.166666666666667,0.166666666666667,0,0.666666666666667,6,0,0,0,0,0,0,0,30,24-35,2657,0,1,0,0,0,0,1,0,0,49</v>
      </c>
    </row>
    <row r="594" spans="1:57" ht="13.2" x14ac:dyDescent="0.25">
      <c r="A594" s="8">
        <v>599</v>
      </c>
      <c r="B594" s="1">
        <v>36997</v>
      </c>
      <c r="C594" s="8" t="str">
        <f t="shared" si="176"/>
        <v>Low income</v>
      </c>
      <c r="D594" s="31">
        <v>1029</v>
      </c>
      <c r="E594" s="34" t="str">
        <f t="shared" si="177"/>
        <v>High spender</v>
      </c>
      <c r="F594" s="10">
        <f t="shared" si="171"/>
        <v>2.7813065924264128E-2</v>
      </c>
      <c r="G594" s="1">
        <v>1</v>
      </c>
      <c r="H594" s="1">
        <v>1</v>
      </c>
      <c r="I594" s="1">
        <v>72</v>
      </c>
      <c r="J594" s="1">
        <v>43</v>
      </c>
      <c r="K594" s="1">
        <v>4</v>
      </c>
      <c r="L594" s="1">
        <v>12</v>
      </c>
      <c r="M594" s="1">
        <v>8</v>
      </c>
      <c r="N594" s="1">
        <v>0</v>
      </c>
      <c r="O594" s="1">
        <v>27</v>
      </c>
      <c r="P594" s="8">
        <f t="shared" si="178"/>
        <v>94</v>
      </c>
      <c r="Q594" s="10">
        <f t="shared" si="179"/>
        <v>0.45744680851063829</v>
      </c>
      <c r="R594" s="10">
        <f t="shared" si="180"/>
        <v>4.2553191489361701E-2</v>
      </c>
      <c r="S594" s="10">
        <f t="shared" si="181"/>
        <v>0.1276595744680851</v>
      </c>
      <c r="T594" s="10">
        <f t="shared" si="182"/>
        <v>8.5106382978723402E-2</v>
      </c>
      <c r="U594" s="10">
        <f t="shared" si="183"/>
        <v>0</v>
      </c>
      <c r="V594" s="10">
        <f t="shared" si="184"/>
        <v>0.28723404255319152</v>
      </c>
      <c r="W594" s="1">
        <v>5</v>
      </c>
      <c r="X594" s="1">
        <v>2</v>
      </c>
      <c r="Y594" s="1">
        <v>1</v>
      </c>
      <c r="Z594" s="1">
        <v>4</v>
      </c>
      <c r="AA594" s="8">
        <f t="shared" si="185"/>
        <v>12</v>
      </c>
      <c r="AB594" s="10">
        <f t="shared" si="186"/>
        <v>0.41666666666666669</v>
      </c>
      <c r="AC594" s="10">
        <f t="shared" si="187"/>
        <v>0.16666666666666666</v>
      </c>
      <c r="AD594" s="10">
        <f t="shared" si="188"/>
        <v>8.3333333333333329E-2</v>
      </c>
      <c r="AE594" s="10">
        <f t="shared" si="189"/>
        <v>0.33333333333333331</v>
      </c>
      <c r="AF594" s="1">
        <v>5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52</v>
      </c>
      <c r="AO594" s="20" t="str">
        <f t="shared" si="172"/>
        <v>50-65</v>
      </c>
      <c r="AP594" s="1">
        <v>2672</v>
      </c>
      <c r="AQ594" s="1">
        <v>1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1</v>
      </c>
      <c r="AX594" s="1">
        <v>0</v>
      </c>
      <c r="AY594" s="1">
        <v>0</v>
      </c>
      <c r="AZ594" s="1">
        <v>40</v>
      </c>
      <c r="BA594" s="23">
        <v>42177</v>
      </c>
      <c r="BB594" s="25">
        <f t="shared" si="173"/>
        <v>6</v>
      </c>
      <c r="BC594" s="25" t="str">
        <f t="shared" si="174"/>
        <v>June</v>
      </c>
      <c r="BD594" s="25">
        <v>1</v>
      </c>
      <c r="BE594" t="str">
        <f t="shared" si="175"/>
        <v>599,36997,Low income,1029,High spender,0.0278130659242641,1,1,72,43,4,12,8,0,27,94,0.457446808510638,0.0425531914893617,0.127659574468085,0.0851063829787234,0,0.287234042553192,5,2,1,4,12,0.416666666666667,0.166666666666667,0.0833333333333333,0.333333333333333,5,0,0,0,0,0,0,0,52,50-65,2672,1,0,0,0,0,0,1,0,0,40</v>
      </c>
    </row>
    <row r="595" spans="1:57" ht="13.2" x14ac:dyDescent="0.25">
      <c r="A595" s="8">
        <v>590</v>
      </c>
      <c r="B595" s="1">
        <v>31158</v>
      </c>
      <c r="C595" s="8" t="str">
        <f t="shared" si="176"/>
        <v>Low income</v>
      </c>
      <c r="D595" s="31">
        <v>460</v>
      </c>
      <c r="E595" s="34" t="str">
        <f t="shared" si="177"/>
        <v>Low spender</v>
      </c>
      <c r="F595" s="10">
        <f t="shared" si="171"/>
        <v>1.4763463636947173E-2</v>
      </c>
      <c r="G595" s="1">
        <v>1</v>
      </c>
      <c r="H595" s="1">
        <v>0</v>
      </c>
      <c r="I595" s="1">
        <v>62</v>
      </c>
      <c r="J595" s="1">
        <v>25</v>
      </c>
      <c r="K595" s="1">
        <v>6</v>
      </c>
      <c r="L595" s="1">
        <v>16</v>
      </c>
      <c r="M595" s="1">
        <v>20</v>
      </c>
      <c r="N595" s="1">
        <v>0</v>
      </c>
      <c r="O595" s="1">
        <v>5</v>
      </c>
      <c r="P595" s="8">
        <f t="shared" si="178"/>
        <v>72</v>
      </c>
      <c r="Q595" s="10">
        <f t="shared" si="179"/>
        <v>0.34722222222222221</v>
      </c>
      <c r="R595" s="10">
        <f t="shared" si="180"/>
        <v>8.3333333333333329E-2</v>
      </c>
      <c r="S595" s="10">
        <f t="shared" si="181"/>
        <v>0.22222222222222221</v>
      </c>
      <c r="T595" s="10">
        <f t="shared" si="182"/>
        <v>0.27777777777777779</v>
      </c>
      <c r="U595" s="10">
        <f t="shared" si="183"/>
        <v>0</v>
      </c>
      <c r="V595" s="10">
        <f t="shared" si="184"/>
        <v>6.9444444444444448E-2</v>
      </c>
      <c r="W595" s="1">
        <v>2</v>
      </c>
      <c r="X595" s="1">
        <v>2</v>
      </c>
      <c r="Y595" s="1">
        <v>0</v>
      </c>
      <c r="Z595" s="1">
        <v>3</v>
      </c>
      <c r="AA595" s="8">
        <f t="shared" si="185"/>
        <v>7</v>
      </c>
      <c r="AB595" s="10">
        <f t="shared" si="186"/>
        <v>0.2857142857142857</v>
      </c>
      <c r="AC595" s="10">
        <f t="shared" si="187"/>
        <v>0.2857142857142857</v>
      </c>
      <c r="AD595" s="10">
        <f t="shared" si="188"/>
        <v>0</v>
      </c>
      <c r="AE595" s="10">
        <f t="shared" si="189"/>
        <v>0.42857142857142855</v>
      </c>
      <c r="AF595" s="1">
        <v>8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35</v>
      </c>
      <c r="AO595" s="20" t="str">
        <f t="shared" si="172"/>
        <v>24-35</v>
      </c>
      <c r="AP595" s="1">
        <v>2677</v>
      </c>
      <c r="AQ595" s="1">
        <v>0</v>
      </c>
      <c r="AR595" s="1">
        <v>1</v>
      </c>
      <c r="AS595" s="1">
        <v>0</v>
      </c>
      <c r="AT595" s="1">
        <v>0</v>
      </c>
      <c r="AU595" s="1">
        <v>0</v>
      </c>
      <c r="AV595" s="1">
        <v>0</v>
      </c>
      <c r="AW595" s="1">
        <v>1</v>
      </c>
      <c r="AX595" s="1">
        <v>0</v>
      </c>
      <c r="AY595" s="1">
        <v>0</v>
      </c>
      <c r="AZ595" s="1">
        <v>62</v>
      </c>
      <c r="BA595" s="23">
        <v>42172</v>
      </c>
      <c r="BB595" s="25">
        <f t="shared" si="173"/>
        <v>6</v>
      </c>
      <c r="BC595" s="25" t="str">
        <f t="shared" si="174"/>
        <v>June</v>
      </c>
      <c r="BD595" s="25">
        <v>1</v>
      </c>
      <c r="BE595" t="str">
        <f t="shared" si="175"/>
        <v>590,31158,Low income,460,Low spender,0.0147634636369472,1,0,62,25,6,16,20,0,5,72,0.347222222222222,0.0833333333333333,0.222222222222222,0.277777777777778,0,0.0694444444444444,2,2,0,3,7,0.285714285714286,0.285714285714286,0,0.428571428571429,8,0,0,0,0,0,0,0,35,24-35,2677,0,1,0,0,0,0,1,0,0,62</v>
      </c>
    </row>
    <row r="596" spans="1:57" ht="13.2" x14ac:dyDescent="0.25">
      <c r="A596" s="8">
        <v>355</v>
      </c>
      <c r="B596" s="1">
        <v>27242</v>
      </c>
      <c r="C596" s="8" t="str">
        <f t="shared" si="176"/>
        <v>Low income</v>
      </c>
      <c r="D596" s="31">
        <v>1028</v>
      </c>
      <c r="E596" s="34" t="str">
        <f t="shared" si="177"/>
        <v>High spender</v>
      </c>
      <c r="F596" s="10">
        <f t="shared" si="171"/>
        <v>3.7735849056603772E-2</v>
      </c>
      <c r="G596" s="1">
        <v>1</v>
      </c>
      <c r="H596" s="1">
        <v>0</v>
      </c>
      <c r="I596" s="1">
        <v>2</v>
      </c>
      <c r="J596" s="1">
        <v>3</v>
      </c>
      <c r="K596" s="1">
        <v>17</v>
      </c>
      <c r="L596" s="1">
        <v>26</v>
      </c>
      <c r="M596" s="1">
        <v>20</v>
      </c>
      <c r="N596" s="1">
        <v>1</v>
      </c>
      <c r="O596" s="1">
        <v>39</v>
      </c>
      <c r="P596" s="8">
        <f t="shared" si="178"/>
        <v>106</v>
      </c>
      <c r="Q596" s="10">
        <f t="shared" si="179"/>
        <v>2.8301886792452831E-2</v>
      </c>
      <c r="R596" s="10">
        <f t="shared" si="180"/>
        <v>0.16037735849056603</v>
      </c>
      <c r="S596" s="10">
        <f t="shared" si="181"/>
        <v>0.24528301886792453</v>
      </c>
      <c r="T596" s="10">
        <f t="shared" si="182"/>
        <v>0.18867924528301888</v>
      </c>
      <c r="U596" s="10">
        <f t="shared" si="183"/>
        <v>9.433962264150943E-3</v>
      </c>
      <c r="V596" s="10">
        <f t="shared" si="184"/>
        <v>0.36792452830188677</v>
      </c>
      <c r="W596" s="1">
        <v>2</v>
      </c>
      <c r="X596" s="1">
        <v>2</v>
      </c>
      <c r="Y596" s="1">
        <v>0</v>
      </c>
      <c r="Z596" s="1">
        <v>3</v>
      </c>
      <c r="AA596" s="8">
        <f t="shared" si="185"/>
        <v>7</v>
      </c>
      <c r="AB596" s="10">
        <f t="shared" si="186"/>
        <v>0.2857142857142857</v>
      </c>
      <c r="AC596" s="10">
        <f t="shared" si="187"/>
        <v>0.2857142857142857</v>
      </c>
      <c r="AD596" s="10">
        <f t="shared" si="188"/>
        <v>0</v>
      </c>
      <c r="AE596" s="10">
        <f t="shared" si="189"/>
        <v>0.42857142857142855</v>
      </c>
      <c r="AF596" s="1">
        <v>9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1</v>
      </c>
      <c r="AN596" s="1">
        <v>50</v>
      </c>
      <c r="AO596" s="20" t="str">
        <f t="shared" si="172"/>
        <v>36-50</v>
      </c>
      <c r="AP596" s="1">
        <v>2754</v>
      </c>
      <c r="AQ596" s="1">
        <v>0</v>
      </c>
      <c r="AR596" s="1">
        <v>0</v>
      </c>
      <c r="AS596" s="1">
        <v>1</v>
      </c>
      <c r="AT596" s="1">
        <v>0</v>
      </c>
      <c r="AU596" s="1">
        <v>0</v>
      </c>
      <c r="AV596" s="1">
        <v>0</v>
      </c>
      <c r="AW596" s="1">
        <v>1</v>
      </c>
      <c r="AX596" s="1">
        <v>0</v>
      </c>
      <c r="AY596" s="1">
        <v>0</v>
      </c>
      <c r="AZ596" s="1">
        <v>28</v>
      </c>
      <c r="BA596" s="23">
        <v>42095</v>
      </c>
      <c r="BB596" s="25">
        <f t="shared" si="173"/>
        <v>4</v>
      </c>
      <c r="BC596" s="25" t="str">
        <f t="shared" si="174"/>
        <v>April</v>
      </c>
      <c r="BD596" s="25">
        <v>1</v>
      </c>
      <c r="BE596" t="str">
        <f t="shared" si="175"/>
        <v>355,27242,Low income,1028,High spender,0.0377358490566038,1,0,2,3,17,26,20,1,39,106,0.0283018867924528,0.160377358490566,0.245283018867925,0.188679245283019,0.00943396226415094,0.367924528301887,2,2,0,3,7,0.285714285714286,0.285714285714286,0,0.428571428571429,9,0,0,0,0,0,0,1,50,36-50,2754,0,0,1,0,0,0,1,0,0,28</v>
      </c>
    </row>
    <row r="597" spans="1:57" ht="13.2" x14ac:dyDescent="0.25">
      <c r="A597" s="8">
        <v>105</v>
      </c>
      <c r="B597" s="1">
        <v>27213</v>
      </c>
      <c r="C597" s="8" t="str">
        <f t="shared" si="176"/>
        <v>Low income</v>
      </c>
      <c r="D597" s="31">
        <v>182</v>
      </c>
      <c r="E597" s="34" t="str">
        <f t="shared" si="177"/>
        <v>Low spender</v>
      </c>
      <c r="F597" s="10">
        <f t="shared" si="171"/>
        <v>6.6879800095542572E-3</v>
      </c>
      <c r="G597" s="1">
        <v>1</v>
      </c>
      <c r="H597" s="1">
        <v>0</v>
      </c>
      <c r="I597" s="1">
        <v>19</v>
      </c>
      <c r="J597" s="1">
        <v>19</v>
      </c>
      <c r="K597" s="1">
        <v>3</v>
      </c>
      <c r="L597" s="1">
        <v>26</v>
      </c>
      <c r="M597" s="1">
        <v>10</v>
      </c>
      <c r="N597" s="1">
        <v>9</v>
      </c>
      <c r="O597" s="1">
        <v>3</v>
      </c>
      <c r="P597" s="8">
        <f t="shared" si="178"/>
        <v>70</v>
      </c>
      <c r="Q597" s="10">
        <f t="shared" si="179"/>
        <v>0.27142857142857141</v>
      </c>
      <c r="R597" s="10">
        <f t="shared" si="180"/>
        <v>4.2857142857142858E-2</v>
      </c>
      <c r="S597" s="10">
        <f t="shared" si="181"/>
        <v>0.37142857142857144</v>
      </c>
      <c r="T597" s="10">
        <f t="shared" si="182"/>
        <v>0.14285714285714285</v>
      </c>
      <c r="U597" s="10">
        <f t="shared" si="183"/>
        <v>0.12857142857142856</v>
      </c>
      <c r="V597" s="10">
        <f t="shared" si="184"/>
        <v>4.2857142857142858E-2</v>
      </c>
      <c r="W597" s="1">
        <v>3</v>
      </c>
      <c r="X597" s="1">
        <v>2</v>
      </c>
      <c r="Y597" s="1">
        <v>0</v>
      </c>
      <c r="Z597" s="1">
        <v>4</v>
      </c>
      <c r="AA597" s="8">
        <f t="shared" si="185"/>
        <v>9</v>
      </c>
      <c r="AB597" s="10">
        <f t="shared" si="186"/>
        <v>0.33333333333333331</v>
      </c>
      <c r="AC597" s="10">
        <f t="shared" si="187"/>
        <v>0.22222222222222221</v>
      </c>
      <c r="AD597" s="10">
        <f t="shared" si="188"/>
        <v>0</v>
      </c>
      <c r="AE597" s="10">
        <f t="shared" si="189"/>
        <v>0.44444444444444442</v>
      </c>
      <c r="AF597" s="1">
        <v>8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1</v>
      </c>
      <c r="AN597" s="1">
        <v>48</v>
      </c>
      <c r="AO597" s="20" t="str">
        <f t="shared" si="172"/>
        <v>36-50</v>
      </c>
      <c r="AP597" s="1">
        <v>2827</v>
      </c>
      <c r="AQ597" s="1">
        <v>0</v>
      </c>
      <c r="AR597" s="1">
        <v>0</v>
      </c>
      <c r="AS597" s="1">
        <v>1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1</v>
      </c>
      <c r="AZ597" s="1">
        <v>64</v>
      </c>
      <c r="BA597" s="23">
        <v>42022</v>
      </c>
      <c r="BB597" s="25">
        <f t="shared" si="173"/>
        <v>1</v>
      </c>
      <c r="BC597" s="25" t="str">
        <f t="shared" si="174"/>
        <v>January</v>
      </c>
      <c r="BD597" s="25">
        <v>1</v>
      </c>
      <c r="BE597" t="str">
        <f t="shared" si="175"/>
        <v>105,27213,Low income,182,Low spender,0.00668798000955426,1,0,19,19,3,26,10,9,3,70,0.271428571428571,0.0428571428571429,0.371428571428571,0.142857142857143,0.128571428571429,0.0428571428571429,3,2,0,4,9,0.333333333333333,0.222222222222222,0,0.444444444444444,8,0,0,0,0,0,0,1,48,36-50,2827,0,0,1,0,0,0,0,0,1,64</v>
      </c>
    </row>
    <row r="598" spans="1:57" ht="13.2" x14ac:dyDescent="0.25">
      <c r="A598" s="8">
        <v>1875</v>
      </c>
      <c r="B598" s="1">
        <v>43050</v>
      </c>
      <c r="C598" s="8" t="str">
        <f t="shared" si="176"/>
        <v>Low income</v>
      </c>
      <c r="D598" s="31">
        <v>964</v>
      </c>
      <c r="E598" s="34" t="str">
        <f t="shared" si="177"/>
        <v>High spender</v>
      </c>
      <c r="F598" s="10">
        <f t="shared" si="171"/>
        <v>2.2392566782810687E-2</v>
      </c>
      <c r="G598" s="1">
        <v>1</v>
      </c>
      <c r="H598" s="1">
        <v>0</v>
      </c>
      <c r="I598" s="1">
        <v>10</v>
      </c>
      <c r="J598" s="1">
        <v>30</v>
      </c>
      <c r="K598" s="1">
        <v>5</v>
      </c>
      <c r="L598" s="1">
        <v>24</v>
      </c>
      <c r="M598" s="1">
        <v>6</v>
      </c>
      <c r="N598" s="1">
        <v>3</v>
      </c>
      <c r="O598" s="1">
        <v>8</v>
      </c>
      <c r="P598" s="8">
        <f t="shared" si="178"/>
        <v>76</v>
      </c>
      <c r="Q598" s="10">
        <f t="shared" si="179"/>
        <v>0.39473684210526316</v>
      </c>
      <c r="R598" s="10">
        <f t="shared" si="180"/>
        <v>6.5789473684210523E-2</v>
      </c>
      <c r="S598" s="10">
        <f t="shared" si="181"/>
        <v>0.31578947368421051</v>
      </c>
      <c r="T598" s="10">
        <f t="shared" si="182"/>
        <v>7.8947368421052627E-2</v>
      </c>
      <c r="U598" s="10">
        <f t="shared" si="183"/>
        <v>3.9473684210526314E-2</v>
      </c>
      <c r="V598" s="10">
        <f t="shared" si="184"/>
        <v>0.10526315789473684</v>
      </c>
      <c r="W598" s="1">
        <v>2</v>
      </c>
      <c r="X598" s="1">
        <v>2</v>
      </c>
      <c r="Y598" s="1">
        <v>0</v>
      </c>
      <c r="Z598" s="1">
        <v>4</v>
      </c>
      <c r="AA598" s="8">
        <f t="shared" si="185"/>
        <v>8</v>
      </c>
      <c r="AB598" s="10">
        <f t="shared" si="186"/>
        <v>0.25</v>
      </c>
      <c r="AC598" s="10">
        <f t="shared" si="187"/>
        <v>0.25</v>
      </c>
      <c r="AD598" s="10">
        <f t="shared" si="188"/>
        <v>0</v>
      </c>
      <c r="AE598" s="10">
        <f t="shared" si="189"/>
        <v>0.5</v>
      </c>
      <c r="AF598" s="1">
        <v>5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47</v>
      </c>
      <c r="AO598" s="20" t="str">
        <f t="shared" si="172"/>
        <v>36-50</v>
      </c>
      <c r="AP598" s="1">
        <v>2262</v>
      </c>
      <c r="AQ598" s="1">
        <v>0</v>
      </c>
      <c r="AR598" s="1">
        <v>1</v>
      </c>
      <c r="AS598" s="1">
        <v>0</v>
      </c>
      <c r="AT598" s="1">
        <v>0</v>
      </c>
      <c r="AU598" s="1">
        <v>0</v>
      </c>
      <c r="AV598" s="1">
        <v>1</v>
      </c>
      <c r="AW598" s="1">
        <v>0</v>
      </c>
      <c r="AX598" s="1">
        <v>0</v>
      </c>
      <c r="AY598" s="1">
        <v>0</v>
      </c>
      <c r="AZ598" s="1">
        <v>60</v>
      </c>
      <c r="BA598" s="23">
        <v>42587</v>
      </c>
      <c r="BB598" s="25">
        <f t="shared" si="173"/>
        <v>8</v>
      </c>
      <c r="BC598" s="25" t="str">
        <f t="shared" si="174"/>
        <v>August</v>
      </c>
      <c r="BD598" s="25">
        <v>1</v>
      </c>
      <c r="BE598" t="str">
        <f t="shared" si="175"/>
        <v>1875,43050,Low income,964,High spender,0.0223925667828107,1,0,10,30,5,24,6,3,8,76,0.394736842105263,0.0657894736842105,0.315789473684211,0.0789473684210526,0.0394736842105263,0.105263157894737,2,2,0,4,8,0.25,0.25,0,0.5,5,0,0,0,0,0,0,0,47,36-50,2262,0,1,0,0,0,1,0,0,0,60</v>
      </c>
    </row>
    <row r="599" spans="1:57" ht="13.2" x14ac:dyDescent="0.25">
      <c r="A599" s="8">
        <v>1236</v>
      </c>
      <c r="B599" s="1">
        <v>28647</v>
      </c>
      <c r="C599" s="8" t="str">
        <f t="shared" si="176"/>
        <v>Low income</v>
      </c>
      <c r="D599" s="31">
        <v>2262</v>
      </c>
      <c r="E599" s="34" t="str">
        <f t="shared" si="177"/>
        <v>High spender</v>
      </c>
      <c r="F599" s="10">
        <f t="shared" si="171"/>
        <v>7.8961147764163783E-2</v>
      </c>
      <c r="G599" s="1">
        <v>1</v>
      </c>
      <c r="H599" s="1">
        <v>0</v>
      </c>
      <c r="I599" s="1">
        <v>54</v>
      </c>
      <c r="J599" s="1">
        <v>19</v>
      </c>
      <c r="K599" s="1">
        <v>8</v>
      </c>
      <c r="L599" s="1">
        <v>29</v>
      </c>
      <c r="M599" s="1">
        <v>0</v>
      </c>
      <c r="N599" s="1">
        <v>12</v>
      </c>
      <c r="O599" s="1">
        <v>26</v>
      </c>
      <c r="P599" s="8">
        <f t="shared" si="178"/>
        <v>94</v>
      </c>
      <c r="Q599" s="10">
        <f t="shared" si="179"/>
        <v>0.20212765957446807</v>
      </c>
      <c r="R599" s="10">
        <f t="shared" si="180"/>
        <v>8.5106382978723402E-2</v>
      </c>
      <c r="S599" s="10">
        <f t="shared" si="181"/>
        <v>0.30851063829787234</v>
      </c>
      <c r="T599" s="10">
        <f t="shared" si="182"/>
        <v>0</v>
      </c>
      <c r="U599" s="10">
        <f t="shared" si="183"/>
        <v>0.1276595744680851</v>
      </c>
      <c r="V599" s="10">
        <f t="shared" si="184"/>
        <v>0.27659574468085107</v>
      </c>
      <c r="W599" s="1">
        <v>1</v>
      </c>
      <c r="X599" s="1">
        <v>2</v>
      </c>
      <c r="Y599" s="1">
        <v>2</v>
      </c>
      <c r="Z599" s="1">
        <v>2</v>
      </c>
      <c r="AA599" s="8">
        <f t="shared" si="185"/>
        <v>7</v>
      </c>
      <c r="AB599" s="10">
        <f t="shared" si="186"/>
        <v>0.14285714285714285</v>
      </c>
      <c r="AC599" s="10">
        <f t="shared" si="187"/>
        <v>0.2857142857142857</v>
      </c>
      <c r="AD599" s="10">
        <f t="shared" si="188"/>
        <v>0.2857142857142857</v>
      </c>
      <c r="AE599" s="10">
        <f t="shared" si="189"/>
        <v>0.2857142857142857</v>
      </c>
      <c r="AF599" s="1">
        <v>7</v>
      </c>
      <c r="AG599" s="1">
        <v>0</v>
      </c>
      <c r="AH599" s="1">
        <v>0</v>
      </c>
      <c r="AI599" s="1">
        <v>1</v>
      </c>
      <c r="AJ599" s="1">
        <v>0</v>
      </c>
      <c r="AK599" s="1">
        <v>0</v>
      </c>
      <c r="AL599" s="1">
        <v>0</v>
      </c>
      <c r="AM599" s="1">
        <v>1</v>
      </c>
      <c r="AN599" s="1">
        <v>42</v>
      </c>
      <c r="AO599" s="20" t="str">
        <f t="shared" si="172"/>
        <v>36-50</v>
      </c>
      <c r="AP599" s="1">
        <v>2471</v>
      </c>
      <c r="AQ599" s="1">
        <v>0</v>
      </c>
      <c r="AR599" s="1">
        <v>0</v>
      </c>
      <c r="AS599" s="1">
        <v>1</v>
      </c>
      <c r="AT599" s="1">
        <v>0</v>
      </c>
      <c r="AU599" s="1">
        <v>0</v>
      </c>
      <c r="AV599" s="1">
        <v>0</v>
      </c>
      <c r="AW599" s="1">
        <v>1</v>
      </c>
      <c r="AX599" s="1">
        <v>0</v>
      </c>
      <c r="AY599" s="1">
        <v>0</v>
      </c>
      <c r="AZ599" s="1">
        <v>42</v>
      </c>
      <c r="BA599" s="23">
        <v>42378</v>
      </c>
      <c r="BB599" s="25">
        <f t="shared" si="173"/>
        <v>1</v>
      </c>
      <c r="BC599" s="25" t="str">
        <f t="shared" si="174"/>
        <v>January</v>
      </c>
      <c r="BD599" s="25">
        <v>1</v>
      </c>
      <c r="BE599" t="str">
        <f t="shared" si="175"/>
        <v>1236,28647,Low income,2262,High spender,0.0789611477641638,1,0,54,19,8,29,0,12,26,94,0.202127659574468,0.0851063829787234,0.308510638297872,0,0.127659574468085,0.276595744680851,1,2,2,2,7,0.142857142857143,0.285714285714286,0.285714285714286,0.285714285714286,7,0,0,1,0,0,0,1,42,36-50,2471,0,0,1,0,0,0,1,0,0,42</v>
      </c>
    </row>
    <row r="600" spans="1:57" ht="13.2" x14ac:dyDescent="0.25">
      <c r="A600" s="8">
        <v>1218</v>
      </c>
      <c r="B600" s="1">
        <v>33419</v>
      </c>
      <c r="C600" s="8" t="str">
        <f t="shared" si="176"/>
        <v>Low income</v>
      </c>
      <c r="D600" s="31">
        <v>67</v>
      </c>
      <c r="E600" s="34" t="str">
        <f t="shared" si="177"/>
        <v>Low spender</v>
      </c>
      <c r="F600" s="10">
        <f t="shared" si="171"/>
        <v>2.0048475418175289E-3</v>
      </c>
      <c r="G600" s="1">
        <v>0</v>
      </c>
      <c r="H600" s="1">
        <v>1</v>
      </c>
      <c r="I600" s="1">
        <v>76</v>
      </c>
      <c r="J600" s="1">
        <v>56</v>
      </c>
      <c r="K600" s="1">
        <v>0</v>
      </c>
      <c r="L600" s="1">
        <v>12</v>
      </c>
      <c r="M600" s="1">
        <v>0</v>
      </c>
      <c r="N600" s="1">
        <v>0</v>
      </c>
      <c r="O600" s="1">
        <v>18</v>
      </c>
      <c r="P600" s="8">
        <f t="shared" si="178"/>
        <v>86</v>
      </c>
      <c r="Q600" s="10">
        <f t="shared" si="179"/>
        <v>0.65116279069767447</v>
      </c>
      <c r="R600" s="10">
        <f t="shared" si="180"/>
        <v>0</v>
      </c>
      <c r="S600" s="10">
        <f t="shared" si="181"/>
        <v>0.13953488372093023</v>
      </c>
      <c r="T600" s="10">
        <f t="shared" si="182"/>
        <v>0</v>
      </c>
      <c r="U600" s="10">
        <f t="shared" si="183"/>
        <v>0</v>
      </c>
      <c r="V600" s="10">
        <f t="shared" si="184"/>
        <v>0.20930232558139536</v>
      </c>
      <c r="W600" s="1">
        <v>2</v>
      </c>
      <c r="X600" s="1">
        <v>2</v>
      </c>
      <c r="Y600" s="1">
        <v>0</v>
      </c>
      <c r="Z600" s="1">
        <v>4</v>
      </c>
      <c r="AA600" s="8">
        <f t="shared" si="185"/>
        <v>8</v>
      </c>
      <c r="AB600" s="10">
        <f t="shared" si="186"/>
        <v>0.25</v>
      </c>
      <c r="AC600" s="10">
        <f t="shared" si="187"/>
        <v>0.25</v>
      </c>
      <c r="AD600" s="10">
        <f t="shared" si="188"/>
        <v>0</v>
      </c>
      <c r="AE600" s="10">
        <f t="shared" si="189"/>
        <v>0.5</v>
      </c>
      <c r="AF600" s="1">
        <v>7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58</v>
      </c>
      <c r="AO600" s="20" t="str">
        <f t="shared" si="172"/>
        <v>50-65</v>
      </c>
      <c r="AP600" s="1">
        <v>2475</v>
      </c>
      <c r="AQ600" s="1">
        <v>0</v>
      </c>
      <c r="AR600" s="1">
        <v>0</v>
      </c>
      <c r="AS600" s="1">
        <v>1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1</v>
      </c>
      <c r="AZ600" s="1">
        <v>50</v>
      </c>
      <c r="BA600" s="23">
        <v>42374</v>
      </c>
      <c r="BB600" s="25">
        <f t="shared" si="173"/>
        <v>1</v>
      </c>
      <c r="BC600" s="25" t="str">
        <f t="shared" si="174"/>
        <v>January</v>
      </c>
      <c r="BD600" s="25">
        <v>1</v>
      </c>
      <c r="BE600" t="str">
        <f t="shared" si="175"/>
        <v>1218,33419,Low income,67,Low spender,0.00200484754181753,0,1,76,56,0,12,0,0,18,86,0.651162790697674,0,0.13953488372093,0,0,0.209302325581395,2,2,0,4,8,0.25,0.25,0,0.5,7,0,0,0,0,0,0,0,58,50-65,2475,0,0,1,0,0,0,0,0,1,50</v>
      </c>
    </row>
    <row r="601" spans="1:57" ht="13.2" x14ac:dyDescent="0.25">
      <c r="A601" s="8">
        <v>378</v>
      </c>
      <c r="B601" s="1">
        <v>23748</v>
      </c>
      <c r="C601" s="8" t="str">
        <f t="shared" si="176"/>
        <v>Low income</v>
      </c>
      <c r="D601" s="31">
        <v>1101</v>
      </c>
      <c r="E601" s="34" t="str">
        <f t="shared" si="177"/>
        <v>High spender</v>
      </c>
      <c r="F601" s="10">
        <f t="shared" si="171"/>
        <v>4.6361798888327435E-2</v>
      </c>
      <c r="G601" s="1">
        <v>1</v>
      </c>
      <c r="H601" s="1">
        <v>0</v>
      </c>
      <c r="I601" s="1">
        <v>97</v>
      </c>
      <c r="J601" s="1">
        <v>6</v>
      </c>
      <c r="K601" s="1">
        <v>6</v>
      </c>
      <c r="L601" s="1">
        <v>29</v>
      </c>
      <c r="M601" s="1">
        <v>12</v>
      </c>
      <c r="N601" s="1">
        <v>15</v>
      </c>
      <c r="O601" s="1">
        <v>8</v>
      </c>
      <c r="P601" s="8">
        <f t="shared" si="178"/>
        <v>76</v>
      </c>
      <c r="Q601" s="10">
        <f t="shared" si="179"/>
        <v>7.8947368421052627E-2</v>
      </c>
      <c r="R601" s="10">
        <f t="shared" si="180"/>
        <v>7.8947368421052627E-2</v>
      </c>
      <c r="S601" s="10">
        <f t="shared" si="181"/>
        <v>0.38157894736842107</v>
      </c>
      <c r="T601" s="10">
        <f t="shared" si="182"/>
        <v>0.15789473684210525</v>
      </c>
      <c r="U601" s="10">
        <f t="shared" si="183"/>
        <v>0.19736842105263158</v>
      </c>
      <c r="V601" s="10">
        <f t="shared" si="184"/>
        <v>0.10526315789473684</v>
      </c>
      <c r="W601" s="1">
        <v>3</v>
      </c>
      <c r="X601" s="1">
        <v>2</v>
      </c>
      <c r="Y601" s="1">
        <v>1</v>
      </c>
      <c r="Z601" s="1">
        <v>3</v>
      </c>
      <c r="AA601" s="8">
        <f t="shared" si="185"/>
        <v>9</v>
      </c>
      <c r="AB601" s="10">
        <f t="shared" si="186"/>
        <v>0.33333333333333331</v>
      </c>
      <c r="AC601" s="10">
        <f t="shared" si="187"/>
        <v>0.22222222222222221</v>
      </c>
      <c r="AD601" s="10">
        <f t="shared" si="188"/>
        <v>0.1111111111111111</v>
      </c>
      <c r="AE601" s="10">
        <f t="shared" si="189"/>
        <v>0.33333333333333331</v>
      </c>
      <c r="AF601" s="1">
        <v>8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52</v>
      </c>
      <c r="AO601" s="20" t="str">
        <f t="shared" si="172"/>
        <v>50-65</v>
      </c>
      <c r="AP601" s="1">
        <v>2744</v>
      </c>
      <c r="AQ601" s="1">
        <v>1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1</v>
      </c>
      <c r="AY601" s="1">
        <v>0</v>
      </c>
      <c r="AZ601" s="1">
        <v>60</v>
      </c>
      <c r="BA601" s="23">
        <v>42105</v>
      </c>
      <c r="BB601" s="25">
        <f t="shared" si="173"/>
        <v>4</v>
      </c>
      <c r="BC601" s="25" t="str">
        <f t="shared" si="174"/>
        <v>April</v>
      </c>
      <c r="BD601" s="25">
        <v>1</v>
      </c>
      <c r="BE601" t="str">
        <f t="shared" si="175"/>
        <v>378,23748,Low income,1101,High spender,0.0463617988883274,1,0,97,6,6,29,12,15,8,76,0.0789473684210526,0.0789473684210526,0.381578947368421,0.157894736842105,0.197368421052632,0.105263157894737,3,2,1,3,9,0.333333333333333,0.222222222222222,0.111111111111111,0.333333333333333,8,0,0,0,0,0,0,0,52,50-65,2744,1,0,0,0,0,0,0,1,0,60</v>
      </c>
    </row>
    <row r="602" spans="1:57" ht="13.2" x14ac:dyDescent="0.25">
      <c r="A602" s="8">
        <v>2064</v>
      </c>
      <c r="B602" s="1">
        <v>34176</v>
      </c>
      <c r="C602" s="8" t="str">
        <f t="shared" si="176"/>
        <v>Low income</v>
      </c>
      <c r="D602" s="31">
        <v>184</v>
      </c>
      <c r="E602" s="34" t="str">
        <f t="shared" si="177"/>
        <v>Low spender</v>
      </c>
      <c r="F602" s="10">
        <f t="shared" si="171"/>
        <v>5.3838951310861425E-3</v>
      </c>
      <c r="G602" s="1">
        <v>1</v>
      </c>
      <c r="H602" s="1">
        <v>0</v>
      </c>
      <c r="I602" s="1">
        <v>12</v>
      </c>
      <c r="J602" s="1">
        <v>5</v>
      </c>
      <c r="K602" s="1">
        <v>7</v>
      </c>
      <c r="L602" s="1">
        <v>24</v>
      </c>
      <c r="M602" s="1">
        <v>19</v>
      </c>
      <c r="N602" s="1">
        <v>14</v>
      </c>
      <c r="O602" s="1">
        <v>20</v>
      </c>
      <c r="P602" s="8">
        <f t="shared" si="178"/>
        <v>89</v>
      </c>
      <c r="Q602" s="10">
        <f t="shared" si="179"/>
        <v>5.6179775280898875E-2</v>
      </c>
      <c r="R602" s="10">
        <f t="shared" si="180"/>
        <v>7.8651685393258425E-2</v>
      </c>
      <c r="S602" s="10">
        <f t="shared" si="181"/>
        <v>0.2696629213483146</v>
      </c>
      <c r="T602" s="10">
        <f t="shared" si="182"/>
        <v>0.21348314606741572</v>
      </c>
      <c r="U602" s="10">
        <f t="shared" si="183"/>
        <v>0.15730337078651685</v>
      </c>
      <c r="V602" s="10">
        <f t="shared" si="184"/>
        <v>0.2247191011235955</v>
      </c>
      <c r="W602" s="1">
        <v>4</v>
      </c>
      <c r="X602" s="1">
        <v>3</v>
      </c>
      <c r="Y602" s="1">
        <v>0</v>
      </c>
      <c r="Z602" s="1">
        <v>4</v>
      </c>
      <c r="AA602" s="8">
        <f t="shared" si="185"/>
        <v>11</v>
      </c>
      <c r="AB602" s="10">
        <f t="shared" si="186"/>
        <v>0.36363636363636365</v>
      </c>
      <c r="AC602" s="10">
        <f t="shared" si="187"/>
        <v>0.27272727272727271</v>
      </c>
      <c r="AD602" s="10">
        <f t="shared" si="188"/>
        <v>0</v>
      </c>
      <c r="AE602" s="10">
        <f t="shared" si="189"/>
        <v>0.36363636363636365</v>
      </c>
      <c r="AF602" s="1">
        <v>6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32</v>
      </c>
      <c r="AO602" s="20" t="str">
        <f t="shared" si="172"/>
        <v>24-35</v>
      </c>
      <c r="AP602" s="1">
        <v>2207</v>
      </c>
      <c r="AQ602" s="1">
        <v>0</v>
      </c>
      <c r="AR602" s="1">
        <v>0</v>
      </c>
      <c r="AS602" s="1">
        <v>1</v>
      </c>
      <c r="AT602" s="1">
        <v>0</v>
      </c>
      <c r="AU602" s="1">
        <v>0</v>
      </c>
      <c r="AV602" s="1">
        <v>0</v>
      </c>
      <c r="AW602" s="1">
        <v>1</v>
      </c>
      <c r="AX602" s="1">
        <v>0</v>
      </c>
      <c r="AY602" s="1">
        <v>0</v>
      </c>
      <c r="AZ602" s="1">
        <v>49</v>
      </c>
      <c r="BA602" s="23">
        <v>42642</v>
      </c>
      <c r="BB602" s="25">
        <f t="shared" si="173"/>
        <v>9</v>
      </c>
      <c r="BC602" s="25" t="str">
        <f t="shared" si="174"/>
        <v>September</v>
      </c>
      <c r="BD602" s="25">
        <v>1</v>
      </c>
      <c r="BE602" t="str">
        <f t="shared" si="175"/>
        <v>2064,34176,Low income,184,Low spender,0.00538389513108614,1,0,12,5,7,24,19,14,20,89,0.0561797752808989,0.0786516853932584,0.269662921348315,0.213483146067416,0.157303370786517,0.224719101123595,4,3,0,4,11,0.363636363636364,0.272727272727273,0,0.363636363636364,6,0,0,0,0,0,0,0,32,24-35,2207,0,0,1,0,0,0,1,0,0,49</v>
      </c>
    </row>
    <row r="603" spans="1:57" ht="13.2" x14ac:dyDescent="0.25">
      <c r="A603" s="8">
        <v>1811</v>
      </c>
      <c r="B603" s="1">
        <v>26091</v>
      </c>
      <c r="C603" s="8" t="str">
        <f t="shared" si="176"/>
        <v>Low income</v>
      </c>
      <c r="D603" s="31">
        <v>1132</v>
      </c>
      <c r="E603" s="34" t="str">
        <f t="shared" si="177"/>
        <v>High spender</v>
      </c>
      <c r="F603" s="10">
        <f t="shared" si="171"/>
        <v>4.3386608409029935E-2</v>
      </c>
      <c r="G603" s="1">
        <v>1</v>
      </c>
      <c r="H603" s="1">
        <v>1</v>
      </c>
      <c r="I603" s="1">
        <v>84</v>
      </c>
      <c r="J603" s="1">
        <v>15</v>
      </c>
      <c r="K603" s="1">
        <v>10</v>
      </c>
      <c r="L603" s="1">
        <v>19</v>
      </c>
      <c r="M603" s="1">
        <v>8</v>
      </c>
      <c r="N603" s="1">
        <v>17</v>
      </c>
      <c r="O603" s="1">
        <v>20</v>
      </c>
      <c r="P603" s="8">
        <f t="shared" si="178"/>
        <v>89</v>
      </c>
      <c r="Q603" s="10">
        <f t="shared" si="179"/>
        <v>0.16853932584269662</v>
      </c>
      <c r="R603" s="10">
        <f t="shared" si="180"/>
        <v>0.11235955056179775</v>
      </c>
      <c r="S603" s="10">
        <f t="shared" si="181"/>
        <v>0.21348314606741572</v>
      </c>
      <c r="T603" s="10">
        <f t="shared" si="182"/>
        <v>8.98876404494382E-2</v>
      </c>
      <c r="U603" s="10">
        <f t="shared" si="183"/>
        <v>0.19101123595505617</v>
      </c>
      <c r="V603" s="10">
        <f t="shared" si="184"/>
        <v>0.2247191011235955</v>
      </c>
      <c r="W603" s="1">
        <v>3</v>
      </c>
      <c r="X603" s="1">
        <v>2</v>
      </c>
      <c r="Y603" s="1">
        <v>1</v>
      </c>
      <c r="Z603" s="1">
        <v>3</v>
      </c>
      <c r="AA603" s="8">
        <f t="shared" si="185"/>
        <v>9</v>
      </c>
      <c r="AB603" s="10">
        <f t="shared" si="186"/>
        <v>0.33333333333333331</v>
      </c>
      <c r="AC603" s="10">
        <f t="shared" si="187"/>
        <v>0.22222222222222221</v>
      </c>
      <c r="AD603" s="10">
        <f t="shared" si="188"/>
        <v>0.1111111111111111</v>
      </c>
      <c r="AE603" s="10">
        <f t="shared" si="189"/>
        <v>0.33333333333333331</v>
      </c>
      <c r="AF603" s="1">
        <v>5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63</v>
      </c>
      <c r="AO603" s="20" t="str">
        <f t="shared" si="172"/>
        <v>50-65</v>
      </c>
      <c r="AP603" s="1">
        <v>2283</v>
      </c>
      <c r="AQ603" s="1">
        <v>0</v>
      </c>
      <c r="AR603" s="1">
        <v>0</v>
      </c>
      <c r="AS603" s="1">
        <v>0</v>
      </c>
      <c r="AT603" s="1">
        <v>1</v>
      </c>
      <c r="AU603" s="1">
        <v>0</v>
      </c>
      <c r="AV603" s="1">
        <v>0</v>
      </c>
      <c r="AW603" s="1">
        <v>1</v>
      </c>
      <c r="AX603" s="1">
        <v>0</v>
      </c>
      <c r="AY603" s="1">
        <v>0</v>
      </c>
      <c r="AZ603" s="1">
        <v>49</v>
      </c>
      <c r="BA603" s="23">
        <v>42566</v>
      </c>
      <c r="BB603" s="25">
        <f t="shared" si="173"/>
        <v>7</v>
      </c>
      <c r="BC603" s="25" t="str">
        <f t="shared" si="174"/>
        <v>July</v>
      </c>
      <c r="BD603" s="25">
        <v>1</v>
      </c>
      <c r="BE603" t="str">
        <f t="shared" si="175"/>
        <v>1811,26091,Low income,1132,High spender,0.0433866084090299,1,1,84,15,10,19,8,17,20,89,0.168539325842697,0.112359550561798,0.213483146067416,0.0898876404494382,0.191011235955056,0.224719101123595,3,2,1,3,9,0.333333333333333,0.222222222222222,0.111111111111111,0.333333333333333,5,0,0,0,0,0,0,0,63,50-65,2283,0,0,0,1,0,0,1,0,0,49</v>
      </c>
    </row>
    <row r="604" spans="1:57" ht="13.2" x14ac:dyDescent="0.25">
      <c r="A604" s="8">
        <v>1477</v>
      </c>
      <c r="B604" s="1">
        <v>43018</v>
      </c>
      <c r="C604" s="8" t="str">
        <f t="shared" si="176"/>
        <v>Low income</v>
      </c>
      <c r="D604" s="31">
        <v>894</v>
      </c>
      <c r="E604" s="34" t="str">
        <f t="shared" si="177"/>
        <v>High spender</v>
      </c>
      <c r="F604" s="10">
        <f t="shared" si="171"/>
        <v>2.078199823329769E-2</v>
      </c>
      <c r="G604" s="1">
        <v>0</v>
      </c>
      <c r="H604" s="1">
        <v>1</v>
      </c>
      <c r="I604" s="1">
        <v>46</v>
      </c>
      <c r="J604" s="1">
        <v>35</v>
      </c>
      <c r="K604" s="1">
        <v>4</v>
      </c>
      <c r="L604" s="1">
        <v>17</v>
      </c>
      <c r="M604" s="1">
        <v>7</v>
      </c>
      <c r="N604" s="1">
        <v>6</v>
      </c>
      <c r="O604" s="1">
        <v>64</v>
      </c>
      <c r="P604" s="8">
        <f t="shared" si="178"/>
        <v>133</v>
      </c>
      <c r="Q604" s="10">
        <f t="shared" si="179"/>
        <v>0.26315789473684209</v>
      </c>
      <c r="R604" s="10">
        <f t="shared" si="180"/>
        <v>3.007518796992481E-2</v>
      </c>
      <c r="S604" s="10">
        <f t="shared" si="181"/>
        <v>0.12781954887218044</v>
      </c>
      <c r="T604" s="10">
        <f t="shared" si="182"/>
        <v>5.2631578947368418E-2</v>
      </c>
      <c r="U604" s="10">
        <f t="shared" si="183"/>
        <v>4.5112781954887216E-2</v>
      </c>
      <c r="V604" s="10">
        <f t="shared" si="184"/>
        <v>0.48120300751879697</v>
      </c>
      <c r="W604" s="1">
        <v>1</v>
      </c>
      <c r="X604" s="1">
        <v>2</v>
      </c>
      <c r="Y604" s="1">
        <v>2</v>
      </c>
      <c r="Z604" s="1">
        <v>2</v>
      </c>
      <c r="AA604" s="8">
        <f t="shared" si="185"/>
        <v>7</v>
      </c>
      <c r="AB604" s="10">
        <f t="shared" si="186"/>
        <v>0.14285714285714285</v>
      </c>
      <c r="AC604" s="10">
        <f t="shared" si="187"/>
        <v>0.2857142857142857</v>
      </c>
      <c r="AD604" s="10">
        <f t="shared" si="188"/>
        <v>0.2857142857142857</v>
      </c>
      <c r="AE604" s="10">
        <f t="shared" si="189"/>
        <v>0.2857142857142857</v>
      </c>
      <c r="AF604" s="1">
        <v>5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46</v>
      </c>
      <c r="AO604" s="20" t="str">
        <f t="shared" si="172"/>
        <v>36-50</v>
      </c>
      <c r="AP604" s="1">
        <v>2399</v>
      </c>
      <c r="AQ604" s="1">
        <v>0</v>
      </c>
      <c r="AR604" s="1">
        <v>0</v>
      </c>
      <c r="AS604" s="1">
        <v>0</v>
      </c>
      <c r="AT604" s="1">
        <v>1</v>
      </c>
      <c r="AU604" s="1">
        <v>0</v>
      </c>
      <c r="AV604" s="1">
        <v>0</v>
      </c>
      <c r="AW604" s="1">
        <v>0</v>
      </c>
      <c r="AX604" s="1">
        <v>1</v>
      </c>
      <c r="AY604" s="1">
        <v>0</v>
      </c>
      <c r="AZ604" s="1">
        <v>5</v>
      </c>
      <c r="BA604" s="23">
        <v>42450</v>
      </c>
      <c r="BB604" s="25">
        <f t="shared" si="173"/>
        <v>3</v>
      </c>
      <c r="BC604" s="25" t="str">
        <f t="shared" si="174"/>
        <v>March</v>
      </c>
      <c r="BD604" s="25">
        <v>1</v>
      </c>
      <c r="BE604" t="str">
        <f t="shared" si="175"/>
        <v>1477,43018,Low income,894,High spender,0.0207819982332977,0,1,46,35,4,17,7,6,64,133,0.263157894736842,0.0300751879699248,0.12781954887218,0.0526315789473684,0.0451127819548872,0.481203007518797,1,2,2,2,7,0.142857142857143,0.285714285714286,0.285714285714286,0.285714285714286,5,0,0,0,0,0,0,0,46,36-50,2399,0,0,0,1,0,0,0,1,0,5</v>
      </c>
    </row>
    <row r="605" spans="1:57" ht="13.2" x14ac:dyDescent="0.25">
      <c r="A605" s="8">
        <v>1170</v>
      </c>
      <c r="B605" s="1">
        <v>38702</v>
      </c>
      <c r="C605" s="8" t="str">
        <f t="shared" si="176"/>
        <v>Low income</v>
      </c>
      <c r="D605" s="31">
        <v>715</v>
      </c>
      <c r="E605" s="34" t="str">
        <f t="shared" si="177"/>
        <v>High spender</v>
      </c>
      <c r="F605" s="10">
        <f t="shared" si="171"/>
        <v>1.8474497441992661E-2</v>
      </c>
      <c r="G605" s="1">
        <v>1</v>
      </c>
      <c r="H605" s="1">
        <v>0</v>
      </c>
      <c r="I605" s="1">
        <v>71</v>
      </c>
      <c r="J605" s="1">
        <v>13</v>
      </c>
      <c r="K605" s="1">
        <v>11</v>
      </c>
      <c r="L605" s="1">
        <v>24</v>
      </c>
      <c r="M605" s="1">
        <v>13</v>
      </c>
      <c r="N605" s="1">
        <v>8</v>
      </c>
      <c r="O605" s="1">
        <v>40</v>
      </c>
      <c r="P605" s="8">
        <f t="shared" si="178"/>
        <v>109</v>
      </c>
      <c r="Q605" s="10">
        <f t="shared" si="179"/>
        <v>0.11926605504587157</v>
      </c>
      <c r="R605" s="10">
        <f t="shared" si="180"/>
        <v>0.10091743119266056</v>
      </c>
      <c r="S605" s="10">
        <f t="shared" si="181"/>
        <v>0.22018348623853212</v>
      </c>
      <c r="T605" s="10">
        <f t="shared" si="182"/>
        <v>0.11926605504587157</v>
      </c>
      <c r="U605" s="10">
        <f t="shared" si="183"/>
        <v>7.3394495412844041E-2</v>
      </c>
      <c r="V605" s="10">
        <f t="shared" si="184"/>
        <v>0.3669724770642202</v>
      </c>
      <c r="W605" s="1">
        <v>2</v>
      </c>
      <c r="X605" s="1">
        <v>3</v>
      </c>
      <c r="Y605" s="1">
        <v>0</v>
      </c>
      <c r="Z605" s="1">
        <v>4</v>
      </c>
      <c r="AA605" s="8">
        <f t="shared" si="185"/>
        <v>9</v>
      </c>
      <c r="AB605" s="10">
        <f t="shared" si="186"/>
        <v>0.22222222222222221</v>
      </c>
      <c r="AC605" s="10">
        <f t="shared" si="187"/>
        <v>0.33333333333333331</v>
      </c>
      <c r="AD605" s="10">
        <f t="shared" si="188"/>
        <v>0</v>
      </c>
      <c r="AE605" s="10">
        <f t="shared" si="189"/>
        <v>0.44444444444444442</v>
      </c>
      <c r="AF605" s="1">
        <v>6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42</v>
      </c>
      <c r="AO605" s="20" t="str">
        <f t="shared" si="172"/>
        <v>36-50</v>
      </c>
      <c r="AP605" s="1">
        <v>2491</v>
      </c>
      <c r="AQ605" s="1">
        <v>0</v>
      </c>
      <c r="AR605" s="1">
        <v>0</v>
      </c>
      <c r="AS605" s="1">
        <v>0</v>
      </c>
      <c r="AT605" s="1">
        <v>1</v>
      </c>
      <c r="AU605" s="1">
        <v>0</v>
      </c>
      <c r="AV605" s="1">
        <v>1</v>
      </c>
      <c r="AW605" s="1">
        <v>0</v>
      </c>
      <c r="AX605" s="1">
        <v>0</v>
      </c>
      <c r="AY605" s="1">
        <v>0</v>
      </c>
      <c r="AZ605" s="1">
        <v>29</v>
      </c>
      <c r="BA605" s="23">
        <v>42358</v>
      </c>
      <c r="BB605" s="25">
        <f t="shared" si="173"/>
        <v>12</v>
      </c>
      <c r="BC605" s="25" t="str">
        <f t="shared" si="174"/>
        <v>December</v>
      </c>
      <c r="BD605" s="25">
        <v>1</v>
      </c>
      <c r="BE605" t="str">
        <f t="shared" si="175"/>
        <v>1170,38702,Low income,715,High spender,0.0184744974419927,1,0,71,13,11,24,13,8,40,109,0.119266055045872,0.100917431192661,0.220183486238532,0.119266055045872,0.073394495412844,0.36697247706422,2,3,0,4,9,0.222222222222222,0.333333333333333,0,0.444444444444444,6,0,0,0,0,0,0,0,42,36-50,2491,0,0,0,1,0,1,0,0,0,29</v>
      </c>
    </row>
    <row r="606" spans="1:57" ht="13.2" x14ac:dyDescent="0.25">
      <c r="A606" s="8">
        <v>981</v>
      </c>
      <c r="B606" s="1">
        <v>38872</v>
      </c>
      <c r="C606" s="8" t="str">
        <f t="shared" si="176"/>
        <v>Low income</v>
      </c>
      <c r="D606" s="31">
        <v>387</v>
      </c>
      <c r="E606" s="34" t="str">
        <f t="shared" si="177"/>
        <v>Low spender</v>
      </c>
      <c r="F606" s="10">
        <f t="shared" si="171"/>
        <v>9.9557522123893804E-3</v>
      </c>
      <c r="G606" s="1">
        <v>1</v>
      </c>
      <c r="H606" s="1">
        <v>0</v>
      </c>
      <c r="I606" s="1">
        <v>93</v>
      </c>
      <c r="J606" s="1">
        <v>23</v>
      </c>
      <c r="K606" s="1">
        <v>3</v>
      </c>
      <c r="L606" s="1">
        <v>21</v>
      </c>
      <c r="M606" s="1">
        <v>3</v>
      </c>
      <c r="N606" s="1">
        <v>19</v>
      </c>
      <c r="O606" s="1">
        <v>22</v>
      </c>
      <c r="P606" s="8">
        <f t="shared" si="178"/>
        <v>91</v>
      </c>
      <c r="Q606" s="10">
        <f t="shared" si="179"/>
        <v>0.25274725274725274</v>
      </c>
      <c r="R606" s="10">
        <f t="shared" si="180"/>
        <v>3.2967032967032968E-2</v>
      </c>
      <c r="S606" s="10">
        <f t="shared" si="181"/>
        <v>0.23076923076923078</v>
      </c>
      <c r="T606" s="10">
        <f t="shared" si="182"/>
        <v>3.2967032967032968E-2</v>
      </c>
      <c r="U606" s="10">
        <f t="shared" si="183"/>
        <v>0.2087912087912088</v>
      </c>
      <c r="V606" s="10">
        <f t="shared" si="184"/>
        <v>0.24175824175824176</v>
      </c>
      <c r="W606" s="1">
        <v>2</v>
      </c>
      <c r="X606" s="1">
        <v>3</v>
      </c>
      <c r="Y606" s="1">
        <v>0</v>
      </c>
      <c r="Z606" s="1">
        <v>3</v>
      </c>
      <c r="AA606" s="8">
        <f t="shared" si="185"/>
        <v>8</v>
      </c>
      <c r="AB606" s="10">
        <f t="shared" si="186"/>
        <v>0.25</v>
      </c>
      <c r="AC606" s="10">
        <f t="shared" si="187"/>
        <v>0.375</v>
      </c>
      <c r="AD606" s="10">
        <f t="shared" si="188"/>
        <v>0</v>
      </c>
      <c r="AE606" s="10">
        <f t="shared" si="189"/>
        <v>0.375</v>
      </c>
      <c r="AF606" s="1">
        <v>8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32</v>
      </c>
      <c r="AO606" s="20" t="str">
        <f t="shared" si="172"/>
        <v>24-35</v>
      </c>
      <c r="AP606" s="1">
        <v>2554</v>
      </c>
      <c r="AQ606" s="1">
        <v>0</v>
      </c>
      <c r="AR606" s="1">
        <v>1</v>
      </c>
      <c r="AS606" s="1">
        <v>0</v>
      </c>
      <c r="AT606" s="1">
        <v>0</v>
      </c>
      <c r="AU606" s="1">
        <v>0</v>
      </c>
      <c r="AV606" s="1">
        <v>0</v>
      </c>
      <c r="AW606" s="1">
        <v>1</v>
      </c>
      <c r="AX606" s="1">
        <v>0</v>
      </c>
      <c r="AY606" s="1">
        <v>0</v>
      </c>
      <c r="AZ606" s="1">
        <v>47</v>
      </c>
      <c r="BA606" s="23">
        <v>42295</v>
      </c>
      <c r="BB606" s="25">
        <f t="shared" si="173"/>
        <v>10</v>
      </c>
      <c r="BC606" s="25" t="str">
        <f t="shared" si="174"/>
        <v>October</v>
      </c>
      <c r="BD606" s="25">
        <v>1</v>
      </c>
      <c r="BE606" t="str">
        <f t="shared" si="175"/>
        <v>981,38872,Low income,387,Low spender,0.00995575221238938,1,0,93,23,3,21,3,19,22,91,0.252747252747253,0.032967032967033,0.230769230769231,0.032967032967033,0.208791208791209,0.241758241758242,2,3,0,3,8,0.25,0.375,0,0.375,8,0,0,0,0,0,0,0,32,24-35,2554,0,1,0,0,0,0,1,0,0,47</v>
      </c>
    </row>
    <row r="607" spans="1:57" ht="13.2" x14ac:dyDescent="0.25">
      <c r="A607" s="8">
        <v>831</v>
      </c>
      <c r="B607" s="1">
        <v>33622</v>
      </c>
      <c r="C607" s="8" t="str">
        <f t="shared" si="176"/>
        <v>Low income</v>
      </c>
      <c r="D607" s="31">
        <v>303</v>
      </c>
      <c r="E607" s="34" t="str">
        <f t="shared" si="177"/>
        <v>Low spender</v>
      </c>
      <c r="F607" s="10">
        <f t="shared" si="171"/>
        <v>9.0119564570816726E-3</v>
      </c>
      <c r="G607" s="1">
        <v>1</v>
      </c>
      <c r="H607" s="1">
        <v>1</v>
      </c>
      <c r="I607" s="1">
        <v>22</v>
      </c>
      <c r="J607" s="1">
        <v>39</v>
      </c>
      <c r="K607" s="1">
        <v>1</v>
      </c>
      <c r="L607" s="1">
        <v>22</v>
      </c>
      <c r="M607" s="1">
        <v>3</v>
      </c>
      <c r="N607" s="1">
        <v>4</v>
      </c>
      <c r="O607" s="1">
        <v>12</v>
      </c>
      <c r="P607" s="8">
        <f t="shared" si="178"/>
        <v>81</v>
      </c>
      <c r="Q607" s="10">
        <f t="shared" si="179"/>
        <v>0.48148148148148145</v>
      </c>
      <c r="R607" s="10">
        <f t="shared" si="180"/>
        <v>1.2345679012345678E-2</v>
      </c>
      <c r="S607" s="10">
        <f t="shared" si="181"/>
        <v>0.27160493827160492</v>
      </c>
      <c r="T607" s="10">
        <f t="shared" si="182"/>
        <v>3.7037037037037035E-2</v>
      </c>
      <c r="U607" s="10">
        <f t="shared" si="183"/>
        <v>4.9382716049382713E-2</v>
      </c>
      <c r="V607" s="10">
        <f t="shared" si="184"/>
        <v>0.14814814814814814</v>
      </c>
      <c r="W607" s="1">
        <v>3</v>
      </c>
      <c r="X607" s="1">
        <v>2</v>
      </c>
      <c r="Y607" s="1">
        <v>0</v>
      </c>
      <c r="Z607" s="1">
        <v>4</v>
      </c>
      <c r="AA607" s="8">
        <f t="shared" si="185"/>
        <v>9</v>
      </c>
      <c r="AB607" s="10">
        <f t="shared" si="186"/>
        <v>0.33333333333333331</v>
      </c>
      <c r="AC607" s="10">
        <f t="shared" si="187"/>
        <v>0.22222222222222221</v>
      </c>
      <c r="AD607" s="10">
        <f t="shared" si="188"/>
        <v>0</v>
      </c>
      <c r="AE607" s="10">
        <f t="shared" si="189"/>
        <v>0.44444444444444442</v>
      </c>
      <c r="AF607" s="1">
        <v>7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48</v>
      </c>
      <c r="AO607" s="20" t="str">
        <f t="shared" si="172"/>
        <v>36-50</v>
      </c>
      <c r="AP607" s="1">
        <v>2601</v>
      </c>
      <c r="AQ607" s="1">
        <v>0</v>
      </c>
      <c r="AR607" s="1">
        <v>1</v>
      </c>
      <c r="AS607" s="1">
        <v>0</v>
      </c>
      <c r="AT607" s="1">
        <v>0</v>
      </c>
      <c r="AU607" s="1">
        <v>0</v>
      </c>
      <c r="AV607" s="1">
        <v>0</v>
      </c>
      <c r="AW607" s="1">
        <v>1</v>
      </c>
      <c r="AX607" s="1">
        <v>0</v>
      </c>
      <c r="AY607" s="1">
        <v>0</v>
      </c>
      <c r="AZ607" s="1">
        <v>57</v>
      </c>
      <c r="BA607" s="23">
        <v>42248</v>
      </c>
      <c r="BB607" s="25">
        <f t="shared" si="173"/>
        <v>9</v>
      </c>
      <c r="BC607" s="25" t="str">
        <f t="shared" si="174"/>
        <v>September</v>
      </c>
      <c r="BD607" s="25">
        <v>1</v>
      </c>
      <c r="BE607" t="str">
        <f t="shared" si="175"/>
        <v>831,33622,Low income,303,Low spender,0.00901195645708167,1,1,22,39,1,22,3,4,12,81,0.481481481481481,0.0123456790123457,0.271604938271605,0.037037037037037,0.0493827160493827,0.148148148148148,3,2,0,4,9,0.333333333333333,0.222222222222222,0,0.444444444444444,7,0,0,0,0,0,0,0,48,36-50,2601,0,1,0,0,0,0,1,0,0,57</v>
      </c>
    </row>
    <row r="608" spans="1:57" ht="13.2" x14ac:dyDescent="0.25">
      <c r="A608" s="8">
        <v>736</v>
      </c>
      <c r="B608" s="1">
        <v>40662</v>
      </c>
      <c r="C608" s="8" t="str">
        <f t="shared" si="176"/>
        <v>Low income</v>
      </c>
      <c r="D608" s="31">
        <v>856</v>
      </c>
      <c r="E608" s="34" t="str">
        <f t="shared" si="177"/>
        <v>High spender</v>
      </c>
      <c r="F608" s="10">
        <f t="shared" si="171"/>
        <v>2.1051596084796616E-2</v>
      </c>
      <c r="G608" s="1">
        <v>1</v>
      </c>
      <c r="H608" s="1">
        <v>0</v>
      </c>
      <c r="I608" s="1">
        <v>0</v>
      </c>
      <c r="J608" s="1">
        <v>40</v>
      </c>
      <c r="K608" s="1">
        <v>2</v>
      </c>
      <c r="L608" s="1">
        <v>23</v>
      </c>
      <c r="M608" s="1">
        <v>0</v>
      </c>
      <c r="N608" s="1">
        <v>4</v>
      </c>
      <c r="O608" s="1">
        <v>23</v>
      </c>
      <c r="P608" s="8">
        <f t="shared" si="178"/>
        <v>92</v>
      </c>
      <c r="Q608" s="10">
        <f t="shared" si="179"/>
        <v>0.43478260869565216</v>
      </c>
      <c r="R608" s="10">
        <f t="shared" si="180"/>
        <v>2.1739130434782608E-2</v>
      </c>
      <c r="S608" s="10">
        <f t="shared" si="181"/>
        <v>0.25</v>
      </c>
      <c r="T608" s="10">
        <f t="shared" si="182"/>
        <v>0</v>
      </c>
      <c r="U608" s="10">
        <f t="shared" si="183"/>
        <v>4.3478260869565216E-2</v>
      </c>
      <c r="V608" s="10">
        <f t="shared" si="184"/>
        <v>0.25</v>
      </c>
      <c r="W608" s="1">
        <v>2</v>
      </c>
      <c r="X608" s="1">
        <v>2</v>
      </c>
      <c r="Y608" s="1">
        <v>1</v>
      </c>
      <c r="Z608" s="1">
        <v>3</v>
      </c>
      <c r="AA608" s="8">
        <f t="shared" si="185"/>
        <v>8</v>
      </c>
      <c r="AB608" s="10">
        <f t="shared" si="186"/>
        <v>0.25</v>
      </c>
      <c r="AC608" s="10">
        <f t="shared" si="187"/>
        <v>0.25</v>
      </c>
      <c r="AD608" s="10">
        <f t="shared" si="188"/>
        <v>0.125</v>
      </c>
      <c r="AE608" s="10">
        <f t="shared" si="189"/>
        <v>0.375</v>
      </c>
      <c r="AF608" s="1">
        <v>4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41</v>
      </c>
      <c r="AO608" s="20" t="str">
        <f t="shared" si="172"/>
        <v>36-50</v>
      </c>
      <c r="AP608" s="1">
        <v>2630</v>
      </c>
      <c r="AQ608" s="1">
        <v>0</v>
      </c>
      <c r="AR608" s="1">
        <v>1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1</v>
      </c>
      <c r="AY608" s="1">
        <v>0</v>
      </c>
      <c r="AZ608" s="1">
        <v>46</v>
      </c>
      <c r="BA608" s="23">
        <v>42219</v>
      </c>
      <c r="BB608" s="25">
        <f t="shared" si="173"/>
        <v>8</v>
      </c>
      <c r="BC608" s="25" t="str">
        <f t="shared" si="174"/>
        <v>August</v>
      </c>
      <c r="BD608" s="25">
        <v>1</v>
      </c>
      <c r="BE608" t="str">
        <f t="shared" si="175"/>
        <v>736,40662,Low income,856,High spender,0.0210515960847966,1,0,0,40,2,23,0,4,23,92,0.434782608695652,0.0217391304347826,0.25,0,0.0434782608695652,0.25,2,2,1,3,8,0.25,0.25,0.125,0.375,4,0,0,0,0,0,0,0,41,36-50,2630,0,1,0,0,0,0,0,1,0,46</v>
      </c>
    </row>
    <row r="609" spans="1:57" ht="13.2" x14ac:dyDescent="0.25">
      <c r="A609" s="8">
        <v>582</v>
      </c>
      <c r="B609" s="1">
        <v>39858</v>
      </c>
      <c r="C609" s="8" t="str">
        <f t="shared" si="176"/>
        <v>Low income</v>
      </c>
      <c r="D609" s="31">
        <v>1490</v>
      </c>
      <c r="E609" s="34" t="str">
        <f t="shared" si="177"/>
        <v>High spender</v>
      </c>
      <c r="F609" s="10">
        <f t="shared" si="171"/>
        <v>3.7382708615585326E-2</v>
      </c>
      <c r="G609" s="1">
        <v>1</v>
      </c>
      <c r="H609" s="1">
        <v>0</v>
      </c>
      <c r="I609" s="1">
        <v>67</v>
      </c>
      <c r="J609" s="1">
        <v>15</v>
      </c>
      <c r="K609" s="1">
        <v>20</v>
      </c>
      <c r="L609" s="1">
        <v>25</v>
      </c>
      <c r="M609" s="1">
        <v>2</v>
      </c>
      <c r="N609" s="1">
        <v>7</v>
      </c>
      <c r="O609" s="1">
        <v>26</v>
      </c>
      <c r="P609" s="8">
        <f t="shared" si="178"/>
        <v>95</v>
      </c>
      <c r="Q609" s="10">
        <f t="shared" si="179"/>
        <v>0.15789473684210525</v>
      </c>
      <c r="R609" s="10">
        <f t="shared" si="180"/>
        <v>0.21052631578947367</v>
      </c>
      <c r="S609" s="10">
        <f t="shared" si="181"/>
        <v>0.26315789473684209</v>
      </c>
      <c r="T609" s="10">
        <f t="shared" si="182"/>
        <v>2.1052631578947368E-2</v>
      </c>
      <c r="U609" s="10">
        <f t="shared" si="183"/>
        <v>7.3684210526315783E-2</v>
      </c>
      <c r="V609" s="10">
        <f t="shared" si="184"/>
        <v>0.27368421052631581</v>
      </c>
      <c r="W609" s="1">
        <v>1</v>
      </c>
      <c r="X609" s="1">
        <v>2</v>
      </c>
      <c r="Y609" s="1">
        <v>0</v>
      </c>
      <c r="Z609" s="1">
        <v>4</v>
      </c>
      <c r="AA609" s="8">
        <f t="shared" si="185"/>
        <v>7</v>
      </c>
      <c r="AB609" s="10">
        <f t="shared" si="186"/>
        <v>0.14285714285714285</v>
      </c>
      <c r="AC609" s="10">
        <f t="shared" si="187"/>
        <v>0.2857142857142857</v>
      </c>
      <c r="AD609" s="10">
        <f t="shared" si="188"/>
        <v>0</v>
      </c>
      <c r="AE609" s="10">
        <f t="shared" si="189"/>
        <v>0.5714285714285714</v>
      </c>
      <c r="AF609" s="1">
        <v>6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1</v>
      </c>
      <c r="AN609" s="1">
        <v>51</v>
      </c>
      <c r="AO609" s="20" t="str">
        <f t="shared" si="172"/>
        <v>50-65</v>
      </c>
      <c r="AP609" s="1">
        <v>2680</v>
      </c>
      <c r="AQ609" s="1">
        <v>0</v>
      </c>
      <c r="AR609" s="1">
        <v>0</v>
      </c>
      <c r="AS609" s="1">
        <v>1</v>
      </c>
      <c r="AT609" s="1">
        <v>0</v>
      </c>
      <c r="AU609" s="1">
        <v>0</v>
      </c>
      <c r="AV609" s="1">
        <v>0</v>
      </c>
      <c r="AW609" s="1">
        <v>0</v>
      </c>
      <c r="AX609" s="1">
        <v>1</v>
      </c>
      <c r="AY609" s="1">
        <v>0</v>
      </c>
      <c r="AZ609" s="1">
        <v>43</v>
      </c>
      <c r="BA609" s="23">
        <v>42169</v>
      </c>
      <c r="BB609" s="25">
        <f t="shared" si="173"/>
        <v>6</v>
      </c>
      <c r="BC609" s="25" t="str">
        <f t="shared" si="174"/>
        <v>June</v>
      </c>
      <c r="BD609" s="25">
        <v>1</v>
      </c>
      <c r="BE609" t="str">
        <f t="shared" si="175"/>
        <v>582,39858,Low income,1490,High spender,0.0373827086155853,1,0,67,15,20,25,2,7,26,95,0.157894736842105,0.210526315789474,0.263157894736842,0.0210526315789474,0.0736842105263158,0.273684210526316,1,2,0,4,7,0.142857142857143,0.285714285714286,0,0.571428571428571,6,0,0,0,0,0,0,1,51,50-65,2680,0,0,1,0,0,0,0,1,0,43</v>
      </c>
    </row>
    <row r="610" spans="1:57" ht="13.2" x14ac:dyDescent="0.25">
      <c r="A610" s="8">
        <v>495</v>
      </c>
      <c r="B610" s="1">
        <v>35790</v>
      </c>
      <c r="C610" s="8" t="str">
        <f t="shared" si="176"/>
        <v>Low income</v>
      </c>
      <c r="D610" s="31">
        <v>457</v>
      </c>
      <c r="E610" s="34" t="str">
        <f t="shared" si="177"/>
        <v>Low spender</v>
      </c>
      <c r="F610" s="10">
        <f t="shared" si="171"/>
        <v>1.2768929868678402E-2</v>
      </c>
      <c r="G610" s="1">
        <v>1</v>
      </c>
      <c r="H610" s="1">
        <v>0</v>
      </c>
      <c r="I610" s="1">
        <v>54</v>
      </c>
      <c r="J610" s="1">
        <v>12</v>
      </c>
      <c r="K610" s="1">
        <v>6</v>
      </c>
      <c r="L610" s="1">
        <v>20</v>
      </c>
      <c r="M610" s="1">
        <v>30</v>
      </c>
      <c r="N610" s="1">
        <v>1</v>
      </c>
      <c r="O610" s="1">
        <v>3</v>
      </c>
      <c r="P610" s="8">
        <f t="shared" si="178"/>
        <v>72</v>
      </c>
      <c r="Q610" s="10">
        <f t="shared" si="179"/>
        <v>0.16666666666666666</v>
      </c>
      <c r="R610" s="10">
        <f t="shared" si="180"/>
        <v>8.3333333333333329E-2</v>
      </c>
      <c r="S610" s="10">
        <f t="shared" si="181"/>
        <v>0.27777777777777779</v>
      </c>
      <c r="T610" s="10">
        <f t="shared" si="182"/>
        <v>0.41666666666666669</v>
      </c>
      <c r="U610" s="10">
        <f t="shared" si="183"/>
        <v>1.3888888888888888E-2</v>
      </c>
      <c r="V610" s="10">
        <f t="shared" si="184"/>
        <v>4.1666666666666664E-2</v>
      </c>
      <c r="W610" s="1">
        <v>2</v>
      </c>
      <c r="X610" s="1">
        <v>2</v>
      </c>
      <c r="Y610" s="1">
        <v>0</v>
      </c>
      <c r="Z610" s="1">
        <v>3</v>
      </c>
      <c r="AA610" s="8">
        <f t="shared" si="185"/>
        <v>7</v>
      </c>
      <c r="AB610" s="10">
        <f t="shared" si="186"/>
        <v>0.2857142857142857</v>
      </c>
      <c r="AC610" s="10">
        <f t="shared" si="187"/>
        <v>0.2857142857142857</v>
      </c>
      <c r="AD610" s="10">
        <f t="shared" si="188"/>
        <v>0</v>
      </c>
      <c r="AE610" s="10">
        <f t="shared" si="189"/>
        <v>0.42857142857142855</v>
      </c>
      <c r="AF610" s="1">
        <v>7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43</v>
      </c>
      <c r="AO610" s="20" t="str">
        <f t="shared" si="172"/>
        <v>36-50</v>
      </c>
      <c r="AP610" s="1">
        <v>2702</v>
      </c>
      <c r="AQ610" s="1">
        <v>0</v>
      </c>
      <c r="AR610" s="1">
        <v>0</v>
      </c>
      <c r="AS610" s="1">
        <v>1</v>
      </c>
      <c r="AT610" s="1">
        <v>0</v>
      </c>
      <c r="AU610" s="1">
        <v>0</v>
      </c>
      <c r="AV610" s="1">
        <v>0</v>
      </c>
      <c r="AW610" s="1">
        <v>1</v>
      </c>
      <c r="AX610" s="1">
        <v>0</v>
      </c>
      <c r="AY610" s="1">
        <v>0</v>
      </c>
      <c r="AZ610" s="1">
        <v>66</v>
      </c>
      <c r="BA610" s="23">
        <v>42147</v>
      </c>
      <c r="BB610" s="25">
        <f t="shared" si="173"/>
        <v>5</v>
      </c>
      <c r="BC610" s="25" t="str">
        <f t="shared" si="174"/>
        <v>May</v>
      </c>
      <c r="BD610" s="25">
        <v>1</v>
      </c>
      <c r="BE610" t="str">
        <f t="shared" si="175"/>
        <v>495,35790,Low income,457,Low spender,0.0127689298686784,1,0,54,12,6,20,30,1,3,72,0.166666666666667,0.0833333333333333,0.277777777777778,0.416666666666667,0.0138888888888889,0.0416666666666667,2,2,0,3,7,0.285714285714286,0.285714285714286,0,0.428571428571429,7,0,0,0,0,0,0,0,43,36-50,2702,0,0,1,0,0,0,1,0,0,66</v>
      </c>
    </row>
    <row r="611" spans="1:57" ht="13.2" x14ac:dyDescent="0.25">
      <c r="A611" s="8">
        <v>1944</v>
      </c>
      <c r="B611" s="1">
        <v>31761</v>
      </c>
      <c r="C611" s="8" t="str">
        <f t="shared" si="176"/>
        <v>Low income</v>
      </c>
      <c r="D611" s="31">
        <v>663</v>
      </c>
      <c r="E611" s="34" t="str">
        <f t="shared" si="177"/>
        <v>High spender</v>
      </c>
      <c r="F611" s="10">
        <f t="shared" si="171"/>
        <v>2.0874657598942099E-2</v>
      </c>
      <c r="G611" s="1">
        <v>1</v>
      </c>
      <c r="H611" s="1">
        <v>0</v>
      </c>
      <c r="I611" s="1">
        <v>96</v>
      </c>
      <c r="J611" s="1">
        <v>19</v>
      </c>
      <c r="K611" s="1">
        <v>1</v>
      </c>
      <c r="L611" s="1">
        <v>20</v>
      </c>
      <c r="M611" s="1">
        <v>16</v>
      </c>
      <c r="N611" s="1">
        <v>14</v>
      </c>
      <c r="O611" s="1">
        <v>28</v>
      </c>
      <c r="P611" s="8">
        <f t="shared" si="178"/>
        <v>98</v>
      </c>
      <c r="Q611" s="10">
        <f t="shared" si="179"/>
        <v>0.19387755102040816</v>
      </c>
      <c r="R611" s="10">
        <f t="shared" si="180"/>
        <v>1.020408163265306E-2</v>
      </c>
      <c r="S611" s="10">
        <f t="shared" si="181"/>
        <v>0.20408163265306123</v>
      </c>
      <c r="T611" s="10">
        <f t="shared" si="182"/>
        <v>0.16326530612244897</v>
      </c>
      <c r="U611" s="10">
        <f t="shared" si="183"/>
        <v>0.14285714285714285</v>
      </c>
      <c r="V611" s="10">
        <f t="shared" si="184"/>
        <v>0.2857142857142857</v>
      </c>
      <c r="W611" s="1">
        <v>2</v>
      </c>
      <c r="X611" s="1">
        <v>3</v>
      </c>
      <c r="Y611" s="1">
        <v>0</v>
      </c>
      <c r="Z611" s="1">
        <v>4</v>
      </c>
      <c r="AA611" s="8">
        <f t="shared" si="185"/>
        <v>9</v>
      </c>
      <c r="AB611" s="10">
        <f t="shared" si="186"/>
        <v>0.22222222222222221</v>
      </c>
      <c r="AC611" s="10">
        <f t="shared" si="187"/>
        <v>0.33333333333333331</v>
      </c>
      <c r="AD611" s="10">
        <f t="shared" si="188"/>
        <v>0</v>
      </c>
      <c r="AE611" s="10">
        <f t="shared" si="189"/>
        <v>0.44444444444444442</v>
      </c>
      <c r="AF611" s="1">
        <v>5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36</v>
      </c>
      <c r="AO611" s="20" t="str">
        <f t="shared" si="172"/>
        <v>36-50</v>
      </c>
      <c r="AP611" s="1">
        <v>2244</v>
      </c>
      <c r="AQ611" s="1">
        <v>0</v>
      </c>
      <c r="AR611" s="1">
        <v>1</v>
      </c>
      <c r="AS611" s="1">
        <v>0</v>
      </c>
      <c r="AT611" s="1">
        <v>0</v>
      </c>
      <c r="AU611" s="1">
        <v>0</v>
      </c>
      <c r="AV611" s="1">
        <v>0</v>
      </c>
      <c r="AW611" s="1">
        <v>1</v>
      </c>
      <c r="AX611" s="1">
        <v>0</v>
      </c>
      <c r="AY611" s="1">
        <v>0</v>
      </c>
      <c r="AZ611" s="1">
        <v>42</v>
      </c>
      <c r="BA611" s="23">
        <v>42605</v>
      </c>
      <c r="BB611" s="25">
        <f t="shared" si="173"/>
        <v>8</v>
      </c>
      <c r="BC611" s="25" t="str">
        <f t="shared" si="174"/>
        <v>August</v>
      </c>
      <c r="BD611" s="25">
        <v>1</v>
      </c>
      <c r="BE611" t="str">
        <f t="shared" si="175"/>
        <v>1944,31761,Low income,663,High spender,0.0208746575989421,1,0,96,19,1,20,16,14,28,98,0.193877551020408,0.0102040816326531,0.204081632653061,0.163265306122449,0.142857142857143,0.285714285714286,2,3,0,4,9,0.222222222222222,0.333333333333333,0,0.444444444444444,5,0,0,0,0,0,0,0,36,36-50,2244,0,1,0,0,0,0,1,0,0,42</v>
      </c>
    </row>
    <row r="612" spans="1:57" ht="13.2" x14ac:dyDescent="0.25">
      <c r="A612" s="8">
        <v>1918</v>
      </c>
      <c r="B612" s="1">
        <v>38452</v>
      </c>
      <c r="C612" s="8" t="str">
        <f t="shared" si="176"/>
        <v>Low income</v>
      </c>
      <c r="D612" s="31">
        <v>1024</v>
      </c>
      <c r="E612" s="34" t="str">
        <f t="shared" si="177"/>
        <v>High spender</v>
      </c>
      <c r="F612" s="10">
        <f t="shared" si="171"/>
        <v>2.6630604389888693E-2</v>
      </c>
      <c r="G612" s="1">
        <v>1</v>
      </c>
      <c r="H612" s="1">
        <v>1</v>
      </c>
      <c r="I612" s="1">
        <v>62</v>
      </c>
      <c r="J612" s="1">
        <v>56</v>
      </c>
      <c r="K612" s="1">
        <v>0</v>
      </c>
      <c r="L612" s="1">
        <v>14</v>
      </c>
      <c r="M612" s="1">
        <v>0</v>
      </c>
      <c r="N612" s="1">
        <v>0</v>
      </c>
      <c r="O612" s="1">
        <v>2</v>
      </c>
      <c r="P612" s="8">
        <f t="shared" si="178"/>
        <v>72</v>
      </c>
      <c r="Q612" s="10">
        <f t="shared" si="179"/>
        <v>0.77777777777777779</v>
      </c>
      <c r="R612" s="10">
        <f t="shared" si="180"/>
        <v>0</v>
      </c>
      <c r="S612" s="10">
        <f t="shared" si="181"/>
        <v>0.19444444444444445</v>
      </c>
      <c r="T612" s="10">
        <f t="shared" si="182"/>
        <v>0</v>
      </c>
      <c r="U612" s="10">
        <f t="shared" si="183"/>
        <v>0</v>
      </c>
      <c r="V612" s="10">
        <f t="shared" si="184"/>
        <v>2.7777777777777776E-2</v>
      </c>
      <c r="W612" s="1">
        <v>3</v>
      </c>
      <c r="X612" s="1">
        <v>3</v>
      </c>
      <c r="Y612" s="1">
        <v>0</v>
      </c>
      <c r="Z612" s="1">
        <v>3</v>
      </c>
      <c r="AA612" s="8">
        <f t="shared" si="185"/>
        <v>9</v>
      </c>
      <c r="AB612" s="10">
        <f t="shared" si="186"/>
        <v>0.33333333333333331</v>
      </c>
      <c r="AC612" s="10">
        <f t="shared" si="187"/>
        <v>0.33333333333333331</v>
      </c>
      <c r="AD612" s="10">
        <f t="shared" si="188"/>
        <v>0</v>
      </c>
      <c r="AE612" s="10">
        <f t="shared" si="189"/>
        <v>0.33333333333333331</v>
      </c>
      <c r="AF612" s="1">
        <v>7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65</v>
      </c>
      <c r="AO612" s="20" t="str">
        <f t="shared" si="172"/>
        <v>50-65</v>
      </c>
      <c r="AP612" s="1">
        <v>2250</v>
      </c>
      <c r="AQ612" s="1">
        <v>0</v>
      </c>
      <c r="AR612" s="1">
        <v>1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1</v>
      </c>
      <c r="AY612" s="1">
        <v>0</v>
      </c>
      <c r="AZ612" s="1">
        <v>68</v>
      </c>
      <c r="BA612" s="23">
        <v>42599</v>
      </c>
      <c r="BB612" s="25">
        <f t="shared" si="173"/>
        <v>8</v>
      </c>
      <c r="BC612" s="25" t="str">
        <f t="shared" si="174"/>
        <v>August</v>
      </c>
      <c r="BD612" s="25">
        <v>1</v>
      </c>
      <c r="BE612" t="str">
        <f t="shared" si="175"/>
        <v>1918,38452,Low income,1024,High spender,0.0266306043898887,1,1,62,56,0,14,0,0,2,72,0.777777777777778,0,0.194444444444444,0,0,0.0277777777777778,3,3,0,3,9,0.333333333333333,0.333333333333333,0,0.333333333333333,7,0,0,0,0,0,0,0,65,50-65,2250,0,1,0,0,0,0,0,1,0,68</v>
      </c>
    </row>
    <row r="613" spans="1:57" ht="13.2" x14ac:dyDescent="0.25">
      <c r="A613" s="8">
        <v>1809</v>
      </c>
      <c r="B613" s="1">
        <v>32557</v>
      </c>
      <c r="C613" s="8" t="str">
        <f t="shared" si="176"/>
        <v>Low income</v>
      </c>
      <c r="D613" s="31">
        <v>14</v>
      </c>
      <c r="E613" s="34" t="str">
        <f t="shared" si="177"/>
        <v>Low spender</v>
      </c>
      <c r="F613" s="10">
        <f t="shared" si="171"/>
        <v>4.3001505052676843E-4</v>
      </c>
      <c r="G613" s="1">
        <v>1</v>
      </c>
      <c r="H613" s="1">
        <v>0</v>
      </c>
      <c r="I613" s="1">
        <v>13</v>
      </c>
      <c r="J613" s="1">
        <v>34</v>
      </c>
      <c r="K613" s="1">
        <v>3</v>
      </c>
      <c r="L613" s="1">
        <v>29</v>
      </c>
      <c r="M613" s="1">
        <v>0</v>
      </c>
      <c r="N613" s="1">
        <v>4</v>
      </c>
      <c r="O613" s="1">
        <v>10</v>
      </c>
      <c r="P613" s="8">
        <f t="shared" si="178"/>
        <v>80</v>
      </c>
      <c r="Q613" s="10">
        <f t="shared" si="179"/>
        <v>0.42499999999999999</v>
      </c>
      <c r="R613" s="10">
        <f t="shared" si="180"/>
        <v>3.7499999999999999E-2</v>
      </c>
      <c r="S613" s="10">
        <f t="shared" si="181"/>
        <v>0.36249999999999999</v>
      </c>
      <c r="T613" s="10">
        <f t="shared" si="182"/>
        <v>0</v>
      </c>
      <c r="U613" s="10">
        <f t="shared" si="183"/>
        <v>0.05</v>
      </c>
      <c r="V613" s="10">
        <f t="shared" si="184"/>
        <v>0.125</v>
      </c>
      <c r="W613" s="1">
        <v>3</v>
      </c>
      <c r="X613" s="1">
        <v>2</v>
      </c>
      <c r="Y613" s="1">
        <v>1</v>
      </c>
      <c r="Z613" s="1">
        <v>3</v>
      </c>
      <c r="AA613" s="8">
        <f t="shared" si="185"/>
        <v>9</v>
      </c>
      <c r="AB613" s="10">
        <f t="shared" si="186"/>
        <v>0.33333333333333331</v>
      </c>
      <c r="AC613" s="10">
        <f t="shared" si="187"/>
        <v>0.22222222222222221</v>
      </c>
      <c r="AD613" s="10">
        <f t="shared" si="188"/>
        <v>0.1111111111111111</v>
      </c>
      <c r="AE613" s="10">
        <f t="shared" si="189"/>
        <v>0.33333333333333331</v>
      </c>
      <c r="AF613" s="1">
        <v>5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1</v>
      </c>
      <c r="AN613" s="1">
        <v>53</v>
      </c>
      <c r="AO613" s="20" t="str">
        <f t="shared" si="172"/>
        <v>50-65</v>
      </c>
      <c r="AP613" s="1">
        <v>2284</v>
      </c>
      <c r="AQ613" s="1">
        <v>0</v>
      </c>
      <c r="AR613" s="1">
        <v>0</v>
      </c>
      <c r="AS613" s="1">
        <v>1</v>
      </c>
      <c r="AT613" s="1">
        <v>0</v>
      </c>
      <c r="AU613" s="1">
        <v>0</v>
      </c>
      <c r="AV613" s="1">
        <v>0</v>
      </c>
      <c r="AW613" s="1">
        <v>0</v>
      </c>
      <c r="AX613" s="1">
        <v>1</v>
      </c>
      <c r="AY613" s="1">
        <v>0</v>
      </c>
      <c r="AZ613" s="1">
        <v>60</v>
      </c>
      <c r="BA613" s="23">
        <v>42565</v>
      </c>
      <c r="BB613" s="25">
        <f t="shared" si="173"/>
        <v>7</v>
      </c>
      <c r="BC613" s="25" t="str">
        <f t="shared" si="174"/>
        <v>July</v>
      </c>
      <c r="BD613" s="25">
        <v>1</v>
      </c>
      <c r="BE613" t="str">
        <f t="shared" si="175"/>
        <v>1809,32557,Low income,14,Low spender,0.000430015050526768,1,0,13,34,3,29,0,4,10,80,0.425,0.0375,0.3625,0,0.05,0.125,3,2,1,3,9,0.333333333333333,0.222222222222222,0.111111111111111,0.333333333333333,5,0,0,0,0,0,0,1,53,50-65,2284,0,0,1,0,0,0,0,1,0,60</v>
      </c>
    </row>
    <row r="614" spans="1:57" ht="13.2" x14ac:dyDescent="0.25">
      <c r="A614" s="8">
        <v>1046</v>
      </c>
      <c r="B614" s="1">
        <v>38578</v>
      </c>
      <c r="C614" s="8" t="str">
        <f t="shared" si="176"/>
        <v>Low income</v>
      </c>
      <c r="D614" s="31">
        <v>982</v>
      </c>
      <c r="E614" s="34" t="str">
        <f t="shared" si="177"/>
        <v>High spender</v>
      </c>
      <c r="F614" s="10">
        <f t="shared" si="171"/>
        <v>2.5454922494686092E-2</v>
      </c>
      <c r="G614" s="1">
        <v>1</v>
      </c>
      <c r="H614" s="1">
        <v>1</v>
      </c>
      <c r="I614" s="1">
        <v>2</v>
      </c>
      <c r="J614" s="1">
        <v>38</v>
      </c>
      <c r="K614" s="1">
        <v>4</v>
      </c>
      <c r="L614" s="1">
        <v>22</v>
      </c>
      <c r="M614" s="1">
        <v>3</v>
      </c>
      <c r="N614" s="1">
        <v>3</v>
      </c>
      <c r="O614" s="1">
        <v>3</v>
      </c>
      <c r="P614" s="8">
        <f t="shared" si="178"/>
        <v>73</v>
      </c>
      <c r="Q614" s="10">
        <f t="shared" si="179"/>
        <v>0.52054794520547942</v>
      </c>
      <c r="R614" s="10">
        <f t="shared" si="180"/>
        <v>5.4794520547945202E-2</v>
      </c>
      <c r="S614" s="10">
        <f t="shared" si="181"/>
        <v>0.30136986301369861</v>
      </c>
      <c r="T614" s="10">
        <f t="shared" si="182"/>
        <v>4.1095890410958902E-2</v>
      </c>
      <c r="U614" s="10">
        <f t="shared" si="183"/>
        <v>4.1095890410958902E-2</v>
      </c>
      <c r="V614" s="10">
        <f t="shared" si="184"/>
        <v>4.1095890410958902E-2</v>
      </c>
      <c r="W614" s="1">
        <v>3</v>
      </c>
      <c r="X614" s="1">
        <v>3</v>
      </c>
      <c r="Y614" s="1">
        <v>0</v>
      </c>
      <c r="Z614" s="1">
        <v>3</v>
      </c>
      <c r="AA614" s="8">
        <f t="shared" si="185"/>
        <v>9</v>
      </c>
      <c r="AB614" s="10">
        <f t="shared" si="186"/>
        <v>0.33333333333333331</v>
      </c>
      <c r="AC614" s="10">
        <f t="shared" si="187"/>
        <v>0.33333333333333331</v>
      </c>
      <c r="AD614" s="10">
        <f t="shared" si="188"/>
        <v>0</v>
      </c>
      <c r="AE614" s="10">
        <f t="shared" si="189"/>
        <v>0.33333333333333331</v>
      </c>
      <c r="AF614" s="1">
        <v>8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48</v>
      </c>
      <c r="AO614" s="20" t="str">
        <f t="shared" si="172"/>
        <v>36-50</v>
      </c>
      <c r="AP614" s="1">
        <v>2531</v>
      </c>
      <c r="AQ614" s="1">
        <v>0</v>
      </c>
      <c r="AR614" s="1">
        <v>0</v>
      </c>
      <c r="AS614" s="1">
        <v>1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1</v>
      </c>
      <c r="AZ614" s="1">
        <v>67</v>
      </c>
      <c r="BA614" s="23">
        <v>42318</v>
      </c>
      <c r="BB614" s="25">
        <f t="shared" si="173"/>
        <v>11</v>
      </c>
      <c r="BC614" s="25" t="str">
        <f t="shared" si="174"/>
        <v>November</v>
      </c>
      <c r="BD614" s="25">
        <v>1</v>
      </c>
      <c r="BE614" t="str">
        <f t="shared" si="175"/>
        <v>1046,38578,Low income,982,High spender,0.0254549224946861,1,1,2,38,4,22,3,3,3,73,0.520547945205479,0.0547945205479452,0.301369863013699,0.0410958904109589,0.0410958904109589,0.0410958904109589,3,3,0,3,9,0.333333333333333,0.333333333333333,0,0.333333333333333,8,0,0,0,0,0,0,0,48,36-50,2531,0,0,1,0,0,0,0,0,1,67</v>
      </c>
    </row>
    <row r="615" spans="1:57" ht="13.2" x14ac:dyDescent="0.25">
      <c r="A615" s="8">
        <v>1047</v>
      </c>
      <c r="B615" s="1">
        <v>38578</v>
      </c>
      <c r="C615" s="8" t="str">
        <f t="shared" si="176"/>
        <v>Low income</v>
      </c>
      <c r="D615" s="31">
        <v>1174</v>
      </c>
      <c r="E615" s="34" t="str">
        <f t="shared" si="177"/>
        <v>High spender</v>
      </c>
      <c r="F615" s="10">
        <f t="shared" si="171"/>
        <v>3.0431852351080927E-2</v>
      </c>
      <c r="G615" s="1">
        <v>1</v>
      </c>
      <c r="H615" s="1">
        <v>1</v>
      </c>
      <c r="I615" s="1">
        <v>2</v>
      </c>
      <c r="J615" s="1">
        <v>38</v>
      </c>
      <c r="K615" s="1">
        <v>4</v>
      </c>
      <c r="L615" s="1">
        <v>22</v>
      </c>
      <c r="M615" s="1">
        <v>3</v>
      </c>
      <c r="N615" s="1">
        <v>3</v>
      </c>
      <c r="O615" s="1">
        <v>3</v>
      </c>
      <c r="P615" s="8">
        <f t="shared" si="178"/>
        <v>73</v>
      </c>
      <c r="Q615" s="10">
        <f t="shared" si="179"/>
        <v>0.52054794520547942</v>
      </c>
      <c r="R615" s="10">
        <f t="shared" si="180"/>
        <v>5.4794520547945202E-2</v>
      </c>
      <c r="S615" s="10">
        <f t="shared" si="181"/>
        <v>0.30136986301369861</v>
      </c>
      <c r="T615" s="10">
        <f t="shared" si="182"/>
        <v>4.1095890410958902E-2</v>
      </c>
      <c r="U615" s="10">
        <f t="shared" si="183"/>
        <v>4.1095890410958902E-2</v>
      </c>
      <c r="V615" s="10">
        <f t="shared" si="184"/>
        <v>4.1095890410958902E-2</v>
      </c>
      <c r="W615" s="1">
        <v>3</v>
      </c>
      <c r="X615" s="1">
        <v>3</v>
      </c>
      <c r="Y615" s="1">
        <v>0</v>
      </c>
      <c r="Z615" s="1">
        <v>3</v>
      </c>
      <c r="AA615" s="8">
        <f t="shared" si="185"/>
        <v>9</v>
      </c>
      <c r="AB615" s="10">
        <f t="shared" si="186"/>
        <v>0.33333333333333331</v>
      </c>
      <c r="AC615" s="10">
        <f t="shared" si="187"/>
        <v>0.33333333333333331</v>
      </c>
      <c r="AD615" s="10">
        <f t="shared" si="188"/>
        <v>0</v>
      </c>
      <c r="AE615" s="10">
        <f t="shared" si="189"/>
        <v>0.33333333333333331</v>
      </c>
      <c r="AF615" s="1">
        <v>8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1</v>
      </c>
      <c r="AN615" s="1">
        <v>48</v>
      </c>
      <c r="AO615" s="20" t="str">
        <f t="shared" si="172"/>
        <v>36-50</v>
      </c>
      <c r="AP615" s="1">
        <v>2531</v>
      </c>
      <c r="AQ615" s="1">
        <v>0</v>
      </c>
      <c r="AR615" s="1">
        <v>0</v>
      </c>
      <c r="AS615" s="1">
        <v>1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1</v>
      </c>
      <c r="AZ615" s="1">
        <v>67</v>
      </c>
      <c r="BA615" s="23">
        <v>42318</v>
      </c>
      <c r="BB615" s="25">
        <f t="shared" si="173"/>
        <v>11</v>
      </c>
      <c r="BC615" s="25" t="str">
        <f t="shared" si="174"/>
        <v>November</v>
      </c>
      <c r="BD615" s="25">
        <v>1</v>
      </c>
      <c r="BE615" t="str">
        <f t="shared" si="175"/>
        <v>1047,38578,Low income,1174,High spender,0.0304318523510809,1,1,2,38,4,22,3,3,3,73,0.520547945205479,0.0547945205479452,0.301369863013699,0.0410958904109589,0.0410958904109589,0.0410958904109589,3,3,0,3,9,0.333333333333333,0.333333333333333,0,0.333333333333333,8,0,0,0,0,0,0,1,48,36-50,2531,0,0,1,0,0,0,0,0,1,67</v>
      </c>
    </row>
    <row r="616" spans="1:57" ht="13.2" x14ac:dyDescent="0.25">
      <c r="A616" s="8">
        <v>864</v>
      </c>
      <c r="B616" s="1">
        <v>38136</v>
      </c>
      <c r="C616" s="8" t="str">
        <f t="shared" si="176"/>
        <v>Low income</v>
      </c>
      <c r="D616" s="31">
        <v>70</v>
      </c>
      <c r="E616" s="34" t="str">
        <f t="shared" si="177"/>
        <v>Low spender</v>
      </c>
      <c r="F616" s="10">
        <f t="shared" si="171"/>
        <v>1.8355359765051395E-3</v>
      </c>
      <c r="G616" s="1">
        <v>1</v>
      </c>
      <c r="H616" s="1">
        <v>0</v>
      </c>
      <c r="I616" s="1">
        <v>69</v>
      </c>
      <c r="J616" s="1">
        <v>8</v>
      </c>
      <c r="K616" s="1">
        <v>15</v>
      </c>
      <c r="L616" s="1">
        <v>27</v>
      </c>
      <c r="M616" s="1">
        <v>0</v>
      </c>
      <c r="N616" s="1">
        <v>20</v>
      </c>
      <c r="O616" s="1">
        <v>33</v>
      </c>
      <c r="P616" s="8">
        <f t="shared" si="178"/>
        <v>103</v>
      </c>
      <c r="Q616" s="10">
        <f t="shared" si="179"/>
        <v>7.7669902912621352E-2</v>
      </c>
      <c r="R616" s="10">
        <f t="shared" si="180"/>
        <v>0.14563106796116504</v>
      </c>
      <c r="S616" s="10">
        <f t="shared" si="181"/>
        <v>0.26213592233009708</v>
      </c>
      <c r="T616" s="10">
        <f t="shared" si="182"/>
        <v>0</v>
      </c>
      <c r="U616" s="10">
        <f t="shared" si="183"/>
        <v>0.1941747572815534</v>
      </c>
      <c r="V616" s="10">
        <f t="shared" si="184"/>
        <v>0.32038834951456313</v>
      </c>
      <c r="W616" s="1">
        <v>2</v>
      </c>
      <c r="X616" s="1">
        <v>3</v>
      </c>
      <c r="Y616" s="1">
        <v>1</v>
      </c>
      <c r="Z616" s="1">
        <v>2</v>
      </c>
      <c r="AA616" s="8">
        <f t="shared" si="185"/>
        <v>8</v>
      </c>
      <c r="AB616" s="10">
        <f t="shared" si="186"/>
        <v>0.25</v>
      </c>
      <c r="AC616" s="10">
        <f t="shared" si="187"/>
        <v>0.375</v>
      </c>
      <c r="AD616" s="10">
        <f t="shared" si="188"/>
        <v>0.125</v>
      </c>
      <c r="AE616" s="10">
        <f t="shared" si="189"/>
        <v>0.25</v>
      </c>
      <c r="AF616" s="1">
        <v>8</v>
      </c>
      <c r="AG616" s="1">
        <v>0</v>
      </c>
      <c r="AH616" s="1">
        <v>0</v>
      </c>
      <c r="AI616" s="1">
        <v>1</v>
      </c>
      <c r="AJ616" s="1">
        <v>0</v>
      </c>
      <c r="AK616" s="1">
        <v>0</v>
      </c>
      <c r="AL616" s="1">
        <v>0</v>
      </c>
      <c r="AM616" s="1">
        <v>0</v>
      </c>
      <c r="AN616" s="1">
        <v>42</v>
      </c>
      <c r="AO616" s="20" t="str">
        <f t="shared" si="172"/>
        <v>36-50</v>
      </c>
      <c r="AP616" s="1">
        <v>2592</v>
      </c>
      <c r="AQ616" s="1">
        <v>0</v>
      </c>
      <c r="AR616" s="1">
        <v>1</v>
      </c>
      <c r="AS616" s="1">
        <v>0</v>
      </c>
      <c r="AT616" s="1">
        <v>0</v>
      </c>
      <c r="AU616" s="1">
        <v>0</v>
      </c>
      <c r="AV616" s="1">
        <v>0</v>
      </c>
      <c r="AW616" s="1">
        <v>1</v>
      </c>
      <c r="AX616" s="1">
        <v>0</v>
      </c>
      <c r="AY616" s="1">
        <v>0</v>
      </c>
      <c r="AZ616" s="1">
        <v>37</v>
      </c>
      <c r="BA616" s="23">
        <v>42257</v>
      </c>
      <c r="BB616" s="25">
        <f t="shared" si="173"/>
        <v>9</v>
      </c>
      <c r="BC616" s="25" t="str">
        <f t="shared" si="174"/>
        <v>September</v>
      </c>
      <c r="BD616" s="25">
        <v>1</v>
      </c>
      <c r="BE616" t="str">
        <f t="shared" si="175"/>
        <v>864,38136,Low income,70,Low spender,0.00183553597650514,1,0,69,8,15,27,0,20,33,103,0.0776699029126214,0.145631067961165,0.262135922330097,0,0.194174757281553,0.320388349514563,2,3,1,2,8,0.25,0.375,0.125,0.25,8,0,0,1,0,0,0,0,42,36-50,2592,0,1,0,0,0,0,1,0,0,37</v>
      </c>
    </row>
    <row r="617" spans="1:57" ht="13.2" x14ac:dyDescent="0.25">
      <c r="A617" s="8">
        <v>734</v>
      </c>
      <c r="B617" s="1">
        <v>38179</v>
      </c>
      <c r="C617" s="8" t="str">
        <f t="shared" si="176"/>
        <v>Low income</v>
      </c>
      <c r="D617" s="31">
        <v>119</v>
      </c>
      <c r="E617" s="34" t="str">
        <f t="shared" si="177"/>
        <v>Low spender</v>
      </c>
      <c r="F617" s="10">
        <f t="shared" si="171"/>
        <v>3.116896723329579E-3</v>
      </c>
      <c r="G617" s="1">
        <v>1</v>
      </c>
      <c r="H617" s="1">
        <v>1</v>
      </c>
      <c r="I617" s="1">
        <v>30</v>
      </c>
      <c r="J617" s="1">
        <v>38</v>
      </c>
      <c r="K617" s="1">
        <v>4</v>
      </c>
      <c r="L617" s="1">
        <v>22</v>
      </c>
      <c r="M617" s="1">
        <v>4</v>
      </c>
      <c r="N617" s="1">
        <v>2</v>
      </c>
      <c r="O617" s="1">
        <v>20</v>
      </c>
      <c r="P617" s="8">
        <f t="shared" si="178"/>
        <v>90</v>
      </c>
      <c r="Q617" s="10">
        <f t="shared" si="179"/>
        <v>0.42222222222222222</v>
      </c>
      <c r="R617" s="10">
        <f t="shared" si="180"/>
        <v>4.4444444444444446E-2</v>
      </c>
      <c r="S617" s="10">
        <f t="shared" si="181"/>
        <v>0.24444444444444444</v>
      </c>
      <c r="T617" s="10">
        <f t="shared" si="182"/>
        <v>4.4444444444444446E-2</v>
      </c>
      <c r="U617" s="10">
        <f t="shared" si="183"/>
        <v>2.2222222222222223E-2</v>
      </c>
      <c r="V617" s="10">
        <f t="shared" si="184"/>
        <v>0.22222222222222221</v>
      </c>
      <c r="W617" s="1">
        <v>4</v>
      </c>
      <c r="X617" s="1">
        <v>3</v>
      </c>
      <c r="Y617" s="1">
        <v>1</v>
      </c>
      <c r="Z617" s="1">
        <v>3</v>
      </c>
      <c r="AA617" s="8">
        <f t="shared" si="185"/>
        <v>11</v>
      </c>
      <c r="AB617" s="10">
        <f t="shared" si="186"/>
        <v>0.36363636363636365</v>
      </c>
      <c r="AC617" s="10">
        <f t="shared" si="187"/>
        <v>0.27272727272727271</v>
      </c>
      <c r="AD617" s="10">
        <f t="shared" si="188"/>
        <v>9.0909090909090912E-2</v>
      </c>
      <c r="AE617" s="10">
        <f t="shared" si="189"/>
        <v>0.27272727272727271</v>
      </c>
      <c r="AF617" s="1">
        <v>7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54</v>
      </c>
      <c r="AO617" s="20" t="str">
        <f t="shared" si="172"/>
        <v>50-65</v>
      </c>
      <c r="AP617" s="1">
        <v>2631</v>
      </c>
      <c r="AQ617" s="1">
        <v>0</v>
      </c>
      <c r="AR617" s="1">
        <v>1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1</v>
      </c>
      <c r="AY617" s="1">
        <v>0</v>
      </c>
      <c r="AZ617" s="1">
        <v>50</v>
      </c>
      <c r="BA617" s="23">
        <v>42218</v>
      </c>
      <c r="BB617" s="25">
        <f t="shared" si="173"/>
        <v>8</v>
      </c>
      <c r="BC617" s="25" t="str">
        <f t="shared" si="174"/>
        <v>August</v>
      </c>
      <c r="BD617" s="25">
        <v>1</v>
      </c>
      <c r="BE617" t="str">
        <f t="shared" si="175"/>
        <v>734,38179,Low income,119,Low spender,0.00311689672332958,1,1,30,38,4,22,4,2,20,90,0.422222222222222,0.0444444444444444,0.244444444444444,0.0444444444444444,0.0222222222222222,0.222222222222222,4,3,1,3,11,0.363636363636364,0.272727272727273,0.0909090909090909,0.272727272727273,7,0,0,0,0,0,0,0,54,50-65,2631,0,1,0,0,0,0,0,1,0,50</v>
      </c>
    </row>
    <row r="618" spans="1:57" ht="13.2" x14ac:dyDescent="0.25">
      <c r="A618" s="8">
        <v>673</v>
      </c>
      <c r="B618" s="1">
        <v>33249</v>
      </c>
      <c r="C618" s="8" t="str">
        <f t="shared" si="176"/>
        <v>Low income</v>
      </c>
      <c r="D618" s="31">
        <v>656</v>
      </c>
      <c r="E618" s="34" t="str">
        <f t="shared" si="177"/>
        <v>High spender</v>
      </c>
      <c r="F618" s="10">
        <f t="shared" si="171"/>
        <v>1.9729916689223737E-2</v>
      </c>
      <c r="G618" s="1">
        <v>1</v>
      </c>
      <c r="H618" s="1">
        <v>0</v>
      </c>
      <c r="I618" s="1">
        <v>11</v>
      </c>
      <c r="J618" s="1">
        <v>6</v>
      </c>
      <c r="K618" s="1">
        <v>10</v>
      </c>
      <c r="L618" s="1">
        <v>21</v>
      </c>
      <c r="M618" s="1">
        <v>19</v>
      </c>
      <c r="N618" s="1">
        <v>14</v>
      </c>
      <c r="O618" s="1">
        <v>42</v>
      </c>
      <c r="P618" s="8">
        <f t="shared" si="178"/>
        <v>112</v>
      </c>
      <c r="Q618" s="10">
        <f t="shared" si="179"/>
        <v>5.3571428571428568E-2</v>
      </c>
      <c r="R618" s="10">
        <f t="shared" si="180"/>
        <v>8.9285714285714288E-2</v>
      </c>
      <c r="S618" s="10">
        <f t="shared" si="181"/>
        <v>0.1875</v>
      </c>
      <c r="T618" s="10">
        <f t="shared" si="182"/>
        <v>0.16964285714285715</v>
      </c>
      <c r="U618" s="10">
        <f t="shared" si="183"/>
        <v>0.125</v>
      </c>
      <c r="V618" s="10">
        <f t="shared" si="184"/>
        <v>0.375</v>
      </c>
      <c r="W618" s="1">
        <v>2</v>
      </c>
      <c r="X618" s="1">
        <v>2</v>
      </c>
      <c r="Y618" s="1">
        <v>1</v>
      </c>
      <c r="Z618" s="1">
        <v>3</v>
      </c>
      <c r="AA618" s="8">
        <f t="shared" si="185"/>
        <v>8</v>
      </c>
      <c r="AB618" s="10">
        <f t="shared" si="186"/>
        <v>0.25</v>
      </c>
      <c r="AC618" s="10">
        <f t="shared" si="187"/>
        <v>0.25</v>
      </c>
      <c r="AD618" s="10">
        <f t="shared" si="188"/>
        <v>0.125</v>
      </c>
      <c r="AE618" s="10">
        <f t="shared" si="189"/>
        <v>0.375</v>
      </c>
      <c r="AF618" s="1">
        <v>6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45</v>
      </c>
      <c r="AO618" s="20" t="str">
        <f t="shared" si="172"/>
        <v>36-50</v>
      </c>
      <c r="AP618" s="1">
        <v>2653</v>
      </c>
      <c r="AQ618" s="1">
        <v>0</v>
      </c>
      <c r="AR618" s="1">
        <v>0</v>
      </c>
      <c r="AS618" s="1">
        <v>1</v>
      </c>
      <c r="AT618" s="1">
        <v>0</v>
      </c>
      <c r="AU618" s="1">
        <v>0</v>
      </c>
      <c r="AV618" s="1">
        <v>0</v>
      </c>
      <c r="AW618" s="1">
        <v>1</v>
      </c>
      <c r="AX618" s="1">
        <v>0</v>
      </c>
      <c r="AY618" s="1">
        <v>0</v>
      </c>
      <c r="AZ618" s="1">
        <v>28</v>
      </c>
      <c r="BA618" s="23">
        <v>42196</v>
      </c>
      <c r="BB618" s="25">
        <f t="shared" si="173"/>
        <v>7</v>
      </c>
      <c r="BC618" s="25" t="str">
        <f t="shared" si="174"/>
        <v>July</v>
      </c>
      <c r="BD618" s="25">
        <v>1</v>
      </c>
      <c r="BE618" t="str">
        <f t="shared" si="175"/>
        <v>673,33249,Low income,656,High spender,0.0197299166892237,1,0,11,6,10,21,19,14,42,112,0.0535714285714286,0.0892857142857143,0.1875,0.169642857142857,0.125,0.375,2,2,1,3,8,0.25,0.25,0.125,0.375,6,0,0,0,0,0,0,0,45,36-50,2653,0,0,1,0,0,0,1,0,0,28</v>
      </c>
    </row>
    <row r="619" spans="1:57" ht="13.2" x14ac:dyDescent="0.25">
      <c r="A619" s="8">
        <v>1935</v>
      </c>
      <c r="B619" s="1">
        <v>52074</v>
      </c>
      <c r="C619" s="8" t="str">
        <f t="shared" si="176"/>
        <v>High income</v>
      </c>
      <c r="D619" s="31">
        <v>38</v>
      </c>
      <c r="E619" s="34" t="str">
        <f t="shared" si="177"/>
        <v>Low spender</v>
      </c>
      <c r="F619" s="10">
        <f t="shared" si="171"/>
        <v>7.2973076775358146E-4</v>
      </c>
      <c r="G619" s="1">
        <v>0</v>
      </c>
      <c r="H619" s="1">
        <v>1</v>
      </c>
      <c r="I619" s="1">
        <v>77</v>
      </c>
      <c r="J619" s="1">
        <v>59</v>
      </c>
      <c r="K619" s="1">
        <v>0</v>
      </c>
      <c r="L619" s="1">
        <v>12</v>
      </c>
      <c r="M619" s="1">
        <v>0</v>
      </c>
      <c r="N619" s="1">
        <v>0</v>
      </c>
      <c r="O619" s="1">
        <v>48</v>
      </c>
      <c r="P619" s="8">
        <f t="shared" si="178"/>
        <v>119</v>
      </c>
      <c r="Q619" s="10">
        <f t="shared" si="179"/>
        <v>0.49579831932773111</v>
      </c>
      <c r="R619" s="10">
        <f t="shared" si="180"/>
        <v>0</v>
      </c>
      <c r="S619" s="10">
        <f t="shared" si="181"/>
        <v>0.10084033613445378</v>
      </c>
      <c r="T619" s="10">
        <f t="shared" si="182"/>
        <v>0</v>
      </c>
      <c r="U619" s="10">
        <f t="shared" si="183"/>
        <v>0</v>
      </c>
      <c r="V619" s="10">
        <f t="shared" si="184"/>
        <v>0.40336134453781514</v>
      </c>
      <c r="W619" s="1">
        <v>1</v>
      </c>
      <c r="X619" s="1">
        <v>2</v>
      </c>
      <c r="Y619" s="1">
        <v>2</v>
      </c>
      <c r="Z619" s="1">
        <v>2</v>
      </c>
      <c r="AA619" s="8">
        <f t="shared" si="185"/>
        <v>7</v>
      </c>
      <c r="AB619" s="10">
        <f t="shared" si="186"/>
        <v>0.14285714285714285</v>
      </c>
      <c r="AC619" s="10">
        <f t="shared" si="187"/>
        <v>0.2857142857142857</v>
      </c>
      <c r="AD619" s="10">
        <f t="shared" si="188"/>
        <v>0.2857142857142857</v>
      </c>
      <c r="AE619" s="10">
        <f t="shared" si="189"/>
        <v>0.2857142857142857</v>
      </c>
      <c r="AF619" s="1">
        <v>4</v>
      </c>
      <c r="AG619" s="1">
        <v>0</v>
      </c>
      <c r="AH619" s="1">
        <v>0</v>
      </c>
      <c r="AI619" s="1">
        <v>1</v>
      </c>
      <c r="AJ619" s="1">
        <v>0</v>
      </c>
      <c r="AK619" s="1">
        <v>0</v>
      </c>
      <c r="AL619" s="1">
        <v>0</v>
      </c>
      <c r="AM619" s="1">
        <v>0</v>
      </c>
      <c r="AN619" s="1">
        <v>53</v>
      </c>
      <c r="AO619" s="20" t="str">
        <f t="shared" si="172"/>
        <v>50-65</v>
      </c>
      <c r="AP619" s="1">
        <v>2245</v>
      </c>
      <c r="AQ619" s="1">
        <v>0</v>
      </c>
      <c r="AR619" s="1">
        <v>0</v>
      </c>
      <c r="AS619" s="1">
        <v>1</v>
      </c>
      <c r="AT619" s="1">
        <v>0</v>
      </c>
      <c r="AU619" s="1">
        <v>0</v>
      </c>
      <c r="AV619" s="1">
        <v>0</v>
      </c>
      <c r="AW619" s="1">
        <v>1</v>
      </c>
      <c r="AX619" s="1">
        <v>0</v>
      </c>
      <c r="AY619" s="1">
        <v>0</v>
      </c>
      <c r="AZ619" s="1">
        <v>23</v>
      </c>
      <c r="BA619" s="23">
        <v>42604</v>
      </c>
      <c r="BB619" s="25">
        <f t="shared" si="173"/>
        <v>8</v>
      </c>
      <c r="BC619" s="25" t="str">
        <f t="shared" si="174"/>
        <v>August</v>
      </c>
      <c r="BD619" s="25">
        <v>1</v>
      </c>
      <c r="BE619" t="str">
        <f t="shared" si="175"/>
        <v>1935,52074,High income,38,Low spender,0.000729730767753581,0,1,77,59,0,12,0,0,48,119,0.495798319327731,0,0.100840336134454,0,0,0.403361344537815,1,2,2,2,7,0.142857142857143,0.285714285714286,0.285714285714286,0.285714285714286,4,0,0,1,0,0,0,0,53,50-65,2245,0,0,1,0,0,0,1,0,0,23</v>
      </c>
    </row>
    <row r="620" spans="1:57" ht="13.2" x14ac:dyDescent="0.25">
      <c r="A620" s="8">
        <v>1908</v>
      </c>
      <c r="B620" s="1">
        <v>22123</v>
      </c>
      <c r="C620" s="8" t="str">
        <f t="shared" si="176"/>
        <v>Low income</v>
      </c>
      <c r="D620" s="31">
        <v>35</v>
      </c>
      <c r="E620" s="34" t="str">
        <f t="shared" si="177"/>
        <v>Low spender</v>
      </c>
      <c r="F620" s="10">
        <f t="shared" si="171"/>
        <v>1.5820639153821814E-3</v>
      </c>
      <c r="G620" s="1">
        <v>0</v>
      </c>
      <c r="H620" s="1">
        <v>0</v>
      </c>
      <c r="I620" s="1">
        <v>77</v>
      </c>
      <c r="J620" s="1">
        <v>3</v>
      </c>
      <c r="K620" s="1">
        <v>3</v>
      </c>
      <c r="L620" s="1">
        <v>24</v>
      </c>
      <c r="M620" s="1">
        <v>34</v>
      </c>
      <c r="N620" s="1">
        <v>7</v>
      </c>
      <c r="O620" s="1">
        <v>31</v>
      </c>
      <c r="P620" s="8">
        <f t="shared" si="178"/>
        <v>102</v>
      </c>
      <c r="Q620" s="10">
        <f t="shared" si="179"/>
        <v>2.9411764705882353E-2</v>
      </c>
      <c r="R620" s="10">
        <f t="shared" si="180"/>
        <v>2.9411764705882353E-2</v>
      </c>
      <c r="S620" s="10">
        <f t="shared" si="181"/>
        <v>0.23529411764705882</v>
      </c>
      <c r="T620" s="10">
        <f t="shared" si="182"/>
        <v>0.33333333333333331</v>
      </c>
      <c r="U620" s="10">
        <f t="shared" si="183"/>
        <v>6.8627450980392163E-2</v>
      </c>
      <c r="V620" s="10">
        <f t="shared" si="184"/>
        <v>0.30392156862745096</v>
      </c>
      <c r="W620" s="1">
        <v>1</v>
      </c>
      <c r="X620" s="1">
        <v>2</v>
      </c>
      <c r="Y620" s="1">
        <v>1</v>
      </c>
      <c r="Z620" s="1">
        <v>3</v>
      </c>
      <c r="AA620" s="8">
        <f t="shared" si="185"/>
        <v>7</v>
      </c>
      <c r="AB620" s="10">
        <f t="shared" si="186"/>
        <v>0.14285714285714285</v>
      </c>
      <c r="AC620" s="10">
        <f t="shared" si="187"/>
        <v>0.2857142857142857</v>
      </c>
      <c r="AD620" s="10">
        <f t="shared" si="188"/>
        <v>0.14285714285714285</v>
      </c>
      <c r="AE620" s="10">
        <f t="shared" si="189"/>
        <v>0.42857142857142855</v>
      </c>
      <c r="AF620" s="1">
        <v>5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60</v>
      </c>
      <c r="AO620" s="20" t="str">
        <f t="shared" si="172"/>
        <v>50-65</v>
      </c>
      <c r="AP620" s="1">
        <v>2253</v>
      </c>
      <c r="AQ620" s="1">
        <v>0</v>
      </c>
      <c r="AR620" s="1">
        <v>0</v>
      </c>
      <c r="AS620" s="1">
        <v>0</v>
      </c>
      <c r="AT620" s="1">
        <v>0</v>
      </c>
      <c r="AU620" s="1">
        <v>1</v>
      </c>
      <c r="AV620" s="1">
        <v>0</v>
      </c>
      <c r="AW620" s="1">
        <v>0</v>
      </c>
      <c r="AX620" s="1">
        <v>0</v>
      </c>
      <c r="AY620" s="1">
        <v>0</v>
      </c>
      <c r="AZ620" s="1">
        <v>40</v>
      </c>
      <c r="BA620" s="23">
        <v>42596</v>
      </c>
      <c r="BB620" s="25">
        <f t="shared" si="173"/>
        <v>8</v>
      </c>
      <c r="BC620" s="25" t="str">
        <f t="shared" si="174"/>
        <v>August</v>
      </c>
      <c r="BD620" s="25">
        <v>1</v>
      </c>
      <c r="BE620" t="str">
        <f t="shared" si="175"/>
        <v>1908,22123,Low income,35,Low spender,0.00158206391538218,0,0,77,3,3,24,34,7,31,102,0.0294117647058824,0.0294117647058824,0.235294117647059,0.333333333333333,0.0686274509803922,0.303921568627451,1,2,1,3,7,0.142857142857143,0.285714285714286,0.142857142857143,0.428571428571429,5,0,0,0,0,0,0,0,60,50-65,2253,0,0,0,0,1,0,0,0,0,40</v>
      </c>
    </row>
    <row r="621" spans="1:57" ht="13.2" x14ac:dyDescent="0.25">
      <c r="A621" s="8">
        <v>796</v>
      </c>
      <c r="B621" s="1">
        <v>36065</v>
      </c>
      <c r="C621" s="8" t="str">
        <f t="shared" si="176"/>
        <v>Low income</v>
      </c>
      <c r="D621" s="31">
        <v>1682</v>
      </c>
      <c r="E621" s="34" t="str">
        <f t="shared" si="177"/>
        <v>High spender</v>
      </c>
      <c r="F621" s="10">
        <f t="shared" si="171"/>
        <v>4.6638014695688339E-2</v>
      </c>
      <c r="G621" s="1">
        <v>1</v>
      </c>
      <c r="H621" s="1">
        <v>1</v>
      </c>
      <c r="I621" s="1">
        <v>54</v>
      </c>
      <c r="J621" s="1">
        <v>18</v>
      </c>
      <c r="K621" s="1">
        <v>7</v>
      </c>
      <c r="L621" s="1">
        <v>34</v>
      </c>
      <c r="M621" s="1">
        <v>10</v>
      </c>
      <c r="N621" s="1">
        <v>2</v>
      </c>
      <c r="O621" s="1">
        <v>3</v>
      </c>
      <c r="P621" s="8">
        <f t="shared" si="178"/>
        <v>74</v>
      </c>
      <c r="Q621" s="10">
        <f t="shared" si="179"/>
        <v>0.24324324324324326</v>
      </c>
      <c r="R621" s="10">
        <f t="shared" si="180"/>
        <v>9.45945945945946E-2</v>
      </c>
      <c r="S621" s="10">
        <f t="shared" si="181"/>
        <v>0.45945945945945948</v>
      </c>
      <c r="T621" s="10">
        <f t="shared" si="182"/>
        <v>0.13513513513513514</v>
      </c>
      <c r="U621" s="10">
        <f t="shared" si="183"/>
        <v>2.7027027027027029E-2</v>
      </c>
      <c r="V621" s="10">
        <f t="shared" si="184"/>
        <v>4.0540540540540543E-2</v>
      </c>
      <c r="W621" s="1">
        <v>3</v>
      </c>
      <c r="X621" s="1">
        <v>3</v>
      </c>
      <c r="Y621" s="1">
        <v>0</v>
      </c>
      <c r="Z621" s="1">
        <v>3</v>
      </c>
      <c r="AA621" s="8">
        <f t="shared" si="185"/>
        <v>9</v>
      </c>
      <c r="AB621" s="10">
        <f t="shared" si="186"/>
        <v>0.33333333333333331</v>
      </c>
      <c r="AC621" s="10">
        <f t="shared" si="187"/>
        <v>0.33333333333333331</v>
      </c>
      <c r="AD621" s="10">
        <f t="shared" si="188"/>
        <v>0</v>
      </c>
      <c r="AE621" s="10">
        <f t="shared" si="189"/>
        <v>0.33333333333333331</v>
      </c>
      <c r="AF621" s="1">
        <v>8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52</v>
      </c>
      <c r="AO621" s="20" t="str">
        <f t="shared" si="172"/>
        <v>50-65</v>
      </c>
      <c r="AP621" s="1">
        <v>2614</v>
      </c>
      <c r="AQ621" s="1">
        <v>0</v>
      </c>
      <c r="AR621" s="1">
        <v>0</v>
      </c>
      <c r="AS621" s="1">
        <v>1</v>
      </c>
      <c r="AT621" s="1">
        <v>0</v>
      </c>
      <c r="AU621" s="1">
        <v>0</v>
      </c>
      <c r="AV621" s="1">
        <v>0</v>
      </c>
      <c r="AW621" s="1">
        <v>1</v>
      </c>
      <c r="AX621" s="1">
        <v>0</v>
      </c>
      <c r="AY621" s="1">
        <v>0</v>
      </c>
      <c r="AZ621" s="1">
        <v>68</v>
      </c>
      <c r="BA621" s="23">
        <v>42235</v>
      </c>
      <c r="BB621" s="25">
        <f t="shared" si="173"/>
        <v>8</v>
      </c>
      <c r="BC621" s="25" t="str">
        <f t="shared" si="174"/>
        <v>August</v>
      </c>
      <c r="BD621" s="25">
        <v>1</v>
      </c>
      <c r="BE621" t="str">
        <f t="shared" si="175"/>
        <v>796,36065,Low income,1682,High spender,0.0466380146956883,1,1,54,18,7,34,10,2,3,74,0.243243243243243,0.0945945945945946,0.459459459459459,0.135135135135135,0.027027027027027,0.0405405405405405,3,3,0,3,9,0.333333333333333,0.333333333333333,0,0.333333333333333,8,0,0,0,0,0,0,0,52,50-65,2614,0,0,1,0,0,0,1,0,0,68</v>
      </c>
    </row>
    <row r="622" spans="1:57" ht="13.2" x14ac:dyDescent="0.25">
      <c r="A622" s="8">
        <v>596</v>
      </c>
      <c r="B622" s="1">
        <v>37155</v>
      </c>
      <c r="C622" s="8" t="str">
        <f t="shared" si="176"/>
        <v>Low income</v>
      </c>
      <c r="D622" s="31">
        <v>1003</v>
      </c>
      <c r="E622" s="34" t="str">
        <f t="shared" si="177"/>
        <v>High spender</v>
      </c>
      <c r="F622" s="10">
        <f t="shared" si="171"/>
        <v>2.699502085856547E-2</v>
      </c>
      <c r="G622" s="1">
        <v>1</v>
      </c>
      <c r="H622" s="1">
        <v>0</v>
      </c>
      <c r="I622" s="1">
        <v>51</v>
      </c>
      <c r="J622" s="1">
        <v>23</v>
      </c>
      <c r="K622" s="1">
        <v>0</v>
      </c>
      <c r="L622" s="1">
        <v>26</v>
      </c>
      <c r="M622" s="1">
        <v>7</v>
      </c>
      <c r="N622" s="1">
        <v>15</v>
      </c>
      <c r="O622" s="1">
        <v>3</v>
      </c>
      <c r="P622" s="8">
        <f t="shared" si="178"/>
        <v>74</v>
      </c>
      <c r="Q622" s="10">
        <f t="shared" si="179"/>
        <v>0.3108108108108108</v>
      </c>
      <c r="R622" s="10">
        <f t="shared" si="180"/>
        <v>0</v>
      </c>
      <c r="S622" s="10">
        <f t="shared" si="181"/>
        <v>0.35135135135135137</v>
      </c>
      <c r="T622" s="10">
        <f t="shared" si="182"/>
        <v>9.45945945945946E-2</v>
      </c>
      <c r="U622" s="10">
        <f t="shared" si="183"/>
        <v>0.20270270270270271</v>
      </c>
      <c r="V622" s="10">
        <f t="shared" si="184"/>
        <v>4.0540540540540543E-2</v>
      </c>
      <c r="W622" s="1">
        <v>1</v>
      </c>
      <c r="X622" s="1">
        <v>2</v>
      </c>
      <c r="Y622" s="1">
        <v>0</v>
      </c>
      <c r="Z622" s="1">
        <v>4</v>
      </c>
      <c r="AA622" s="8">
        <f t="shared" si="185"/>
        <v>7</v>
      </c>
      <c r="AB622" s="10">
        <f t="shared" si="186"/>
        <v>0.14285714285714285</v>
      </c>
      <c r="AC622" s="10">
        <f t="shared" si="187"/>
        <v>0.2857142857142857</v>
      </c>
      <c r="AD622" s="10">
        <f t="shared" si="188"/>
        <v>0</v>
      </c>
      <c r="AE622" s="10">
        <f t="shared" si="189"/>
        <v>0.5714285714285714</v>
      </c>
      <c r="AF622" s="1">
        <v>5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31</v>
      </c>
      <c r="AO622" s="20" t="str">
        <f t="shared" si="172"/>
        <v>24-35</v>
      </c>
      <c r="AP622" s="1">
        <v>2673</v>
      </c>
      <c r="AQ622" s="1">
        <v>0</v>
      </c>
      <c r="AR622" s="1">
        <v>1</v>
      </c>
      <c r="AS622" s="1">
        <v>0</v>
      </c>
      <c r="AT622" s="1">
        <v>0</v>
      </c>
      <c r="AU622" s="1">
        <v>0</v>
      </c>
      <c r="AV622" s="1">
        <v>0</v>
      </c>
      <c r="AW622" s="1">
        <v>1</v>
      </c>
      <c r="AX622" s="1">
        <v>0</v>
      </c>
      <c r="AY622" s="1">
        <v>0</v>
      </c>
      <c r="AZ622" s="1">
        <v>68</v>
      </c>
      <c r="BA622" s="23">
        <v>42176</v>
      </c>
      <c r="BB622" s="25">
        <f t="shared" si="173"/>
        <v>6</v>
      </c>
      <c r="BC622" s="25" t="str">
        <f t="shared" si="174"/>
        <v>June</v>
      </c>
      <c r="BD622" s="25">
        <v>1</v>
      </c>
      <c r="BE622" t="str">
        <f t="shared" si="175"/>
        <v>596,37155,Low income,1003,High spender,0.0269950208585655,1,0,51,23,0,26,7,15,3,74,0.310810810810811,0,0.351351351351351,0.0945945945945946,0.202702702702703,0.0405405405405405,1,2,0,4,7,0.142857142857143,0.285714285714286,0,0.571428571428571,5,0,0,0,0,0,0,0,31,24-35,2673,0,1,0,0,0,0,1,0,0,68</v>
      </c>
    </row>
    <row r="623" spans="1:57" ht="13.2" x14ac:dyDescent="0.25">
      <c r="A623" s="8">
        <v>832</v>
      </c>
      <c r="B623" s="1">
        <v>28510</v>
      </c>
      <c r="C623" s="8" t="str">
        <f t="shared" si="176"/>
        <v>Low income</v>
      </c>
      <c r="D623" s="31">
        <v>972</v>
      </c>
      <c r="E623" s="34" t="str">
        <f t="shared" si="177"/>
        <v>High spender</v>
      </c>
      <c r="F623" s="10">
        <f t="shared" si="171"/>
        <v>3.4093300596282003E-2</v>
      </c>
      <c r="G623" s="1">
        <v>1</v>
      </c>
      <c r="H623" s="1">
        <v>1</v>
      </c>
      <c r="I623" s="1">
        <v>72</v>
      </c>
      <c r="J623" s="1">
        <v>44</v>
      </c>
      <c r="K623" s="1">
        <v>5</v>
      </c>
      <c r="L623" s="1">
        <v>19</v>
      </c>
      <c r="M623" s="1">
        <v>0</v>
      </c>
      <c r="N623" s="1">
        <v>4</v>
      </c>
      <c r="O623" s="1">
        <v>19</v>
      </c>
      <c r="P623" s="8">
        <f t="shared" si="178"/>
        <v>91</v>
      </c>
      <c r="Q623" s="10">
        <f t="shared" si="179"/>
        <v>0.48351648351648352</v>
      </c>
      <c r="R623" s="10">
        <f t="shared" si="180"/>
        <v>5.4945054945054944E-2</v>
      </c>
      <c r="S623" s="10">
        <f t="shared" si="181"/>
        <v>0.2087912087912088</v>
      </c>
      <c r="T623" s="10">
        <f t="shared" si="182"/>
        <v>0</v>
      </c>
      <c r="U623" s="10">
        <f t="shared" si="183"/>
        <v>4.3956043956043959E-2</v>
      </c>
      <c r="V623" s="10">
        <f t="shared" si="184"/>
        <v>0.2087912087912088</v>
      </c>
      <c r="W623" s="1">
        <v>3</v>
      </c>
      <c r="X623" s="1">
        <v>2</v>
      </c>
      <c r="Y623" s="1">
        <v>0</v>
      </c>
      <c r="Z623" s="1">
        <v>4</v>
      </c>
      <c r="AA623" s="8">
        <f t="shared" si="185"/>
        <v>9</v>
      </c>
      <c r="AB623" s="10">
        <f t="shared" si="186"/>
        <v>0.33333333333333331</v>
      </c>
      <c r="AC623" s="10">
        <f t="shared" si="187"/>
        <v>0.22222222222222221</v>
      </c>
      <c r="AD623" s="10">
        <f t="shared" si="188"/>
        <v>0</v>
      </c>
      <c r="AE623" s="10">
        <f t="shared" si="189"/>
        <v>0.44444444444444442</v>
      </c>
      <c r="AF623" s="1">
        <v>5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39</v>
      </c>
      <c r="AO623" s="20" t="str">
        <f t="shared" si="172"/>
        <v>36-50</v>
      </c>
      <c r="AP623" s="1">
        <v>2601</v>
      </c>
      <c r="AQ623" s="1">
        <v>1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1</v>
      </c>
      <c r="AX623" s="1">
        <v>0</v>
      </c>
      <c r="AY623" s="1">
        <v>0</v>
      </c>
      <c r="AZ623" s="1">
        <v>53</v>
      </c>
      <c r="BA623" s="23">
        <v>42248</v>
      </c>
      <c r="BB623" s="25">
        <f t="shared" si="173"/>
        <v>9</v>
      </c>
      <c r="BC623" s="25" t="str">
        <f t="shared" si="174"/>
        <v>September</v>
      </c>
      <c r="BD623" s="25">
        <v>1</v>
      </c>
      <c r="BE623" t="str">
        <f t="shared" si="175"/>
        <v>832,28510,Low income,972,High spender,0.034093300596282,1,1,72,44,5,19,0,4,19,91,0.483516483516484,0.0549450549450549,0.208791208791209,0,0.043956043956044,0.208791208791209,3,2,0,4,9,0.333333333333333,0.222222222222222,0,0.444444444444444,5,0,0,0,0,0,0,0,39,36-50,2601,1,0,0,0,0,0,1,0,0,53</v>
      </c>
    </row>
    <row r="624" spans="1:57" ht="13.2" x14ac:dyDescent="0.25">
      <c r="A624" s="8">
        <v>345</v>
      </c>
      <c r="B624" s="1">
        <v>7500</v>
      </c>
      <c r="C624" s="8" t="str">
        <f t="shared" si="176"/>
        <v>Low income</v>
      </c>
      <c r="D624" s="31">
        <v>64</v>
      </c>
      <c r="E624" s="34" t="str">
        <f t="shared" si="177"/>
        <v>Low spender</v>
      </c>
      <c r="F624" s="10">
        <f t="shared" si="171"/>
        <v>8.5333333333333337E-3</v>
      </c>
      <c r="G624" s="1">
        <v>0</v>
      </c>
      <c r="H624" s="1">
        <v>0</v>
      </c>
      <c r="I624" s="1">
        <v>24</v>
      </c>
      <c r="J624" s="1">
        <v>3</v>
      </c>
      <c r="K624" s="1">
        <v>18</v>
      </c>
      <c r="L624" s="1">
        <v>14</v>
      </c>
      <c r="M624" s="1">
        <v>15</v>
      </c>
      <c r="N624" s="1">
        <v>22</v>
      </c>
      <c r="O624" s="1">
        <v>50</v>
      </c>
      <c r="P624" s="8">
        <f t="shared" si="178"/>
        <v>122</v>
      </c>
      <c r="Q624" s="10">
        <f t="shared" si="179"/>
        <v>2.4590163934426229E-2</v>
      </c>
      <c r="R624" s="10">
        <f t="shared" si="180"/>
        <v>0.14754098360655737</v>
      </c>
      <c r="S624" s="10">
        <f t="shared" si="181"/>
        <v>0.11475409836065574</v>
      </c>
      <c r="T624" s="10">
        <f t="shared" si="182"/>
        <v>0.12295081967213115</v>
      </c>
      <c r="U624" s="10">
        <f t="shared" si="183"/>
        <v>0.18032786885245902</v>
      </c>
      <c r="V624" s="10">
        <f t="shared" si="184"/>
        <v>0.4098360655737705</v>
      </c>
      <c r="W624" s="1">
        <v>3</v>
      </c>
      <c r="X624" s="1">
        <v>3</v>
      </c>
      <c r="Y624" s="1">
        <v>1</v>
      </c>
      <c r="Z624" s="1">
        <v>3</v>
      </c>
      <c r="AA624" s="8">
        <f t="shared" si="185"/>
        <v>10</v>
      </c>
      <c r="AB624" s="10">
        <f t="shared" si="186"/>
        <v>0.3</v>
      </c>
      <c r="AC624" s="10">
        <f t="shared" si="187"/>
        <v>0.3</v>
      </c>
      <c r="AD624" s="10">
        <f t="shared" si="188"/>
        <v>0.1</v>
      </c>
      <c r="AE624" s="10">
        <f t="shared" si="189"/>
        <v>0.3</v>
      </c>
      <c r="AF624" s="1">
        <v>9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1</v>
      </c>
      <c r="AN624" s="1">
        <v>24</v>
      </c>
      <c r="AO624" s="20" t="str">
        <f t="shared" si="172"/>
        <v>24-35</v>
      </c>
      <c r="AP624" s="1">
        <v>2756</v>
      </c>
      <c r="AQ624" s="1">
        <v>0</v>
      </c>
      <c r="AR624" s="1">
        <v>1</v>
      </c>
      <c r="AS624" s="1">
        <v>0</v>
      </c>
      <c r="AT624" s="1">
        <v>0</v>
      </c>
      <c r="AU624" s="1">
        <v>0</v>
      </c>
      <c r="AV624" s="1">
        <v>1</v>
      </c>
      <c r="AW624" s="1">
        <v>0</v>
      </c>
      <c r="AX624" s="1">
        <v>0</v>
      </c>
      <c r="AY624" s="1">
        <v>0</v>
      </c>
      <c r="AZ624" s="1">
        <v>22</v>
      </c>
      <c r="BA624" s="23">
        <v>42093</v>
      </c>
      <c r="BB624" s="25">
        <f t="shared" si="173"/>
        <v>3</v>
      </c>
      <c r="BC624" s="25" t="str">
        <f t="shared" si="174"/>
        <v>March</v>
      </c>
      <c r="BD624" s="25">
        <v>1</v>
      </c>
      <c r="BE624" t="str">
        <f t="shared" si="175"/>
        <v>345,7500,Low income,64,Low spender,0.00853333333333333,0,0,24,3,18,14,15,22,50,122,0.0245901639344262,0.147540983606557,0.114754098360656,0.122950819672131,0.180327868852459,0.409836065573771,3,3,1,3,10,0.3,0.3,0.1,0.3,9,0,0,0,0,0,0,1,24,24-35,2756,0,1,0,0,0,1,0,0,0,22</v>
      </c>
    </row>
    <row r="625" spans="1:57" ht="13.2" x14ac:dyDescent="0.25">
      <c r="A625" s="8">
        <v>710</v>
      </c>
      <c r="B625" s="1">
        <v>34941</v>
      </c>
      <c r="C625" s="8" t="str">
        <f t="shared" si="176"/>
        <v>Low income</v>
      </c>
      <c r="D625" s="31">
        <v>971</v>
      </c>
      <c r="E625" s="34" t="str">
        <f t="shared" si="177"/>
        <v>High spender</v>
      </c>
      <c r="F625" s="10">
        <f t="shared" si="171"/>
        <v>2.7789702641595831E-2</v>
      </c>
      <c r="G625" s="1">
        <v>1</v>
      </c>
      <c r="H625" s="1">
        <v>1</v>
      </c>
      <c r="I625" s="1">
        <v>26</v>
      </c>
      <c r="J625" s="1">
        <v>39</v>
      </c>
      <c r="K625" s="1">
        <v>2</v>
      </c>
      <c r="L625" s="1">
        <v>25</v>
      </c>
      <c r="M625" s="1">
        <v>4</v>
      </c>
      <c r="N625" s="1">
        <v>3</v>
      </c>
      <c r="O625" s="1">
        <v>24</v>
      </c>
      <c r="P625" s="8">
        <f t="shared" si="178"/>
        <v>97</v>
      </c>
      <c r="Q625" s="10">
        <f t="shared" si="179"/>
        <v>0.40206185567010311</v>
      </c>
      <c r="R625" s="10">
        <f t="shared" si="180"/>
        <v>2.0618556701030927E-2</v>
      </c>
      <c r="S625" s="10">
        <f t="shared" si="181"/>
        <v>0.25773195876288657</v>
      </c>
      <c r="T625" s="10">
        <f t="shared" si="182"/>
        <v>4.1237113402061855E-2</v>
      </c>
      <c r="U625" s="10">
        <f t="shared" si="183"/>
        <v>3.0927835051546393E-2</v>
      </c>
      <c r="V625" s="10">
        <f t="shared" si="184"/>
        <v>0.24742268041237114</v>
      </c>
      <c r="W625" s="1">
        <v>2</v>
      </c>
      <c r="X625" s="1">
        <v>3</v>
      </c>
      <c r="Y625" s="1">
        <v>0</v>
      </c>
      <c r="Z625" s="1">
        <v>3</v>
      </c>
      <c r="AA625" s="8">
        <f t="shared" si="185"/>
        <v>8</v>
      </c>
      <c r="AB625" s="10">
        <f t="shared" si="186"/>
        <v>0.25</v>
      </c>
      <c r="AC625" s="10">
        <f t="shared" si="187"/>
        <v>0.375</v>
      </c>
      <c r="AD625" s="10">
        <f t="shared" si="188"/>
        <v>0</v>
      </c>
      <c r="AE625" s="10">
        <f t="shared" si="189"/>
        <v>0.375</v>
      </c>
      <c r="AF625" s="1">
        <v>8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64</v>
      </c>
      <c r="AO625" s="20" t="str">
        <f t="shared" si="172"/>
        <v>50-65</v>
      </c>
      <c r="AP625" s="1">
        <v>2639</v>
      </c>
      <c r="AQ625" s="1">
        <v>0</v>
      </c>
      <c r="AR625" s="1">
        <v>0</v>
      </c>
      <c r="AS625" s="1">
        <v>0</v>
      </c>
      <c r="AT625" s="1">
        <v>1</v>
      </c>
      <c r="AU625" s="1">
        <v>0</v>
      </c>
      <c r="AV625" s="1">
        <v>0</v>
      </c>
      <c r="AW625" s="1">
        <v>0</v>
      </c>
      <c r="AX625" s="1">
        <v>1</v>
      </c>
      <c r="AY625" s="1">
        <v>0</v>
      </c>
      <c r="AZ625" s="1">
        <v>49</v>
      </c>
      <c r="BA625" s="23">
        <v>42210</v>
      </c>
      <c r="BB625" s="25">
        <f t="shared" si="173"/>
        <v>7</v>
      </c>
      <c r="BC625" s="25" t="str">
        <f t="shared" si="174"/>
        <v>July</v>
      </c>
      <c r="BD625" s="25">
        <v>1</v>
      </c>
      <c r="BE625" t="str">
        <f t="shared" si="175"/>
        <v>710,34941,Low income,971,High spender,0.0277897026415958,1,1,26,39,2,25,4,3,24,97,0.402061855670103,0.0206185567010309,0.257731958762887,0.0412371134020619,0.0309278350515464,0.247422680412371,2,3,0,3,8,0.25,0.375,0,0.375,8,0,0,0,0,0,0,0,64,50-65,2639,0,0,0,1,0,0,0,1,0,49</v>
      </c>
    </row>
    <row r="626" spans="1:57" ht="13.2" x14ac:dyDescent="0.25">
      <c r="A626" s="8">
        <v>401</v>
      </c>
      <c r="B626" s="1">
        <v>20193</v>
      </c>
      <c r="C626" s="8" t="str">
        <f t="shared" si="176"/>
        <v>Low income</v>
      </c>
      <c r="D626" s="31">
        <v>1140</v>
      </c>
      <c r="E626" s="34" t="str">
        <f t="shared" si="177"/>
        <v>High spender</v>
      </c>
      <c r="F626" s="10">
        <f t="shared" si="171"/>
        <v>5.6455207250037144E-2</v>
      </c>
      <c r="G626" s="1">
        <v>0</v>
      </c>
      <c r="H626" s="1">
        <v>0</v>
      </c>
      <c r="I626" s="1">
        <v>18</v>
      </c>
      <c r="J626" s="1">
        <v>8</v>
      </c>
      <c r="K626" s="1">
        <v>8</v>
      </c>
      <c r="L626" s="1">
        <v>22</v>
      </c>
      <c r="M626" s="1">
        <v>24</v>
      </c>
      <c r="N626" s="1">
        <v>11</v>
      </c>
      <c r="O626" s="1">
        <v>9</v>
      </c>
      <c r="P626" s="8">
        <f t="shared" si="178"/>
        <v>82</v>
      </c>
      <c r="Q626" s="10">
        <f t="shared" si="179"/>
        <v>9.7560975609756101E-2</v>
      </c>
      <c r="R626" s="10">
        <f t="shared" si="180"/>
        <v>9.7560975609756101E-2</v>
      </c>
      <c r="S626" s="10">
        <f t="shared" si="181"/>
        <v>0.26829268292682928</v>
      </c>
      <c r="T626" s="10">
        <f t="shared" si="182"/>
        <v>0.29268292682926828</v>
      </c>
      <c r="U626" s="10">
        <f t="shared" si="183"/>
        <v>0.13414634146341464</v>
      </c>
      <c r="V626" s="10">
        <f t="shared" si="184"/>
        <v>0.10975609756097561</v>
      </c>
      <c r="W626" s="1">
        <v>1</v>
      </c>
      <c r="X626" s="1">
        <v>1</v>
      </c>
      <c r="Y626" s="1">
        <v>1</v>
      </c>
      <c r="Z626" s="1">
        <v>4</v>
      </c>
      <c r="AA626" s="8">
        <f t="shared" si="185"/>
        <v>7</v>
      </c>
      <c r="AB626" s="10">
        <f t="shared" si="186"/>
        <v>0.14285714285714285</v>
      </c>
      <c r="AC626" s="10">
        <f t="shared" si="187"/>
        <v>0.14285714285714285</v>
      </c>
      <c r="AD626" s="10">
        <f t="shared" si="188"/>
        <v>0.14285714285714285</v>
      </c>
      <c r="AE626" s="10">
        <f t="shared" si="189"/>
        <v>0.5714285714285714</v>
      </c>
      <c r="AF626" s="1">
        <v>4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29</v>
      </c>
      <c r="AO626" s="20" t="str">
        <f t="shared" si="172"/>
        <v>24-35</v>
      </c>
      <c r="AP626" s="1">
        <v>2737</v>
      </c>
      <c r="AQ626" s="1">
        <v>0</v>
      </c>
      <c r="AR626" s="1">
        <v>0</v>
      </c>
      <c r="AS626" s="1">
        <v>0</v>
      </c>
      <c r="AT626" s="1">
        <v>1</v>
      </c>
      <c r="AU626" s="1">
        <v>0</v>
      </c>
      <c r="AV626" s="1">
        <v>1</v>
      </c>
      <c r="AW626" s="1">
        <v>0</v>
      </c>
      <c r="AX626" s="1">
        <v>0</v>
      </c>
      <c r="AY626" s="1">
        <v>0</v>
      </c>
      <c r="AZ626" s="1">
        <v>64</v>
      </c>
      <c r="BA626" s="23">
        <v>42112</v>
      </c>
      <c r="BB626" s="25">
        <f t="shared" si="173"/>
        <v>4</v>
      </c>
      <c r="BC626" s="25" t="str">
        <f t="shared" si="174"/>
        <v>April</v>
      </c>
      <c r="BD626" s="25">
        <v>1</v>
      </c>
      <c r="BE626" t="str">
        <f t="shared" si="175"/>
        <v>401,20193,Low income,1140,High spender,0.0564552072500371,0,0,18,8,8,22,24,11,9,82,0.0975609756097561,0.0975609756097561,0.268292682926829,0.292682926829268,0.134146341463415,0.109756097560976,1,1,1,4,7,0.142857142857143,0.142857142857143,0.142857142857143,0.571428571428571,4,0,0,0,0,0,0,0,29,24-35,2737,0,0,0,1,0,1,0,0,0,64</v>
      </c>
    </row>
    <row r="627" spans="1:57" ht="13.2" x14ac:dyDescent="0.25">
      <c r="A627" s="8">
        <v>18</v>
      </c>
      <c r="B627" s="1">
        <v>36778</v>
      </c>
      <c r="C627" s="8" t="str">
        <f t="shared" si="176"/>
        <v>Low income</v>
      </c>
      <c r="D627" s="31">
        <v>261</v>
      </c>
      <c r="E627" s="34" t="str">
        <f t="shared" si="177"/>
        <v>Low spender</v>
      </c>
      <c r="F627" s="10">
        <f t="shared" si="171"/>
        <v>7.0966338571972374E-3</v>
      </c>
      <c r="G627" s="1">
        <v>1</v>
      </c>
      <c r="H627" s="1">
        <v>1</v>
      </c>
      <c r="I627" s="1">
        <v>63</v>
      </c>
      <c r="J627" s="1">
        <v>29</v>
      </c>
      <c r="K627" s="1">
        <v>4</v>
      </c>
      <c r="L627" s="1">
        <v>34</v>
      </c>
      <c r="M627" s="1">
        <v>2</v>
      </c>
      <c r="N627" s="1">
        <v>4</v>
      </c>
      <c r="O627" s="1">
        <v>4</v>
      </c>
      <c r="P627" s="8">
        <f t="shared" si="178"/>
        <v>77</v>
      </c>
      <c r="Q627" s="10">
        <f t="shared" si="179"/>
        <v>0.37662337662337664</v>
      </c>
      <c r="R627" s="10">
        <f t="shared" si="180"/>
        <v>5.1948051948051951E-2</v>
      </c>
      <c r="S627" s="10">
        <f t="shared" si="181"/>
        <v>0.44155844155844154</v>
      </c>
      <c r="T627" s="10">
        <f t="shared" si="182"/>
        <v>2.5974025974025976E-2</v>
      </c>
      <c r="U627" s="10">
        <f t="shared" si="183"/>
        <v>5.1948051948051951E-2</v>
      </c>
      <c r="V627" s="10">
        <f t="shared" si="184"/>
        <v>5.1948051948051951E-2</v>
      </c>
      <c r="W627" s="1">
        <v>3</v>
      </c>
      <c r="X627" s="1">
        <v>3</v>
      </c>
      <c r="Y627" s="1">
        <v>0</v>
      </c>
      <c r="Z627" s="1">
        <v>3</v>
      </c>
      <c r="AA627" s="8">
        <f t="shared" si="185"/>
        <v>9</v>
      </c>
      <c r="AB627" s="10">
        <f t="shared" si="186"/>
        <v>0.33333333333333331</v>
      </c>
      <c r="AC627" s="10">
        <f t="shared" si="187"/>
        <v>0.33333333333333331</v>
      </c>
      <c r="AD627" s="10">
        <f t="shared" si="188"/>
        <v>0</v>
      </c>
      <c r="AE627" s="10">
        <f t="shared" si="189"/>
        <v>0.33333333333333331</v>
      </c>
      <c r="AF627" s="1">
        <v>9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52</v>
      </c>
      <c r="AO627" s="20" t="str">
        <f t="shared" si="172"/>
        <v>50-65</v>
      </c>
      <c r="AP627" s="1">
        <v>2852</v>
      </c>
      <c r="AQ627" s="1">
        <v>0</v>
      </c>
      <c r="AR627" s="1">
        <v>1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1</v>
      </c>
      <c r="AZ627" s="1">
        <v>69</v>
      </c>
      <c r="BA627" s="23">
        <v>41997</v>
      </c>
      <c r="BB627" s="25">
        <f t="shared" si="173"/>
        <v>12</v>
      </c>
      <c r="BC627" s="25" t="str">
        <f t="shared" si="174"/>
        <v>December</v>
      </c>
      <c r="BD627" s="25">
        <v>1</v>
      </c>
      <c r="BE627" t="str">
        <f t="shared" si="175"/>
        <v>18,36778,Low income,261,Low spender,0.00709663385719724,1,1,63,29,4,34,2,4,4,77,0.376623376623377,0.051948051948052,0.441558441558442,0.025974025974026,0.051948051948052,0.051948051948052,3,3,0,3,9,0.333333333333333,0.333333333333333,0,0.333333333333333,9,0,0,0,0,0,0,0,52,50-65,2852,0,1,0,0,0,0,0,0,1,69</v>
      </c>
    </row>
    <row r="628" spans="1:57" ht="13.2" x14ac:dyDescent="0.25">
      <c r="A628" s="8">
        <v>579</v>
      </c>
      <c r="B628" s="1">
        <v>27215</v>
      </c>
      <c r="C628" s="8" t="str">
        <f t="shared" si="176"/>
        <v>Low income</v>
      </c>
      <c r="D628" s="31">
        <v>1226</v>
      </c>
      <c r="E628" s="34" t="str">
        <f t="shared" si="177"/>
        <v>High spender</v>
      </c>
      <c r="F628" s="10">
        <f t="shared" si="171"/>
        <v>4.5048686386184089E-2</v>
      </c>
      <c r="G628" s="1">
        <v>2</v>
      </c>
      <c r="H628" s="1">
        <v>1</v>
      </c>
      <c r="I628" s="1">
        <v>50</v>
      </c>
      <c r="J628" s="1">
        <v>30</v>
      </c>
      <c r="K628" s="1">
        <v>5</v>
      </c>
      <c r="L628" s="1">
        <v>22</v>
      </c>
      <c r="M628" s="1">
        <v>8</v>
      </c>
      <c r="N628" s="1">
        <v>9</v>
      </c>
      <c r="O628" s="1">
        <v>28</v>
      </c>
      <c r="P628" s="8">
        <f t="shared" si="178"/>
        <v>102</v>
      </c>
      <c r="Q628" s="10">
        <f t="shared" si="179"/>
        <v>0.29411764705882354</v>
      </c>
      <c r="R628" s="10">
        <f t="shared" si="180"/>
        <v>4.9019607843137254E-2</v>
      </c>
      <c r="S628" s="10">
        <f t="shared" si="181"/>
        <v>0.21568627450980393</v>
      </c>
      <c r="T628" s="10">
        <f t="shared" si="182"/>
        <v>7.8431372549019607E-2</v>
      </c>
      <c r="U628" s="10">
        <f t="shared" si="183"/>
        <v>8.8235294117647065E-2</v>
      </c>
      <c r="V628" s="10">
        <f t="shared" si="184"/>
        <v>0.27450980392156865</v>
      </c>
      <c r="W628" s="1">
        <v>4</v>
      </c>
      <c r="X628" s="1">
        <v>2</v>
      </c>
      <c r="Y628" s="1">
        <v>1</v>
      </c>
      <c r="Z628" s="1">
        <v>4</v>
      </c>
      <c r="AA628" s="8">
        <f t="shared" si="185"/>
        <v>11</v>
      </c>
      <c r="AB628" s="10">
        <f t="shared" si="186"/>
        <v>0.36363636363636365</v>
      </c>
      <c r="AC628" s="10">
        <f t="shared" si="187"/>
        <v>0.18181818181818182</v>
      </c>
      <c r="AD628" s="10">
        <f t="shared" si="188"/>
        <v>9.0909090909090912E-2</v>
      </c>
      <c r="AE628" s="10">
        <f t="shared" si="189"/>
        <v>0.36363636363636365</v>
      </c>
      <c r="AF628" s="1">
        <v>6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59</v>
      </c>
      <c r="AO628" s="20" t="str">
        <f t="shared" si="172"/>
        <v>50-65</v>
      </c>
      <c r="AP628" s="1">
        <v>2681</v>
      </c>
      <c r="AQ628" s="1">
        <v>1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1</v>
      </c>
      <c r="AX628" s="1">
        <v>0</v>
      </c>
      <c r="AY628" s="1">
        <v>0</v>
      </c>
      <c r="AZ628" s="1">
        <v>46</v>
      </c>
      <c r="BA628" s="23">
        <v>42168</v>
      </c>
      <c r="BB628" s="25">
        <f t="shared" si="173"/>
        <v>6</v>
      </c>
      <c r="BC628" s="25" t="str">
        <f t="shared" si="174"/>
        <v>June</v>
      </c>
      <c r="BD628" s="25">
        <v>1</v>
      </c>
      <c r="BE628" t="str">
        <f t="shared" si="175"/>
        <v>579,27215,Low income,1226,High spender,0.0450486863861841,2,1,50,30,5,22,8,9,28,102,0.294117647058824,0.0490196078431373,0.215686274509804,0.0784313725490196,0.0882352941176471,0.274509803921569,4,2,1,4,11,0.363636363636364,0.181818181818182,0.0909090909090909,0.363636363636364,6,0,0,0,0,0,0,0,59,50-65,2681,1,0,0,0,0,0,1,0,0,46</v>
      </c>
    </row>
    <row r="629" spans="1:57" ht="13.2" x14ac:dyDescent="0.25">
      <c r="A629" s="8">
        <v>1157</v>
      </c>
      <c r="B629" s="1">
        <v>40321</v>
      </c>
      <c r="C629" s="8" t="str">
        <f t="shared" si="176"/>
        <v>Low income</v>
      </c>
      <c r="D629" s="31">
        <v>355</v>
      </c>
      <c r="E629" s="34" t="str">
        <f t="shared" si="177"/>
        <v>Low spender</v>
      </c>
      <c r="F629" s="10">
        <f t="shared" si="171"/>
        <v>8.8043451303291085E-3</v>
      </c>
      <c r="G629" s="1">
        <v>1</v>
      </c>
      <c r="H629" s="1">
        <v>1</v>
      </c>
      <c r="I629" s="1">
        <v>59</v>
      </c>
      <c r="J629" s="1">
        <v>44</v>
      </c>
      <c r="K629" s="1">
        <v>4</v>
      </c>
      <c r="L629" s="1">
        <v>21</v>
      </c>
      <c r="M629" s="1">
        <v>6</v>
      </c>
      <c r="N629" s="1">
        <v>0</v>
      </c>
      <c r="O629" s="1">
        <v>27</v>
      </c>
      <c r="P629" s="8">
        <f t="shared" si="178"/>
        <v>102</v>
      </c>
      <c r="Q629" s="10">
        <f t="shared" si="179"/>
        <v>0.43137254901960786</v>
      </c>
      <c r="R629" s="10">
        <f t="shared" si="180"/>
        <v>3.9215686274509803E-2</v>
      </c>
      <c r="S629" s="10">
        <f t="shared" si="181"/>
        <v>0.20588235294117646</v>
      </c>
      <c r="T629" s="10">
        <f t="shared" si="182"/>
        <v>5.8823529411764705E-2</v>
      </c>
      <c r="U629" s="10">
        <f t="shared" si="183"/>
        <v>0</v>
      </c>
      <c r="V629" s="10">
        <f t="shared" si="184"/>
        <v>0.26470588235294118</v>
      </c>
      <c r="W629" s="1">
        <v>2</v>
      </c>
      <c r="X629" s="1">
        <v>3</v>
      </c>
      <c r="Y629" s="1">
        <v>0</v>
      </c>
      <c r="Z629" s="1">
        <v>3</v>
      </c>
      <c r="AA629" s="8">
        <f t="shared" si="185"/>
        <v>8</v>
      </c>
      <c r="AB629" s="10">
        <f t="shared" si="186"/>
        <v>0.25</v>
      </c>
      <c r="AC629" s="10">
        <f t="shared" si="187"/>
        <v>0.375</v>
      </c>
      <c r="AD629" s="10">
        <f t="shared" si="188"/>
        <v>0</v>
      </c>
      <c r="AE629" s="10">
        <f t="shared" si="189"/>
        <v>0.375</v>
      </c>
      <c r="AF629" s="1">
        <v>7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48</v>
      </c>
      <c r="AO629" s="20" t="str">
        <f t="shared" si="172"/>
        <v>36-50</v>
      </c>
      <c r="AP629" s="1">
        <v>2494</v>
      </c>
      <c r="AQ629" s="1">
        <v>0</v>
      </c>
      <c r="AR629" s="1">
        <v>1</v>
      </c>
      <c r="AS629" s="1">
        <v>0</v>
      </c>
      <c r="AT629" s="1">
        <v>0</v>
      </c>
      <c r="AU629" s="1">
        <v>0</v>
      </c>
      <c r="AV629" s="1">
        <v>0</v>
      </c>
      <c r="AW629" s="1">
        <v>1</v>
      </c>
      <c r="AX629" s="1">
        <v>0</v>
      </c>
      <c r="AY629" s="1">
        <v>0</v>
      </c>
      <c r="AZ629" s="1">
        <v>48</v>
      </c>
      <c r="BA629" s="23">
        <v>42355</v>
      </c>
      <c r="BB629" s="25">
        <f t="shared" si="173"/>
        <v>12</v>
      </c>
      <c r="BC629" s="25" t="str">
        <f t="shared" si="174"/>
        <v>December</v>
      </c>
      <c r="BD629" s="25">
        <v>1</v>
      </c>
      <c r="BE629" t="str">
        <f t="shared" si="175"/>
        <v>1157,40321,Low income,355,Low spender,0.00880434513032911,1,1,59,44,4,21,6,0,27,102,0.431372549019608,0.0392156862745098,0.205882352941176,0.0588235294117647,0,0.264705882352941,2,3,0,3,8,0.25,0.375,0,0.375,7,0,0,0,0,0,0,0,48,36-50,2494,0,1,0,0,0,0,1,0,0,48</v>
      </c>
    </row>
    <row r="630" spans="1:57" ht="13.2" x14ac:dyDescent="0.25">
      <c r="A630" s="8">
        <v>54</v>
      </c>
      <c r="B630" s="1">
        <v>31089</v>
      </c>
      <c r="C630" s="8" t="str">
        <f t="shared" si="176"/>
        <v>Low income</v>
      </c>
      <c r="D630" s="31">
        <v>967</v>
      </c>
      <c r="E630" s="34" t="str">
        <f t="shared" si="177"/>
        <v>High spender</v>
      </c>
      <c r="F630" s="10">
        <f t="shared" si="171"/>
        <v>3.1104249091318474E-2</v>
      </c>
      <c r="G630" s="1">
        <v>1</v>
      </c>
      <c r="H630" s="1">
        <v>0</v>
      </c>
      <c r="I630" s="1">
        <v>57</v>
      </c>
      <c r="J630" s="1">
        <v>31</v>
      </c>
      <c r="K630" s="1">
        <v>3</v>
      </c>
      <c r="L630" s="1">
        <v>31</v>
      </c>
      <c r="M630" s="1">
        <v>2</v>
      </c>
      <c r="N630" s="1">
        <v>8</v>
      </c>
      <c r="O630" s="1">
        <v>4</v>
      </c>
      <c r="P630" s="8">
        <f t="shared" si="178"/>
        <v>79</v>
      </c>
      <c r="Q630" s="10">
        <f t="shared" si="179"/>
        <v>0.39240506329113922</v>
      </c>
      <c r="R630" s="10">
        <f t="shared" si="180"/>
        <v>3.7974683544303799E-2</v>
      </c>
      <c r="S630" s="10">
        <f t="shared" si="181"/>
        <v>0.39240506329113922</v>
      </c>
      <c r="T630" s="10">
        <f t="shared" si="182"/>
        <v>2.5316455696202531E-2</v>
      </c>
      <c r="U630" s="10">
        <f t="shared" si="183"/>
        <v>0.10126582278481013</v>
      </c>
      <c r="V630" s="10">
        <f t="shared" si="184"/>
        <v>5.0632911392405063E-2</v>
      </c>
      <c r="W630" s="1">
        <v>3</v>
      </c>
      <c r="X630" s="1">
        <v>3</v>
      </c>
      <c r="Y630" s="1">
        <v>0</v>
      </c>
      <c r="Z630" s="1">
        <v>4</v>
      </c>
      <c r="AA630" s="8">
        <f t="shared" si="185"/>
        <v>10</v>
      </c>
      <c r="AB630" s="10">
        <f t="shared" si="186"/>
        <v>0.3</v>
      </c>
      <c r="AC630" s="10">
        <f t="shared" si="187"/>
        <v>0.3</v>
      </c>
      <c r="AD630" s="10">
        <f t="shared" si="188"/>
        <v>0</v>
      </c>
      <c r="AE630" s="10">
        <f t="shared" si="189"/>
        <v>0.4</v>
      </c>
      <c r="AF630" s="1">
        <v>8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39</v>
      </c>
      <c r="AO630" s="20" t="str">
        <f t="shared" si="172"/>
        <v>36-50</v>
      </c>
      <c r="AP630" s="1">
        <v>2840</v>
      </c>
      <c r="AQ630" s="1">
        <v>0</v>
      </c>
      <c r="AR630" s="1">
        <v>0</v>
      </c>
      <c r="AS630" s="1">
        <v>0</v>
      </c>
      <c r="AT630" s="1">
        <v>1</v>
      </c>
      <c r="AU630" s="1">
        <v>0</v>
      </c>
      <c r="AV630" s="1">
        <v>0</v>
      </c>
      <c r="AW630" s="1">
        <v>1</v>
      </c>
      <c r="AX630" s="1">
        <v>0</v>
      </c>
      <c r="AY630" s="1">
        <v>0</v>
      </c>
      <c r="AZ630" s="1">
        <v>71</v>
      </c>
      <c r="BA630" s="23">
        <v>42009</v>
      </c>
      <c r="BB630" s="25">
        <f t="shared" si="173"/>
        <v>1</v>
      </c>
      <c r="BC630" s="25" t="str">
        <f t="shared" si="174"/>
        <v>January</v>
      </c>
      <c r="BD630" s="25">
        <v>1</v>
      </c>
      <c r="BE630" t="str">
        <f t="shared" si="175"/>
        <v>54,31089,Low income,967,High spender,0.0311042490913185,1,0,57,31,3,31,2,8,4,79,0.392405063291139,0.0379746835443038,0.392405063291139,0.0253164556962025,0.10126582278481,0.0506329113924051,3,3,0,4,10,0.3,0.3,0,0.4,8,0,0,0,0,0,0,0,39,36-50,2840,0,0,0,1,0,0,1,0,0,71</v>
      </c>
    </row>
    <row r="631" spans="1:57" ht="13.2" x14ac:dyDescent="0.25">
      <c r="A631" s="8">
        <v>1760</v>
      </c>
      <c r="B631" s="1">
        <v>37697</v>
      </c>
      <c r="C631" s="8" t="str">
        <f t="shared" si="176"/>
        <v>Low income</v>
      </c>
      <c r="D631" s="31">
        <v>726</v>
      </c>
      <c r="E631" s="34" t="str">
        <f t="shared" si="177"/>
        <v>High spender</v>
      </c>
      <c r="F631" s="10">
        <f t="shared" si="171"/>
        <v>1.9258826962357749E-2</v>
      </c>
      <c r="G631" s="1">
        <v>1</v>
      </c>
      <c r="H631" s="1">
        <v>0</v>
      </c>
      <c r="I631" s="1">
        <v>82</v>
      </c>
      <c r="J631" s="1">
        <v>34</v>
      </c>
      <c r="K631" s="1">
        <v>6</v>
      </c>
      <c r="L631" s="1">
        <v>21</v>
      </c>
      <c r="M631" s="1">
        <v>11</v>
      </c>
      <c r="N631" s="1">
        <v>4</v>
      </c>
      <c r="O631" s="1">
        <v>8</v>
      </c>
      <c r="P631" s="8">
        <f t="shared" si="178"/>
        <v>84</v>
      </c>
      <c r="Q631" s="10">
        <f t="shared" si="179"/>
        <v>0.40476190476190477</v>
      </c>
      <c r="R631" s="10">
        <f t="shared" si="180"/>
        <v>7.1428571428571425E-2</v>
      </c>
      <c r="S631" s="10">
        <f t="shared" si="181"/>
        <v>0.25</v>
      </c>
      <c r="T631" s="10">
        <f t="shared" si="182"/>
        <v>0.13095238095238096</v>
      </c>
      <c r="U631" s="10">
        <f t="shared" si="183"/>
        <v>4.7619047619047616E-2</v>
      </c>
      <c r="V631" s="10">
        <f t="shared" si="184"/>
        <v>9.5238095238095233E-2</v>
      </c>
      <c r="W631" s="1">
        <v>1</v>
      </c>
      <c r="X631" s="1">
        <v>2</v>
      </c>
      <c r="Y631" s="1">
        <v>1</v>
      </c>
      <c r="Z631" s="1">
        <v>3</v>
      </c>
      <c r="AA631" s="8">
        <f t="shared" si="185"/>
        <v>7</v>
      </c>
      <c r="AB631" s="10">
        <f t="shared" si="186"/>
        <v>0.14285714285714285</v>
      </c>
      <c r="AC631" s="10">
        <f t="shared" si="187"/>
        <v>0.2857142857142857</v>
      </c>
      <c r="AD631" s="10">
        <f t="shared" si="188"/>
        <v>0.14285714285714285</v>
      </c>
      <c r="AE631" s="10">
        <f t="shared" si="189"/>
        <v>0.42857142857142855</v>
      </c>
      <c r="AF631" s="1">
        <v>6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44</v>
      </c>
      <c r="AO631" s="20" t="str">
        <f t="shared" si="172"/>
        <v>36-50</v>
      </c>
      <c r="AP631" s="1">
        <v>2301</v>
      </c>
      <c r="AQ631" s="1">
        <v>0</v>
      </c>
      <c r="AR631" s="1">
        <v>0</v>
      </c>
      <c r="AS631" s="1">
        <v>1</v>
      </c>
      <c r="AT631" s="1">
        <v>0</v>
      </c>
      <c r="AU631" s="1">
        <v>0</v>
      </c>
      <c r="AV631" s="1">
        <v>0</v>
      </c>
      <c r="AW631" s="1">
        <v>1</v>
      </c>
      <c r="AX631" s="1">
        <v>0</v>
      </c>
      <c r="AY631" s="1">
        <v>0</v>
      </c>
      <c r="AZ631" s="1">
        <v>68</v>
      </c>
      <c r="BA631" s="23">
        <v>42548</v>
      </c>
      <c r="BB631" s="25">
        <f t="shared" si="173"/>
        <v>6</v>
      </c>
      <c r="BC631" s="25" t="str">
        <f t="shared" si="174"/>
        <v>June</v>
      </c>
      <c r="BD631" s="25">
        <v>1</v>
      </c>
      <c r="BE631" t="str">
        <f t="shared" si="175"/>
        <v>1760,37697,Low income,726,High spender,0.0192588269623577,1,0,82,34,6,21,11,4,8,84,0.404761904761905,0.0714285714285714,0.25,0.130952380952381,0.0476190476190476,0.0952380952380952,1,2,1,3,7,0.142857142857143,0.285714285714286,0.142857142857143,0.428571428571429,6,0,0,0,0,0,0,0,44,36-50,2301,0,0,1,0,0,0,1,0,0,68</v>
      </c>
    </row>
    <row r="632" spans="1:57" ht="13.2" x14ac:dyDescent="0.25">
      <c r="A632" s="8">
        <v>561</v>
      </c>
      <c r="B632" s="1">
        <v>40706</v>
      </c>
      <c r="C632" s="8" t="str">
        <f t="shared" si="176"/>
        <v>Low income</v>
      </c>
      <c r="D632" s="31">
        <v>149</v>
      </c>
      <c r="E632" s="34" t="str">
        <f t="shared" si="177"/>
        <v>Low spender</v>
      </c>
      <c r="F632" s="10">
        <f t="shared" si="171"/>
        <v>3.6603940451039158E-3</v>
      </c>
      <c r="G632" s="1">
        <v>2</v>
      </c>
      <c r="H632" s="1">
        <v>1</v>
      </c>
      <c r="I632" s="1">
        <v>37</v>
      </c>
      <c r="J632" s="1">
        <v>59</v>
      </c>
      <c r="K632" s="1">
        <v>0</v>
      </c>
      <c r="L632" s="1">
        <v>11</v>
      </c>
      <c r="M632" s="1">
        <v>4</v>
      </c>
      <c r="N632" s="1">
        <v>2</v>
      </c>
      <c r="O632" s="1">
        <v>5</v>
      </c>
      <c r="P632" s="8">
        <f t="shared" si="178"/>
        <v>81</v>
      </c>
      <c r="Q632" s="10">
        <f t="shared" si="179"/>
        <v>0.72839506172839508</v>
      </c>
      <c r="R632" s="10">
        <f t="shared" si="180"/>
        <v>0</v>
      </c>
      <c r="S632" s="10">
        <f t="shared" si="181"/>
        <v>0.13580246913580246</v>
      </c>
      <c r="T632" s="10">
        <f t="shared" si="182"/>
        <v>4.9382716049382713E-2</v>
      </c>
      <c r="U632" s="10">
        <f t="shared" si="183"/>
        <v>2.4691358024691357E-2</v>
      </c>
      <c r="V632" s="10">
        <f t="shared" si="184"/>
        <v>6.1728395061728392E-2</v>
      </c>
      <c r="W632" s="1">
        <v>4</v>
      </c>
      <c r="X632" s="1">
        <v>3</v>
      </c>
      <c r="Y632" s="1">
        <v>0</v>
      </c>
      <c r="Z632" s="1">
        <v>4</v>
      </c>
      <c r="AA632" s="8">
        <f t="shared" si="185"/>
        <v>11</v>
      </c>
      <c r="AB632" s="10">
        <f t="shared" si="186"/>
        <v>0.36363636363636365</v>
      </c>
      <c r="AC632" s="10">
        <f t="shared" si="187"/>
        <v>0.27272727272727271</v>
      </c>
      <c r="AD632" s="10">
        <f t="shared" si="188"/>
        <v>0</v>
      </c>
      <c r="AE632" s="10">
        <f t="shared" si="189"/>
        <v>0.36363636363636365</v>
      </c>
      <c r="AF632" s="1">
        <v>7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52</v>
      </c>
      <c r="AO632" s="20" t="str">
        <f t="shared" si="172"/>
        <v>50-65</v>
      </c>
      <c r="AP632" s="1">
        <v>2687</v>
      </c>
      <c r="AQ632" s="1">
        <v>0</v>
      </c>
      <c r="AR632" s="1">
        <v>0</v>
      </c>
      <c r="AS632" s="1">
        <v>0</v>
      </c>
      <c r="AT632" s="1">
        <v>1</v>
      </c>
      <c r="AU632" s="1">
        <v>0</v>
      </c>
      <c r="AV632" s="1">
        <v>0</v>
      </c>
      <c r="AW632" s="1">
        <v>0</v>
      </c>
      <c r="AX632" s="1">
        <v>0</v>
      </c>
      <c r="AY632" s="1">
        <v>1</v>
      </c>
      <c r="AZ632" s="1">
        <v>71</v>
      </c>
      <c r="BA632" s="23">
        <v>42162</v>
      </c>
      <c r="BB632" s="25">
        <f t="shared" si="173"/>
        <v>6</v>
      </c>
      <c r="BC632" s="25" t="str">
        <f t="shared" si="174"/>
        <v>June</v>
      </c>
      <c r="BD632" s="25">
        <v>1</v>
      </c>
      <c r="BE632" t="str">
        <f t="shared" si="175"/>
        <v>561,40706,Low income,149,Low spender,0.00366039404510392,2,1,37,59,0,11,4,2,5,81,0.728395061728395,0,0.135802469135802,0.0493827160493827,0.0246913580246914,0.0617283950617284,4,3,0,4,11,0.363636363636364,0.272727272727273,0,0.363636363636364,7,0,0,0,0,0,0,0,52,50-65,2687,0,0,0,1,0,0,0,0,1,71</v>
      </c>
    </row>
    <row r="633" spans="1:57" ht="13.2" x14ac:dyDescent="0.25">
      <c r="A633" s="8">
        <v>2173</v>
      </c>
      <c r="B633" s="1">
        <v>34961</v>
      </c>
      <c r="C633" s="8" t="str">
        <f t="shared" si="176"/>
        <v>Low income</v>
      </c>
      <c r="D633" s="31">
        <v>964</v>
      </c>
      <c r="E633" s="34" t="str">
        <f t="shared" si="177"/>
        <v>High spender</v>
      </c>
      <c r="F633" s="10">
        <f t="shared" si="171"/>
        <v>2.7573581991361801E-2</v>
      </c>
      <c r="G633" s="1">
        <v>1</v>
      </c>
      <c r="H633" s="1">
        <v>0</v>
      </c>
      <c r="I633" s="1">
        <v>77</v>
      </c>
      <c r="J633" s="1">
        <v>45</v>
      </c>
      <c r="K633" s="1">
        <v>2</v>
      </c>
      <c r="L633" s="1">
        <v>26</v>
      </c>
      <c r="M633" s="1">
        <v>4</v>
      </c>
      <c r="N633" s="1">
        <v>1</v>
      </c>
      <c r="O633" s="1">
        <v>1</v>
      </c>
      <c r="P633" s="8">
        <f t="shared" si="178"/>
        <v>79</v>
      </c>
      <c r="Q633" s="10">
        <f t="shared" si="179"/>
        <v>0.569620253164557</v>
      </c>
      <c r="R633" s="10">
        <f t="shared" si="180"/>
        <v>2.5316455696202531E-2</v>
      </c>
      <c r="S633" s="10">
        <f t="shared" si="181"/>
        <v>0.32911392405063289</v>
      </c>
      <c r="T633" s="10">
        <f t="shared" si="182"/>
        <v>5.0632911392405063E-2</v>
      </c>
      <c r="U633" s="10">
        <f t="shared" si="183"/>
        <v>1.2658227848101266E-2</v>
      </c>
      <c r="V633" s="10">
        <f t="shared" si="184"/>
        <v>1.2658227848101266E-2</v>
      </c>
      <c r="W633" s="1">
        <v>3</v>
      </c>
      <c r="X633" s="1">
        <v>3</v>
      </c>
      <c r="Y633" s="1">
        <v>1</v>
      </c>
      <c r="Z633" s="1">
        <v>3</v>
      </c>
      <c r="AA633" s="8">
        <f t="shared" si="185"/>
        <v>10</v>
      </c>
      <c r="AB633" s="10">
        <f t="shared" si="186"/>
        <v>0.3</v>
      </c>
      <c r="AC633" s="10">
        <f t="shared" si="187"/>
        <v>0.3</v>
      </c>
      <c r="AD633" s="10">
        <f t="shared" si="188"/>
        <v>0.1</v>
      </c>
      <c r="AE633" s="10">
        <f t="shared" si="189"/>
        <v>0.3</v>
      </c>
      <c r="AF633" s="1">
        <v>7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47</v>
      </c>
      <c r="AO633" s="20" t="str">
        <f t="shared" si="172"/>
        <v>36-50</v>
      </c>
      <c r="AP633" s="1">
        <v>2169</v>
      </c>
      <c r="AQ633" s="1">
        <v>0</v>
      </c>
      <c r="AR633" s="1">
        <v>1</v>
      </c>
      <c r="AS633" s="1">
        <v>0</v>
      </c>
      <c r="AT633" s="1">
        <v>0</v>
      </c>
      <c r="AU633" s="1">
        <v>0</v>
      </c>
      <c r="AV633" s="1">
        <v>0</v>
      </c>
      <c r="AW633" s="1">
        <v>1</v>
      </c>
      <c r="AX633" s="1">
        <v>0</v>
      </c>
      <c r="AY633" s="1">
        <v>0</v>
      </c>
      <c r="AZ633" s="1">
        <v>77</v>
      </c>
      <c r="BA633" s="23">
        <v>42680</v>
      </c>
      <c r="BB633" s="25">
        <f t="shared" si="173"/>
        <v>11</v>
      </c>
      <c r="BC633" s="25" t="str">
        <f t="shared" si="174"/>
        <v>November</v>
      </c>
      <c r="BD633" s="25">
        <v>1</v>
      </c>
      <c r="BE633" t="str">
        <f t="shared" si="175"/>
        <v>2173,34961,Low income,964,High spender,0.0275735819913618,1,0,77,45,2,26,4,1,1,79,0.569620253164557,0.0253164556962025,0.329113924050633,0.0506329113924051,0.0126582278481013,0.0126582278481013,3,3,1,3,10,0.3,0.3,0.1,0.3,7,0,0,0,0,0,0,0,47,36-50,2169,0,1,0,0,0,0,1,0,0,77</v>
      </c>
    </row>
    <row r="634" spans="1:57" ht="13.2" x14ac:dyDescent="0.25">
      <c r="A634" s="8">
        <v>1334</v>
      </c>
      <c r="B634" s="1">
        <v>38236</v>
      </c>
      <c r="C634" s="8" t="str">
        <f t="shared" si="176"/>
        <v>Low income</v>
      </c>
      <c r="D634" s="31">
        <v>48</v>
      </c>
      <c r="E634" s="34" t="str">
        <f t="shared" si="177"/>
        <v>Low spender</v>
      </c>
      <c r="F634" s="10">
        <f t="shared" si="171"/>
        <v>1.2553614394811173E-3</v>
      </c>
      <c r="G634" s="1">
        <v>1</v>
      </c>
      <c r="H634" s="1">
        <v>1</v>
      </c>
      <c r="I634" s="1">
        <v>2</v>
      </c>
      <c r="J634" s="1">
        <v>58</v>
      </c>
      <c r="K634" s="1">
        <v>0</v>
      </c>
      <c r="L634" s="1">
        <v>18</v>
      </c>
      <c r="M634" s="1">
        <v>2</v>
      </c>
      <c r="N634" s="1">
        <v>0</v>
      </c>
      <c r="O634" s="1">
        <v>10</v>
      </c>
      <c r="P634" s="8">
        <f t="shared" si="178"/>
        <v>88</v>
      </c>
      <c r="Q634" s="10">
        <f t="shared" si="179"/>
        <v>0.65909090909090906</v>
      </c>
      <c r="R634" s="10">
        <f t="shared" si="180"/>
        <v>0</v>
      </c>
      <c r="S634" s="10">
        <f t="shared" si="181"/>
        <v>0.20454545454545456</v>
      </c>
      <c r="T634" s="10">
        <f t="shared" si="182"/>
        <v>2.2727272727272728E-2</v>
      </c>
      <c r="U634" s="10">
        <f t="shared" si="183"/>
        <v>0</v>
      </c>
      <c r="V634" s="10">
        <f t="shared" si="184"/>
        <v>0.11363636363636363</v>
      </c>
      <c r="W634" s="1">
        <v>4</v>
      </c>
      <c r="X634" s="1">
        <v>3</v>
      </c>
      <c r="Y634" s="1">
        <v>0</v>
      </c>
      <c r="Z634" s="1">
        <v>4</v>
      </c>
      <c r="AA634" s="8">
        <f t="shared" si="185"/>
        <v>11</v>
      </c>
      <c r="AB634" s="10">
        <f t="shared" si="186"/>
        <v>0.36363636363636365</v>
      </c>
      <c r="AC634" s="10">
        <f t="shared" si="187"/>
        <v>0.27272727272727271</v>
      </c>
      <c r="AD634" s="10">
        <f t="shared" si="188"/>
        <v>0</v>
      </c>
      <c r="AE634" s="10">
        <f t="shared" si="189"/>
        <v>0.36363636363636365</v>
      </c>
      <c r="AF634" s="1">
        <v>7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52</v>
      </c>
      <c r="AO634" s="20" t="str">
        <f t="shared" si="172"/>
        <v>50-65</v>
      </c>
      <c r="AP634" s="1">
        <v>2441</v>
      </c>
      <c r="AQ634" s="1">
        <v>0</v>
      </c>
      <c r="AR634" s="1">
        <v>0</v>
      </c>
      <c r="AS634" s="1">
        <v>1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1</v>
      </c>
      <c r="AZ634" s="1">
        <v>68</v>
      </c>
      <c r="BA634" s="23">
        <v>42408</v>
      </c>
      <c r="BB634" s="25">
        <f t="shared" si="173"/>
        <v>2</v>
      </c>
      <c r="BC634" s="25" t="str">
        <f t="shared" si="174"/>
        <v>February</v>
      </c>
      <c r="BD634" s="25">
        <v>1</v>
      </c>
      <c r="BE634" t="str">
        <f t="shared" si="175"/>
        <v>1334,38236,Low income,48,Low spender,0.00125536143948112,1,1,2,58,0,18,2,0,10,88,0.659090909090909,0,0.204545454545455,0.0227272727272727,0,0.113636363636364,4,3,0,4,11,0.363636363636364,0.272727272727273,0,0.363636363636364,7,0,0,0,0,0,0,0,52,50-65,2441,0,0,1,0,0,0,0,0,1,68</v>
      </c>
    </row>
    <row r="635" spans="1:57" ht="13.2" x14ac:dyDescent="0.25">
      <c r="A635" s="8">
        <v>416</v>
      </c>
      <c r="B635" s="1">
        <v>7500</v>
      </c>
      <c r="C635" s="8" t="str">
        <f t="shared" si="176"/>
        <v>Low income</v>
      </c>
      <c r="D635" s="31">
        <v>677</v>
      </c>
      <c r="E635" s="34" t="str">
        <f t="shared" si="177"/>
        <v>High spender</v>
      </c>
      <c r="F635" s="10">
        <f t="shared" si="171"/>
        <v>9.0266666666666662E-2</v>
      </c>
      <c r="G635" s="1">
        <v>1</v>
      </c>
      <c r="H635" s="1">
        <v>0</v>
      </c>
      <c r="I635" s="1">
        <v>63</v>
      </c>
      <c r="J635" s="1">
        <v>10</v>
      </c>
      <c r="K635" s="1">
        <v>17</v>
      </c>
      <c r="L635" s="1">
        <v>18</v>
      </c>
      <c r="M635" s="1">
        <v>8</v>
      </c>
      <c r="N635" s="1">
        <v>26</v>
      </c>
      <c r="O635" s="1">
        <v>40</v>
      </c>
      <c r="P635" s="8">
        <f t="shared" si="178"/>
        <v>119</v>
      </c>
      <c r="Q635" s="10">
        <f t="shared" si="179"/>
        <v>8.4033613445378158E-2</v>
      </c>
      <c r="R635" s="10">
        <f t="shared" si="180"/>
        <v>0.14285714285714285</v>
      </c>
      <c r="S635" s="10">
        <f t="shared" si="181"/>
        <v>0.15126050420168066</v>
      </c>
      <c r="T635" s="10">
        <f t="shared" si="182"/>
        <v>6.7226890756302518E-2</v>
      </c>
      <c r="U635" s="10">
        <f t="shared" si="183"/>
        <v>0.21848739495798319</v>
      </c>
      <c r="V635" s="10">
        <f t="shared" si="184"/>
        <v>0.33613445378151263</v>
      </c>
      <c r="W635" s="1">
        <v>4</v>
      </c>
      <c r="X635" s="1">
        <v>3</v>
      </c>
      <c r="Y635" s="1">
        <v>2</v>
      </c>
      <c r="Z635" s="1">
        <v>2</v>
      </c>
      <c r="AA635" s="8">
        <f t="shared" si="185"/>
        <v>11</v>
      </c>
      <c r="AB635" s="10">
        <f t="shared" si="186"/>
        <v>0.36363636363636365</v>
      </c>
      <c r="AC635" s="10">
        <f t="shared" si="187"/>
        <v>0.27272727272727271</v>
      </c>
      <c r="AD635" s="10">
        <f t="shared" si="188"/>
        <v>0.18181818181818182</v>
      </c>
      <c r="AE635" s="10">
        <f t="shared" si="189"/>
        <v>0.18181818181818182</v>
      </c>
      <c r="AF635" s="1">
        <v>9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28</v>
      </c>
      <c r="AO635" s="20" t="str">
        <f t="shared" si="172"/>
        <v>24-35</v>
      </c>
      <c r="AP635" s="1">
        <v>2732</v>
      </c>
      <c r="AQ635" s="1">
        <v>0</v>
      </c>
      <c r="AR635" s="1">
        <v>0</v>
      </c>
      <c r="AS635" s="1">
        <v>1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39</v>
      </c>
      <c r="BA635" s="23">
        <v>42117</v>
      </c>
      <c r="BB635" s="25">
        <f t="shared" si="173"/>
        <v>4</v>
      </c>
      <c r="BC635" s="25" t="str">
        <f t="shared" si="174"/>
        <v>April</v>
      </c>
      <c r="BD635" s="25">
        <v>1</v>
      </c>
      <c r="BE635" t="str">
        <f t="shared" si="175"/>
        <v>416,7500,Low income,677,High spender,0.0902666666666667,1,0,63,10,17,18,8,26,40,119,0.0840336134453782,0.142857142857143,0.151260504201681,0.0672268907563025,0.218487394957983,0.336134453781513,4,3,2,2,11,0.363636363636364,0.272727272727273,0.181818181818182,0.181818181818182,9,0,0,0,0,0,0,0,28,24-35,2732,0,0,1,0,0,0,0,0,0,39</v>
      </c>
    </row>
    <row r="636" spans="1:57" ht="13.2" x14ac:dyDescent="0.25">
      <c r="A636" s="8">
        <v>245</v>
      </c>
      <c r="B636" s="1">
        <v>33471</v>
      </c>
      <c r="C636" s="8" t="str">
        <f t="shared" si="176"/>
        <v>Low income</v>
      </c>
      <c r="D636" s="31">
        <v>961</v>
      </c>
      <c r="E636" s="34" t="str">
        <f t="shared" si="177"/>
        <v>High spender</v>
      </c>
      <c r="F636" s="10">
        <f t="shared" si="171"/>
        <v>2.8711421827850976E-2</v>
      </c>
      <c r="G636" s="1">
        <v>1</v>
      </c>
      <c r="H636" s="1">
        <v>0</v>
      </c>
      <c r="I636" s="1">
        <v>47</v>
      </c>
      <c r="J636" s="1">
        <v>43</v>
      </c>
      <c r="K636" s="1">
        <v>2</v>
      </c>
      <c r="L636" s="1">
        <v>27</v>
      </c>
      <c r="M636" s="1">
        <v>0</v>
      </c>
      <c r="N636" s="1">
        <v>9</v>
      </c>
      <c r="O636" s="1">
        <v>12</v>
      </c>
      <c r="P636" s="8">
        <f t="shared" si="178"/>
        <v>93</v>
      </c>
      <c r="Q636" s="10">
        <f t="shared" si="179"/>
        <v>0.46236559139784944</v>
      </c>
      <c r="R636" s="10">
        <f t="shared" si="180"/>
        <v>2.1505376344086023E-2</v>
      </c>
      <c r="S636" s="10">
        <f t="shared" si="181"/>
        <v>0.29032258064516131</v>
      </c>
      <c r="T636" s="10">
        <f t="shared" si="182"/>
        <v>0</v>
      </c>
      <c r="U636" s="10">
        <f t="shared" si="183"/>
        <v>9.6774193548387094E-2</v>
      </c>
      <c r="V636" s="10">
        <f t="shared" si="184"/>
        <v>0.12903225806451613</v>
      </c>
      <c r="W636" s="1">
        <v>3</v>
      </c>
      <c r="X636" s="1">
        <v>3</v>
      </c>
      <c r="Y636" s="1">
        <v>0</v>
      </c>
      <c r="Z636" s="1">
        <v>4</v>
      </c>
      <c r="AA636" s="8">
        <f t="shared" si="185"/>
        <v>10</v>
      </c>
      <c r="AB636" s="10">
        <f t="shared" si="186"/>
        <v>0.3</v>
      </c>
      <c r="AC636" s="10">
        <f t="shared" si="187"/>
        <v>0.3</v>
      </c>
      <c r="AD636" s="10">
        <f t="shared" si="188"/>
        <v>0</v>
      </c>
      <c r="AE636" s="10">
        <f t="shared" si="189"/>
        <v>0.4</v>
      </c>
      <c r="AF636" s="1">
        <v>7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47</v>
      </c>
      <c r="AO636" s="20" t="str">
        <f t="shared" si="172"/>
        <v>36-50</v>
      </c>
      <c r="AP636" s="1">
        <v>2784</v>
      </c>
      <c r="AQ636" s="1">
        <v>0</v>
      </c>
      <c r="AR636" s="1">
        <v>1</v>
      </c>
      <c r="AS636" s="1">
        <v>0</v>
      </c>
      <c r="AT636" s="1">
        <v>0</v>
      </c>
      <c r="AU636" s="1">
        <v>0</v>
      </c>
      <c r="AV636" s="1">
        <v>0</v>
      </c>
      <c r="AW636" s="1">
        <v>1</v>
      </c>
      <c r="AX636" s="1">
        <v>0</v>
      </c>
      <c r="AY636" s="1">
        <v>0</v>
      </c>
      <c r="AZ636" s="1">
        <v>69</v>
      </c>
      <c r="BA636" s="23">
        <v>42065</v>
      </c>
      <c r="BB636" s="25">
        <f t="shared" si="173"/>
        <v>3</v>
      </c>
      <c r="BC636" s="25" t="str">
        <f t="shared" si="174"/>
        <v>March</v>
      </c>
      <c r="BD636" s="25">
        <v>1</v>
      </c>
      <c r="BE636" t="str">
        <f t="shared" si="175"/>
        <v>245,33471,Low income,961,High spender,0.028711421827851,1,0,47,43,2,27,0,9,12,93,0.462365591397849,0.021505376344086,0.290322580645161,0,0.0967741935483871,0.129032258064516,3,3,0,4,10,0.3,0.3,0,0.4,7,0,0,0,0,0,0,0,47,36-50,2784,0,1,0,0,0,0,1,0,0,69</v>
      </c>
    </row>
    <row r="637" spans="1:57" ht="13.2" x14ac:dyDescent="0.25">
      <c r="A637" s="8">
        <v>1947</v>
      </c>
      <c r="B637" s="1">
        <v>38829</v>
      </c>
      <c r="C637" s="8" t="str">
        <f t="shared" si="176"/>
        <v>Low income</v>
      </c>
      <c r="D637" s="31">
        <v>952</v>
      </c>
      <c r="E637" s="34" t="str">
        <f t="shared" si="177"/>
        <v>High spender</v>
      </c>
      <c r="F637" s="10">
        <f t="shared" si="171"/>
        <v>2.4517757346313323E-2</v>
      </c>
      <c r="G637" s="1">
        <v>0</v>
      </c>
      <c r="H637" s="1">
        <v>1</v>
      </c>
      <c r="I637" s="1">
        <v>86</v>
      </c>
      <c r="J637" s="1">
        <v>76</v>
      </c>
      <c r="K637" s="1">
        <v>0</v>
      </c>
      <c r="L637" s="1">
        <v>7</v>
      </c>
      <c r="M637" s="1">
        <v>0</v>
      </c>
      <c r="N637" s="1">
        <v>0</v>
      </c>
      <c r="O637" s="1">
        <v>16</v>
      </c>
      <c r="P637" s="8">
        <f t="shared" si="178"/>
        <v>99</v>
      </c>
      <c r="Q637" s="10">
        <f t="shared" si="179"/>
        <v>0.76767676767676762</v>
      </c>
      <c r="R637" s="10">
        <f t="shared" si="180"/>
        <v>0</v>
      </c>
      <c r="S637" s="10">
        <f t="shared" si="181"/>
        <v>7.0707070707070704E-2</v>
      </c>
      <c r="T637" s="10">
        <f t="shared" si="182"/>
        <v>0</v>
      </c>
      <c r="U637" s="10">
        <f t="shared" si="183"/>
        <v>0</v>
      </c>
      <c r="V637" s="10">
        <f t="shared" si="184"/>
        <v>0.16161616161616163</v>
      </c>
      <c r="W637" s="1">
        <v>1</v>
      </c>
      <c r="X637" s="1">
        <v>3</v>
      </c>
      <c r="Y637" s="1">
        <v>2</v>
      </c>
      <c r="Z637" s="1">
        <v>2</v>
      </c>
      <c r="AA637" s="8">
        <f t="shared" si="185"/>
        <v>8</v>
      </c>
      <c r="AB637" s="10">
        <f t="shared" si="186"/>
        <v>0.125</v>
      </c>
      <c r="AC637" s="10">
        <f t="shared" si="187"/>
        <v>0.375</v>
      </c>
      <c r="AD637" s="10">
        <f t="shared" si="188"/>
        <v>0.25</v>
      </c>
      <c r="AE637" s="10">
        <f t="shared" si="189"/>
        <v>0.25</v>
      </c>
      <c r="AF637" s="1">
        <v>5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61</v>
      </c>
      <c r="AO637" s="20" t="str">
        <f t="shared" si="172"/>
        <v>50-65</v>
      </c>
      <c r="AP637" s="1">
        <v>2243</v>
      </c>
      <c r="AQ637" s="1">
        <v>0</v>
      </c>
      <c r="AR637" s="1">
        <v>1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1</v>
      </c>
      <c r="AZ637" s="1">
        <v>67</v>
      </c>
      <c r="BA637" s="23">
        <v>42606</v>
      </c>
      <c r="BB637" s="25">
        <f t="shared" si="173"/>
        <v>8</v>
      </c>
      <c r="BC637" s="25" t="str">
        <f t="shared" si="174"/>
        <v>August</v>
      </c>
      <c r="BD637" s="25">
        <v>1</v>
      </c>
      <c r="BE637" t="str">
        <f t="shared" si="175"/>
        <v>1947,38829,Low income,952,High spender,0.0245177573463133,0,1,86,76,0,7,0,0,16,99,0.767676767676768,0,0.0707070707070707,0,0,0.161616161616162,1,3,2,2,8,0.125,0.375,0.25,0.25,5,0,0,0,0,0,0,0,61,50-65,2243,0,1,0,0,0,0,0,0,1,67</v>
      </c>
    </row>
    <row r="638" spans="1:57" ht="13.2" x14ac:dyDescent="0.25">
      <c r="A638" s="8">
        <v>1806</v>
      </c>
      <c r="B638" s="1">
        <v>33183</v>
      </c>
      <c r="C638" s="8" t="str">
        <f t="shared" si="176"/>
        <v>Low income</v>
      </c>
      <c r="D638" s="31">
        <v>1565</v>
      </c>
      <c r="E638" s="34" t="str">
        <f t="shared" si="177"/>
        <v>High spender</v>
      </c>
      <c r="F638" s="10">
        <f t="shared" si="171"/>
        <v>4.7162703794111444E-2</v>
      </c>
      <c r="G638" s="1">
        <v>1</v>
      </c>
      <c r="H638" s="1">
        <v>0</v>
      </c>
      <c r="I638" s="1">
        <v>46</v>
      </c>
      <c r="J638" s="1">
        <v>7</v>
      </c>
      <c r="K638" s="1">
        <v>5</v>
      </c>
      <c r="L638" s="1">
        <v>39</v>
      </c>
      <c r="M638" s="1">
        <v>17</v>
      </c>
      <c r="N638" s="1">
        <v>15</v>
      </c>
      <c r="O638" s="1">
        <v>37</v>
      </c>
      <c r="P638" s="8">
        <f t="shared" si="178"/>
        <v>120</v>
      </c>
      <c r="Q638" s="10">
        <f t="shared" si="179"/>
        <v>5.8333333333333334E-2</v>
      </c>
      <c r="R638" s="10">
        <f t="shared" si="180"/>
        <v>4.1666666666666664E-2</v>
      </c>
      <c r="S638" s="10">
        <f t="shared" si="181"/>
        <v>0.32500000000000001</v>
      </c>
      <c r="T638" s="10">
        <f t="shared" si="182"/>
        <v>0.14166666666666666</v>
      </c>
      <c r="U638" s="10">
        <f t="shared" si="183"/>
        <v>0.125</v>
      </c>
      <c r="V638" s="10">
        <f t="shared" si="184"/>
        <v>0.30833333333333335</v>
      </c>
      <c r="W638" s="1">
        <v>2</v>
      </c>
      <c r="X638" s="1">
        <v>4</v>
      </c>
      <c r="Y638" s="1">
        <v>0</v>
      </c>
      <c r="Z638" s="1">
        <v>3</v>
      </c>
      <c r="AA638" s="8">
        <f t="shared" si="185"/>
        <v>9</v>
      </c>
      <c r="AB638" s="10">
        <f t="shared" si="186"/>
        <v>0.22222222222222221</v>
      </c>
      <c r="AC638" s="10">
        <f t="shared" si="187"/>
        <v>0.44444444444444442</v>
      </c>
      <c r="AD638" s="10">
        <f t="shared" si="188"/>
        <v>0</v>
      </c>
      <c r="AE638" s="10">
        <f t="shared" si="189"/>
        <v>0.33333333333333331</v>
      </c>
      <c r="AF638" s="1">
        <v>7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45</v>
      </c>
      <c r="AO638" s="20" t="str">
        <f t="shared" si="172"/>
        <v>36-50</v>
      </c>
      <c r="AP638" s="1">
        <v>2284</v>
      </c>
      <c r="AQ638" s="1">
        <v>0</v>
      </c>
      <c r="AR638" s="1">
        <v>1</v>
      </c>
      <c r="AS638" s="1">
        <v>0</v>
      </c>
      <c r="AT638" s="1">
        <v>0</v>
      </c>
      <c r="AU638" s="1">
        <v>0</v>
      </c>
      <c r="AV638" s="1">
        <v>0</v>
      </c>
      <c r="AW638" s="1">
        <v>1</v>
      </c>
      <c r="AX638" s="1">
        <v>0</v>
      </c>
      <c r="AY638" s="1">
        <v>0</v>
      </c>
      <c r="AZ638" s="1">
        <v>46</v>
      </c>
      <c r="BA638" s="23">
        <v>42565</v>
      </c>
      <c r="BB638" s="25">
        <f t="shared" si="173"/>
        <v>7</v>
      </c>
      <c r="BC638" s="25" t="str">
        <f t="shared" si="174"/>
        <v>July</v>
      </c>
      <c r="BD638" s="25">
        <v>1</v>
      </c>
      <c r="BE638" t="str">
        <f t="shared" si="175"/>
        <v>1806,33183,Low income,1565,High spender,0.0471627037941114,1,0,46,7,5,39,17,15,37,120,0.0583333333333333,0.0416666666666667,0.325,0.141666666666667,0.125,0.308333333333333,2,4,0,3,9,0.222222222222222,0.444444444444444,0,0.333333333333333,7,0,0,0,0,0,0,0,45,36-50,2284,0,1,0,0,0,0,1,0,0,46</v>
      </c>
    </row>
    <row r="639" spans="1:57" ht="13.2" x14ac:dyDescent="0.25">
      <c r="A639" s="8">
        <v>1338</v>
      </c>
      <c r="B639" s="1">
        <v>33438</v>
      </c>
      <c r="C639" s="8" t="str">
        <f t="shared" si="176"/>
        <v>Low income</v>
      </c>
      <c r="D639" s="31">
        <v>934</v>
      </c>
      <c r="E639" s="34" t="str">
        <f t="shared" si="177"/>
        <v>High spender</v>
      </c>
      <c r="F639" s="10">
        <f t="shared" si="171"/>
        <v>2.7932292601232131E-2</v>
      </c>
      <c r="G639" s="1">
        <v>1</v>
      </c>
      <c r="H639" s="1">
        <v>1</v>
      </c>
      <c r="I639" s="1">
        <v>81</v>
      </c>
      <c r="J639" s="1">
        <v>62</v>
      </c>
      <c r="K639" s="1">
        <v>1</v>
      </c>
      <c r="L639" s="1">
        <v>16</v>
      </c>
      <c r="M639" s="1">
        <v>3</v>
      </c>
      <c r="N639" s="1">
        <v>2</v>
      </c>
      <c r="O639" s="1">
        <v>6</v>
      </c>
      <c r="P639" s="8">
        <f t="shared" si="178"/>
        <v>90</v>
      </c>
      <c r="Q639" s="10">
        <f t="shared" si="179"/>
        <v>0.68888888888888888</v>
      </c>
      <c r="R639" s="10">
        <f t="shared" si="180"/>
        <v>1.1111111111111112E-2</v>
      </c>
      <c r="S639" s="10">
        <f t="shared" si="181"/>
        <v>0.17777777777777778</v>
      </c>
      <c r="T639" s="10">
        <f t="shared" si="182"/>
        <v>3.3333333333333333E-2</v>
      </c>
      <c r="U639" s="10">
        <f t="shared" si="183"/>
        <v>2.2222222222222223E-2</v>
      </c>
      <c r="V639" s="10">
        <f t="shared" si="184"/>
        <v>6.6666666666666666E-2</v>
      </c>
      <c r="W639" s="1">
        <v>4</v>
      </c>
      <c r="X639" s="1">
        <v>2</v>
      </c>
      <c r="Y639" s="1">
        <v>1</v>
      </c>
      <c r="Z639" s="1">
        <v>4</v>
      </c>
      <c r="AA639" s="8">
        <f t="shared" si="185"/>
        <v>11</v>
      </c>
      <c r="AB639" s="10">
        <f t="shared" si="186"/>
        <v>0.36363636363636365</v>
      </c>
      <c r="AC639" s="10">
        <f t="shared" si="187"/>
        <v>0.18181818181818182</v>
      </c>
      <c r="AD639" s="10">
        <f t="shared" si="188"/>
        <v>9.0909090909090912E-2</v>
      </c>
      <c r="AE639" s="10">
        <f t="shared" si="189"/>
        <v>0.36363636363636365</v>
      </c>
      <c r="AF639" s="1">
        <v>5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62</v>
      </c>
      <c r="AO639" s="20" t="str">
        <f t="shared" si="172"/>
        <v>50-65</v>
      </c>
      <c r="AP639" s="1">
        <v>2439</v>
      </c>
      <c r="AQ639" s="1">
        <v>0</v>
      </c>
      <c r="AR639" s="1">
        <v>0</v>
      </c>
      <c r="AS639" s="1">
        <v>0</v>
      </c>
      <c r="AT639" s="1">
        <v>0</v>
      </c>
      <c r="AU639" s="1">
        <v>1</v>
      </c>
      <c r="AV639" s="1">
        <v>0</v>
      </c>
      <c r="AW639" s="1">
        <v>0</v>
      </c>
      <c r="AX639" s="1">
        <v>0</v>
      </c>
      <c r="AY639" s="1">
        <v>1</v>
      </c>
      <c r="AZ639" s="1">
        <v>78</v>
      </c>
      <c r="BA639" s="23">
        <v>42410</v>
      </c>
      <c r="BB639" s="25">
        <f t="shared" si="173"/>
        <v>2</v>
      </c>
      <c r="BC639" s="25" t="str">
        <f t="shared" si="174"/>
        <v>February</v>
      </c>
      <c r="BD639" s="25">
        <v>1</v>
      </c>
      <c r="BE639" t="str">
        <f t="shared" si="175"/>
        <v>1338,33438,Low income,934,High spender,0.0279322926012321,1,1,81,62,1,16,3,2,6,90,0.688888888888889,0.0111111111111111,0.177777777777778,0.0333333333333333,0.0222222222222222,0.0666666666666667,4,2,1,4,11,0.363636363636364,0.181818181818182,0.0909090909090909,0.363636363636364,5,0,0,0,0,0,0,0,62,50-65,2439,0,0,0,0,1,0,0,0,1,78</v>
      </c>
    </row>
    <row r="640" spans="1:57" ht="13.2" x14ac:dyDescent="0.25">
      <c r="A640" s="8">
        <v>1325</v>
      </c>
      <c r="B640" s="1">
        <v>46423</v>
      </c>
      <c r="C640" s="8" t="str">
        <f t="shared" si="176"/>
        <v>Low income</v>
      </c>
      <c r="D640" s="31">
        <v>883</v>
      </c>
      <c r="E640" s="34" t="str">
        <f t="shared" si="177"/>
        <v>High spender</v>
      </c>
      <c r="F640" s="10">
        <f t="shared" si="171"/>
        <v>1.9020744027744868E-2</v>
      </c>
      <c r="G640" s="1">
        <v>1</v>
      </c>
      <c r="H640" s="1">
        <v>1</v>
      </c>
      <c r="I640" s="1">
        <v>6</v>
      </c>
      <c r="J640" s="1">
        <v>68</v>
      </c>
      <c r="K640" s="1">
        <v>0</v>
      </c>
      <c r="L640" s="1">
        <v>16</v>
      </c>
      <c r="M640" s="1">
        <v>0</v>
      </c>
      <c r="N640" s="1">
        <v>0</v>
      </c>
      <c r="O640" s="1">
        <v>8</v>
      </c>
      <c r="P640" s="8">
        <f t="shared" si="178"/>
        <v>92</v>
      </c>
      <c r="Q640" s="10">
        <f t="shared" si="179"/>
        <v>0.73913043478260865</v>
      </c>
      <c r="R640" s="10">
        <f t="shared" si="180"/>
        <v>0</v>
      </c>
      <c r="S640" s="10">
        <f t="shared" si="181"/>
        <v>0.17391304347826086</v>
      </c>
      <c r="T640" s="10">
        <f t="shared" si="182"/>
        <v>0</v>
      </c>
      <c r="U640" s="10">
        <f t="shared" si="183"/>
        <v>0</v>
      </c>
      <c r="V640" s="10">
        <f t="shared" si="184"/>
        <v>8.6956521739130432E-2</v>
      </c>
      <c r="W640" s="1">
        <v>3</v>
      </c>
      <c r="X640" s="1">
        <v>2</v>
      </c>
      <c r="Y640" s="1">
        <v>0</v>
      </c>
      <c r="Z640" s="1">
        <v>4</v>
      </c>
      <c r="AA640" s="8">
        <f t="shared" si="185"/>
        <v>9</v>
      </c>
      <c r="AB640" s="10">
        <f t="shared" si="186"/>
        <v>0.33333333333333331</v>
      </c>
      <c r="AC640" s="10">
        <f t="shared" si="187"/>
        <v>0.22222222222222221</v>
      </c>
      <c r="AD640" s="10">
        <f t="shared" si="188"/>
        <v>0</v>
      </c>
      <c r="AE640" s="10">
        <f t="shared" si="189"/>
        <v>0.44444444444444442</v>
      </c>
      <c r="AF640" s="1">
        <v>7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48</v>
      </c>
      <c r="AO640" s="20" t="str">
        <f t="shared" si="172"/>
        <v>36-50</v>
      </c>
      <c r="AP640" s="1">
        <v>2443</v>
      </c>
      <c r="AQ640" s="1">
        <v>0</v>
      </c>
      <c r="AR640" s="1">
        <v>0</v>
      </c>
      <c r="AS640" s="1">
        <v>1</v>
      </c>
      <c r="AT640" s="1">
        <v>0</v>
      </c>
      <c r="AU640" s="1">
        <v>0</v>
      </c>
      <c r="AV640" s="1">
        <v>0</v>
      </c>
      <c r="AW640" s="1">
        <v>0</v>
      </c>
      <c r="AX640" s="1">
        <v>1</v>
      </c>
      <c r="AY640" s="1">
        <v>0</v>
      </c>
      <c r="AZ640" s="1">
        <v>76</v>
      </c>
      <c r="BA640" s="23">
        <v>42406</v>
      </c>
      <c r="BB640" s="25">
        <f t="shared" si="173"/>
        <v>2</v>
      </c>
      <c r="BC640" s="25" t="str">
        <f t="shared" si="174"/>
        <v>February</v>
      </c>
      <c r="BD640" s="25">
        <v>1</v>
      </c>
      <c r="BE640" t="str">
        <f t="shared" si="175"/>
        <v>1325,46423,Low income,883,High spender,0.0190207440277449,1,1,6,68,0,16,0,0,8,92,0.739130434782609,0,0.173913043478261,0,0,0.0869565217391304,3,2,0,4,9,0.333333333333333,0.222222222222222,0,0.444444444444444,7,0,0,0,0,0,0,0,48,36-50,2443,0,0,1,0,0,0,0,1,0,76</v>
      </c>
    </row>
    <row r="641" spans="1:57" ht="13.2" x14ac:dyDescent="0.25">
      <c r="A641" s="8">
        <v>61</v>
      </c>
      <c r="B641" s="1">
        <v>46098</v>
      </c>
      <c r="C641" s="8" t="str">
        <f t="shared" si="176"/>
        <v>Low income</v>
      </c>
      <c r="D641" s="31">
        <v>852</v>
      </c>
      <c r="E641" s="34" t="str">
        <f t="shared" si="177"/>
        <v>High spender</v>
      </c>
      <c r="F641" s="10">
        <f t="shared" si="171"/>
        <v>1.8482363660028634E-2</v>
      </c>
      <c r="G641" s="1">
        <v>1</v>
      </c>
      <c r="H641" s="1">
        <v>1</v>
      </c>
      <c r="I641" s="1">
        <v>86</v>
      </c>
      <c r="J641" s="1">
        <v>57</v>
      </c>
      <c r="K641" s="1">
        <v>0</v>
      </c>
      <c r="L641" s="1">
        <v>27</v>
      </c>
      <c r="M641" s="1">
        <v>0</v>
      </c>
      <c r="N641" s="1">
        <v>0</v>
      </c>
      <c r="O641" s="1">
        <v>36</v>
      </c>
      <c r="P641" s="8">
        <f t="shared" si="178"/>
        <v>120</v>
      </c>
      <c r="Q641" s="10">
        <f t="shared" si="179"/>
        <v>0.47499999999999998</v>
      </c>
      <c r="R641" s="10">
        <f t="shared" si="180"/>
        <v>0</v>
      </c>
      <c r="S641" s="10">
        <f t="shared" si="181"/>
        <v>0.22500000000000001</v>
      </c>
      <c r="T641" s="10">
        <f t="shared" si="182"/>
        <v>0</v>
      </c>
      <c r="U641" s="10">
        <f t="shared" si="183"/>
        <v>0</v>
      </c>
      <c r="V641" s="10">
        <f t="shared" si="184"/>
        <v>0.3</v>
      </c>
      <c r="W641" s="1">
        <v>4</v>
      </c>
      <c r="X641" s="1">
        <v>3</v>
      </c>
      <c r="Y641" s="1">
        <v>2</v>
      </c>
      <c r="Z641" s="1">
        <v>2</v>
      </c>
      <c r="AA641" s="8">
        <f t="shared" si="185"/>
        <v>11</v>
      </c>
      <c r="AB641" s="10">
        <f t="shared" si="186"/>
        <v>0.36363636363636365</v>
      </c>
      <c r="AC641" s="10">
        <f t="shared" si="187"/>
        <v>0.27272727272727271</v>
      </c>
      <c r="AD641" s="10">
        <f t="shared" si="188"/>
        <v>0.18181818181818182</v>
      </c>
      <c r="AE641" s="10">
        <f t="shared" si="189"/>
        <v>0.18181818181818182</v>
      </c>
      <c r="AF641" s="1">
        <v>8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45</v>
      </c>
      <c r="AO641" s="20" t="str">
        <f t="shared" si="172"/>
        <v>36-50</v>
      </c>
      <c r="AP641" s="1">
        <v>2839</v>
      </c>
      <c r="AQ641" s="1">
        <v>0</v>
      </c>
      <c r="AR641" s="1">
        <v>0</v>
      </c>
      <c r="AS641" s="1">
        <v>1</v>
      </c>
      <c r="AT641" s="1">
        <v>0</v>
      </c>
      <c r="AU641" s="1">
        <v>0</v>
      </c>
      <c r="AV641" s="1">
        <v>0</v>
      </c>
      <c r="AW641" s="1">
        <v>0</v>
      </c>
      <c r="AX641" s="1">
        <v>1</v>
      </c>
      <c r="AY641" s="1">
        <v>0</v>
      </c>
      <c r="AZ641" s="1">
        <v>48</v>
      </c>
      <c r="BA641" s="23">
        <v>42010</v>
      </c>
      <c r="BB641" s="25">
        <f t="shared" si="173"/>
        <v>1</v>
      </c>
      <c r="BC641" s="25" t="str">
        <f t="shared" si="174"/>
        <v>January</v>
      </c>
      <c r="BD641" s="25">
        <v>1</v>
      </c>
      <c r="BE641" t="str">
        <f t="shared" si="175"/>
        <v>61,46098,Low income,852,High spender,0.0184823636600286,1,1,86,57,0,27,0,0,36,120,0.475,0,0.225,0,0,0.3,4,3,2,2,11,0.363636363636364,0.272727272727273,0.181818181818182,0.181818181818182,8,0,0,0,0,0,0,0,45,36-50,2839,0,0,1,0,0,0,0,1,0,48</v>
      </c>
    </row>
    <row r="642" spans="1:57" ht="13.2" x14ac:dyDescent="0.25">
      <c r="A642" s="8">
        <v>65</v>
      </c>
      <c r="B642" s="1">
        <v>46098</v>
      </c>
      <c r="C642" s="8" t="str">
        <f t="shared" si="176"/>
        <v>Low income</v>
      </c>
      <c r="D642" s="31">
        <v>2188</v>
      </c>
      <c r="E642" s="34" t="str">
        <f t="shared" si="177"/>
        <v>High spender</v>
      </c>
      <c r="F642" s="10">
        <f t="shared" ref="F642:F705" si="190">D642/B642</f>
        <v>4.7464098225519544E-2</v>
      </c>
      <c r="G642" s="1">
        <v>1</v>
      </c>
      <c r="H642" s="1">
        <v>1</v>
      </c>
      <c r="I642" s="1">
        <v>86</v>
      </c>
      <c r="J642" s="1">
        <v>57</v>
      </c>
      <c r="K642" s="1">
        <v>0</v>
      </c>
      <c r="L642" s="1">
        <v>27</v>
      </c>
      <c r="M642" s="1">
        <v>0</v>
      </c>
      <c r="N642" s="1">
        <v>0</v>
      </c>
      <c r="O642" s="1">
        <v>36</v>
      </c>
      <c r="P642" s="8">
        <f t="shared" si="178"/>
        <v>120</v>
      </c>
      <c r="Q642" s="10">
        <f t="shared" si="179"/>
        <v>0.47499999999999998</v>
      </c>
      <c r="R642" s="10">
        <f t="shared" si="180"/>
        <v>0</v>
      </c>
      <c r="S642" s="10">
        <f t="shared" si="181"/>
        <v>0.22500000000000001</v>
      </c>
      <c r="T642" s="10">
        <f t="shared" si="182"/>
        <v>0</v>
      </c>
      <c r="U642" s="10">
        <f t="shared" si="183"/>
        <v>0</v>
      </c>
      <c r="V642" s="10">
        <f t="shared" si="184"/>
        <v>0.3</v>
      </c>
      <c r="W642" s="1">
        <v>4</v>
      </c>
      <c r="X642" s="1">
        <v>3</v>
      </c>
      <c r="Y642" s="1">
        <v>2</v>
      </c>
      <c r="Z642" s="1">
        <v>2</v>
      </c>
      <c r="AA642" s="8">
        <f t="shared" si="185"/>
        <v>11</v>
      </c>
      <c r="AB642" s="10">
        <f t="shared" si="186"/>
        <v>0.36363636363636365</v>
      </c>
      <c r="AC642" s="10">
        <f t="shared" si="187"/>
        <v>0.27272727272727271</v>
      </c>
      <c r="AD642" s="10">
        <f t="shared" si="188"/>
        <v>0.18181818181818182</v>
      </c>
      <c r="AE642" s="10">
        <f t="shared" si="189"/>
        <v>0.18181818181818182</v>
      </c>
      <c r="AF642" s="1">
        <v>8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1</v>
      </c>
      <c r="AN642" s="1">
        <v>45</v>
      </c>
      <c r="AO642" s="20" t="str">
        <f t="shared" ref="AO642:AO705" si="191">IF(AND(AN642&lt;36,AN642&gt;23), "24-35",
IF(AND(AN642&lt;51,AN642&gt;35), "36-50",
IF(AND(AN642&lt;66,AN642&gt;50), "50-65",
IF(AN642&gt;65, "66+", "N")
)))</f>
        <v>36-50</v>
      </c>
      <c r="AP642" s="1">
        <v>2839</v>
      </c>
      <c r="AQ642" s="1">
        <v>0</v>
      </c>
      <c r="AR642" s="1">
        <v>0</v>
      </c>
      <c r="AS642" s="1">
        <v>1</v>
      </c>
      <c r="AT642" s="1">
        <v>0</v>
      </c>
      <c r="AU642" s="1">
        <v>0</v>
      </c>
      <c r="AV642" s="1">
        <v>0</v>
      </c>
      <c r="AW642" s="1">
        <v>0</v>
      </c>
      <c r="AX642" s="1">
        <v>1</v>
      </c>
      <c r="AY642" s="1">
        <v>0</v>
      </c>
      <c r="AZ642" s="1">
        <v>48</v>
      </c>
      <c r="BA642" s="23">
        <v>42010</v>
      </c>
      <c r="BB642" s="25">
        <f t="shared" ref="BB642:BB705" si="192">MONTH(BA642)</f>
        <v>1</v>
      </c>
      <c r="BC642" s="25" t="str">
        <f t="shared" ref="BC642:BC705" si="193">TEXT(BA642,"mmmm")</f>
        <v>January</v>
      </c>
      <c r="BD642" s="25">
        <v>1</v>
      </c>
      <c r="BE642" t="str">
        <f t="shared" ref="BE642:BE705" si="194">_xlfn.TEXTJOIN(",",TRUE,A642:AZ642)</f>
        <v>65,46098,Low income,2188,High spender,0.0474640982255195,1,1,86,57,0,27,0,0,36,120,0.475,0,0.225,0,0,0.3,4,3,2,2,11,0.363636363636364,0.272727272727273,0.181818181818182,0.181818181818182,8,0,0,0,0,0,0,1,45,36-50,2839,0,0,1,0,0,0,0,1,0,48</v>
      </c>
    </row>
    <row r="643" spans="1:57" ht="13.2" x14ac:dyDescent="0.25">
      <c r="A643" s="8">
        <v>622</v>
      </c>
      <c r="B643" s="1">
        <v>24480</v>
      </c>
      <c r="C643" s="8" t="str">
        <f t="shared" ref="C643:C706" si="195">IF(B643&lt;=AVERAGE(B:B),"Low income", "High income")</f>
        <v>Low income</v>
      </c>
      <c r="D643" s="31">
        <v>377</v>
      </c>
      <c r="E643" s="34" t="str">
        <f t="shared" ref="E643:E706" si="196">IF(D643&lt;=AVERAGE(D:D),"Low spender", "High spender")</f>
        <v>Low spender</v>
      </c>
      <c r="F643" s="10">
        <f t="shared" si="190"/>
        <v>1.5400326797385622E-2</v>
      </c>
      <c r="G643" s="1">
        <v>1</v>
      </c>
      <c r="H643" s="1">
        <v>0</v>
      </c>
      <c r="I643" s="1">
        <v>46</v>
      </c>
      <c r="J643" s="1">
        <v>4</v>
      </c>
      <c r="K643" s="1">
        <v>19</v>
      </c>
      <c r="L643" s="1">
        <v>9</v>
      </c>
      <c r="M643" s="1">
        <v>28</v>
      </c>
      <c r="N643" s="1">
        <v>25</v>
      </c>
      <c r="O643" s="1">
        <v>17</v>
      </c>
      <c r="P643" s="8">
        <f t="shared" ref="P643:P706" si="197">SUM(J643:O643)</f>
        <v>102</v>
      </c>
      <c r="Q643" s="10">
        <f t="shared" ref="Q643:Q706" si="198">IF(P643=0,0,J643/P643)</f>
        <v>3.9215686274509803E-2</v>
      </c>
      <c r="R643" s="10">
        <f t="shared" ref="R643:R706" si="199">IF(P643=0,0,K643/P643)</f>
        <v>0.18627450980392157</v>
      </c>
      <c r="S643" s="10">
        <f t="shared" ref="S643:S706" si="200">IF(P643=0,0,L643/P643)</f>
        <v>8.8235294117647065E-2</v>
      </c>
      <c r="T643" s="10">
        <f t="shared" ref="T643:T706" si="201">IF(P643=0,0,M643/P643)</f>
        <v>0.27450980392156865</v>
      </c>
      <c r="U643" s="10">
        <f t="shared" ref="U643:U706" si="202">IF(P643=0,0,N643/P643)</f>
        <v>0.24509803921568626</v>
      </c>
      <c r="V643" s="10">
        <f t="shared" ref="V643:V706" si="203">IF(P643=0,0,O643/P643)</f>
        <v>0.16666666666666666</v>
      </c>
      <c r="W643" s="1">
        <v>3</v>
      </c>
      <c r="X643" s="1">
        <v>3</v>
      </c>
      <c r="Y643" s="1">
        <v>0</v>
      </c>
      <c r="Z643" s="1">
        <v>4</v>
      </c>
      <c r="AA643" s="8">
        <f t="shared" ref="AA643:AA706" si="204">SUM(W643:Z643)</f>
        <v>10</v>
      </c>
      <c r="AB643" s="10">
        <f t="shared" ref="AB643:AB706" si="205">IF(AA643=0,0,W643/AA643)</f>
        <v>0.3</v>
      </c>
      <c r="AC643" s="10">
        <f t="shared" ref="AC643:AC706" si="206">IF(AA643=0,0,X643/AA643)</f>
        <v>0.3</v>
      </c>
      <c r="AD643" s="10">
        <f t="shared" ref="AD643:AD706" si="207">IF(AA643=0,0,Y643/AA643)</f>
        <v>0</v>
      </c>
      <c r="AE643" s="10">
        <f t="shared" ref="AE643:AE706" si="208">IF(AA643=0,0,Z643/AA643)</f>
        <v>0.4</v>
      </c>
      <c r="AF643" s="1">
        <v>7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39</v>
      </c>
      <c r="AO643" s="20" t="str">
        <f t="shared" si="191"/>
        <v>36-50</v>
      </c>
      <c r="AP643" s="1">
        <v>2662</v>
      </c>
      <c r="AQ643" s="1">
        <v>0</v>
      </c>
      <c r="AR643" s="1">
        <v>1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68</v>
      </c>
      <c r="BA643" s="23">
        <v>42187</v>
      </c>
      <c r="BB643" s="25">
        <f t="shared" si="192"/>
        <v>7</v>
      </c>
      <c r="BC643" s="25" t="str">
        <f t="shared" si="193"/>
        <v>July</v>
      </c>
      <c r="BD643" s="25">
        <v>1</v>
      </c>
      <c r="BE643" t="str">
        <f t="shared" si="194"/>
        <v>622,24480,Low income,377,Low spender,0.0154003267973856,1,0,46,4,19,9,28,25,17,102,0.0392156862745098,0.186274509803922,0.0882352941176471,0.274509803921569,0.245098039215686,0.166666666666667,3,3,0,4,10,0.3,0.3,0,0.4,7,0,0,0,0,0,0,0,39,36-50,2662,0,1,0,0,0,0,0,0,0,68</v>
      </c>
    </row>
    <row r="644" spans="1:57" ht="13.2" x14ac:dyDescent="0.25">
      <c r="A644" s="8">
        <v>2144</v>
      </c>
      <c r="B644" s="1">
        <v>54348</v>
      </c>
      <c r="C644" s="8" t="str">
        <f t="shared" si="195"/>
        <v>High income</v>
      </c>
      <c r="D644" s="31">
        <v>898</v>
      </c>
      <c r="E644" s="34" t="str">
        <f t="shared" si="196"/>
        <v>High spender</v>
      </c>
      <c r="F644" s="10">
        <f t="shared" si="190"/>
        <v>1.6523147125929196E-2</v>
      </c>
      <c r="G644" s="1">
        <v>1</v>
      </c>
      <c r="H644" s="1">
        <v>1</v>
      </c>
      <c r="I644" s="1">
        <v>51</v>
      </c>
      <c r="J644" s="1">
        <v>70</v>
      </c>
      <c r="K644" s="1">
        <v>0</v>
      </c>
      <c r="L644" s="1">
        <v>16</v>
      </c>
      <c r="M644" s="1">
        <v>0</v>
      </c>
      <c r="N644" s="1">
        <v>0</v>
      </c>
      <c r="O644" s="1">
        <v>4</v>
      </c>
      <c r="P644" s="8">
        <f t="shared" si="197"/>
        <v>90</v>
      </c>
      <c r="Q644" s="10">
        <f t="shared" si="198"/>
        <v>0.77777777777777779</v>
      </c>
      <c r="R644" s="10">
        <f t="shared" si="199"/>
        <v>0</v>
      </c>
      <c r="S644" s="10">
        <f t="shared" si="200"/>
        <v>0.17777777777777778</v>
      </c>
      <c r="T644" s="10">
        <f t="shared" si="201"/>
        <v>0</v>
      </c>
      <c r="U644" s="10">
        <f t="shared" si="202"/>
        <v>0</v>
      </c>
      <c r="V644" s="10">
        <f t="shared" si="203"/>
        <v>4.4444444444444446E-2</v>
      </c>
      <c r="W644" s="1">
        <v>2</v>
      </c>
      <c r="X644" s="1">
        <v>2</v>
      </c>
      <c r="Y644" s="1">
        <v>0</v>
      </c>
      <c r="Z644" s="1">
        <v>4</v>
      </c>
      <c r="AA644" s="8">
        <f t="shared" si="204"/>
        <v>8</v>
      </c>
      <c r="AB644" s="10">
        <f t="shared" si="205"/>
        <v>0.25</v>
      </c>
      <c r="AC644" s="10">
        <f t="shared" si="206"/>
        <v>0.25</v>
      </c>
      <c r="AD644" s="10">
        <f t="shared" si="207"/>
        <v>0</v>
      </c>
      <c r="AE644" s="10">
        <f t="shared" si="208"/>
        <v>0.5</v>
      </c>
      <c r="AF644" s="1">
        <v>6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67</v>
      </c>
      <c r="AO644" s="20" t="str">
        <f t="shared" si="191"/>
        <v>66+</v>
      </c>
      <c r="AP644" s="1">
        <v>2180</v>
      </c>
      <c r="AQ644" s="1">
        <v>0</v>
      </c>
      <c r="AR644" s="1">
        <v>1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1</v>
      </c>
      <c r="AY644" s="1">
        <v>0</v>
      </c>
      <c r="AZ644" s="1">
        <v>82</v>
      </c>
      <c r="BA644" s="23">
        <v>42669</v>
      </c>
      <c r="BB644" s="25">
        <f t="shared" si="192"/>
        <v>10</v>
      </c>
      <c r="BC644" s="25" t="str">
        <f t="shared" si="193"/>
        <v>October</v>
      </c>
      <c r="BD644" s="25">
        <v>1</v>
      </c>
      <c r="BE644" t="str">
        <f t="shared" si="194"/>
        <v>2144,54348,High income,898,High spender,0.0165231471259292,1,1,51,70,0,16,0,0,4,90,0.777777777777778,0,0.177777777777778,0,0,0.0444444444444444,2,2,0,4,8,0.25,0.25,0,0.5,6,0,0,0,0,0,0,0,67,66+,2180,0,1,0,0,0,0,0,1,0,82</v>
      </c>
    </row>
    <row r="645" spans="1:57" ht="13.2" x14ac:dyDescent="0.25">
      <c r="A645" s="8">
        <v>1739</v>
      </c>
      <c r="B645" s="1">
        <v>53537</v>
      </c>
      <c r="C645" s="8" t="str">
        <f t="shared" si="195"/>
        <v>High income</v>
      </c>
      <c r="D645" s="31">
        <v>894</v>
      </c>
      <c r="E645" s="34" t="str">
        <f t="shared" si="196"/>
        <v>High spender</v>
      </c>
      <c r="F645" s="10">
        <f t="shared" si="190"/>
        <v>1.6698731718250929E-2</v>
      </c>
      <c r="G645" s="1">
        <v>1</v>
      </c>
      <c r="H645" s="1">
        <v>1</v>
      </c>
      <c r="I645" s="1">
        <v>17</v>
      </c>
      <c r="J645" s="1">
        <v>81</v>
      </c>
      <c r="K645" s="1">
        <v>0</v>
      </c>
      <c r="L645" s="1">
        <v>6</v>
      </c>
      <c r="M645" s="1">
        <v>0</v>
      </c>
      <c r="N645" s="1">
        <v>0</v>
      </c>
      <c r="O645" s="1">
        <v>6</v>
      </c>
      <c r="P645" s="8">
        <f t="shared" si="197"/>
        <v>93</v>
      </c>
      <c r="Q645" s="10">
        <f t="shared" si="198"/>
        <v>0.87096774193548387</v>
      </c>
      <c r="R645" s="10">
        <f t="shared" si="199"/>
        <v>0</v>
      </c>
      <c r="S645" s="10">
        <f t="shared" si="200"/>
        <v>6.4516129032258063E-2</v>
      </c>
      <c r="T645" s="10">
        <f t="shared" si="201"/>
        <v>0</v>
      </c>
      <c r="U645" s="10">
        <f t="shared" si="202"/>
        <v>0</v>
      </c>
      <c r="V645" s="10">
        <f t="shared" si="203"/>
        <v>6.4516129032258063E-2</v>
      </c>
      <c r="W645" s="1">
        <v>2</v>
      </c>
      <c r="X645" s="1">
        <v>2</v>
      </c>
      <c r="Y645" s="1">
        <v>1</v>
      </c>
      <c r="Z645" s="1">
        <v>3</v>
      </c>
      <c r="AA645" s="8">
        <f t="shared" si="204"/>
        <v>8</v>
      </c>
      <c r="AB645" s="10">
        <f t="shared" si="205"/>
        <v>0.25</v>
      </c>
      <c r="AC645" s="10">
        <f t="shared" si="206"/>
        <v>0.25</v>
      </c>
      <c r="AD645" s="10">
        <f t="shared" si="207"/>
        <v>0.125</v>
      </c>
      <c r="AE645" s="10">
        <f t="shared" si="208"/>
        <v>0.375</v>
      </c>
      <c r="AF645" s="1">
        <v>5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61</v>
      </c>
      <c r="AO645" s="20" t="str">
        <f t="shared" si="191"/>
        <v>50-65</v>
      </c>
      <c r="AP645" s="1">
        <v>2309</v>
      </c>
      <c r="AQ645" s="1">
        <v>0</v>
      </c>
      <c r="AR645" s="1">
        <v>0</v>
      </c>
      <c r="AS645" s="1">
        <v>0</v>
      </c>
      <c r="AT645" s="1">
        <v>1</v>
      </c>
      <c r="AU645" s="1">
        <v>0</v>
      </c>
      <c r="AV645" s="1">
        <v>0</v>
      </c>
      <c r="AW645" s="1">
        <v>0</v>
      </c>
      <c r="AX645" s="1">
        <v>0</v>
      </c>
      <c r="AY645" s="1">
        <v>1</v>
      </c>
      <c r="AZ645" s="1">
        <v>81</v>
      </c>
      <c r="BA645" s="23">
        <v>42540</v>
      </c>
      <c r="BB645" s="25">
        <f t="shared" si="192"/>
        <v>6</v>
      </c>
      <c r="BC645" s="25" t="str">
        <f t="shared" si="193"/>
        <v>June</v>
      </c>
      <c r="BD645" s="25">
        <v>1</v>
      </c>
      <c r="BE645" t="str">
        <f t="shared" si="194"/>
        <v>1739,53537,High income,894,High spender,0.0166987317182509,1,1,17,81,0,6,0,0,6,93,0.870967741935484,0,0.0645161290322581,0,0,0.0645161290322581,2,2,1,3,8,0.25,0.25,0.125,0.375,5,0,0,0,0,0,0,0,61,50-65,2309,0,0,0,1,0,0,0,0,1,81</v>
      </c>
    </row>
    <row r="646" spans="1:57" ht="13.2" x14ac:dyDescent="0.25">
      <c r="A646" s="8">
        <v>1481</v>
      </c>
      <c r="B646" s="1">
        <v>59892</v>
      </c>
      <c r="C646" s="8" t="str">
        <f t="shared" si="195"/>
        <v>High income</v>
      </c>
      <c r="D646" s="31">
        <v>375</v>
      </c>
      <c r="E646" s="34" t="str">
        <f t="shared" si="196"/>
        <v>Low spender</v>
      </c>
      <c r="F646" s="10">
        <f t="shared" si="190"/>
        <v>6.261270286515728E-3</v>
      </c>
      <c r="G646" s="1">
        <v>0</v>
      </c>
      <c r="H646" s="1">
        <v>1</v>
      </c>
      <c r="I646" s="1">
        <v>26</v>
      </c>
      <c r="J646" s="1">
        <v>73</v>
      </c>
      <c r="K646" s="1">
        <v>0</v>
      </c>
      <c r="L646" s="1">
        <v>13</v>
      </c>
      <c r="M646" s="1">
        <v>0</v>
      </c>
      <c r="N646" s="1">
        <v>1</v>
      </c>
      <c r="O646" s="1">
        <v>0</v>
      </c>
      <c r="P646" s="8">
        <f t="shared" si="197"/>
        <v>87</v>
      </c>
      <c r="Q646" s="10">
        <f t="shared" si="198"/>
        <v>0.83908045977011492</v>
      </c>
      <c r="R646" s="10">
        <f t="shared" si="199"/>
        <v>0</v>
      </c>
      <c r="S646" s="10">
        <f t="shared" si="200"/>
        <v>0.14942528735632185</v>
      </c>
      <c r="T646" s="10">
        <f t="shared" si="201"/>
        <v>0</v>
      </c>
      <c r="U646" s="10">
        <f t="shared" si="202"/>
        <v>1.1494252873563218E-2</v>
      </c>
      <c r="V646" s="10">
        <f t="shared" si="203"/>
        <v>0</v>
      </c>
      <c r="W646" s="1">
        <v>1</v>
      </c>
      <c r="X646" s="1">
        <v>2</v>
      </c>
      <c r="Y646" s="1">
        <v>1</v>
      </c>
      <c r="Z646" s="1">
        <v>3</v>
      </c>
      <c r="AA646" s="8">
        <f t="shared" si="204"/>
        <v>7</v>
      </c>
      <c r="AB646" s="10">
        <f t="shared" si="205"/>
        <v>0.14285714285714285</v>
      </c>
      <c r="AC646" s="10">
        <f t="shared" si="206"/>
        <v>0.2857142857142857</v>
      </c>
      <c r="AD646" s="10">
        <f t="shared" si="207"/>
        <v>0.14285714285714285</v>
      </c>
      <c r="AE646" s="10">
        <f t="shared" si="208"/>
        <v>0.42857142857142855</v>
      </c>
      <c r="AF646" s="1">
        <v>3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50</v>
      </c>
      <c r="AO646" s="20" t="str">
        <f t="shared" si="191"/>
        <v>36-50</v>
      </c>
      <c r="AP646" s="1">
        <v>2398</v>
      </c>
      <c r="AQ646" s="1">
        <v>0</v>
      </c>
      <c r="AR646" s="1">
        <v>1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1</v>
      </c>
      <c r="AZ646" s="1">
        <v>87</v>
      </c>
      <c r="BA646" s="23">
        <v>42451</v>
      </c>
      <c r="BB646" s="25">
        <f t="shared" si="192"/>
        <v>3</v>
      </c>
      <c r="BC646" s="25" t="str">
        <f t="shared" si="193"/>
        <v>March</v>
      </c>
      <c r="BD646" s="25">
        <v>1</v>
      </c>
      <c r="BE646" t="str">
        <f t="shared" si="194"/>
        <v>1481,59892,High income,375,Low spender,0.00626127028651573,0,1,26,73,0,13,0,1,0,87,0.839080459770115,0,0.149425287356322,0,0.0114942528735632,0,1,2,1,3,7,0.142857142857143,0.285714285714286,0.142857142857143,0.428571428571429,3,0,0,0,0,0,0,0,50,36-50,2398,0,1,0,0,0,0,0,0,1,87</v>
      </c>
    </row>
    <row r="647" spans="1:57" ht="13.2" x14ac:dyDescent="0.25">
      <c r="A647" s="8">
        <v>1292</v>
      </c>
      <c r="B647" s="1">
        <v>50785</v>
      </c>
      <c r="C647" s="8" t="str">
        <f t="shared" si="195"/>
        <v>Low income</v>
      </c>
      <c r="D647" s="31">
        <v>723</v>
      </c>
      <c r="E647" s="34" t="str">
        <f t="shared" si="196"/>
        <v>High spender</v>
      </c>
      <c r="F647" s="10">
        <f t="shared" si="190"/>
        <v>1.4236487151718028E-2</v>
      </c>
      <c r="G647" s="1">
        <v>1</v>
      </c>
      <c r="H647" s="1">
        <v>1</v>
      </c>
      <c r="I647" s="1">
        <v>27</v>
      </c>
      <c r="J647" s="1">
        <v>64</v>
      </c>
      <c r="K647" s="1">
        <v>1</v>
      </c>
      <c r="L647" s="1">
        <v>21</v>
      </c>
      <c r="M647" s="1">
        <v>0</v>
      </c>
      <c r="N647" s="1">
        <v>1</v>
      </c>
      <c r="O647" s="1">
        <v>27</v>
      </c>
      <c r="P647" s="8">
        <f t="shared" si="197"/>
        <v>114</v>
      </c>
      <c r="Q647" s="10">
        <f t="shared" si="198"/>
        <v>0.56140350877192979</v>
      </c>
      <c r="R647" s="10">
        <f t="shared" si="199"/>
        <v>8.771929824561403E-3</v>
      </c>
      <c r="S647" s="10">
        <f t="shared" si="200"/>
        <v>0.18421052631578946</v>
      </c>
      <c r="T647" s="10">
        <f t="shared" si="201"/>
        <v>0</v>
      </c>
      <c r="U647" s="10">
        <f t="shared" si="202"/>
        <v>8.771929824561403E-3</v>
      </c>
      <c r="V647" s="10">
        <f t="shared" si="203"/>
        <v>0.23684210526315788</v>
      </c>
      <c r="W647" s="1">
        <v>2</v>
      </c>
      <c r="X647" s="1">
        <v>2</v>
      </c>
      <c r="Y647" s="1">
        <v>1</v>
      </c>
      <c r="Z647" s="1">
        <v>3</v>
      </c>
      <c r="AA647" s="8">
        <f t="shared" si="204"/>
        <v>8</v>
      </c>
      <c r="AB647" s="10">
        <f t="shared" si="205"/>
        <v>0.25</v>
      </c>
      <c r="AC647" s="10">
        <f t="shared" si="206"/>
        <v>0.25</v>
      </c>
      <c r="AD647" s="10">
        <f t="shared" si="207"/>
        <v>0.125</v>
      </c>
      <c r="AE647" s="10">
        <f t="shared" si="208"/>
        <v>0.375</v>
      </c>
      <c r="AF647" s="1">
        <v>6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58</v>
      </c>
      <c r="AO647" s="20" t="str">
        <f t="shared" si="191"/>
        <v>50-65</v>
      </c>
      <c r="AP647" s="1">
        <v>2451</v>
      </c>
      <c r="AQ647" s="1">
        <v>0</v>
      </c>
      <c r="AR647" s="1">
        <v>0</v>
      </c>
      <c r="AS647" s="1">
        <v>1</v>
      </c>
      <c r="AT647" s="1">
        <v>0</v>
      </c>
      <c r="AU647" s="1">
        <v>0</v>
      </c>
      <c r="AV647" s="1">
        <v>0</v>
      </c>
      <c r="AW647" s="1">
        <v>1</v>
      </c>
      <c r="AX647" s="1">
        <v>0</v>
      </c>
      <c r="AY647" s="1">
        <v>0</v>
      </c>
      <c r="AZ647" s="1">
        <v>60</v>
      </c>
      <c r="BA647" s="23">
        <v>42398</v>
      </c>
      <c r="BB647" s="25">
        <f t="shared" si="192"/>
        <v>1</v>
      </c>
      <c r="BC647" s="25" t="str">
        <f t="shared" si="193"/>
        <v>January</v>
      </c>
      <c r="BD647" s="25">
        <v>1</v>
      </c>
      <c r="BE647" t="str">
        <f t="shared" si="194"/>
        <v>1292,50785,Low income,723,High spender,0.014236487151718,1,1,27,64,1,21,0,1,27,114,0.56140350877193,0.0087719298245614,0.184210526315789,0,0.0087719298245614,0.236842105263158,2,2,1,3,8,0.25,0.25,0.125,0.375,6,0,0,0,0,0,0,0,58,50-65,2451,0,0,1,0,0,0,1,0,0,60</v>
      </c>
    </row>
    <row r="648" spans="1:57" ht="13.2" x14ac:dyDescent="0.25">
      <c r="A648" s="8">
        <v>1259</v>
      </c>
      <c r="B648" s="1">
        <v>40760</v>
      </c>
      <c r="C648" s="8" t="str">
        <f t="shared" si="195"/>
        <v>Low income</v>
      </c>
      <c r="D648" s="31">
        <v>73</v>
      </c>
      <c r="E648" s="34" t="str">
        <f t="shared" si="196"/>
        <v>Low spender</v>
      </c>
      <c r="F648" s="10">
        <f t="shared" si="190"/>
        <v>1.7909715407262022E-3</v>
      </c>
      <c r="G648" s="1">
        <v>0</v>
      </c>
      <c r="H648" s="1">
        <v>1</v>
      </c>
      <c r="I648" s="1">
        <v>64</v>
      </c>
      <c r="J648" s="1">
        <v>70</v>
      </c>
      <c r="K648" s="1">
        <v>0</v>
      </c>
      <c r="L648" s="1">
        <v>17</v>
      </c>
      <c r="M648" s="1">
        <v>0</v>
      </c>
      <c r="N648" s="1">
        <v>0</v>
      </c>
      <c r="O648" s="1">
        <v>6</v>
      </c>
      <c r="P648" s="8">
        <f t="shared" si="197"/>
        <v>93</v>
      </c>
      <c r="Q648" s="10">
        <f t="shared" si="198"/>
        <v>0.75268817204301075</v>
      </c>
      <c r="R648" s="10">
        <f t="shared" si="199"/>
        <v>0</v>
      </c>
      <c r="S648" s="10">
        <f t="shared" si="200"/>
        <v>0.18279569892473119</v>
      </c>
      <c r="T648" s="10">
        <f t="shared" si="201"/>
        <v>0</v>
      </c>
      <c r="U648" s="10">
        <f t="shared" si="202"/>
        <v>0</v>
      </c>
      <c r="V648" s="10">
        <f t="shared" si="203"/>
        <v>6.4516129032258063E-2</v>
      </c>
      <c r="W648" s="1">
        <v>2</v>
      </c>
      <c r="X648" s="1">
        <v>2</v>
      </c>
      <c r="Y648" s="1">
        <v>1</v>
      </c>
      <c r="Z648" s="1">
        <v>3</v>
      </c>
      <c r="AA648" s="8">
        <f t="shared" si="204"/>
        <v>8</v>
      </c>
      <c r="AB648" s="10">
        <f t="shared" si="205"/>
        <v>0.25</v>
      </c>
      <c r="AC648" s="10">
        <f t="shared" si="206"/>
        <v>0.25</v>
      </c>
      <c r="AD648" s="10">
        <f t="shared" si="207"/>
        <v>0.125</v>
      </c>
      <c r="AE648" s="10">
        <f t="shared" si="208"/>
        <v>0.375</v>
      </c>
      <c r="AF648" s="1">
        <v>6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55</v>
      </c>
      <c r="AO648" s="20" t="str">
        <f t="shared" si="191"/>
        <v>50-65</v>
      </c>
      <c r="AP648" s="1">
        <v>2462</v>
      </c>
      <c r="AQ648" s="1">
        <v>0</v>
      </c>
      <c r="AR648" s="1">
        <v>0</v>
      </c>
      <c r="AS648" s="1">
        <v>1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1</v>
      </c>
      <c r="AZ648" s="1">
        <v>81</v>
      </c>
      <c r="BA648" s="23">
        <v>42387</v>
      </c>
      <c r="BB648" s="25">
        <f t="shared" si="192"/>
        <v>1</v>
      </c>
      <c r="BC648" s="25" t="str">
        <f t="shared" si="193"/>
        <v>January</v>
      </c>
      <c r="BD648" s="25">
        <v>1</v>
      </c>
      <c r="BE648" t="str">
        <f t="shared" si="194"/>
        <v>1259,40760,Low income,73,Low spender,0.0017909715407262,0,1,64,70,0,17,0,0,6,93,0.752688172043011,0,0.182795698924731,0,0,0.0645161290322581,2,2,1,3,8,0.25,0.25,0.125,0.375,6,0,0,0,0,0,0,0,55,50-65,2462,0,0,1,0,0,0,0,0,1,81</v>
      </c>
    </row>
    <row r="649" spans="1:57" ht="13.2" x14ac:dyDescent="0.25">
      <c r="A649" s="8">
        <v>1054</v>
      </c>
      <c r="B649" s="1">
        <v>31560</v>
      </c>
      <c r="C649" s="8" t="str">
        <f t="shared" si="195"/>
        <v>Low income</v>
      </c>
      <c r="D649" s="31">
        <v>16</v>
      </c>
      <c r="E649" s="34" t="str">
        <f t="shared" si="196"/>
        <v>Low spender</v>
      </c>
      <c r="F649" s="10">
        <f t="shared" si="190"/>
        <v>5.0697084917617234E-4</v>
      </c>
      <c r="G649" s="1">
        <v>1</v>
      </c>
      <c r="H649" s="1">
        <v>0</v>
      </c>
      <c r="I649" s="1">
        <v>98</v>
      </c>
      <c r="J649" s="1">
        <v>62</v>
      </c>
      <c r="K649" s="1">
        <v>1</v>
      </c>
      <c r="L649" s="1">
        <v>20</v>
      </c>
      <c r="M649" s="1">
        <v>4</v>
      </c>
      <c r="N649" s="1">
        <v>0</v>
      </c>
      <c r="O649" s="1">
        <v>7</v>
      </c>
      <c r="P649" s="8">
        <f t="shared" si="197"/>
        <v>94</v>
      </c>
      <c r="Q649" s="10">
        <f t="shared" si="198"/>
        <v>0.65957446808510634</v>
      </c>
      <c r="R649" s="10">
        <f t="shared" si="199"/>
        <v>1.0638297872340425E-2</v>
      </c>
      <c r="S649" s="10">
        <f t="shared" si="200"/>
        <v>0.21276595744680851</v>
      </c>
      <c r="T649" s="10">
        <f t="shared" si="201"/>
        <v>4.2553191489361701E-2</v>
      </c>
      <c r="U649" s="10">
        <f t="shared" si="202"/>
        <v>0</v>
      </c>
      <c r="V649" s="10">
        <f t="shared" si="203"/>
        <v>7.4468085106382975E-2</v>
      </c>
      <c r="W649" s="1">
        <v>2</v>
      </c>
      <c r="X649" s="1">
        <v>2</v>
      </c>
      <c r="Y649" s="1">
        <v>1</v>
      </c>
      <c r="Z649" s="1">
        <v>3</v>
      </c>
      <c r="AA649" s="8">
        <f t="shared" si="204"/>
        <v>8</v>
      </c>
      <c r="AB649" s="10">
        <f t="shared" si="205"/>
        <v>0.25</v>
      </c>
      <c r="AC649" s="10">
        <f t="shared" si="206"/>
        <v>0.25</v>
      </c>
      <c r="AD649" s="10">
        <f t="shared" si="207"/>
        <v>0.125</v>
      </c>
      <c r="AE649" s="10">
        <f t="shared" si="208"/>
        <v>0.375</v>
      </c>
      <c r="AF649" s="1">
        <v>8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46</v>
      </c>
      <c r="AO649" s="20" t="str">
        <f t="shared" si="191"/>
        <v>36-50</v>
      </c>
      <c r="AP649" s="1">
        <v>2529</v>
      </c>
      <c r="AQ649" s="1">
        <v>0</v>
      </c>
      <c r="AR649" s="1">
        <v>0</v>
      </c>
      <c r="AS649" s="1">
        <v>1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1</v>
      </c>
      <c r="AZ649" s="1">
        <v>80</v>
      </c>
      <c r="BA649" s="23">
        <v>42320</v>
      </c>
      <c r="BB649" s="25">
        <f t="shared" si="192"/>
        <v>11</v>
      </c>
      <c r="BC649" s="25" t="str">
        <f t="shared" si="193"/>
        <v>November</v>
      </c>
      <c r="BD649" s="25">
        <v>1</v>
      </c>
      <c r="BE649" t="str">
        <f t="shared" si="194"/>
        <v>1054,31560,Low income,16,Low spender,0.000506970849176172,1,0,98,62,1,20,4,0,7,94,0.659574468085106,0.0106382978723404,0.212765957446809,0.0425531914893617,0,0.074468085106383,2,2,1,3,8,0.25,0.25,0.125,0.375,8,0,0,0,0,0,0,0,46,36-50,2529,0,0,1,0,0,0,0,0,1,80</v>
      </c>
    </row>
    <row r="650" spans="1:57" ht="13.2" x14ac:dyDescent="0.25">
      <c r="A650" s="8">
        <v>2181</v>
      </c>
      <c r="B650" s="1">
        <v>64587</v>
      </c>
      <c r="C650" s="8" t="str">
        <f t="shared" si="195"/>
        <v>High income</v>
      </c>
      <c r="D650" s="31">
        <v>24</v>
      </c>
      <c r="E650" s="34" t="str">
        <f t="shared" si="196"/>
        <v>Low spender</v>
      </c>
      <c r="F650" s="10">
        <f t="shared" si="190"/>
        <v>3.7159180640066884E-4</v>
      </c>
      <c r="G650" s="1">
        <v>1</v>
      </c>
      <c r="H650" s="1">
        <v>1</v>
      </c>
      <c r="I650" s="1">
        <v>49</v>
      </c>
      <c r="J650" s="1">
        <v>66</v>
      </c>
      <c r="K650" s="1">
        <v>0</v>
      </c>
      <c r="L650" s="1">
        <v>16</v>
      </c>
      <c r="M650" s="1">
        <v>0</v>
      </c>
      <c r="N650" s="1">
        <v>6</v>
      </c>
      <c r="O650" s="1">
        <v>20</v>
      </c>
      <c r="P650" s="8">
        <f t="shared" si="197"/>
        <v>108</v>
      </c>
      <c r="Q650" s="10">
        <f t="shared" si="198"/>
        <v>0.61111111111111116</v>
      </c>
      <c r="R650" s="10">
        <f t="shared" si="199"/>
        <v>0</v>
      </c>
      <c r="S650" s="10">
        <f t="shared" si="200"/>
        <v>0.14814814814814814</v>
      </c>
      <c r="T650" s="10">
        <f t="shared" si="201"/>
        <v>0</v>
      </c>
      <c r="U650" s="10">
        <f t="shared" si="202"/>
        <v>5.5555555555555552E-2</v>
      </c>
      <c r="V650" s="10">
        <f t="shared" si="203"/>
        <v>0.18518518518518517</v>
      </c>
      <c r="W650" s="1">
        <v>2</v>
      </c>
      <c r="X650" s="1">
        <v>1</v>
      </c>
      <c r="Y650" s="1">
        <v>1</v>
      </c>
      <c r="Z650" s="1">
        <v>4</v>
      </c>
      <c r="AA650" s="8">
        <f t="shared" si="204"/>
        <v>8</v>
      </c>
      <c r="AB650" s="10">
        <f t="shared" si="205"/>
        <v>0.25</v>
      </c>
      <c r="AC650" s="10">
        <f t="shared" si="206"/>
        <v>0.125</v>
      </c>
      <c r="AD650" s="10">
        <f t="shared" si="207"/>
        <v>0.125</v>
      </c>
      <c r="AE650" s="10">
        <f t="shared" si="208"/>
        <v>0.5</v>
      </c>
      <c r="AF650" s="1">
        <v>3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66</v>
      </c>
      <c r="AO650" s="20" t="str">
        <f t="shared" si="191"/>
        <v>66+</v>
      </c>
      <c r="AP650" s="1">
        <v>2166</v>
      </c>
      <c r="AQ650" s="1">
        <v>1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1</v>
      </c>
      <c r="AX650" s="1">
        <v>0</v>
      </c>
      <c r="AY650" s="1">
        <v>0</v>
      </c>
      <c r="AZ650" s="1">
        <v>68</v>
      </c>
      <c r="BA650" s="23">
        <v>42683</v>
      </c>
      <c r="BB650" s="25">
        <f t="shared" si="192"/>
        <v>11</v>
      </c>
      <c r="BC650" s="25" t="str">
        <f t="shared" si="193"/>
        <v>November</v>
      </c>
      <c r="BD650" s="25">
        <v>1</v>
      </c>
      <c r="BE650" t="str">
        <f t="shared" si="194"/>
        <v>2181,64587,High income,24,Low spender,0.000371591806400669,1,1,49,66,0,16,0,6,20,108,0.611111111111111,0,0.148148148148148,0,0.0555555555555556,0.185185185185185,2,1,1,4,8,0.25,0.125,0.125,0.5,3,0,0,0,0,0,0,0,66,66+,2166,1,0,0,0,0,0,1,0,0,68</v>
      </c>
    </row>
    <row r="651" spans="1:57" ht="13.2" x14ac:dyDescent="0.25">
      <c r="A651" s="8">
        <v>1943</v>
      </c>
      <c r="B651" s="1">
        <v>52569</v>
      </c>
      <c r="C651" s="8" t="str">
        <f t="shared" si="195"/>
        <v>High income</v>
      </c>
      <c r="D651" s="31">
        <v>611</v>
      </c>
      <c r="E651" s="34" t="str">
        <f t="shared" si="196"/>
        <v>High spender</v>
      </c>
      <c r="F651" s="10">
        <f t="shared" si="190"/>
        <v>1.1622819532424052E-2</v>
      </c>
      <c r="G651" s="1">
        <v>0</v>
      </c>
      <c r="H651" s="1">
        <v>1</v>
      </c>
      <c r="I651" s="1">
        <v>54</v>
      </c>
      <c r="J651" s="1">
        <v>85</v>
      </c>
      <c r="K651" s="1">
        <v>0</v>
      </c>
      <c r="L651" s="1">
        <v>3</v>
      </c>
      <c r="M651" s="1">
        <v>0</v>
      </c>
      <c r="N651" s="1">
        <v>0</v>
      </c>
      <c r="O651" s="1">
        <v>7</v>
      </c>
      <c r="P651" s="8">
        <f t="shared" si="197"/>
        <v>95</v>
      </c>
      <c r="Q651" s="10">
        <f t="shared" si="198"/>
        <v>0.89473684210526316</v>
      </c>
      <c r="R651" s="10">
        <f t="shared" si="199"/>
        <v>0</v>
      </c>
      <c r="S651" s="10">
        <f t="shared" si="200"/>
        <v>3.1578947368421054E-2</v>
      </c>
      <c r="T651" s="10">
        <f t="shared" si="201"/>
        <v>0</v>
      </c>
      <c r="U651" s="10">
        <f t="shared" si="202"/>
        <v>0</v>
      </c>
      <c r="V651" s="10">
        <f t="shared" si="203"/>
        <v>7.3684210526315783E-2</v>
      </c>
      <c r="W651" s="1">
        <v>1</v>
      </c>
      <c r="X651" s="1">
        <v>2</v>
      </c>
      <c r="Y651" s="1">
        <v>0</v>
      </c>
      <c r="Z651" s="1">
        <v>4</v>
      </c>
      <c r="AA651" s="8">
        <f t="shared" si="204"/>
        <v>7</v>
      </c>
      <c r="AB651" s="10">
        <f t="shared" si="205"/>
        <v>0.14285714285714285</v>
      </c>
      <c r="AC651" s="10">
        <f t="shared" si="206"/>
        <v>0.2857142857142857</v>
      </c>
      <c r="AD651" s="10">
        <f t="shared" si="207"/>
        <v>0</v>
      </c>
      <c r="AE651" s="10">
        <f t="shared" si="208"/>
        <v>0.5714285714285714</v>
      </c>
      <c r="AF651" s="1">
        <v>3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53</v>
      </c>
      <c r="AO651" s="20" t="str">
        <f t="shared" si="191"/>
        <v>50-65</v>
      </c>
      <c r="AP651" s="1">
        <v>2244</v>
      </c>
      <c r="AQ651" s="1">
        <v>0</v>
      </c>
      <c r="AR651" s="1">
        <v>0</v>
      </c>
      <c r="AS651" s="1">
        <v>1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1</v>
      </c>
      <c r="AZ651" s="1">
        <v>81</v>
      </c>
      <c r="BA651" s="23">
        <v>42605</v>
      </c>
      <c r="BB651" s="25">
        <f t="shared" si="192"/>
        <v>8</v>
      </c>
      <c r="BC651" s="25" t="str">
        <f t="shared" si="193"/>
        <v>August</v>
      </c>
      <c r="BD651" s="25">
        <v>1</v>
      </c>
      <c r="BE651" t="str">
        <f t="shared" si="194"/>
        <v>1943,52569,High income,611,High spender,0.0116228195324241,0,1,54,85,0,3,0,0,7,95,0.894736842105263,0,0.0315789473684211,0,0,0.0736842105263158,1,2,0,4,7,0.142857142857143,0.285714285714286,0,0.571428571428571,3,0,0,0,0,0,0,0,53,50-65,2244,0,0,1,0,0,0,0,0,1,81</v>
      </c>
    </row>
    <row r="652" spans="1:57" ht="13.2" x14ac:dyDescent="0.25">
      <c r="A652" s="8">
        <v>1410</v>
      </c>
      <c r="B652" s="1">
        <v>42769</v>
      </c>
      <c r="C652" s="8" t="str">
        <f t="shared" si="195"/>
        <v>Low income</v>
      </c>
      <c r="D652" s="31">
        <v>252</v>
      </c>
      <c r="E652" s="34" t="str">
        <f t="shared" si="196"/>
        <v>Low spender</v>
      </c>
      <c r="F652" s="10">
        <f t="shared" si="190"/>
        <v>5.8921181229395119E-3</v>
      </c>
      <c r="G652" s="1">
        <v>0</v>
      </c>
      <c r="H652" s="1">
        <v>1</v>
      </c>
      <c r="I652" s="1">
        <v>15</v>
      </c>
      <c r="J652" s="1">
        <v>71</v>
      </c>
      <c r="K652" s="1">
        <v>0</v>
      </c>
      <c r="L652" s="1">
        <v>13</v>
      </c>
      <c r="M652" s="1">
        <v>3</v>
      </c>
      <c r="N652" s="1">
        <v>1</v>
      </c>
      <c r="O652" s="1">
        <v>0</v>
      </c>
      <c r="P652" s="8">
        <f t="shared" si="197"/>
        <v>88</v>
      </c>
      <c r="Q652" s="10">
        <f t="shared" si="198"/>
        <v>0.80681818181818177</v>
      </c>
      <c r="R652" s="10">
        <f t="shared" si="199"/>
        <v>0</v>
      </c>
      <c r="S652" s="10">
        <f t="shared" si="200"/>
        <v>0.14772727272727273</v>
      </c>
      <c r="T652" s="10">
        <f t="shared" si="201"/>
        <v>3.4090909090909088E-2</v>
      </c>
      <c r="U652" s="10">
        <f t="shared" si="202"/>
        <v>1.1363636363636364E-2</v>
      </c>
      <c r="V652" s="10">
        <f t="shared" si="203"/>
        <v>0</v>
      </c>
      <c r="W652" s="1">
        <v>2</v>
      </c>
      <c r="X652" s="1">
        <v>1</v>
      </c>
      <c r="Y652" s="1">
        <v>1</v>
      </c>
      <c r="Z652" s="1">
        <v>4</v>
      </c>
      <c r="AA652" s="8">
        <f t="shared" si="204"/>
        <v>8</v>
      </c>
      <c r="AB652" s="10">
        <f t="shared" si="205"/>
        <v>0.25</v>
      </c>
      <c r="AC652" s="10">
        <f t="shared" si="206"/>
        <v>0.125</v>
      </c>
      <c r="AD652" s="10">
        <f t="shared" si="207"/>
        <v>0.125</v>
      </c>
      <c r="AE652" s="10">
        <f t="shared" si="208"/>
        <v>0.5</v>
      </c>
      <c r="AF652" s="1">
        <v>4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58</v>
      </c>
      <c r="AO652" s="20" t="str">
        <f t="shared" si="191"/>
        <v>50-65</v>
      </c>
      <c r="AP652" s="1">
        <v>2419</v>
      </c>
      <c r="AQ652" s="1">
        <v>0</v>
      </c>
      <c r="AR652" s="1">
        <v>1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1</v>
      </c>
      <c r="AZ652" s="1">
        <v>88</v>
      </c>
      <c r="BA652" s="23">
        <v>42430</v>
      </c>
      <c r="BB652" s="25">
        <f t="shared" si="192"/>
        <v>3</v>
      </c>
      <c r="BC652" s="25" t="str">
        <f t="shared" si="193"/>
        <v>March</v>
      </c>
      <c r="BD652" s="25">
        <v>1</v>
      </c>
      <c r="BE652" t="str">
        <f t="shared" si="194"/>
        <v>1410,42769,Low income,252,Low spender,0.00589211812293951,0,1,15,71,0,13,3,1,0,88,0.806818181818182,0,0.147727272727273,0.0340909090909091,0.0113636363636364,0,2,1,1,4,8,0.25,0.125,0.125,0.5,4,0,0,0,0,0,0,0,58,50-65,2419,0,1,0,0,0,0,0,0,1,88</v>
      </c>
    </row>
    <row r="653" spans="1:57" ht="13.2" x14ac:dyDescent="0.25">
      <c r="A653" s="8">
        <v>1332</v>
      </c>
      <c r="B653" s="1">
        <v>37787</v>
      </c>
      <c r="C653" s="8" t="str">
        <f t="shared" si="195"/>
        <v>Low income</v>
      </c>
      <c r="D653" s="31">
        <v>537</v>
      </c>
      <c r="E653" s="34" t="str">
        <f t="shared" si="196"/>
        <v>Low spender</v>
      </c>
      <c r="F653" s="10">
        <f t="shared" si="190"/>
        <v>1.4211236668695584E-2</v>
      </c>
      <c r="G653" s="1">
        <v>1</v>
      </c>
      <c r="H653" s="1">
        <v>0</v>
      </c>
      <c r="I653" s="1">
        <v>50</v>
      </c>
      <c r="J653" s="1">
        <v>40</v>
      </c>
      <c r="K653" s="1">
        <v>1</v>
      </c>
      <c r="L653" s="1">
        <v>40</v>
      </c>
      <c r="M653" s="1">
        <v>4</v>
      </c>
      <c r="N653" s="1">
        <v>3</v>
      </c>
      <c r="O653" s="1">
        <v>18</v>
      </c>
      <c r="P653" s="8">
        <f t="shared" si="197"/>
        <v>106</v>
      </c>
      <c r="Q653" s="10">
        <f t="shared" si="198"/>
        <v>0.37735849056603776</v>
      </c>
      <c r="R653" s="10">
        <f t="shared" si="199"/>
        <v>9.433962264150943E-3</v>
      </c>
      <c r="S653" s="10">
        <f t="shared" si="200"/>
        <v>0.37735849056603776</v>
      </c>
      <c r="T653" s="10">
        <f t="shared" si="201"/>
        <v>3.7735849056603772E-2</v>
      </c>
      <c r="U653" s="10">
        <f t="shared" si="202"/>
        <v>2.8301886792452831E-2</v>
      </c>
      <c r="V653" s="10">
        <f t="shared" si="203"/>
        <v>0.16981132075471697</v>
      </c>
      <c r="W653" s="1">
        <v>1</v>
      </c>
      <c r="X653" s="1">
        <v>3</v>
      </c>
      <c r="Y653" s="1">
        <v>0</v>
      </c>
      <c r="Z653" s="1">
        <v>3</v>
      </c>
      <c r="AA653" s="8">
        <f t="shared" si="204"/>
        <v>7</v>
      </c>
      <c r="AB653" s="10">
        <f t="shared" si="205"/>
        <v>0.14285714285714285</v>
      </c>
      <c r="AC653" s="10">
        <f t="shared" si="206"/>
        <v>0.42857142857142855</v>
      </c>
      <c r="AD653" s="10">
        <f t="shared" si="207"/>
        <v>0</v>
      </c>
      <c r="AE653" s="10">
        <f t="shared" si="208"/>
        <v>0.42857142857142855</v>
      </c>
      <c r="AF653" s="1">
        <v>8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48</v>
      </c>
      <c r="AO653" s="20" t="str">
        <f t="shared" si="191"/>
        <v>36-50</v>
      </c>
      <c r="AP653" s="1">
        <v>2441</v>
      </c>
      <c r="AQ653" s="1">
        <v>0</v>
      </c>
      <c r="AR653" s="1">
        <v>1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1</v>
      </c>
      <c r="AY653" s="1">
        <v>0</v>
      </c>
      <c r="AZ653" s="1">
        <v>70</v>
      </c>
      <c r="BA653" s="23">
        <v>42408</v>
      </c>
      <c r="BB653" s="25">
        <f t="shared" si="192"/>
        <v>2</v>
      </c>
      <c r="BC653" s="25" t="str">
        <f t="shared" si="193"/>
        <v>February</v>
      </c>
      <c r="BD653" s="25">
        <v>1</v>
      </c>
      <c r="BE653" t="str">
        <f t="shared" si="194"/>
        <v>1332,37787,Low income,537,Low spender,0.0142112366686956,1,0,50,40,1,40,4,3,18,106,0.377358490566038,0.00943396226415094,0.377358490566038,0.0377358490566038,0.0283018867924528,0.169811320754717,1,3,0,3,7,0.142857142857143,0.428571428571429,0,0.428571428571429,8,0,0,0,0,0,0,0,48,36-50,2441,0,1,0,0,0,0,0,1,0,70</v>
      </c>
    </row>
    <row r="654" spans="1:57" ht="13.2" x14ac:dyDescent="0.25">
      <c r="A654" s="8">
        <v>565</v>
      </c>
      <c r="B654" s="1">
        <v>34377</v>
      </c>
      <c r="C654" s="8" t="str">
        <f t="shared" si="195"/>
        <v>Low income</v>
      </c>
      <c r="D654" s="31">
        <v>910</v>
      </c>
      <c r="E654" s="34" t="str">
        <f t="shared" si="196"/>
        <v>High spender</v>
      </c>
      <c r="F654" s="10">
        <f t="shared" si="190"/>
        <v>2.6471187130930565E-2</v>
      </c>
      <c r="G654" s="1">
        <v>0</v>
      </c>
      <c r="H654" s="1">
        <v>1</v>
      </c>
      <c r="I654" s="1">
        <v>55</v>
      </c>
      <c r="J654" s="1">
        <v>62</v>
      </c>
      <c r="K654" s="1">
        <v>0</v>
      </c>
      <c r="L654" s="1">
        <v>22</v>
      </c>
      <c r="M654" s="1">
        <v>3</v>
      </c>
      <c r="N654" s="1">
        <v>1</v>
      </c>
      <c r="O654" s="1">
        <v>26</v>
      </c>
      <c r="P654" s="8">
        <f t="shared" si="197"/>
        <v>114</v>
      </c>
      <c r="Q654" s="10">
        <f t="shared" si="198"/>
        <v>0.54385964912280704</v>
      </c>
      <c r="R654" s="10">
        <f t="shared" si="199"/>
        <v>0</v>
      </c>
      <c r="S654" s="10">
        <f t="shared" si="200"/>
        <v>0.19298245614035087</v>
      </c>
      <c r="T654" s="10">
        <f t="shared" si="201"/>
        <v>2.6315789473684209E-2</v>
      </c>
      <c r="U654" s="10">
        <f t="shared" si="202"/>
        <v>8.771929824561403E-3</v>
      </c>
      <c r="V654" s="10">
        <f t="shared" si="203"/>
        <v>0.22807017543859648</v>
      </c>
      <c r="W654" s="1">
        <v>2</v>
      </c>
      <c r="X654" s="1">
        <v>2</v>
      </c>
      <c r="Y654" s="1">
        <v>2</v>
      </c>
      <c r="Z654" s="1">
        <v>2</v>
      </c>
      <c r="AA654" s="8">
        <f t="shared" si="204"/>
        <v>8</v>
      </c>
      <c r="AB654" s="10">
        <f t="shared" si="205"/>
        <v>0.25</v>
      </c>
      <c r="AC654" s="10">
        <f t="shared" si="206"/>
        <v>0.25</v>
      </c>
      <c r="AD654" s="10">
        <f t="shared" si="207"/>
        <v>0.25</v>
      </c>
      <c r="AE654" s="10">
        <f t="shared" si="208"/>
        <v>0.25</v>
      </c>
      <c r="AF654" s="1">
        <v>7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57</v>
      </c>
      <c r="AO654" s="20" t="str">
        <f t="shared" si="191"/>
        <v>50-65</v>
      </c>
      <c r="AP654" s="1">
        <v>2685</v>
      </c>
      <c r="AQ654" s="1">
        <v>0</v>
      </c>
      <c r="AR654" s="1">
        <v>0</v>
      </c>
      <c r="AS654" s="1">
        <v>1</v>
      </c>
      <c r="AT654" s="1">
        <v>0</v>
      </c>
      <c r="AU654" s="1">
        <v>0</v>
      </c>
      <c r="AV654" s="1">
        <v>0</v>
      </c>
      <c r="AW654" s="1">
        <v>1</v>
      </c>
      <c r="AX654" s="1">
        <v>0</v>
      </c>
      <c r="AY654" s="1">
        <v>0</v>
      </c>
      <c r="AZ654" s="1">
        <v>62</v>
      </c>
      <c r="BA654" s="23">
        <v>42164</v>
      </c>
      <c r="BB654" s="25">
        <f t="shared" si="192"/>
        <v>6</v>
      </c>
      <c r="BC654" s="25" t="str">
        <f t="shared" si="193"/>
        <v>June</v>
      </c>
      <c r="BD654" s="25">
        <v>1</v>
      </c>
      <c r="BE654" t="str">
        <f t="shared" si="194"/>
        <v>565,34377,Low income,910,High spender,0.0264711871309306,0,1,55,62,0,22,3,1,26,114,0.543859649122807,0,0.192982456140351,0.0263157894736842,0.0087719298245614,0.228070175438596,2,2,2,2,8,0.25,0.25,0.25,0.25,7,0,0,0,0,0,0,0,57,50-65,2685,0,0,1,0,0,0,1,0,0,62</v>
      </c>
    </row>
    <row r="655" spans="1:57" ht="13.2" x14ac:dyDescent="0.25">
      <c r="A655" s="8">
        <v>2163</v>
      </c>
      <c r="B655" s="1">
        <v>44322</v>
      </c>
      <c r="C655" s="8" t="str">
        <f t="shared" si="195"/>
        <v>Low income</v>
      </c>
      <c r="D655" s="31">
        <v>22</v>
      </c>
      <c r="E655" s="34" t="str">
        <f t="shared" si="196"/>
        <v>Low spender</v>
      </c>
      <c r="F655" s="10">
        <f t="shared" si="190"/>
        <v>4.9636749244167679E-4</v>
      </c>
      <c r="G655" s="1">
        <v>1</v>
      </c>
      <c r="H655" s="1">
        <v>0</v>
      </c>
      <c r="I655" s="1">
        <v>30</v>
      </c>
      <c r="J655" s="1">
        <v>46</v>
      </c>
      <c r="K655" s="1">
        <v>0</v>
      </c>
      <c r="L655" s="1">
        <v>40</v>
      </c>
      <c r="M655" s="1">
        <v>3</v>
      </c>
      <c r="N655" s="1">
        <v>0</v>
      </c>
      <c r="O655" s="1">
        <v>3</v>
      </c>
      <c r="P655" s="8">
        <f t="shared" si="197"/>
        <v>92</v>
      </c>
      <c r="Q655" s="10">
        <f t="shared" si="198"/>
        <v>0.5</v>
      </c>
      <c r="R655" s="10">
        <f t="shared" si="199"/>
        <v>0</v>
      </c>
      <c r="S655" s="10">
        <f t="shared" si="200"/>
        <v>0.43478260869565216</v>
      </c>
      <c r="T655" s="10">
        <f t="shared" si="201"/>
        <v>3.2608695652173912E-2</v>
      </c>
      <c r="U655" s="10">
        <f t="shared" si="202"/>
        <v>0</v>
      </c>
      <c r="V655" s="10">
        <f t="shared" si="203"/>
        <v>3.2608695652173912E-2</v>
      </c>
      <c r="W655" s="1">
        <v>2</v>
      </c>
      <c r="X655" s="1">
        <v>3</v>
      </c>
      <c r="Y655" s="1">
        <v>0</v>
      </c>
      <c r="Z655" s="1">
        <v>3</v>
      </c>
      <c r="AA655" s="8">
        <f t="shared" si="204"/>
        <v>8</v>
      </c>
      <c r="AB655" s="10">
        <f t="shared" si="205"/>
        <v>0.25</v>
      </c>
      <c r="AC655" s="10">
        <f t="shared" si="206"/>
        <v>0.375</v>
      </c>
      <c r="AD655" s="10">
        <f t="shared" si="207"/>
        <v>0</v>
      </c>
      <c r="AE655" s="10">
        <f t="shared" si="208"/>
        <v>0.375</v>
      </c>
      <c r="AF655" s="1">
        <v>8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35</v>
      </c>
      <c r="AO655" s="20" t="str">
        <f t="shared" si="191"/>
        <v>24-35</v>
      </c>
      <c r="AP655" s="1">
        <v>2172</v>
      </c>
      <c r="AQ655" s="1">
        <v>0</v>
      </c>
      <c r="AR655" s="1">
        <v>1</v>
      </c>
      <c r="AS655" s="1">
        <v>0</v>
      </c>
      <c r="AT655" s="1">
        <v>0</v>
      </c>
      <c r="AU655" s="1">
        <v>0</v>
      </c>
      <c r="AV655" s="1">
        <v>0</v>
      </c>
      <c r="AW655" s="1">
        <v>1</v>
      </c>
      <c r="AX655" s="1">
        <v>0</v>
      </c>
      <c r="AY655" s="1">
        <v>0</v>
      </c>
      <c r="AZ655" s="1">
        <v>86</v>
      </c>
      <c r="BA655" s="23">
        <v>42677</v>
      </c>
      <c r="BB655" s="25">
        <f t="shared" si="192"/>
        <v>11</v>
      </c>
      <c r="BC655" s="25" t="str">
        <f t="shared" si="193"/>
        <v>November</v>
      </c>
      <c r="BD655" s="25">
        <v>1</v>
      </c>
      <c r="BE655" t="str">
        <f t="shared" si="194"/>
        <v>2163,44322,Low income,22,Low spender,0.000496367492441677,1,0,30,46,0,40,3,0,3,92,0.5,0,0.434782608695652,0.0326086956521739,0,0.0326086956521739,2,3,0,3,8,0.25,0.375,0,0.375,8,0,0,0,0,0,0,0,35,24-35,2172,0,1,0,0,0,0,1,0,0,86</v>
      </c>
    </row>
    <row r="656" spans="1:57" ht="13.2" x14ac:dyDescent="0.25">
      <c r="A656" s="8">
        <v>1695</v>
      </c>
      <c r="B656" s="1">
        <v>44931</v>
      </c>
      <c r="C656" s="8" t="str">
        <f t="shared" si="195"/>
        <v>Low income</v>
      </c>
      <c r="D656" s="31">
        <v>38</v>
      </c>
      <c r="E656" s="34" t="str">
        <f t="shared" si="196"/>
        <v>Low spender</v>
      </c>
      <c r="F656" s="10">
        <f t="shared" si="190"/>
        <v>8.4574124769090382E-4</v>
      </c>
      <c r="G656" s="1">
        <v>0</v>
      </c>
      <c r="H656" s="1">
        <v>1</v>
      </c>
      <c r="I656" s="1">
        <v>0</v>
      </c>
      <c r="J656" s="1">
        <v>78</v>
      </c>
      <c r="K656" s="1">
        <v>0</v>
      </c>
      <c r="L656" s="1">
        <v>11</v>
      </c>
      <c r="M656" s="1">
        <v>0</v>
      </c>
      <c r="N656" s="1">
        <v>0</v>
      </c>
      <c r="O656" s="1">
        <v>7</v>
      </c>
      <c r="P656" s="8">
        <f t="shared" si="197"/>
        <v>96</v>
      </c>
      <c r="Q656" s="10">
        <f t="shared" si="198"/>
        <v>0.8125</v>
      </c>
      <c r="R656" s="10">
        <f t="shared" si="199"/>
        <v>0</v>
      </c>
      <c r="S656" s="10">
        <f t="shared" si="200"/>
        <v>0.11458333333333333</v>
      </c>
      <c r="T656" s="10">
        <f t="shared" si="201"/>
        <v>0</v>
      </c>
      <c r="U656" s="10">
        <f t="shared" si="202"/>
        <v>0</v>
      </c>
      <c r="V656" s="10">
        <f t="shared" si="203"/>
        <v>7.2916666666666671E-2</v>
      </c>
      <c r="W656" s="1">
        <v>1</v>
      </c>
      <c r="X656" s="1">
        <v>2</v>
      </c>
      <c r="Y656" s="1">
        <v>1</v>
      </c>
      <c r="Z656" s="1">
        <v>3</v>
      </c>
      <c r="AA656" s="8">
        <f t="shared" si="204"/>
        <v>7</v>
      </c>
      <c r="AB656" s="10">
        <f t="shared" si="205"/>
        <v>0.14285714285714285</v>
      </c>
      <c r="AC656" s="10">
        <f t="shared" si="206"/>
        <v>0.2857142857142857</v>
      </c>
      <c r="AD656" s="10">
        <f t="shared" si="207"/>
        <v>0.14285714285714285</v>
      </c>
      <c r="AE656" s="10">
        <f t="shared" si="208"/>
        <v>0.42857142857142855</v>
      </c>
      <c r="AF656" s="1">
        <v>5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53</v>
      </c>
      <c r="AO656" s="20" t="str">
        <f t="shared" si="191"/>
        <v>50-65</v>
      </c>
      <c r="AP656" s="1">
        <v>2321</v>
      </c>
      <c r="AQ656" s="1">
        <v>0</v>
      </c>
      <c r="AR656" s="1">
        <v>0</v>
      </c>
      <c r="AS656" s="1">
        <v>0</v>
      </c>
      <c r="AT656" s="1">
        <v>1</v>
      </c>
      <c r="AU656" s="1">
        <v>0</v>
      </c>
      <c r="AV656" s="1">
        <v>0</v>
      </c>
      <c r="AW656" s="1">
        <v>1</v>
      </c>
      <c r="AX656" s="1">
        <v>0</v>
      </c>
      <c r="AY656" s="1">
        <v>0</v>
      </c>
      <c r="AZ656" s="1">
        <v>82</v>
      </c>
      <c r="BA656" s="23">
        <v>42528</v>
      </c>
      <c r="BB656" s="25">
        <f t="shared" si="192"/>
        <v>6</v>
      </c>
      <c r="BC656" s="25" t="str">
        <f t="shared" si="193"/>
        <v>June</v>
      </c>
      <c r="BD656" s="25">
        <v>1</v>
      </c>
      <c r="BE656" t="str">
        <f t="shared" si="194"/>
        <v>1695,44931,Low income,38,Low spender,0.000845741247690904,0,1,0,78,0,11,0,0,7,96,0.8125,0,0.114583333333333,0,0,0.0729166666666667,1,2,1,3,7,0.142857142857143,0.285714285714286,0.142857142857143,0.428571428571429,5,0,0,0,0,0,0,0,53,50-65,2321,0,0,0,1,0,0,1,0,0,82</v>
      </c>
    </row>
    <row r="657" spans="1:57" ht="13.2" x14ac:dyDescent="0.25">
      <c r="A657" s="8">
        <v>1690</v>
      </c>
      <c r="B657" s="1">
        <v>38232</v>
      </c>
      <c r="C657" s="8" t="str">
        <f t="shared" si="195"/>
        <v>Low income</v>
      </c>
      <c r="D657" s="31">
        <v>877</v>
      </c>
      <c r="E657" s="34" t="str">
        <f t="shared" si="196"/>
        <v>High spender</v>
      </c>
      <c r="F657" s="10">
        <f t="shared" si="190"/>
        <v>2.2938899351328729E-2</v>
      </c>
      <c r="G657" s="1">
        <v>1</v>
      </c>
      <c r="H657" s="1">
        <v>1</v>
      </c>
      <c r="I657" s="1">
        <v>84</v>
      </c>
      <c r="J657" s="1">
        <v>43</v>
      </c>
      <c r="K657" s="1">
        <v>5</v>
      </c>
      <c r="L657" s="1">
        <v>28</v>
      </c>
      <c r="M657" s="1">
        <v>7</v>
      </c>
      <c r="N657" s="1">
        <v>6</v>
      </c>
      <c r="O657" s="1">
        <v>33</v>
      </c>
      <c r="P657" s="8">
        <f t="shared" si="197"/>
        <v>122</v>
      </c>
      <c r="Q657" s="10">
        <f t="shared" si="198"/>
        <v>0.35245901639344263</v>
      </c>
      <c r="R657" s="10">
        <f t="shared" si="199"/>
        <v>4.0983606557377046E-2</v>
      </c>
      <c r="S657" s="10">
        <f t="shared" si="200"/>
        <v>0.22950819672131148</v>
      </c>
      <c r="T657" s="10">
        <f t="shared" si="201"/>
        <v>5.737704918032787E-2</v>
      </c>
      <c r="U657" s="10">
        <f t="shared" si="202"/>
        <v>4.9180327868852458E-2</v>
      </c>
      <c r="V657" s="10">
        <f t="shared" si="203"/>
        <v>0.27049180327868855</v>
      </c>
      <c r="W657" s="1">
        <v>4</v>
      </c>
      <c r="X657" s="1">
        <v>3</v>
      </c>
      <c r="Y657" s="1">
        <v>1</v>
      </c>
      <c r="Z657" s="1">
        <v>3</v>
      </c>
      <c r="AA657" s="8">
        <f t="shared" si="204"/>
        <v>11</v>
      </c>
      <c r="AB657" s="10">
        <f t="shared" si="205"/>
        <v>0.36363636363636365</v>
      </c>
      <c r="AC657" s="10">
        <f t="shared" si="206"/>
        <v>0.27272727272727271</v>
      </c>
      <c r="AD657" s="10">
        <f t="shared" si="207"/>
        <v>9.0909090909090912E-2</v>
      </c>
      <c r="AE657" s="10">
        <f t="shared" si="208"/>
        <v>0.27272727272727271</v>
      </c>
      <c r="AF657" s="1">
        <v>5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49</v>
      </c>
      <c r="AO657" s="20" t="str">
        <f t="shared" si="191"/>
        <v>36-50</v>
      </c>
      <c r="AP657" s="1">
        <v>2322</v>
      </c>
      <c r="AQ657" s="1">
        <v>0</v>
      </c>
      <c r="AR657" s="1">
        <v>0</v>
      </c>
      <c r="AS657" s="1">
        <v>0</v>
      </c>
      <c r="AT657" s="1">
        <v>1</v>
      </c>
      <c r="AU657" s="1">
        <v>0</v>
      </c>
      <c r="AV657" s="1">
        <v>0</v>
      </c>
      <c r="AW657" s="1">
        <v>1</v>
      </c>
      <c r="AX657" s="1">
        <v>0</v>
      </c>
      <c r="AY657" s="1">
        <v>0</v>
      </c>
      <c r="AZ657" s="1">
        <v>56</v>
      </c>
      <c r="BA657" s="23">
        <v>42527</v>
      </c>
      <c r="BB657" s="25">
        <f t="shared" si="192"/>
        <v>6</v>
      </c>
      <c r="BC657" s="25" t="str">
        <f t="shared" si="193"/>
        <v>June</v>
      </c>
      <c r="BD657" s="25">
        <v>1</v>
      </c>
      <c r="BE657" t="str">
        <f t="shared" si="194"/>
        <v>1690,38232,Low income,877,High spender,0.0229388993513287,1,1,84,43,5,28,7,6,33,122,0.352459016393443,0.040983606557377,0.229508196721311,0.0573770491803279,0.0491803278688525,0.270491803278689,4,3,1,3,11,0.363636363636364,0.272727272727273,0.0909090909090909,0.272727272727273,5,0,0,0,0,0,0,0,49,36-50,2322,0,0,0,1,0,0,1,0,0,56</v>
      </c>
    </row>
    <row r="658" spans="1:57" ht="13.2" x14ac:dyDescent="0.25">
      <c r="A658" s="8">
        <v>1592</v>
      </c>
      <c r="B658" s="1">
        <v>36075</v>
      </c>
      <c r="C658" s="8" t="str">
        <f t="shared" si="195"/>
        <v>Low income</v>
      </c>
      <c r="D658" s="31">
        <v>591</v>
      </c>
      <c r="E658" s="34" t="str">
        <f t="shared" si="196"/>
        <v>High spender</v>
      </c>
      <c r="F658" s="10">
        <f t="shared" si="190"/>
        <v>1.6382536382536384E-2</v>
      </c>
      <c r="G658" s="1">
        <v>1</v>
      </c>
      <c r="H658" s="1">
        <v>0</v>
      </c>
      <c r="I658" s="1">
        <v>54</v>
      </c>
      <c r="J658" s="1">
        <v>46</v>
      </c>
      <c r="K658" s="1">
        <v>0</v>
      </c>
      <c r="L658" s="1">
        <v>30</v>
      </c>
      <c r="M658" s="1">
        <v>12</v>
      </c>
      <c r="N658" s="1">
        <v>1</v>
      </c>
      <c r="O658" s="1">
        <v>30</v>
      </c>
      <c r="P658" s="8">
        <f t="shared" si="197"/>
        <v>119</v>
      </c>
      <c r="Q658" s="10">
        <f t="shared" si="198"/>
        <v>0.38655462184873951</v>
      </c>
      <c r="R658" s="10">
        <f t="shared" si="199"/>
        <v>0</v>
      </c>
      <c r="S658" s="10">
        <f t="shared" si="200"/>
        <v>0.25210084033613445</v>
      </c>
      <c r="T658" s="10">
        <f t="shared" si="201"/>
        <v>0.10084033613445378</v>
      </c>
      <c r="U658" s="10">
        <f t="shared" si="202"/>
        <v>8.4033613445378148E-3</v>
      </c>
      <c r="V658" s="10">
        <f t="shared" si="203"/>
        <v>0.25210084033613445</v>
      </c>
      <c r="W658" s="1">
        <v>1</v>
      </c>
      <c r="X658" s="1">
        <v>2</v>
      </c>
      <c r="Y658" s="1">
        <v>0</v>
      </c>
      <c r="Z658" s="1">
        <v>4</v>
      </c>
      <c r="AA658" s="8">
        <f t="shared" si="204"/>
        <v>7</v>
      </c>
      <c r="AB658" s="10">
        <f t="shared" si="205"/>
        <v>0.14285714285714285</v>
      </c>
      <c r="AC658" s="10">
        <f t="shared" si="206"/>
        <v>0.2857142857142857</v>
      </c>
      <c r="AD658" s="10">
        <f t="shared" si="207"/>
        <v>0</v>
      </c>
      <c r="AE658" s="10">
        <f t="shared" si="208"/>
        <v>0.5714285714285714</v>
      </c>
      <c r="AF658" s="1">
        <v>6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37</v>
      </c>
      <c r="AO658" s="20" t="str">
        <f t="shared" si="191"/>
        <v>36-50</v>
      </c>
      <c r="AP658" s="1">
        <v>2361</v>
      </c>
      <c r="AQ658" s="1">
        <v>0</v>
      </c>
      <c r="AR658" s="1">
        <v>0</v>
      </c>
      <c r="AS658" s="1">
        <v>0</v>
      </c>
      <c r="AT658" s="1">
        <v>1</v>
      </c>
      <c r="AU658" s="1">
        <v>0</v>
      </c>
      <c r="AV658" s="1">
        <v>0</v>
      </c>
      <c r="AW658" s="1">
        <v>1</v>
      </c>
      <c r="AX658" s="1">
        <v>0</v>
      </c>
      <c r="AY658" s="1">
        <v>0</v>
      </c>
      <c r="AZ658" s="1">
        <v>59</v>
      </c>
      <c r="BA658" s="23">
        <v>42488</v>
      </c>
      <c r="BB658" s="25">
        <f t="shared" si="192"/>
        <v>4</v>
      </c>
      <c r="BC658" s="25" t="str">
        <f t="shared" si="193"/>
        <v>April</v>
      </c>
      <c r="BD658" s="25">
        <v>1</v>
      </c>
      <c r="BE658" t="str">
        <f t="shared" si="194"/>
        <v>1592,36075,Low income,591,High spender,0.0163825363825364,1,0,54,46,0,30,12,1,30,119,0.38655462184874,0,0.252100840336134,0.100840336134454,0.00840336134453781,0.252100840336134,1,2,0,4,7,0.142857142857143,0.285714285714286,0,0.571428571428571,6,0,0,0,0,0,0,0,37,36-50,2361,0,0,0,1,0,0,1,0,0,59</v>
      </c>
    </row>
    <row r="659" spans="1:57" ht="13.2" x14ac:dyDescent="0.25">
      <c r="A659" s="8">
        <v>1187</v>
      </c>
      <c r="B659" s="1">
        <v>39435</v>
      </c>
      <c r="C659" s="8" t="str">
        <f t="shared" si="195"/>
        <v>Low income</v>
      </c>
      <c r="D659" s="31">
        <v>871</v>
      </c>
      <c r="E659" s="34" t="str">
        <f t="shared" si="196"/>
        <v>High spender</v>
      </c>
      <c r="F659" s="10">
        <f t="shared" si="190"/>
        <v>2.2086978572334222E-2</v>
      </c>
      <c r="G659" s="1">
        <v>1</v>
      </c>
      <c r="H659" s="1">
        <v>0</v>
      </c>
      <c r="I659" s="1">
        <v>16</v>
      </c>
      <c r="J659" s="1">
        <v>71</v>
      </c>
      <c r="K659" s="1">
        <v>0</v>
      </c>
      <c r="L659" s="1">
        <v>18</v>
      </c>
      <c r="M659" s="1">
        <v>0</v>
      </c>
      <c r="N659" s="1">
        <v>0</v>
      </c>
      <c r="O659" s="1">
        <v>13</v>
      </c>
      <c r="P659" s="8">
        <f t="shared" si="197"/>
        <v>102</v>
      </c>
      <c r="Q659" s="10">
        <f t="shared" si="198"/>
        <v>0.69607843137254899</v>
      </c>
      <c r="R659" s="10">
        <f t="shared" si="199"/>
        <v>0</v>
      </c>
      <c r="S659" s="10">
        <f t="shared" si="200"/>
        <v>0.17647058823529413</v>
      </c>
      <c r="T659" s="10">
        <f t="shared" si="201"/>
        <v>0</v>
      </c>
      <c r="U659" s="10">
        <f t="shared" si="202"/>
        <v>0</v>
      </c>
      <c r="V659" s="10">
        <f t="shared" si="203"/>
        <v>0.12745098039215685</v>
      </c>
      <c r="W659" s="1">
        <v>1</v>
      </c>
      <c r="X659" s="1">
        <v>3</v>
      </c>
      <c r="Y659" s="1">
        <v>1</v>
      </c>
      <c r="Z659" s="1">
        <v>2</v>
      </c>
      <c r="AA659" s="8">
        <f t="shared" si="204"/>
        <v>7</v>
      </c>
      <c r="AB659" s="10">
        <f t="shared" si="205"/>
        <v>0.14285714285714285</v>
      </c>
      <c r="AC659" s="10">
        <f t="shared" si="206"/>
        <v>0.42857142857142855</v>
      </c>
      <c r="AD659" s="10">
        <f t="shared" si="207"/>
        <v>0.14285714285714285</v>
      </c>
      <c r="AE659" s="10">
        <f t="shared" si="208"/>
        <v>0.2857142857142857</v>
      </c>
      <c r="AF659" s="1">
        <v>7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47</v>
      </c>
      <c r="AO659" s="20" t="str">
        <f t="shared" si="191"/>
        <v>36-50</v>
      </c>
      <c r="AP659" s="1">
        <v>2486</v>
      </c>
      <c r="AQ659" s="1">
        <v>0</v>
      </c>
      <c r="AR659" s="1">
        <v>0</v>
      </c>
      <c r="AS659" s="1">
        <v>0</v>
      </c>
      <c r="AT659" s="1">
        <v>1</v>
      </c>
      <c r="AU659" s="1">
        <v>0</v>
      </c>
      <c r="AV659" s="1">
        <v>0</v>
      </c>
      <c r="AW659" s="1">
        <v>0</v>
      </c>
      <c r="AX659" s="1">
        <v>0</v>
      </c>
      <c r="AY659" s="1">
        <v>1</v>
      </c>
      <c r="AZ659" s="1">
        <v>76</v>
      </c>
      <c r="BA659" s="23">
        <v>42363</v>
      </c>
      <c r="BB659" s="25">
        <f t="shared" si="192"/>
        <v>12</v>
      </c>
      <c r="BC659" s="25" t="str">
        <f t="shared" si="193"/>
        <v>December</v>
      </c>
      <c r="BD659" s="25">
        <v>1</v>
      </c>
      <c r="BE659" t="str">
        <f t="shared" si="194"/>
        <v>1187,39435,Low income,871,High spender,0.0220869785723342,1,0,16,71,0,18,0,0,13,102,0.696078431372549,0,0.176470588235294,0,0,0.127450980392157,1,3,1,2,7,0.142857142857143,0.428571428571429,0.142857142857143,0.285714285714286,7,0,0,0,0,0,0,0,47,36-50,2486,0,0,0,1,0,0,0,0,1,76</v>
      </c>
    </row>
    <row r="660" spans="1:57" ht="13.2" x14ac:dyDescent="0.25">
      <c r="A660" s="8">
        <v>921</v>
      </c>
      <c r="B660" s="1">
        <v>50737</v>
      </c>
      <c r="C660" s="8" t="str">
        <f t="shared" si="195"/>
        <v>Low income</v>
      </c>
      <c r="D660" s="31">
        <v>860</v>
      </c>
      <c r="E660" s="34" t="str">
        <f t="shared" si="196"/>
        <v>High spender</v>
      </c>
      <c r="F660" s="10">
        <f t="shared" si="190"/>
        <v>1.695015471943552E-2</v>
      </c>
      <c r="G660" s="1">
        <v>0</v>
      </c>
      <c r="H660" s="1">
        <v>1</v>
      </c>
      <c r="I660" s="1">
        <v>61</v>
      </c>
      <c r="J660" s="1">
        <v>78</v>
      </c>
      <c r="K660" s="1">
        <v>0</v>
      </c>
      <c r="L660" s="1">
        <v>11</v>
      </c>
      <c r="M660" s="1">
        <v>0</v>
      </c>
      <c r="N660" s="1">
        <v>0</v>
      </c>
      <c r="O660" s="1">
        <v>10</v>
      </c>
      <c r="P660" s="8">
        <f t="shared" si="197"/>
        <v>99</v>
      </c>
      <c r="Q660" s="10">
        <f t="shared" si="198"/>
        <v>0.78787878787878785</v>
      </c>
      <c r="R660" s="10">
        <f t="shared" si="199"/>
        <v>0</v>
      </c>
      <c r="S660" s="10">
        <f t="shared" si="200"/>
        <v>0.1111111111111111</v>
      </c>
      <c r="T660" s="10">
        <f t="shared" si="201"/>
        <v>0</v>
      </c>
      <c r="U660" s="10">
        <f t="shared" si="202"/>
        <v>0</v>
      </c>
      <c r="V660" s="10">
        <f t="shared" si="203"/>
        <v>0.10101010101010101</v>
      </c>
      <c r="W660" s="1">
        <v>1</v>
      </c>
      <c r="X660" s="1">
        <v>2</v>
      </c>
      <c r="Y660" s="1">
        <v>0</v>
      </c>
      <c r="Z660" s="1">
        <v>4</v>
      </c>
      <c r="AA660" s="8">
        <f t="shared" si="204"/>
        <v>7</v>
      </c>
      <c r="AB660" s="10">
        <f t="shared" si="205"/>
        <v>0.14285714285714285</v>
      </c>
      <c r="AC660" s="10">
        <f t="shared" si="206"/>
        <v>0.2857142857142857</v>
      </c>
      <c r="AD660" s="10">
        <f t="shared" si="207"/>
        <v>0</v>
      </c>
      <c r="AE660" s="10">
        <f t="shared" si="208"/>
        <v>0.5714285714285714</v>
      </c>
      <c r="AF660" s="1">
        <v>6</v>
      </c>
      <c r="AG660" s="1">
        <v>0</v>
      </c>
      <c r="AH660" s="1">
        <v>0</v>
      </c>
      <c r="AI660" s="1">
        <v>0</v>
      </c>
      <c r="AJ660" s="1">
        <v>1</v>
      </c>
      <c r="AK660" s="1">
        <v>0</v>
      </c>
      <c r="AL660" s="1">
        <v>0</v>
      </c>
      <c r="AM660" s="1">
        <v>0</v>
      </c>
      <c r="AN660" s="1">
        <v>65</v>
      </c>
      <c r="AO660" s="20" t="str">
        <f t="shared" si="191"/>
        <v>50-65</v>
      </c>
      <c r="AP660" s="1">
        <v>2573</v>
      </c>
      <c r="AQ660" s="1">
        <v>0</v>
      </c>
      <c r="AR660" s="1">
        <v>1</v>
      </c>
      <c r="AS660" s="1">
        <v>0</v>
      </c>
      <c r="AT660" s="1">
        <v>0</v>
      </c>
      <c r="AU660" s="1">
        <v>0</v>
      </c>
      <c r="AV660" s="1">
        <v>0</v>
      </c>
      <c r="AW660" s="1">
        <v>1</v>
      </c>
      <c r="AX660" s="1">
        <v>0</v>
      </c>
      <c r="AY660" s="1">
        <v>0</v>
      </c>
      <c r="AZ660" s="1">
        <v>79</v>
      </c>
      <c r="BA660" s="23">
        <v>42276</v>
      </c>
      <c r="BB660" s="25">
        <f t="shared" si="192"/>
        <v>9</v>
      </c>
      <c r="BC660" s="25" t="str">
        <f t="shared" si="193"/>
        <v>September</v>
      </c>
      <c r="BD660" s="25">
        <v>1</v>
      </c>
      <c r="BE660" t="str">
        <f t="shared" si="194"/>
        <v>921,50737,Low income,860,High spender,0.0169501547194355,0,1,61,78,0,11,0,0,10,99,0.787878787878788,0,0.111111111111111,0,0,0.101010101010101,1,2,0,4,7,0.142857142857143,0.285714285714286,0,0.571428571428571,6,0,0,0,1,0,0,0,65,50-65,2573,0,1,0,0,0,0,1,0,0,79</v>
      </c>
    </row>
    <row r="661" spans="1:57" ht="13.2" x14ac:dyDescent="0.25">
      <c r="A661" s="8">
        <v>608</v>
      </c>
      <c r="B661" s="1">
        <v>33378</v>
      </c>
      <c r="C661" s="8" t="str">
        <f t="shared" si="195"/>
        <v>Low income</v>
      </c>
      <c r="D661" s="31">
        <v>31</v>
      </c>
      <c r="E661" s="34" t="str">
        <f t="shared" si="196"/>
        <v>Low spender</v>
      </c>
      <c r="F661" s="10">
        <f t="shared" si="190"/>
        <v>9.2875546767331779E-4</v>
      </c>
      <c r="G661" s="1">
        <v>1</v>
      </c>
      <c r="H661" s="1">
        <v>1</v>
      </c>
      <c r="I661" s="1">
        <v>38</v>
      </c>
      <c r="J661" s="1">
        <v>33</v>
      </c>
      <c r="K661" s="1">
        <v>6</v>
      </c>
      <c r="L661" s="1">
        <v>40</v>
      </c>
      <c r="M661" s="1">
        <v>3</v>
      </c>
      <c r="N661" s="1">
        <v>7</v>
      </c>
      <c r="O661" s="1">
        <v>10</v>
      </c>
      <c r="P661" s="8">
        <f t="shared" si="197"/>
        <v>99</v>
      </c>
      <c r="Q661" s="10">
        <f t="shared" si="198"/>
        <v>0.33333333333333331</v>
      </c>
      <c r="R661" s="10">
        <f t="shared" si="199"/>
        <v>6.0606060606060608E-2</v>
      </c>
      <c r="S661" s="10">
        <f t="shared" si="200"/>
        <v>0.40404040404040403</v>
      </c>
      <c r="T661" s="10">
        <f t="shared" si="201"/>
        <v>3.0303030303030304E-2</v>
      </c>
      <c r="U661" s="10">
        <f t="shared" si="202"/>
        <v>7.0707070707070704E-2</v>
      </c>
      <c r="V661" s="10">
        <f t="shared" si="203"/>
        <v>0.10101010101010101</v>
      </c>
      <c r="W661" s="1">
        <v>3</v>
      </c>
      <c r="X661" s="1">
        <v>2</v>
      </c>
      <c r="Y661" s="1">
        <v>0</v>
      </c>
      <c r="Z661" s="1">
        <v>4</v>
      </c>
      <c r="AA661" s="8">
        <f t="shared" si="204"/>
        <v>9</v>
      </c>
      <c r="AB661" s="10">
        <f t="shared" si="205"/>
        <v>0.33333333333333331</v>
      </c>
      <c r="AC661" s="10">
        <f t="shared" si="206"/>
        <v>0.22222222222222221</v>
      </c>
      <c r="AD661" s="10">
        <f t="shared" si="207"/>
        <v>0</v>
      </c>
      <c r="AE661" s="10">
        <f t="shared" si="208"/>
        <v>0.44444444444444442</v>
      </c>
      <c r="AF661" s="1">
        <v>7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57</v>
      </c>
      <c r="AO661" s="20" t="str">
        <f t="shared" si="191"/>
        <v>50-65</v>
      </c>
      <c r="AP661" s="1">
        <v>2667</v>
      </c>
      <c r="AQ661" s="1">
        <v>1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1</v>
      </c>
      <c r="AX661" s="1">
        <v>0</v>
      </c>
      <c r="AY661" s="1">
        <v>0</v>
      </c>
      <c r="AZ661" s="1">
        <v>79</v>
      </c>
      <c r="BA661" s="23">
        <v>42182</v>
      </c>
      <c r="BB661" s="25">
        <f t="shared" si="192"/>
        <v>6</v>
      </c>
      <c r="BC661" s="25" t="str">
        <f t="shared" si="193"/>
        <v>June</v>
      </c>
      <c r="BD661" s="25">
        <v>1</v>
      </c>
      <c r="BE661" t="str">
        <f t="shared" si="194"/>
        <v>608,33378,Low income,31,Low spender,0.000928755467673318,1,1,38,33,6,40,3,7,10,99,0.333333333333333,0.0606060606060606,0.404040404040404,0.0303030303030303,0.0707070707070707,0.101010101010101,3,2,0,4,9,0.333333333333333,0.222222222222222,0,0.444444444444444,7,0,0,0,0,0,0,0,57,50-65,2667,1,0,0,0,0,0,1,0,0,79</v>
      </c>
    </row>
    <row r="662" spans="1:57" ht="13.2" x14ac:dyDescent="0.25">
      <c r="A662" s="8">
        <v>541</v>
      </c>
      <c r="B662" s="1">
        <v>42386</v>
      </c>
      <c r="C662" s="8" t="str">
        <f t="shared" si="195"/>
        <v>Low income</v>
      </c>
      <c r="D662" s="31">
        <v>851</v>
      </c>
      <c r="E662" s="34" t="str">
        <f t="shared" si="196"/>
        <v>High spender</v>
      </c>
      <c r="F662" s="10">
        <f t="shared" si="190"/>
        <v>2.0077384041900629E-2</v>
      </c>
      <c r="G662" s="1">
        <v>1</v>
      </c>
      <c r="H662" s="1">
        <v>0</v>
      </c>
      <c r="I662" s="1">
        <v>43</v>
      </c>
      <c r="J662" s="1">
        <v>65</v>
      </c>
      <c r="K662" s="1">
        <v>4</v>
      </c>
      <c r="L662" s="1">
        <v>16</v>
      </c>
      <c r="M662" s="1">
        <v>0</v>
      </c>
      <c r="N662" s="1">
        <v>4</v>
      </c>
      <c r="O662" s="1">
        <v>11</v>
      </c>
      <c r="P662" s="8">
        <f t="shared" si="197"/>
        <v>100</v>
      </c>
      <c r="Q662" s="10">
        <f t="shared" si="198"/>
        <v>0.65</v>
      </c>
      <c r="R662" s="10">
        <f t="shared" si="199"/>
        <v>0.04</v>
      </c>
      <c r="S662" s="10">
        <f t="shared" si="200"/>
        <v>0.16</v>
      </c>
      <c r="T662" s="10">
        <f t="shared" si="201"/>
        <v>0</v>
      </c>
      <c r="U662" s="10">
        <f t="shared" si="202"/>
        <v>0.04</v>
      </c>
      <c r="V662" s="10">
        <f t="shared" si="203"/>
        <v>0.11</v>
      </c>
      <c r="W662" s="1">
        <v>1</v>
      </c>
      <c r="X662" s="1">
        <v>3</v>
      </c>
      <c r="Y662" s="1">
        <v>0</v>
      </c>
      <c r="Z662" s="1">
        <v>3</v>
      </c>
      <c r="AA662" s="8">
        <f t="shared" si="204"/>
        <v>7</v>
      </c>
      <c r="AB662" s="10">
        <f t="shared" si="205"/>
        <v>0.14285714285714285</v>
      </c>
      <c r="AC662" s="10">
        <f t="shared" si="206"/>
        <v>0.42857142857142855</v>
      </c>
      <c r="AD662" s="10">
        <f t="shared" si="207"/>
        <v>0</v>
      </c>
      <c r="AE662" s="10">
        <f t="shared" si="208"/>
        <v>0.42857142857142855</v>
      </c>
      <c r="AF662" s="1">
        <v>8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34</v>
      </c>
      <c r="AO662" s="20" t="str">
        <f t="shared" si="191"/>
        <v>24-35</v>
      </c>
      <c r="AP662" s="1">
        <v>2691</v>
      </c>
      <c r="AQ662" s="1">
        <v>0</v>
      </c>
      <c r="AR662" s="1">
        <v>0</v>
      </c>
      <c r="AS662" s="1">
        <v>0</v>
      </c>
      <c r="AT662" s="1">
        <v>1</v>
      </c>
      <c r="AU662" s="1">
        <v>0</v>
      </c>
      <c r="AV662" s="1">
        <v>0</v>
      </c>
      <c r="AW662" s="1">
        <v>0</v>
      </c>
      <c r="AX662" s="1">
        <v>1</v>
      </c>
      <c r="AY662" s="1">
        <v>0</v>
      </c>
      <c r="AZ662" s="1">
        <v>78</v>
      </c>
      <c r="BA662" s="23">
        <v>42158</v>
      </c>
      <c r="BB662" s="25">
        <f t="shared" si="192"/>
        <v>6</v>
      </c>
      <c r="BC662" s="25" t="str">
        <f t="shared" si="193"/>
        <v>June</v>
      </c>
      <c r="BD662" s="25">
        <v>1</v>
      </c>
      <c r="BE662" t="str">
        <f t="shared" si="194"/>
        <v>541,42386,Low income,851,High spender,0.0200773840419006,1,0,43,65,4,16,0,4,11,100,0.65,0.04,0.16,0,0.04,0.11,1,3,0,3,7,0.142857142857143,0.428571428571429,0,0.428571428571429,8,0,0,0,0,0,0,0,34,24-35,2691,0,0,0,1,0,0,0,1,0,78</v>
      </c>
    </row>
    <row r="663" spans="1:57" ht="13.2" x14ac:dyDescent="0.25">
      <c r="A663" s="8">
        <v>491</v>
      </c>
      <c r="B663" s="1">
        <v>40800</v>
      </c>
      <c r="C663" s="8" t="str">
        <f t="shared" si="195"/>
        <v>Low income</v>
      </c>
      <c r="D663" s="31">
        <v>233</v>
      </c>
      <c r="E663" s="34" t="str">
        <f t="shared" si="196"/>
        <v>Low spender</v>
      </c>
      <c r="F663" s="10">
        <f t="shared" si="190"/>
        <v>5.71078431372549E-3</v>
      </c>
      <c r="G663" s="1">
        <v>1</v>
      </c>
      <c r="H663" s="1">
        <v>2</v>
      </c>
      <c r="I663" s="1">
        <v>77</v>
      </c>
      <c r="J663" s="1">
        <v>24</v>
      </c>
      <c r="K663" s="1">
        <v>0</v>
      </c>
      <c r="L663" s="1">
        <v>27</v>
      </c>
      <c r="M663" s="1">
        <v>8</v>
      </c>
      <c r="N663" s="1">
        <v>30</v>
      </c>
      <c r="O663" s="1">
        <v>10</v>
      </c>
      <c r="P663" s="8">
        <f t="shared" si="197"/>
        <v>99</v>
      </c>
      <c r="Q663" s="10">
        <f t="shared" si="198"/>
        <v>0.24242424242424243</v>
      </c>
      <c r="R663" s="10">
        <f t="shared" si="199"/>
        <v>0</v>
      </c>
      <c r="S663" s="10">
        <f t="shared" si="200"/>
        <v>0.27272727272727271</v>
      </c>
      <c r="T663" s="10">
        <f t="shared" si="201"/>
        <v>8.0808080808080815E-2</v>
      </c>
      <c r="U663" s="10">
        <f t="shared" si="202"/>
        <v>0.30303030303030304</v>
      </c>
      <c r="V663" s="10">
        <f t="shared" si="203"/>
        <v>0.10101010101010101</v>
      </c>
      <c r="W663" s="1">
        <v>2</v>
      </c>
      <c r="X663" s="1">
        <v>3</v>
      </c>
      <c r="Y663" s="1">
        <v>0</v>
      </c>
      <c r="Z663" s="1">
        <v>3</v>
      </c>
      <c r="AA663" s="8">
        <f t="shared" si="204"/>
        <v>8</v>
      </c>
      <c r="AB663" s="10">
        <f t="shared" si="205"/>
        <v>0.25</v>
      </c>
      <c r="AC663" s="10">
        <f t="shared" si="206"/>
        <v>0.375</v>
      </c>
      <c r="AD663" s="10">
        <f t="shared" si="207"/>
        <v>0</v>
      </c>
      <c r="AE663" s="10">
        <f t="shared" si="208"/>
        <v>0.375</v>
      </c>
      <c r="AF663" s="1">
        <v>7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1</v>
      </c>
      <c r="AM663" s="1">
        <v>0</v>
      </c>
      <c r="AN663" s="1">
        <v>56</v>
      </c>
      <c r="AO663" s="20" t="str">
        <f t="shared" si="191"/>
        <v>50-65</v>
      </c>
      <c r="AP663" s="1">
        <v>2703</v>
      </c>
      <c r="AQ663" s="1">
        <v>0</v>
      </c>
      <c r="AR663" s="1">
        <v>1</v>
      </c>
      <c r="AS663" s="1">
        <v>0</v>
      </c>
      <c r="AT663" s="1">
        <v>0</v>
      </c>
      <c r="AU663" s="1">
        <v>0</v>
      </c>
      <c r="AV663" s="1">
        <v>0</v>
      </c>
      <c r="AW663" s="1">
        <v>1</v>
      </c>
      <c r="AX663" s="1">
        <v>0</v>
      </c>
      <c r="AY663" s="1">
        <v>0</v>
      </c>
      <c r="AZ663" s="1">
        <v>79</v>
      </c>
      <c r="BA663" s="23">
        <v>42146</v>
      </c>
      <c r="BB663" s="25">
        <f t="shared" si="192"/>
        <v>5</v>
      </c>
      <c r="BC663" s="25" t="str">
        <f t="shared" si="193"/>
        <v>May</v>
      </c>
      <c r="BD663" s="25">
        <v>1</v>
      </c>
      <c r="BE663" t="str">
        <f t="shared" si="194"/>
        <v>491,40800,Low income,233,Low spender,0.00571078431372549,1,2,77,24,0,27,8,30,10,99,0.242424242424242,0,0.272727272727273,0.0808080808080808,0.303030303030303,0.101010101010101,2,3,0,3,8,0.25,0.375,0,0.375,7,0,0,0,0,0,1,0,56,50-65,2703,0,1,0,0,0,0,1,0,0,79</v>
      </c>
    </row>
    <row r="664" spans="1:57" ht="13.2" x14ac:dyDescent="0.25">
      <c r="A664" s="8">
        <v>435</v>
      </c>
      <c r="B664" s="1">
        <v>41580</v>
      </c>
      <c r="C664" s="8" t="str">
        <f t="shared" si="195"/>
        <v>Low income</v>
      </c>
      <c r="D664" s="31">
        <v>27</v>
      </c>
      <c r="E664" s="34" t="str">
        <f t="shared" si="196"/>
        <v>Low spender</v>
      </c>
      <c r="F664" s="10">
        <f t="shared" si="190"/>
        <v>6.4935064935064935E-4</v>
      </c>
      <c r="G664" s="1">
        <v>1</v>
      </c>
      <c r="H664" s="1">
        <v>1</v>
      </c>
      <c r="I664" s="1">
        <v>15</v>
      </c>
      <c r="J664" s="1">
        <v>56</v>
      </c>
      <c r="K664" s="1">
        <v>5</v>
      </c>
      <c r="L664" s="1">
        <v>24</v>
      </c>
      <c r="M664" s="1">
        <v>4</v>
      </c>
      <c r="N664" s="1">
        <v>0</v>
      </c>
      <c r="O664" s="1">
        <v>3</v>
      </c>
      <c r="P664" s="8">
        <f t="shared" si="197"/>
        <v>92</v>
      </c>
      <c r="Q664" s="10">
        <f t="shared" si="198"/>
        <v>0.60869565217391308</v>
      </c>
      <c r="R664" s="10">
        <f t="shared" si="199"/>
        <v>5.434782608695652E-2</v>
      </c>
      <c r="S664" s="10">
        <f t="shared" si="200"/>
        <v>0.2608695652173913</v>
      </c>
      <c r="T664" s="10">
        <f t="shared" si="201"/>
        <v>4.3478260869565216E-2</v>
      </c>
      <c r="U664" s="10">
        <f t="shared" si="202"/>
        <v>0</v>
      </c>
      <c r="V664" s="10">
        <f t="shared" si="203"/>
        <v>3.2608695652173912E-2</v>
      </c>
      <c r="W664" s="1">
        <v>3</v>
      </c>
      <c r="X664" s="1">
        <v>2</v>
      </c>
      <c r="Y664" s="1">
        <v>1</v>
      </c>
      <c r="Z664" s="1">
        <v>3</v>
      </c>
      <c r="AA664" s="8">
        <f t="shared" si="204"/>
        <v>9</v>
      </c>
      <c r="AB664" s="10">
        <f t="shared" si="205"/>
        <v>0.33333333333333331</v>
      </c>
      <c r="AC664" s="10">
        <f t="shared" si="206"/>
        <v>0.22222222222222221</v>
      </c>
      <c r="AD664" s="10">
        <f t="shared" si="207"/>
        <v>0.1111111111111111</v>
      </c>
      <c r="AE664" s="10">
        <f t="shared" si="208"/>
        <v>0.33333333333333331</v>
      </c>
      <c r="AF664" s="1">
        <v>5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42</v>
      </c>
      <c r="AO664" s="20" t="str">
        <f t="shared" si="191"/>
        <v>36-50</v>
      </c>
      <c r="AP664" s="1">
        <v>2725</v>
      </c>
      <c r="AQ664" s="1">
        <v>0</v>
      </c>
      <c r="AR664" s="1">
        <v>0</v>
      </c>
      <c r="AS664" s="1">
        <v>0</v>
      </c>
      <c r="AT664" s="1">
        <v>1</v>
      </c>
      <c r="AU664" s="1">
        <v>0</v>
      </c>
      <c r="AV664" s="1">
        <v>0</v>
      </c>
      <c r="AW664" s="1">
        <v>1</v>
      </c>
      <c r="AX664" s="1">
        <v>0</v>
      </c>
      <c r="AY664" s="1">
        <v>0</v>
      </c>
      <c r="AZ664" s="1">
        <v>86</v>
      </c>
      <c r="BA664" s="23">
        <v>42124</v>
      </c>
      <c r="BB664" s="25">
        <f t="shared" si="192"/>
        <v>4</v>
      </c>
      <c r="BC664" s="25" t="str">
        <f t="shared" si="193"/>
        <v>April</v>
      </c>
      <c r="BD664" s="25">
        <v>1</v>
      </c>
      <c r="BE664" t="str">
        <f t="shared" si="194"/>
        <v>435,41580,Low income,27,Low spender,0.000649350649350649,1,1,15,56,5,24,4,0,3,92,0.608695652173913,0.0543478260869565,0.260869565217391,0.0434782608695652,0,0.0326086956521739,3,2,1,3,9,0.333333333333333,0.222222222222222,0.111111111111111,0.333333333333333,5,0,0,0,0,0,0,0,42,36-50,2725,0,0,0,1,0,0,1,0,0,86</v>
      </c>
    </row>
    <row r="665" spans="1:57" ht="13.2" x14ac:dyDescent="0.25">
      <c r="A665" s="8">
        <v>2041</v>
      </c>
      <c r="B665" s="1">
        <v>59041</v>
      </c>
      <c r="C665" s="8" t="str">
        <f t="shared" si="195"/>
        <v>High income</v>
      </c>
      <c r="D665" s="31">
        <v>920</v>
      </c>
      <c r="E665" s="34" t="str">
        <f t="shared" si="196"/>
        <v>High spender</v>
      </c>
      <c r="F665" s="10">
        <f t="shared" si="190"/>
        <v>1.5582391897156213E-2</v>
      </c>
      <c r="G665" s="1">
        <v>1</v>
      </c>
      <c r="H665" s="1">
        <v>1</v>
      </c>
      <c r="I665" s="1">
        <v>25</v>
      </c>
      <c r="J665" s="1">
        <v>69</v>
      </c>
      <c r="K665" s="1">
        <v>2</v>
      </c>
      <c r="L665" s="1">
        <v>15</v>
      </c>
      <c r="M665" s="1">
        <v>2</v>
      </c>
      <c r="N665" s="1">
        <v>2</v>
      </c>
      <c r="O665" s="1">
        <v>6</v>
      </c>
      <c r="P665" s="8">
        <f t="shared" si="197"/>
        <v>96</v>
      </c>
      <c r="Q665" s="10">
        <f t="shared" si="198"/>
        <v>0.71875</v>
      </c>
      <c r="R665" s="10">
        <f t="shared" si="199"/>
        <v>2.0833333333333332E-2</v>
      </c>
      <c r="S665" s="10">
        <f t="shared" si="200"/>
        <v>0.15625</v>
      </c>
      <c r="T665" s="10">
        <f t="shared" si="201"/>
        <v>2.0833333333333332E-2</v>
      </c>
      <c r="U665" s="10">
        <f t="shared" si="202"/>
        <v>2.0833333333333332E-2</v>
      </c>
      <c r="V665" s="10">
        <f t="shared" si="203"/>
        <v>6.25E-2</v>
      </c>
      <c r="W665" s="1">
        <v>2</v>
      </c>
      <c r="X665" s="1">
        <v>2</v>
      </c>
      <c r="Y665" s="1">
        <v>0</v>
      </c>
      <c r="Z665" s="1">
        <v>4</v>
      </c>
      <c r="AA665" s="8">
        <f t="shared" si="204"/>
        <v>8</v>
      </c>
      <c r="AB665" s="10">
        <f t="shared" si="205"/>
        <v>0.25</v>
      </c>
      <c r="AC665" s="10">
        <f t="shared" si="206"/>
        <v>0.25</v>
      </c>
      <c r="AD665" s="10">
        <f t="shared" si="207"/>
        <v>0</v>
      </c>
      <c r="AE665" s="10">
        <f t="shared" si="208"/>
        <v>0.5</v>
      </c>
      <c r="AF665" s="1">
        <v>5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47</v>
      </c>
      <c r="AO665" s="20" t="str">
        <f t="shared" si="191"/>
        <v>36-50</v>
      </c>
      <c r="AP665" s="1">
        <v>2212</v>
      </c>
      <c r="AQ665" s="1">
        <v>0</v>
      </c>
      <c r="AR665" s="1">
        <v>1</v>
      </c>
      <c r="AS665" s="1">
        <v>0</v>
      </c>
      <c r="AT665" s="1">
        <v>0</v>
      </c>
      <c r="AU665" s="1">
        <v>0</v>
      </c>
      <c r="AV665" s="1">
        <v>0</v>
      </c>
      <c r="AW665" s="1">
        <v>1</v>
      </c>
      <c r="AX665" s="1">
        <v>0</v>
      </c>
      <c r="AY665" s="1">
        <v>0</v>
      </c>
      <c r="AZ665" s="1">
        <v>84</v>
      </c>
      <c r="BA665" s="23">
        <v>42637</v>
      </c>
      <c r="BB665" s="25">
        <f t="shared" si="192"/>
        <v>9</v>
      </c>
      <c r="BC665" s="25" t="str">
        <f t="shared" si="193"/>
        <v>September</v>
      </c>
      <c r="BD665" s="25">
        <v>1</v>
      </c>
      <c r="BE665" t="str">
        <f t="shared" si="194"/>
        <v>2041,59041,High income,920,High spender,0.0155823918971562,1,1,25,69,2,15,2,2,6,96,0.71875,0.0208333333333333,0.15625,0.0208333333333333,0.0208333333333333,0.0625,2,2,0,4,8,0.25,0.25,0,0.5,5,0,0,0,0,0,0,0,47,36-50,2212,0,1,0,0,0,0,1,0,0,84</v>
      </c>
    </row>
    <row r="666" spans="1:57" ht="13.2" x14ac:dyDescent="0.25">
      <c r="A666" s="8">
        <v>1996</v>
      </c>
      <c r="B666" s="1">
        <v>42523</v>
      </c>
      <c r="C666" s="8" t="str">
        <f t="shared" si="195"/>
        <v>Low income</v>
      </c>
      <c r="D666" s="31">
        <v>46</v>
      </c>
      <c r="E666" s="34" t="str">
        <f t="shared" si="196"/>
        <v>Low spender</v>
      </c>
      <c r="F666" s="10">
        <f t="shared" si="190"/>
        <v>1.0817675140512193E-3</v>
      </c>
      <c r="G666" s="1">
        <v>0</v>
      </c>
      <c r="H666" s="1">
        <v>0</v>
      </c>
      <c r="I666" s="1">
        <v>96</v>
      </c>
      <c r="J666" s="1">
        <v>14</v>
      </c>
      <c r="K666" s="1">
        <v>36</v>
      </c>
      <c r="L666" s="1">
        <v>11</v>
      </c>
      <c r="M666" s="1">
        <v>3</v>
      </c>
      <c r="N666" s="1">
        <v>26</v>
      </c>
      <c r="O666" s="1">
        <v>35</v>
      </c>
      <c r="P666" s="8">
        <f t="shared" si="197"/>
        <v>125</v>
      </c>
      <c r="Q666" s="10">
        <f t="shared" si="198"/>
        <v>0.112</v>
      </c>
      <c r="R666" s="10">
        <f t="shared" si="199"/>
        <v>0.28799999999999998</v>
      </c>
      <c r="S666" s="10">
        <f t="shared" si="200"/>
        <v>8.7999999999999995E-2</v>
      </c>
      <c r="T666" s="10">
        <f t="shared" si="201"/>
        <v>2.4E-2</v>
      </c>
      <c r="U666" s="10">
        <f t="shared" si="202"/>
        <v>0.20799999999999999</v>
      </c>
      <c r="V666" s="10">
        <f t="shared" si="203"/>
        <v>0.28000000000000003</v>
      </c>
      <c r="W666" s="1">
        <v>1</v>
      </c>
      <c r="X666" s="1">
        <v>1</v>
      </c>
      <c r="Y666" s="1">
        <v>1</v>
      </c>
      <c r="Z666" s="1">
        <v>4</v>
      </c>
      <c r="AA666" s="8">
        <f t="shared" si="204"/>
        <v>7</v>
      </c>
      <c r="AB666" s="10">
        <f t="shared" si="205"/>
        <v>0.14285714285714285</v>
      </c>
      <c r="AC666" s="10">
        <f t="shared" si="206"/>
        <v>0.14285714285714285</v>
      </c>
      <c r="AD666" s="10">
        <f t="shared" si="207"/>
        <v>0.14285714285714285</v>
      </c>
      <c r="AE666" s="10">
        <f t="shared" si="208"/>
        <v>0.5714285714285714</v>
      </c>
      <c r="AF666" s="1">
        <v>2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56</v>
      </c>
      <c r="AO666" s="20" t="str">
        <f t="shared" si="191"/>
        <v>50-65</v>
      </c>
      <c r="AP666" s="1">
        <v>2226</v>
      </c>
      <c r="AQ666" s="1">
        <v>0</v>
      </c>
      <c r="AR666" s="1">
        <v>1</v>
      </c>
      <c r="AS666" s="1">
        <v>0</v>
      </c>
      <c r="AT666" s="1">
        <v>0</v>
      </c>
      <c r="AU666" s="1">
        <v>0</v>
      </c>
      <c r="AV666" s="1">
        <v>0</v>
      </c>
      <c r="AW666" s="1">
        <v>1</v>
      </c>
      <c r="AX666" s="1">
        <v>0</v>
      </c>
      <c r="AY666" s="1">
        <v>0</v>
      </c>
      <c r="AZ666" s="1">
        <v>55</v>
      </c>
      <c r="BA666" s="23">
        <v>42623</v>
      </c>
      <c r="BB666" s="25">
        <f t="shared" si="192"/>
        <v>9</v>
      </c>
      <c r="BC666" s="25" t="str">
        <f t="shared" si="193"/>
        <v>September</v>
      </c>
      <c r="BD666" s="25">
        <v>1</v>
      </c>
      <c r="BE666" t="str">
        <f t="shared" si="194"/>
        <v>1996,42523,Low income,46,Low spender,0.00108176751405122,0,0,96,14,36,11,3,26,35,125,0.112,0.288,0.088,0.024,0.208,0.28,1,1,1,4,7,0.142857142857143,0.142857142857143,0.142857142857143,0.571428571428571,2,0,0,0,0,0,0,0,56,50-65,2226,0,1,0,0,0,0,1,0,0,55</v>
      </c>
    </row>
    <row r="667" spans="1:57" ht="13.2" x14ac:dyDescent="0.25">
      <c r="A667" s="8">
        <v>1822</v>
      </c>
      <c r="B667" s="1">
        <v>46377</v>
      </c>
      <c r="C667" s="8" t="str">
        <f t="shared" si="195"/>
        <v>Low income</v>
      </c>
      <c r="D667" s="31">
        <v>17</v>
      </c>
      <c r="E667" s="34" t="str">
        <f t="shared" si="196"/>
        <v>Low spender</v>
      </c>
      <c r="F667" s="10">
        <f t="shared" si="190"/>
        <v>3.6656101084589341E-4</v>
      </c>
      <c r="G667" s="1">
        <v>1</v>
      </c>
      <c r="H667" s="1">
        <v>0</v>
      </c>
      <c r="I667" s="1">
        <v>89</v>
      </c>
      <c r="J667" s="1">
        <v>37</v>
      </c>
      <c r="K667" s="1">
        <v>0</v>
      </c>
      <c r="L667" s="1">
        <v>46</v>
      </c>
      <c r="M667" s="1">
        <v>4</v>
      </c>
      <c r="N667" s="1">
        <v>3</v>
      </c>
      <c r="O667" s="1">
        <v>0</v>
      </c>
      <c r="P667" s="8">
        <f t="shared" si="197"/>
        <v>90</v>
      </c>
      <c r="Q667" s="10">
        <f t="shared" si="198"/>
        <v>0.41111111111111109</v>
      </c>
      <c r="R667" s="10">
        <f t="shared" si="199"/>
        <v>0</v>
      </c>
      <c r="S667" s="10">
        <f t="shared" si="200"/>
        <v>0.51111111111111107</v>
      </c>
      <c r="T667" s="10">
        <f t="shared" si="201"/>
        <v>4.4444444444444446E-2</v>
      </c>
      <c r="U667" s="10">
        <f t="shared" si="202"/>
        <v>3.3333333333333333E-2</v>
      </c>
      <c r="V667" s="10">
        <f t="shared" si="203"/>
        <v>0</v>
      </c>
      <c r="W667" s="1">
        <v>1</v>
      </c>
      <c r="X667" s="1">
        <v>2</v>
      </c>
      <c r="Y667" s="1">
        <v>1</v>
      </c>
      <c r="Z667" s="1">
        <v>3</v>
      </c>
      <c r="AA667" s="8">
        <f t="shared" si="204"/>
        <v>7</v>
      </c>
      <c r="AB667" s="10">
        <f t="shared" si="205"/>
        <v>0.14285714285714285</v>
      </c>
      <c r="AC667" s="10">
        <f t="shared" si="206"/>
        <v>0.2857142857142857</v>
      </c>
      <c r="AD667" s="10">
        <f t="shared" si="207"/>
        <v>0.14285714285714285</v>
      </c>
      <c r="AE667" s="10">
        <f t="shared" si="208"/>
        <v>0.42857142857142855</v>
      </c>
      <c r="AF667" s="1">
        <v>4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42</v>
      </c>
      <c r="AO667" s="20" t="str">
        <f t="shared" si="191"/>
        <v>36-50</v>
      </c>
      <c r="AP667" s="1">
        <v>2279</v>
      </c>
      <c r="AQ667" s="1">
        <v>0</v>
      </c>
      <c r="AR667" s="1">
        <v>1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1</v>
      </c>
      <c r="AZ667" s="1">
        <v>90</v>
      </c>
      <c r="BA667" s="23">
        <v>42570</v>
      </c>
      <c r="BB667" s="25">
        <f t="shared" si="192"/>
        <v>7</v>
      </c>
      <c r="BC667" s="25" t="str">
        <f t="shared" si="193"/>
        <v>July</v>
      </c>
      <c r="BD667" s="25">
        <v>1</v>
      </c>
      <c r="BE667" t="str">
        <f t="shared" si="194"/>
        <v>1822,46377,Low income,17,Low spender,0.000366561010845893,1,0,89,37,0,46,4,3,0,90,0.411111111111111,0,0.511111111111111,0.0444444444444444,0.0333333333333333,0,1,2,1,3,7,0.142857142857143,0.285714285714286,0.142857142857143,0.428571428571429,4,0,0,0,0,0,0,0,42,36-50,2279,0,1,0,0,0,0,0,0,1,90</v>
      </c>
    </row>
    <row r="668" spans="1:57" ht="13.2" x14ac:dyDescent="0.25">
      <c r="A668" s="8">
        <v>1634</v>
      </c>
      <c r="B668" s="1">
        <v>50523</v>
      </c>
      <c r="C668" s="8" t="str">
        <f t="shared" si="195"/>
        <v>Low income</v>
      </c>
      <c r="D668" s="31">
        <v>841</v>
      </c>
      <c r="E668" s="34" t="str">
        <f t="shared" si="196"/>
        <v>High spender</v>
      </c>
      <c r="F668" s="10">
        <f t="shared" si="190"/>
        <v>1.6645884052807633E-2</v>
      </c>
      <c r="G668" s="1">
        <v>1</v>
      </c>
      <c r="H668" s="1">
        <v>1</v>
      </c>
      <c r="I668" s="1">
        <v>89</v>
      </c>
      <c r="J668" s="1">
        <v>51</v>
      </c>
      <c r="K668" s="1">
        <v>4</v>
      </c>
      <c r="L668" s="1">
        <v>24</v>
      </c>
      <c r="M668" s="1">
        <v>4</v>
      </c>
      <c r="N668" s="1">
        <v>7</v>
      </c>
      <c r="O668" s="1">
        <v>1</v>
      </c>
      <c r="P668" s="8">
        <f t="shared" si="197"/>
        <v>91</v>
      </c>
      <c r="Q668" s="10">
        <f t="shared" si="198"/>
        <v>0.56043956043956045</v>
      </c>
      <c r="R668" s="10">
        <f t="shared" si="199"/>
        <v>4.3956043956043959E-2</v>
      </c>
      <c r="S668" s="10">
        <f t="shared" si="200"/>
        <v>0.26373626373626374</v>
      </c>
      <c r="T668" s="10">
        <f t="shared" si="201"/>
        <v>4.3956043956043959E-2</v>
      </c>
      <c r="U668" s="10">
        <f t="shared" si="202"/>
        <v>7.6923076923076927E-2</v>
      </c>
      <c r="V668" s="10">
        <f t="shared" si="203"/>
        <v>1.098901098901099E-2</v>
      </c>
      <c r="W668" s="1">
        <v>2</v>
      </c>
      <c r="X668" s="1">
        <v>2</v>
      </c>
      <c r="Y668" s="1">
        <v>0</v>
      </c>
      <c r="Z668" s="1">
        <v>4</v>
      </c>
      <c r="AA668" s="8">
        <f t="shared" si="204"/>
        <v>8</v>
      </c>
      <c r="AB668" s="10">
        <f t="shared" si="205"/>
        <v>0.25</v>
      </c>
      <c r="AC668" s="10">
        <f t="shared" si="206"/>
        <v>0.25</v>
      </c>
      <c r="AD668" s="10">
        <f t="shared" si="207"/>
        <v>0</v>
      </c>
      <c r="AE668" s="10">
        <f t="shared" si="208"/>
        <v>0.5</v>
      </c>
      <c r="AF668" s="1">
        <v>6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60</v>
      </c>
      <c r="AO668" s="20" t="str">
        <f t="shared" si="191"/>
        <v>50-65</v>
      </c>
      <c r="AP668" s="1">
        <v>2345</v>
      </c>
      <c r="AQ668" s="1">
        <v>0</v>
      </c>
      <c r="AR668" s="1">
        <v>0</v>
      </c>
      <c r="AS668" s="1">
        <v>0</v>
      </c>
      <c r="AT668" s="1">
        <v>1</v>
      </c>
      <c r="AU668" s="1">
        <v>0</v>
      </c>
      <c r="AV668" s="1">
        <v>1</v>
      </c>
      <c r="AW668" s="1">
        <v>0</v>
      </c>
      <c r="AX668" s="1">
        <v>0</v>
      </c>
      <c r="AY668" s="1">
        <v>0</v>
      </c>
      <c r="AZ668" s="1">
        <v>89</v>
      </c>
      <c r="BA668" s="23">
        <v>42504</v>
      </c>
      <c r="BB668" s="25">
        <f t="shared" si="192"/>
        <v>5</v>
      </c>
      <c r="BC668" s="25" t="str">
        <f t="shared" si="193"/>
        <v>May</v>
      </c>
      <c r="BD668" s="25">
        <v>1</v>
      </c>
      <c r="BE668" t="str">
        <f t="shared" si="194"/>
        <v>1634,50523,Low income,841,High spender,0.0166458840528076,1,1,89,51,4,24,4,7,1,91,0.56043956043956,0.043956043956044,0.263736263736264,0.043956043956044,0.0769230769230769,0.010989010989011,2,2,0,4,8,0.25,0.25,0,0.5,6,0,0,0,0,0,0,0,60,50-65,2345,0,0,0,1,0,1,0,0,0,89</v>
      </c>
    </row>
    <row r="669" spans="1:57" ht="13.2" x14ac:dyDescent="0.25">
      <c r="A669" s="8">
        <v>1537</v>
      </c>
      <c r="B669" s="1">
        <v>61917</v>
      </c>
      <c r="C669" s="8" t="str">
        <f t="shared" si="195"/>
        <v>High income</v>
      </c>
      <c r="D669" s="31">
        <v>1988</v>
      </c>
      <c r="E669" s="34" t="str">
        <f t="shared" si="196"/>
        <v>High spender</v>
      </c>
      <c r="F669" s="10">
        <f t="shared" si="190"/>
        <v>3.2107498748324373E-2</v>
      </c>
      <c r="G669" s="1">
        <v>1</v>
      </c>
      <c r="H669" s="1">
        <v>1</v>
      </c>
      <c r="I669" s="1">
        <v>83</v>
      </c>
      <c r="J669" s="1">
        <v>46</v>
      </c>
      <c r="K669" s="1">
        <v>4</v>
      </c>
      <c r="L669" s="1">
        <v>36</v>
      </c>
      <c r="M669" s="1">
        <v>2</v>
      </c>
      <c r="N669" s="1">
        <v>2</v>
      </c>
      <c r="O669" s="1">
        <v>1</v>
      </c>
      <c r="P669" s="8">
        <f t="shared" si="197"/>
        <v>91</v>
      </c>
      <c r="Q669" s="10">
        <f t="shared" si="198"/>
        <v>0.50549450549450547</v>
      </c>
      <c r="R669" s="10">
        <f t="shared" si="199"/>
        <v>4.3956043956043959E-2</v>
      </c>
      <c r="S669" s="10">
        <f t="shared" si="200"/>
        <v>0.39560439560439559</v>
      </c>
      <c r="T669" s="10">
        <f t="shared" si="201"/>
        <v>2.197802197802198E-2</v>
      </c>
      <c r="U669" s="10">
        <f t="shared" si="202"/>
        <v>2.197802197802198E-2</v>
      </c>
      <c r="V669" s="10">
        <f t="shared" si="203"/>
        <v>1.098901098901099E-2</v>
      </c>
      <c r="W669" s="1">
        <v>1</v>
      </c>
      <c r="X669" s="1">
        <v>2</v>
      </c>
      <c r="Y669" s="1">
        <v>0</v>
      </c>
      <c r="Z669" s="1">
        <v>4</v>
      </c>
      <c r="AA669" s="8">
        <f t="shared" si="204"/>
        <v>7</v>
      </c>
      <c r="AB669" s="10">
        <f t="shared" si="205"/>
        <v>0.14285714285714285</v>
      </c>
      <c r="AC669" s="10">
        <f t="shared" si="206"/>
        <v>0.2857142857142857</v>
      </c>
      <c r="AD669" s="10">
        <f t="shared" si="207"/>
        <v>0</v>
      </c>
      <c r="AE669" s="10">
        <f t="shared" si="208"/>
        <v>0.5714285714285714</v>
      </c>
      <c r="AF669" s="1">
        <v>5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46</v>
      </c>
      <c r="AO669" s="20" t="str">
        <f t="shared" si="191"/>
        <v>36-50</v>
      </c>
      <c r="AP669" s="1">
        <v>2380</v>
      </c>
      <c r="AQ669" s="1">
        <v>0</v>
      </c>
      <c r="AR669" s="1">
        <v>1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1</v>
      </c>
      <c r="AZ669" s="1">
        <v>89</v>
      </c>
      <c r="BA669" s="23">
        <v>42469</v>
      </c>
      <c r="BB669" s="25">
        <f t="shared" si="192"/>
        <v>4</v>
      </c>
      <c r="BC669" s="25" t="str">
        <f t="shared" si="193"/>
        <v>April</v>
      </c>
      <c r="BD669" s="25">
        <v>1</v>
      </c>
      <c r="BE669" t="str">
        <f t="shared" si="194"/>
        <v>1537,61917,High income,1988,High spender,0.0321074987483244,1,1,83,46,4,36,2,2,1,91,0.505494505494505,0.043956043956044,0.395604395604396,0.021978021978022,0.021978021978022,0.010989010989011,1,2,0,4,7,0.142857142857143,0.285714285714286,0,0.571428571428571,5,0,0,0,0,0,0,0,46,36-50,2380,0,1,0,0,0,0,0,0,1,89</v>
      </c>
    </row>
    <row r="670" spans="1:57" ht="13.2" x14ac:dyDescent="0.25">
      <c r="A670" s="8">
        <v>1395</v>
      </c>
      <c r="B670" s="1">
        <v>29236</v>
      </c>
      <c r="C670" s="8" t="str">
        <f t="shared" si="195"/>
        <v>Low income</v>
      </c>
      <c r="D670" s="31">
        <v>70</v>
      </c>
      <c r="E670" s="34" t="str">
        <f t="shared" si="196"/>
        <v>Low spender</v>
      </c>
      <c r="F670" s="10">
        <f t="shared" si="190"/>
        <v>2.3943083869202354E-3</v>
      </c>
      <c r="G670" s="1">
        <v>1</v>
      </c>
      <c r="H670" s="1">
        <v>0</v>
      </c>
      <c r="I670" s="1">
        <v>30</v>
      </c>
      <c r="J670" s="1">
        <v>37</v>
      </c>
      <c r="K670" s="1">
        <v>4</v>
      </c>
      <c r="L670" s="1">
        <v>24</v>
      </c>
      <c r="M670" s="1">
        <v>16</v>
      </c>
      <c r="N670" s="1">
        <v>9</v>
      </c>
      <c r="O670" s="1">
        <v>9</v>
      </c>
      <c r="P670" s="8">
        <f t="shared" si="197"/>
        <v>99</v>
      </c>
      <c r="Q670" s="10">
        <f t="shared" si="198"/>
        <v>0.37373737373737376</v>
      </c>
      <c r="R670" s="10">
        <f t="shared" si="199"/>
        <v>4.0404040404040407E-2</v>
      </c>
      <c r="S670" s="10">
        <f t="shared" si="200"/>
        <v>0.24242424242424243</v>
      </c>
      <c r="T670" s="10">
        <f t="shared" si="201"/>
        <v>0.16161616161616163</v>
      </c>
      <c r="U670" s="10">
        <f t="shared" si="202"/>
        <v>9.0909090909090912E-2</v>
      </c>
      <c r="V670" s="10">
        <f t="shared" si="203"/>
        <v>9.0909090909090912E-2</v>
      </c>
      <c r="W670" s="1">
        <v>2</v>
      </c>
      <c r="X670" s="1">
        <v>4</v>
      </c>
      <c r="Y670" s="1">
        <v>0</v>
      </c>
      <c r="Z670" s="1">
        <v>3</v>
      </c>
      <c r="AA670" s="8">
        <f t="shared" si="204"/>
        <v>9</v>
      </c>
      <c r="AB670" s="10">
        <f t="shared" si="205"/>
        <v>0.22222222222222221</v>
      </c>
      <c r="AC670" s="10">
        <f t="shared" si="206"/>
        <v>0.44444444444444442</v>
      </c>
      <c r="AD670" s="10">
        <f t="shared" si="207"/>
        <v>0</v>
      </c>
      <c r="AE670" s="10">
        <f t="shared" si="208"/>
        <v>0.33333333333333331</v>
      </c>
      <c r="AF670" s="1">
        <v>9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33</v>
      </c>
      <c r="AO670" s="20" t="str">
        <f t="shared" si="191"/>
        <v>24-35</v>
      </c>
      <c r="AP670" s="1">
        <v>2423</v>
      </c>
      <c r="AQ670" s="1">
        <v>0</v>
      </c>
      <c r="AR670" s="1">
        <v>0</v>
      </c>
      <c r="AS670" s="1">
        <v>1</v>
      </c>
      <c r="AT670" s="1">
        <v>0</v>
      </c>
      <c r="AU670" s="1">
        <v>0</v>
      </c>
      <c r="AV670" s="1">
        <v>0</v>
      </c>
      <c r="AW670" s="1">
        <v>1</v>
      </c>
      <c r="AX670" s="1">
        <v>0</v>
      </c>
      <c r="AY670" s="1">
        <v>0</v>
      </c>
      <c r="AZ670" s="1">
        <v>81</v>
      </c>
      <c r="BA670" s="23">
        <v>42426</v>
      </c>
      <c r="BB670" s="25">
        <f t="shared" si="192"/>
        <v>2</v>
      </c>
      <c r="BC670" s="25" t="str">
        <f t="shared" si="193"/>
        <v>February</v>
      </c>
      <c r="BD670" s="25">
        <v>1</v>
      </c>
      <c r="BE670" t="str">
        <f t="shared" si="194"/>
        <v>1395,29236,Low income,70,Low spender,0.00239430838692024,1,0,30,37,4,24,16,9,9,99,0.373737373737374,0.0404040404040404,0.242424242424242,0.161616161616162,0.0909090909090909,0.0909090909090909,2,4,0,3,9,0.222222222222222,0.444444444444444,0,0.333333333333333,9,0,0,0,0,0,0,0,33,24-35,2423,0,0,1,0,0,0,1,0,0,81</v>
      </c>
    </row>
    <row r="671" spans="1:57" ht="13.2" x14ac:dyDescent="0.25">
      <c r="A671" s="8">
        <v>1097</v>
      </c>
      <c r="B671" s="1">
        <v>33762</v>
      </c>
      <c r="C671" s="8" t="str">
        <f t="shared" si="195"/>
        <v>Low income</v>
      </c>
      <c r="D671" s="31">
        <v>39</v>
      </c>
      <c r="E671" s="34" t="str">
        <f t="shared" si="196"/>
        <v>Low spender</v>
      </c>
      <c r="F671" s="10">
        <f t="shared" si="190"/>
        <v>1.1551448373911498E-3</v>
      </c>
      <c r="G671" s="1">
        <v>2</v>
      </c>
      <c r="H671" s="1">
        <v>1</v>
      </c>
      <c r="I671" s="1">
        <v>61</v>
      </c>
      <c r="J671" s="1">
        <v>53</v>
      </c>
      <c r="K671" s="1">
        <v>1</v>
      </c>
      <c r="L671" s="1">
        <v>34</v>
      </c>
      <c r="M671" s="1">
        <v>2</v>
      </c>
      <c r="N671" s="1">
        <v>0</v>
      </c>
      <c r="O671" s="1">
        <v>16</v>
      </c>
      <c r="P671" s="8">
        <f t="shared" si="197"/>
        <v>106</v>
      </c>
      <c r="Q671" s="10">
        <f t="shared" si="198"/>
        <v>0.5</v>
      </c>
      <c r="R671" s="10">
        <f t="shared" si="199"/>
        <v>9.433962264150943E-3</v>
      </c>
      <c r="S671" s="10">
        <f t="shared" si="200"/>
        <v>0.32075471698113206</v>
      </c>
      <c r="T671" s="10">
        <f t="shared" si="201"/>
        <v>1.8867924528301886E-2</v>
      </c>
      <c r="U671" s="10">
        <f t="shared" si="202"/>
        <v>0</v>
      </c>
      <c r="V671" s="10">
        <f t="shared" si="203"/>
        <v>0.15094339622641509</v>
      </c>
      <c r="W671" s="1">
        <v>3</v>
      </c>
      <c r="X671" s="1">
        <v>2</v>
      </c>
      <c r="Y671" s="1">
        <v>2</v>
      </c>
      <c r="Z671" s="1">
        <v>2</v>
      </c>
      <c r="AA671" s="8">
        <f t="shared" si="204"/>
        <v>9</v>
      </c>
      <c r="AB671" s="10">
        <f t="shared" si="205"/>
        <v>0.33333333333333331</v>
      </c>
      <c r="AC671" s="10">
        <f t="shared" si="206"/>
        <v>0.22222222222222221</v>
      </c>
      <c r="AD671" s="10">
        <f t="shared" si="207"/>
        <v>0.22222222222222221</v>
      </c>
      <c r="AE671" s="10">
        <f t="shared" si="208"/>
        <v>0.22222222222222221</v>
      </c>
      <c r="AF671" s="1">
        <v>8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61</v>
      </c>
      <c r="AO671" s="20" t="str">
        <f t="shared" si="191"/>
        <v>50-65</v>
      </c>
      <c r="AP671" s="1">
        <v>2516</v>
      </c>
      <c r="AQ671" s="1">
        <v>0</v>
      </c>
      <c r="AR671" s="1">
        <v>1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1</v>
      </c>
      <c r="AZ671" s="1">
        <v>74</v>
      </c>
      <c r="BA671" s="23">
        <v>42333</v>
      </c>
      <c r="BB671" s="25">
        <f t="shared" si="192"/>
        <v>11</v>
      </c>
      <c r="BC671" s="25" t="str">
        <f t="shared" si="193"/>
        <v>November</v>
      </c>
      <c r="BD671" s="25">
        <v>1</v>
      </c>
      <c r="BE671" t="str">
        <f t="shared" si="194"/>
        <v>1097,33762,Low income,39,Low spender,0.00115514483739115,2,1,61,53,1,34,2,0,16,106,0.5,0.00943396226415094,0.320754716981132,0.0188679245283019,0,0.150943396226415,3,2,2,2,9,0.333333333333333,0.222222222222222,0.222222222222222,0.222222222222222,8,0,0,0,0,0,0,0,61,50-65,2516,0,1,0,0,0,0,0,0,1,74</v>
      </c>
    </row>
    <row r="672" spans="1:57" ht="13.2" x14ac:dyDescent="0.25">
      <c r="A672" s="8">
        <v>980</v>
      </c>
      <c r="B672" s="1">
        <v>47570</v>
      </c>
      <c r="C672" s="8" t="str">
        <f t="shared" si="195"/>
        <v>Low income</v>
      </c>
      <c r="D672" s="31">
        <v>69</v>
      </c>
      <c r="E672" s="34" t="str">
        <f t="shared" si="196"/>
        <v>Low spender</v>
      </c>
      <c r="F672" s="10">
        <f t="shared" si="190"/>
        <v>1.450494008829094E-3</v>
      </c>
      <c r="G672" s="1">
        <v>1</v>
      </c>
      <c r="H672" s="1">
        <v>1</v>
      </c>
      <c r="I672" s="1">
        <v>3</v>
      </c>
      <c r="J672" s="1">
        <v>67</v>
      </c>
      <c r="K672" s="1">
        <v>1</v>
      </c>
      <c r="L672" s="1">
        <v>20</v>
      </c>
      <c r="M672" s="1">
        <v>0</v>
      </c>
      <c r="N672" s="1">
        <v>2</v>
      </c>
      <c r="O672" s="1">
        <v>31</v>
      </c>
      <c r="P672" s="8">
        <f t="shared" si="197"/>
        <v>121</v>
      </c>
      <c r="Q672" s="10">
        <f t="shared" si="198"/>
        <v>0.55371900826446285</v>
      </c>
      <c r="R672" s="10">
        <f t="shared" si="199"/>
        <v>8.2644628099173556E-3</v>
      </c>
      <c r="S672" s="10">
        <f t="shared" si="200"/>
        <v>0.16528925619834711</v>
      </c>
      <c r="T672" s="10">
        <f t="shared" si="201"/>
        <v>0</v>
      </c>
      <c r="U672" s="10">
        <f t="shared" si="202"/>
        <v>1.6528925619834711E-2</v>
      </c>
      <c r="V672" s="10">
        <f t="shared" si="203"/>
        <v>0.256198347107438</v>
      </c>
      <c r="W672" s="1">
        <v>3</v>
      </c>
      <c r="X672" s="1">
        <v>2</v>
      </c>
      <c r="Y672" s="1">
        <v>2</v>
      </c>
      <c r="Z672" s="1">
        <v>2</v>
      </c>
      <c r="AA672" s="8">
        <f t="shared" si="204"/>
        <v>9</v>
      </c>
      <c r="AB672" s="10">
        <f t="shared" si="205"/>
        <v>0.33333333333333331</v>
      </c>
      <c r="AC672" s="10">
        <f t="shared" si="206"/>
        <v>0.22222222222222221</v>
      </c>
      <c r="AD672" s="10">
        <f t="shared" si="207"/>
        <v>0.22222222222222221</v>
      </c>
      <c r="AE672" s="10">
        <f t="shared" si="208"/>
        <v>0.22222222222222221</v>
      </c>
      <c r="AF672" s="1">
        <v>7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1</v>
      </c>
      <c r="AN672" s="1">
        <v>71</v>
      </c>
      <c r="AO672" s="20" t="str">
        <f t="shared" si="191"/>
        <v>66+</v>
      </c>
      <c r="AP672" s="1">
        <v>2555</v>
      </c>
      <c r="AQ672" s="1">
        <v>0</v>
      </c>
      <c r="AR672" s="1">
        <v>0</v>
      </c>
      <c r="AS672" s="1">
        <v>0</v>
      </c>
      <c r="AT672" s="1">
        <v>0</v>
      </c>
      <c r="AU672" s="1">
        <v>1</v>
      </c>
      <c r="AV672" s="1">
        <v>0</v>
      </c>
      <c r="AW672" s="1">
        <v>0</v>
      </c>
      <c r="AX672" s="1">
        <v>1</v>
      </c>
      <c r="AY672" s="1">
        <v>0</v>
      </c>
      <c r="AZ672" s="1">
        <v>59</v>
      </c>
      <c r="BA672" s="23">
        <v>42294</v>
      </c>
      <c r="BB672" s="25">
        <f t="shared" si="192"/>
        <v>10</v>
      </c>
      <c r="BC672" s="25" t="str">
        <f t="shared" si="193"/>
        <v>October</v>
      </c>
      <c r="BD672" s="25">
        <v>1</v>
      </c>
      <c r="BE672" t="str">
        <f t="shared" si="194"/>
        <v>980,47570,Low income,69,Low spender,0.00145049400882909,1,1,3,67,1,20,0,2,31,121,0.553719008264463,0.00826446280991736,0.165289256198347,0,0.0165289256198347,0.256198347107438,3,2,2,2,9,0.333333333333333,0.222222222222222,0.222222222222222,0.222222222222222,7,0,0,0,0,0,0,1,71,66+,2555,0,0,0,0,1,0,0,1,0,59</v>
      </c>
    </row>
    <row r="673" spans="1:57" ht="13.2" x14ac:dyDescent="0.25">
      <c r="A673" s="8">
        <v>754</v>
      </c>
      <c r="B673" s="1">
        <v>23478</v>
      </c>
      <c r="C673" s="8" t="str">
        <f t="shared" si="195"/>
        <v>Low income</v>
      </c>
      <c r="D673" s="31">
        <v>184</v>
      </c>
      <c r="E673" s="34" t="str">
        <f t="shared" si="196"/>
        <v>Low spender</v>
      </c>
      <c r="F673" s="10">
        <f t="shared" si="190"/>
        <v>7.8371241161938835E-3</v>
      </c>
      <c r="G673" s="1">
        <v>0</v>
      </c>
      <c r="H673" s="1">
        <v>0</v>
      </c>
      <c r="I673" s="1">
        <v>51</v>
      </c>
      <c r="J673" s="1">
        <v>28</v>
      </c>
      <c r="K673" s="1">
        <v>6</v>
      </c>
      <c r="L673" s="1">
        <v>27</v>
      </c>
      <c r="M673" s="1">
        <v>12</v>
      </c>
      <c r="N673" s="1">
        <v>17</v>
      </c>
      <c r="O673" s="1">
        <v>39</v>
      </c>
      <c r="P673" s="8">
        <f t="shared" si="197"/>
        <v>129</v>
      </c>
      <c r="Q673" s="10">
        <f t="shared" si="198"/>
        <v>0.21705426356589147</v>
      </c>
      <c r="R673" s="10">
        <f t="shared" si="199"/>
        <v>4.6511627906976744E-2</v>
      </c>
      <c r="S673" s="10">
        <f t="shared" si="200"/>
        <v>0.20930232558139536</v>
      </c>
      <c r="T673" s="10">
        <f t="shared" si="201"/>
        <v>9.3023255813953487E-2</v>
      </c>
      <c r="U673" s="10">
        <f t="shared" si="202"/>
        <v>0.13178294573643412</v>
      </c>
      <c r="V673" s="10">
        <f t="shared" si="203"/>
        <v>0.30232558139534882</v>
      </c>
      <c r="W673" s="1">
        <v>1</v>
      </c>
      <c r="X673" s="1">
        <v>3</v>
      </c>
      <c r="Y673" s="1">
        <v>0</v>
      </c>
      <c r="Z673" s="1">
        <v>3</v>
      </c>
      <c r="AA673" s="8">
        <f t="shared" si="204"/>
        <v>7</v>
      </c>
      <c r="AB673" s="10">
        <f t="shared" si="205"/>
        <v>0.14285714285714285</v>
      </c>
      <c r="AC673" s="10">
        <f t="shared" si="206"/>
        <v>0.42857142857142855</v>
      </c>
      <c r="AD673" s="10">
        <f t="shared" si="207"/>
        <v>0</v>
      </c>
      <c r="AE673" s="10">
        <f t="shared" si="208"/>
        <v>0.42857142857142855</v>
      </c>
      <c r="AF673" s="1">
        <v>8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55</v>
      </c>
      <c r="AO673" s="20" t="str">
        <f t="shared" si="191"/>
        <v>50-65</v>
      </c>
      <c r="AP673" s="1">
        <v>2626</v>
      </c>
      <c r="AQ673" s="1">
        <v>0</v>
      </c>
      <c r="AR673" s="1">
        <v>0</v>
      </c>
      <c r="AS673" s="1">
        <v>1</v>
      </c>
      <c r="AT673" s="1">
        <v>0</v>
      </c>
      <c r="AU673" s="1">
        <v>0</v>
      </c>
      <c r="AV673" s="1">
        <v>0</v>
      </c>
      <c r="AW673" s="1">
        <v>1</v>
      </c>
      <c r="AX673" s="1">
        <v>0</v>
      </c>
      <c r="AY673" s="1">
        <v>0</v>
      </c>
      <c r="AZ673" s="1">
        <v>51</v>
      </c>
      <c r="BA673" s="23">
        <v>42223</v>
      </c>
      <c r="BB673" s="25">
        <f t="shared" si="192"/>
        <v>8</v>
      </c>
      <c r="BC673" s="25" t="str">
        <f t="shared" si="193"/>
        <v>August</v>
      </c>
      <c r="BD673" s="25">
        <v>1</v>
      </c>
      <c r="BE673" t="str">
        <f t="shared" si="194"/>
        <v>754,23478,Low income,184,Low spender,0.00783712411619388,0,0,51,28,6,27,12,17,39,129,0.217054263565891,0.0465116279069767,0.209302325581395,0.0930232558139535,0.131782945736434,0.302325581395349,1,3,0,3,7,0.142857142857143,0.428571428571429,0,0.428571428571429,8,0,0,0,0,0,0,0,55,50-65,2626,0,0,1,0,0,0,1,0,0,51</v>
      </c>
    </row>
    <row r="674" spans="1:57" ht="13.2" x14ac:dyDescent="0.25">
      <c r="A674" s="8">
        <v>371</v>
      </c>
      <c r="B674" s="1">
        <v>58217</v>
      </c>
      <c r="C674" s="8" t="str">
        <f t="shared" si="195"/>
        <v>High income</v>
      </c>
      <c r="D674" s="31">
        <v>42</v>
      </c>
      <c r="E674" s="34" t="str">
        <f t="shared" si="196"/>
        <v>Low spender</v>
      </c>
      <c r="F674" s="10">
        <f t="shared" si="190"/>
        <v>7.2143875500283426E-4</v>
      </c>
      <c r="G674" s="1">
        <v>2</v>
      </c>
      <c r="H674" s="1">
        <v>1</v>
      </c>
      <c r="I674" s="1">
        <v>84</v>
      </c>
      <c r="J674" s="1">
        <v>68</v>
      </c>
      <c r="K674" s="1">
        <v>1</v>
      </c>
      <c r="L674" s="1">
        <v>13</v>
      </c>
      <c r="M674" s="1">
        <v>3</v>
      </c>
      <c r="N674" s="1">
        <v>5</v>
      </c>
      <c r="O674" s="1">
        <v>13</v>
      </c>
      <c r="P674" s="8">
        <f t="shared" si="197"/>
        <v>103</v>
      </c>
      <c r="Q674" s="10">
        <f t="shared" si="198"/>
        <v>0.66019417475728159</v>
      </c>
      <c r="R674" s="10">
        <f t="shared" si="199"/>
        <v>9.7087378640776691E-3</v>
      </c>
      <c r="S674" s="10">
        <f t="shared" si="200"/>
        <v>0.12621359223300971</v>
      </c>
      <c r="T674" s="10">
        <f t="shared" si="201"/>
        <v>2.9126213592233011E-2</v>
      </c>
      <c r="U674" s="10">
        <f t="shared" si="202"/>
        <v>4.8543689320388349E-2</v>
      </c>
      <c r="V674" s="10">
        <f t="shared" si="203"/>
        <v>0.12621359223300971</v>
      </c>
      <c r="W674" s="1">
        <v>1</v>
      </c>
      <c r="X674" s="1">
        <v>2</v>
      </c>
      <c r="Y674" s="1">
        <v>0</v>
      </c>
      <c r="Z674" s="1">
        <v>4</v>
      </c>
      <c r="AA674" s="8">
        <f t="shared" si="204"/>
        <v>7</v>
      </c>
      <c r="AB674" s="10">
        <f t="shared" si="205"/>
        <v>0.14285714285714285</v>
      </c>
      <c r="AC674" s="10">
        <f t="shared" si="206"/>
        <v>0.2857142857142857</v>
      </c>
      <c r="AD674" s="10">
        <f t="shared" si="207"/>
        <v>0</v>
      </c>
      <c r="AE674" s="10">
        <f t="shared" si="208"/>
        <v>0.5714285714285714</v>
      </c>
      <c r="AF674" s="1">
        <v>6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69</v>
      </c>
      <c r="AO674" s="20" t="str">
        <f t="shared" si="191"/>
        <v>66+</v>
      </c>
      <c r="AP674" s="1">
        <v>2748</v>
      </c>
      <c r="AQ674" s="1">
        <v>0</v>
      </c>
      <c r="AR674" s="1">
        <v>0</v>
      </c>
      <c r="AS674" s="1">
        <v>1</v>
      </c>
      <c r="AT674" s="1">
        <v>0</v>
      </c>
      <c r="AU674" s="1">
        <v>0</v>
      </c>
      <c r="AV674" s="1">
        <v>0</v>
      </c>
      <c r="AW674" s="1">
        <v>0</v>
      </c>
      <c r="AX674" s="1">
        <v>1</v>
      </c>
      <c r="AY674" s="1">
        <v>0</v>
      </c>
      <c r="AZ674" s="1">
        <v>77</v>
      </c>
      <c r="BA674" s="23">
        <v>42101</v>
      </c>
      <c r="BB674" s="25">
        <f t="shared" si="192"/>
        <v>4</v>
      </c>
      <c r="BC674" s="25" t="str">
        <f t="shared" si="193"/>
        <v>April</v>
      </c>
      <c r="BD674" s="25">
        <v>1</v>
      </c>
      <c r="BE674" t="str">
        <f t="shared" si="194"/>
        <v>371,58217,High income,42,Low spender,0.000721438755002834,2,1,84,68,1,13,3,5,13,103,0.660194174757282,0.00970873786407767,0.12621359223301,0.029126213592233,0.0485436893203883,0.12621359223301,1,2,0,4,7,0.142857142857143,0.285714285714286,0,0.571428571428571,6,0,0,0,0,0,0,0,69,66+,2748,0,0,1,0,0,0,0,1,0,77</v>
      </c>
    </row>
    <row r="675" spans="1:57" ht="13.2" x14ac:dyDescent="0.25">
      <c r="A675" s="8">
        <v>180</v>
      </c>
      <c r="B675" s="1">
        <v>25509</v>
      </c>
      <c r="C675" s="8" t="str">
        <f t="shared" si="195"/>
        <v>Low income</v>
      </c>
      <c r="D675" s="31">
        <v>61</v>
      </c>
      <c r="E675" s="34" t="str">
        <f t="shared" si="196"/>
        <v>Low spender</v>
      </c>
      <c r="F675" s="10">
        <f t="shared" si="190"/>
        <v>2.3913128699674623E-3</v>
      </c>
      <c r="G675" s="1">
        <v>1</v>
      </c>
      <c r="H675" s="1">
        <v>0</v>
      </c>
      <c r="I675" s="1">
        <v>15</v>
      </c>
      <c r="J675" s="1">
        <v>40</v>
      </c>
      <c r="K675" s="1">
        <v>3</v>
      </c>
      <c r="L675" s="1">
        <v>30</v>
      </c>
      <c r="M675" s="1">
        <v>10</v>
      </c>
      <c r="N675" s="1">
        <v>7</v>
      </c>
      <c r="O675" s="1">
        <v>11</v>
      </c>
      <c r="P675" s="8">
        <f t="shared" si="197"/>
        <v>101</v>
      </c>
      <c r="Q675" s="10">
        <f t="shared" si="198"/>
        <v>0.39603960396039606</v>
      </c>
      <c r="R675" s="10">
        <f t="shared" si="199"/>
        <v>2.9702970297029702E-2</v>
      </c>
      <c r="S675" s="10">
        <f t="shared" si="200"/>
        <v>0.29702970297029702</v>
      </c>
      <c r="T675" s="10">
        <f t="shared" si="201"/>
        <v>9.9009900990099015E-2</v>
      </c>
      <c r="U675" s="10">
        <f t="shared" si="202"/>
        <v>6.9306930693069313E-2</v>
      </c>
      <c r="V675" s="10">
        <f t="shared" si="203"/>
        <v>0.10891089108910891</v>
      </c>
      <c r="W675" s="1">
        <v>3</v>
      </c>
      <c r="X675" s="1">
        <v>3</v>
      </c>
      <c r="Y675" s="1">
        <v>0</v>
      </c>
      <c r="Z675" s="1">
        <v>3</v>
      </c>
      <c r="AA675" s="8">
        <f t="shared" si="204"/>
        <v>9</v>
      </c>
      <c r="AB675" s="10">
        <f t="shared" si="205"/>
        <v>0.33333333333333331</v>
      </c>
      <c r="AC675" s="10">
        <f t="shared" si="206"/>
        <v>0.33333333333333331</v>
      </c>
      <c r="AD675" s="10">
        <f t="shared" si="207"/>
        <v>0</v>
      </c>
      <c r="AE675" s="10">
        <f t="shared" si="208"/>
        <v>0.33333333333333331</v>
      </c>
      <c r="AF675" s="1">
        <v>9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1</v>
      </c>
      <c r="AN675" s="1">
        <v>46</v>
      </c>
      <c r="AO675" s="20" t="str">
        <f t="shared" si="191"/>
        <v>36-50</v>
      </c>
      <c r="AP675" s="1">
        <v>2808</v>
      </c>
      <c r="AQ675" s="1">
        <v>1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1</v>
      </c>
      <c r="AZ675" s="1">
        <v>79</v>
      </c>
      <c r="BA675" s="23">
        <v>42041</v>
      </c>
      <c r="BB675" s="25">
        <f t="shared" si="192"/>
        <v>2</v>
      </c>
      <c r="BC675" s="25" t="str">
        <f t="shared" si="193"/>
        <v>February</v>
      </c>
      <c r="BD675" s="25">
        <v>1</v>
      </c>
      <c r="BE675" t="str">
        <f t="shared" si="194"/>
        <v>180,25509,Low income,61,Low spender,0.00239131286996746,1,0,15,40,3,30,10,7,11,101,0.396039603960396,0.0297029702970297,0.297029702970297,0.099009900990099,0.0693069306930693,0.108910891089109,3,3,0,3,9,0.333333333333333,0.333333333333333,0,0.333333333333333,9,0,0,0,0,0,0,1,46,36-50,2808,1,0,0,0,0,0,0,0,1,79</v>
      </c>
    </row>
    <row r="676" spans="1:57" ht="13.2" x14ac:dyDescent="0.25">
      <c r="A676" s="8">
        <v>1409</v>
      </c>
      <c r="B676" s="1">
        <v>57530</v>
      </c>
      <c r="C676" s="8" t="str">
        <f t="shared" si="195"/>
        <v>High income</v>
      </c>
      <c r="D676" s="31">
        <v>777</v>
      </c>
      <c r="E676" s="34" t="str">
        <f t="shared" si="196"/>
        <v>High spender</v>
      </c>
      <c r="F676" s="10">
        <f t="shared" si="190"/>
        <v>1.3505996871197636E-2</v>
      </c>
      <c r="G676" s="1">
        <v>0</v>
      </c>
      <c r="H676" s="1">
        <v>1</v>
      </c>
      <c r="I676" s="1">
        <v>68</v>
      </c>
      <c r="J676" s="1">
        <v>50</v>
      </c>
      <c r="K676" s="1">
        <v>1</v>
      </c>
      <c r="L676" s="1">
        <v>27</v>
      </c>
      <c r="M676" s="1">
        <v>6</v>
      </c>
      <c r="N676" s="1">
        <v>7</v>
      </c>
      <c r="O676" s="1">
        <v>1</v>
      </c>
      <c r="P676" s="8">
        <f t="shared" si="197"/>
        <v>92</v>
      </c>
      <c r="Q676" s="10">
        <f t="shared" si="198"/>
        <v>0.54347826086956519</v>
      </c>
      <c r="R676" s="10">
        <f t="shared" si="199"/>
        <v>1.0869565217391304E-2</v>
      </c>
      <c r="S676" s="10">
        <f t="shared" si="200"/>
        <v>0.29347826086956524</v>
      </c>
      <c r="T676" s="10">
        <f t="shared" si="201"/>
        <v>6.5217391304347824E-2</v>
      </c>
      <c r="U676" s="10">
        <f t="shared" si="202"/>
        <v>7.6086956521739135E-2</v>
      </c>
      <c r="V676" s="10">
        <f t="shared" si="203"/>
        <v>1.0869565217391304E-2</v>
      </c>
      <c r="W676" s="1">
        <v>1</v>
      </c>
      <c r="X676" s="1">
        <v>1</v>
      </c>
      <c r="Y676" s="1">
        <v>1</v>
      </c>
      <c r="Z676" s="1">
        <v>4</v>
      </c>
      <c r="AA676" s="8">
        <f t="shared" si="204"/>
        <v>7</v>
      </c>
      <c r="AB676" s="10">
        <f t="shared" si="205"/>
        <v>0.14285714285714285</v>
      </c>
      <c r="AC676" s="10">
        <f t="shared" si="206"/>
        <v>0.14285714285714285</v>
      </c>
      <c r="AD676" s="10">
        <f t="shared" si="207"/>
        <v>0.14285714285714285</v>
      </c>
      <c r="AE676" s="10">
        <f t="shared" si="208"/>
        <v>0.5714285714285714</v>
      </c>
      <c r="AF676" s="1">
        <v>1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69</v>
      </c>
      <c r="AO676" s="20" t="str">
        <f t="shared" si="191"/>
        <v>66+</v>
      </c>
      <c r="AP676" s="1">
        <v>2419</v>
      </c>
      <c r="AQ676" s="1">
        <v>1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1</v>
      </c>
      <c r="AY676" s="1">
        <v>0</v>
      </c>
      <c r="AZ676" s="1">
        <v>90</v>
      </c>
      <c r="BA676" s="23">
        <v>42430</v>
      </c>
      <c r="BB676" s="25">
        <f t="shared" si="192"/>
        <v>3</v>
      </c>
      <c r="BC676" s="25" t="str">
        <f t="shared" si="193"/>
        <v>March</v>
      </c>
      <c r="BD676" s="25">
        <v>1</v>
      </c>
      <c r="BE676" t="str">
        <f t="shared" si="194"/>
        <v>1409,57530,High income,777,High spender,0.0135059968711976,0,1,68,50,1,27,6,7,1,92,0.543478260869565,0.0108695652173913,0.293478260869565,0.0652173913043478,0.0760869565217391,0.0108695652173913,1,1,1,4,7,0.142857142857143,0.142857142857143,0.142857142857143,0.571428571428571,1,0,0,0,0,0,0,0,69,66+,2419,1,0,0,0,0,0,0,1,0,90</v>
      </c>
    </row>
    <row r="677" spans="1:57" ht="13.2" x14ac:dyDescent="0.25">
      <c r="A677" s="8">
        <v>837</v>
      </c>
      <c r="B677" s="1">
        <v>27450</v>
      </c>
      <c r="C677" s="8" t="str">
        <f t="shared" si="195"/>
        <v>Low income</v>
      </c>
      <c r="D677" s="31">
        <v>1482</v>
      </c>
      <c r="E677" s="34" t="str">
        <f t="shared" si="196"/>
        <v>High spender</v>
      </c>
      <c r="F677" s="10">
        <f t="shared" si="190"/>
        <v>5.3989071038251367E-2</v>
      </c>
      <c r="G677" s="1">
        <v>0</v>
      </c>
      <c r="H677" s="1">
        <v>0</v>
      </c>
      <c r="I677" s="1">
        <v>57</v>
      </c>
      <c r="J677" s="1">
        <v>37</v>
      </c>
      <c r="K677" s="1">
        <v>12</v>
      </c>
      <c r="L677" s="1">
        <v>23</v>
      </c>
      <c r="M677" s="1">
        <v>8</v>
      </c>
      <c r="N677" s="1">
        <v>11</v>
      </c>
      <c r="O677" s="1">
        <v>52</v>
      </c>
      <c r="P677" s="8">
        <f t="shared" si="197"/>
        <v>143</v>
      </c>
      <c r="Q677" s="10">
        <f t="shared" si="198"/>
        <v>0.25874125874125875</v>
      </c>
      <c r="R677" s="10">
        <f t="shared" si="199"/>
        <v>8.3916083916083919E-2</v>
      </c>
      <c r="S677" s="10">
        <f t="shared" si="200"/>
        <v>0.16083916083916083</v>
      </c>
      <c r="T677" s="10">
        <f t="shared" si="201"/>
        <v>5.5944055944055944E-2</v>
      </c>
      <c r="U677" s="10">
        <f t="shared" si="202"/>
        <v>7.6923076923076927E-2</v>
      </c>
      <c r="V677" s="10">
        <f t="shared" si="203"/>
        <v>0.36363636363636365</v>
      </c>
      <c r="W677" s="1">
        <v>1</v>
      </c>
      <c r="X677" s="1">
        <v>2</v>
      </c>
      <c r="Y677" s="1">
        <v>1</v>
      </c>
      <c r="Z677" s="1">
        <v>3</v>
      </c>
      <c r="AA677" s="8">
        <f t="shared" si="204"/>
        <v>7</v>
      </c>
      <c r="AB677" s="10">
        <f t="shared" si="205"/>
        <v>0.14285714285714285</v>
      </c>
      <c r="AC677" s="10">
        <f t="shared" si="206"/>
        <v>0.2857142857142857</v>
      </c>
      <c r="AD677" s="10">
        <f t="shared" si="207"/>
        <v>0.14285714285714285</v>
      </c>
      <c r="AE677" s="10">
        <f t="shared" si="208"/>
        <v>0.42857142857142855</v>
      </c>
      <c r="AF677" s="1">
        <v>7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69</v>
      </c>
      <c r="AO677" s="20" t="str">
        <f t="shared" si="191"/>
        <v>66+</v>
      </c>
      <c r="AP677" s="1">
        <v>2599</v>
      </c>
      <c r="AQ677" s="1">
        <v>0</v>
      </c>
      <c r="AR677" s="1">
        <v>1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1</v>
      </c>
      <c r="AY677" s="1">
        <v>0</v>
      </c>
      <c r="AZ677" s="1">
        <v>39</v>
      </c>
      <c r="BA677" s="23">
        <v>42250</v>
      </c>
      <c r="BB677" s="25">
        <f t="shared" si="192"/>
        <v>9</v>
      </c>
      <c r="BC677" s="25" t="str">
        <f t="shared" si="193"/>
        <v>September</v>
      </c>
      <c r="BD677" s="25">
        <v>1</v>
      </c>
      <c r="BE677" t="str">
        <f t="shared" si="194"/>
        <v>837,27450,Low income,1482,High spender,0.0539890710382514,0,0,57,37,12,23,8,11,52,143,0.258741258741259,0.0839160839160839,0.160839160839161,0.0559440559440559,0.0769230769230769,0.363636363636364,1,2,1,3,7,0.142857142857143,0.285714285714286,0.142857142857143,0.428571428571429,7,0,0,0,0,0,0,0,69,66+,2599,0,1,0,0,0,0,0,1,0,39</v>
      </c>
    </row>
    <row r="678" spans="1:57" ht="13.2" x14ac:dyDescent="0.25">
      <c r="A678" s="8">
        <v>437</v>
      </c>
      <c r="B678" s="1">
        <v>28087</v>
      </c>
      <c r="C678" s="8" t="str">
        <f t="shared" si="195"/>
        <v>Low income</v>
      </c>
      <c r="D678" s="31">
        <v>808</v>
      </c>
      <c r="E678" s="34" t="str">
        <f t="shared" si="196"/>
        <v>High spender</v>
      </c>
      <c r="F678" s="10">
        <f t="shared" si="190"/>
        <v>2.8767757325453058E-2</v>
      </c>
      <c r="G678" s="1">
        <v>1</v>
      </c>
      <c r="H678" s="1">
        <v>1</v>
      </c>
      <c r="I678" s="1">
        <v>77</v>
      </c>
      <c r="J678" s="1">
        <v>53</v>
      </c>
      <c r="K678" s="1">
        <v>8</v>
      </c>
      <c r="L678" s="1">
        <v>17</v>
      </c>
      <c r="M678" s="1">
        <v>13</v>
      </c>
      <c r="N678" s="1">
        <v>0</v>
      </c>
      <c r="O678" s="1">
        <v>21</v>
      </c>
      <c r="P678" s="8">
        <f t="shared" si="197"/>
        <v>112</v>
      </c>
      <c r="Q678" s="10">
        <f t="shared" si="198"/>
        <v>0.4732142857142857</v>
      </c>
      <c r="R678" s="10">
        <f t="shared" si="199"/>
        <v>7.1428571428571425E-2</v>
      </c>
      <c r="S678" s="10">
        <f t="shared" si="200"/>
        <v>0.15178571428571427</v>
      </c>
      <c r="T678" s="10">
        <f t="shared" si="201"/>
        <v>0.11607142857142858</v>
      </c>
      <c r="U678" s="10">
        <f t="shared" si="202"/>
        <v>0</v>
      </c>
      <c r="V678" s="10">
        <f t="shared" si="203"/>
        <v>0.1875</v>
      </c>
      <c r="W678" s="1">
        <v>3</v>
      </c>
      <c r="X678" s="1">
        <v>2</v>
      </c>
      <c r="Y678" s="1">
        <v>2</v>
      </c>
      <c r="Z678" s="1">
        <v>2</v>
      </c>
      <c r="AA678" s="8">
        <f t="shared" si="204"/>
        <v>9</v>
      </c>
      <c r="AB678" s="10">
        <f t="shared" si="205"/>
        <v>0.33333333333333331</v>
      </c>
      <c r="AC678" s="10">
        <f t="shared" si="206"/>
        <v>0.22222222222222221</v>
      </c>
      <c r="AD678" s="10">
        <f t="shared" si="207"/>
        <v>0.22222222222222221</v>
      </c>
      <c r="AE678" s="10">
        <f t="shared" si="208"/>
        <v>0.22222222222222221</v>
      </c>
      <c r="AF678" s="1">
        <v>7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62</v>
      </c>
      <c r="AO678" s="20" t="str">
        <f t="shared" si="191"/>
        <v>50-65</v>
      </c>
      <c r="AP678" s="1">
        <v>2724</v>
      </c>
      <c r="AQ678" s="1">
        <v>0</v>
      </c>
      <c r="AR678" s="1">
        <v>0</v>
      </c>
      <c r="AS678" s="1">
        <v>0</v>
      </c>
      <c r="AT678" s="1">
        <v>1</v>
      </c>
      <c r="AU678" s="1">
        <v>0</v>
      </c>
      <c r="AV678" s="1">
        <v>0</v>
      </c>
      <c r="AW678" s="1">
        <v>1</v>
      </c>
      <c r="AX678" s="1">
        <v>0</v>
      </c>
      <c r="AY678" s="1">
        <v>0</v>
      </c>
      <c r="AZ678" s="1">
        <v>70</v>
      </c>
      <c r="BA678" s="23">
        <v>42125</v>
      </c>
      <c r="BB678" s="25">
        <f t="shared" si="192"/>
        <v>5</v>
      </c>
      <c r="BC678" s="25" t="str">
        <f t="shared" si="193"/>
        <v>May</v>
      </c>
      <c r="BD678" s="25">
        <v>1</v>
      </c>
      <c r="BE678" t="str">
        <f t="shared" si="194"/>
        <v>437,28087,Low income,808,High spender,0.0287677573254531,1,1,77,53,8,17,13,0,21,112,0.473214285714286,0.0714285714285714,0.151785714285714,0.116071428571429,0,0.1875,3,2,2,2,9,0.333333333333333,0.222222222222222,0.222222222222222,0.222222222222222,7,0,0,0,0,0,0,0,62,50-65,2724,0,0,0,1,0,0,1,0,0,70</v>
      </c>
    </row>
    <row r="679" spans="1:57" ht="13.2" x14ac:dyDescent="0.25">
      <c r="A679" s="8">
        <v>150</v>
      </c>
      <c r="B679" s="1">
        <v>34053</v>
      </c>
      <c r="C679" s="8" t="str">
        <f t="shared" si="195"/>
        <v>Low income</v>
      </c>
      <c r="D679" s="31">
        <v>513</v>
      </c>
      <c r="E679" s="34" t="str">
        <f t="shared" si="196"/>
        <v>Low spender</v>
      </c>
      <c r="F679" s="10">
        <f t="shared" si="190"/>
        <v>1.5064752004228703E-2</v>
      </c>
      <c r="G679" s="1">
        <v>0</v>
      </c>
      <c r="H679" s="1">
        <v>1</v>
      </c>
      <c r="I679" s="1">
        <v>14</v>
      </c>
      <c r="J679" s="1">
        <v>63</v>
      </c>
      <c r="K679" s="1">
        <v>0</v>
      </c>
      <c r="L679" s="1">
        <v>21</v>
      </c>
      <c r="M679" s="1">
        <v>7</v>
      </c>
      <c r="N679" s="1">
        <v>0</v>
      </c>
      <c r="O679" s="1">
        <v>12</v>
      </c>
      <c r="P679" s="8">
        <f t="shared" si="197"/>
        <v>103</v>
      </c>
      <c r="Q679" s="10">
        <f t="shared" si="198"/>
        <v>0.61165048543689315</v>
      </c>
      <c r="R679" s="10">
        <f t="shared" si="199"/>
        <v>0</v>
      </c>
      <c r="S679" s="10">
        <f t="shared" si="200"/>
        <v>0.20388349514563106</v>
      </c>
      <c r="T679" s="10">
        <f t="shared" si="201"/>
        <v>6.7961165048543687E-2</v>
      </c>
      <c r="U679" s="10">
        <f t="shared" si="202"/>
        <v>0</v>
      </c>
      <c r="V679" s="10">
        <f t="shared" si="203"/>
        <v>0.11650485436893204</v>
      </c>
      <c r="W679" s="1">
        <v>1</v>
      </c>
      <c r="X679" s="1">
        <v>3</v>
      </c>
      <c r="Y679" s="1">
        <v>0</v>
      </c>
      <c r="Z679" s="1">
        <v>3</v>
      </c>
      <c r="AA679" s="8">
        <f t="shared" si="204"/>
        <v>7</v>
      </c>
      <c r="AB679" s="10">
        <f t="shared" si="205"/>
        <v>0.14285714285714285</v>
      </c>
      <c r="AC679" s="10">
        <f t="shared" si="206"/>
        <v>0.42857142857142855</v>
      </c>
      <c r="AD679" s="10">
        <f t="shared" si="207"/>
        <v>0</v>
      </c>
      <c r="AE679" s="10">
        <f t="shared" si="208"/>
        <v>0.42857142857142855</v>
      </c>
      <c r="AF679" s="1">
        <v>8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52</v>
      </c>
      <c r="AO679" s="20" t="str">
        <f t="shared" si="191"/>
        <v>50-65</v>
      </c>
      <c r="AP679" s="1">
        <v>2816</v>
      </c>
      <c r="AQ679" s="1">
        <v>0</v>
      </c>
      <c r="AR679" s="1">
        <v>0</v>
      </c>
      <c r="AS679" s="1">
        <v>0</v>
      </c>
      <c r="AT679" s="1">
        <v>1</v>
      </c>
      <c r="AU679" s="1">
        <v>0</v>
      </c>
      <c r="AV679" s="1">
        <v>0</v>
      </c>
      <c r="AW679" s="1">
        <v>0</v>
      </c>
      <c r="AX679" s="1">
        <v>1</v>
      </c>
      <c r="AY679" s="1">
        <v>0</v>
      </c>
      <c r="AZ679" s="1">
        <v>79</v>
      </c>
      <c r="BA679" s="23">
        <v>42033</v>
      </c>
      <c r="BB679" s="25">
        <f t="shared" si="192"/>
        <v>1</v>
      </c>
      <c r="BC679" s="25" t="str">
        <f t="shared" si="193"/>
        <v>January</v>
      </c>
      <c r="BD679" s="25">
        <v>1</v>
      </c>
      <c r="BE679" t="str">
        <f t="shared" si="194"/>
        <v>150,34053,Low income,513,Low spender,0.0150647520042287,0,1,14,63,0,21,7,0,12,103,0.611650485436893,0,0.203883495145631,0.0679611650485437,0,0.116504854368932,1,3,0,3,7,0.142857142857143,0.428571428571429,0,0.428571428571429,8,0,0,0,0,0,0,0,52,50-65,2816,0,0,0,1,0,0,0,1,0,79</v>
      </c>
    </row>
    <row r="680" spans="1:57" ht="13.2" x14ac:dyDescent="0.25">
      <c r="A680" s="8">
        <v>138</v>
      </c>
      <c r="B680" s="1">
        <v>34213</v>
      </c>
      <c r="C680" s="8" t="str">
        <f t="shared" si="195"/>
        <v>Low income</v>
      </c>
      <c r="D680" s="31">
        <v>31</v>
      </c>
      <c r="E680" s="34" t="str">
        <f t="shared" si="196"/>
        <v>Low spender</v>
      </c>
      <c r="F680" s="10">
        <f t="shared" si="190"/>
        <v>9.0608832899774939E-4</v>
      </c>
      <c r="G680" s="1">
        <v>1</v>
      </c>
      <c r="H680" s="1">
        <v>1</v>
      </c>
      <c r="I680" s="1">
        <v>2</v>
      </c>
      <c r="J680" s="1">
        <v>50</v>
      </c>
      <c r="K680" s="1">
        <v>4</v>
      </c>
      <c r="L680" s="1">
        <v>28</v>
      </c>
      <c r="M680" s="1">
        <v>6</v>
      </c>
      <c r="N680" s="1">
        <v>3</v>
      </c>
      <c r="O680" s="1">
        <v>26</v>
      </c>
      <c r="P680" s="8">
        <f t="shared" si="197"/>
        <v>117</v>
      </c>
      <c r="Q680" s="10">
        <f t="shared" si="198"/>
        <v>0.42735042735042733</v>
      </c>
      <c r="R680" s="10">
        <f t="shared" si="199"/>
        <v>3.4188034188034191E-2</v>
      </c>
      <c r="S680" s="10">
        <f t="shared" si="200"/>
        <v>0.23931623931623933</v>
      </c>
      <c r="T680" s="10">
        <f t="shared" si="201"/>
        <v>5.128205128205128E-2</v>
      </c>
      <c r="U680" s="10">
        <f t="shared" si="202"/>
        <v>2.564102564102564E-2</v>
      </c>
      <c r="V680" s="10">
        <f t="shared" si="203"/>
        <v>0.22222222222222221</v>
      </c>
      <c r="W680" s="1">
        <v>3</v>
      </c>
      <c r="X680" s="1">
        <v>3</v>
      </c>
      <c r="Y680" s="1">
        <v>1</v>
      </c>
      <c r="Z680" s="1">
        <v>2</v>
      </c>
      <c r="AA680" s="8">
        <f t="shared" si="204"/>
        <v>9</v>
      </c>
      <c r="AB680" s="10">
        <f t="shared" si="205"/>
        <v>0.33333333333333331</v>
      </c>
      <c r="AC680" s="10">
        <f t="shared" si="206"/>
        <v>0.33333333333333331</v>
      </c>
      <c r="AD680" s="10">
        <f t="shared" si="207"/>
        <v>0.1111111111111111</v>
      </c>
      <c r="AE680" s="10">
        <f t="shared" si="208"/>
        <v>0.22222222222222221</v>
      </c>
      <c r="AF680" s="1">
        <v>9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1</v>
      </c>
      <c r="AN680" s="1">
        <v>57</v>
      </c>
      <c r="AO680" s="20" t="str">
        <f t="shared" si="191"/>
        <v>50-65</v>
      </c>
      <c r="AP680" s="1">
        <v>2819</v>
      </c>
      <c r="AQ680" s="1">
        <v>0</v>
      </c>
      <c r="AR680" s="1">
        <v>0</v>
      </c>
      <c r="AS680" s="1">
        <v>0</v>
      </c>
      <c r="AT680" s="1">
        <v>0</v>
      </c>
      <c r="AU680" s="1">
        <v>1</v>
      </c>
      <c r="AV680" s="1">
        <v>0</v>
      </c>
      <c r="AW680" s="1">
        <v>1</v>
      </c>
      <c r="AX680" s="1">
        <v>0</v>
      </c>
      <c r="AY680" s="1">
        <v>0</v>
      </c>
      <c r="AZ680" s="1">
        <v>65</v>
      </c>
      <c r="BA680" s="23">
        <v>42030</v>
      </c>
      <c r="BB680" s="25">
        <f t="shared" si="192"/>
        <v>1</v>
      </c>
      <c r="BC680" s="25" t="str">
        <f t="shared" si="193"/>
        <v>January</v>
      </c>
      <c r="BD680" s="25">
        <v>1</v>
      </c>
      <c r="BE680" t="str">
        <f t="shared" si="194"/>
        <v>138,34213,Low income,31,Low spender,0.000906088328997749,1,1,2,50,4,28,6,3,26,117,0.427350427350427,0.0341880341880342,0.239316239316239,0.0512820512820513,0.0256410256410256,0.222222222222222,3,3,1,2,9,0.333333333333333,0.333333333333333,0.111111111111111,0.222222222222222,9,0,0,0,0,0,0,1,57,50-65,2819,0,0,0,0,1,0,1,0,0,65</v>
      </c>
    </row>
    <row r="681" spans="1:57" ht="13.2" x14ac:dyDescent="0.25">
      <c r="A681" s="8">
        <v>103</v>
      </c>
      <c r="B681" s="1">
        <v>38823</v>
      </c>
      <c r="C681" s="8" t="str">
        <f t="shared" si="195"/>
        <v>Low income</v>
      </c>
      <c r="D681" s="31">
        <v>345</v>
      </c>
      <c r="E681" s="34" t="str">
        <f t="shared" si="196"/>
        <v>Low spender</v>
      </c>
      <c r="F681" s="10">
        <f t="shared" si="190"/>
        <v>8.886484815702032E-3</v>
      </c>
      <c r="G681" s="1">
        <v>0</v>
      </c>
      <c r="H681" s="1">
        <v>1</v>
      </c>
      <c r="I681" s="1">
        <v>56</v>
      </c>
      <c r="J681" s="1">
        <v>70</v>
      </c>
      <c r="K681" s="1">
        <v>0</v>
      </c>
      <c r="L681" s="1">
        <v>11</v>
      </c>
      <c r="M681" s="1">
        <v>2</v>
      </c>
      <c r="N681" s="1">
        <v>8</v>
      </c>
      <c r="O681" s="1">
        <v>23</v>
      </c>
      <c r="P681" s="8">
        <f t="shared" si="197"/>
        <v>114</v>
      </c>
      <c r="Q681" s="10">
        <f t="shared" si="198"/>
        <v>0.61403508771929827</v>
      </c>
      <c r="R681" s="10">
        <f t="shared" si="199"/>
        <v>0</v>
      </c>
      <c r="S681" s="10">
        <f t="shared" si="200"/>
        <v>9.6491228070175433E-2</v>
      </c>
      <c r="T681" s="10">
        <f t="shared" si="201"/>
        <v>1.7543859649122806E-2</v>
      </c>
      <c r="U681" s="10">
        <f t="shared" si="202"/>
        <v>7.0175438596491224E-2</v>
      </c>
      <c r="V681" s="10">
        <f t="shared" si="203"/>
        <v>0.20175438596491227</v>
      </c>
      <c r="W681" s="1">
        <v>1</v>
      </c>
      <c r="X681" s="1">
        <v>2</v>
      </c>
      <c r="Y681" s="1">
        <v>1</v>
      </c>
      <c r="Z681" s="1">
        <v>3</v>
      </c>
      <c r="AA681" s="8">
        <f t="shared" si="204"/>
        <v>7</v>
      </c>
      <c r="AB681" s="10">
        <f t="shared" si="205"/>
        <v>0.14285714285714285</v>
      </c>
      <c r="AC681" s="10">
        <f t="shared" si="206"/>
        <v>0.2857142857142857</v>
      </c>
      <c r="AD681" s="10">
        <f t="shared" si="207"/>
        <v>0.14285714285714285</v>
      </c>
      <c r="AE681" s="10">
        <f t="shared" si="208"/>
        <v>0.42857142857142855</v>
      </c>
      <c r="AF681" s="1">
        <v>6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71</v>
      </c>
      <c r="AO681" s="20" t="str">
        <f t="shared" si="191"/>
        <v>66+</v>
      </c>
      <c r="AP681" s="1">
        <v>2827</v>
      </c>
      <c r="AQ681" s="1">
        <v>0</v>
      </c>
      <c r="AR681" s="1">
        <v>0</v>
      </c>
      <c r="AS681" s="1">
        <v>0</v>
      </c>
      <c r="AT681" s="1">
        <v>1</v>
      </c>
      <c r="AU681" s="1">
        <v>0</v>
      </c>
      <c r="AV681" s="1">
        <v>0</v>
      </c>
      <c r="AW681" s="1">
        <v>1</v>
      </c>
      <c r="AX681" s="1">
        <v>0</v>
      </c>
      <c r="AY681" s="1">
        <v>0</v>
      </c>
      <c r="AZ681" s="1">
        <v>68</v>
      </c>
      <c r="BA681" s="23">
        <v>42022</v>
      </c>
      <c r="BB681" s="25">
        <f t="shared" si="192"/>
        <v>1</v>
      </c>
      <c r="BC681" s="25" t="str">
        <f t="shared" si="193"/>
        <v>January</v>
      </c>
      <c r="BD681" s="25">
        <v>1</v>
      </c>
      <c r="BE681" t="str">
        <f t="shared" si="194"/>
        <v>103,38823,Low income,345,Low spender,0.00888648481570203,0,1,56,70,0,11,2,8,23,114,0.614035087719298,0,0.0964912280701754,0.0175438596491228,0.0701754385964912,0.201754385964912,1,2,1,3,7,0.142857142857143,0.285714285714286,0.142857142857143,0.428571428571429,6,0,0,0,0,0,0,0,71,66+,2827,0,0,0,1,0,0,1,0,0,68</v>
      </c>
    </row>
    <row r="682" spans="1:57" ht="13.2" x14ac:dyDescent="0.25">
      <c r="A682" s="8">
        <v>1770</v>
      </c>
      <c r="B682" s="1">
        <v>46107</v>
      </c>
      <c r="C682" s="8" t="str">
        <f t="shared" si="195"/>
        <v>Low income</v>
      </c>
      <c r="D682" s="31">
        <v>32</v>
      </c>
      <c r="E682" s="34" t="str">
        <f t="shared" si="196"/>
        <v>Low spender</v>
      </c>
      <c r="F682" s="10">
        <f t="shared" si="190"/>
        <v>6.9403778168174027E-4</v>
      </c>
      <c r="G682" s="1">
        <v>1</v>
      </c>
      <c r="H682" s="1">
        <v>0</v>
      </c>
      <c r="I682" s="1">
        <v>78</v>
      </c>
      <c r="J682" s="1">
        <v>31</v>
      </c>
      <c r="K682" s="1">
        <v>9</v>
      </c>
      <c r="L682" s="1">
        <v>27</v>
      </c>
      <c r="M682" s="1">
        <v>16</v>
      </c>
      <c r="N682" s="1">
        <v>9</v>
      </c>
      <c r="O682" s="1">
        <v>33</v>
      </c>
      <c r="P682" s="8">
        <f t="shared" si="197"/>
        <v>125</v>
      </c>
      <c r="Q682" s="10">
        <f t="shared" si="198"/>
        <v>0.248</v>
      </c>
      <c r="R682" s="10">
        <f t="shared" si="199"/>
        <v>7.1999999999999995E-2</v>
      </c>
      <c r="S682" s="10">
        <f t="shared" si="200"/>
        <v>0.216</v>
      </c>
      <c r="T682" s="10">
        <f t="shared" si="201"/>
        <v>0.128</v>
      </c>
      <c r="U682" s="10">
        <f t="shared" si="202"/>
        <v>7.1999999999999995E-2</v>
      </c>
      <c r="V682" s="10">
        <f t="shared" si="203"/>
        <v>0.26400000000000001</v>
      </c>
      <c r="W682" s="1">
        <v>1</v>
      </c>
      <c r="X682" s="1">
        <v>1</v>
      </c>
      <c r="Y682" s="1">
        <v>1</v>
      </c>
      <c r="Z682" s="1">
        <v>4</v>
      </c>
      <c r="AA682" s="8">
        <f t="shared" si="204"/>
        <v>7</v>
      </c>
      <c r="AB682" s="10">
        <f t="shared" si="205"/>
        <v>0.14285714285714285</v>
      </c>
      <c r="AC682" s="10">
        <f t="shared" si="206"/>
        <v>0.14285714285714285</v>
      </c>
      <c r="AD682" s="10">
        <f t="shared" si="207"/>
        <v>0.14285714285714285</v>
      </c>
      <c r="AE682" s="10">
        <f t="shared" si="208"/>
        <v>0.5714285714285714</v>
      </c>
      <c r="AF682" s="1">
        <v>3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31</v>
      </c>
      <c r="AO682" s="20" t="str">
        <f t="shared" si="191"/>
        <v>24-35</v>
      </c>
      <c r="AP682" s="1">
        <v>2298</v>
      </c>
      <c r="AQ682" s="1">
        <v>0</v>
      </c>
      <c r="AR682" s="1">
        <v>0</v>
      </c>
      <c r="AS682" s="1">
        <v>1</v>
      </c>
      <c r="AT682" s="1">
        <v>0</v>
      </c>
      <c r="AU682" s="1">
        <v>0</v>
      </c>
      <c r="AV682" s="1">
        <v>0</v>
      </c>
      <c r="AW682" s="1">
        <v>1</v>
      </c>
      <c r="AX682" s="1">
        <v>0</v>
      </c>
      <c r="AY682" s="1">
        <v>0</v>
      </c>
      <c r="AZ682" s="1">
        <v>59</v>
      </c>
      <c r="BA682" s="23">
        <v>42551</v>
      </c>
      <c r="BB682" s="25">
        <f t="shared" si="192"/>
        <v>6</v>
      </c>
      <c r="BC682" s="25" t="str">
        <f t="shared" si="193"/>
        <v>June</v>
      </c>
      <c r="BD682" s="25">
        <v>1</v>
      </c>
      <c r="BE682" t="str">
        <f t="shared" si="194"/>
        <v>1770,46107,Low income,32,Low spender,0.00069403778168174,1,0,78,31,9,27,16,9,33,125,0.248,0.072,0.216,0.128,0.072,0.264,1,1,1,4,7,0.142857142857143,0.142857142857143,0.142857142857143,0.571428571428571,3,0,0,0,0,0,0,0,31,24-35,2298,0,0,1,0,0,0,1,0,0,59</v>
      </c>
    </row>
    <row r="683" spans="1:57" ht="13.2" x14ac:dyDescent="0.25">
      <c r="A683" s="8">
        <v>468</v>
      </c>
      <c r="B683" s="1">
        <v>41850</v>
      </c>
      <c r="C683" s="8" t="str">
        <f t="shared" si="195"/>
        <v>Low income</v>
      </c>
      <c r="D683" s="31">
        <v>12</v>
      </c>
      <c r="E683" s="34" t="str">
        <f t="shared" si="196"/>
        <v>Low spender</v>
      </c>
      <c r="F683" s="10">
        <f t="shared" si="190"/>
        <v>2.8673835125448029E-4</v>
      </c>
      <c r="G683" s="1">
        <v>1</v>
      </c>
      <c r="H683" s="1">
        <v>1</v>
      </c>
      <c r="I683" s="1">
        <v>51</v>
      </c>
      <c r="J683" s="1">
        <v>53</v>
      </c>
      <c r="K683" s="1">
        <v>5</v>
      </c>
      <c r="L683" s="1">
        <v>19</v>
      </c>
      <c r="M683" s="1">
        <v>2</v>
      </c>
      <c r="N683" s="1">
        <v>13</v>
      </c>
      <c r="O683" s="1">
        <v>4</v>
      </c>
      <c r="P683" s="8">
        <f t="shared" si="197"/>
        <v>96</v>
      </c>
      <c r="Q683" s="10">
        <f t="shared" si="198"/>
        <v>0.55208333333333337</v>
      </c>
      <c r="R683" s="10">
        <f t="shared" si="199"/>
        <v>5.2083333333333336E-2</v>
      </c>
      <c r="S683" s="10">
        <f t="shared" si="200"/>
        <v>0.19791666666666666</v>
      </c>
      <c r="T683" s="10">
        <f t="shared" si="201"/>
        <v>2.0833333333333332E-2</v>
      </c>
      <c r="U683" s="10">
        <f t="shared" si="202"/>
        <v>0.13541666666666666</v>
      </c>
      <c r="V683" s="10">
        <f t="shared" si="203"/>
        <v>4.1666666666666664E-2</v>
      </c>
      <c r="W683" s="1">
        <v>3</v>
      </c>
      <c r="X683" s="1">
        <v>3</v>
      </c>
      <c r="Y683" s="1">
        <v>0</v>
      </c>
      <c r="Z683" s="1">
        <v>3</v>
      </c>
      <c r="AA683" s="8">
        <f t="shared" si="204"/>
        <v>9</v>
      </c>
      <c r="AB683" s="10">
        <f t="shared" si="205"/>
        <v>0.33333333333333331</v>
      </c>
      <c r="AC683" s="10">
        <f t="shared" si="206"/>
        <v>0.33333333333333331</v>
      </c>
      <c r="AD683" s="10">
        <f t="shared" si="207"/>
        <v>0</v>
      </c>
      <c r="AE683" s="10">
        <f t="shared" si="208"/>
        <v>0.33333333333333331</v>
      </c>
      <c r="AF683" s="1">
        <v>8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40</v>
      </c>
      <c r="AO683" s="20" t="str">
        <f t="shared" si="191"/>
        <v>36-50</v>
      </c>
      <c r="AP683" s="1">
        <v>2711</v>
      </c>
      <c r="AQ683" s="1">
        <v>0</v>
      </c>
      <c r="AR683" s="1">
        <v>1</v>
      </c>
      <c r="AS683" s="1">
        <v>0</v>
      </c>
      <c r="AT683" s="1">
        <v>0</v>
      </c>
      <c r="AU683" s="1">
        <v>0</v>
      </c>
      <c r="AV683" s="1">
        <v>0</v>
      </c>
      <c r="AW683" s="1">
        <v>1</v>
      </c>
      <c r="AX683" s="1">
        <v>0</v>
      </c>
      <c r="AY683" s="1">
        <v>0</v>
      </c>
      <c r="AZ683" s="1">
        <v>88</v>
      </c>
      <c r="BA683" s="23">
        <v>42138</v>
      </c>
      <c r="BB683" s="25">
        <f t="shared" si="192"/>
        <v>5</v>
      </c>
      <c r="BC683" s="25" t="str">
        <f t="shared" si="193"/>
        <v>May</v>
      </c>
      <c r="BD683" s="25">
        <v>1</v>
      </c>
      <c r="BE683" t="str">
        <f t="shared" si="194"/>
        <v>468,41850,Low income,12,Low spender,0.00028673835125448,1,1,51,53,5,19,2,13,4,96,0.552083333333333,0.0520833333333333,0.197916666666667,0.0208333333333333,0.135416666666667,0.0416666666666667,3,3,0,3,9,0.333333333333333,0.333333333333333,0,0.333333333333333,8,0,0,0,0,0,0,0,40,36-50,2711,0,1,0,0,0,0,1,0,0,88</v>
      </c>
    </row>
    <row r="684" spans="1:57" ht="13.2" x14ac:dyDescent="0.25">
      <c r="A684" s="8">
        <v>179</v>
      </c>
      <c r="B684" s="1">
        <v>27038</v>
      </c>
      <c r="C684" s="8" t="str">
        <f t="shared" si="195"/>
        <v>Low income</v>
      </c>
      <c r="D684" s="31">
        <v>832</v>
      </c>
      <c r="E684" s="34" t="str">
        <f t="shared" si="196"/>
        <v>High spender</v>
      </c>
      <c r="F684" s="10">
        <f t="shared" si="190"/>
        <v>3.0771506768252091E-2</v>
      </c>
      <c r="G684" s="1">
        <v>0</v>
      </c>
      <c r="H684" s="1">
        <v>0</v>
      </c>
      <c r="I684" s="1">
        <v>64</v>
      </c>
      <c r="J684" s="1">
        <v>1</v>
      </c>
      <c r="K684" s="1">
        <v>26</v>
      </c>
      <c r="L684" s="1">
        <v>25</v>
      </c>
      <c r="M684" s="1">
        <v>17</v>
      </c>
      <c r="N684" s="1">
        <v>23</v>
      </c>
      <c r="O684" s="1">
        <v>15</v>
      </c>
      <c r="P684" s="8">
        <f t="shared" si="197"/>
        <v>107</v>
      </c>
      <c r="Q684" s="10">
        <f t="shared" si="198"/>
        <v>9.3457943925233638E-3</v>
      </c>
      <c r="R684" s="10">
        <f t="shared" si="199"/>
        <v>0.24299065420560748</v>
      </c>
      <c r="S684" s="10">
        <f t="shared" si="200"/>
        <v>0.23364485981308411</v>
      </c>
      <c r="T684" s="10">
        <f t="shared" si="201"/>
        <v>0.15887850467289719</v>
      </c>
      <c r="U684" s="10">
        <f t="shared" si="202"/>
        <v>0.21495327102803738</v>
      </c>
      <c r="V684" s="10">
        <f t="shared" si="203"/>
        <v>0.14018691588785046</v>
      </c>
      <c r="W684" s="1">
        <v>1</v>
      </c>
      <c r="X684" s="1">
        <v>3</v>
      </c>
      <c r="Y684" s="1">
        <v>0</v>
      </c>
      <c r="Z684" s="1">
        <v>3</v>
      </c>
      <c r="AA684" s="8">
        <f t="shared" si="204"/>
        <v>7</v>
      </c>
      <c r="AB684" s="10">
        <f t="shared" si="205"/>
        <v>0.14285714285714285</v>
      </c>
      <c r="AC684" s="10">
        <f t="shared" si="206"/>
        <v>0.42857142857142855</v>
      </c>
      <c r="AD684" s="10">
        <f t="shared" si="207"/>
        <v>0</v>
      </c>
      <c r="AE684" s="10">
        <f t="shared" si="208"/>
        <v>0.42857142857142855</v>
      </c>
      <c r="AF684" s="1">
        <v>9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1</v>
      </c>
      <c r="AN684" s="1">
        <v>54</v>
      </c>
      <c r="AO684" s="20" t="str">
        <f t="shared" si="191"/>
        <v>50-65</v>
      </c>
      <c r="AP684" s="1">
        <v>2808</v>
      </c>
      <c r="AQ684" s="1">
        <v>0</v>
      </c>
      <c r="AR684" s="1">
        <v>0</v>
      </c>
      <c r="AS684" s="1">
        <v>0</v>
      </c>
      <c r="AT684" s="1">
        <v>0</v>
      </c>
      <c r="AU684" s="1">
        <v>1</v>
      </c>
      <c r="AV684" s="1">
        <v>0</v>
      </c>
      <c r="AW684" s="1">
        <v>1</v>
      </c>
      <c r="AX684" s="1">
        <v>0</v>
      </c>
      <c r="AY684" s="1">
        <v>0</v>
      </c>
      <c r="AZ684" s="1">
        <v>77</v>
      </c>
      <c r="BA684" s="23">
        <v>42041</v>
      </c>
      <c r="BB684" s="25">
        <f t="shared" si="192"/>
        <v>2</v>
      </c>
      <c r="BC684" s="25" t="str">
        <f t="shared" si="193"/>
        <v>February</v>
      </c>
      <c r="BD684" s="25">
        <v>1</v>
      </c>
      <c r="BE684" t="str">
        <f t="shared" si="194"/>
        <v>179,27038,Low income,832,High spender,0.0307715067682521,0,0,64,1,26,25,17,23,15,107,0.00934579439252336,0.242990654205607,0.233644859813084,0.158878504672897,0.214953271028037,0.14018691588785,1,3,0,3,7,0.142857142857143,0.428571428571429,0,0.428571428571429,9,0,0,0,0,0,0,1,54,50-65,2808,0,0,0,0,1,0,1,0,0,77</v>
      </c>
    </row>
    <row r="685" spans="1:57" ht="13.2" x14ac:dyDescent="0.25">
      <c r="A685" s="8">
        <v>1345</v>
      </c>
      <c r="B685" s="1">
        <v>33585</v>
      </c>
      <c r="C685" s="8" t="str">
        <f t="shared" si="195"/>
        <v>Low income</v>
      </c>
      <c r="D685" s="31">
        <v>196</v>
      </c>
      <c r="E685" s="34" t="str">
        <f t="shared" si="196"/>
        <v>Low spender</v>
      </c>
      <c r="F685" s="10">
        <f t="shared" si="190"/>
        <v>5.8359386630936431E-3</v>
      </c>
      <c r="G685" s="1">
        <v>0</v>
      </c>
      <c r="H685" s="1">
        <v>1</v>
      </c>
      <c r="I685" s="1">
        <v>91</v>
      </c>
      <c r="J685" s="1">
        <v>30</v>
      </c>
      <c r="K685" s="1">
        <v>11</v>
      </c>
      <c r="L685" s="1">
        <v>33</v>
      </c>
      <c r="M685" s="1">
        <v>13</v>
      </c>
      <c r="N685" s="1">
        <v>6</v>
      </c>
      <c r="O685" s="1">
        <v>29</v>
      </c>
      <c r="P685" s="8">
        <f t="shared" si="197"/>
        <v>122</v>
      </c>
      <c r="Q685" s="10">
        <f t="shared" si="198"/>
        <v>0.24590163934426229</v>
      </c>
      <c r="R685" s="10">
        <f t="shared" si="199"/>
        <v>9.0163934426229511E-2</v>
      </c>
      <c r="S685" s="10">
        <f t="shared" si="200"/>
        <v>0.27049180327868855</v>
      </c>
      <c r="T685" s="10">
        <f t="shared" si="201"/>
        <v>0.10655737704918032</v>
      </c>
      <c r="U685" s="10">
        <f t="shared" si="202"/>
        <v>4.9180327868852458E-2</v>
      </c>
      <c r="V685" s="10">
        <f t="shared" si="203"/>
        <v>0.23770491803278687</v>
      </c>
      <c r="W685" s="1">
        <v>1</v>
      </c>
      <c r="X685" s="1">
        <v>2</v>
      </c>
      <c r="Y685" s="1">
        <v>0</v>
      </c>
      <c r="Z685" s="1">
        <v>4</v>
      </c>
      <c r="AA685" s="8">
        <f t="shared" si="204"/>
        <v>7</v>
      </c>
      <c r="AB685" s="10">
        <f t="shared" si="205"/>
        <v>0.14285714285714285</v>
      </c>
      <c r="AC685" s="10">
        <f t="shared" si="206"/>
        <v>0.2857142857142857</v>
      </c>
      <c r="AD685" s="10">
        <f t="shared" si="207"/>
        <v>0</v>
      </c>
      <c r="AE685" s="10">
        <f t="shared" si="208"/>
        <v>0.5714285714285714</v>
      </c>
      <c r="AF685" s="1">
        <v>4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54</v>
      </c>
      <c r="AO685" s="20" t="str">
        <f t="shared" si="191"/>
        <v>50-65</v>
      </c>
      <c r="AP685" s="1">
        <v>2436</v>
      </c>
      <c r="AQ685" s="1">
        <v>0</v>
      </c>
      <c r="AR685" s="1">
        <v>1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1</v>
      </c>
      <c r="AY685" s="1">
        <v>0</v>
      </c>
      <c r="AZ685" s="1">
        <v>64</v>
      </c>
      <c r="BA685" s="23">
        <v>42413</v>
      </c>
      <c r="BB685" s="25">
        <f t="shared" si="192"/>
        <v>2</v>
      </c>
      <c r="BC685" s="25" t="str">
        <f t="shared" si="193"/>
        <v>February</v>
      </c>
      <c r="BD685" s="25">
        <v>1</v>
      </c>
      <c r="BE685" t="str">
        <f t="shared" si="194"/>
        <v>1345,33585,Low income,196,Low spender,0.00583593866309364,0,1,91,30,11,33,13,6,29,122,0.245901639344262,0.0901639344262295,0.270491803278689,0.10655737704918,0.0491803278688525,0.237704918032787,1,2,0,4,7,0.142857142857143,0.285714285714286,0,0.571428571428571,4,0,0,0,0,0,0,0,54,50-65,2436,0,1,0,0,0,0,0,1,0,64</v>
      </c>
    </row>
    <row r="686" spans="1:57" ht="13.2" x14ac:dyDescent="0.25">
      <c r="A686" s="8">
        <v>1283</v>
      </c>
      <c r="B686" s="1">
        <v>42192</v>
      </c>
      <c r="C686" s="8" t="str">
        <f t="shared" si="195"/>
        <v>Low income</v>
      </c>
      <c r="D686" s="31">
        <v>1566</v>
      </c>
      <c r="E686" s="34" t="str">
        <f t="shared" si="196"/>
        <v>High spender</v>
      </c>
      <c r="F686" s="10">
        <f t="shared" si="190"/>
        <v>3.7116040955631396E-2</v>
      </c>
      <c r="G686" s="1">
        <v>0</v>
      </c>
      <c r="H686" s="1">
        <v>0</v>
      </c>
      <c r="I686" s="1">
        <v>40</v>
      </c>
      <c r="J686" s="1">
        <v>40</v>
      </c>
      <c r="K686" s="1">
        <v>15</v>
      </c>
      <c r="L686" s="1">
        <v>15</v>
      </c>
      <c r="M686" s="1">
        <v>17</v>
      </c>
      <c r="N686" s="1">
        <v>6</v>
      </c>
      <c r="O686" s="1">
        <v>7</v>
      </c>
      <c r="P686" s="8">
        <f t="shared" si="197"/>
        <v>100</v>
      </c>
      <c r="Q686" s="10">
        <f t="shared" si="198"/>
        <v>0.4</v>
      </c>
      <c r="R686" s="10">
        <f t="shared" si="199"/>
        <v>0.15</v>
      </c>
      <c r="S686" s="10">
        <f t="shared" si="200"/>
        <v>0.15</v>
      </c>
      <c r="T686" s="10">
        <f t="shared" si="201"/>
        <v>0.17</v>
      </c>
      <c r="U686" s="10">
        <f t="shared" si="202"/>
        <v>0.06</v>
      </c>
      <c r="V686" s="10">
        <f t="shared" si="203"/>
        <v>7.0000000000000007E-2</v>
      </c>
      <c r="W686" s="1">
        <v>1</v>
      </c>
      <c r="X686" s="1">
        <v>2</v>
      </c>
      <c r="Y686" s="1">
        <v>1</v>
      </c>
      <c r="Z686" s="1">
        <v>3</v>
      </c>
      <c r="AA686" s="8">
        <f t="shared" si="204"/>
        <v>7</v>
      </c>
      <c r="AB686" s="10">
        <f t="shared" si="205"/>
        <v>0.14285714285714285</v>
      </c>
      <c r="AC686" s="10">
        <f t="shared" si="206"/>
        <v>0.2857142857142857</v>
      </c>
      <c r="AD686" s="10">
        <f t="shared" si="207"/>
        <v>0.14285714285714285</v>
      </c>
      <c r="AE686" s="10">
        <f t="shared" si="208"/>
        <v>0.42857142857142855</v>
      </c>
      <c r="AF686" s="1">
        <v>4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72</v>
      </c>
      <c r="AO686" s="20" t="str">
        <f t="shared" si="191"/>
        <v>66+</v>
      </c>
      <c r="AP686" s="1">
        <v>2455</v>
      </c>
      <c r="AQ686" s="1">
        <v>0</v>
      </c>
      <c r="AR686" s="1">
        <v>1</v>
      </c>
      <c r="AS686" s="1">
        <v>0</v>
      </c>
      <c r="AT686" s="1">
        <v>0</v>
      </c>
      <c r="AU686" s="1">
        <v>0</v>
      </c>
      <c r="AV686" s="1">
        <v>0</v>
      </c>
      <c r="AW686" s="1">
        <v>1</v>
      </c>
      <c r="AX686" s="1">
        <v>0</v>
      </c>
      <c r="AY686" s="1">
        <v>0</v>
      </c>
      <c r="AZ686" s="1">
        <v>86</v>
      </c>
      <c r="BA686" s="23">
        <v>42394</v>
      </c>
      <c r="BB686" s="25">
        <f t="shared" si="192"/>
        <v>1</v>
      </c>
      <c r="BC686" s="25" t="str">
        <f t="shared" si="193"/>
        <v>January</v>
      </c>
      <c r="BD686" s="25">
        <v>1</v>
      </c>
      <c r="BE686" t="str">
        <f t="shared" si="194"/>
        <v>1283,42192,Low income,1566,High spender,0.0371160409556314,0,0,40,40,15,15,17,6,7,100,0.4,0.15,0.15,0.17,0.06,0.07,1,2,1,3,7,0.142857142857143,0.285714285714286,0.142857142857143,0.428571428571429,4,0,0,0,0,0,0,0,72,66+,2455,0,1,0,0,0,0,1,0,0,86</v>
      </c>
    </row>
    <row r="687" spans="1:57" ht="13.2" x14ac:dyDescent="0.25">
      <c r="A687" s="8">
        <v>925</v>
      </c>
      <c r="B687" s="1">
        <v>42767</v>
      </c>
      <c r="C687" s="8" t="str">
        <f t="shared" si="195"/>
        <v>Low income</v>
      </c>
      <c r="D687" s="31">
        <v>540</v>
      </c>
      <c r="E687" s="34" t="str">
        <f t="shared" si="196"/>
        <v>Low spender</v>
      </c>
      <c r="F687" s="10">
        <f t="shared" si="190"/>
        <v>1.2626557860032268E-2</v>
      </c>
      <c r="G687" s="1">
        <v>2</v>
      </c>
      <c r="H687" s="1">
        <v>0</v>
      </c>
      <c r="I687" s="1">
        <v>53</v>
      </c>
      <c r="J687" s="1">
        <v>20</v>
      </c>
      <c r="K687" s="1">
        <v>6</v>
      </c>
      <c r="L687" s="1">
        <v>43</v>
      </c>
      <c r="M687" s="1">
        <v>19</v>
      </c>
      <c r="N687" s="1">
        <v>5</v>
      </c>
      <c r="O687" s="1">
        <v>38</v>
      </c>
      <c r="P687" s="8">
        <f t="shared" si="197"/>
        <v>131</v>
      </c>
      <c r="Q687" s="10">
        <f t="shared" si="198"/>
        <v>0.15267175572519084</v>
      </c>
      <c r="R687" s="10">
        <f t="shared" si="199"/>
        <v>4.5801526717557252E-2</v>
      </c>
      <c r="S687" s="10">
        <f t="shared" si="200"/>
        <v>0.3282442748091603</v>
      </c>
      <c r="T687" s="10">
        <f t="shared" si="201"/>
        <v>0.14503816793893129</v>
      </c>
      <c r="U687" s="10">
        <f t="shared" si="202"/>
        <v>3.8167938931297711E-2</v>
      </c>
      <c r="V687" s="10">
        <f t="shared" si="203"/>
        <v>0.29007633587786258</v>
      </c>
      <c r="W687" s="1">
        <v>1</v>
      </c>
      <c r="X687" s="1">
        <v>3</v>
      </c>
      <c r="Y687" s="1">
        <v>1</v>
      </c>
      <c r="Z687" s="1">
        <v>2</v>
      </c>
      <c r="AA687" s="8">
        <f t="shared" si="204"/>
        <v>7</v>
      </c>
      <c r="AB687" s="10">
        <f t="shared" si="205"/>
        <v>0.14285714285714285</v>
      </c>
      <c r="AC687" s="10">
        <f t="shared" si="206"/>
        <v>0.42857142857142855</v>
      </c>
      <c r="AD687" s="10">
        <f t="shared" si="207"/>
        <v>0.14285714285714285</v>
      </c>
      <c r="AE687" s="10">
        <f t="shared" si="208"/>
        <v>0.2857142857142857</v>
      </c>
      <c r="AF687" s="1">
        <v>8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49</v>
      </c>
      <c r="AO687" s="20" t="str">
        <f t="shared" si="191"/>
        <v>36-50</v>
      </c>
      <c r="AP687" s="1">
        <v>2573</v>
      </c>
      <c r="AQ687" s="1">
        <v>0</v>
      </c>
      <c r="AR687" s="1">
        <v>0</v>
      </c>
      <c r="AS687" s="1">
        <v>1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1</v>
      </c>
      <c r="AZ687" s="1">
        <v>55</v>
      </c>
      <c r="BA687" s="23">
        <v>42276</v>
      </c>
      <c r="BB687" s="25">
        <f t="shared" si="192"/>
        <v>9</v>
      </c>
      <c r="BC687" s="25" t="str">
        <f t="shared" si="193"/>
        <v>September</v>
      </c>
      <c r="BD687" s="25">
        <v>1</v>
      </c>
      <c r="BE687" t="str">
        <f t="shared" si="194"/>
        <v>925,42767,Low income,540,Low spender,0.0126265578600323,2,0,53,20,6,43,19,5,38,131,0.152671755725191,0.0458015267175573,0.32824427480916,0.145038167938931,0.0381679389312977,0.290076335877863,1,3,1,2,7,0.142857142857143,0.428571428571429,0.142857142857143,0.285714285714286,8,0,0,0,0,0,0,0,49,36-50,2573,0,0,1,0,0,0,0,0,1,55</v>
      </c>
    </row>
    <row r="688" spans="1:57" ht="13.2" x14ac:dyDescent="0.25">
      <c r="A688" s="8">
        <v>131</v>
      </c>
      <c r="B688" s="1">
        <v>22979</v>
      </c>
      <c r="C688" s="8" t="str">
        <f t="shared" si="195"/>
        <v>Low income</v>
      </c>
      <c r="D688" s="31">
        <v>41</v>
      </c>
      <c r="E688" s="34" t="str">
        <f t="shared" si="196"/>
        <v>Low spender</v>
      </c>
      <c r="F688" s="10">
        <f t="shared" si="190"/>
        <v>1.7842377823229906E-3</v>
      </c>
      <c r="G688" s="1">
        <v>1</v>
      </c>
      <c r="H688" s="1">
        <v>0</v>
      </c>
      <c r="I688" s="1">
        <v>29</v>
      </c>
      <c r="J688" s="1">
        <v>16</v>
      </c>
      <c r="K688" s="1">
        <v>17</v>
      </c>
      <c r="L688" s="1">
        <v>19</v>
      </c>
      <c r="M688" s="1">
        <v>20</v>
      </c>
      <c r="N688" s="1">
        <v>21</v>
      </c>
      <c r="O688" s="1">
        <v>22</v>
      </c>
      <c r="P688" s="8">
        <f t="shared" si="197"/>
        <v>115</v>
      </c>
      <c r="Q688" s="10">
        <f t="shared" si="198"/>
        <v>0.1391304347826087</v>
      </c>
      <c r="R688" s="10">
        <f t="shared" si="199"/>
        <v>0.14782608695652175</v>
      </c>
      <c r="S688" s="10">
        <f t="shared" si="200"/>
        <v>0.16521739130434782</v>
      </c>
      <c r="T688" s="10">
        <f t="shared" si="201"/>
        <v>0.17391304347826086</v>
      </c>
      <c r="U688" s="10">
        <f t="shared" si="202"/>
        <v>0.18260869565217391</v>
      </c>
      <c r="V688" s="10">
        <f t="shared" si="203"/>
        <v>0.19130434782608696</v>
      </c>
      <c r="W688" s="1">
        <v>3</v>
      </c>
      <c r="X688" s="1">
        <v>3</v>
      </c>
      <c r="Y688" s="1">
        <v>2</v>
      </c>
      <c r="Z688" s="1">
        <v>2</v>
      </c>
      <c r="AA688" s="8">
        <f t="shared" si="204"/>
        <v>10</v>
      </c>
      <c r="AB688" s="10">
        <f t="shared" si="205"/>
        <v>0.3</v>
      </c>
      <c r="AC688" s="10">
        <f t="shared" si="206"/>
        <v>0.3</v>
      </c>
      <c r="AD688" s="10">
        <f t="shared" si="207"/>
        <v>0.2</v>
      </c>
      <c r="AE688" s="10">
        <f t="shared" si="208"/>
        <v>0.2</v>
      </c>
      <c r="AF688" s="1">
        <v>8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1</v>
      </c>
      <c r="AN688" s="1">
        <v>50</v>
      </c>
      <c r="AO688" s="20" t="str">
        <f t="shared" si="191"/>
        <v>36-50</v>
      </c>
      <c r="AP688" s="1">
        <v>2820</v>
      </c>
      <c r="AQ688" s="1">
        <v>0</v>
      </c>
      <c r="AR688" s="1">
        <v>1</v>
      </c>
      <c r="AS688" s="1">
        <v>0</v>
      </c>
      <c r="AT688" s="1">
        <v>0</v>
      </c>
      <c r="AU688" s="1">
        <v>0</v>
      </c>
      <c r="AV688" s="1">
        <v>0</v>
      </c>
      <c r="AW688" s="1">
        <v>1</v>
      </c>
      <c r="AX688" s="1">
        <v>0</v>
      </c>
      <c r="AY688" s="1">
        <v>0</v>
      </c>
      <c r="AZ688" s="1">
        <v>71</v>
      </c>
      <c r="BA688" s="23">
        <v>42029</v>
      </c>
      <c r="BB688" s="25">
        <f t="shared" si="192"/>
        <v>1</v>
      </c>
      <c r="BC688" s="25" t="str">
        <f t="shared" si="193"/>
        <v>January</v>
      </c>
      <c r="BD688" s="25">
        <v>1</v>
      </c>
      <c r="BE688" t="str">
        <f t="shared" si="194"/>
        <v>131,22979,Low income,41,Low spender,0.00178423778232299,1,0,29,16,17,19,20,21,22,115,0.139130434782609,0.147826086956522,0.165217391304348,0.173913043478261,0.182608695652174,0.191304347826087,3,3,2,2,10,0.3,0.3,0.2,0.2,8,0,0,0,0,0,0,1,50,36-50,2820,0,1,0,0,0,0,1,0,0,71</v>
      </c>
    </row>
    <row r="689" spans="1:57" ht="13.2" x14ac:dyDescent="0.25">
      <c r="A689" s="8">
        <v>79</v>
      </c>
      <c r="B689" s="1">
        <v>35322</v>
      </c>
      <c r="C689" s="8" t="str">
        <f t="shared" si="195"/>
        <v>Low income</v>
      </c>
      <c r="D689" s="31">
        <v>90</v>
      </c>
      <c r="E689" s="34" t="str">
        <f t="shared" si="196"/>
        <v>Low spender</v>
      </c>
      <c r="F689" s="10">
        <f t="shared" si="190"/>
        <v>2.5479870901987428E-3</v>
      </c>
      <c r="G689" s="1">
        <v>1</v>
      </c>
      <c r="H689" s="1">
        <v>2</v>
      </c>
      <c r="I689" s="1">
        <v>34</v>
      </c>
      <c r="J689" s="1">
        <v>28</v>
      </c>
      <c r="K689" s="1">
        <v>9</v>
      </c>
      <c r="L689" s="1">
        <v>37</v>
      </c>
      <c r="M689" s="1">
        <v>12</v>
      </c>
      <c r="N689" s="1">
        <v>7</v>
      </c>
      <c r="O689" s="1">
        <v>13</v>
      </c>
      <c r="P689" s="8">
        <f t="shared" si="197"/>
        <v>106</v>
      </c>
      <c r="Q689" s="10">
        <f t="shared" si="198"/>
        <v>0.26415094339622641</v>
      </c>
      <c r="R689" s="10">
        <f t="shared" si="199"/>
        <v>8.4905660377358486E-2</v>
      </c>
      <c r="S689" s="10">
        <f t="shared" si="200"/>
        <v>0.34905660377358488</v>
      </c>
      <c r="T689" s="10">
        <f t="shared" si="201"/>
        <v>0.11320754716981132</v>
      </c>
      <c r="U689" s="10">
        <f t="shared" si="202"/>
        <v>6.6037735849056603E-2</v>
      </c>
      <c r="V689" s="10">
        <f t="shared" si="203"/>
        <v>0.12264150943396226</v>
      </c>
      <c r="W689" s="1">
        <v>3</v>
      </c>
      <c r="X689" s="1">
        <v>2</v>
      </c>
      <c r="Y689" s="1">
        <v>0</v>
      </c>
      <c r="Z689" s="1">
        <v>4</v>
      </c>
      <c r="AA689" s="8">
        <f t="shared" si="204"/>
        <v>9</v>
      </c>
      <c r="AB689" s="10">
        <f t="shared" si="205"/>
        <v>0.33333333333333331</v>
      </c>
      <c r="AC689" s="10">
        <f t="shared" si="206"/>
        <v>0.22222222222222221</v>
      </c>
      <c r="AD689" s="10">
        <f t="shared" si="207"/>
        <v>0</v>
      </c>
      <c r="AE689" s="10">
        <f t="shared" si="208"/>
        <v>0.44444444444444442</v>
      </c>
      <c r="AF689" s="1">
        <v>8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52</v>
      </c>
      <c r="AO689" s="20" t="str">
        <f t="shared" si="191"/>
        <v>50-65</v>
      </c>
      <c r="AP689" s="1">
        <v>2835</v>
      </c>
      <c r="AQ689" s="1">
        <v>0</v>
      </c>
      <c r="AR689" s="1">
        <v>0</v>
      </c>
      <c r="AS689" s="1">
        <v>0</v>
      </c>
      <c r="AT689" s="1">
        <v>1</v>
      </c>
      <c r="AU689" s="1">
        <v>0</v>
      </c>
      <c r="AV689" s="1">
        <v>0</v>
      </c>
      <c r="AW689" s="1">
        <v>1</v>
      </c>
      <c r="AX689" s="1">
        <v>0</v>
      </c>
      <c r="AY689" s="1">
        <v>0</v>
      </c>
      <c r="AZ689" s="1">
        <v>80</v>
      </c>
      <c r="BA689" s="23">
        <v>42014</v>
      </c>
      <c r="BB689" s="25">
        <f t="shared" si="192"/>
        <v>1</v>
      </c>
      <c r="BC689" s="25" t="str">
        <f t="shared" si="193"/>
        <v>January</v>
      </c>
      <c r="BD689" s="25">
        <v>1</v>
      </c>
      <c r="BE689" t="str">
        <f t="shared" si="194"/>
        <v>79,35322,Low income,90,Low spender,0.00254798709019874,1,2,34,28,9,37,12,7,13,106,0.264150943396226,0.0849056603773585,0.349056603773585,0.113207547169811,0.0660377358490566,0.122641509433962,3,2,0,4,9,0.333333333333333,0.222222222222222,0,0.444444444444444,8,0,0,0,0,0,0,0,52,50-65,2835,0,0,0,1,0,0,1,0,0,80</v>
      </c>
    </row>
    <row r="690" spans="1:57" ht="13.2" x14ac:dyDescent="0.25">
      <c r="A690" s="8">
        <v>315</v>
      </c>
      <c r="B690" s="1">
        <v>33812</v>
      </c>
      <c r="C690" s="8" t="str">
        <f t="shared" si="195"/>
        <v>Low income</v>
      </c>
      <c r="D690" s="31">
        <v>19</v>
      </c>
      <c r="E690" s="34" t="str">
        <f t="shared" si="196"/>
        <v>Low spender</v>
      </c>
      <c r="F690" s="10">
        <f t="shared" si="190"/>
        <v>5.6193067549982251E-4</v>
      </c>
      <c r="G690" s="1">
        <v>1</v>
      </c>
      <c r="H690" s="1">
        <v>0</v>
      </c>
      <c r="I690" s="1">
        <v>86</v>
      </c>
      <c r="J690" s="1">
        <v>4</v>
      </c>
      <c r="K690" s="1">
        <v>17</v>
      </c>
      <c r="L690" s="1">
        <v>19</v>
      </c>
      <c r="M690" s="1">
        <v>30</v>
      </c>
      <c r="N690" s="1">
        <v>24</v>
      </c>
      <c r="O690" s="1">
        <v>39</v>
      </c>
      <c r="P690" s="8">
        <f t="shared" si="197"/>
        <v>133</v>
      </c>
      <c r="Q690" s="10">
        <f t="shared" si="198"/>
        <v>3.007518796992481E-2</v>
      </c>
      <c r="R690" s="10">
        <f t="shared" si="199"/>
        <v>0.12781954887218044</v>
      </c>
      <c r="S690" s="10">
        <f t="shared" si="200"/>
        <v>0.14285714285714285</v>
      </c>
      <c r="T690" s="10">
        <f t="shared" si="201"/>
        <v>0.22556390977443608</v>
      </c>
      <c r="U690" s="10">
        <f t="shared" si="202"/>
        <v>0.18045112781954886</v>
      </c>
      <c r="V690" s="10">
        <f t="shared" si="203"/>
        <v>0.2932330827067669</v>
      </c>
      <c r="W690" s="1">
        <v>2</v>
      </c>
      <c r="X690" s="1">
        <v>2</v>
      </c>
      <c r="Y690" s="1">
        <v>1</v>
      </c>
      <c r="Z690" s="1">
        <v>3</v>
      </c>
      <c r="AA690" s="8">
        <f t="shared" si="204"/>
        <v>8</v>
      </c>
      <c r="AB690" s="10">
        <f t="shared" si="205"/>
        <v>0.25</v>
      </c>
      <c r="AC690" s="10">
        <f t="shared" si="206"/>
        <v>0.25</v>
      </c>
      <c r="AD690" s="10">
        <f t="shared" si="207"/>
        <v>0.125</v>
      </c>
      <c r="AE690" s="10">
        <f t="shared" si="208"/>
        <v>0.375</v>
      </c>
      <c r="AF690" s="1">
        <v>6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35</v>
      </c>
      <c r="AO690" s="20" t="str">
        <f t="shared" si="191"/>
        <v>24-35</v>
      </c>
      <c r="AP690" s="1">
        <v>2762</v>
      </c>
      <c r="AQ690" s="1">
        <v>0</v>
      </c>
      <c r="AR690" s="1">
        <v>0</v>
      </c>
      <c r="AS690" s="1">
        <v>1</v>
      </c>
      <c r="AT690" s="1">
        <v>0</v>
      </c>
      <c r="AU690" s="1">
        <v>0</v>
      </c>
      <c r="AV690" s="1">
        <v>1</v>
      </c>
      <c r="AW690" s="1">
        <v>0</v>
      </c>
      <c r="AX690" s="1">
        <v>0</v>
      </c>
      <c r="AY690" s="1">
        <v>0</v>
      </c>
      <c r="AZ690" s="1">
        <v>55</v>
      </c>
      <c r="BA690" s="23">
        <v>42087</v>
      </c>
      <c r="BB690" s="25">
        <f t="shared" si="192"/>
        <v>3</v>
      </c>
      <c r="BC690" s="25" t="str">
        <f t="shared" si="193"/>
        <v>March</v>
      </c>
      <c r="BD690" s="25">
        <v>1</v>
      </c>
      <c r="BE690" t="str">
        <f t="shared" si="194"/>
        <v>315,33812,Low income,19,Low spender,0.000561930675499823,1,0,86,4,17,19,30,24,39,133,0.0300751879699248,0.12781954887218,0.142857142857143,0.225563909774436,0.180451127819549,0.293233082706767,2,2,1,3,8,0.25,0.25,0.125,0.375,6,0,0,0,0,0,0,0,35,24-35,2762,0,0,1,0,0,1,0,0,0,55</v>
      </c>
    </row>
    <row r="691" spans="1:57" ht="13.2" x14ac:dyDescent="0.25">
      <c r="A691" s="8">
        <v>129</v>
      </c>
      <c r="B691" s="1">
        <v>34487</v>
      </c>
      <c r="C691" s="8" t="str">
        <f t="shared" si="195"/>
        <v>Low income</v>
      </c>
      <c r="D691" s="31">
        <v>827</v>
      </c>
      <c r="E691" s="34" t="str">
        <f t="shared" si="196"/>
        <v>High spender</v>
      </c>
      <c r="F691" s="10">
        <f t="shared" si="190"/>
        <v>2.3980050453794182E-2</v>
      </c>
      <c r="G691" s="1">
        <v>1</v>
      </c>
      <c r="H691" s="1">
        <v>1</v>
      </c>
      <c r="I691" s="1">
        <v>94</v>
      </c>
      <c r="J691" s="1">
        <v>19</v>
      </c>
      <c r="K691" s="1">
        <v>18</v>
      </c>
      <c r="L691" s="1">
        <v>33</v>
      </c>
      <c r="M691" s="1">
        <v>24</v>
      </c>
      <c r="N691" s="1">
        <v>1</v>
      </c>
      <c r="O691" s="1">
        <v>8</v>
      </c>
      <c r="P691" s="8">
        <f t="shared" si="197"/>
        <v>103</v>
      </c>
      <c r="Q691" s="10">
        <f t="shared" si="198"/>
        <v>0.18446601941747573</v>
      </c>
      <c r="R691" s="10">
        <f t="shared" si="199"/>
        <v>0.17475728155339806</v>
      </c>
      <c r="S691" s="10">
        <f t="shared" si="200"/>
        <v>0.32038834951456313</v>
      </c>
      <c r="T691" s="10">
        <f t="shared" si="201"/>
        <v>0.23300970873786409</v>
      </c>
      <c r="U691" s="10">
        <f t="shared" si="202"/>
        <v>9.7087378640776691E-3</v>
      </c>
      <c r="V691" s="10">
        <f t="shared" si="203"/>
        <v>7.7669902912621352E-2</v>
      </c>
      <c r="W691" s="1">
        <v>3</v>
      </c>
      <c r="X691" s="1">
        <v>3</v>
      </c>
      <c r="Y691" s="1">
        <v>0</v>
      </c>
      <c r="Z691" s="1">
        <v>3</v>
      </c>
      <c r="AA691" s="8">
        <f t="shared" si="204"/>
        <v>9</v>
      </c>
      <c r="AB691" s="10">
        <f t="shared" si="205"/>
        <v>0.33333333333333331</v>
      </c>
      <c r="AC691" s="10">
        <f t="shared" si="206"/>
        <v>0.33333333333333331</v>
      </c>
      <c r="AD691" s="10">
        <f t="shared" si="207"/>
        <v>0</v>
      </c>
      <c r="AE691" s="10">
        <f t="shared" si="208"/>
        <v>0.33333333333333331</v>
      </c>
      <c r="AF691" s="1">
        <v>9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43</v>
      </c>
      <c r="AO691" s="20" t="str">
        <f t="shared" si="191"/>
        <v>36-50</v>
      </c>
      <c r="AP691" s="1">
        <v>2820</v>
      </c>
      <c r="AQ691" s="1">
        <v>1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1</v>
      </c>
      <c r="AZ691" s="1">
        <v>87</v>
      </c>
      <c r="BA691" s="23">
        <v>42029</v>
      </c>
      <c r="BB691" s="25">
        <f t="shared" si="192"/>
        <v>1</v>
      </c>
      <c r="BC691" s="25" t="str">
        <f t="shared" si="193"/>
        <v>January</v>
      </c>
      <c r="BD691" s="25">
        <v>1</v>
      </c>
      <c r="BE691" t="str">
        <f t="shared" si="194"/>
        <v>129,34487,Low income,827,High spender,0.0239800504537942,1,1,94,19,18,33,24,1,8,103,0.184466019417476,0.174757281553398,0.320388349514563,0.233009708737864,0.00970873786407767,0.0776699029126214,3,3,0,3,9,0.333333333333333,0.333333333333333,0,0.333333333333333,9,0,0,0,0,0,0,0,43,36-50,2820,1,0,0,0,0,0,0,0,1,87</v>
      </c>
    </row>
    <row r="692" spans="1:57" ht="13.2" x14ac:dyDescent="0.25">
      <c r="A692" s="8">
        <v>1958</v>
      </c>
      <c r="B692" s="1">
        <v>45204</v>
      </c>
      <c r="C692" s="8" t="str">
        <f t="shared" si="195"/>
        <v>Low income</v>
      </c>
      <c r="D692" s="31">
        <v>46</v>
      </c>
      <c r="E692" s="34" t="str">
        <f t="shared" si="196"/>
        <v>Low spender</v>
      </c>
      <c r="F692" s="10">
        <f t="shared" si="190"/>
        <v>1.0176090611450314E-3</v>
      </c>
      <c r="G692" s="1">
        <v>1</v>
      </c>
      <c r="H692" s="1">
        <v>0</v>
      </c>
      <c r="I692" s="1">
        <v>93</v>
      </c>
      <c r="J692" s="1">
        <v>30</v>
      </c>
      <c r="K692" s="1">
        <v>11</v>
      </c>
      <c r="L692" s="1">
        <v>25</v>
      </c>
      <c r="M692" s="1">
        <v>29</v>
      </c>
      <c r="N692" s="1">
        <v>1</v>
      </c>
      <c r="O692" s="1">
        <v>18</v>
      </c>
      <c r="P692" s="8">
        <f t="shared" si="197"/>
        <v>114</v>
      </c>
      <c r="Q692" s="10">
        <f t="shared" si="198"/>
        <v>0.26315789473684209</v>
      </c>
      <c r="R692" s="10">
        <f t="shared" si="199"/>
        <v>9.6491228070175433E-2</v>
      </c>
      <c r="S692" s="10">
        <f t="shared" si="200"/>
        <v>0.21929824561403508</v>
      </c>
      <c r="T692" s="10">
        <f t="shared" si="201"/>
        <v>0.25438596491228072</v>
      </c>
      <c r="U692" s="10">
        <f t="shared" si="202"/>
        <v>8.771929824561403E-3</v>
      </c>
      <c r="V692" s="10">
        <f t="shared" si="203"/>
        <v>0.15789473684210525</v>
      </c>
      <c r="W692" s="1">
        <v>1</v>
      </c>
      <c r="X692" s="1">
        <v>1</v>
      </c>
      <c r="Y692" s="1">
        <v>1</v>
      </c>
      <c r="Z692" s="1">
        <v>4</v>
      </c>
      <c r="AA692" s="8">
        <f t="shared" si="204"/>
        <v>7</v>
      </c>
      <c r="AB692" s="10">
        <f t="shared" si="205"/>
        <v>0.14285714285714285</v>
      </c>
      <c r="AC692" s="10">
        <f t="shared" si="206"/>
        <v>0.14285714285714285</v>
      </c>
      <c r="AD692" s="10">
        <f t="shared" si="207"/>
        <v>0.14285714285714285</v>
      </c>
      <c r="AE692" s="10">
        <f t="shared" si="208"/>
        <v>0.5714285714285714</v>
      </c>
      <c r="AF692" s="1">
        <v>3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32</v>
      </c>
      <c r="AO692" s="20" t="str">
        <f t="shared" si="191"/>
        <v>24-35</v>
      </c>
      <c r="AP692" s="1">
        <v>2238</v>
      </c>
      <c r="AQ692" s="1">
        <v>0</v>
      </c>
      <c r="AR692" s="1">
        <v>0</v>
      </c>
      <c r="AS692" s="1">
        <v>0</v>
      </c>
      <c r="AT692" s="1">
        <v>1</v>
      </c>
      <c r="AU692" s="1">
        <v>0</v>
      </c>
      <c r="AV692" s="1">
        <v>1</v>
      </c>
      <c r="AW692" s="1">
        <v>0</v>
      </c>
      <c r="AX692" s="1">
        <v>0</v>
      </c>
      <c r="AY692" s="1">
        <v>0</v>
      </c>
      <c r="AZ692" s="1">
        <v>78</v>
      </c>
      <c r="BA692" s="23">
        <v>42611</v>
      </c>
      <c r="BB692" s="25">
        <f t="shared" si="192"/>
        <v>8</v>
      </c>
      <c r="BC692" s="25" t="str">
        <f t="shared" si="193"/>
        <v>August</v>
      </c>
      <c r="BD692" s="25">
        <v>1</v>
      </c>
      <c r="BE692" t="str">
        <f t="shared" si="194"/>
        <v>1958,45204,Low income,46,Low spender,0.00101760906114503,1,0,93,30,11,25,29,1,18,114,0.263157894736842,0.0964912280701754,0.219298245614035,0.254385964912281,0.0087719298245614,0.157894736842105,1,1,1,4,7,0.142857142857143,0.142857142857143,0.142857142857143,0.571428571428571,3,0,0,0,0,0,0,0,32,24-35,2238,0,0,0,1,0,1,0,0,0,78</v>
      </c>
    </row>
    <row r="693" spans="1:57" ht="13.2" x14ac:dyDescent="0.25">
      <c r="A693" s="8">
        <v>1600</v>
      </c>
      <c r="B693" s="1">
        <v>6560</v>
      </c>
      <c r="C693" s="8" t="str">
        <f t="shared" si="195"/>
        <v>Low income</v>
      </c>
      <c r="D693" s="31">
        <v>894</v>
      </c>
      <c r="E693" s="34" t="str">
        <f t="shared" si="196"/>
        <v>High spender</v>
      </c>
      <c r="F693" s="10">
        <f t="shared" si="190"/>
        <v>0.13628048780487806</v>
      </c>
      <c r="G693" s="1">
        <v>0</v>
      </c>
      <c r="H693" s="1">
        <v>0</v>
      </c>
      <c r="I693" s="1">
        <v>2</v>
      </c>
      <c r="J693" s="1">
        <v>67</v>
      </c>
      <c r="K693" s="1">
        <v>11</v>
      </c>
      <c r="L693" s="1">
        <v>26</v>
      </c>
      <c r="M693" s="1">
        <v>4</v>
      </c>
      <c r="N693" s="1">
        <v>3</v>
      </c>
      <c r="O693" s="1">
        <v>262</v>
      </c>
      <c r="P693" s="8">
        <f t="shared" si="197"/>
        <v>373</v>
      </c>
      <c r="Q693" s="10">
        <f t="shared" si="198"/>
        <v>0.17962466487935658</v>
      </c>
      <c r="R693" s="10">
        <f t="shared" si="199"/>
        <v>2.9490616621983913E-2</v>
      </c>
      <c r="S693" s="10">
        <f t="shared" si="200"/>
        <v>6.9705093833780166E-2</v>
      </c>
      <c r="T693" s="10">
        <f t="shared" si="201"/>
        <v>1.0723860589812333E-2</v>
      </c>
      <c r="U693" s="10">
        <f t="shared" si="202"/>
        <v>8.0428954423592495E-3</v>
      </c>
      <c r="V693" s="10">
        <f t="shared" si="203"/>
        <v>0.7024128686327078</v>
      </c>
      <c r="W693" s="1">
        <v>0</v>
      </c>
      <c r="X693" s="1">
        <v>1</v>
      </c>
      <c r="Y693" s="1">
        <v>0</v>
      </c>
      <c r="Z693" s="1">
        <v>1</v>
      </c>
      <c r="AA693" s="8">
        <f t="shared" si="204"/>
        <v>2</v>
      </c>
      <c r="AB693" s="10">
        <f t="shared" si="205"/>
        <v>0</v>
      </c>
      <c r="AC693" s="10">
        <f t="shared" si="206"/>
        <v>0.5</v>
      </c>
      <c r="AD693" s="10">
        <f t="shared" si="207"/>
        <v>0</v>
      </c>
      <c r="AE693" s="10">
        <f t="shared" si="208"/>
        <v>0.5</v>
      </c>
      <c r="AF693" s="1">
        <v>17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38</v>
      </c>
      <c r="AO693" s="20" t="str">
        <f t="shared" si="191"/>
        <v>36-50</v>
      </c>
      <c r="AP693" s="1">
        <v>2358</v>
      </c>
      <c r="AQ693" s="1">
        <v>0</v>
      </c>
      <c r="AR693" s="1">
        <v>0</v>
      </c>
      <c r="AS693" s="1">
        <v>1</v>
      </c>
      <c r="AT693" s="1">
        <v>0</v>
      </c>
      <c r="AU693" s="1">
        <v>0</v>
      </c>
      <c r="AV693" s="1">
        <v>0</v>
      </c>
      <c r="AW693" s="1">
        <v>0</v>
      </c>
      <c r="AX693" s="1">
        <v>1</v>
      </c>
      <c r="AY693" s="1">
        <v>0</v>
      </c>
      <c r="AZ693" s="1">
        <v>-151</v>
      </c>
      <c r="BA693" s="23">
        <v>42491</v>
      </c>
      <c r="BB693" s="25">
        <f t="shared" si="192"/>
        <v>5</v>
      </c>
      <c r="BC693" s="25" t="str">
        <f t="shared" si="193"/>
        <v>May</v>
      </c>
      <c r="BD693" s="25">
        <v>1</v>
      </c>
      <c r="BE693" t="str">
        <f t="shared" si="194"/>
        <v>1600,6560,Low income,894,High spender,0.136280487804878,0,0,2,67,11,26,4,3,262,373,0.179624664879357,0.0294906166219839,0.0697050938337802,0.0107238605898123,0.00804289544235925,0.702412868632708,0,1,0,1,2,0,0.5,0,0.5,17,0,0,0,0,0,0,0,38,36-50,2358,0,0,1,0,0,0,0,1,0,-151</v>
      </c>
    </row>
    <row r="694" spans="1:57" ht="13.2" x14ac:dyDescent="0.25">
      <c r="A694" s="8">
        <v>1988</v>
      </c>
      <c r="B694" s="1">
        <v>35876</v>
      </c>
      <c r="C694" s="8" t="str">
        <f t="shared" si="195"/>
        <v>Low income</v>
      </c>
      <c r="D694" s="31">
        <v>255</v>
      </c>
      <c r="E694" s="34" t="str">
        <f t="shared" si="196"/>
        <v>Low spender</v>
      </c>
      <c r="F694" s="10">
        <f t="shared" si="190"/>
        <v>7.1078158100122647E-3</v>
      </c>
      <c r="G694" s="1">
        <v>0</v>
      </c>
      <c r="H694" s="1">
        <v>0</v>
      </c>
      <c r="I694" s="1">
        <v>13</v>
      </c>
      <c r="J694" s="1">
        <v>66</v>
      </c>
      <c r="K694" s="1">
        <v>2</v>
      </c>
      <c r="L694" s="1">
        <v>40</v>
      </c>
      <c r="M694" s="1">
        <v>4</v>
      </c>
      <c r="N694" s="1">
        <v>3</v>
      </c>
      <c r="O694" s="1">
        <v>14</v>
      </c>
      <c r="P694" s="8">
        <f t="shared" si="197"/>
        <v>129</v>
      </c>
      <c r="Q694" s="10">
        <f t="shared" si="198"/>
        <v>0.51162790697674421</v>
      </c>
      <c r="R694" s="10">
        <f t="shared" si="199"/>
        <v>1.5503875968992248E-2</v>
      </c>
      <c r="S694" s="10">
        <f t="shared" si="200"/>
        <v>0.31007751937984496</v>
      </c>
      <c r="T694" s="10">
        <f t="shared" si="201"/>
        <v>3.1007751937984496E-2</v>
      </c>
      <c r="U694" s="10">
        <f t="shared" si="202"/>
        <v>2.3255813953488372E-2</v>
      </c>
      <c r="V694" s="10">
        <f t="shared" si="203"/>
        <v>0.10852713178294573</v>
      </c>
      <c r="W694" s="1">
        <v>1</v>
      </c>
      <c r="X694" s="1">
        <v>3</v>
      </c>
      <c r="Y694" s="1">
        <v>1</v>
      </c>
      <c r="Z694" s="1">
        <v>3</v>
      </c>
      <c r="AA694" s="8">
        <f t="shared" si="204"/>
        <v>8</v>
      </c>
      <c r="AB694" s="10">
        <f t="shared" si="205"/>
        <v>0.125</v>
      </c>
      <c r="AC694" s="10">
        <f t="shared" si="206"/>
        <v>0.375</v>
      </c>
      <c r="AD694" s="10">
        <f t="shared" si="207"/>
        <v>0.125</v>
      </c>
      <c r="AE694" s="10">
        <f t="shared" si="208"/>
        <v>0.375</v>
      </c>
      <c r="AF694" s="1">
        <v>6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37</v>
      </c>
      <c r="AO694" s="20" t="str">
        <f t="shared" si="191"/>
        <v>36-50</v>
      </c>
      <c r="AP694" s="1">
        <v>2229</v>
      </c>
      <c r="AQ694" s="1">
        <v>0</v>
      </c>
      <c r="AR694" s="1">
        <v>1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1</v>
      </c>
      <c r="AY694" s="1">
        <v>0</v>
      </c>
      <c r="AZ694" s="1">
        <v>101</v>
      </c>
      <c r="BA694" s="23">
        <v>42620</v>
      </c>
      <c r="BB694" s="25">
        <f t="shared" si="192"/>
        <v>9</v>
      </c>
      <c r="BC694" s="25" t="str">
        <f t="shared" si="193"/>
        <v>September</v>
      </c>
      <c r="BD694" s="25">
        <v>1</v>
      </c>
      <c r="BE694" t="str">
        <f t="shared" si="194"/>
        <v>1988,35876,Low income,255,Low spender,0.00710781581001226,0,0,13,66,2,40,4,3,14,129,0.511627906976744,0.0155038759689922,0.310077519379845,0.0310077519379845,0.0232558139534884,0.108527131782946,1,3,1,3,8,0.125,0.375,0.125,0.375,6,0,0,0,0,0,0,0,37,36-50,2229,0,1,0,0,0,0,0,1,0,101</v>
      </c>
    </row>
    <row r="695" spans="1:57" ht="13.2" x14ac:dyDescent="0.25">
      <c r="A695" s="8">
        <v>587</v>
      </c>
      <c r="B695" s="1">
        <v>49618</v>
      </c>
      <c r="C695" s="8" t="str">
        <f t="shared" si="195"/>
        <v>Low income</v>
      </c>
      <c r="D695" s="31">
        <v>31</v>
      </c>
      <c r="E695" s="34" t="str">
        <f t="shared" si="196"/>
        <v>Low spender</v>
      </c>
      <c r="F695" s="10">
        <f t="shared" si="190"/>
        <v>6.2477326776573018E-4</v>
      </c>
      <c r="G695" s="1">
        <v>1</v>
      </c>
      <c r="H695" s="1">
        <v>1</v>
      </c>
      <c r="I695" s="1">
        <v>77</v>
      </c>
      <c r="J695" s="1">
        <v>80</v>
      </c>
      <c r="K695" s="1">
        <v>3</v>
      </c>
      <c r="L695" s="1">
        <v>26</v>
      </c>
      <c r="M695" s="1">
        <v>4</v>
      </c>
      <c r="N695" s="1">
        <v>2</v>
      </c>
      <c r="O695" s="1">
        <v>14</v>
      </c>
      <c r="P695" s="8">
        <f t="shared" si="197"/>
        <v>129</v>
      </c>
      <c r="Q695" s="10">
        <f t="shared" si="198"/>
        <v>0.62015503875968991</v>
      </c>
      <c r="R695" s="10">
        <f t="shared" si="199"/>
        <v>2.3255813953488372E-2</v>
      </c>
      <c r="S695" s="10">
        <f t="shared" si="200"/>
        <v>0.20155038759689922</v>
      </c>
      <c r="T695" s="10">
        <f t="shared" si="201"/>
        <v>3.1007751937984496E-2</v>
      </c>
      <c r="U695" s="10">
        <f t="shared" si="202"/>
        <v>1.5503875968992248E-2</v>
      </c>
      <c r="V695" s="10">
        <f t="shared" si="203"/>
        <v>0.10852713178294573</v>
      </c>
      <c r="W695" s="1">
        <v>4</v>
      </c>
      <c r="X695" s="1">
        <v>3</v>
      </c>
      <c r="Y695" s="1">
        <v>1</v>
      </c>
      <c r="Z695" s="1">
        <v>3</v>
      </c>
      <c r="AA695" s="8">
        <f t="shared" si="204"/>
        <v>11</v>
      </c>
      <c r="AB695" s="10">
        <f t="shared" si="205"/>
        <v>0.36363636363636365</v>
      </c>
      <c r="AC695" s="10">
        <f t="shared" si="206"/>
        <v>0.27272727272727271</v>
      </c>
      <c r="AD695" s="10">
        <f t="shared" si="207"/>
        <v>9.0909090909090912E-2</v>
      </c>
      <c r="AE695" s="10">
        <f t="shared" si="208"/>
        <v>0.27272727272727271</v>
      </c>
      <c r="AF695" s="1">
        <v>7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54</v>
      </c>
      <c r="AO695" s="20" t="str">
        <f t="shared" si="191"/>
        <v>50-65</v>
      </c>
      <c r="AP695" s="1">
        <v>2678</v>
      </c>
      <c r="AQ695" s="1">
        <v>0</v>
      </c>
      <c r="AR695" s="1">
        <v>0</v>
      </c>
      <c r="AS695" s="1">
        <v>0</v>
      </c>
      <c r="AT695" s="1">
        <v>1</v>
      </c>
      <c r="AU695" s="1">
        <v>0</v>
      </c>
      <c r="AV695" s="1">
        <v>0</v>
      </c>
      <c r="AW695" s="1">
        <v>0</v>
      </c>
      <c r="AX695" s="1">
        <v>1</v>
      </c>
      <c r="AY695" s="1">
        <v>0</v>
      </c>
      <c r="AZ695" s="1">
        <v>101</v>
      </c>
      <c r="BA695" s="23">
        <v>42171</v>
      </c>
      <c r="BB695" s="25">
        <f t="shared" si="192"/>
        <v>6</v>
      </c>
      <c r="BC695" s="25" t="str">
        <f t="shared" si="193"/>
        <v>June</v>
      </c>
      <c r="BD695" s="25">
        <v>1</v>
      </c>
      <c r="BE695" t="str">
        <f t="shared" si="194"/>
        <v>587,49618,Low income,31,Low spender,0.00062477326776573,1,1,77,80,3,26,4,2,14,129,0.62015503875969,0.0232558139534884,0.201550387596899,0.0310077519379845,0.0155038759689922,0.108527131782946,4,3,1,3,11,0.363636363636364,0.272727272727273,0.0909090909090909,0.272727272727273,7,0,0,0,0,0,0,0,54,50-65,2678,0,0,0,1,0,0,0,1,0,101</v>
      </c>
    </row>
    <row r="696" spans="1:57" ht="13.2" x14ac:dyDescent="0.25">
      <c r="A696" s="8">
        <v>262</v>
      </c>
      <c r="B696" s="1">
        <v>38097</v>
      </c>
      <c r="C696" s="8" t="str">
        <f t="shared" si="195"/>
        <v>Low income</v>
      </c>
      <c r="D696" s="31">
        <v>1085</v>
      </c>
      <c r="E696" s="34" t="str">
        <f t="shared" si="196"/>
        <v>High spender</v>
      </c>
      <c r="F696" s="10">
        <f t="shared" si="190"/>
        <v>2.8479932803107857E-2</v>
      </c>
      <c r="G696" s="1">
        <v>1</v>
      </c>
      <c r="H696" s="1">
        <v>1</v>
      </c>
      <c r="I696" s="1">
        <v>70</v>
      </c>
      <c r="J696" s="1">
        <v>77</v>
      </c>
      <c r="K696" s="1">
        <v>2</v>
      </c>
      <c r="L696" s="1">
        <v>35</v>
      </c>
      <c r="M696" s="1">
        <v>0</v>
      </c>
      <c r="N696" s="1">
        <v>1</v>
      </c>
      <c r="O696" s="1">
        <v>69</v>
      </c>
      <c r="P696" s="8">
        <f t="shared" si="197"/>
        <v>184</v>
      </c>
      <c r="Q696" s="10">
        <f t="shared" si="198"/>
        <v>0.41847826086956524</v>
      </c>
      <c r="R696" s="10">
        <f t="shared" si="199"/>
        <v>1.0869565217391304E-2</v>
      </c>
      <c r="S696" s="10">
        <f t="shared" si="200"/>
        <v>0.19021739130434784</v>
      </c>
      <c r="T696" s="10">
        <f t="shared" si="201"/>
        <v>0</v>
      </c>
      <c r="U696" s="10">
        <f t="shared" si="202"/>
        <v>5.434782608695652E-3</v>
      </c>
      <c r="V696" s="10">
        <f t="shared" si="203"/>
        <v>0.375</v>
      </c>
      <c r="W696" s="1">
        <v>4</v>
      </c>
      <c r="X696" s="1">
        <v>3</v>
      </c>
      <c r="Y696" s="1">
        <v>2</v>
      </c>
      <c r="Z696" s="1">
        <v>2</v>
      </c>
      <c r="AA696" s="8">
        <f t="shared" si="204"/>
        <v>11</v>
      </c>
      <c r="AB696" s="10">
        <f t="shared" si="205"/>
        <v>0.36363636363636365</v>
      </c>
      <c r="AC696" s="10">
        <f t="shared" si="206"/>
        <v>0.27272727272727271</v>
      </c>
      <c r="AD696" s="10">
        <f t="shared" si="207"/>
        <v>0.18181818181818182</v>
      </c>
      <c r="AE696" s="10">
        <f t="shared" si="208"/>
        <v>0.18181818181818182</v>
      </c>
      <c r="AF696" s="1">
        <v>7</v>
      </c>
      <c r="AG696" s="1">
        <v>0</v>
      </c>
      <c r="AH696" s="1">
        <v>0</v>
      </c>
      <c r="AI696" s="1">
        <v>1</v>
      </c>
      <c r="AJ696" s="1">
        <v>0</v>
      </c>
      <c r="AK696" s="1">
        <v>0</v>
      </c>
      <c r="AL696" s="1">
        <v>0</v>
      </c>
      <c r="AM696" s="1">
        <v>1</v>
      </c>
      <c r="AN696" s="1">
        <v>50</v>
      </c>
      <c r="AO696" s="20" t="str">
        <f t="shared" si="191"/>
        <v>36-50</v>
      </c>
      <c r="AP696" s="1">
        <v>2781</v>
      </c>
      <c r="AQ696" s="1">
        <v>0</v>
      </c>
      <c r="AR696" s="1">
        <v>1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1</v>
      </c>
      <c r="AZ696" s="1">
        <v>46</v>
      </c>
      <c r="BA696" s="23">
        <v>42068</v>
      </c>
      <c r="BB696" s="25">
        <f t="shared" si="192"/>
        <v>3</v>
      </c>
      <c r="BC696" s="25" t="str">
        <f t="shared" si="193"/>
        <v>March</v>
      </c>
      <c r="BD696" s="25">
        <v>1</v>
      </c>
      <c r="BE696" t="str">
        <f t="shared" si="194"/>
        <v>262,38097,Low income,1085,High spender,0.0284799328031079,1,1,70,77,2,35,0,1,69,184,0.418478260869565,0.0108695652173913,0.190217391304348,0,0.00543478260869565,0.375,4,3,2,2,11,0.363636363636364,0.272727272727273,0.181818181818182,0.181818181818182,7,0,0,1,0,0,0,1,50,36-50,2781,0,1,0,0,0,0,0,0,1,46</v>
      </c>
    </row>
    <row r="697" spans="1:57" ht="13.2" x14ac:dyDescent="0.25">
      <c r="A697" s="8">
        <v>1901</v>
      </c>
      <c r="B697" s="1">
        <v>52854</v>
      </c>
      <c r="C697" s="8" t="str">
        <f t="shared" si="195"/>
        <v>High income</v>
      </c>
      <c r="D697" s="31">
        <v>57</v>
      </c>
      <c r="E697" s="34" t="str">
        <f t="shared" si="196"/>
        <v>Low spender</v>
      </c>
      <c r="F697" s="10">
        <f t="shared" si="190"/>
        <v>1.0784425019866046E-3</v>
      </c>
      <c r="G697" s="1">
        <v>1</v>
      </c>
      <c r="H697" s="1">
        <v>1</v>
      </c>
      <c r="I697" s="1">
        <v>43</v>
      </c>
      <c r="J697" s="1">
        <v>105</v>
      </c>
      <c r="K697" s="1">
        <v>0</v>
      </c>
      <c r="L697" s="1">
        <v>10</v>
      </c>
      <c r="M697" s="1">
        <v>0</v>
      </c>
      <c r="N697" s="1">
        <v>1</v>
      </c>
      <c r="O697" s="1">
        <v>0</v>
      </c>
      <c r="P697" s="8">
        <f t="shared" si="197"/>
        <v>116</v>
      </c>
      <c r="Q697" s="10">
        <f t="shared" si="198"/>
        <v>0.90517241379310343</v>
      </c>
      <c r="R697" s="10">
        <f t="shared" si="199"/>
        <v>0</v>
      </c>
      <c r="S697" s="10">
        <f t="shared" si="200"/>
        <v>8.6206896551724144E-2</v>
      </c>
      <c r="T697" s="10">
        <f t="shared" si="201"/>
        <v>0</v>
      </c>
      <c r="U697" s="10">
        <f t="shared" si="202"/>
        <v>8.6206896551724137E-3</v>
      </c>
      <c r="V697" s="10">
        <f t="shared" si="203"/>
        <v>0</v>
      </c>
      <c r="W697" s="1">
        <v>2</v>
      </c>
      <c r="X697" s="1">
        <v>2</v>
      </c>
      <c r="Y697" s="1">
        <v>1</v>
      </c>
      <c r="Z697" s="1">
        <v>4</v>
      </c>
      <c r="AA697" s="8">
        <f t="shared" si="204"/>
        <v>9</v>
      </c>
      <c r="AB697" s="10">
        <f t="shared" si="205"/>
        <v>0.22222222222222221</v>
      </c>
      <c r="AC697" s="10">
        <f t="shared" si="206"/>
        <v>0.22222222222222221</v>
      </c>
      <c r="AD697" s="10">
        <f t="shared" si="207"/>
        <v>0.1111111111111111</v>
      </c>
      <c r="AE697" s="10">
        <f t="shared" si="208"/>
        <v>0.44444444444444442</v>
      </c>
      <c r="AF697" s="1">
        <v>5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61</v>
      </c>
      <c r="AO697" s="20" t="str">
        <f t="shared" si="191"/>
        <v>50-65</v>
      </c>
      <c r="AP697" s="1">
        <v>2256</v>
      </c>
      <c r="AQ697" s="1">
        <v>0</v>
      </c>
      <c r="AR697" s="1">
        <v>1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1</v>
      </c>
      <c r="AZ697" s="1">
        <v>116</v>
      </c>
      <c r="BA697" s="23">
        <v>42593</v>
      </c>
      <c r="BB697" s="25">
        <f t="shared" si="192"/>
        <v>8</v>
      </c>
      <c r="BC697" s="25" t="str">
        <f t="shared" si="193"/>
        <v>August</v>
      </c>
      <c r="BD697" s="25">
        <v>1</v>
      </c>
      <c r="BE697" t="str">
        <f t="shared" si="194"/>
        <v>1901,52854,High income,57,Low spender,0.0010784425019866,1,1,43,105,0,10,0,1,0,116,0.905172413793103,0,0.0862068965517241,0,0.00862068965517241,0,2,2,1,4,9,0.222222222222222,0.222222222222222,0.111111111111111,0.444444444444444,5,0,0,0,0,0,0,0,61,50-65,2256,0,1,0,0,0,0,0,0,1,116</v>
      </c>
    </row>
    <row r="698" spans="1:57" ht="13.2" x14ac:dyDescent="0.25">
      <c r="A698" s="8">
        <v>1679</v>
      </c>
      <c r="B698" s="1">
        <v>49187</v>
      </c>
      <c r="C698" s="8" t="str">
        <f t="shared" si="195"/>
        <v>Low income</v>
      </c>
      <c r="D698" s="31">
        <v>1078</v>
      </c>
      <c r="E698" s="34" t="str">
        <f t="shared" si="196"/>
        <v>High spender</v>
      </c>
      <c r="F698" s="10">
        <f t="shared" si="190"/>
        <v>2.1916360013824791E-2</v>
      </c>
      <c r="G698" s="1">
        <v>0</v>
      </c>
      <c r="H698" s="1">
        <v>1</v>
      </c>
      <c r="I698" s="1">
        <v>63</v>
      </c>
      <c r="J698" s="1">
        <v>81</v>
      </c>
      <c r="K698" s="1">
        <v>1</v>
      </c>
      <c r="L698" s="1">
        <v>31</v>
      </c>
      <c r="M698" s="1">
        <v>2</v>
      </c>
      <c r="N698" s="1">
        <v>1</v>
      </c>
      <c r="O698" s="1">
        <v>0</v>
      </c>
      <c r="P698" s="8">
        <f t="shared" si="197"/>
        <v>116</v>
      </c>
      <c r="Q698" s="10">
        <f t="shared" si="198"/>
        <v>0.69827586206896552</v>
      </c>
      <c r="R698" s="10">
        <f t="shared" si="199"/>
        <v>8.6206896551724137E-3</v>
      </c>
      <c r="S698" s="10">
        <f t="shared" si="200"/>
        <v>0.26724137931034481</v>
      </c>
      <c r="T698" s="10">
        <f t="shared" si="201"/>
        <v>1.7241379310344827E-2</v>
      </c>
      <c r="U698" s="10">
        <f t="shared" si="202"/>
        <v>8.6206896551724137E-3</v>
      </c>
      <c r="V698" s="10">
        <f t="shared" si="203"/>
        <v>0</v>
      </c>
      <c r="W698" s="1">
        <v>1</v>
      </c>
      <c r="X698" s="1">
        <v>1</v>
      </c>
      <c r="Y698" s="1">
        <v>1</v>
      </c>
      <c r="Z698" s="1">
        <v>5</v>
      </c>
      <c r="AA698" s="8">
        <f t="shared" si="204"/>
        <v>8</v>
      </c>
      <c r="AB698" s="10">
        <f t="shared" si="205"/>
        <v>0.125</v>
      </c>
      <c r="AC698" s="10">
        <f t="shared" si="206"/>
        <v>0.125</v>
      </c>
      <c r="AD698" s="10">
        <f t="shared" si="207"/>
        <v>0.125</v>
      </c>
      <c r="AE698" s="10">
        <f t="shared" si="208"/>
        <v>0.625</v>
      </c>
      <c r="AF698" s="1">
        <v>2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44</v>
      </c>
      <c r="AO698" s="20" t="str">
        <f t="shared" si="191"/>
        <v>36-50</v>
      </c>
      <c r="AP698" s="1">
        <v>2328</v>
      </c>
      <c r="AQ698" s="1">
        <v>0</v>
      </c>
      <c r="AR698" s="1">
        <v>0</v>
      </c>
      <c r="AS698" s="1">
        <v>0</v>
      </c>
      <c r="AT698" s="1">
        <v>1</v>
      </c>
      <c r="AU698" s="1">
        <v>0</v>
      </c>
      <c r="AV698" s="1">
        <v>0</v>
      </c>
      <c r="AW698" s="1">
        <v>0</v>
      </c>
      <c r="AX698" s="1">
        <v>0</v>
      </c>
      <c r="AY698" s="1">
        <v>1</v>
      </c>
      <c r="AZ698" s="1">
        <v>116</v>
      </c>
      <c r="BA698" s="23">
        <v>42521</v>
      </c>
      <c r="BB698" s="25">
        <f t="shared" si="192"/>
        <v>5</v>
      </c>
      <c r="BC698" s="25" t="str">
        <f t="shared" si="193"/>
        <v>May</v>
      </c>
      <c r="BD698" s="25">
        <v>1</v>
      </c>
      <c r="BE698" t="str">
        <f t="shared" si="194"/>
        <v>1679,49187,Low income,1078,High spender,0.0219163600138248,0,1,63,81,1,31,2,1,0,116,0.698275862068966,0.00862068965517241,0.267241379310345,0.0172413793103448,0.00862068965517241,0,1,1,1,5,8,0.125,0.125,0.125,0.625,2,0,0,0,0,0,0,0,44,36-50,2328,0,0,0,1,0,0,0,0,1,116</v>
      </c>
    </row>
    <row r="699" spans="1:57" ht="13.2" x14ac:dyDescent="0.25">
      <c r="A699" s="8">
        <v>1666</v>
      </c>
      <c r="B699" s="1">
        <v>23228</v>
      </c>
      <c r="C699" s="8" t="str">
        <f t="shared" si="195"/>
        <v>Low income</v>
      </c>
      <c r="D699" s="31">
        <v>254</v>
      </c>
      <c r="E699" s="34" t="str">
        <f t="shared" si="196"/>
        <v>Low spender</v>
      </c>
      <c r="F699" s="10">
        <f t="shared" si="190"/>
        <v>1.0935078353711039E-2</v>
      </c>
      <c r="G699" s="1">
        <v>1</v>
      </c>
      <c r="H699" s="1">
        <v>0</v>
      </c>
      <c r="I699" s="1">
        <v>91</v>
      </c>
      <c r="J699" s="1">
        <v>53</v>
      </c>
      <c r="K699" s="1">
        <v>3</v>
      </c>
      <c r="L699" s="1">
        <v>49</v>
      </c>
      <c r="M699" s="1">
        <v>7</v>
      </c>
      <c r="N699" s="1">
        <v>4</v>
      </c>
      <c r="O699" s="1">
        <v>5</v>
      </c>
      <c r="P699" s="8">
        <f t="shared" si="197"/>
        <v>121</v>
      </c>
      <c r="Q699" s="10">
        <f t="shared" si="198"/>
        <v>0.43801652892561982</v>
      </c>
      <c r="R699" s="10">
        <f t="shared" si="199"/>
        <v>2.4793388429752067E-2</v>
      </c>
      <c r="S699" s="10">
        <f t="shared" si="200"/>
        <v>0.4049586776859504</v>
      </c>
      <c r="T699" s="10">
        <f t="shared" si="201"/>
        <v>5.7851239669421489E-2</v>
      </c>
      <c r="U699" s="10">
        <f t="shared" si="202"/>
        <v>3.3057851239669422E-2</v>
      </c>
      <c r="V699" s="10">
        <f t="shared" si="203"/>
        <v>4.1322314049586778E-2</v>
      </c>
      <c r="W699" s="1">
        <v>4</v>
      </c>
      <c r="X699" s="1">
        <v>3</v>
      </c>
      <c r="Y699" s="1">
        <v>0</v>
      </c>
      <c r="Z699" s="1">
        <v>4</v>
      </c>
      <c r="AA699" s="8">
        <f t="shared" si="204"/>
        <v>11</v>
      </c>
      <c r="AB699" s="10">
        <f t="shared" si="205"/>
        <v>0.36363636363636365</v>
      </c>
      <c r="AC699" s="10">
        <f t="shared" si="206"/>
        <v>0.27272727272727271</v>
      </c>
      <c r="AD699" s="10">
        <f t="shared" si="207"/>
        <v>0</v>
      </c>
      <c r="AE699" s="10">
        <f t="shared" si="208"/>
        <v>0.36363636363636365</v>
      </c>
      <c r="AF699" s="1">
        <v>8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36</v>
      </c>
      <c r="AO699" s="20" t="str">
        <f t="shared" si="191"/>
        <v>36-50</v>
      </c>
      <c r="AP699" s="1">
        <v>2334</v>
      </c>
      <c r="AQ699" s="1">
        <v>0</v>
      </c>
      <c r="AR699" s="1">
        <v>1</v>
      </c>
      <c r="AS699" s="1">
        <v>0</v>
      </c>
      <c r="AT699" s="1">
        <v>0</v>
      </c>
      <c r="AU699" s="1">
        <v>0</v>
      </c>
      <c r="AV699" s="1">
        <v>0</v>
      </c>
      <c r="AW699" s="1">
        <v>1</v>
      </c>
      <c r="AX699" s="1">
        <v>0</v>
      </c>
      <c r="AY699" s="1">
        <v>0</v>
      </c>
      <c r="AZ699" s="1">
        <v>111</v>
      </c>
      <c r="BA699" s="23">
        <v>42515</v>
      </c>
      <c r="BB699" s="25">
        <f t="shared" si="192"/>
        <v>5</v>
      </c>
      <c r="BC699" s="25" t="str">
        <f t="shared" si="193"/>
        <v>May</v>
      </c>
      <c r="BD699" s="25">
        <v>1</v>
      </c>
      <c r="BE699" t="str">
        <f t="shared" si="194"/>
        <v>1666,23228,Low income,254,Low spender,0.010935078353711,1,0,91,53,3,49,7,4,5,121,0.43801652892562,0.0247933884297521,0.40495867768595,0.0578512396694215,0.0330578512396694,0.0413223140495868,4,3,0,4,11,0.363636363636364,0.272727272727273,0,0.363636363636364,8,0,0,0,0,0,0,0,36,36-50,2334,0,1,0,0,0,0,1,0,0,111</v>
      </c>
    </row>
    <row r="700" spans="1:57" ht="13.2" x14ac:dyDescent="0.25">
      <c r="A700" s="8">
        <v>862</v>
      </c>
      <c r="B700" s="1">
        <v>43641</v>
      </c>
      <c r="C700" s="8" t="str">
        <f t="shared" si="195"/>
        <v>Low income</v>
      </c>
      <c r="D700" s="31">
        <v>35</v>
      </c>
      <c r="E700" s="34" t="str">
        <f t="shared" si="196"/>
        <v>Low spender</v>
      </c>
      <c r="F700" s="10">
        <f t="shared" si="190"/>
        <v>8.0199812103297363E-4</v>
      </c>
      <c r="G700" s="1">
        <v>1</v>
      </c>
      <c r="H700" s="1">
        <v>1</v>
      </c>
      <c r="I700" s="1">
        <v>50</v>
      </c>
      <c r="J700" s="1">
        <v>57</v>
      </c>
      <c r="K700" s="1">
        <v>2</v>
      </c>
      <c r="L700" s="1">
        <v>51</v>
      </c>
      <c r="M700" s="1">
        <v>4</v>
      </c>
      <c r="N700" s="1">
        <v>2</v>
      </c>
      <c r="O700" s="1">
        <v>23</v>
      </c>
      <c r="P700" s="8">
        <f t="shared" si="197"/>
        <v>139</v>
      </c>
      <c r="Q700" s="10">
        <f t="shared" si="198"/>
        <v>0.41007194244604317</v>
      </c>
      <c r="R700" s="10">
        <f t="shared" si="199"/>
        <v>1.4388489208633094E-2</v>
      </c>
      <c r="S700" s="10">
        <f t="shared" si="200"/>
        <v>0.36690647482014388</v>
      </c>
      <c r="T700" s="10">
        <f t="shared" si="201"/>
        <v>2.8776978417266189E-2</v>
      </c>
      <c r="U700" s="10">
        <f t="shared" si="202"/>
        <v>1.4388489208633094E-2</v>
      </c>
      <c r="V700" s="10">
        <f t="shared" si="203"/>
        <v>0.16546762589928057</v>
      </c>
      <c r="W700" s="1">
        <v>3</v>
      </c>
      <c r="X700" s="1">
        <v>2</v>
      </c>
      <c r="Y700" s="1">
        <v>1</v>
      </c>
      <c r="Z700" s="1">
        <v>4</v>
      </c>
      <c r="AA700" s="8">
        <f t="shared" si="204"/>
        <v>10</v>
      </c>
      <c r="AB700" s="10">
        <f t="shared" si="205"/>
        <v>0.3</v>
      </c>
      <c r="AC700" s="10">
        <f t="shared" si="206"/>
        <v>0.2</v>
      </c>
      <c r="AD700" s="10">
        <f t="shared" si="207"/>
        <v>0.1</v>
      </c>
      <c r="AE700" s="10">
        <f t="shared" si="208"/>
        <v>0.4</v>
      </c>
      <c r="AF700" s="1">
        <v>6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51</v>
      </c>
      <c r="AO700" s="20" t="str">
        <f t="shared" si="191"/>
        <v>50-65</v>
      </c>
      <c r="AP700" s="1">
        <v>2592</v>
      </c>
      <c r="AQ700" s="1">
        <v>0</v>
      </c>
      <c r="AR700" s="1">
        <v>1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1</v>
      </c>
      <c r="AY700" s="1">
        <v>0</v>
      </c>
      <c r="AZ700" s="1">
        <v>93</v>
      </c>
      <c r="BA700" s="23">
        <v>42257</v>
      </c>
      <c r="BB700" s="25">
        <f t="shared" si="192"/>
        <v>9</v>
      </c>
      <c r="BC700" s="25" t="str">
        <f t="shared" si="193"/>
        <v>September</v>
      </c>
      <c r="BD700" s="25">
        <v>1</v>
      </c>
      <c r="BE700" t="str">
        <f t="shared" si="194"/>
        <v>862,43641,Low income,35,Low spender,0.000801998121032974,1,1,50,57,2,51,4,2,23,139,0.410071942446043,0.0143884892086331,0.366906474820144,0.0287769784172662,0.0143884892086331,0.165467625899281,3,2,1,4,10,0.3,0.2,0.1,0.4,6,0,0,0,0,0,0,0,51,50-65,2592,0,1,0,0,0,0,0,1,0,93</v>
      </c>
    </row>
    <row r="701" spans="1:57" ht="13.2" x14ac:dyDescent="0.25">
      <c r="A701" s="8">
        <v>106</v>
      </c>
      <c r="B701" s="1">
        <v>43586</v>
      </c>
      <c r="C701" s="8" t="str">
        <f t="shared" si="195"/>
        <v>Low income</v>
      </c>
      <c r="D701" s="31">
        <v>600</v>
      </c>
      <c r="E701" s="34" t="str">
        <f t="shared" si="196"/>
        <v>High spender</v>
      </c>
      <c r="F701" s="10">
        <f t="shared" si="190"/>
        <v>1.3765888129215803E-2</v>
      </c>
      <c r="G701" s="1">
        <v>0</v>
      </c>
      <c r="H701" s="1">
        <v>1</v>
      </c>
      <c r="I701" s="1">
        <v>26</v>
      </c>
      <c r="J701" s="1">
        <v>99</v>
      </c>
      <c r="K701" s="1">
        <v>2</v>
      </c>
      <c r="L701" s="1">
        <v>11</v>
      </c>
      <c r="M701" s="1">
        <v>4</v>
      </c>
      <c r="N701" s="1">
        <v>0</v>
      </c>
      <c r="O701" s="1">
        <v>16</v>
      </c>
      <c r="P701" s="8">
        <f t="shared" si="197"/>
        <v>132</v>
      </c>
      <c r="Q701" s="10">
        <f t="shared" si="198"/>
        <v>0.75</v>
      </c>
      <c r="R701" s="10">
        <f t="shared" si="199"/>
        <v>1.5151515151515152E-2</v>
      </c>
      <c r="S701" s="10">
        <f t="shared" si="200"/>
        <v>8.3333333333333329E-2</v>
      </c>
      <c r="T701" s="10">
        <f t="shared" si="201"/>
        <v>3.0303030303030304E-2</v>
      </c>
      <c r="U701" s="10">
        <f t="shared" si="202"/>
        <v>0</v>
      </c>
      <c r="V701" s="10">
        <f t="shared" si="203"/>
        <v>0.12121212121212122</v>
      </c>
      <c r="W701" s="1">
        <v>3</v>
      </c>
      <c r="X701" s="1">
        <v>3</v>
      </c>
      <c r="Y701" s="1">
        <v>0</v>
      </c>
      <c r="Z701" s="1">
        <v>4</v>
      </c>
      <c r="AA701" s="8">
        <f t="shared" si="204"/>
        <v>10</v>
      </c>
      <c r="AB701" s="10">
        <f t="shared" si="205"/>
        <v>0.3</v>
      </c>
      <c r="AC701" s="10">
        <f t="shared" si="206"/>
        <v>0.3</v>
      </c>
      <c r="AD701" s="10">
        <f t="shared" si="207"/>
        <v>0</v>
      </c>
      <c r="AE701" s="10">
        <f t="shared" si="208"/>
        <v>0.4</v>
      </c>
      <c r="AF701" s="1">
        <v>8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40</v>
      </c>
      <c r="AO701" s="20" t="str">
        <f t="shared" si="191"/>
        <v>36-50</v>
      </c>
      <c r="AP701" s="1">
        <v>2827</v>
      </c>
      <c r="AQ701" s="1">
        <v>0</v>
      </c>
      <c r="AR701" s="1">
        <v>1</v>
      </c>
      <c r="AS701" s="1">
        <v>0</v>
      </c>
      <c r="AT701" s="1">
        <v>0</v>
      </c>
      <c r="AU701" s="1">
        <v>0</v>
      </c>
      <c r="AV701" s="1">
        <v>0</v>
      </c>
      <c r="AW701" s="1">
        <v>1</v>
      </c>
      <c r="AX701" s="1">
        <v>0</v>
      </c>
      <c r="AY701" s="1">
        <v>0</v>
      </c>
      <c r="AZ701" s="1">
        <v>100</v>
      </c>
      <c r="BA701" s="23">
        <v>42022</v>
      </c>
      <c r="BB701" s="25">
        <f t="shared" si="192"/>
        <v>1</v>
      </c>
      <c r="BC701" s="25" t="str">
        <f t="shared" si="193"/>
        <v>January</v>
      </c>
      <c r="BD701" s="25">
        <v>1</v>
      </c>
      <c r="BE701" t="str">
        <f t="shared" si="194"/>
        <v>106,43586,Low income,600,High spender,0.0137658881292158,0,1,26,99,2,11,4,0,16,132,0.75,0.0151515151515152,0.0833333333333333,0.0303030303030303,0,0.121212121212121,3,3,0,4,10,0.3,0.3,0,0.4,8,0,0,0,0,0,0,0,40,36-50,2827,0,1,0,0,0,0,1,0,0,100</v>
      </c>
    </row>
    <row r="702" spans="1:57" ht="13.2" x14ac:dyDescent="0.25">
      <c r="A702" s="8">
        <v>21</v>
      </c>
      <c r="B702" s="1">
        <v>29435</v>
      </c>
      <c r="C702" s="8" t="str">
        <f t="shared" si="195"/>
        <v>Low income</v>
      </c>
      <c r="D702" s="31">
        <v>229</v>
      </c>
      <c r="E702" s="34" t="str">
        <f t="shared" si="196"/>
        <v>Low spender</v>
      </c>
      <c r="F702" s="10">
        <f t="shared" si="190"/>
        <v>7.7798539154068282E-3</v>
      </c>
      <c r="G702" s="1">
        <v>1</v>
      </c>
      <c r="H702" s="1">
        <v>1</v>
      </c>
      <c r="I702" s="1">
        <v>11</v>
      </c>
      <c r="J702" s="1">
        <v>70</v>
      </c>
      <c r="K702" s="1">
        <v>3</v>
      </c>
      <c r="L702" s="1">
        <v>37</v>
      </c>
      <c r="M702" s="1">
        <v>4</v>
      </c>
      <c r="N702" s="1">
        <v>2</v>
      </c>
      <c r="O702" s="1">
        <v>64</v>
      </c>
      <c r="P702" s="8">
        <f t="shared" si="197"/>
        <v>180</v>
      </c>
      <c r="Q702" s="10">
        <f t="shared" si="198"/>
        <v>0.3888888888888889</v>
      </c>
      <c r="R702" s="10">
        <f t="shared" si="199"/>
        <v>1.6666666666666666E-2</v>
      </c>
      <c r="S702" s="10">
        <f t="shared" si="200"/>
        <v>0.20555555555555555</v>
      </c>
      <c r="T702" s="10">
        <f t="shared" si="201"/>
        <v>2.2222222222222223E-2</v>
      </c>
      <c r="U702" s="10">
        <f t="shared" si="202"/>
        <v>1.1111111111111112E-2</v>
      </c>
      <c r="V702" s="10">
        <f t="shared" si="203"/>
        <v>0.35555555555555557</v>
      </c>
      <c r="W702" s="1">
        <v>4</v>
      </c>
      <c r="X702" s="1">
        <v>3</v>
      </c>
      <c r="Y702" s="1">
        <v>2</v>
      </c>
      <c r="Z702" s="1">
        <v>2</v>
      </c>
      <c r="AA702" s="8">
        <f t="shared" si="204"/>
        <v>11</v>
      </c>
      <c r="AB702" s="10">
        <f t="shared" si="205"/>
        <v>0.36363636363636365</v>
      </c>
      <c r="AC702" s="10">
        <f t="shared" si="206"/>
        <v>0.27272727272727271</v>
      </c>
      <c r="AD702" s="10">
        <f t="shared" si="207"/>
        <v>0.18181818181818182</v>
      </c>
      <c r="AE702" s="10">
        <f t="shared" si="208"/>
        <v>0.18181818181818182</v>
      </c>
      <c r="AF702" s="1">
        <v>9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1</v>
      </c>
      <c r="AN702" s="1">
        <v>54</v>
      </c>
      <c r="AO702" s="20" t="str">
        <f t="shared" si="191"/>
        <v>50-65</v>
      </c>
      <c r="AP702" s="1">
        <v>2851</v>
      </c>
      <c r="AQ702" s="1">
        <v>1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1</v>
      </c>
      <c r="AY702" s="1">
        <v>0</v>
      </c>
      <c r="AZ702" s="1">
        <v>52</v>
      </c>
      <c r="BA702" s="23">
        <v>41998</v>
      </c>
      <c r="BB702" s="25">
        <f t="shared" si="192"/>
        <v>12</v>
      </c>
      <c r="BC702" s="25" t="str">
        <f t="shared" si="193"/>
        <v>December</v>
      </c>
      <c r="BD702" s="25">
        <v>1</v>
      </c>
      <c r="BE702" t="str">
        <f t="shared" si="194"/>
        <v>21,29435,Low income,229,Low spender,0.00777985391540683,1,1,11,70,3,37,4,2,64,180,0.388888888888889,0.0166666666666667,0.205555555555556,0.0222222222222222,0.0111111111111111,0.355555555555556,4,3,2,2,11,0.363636363636364,0.272727272727273,0.181818181818182,0.181818181818182,9,0,0,0,0,0,0,1,54,50-65,2851,1,0,0,0,0,0,0,1,0,52</v>
      </c>
    </row>
    <row r="703" spans="1:57" ht="13.2" x14ac:dyDescent="0.25">
      <c r="A703" s="8">
        <v>1861</v>
      </c>
      <c r="B703" s="1">
        <v>57236</v>
      </c>
      <c r="C703" s="8" t="str">
        <f t="shared" si="195"/>
        <v>High income</v>
      </c>
      <c r="D703" s="31">
        <v>150</v>
      </c>
      <c r="E703" s="34" t="str">
        <f t="shared" si="196"/>
        <v>Low spender</v>
      </c>
      <c r="F703" s="10">
        <f t="shared" si="190"/>
        <v>2.620728213012789E-3</v>
      </c>
      <c r="G703" s="1">
        <v>1</v>
      </c>
      <c r="H703" s="1">
        <v>1</v>
      </c>
      <c r="I703" s="1">
        <v>22</v>
      </c>
      <c r="J703" s="1">
        <v>105</v>
      </c>
      <c r="K703" s="1">
        <v>0</v>
      </c>
      <c r="L703" s="1">
        <v>9</v>
      </c>
      <c r="M703" s="1">
        <v>2</v>
      </c>
      <c r="N703" s="1">
        <v>1</v>
      </c>
      <c r="O703" s="1">
        <v>4</v>
      </c>
      <c r="P703" s="8">
        <f t="shared" si="197"/>
        <v>121</v>
      </c>
      <c r="Q703" s="10">
        <f t="shared" si="198"/>
        <v>0.86776859504132231</v>
      </c>
      <c r="R703" s="10">
        <f t="shared" si="199"/>
        <v>0</v>
      </c>
      <c r="S703" s="10">
        <f t="shared" si="200"/>
        <v>7.43801652892562E-2</v>
      </c>
      <c r="T703" s="10">
        <f t="shared" si="201"/>
        <v>1.6528925619834711E-2</v>
      </c>
      <c r="U703" s="10">
        <f t="shared" si="202"/>
        <v>8.2644628099173556E-3</v>
      </c>
      <c r="V703" s="10">
        <f t="shared" si="203"/>
        <v>3.3057851239669422E-2</v>
      </c>
      <c r="W703" s="1">
        <v>3</v>
      </c>
      <c r="X703" s="1">
        <v>2</v>
      </c>
      <c r="Y703" s="1">
        <v>1</v>
      </c>
      <c r="Z703" s="1">
        <v>4</v>
      </c>
      <c r="AA703" s="8">
        <f t="shared" si="204"/>
        <v>10</v>
      </c>
      <c r="AB703" s="10">
        <f t="shared" si="205"/>
        <v>0.3</v>
      </c>
      <c r="AC703" s="10">
        <f t="shared" si="206"/>
        <v>0.2</v>
      </c>
      <c r="AD703" s="10">
        <f t="shared" si="207"/>
        <v>0.1</v>
      </c>
      <c r="AE703" s="10">
        <f t="shared" si="208"/>
        <v>0.4</v>
      </c>
      <c r="AF703" s="1">
        <v>3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55</v>
      </c>
      <c r="AO703" s="20" t="str">
        <f t="shared" si="191"/>
        <v>50-65</v>
      </c>
      <c r="AP703" s="1">
        <v>2268</v>
      </c>
      <c r="AQ703" s="1">
        <v>0</v>
      </c>
      <c r="AR703" s="1">
        <v>1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1</v>
      </c>
      <c r="AZ703" s="1">
        <v>113</v>
      </c>
      <c r="BA703" s="23">
        <v>42581</v>
      </c>
      <c r="BB703" s="25">
        <f t="shared" si="192"/>
        <v>7</v>
      </c>
      <c r="BC703" s="25" t="str">
        <f t="shared" si="193"/>
        <v>July</v>
      </c>
      <c r="BD703" s="25">
        <v>1</v>
      </c>
      <c r="BE703" t="str">
        <f t="shared" si="194"/>
        <v>1861,57236,High income,150,Low spender,0.00262072821301279,1,1,22,105,0,9,2,1,4,121,0.867768595041322,0,0.0743801652892562,0.0165289256198347,0.00826446280991736,0.0330578512396694,3,2,1,4,10,0.3,0.2,0.1,0.4,3,0,0,0,0,0,0,0,55,50-65,2268,0,1,0,0,0,0,0,0,1,113</v>
      </c>
    </row>
    <row r="704" spans="1:57" ht="13.2" x14ac:dyDescent="0.25">
      <c r="A704" s="8">
        <v>1238</v>
      </c>
      <c r="B704" s="1">
        <v>32011</v>
      </c>
      <c r="C704" s="8" t="str">
        <f t="shared" si="195"/>
        <v>Low income</v>
      </c>
      <c r="D704" s="31">
        <v>33</v>
      </c>
      <c r="E704" s="34" t="str">
        <f t="shared" si="196"/>
        <v>Low spender</v>
      </c>
      <c r="F704" s="10">
        <f t="shared" si="190"/>
        <v>1.0308956296273156E-3</v>
      </c>
      <c r="G704" s="1">
        <v>1</v>
      </c>
      <c r="H704" s="1">
        <v>0</v>
      </c>
      <c r="I704" s="1">
        <v>89</v>
      </c>
      <c r="J704" s="1">
        <v>99</v>
      </c>
      <c r="K704" s="1">
        <v>0</v>
      </c>
      <c r="L704" s="1">
        <v>15</v>
      </c>
      <c r="M704" s="1">
        <v>2</v>
      </c>
      <c r="N704" s="1">
        <v>1</v>
      </c>
      <c r="O704" s="1">
        <v>5</v>
      </c>
      <c r="P704" s="8">
        <f t="shared" si="197"/>
        <v>122</v>
      </c>
      <c r="Q704" s="10">
        <f t="shared" si="198"/>
        <v>0.81147540983606559</v>
      </c>
      <c r="R704" s="10">
        <f t="shared" si="199"/>
        <v>0</v>
      </c>
      <c r="S704" s="10">
        <f t="shared" si="200"/>
        <v>0.12295081967213115</v>
      </c>
      <c r="T704" s="10">
        <f t="shared" si="201"/>
        <v>1.6393442622950821E-2</v>
      </c>
      <c r="U704" s="10">
        <f t="shared" si="202"/>
        <v>8.1967213114754103E-3</v>
      </c>
      <c r="V704" s="10">
        <f t="shared" si="203"/>
        <v>4.0983606557377046E-2</v>
      </c>
      <c r="W704" s="1">
        <v>3</v>
      </c>
      <c r="X704" s="1">
        <v>2</v>
      </c>
      <c r="Y704" s="1">
        <v>1</v>
      </c>
      <c r="Z704" s="1">
        <v>4</v>
      </c>
      <c r="AA704" s="8">
        <f t="shared" si="204"/>
        <v>10</v>
      </c>
      <c r="AB704" s="10">
        <f t="shared" si="205"/>
        <v>0.3</v>
      </c>
      <c r="AC704" s="10">
        <f t="shared" si="206"/>
        <v>0.2</v>
      </c>
      <c r="AD704" s="10">
        <f t="shared" si="207"/>
        <v>0.1</v>
      </c>
      <c r="AE704" s="10">
        <f t="shared" si="208"/>
        <v>0.4</v>
      </c>
      <c r="AF704" s="1">
        <v>7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49</v>
      </c>
      <c r="AO704" s="20" t="str">
        <f t="shared" si="191"/>
        <v>36-50</v>
      </c>
      <c r="AP704" s="1">
        <v>2470</v>
      </c>
      <c r="AQ704" s="1">
        <v>0</v>
      </c>
      <c r="AR704" s="1">
        <v>1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1</v>
      </c>
      <c r="AZ704" s="1">
        <v>112</v>
      </c>
      <c r="BA704" s="23">
        <v>42379</v>
      </c>
      <c r="BB704" s="25">
        <f t="shared" si="192"/>
        <v>1</v>
      </c>
      <c r="BC704" s="25" t="str">
        <f t="shared" si="193"/>
        <v>January</v>
      </c>
      <c r="BD704" s="25">
        <v>1</v>
      </c>
      <c r="BE704" t="str">
        <f t="shared" si="194"/>
        <v>1238,32011,Low income,33,Low spender,0.00103089562962732,1,0,89,99,0,15,2,1,5,122,0.811475409836066,0,0.122950819672131,0.0163934426229508,0.00819672131147541,0.040983606557377,3,2,1,4,10,0.3,0.2,0.1,0.4,7,0,0,0,0,0,0,0,49,36-50,2470,0,1,0,0,0,0,0,0,1,112</v>
      </c>
    </row>
    <row r="705" spans="1:57" ht="13.2" x14ac:dyDescent="0.25">
      <c r="A705" s="8">
        <v>1230</v>
      </c>
      <c r="B705" s="1">
        <v>51717</v>
      </c>
      <c r="C705" s="8" t="str">
        <f t="shared" si="195"/>
        <v>High income</v>
      </c>
      <c r="D705" s="31">
        <v>386</v>
      </c>
      <c r="E705" s="34" t="str">
        <f t="shared" si="196"/>
        <v>Low spender</v>
      </c>
      <c r="F705" s="10">
        <f t="shared" si="190"/>
        <v>7.463696656805306E-3</v>
      </c>
      <c r="G705" s="1">
        <v>0</v>
      </c>
      <c r="H705" s="1">
        <v>1</v>
      </c>
      <c r="I705" s="1">
        <v>55</v>
      </c>
      <c r="J705" s="1">
        <v>98</v>
      </c>
      <c r="K705" s="1">
        <v>1</v>
      </c>
      <c r="L705" s="1">
        <v>17</v>
      </c>
      <c r="M705" s="1">
        <v>0</v>
      </c>
      <c r="N705" s="1">
        <v>1</v>
      </c>
      <c r="O705" s="1">
        <v>5</v>
      </c>
      <c r="P705" s="8">
        <f t="shared" si="197"/>
        <v>122</v>
      </c>
      <c r="Q705" s="10">
        <f t="shared" si="198"/>
        <v>0.80327868852459017</v>
      </c>
      <c r="R705" s="10">
        <f t="shared" si="199"/>
        <v>8.1967213114754103E-3</v>
      </c>
      <c r="S705" s="10">
        <f t="shared" si="200"/>
        <v>0.13934426229508196</v>
      </c>
      <c r="T705" s="10">
        <f t="shared" si="201"/>
        <v>0</v>
      </c>
      <c r="U705" s="10">
        <f t="shared" si="202"/>
        <v>8.1967213114754103E-3</v>
      </c>
      <c r="V705" s="10">
        <f t="shared" si="203"/>
        <v>4.0983606557377046E-2</v>
      </c>
      <c r="W705" s="1">
        <v>1</v>
      </c>
      <c r="X705" s="1">
        <v>3</v>
      </c>
      <c r="Y705" s="1">
        <v>0</v>
      </c>
      <c r="Z705" s="1">
        <v>4</v>
      </c>
      <c r="AA705" s="8">
        <f t="shared" si="204"/>
        <v>8</v>
      </c>
      <c r="AB705" s="10">
        <f t="shared" si="205"/>
        <v>0.125</v>
      </c>
      <c r="AC705" s="10">
        <f t="shared" si="206"/>
        <v>0.375</v>
      </c>
      <c r="AD705" s="10">
        <f t="shared" si="207"/>
        <v>0</v>
      </c>
      <c r="AE705" s="10">
        <f t="shared" si="208"/>
        <v>0.5</v>
      </c>
      <c r="AF705" s="1">
        <v>7</v>
      </c>
      <c r="AG705" s="1">
        <v>0</v>
      </c>
      <c r="AH705" s="1">
        <v>0</v>
      </c>
      <c r="AI705" s="1">
        <v>0</v>
      </c>
      <c r="AJ705" s="1">
        <v>1</v>
      </c>
      <c r="AK705" s="1">
        <v>0</v>
      </c>
      <c r="AL705" s="1">
        <v>0</v>
      </c>
      <c r="AM705" s="1">
        <v>0</v>
      </c>
      <c r="AN705" s="1">
        <v>55</v>
      </c>
      <c r="AO705" s="20" t="str">
        <f t="shared" si="191"/>
        <v>50-65</v>
      </c>
      <c r="AP705" s="1">
        <v>2472</v>
      </c>
      <c r="AQ705" s="1">
        <v>0</v>
      </c>
      <c r="AR705" s="1">
        <v>0</v>
      </c>
      <c r="AS705" s="1">
        <v>0</v>
      </c>
      <c r="AT705" s="1">
        <v>1</v>
      </c>
      <c r="AU705" s="1">
        <v>0</v>
      </c>
      <c r="AV705" s="1">
        <v>0</v>
      </c>
      <c r="AW705" s="1">
        <v>0</v>
      </c>
      <c r="AX705" s="1">
        <v>0</v>
      </c>
      <c r="AY705" s="1">
        <v>1</v>
      </c>
      <c r="AZ705" s="1">
        <v>112</v>
      </c>
      <c r="BA705" s="23">
        <v>42377</v>
      </c>
      <c r="BB705" s="25">
        <f t="shared" si="192"/>
        <v>1</v>
      </c>
      <c r="BC705" s="25" t="str">
        <f t="shared" si="193"/>
        <v>January</v>
      </c>
      <c r="BD705" s="25">
        <v>1</v>
      </c>
      <c r="BE705" t="str">
        <f t="shared" si="194"/>
        <v>1230,51717,High income,386,Low spender,0.00746369665680531,0,1,55,98,1,17,0,1,5,122,0.80327868852459,0.00819672131147541,0.139344262295082,0,0.00819672131147541,0.040983606557377,1,3,0,4,8,0.125,0.375,0,0.5,7,0,0,0,1,0,0,0,55,50-65,2472,0,0,0,1,0,0,0,0,1,112</v>
      </c>
    </row>
    <row r="706" spans="1:57" ht="13.2" x14ac:dyDescent="0.25">
      <c r="A706" s="8">
        <v>1044</v>
      </c>
      <c r="B706" s="1">
        <v>34935</v>
      </c>
      <c r="C706" s="8" t="str">
        <f t="shared" si="195"/>
        <v>Low income</v>
      </c>
      <c r="D706" s="31">
        <v>914</v>
      </c>
      <c r="E706" s="34" t="str">
        <f t="shared" si="196"/>
        <v>High spender</v>
      </c>
      <c r="F706" s="10">
        <f t="shared" ref="F706:F769" si="209">D706/B706</f>
        <v>2.6162873908687562E-2</v>
      </c>
      <c r="G706" s="1">
        <v>0</v>
      </c>
      <c r="H706" s="1">
        <v>0</v>
      </c>
      <c r="I706" s="1">
        <v>71</v>
      </c>
      <c r="J706" s="1">
        <v>34</v>
      </c>
      <c r="K706" s="1">
        <v>4</v>
      </c>
      <c r="L706" s="1">
        <v>66</v>
      </c>
      <c r="M706" s="1">
        <v>3</v>
      </c>
      <c r="N706" s="1">
        <v>10</v>
      </c>
      <c r="O706" s="1">
        <v>20</v>
      </c>
      <c r="P706" s="8">
        <f t="shared" si="197"/>
        <v>137</v>
      </c>
      <c r="Q706" s="10">
        <f t="shared" si="198"/>
        <v>0.24817518248175183</v>
      </c>
      <c r="R706" s="10">
        <f t="shared" si="199"/>
        <v>2.9197080291970802E-2</v>
      </c>
      <c r="S706" s="10">
        <f t="shared" si="200"/>
        <v>0.48175182481751827</v>
      </c>
      <c r="T706" s="10">
        <f t="shared" si="201"/>
        <v>2.1897810218978103E-2</v>
      </c>
      <c r="U706" s="10">
        <f t="shared" si="202"/>
        <v>7.2992700729927001E-2</v>
      </c>
      <c r="V706" s="10">
        <f t="shared" si="203"/>
        <v>0.145985401459854</v>
      </c>
      <c r="W706" s="1">
        <v>1</v>
      </c>
      <c r="X706" s="1">
        <v>2</v>
      </c>
      <c r="Y706" s="1">
        <v>1</v>
      </c>
      <c r="Z706" s="1">
        <v>4</v>
      </c>
      <c r="AA706" s="8">
        <f t="shared" si="204"/>
        <v>8</v>
      </c>
      <c r="AB706" s="10">
        <f t="shared" si="205"/>
        <v>0.125</v>
      </c>
      <c r="AC706" s="10">
        <f t="shared" si="206"/>
        <v>0.25</v>
      </c>
      <c r="AD706" s="10">
        <f t="shared" si="207"/>
        <v>0.125</v>
      </c>
      <c r="AE706" s="10">
        <f t="shared" si="208"/>
        <v>0.5</v>
      </c>
      <c r="AF706" s="1">
        <v>7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28</v>
      </c>
      <c r="AO706" s="20" t="str">
        <f t="shared" ref="AO706:AO769" si="210">IF(AND(AN706&lt;36,AN706&gt;23), "24-35",
IF(AND(AN706&lt;51,AN706&gt;35), "36-50",
IF(AND(AN706&lt;66,AN706&gt;50), "50-65",
IF(AN706&gt;65, "66+", "N")
)))</f>
        <v>24-35</v>
      </c>
      <c r="AP706" s="1">
        <v>2532</v>
      </c>
      <c r="AQ706" s="1">
        <v>0</v>
      </c>
      <c r="AR706" s="1">
        <v>1</v>
      </c>
      <c r="AS706" s="1">
        <v>0</v>
      </c>
      <c r="AT706" s="1">
        <v>0</v>
      </c>
      <c r="AU706" s="1">
        <v>0</v>
      </c>
      <c r="AV706" s="1">
        <v>0</v>
      </c>
      <c r="AW706" s="1">
        <v>1</v>
      </c>
      <c r="AX706" s="1">
        <v>0</v>
      </c>
      <c r="AY706" s="1">
        <v>0</v>
      </c>
      <c r="AZ706" s="1">
        <v>97</v>
      </c>
      <c r="BA706" s="23">
        <v>42317</v>
      </c>
      <c r="BB706" s="25">
        <f t="shared" ref="BB706:BB769" si="211">MONTH(BA706)</f>
        <v>11</v>
      </c>
      <c r="BC706" s="25" t="str">
        <f t="shared" ref="BC706:BC769" si="212">TEXT(BA706,"mmmm")</f>
        <v>November</v>
      </c>
      <c r="BD706" s="25">
        <v>1</v>
      </c>
      <c r="BE706" t="str">
        <f t="shared" ref="BE706:BE769" si="213">_xlfn.TEXTJOIN(",",TRUE,A706:AZ706)</f>
        <v>1044,34935,Low income,914,High spender,0.0261628739086876,0,0,71,34,4,66,3,10,20,137,0.248175182481752,0.0291970802919708,0.481751824817518,0.0218978102189781,0.072992700729927,0.145985401459854,1,2,1,4,8,0.125,0.25,0.125,0.5,7,0,0,0,0,0,0,0,28,24-35,2532,0,1,0,0,0,0,1,0,0,97</v>
      </c>
    </row>
    <row r="707" spans="1:57" ht="13.2" x14ac:dyDescent="0.25">
      <c r="A707" s="8">
        <v>239</v>
      </c>
      <c r="B707" s="1">
        <v>40548</v>
      </c>
      <c r="C707" s="8" t="str">
        <f t="shared" ref="C707:C770" si="214">IF(B707&lt;=AVERAGE(B:B),"Low income", "High income")</f>
        <v>Low income</v>
      </c>
      <c r="D707" s="31">
        <v>1299</v>
      </c>
      <c r="E707" s="34" t="str">
        <f t="shared" ref="E707:E770" si="215">IF(D707&lt;=AVERAGE(D:D),"Low spender", "High spender")</f>
        <v>High spender</v>
      </c>
      <c r="F707" s="10">
        <f t="shared" si="209"/>
        <v>3.2036105356614386E-2</v>
      </c>
      <c r="G707" s="1">
        <v>0</v>
      </c>
      <c r="H707" s="1">
        <v>1</v>
      </c>
      <c r="I707" s="1">
        <v>31</v>
      </c>
      <c r="J707" s="1">
        <v>110</v>
      </c>
      <c r="K707" s="1">
        <v>0</v>
      </c>
      <c r="L707" s="1">
        <v>5</v>
      </c>
      <c r="M707" s="1">
        <v>2</v>
      </c>
      <c r="N707" s="1">
        <v>0</v>
      </c>
      <c r="O707" s="1">
        <v>3</v>
      </c>
      <c r="P707" s="8">
        <f t="shared" ref="P707:P770" si="216">SUM(J707:O707)</f>
        <v>120</v>
      </c>
      <c r="Q707" s="10">
        <f t="shared" ref="Q707:Q770" si="217">IF(P707=0,0,J707/P707)</f>
        <v>0.91666666666666663</v>
      </c>
      <c r="R707" s="10">
        <f t="shared" ref="R707:R770" si="218">IF(P707=0,0,K707/P707)</f>
        <v>0</v>
      </c>
      <c r="S707" s="10">
        <f t="shared" ref="S707:S770" si="219">IF(P707=0,0,L707/P707)</f>
        <v>4.1666666666666664E-2</v>
      </c>
      <c r="T707" s="10">
        <f t="shared" ref="T707:T770" si="220">IF(P707=0,0,M707/P707)</f>
        <v>1.6666666666666666E-2</v>
      </c>
      <c r="U707" s="10">
        <f t="shared" ref="U707:U770" si="221">IF(P707=0,0,N707/P707)</f>
        <v>0</v>
      </c>
      <c r="V707" s="10">
        <f t="shared" ref="V707:V770" si="222">IF(P707=0,0,O707/P707)</f>
        <v>2.5000000000000001E-2</v>
      </c>
      <c r="W707" s="1">
        <v>2</v>
      </c>
      <c r="X707" s="1">
        <v>2</v>
      </c>
      <c r="Y707" s="1">
        <v>1</v>
      </c>
      <c r="Z707" s="1">
        <v>4</v>
      </c>
      <c r="AA707" s="8">
        <f t="shared" ref="AA707:AA770" si="223">SUM(W707:Z707)</f>
        <v>9</v>
      </c>
      <c r="AB707" s="10">
        <f t="shared" ref="AB707:AB770" si="224">IF(AA707=0,0,W707/AA707)</f>
        <v>0.22222222222222221</v>
      </c>
      <c r="AC707" s="10">
        <f t="shared" ref="AC707:AC770" si="225">IF(AA707=0,0,X707/AA707)</f>
        <v>0.22222222222222221</v>
      </c>
      <c r="AD707" s="10">
        <f t="shared" ref="AD707:AD770" si="226">IF(AA707=0,0,Y707/AA707)</f>
        <v>0.1111111111111111</v>
      </c>
      <c r="AE707" s="10">
        <f t="shared" ref="AE707:AE770" si="227">IF(AA707=0,0,Z707/AA707)</f>
        <v>0.44444444444444442</v>
      </c>
      <c r="AF707" s="1">
        <v>5</v>
      </c>
      <c r="AG707" s="1">
        <v>0</v>
      </c>
      <c r="AH707" s="1">
        <v>0</v>
      </c>
      <c r="AI707" s="1">
        <v>0</v>
      </c>
      <c r="AJ707" s="1">
        <v>1</v>
      </c>
      <c r="AK707" s="1">
        <v>0</v>
      </c>
      <c r="AL707" s="1">
        <v>0</v>
      </c>
      <c r="AM707" s="1">
        <v>0</v>
      </c>
      <c r="AN707" s="1">
        <v>50</v>
      </c>
      <c r="AO707" s="20" t="str">
        <f t="shared" si="210"/>
        <v>36-50</v>
      </c>
      <c r="AP707" s="1">
        <v>2786</v>
      </c>
      <c r="AQ707" s="1">
        <v>0</v>
      </c>
      <c r="AR707" s="1">
        <v>0</v>
      </c>
      <c r="AS707" s="1">
        <v>0</v>
      </c>
      <c r="AT707" s="1">
        <v>1</v>
      </c>
      <c r="AU707" s="1">
        <v>0</v>
      </c>
      <c r="AV707" s="1">
        <v>0</v>
      </c>
      <c r="AW707" s="1">
        <v>1</v>
      </c>
      <c r="AX707" s="1">
        <v>0</v>
      </c>
      <c r="AY707" s="1">
        <v>0</v>
      </c>
      <c r="AZ707" s="1">
        <v>114</v>
      </c>
      <c r="BA707" s="23">
        <v>42063</v>
      </c>
      <c r="BB707" s="25">
        <f t="shared" si="211"/>
        <v>2</v>
      </c>
      <c r="BC707" s="25" t="str">
        <f t="shared" si="212"/>
        <v>February</v>
      </c>
      <c r="BD707" s="25">
        <v>1</v>
      </c>
      <c r="BE707" t="str">
        <f t="shared" si="213"/>
        <v>239,40548,Low income,1299,High spender,0.0320361053566144,0,1,31,110,0,5,2,0,3,120,0.916666666666667,0,0.0416666666666667,0.0166666666666667,0,0.025,2,2,1,4,9,0.222222222222222,0.222222222222222,0.111111111111111,0.444444444444444,5,0,0,0,1,0,0,0,50,36-50,2786,0,0,0,1,0,0,1,0,0,114</v>
      </c>
    </row>
    <row r="708" spans="1:57" ht="13.2" x14ac:dyDescent="0.25">
      <c r="A708" s="8">
        <v>24</v>
      </c>
      <c r="B708" s="1">
        <v>36947</v>
      </c>
      <c r="C708" s="8" t="str">
        <f t="shared" si="214"/>
        <v>Low income</v>
      </c>
      <c r="D708" s="31">
        <v>795</v>
      </c>
      <c r="E708" s="34" t="str">
        <f t="shared" si="215"/>
        <v>High spender</v>
      </c>
      <c r="F708" s="10">
        <f t="shared" si="209"/>
        <v>2.1517308577151055E-2</v>
      </c>
      <c r="G708" s="1">
        <v>1</v>
      </c>
      <c r="H708" s="1">
        <v>1</v>
      </c>
      <c r="I708" s="1">
        <v>49</v>
      </c>
      <c r="J708" s="1">
        <v>88</v>
      </c>
      <c r="K708" s="1">
        <v>3</v>
      </c>
      <c r="L708" s="1">
        <v>21</v>
      </c>
      <c r="M708" s="1">
        <v>4</v>
      </c>
      <c r="N708" s="1">
        <v>1</v>
      </c>
      <c r="O708" s="1">
        <v>29</v>
      </c>
      <c r="P708" s="8">
        <f t="shared" si="216"/>
        <v>146</v>
      </c>
      <c r="Q708" s="10">
        <f t="shared" si="217"/>
        <v>0.60273972602739723</v>
      </c>
      <c r="R708" s="10">
        <f t="shared" si="218"/>
        <v>2.0547945205479451E-2</v>
      </c>
      <c r="S708" s="10">
        <f t="shared" si="219"/>
        <v>0.14383561643835616</v>
      </c>
      <c r="T708" s="10">
        <f t="shared" si="220"/>
        <v>2.7397260273972601E-2</v>
      </c>
      <c r="U708" s="10">
        <f t="shared" si="221"/>
        <v>6.8493150684931503E-3</v>
      </c>
      <c r="V708" s="10">
        <f t="shared" si="222"/>
        <v>0.19863013698630136</v>
      </c>
      <c r="W708" s="1">
        <v>4</v>
      </c>
      <c r="X708" s="1">
        <v>3</v>
      </c>
      <c r="Y708" s="1">
        <v>0</v>
      </c>
      <c r="Z708" s="1">
        <v>4</v>
      </c>
      <c r="AA708" s="8">
        <f t="shared" si="223"/>
        <v>11</v>
      </c>
      <c r="AB708" s="10">
        <f t="shared" si="224"/>
        <v>0.36363636363636365</v>
      </c>
      <c r="AC708" s="10">
        <f t="shared" si="225"/>
        <v>0.27272727272727271</v>
      </c>
      <c r="AD708" s="10">
        <f t="shared" si="226"/>
        <v>0</v>
      </c>
      <c r="AE708" s="10">
        <f t="shared" si="227"/>
        <v>0.36363636363636365</v>
      </c>
      <c r="AF708" s="1">
        <v>9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53</v>
      </c>
      <c r="AO708" s="20" t="str">
        <f t="shared" si="210"/>
        <v>50-65</v>
      </c>
      <c r="AP708" s="1">
        <v>2850</v>
      </c>
      <c r="AQ708" s="1">
        <v>0</v>
      </c>
      <c r="AR708" s="1">
        <v>1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1</v>
      </c>
      <c r="AZ708" s="1">
        <v>88</v>
      </c>
      <c r="BA708" s="23">
        <v>41999</v>
      </c>
      <c r="BB708" s="25">
        <f t="shared" si="211"/>
        <v>12</v>
      </c>
      <c r="BC708" s="25" t="str">
        <f t="shared" si="212"/>
        <v>December</v>
      </c>
      <c r="BD708" s="25">
        <v>1</v>
      </c>
      <c r="BE708" t="str">
        <f t="shared" si="213"/>
        <v>24,36947,Low income,795,High spender,0.0215173085771511,1,1,49,88,3,21,4,1,29,146,0.602739726027397,0.0205479452054795,0.143835616438356,0.0273972602739726,0.00684931506849315,0.198630136986301,4,3,0,4,11,0.363636363636364,0.272727272727273,0,0.363636363636364,9,0,0,0,0,0,0,0,53,50-65,2850,0,1,0,0,0,0,0,0,1,88</v>
      </c>
    </row>
    <row r="709" spans="1:57" ht="13.2" x14ac:dyDescent="0.25">
      <c r="A709" s="8">
        <v>1534</v>
      </c>
      <c r="B709" s="1">
        <v>42162</v>
      </c>
      <c r="C709" s="8" t="str">
        <f t="shared" si="214"/>
        <v>Low income</v>
      </c>
      <c r="D709" s="31">
        <v>775</v>
      </c>
      <c r="E709" s="34" t="str">
        <f t="shared" si="215"/>
        <v>High spender</v>
      </c>
      <c r="F709" s="10">
        <f t="shared" si="209"/>
        <v>1.8381480954413928E-2</v>
      </c>
      <c r="G709" s="1">
        <v>1</v>
      </c>
      <c r="H709" s="1">
        <v>0</v>
      </c>
      <c r="I709" s="1">
        <v>31</v>
      </c>
      <c r="J709" s="1">
        <v>46</v>
      </c>
      <c r="K709" s="1">
        <v>7</v>
      </c>
      <c r="L709" s="1">
        <v>59</v>
      </c>
      <c r="M709" s="1">
        <v>2</v>
      </c>
      <c r="N709" s="1">
        <v>4</v>
      </c>
      <c r="O709" s="1">
        <v>27</v>
      </c>
      <c r="P709" s="8">
        <f t="shared" si="216"/>
        <v>145</v>
      </c>
      <c r="Q709" s="10">
        <f t="shared" si="217"/>
        <v>0.31724137931034485</v>
      </c>
      <c r="R709" s="10">
        <f t="shared" si="218"/>
        <v>4.8275862068965517E-2</v>
      </c>
      <c r="S709" s="10">
        <f t="shared" si="219"/>
        <v>0.40689655172413791</v>
      </c>
      <c r="T709" s="10">
        <f t="shared" si="220"/>
        <v>1.3793103448275862E-2</v>
      </c>
      <c r="U709" s="10">
        <f t="shared" si="221"/>
        <v>2.7586206896551724E-2</v>
      </c>
      <c r="V709" s="10">
        <f t="shared" si="222"/>
        <v>0.18620689655172415</v>
      </c>
      <c r="W709" s="1">
        <v>2</v>
      </c>
      <c r="X709" s="1">
        <v>3</v>
      </c>
      <c r="Y709" s="1">
        <v>1</v>
      </c>
      <c r="Z709" s="1">
        <v>3</v>
      </c>
      <c r="AA709" s="8">
        <f t="shared" si="223"/>
        <v>9</v>
      </c>
      <c r="AB709" s="10">
        <f t="shared" si="224"/>
        <v>0.22222222222222221</v>
      </c>
      <c r="AC709" s="10">
        <f t="shared" si="225"/>
        <v>0.33333333333333331</v>
      </c>
      <c r="AD709" s="10">
        <f t="shared" si="226"/>
        <v>0.1111111111111111</v>
      </c>
      <c r="AE709" s="10">
        <f t="shared" si="227"/>
        <v>0.33333333333333331</v>
      </c>
      <c r="AF709" s="1">
        <v>6</v>
      </c>
      <c r="AG709" s="1">
        <v>0</v>
      </c>
      <c r="AH709" s="1">
        <v>0</v>
      </c>
      <c r="AI709" s="1">
        <v>1</v>
      </c>
      <c r="AJ709" s="1">
        <v>0</v>
      </c>
      <c r="AK709" s="1">
        <v>0</v>
      </c>
      <c r="AL709" s="1">
        <v>0</v>
      </c>
      <c r="AM709" s="1">
        <v>1</v>
      </c>
      <c r="AN709" s="1">
        <v>39</v>
      </c>
      <c r="AO709" s="20" t="str">
        <f t="shared" si="210"/>
        <v>36-50</v>
      </c>
      <c r="AP709" s="1">
        <v>2381</v>
      </c>
      <c r="AQ709" s="1">
        <v>0</v>
      </c>
      <c r="AR709" s="1">
        <v>0</v>
      </c>
      <c r="AS709" s="1">
        <v>0</v>
      </c>
      <c r="AT709" s="1">
        <v>1</v>
      </c>
      <c r="AU709" s="1">
        <v>0</v>
      </c>
      <c r="AV709" s="1">
        <v>0</v>
      </c>
      <c r="AW709" s="1">
        <v>1</v>
      </c>
      <c r="AX709" s="1">
        <v>0</v>
      </c>
      <c r="AY709" s="1">
        <v>0</v>
      </c>
      <c r="AZ709" s="1">
        <v>91</v>
      </c>
      <c r="BA709" s="23">
        <v>42468</v>
      </c>
      <c r="BB709" s="25">
        <f t="shared" si="211"/>
        <v>4</v>
      </c>
      <c r="BC709" s="25" t="str">
        <f t="shared" si="212"/>
        <v>April</v>
      </c>
      <c r="BD709" s="25">
        <v>1</v>
      </c>
      <c r="BE709" t="str">
        <f t="shared" si="213"/>
        <v>1534,42162,Low income,775,High spender,0.0183814809544139,1,0,31,46,7,59,2,4,27,145,0.317241379310345,0.0482758620689655,0.406896551724138,0.0137931034482759,0.0275862068965517,0.186206896551724,2,3,1,3,9,0.222222222222222,0.333333333333333,0.111111111111111,0.333333333333333,6,0,0,1,0,0,0,1,39,36-50,2381,0,0,0,1,0,0,1,0,0,91</v>
      </c>
    </row>
    <row r="710" spans="1:57" ht="13.2" x14ac:dyDescent="0.25">
      <c r="A710" s="8">
        <v>1442</v>
      </c>
      <c r="B710" s="1">
        <v>23477</v>
      </c>
      <c r="C710" s="8" t="str">
        <f t="shared" si="214"/>
        <v>Low income</v>
      </c>
      <c r="D710" s="31">
        <v>953</v>
      </c>
      <c r="E710" s="34" t="str">
        <f t="shared" si="215"/>
        <v>High spender</v>
      </c>
      <c r="F710" s="10">
        <f t="shared" si="209"/>
        <v>4.0592920730928142E-2</v>
      </c>
      <c r="G710" s="1">
        <v>1</v>
      </c>
      <c r="H710" s="1">
        <v>0</v>
      </c>
      <c r="I710" s="1">
        <v>39</v>
      </c>
      <c r="J710" s="1">
        <v>38</v>
      </c>
      <c r="K710" s="1">
        <v>15</v>
      </c>
      <c r="L710" s="1">
        <v>54</v>
      </c>
      <c r="M710" s="1">
        <v>3</v>
      </c>
      <c r="N710" s="1">
        <v>8</v>
      </c>
      <c r="O710" s="1">
        <v>29</v>
      </c>
      <c r="P710" s="8">
        <f t="shared" si="216"/>
        <v>147</v>
      </c>
      <c r="Q710" s="10">
        <f t="shared" si="217"/>
        <v>0.25850340136054423</v>
      </c>
      <c r="R710" s="10">
        <f t="shared" si="218"/>
        <v>0.10204081632653061</v>
      </c>
      <c r="S710" s="10">
        <f t="shared" si="219"/>
        <v>0.36734693877551022</v>
      </c>
      <c r="T710" s="10">
        <f t="shared" si="220"/>
        <v>2.0408163265306121E-2</v>
      </c>
      <c r="U710" s="10">
        <f t="shared" si="221"/>
        <v>5.4421768707482991E-2</v>
      </c>
      <c r="V710" s="10">
        <f t="shared" si="222"/>
        <v>0.19727891156462585</v>
      </c>
      <c r="W710" s="1">
        <v>3</v>
      </c>
      <c r="X710" s="1">
        <v>3</v>
      </c>
      <c r="Y710" s="1">
        <v>0</v>
      </c>
      <c r="Z710" s="1">
        <v>4</v>
      </c>
      <c r="AA710" s="8">
        <f t="shared" si="223"/>
        <v>10</v>
      </c>
      <c r="AB710" s="10">
        <f t="shared" si="224"/>
        <v>0.3</v>
      </c>
      <c r="AC710" s="10">
        <f t="shared" si="225"/>
        <v>0.3</v>
      </c>
      <c r="AD710" s="10">
        <f t="shared" si="226"/>
        <v>0</v>
      </c>
      <c r="AE710" s="10">
        <f t="shared" si="227"/>
        <v>0.4</v>
      </c>
      <c r="AF710" s="1">
        <v>8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34</v>
      </c>
      <c r="AO710" s="20" t="str">
        <f t="shared" si="210"/>
        <v>24-35</v>
      </c>
      <c r="AP710" s="1">
        <v>2410</v>
      </c>
      <c r="AQ710" s="1">
        <v>0</v>
      </c>
      <c r="AR710" s="1">
        <v>1</v>
      </c>
      <c r="AS710" s="1">
        <v>0</v>
      </c>
      <c r="AT710" s="1">
        <v>0</v>
      </c>
      <c r="AU710" s="1">
        <v>0</v>
      </c>
      <c r="AV710" s="1">
        <v>0</v>
      </c>
      <c r="AW710" s="1">
        <v>1</v>
      </c>
      <c r="AX710" s="1">
        <v>0</v>
      </c>
      <c r="AY710" s="1">
        <v>0</v>
      </c>
      <c r="AZ710" s="1">
        <v>89</v>
      </c>
      <c r="BA710" s="23">
        <v>42439</v>
      </c>
      <c r="BB710" s="25">
        <f t="shared" si="211"/>
        <v>3</v>
      </c>
      <c r="BC710" s="25" t="str">
        <f t="shared" si="212"/>
        <v>March</v>
      </c>
      <c r="BD710" s="25">
        <v>1</v>
      </c>
      <c r="BE710" t="str">
        <f t="shared" si="213"/>
        <v>1442,23477,Low income,953,High spender,0.0405929207309281,1,0,39,38,15,54,3,8,29,147,0.258503401360544,0.102040816326531,0.36734693877551,0.0204081632653061,0.054421768707483,0.197278911564626,3,3,0,4,10,0.3,0.3,0,0.4,8,0,0,0,0,0,0,0,34,24-35,2410,0,1,0,0,0,0,1,0,0,89</v>
      </c>
    </row>
    <row r="711" spans="1:57" ht="13.2" x14ac:dyDescent="0.25">
      <c r="A711" s="8">
        <v>1011</v>
      </c>
      <c r="B711" s="1">
        <v>58646</v>
      </c>
      <c r="C711" s="8" t="str">
        <f t="shared" si="214"/>
        <v>High income</v>
      </c>
      <c r="D711" s="31">
        <v>1606</v>
      </c>
      <c r="E711" s="34" t="str">
        <f t="shared" si="215"/>
        <v>High spender</v>
      </c>
      <c r="F711" s="10">
        <f t="shared" si="209"/>
        <v>2.7384646864236264E-2</v>
      </c>
      <c r="G711" s="1">
        <v>0</v>
      </c>
      <c r="H711" s="1">
        <v>1</v>
      </c>
      <c r="I711" s="1">
        <v>3</v>
      </c>
      <c r="J711" s="1">
        <v>62</v>
      </c>
      <c r="K711" s="1">
        <v>1</v>
      </c>
      <c r="L711" s="1">
        <v>44</v>
      </c>
      <c r="M711" s="1">
        <v>6</v>
      </c>
      <c r="N711" s="1">
        <v>5</v>
      </c>
      <c r="O711" s="1">
        <v>22</v>
      </c>
      <c r="P711" s="8">
        <f t="shared" si="216"/>
        <v>140</v>
      </c>
      <c r="Q711" s="10">
        <f t="shared" si="217"/>
        <v>0.44285714285714284</v>
      </c>
      <c r="R711" s="10">
        <f t="shared" si="218"/>
        <v>7.1428571428571426E-3</v>
      </c>
      <c r="S711" s="10">
        <f t="shared" si="219"/>
        <v>0.31428571428571428</v>
      </c>
      <c r="T711" s="10">
        <f t="shared" si="220"/>
        <v>4.2857142857142858E-2</v>
      </c>
      <c r="U711" s="10">
        <f t="shared" si="221"/>
        <v>3.5714285714285712E-2</v>
      </c>
      <c r="V711" s="10">
        <f t="shared" si="222"/>
        <v>0.15714285714285714</v>
      </c>
      <c r="W711" s="1">
        <v>1</v>
      </c>
      <c r="X711" s="1">
        <v>2</v>
      </c>
      <c r="Y711" s="1">
        <v>1</v>
      </c>
      <c r="Z711" s="1">
        <v>4</v>
      </c>
      <c r="AA711" s="8">
        <f t="shared" si="223"/>
        <v>8</v>
      </c>
      <c r="AB711" s="10">
        <f t="shared" si="224"/>
        <v>0.125</v>
      </c>
      <c r="AC711" s="10">
        <f t="shared" si="225"/>
        <v>0.25</v>
      </c>
      <c r="AD711" s="10">
        <f t="shared" si="226"/>
        <v>0.125</v>
      </c>
      <c r="AE711" s="10">
        <f t="shared" si="227"/>
        <v>0.5</v>
      </c>
      <c r="AF711" s="1">
        <v>4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58</v>
      </c>
      <c r="AO711" s="20" t="str">
        <f t="shared" si="210"/>
        <v>50-65</v>
      </c>
      <c r="AP711" s="1">
        <v>2543</v>
      </c>
      <c r="AQ711" s="1">
        <v>0</v>
      </c>
      <c r="AR711" s="1">
        <v>1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1</v>
      </c>
      <c r="AY711" s="1">
        <v>0</v>
      </c>
      <c r="AZ711" s="1">
        <v>96</v>
      </c>
      <c r="BA711" s="23">
        <v>42306</v>
      </c>
      <c r="BB711" s="25">
        <f t="shared" si="211"/>
        <v>10</v>
      </c>
      <c r="BC711" s="25" t="str">
        <f t="shared" si="212"/>
        <v>October</v>
      </c>
      <c r="BD711" s="25">
        <v>1</v>
      </c>
      <c r="BE711" t="str">
        <f t="shared" si="213"/>
        <v>1011,58646,High income,1606,High spender,0.0273846468642363,0,1,3,62,1,44,6,5,22,140,0.442857142857143,0.00714285714285714,0.314285714285714,0.0428571428571429,0.0357142857142857,0.157142857142857,1,2,1,4,8,0.125,0.25,0.125,0.5,4,0,0,0,0,0,0,0,58,50-65,2543,0,1,0,0,0,0,0,1,0,96</v>
      </c>
    </row>
    <row r="712" spans="1:57" ht="13.2" x14ac:dyDescent="0.25">
      <c r="A712" s="8">
        <v>904</v>
      </c>
      <c r="B712" s="1">
        <v>40887</v>
      </c>
      <c r="C712" s="8" t="str">
        <f t="shared" si="214"/>
        <v>Low income</v>
      </c>
      <c r="D712" s="31">
        <v>1150</v>
      </c>
      <c r="E712" s="34" t="str">
        <f t="shared" si="215"/>
        <v>High spender</v>
      </c>
      <c r="F712" s="10">
        <f t="shared" si="209"/>
        <v>2.8126299312739991E-2</v>
      </c>
      <c r="G712" s="1">
        <v>1</v>
      </c>
      <c r="H712" s="1">
        <v>1</v>
      </c>
      <c r="I712" s="1">
        <v>32</v>
      </c>
      <c r="J712" s="1">
        <v>50</v>
      </c>
      <c r="K712" s="1">
        <v>4</v>
      </c>
      <c r="L712" s="1">
        <v>44</v>
      </c>
      <c r="M712" s="1">
        <v>10</v>
      </c>
      <c r="N712" s="1">
        <v>10</v>
      </c>
      <c r="O712" s="1">
        <v>43</v>
      </c>
      <c r="P712" s="8">
        <f t="shared" si="216"/>
        <v>161</v>
      </c>
      <c r="Q712" s="10">
        <f t="shared" si="217"/>
        <v>0.3105590062111801</v>
      </c>
      <c r="R712" s="10">
        <f t="shared" si="218"/>
        <v>2.4844720496894408E-2</v>
      </c>
      <c r="S712" s="10">
        <f t="shared" si="219"/>
        <v>0.27329192546583853</v>
      </c>
      <c r="T712" s="10">
        <f t="shared" si="220"/>
        <v>6.2111801242236024E-2</v>
      </c>
      <c r="U712" s="10">
        <f t="shared" si="221"/>
        <v>6.2111801242236024E-2</v>
      </c>
      <c r="V712" s="10">
        <f t="shared" si="222"/>
        <v>0.26708074534161491</v>
      </c>
      <c r="W712" s="1">
        <v>3</v>
      </c>
      <c r="X712" s="1">
        <v>3</v>
      </c>
      <c r="Y712" s="1">
        <v>1</v>
      </c>
      <c r="Z712" s="1">
        <v>3</v>
      </c>
      <c r="AA712" s="8">
        <f t="shared" si="223"/>
        <v>10</v>
      </c>
      <c r="AB712" s="10">
        <f t="shared" si="224"/>
        <v>0.3</v>
      </c>
      <c r="AC712" s="10">
        <f t="shared" si="225"/>
        <v>0.3</v>
      </c>
      <c r="AD712" s="10">
        <f t="shared" si="226"/>
        <v>0.1</v>
      </c>
      <c r="AE712" s="10">
        <f t="shared" si="227"/>
        <v>0.3</v>
      </c>
      <c r="AF712" s="1">
        <v>9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1</v>
      </c>
      <c r="AN712" s="1">
        <v>68</v>
      </c>
      <c r="AO712" s="20" t="str">
        <f t="shared" si="210"/>
        <v>66+</v>
      </c>
      <c r="AP712" s="1">
        <v>2578</v>
      </c>
      <c r="AQ712" s="1">
        <v>0</v>
      </c>
      <c r="AR712" s="1">
        <v>0</v>
      </c>
      <c r="AS712" s="1">
        <v>1</v>
      </c>
      <c r="AT712" s="1">
        <v>0</v>
      </c>
      <c r="AU712" s="1">
        <v>0</v>
      </c>
      <c r="AV712" s="1">
        <v>0</v>
      </c>
      <c r="AW712" s="1">
        <v>1</v>
      </c>
      <c r="AX712" s="1">
        <v>0</v>
      </c>
      <c r="AY712" s="1">
        <v>0</v>
      </c>
      <c r="AZ712" s="1">
        <v>75</v>
      </c>
      <c r="BA712" s="23">
        <v>42271</v>
      </c>
      <c r="BB712" s="25">
        <f t="shared" si="211"/>
        <v>9</v>
      </c>
      <c r="BC712" s="25" t="str">
        <f t="shared" si="212"/>
        <v>September</v>
      </c>
      <c r="BD712" s="25">
        <v>1</v>
      </c>
      <c r="BE712" t="str">
        <f t="shared" si="213"/>
        <v>904,40887,Low income,1150,High spender,0.02812629931274,1,1,32,50,4,44,10,10,43,161,0.31055900621118,0.0248447204968944,0.273291925465839,0.062111801242236,0.062111801242236,0.267080745341615,3,3,1,3,10,0.3,0.3,0.1,0.3,9,0,0,0,0,0,0,1,68,66+,2578,0,0,1,0,0,0,1,0,0,75</v>
      </c>
    </row>
    <row r="713" spans="1:57" ht="13.2" x14ac:dyDescent="0.25">
      <c r="A713" s="8">
        <v>604</v>
      </c>
      <c r="B713" s="1">
        <v>36443</v>
      </c>
      <c r="C713" s="8" t="str">
        <f t="shared" si="214"/>
        <v>Low income</v>
      </c>
      <c r="D713" s="31">
        <v>852</v>
      </c>
      <c r="E713" s="34" t="str">
        <f t="shared" si="215"/>
        <v>High spender</v>
      </c>
      <c r="F713" s="10">
        <f t="shared" si="209"/>
        <v>2.3378975386219577E-2</v>
      </c>
      <c r="G713" s="1">
        <v>1</v>
      </c>
      <c r="H713" s="1">
        <v>1</v>
      </c>
      <c r="I713" s="1">
        <v>9</v>
      </c>
      <c r="J713" s="1">
        <v>65</v>
      </c>
      <c r="K713" s="1">
        <v>0</v>
      </c>
      <c r="L713" s="1">
        <v>46</v>
      </c>
      <c r="M713" s="1">
        <v>4</v>
      </c>
      <c r="N713" s="1">
        <v>3</v>
      </c>
      <c r="O713" s="1">
        <v>20</v>
      </c>
      <c r="P713" s="8">
        <f t="shared" si="216"/>
        <v>138</v>
      </c>
      <c r="Q713" s="10">
        <f t="shared" si="217"/>
        <v>0.47101449275362317</v>
      </c>
      <c r="R713" s="10">
        <f t="shared" si="218"/>
        <v>0</v>
      </c>
      <c r="S713" s="10">
        <f t="shared" si="219"/>
        <v>0.33333333333333331</v>
      </c>
      <c r="T713" s="10">
        <f t="shared" si="220"/>
        <v>2.8985507246376812E-2</v>
      </c>
      <c r="U713" s="10">
        <f t="shared" si="221"/>
        <v>2.1739130434782608E-2</v>
      </c>
      <c r="V713" s="10">
        <f t="shared" si="222"/>
        <v>0.14492753623188406</v>
      </c>
      <c r="W713" s="1">
        <v>4</v>
      </c>
      <c r="X713" s="1">
        <v>3</v>
      </c>
      <c r="Y713" s="1">
        <v>1</v>
      </c>
      <c r="Z713" s="1">
        <v>3</v>
      </c>
      <c r="AA713" s="8">
        <f t="shared" si="223"/>
        <v>11</v>
      </c>
      <c r="AB713" s="10">
        <f t="shared" si="224"/>
        <v>0.36363636363636365</v>
      </c>
      <c r="AC713" s="10">
        <f t="shared" si="225"/>
        <v>0.27272727272727271</v>
      </c>
      <c r="AD713" s="10">
        <f t="shared" si="226"/>
        <v>9.0909090909090912E-2</v>
      </c>
      <c r="AE713" s="10">
        <f t="shared" si="227"/>
        <v>0.27272727272727271</v>
      </c>
      <c r="AF713" s="1">
        <v>8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59</v>
      </c>
      <c r="AO713" s="20" t="str">
        <f t="shared" si="210"/>
        <v>50-65</v>
      </c>
      <c r="AP713" s="1">
        <v>2670</v>
      </c>
      <c r="AQ713" s="1">
        <v>0</v>
      </c>
      <c r="AR713" s="1">
        <v>1</v>
      </c>
      <c r="AS713" s="1">
        <v>0</v>
      </c>
      <c r="AT713" s="1">
        <v>0</v>
      </c>
      <c r="AU713" s="1">
        <v>0</v>
      </c>
      <c r="AV713" s="1">
        <v>0</v>
      </c>
      <c r="AW713" s="1">
        <v>1</v>
      </c>
      <c r="AX713" s="1">
        <v>0</v>
      </c>
      <c r="AY713" s="1">
        <v>0</v>
      </c>
      <c r="AZ713" s="1">
        <v>98</v>
      </c>
      <c r="BA713" s="23">
        <v>42179</v>
      </c>
      <c r="BB713" s="25">
        <f t="shared" si="211"/>
        <v>6</v>
      </c>
      <c r="BC713" s="25" t="str">
        <f t="shared" si="212"/>
        <v>June</v>
      </c>
      <c r="BD713" s="25">
        <v>1</v>
      </c>
      <c r="BE713" t="str">
        <f t="shared" si="213"/>
        <v>604,36443,Low income,852,High spender,0.0233789753862196,1,1,9,65,0,46,4,3,20,138,0.471014492753623,0,0.333333333333333,0.0289855072463768,0.0217391304347826,0.144927536231884,4,3,1,3,11,0.363636363636364,0.272727272727273,0.0909090909090909,0.272727272727273,8,0,0,0,0,0,0,0,59,50-65,2670,0,1,0,0,0,0,1,0,0,98</v>
      </c>
    </row>
    <row r="714" spans="1:57" ht="13.2" x14ac:dyDescent="0.25">
      <c r="A714" s="8">
        <v>456</v>
      </c>
      <c r="B714" s="1">
        <v>38557</v>
      </c>
      <c r="C714" s="8" t="str">
        <f t="shared" si="214"/>
        <v>Low income</v>
      </c>
      <c r="D714" s="31">
        <v>153</v>
      </c>
      <c r="E714" s="34" t="str">
        <f t="shared" si="215"/>
        <v>Low spender</v>
      </c>
      <c r="F714" s="10">
        <f t="shared" si="209"/>
        <v>3.9681510490961434E-3</v>
      </c>
      <c r="G714" s="1">
        <v>1</v>
      </c>
      <c r="H714" s="1">
        <v>0</v>
      </c>
      <c r="I714" s="1">
        <v>17</v>
      </c>
      <c r="J714" s="1">
        <v>76</v>
      </c>
      <c r="K714" s="1">
        <v>3</v>
      </c>
      <c r="L714" s="1">
        <v>31</v>
      </c>
      <c r="M714" s="1">
        <v>4</v>
      </c>
      <c r="N714" s="1">
        <v>4</v>
      </c>
      <c r="O714" s="1">
        <v>27</v>
      </c>
      <c r="P714" s="8">
        <f t="shared" si="216"/>
        <v>145</v>
      </c>
      <c r="Q714" s="10">
        <f t="shared" si="217"/>
        <v>0.52413793103448281</v>
      </c>
      <c r="R714" s="10">
        <f t="shared" si="218"/>
        <v>2.0689655172413793E-2</v>
      </c>
      <c r="S714" s="10">
        <f t="shared" si="219"/>
        <v>0.21379310344827587</v>
      </c>
      <c r="T714" s="10">
        <f t="shared" si="220"/>
        <v>2.7586206896551724E-2</v>
      </c>
      <c r="U714" s="10">
        <f t="shared" si="221"/>
        <v>2.7586206896551724E-2</v>
      </c>
      <c r="V714" s="10">
        <f t="shared" si="222"/>
        <v>0.18620689655172415</v>
      </c>
      <c r="W714" s="1">
        <v>2</v>
      </c>
      <c r="X714" s="1">
        <v>3</v>
      </c>
      <c r="Y714" s="1">
        <v>1</v>
      </c>
      <c r="Z714" s="1">
        <v>3</v>
      </c>
      <c r="AA714" s="8">
        <f t="shared" si="223"/>
        <v>9</v>
      </c>
      <c r="AB714" s="10">
        <f t="shared" si="224"/>
        <v>0.22222222222222221</v>
      </c>
      <c r="AC714" s="10">
        <f t="shared" si="225"/>
        <v>0.33333333333333331</v>
      </c>
      <c r="AD714" s="10">
        <f t="shared" si="226"/>
        <v>0.1111111111111111</v>
      </c>
      <c r="AE714" s="10">
        <f t="shared" si="227"/>
        <v>0.33333333333333331</v>
      </c>
      <c r="AF714" s="1">
        <v>7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42</v>
      </c>
      <c r="AO714" s="20" t="str">
        <f t="shared" si="210"/>
        <v>36-50</v>
      </c>
      <c r="AP714" s="1">
        <v>2716</v>
      </c>
      <c r="AQ714" s="1">
        <v>0</v>
      </c>
      <c r="AR714" s="1">
        <v>0</v>
      </c>
      <c r="AS714" s="1">
        <v>1</v>
      </c>
      <c r="AT714" s="1">
        <v>0</v>
      </c>
      <c r="AU714" s="1">
        <v>0</v>
      </c>
      <c r="AV714" s="1">
        <v>0</v>
      </c>
      <c r="AW714" s="1">
        <v>1</v>
      </c>
      <c r="AX714" s="1">
        <v>0</v>
      </c>
      <c r="AY714" s="1">
        <v>0</v>
      </c>
      <c r="AZ714" s="1">
        <v>91</v>
      </c>
      <c r="BA714" s="23">
        <v>42133</v>
      </c>
      <c r="BB714" s="25">
        <f t="shared" si="211"/>
        <v>5</v>
      </c>
      <c r="BC714" s="25" t="str">
        <f t="shared" si="212"/>
        <v>May</v>
      </c>
      <c r="BD714" s="25">
        <v>1</v>
      </c>
      <c r="BE714" t="str">
        <f t="shared" si="213"/>
        <v>456,38557,Low income,153,Low spender,0.00396815104909614,1,0,17,76,3,31,4,4,27,145,0.524137931034483,0.0206896551724138,0.213793103448276,0.0275862068965517,0.0275862068965517,0.186206896551724,2,3,1,3,9,0.222222222222222,0.333333333333333,0.111111111111111,0.333333333333333,7,0,0,0,0,0,0,0,42,36-50,2716,0,0,1,0,0,0,1,0,0,91</v>
      </c>
    </row>
    <row r="715" spans="1:57" ht="13.2" x14ac:dyDescent="0.25">
      <c r="A715" s="8">
        <v>344</v>
      </c>
      <c r="B715" s="1">
        <v>30983</v>
      </c>
      <c r="C715" s="8" t="str">
        <f t="shared" si="214"/>
        <v>Low income</v>
      </c>
      <c r="D715" s="31">
        <v>67</v>
      </c>
      <c r="E715" s="34" t="str">
        <f t="shared" si="215"/>
        <v>Low spender</v>
      </c>
      <c r="F715" s="10">
        <f t="shared" si="209"/>
        <v>2.1624761966239549E-3</v>
      </c>
      <c r="G715" s="1">
        <v>0</v>
      </c>
      <c r="H715" s="1">
        <v>0</v>
      </c>
      <c r="I715" s="1">
        <v>50</v>
      </c>
      <c r="J715" s="1">
        <v>51</v>
      </c>
      <c r="K715" s="1">
        <v>4</v>
      </c>
      <c r="L715" s="1">
        <v>50</v>
      </c>
      <c r="M715" s="1">
        <v>12</v>
      </c>
      <c r="N715" s="1">
        <v>1</v>
      </c>
      <c r="O715" s="1">
        <v>49</v>
      </c>
      <c r="P715" s="8">
        <f t="shared" si="216"/>
        <v>167</v>
      </c>
      <c r="Q715" s="10">
        <f t="shared" si="217"/>
        <v>0.30538922155688625</v>
      </c>
      <c r="R715" s="10">
        <f t="shared" si="218"/>
        <v>2.3952095808383235E-2</v>
      </c>
      <c r="S715" s="10">
        <f t="shared" si="219"/>
        <v>0.29940119760479039</v>
      </c>
      <c r="T715" s="10">
        <f t="shared" si="220"/>
        <v>7.1856287425149698E-2</v>
      </c>
      <c r="U715" s="10">
        <f t="shared" si="221"/>
        <v>5.9880239520958087E-3</v>
      </c>
      <c r="V715" s="10">
        <f t="shared" si="222"/>
        <v>0.29341317365269459</v>
      </c>
      <c r="W715" s="1">
        <v>1</v>
      </c>
      <c r="X715" s="1">
        <v>4</v>
      </c>
      <c r="Y715" s="1">
        <v>0</v>
      </c>
      <c r="Z715" s="1">
        <v>3</v>
      </c>
      <c r="AA715" s="8">
        <f t="shared" si="223"/>
        <v>8</v>
      </c>
      <c r="AB715" s="10">
        <f t="shared" si="224"/>
        <v>0.125</v>
      </c>
      <c r="AC715" s="10">
        <f t="shared" si="225"/>
        <v>0.5</v>
      </c>
      <c r="AD715" s="10">
        <f t="shared" si="226"/>
        <v>0</v>
      </c>
      <c r="AE715" s="10">
        <f t="shared" si="227"/>
        <v>0.375</v>
      </c>
      <c r="AF715" s="1">
        <v>8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1</v>
      </c>
      <c r="AN715" s="1">
        <v>57</v>
      </c>
      <c r="AO715" s="20" t="str">
        <f t="shared" si="210"/>
        <v>50-65</v>
      </c>
      <c r="AP715" s="1">
        <v>2756</v>
      </c>
      <c r="AQ715" s="1">
        <v>0</v>
      </c>
      <c r="AR715" s="1">
        <v>0</v>
      </c>
      <c r="AS715" s="1">
        <v>1</v>
      </c>
      <c r="AT715" s="1">
        <v>0</v>
      </c>
      <c r="AU715" s="1">
        <v>0</v>
      </c>
      <c r="AV715" s="1">
        <v>0</v>
      </c>
      <c r="AW715" s="1">
        <v>1</v>
      </c>
      <c r="AX715" s="1">
        <v>0</v>
      </c>
      <c r="AY715" s="1">
        <v>0</v>
      </c>
      <c r="AZ715" s="1">
        <v>69</v>
      </c>
      <c r="BA715" s="23">
        <v>42093</v>
      </c>
      <c r="BB715" s="25">
        <f t="shared" si="211"/>
        <v>3</v>
      </c>
      <c r="BC715" s="25" t="str">
        <f t="shared" si="212"/>
        <v>March</v>
      </c>
      <c r="BD715" s="25">
        <v>1</v>
      </c>
      <c r="BE715" t="str">
        <f t="shared" si="213"/>
        <v>344,30983,Low income,67,Low spender,0.00216247619662395,0,0,50,51,4,50,12,1,49,167,0.305389221556886,0.0239520958083832,0.29940119760479,0.0718562874251497,0.00598802395209581,0.293413173652695,1,4,0,3,8,0.125,0.5,0,0.375,8,0,0,0,0,0,0,1,57,50-65,2756,0,0,1,0,0,0,1,0,0,69</v>
      </c>
    </row>
    <row r="716" spans="1:57" ht="13.2" x14ac:dyDescent="0.25">
      <c r="A716" s="8">
        <v>165</v>
      </c>
      <c r="B716" s="1">
        <v>37509</v>
      </c>
      <c r="C716" s="8" t="str">
        <f t="shared" si="214"/>
        <v>Low income</v>
      </c>
      <c r="D716" s="31">
        <v>1165</v>
      </c>
      <c r="E716" s="34" t="str">
        <f t="shared" si="215"/>
        <v>High spender</v>
      </c>
      <c r="F716" s="10">
        <f t="shared" si="209"/>
        <v>3.1059212455677304E-2</v>
      </c>
      <c r="G716" s="1">
        <v>1</v>
      </c>
      <c r="H716" s="1">
        <v>0</v>
      </c>
      <c r="I716" s="1">
        <v>24</v>
      </c>
      <c r="J716" s="1">
        <v>37</v>
      </c>
      <c r="K716" s="1">
        <v>5</v>
      </c>
      <c r="L716" s="1">
        <v>56</v>
      </c>
      <c r="M716" s="1">
        <v>12</v>
      </c>
      <c r="N716" s="1">
        <v>8</v>
      </c>
      <c r="O716" s="1">
        <v>5</v>
      </c>
      <c r="P716" s="8">
        <f t="shared" si="216"/>
        <v>123</v>
      </c>
      <c r="Q716" s="10">
        <f t="shared" si="217"/>
        <v>0.30081300813008133</v>
      </c>
      <c r="R716" s="10">
        <f t="shared" si="218"/>
        <v>4.065040650406504E-2</v>
      </c>
      <c r="S716" s="10">
        <f t="shared" si="219"/>
        <v>0.45528455284552843</v>
      </c>
      <c r="T716" s="10">
        <f t="shared" si="220"/>
        <v>9.7560975609756101E-2</v>
      </c>
      <c r="U716" s="10">
        <f t="shared" si="221"/>
        <v>6.5040650406504072E-2</v>
      </c>
      <c r="V716" s="10">
        <f t="shared" si="222"/>
        <v>4.065040650406504E-2</v>
      </c>
      <c r="W716" s="1">
        <v>2</v>
      </c>
      <c r="X716" s="1">
        <v>3</v>
      </c>
      <c r="Y716" s="1">
        <v>0</v>
      </c>
      <c r="Z716" s="1">
        <v>4</v>
      </c>
      <c r="AA716" s="8">
        <f t="shared" si="223"/>
        <v>9</v>
      </c>
      <c r="AB716" s="10">
        <f t="shared" si="224"/>
        <v>0.22222222222222221</v>
      </c>
      <c r="AC716" s="10">
        <f t="shared" si="225"/>
        <v>0.33333333333333331</v>
      </c>
      <c r="AD716" s="10">
        <f t="shared" si="226"/>
        <v>0</v>
      </c>
      <c r="AE716" s="10">
        <f t="shared" si="227"/>
        <v>0.44444444444444442</v>
      </c>
      <c r="AF716" s="1">
        <v>7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44</v>
      </c>
      <c r="AO716" s="20" t="str">
        <f t="shared" si="210"/>
        <v>36-50</v>
      </c>
      <c r="AP716" s="1">
        <v>2814</v>
      </c>
      <c r="AQ716" s="1">
        <v>0</v>
      </c>
      <c r="AR716" s="1">
        <v>0</v>
      </c>
      <c r="AS716" s="1">
        <v>0</v>
      </c>
      <c r="AT716" s="1">
        <v>1</v>
      </c>
      <c r="AU716" s="1">
        <v>0</v>
      </c>
      <c r="AV716" s="1">
        <v>0</v>
      </c>
      <c r="AW716" s="1">
        <v>0</v>
      </c>
      <c r="AX716" s="1">
        <v>1</v>
      </c>
      <c r="AY716" s="1">
        <v>0</v>
      </c>
      <c r="AZ716" s="1">
        <v>113</v>
      </c>
      <c r="BA716" s="23">
        <v>42035</v>
      </c>
      <c r="BB716" s="25">
        <f t="shared" si="211"/>
        <v>1</v>
      </c>
      <c r="BC716" s="25" t="str">
        <f t="shared" si="212"/>
        <v>January</v>
      </c>
      <c r="BD716" s="25">
        <v>1</v>
      </c>
      <c r="BE716" t="str">
        <f t="shared" si="213"/>
        <v>165,37509,Low income,1165,High spender,0.0310592124556773,1,0,24,37,5,56,12,8,5,123,0.300813008130081,0.040650406504065,0.455284552845528,0.0975609756097561,0.0650406504065041,0.040650406504065,2,3,0,4,9,0.222222222222222,0.333333333333333,0,0.444444444444444,7,0,0,0,0,0,0,0,44,36-50,2814,0,0,0,1,0,0,0,1,0,113</v>
      </c>
    </row>
    <row r="717" spans="1:57" ht="13.2" x14ac:dyDescent="0.25">
      <c r="A717" s="8">
        <v>2178</v>
      </c>
      <c r="B717" s="1">
        <v>49605</v>
      </c>
      <c r="C717" s="8" t="str">
        <f t="shared" si="214"/>
        <v>Low income</v>
      </c>
      <c r="D717" s="31">
        <v>902</v>
      </c>
      <c r="E717" s="34" t="str">
        <f t="shared" si="215"/>
        <v>High spender</v>
      </c>
      <c r="F717" s="10">
        <f t="shared" si="209"/>
        <v>1.8183650841649027E-2</v>
      </c>
      <c r="G717" s="1">
        <v>0</v>
      </c>
      <c r="H717" s="1">
        <v>0</v>
      </c>
      <c r="I717" s="1">
        <v>65</v>
      </c>
      <c r="J717" s="1">
        <v>42</v>
      </c>
      <c r="K717" s="1">
        <v>16</v>
      </c>
      <c r="L717" s="1">
        <v>29</v>
      </c>
      <c r="M717" s="1">
        <v>12</v>
      </c>
      <c r="N717" s="1">
        <v>20</v>
      </c>
      <c r="O717" s="1">
        <v>8</v>
      </c>
      <c r="P717" s="8">
        <f t="shared" si="216"/>
        <v>127</v>
      </c>
      <c r="Q717" s="10">
        <f t="shared" si="217"/>
        <v>0.33070866141732286</v>
      </c>
      <c r="R717" s="10">
        <f t="shared" si="218"/>
        <v>0.12598425196850394</v>
      </c>
      <c r="S717" s="10">
        <f t="shared" si="219"/>
        <v>0.2283464566929134</v>
      </c>
      <c r="T717" s="10">
        <f t="shared" si="220"/>
        <v>9.4488188976377951E-2</v>
      </c>
      <c r="U717" s="10">
        <f t="shared" si="221"/>
        <v>0.15748031496062992</v>
      </c>
      <c r="V717" s="10">
        <f t="shared" si="222"/>
        <v>6.2992125984251968E-2</v>
      </c>
      <c r="W717" s="1">
        <v>1</v>
      </c>
      <c r="X717" s="1">
        <v>2</v>
      </c>
      <c r="Y717" s="1">
        <v>1</v>
      </c>
      <c r="Z717" s="1">
        <v>4</v>
      </c>
      <c r="AA717" s="8">
        <f t="shared" si="223"/>
        <v>8</v>
      </c>
      <c r="AB717" s="10">
        <f t="shared" si="224"/>
        <v>0.125</v>
      </c>
      <c r="AC717" s="10">
        <f t="shared" si="225"/>
        <v>0.25</v>
      </c>
      <c r="AD717" s="10">
        <f t="shared" si="226"/>
        <v>0.125</v>
      </c>
      <c r="AE717" s="10">
        <f t="shared" si="227"/>
        <v>0.5</v>
      </c>
      <c r="AF717" s="1">
        <v>3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54</v>
      </c>
      <c r="AO717" s="20" t="str">
        <f t="shared" si="210"/>
        <v>50-65</v>
      </c>
      <c r="AP717" s="1">
        <v>2167</v>
      </c>
      <c r="AQ717" s="1">
        <v>0</v>
      </c>
      <c r="AR717" s="1">
        <v>1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1</v>
      </c>
      <c r="AY717" s="1">
        <v>0</v>
      </c>
      <c r="AZ717" s="1">
        <v>111</v>
      </c>
      <c r="BA717" s="23">
        <v>42682</v>
      </c>
      <c r="BB717" s="25">
        <f t="shared" si="211"/>
        <v>11</v>
      </c>
      <c r="BC717" s="25" t="str">
        <f t="shared" si="212"/>
        <v>November</v>
      </c>
      <c r="BD717" s="25">
        <v>1</v>
      </c>
      <c r="BE717" t="str">
        <f t="shared" si="213"/>
        <v>2178,49605,Low income,902,High spender,0.018183650841649,0,0,65,42,16,29,12,20,8,127,0.330708661417323,0.125984251968504,0.228346456692913,0.094488188976378,0.15748031496063,0.062992125984252,1,2,1,4,8,0.125,0.25,0.125,0.5,3,0,0,0,0,0,0,0,54,50-65,2167,0,1,0,0,0,0,0,1,0,111</v>
      </c>
    </row>
    <row r="718" spans="1:57" ht="13.2" x14ac:dyDescent="0.25">
      <c r="A718" s="8">
        <v>1978</v>
      </c>
      <c r="B718" s="1">
        <v>55249</v>
      </c>
      <c r="C718" s="8" t="str">
        <f t="shared" si="214"/>
        <v>High income</v>
      </c>
      <c r="D718" s="31">
        <v>17</v>
      </c>
      <c r="E718" s="34" t="str">
        <f t="shared" si="215"/>
        <v>Low spender</v>
      </c>
      <c r="F718" s="10">
        <f t="shared" si="209"/>
        <v>3.0769787688464948E-4</v>
      </c>
      <c r="G718" s="1">
        <v>0</v>
      </c>
      <c r="H718" s="1">
        <v>1</v>
      </c>
      <c r="I718" s="1">
        <v>81</v>
      </c>
      <c r="J718" s="1">
        <v>97</v>
      </c>
      <c r="K718" s="1">
        <v>1</v>
      </c>
      <c r="L718" s="1">
        <v>19</v>
      </c>
      <c r="M718" s="1">
        <v>2</v>
      </c>
      <c r="N718" s="1">
        <v>0</v>
      </c>
      <c r="O718" s="1">
        <v>11</v>
      </c>
      <c r="P718" s="8">
        <f t="shared" si="216"/>
        <v>130</v>
      </c>
      <c r="Q718" s="10">
        <f t="shared" si="217"/>
        <v>0.74615384615384617</v>
      </c>
      <c r="R718" s="10">
        <f t="shared" si="218"/>
        <v>7.6923076923076927E-3</v>
      </c>
      <c r="S718" s="10">
        <f t="shared" si="219"/>
        <v>0.14615384615384616</v>
      </c>
      <c r="T718" s="10">
        <f t="shared" si="220"/>
        <v>1.5384615384615385E-2</v>
      </c>
      <c r="U718" s="10">
        <f t="shared" si="221"/>
        <v>0</v>
      </c>
      <c r="V718" s="10">
        <f t="shared" si="222"/>
        <v>8.461538461538462E-2</v>
      </c>
      <c r="W718" s="1">
        <v>1</v>
      </c>
      <c r="X718" s="1">
        <v>2</v>
      </c>
      <c r="Y718" s="1">
        <v>1</v>
      </c>
      <c r="Z718" s="1">
        <v>4</v>
      </c>
      <c r="AA718" s="8">
        <f t="shared" si="223"/>
        <v>8</v>
      </c>
      <c r="AB718" s="10">
        <f t="shared" si="224"/>
        <v>0.125</v>
      </c>
      <c r="AC718" s="10">
        <f t="shared" si="225"/>
        <v>0.25</v>
      </c>
      <c r="AD718" s="10">
        <f t="shared" si="226"/>
        <v>0.125</v>
      </c>
      <c r="AE718" s="10">
        <f t="shared" si="227"/>
        <v>0.5</v>
      </c>
      <c r="AF718" s="1">
        <v>3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64</v>
      </c>
      <c r="AO718" s="20" t="str">
        <f t="shared" si="210"/>
        <v>50-65</v>
      </c>
      <c r="AP718" s="1">
        <v>2232</v>
      </c>
      <c r="AQ718" s="1">
        <v>0</v>
      </c>
      <c r="AR718" s="1">
        <v>0</v>
      </c>
      <c r="AS718" s="1">
        <v>0</v>
      </c>
      <c r="AT718" s="1">
        <v>1</v>
      </c>
      <c r="AU718" s="1">
        <v>0</v>
      </c>
      <c r="AV718" s="1">
        <v>0</v>
      </c>
      <c r="AW718" s="1">
        <v>0</v>
      </c>
      <c r="AX718" s="1">
        <v>1</v>
      </c>
      <c r="AY718" s="1">
        <v>0</v>
      </c>
      <c r="AZ718" s="1">
        <v>108</v>
      </c>
      <c r="BA718" s="23">
        <v>42617</v>
      </c>
      <c r="BB718" s="25">
        <f t="shared" si="211"/>
        <v>9</v>
      </c>
      <c r="BC718" s="25" t="str">
        <f t="shared" si="212"/>
        <v>September</v>
      </c>
      <c r="BD718" s="25">
        <v>1</v>
      </c>
      <c r="BE718" t="str">
        <f t="shared" si="213"/>
        <v>1978,55249,High income,17,Low spender,0.000307697876884649,0,1,81,97,1,19,2,0,11,130,0.746153846153846,0.00769230769230769,0.146153846153846,0.0153846153846154,0,0.0846153846153846,1,2,1,4,8,0.125,0.25,0.125,0.5,3,0,0,0,0,0,0,0,64,50-65,2232,0,0,0,1,0,0,0,1,0,108</v>
      </c>
    </row>
    <row r="719" spans="1:57" ht="13.2" x14ac:dyDescent="0.25">
      <c r="A719" s="8">
        <v>1796</v>
      </c>
      <c r="B719" s="1">
        <v>42473</v>
      </c>
      <c r="C719" s="8" t="str">
        <f t="shared" si="214"/>
        <v>Low income</v>
      </c>
      <c r="D719" s="31">
        <v>256</v>
      </c>
      <c r="E719" s="34" t="str">
        <f t="shared" si="215"/>
        <v>Low spender</v>
      </c>
      <c r="F719" s="10">
        <f t="shared" si="209"/>
        <v>6.0273585572010457E-3</v>
      </c>
      <c r="G719" s="1">
        <v>1</v>
      </c>
      <c r="H719" s="1">
        <v>1</v>
      </c>
      <c r="I719" s="1">
        <v>72</v>
      </c>
      <c r="J719" s="1">
        <v>93</v>
      </c>
      <c r="K719" s="1">
        <v>1</v>
      </c>
      <c r="L719" s="1">
        <v>21</v>
      </c>
      <c r="M719" s="1">
        <v>0</v>
      </c>
      <c r="N719" s="1">
        <v>4</v>
      </c>
      <c r="O719" s="1">
        <v>25</v>
      </c>
      <c r="P719" s="8">
        <f t="shared" si="216"/>
        <v>144</v>
      </c>
      <c r="Q719" s="10">
        <f t="shared" si="217"/>
        <v>0.64583333333333337</v>
      </c>
      <c r="R719" s="10">
        <f t="shared" si="218"/>
        <v>6.9444444444444441E-3</v>
      </c>
      <c r="S719" s="10">
        <f t="shared" si="219"/>
        <v>0.14583333333333334</v>
      </c>
      <c r="T719" s="10">
        <f t="shared" si="220"/>
        <v>0</v>
      </c>
      <c r="U719" s="10">
        <f t="shared" si="221"/>
        <v>2.7777777777777776E-2</v>
      </c>
      <c r="V719" s="10">
        <f t="shared" si="222"/>
        <v>0.1736111111111111</v>
      </c>
      <c r="W719" s="1">
        <v>3</v>
      </c>
      <c r="X719" s="1">
        <v>2</v>
      </c>
      <c r="Y719" s="1">
        <v>1</v>
      </c>
      <c r="Z719" s="1">
        <v>4</v>
      </c>
      <c r="AA719" s="8">
        <f t="shared" si="223"/>
        <v>10</v>
      </c>
      <c r="AB719" s="10">
        <f t="shared" si="224"/>
        <v>0.3</v>
      </c>
      <c r="AC719" s="10">
        <f t="shared" si="225"/>
        <v>0.2</v>
      </c>
      <c r="AD719" s="10">
        <f t="shared" si="226"/>
        <v>0.1</v>
      </c>
      <c r="AE719" s="10">
        <f t="shared" si="227"/>
        <v>0.4</v>
      </c>
      <c r="AF719" s="1">
        <v>5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44</v>
      </c>
      <c r="AO719" s="20" t="str">
        <f t="shared" si="210"/>
        <v>36-50</v>
      </c>
      <c r="AP719" s="1">
        <v>2291</v>
      </c>
      <c r="AQ719" s="1">
        <v>0</v>
      </c>
      <c r="AR719" s="1">
        <v>0</v>
      </c>
      <c r="AS719" s="1">
        <v>1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1</v>
      </c>
      <c r="AZ719" s="1">
        <v>94</v>
      </c>
      <c r="BA719" s="23">
        <v>42558</v>
      </c>
      <c r="BB719" s="25">
        <f t="shared" si="211"/>
        <v>7</v>
      </c>
      <c r="BC719" s="25" t="str">
        <f t="shared" si="212"/>
        <v>July</v>
      </c>
      <c r="BD719" s="25">
        <v>1</v>
      </c>
      <c r="BE719" t="str">
        <f t="shared" si="213"/>
        <v>1796,42473,Low income,256,Low spender,0.00602735855720105,1,1,72,93,1,21,0,4,25,144,0.645833333333333,0.00694444444444444,0.145833333333333,0,0.0277777777777778,0.173611111111111,3,2,1,4,10,0.3,0.2,0.1,0.4,5,0,0,0,0,0,0,0,44,36-50,2291,0,0,1,0,0,0,0,0,1,94</v>
      </c>
    </row>
    <row r="720" spans="1:57" ht="13.2" x14ac:dyDescent="0.25">
      <c r="A720" s="8">
        <v>1380</v>
      </c>
      <c r="B720" s="1">
        <v>33316</v>
      </c>
      <c r="C720" s="8" t="str">
        <f t="shared" si="214"/>
        <v>Low income</v>
      </c>
      <c r="D720" s="31">
        <v>770</v>
      </c>
      <c r="E720" s="34" t="str">
        <f t="shared" si="215"/>
        <v>High spender</v>
      </c>
      <c r="F720" s="10">
        <f t="shared" si="209"/>
        <v>2.3112018249489736E-2</v>
      </c>
      <c r="G720" s="1">
        <v>1</v>
      </c>
      <c r="H720" s="1">
        <v>1</v>
      </c>
      <c r="I720" s="1">
        <v>34</v>
      </c>
      <c r="J720" s="1">
        <v>79</v>
      </c>
      <c r="K720" s="1">
        <v>1</v>
      </c>
      <c r="L720" s="1">
        <v>31</v>
      </c>
      <c r="M720" s="1">
        <v>4</v>
      </c>
      <c r="N720" s="1">
        <v>4</v>
      </c>
      <c r="O720" s="1">
        <v>12</v>
      </c>
      <c r="P720" s="8">
        <f t="shared" si="216"/>
        <v>131</v>
      </c>
      <c r="Q720" s="10">
        <f t="shared" si="217"/>
        <v>0.60305343511450382</v>
      </c>
      <c r="R720" s="10">
        <f t="shared" si="218"/>
        <v>7.6335877862595417E-3</v>
      </c>
      <c r="S720" s="10">
        <f t="shared" si="219"/>
        <v>0.23664122137404581</v>
      </c>
      <c r="T720" s="10">
        <f t="shared" si="220"/>
        <v>3.0534351145038167E-2</v>
      </c>
      <c r="U720" s="10">
        <f t="shared" si="221"/>
        <v>3.0534351145038167E-2</v>
      </c>
      <c r="V720" s="10">
        <f t="shared" si="222"/>
        <v>9.1603053435114504E-2</v>
      </c>
      <c r="W720" s="1">
        <v>3</v>
      </c>
      <c r="X720" s="1">
        <v>2</v>
      </c>
      <c r="Y720" s="1">
        <v>1</v>
      </c>
      <c r="Z720" s="1">
        <v>4</v>
      </c>
      <c r="AA720" s="8">
        <f t="shared" si="223"/>
        <v>10</v>
      </c>
      <c r="AB720" s="10">
        <f t="shared" si="224"/>
        <v>0.3</v>
      </c>
      <c r="AC720" s="10">
        <f t="shared" si="225"/>
        <v>0.2</v>
      </c>
      <c r="AD720" s="10">
        <f t="shared" si="226"/>
        <v>0.1</v>
      </c>
      <c r="AE720" s="10">
        <f t="shared" si="227"/>
        <v>0.4</v>
      </c>
      <c r="AF720" s="1">
        <v>6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49</v>
      </c>
      <c r="AO720" s="20" t="str">
        <f t="shared" si="210"/>
        <v>36-50</v>
      </c>
      <c r="AP720" s="1">
        <v>2427</v>
      </c>
      <c r="AQ720" s="1">
        <v>0</v>
      </c>
      <c r="AR720" s="1">
        <v>0</v>
      </c>
      <c r="AS720" s="1">
        <v>1</v>
      </c>
      <c r="AT720" s="1">
        <v>0</v>
      </c>
      <c r="AU720" s="1">
        <v>0</v>
      </c>
      <c r="AV720" s="1">
        <v>0</v>
      </c>
      <c r="AW720" s="1">
        <v>0</v>
      </c>
      <c r="AX720" s="1">
        <v>1</v>
      </c>
      <c r="AY720" s="1">
        <v>0</v>
      </c>
      <c r="AZ720" s="1">
        <v>107</v>
      </c>
      <c r="BA720" s="23">
        <v>42422</v>
      </c>
      <c r="BB720" s="25">
        <f t="shared" si="211"/>
        <v>2</v>
      </c>
      <c r="BC720" s="25" t="str">
        <f t="shared" si="212"/>
        <v>February</v>
      </c>
      <c r="BD720" s="25">
        <v>1</v>
      </c>
      <c r="BE720" t="str">
        <f t="shared" si="213"/>
        <v>1380,33316,Low income,770,High spender,0.0231120182494897,1,1,34,79,1,31,4,4,12,131,0.603053435114504,0.00763358778625954,0.236641221374046,0.0305343511450382,0.0305343511450382,0.0916030534351145,3,2,1,4,10,0.3,0.2,0.1,0.4,6,0,0,0,0,0,0,0,49,36-50,2427,0,0,1,0,0,0,0,1,0,107</v>
      </c>
    </row>
    <row r="721" spans="1:57" ht="13.2" x14ac:dyDescent="0.25">
      <c r="A721" s="8">
        <v>674</v>
      </c>
      <c r="B721" s="1">
        <v>20180</v>
      </c>
      <c r="C721" s="8" t="str">
        <f t="shared" si="214"/>
        <v>Low income</v>
      </c>
      <c r="D721" s="31">
        <v>1471</v>
      </c>
      <c r="E721" s="34" t="str">
        <f t="shared" si="215"/>
        <v>High spender</v>
      </c>
      <c r="F721" s="10">
        <f t="shared" si="209"/>
        <v>7.289395441030723E-2</v>
      </c>
      <c r="G721" s="1">
        <v>0</v>
      </c>
      <c r="H721" s="1">
        <v>0</v>
      </c>
      <c r="I721" s="1">
        <v>27</v>
      </c>
      <c r="J721" s="1">
        <v>18</v>
      </c>
      <c r="K721" s="1">
        <v>42</v>
      </c>
      <c r="L721" s="1">
        <v>24</v>
      </c>
      <c r="M721" s="1">
        <v>15</v>
      </c>
      <c r="N721" s="1">
        <v>20</v>
      </c>
      <c r="O721" s="1">
        <v>18</v>
      </c>
      <c r="P721" s="8">
        <f t="shared" si="216"/>
        <v>137</v>
      </c>
      <c r="Q721" s="10">
        <f t="shared" si="217"/>
        <v>0.13138686131386862</v>
      </c>
      <c r="R721" s="10">
        <f t="shared" si="218"/>
        <v>0.30656934306569344</v>
      </c>
      <c r="S721" s="10">
        <f t="shared" si="219"/>
        <v>0.17518248175182483</v>
      </c>
      <c r="T721" s="10">
        <f t="shared" si="220"/>
        <v>0.10948905109489052</v>
      </c>
      <c r="U721" s="10">
        <f t="shared" si="221"/>
        <v>0.145985401459854</v>
      </c>
      <c r="V721" s="10">
        <f t="shared" si="222"/>
        <v>0.13138686131386862</v>
      </c>
      <c r="W721" s="1">
        <v>1</v>
      </c>
      <c r="X721" s="1">
        <v>2</v>
      </c>
      <c r="Y721" s="1">
        <v>1</v>
      </c>
      <c r="Z721" s="1">
        <v>4</v>
      </c>
      <c r="AA721" s="8">
        <f t="shared" si="223"/>
        <v>8</v>
      </c>
      <c r="AB721" s="10">
        <f t="shared" si="224"/>
        <v>0.125</v>
      </c>
      <c r="AC721" s="10">
        <f t="shared" si="225"/>
        <v>0.25</v>
      </c>
      <c r="AD721" s="10">
        <f t="shared" si="226"/>
        <v>0.125</v>
      </c>
      <c r="AE721" s="10">
        <f t="shared" si="227"/>
        <v>0.5</v>
      </c>
      <c r="AF721" s="1">
        <v>7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44</v>
      </c>
      <c r="AO721" s="20" t="str">
        <f t="shared" si="210"/>
        <v>36-50</v>
      </c>
      <c r="AP721" s="1">
        <v>2653</v>
      </c>
      <c r="AQ721" s="1">
        <v>0</v>
      </c>
      <c r="AR721" s="1">
        <v>0</v>
      </c>
      <c r="AS721" s="1">
        <v>1</v>
      </c>
      <c r="AT721" s="1">
        <v>0</v>
      </c>
      <c r="AU721" s="1">
        <v>0</v>
      </c>
      <c r="AV721" s="1">
        <v>0</v>
      </c>
      <c r="AW721" s="1">
        <v>1</v>
      </c>
      <c r="AX721" s="1">
        <v>0</v>
      </c>
      <c r="AY721" s="1">
        <v>0</v>
      </c>
      <c r="AZ721" s="1">
        <v>101</v>
      </c>
      <c r="BA721" s="23">
        <v>42196</v>
      </c>
      <c r="BB721" s="25">
        <f t="shared" si="211"/>
        <v>7</v>
      </c>
      <c r="BC721" s="25" t="str">
        <f t="shared" si="212"/>
        <v>July</v>
      </c>
      <c r="BD721" s="25">
        <v>1</v>
      </c>
      <c r="BE721" t="str">
        <f t="shared" si="213"/>
        <v>674,20180,Low income,1471,High spender,0.0728939544103072,0,0,27,18,42,24,15,20,18,137,0.131386861313869,0.306569343065693,0.175182481751825,0.109489051094891,0.145985401459854,0.131386861313869,1,2,1,4,8,0.125,0.25,0.125,0.5,7,0,0,0,0,0,0,0,44,36-50,2653,0,0,1,0,0,0,1,0,0,101</v>
      </c>
    </row>
    <row r="722" spans="1:57" ht="13.2" x14ac:dyDescent="0.25">
      <c r="A722" s="8">
        <v>381</v>
      </c>
      <c r="B722" s="1">
        <v>31605</v>
      </c>
      <c r="C722" s="8" t="str">
        <f t="shared" si="214"/>
        <v>Low income</v>
      </c>
      <c r="D722" s="31">
        <v>1469</v>
      </c>
      <c r="E722" s="34" t="str">
        <f t="shared" si="215"/>
        <v>High spender</v>
      </c>
      <c r="F722" s="10">
        <f t="shared" si="209"/>
        <v>4.6479987343774717E-2</v>
      </c>
      <c r="G722" s="1">
        <v>1</v>
      </c>
      <c r="H722" s="1">
        <v>0</v>
      </c>
      <c r="I722" s="1">
        <v>15</v>
      </c>
      <c r="J722" s="1">
        <v>74</v>
      </c>
      <c r="K722" s="1">
        <v>0</v>
      </c>
      <c r="L722" s="1">
        <v>42</v>
      </c>
      <c r="M722" s="1">
        <v>2</v>
      </c>
      <c r="N722" s="1">
        <v>1</v>
      </c>
      <c r="O722" s="1">
        <v>6</v>
      </c>
      <c r="P722" s="8">
        <f t="shared" si="216"/>
        <v>125</v>
      </c>
      <c r="Q722" s="10">
        <f t="shared" si="217"/>
        <v>0.59199999999999997</v>
      </c>
      <c r="R722" s="10">
        <f t="shared" si="218"/>
        <v>0</v>
      </c>
      <c r="S722" s="10">
        <f t="shared" si="219"/>
        <v>0.33600000000000002</v>
      </c>
      <c r="T722" s="10">
        <f t="shared" si="220"/>
        <v>1.6E-2</v>
      </c>
      <c r="U722" s="10">
        <f t="shared" si="221"/>
        <v>8.0000000000000002E-3</v>
      </c>
      <c r="V722" s="10">
        <f t="shared" si="222"/>
        <v>4.8000000000000001E-2</v>
      </c>
      <c r="W722" s="1">
        <v>2</v>
      </c>
      <c r="X722" s="1">
        <v>2</v>
      </c>
      <c r="Y722" s="1">
        <v>1</v>
      </c>
      <c r="Z722" s="1">
        <v>4</v>
      </c>
      <c r="AA722" s="8">
        <f t="shared" si="223"/>
        <v>9</v>
      </c>
      <c r="AB722" s="10">
        <f t="shared" si="224"/>
        <v>0.22222222222222221</v>
      </c>
      <c r="AC722" s="10">
        <f t="shared" si="225"/>
        <v>0.22222222222222221</v>
      </c>
      <c r="AD722" s="10">
        <f t="shared" si="226"/>
        <v>0.1111111111111111</v>
      </c>
      <c r="AE722" s="10">
        <f t="shared" si="227"/>
        <v>0.44444444444444442</v>
      </c>
      <c r="AF722" s="1">
        <v>7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41</v>
      </c>
      <c r="AO722" s="20" t="str">
        <f t="shared" si="210"/>
        <v>36-50</v>
      </c>
      <c r="AP722" s="1">
        <v>2743</v>
      </c>
      <c r="AQ722" s="1">
        <v>0</v>
      </c>
      <c r="AR722" s="1">
        <v>1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1</v>
      </c>
      <c r="AZ722" s="1">
        <v>113</v>
      </c>
      <c r="BA722" s="23">
        <v>42106</v>
      </c>
      <c r="BB722" s="25">
        <f t="shared" si="211"/>
        <v>4</v>
      </c>
      <c r="BC722" s="25" t="str">
        <f t="shared" si="212"/>
        <v>April</v>
      </c>
      <c r="BD722" s="25">
        <v>1</v>
      </c>
      <c r="BE722" t="str">
        <f t="shared" si="213"/>
        <v>381,31605,Low income,1469,High spender,0.0464799873437747,1,0,15,74,0,42,2,1,6,125,0.592,0,0.336,0.016,0.008,0.048,2,2,1,4,9,0.222222222222222,0.222222222222222,0.111111111111111,0.444444444444444,7,0,0,0,0,0,0,0,41,36-50,2743,0,1,0,0,0,0,0,0,1,113</v>
      </c>
    </row>
    <row r="723" spans="1:57" ht="13.2" x14ac:dyDescent="0.25">
      <c r="A723" s="8">
        <v>251</v>
      </c>
      <c r="B723" s="1">
        <v>33168</v>
      </c>
      <c r="C723" s="8" t="str">
        <f t="shared" si="214"/>
        <v>Low income</v>
      </c>
      <c r="D723" s="31">
        <v>670</v>
      </c>
      <c r="E723" s="34" t="str">
        <f t="shared" si="215"/>
        <v>High spender</v>
      </c>
      <c r="F723" s="10">
        <f t="shared" si="209"/>
        <v>2.0200192957067053E-2</v>
      </c>
      <c r="G723" s="1">
        <v>0</v>
      </c>
      <c r="H723" s="1">
        <v>1</v>
      </c>
      <c r="I723" s="1">
        <v>0</v>
      </c>
      <c r="J723" s="1">
        <v>80</v>
      </c>
      <c r="K723" s="1">
        <v>1</v>
      </c>
      <c r="L723" s="1">
        <v>37</v>
      </c>
      <c r="M723" s="1">
        <v>0</v>
      </c>
      <c r="N723" s="1">
        <v>1</v>
      </c>
      <c r="O723" s="1">
        <v>3</v>
      </c>
      <c r="P723" s="8">
        <f t="shared" si="216"/>
        <v>122</v>
      </c>
      <c r="Q723" s="10">
        <f t="shared" si="217"/>
        <v>0.65573770491803274</v>
      </c>
      <c r="R723" s="10">
        <f t="shared" si="218"/>
        <v>8.1967213114754103E-3</v>
      </c>
      <c r="S723" s="10">
        <f t="shared" si="219"/>
        <v>0.30327868852459017</v>
      </c>
      <c r="T723" s="10">
        <f t="shared" si="220"/>
        <v>0</v>
      </c>
      <c r="U723" s="10">
        <f t="shared" si="221"/>
        <v>8.1967213114754103E-3</v>
      </c>
      <c r="V723" s="10">
        <f t="shared" si="222"/>
        <v>2.4590163934426229E-2</v>
      </c>
      <c r="W723" s="1">
        <v>3</v>
      </c>
      <c r="X723" s="1">
        <v>2</v>
      </c>
      <c r="Y723" s="1">
        <v>1</v>
      </c>
      <c r="Z723" s="1">
        <v>4</v>
      </c>
      <c r="AA723" s="8">
        <f t="shared" si="223"/>
        <v>10</v>
      </c>
      <c r="AB723" s="10">
        <f t="shared" si="224"/>
        <v>0.3</v>
      </c>
      <c r="AC723" s="10">
        <f t="shared" si="225"/>
        <v>0.2</v>
      </c>
      <c r="AD723" s="10">
        <f t="shared" si="226"/>
        <v>0.1</v>
      </c>
      <c r="AE723" s="10">
        <f t="shared" si="227"/>
        <v>0.4</v>
      </c>
      <c r="AF723" s="1">
        <v>7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55</v>
      </c>
      <c r="AO723" s="20" t="str">
        <f t="shared" si="210"/>
        <v>50-65</v>
      </c>
      <c r="AP723" s="1">
        <v>2783</v>
      </c>
      <c r="AQ723" s="1">
        <v>0</v>
      </c>
      <c r="AR723" s="1">
        <v>0</v>
      </c>
      <c r="AS723" s="1">
        <v>1</v>
      </c>
      <c r="AT723" s="1">
        <v>0</v>
      </c>
      <c r="AU723" s="1">
        <v>0</v>
      </c>
      <c r="AV723" s="1">
        <v>0</v>
      </c>
      <c r="AW723" s="1">
        <v>0</v>
      </c>
      <c r="AX723" s="1">
        <v>1</v>
      </c>
      <c r="AY723" s="1">
        <v>0</v>
      </c>
      <c r="AZ723" s="1">
        <v>116</v>
      </c>
      <c r="BA723" s="23">
        <v>42066</v>
      </c>
      <c r="BB723" s="25">
        <f t="shared" si="211"/>
        <v>3</v>
      </c>
      <c r="BC723" s="25" t="str">
        <f t="shared" si="212"/>
        <v>March</v>
      </c>
      <c r="BD723" s="25">
        <v>1</v>
      </c>
      <c r="BE723" t="str">
        <f t="shared" si="213"/>
        <v>251,33168,Low income,670,High spender,0.0202001929570671,0,1,0,80,1,37,0,1,3,122,0.655737704918033,0.00819672131147541,0.30327868852459,0,0.00819672131147541,0.0245901639344262,3,2,1,4,10,0.3,0.2,0.1,0.4,7,0,0,0,0,0,0,0,55,50-65,2783,0,0,1,0,0,0,0,1,0,116</v>
      </c>
    </row>
    <row r="724" spans="1:57" ht="13.2" x14ac:dyDescent="0.25">
      <c r="A724" s="8">
        <v>2121</v>
      </c>
      <c r="B724" s="1">
        <v>45576</v>
      </c>
      <c r="C724" s="8" t="str">
        <f t="shared" si="214"/>
        <v>Low income</v>
      </c>
      <c r="D724" s="31">
        <v>233</v>
      </c>
      <c r="E724" s="34" t="str">
        <f t="shared" si="215"/>
        <v>Low spender</v>
      </c>
      <c r="F724" s="10">
        <f t="shared" si="209"/>
        <v>5.1123398279796384E-3</v>
      </c>
      <c r="G724" s="1">
        <v>0</v>
      </c>
      <c r="H724" s="1">
        <v>0</v>
      </c>
      <c r="I724" s="1">
        <v>9</v>
      </c>
      <c r="J724" s="1">
        <v>56</v>
      </c>
      <c r="K724" s="1">
        <v>19</v>
      </c>
      <c r="L724" s="1">
        <v>29</v>
      </c>
      <c r="M724" s="1">
        <v>2</v>
      </c>
      <c r="N724" s="1">
        <v>14</v>
      </c>
      <c r="O724" s="1">
        <v>25</v>
      </c>
      <c r="P724" s="8">
        <f t="shared" si="216"/>
        <v>145</v>
      </c>
      <c r="Q724" s="10">
        <f t="shared" si="217"/>
        <v>0.38620689655172413</v>
      </c>
      <c r="R724" s="10">
        <f t="shared" si="218"/>
        <v>0.1310344827586207</v>
      </c>
      <c r="S724" s="10">
        <f t="shared" si="219"/>
        <v>0.2</v>
      </c>
      <c r="T724" s="10">
        <f t="shared" si="220"/>
        <v>1.3793103448275862E-2</v>
      </c>
      <c r="U724" s="10">
        <f t="shared" si="221"/>
        <v>9.6551724137931033E-2</v>
      </c>
      <c r="V724" s="10">
        <f t="shared" si="222"/>
        <v>0.17241379310344829</v>
      </c>
      <c r="W724" s="1">
        <v>1</v>
      </c>
      <c r="X724" s="1">
        <v>3</v>
      </c>
      <c r="Y724" s="1">
        <v>1</v>
      </c>
      <c r="Z724" s="1">
        <v>3</v>
      </c>
      <c r="AA724" s="8">
        <f t="shared" si="223"/>
        <v>8</v>
      </c>
      <c r="AB724" s="10">
        <f t="shared" si="224"/>
        <v>0.125</v>
      </c>
      <c r="AC724" s="10">
        <f t="shared" si="225"/>
        <v>0.375</v>
      </c>
      <c r="AD724" s="10">
        <f t="shared" si="226"/>
        <v>0.125</v>
      </c>
      <c r="AE724" s="10">
        <f t="shared" si="227"/>
        <v>0.375</v>
      </c>
      <c r="AF724" s="1">
        <v>8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1</v>
      </c>
      <c r="AN724" s="1">
        <v>75</v>
      </c>
      <c r="AO724" s="20" t="str">
        <f t="shared" si="210"/>
        <v>66+</v>
      </c>
      <c r="AP724" s="1">
        <v>2191</v>
      </c>
      <c r="AQ724" s="1">
        <v>0</v>
      </c>
      <c r="AR724" s="1">
        <v>0</v>
      </c>
      <c r="AS724" s="1">
        <v>1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1</v>
      </c>
      <c r="AZ724" s="1">
        <v>95</v>
      </c>
      <c r="BA724" s="23">
        <v>42658</v>
      </c>
      <c r="BB724" s="25">
        <f t="shared" si="211"/>
        <v>10</v>
      </c>
      <c r="BC724" s="25" t="str">
        <f t="shared" si="212"/>
        <v>October</v>
      </c>
      <c r="BD724" s="25">
        <v>1</v>
      </c>
      <c r="BE724" t="str">
        <f t="shared" si="213"/>
        <v>2121,45576,Low income,233,Low spender,0.00511233982797964,0,0,9,56,19,29,2,14,25,145,0.386206896551724,0.131034482758621,0.2,0.0137931034482759,0.096551724137931,0.172413793103448,1,3,1,3,8,0.125,0.375,0.125,0.375,8,0,0,0,0,0,0,1,75,66+,2191,0,0,1,0,0,0,0,0,1,95</v>
      </c>
    </row>
    <row r="725" spans="1:57" ht="13.2" x14ac:dyDescent="0.25">
      <c r="A725" s="8">
        <v>1667</v>
      </c>
      <c r="B725" s="1">
        <v>48877</v>
      </c>
      <c r="C725" s="8" t="str">
        <f t="shared" si="214"/>
        <v>Low income</v>
      </c>
      <c r="D725" s="31">
        <v>1011</v>
      </c>
      <c r="E725" s="34" t="str">
        <f t="shared" si="215"/>
        <v>High spender</v>
      </c>
      <c r="F725" s="10">
        <f t="shared" si="209"/>
        <v>2.0684575567240217E-2</v>
      </c>
      <c r="G725" s="1">
        <v>0</v>
      </c>
      <c r="H725" s="1">
        <v>1</v>
      </c>
      <c r="I725" s="1">
        <v>27</v>
      </c>
      <c r="J725" s="1">
        <v>102</v>
      </c>
      <c r="K725" s="1">
        <v>1</v>
      </c>
      <c r="L725" s="1">
        <v>15</v>
      </c>
      <c r="M725" s="1">
        <v>2</v>
      </c>
      <c r="N725" s="1">
        <v>0</v>
      </c>
      <c r="O725" s="1">
        <v>24</v>
      </c>
      <c r="P725" s="8">
        <f t="shared" si="216"/>
        <v>144</v>
      </c>
      <c r="Q725" s="10">
        <f t="shared" si="217"/>
        <v>0.70833333333333337</v>
      </c>
      <c r="R725" s="10">
        <f t="shared" si="218"/>
        <v>6.9444444444444441E-3</v>
      </c>
      <c r="S725" s="10">
        <f t="shared" si="219"/>
        <v>0.10416666666666667</v>
      </c>
      <c r="T725" s="10">
        <f t="shared" si="220"/>
        <v>1.3888888888888888E-2</v>
      </c>
      <c r="U725" s="10">
        <f t="shared" si="221"/>
        <v>0</v>
      </c>
      <c r="V725" s="10">
        <f t="shared" si="222"/>
        <v>0.16666666666666666</v>
      </c>
      <c r="W725" s="1">
        <v>1</v>
      </c>
      <c r="X725" s="1">
        <v>3</v>
      </c>
      <c r="Y725" s="1">
        <v>0</v>
      </c>
      <c r="Z725" s="1">
        <v>4</v>
      </c>
      <c r="AA725" s="8">
        <f t="shared" si="223"/>
        <v>8</v>
      </c>
      <c r="AB725" s="10">
        <f t="shared" si="224"/>
        <v>0.125</v>
      </c>
      <c r="AC725" s="10">
        <f t="shared" si="225"/>
        <v>0.375</v>
      </c>
      <c r="AD725" s="10">
        <f t="shared" si="226"/>
        <v>0</v>
      </c>
      <c r="AE725" s="10">
        <f t="shared" si="227"/>
        <v>0.5</v>
      </c>
      <c r="AF725" s="1">
        <v>7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54</v>
      </c>
      <c r="AO725" s="20" t="str">
        <f t="shared" si="210"/>
        <v>50-65</v>
      </c>
      <c r="AP725" s="1">
        <v>2334</v>
      </c>
      <c r="AQ725" s="1">
        <v>1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1</v>
      </c>
      <c r="AX725" s="1">
        <v>0</v>
      </c>
      <c r="AY725" s="1">
        <v>0</v>
      </c>
      <c r="AZ725" s="1">
        <v>96</v>
      </c>
      <c r="BA725" s="23">
        <v>42515</v>
      </c>
      <c r="BB725" s="25">
        <f t="shared" si="211"/>
        <v>5</v>
      </c>
      <c r="BC725" s="25" t="str">
        <f t="shared" si="212"/>
        <v>May</v>
      </c>
      <c r="BD725" s="25">
        <v>1</v>
      </c>
      <c r="BE725" t="str">
        <f t="shared" si="213"/>
        <v>1667,48877,Low income,1011,High spender,0.0206845755672402,0,1,27,102,1,15,2,0,24,144,0.708333333333333,0.00694444444444444,0.104166666666667,0.0138888888888889,0,0.166666666666667,1,3,0,4,8,0.125,0.375,0,0.5,7,0,0,0,0,0,0,0,54,50-65,2334,1,0,0,0,0,0,1,0,0,96</v>
      </c>
    </row>
    <row r="726" spans="1:57" ht="13.2" x14ac:dyDescent="0.25">
      <c r="A726" s="8">
        <v>1152</v>
      </c>
      <c r="B726" s="1">
        <v>61923</v>
      </c>
      <c r="C726" s="8" t="str">
        <f t="shared" si="214"/>
        <v>High income</v>
      </c>
      <c r="D726" s="31">
        <v>884</v>
      </c>
      <c r="E726" s="34" t="str">
        <f t="shared" si="215"/>
        <v>High spender</v>
      </c>
      <c r="F726" s="10">
        <f t="shared" si="209"/>
        <v>1.4275794131421281E-2</v>
      </c>
      <c r="G726" s="1">
        <v>0</v>
      </c>
      <c r="H726" s="1">
        <v>2</v>
      </c>
      <c r="I726" s="1">
        <v>94</v>
      </c>
      <c r="J726" s="1">
        <v>92</v>
      </c>
      <c r="K726" s="1">
        <v>4</v>
      </c>
      <c r="L726" s="1">
        <v>18</v>
      </c>
      <c r="M726" s="1">
        <v>3</v>
      </c>
      <c r="N726" s="1">
        <v>3</v>
      </c>
      <c r="O726" s="1">
        <v>6</v>
      </c>
      <c r="P726" s="8">
        <f t="shared" si="216"/>
        <v>126</v>
      </c>
      <c r="Q726" s="10">
        <f t="shared" si="217"/>
        <v>0.73015873015873012</v>
      </c>
      <c r="R726" s="10">
        <f t="shared" si="218"/>
        <v>3.1746031746031744E-2</v>
      </c>
      <c r="S726" s="10">
        <f t="shared" si="219"/>
        <v>0.14285714285714285</v>
      </c>
      <c r="T726" s="10">
        <f t="shared" si="220"/>
        <v>2.3809523809523808E-2</v>
      </c>
      <c r="U726" s="10">
        <f t="shared" si="221"/>
        <v>2.3809523809523808E-2</v>
      </c>
      <c r="V726" s="10">
        <f t="shared" si="222"/>
        <v>4.7619047619047616E-2</v>
      </c>
      <c r="W726" s="1">
        <v>1</v>
      </c>
      <c r="X726" s="1">
        <v>2</v>
      </c>
      <c r="Y726" s="1">
        <v>1</v>
      </c>
      <c r="Z726" s="1">
        <v>4</v>
      </c>
      <c r="AA726" s="8">
        <f t="shared" si="223"/>
        <v>8</v>
      </c>
      <c r="AB726" s="10">
        <f t="shared" si="224"/>
        <v>0.125</v>
      </c>
      <c r="AC726" s="10">
        <f t="shared" si="225"/>
        <v>0.25</v>
      </c>
      <c r="AD726" s="10">
        <f t="shared" si="226"/>
        <v>0.125</v>
      </c>
      <c r="AE726" s="10">
        <f t="shared" si="227"/>
        <v>0.5</v>
      </c>
      <c r="AF726" s="1">
        <v>3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59</v>
      </c>
      <c r="AO726" s="20" t="str">
        <f t="shared" si="210"/>
        <v>50-65</v>
      </c>
      <c r="AP726" s="1">
        <v>2497</v>
      </c>
      <c r="AQ726" s="1">
        <v>0</v>
      </c>
      <c r="AR726" s="1">
        <v>1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1</v>
      </c>
      <c r="AY726" s="1">
        <v>0</v>
      </c>
      <c r="AZ726" s="1">
        <v>114</v>
      </c>
      <c r="BA726" s="23">
        <v>42352</v>
      </c>
      <c r="BB726" s="25">
        <f t="shared" si="211"/>
        <v>12</v>
      </c>
      <c r="BC726" s="25" t="str">
        <f t="shared" si="212"/>
        <v>December</v>
      </c>
      <c r="BD726" s="25">
        <v>1</v>
      </c>
      <c r="BE726" t="str">
        <f t="shared" si="213"/>
        <v>1152,61923,High income,884,High spender,0.0142757941314213,0,2,94,92,4,18,3,3,6,126,0.73015873015873,0.0317460317460317,0.142857142857143,0.0238095238095238,0.0238095238095238,0.0476190476190476,1,2,1,4,8,0.125,0.25,0.125,0.5,3,0,0,0,0,0,0,0,59,50-65,2497,0,1,0,0,0,0,0,1,0,114</v>
      </c>
    </row>
    <row r="727" spans="1:57" ht="13.2" x14ac:dyDescent="0.25">
      <c r="A727" s="8">
        <v>1064</v>
      </c>
      <c r="B727" s="1">
        <v>42160</v>
      </c>
      <c r="C727" s="8" t="str">
        <f t="shared" si="214"/>
        <v>Low income</v>
      </c>
      <c r="D727" s="31">
        <v>1150</v>
      </c>
      <c r="E727" s="34" t="str">
        <f t="shared" si="215"/>
        <v>High spender</v>
      </c>
      <c r="F727" s="10">
        <f t="shared" si="209"/>
        <v>2.7277039848197345E-2</v>
      </c>
      <c r="G727" s="1">
        <v>1</v>
      </c>
      <c r="H727" s="1">
        <v>1</v>
      </c>
      <c r="I727" s="1">
        <v>26</v>
      </c>
      <c r="J727" s="1">
        <v>48</v>
      </c>
      <c r="K727" s="1">
        <v>9</v>
      </c>
      <c r="L727" s="1">
        <v>45</v>
      </c>
      <c r="M727" s="1">
        <v>3</v>
      </c>
      <c r="N727" s="1">
        <v>15</v>
      </c>
      <c r="O727" s="1">
        <v>20</v>
      </c>
      <c r="P727" s="8">
        <f t="shared" si="216"/>
        <v>140</v>
      </c>
      <c r="Q727" s="10">
        <f t="shared" si="217"/>
        <v>0.34285714285714286</v>
      </c>
      <c r="R727" s="10">
        <f t="shared" si="218"/>
        <v>6.4285714285714279E-2</v>
      </c>
      <c r="S727" s="10">
        <f t="shared" si="219"/>
        <v>0.32142857142857145</v>
      </c>
      <c r="T727" s="10">
        <f t="shared" si="220"/>
        <v>2.1428571428571429E-2</v>
      </c>
      <c r="U727" s="10">
        <f t="shared" si="221"/>
        <v>0.10714285714285714</v>
      </c>
      <c r="V727" s="10">
        <f t="shared" si="222"/>
        <v>0.14285714285714285</v>
      </c>
      <c r="W727" s="1">
        <v>4</v>
      </c>
      <c r="X727" s="1">
        <v>2</v>
      </c>
      <c r="Y727" s="1">
        <v>1</v>
      </c>
      <c r="Z727" s="1">
        <v>4</v>
      </c>
      <c r="AA727" s="8">
        <f t="shared" si="223"/>
        <v>11</v>
      </c>
      <c r="AB727" s="10">
        <f t="shared" si="224"/>
        <v>0.36363636363636365</v>
      </c>
      <c r="AC727" s="10">
        <f t="shared" si="225"/>
        <v>0.18181818181818182</v>
      </c>
      <c r="AD727" s="10">
        <f t="shared" si="226"/>
        <v>9.0909090909090912E-2</v>
      </c>
      <c r="AE727" s="10">
        <f t="shared" si="227"/>
        <v>0.36363636363636365</v>
      </c>
      <c r="AF727" s="1">
        <v>6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1</v>
      </c>
      <c r="AN727" s="1">
        <v>45</v>
      </c>
      <c r="AO727" s="20" t="str">
        <f t="shared" si="210"/>
        <v>36-50</v>
      </c>
      <c r="AP727" s="1">
        <v>2525</v>
      </c>
      <c r="AQ727" s="1">
        <v>0</v>
      </c>
      <c r="AR727" s="1">
        <v>0</v>
      </c>
      <c r="AS727" s="1">
        <v>1</v>
      </c>
      <c r="AT727" s="1">
        <v>0</v>
      </c>
      <c r="AU727" s="1">
        <v>0</v>
      </c>
      <c r="AV727" s="1">
        <v>0</v>
      </c>
      <c r="AW727" s="1">
        <v>1</v>
      </c>
      <c r="AX727" s="1">
        <v>0</v>
      </c>
      <c r="AY727" s="1">
        <v>0</v>
      </c>
      <c r="AZ727" s="1">
        <v>100</v>
      </c>
      <c r="BA727" s="23">
        <v>42324</v>
      </c>
      <c r="BB727" s="25">
        <f t="shared" si="211"/>
        <v>11</v>
      </c>
      <c r="BC727" s="25" t="str">
        <f t="shared" si="212"/>
        <v>November</v>
      </c>
      <c r="BD727" s="25">
        <v>1</v>
      </c>
      <c r="BE727" t="str">
        <f t="shared" si="213"/>
        <v>1064,42160,Low income,1150,High spender,0.0272770398481973,1,1,26,48,9,45,3,15,20,140,0.342857142857143,0.0642857142857143,0.321428571428571,0.0214285714285714,0.107142857142857,0.142857142857143,4,2,1,4,11,0.363636363636364,0.181818181818182,0.0909090909090909,0.363636363636364,6,0,0,0,0,0,0,1,45,36-50,2525,0,0,1,0,0,0,1,0,0,100</v>
      </c>
    </row>
    <row r="728" spans="1:57" ht="13.2" x14ac:dyDescent="0.25">
      <c r="A728" s="8">
        <v>961</v>
      </c>
      <c r="B728" s="1">
        <v>36317</v>
      </c>
      <c r="C728" s="8" t="str">
        <f t="shared" si="214"/>
        <v>Low income</v>
      </c>
      <c r="D728" s="31">
        <v>71</v>
      </c>
      <c r="E728" s="34" t="str">
        <f t="shared" si="215"/>
        <v>Low spender</v>
      </c>
      <c r="F728" s="10">
        <f t="shared" si="209"/>
        <v>1.9550072968582207E-3</v>
      </c>
      <c r="G728" s="1">
        <v>0</v>
      </c>
      <c r="H728" s="1">
        <v>1</v>
      </c>
      <c r="I728" s="1">
        <v>53</v>
      </c>
      <c r="J728" s="1">
        <v>87</v>
      </c>
      <c r="K728" s="1">
        <v>3</v>
      </c>
      <c r="L728" s="1">
        <v>25</v>
      </c>
      <c r="M728" s="1">
        <v>3</v>
      </c>
      <c r="N728" s="1">
        <v>2</v>
      </c>
      <c r="O728" s="1">
        <v>13</v>
      </c>
      <c r="P728" s="8">
        <f t="shared" si="216"/>
        <v>133</v>
      </c>
      <c r="Q728" s="10">
        <f t="shared" si="217"/>
        <v>0.65413533834586468</v>
      </c>
      <c r="R728" s="10">
        <f t="shared" si="218"/>
        <v>2.2556390977443608E-2</v>
      </c>
      <c r="S728" s="10">
        <f t="shared" si="219"/>
        <v>0.18796992481203006</v>
      </c>
      <c r="T728" s="10">
        <f t="shared" si="220"/>
        <v>2.2556390977443608E-2</v>
      </c>
      <c r="U728" s="10">
        <f t="shared" si="221"/>
        <v>1.5037593984962405E-2</v>
      </c>
      <c r="V728" s="10">
        <f t="shared" si="222"/>
        <v>9.7744360902255634E-2</v>
      </c>
      <c r="W728" s="1">
        <v>2</v>
      </c>
      <c r="X728" s="1">
        <v>3</v>
      </c>
      <c r="Y728" s="1">
        <v>0</v>
      </c>
      <c r="Z728" s="1">
        <v>4</v>
      </c>
      <c r="AA728" s="8">
        <f t="shared" si="223"/>
        <v>9</v>
      </c>
      <c r="AB728" s="10">
        <f t="shared" si="224"/>
        <v>0.22222222222222221</v>
      </c>
      <c r="AC728" s="10">
        <f t="shared" si="225"/>
        <v>0.33333333333333331</v>
      </c>
      <c r="AD728" s="10">
        <f t="shared" si="226"/>
        <v>0</v>
      </c>
      <c r="AE728" s="10">
        <f t="shared" si="227"/>
        <v>0.44444444444444442</v>
      </c>
      <c r="AF728" s="1">
        <v>7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55</v>
      </c>
      <c r="AO728" s="20" t="str">
        <f t="shared" si="210"/>
        <v>50-65</v>
      </c>
      <c r="AP728" s="1">
        <v>2562</v>
      </c>
      <c r="AQ728" s="1">
        <v>0</v>
      </c>
      <c r="AR728" s="1">
        <v>0</v>
      </c>
      <c r="AS728" s="1">
        <v>0</v>
      </c>
      <c r="AT728" s="1">
        <v>1</v>
      </c>
      <c r="AU728" s="1">
        <v>0</v>
      </c>
      <c r="AV728" s="1">
        <v>0</v>
      </c>
      <c r="AW728" s="1">
        <v>1</v>
      </c>
      <c r="AX728" s="1">
        <v>0</v>
      </c>
      <c r="AY728" s="1">
        <v>0</v>
      </c>
      <c r="AZ728" s="1">
        <v>107</v>
      </c>
      <c r="BA728" s="23">
        <v>42287</v>
      </c>
      <c r="BB728" s="25">
        <f t="shared" si="211"/>
        <v>10</v>
      </c>
      <c r="BC728" s="25" t="str">
        <f t="shared" si="212"/>
        <v>October</v>
      </c>
      <c r="BD728" s="25">
        <v>1</v>
      </c>
      <c r="BE728" t="str">
        <f t="shared" si="213"/>
        <v>961,36317,Low income,71,Low spender,0.00195500729685822,0,1,53,87,3,25,3,2,13,133,0.654135338345865,0.0225563909774436,0.18796992481203,0.0225563909774436,0.0150375939849624,0.0977443609022556,2,3,0,4,9,0.222222222222222,0.333333333333333,0,0.444444444444444,7,0,0,0,0,0,0,0,55,50-65,2562,0,0,0,1,0,0,1,0,0,107</v>
      </c>
    </row>
    <row r="729" spans="1:57" ht="13.2" x14ac:dyDescent="0.25">
      <c r="A729" s="8">
        <v>846</v>
      </c>
      <c r="B729" s="1">
        <v>22419</v>
      </c>
      <c r="C729" s="8" t="str">
        <f t="shared" si="214"/>
        <v>Low income</v>
      </c>
      <c r="D729" s="31">
        <v>1010</v>
      </c>
      <c r="E729" s="34" t="str">
        <f t="shared" si="215"/>
        <v>High spender</v>
      </c>
      <c r="F729" s="10">
        <f t="shared" si="209"/>
        <v>4.5051072750791739E-2</v>
      </c>
      <c r="G729" s="1">
        <v>0</v>
      </c>
      <c r="H729" s="1">
        <v>0</v>
      </c>
      <c r="I729" s="1">
        <v>74</v>
      </c>
      <c r="J729" s="1">
        <v>30</v>
      </c>
      <c r="K729" s="1">
        <v>3</v>
      </c>
      <c r="L729" s="1">
        <v>47</v>
      </c>
      <c r="M729" s="1">
        <v>19</v>
      </c>
      <c r="N729" s="1">
        <v>21</v>
      </c>
      <c r="O729" s="1">
        <v>42</v>
      </c>
      <c r="P729" s="8">
        <f t="shared" si="216"/>
        <v>162</v>
      </c>
      <c r="Q729" s="10">
        <f t="shared" si="217"/>
        <v>0.18518518518518517</v>
      </c>
      <c r="R729" s="10">
        <f t="shared" si="218"/>
        <v>1.8518518518518517E-2</v>
      </c>
      <c r="S729" s="10">
        <f t="shared" si="219"/>
        <v>0.29012345679012347</v>
      </c>
      <c r="T729" s="10">
        <f t="shared" si="220"/>
        <v>0.11728395061728394</v>
      </c>
      <c r="U729" s="10">
        <f t="shared" si="221"/>
        <v>0.12962962962962962</v>
      </c>
      <c r="V729" s="10">
        <f t="shared" si="222"/>
        <v>0.25925925925925924</v>
      </c>
      <c r="W729" s="1">
        <v>1</v>
      </c>
      <c r="X729" s="1">
        <v>3</v>
      </c>
      <c r="Y729" s="1">
        <v>2</v>
      </c>
      <c r="Z729" s="1">
        <v>2</v>
      </c>
      <c r="AA729" s="8">
        <f t="shared" si="223"/>
        <v>8</v>
      </c>
      <c r="AB729" s="10">
        <f t="shared" si="224"/>
        <v>0.125</v>
      </c>
      <c r="AC729" s="10">
        <f t="shared" si="225"/>
        <v>0.375</v>
      </c>
      <c r="AD729" s="10">
        <f t="shared" si="226"/>
        <v>0.25</v>
      </c>
      <c r="AE729" s="10">
        <f t="shared" si="227"/>
        <v>0.25</v>
      </c>
      <c r="AF729" s="1">
        <v>8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57</v>
      </c>
      <c r="AO729" s="20" t="str">
        <f t="shared" si="210"/>
        <v>50-65</v>
      </c>
      <c r="AP729" s="1">
        <v>2596</v>
      </c>
      <c r="AQ729" s="1">
        <v>0</v>
      </c>
      <c r="AR729" s="1">
        <v>1</v>
      </c>
      <c r="AS729" s="1">
        <v>0</v>
      </c>
      <c r="AT729" s="1">
        <v>0</v>
      </c>
      <c r="AU729" s="1">
        <v>0</v>
      </c>
      <c r="AV729" s="1">
        <v>0</v>
      </c>
      <c r="AW729" s="1">
        <v>1</v>
      </c>
      <c r="AX729" s="1">
        <v>0</v>
      </c>
      <c r="AY729" s="1">
        <v>0</v>
      </c>
      <c r="AZ729" s="1">
        <v>78</v>
      </c>
      <c r="BA729" s="23">
        <v>42253</v>
      </c>
      <c r="BB729" s="25">
        <f t="shared" si="211"/>
        <v>9</v>
      </c>
      <c r="BC729" s="25" t="str">
        <f t="shared" si="212"/>
        <v>September</v>
      </c>
      <c r="BD729" s="25">
        <v>1</v>
      </c>
      <c r="BE729" t="str">
        <f t="shared" si="213"/>
        <v>846,22419,Low income,1010,High spender,0.0450510727507917,0,0,74,30,3,47,19,21,42,162,0.185185185185185,0.0185185185185185,0.290123456790123,0.117283950617284,0.12962962962963,0.259259259259259,1,3,2,2,8,0.125,0.375,0.25,0.25,8,0,0,0,0,0,0,0,57,50-65,2596,0,1,0,0,0,0,1,0,0,78</v>
      </c>
    </row>
    <row r="730" spans="1:57" ht="13.2" x14ac:dyDescent="0.25">
      <c r="A730" s="8">
        <v>639</v>
      </c>
      <c r="B730" s="1">
        <v>39922</v>
      </c>
      <c r="C730" s="8" t="str">
        <f t="shared" si="214"/>
        <v>Low income</v>
      </c>
      <c r="D730" s="31">
        <v>506</v>
      </c>
      <c r="E730" s="34" t="str">
        <f t="shared" si="215"/>
        <v>Low spender</v>
      </c>
      <c r="F730" s="10">
        <f t="shared" si="209"/>
        <v>1.2674715695606433E-2</v>
      </c>
      <c r="G730" s="1">
        <v>1</v>
      </c>
      <c r="H730" s="1">
        <v>0</v>
      </c>
      <c r="I730" s="1">
        <v>30</v>
      </c>
      <c r="J730" s="1">
        <v>29</v>
      </c>
      <c r="K730" s="1">
        <v>12</v>
      </c>
      <c r="L730" s="1">
        <v>59</v>
      </c>
      <c r="M730" s="1">
        <v>19</v>
      </c>
      <c r="N730" s="1">
        <v>1</v>
      </c>
      <c r="O730" s="1">
        <v>36</v>
      </c>
      <c r="P730" s="8">
        <f t="shared" si="216"/>
        <v>156</v>
      </c>
      <c r="Q730" s="10">
        <f t="shared" si="217"/>
        <v>0.1858974358974359</v>
      </c>
      <c r="R730" s="10">
        <f t="shared" si="218"/>
        <v>7.6923076923076927E-2</v>
      </c>
      <c r="S730" s="10">
        <f t="shared" si="219"/>
        <v>0.37820512820512819</v>
      </c>
      <c r="T730" s="10">
        <f t="shared" si="220"/>
        <v>0.12179487179487179</v>
      </c>
      <c r="U730" s="10">
        <f t="shared" si="221"/>
        <v>6.41025641025641E-3</v>
      </c>
      <c r="V730" s="10">
        <f t="shared" si="222"/>
        <v>0.23076923076923078</v>
      </c>
      <c r="W730" s="1">
        <v>2</v>
      </c>
      <c r="X730" s="1">
        <v>3</v>
      </c>
      <c r="Y730" s="1">
        <v>0</v>
      </c>
      <c r="Z730" s="1">
        <v>4</v>
      </c>
      <c r="AA730" s="8">
        <f t="shared" si="223"/>
        <v>9</v>
      </c>
      <c r="AB730" s="10">
        <f t="shared" si="224"/>
        <v>0.22222222222222221</v>
      </c>
      <c r="AC730" s="10">
        <f t="shared" si="225"/>
        <v>0.33333333333333331</v>
      </c>
      <c r="AD730" s="10">
        <f t="shared" si="226"/>
        <v>0</v>
      </c>
      <c r="AE730" s="10">
        <f t="shared" si="227"/>
        <v>0.44444444444444442</v>
      </c>
      <c r="AF730" s="1">
        <v>8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37</v>
      </c>
      <c r="AO730" s="20" t="str">
        <f t="shared" si="210"/>
        <v>36-50</v>
      </c>
      <c r="AP730" s="1">
        <v>2659</v>
      </c>
      <c r="AQ730" s="1">
        <v>0</v>
      </c>
      <c r="AR730" s="1">
        <v>1</v>
      </c>
      <c r="AS730" s="1">
        <v>0</v>
      </c>
      <c r="AT730" s="1">
        <v>0</v>
      </c>
      <c r="AU730" s="1">
        <v>0</v>
      </c>
      <c r="AV730" s="1">
        <v>0</v>
      </c>
      <c r="AW730" s="1">
        <v>1</v>
      </c>
      <c r="AX730" s="1">
        <v>0</v>
      </c>
      <c r="AY730" s="1">
        <v>0</v>
      </c>
      <c r="AZ730" s="1">
        <v>84</v>
      </c>
      <c r="BA730" s="23">
        <v>42190</v>
      </c>
      <c r="BB730" s="25">
        <f t="shared" si="211"/>
        <v>7</v>
      </c>
      <c r="BC730" s="25" t="str">
        <f t="shared" si="212"/>
        <v>July</v>
      </c>
      <c r="BD730" s="25">
        <v>1</v>
      </c>
      <c r="BE730" t="str">
        <f t="shared" si="213"/>
        <v>639,39922,Low income,506,Low spender,0.0126747156956064,1,0,30,29,12,59,19,1,36,156,0.185897435897436,0.0769230769230769,0.378205128205128,0.121794871794872,0.00641025641025641,0.230769230769231,2,3,0,4,9,0.222222222222222,0.333333333333333,0,0.444444444444444,8,0,0,0,0,0,0,0,37,36-50,2659,0,1,0,0,0,0,1,0,0,84</v>
      </c>
    </row>
    <row r="731" spans="1:57" ht="13.2" x14ac:dyDescent="0.25">
      <c r="A731" s="8">
        <v>2008</v>
      </c>
      <c r="B731" s="1">
        <v>39190</v>
      </c>
      <c r="C731" s="8" t="str">
        <f t="shared" si="214"/>
        <v>Low income</v>
      </c>
      <c r="D731" s="31">
        <v>769</v>
      </c>
      <c r="E731" s="34" t="str">
        <f t="shared" si="215"/>
        <v>High spender</v>
      </c>
      <c r="F731" s="10">
        <f t="shared" si="209"/>
        <v>1.9622352640979841E-2</v>
      </c>
      <c r="G731" s="1">
        <v>1</v>
      </c>
      <c r="H731" s="1">
        <v>0</v>
      </c>
      <c r="I731" s="1">
        <v>91</v>
      </c>
      <c r="J731" s="1">
        <v>68</v>
      </c>
      <c r="K731" s="1">
        <v>8</v>
      </c>
      <c r="L731" s="1">
        <v>18</v>
      </c>
      <c r="M731" s="1">
        <v>19</v>
      </c>
      <c r="N731" s="1">
        <v>8</v>
      </c>
      <c r="O731" s="1">
        <v>12</v>
      </c>
      <c r="P731" s="8">
        <f t="shared" si="216"/>
        <v>133</v>
      </c>
      <c r="Q731" s="10">
        <f t="shared" si="217"/>
        <v>0.51127819548872178</v>
      </c>
      <c r="R731" s="10">
        <f t="shared" si="218"/>
        <v>6.0150375939849621E-2</v>
      </c>
      <c r="S731" s="10">
        <f t="shared" si="219"/>
        <v>0.13533834586466165</v>
      </c>
      <c r="T731" s="10">
        <f t="shared" si="220"/>
        <v>0.14285714285714285</v>
      </c>
      <c r="U731" s="10">
        <f t="shared" si="221"/>
        <v>6.0150375939849621E-2</v>
      </c>
      <c r="V731" s="10">
        <f t="shared" si="222"/>
        <v>9.0225563909774431E-2</v>
      </c>
      <c r="W731" s="1">
        <v>2</v>
      </c>
      <c r="X731" s="1">
        <v>2</v>
      </c>
      <c r="Y731" s="1">
        <v>1</v>
      </c>
      <c r="Z731" s="1">
        <v>4</v>
      </c>
      <c r="AA731" s="8">
        <f t="shared" si="223"/>
        <v>9</v>
      </c>
      <c r="AB731" s="10">
        <f t="shared" si="224"/>
        <v>0.22222222222222221</v>
      </c>
      <c r="AC731" s="10">
        <f t="shared" si="225"/>
        <v>0.22222222222222221</v>
      </c>
      <c r="AD731" s="10">
        <f t="shared" si="226"/>
        <v>0.1111111111111111</v>
      </c>
      <c r="AE731" s="10">
        <f t="shared" si="227"/>
        <v>0.44444444444444442</v>
      </c>
      <c r="AF731" s="1">
        <v>5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46</v>
      </c>
      <c r="AO731" s="20" t="str">
        <f t="shared" si="210"/>
        <v>36-50</v>
      </c>
      <c r="AP731" s="1">
        <v>2223</v>
      </c>
      <c r="AQ731" s="1">
        <v>0</v>
      </c>
      <c r="AR731" s="1">
        <v>0</v>
      </c>
      <c r="AS731" s="1">
        <v>1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1</v>
      </c>
      <c r="AZ731" s="1">
        <v>109</v>
      </c>
      <c r="BA731" s="23">
        <v>42626</v>
      </c>
      <c r="BB731" s="25">
        <f t="shared" si="211"/>
        <v>9</v>
      </c>
      <c r="BC731" s="25" t="str">
        <f t="shared" si="212"/>
        <v>September</v>
      </c>
      <c r="BD731" s="25">
        <v>1</v>
      </c>
      <c r="BE731" t="str">
        <f t="shared" si="213"/>
        <v>2008,39190,Low income,769,High spender,0.0196223526409798,1,0,91,68,8,18,19,8,12,133,0.511278195488722,0.0601503759398496,0.135338345864662,0.142857142857143,0.0601503759398496,0.0902255639097744,2,2,1,4,9,0.222222222222222,0.222222222222222,0.111111111111111,0.444444444444444,5,0,0,0,0,0,0,0,46,36-50,2223,0,0,1,0,0,0,0,0,1,109</v>
      </c>
    </row>
    <row r="732" spans="1:57" ht="13.2" x14ac:dyDescent="0.25">
      <c r="A732" s="8">
        <v>1991</v>
      </c>
      <c r="B732" s="1">
        <v>50447</v>
      </c>
      <c r="C732" s="8" t="str">
        <f t="shared" si="214"/>
        <v>Low income</v>
      </c>
      <c r="D732" s="31">
        <v>769</v>
      </c>
      <c r="E732" s="34" t="str">
        <f t="shared" si="215"/>
        <v>High spender</v>
      </c>
      <c r="F732" s="10">
        <f t="shared" si="209"/>
        <v>1.5243721133070352E-2</v>
      </c>
      <c r="G732" s="1">
        <v>2</v>
      </c>
      <c r="H732" s="1">
        <v>0</v>
      </c>
      <c r="I732" s="1">
        <v>4</v>
      </c>
      <c r="J732" s="1">
        <v>85</v>
      </c>
      <c r="K732" s="1">
        <v>7</v>
      </c>
      <c r="L732" s="1">
        <v>24</v>
      </c>
      <c r="M732" s="1">
        <v>2</v>
      </c>
      <c r="N732" s="1">
        <v>3</v>
      </c>
      <c r="O732" s="1">
        <v>27</v>
      </c>
      <c r="P732" s="8">
        <f t="shared" si="216"/>
        <v>148</v>
      </c>
      <c r="Q732" s="10">
        <f t="shared" si="217"/>
        <v>0.57432432432432434</v>
      </c>
      <c r="R732" s="10">
        <f t="shared" si="218"/>
        <v>4.72972972972973E-2</v>
      </c>
      <c r="S732" s="10">
        <f t="shared" si="219"/>
        <v>0.16216216216216217</v>
      </c>
      <c r="T732" s="10">
        <f t="shared" si="220"/>
        <v>1.3513513513513514E-2</v>
      </c>
      <c r="U732" s="10">
        <f t="shared" si="221"/>
        <v>2.0270270270270271E-2</v>
      </c>
      <c r="V732" s="10">
        <f t="shared" si="222"/>
        <v>0.18243243243243243</v>
      </c>
      <c r="W732" s="1">
        <v>1</v>
      </c>
      <c r="X732" s="1">
        <v>3</v>
      </c>
      <c r="Y732" s="1">
        <v>1</v>
      </c>
      <c r="Z732" s="1">
        <v>3</v>
      </c>
      <c r="AA732" s="8">
        <f t="shared" si="223"/>
        <v>8</v>
      </c>
      <c r="AB732" s="10">
        <f t="shared" si="224"/>
        <v>0.125</v>
      </c>
      <c r="AC732" s="10">
        <f t="shared" si="225"/>
        <v>0.375</v>
      </c>
      <c r="AD732" s="10">
        <f t="shared" si="226"/>
        <v>0.125</v>
      </c>
      <c r="AE732" s="10">
        <f t="shared" si="227"/>
        <v>0.375</v>
      </c>
      <c r="AF732" s="1">
        <v>6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50</v>
      </c>
      <c r="AO732" s="20" t="str">
        <f t="shared" si="210"/>
        <v>36-50</v>
      </c>
      <c r="AP732" s="1">
        <v>2228</v>
      </c>
      <c r="AQ732" s="1">
        <v>0</v>
      </c>
      <c r="AR732" s="1">
        <v>1</v>
      </c>
      <c r="AS732" s="1">
        <v>0</v>
      </c>
      <c r="AT732" s="1">
        <v>0</v>
      </c>
      <c r="AU732" s="1">
        <v>0</v>
      </c>
      <c r="AV732" s="1">
        <v>0</v>
      </c>
      <c r="AW732" s="1">
        <v>1</v>
      </c>
      <c r="AX732" s="1">
        <v>0</v>
      </c>
      <c r="AY732" s="1">
        <v>0</v>
      </c>
      <c r="AZ732" s="1">
        <v>94</v>
      </c>
      <c r="BA732" s="23">
        <v>42621</v>
      </c>
      <c r="BB732" s="25">
        <f t="shared" si="211"/>
        <v>9</v>
      </c>
      <c r="BC732" s="25" t="str">
        <f t="shared" si="212"/>
        <v>September</v>
      </c>
      <c r="BD732" s="25">
        <v>1</v>
      </c>
      <c r="BE732" t="str">
        <f t="shared" si="213"/>
        <v>1991,50447,Low income,769,High spender,0.0152437211330704,2,0,4,85,7,24,2,3,27,148,0.574324324324324,0.0472972972972973,0.162162162162162,0.0135135135135135,0.0202702702702703,0.182432432432432,1,3,1,3,8,0.125,0.375,0.125,0.375,6,0,0,0,0,0,0,0,50,36-50,2228,0,1,0,0,0,0,1,0,0,94</v>
      </c>
    </row>
    <row r="733" spans="1:57" ht="13.2" x14ac:dyDescent="0.25">
      <c r="A733" s="8">
        <v>1734</v>
      </c>
      <c r="B733" s="1">
        <v>50520</v>
      </c>
      <c r="C733" s="8" t="str">
        <f t="shared" si="214"/>
        <v>Low income</v>
      </c>
      <c r="D733" s="31">
        <v>747</v>
      </c>
      <c r="E733" s="34" t="str">
        <f t="shared" si="215"/>
        <v>High spender</v>
      </c>
      <c r="F733" s="10">
        <f t="shared" si="209"/>
        <v>1.4786223277909738E-2</v>
      </c>
      <c r="G733" s="1">
        <v>0</v>
      </c>
      <c r="H733" s="1">
        <v>1</v>
      </c>
      <c r="I733" s="1">
        <v>25</v>
      </c>
      <c r="J733" s="1">
        <v>112</v>
      </c>
      <c r="K733" s="1">
        <v>0</v>
      </c>
      <c r="L733" s="1">
        <v>6</v>
      </c>
      <c r="M733" s="1">
        <v>2</v>
      </c>
      <c r="N733" s="1">
        <v>1</v>
      </c>
      <c r="O733" s="1">
        <v>14</v>
      </c>
      <c r="P733" s="8">
        <f t="shared" si="216"/>
        <v>135</v>
      </c>
      <c r="Q733" s="10">
        <f t="shared" si="217"/>
        <v>0.82962962962962961</v>
      </c>
      <c r="R733" s="10">
        <f t="shared" si="218"/>
        <v>0</v>
      </c>
      <c r="S733" s="10">
        <f t="shared" si="219"/>
        <v>4.4444444444444446E-2</v>
      </c>
      <c r="T733" s="10">
        <f t="shared" si="220"/>
        <v>1.4814814814814815E-2</v>
      </c>
      <c r="U733" s="10">
        <f t="shared" si="221"/>
        <v>7.4074074074074077E-3</v>
      </c>
      <c r="V733" s="10">
        <f t="shared" si="222"/>
        <v>0.1037037037037037</v>
      </c>
      <c r="W733" s="1">
        <v>2</v>
      </c>
      <c r="X733" s="1">
        <v>3</v>
      </c>
      <c r="Y733" s="1">
        <v>1</v>
      </c>
      <c r="Z733" s="1">
        <v>3</v>
      </c>
      <c r="AA733" s="8">
        <f t="shared" si="223"/>
        <v>9</v>
      </c>
      <c r="AB733" s="10">
        <f t="shared" si="224"/>
        <v>0.22222222222222221</v>
      </c>
      <c r="AC733" s="10">
        <f t="shared" si="225"/>
        <v>0.33333333333333331</v>
      </c>
      <c r="AD733" s="10">
        <f t="shared" si="226"/>
        <v>0.1111111111111111</v>
      </c>
      <c r="AE733" s="10">
        <f t="shared" si="227"/>
        <v>0.33333333333333331</v>
      </c>
      <c r="AF733" s="1">
        <v>6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62</v>
      </c>
      <c r="AO733" s="20" t="str">
        <f t="shared" si="210"/>
        <v>50-65</v>
      </c>
      <c r="AP733" s="1">
        <v>2311</v>
      </c>
      <c r="AQ733" s="1">
        <v>0</v>
      </c>
      <c r="AR733" s="1">
        <v>0</v>
      </c>
      <c r="AS733" s="1">
        <v>0</v>
      </c>
      <c r="AT733" s="1">
        <v>0</v>
      </c>
      <c r="AU733" s="1">
        <v>1</v>
      </c>
      <c r="AV733" s="1">
        <v>0</v>
      </c>
      <c r="AW733" s="1">
        <v>0</v>
      </c>
      <c r="AX733" s="1">
        <v>0</v>
      </c>
      <c r="AY733" s="1">
        <v>1</v>
      </c>
      <c r="AZ733" s="1">
        <v>107</v>
      </c>
      <c r="BA733" s="23">
        <v>42538</v>
      </c>
      <c r="BB733" s="25">
        <f t="shared" si="211"/>
        <v>6</v>
      </c>
      <c r="BC733" s="25" t="str">
        <f t="shared" si="212"/>
        <v>June</v>
      </c>
      <c r="BD733" s="25">
        <v>1</v>
      </c>
      <c r="BE733" t="str">
        <f t="shared" si="213"/>
        <v>1734,50520,Low income,747,High spender,0.0147862232779097,0,1,25,112,0,6,2,1,14,135,0.82962962962963,0,0.0444444444444444,0.0148148148148148,0.00740740740740741,0.103703703703704,2,3,1,3,9,0.222222222222222,0.333333333333333,0.111111111111111,0.333333333333333,6,0,0,0,0,0,0,0,62,50-65,2311,0,0,0,0,1,0,0,0,1,107</v>
      </c>
    </row>
    <row r="734" spans="1:57" ht="13.2" x14ac:dyDescent="0.25">
      <c r="A734" s="8">
        <v>1581</v>
      </c>
      <c r="B734" s="1">
        <v>41411</v>
      </c>
      <c r="C734" s="8" t="str">
        <f t="shared" si="214"/>
        <v>Low income</v>
      </c>
      <c r="D734" s="31">
        <v>725</v>
      </c>
      <c r="E734" s="34" t="str">
        <f t="shared" si="215"/>
        <v>High spender</v>
      </c>
      <c r="F734" s="10">
        <f t="shared" si="209"/>
        <v>1.750742556325614E-2</v>
      </c>
      <c r="G734" s="1">
        <v>0</v>
      </c>
      <c r="H734" s="1">
        <v>0</v>
      </c>
      <c r="I734" s="1">
        <v>11</v>
      </c>
      <c r="J734" s="1">
        <v>37</v>
      </c>
      <c r="K734" s="1">
        <v>32</v>
      </c>
      <c r="L734" s="1">
        <v>38</v>
      </c>
      <c r="M734" s="1">
        <v>11</v>
      </c>
      <c r="N734" s="1">
        <v>3</v>
      </c>
      <c r="O734" s="1">
        <v>18</v>
      </c>
      <c r="P734" s="8">
        <f t="shared" si="216"/>
        <v>139</v>
      </c>
      <c r="Q734" s="10">
        <f t="shared" si="217"/>
        <v>0.26618705035971224</v>
      </c>
      <c r="R734" s="10">
        <f t="shared" si="218"/>
        <v>0.23021582733812951</v>
      </c>
      <c r="S734" s="10">
        <f t="shared" si="219"/>
        <v>0.2733812949640288</v>
      </c>
      <c r="T734" s="10">
        <f t="shared" si="220"/>
        <v>7.9136690647482008E-2</v>
      </c>
      <c r="U734" s="10">
        <f t="shared" si="221"/>
        <v>2.1582733812949641E-2</v>
      </c>
      <c r="V734" s="10">
        <f t="shared" si="222"/>
        <v>0.12949640287769784</v>
      </c>
      <c r="W734" s="1">
        <v>1</v>
      </c>
      <c r="X734" s="1">
        <v>2</v>
      </c>
      <c r="Y734" s="1">
        <v>1</v>
      </c>
      <c r="Z734" s="1">
        <v>4</v>
      </c>
      <c r="AA734" s="8">
        <f t="shared" si="223"/>
        <v>8</v>
      </c>
      <c r="AB734" s="10">
        <f t="shared" si="224"/>
        <v>0.125</v>
      </c>
      <c r="AC734" s="10">
        <f t="shared" si="225"/>
        <v>0.25</v>
      </c>
      <c r="AD734" s="10">
        <f t="shared" si="226"/>
        <v>0.125</v>
      </c>
      <c r="AE734" s="10">
        <f t="shared" si="227"/>
        <v>0.5</v>
      </c>
      <c r="AF734" s="1">
        <v>6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34</v>
      </c>
      <c r="AO734" s="20" t="str">
        <f t="shared" si="210"/>
        <v>24-35</v>
      </c>
      <c r="AP734" s="1">
        <v>2363</v>
      </c>
      <c r="AQ734" s="1">
        <v>1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1</v>
      </c>
      <c r="AX734" s="1">
        <v>0</v>
      </c>
      <c r="AY734" s="1">
        <v>0</v>
      </c>
      <c r="AZ734" s="1">
        <v>103</v>
      </c>
      <c r="BA734" s="23">
        <v>42486</v>
      </c>
      <c r="BB734" s="25">
        <f t="shared" si="211"/>
        <v>4</v>
      </c>
      <c r="BC734" s="25" t="str">
        <f t="shared" si="212"/>
        <v>April</v>
      </c>
      <c r="BD734" s="25">
        <v>1</v>
      </c>
      <c r="BE734" t="str">
        <f t="shared" si="213"/>
        <v>1581,41411,Low income,725,High spender,0.0175074255632561,0,0,11,37,32,38,11,3,18,139,0.266187050359712,0.23021582733813,0.273381294964029,0.079136690647482,0.0215827338129496,0.129496402877698,1,2,1,4,8,0.125,0.25,0.125,0.5,6,0,0,0,0,0,0,0,34,24-35,2363,1,0,0,0,0,0,1,0,0,103</v>
      </c>
    </row>
    <row r="735" spans="1:57" ht="13.2" x14ac:dyDescent="0.25">
      <c r="A735" s="8">
        <v>983</v>
      </c>
      <c r="B735" s="1">
        <v>38360</v>
      </c>
      <c r="C735" s="8" t="str">
        <f t="shared" si="214"/>
        <v>Low income</v>
      </c>
      <c r="D735" s="31">
        <v>715</v>
      </c>
      <c r="E735" s="34" t="str">
        <f t="shared" si="215"/>
        <v>High spender</v>
      </c>
      <c r="F735" s="10">
        <f t="shared" si="209"/>
        <v>1.8639207507820648E-2</v>
      </c>
      <c r="G735" s="1">
        <v>1</v>
      </c>
      <c r="H735" s="1">
        <v>0</v>
      </c>
      <c r="I735" s="1">
        <v>26</v>
      </c>
      <c r="J735" s="1">
        <v>36</v>
      </c>
      <c r="K735" s="1">
        <v>2</v>
      </c>
      <c r="L735" s="1">
        <v>42</v>
      </c>
      <c r="M735" s="1">
        <v>20</v>
      </c>
      <c r="N735" s="1">
        <v>21</v>
      </c>
      <c r="O735" s="1">
        <v>10</v>
      </c>
      <c r="P735" s="8">
        <f t="shared" si="216"/>
        <v>131</v>
      </c>
      <c r="Q735" s="10">
        <f t="shared" si="217"/>
        <v>0.27480916030534353</v>
      </c>
      <c r="R735" s="10">
        <f t="shared" si="218"/>
        <v>1.5267175572519083E-2</v>
      </c>
      <c r="S735" s="10">
        <f t="shared" si="219"/>
        <v>0.32061068702290074</v>
      </c>
      <c r="T735" s="10">
        <f t="shared" si="220"/>
        <v>0.15267175572519084</v>
      </c>
      <c r="U735" s="10">
        <f t="shared" si="221"/>
        <v>0.16030534351145037</v>
      </c>
      <c r="V735" s="10">
        <f t="shared" si="222"/>
        <v>7.6335877862595422E-2</v>
      </c>
      <c r="W735" s="1">
        <v>2</v>
      </c>
      <c r="X735" s="1">
        <v>2</v>
      </c>
      <c r="Y735" s="1">
        <v>1</v>
      </c>
      <c r="Z735" s="1">
        <v>4</v>
      </c>
      <c r="AA735" s="8">
        <f t="shared" si="223"/>
        <v>9</v>
      </c>
      <c r="AB735" s="10">
        <f t="shared" si="224"/>
        <v>0.22222222222222221</v>
      </c>
      <c r="AC735" s="10">
        <f t="shared" si="225"/>
        <v>0.22222222222222221</v>
      </c>
      <c r="AD735" s="10">
        <f t="shared" si="226"/>
        <v>0.1111111111111111</v>
      </c>
      <c r="AE735" s="10">
        <f t="shared" si="227"/>
        <v>0.44444444444444442</v>
      </c>
      <c r="AF735" s="1">
        <v>3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31</v>
      </c>
      <c r="AO735" s="20" t="str">
        <f t="shared" si="210"/>
        <v>24-35</v>
      </c>
      <c r="AP735" s="1">
        <v>2553</v>
      </c>
      <c r="AQ735" s="1">
        <v>0</v>
      </c>
      <c r="AR735" s="1">
        <v>1</v>
      </c>
      <c r="AS735" s="1">
        <v>0</v>
      </c>
      <c r="AT735" s="1">
        <v>0</v>
      </c>
      <c r="AU735" s="1">
        <v>0</v>
      </c>
      <c r="AV735" s="1">
        <v>0</v>
      </c>
      <c r="AW735" s="1">
        <v>1</v>
      </c>
      <c r="AX735" s="1">
        <v>0</v>
      </c>
      <c r="AY735" s="1">
        <v>0</v>
      </c>
      <c r="AZ735" s="1">
        <v>111</v>
      </c>
      <c r="BA735" s="23">
        <v>42296</v>
      </c>
      <c r="BB735" s="25">
        <f t="shared" si="211"/>
        <v>10</v>
      </c>
      <c r="BC735" s="25" t="str">
        <f t="shared" si="212"/>
        <v>October</v>
      </c>
      <c r="BD735" s="25">
        <v>1</v>
      </c>
      <c r="BE735" t="str">
        <f t="shared" si="213"/>
        <v>983,38360,Low income,715,High spender,0.0186392075078206,1,0,26,36,2,42,20,21,10,131,0.274809160305344,0.0152671755725191,0.320610687022901,0.152671755725191,0.16030534351145,0.0763358778625954,2,2,1,4,9,0.222222222222222,0.222222222222222,0.111111111111111,0.444444444444444,3,0,0,0,0,0,0,0,31,24-35,2553,0,1,0,0,0,0,1,0,0,111</v>
      </c>
    </row>
    <row r="736" spans="1:57" ht="13.2" x14ac:dyDescent="0.25">
      <c r="A736" s="8">
        <v>560</v>
      </c>
      <c r="B736" s="1">
        <v>17117</v>
      </c>
      <c r="C736" s="8" t="str">
        <f t="shared" si="214"/>
        <v>Low income</v>
      </c>
      <c r="D736" s="31">
        <v>337</v>
      </c>
      <c r="E736" s="34" t="str">
        <f t="shared" si="215"/>
        <v>Low spender</v>
      </c>
      <c r="F736" s="10">
        <f t="shared" si="209"/>
        <v>1.9688029444411989E-2</v>
      </c>
      <c r="G736" s="1">
        <v>1</v>
      </c>
      <c r="H736" s="1">
        <v>0</v>
      </c>
      <c r="I736" s="1">
        <v>96</v>
      </c>
      <c r="J736" s="1">
        <v>12</v>
      </c>
      <c r="K736" s="1">
        <v>23</v>
      </c>
      <c r="L736" s="1">
        <v>38</v>
      </c>
      <c r="M736" s="1">
        <v>30</v>
      </c>
      <c r="N736" s="1">
        <v>18</v>
      </c>
      <c r="O736" s="1">
        <v>7</v>
      </c>
      <c r="P736" s="8">
        <f t="shared" si="216"/>
        <v>128</v>
      </c>
      <c r="Q736" s="10">
        <f t="shared" si="217"/>
        <v>9.375E-2</v>
      </c>
      <c r="R736" s="10">
        <f t="shared" si="218"/>
        <v>0.1796875</v>
      </c>
      <c r="S736" s="10">
        <f t="shared" si="219"/>
        <v>0.296875</v>
      </c>
      <c r="T736" s="10">
        <f t="shared" si="220"/>
        <v>0.234375</v>
      </c>
      <c r="U736" s="10">
        <f t="shared" si="221"/>
        <v>0.140625</v>
      </c>
      <c r="V736" s="10">
        <f t="shared" si="222"/>
        <v>5.46875E-2</v>
      </c>
      <c r="W736" s="1">
        <v>4</v>
      </c>
      <c r="X736" s="1">
        <v>3</v>
      </c>
      <c r="Y736" s="1">
        <v>1</v>
      </c>
      <c r="Z736" s="1">
        <v>3</v>
      </c>
      <c r="AA736" s="8">
        <f t="shared" si="223"/>
        <v>11</v>
      </c>
      <c r="AB736" s="10">
        <f t="shared" si="224"/>
        <v>0.36363636363636365</v>
      </c>
      <c r="AC736" s="10">
        <f t="shared" si="225"/>
        <v>0.27272727272727271</v>
      </c>
      <c r="AD736" s="10">
        <f t="shared" si="226"/>
        <v>9.0909090909090912E-2</v>
      </c>
      <c r="AE736" s="10">
        <f t="shared" si="227"/>
        <v>0.27272727272727271</v>
      </c>
      <c r="AF736" s="1">
        <v>9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42</v>
      </c>
      <c r="AO736" s="20" t="str">
        <f t="shared" si="210"/>
        <v>36-50</v>
      </c>
      <c r="AP736" s="1">
        <v>2687</v>
      </c>
      <c r="AQ736" s="1">
        <v>0</v>
      </c>
      <c r="AR736" s="1">
        <v>0</v>
      </c>
      <c r="AS736" s="1">
        <v>0</v>
      </c>
      <c r="AT736" s="1">
        <v>1</v>
      </c>
      <c r="AU736" s="1">
        <v>0</v>
      </c>
      <c r="AV736" s="1">
        <v>1</v>
      </c>
      <c r="AW736" s="1">
        <v>0</v>
      </c>
      <c r="AX736" s="1">
        <v>0</v>
      </c>
      <c r="AY736" s="1">
        <v>0</v>
      </c>
      <c r="AZ736" s="1">
        <v>114</v>
      </c>
      <c r="BA736" s="23">
        <v>42162</v>
      </c>
      <c r="BB736" s="25">
        <f t="shared" si="211"/>
        <v>6</v>
      </c>
      <c r="BC736" s="25" t="str">
        <f t="shared" si="212"/>
        <v>June</v>
      </c>
      <c r="BD736" s="25">
        <v>1</v>
      </c>
      <c r="BE736" t="str">
        <f t="shared" si="213"/>
        <v>560,17117,Low income,337,Low spender,0.019688029444412,1,0,96,12,23,38,30,18,7,128,0.09375,0.1796875,0.296875,0.234375,0.140625,0.0546875,4,3,1,3,11,0.363636363636364,0.272727272727273,0.0909090909090909,0.272727272727273,9,0,0,0,0,0,0,0,42,36-50,2687,0,0,0,1,0,1,0,0,0,114</v>
      </c>
    </row>
    <row r="737" spans="1:57" ht="13.2" x14ac:dyDescent="0.25">
      <c r="A737" s="8">
        <v>170</v>
      </c>
      <c r="B737" s="1">
        <v>34529</v>
      </c>
      <c r="C737" s="8" t="str">
        <f t="shared" si="214"/>
        <v>Low income</v>
      </c>
      <c r="D737" s="31">
        <v>642</v>
      </c>
      <c r="E737" s="34" t="str">
        <f t="shared" si="215"/>
        <v>High spender</v>
      </c>
      <c r="F737" s="10">
        <f t="shared" si="209"/>
        <v>1.8593066697558575E-2</v>
      </c>
      <c r="G737" s="1">
        <v>1</v>
      </c>
      <c r="H737" s="1">
        <v>0</v>
      </c>
      <c r="I737" s="1">
        <v>94</v>
      </c>
      <c r="J737" s="1">
        <v>68</v>
      </c>
      <c r="K737" s="1">
        <v>6</v>
      </c>
      <c r="L737" s="1">
        <v>38</v>
      </c>
      <c r="M737" s="1">
        <v>3</v>
      </c>
      <c r="N737" s="1">
        <v>6</v>
      </c>
      <c r="O737" s="1">
        <v>41</v>
      </c>
      <c r="P737" s="8">
        <f t="shared" si="216"/>
        <v>162</v>
      </c>
      <c r="Q737" s="10">
        <f t="shared" si="217"/>
        <v>0.41975308641975306</v>
      </c>
      <c r="R737" s="10">
        <f t="shared" si="218"/>
        <v>3.7037037037037035E-2</v>
      </c>
      <c r="S737" s="10">
        <f t="shared" si="219"/>
        <v>0.23456790123456789</v>
      </c>
      <c r="T737" s="10">
        <f t="shared" si="220"/>
        <v>1.8518518518518517E-2</v>
      </c>
      <c r="U737" s="10">
        <f t="shared" si="221"/>
        <v>3.7037037037037035E-2</v>
      </c>
      <c r="V737" s="10">
        <f t="shared" si="222"/>
        <v>0.25308641975308643</v>
      </c>
      <c r="W737" s="1">
        <v>2</v>
      </c>
      <c r="X737" s="1">
        <v>2</v>
      </c>
      <c r="Y737" s="1">
        <v>2</v>
      </c>
      <c r="Z737" s="1">
        <v>3</v>
      </c>
      <c r="AA737" s="8">
        <f t="shared" si="223"/>
        <v>9</v>
      </c>
      <c r="AB737" s="10">
        <f t="shared" si="224"/>
        <v>0.22222222222222221</v>
      </c>
      <c r="AC737" s="10">
        <f t="shared" si="225"/>
        <v>0.22222222222222221</v>
      </c>
      <c r="AD737" s="10">
        <f t="shared" si="226"/>
        <v>0.22222222222222221</v>
      </c>
      <c r="AE737" s="10">
        <f t="shared" si="227"/>
        <v>0.33333333333333331</v>
      </c>
      <c r="AF737" s="1">
        <v>7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44</v>
      </c>
      <c r="AO737" s="20" t="str">
        <f t="shared" si="210"/>
        <v>36-50</v>
      </c>
      <c r="AP737" s="1">
        <v>2812</v>
      </c>
      <c r="AQ737" s="1">
        <v>0</v>
      </c>
      <c r="AR737" s="1">
        <v>1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1</v>
      </c>
      <c r="AY737" s="1">
        <v>0</v>
      </c>
      <c r="AZ737" s="1">
        <v>80</v>
      </c>
      <c r="BA737" s="23">
        <v>42037</v>
      </c>
      <c r="BB737" s="25">
        <f t="shared" si="211"/>
        <v>2</v>
      </c>
      <c r="BC737" s="25" t="str">
        <f t="shared" si="212"/>
        <v>February</v>
      </c>
      <c r="BD737" s="25">
        <v>1</v>
      </c>
      <c r="BE737" t="str">
        <f t="shared" si="213"/>
        <v>170,34529,Low income,642,High spender,0.0185930666975586,1,0,94,68,6,38,3,6,41,162,0.419753086419753,0.037037037037037,0.234567901234568,0.0185185185185185,0.037037037037037,0.253086419753086,2,2,2,3,9,0.222222222222222,0.222222222222222,0.222222222222222,0.333333333333333,7,0,0,0,0,0,0,0,44,36-50,2812,0,1,0,0,0,0,0,1,0,80</v>
      </c>
    </row>
    <row r="738" spans="1:57" ht="13.2" x14ac:dyDescent="0.25">
      <c r="A738" s="8">
        <v>130</v>
      </c>
      <c r="B738" s="1">
        <v>36957</v>
      </c>
      <c r="C738" s="8" t="str">
        <f t="shared" si="214"/>
        <v>Low income</v>
      </c>
      <c r="D738" s="31">
        <v>1661</v>
      </c>
      <c r="E738" s="34" t="str">
        <f t="shared" si="215"/>
        <v>High spender</v>
      </c>
      <c r="F738" s="10">
        <f t="shared" si="209"/>
        <v>4.4944124252509675E-2</v>
      </c>
      <c r="G738" s="1">
        <v>1</v>
      </c>
      <c r="H738" s="1">
        <v>1</v>
      </c>
      <c r="I738" s="1">
        <v>43</v>
      </c>
      <c r="J738" s="1">
        <v>100</v>
      </c>
      <c r="K738" s="1">
        <v>2</v>
      </c>
      <c r="L738" s="1">
        <v>16</v>
      </c>
      <c r="M738" s="1">
        <v>2</v>
      </c>
      <c r="N738" s="1">
        <v>1</v>
      </c>
      <c r="O738" s="1">
        <v>31</v>
      </c>
      <c r="P738" s="8">
        <f t="shared" si="216"/>
        <v>152</v>
      </c>
      <c r="Q738" s="10">
        <f t="shared" si="217"/>
        <v>0.65789473684210531</v>
      </c>
      <c r="R738" s="10">
        <f t="shared" si="218"/>
        <v>1.3157894736842105E-2</v>
      </c>
      <c r="S738" s="10">
        <f t="shared" si="219"/>
        <v>0.10526315789473684</v>
      </c>
      <c r="T738" s="10">
        <f t="shared" si="220"/>
        <v>1.3157894736842105E-2</v>
      </c>
      <c r="U738" s="10">
        <f t="shared" si="221"/>
        <v>6.5789473684210523E-3</v>
      </c>
      <c r="V738" s="10">
        <f t="shared" si="222"/>
        <v>0.20394736842105263</v>
      </c>
      <c r="W738" s="1">
        <v>4</v>
      </c>
      <c r="X738" s="1">
        <v>3</v>
      </c>
      <c r="Y738" s="1">
        <v>2</v>
      </c>
      <c r="Z738" s="1">
        <v>2</v>
      </c>
      <c r="AA738" s="8">
        <f t="shared" si="223"/>
        <v>11</v>
      </c>
      <c r="AB738" s="10">
        <f t="shared" si="224"/>
        <v>0.36363636363636365</v>
      </c>
      <c r="AC738" s="10">
        <f t="shared" si="225"/>
        <v>0.27272727272727271</v>
      </c>
      <c r="AD738" s="10">
        <f t="shared" si="226"/>
        <v>0.18181818181818182</v>
      </c>
      <c r="AE738" s="10">
        <f t="shared" si="227"/>
        <v>0.18181818181818182</v>
      </c>
      <c r="AF738" s="1">
        <v>9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1</v>
      </c>
      <c r="AN738" s="1">
        <v>67</v>
      </c>
      <c r="AO738" s="20" t="str">
        <f t="shared" si="210"/>
        <v>66+</v>
      </c>
      <c r="AP738" s="1">
        <v>2820</v>
      </c>
      <c r="AQ738" s="1">
        <v>1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1</v>
      </c>
      <c r="AZ738" s="1">
        <v>90</v>
      </c>
      <c r="BA738" s="23">
        <v>42029</v>
      </c>
      <c r="BB738" s="25">
        <f t="shared" si="211"/>
        <v>1</v>
      </c>
      <c r="BC738" s="25" t="str">
        <f t="shared" si="212"/>
        <v>January</v>
      </c>
      <c r="BD738" s="25">
        <v>1</v>
      </c>
      <c r="BE738" t="str">
        <f t="shared" si="213"/>
        <v>130,36957,Low income,1661,High spender,0.0449441242525097,1,1,43,100,2,16,2,1,31,152,0.657894736842105,0.0131578947368421,0.105263157894737,0.0131578947368421,0.00657894736842105,0.203947368421053,4,3,2,2,11,0.363636363636364,0.272727272727273,0.181818181818182,0.181818181818182,9,0,0,0,0,0,0,1,67,66+,2820,1,0,0,0,0,0,0,0,1,90</v>
      </c>
    </row>
    <row r="739" spans="1:57" ht="13.2" x14ac:dyDescent="0.25">
      <c r="A739" s="8">
        <v>2043</v>
      </c>
      <c r="B739" s="1">
        <v>56551</v>
      </c>
      <c r="C739" s="8" t="str">
        <f t="shared" si="214"/>
        <v>High income</v>
      </c>
      <c r="D739" s="31">
        <v>125</v>
      </c>
      <c r="E739" s="34" t="str">
        <f t="shared" si="215"/>
        <v>Low spender</v>
      </c>
      <c r="F739" s="10">
        <f t="shared" si="209"/>
        <v>2.2103941574861631E-3</v>
      </c>
      <c r="G739" s="1">
        <v>1</v>
      </c>
      <c r="H739" s="1">
        <v>1</v>
      </c>
      <c r="I739" s="1">
        <v>48</v>
      </c>
      <c r="J739" s="1">
        <v>67</v>
      </c>
      <c r="K739" s="1">
        <v>4</v>
      </c>
      <c r="L739" s="1">
        <v>32</v>
      </c>
      <c r="M739" s="1">
        <v>17</v>
      </c>
      <c r="N739" s="1">
        <v>2</v>
      </c>
      <c r="O739" s="1">
        <v>16</v>
      </c>
      <c r="P739" s="8">
        <f t="shared" si="216"/>
        <v>138</v>
      </c>
      <c r="Q739" s="10">
        <f t="shared" si="217"/>
        <v>0.48550724637681159</v>
      </c>
      <c r="R739" s="10">
        <f t="shared" si="218"/>
        <v>2.8985507246376812E-2</v>
      </c>
      <c r="S739" s="10">
        <f t="shared" si="219"/>
        <v>0.2318840579710145</v>
      </c>
      <c r="T739" s="10">
        <f t="shared" si="220"/>
        <v>0.12318840579710146</v>
      </c>
      <c r="U739" s="10">
        <f t="shared" si="221"/>
        <v>1.4492753623188406E-2</v>
      </c>
      <c r="V739" s="10">
        <f t="shared" si="222"/>
        <v>0.11594202898550725</v>
      </c>
      <c r="W739" s="1">
        <v>3</v>
      </c>
      <c r="X739" s="1">
        <v>2</v>
      </c>
      <c r="Y739" s="1">
        <v>1</v>
      </c>
      <c r="Z739" s="1">
        <v>4</v>
      </c>
      <c r="AA739" s="8">
        <f t="shared" si="223"/>
        <v>10</v>
      </c>
      <c r="AB739" s="10">
        <f t="shared" si="224"/>
        <v>0.3</v>
      </c>
      <c r="AC739" s="10">
        <f t="shared" si="225"/>
        <v>0.2</v>
      </c>
      <c r="AD739" s="10">
        <f t="shared" si="226"/>
        <v>0.1</v>
      </c>
      <c r="AE739" s="10">
        <f t="shared" si="227"/>
        <v>0.4</v>
      </c>
      <c r="AF739" s="1">
        <v>4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70</v>
      </c>
      <c r="AO739" s="20" t="str">
        <f t="shared" si="210"/>
        <v>66+</v>
      </c>
      <c r="AP739" s="1">
        <v>2212</v>
      </c>
      <c r="AQ739" s="1">
        <v>0</v>
      </c>
      <c r="AR739" s="1">
        <v>0</v>
      </c>
      <c r="AS739" s="1">
        <v>0</v>
      </c>
      <c r="AT739" s="1">
        <v>0</v>
      </c>
      <c r="AU739" s="1">
        <v>1</v>
      </c>
      <c r="AV739" s="1">
        <v>0</v>
      </c>
      <c r="AW739" s="1">
        <v>0</v>
      </c>
      <c r="AX739" s="1">
        <v>0</v>
      </c>
      <c r="AY739" s="1">
        <v>1</v>
      </c>
      <c r="AZ739" s="1">
        <v>106</v>
      </c>
      <c r="BA739" s="23">
        <v>42637</v>
      </c>
      <c r="BB739" s="25">
        <f t="shared" si="211"/>
        <v>9</v>
      </c>
      <c r="BC739" s="25" t="str">
        <f t="shared" si="212"/>
        <v>September</v>
      </c>
      <c r="BD739" s="25">
        <v>1</v>
      </c>
      <c r="BE739" t="str">
        <f t="shared" si="213"/>
        <v>2043,56551,High income,125,Low spender,0.00221039415748616,1,1,48,67,4,32,17,2,16,138,0.485507246376812,0.0289855072463768,0.231884057971014,0.123188405797101,0.0144927536231884,0.115942028985507,3,2,1,4,10,0.3,0.2,0.1,0.4,4,0,0,0,0,0,0,0,70,66+,2212,0,0,0,0,1,0,0,0,1,106</v>
      </c>
    </row>
    <row r="740" spans="1:57" ht="13.2" x14ac:dyDescent="0.25">
      <c r="A740" s="8">
        <v>1270</v>
      </c>
      <c r="B740" s="1">
        <v>46891</v>
      </c>
      <c r="C740" s="8" t="str">
        <f t="shared" si="214"/>
        <v>Low income</v>
      </c>
      <c r="D740" s="31">
        <v>27</v>
      </c>
      <c r="E740" s="34" t="str">
        <f t="shared" si="215"/>
        <v>Low spender</v>
      </c>
      <c r="F740" s="10">
        <f t="shared" si="209"/>
        <v>5.7580345908596537E-4</v>
      </c>
      <c r="G740" s="1">
        <v>0</v>
      </c>
      <c r="H740" s="1">
        <v>1</v>
      </c>
      <c r="I740" s="1">
        <v>91</v>
      </c>
      <c r="J740" s="1">
        <v>43</v>
      </c>
      <c r="K740" s="1">
        <v>12</v>
      </c>
      <c r="L740" s="1">
        <v>23</v>
      </c>
      <c r="M740" s="1">
        <v>29</v>
      </c>
      <c r="N740" s="1">
        <v>15</v>
      </c>
      <c r="O740" s="1">
        <v>61</v>
      </c>
      <c r="P740" s="8">
        <f t="shared" si="216"/>
        <v>183</v>
      </c>
      <c r="Q740" s="10">
        <f t="shared" si="217"/>
        <v>0.23497267759562843</v>
      </c>
      <c r="R740" s="10">
        <f t="shared" si="218"/>
        <v>6.5573770491803282E-2</v>
      </c>
      <c r="S740" s="10">
        <f t="shared" si="219"/>
        <v>0.12568306010928962</v>
      </c>
      <c r="T740" s="10">
        <f t="shared" si="220"/>
        <v>0.15846994535519127</v>
      </c>
      <c r="U740" s="10">
        <f t="shared" si="221"/>
        <v>8.1967213114754092E-2</v>
      </c>
      <c r="V740" s="10">
        <f t="shared" si="222"/>
        <v>0.33333333333333331</v>
      </c>
      <c r="W740" s="1">
        <v>1</v>
      </c>
      <c r="X740" s="1">
        <v>2</v>
      </c>
      <c r="Y740" s="1">
        <v>1</v>
      </c>
      <c r="Z740" s="1">
        <v>4</v>
      </c>
      <c r="AA740" s="8">
        <f t="shared" si="223"/>
        <v>8</v>
      </c>
      <c r="AB740" s="10">
        <f t="shared" si="224"/>
        <v>0.125</v>
      </c>
      <c r="AC740" s="10">
        <f t="shared" si="225"/>
        <v>0.25</v>
      </c>
      <c r="AD740" s="10">
        <f t="shared" si="226"/>
        <v>0.125</v>
      </c>
      <c r="AE740" s="10">
        <f t="shared" si="227"/>
        <v>0.5</v>
      </c>
      <c r="AF740" s="1">
        <v>4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55</v>
      </c>
      <c r="AO740" s="20" t="str">
        <f t="shared" si="210"/>
        <v>50-65</v>
      </c>
      <c r="AP740" s="1">
        <v>2460</v>
      </c>
      <c r="AQ740" s="1">
        <v>0</v>
      </c>
      <c r="AR740" s="1">
        <v>1</v>
      </c>
      <c r="AS740" s="1">
        <v>0</v>
      </c>
      <c r="AT740" s="1">
        <v>0</v>
      </c>
      <c r="AU740" s="1">
        <v>0</v>
      </c>
      <c r="AV740" s="1">
        <v>1</v>
      </c>
      <c r="AW740" s="1">
        <v>0</v>
      </c>
      <c r="AX740" s="1">
        <v>0</v>
      </c>
      <c r="AY740" s="1">
        <v>0</v>
      </c>
      <c r="AZ740" s="1">
        <v>61</v>
      </c>
      <c r="BA740" s="23">
        <v>42389</v>
      </c>
      <c r="BB740" s="25">
        <f t="shared" si="211"/>
        <v>1</v>
      </c>
      <c r="BC740" s="25" t="str">
        <f t="shared" si="212"/>
        <v>January</v>
      </c>
      <c r="BD740" s="25">
        <v>1</v>
      </c>
      <c r="BE740" t="str">
        <f t="shared" si="213"/>
        <v>1270,46891,Low income,27,Low spender,0.000575803459085965,0,1,91,43,12,23,29,15,61,183,0.234972677595628,0.0655737704918033,0.12568306010929,0.158469945355191,0.0819672131147541,0.333333333333333,1,2,1,4,8,0.125,0.25,0.125,0.5,4,0,0,0,0,0,0,0,55,50-65,2460,0,1,0,0,0,1,0,0,0,61</v>
      </c>
    </row>
    <row r="741" spans="1:57" ht="13.2" x14ac:dyDescent="0.25">
      <c r="A741" s="8">
        <v>626</v>
      </c>
      <c r="B741" s="1">
        <v>39898</v>
      </c>
      <c r="C741" s="8" t="str">
        <f t="shared" si="214"/>
        <v>Low income</v>
      </c>
      <c r="D741" s="31">
        <v>708</v>
      </c>
      <c r="E741" s="34" t="str">
        <f t="shared" si="215"/>
        <v>High spender</v>
      </c>
      <c r="F741" s="10">
        <f t="shared" si="209"/>
        <v>1.774525038849065E-2</v>
      </c>
      <c r="G741" s="1">
        <v>0</v>
      </c>
      <c r="H741" s="1">
        <v>1</v>
      </c>
      <c r="I741" s="1">
        <v>20</v>
      </c>
      <c r="J741" s="1">
        <v>69</v>
      </c>
      <c r="K741" s="1">
        <v>8</v>
      </c>
      <c r="L741" s="1">
        <v>26</v>
      </c>
      <c r="M741" s="1">
        <v>12</v>
      </c>
      <c r="N741" s="1">
        <v>7</v>
      </c>
      <c r="O741" s="1">
        <v>12</v>
      </c>
      <c r="P741" s="8">
        <f t="shared" si="216"/>
        <v>134</v>
      </c>
      <c r="Q741" s="10">
        <f t="shared" si="217"/>
        <v>0.5149253731343284</v>
      </c>
      <c r="R741" s="10">
        <f t="shared" si="218"/>
        <v>5.9701492537313432E-2</v>
      </c>
      <c r="S741" s="10">
        <f t="shared" si="219"/>
        <v>0.19402985074626866</v>
      </c>
      <c r="T741" s="10">
        <f t="shared" si="220"/>
        <v>8.9552238805970144E-2</v>
      </c>
      <c r="U741" s="10">
        <f t="shared" si="221"/>
        <v>5.2238805970149252E-2</v>
      </c>
      <c r="V741" s="10">
        <f t="shared" si="222"/>
        <v>8.9552238805970144E-2</v>
      </c>
      <c r="W741" s="1">
        <v>2</v>
      </c>
      <c r="X741" s="1">
        <v>3</v>
      </c>
      <c r="Y741" s="1">
        <v>0</v>
      </c>
      <c r="Z741" s="1">
        <v>4</v>
      </c>
      <c r="AA741" s="8">
        <f t="shared" si="223"/>
        <v>9</v>
      </c>
      <c r="AB741" s="10">
        <f t="shared" si="224"/>
        <v>0.22222222222222221</v>
      </c>
      <c r="AC741" s="10">
        <f t="shared" si="225"/>
        <v>0.33333333333333331</v>
      </c>
      <c r="AD741" s="10">
        <f t="shared" si="226"/>
        <v>0</v>
      </c>
      <c r="AE741" s="10">
        <f t="shared" si="227"/>
        <v>0.44444444444444442</v>
      </c>
      <c r="AF741" s="1">
        <v>7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66</v>
      </c>
      <c r="AO741" s="20" t="str">
        <f t="shared" si="210"/>
        <v>66+</v>
      </c>
      <c r="AP741" s="1">
        <v>2661</v>
      </c>
      <c r="AQ741" s="1">
        <v>0</v>
      </c>
      <c r="AR741" s="1">
        <v>0</v>
      </c>
      <c r="AS741" s="1">
        <v>0</v>
      </c>
      <c r="AT741" s="1">
        <v>1</v>
      </c>
      <c r="AU741" s="1">
        <v>0</v>
      </c>
      <c r="AV741" s="1">
        <v>0</v>
      </c>
      <c r="AW741" s="1">
        <v>1</v>
      </c>
      <c r="AX741" s="1">
        <v>0</v>
      </c>
      <c r="AY741" s="1">
        <v>0</v>
      </c>
      <c r="AZ741" s="1">
        <v>110</v>
      </c>
      <c r="BA741" s="23">
        <v>42188</v>
      </c>
      <c r="BB741" s="25">
        <f t="shared" si="211"/>
        <v>7</v>
      </c>
      <c r="BC741" s="25" t="str">
        <f t="shared" si="212"/>
        <v>July</v>
      </c>
      <c r="BD741" s="25">
        <v>1</v>
      </c>
      <c r="BE741" t="str">
        <f t="shared" si="213"/>
        <v>626,39898,Low income,708,High spender,0.0177452503884906,0,1,20,69,8,26,12,7,12,134,0.514925373134328,0.0597014925373134,0.194029850746269,0.0895522388059701,0.0522388059701493,0.0895522388059701,2,3,0,4,9,0.222222222222222,0.333333333333333,0,0.444444444444444,7,0,0,0,0,0,0,0,66,66+,2661,0,0,0,1,0,0,1,0,0,110</v>
      </c>
    </row>
    <row r="742" spans="1:57" ht="13.2" x14ac:dyDescent="0.25">
      <c r="A742" s="8">
        <v>1993</v>
      </c>
      <c r="B742" s="1">
        <v>43322</v>
      </c>
      <c r="C742" s="8" t="str">
        <f t="shared" si="214"/>
        <v>Low income</v>
      </c>
      <c r="D742" s="31">
        <v>17</v>
      </c>
      <c r="E742" s="34" t="str">
        <f t="shared" si="215"/>
        <v>Low spender</v>
      </c>
      <c r="F742" s="10">
        <f t="shared" si="209"/>
        <v>3.9241032269978301E-4</v>
      </c>
      <c r="G742" s="1">
        <v>0</v>
      </c>
      <c r="H742" s="1">
        <v>0</v>
      </c>
      <c r="I742" s="1">
        <v>25</v>
      </c>
      <c r="J742" s="1">
        <v>56</v>
      </c>
      <c r="K742" s="1">
        <v>7</v>
      </c>
      <c r="L742" s="1">
        <v>48</v>
      </c>
      <c r="M742" s="1">
        <v>10</v>
      </c>
      <c r="N742" s="1">
        <v>2</v>
      </c>
      <c r="O742" s="1">
        <v>18</v>
      </c>
      <c r="P742" s="8">
        <f t="shared" si="216"/>
        <v>141</v>
      </c>
      <c r="Q742" s="10">
        <f t="shared" si="217"/>
        <v>0.3971631205673759</v>
      </c>
      <c r="R742" s="10">
        <f t="shared" si="218"/>
        <v>4.9645390070921988E-2</v>
      </c>
      <c r="S742" s="10">
        <f t="shared" si="219"/>
        <v>0.34042553191489361</v>
      </c>
      <c r="T742" s="10">
        <f t="shared" si="220"/>
        <v>7.0921985815602842E-2</v>
      </c>
      <c r="U742" s="10">
        <f t="shared" si="221"/>
        <v>1.4184397163120567E-2</v>
      </c>
      <c r="V742" s="10">
        <f t="shared" si="222"/>
        <v>0.1276595744680851</v>
      </c>
      <c r="W742" s="1">
        <v>1</v>
      </c>
      <c r="X742" s="1">
        <v>3</v>
      </c>
      <c r="Y742" s="1">
        <v>0</v>
      </c>
      <c r="Z742" s="1">
        <v>4</v>
      </c>
      <c r="AA742" s="8">
        <f t="shared" si="223"/>
        <v>8</v>
      </c>
      <c r="AB742" s="10">
        <f t="shared" si="224"/>
        <v>0.125</v>
      </c>
      <c r="AC742" s="10">
        <f t="shared" si="225"/>
        <v>0.375</v>
      </c>
      <c r="AD742" s="10">
        <f t="shared" si="226"/>
        <v>0</v>
      </c>
      <c r="AE742" s="10">
        <f t="shared" si="227"/>
        <v>0.5</v>
      </c>
      <c r="AF742" s="1">
        <v>7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46</v>
      </c>
      <c r="AO742" s="20" t="str">
        <f t="shared" si="210"/>
        <v>36-50</v>
      </c>
      <c r="AP742" s="1">
        <v>2228</v>
      </c>
      <c r="AQ742" s="1">
        <v>0</v>
      </c>
      <c r="AR742" s="1">
        <v>0</v>
      </c>
      <c r="AS742" s="1">
        <v>1</v>
      </c>
      <c r="AT742" s="1">
        <v>0</v>
      </c>
      <c r="AU742" s="1">
        <v>0</v>
      </c>
      <c r="AV742" s="1">
        <v>0</v>
      </c>
      <c r="AW742" s="1">
        <v>1</v>
      </c>
      <c r="AX742" s="1">
        <v>0</v>
      </c>
      <c r="AY742" s="1">
        <v>0</v>
      </c>
      <c r="AZ742" s="1">
        <v>105</v>
      </c>
      <c r="BA742" s="23">
        <v>42621</v>
      </c>
      <c r="BB742" s="25">
        <f t="shared" si="211"/>
        <v>9</v>
      </c>
      <c r="BC742" s="25" t="str">
        <f t="shared" si="212"/>
        <v>September</v>
      </c>
      <c r="BD742" s="25">
        <v>1</v>
      </c>
      <c r="BE742" t="str">
        <f t="shared" si="213"/>
        <v>1993,43322,Low income,17,Low spender,0.000392410322699783,0,0,25,56,7,48,10,2,18,141,0.397163120567376,0.049645390070922,0.340425531914894,0.0709219858156028,0.0141843971631206,0.127659574468085,1,3,0,4,8,0.125,0.375,0,0.5,7,0,0,0,0,0,0,0,46,36-50,2228,0,0,1,0,0,0,1,0,0,105</v>
      </c>
    </row>
    <row r="743" spans="1:57" ht="13.2" x14ac:dyDescent="0.25">
      <c r="A743" s="8">
        <v>1896</v>
      </c>
      <c r="B743" s="1">
        <v>45203</v>
      </c>
      <c r="C743" s="8" t="str">
        <f t="shared" si="214"/>
        <v>Low income</v>
      </c>
      <c r="D743" s="31">
        <v>64</v>
      </c>
      <c r="E743" s="34" t="str">
        <f t="shared" si="215"/>
        <v>Low spender</v>
      </c>
      <c r="F743" s="10">
        <f t="shared" si="209"/>
        <v>1.4158352321748556E-3</v>
      </c>
      <c r="G743" s="1">
        <v>2</v>
      </c>
      <c r="H743" s="1">
        <v>0</v>
      </c>
      <c r="I743" s="1">
        <v>4</v>
      </c>
      <c r="J743" s="1">
        <v>35</v>
      </c>
      <c r="K743" s="1">
        <v>3</v>
      </c>
      <c r="L743" s="1">
        <v>67</v>
      </c>
      <c r="M743" s="1">
        <v>10</v>
      </c>
      <c r="N743" s="1">
        <v>8</v>
      </c>
      <c r="O743" s="1">
        <v>24</v>
      </c>
      <c r="P743" s="8">
        <f t="shared" si="216"/>
        <v>147</v>
      </c>
      <c r="Q743" s="10">
        <f t="shared" si="217"/>
        <v>0.23809523809523808</v>
      </c>
      <c r="R743" s="10">
        <f t="shared" si="218"/>
        <v>2.0408163265306121E-2</v>
      </c>
      <c r="S743" s="10">
        <f t="shared" si="219"/>
        <v>0.45578231292517007</v>
      </c>
      <c r="T743" s="10">
        <f t="shared" si="220"/>
        <v>6.8027210884353748E-2</v>
      </c>
      <c r="U743" s="10">
        <f t="shared" si="221"/>
        <v>5.4421768707482991E-2</v>
      </c>
      <c r="V743" s="10">
        <f t="shared" si="222"/>
        <v>0.16326530612244897</v>
      </c>
      <c r="W743" s="1">
        <v>1</v>
      </c>
      <c r="X743" s="1">
        <v>3</v>
      </c>
      <c r="Y743" s="1">
        <v>1</v>
      </c>
      <c r="Z743" s="1">
        <v>3</v>
      </c>
      <c r="AA743" s="8">
        <f t="shared" si="223"/>
        <v>8</v>
      </c>
      <c r="AB743" s="10">
        <f t="shared" si="224"/>
        <v>0.125</v>
      </c>
      <c r="AC743" s="10">
        <f t="shared" si="225"/>
        <v>0.375</v>
      </c>
      <c r="AD743" s="10">
        <f t="shared" si="226"/>
        <v>0.125</v>
      </c>
      <c r="AE743" s="10">
        <f t="shared" si="227"/>
        <v>0.375</v>
      </c>
      <c r="AF743" s="1">
        <v>6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1</v>
      </c>
      <c r="AN743" s="1">
        <v>38</v>
      </c>
      <c r="AO743" s="20" t="str">
        <f t="shared" si="210"/>
        <v>36-50</v>
      </c>
      <c r="AP743" s="1">
        <v>2257</v>
      </c>
      <c r="AQ743" s="1">
        <v>0</v>
      </c>
      <c r="AR743" s="1">
        <v>0</v>
      </c>
      <c r="AS743" s="1">
        <v>0</v>
      </c>
      <c r="AT743" s="1">
        <v>1</v>
      </c>
      <c r="AU743" s="1">
        <v>0</v>
      </c>
      <c r="AV743" s="1">
        <v>0</v>
      </c>
      <c r="AW743" s="1">
        <v>1</v>
      </c>
      <c r="AX743" s="1">
        <v>0</v>
      </c>
      <c r="AY743" s="1">
        <v>0</v>
      </c>
      <c r="AZ743" s="1">
        <v>99</v>
      </c>
      <c r="BA743" s="23">
        <v>42592</v>
      </c>
      <c r="BB743" s="25">
        <f t="shared" si="211"/>
        <v>8</v>
      </c>
      <c r="BC743" s="25" t="str">
        <f t="shared" si="212"/>
        <v>August</v>
      </c>
      <c r="BD743" s="25">
        <v>1</v>
      </c>
      <c r="BE743" t="str">
        <f t="shared" si="213"/>
        <v>1896,45203,Low income,64,Low spender,0.00141583523217486,2,0,4,35,3,67,10,8,24,147,0.238095238095238,0.0204081632653061,0.45578231292517,0.0680272108843537,0.054421768707483,0.163265306122449,1,3,1,3,8,0.125,0.375,0.125,0.375,6,0,0,0,0,0,0,1,38,36-50,2257,0,0,0,1,0,0,1,0,0,99</v>
      </c>
    </row>
    <row r="744" spans="1:57" ht="13.2" x14ac:dyDescent="0.25">
      <c r="A744" s="8">
        <v>1640</v>
      </c>
      <c r="B744" s="1">
        <v>38361</v>
      </c>
      <c r="C744" s="8" t="str">
        <f t="shared" si="214"/>
        <v>Low income</v>
      </c>
      <c r="D744" s="31">
        <v>706</v>
      </c>
      <c r="E744" s="34" t="str">
        <f t="shared" si="215"/>
        <v>High spender</v>
      </c>
      <c r="F744" s="10">
        <f t="shared" si="209"/>
        <v>1.8404108339198665E-2</v>
      </c>
      <c r="G744" s="1">
        <v>1</v>
      </c>
      <c r="H744" s="1">
        <v>0</v>
      </c>
      <c r="I744" s="1">
        <v>74</v>
      </c>
      <c r="J744" s="1">
        <v>39</v>
      </c>
      <c r="K744" s="1">
        <v>0</v>
      </c>
      <c r="L744" s="1">
        <v>56</v>
      </c>
      <c r="M744" s="1">
        <v>20</v>
      </c>
      <c r="N744" s="1">
        <v>8</v>
      </c>
      <c r="O744" s="1">
        <v>14</v>
      </c>
      <c r="P744" s="8">
        <f t="shared" si="216"/>
        <v>137</v>
      </c>
      <c r="Q744" s="10">
        <f t="shared" si="217"/>
        <v>0.28467153284671531</v>
      </c>
      <c r="R744" s="10">
        <f t="shared" si="218"/>
        <v>0</v>
      </c>
      <c r="S744" s="10">
        <f t="shared" si="219"/>
        <v>0.40875912408759124</v>
      </c>
      <c r="T744" s="10">
        <f t="shared" si="220"/>
        <v>0.145985401459854</v>
      </c>
      <c r="U744" s="10">
        <f t="shared" si="221"/>
        <v>5.8394160583941604E-2</v>
      </c>
      <c r="V744" s="10">
        <f t="shared" si="222"/>
        <v>0.10218978102189781</v>
      </c>
      <c r="W744" s="1">
        <v>3</v>
      </c>
      <c r="X744" s="1">
        <v>3</v>
      </c>
      <c r="Y744" s="1">
        <v>1</v>
      </c>
      <c r="Z744" s="1">
        <v>3</v>
      </c>
      <c r="AA744" s="8">
        <f t="shared" si="223"/>
        <v>10</v>
      </c>
      <c r="AB744" s="10">
        <f t="shared" si="224"/>
        <v>0.3</v>
      </c>
      <c r="AC744" s="10">
        <f t="shared" si="225"/>
        <v>0.3</v>
      </c>
      <c r="AD744" s="10">
        <f t="shared" si="226"/>
        <v>0.1</v>
      </c>
      <c r="AE744" s="10">
        <f t="shared" si="227"/>
        <v>0.3</v>
      </c>
      <c r="AF744" s="1">
        <v>7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51</v>
      </c>
      <c r="AO744" s="20" t="str">
        <f t="shared" si="210"/>
        <v>50-65</v>
      </c>
      <c r="AP744" s="1">
        <v>2343</v>
      </c>
      <c r="AQ744" s="1">
        <v>0</v>
      </c>
      <c r="AR744" s="1">
        <v>0</v>
      </c>
      <c r="AS744" s="1">
        <v>0</v>
      </c>
      <c r="AT744" s="1">
        <v>1</v>
      </c>
      <c r="AU744" s="1">
        <v>0</v>
      </c>
      <c r="AV744" s="1">
        <v>0</v>
      </c>
      <c r="AW744" s="1">
        <v>1</v>
      </c>
      <c r="AX744" s="1">
        <v>0</v>
      </c>
      <c r="AY744" s="1">
        <v>0</v>
      </c>
      <c r="AZ744" s="1">
        <v>109</v>
      </c>
      <c r="BA744" s="23">
        <v>42506</v>
      </c>
      <c r="BB744" s="25">
        <f t="shared" si="211"/>
        <v>5</v>
      </c>
      <c r="BC744" s="25" t="str">
        <f t="shared" si="212"/>
        <v>May</v>
      </c>
      <c r="BD744" s="25">
        <v>1</v>
      </c>
      <c r="BE744" t="str">
        <f t="shared" si="213"/>
        <v>1640,38361,Low income,706,High spender,0.0184041083391987,1,0,74,39,0,56,20,8,14,137,0.284671532846715,0,0.408759124087591,0.145985401459854,0.0583941605839416,0.102189781021898,3,3,1,3,10,0.3,0.3,0.1,0.3,7,0,0,0,0,0,0,0,51,50-65,2343,0,0,0,1,0,0,1,0,0,109</v>
      </c>
    </row>
    <row r="745" spans="1:57" ht="13.2" x14ac:dyDescent="0.25">
      <c r="A745" s="8">
        <v>563</v>
      </c>
      <c r="B745" s="1">
        <v>34838</v>
      </c>
      <c r="C745" s="8" t="str">
        <f t="shared" si="214"/>
        <v>Low income</v>
      </c>
      <c r="D745" s="31">
        <v>1384</v>
      </c>
      <c r="E745" s="34" t="str">
        <f t="shared" si="215"/>
        <v>High spender</v>
      </c>
      <c r="F745" s="10">
        <f t="shared" si="209"/>
        <v>3.9726735174235028E-2</v>
      </c>
      <c r="G745" s="1">
        <v>1</v>
      </c>
      <c r="H745" s="1">
        <v>1</v>
      </c>
      <c r="I745" s="1">
        <v>62</v>
      </c>
      <c r="J745" s="1">
        <v>28</v>
      </c>
      <c r="K745" s="1">
        <v>23</v>
      </c>
      <c r="L745" s="1">
        <v>29</v>
      </c>
      <c r="M745" s="1">
        <v>29</v>
      </c>
      <c r="N745" s="1">
        <v>14</v>
      </c>
      <c r="O745" s="1">
        <v>47</v>
      </c>
      <c r="P745" s="8">
        <f t="shared" si="216"/>
        <v>170</v>
      </c>
      <c r="Q745" s="10">
        <f t="shared" si="217"/>
        <v>0.16470588235294117</v>
      </c>
      <c r="R745" s="10">
        <f t="shared" si="218"/>
        <v>0.13529411764705881</v>
      </c>
      <c r="S745" s="10">
        <f t="shared" si="219"/>
        <v>0.17058823529411765</v>
      </c>
      <c r="T745" s="10">
        <f t="shared" si="220"/>
        <v>0.17058823529411765</v>
      </c>
      <c r="U745" s="10">
        <f t="shared" si="221"/>
        <v>8.2352941176470587E-2</v>
      </c>
      <c r="V745" s="10">
        <f t="shared" si="222"/>
        <v>0.27647058823529413</v>
      </c>
      <c r="W745" s="1">
        <v>3</v>
      </c>
      <c r="X745" s="1">
        <v>2</v>
      </c>
      <c r="Y745" s="1">
        <v>1</v>
      </c>
      <c r="Z745" s="1">
        <v>4</v>
      </c>
      <c r="AA745" s="8">
        <f t="shared" si="223"/>
        <v>10</v>
      </c>
      <c r="AB745" s="10">
        <f t="shared" si="224"/>
        <v>0.3</v>
      </c>
      <c r="AC745" s="10">
        <f t="shared" si="225"/>
        <v>0.2</v>
      </c>
      <c r="AD745" s="10">
        <f t="shared" si="226"/>
        <v>0.1</v>
      </c>
      <c r="AE745" s="10">
        <f t="shared" si="227"/>
        <v>0.4</v>
      </c>
      <c r="AF745" s="1">
        <v>6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69</v>
      </c>
      <c r="AO745" s="20" t="str">
        <f t="shared" si="210"/>
        <v>66+</v>
      </c>
      <c r="AP745" s="1">
        <v>2685</v>
      </c>
      <c r="AQ745" s="1">
        <v>0</v>
      </c>
      <c r="AR745" s="1">
        <v>1</v>
      </c>
      <c r="AS745" s="1">
        <v>0</v>
      </c>
      <c r="AT745" s="1">
        <v>0</v>
      </c>
      <c r="AU745" s="1">
        <v>0</v>
      </c>
      <c r="AV745" s="1">
        <v>0</v>
      </c>
      <c r="AW745" s="1">
        <v>1</v>
      </c>
      <c r="AX745" s="1">
        <v>0</v>
      </c>
      <c r="AY745" s="1">
        <v>0</v>
      </c>
      <c r="AZ745" s="1">
        <v>76</v>
      </c>
      <c r="BA745" s="23">
        <v>42164</v>
      </c>
      <c r="BB745" s="25">
        <f t="shared" si="211"/>
        <v>6</v>
      </c>
      <c r="BC745" s="25" t="str">
        <f t="shared" si="212"/>
        <v>June</v>
      </c>
      <c r="BD745" s="25">
        <v>1</v>
      </c>
      <c r="BE745" t="str">
        <f t="shared" si="213"/>
        <v>563,34838,Low income,1384,High spender,0.039726735174235,1,1,62,28,23,29,29,14,47,170,0.164705882352941,0.135294117647059,0.170588235294118,0.170588235294118,0.0823529411764706,0.276470588235294,3,2,1,4,10,0.3,0.2,0.1,0.4,6,0,0,0,0,0,0,0,69,66+,2685,0,1,0,0,0,0,1,0,0,76</v>
      </c>
    </row>
    <row r="746" spans="1:57" ht="13.2" x14ac:dyDescent="0.25">
      <c r="A746" s="8">
        <v>1572</v>
      </c>
      <c r="B746" s="1">
        <v>47850</v>
      </c>
      <c r="C746" s="8" t="str">
        <f t="shared" si="214"/>
        <v>Low income</v>
      </c>
      <c r="D746" s="31">
        <v>384</v>
      </c>
      <c r="E746" s="34" t="str">
        <f t="shared" si="215"/>
        <v>Low spender</v>
      </c>
      <c r="F746" s="10">
        <f t="shared" si="209"/>
        <v>8.0250783699059563E-3</v>
      </c>
      <c r="G746" s="1">
        <v>1</v>
      </c>
      <c r="H746" s="1">
        <v>0</v>
      </c>
      <c r="I746" s="1">
        <v>72</v>
      </c>
      <c r="J746" s="1">
        <v>42</v>
      </c>
      <c r="K746" s="1">
        <v>7</v>
      </c>
      <c r="L746" s="1">
        <v>43</v>
      </c>
      <c r="M746" s="1">
        <v>20</v>
      </c>
      <c r="N746" s="1">
        <v>12</v>
      </c>
      <c r="O746" s="1">
        <v>10</v>
      </c>
      <c r="P746" s="8">
        <f t="shared" si="216"/>
        <v>134</v>
      </c>
      <c r="Q746" s="10">
        <f t="shared" si="217"/>
        <v>0.31343283582089554</v>
      </c>
      <c r="R746" s="10">
        <f t="shared" si="218"/>
        <v>5.2238805970149252E-2</v>
      </c>
      <c r="S746" s="10">
        <f t="shared" si="219"/>
        <v>0.32089552238805968</v>
      </c>
      <c r="T746" s="10">
        <f t="shared" si="220"/>
        <v>0.14925373134328357</v>
      </c>
      <c r="U746" s="10">
        <f t="shared" si="221"/>
        <v>8.9552238805970144E-2</v>
      </c>
      <c r="V746" s="10">
        <f t="shared" si="222"/>
        <v>7.4626865671641784E-2</v>
      </c>
      <c r="W746" s="1">
        <v>1</v>
      </c>
      <c r="X746" s="1">
        <v>3</v>
      </c>
      <c r="Y746" s="1">
        <v>0</v>
      </c>
      <c r="Z746" s="1">
        <v>4</v>
      </c>
      <c r="AA746" s="8">
        <f t="shared" si="223"/>
        <v>8</v>
      </c>
      <c r="AB746" s="10">
        <f t="shared" si="224"/>
        <v>0.125</v>
      </c>
      <c r="AC746" s="10">
        <f t="shared" si="225"/>
        <v>0.375</v>
      </c>
      <c r="AD746" s="10">
        <f t="shared" si="226"/>
        <v>0</v>
      </c>
      <c r="AE746" s="10">
        <f t="shared" si="227"/>
        <v>0.5</v>
      </c>
      <c r="AF746" s="1">
        <v>6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40</v>
      </c>
      <c r="AO746" s="20" t="str">
        <f t="shared" si="210"/>
        <v>36-50</v>
      </c>
      <c r="AP746" s="1">
        <v>2367</v>
      </c>
      <c r="AQ746" s="1">
        <v>0</v>
      </c>
      <c r="AR746" s="1">
        <v>1</v>
      </c>
      <c r="AS746" s="1">
        <v>0</v>
      </c>
      <c r="AT746" s="1">
        <v>0</v>
      </c>
      <c r="AU746" s="1">
        <v>0</v>
      </c>
      <c r="AV746" s="1">
        <v>0</v>
      </c>
      <c r="AW746" s="1">
        <v>1</v>
      </c>
      <c r="AX746" s="1">
        <v>0</v>
      </c>
      <c r="AY746" s="1">
        <v>0</v>
      </c>
      <c r="AZ746" s="1">
        <v>114</v>
      </c>
      <c r="BA746" s="23">
        <v>42482</v>
      </c>
      <c r="BB746" s="25">
        <f t="shared" si="211"/>
        <v>4</v>
      </c>
      <c r="BC746" s="25" t="str">
        <f t="shared" si="212"/>
        <v>April</v>
      </c>
      <c r="BD746" s="25">
        <v>1</v>
      </c>
      <c r="BE746" t="str">
        <f t="shared" si="213"/>
        <v>1572,47850,Low income,384,Low spender,0.00802507836990596,1,0,72,42,7,43,20,12,10,134,0.313432835820896,0.0522388059701493,0.32089552238806,0.149253731343284,0.0895522388059701,0.0746268656716418,1,3,0,4,8,0.125,0.375,0,0.5,6,0,0,0,0,0,0,0,40,36-50,2367,0,1,0,0,0,0,1,0,0,114</v>
      </c>
    </row>
    <row r="747" spans="1:57" ht="13.2" x14ac:dyDescent="0.25">
      <c r="A747" s="8">
        <v>1584</v>
      </c>
      <c r="B747" s="1">
        <v>7144</v>
      </c>
      <c r="C747" s="8" t="str">
        <f t="shared" si="214"/>
        <v>Low income</v>
      </c>
      <c r="D747" s="31">
        <v>1489</v>
      </c>
      <c r="E747" s="34" t="str">
        <f t="shared" si="215"/>
        <v>High spender</v>
      </c>
      <c r="F747" s="10">
        <f t="shared" si="209"/>
        <v>0.20842665173572228</v>
      </c>
      <c r="G747" s="1">
        <v>0</v>
      </c>
      <c r="H747" s="1">
        <v>2</v>
      </c>
      <c r="I747" s="1">
        <v>92</v>
      </c>
      <c r="J747" s="1">
        <v>81</v>
      </c>
      <c r="K747" s="1">
        <v>4</v>
      </c>
      <c r="L747" s="1">
        <v>33</v>
      </c>
      <c r="M747" s="1">
        <v>5</v>
      </c>
      <c r="N747" s="1">
        <v>2</v>
      </c>
      <c r="O747" s="1">
        <v>291</v>
      </c>
      <c r="P747" s="8">
        <f t="shared" si="216"/>
        <v>416</v>
      </c>
      <c r="Q747" s="10">
        <f t="shared" si="217"/>
        <v>0.19471153846153846</v>
      </c>
      <c r="R747" s="10">
        <f t="shared" si="218"/>
        <v>9.6153846153846159E-3</v>
      </c>
      <c r="S747" s="10">
        <f t="shared" si="219"/>
        <v>7.9326923076923073E-2</v>
      </c>
      <c r="T747" s="10">
        <f t="shared" si="220"/>
        <v>1.201923076923077E-2</v>
      </c>
      <c r="U747" s="10">
        <f t="shared" si="221"/>
        <v>4.807692307692308E-3</v>
      </c>
      <c r="V747" s="10">
        <f t="shared" si="222"/>
        <v>0.69951923076923073</v>
      </c>
      <c r="W747" s="1">
        <v>0</v>
      </c>
      <c r="X747" s="1">
        <v>23</v>
      </c>
      <c r="Y747" s="1">
        <v>1</v>
      </c>
      <c r="Z747" s="1">
        <v>1</v>
      </c>
      <c r="AA747" s="8">
        <f t="shared" si="223"/>
        <v>25</v>
      </c>
      <c r="AB747" s="10">
        <f t="shared" si="224"/>
        <v>0</v>
      </c>
      <c r="AC747" s="10">
        <f t="shared" si="225"/>
        <v>0.92</v>
      </c>
      <c r="AD747" s="10">
        <f t="shared" si="226"/>
        <v>0.04</v>
      </c>
      <c r="AE747" s="10">
        <f t="shared" si="227"/>
        <v>0.04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54</v>
      </c>
      <c r="AO747" s="20" t="str">
        <f t="shared" si="210"/>
        <v>50-65</v>
      </c>
      <c r="AP747" s="1">
        <v>2363</v>
      </c>
      <c r="AQ747" s="1">
        <v>0</v>
      </c>
      <c r="AR747" s="1">
        <v>0</v>
      </c>
      <c r="AS747" s="1">
        <v>1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1</v>
      </c>
      <c r="AZ747" s="1">
        <v>-166</v>
      </c>
      <c r="BA747" s="23">
        <v>42486</v>
      </c>
      <c r="BB747" s="25">
        <f t="shared" si="211"/>
        <v>4</v>
      </c>
      <c r="BC747" s="25" t="str">
        <f t="shared" si="212"/>
        <v>April</v>
      </c>
      <c r="BD747" s="25">
        <v>1</v>
      </c>
      <c r="BE747" t="str">
        <f t="shared" si="213"/>
        <v>1584,7144,Low income,1489,High spender,0.208426651735722,0,2,92,81,4,33,5,2,291,416,0.194711538461538,0.00961538461538462,0.0793269230769231,0.0120192307692308,0.00480769230769231,0.699519230769231,0,23,1,1,25,0,0.92,0.04,0.04,0,0,0,0,0,0,0,0,54,50-65,2363,0,0,1,0,0,0,0,0,1,-166</v>
      </c>
    </row>
    <row r="748" spans="1:57" ht="13.2" x14ac:dyDescent="0.25">
      <c r="A748" s="8">
        <v>962</v>
      </c>
      <c r="B748" s="1">
        <v>22669</v>
      </c>
      <c r="C748" s="8" t="str">
        <f t="shared" si="214"/>
        <v>Low income</v>
      </c>
      <c r="D748" s="31">
        <v>619</v>
      </c>
      <c r="E748" s="34" t="str">
        <f t="shared" si="215"/>
        <v>High spender</v>
      </c>
      <c r="F748" s="10">
        <f t="shared" si="209"/>
        <v>2.7306012616348317E-2</v>
      </c>
      <c r="G748" s="1">
        <v>1</v>
      </c>
      <c r="H748" s="1">
        <v>0</v>
      </c>
      <c r="I748" s="1">
        <v>30</v>
      </c>
      <c r="J748" s="1">
        <v>16</v>
      </c>
      <c r="K748" s="1">
        <v>14</v>
      </c>
      <c r="L748" s="1">
        <v>36</v>
      </c>
      <c r="M748" s="1">
        <v>37</v>
      </c>
      <c r="N748" s="1">
        <v>22</v>
      </c>
      <c r="O748" s="1">
        <v>48</v>
      </c>
      <c r="P748" s="8">
        <f t="shared" si="216"/>
        <v>173</v>
      </c>
      <c r="Q748" s="10">
        <f t="shared" si="217"/>
        <v>9.2485549132947972E-2</v>
      </c>
      <c r="R748" s="10">
        <f t="shared" si="218"/>
        <v>8.0924855491329481E-2</v>
      </c>
      <c r="S748" s="10">
        <f t="shared" si="219"/>
        <v>0.20809248554913296</v>
      </c>
      <c r="T748" s="10">
        <f t="shared" si="220"/>
        <v>0.2138728323699422</v>
      </c>
      <c r="U748" s="10">
        <f t="shared" si="221"/>
        <v>0.12716763005780346</v>
      </c>
      <c r="V748" s="10">
        <f t="shared" si="222"/>
        <v>0.2774566473988439</v>
      </c>
      <c r="W748" s="1">
        <v>3</v>
      </c>
      <c r="X748" s="1">
        <v>4</v>
      </c>
      <c r="Y748" s="1">
        <v>1</v>
      </c>
      <c r="Z748" s="1">
        <v>2</v>
      </c>
      <c r="AA748" s="8">
        <f t="shared" si="223"/>
        <v>10</v>
      </c>
      <c r="AB748" s="10">
        <f t="shared" si="224"/>
        <v>0.3</v>
      </c>
      <c r="AC748" s="10">
        <f t="shared" si="225"/>
        <v>0.4</v>
      </c>
      <c r="AD748" s="10">
        <f t="shared" si="226"/>
        <v>0.1</v>
      </c>
      <c r="AE748" s="10">
        <f t="shared" si="227"/>
        <v>0.2</v>
      </c>
      <c r="AF748" s="1">
        <v>9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1</v>
      </c>
      <c r="AN748" s="1">
        <v>45</v>
      </c>
      <c r="AO748" s="20" t="str">
        <f t="shared" si="210"/>
        <v>36-50</v>
      </c>
      <c r="AP748" s="1">
        <v>2562</v>
      </c>
      <c r="AQ748" s="1">
        <v>0</v>
      </c>
      <c r="AR748" s="1">
        <v>0</v>
      </c>
      <c r="AS748" s="1">
        <v>0</v>
      </c>
      <c r="AT748" s="1">
        <v>1</v>
      </c>
      <c r="AU748" s="1">
        <v>0</v>
      </c>
      <c r="AV748" s="1">
        <v>0</v>
      </c>
      <c r="AW748" s="1">
        <v>0</v>
      </c>
      <c r="AX748" s="1">
        <v>1</v>
      </c>
      <c r="AY748" s="1">
        <v>0</v>
      </c>
      <c r="AZ748" s="1">
        <v>77</v>
      </c>
      <c r="BA748" s="23">
        <v>42287</v>
      </c>
      <c r="BB748" s="25">
        <f t="shared" si="211"/>
        <v>10</v>
      </c>
      <c r="BC748" s="25" t="str">
        <f t="shared" si="212"/>
        <v>October</v>
      </c>
      <c r="BD748" s="25">
        <v>1</v>
      </c>
      <c r="BE748" t="str">
        <f t="shared" si="213"/>
        <v>962,22669,Low income,619,High spender,0.0273060126163483,1,0,30,16,14,36,37,22,48,173,0.092485549132948,0.0809248554913295,0.208092485549133,0.213872832369942,0.127167630057803,0.277456647398844,3,4,1,2,10,0.3,0.4,0.1,0.2,9,0,0,0,0,0,0,1,45,36-50,2562,0,0,0,1,0,0,0,1,0,77</v>
      </c>
    </row>
    <row r="749" spans="1:57" ht="13.2" x14ac:dyDescent="0.25">
      <c r="A749" s="8">
        <v>808</v>
      </c>
      <c r="B749" s="1">
        <v>46524</v>
      </c>
      <c r="C749" s="8" t="str">
        <f t="shared" si="214"/>
        <v>Low income</v>
      </c>
      <c r="D749" s="31">
        <v>801</v>
      </c>
      <c r="E749" s="34" t="str">
        <f t="shared" si="215"/>
        <v>High spender</v>
      </c>
      <c r="F749" s="10">
        <f t="shared" si="209"/>
        <v>1.7216920299200411E-2</v>
      </c>
      <c r="G749" s="1">
        <v>0</v>
      </c>
      <c r="H749" s="1">
        <v>1</v>
      </c>
      <c r="I749" s="1">
        <v>70</v>
      </c>
      <c r="J749" s="1">
        <v>31</v>
      </c>
      <c r="K749" s="1">
        <v>19</v>
      </c>
      <c r="L749" s="1">
        <v>35</v>
      </c>
      <c r="M749" s="1">
        <v>26</v>
      </c>
      <c r="N749" s="1">
        <v>14</v>
      </c>
      <c r="O749" s="1">
        <v>52</v>
      </c>
      <c r="P749" s="8">
        <f t="shared" si="216"/>
        <v>177</v>
      </c>
      <c r="Q749" s="10">
        <f t="shared" si="217"/>
        <v>0.1751412429378531</v>
      </c>
      <c r="R749" s="10">
        <f t="shared" si="218"/>
        <v>0.10734463276836158</v>
      </c>
      <c r="S749" s="10">
        <f t="shared" si="219"/>
        <v>0.19774011299435029</v>
      </c>
      <c r="T749" s="10">
        <f t="shared" si="220"/>
        <v>0.14689265536723164</v>
      </c>
      <c r="U749" s="10">
        <f t="shared" si="221"/>
        <v>7.909604519774012E-2</v>
      </c>
      <c r="V749" s="10">
        <f t="shared" si="222"/>
        <v>0.29378531073446329</v>
      </c>
      <c r="W749" s="1">
        <v>2</v>
      </c>
      <c r="X749" s="1">
        <v>1</v>
      </c>
      <c r="Y749" s="1">
        <v>1</v>
      </c>
      <c r="Z749" s="1">
        <v>5</v>
      </c>
      <c r="AA749" s="8">
        <f t="shared" si="223"/>
        <v>9</v>
      </c>
      <c r="AB749" s="10">
        <f t="shared" si="224"/>
        <v>0.22222222222222221</v>
      </c>
      <c r="AC749" s="10">
        <f t="shared" si="225"/>
        <v>0.1111111111111111</v>
      </c>
      <c r="AD749" s="10">
        <f t="shared" si="226"/>
        <v>0.1111111111111111</v>
      </c>
      <c r="AE749" s="10">
        <f t="shared" si="227"/>
        <v>0.55555555555555558</v>
      </c>
      <c r="AF749" s="1">
        <v>3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59</v>
      </c>
      <c r="AO749" s="20" t="str">
        <f t="shared" si="210"/>
        <v>50-65</v>
      </c>
      <c r="AP749" s="1">
        <v>2609</v>
      </c>
      <c r="AQ749" s="1">
        <v>0</v>
      </c>
      <c r="AR749" s="1">
        <v>0</v>
      </c>
      <c r="AS749" s="1">
        <v>1</v>
      </c>
      <c r="AT749" s="1">
        <v>0</v>
      </c>
      <c r="AU749" s="1">
        <v>0</v>
      </c>
      <c r="AV749" s="1">
        <v>0</v>
      </c>
      <c r="AW749" s="1">
        <v>1</v>
      </c>
      <c r="AX749" s="1">
        <v>0</v>
      </c>
      <c r="AY749" s="1">
        <v>0</v>
      </c>
      <c r="AZ749" s="1">
        <v>73</v>
      </c>
      <c r="BA749" s="23">
        <v>42240</v>
      </c>
      <c r="BB749" s="25">
        <f t="shared" si="211"/>
        <v>8</v>
      </c>
      <c r="BC749" s="25" t="str">
        <f t="shared" si="212"/>
        <v>August</v>
      </c>
      <c r="BD749" s="25">
        <v>1</v>
      </c>
      <c r="BE749" t="str">
        <f t="shared" si="213"/>
        <v>808,46524,Low income,801,High spender,0.0172169202992004,0,1,70,31,19,35,26,14,52,177,0.175141242937853,0.107344632768362,0.19774011299435,0.146892655367232,0.0790960451977401,0.293785310734463,2,1,1,5,9,0.222222222222222,0.111111111111111,0.111111111111111,0.555555555555556,3,0,0,0,0,0,0,0,59,50-65,2609,0,0,1,0,0,0,1,0,0,73</v>
      </c>
    </row>
    <row r="750" spans="1:57" ht="13.2" x14ac:dyDescent="0.25">
      <c r="A750" s="8">
        <v>431</v>
      </c>
      <c r="B750" s="1">
        <v>6835</v>
      </c>
      <c r="C750" s="8" t="str">
        <f t="shared" si="214"/>
        <v>Low income</v>
      </c>
      <c r="D750" s="31">
        <v>702</v>
      </c>
      <c r="E750" s="34" t="str">
        <f t="shared" si="215"/>
        <v>High spender</v>
      </c>
      <c r="F750" s="10">
        <f t="shared" si="209"/>
        <v>0.10270665691294806</v>
      </c>
      <c r="G750" s="1">
        <v>0</v>
      </c>
      <c r="H750" s="1">
        <v>1</v>
      </c>
      <c r="I750" s="1">
        <v>76</v>
      </c>
      <c r="J750" s="1">
        <v>107</v>
      </c>
      <c r="K750" s="1">
        <v>2</v>
      </c>
      <c r="L750" s="1">
        <v>12</v>
      </c>
      <c r="M750" s="1">
        <v>2</v>
      </c>
      <c r="N750" s="1">
        <v>2</v>
      </c>
      <c r="O750" s="1">
        <v>12</v>
      </c>
      <c r="P750" s="8">
        <f t="shared" si="216"/>
        <v>137</v>
      </c>
      <c r="Q750" s="10">
        <f t="shared" si="217"/>
        <v>0.78102189781021902</v>
      </c>
      <c r="R750" s="10">
        <f t="shared" si="218"/>
        <v>1.4598540145985401E-2</v>
      </c>
      <c r="S750" s="10">
        <f t="shared" si="219"/>
        <v>8.7591240875912413E-2</v>
      </c>
      <c r="T750" s="10">
        <f t="shared" si="220"/>
        <v>1.4598540145985401E-2</v>
      </c>
      <c r="U750" s="10">
        <f t="shared" si="221"/>
        <v>1.4598540145985401E-2</v>
      </c>
      <c r="V750" s="10">
        <f t="shared" si="222"/>
        <v>8.7591240875912413E-2</v>
      </c>
      <c r="W750" s="1">
        <v>0</v>
      </c>
      <c r="X750" s="1">
        <v>0</v>
      </c>
      <c r="Y750" s="1">
        <v>0</v>
      </c>
      <c r="Z750" s="1">
        <v>1</v>
      </c>
      <c r="AA750" s="8">
        <f t="shared" si="223"/>
        <v>1</v>
      </c>
      <c r="AB750" s="10">
        <f t="shared" si="224"/>
        <v>0</v>
      </c>
      <c r="AC750" s="10">
        <f t="shared" si="225"/>
        <v>0</v>
      </c>
      <c r="AD750" s="10">
        <f t="shared" si="226"/>
        <v>0</v>
      </c>
      <c r="AE750" s="10">
        <f t="shared" si="227"/>
        <v>1</v>
      </c>
      <c r="AF750" s="1">
        <v>20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63</v>
      </c>
      <c r="AO750" s="20" t="str">
        <f t="shared" si="210"/>
        <v>50-65</v>
      </c>
      <c r="AP750" s="1">
        <v>2727</v>
      </c>
      <c r="AQ750" s="1">
        <v>0</v>
      </c>
      <c r="AR750" s="1">
        <v>0</v>
      </c>
      <c r="AS750" s="1">
        <v>0</v>
      </c>
      <c r="AT750" s="1">
        <v>1</v>
      </c>
      <c r="AU750" s="1">
        <v>0</v>
      </c>
      <c r="AV750" s="1">
        <v>0</v>
      </c>
      <c r="AW750" s="1">
        <v>0</v>
      </c>
      <c r="AX750" s="1">
        <v>0</v>
      </c>
      <c r="AY750" s="1">
        <v>1</v>
      </c>
      <c r="AZ750" s="1">
        <v>113</v>
      </c>
      <c r="BA750" s="23">
        <v>42122</v>
      </c>
      <c r="BB750" s="25">
        <f t="shared" si="211"/>
        <v>4</v>
      </c>
      <c r="BC750" s="25" t="str">
        <f t="shared" si="212"/>
        <v>April</v>
      </c>
      <c r="BD750" s="25">
        <v>1</v>
      </c>
      <c r="BE750" t="str">
        <f t="shared" si="213"/>
        <v>431,6835,Low income,702,High spender,0.102706656912948,0,1,76,107,2,12,2,2,12,137,0.781021897810219,0.0145985401459854,0.0875912408759124,0.0145985401459854,0.0145985401459854,0.0875912408759124,0,0,0,1,1,0,0,0,1,20,0,0,0,0,0,0,0,63,50-65,2727,0,0,0,1,0,0,0,0,1,113</v>
      </c>
    </row>
    <row r="751" spans="1:57" ht="13.2" x14ac:dyDescent="0.25">
      <c r="A751" s="8">
        <v>144</v>
      </c>
      <c r="B751" s="1">
        <v>25545</v>
      </c>
      <c r="C751" s="8" t="str">
        <f t="shared" si="214"/>
        <v>Low income</v>
      </c>
      <c r="D751" s="31">
        <v>62</v>
      </c>
      <c r="E751" s="34" t="str">
        <f t="shared" si="215"/>
        <v>Low spender</v>
      </c>
      <c r="F751" s="10">
        <f t="shared" si="209"/>
        <v>2.4270894499902134E-3</v>
      </c>
      <c r="G751" s="1">
        <v>1</v>
      </c>
      <c r="H751" s="1">
        <v>0</v>
      </c>
      <c r="I751" s="1">
        <v>35</v>
      </c>
      <c r="J751" s="1">
        <v>32</v>
      </c>
      <c r="K751" s="1">
        <v>1</v>
      </c>
      <c r="L751" s="1">
        <v>64</v>
      </c>
      <c r="M751" s="1">
        <v>16</v>
      </c>
      <c r="N751" s="1">
        <v>12</v>
      </c>
      <c r="O751" s="1">
        <v>85</v>
      </c>
      <c r="P751" s="8">
        <f t="shared" si="216"/>
        <v>210</v>
      </c>
      <c r="Q751" s="10">
        <f t="shared" si="217"/>
        <v>0.15238095238095239</v>
      </c>
      <c r="R751" s="10">
        <f t="shared" si="218"/>
        <v>4.7619047619047623E-3</v>
      </c>
      <c r="S751" s="10">
        <f t="shared" si="219"/>
        <v>0.30476190476190479</v>
      </c>
      <c r="T751" s="10">
        <f t="shared" si="220"/>
        <v>7.6190476190476197E-2</v>
      </c>
      <c r="U751" s="10">
        <f t="shared" si="221"/>
        <v>5.7142857142857141E-2</v>
      </c>
      <c r="V751" s="10">
        <f t="shared" si="222"/>
        <v>0.40476190476190477</v>
      </c>
      <c r="W751" s="1">
        <v>3</v>
      </c>
      <c r="X751" s="1">
        <v>2</v>
      </c>
      <c r="Y751" s="1">
        <v>2</v>
      </c>
      <c r="Z751" s="1">
        <v>3</v>
      </c>
      <c r="AA751" s="8">
        <f t="shared" si="223"/>
        <v>10</v>
      </c>
      <c r="AB751" s="10">
        <f t="shared" si="224"/>
        <v>0.3</v>
      </c>
      <c r="AC751" s="10">
        <f t="shared" si="225"/>
        <v>0.2</v>
      </c>
      <c r="AD751" s="10">
        <f t="shared" si="226"/>
        <v>0.2</v>
      </c>
      <c r="AE751" s="10">
        <f t="shared" si="227"/>
        <v>0.3</v>
      </c>
      <c r="AF751" s="1">
        <v>6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1</v>
      </c>
      <c r="AN751" s="1">
        <v>33</v>
      </c>
      <c r="AO751" s="20" t="str">
        <f t="shared" si="210"/>
        <v>24-35</v>
      </c>
      <c r="AP751" s="1">
        <v>2818</v>
      </c>
      <c r="AQ751" s="1">
        <v>0</v>
      </c>
      <c r="AR751" s="1">
        <v>1</v>
      </c>
      <c r="AS751" s="1">
        <v>0</v>
      </c>
      <c r="AT751" s="1">
        <v>0</v>
      </c>
      <c r="AU751" s="1">
        <v>0</v>
      </c>
      <c r="AV751" s="1">
        <v>0</v>
      </c>
      <c r="AW751" s="1">
        <v>1</v>
      </c>
      <c r="AX751" s="1">
        <v>0</v>
      </c>
      <c r="AY751" s="1">
        <v>0</v>
      </c>
      <c r="AZ751" s="1">
        <v>40</v>
      </c>
      <c r="BA751" s="23">
        <v>42031</v>
      </c>
      <c r="BB751" s="25">
        <f t="shared" si="211"/>
        <v>1</v>
      </c>
      <c r="BC751" s="25" t="str">
        <f t="shared" si="212"/>
        <v>January</v>
      </c>
      <c r="BD751" s="25">
        <v>1</v>
      </c>
      <c r="BE751" t="str">
        <f t="shared" si="213"/>
        <v>144,25545,Low income,62,Low spender,0.00242708944999021,1,0,35,32,1,64,16,12,85,210,0.152380952380952,0.00476190476190476,0.304761904761905,0.0761904761904762,0.0571428571428571,0.404761904761905,3,2,2,3,10,0.3,0.2,0.2,0.3,6,0,0,0,0,0,0,1,33,24-35,2818,0,1,0,0,0,0,1,0,0,40</v>
      </c>
    </row>
    <row r="752" spans="1:57" ht="13.2" x14ac:dyDescent="0.25">
      <c r="A752" s="8">
        <v>1629</v>
      </c>
      <c r="B752" s="1">
        <v>48526</v>
      </c>
      <c r="C752" s="8" t="str">
        <f t="shared" si="214"/>
        <v>Low income</v>
      </c>
      <c r="D752" s="31">
        <v>607</v>
      </c>
      <c r="E752" s="34" t="str">
        <f t="shared" si="215"/>
        <v>High spender</v>
      </c>
      <c r="F752" s="10">
        <f t="shared" si="209"/>
        <v>1.2508758191484977E-2</v>
      </c>
      <c r="G752" s="1">
        <v>1</v>
      </c>
      <c r="H752" s="1">
        <v>0</v>
      </c>
      <c r="I752" s="1">
        <v>32</v>
      </c>
      <c r="J752" s="1">
        <v>23</v>
      </c>
      <c r="K752" s="1">
        <v>17</v>
      </c>
      <c r="L752" s="1">
        <v>23</v>
      </c>
      <c r="M752" s="1">
        <v>43</v>
      </c>
      <c r="N752" s="1">
        <v>20</v>
      </c>
      <c r="O752" s="1">
        <v>9</v>
      </c>
      <c r="P752" s="8">
        <f t="shared" si="216"/>
        <v>135</v>
      </c>
      <c r="Q752" s="10">
        <f t="shared" si="217"/>
        <v>0.17037037037037037</v>
      </c>
      <c r="R752" s="10">
        <f t="shared" si="218"/>
        <v>0.12592592592592591</v>
      </c>
      <c r="S752" s="10">
        <f t="shared" si="219"/>
        <v>0.17037037037037037</v>
      </c>
      <c r="T752" s="10">
        <f t="shared" si="220"/>
        <v>0.31851851851851853</v>
      </c>
      <c r="U752" s="10">
        <f t="shared" si="221"/>
        <v>0.14814814814814814</v>
      </c>
      <c r="V752" s="10">
        <f t="shared" si="222"/>
        <v>6.6666666666666666E-2</v>
      </c>
      <c r="W752" s="1">
        <v>1</v>
      </c>
      <c r="X752" s="1">
        <v>2</v>
      </c>
      <c r="Y752" s="1">
        <v>1</v>
      </c>
      <c r="Z752" s="1">
        <v>4</v>
      </c>
      <c r="AA752" s="8">
        <f t="shared" si="223"/>
        <v>8</v>
      </c>
      <c r="AB752" s="10">
        <f t="shared" si="224"/>
        <v>0.125</v>
      </c>
      <c r="AC752" s="10">
        <f t="shared" si="225"/>
        <v>0.25</v>
      </c>
      <c r="AD752" s="10">
        <f t="shared" si="226"/>
        <v>0.125</v>
      </c>
      <c r="AE752" s="10">
        <f t="shared" si="227"/>
        <v>0.5</v>
      </c>
      <c r="AF752" s="1">
        <v>3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41</v>
      </c>
      <c r="AO752" s="20" t="str">
        <f t="shared" si="210"/>
        <v>36-50</v>
      </c>
      <c r="AP752" s="1">
        <v>2346</v>
      </c>
      <c r="AQ752" s="1">
        <v>0</v>
      </c>
      <c r="AR752" s="1">
        <v>0</v>
      </c>
      <c r="AS752" s="1">
        <v>1</v>
      </c>
      <c r="AT752" s="1">
        <v>0</v>
      </c>
      <c r="AU752" s="1">
        <v>0</v>
      </c>
      <c r="AV752" s="1">
        <v>0</v>
      </c>
      <c r="AW752" s="1">
        <v>1</v>
      </c>
      <c r="AX752" s="1">
        <v>0</v>
      </c>
      <c r="AY752" s="1">
        <v>0</v>
      </c>
      <c r="AZ752" s="1">
        <v>117</v>
      </c>
      <c r="BA752" s="23">
        <v>42503</v>
      </c>
      <c r="BB752" s="25">
        <f t="shared" si="211"/>
        <v>5</v>
      </c>
      <c r="BC752" s="25" t="str">
        <f t="shared" si="212"/>
        <v>May</v>
      </c>
      <c r="BD752" s="25">
        <v>1</v>
      </c>
      <c r="BE752" t="str">
        <f t="shared" si="213"/>
        <v>1629,48526,Low income,607,High spender,0.012508758191485,1,0,32,23,17,23,43,20,9,135,0.17037037037037,0.125925925925926,0.17037037037037,0.318518518518519,0.148148148148148,0.0666666666666667,1,2,1,4,8,0.125,0.25,0.125,0.5,3,0,0,0,0,0,0,0,41,36-50,2346,0,0,1,0,0,0,1,0,0,117</v>
      </c>
    </row>
    <row r="753" spans="1:57" ht="13.2" x14ac:dyDescent="0.25">
      <c r="A753" s="8">
        <v>89</v>
      </c>
      <c r="B753" s="1">
        <v>27803</v>
      </c>
      <c r="C753" s="8" t="str">
        <f t="shared" si="214"/>
        <v>Low income</v>
      </c>
      <c r="D753" s="31">
        <v>219</v>
      </c>
      <c r="E753" s="34" t="str">
        <f t="shared" si="215"/>
        <v>Low spender</v>
      </c>
      <c r="F753" s="10">
        <f t="shared" si="209"/>
        <v>7.8768478221774626E-3</v>
      </c>
      <c r="G753" s="1">
        <v>1</v>
      </c>
      <c r="H753" s="1">
        <v>0</v>
      </c>
      <c r="I753" s="1">
        <v>40</v>
      </c>
      <c r="J753" s="1">
        <v>8</v>
      </c>
      <c r="K753" s="1">
        <v>26</v>
      </c>
      <c r="L753" s="1">
        <v>46</v>
      </c>
      <c r="M753" s="1">
        <v>38</v>
      </c>
      <c r="N753" s="1">
        <v>9</v>
      </c>
      <c r="O753" s="1">
        <v>49</v>
      </c>
      <c r="P753" s="8">
        <f t="shared" si="216"/>
        <v>176</v>
      </c>
      <c r="Q753" s="10">
        <f t="shared" si="217"/>
        <v>4.5454545454545456E-2</v>
      </c>
      <c r="R753" s="10">
        <f t="shared" si="218"/>
        <v>0.14772727272727273</v>
      </c>
      <c r="S753" s="10">
        <f t="shared" si="219"/>
        <v>0.26136363636363635</v>
      </c>
      <c r="T753" s="10">
        <f t="shared" si="220"/>
        <v>0.21590909090909091</v>
      </c>
      <c r="U753" s="10">
        <f t="shared" si="221"/>
        <v>5.113636363636364E-2</v>
      </c>
      <c r="V753" s="10">
        <f t="shared" si="222"/>
        <v>0.27840909090909088</v>
      </c>
      <c r="W753" s="1">
        <v>2</v>
      </c>
      <c r="X753" s="1">
        <v>3</v>
      </c>
      <c r="Y753" s="1">
        <v>0</v>
      </c>
      <c r="Z753" s="1">
        <v>4</v>
      </c>
      <c r="AA753" s="8">
        <f t="shared" si="223"/>
        <v>9</v>
      </c>
      <c r="AB753" s="10">
        <f t="shared" si="224"/>
        <v>0.22222222222222221</v>
      </c>
      <c r="AC753" s="10">
        <f t="shared" si="225"/>
        <v>0.33333333333333331</v>
      </c>
      <c r="AD753" s="10">
        <f t="shared" si="226"/>
        <v>0</v>
      </c>
      <c r="AE753" s="10">
        <f t="shared" si="227"/>
        <v>0.44444444444444442</v>
      </c>
      <c r="AF753" s="1">
        <v>8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47</v>
      </c>
      <c r="AO753" s="20" t="str">
        <f t="shared" si="210"/>
        <v>36-50</v>
      </c>
      <c r="AP753" s="1">
        <v>2831</v>
      </c>
      <c r="AQ753" s="1">
        <v>0</v>
      </c>
      <c r="AR753" s="1">
        <v>1</v>
      </c>
      <c r="AS753" s="1">
        <v>0</v>
      </c>
      <c r="AT753" s="1">
        <v>0</v>
      </c>
      <c r="AU753" s="1">
        <v>0</v>
      </c>
      <c r="AV753" s="1">
        <v>0</v>
      </c>
      <c r="AW753" s="1">
        <v>1</v>
      </c>
      <c r="AX753" s="1">
        <v>0</v>
      </c>
      <c r="AY753" s="1">
        <v>0</v>
      </c>
      <c r="AZ753" s="1">
        <v>78</v>
      </c>
      <c r="BA753" s="23">
        <v>42018</v>
      </c>
      <c r="BB753" s="25">
        <f t="shared" si="211"/>
        <v>1</v>
      </c>
      <c r="BC753" s="25" t="str">
        <f t="shared" si="212"/>
        <v>January</v>
      </c>
      <c r="BD753" s="25">
        <v>1</v>
      </c>
      <c r="BE753" t="str">
        <f t="shared" si="213"/>
        <v>89,27803,Low income,219,Low spender,0.00787684782217746,1,0,40,8,26,46,38,9,49,176,0.0454545454545455,0.147727272727273,0.261363636363636,0.215909090909091,0.0511363636363636,0.278409090909091,2,3,0,4,9,0.222222222222222,0.333333333333333,0,0.444444444444444,8,0,0,0,0,0,0,0,47,36-50,2831,0,1,0,0,0,0,1,0,0,78</v>
      </c>
    </row>
    <row r="754" spans="1:57" ht="13.2" x14ac:dyDescent="0.25">
      <c r="A754" s="8">
        <v>1208</v>
      </c>
      <c r="B754" s="1">
        <v>42373</v>
      </c>
      <c r="C754" s="8" t="str">
        <f t="shared" si="214"/>
        <v>Low income</v>
      </c>
      <c r="D754" s="31">
        <v>1419</v>
      </c>
      <c r="E754" s="34" t="str">
        <f t="shared" si="215"/>
        <v>High spender</v>
      </c>
      <c r="F754" s="10">
        <f t="shared" si="209"/>
        <v>3.348830623274255E-2</v>
      </c>
      <c r="G754" s="1">
        <v>1</v>
      </c>
      <c r="H754" s="1">
        <v>1</v>
      </c>
      <c r="I754" s="1">
        <v>83</v>
      </c>
      <c r="J754" s="1">
        <v>67</v>
      </c>
      <c r="K754" s="1">
        <v>5</v>
      </c>
      <c r="L754" s="1">
        <v>61</v>
      </c>
      <c r="M754" s="1">
        <v>3</v>
      </c>
      <c r="N754" s="1">
        <v>8</v>
      </c>
      <c r="O754" s="1">
        <v>19</v>
      </c>
      <c r="P754" s="8">
        <f t="shared" si="216"/>
        <v>163</v>
      </c>
      <c r="Q754" s="10">
        <f t="shared" si="217"/>
        <v>0.41104294478527609</v>
      </c>
      <c r="R754" s="10">
        <f t="shared" si="218"/>
        <v>3.0674846625766871E-2</v>
      </c>
      <c r="S754" s="10">
        <f t="shared" si="219"/>
        <v>0.37423312883435583</v>
      </c>
      <c r="T754" s="10">
        <f t="shared" si="220"/>
        <v>1.8404907975460124E-2</v>
      </c>
      <c r="U754" s="10">
        <f t="shared" si="221"/>
        <v>4.9079754601226995E-2</v>
      </c>
      <c r="V754" s="10">
        <f t="shared" si="222"/>
        <v>0.1165644171779141</v>
      </c>
      <c r="W754" s="1">
        <v>5</v>
      </c>
      <c r="X754" s="1">
        <v>2</v>
      </c>
      <c r="Y754" s="1">
        <v>1</v>
      </c>
      <c r="Z754" s="1">
        <v>5</v>
      </c>
      <c r="AA754" s="8">
        <f t="shared" si="223"/>
        <v>13</v>
      </c>
      <c r="AB754" s="10">
        <f t="shared" si="224"/>
        <v>0.38461538461538464</v>
      </c>
      <c r="AC754" s="10">
        <f t="shared" si="225"/>
        <v>0.15384615384615385</v>
      </c>
      <c r="AD754" s="10">
        <f t="shared" si="226"/>
        <v>7.6923076923076927E-2</v>
      </c>
      <c r="AE754" s="10">
        <f t="shared" si="227"/>
        <v>0.38461538461538464</v>
      </c>
      <c r="AF754" s="1">
        <v>5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46</v>
      </c>
      <c r="AO754" s="20" t="str">
        <f t="shared" si="210"/>
        <v>36-50</v>
      </c>
      <c r="AP754" s="1">
        <v>2477</v>
      </c>
      <c r="AQ754" s="1">
        <v>0</v>
      </c>
      <c r="AR754" s="1">
        <v>0</v>
      </c>
      <c r="AS754" s="1">
        <v>1</v>
      </c>
      <c r="AT754" s="1">
        <v>0</v>
      </c>
      <c r="AU754" s="1">
        <v>0</v>
      </c>
      <c r="AV754" s="1">
        <v>0</v>
      </c>
      <c r="AW754" s="1">
        <v>1</v>
      </c>
      <c r="AX754" s="1">
        <v>0</v>
      </c>
      <c r="AY754" s="1">
        <v>0</v>
      </c>
      <c r="AZ754" s="1">
        <v>125</v>
      </c>
      <c r="BA754" s="23">
        <v>42372</v>
      </c>
      <c r="BB754" s="25">
        <f t="shared" si="211"/>
        <v>1</v>
      </c>
      <c r="BC754" s="25" t="str">
        <f t="shared" si="212"/>
        <v>January</v>
      </c>
      <c r="BD754" s="25">
        <v>1</v>
      </c>
      <c r="BE754" t="str">
        <f t="shared" si="213"/>
        <v>1208,42373,Low income,1419,High spender,0.0334883062327425,1,1,83,67,5,61,3,8,19,163,0.411042944785276,0.0306748466257669,0.374233128834356,0.0184049079754601,0.049079754601227,0.116564417177914,5,2,1,5,13,0.384615384615385,0.153846153846154,0.0769230769230769,0.384615384615385,5,0,0,0,0,0,0,0,46,36-50,2477,0,0,1,0,0,0,1,0,0,125</v>
      </c>
    </row>
    <row r="755" spans="1:57" ht="13.2" x14ac:dyDescent="0.25">
      <c r="A755" s="8">
        <v>1982</v>
      </c>
      <c r="B755" s="1">
        <v>50616</v>
      </c>
      <c r="C755" s="8" t="str">
        <f t="shared" si="214"/>
        <v>Low income</v>
      </c>
      <c r="D755" s="31">
        <v>61</v>
      </c>
      <c r="E755" s="34" t="str">
        <f t="shared" si="215"/>
        <v>Low spender</v>
      </c>
      <c r="F755" s="10">
        <f t="shared" si="209"/>
        <v>1.2051525209419945E-3</v>
      </c>
      <c r="G755" s="1">
        <v>0</v>
      </c>
      <c r="H755" s="1">
        <v>1</v>
      </c>
      <c r="I755" s="1">
        <v>56</v>
      </c>
      <c r="J755" s="1">
        <v>128</v>
      </c>
      <c r="K755" s="1">
        <v>0</v>
      </c>
      <c r="L755" s="1">
        <v>16</v>
      </c>
      <c r="M755" s="1">
        <v>0</v>
      </c>
      <c r="N755" s="1">
        <v>1</v>
      </c>
      <c r="O755" s="1">
        <v>4</v>
      </c>
      <c r="P755" s="8">
        <f t="shared" si="216"/>
        <v>149</v>
      </c>
      <c r="Q755" s="10">
        <f t="shared" si="217"/>
        <v>0.85906040268456374</v>
      </c>
      <c r="R755" s="10">
        <f t="shared" si="218"/>
        <v>0</v>
      </c>
      <c r="S755" s="10">
        <f t="shared" si="219"/>
        <v>0.10738255033557047</v>
      </c>
      <c r="T755" s="10">
        <f t="shared" si="220"/>
        <v>0</v>
      </c>
      <c r="U755" s="10">
        <f t="shared" si="221"/>
        <v>6.7114093959731542E-3</v>
      </c>
      <c r="V755" s="10">
        <f t="shared" si="222"/>
        <v>2.6845637583892617E-2</v>
      </c>
      <c r="W755" s="1">
        <v>2</v>
      </c>
      <c r="X755" s="1">
        <v>4</v>
      </c>
      <c r="Y755" s="1">
        <v>0</v>
      </c>
      <c r="Z755" s="1">
        <v>4</v>
      </c>
      <c r="AA755" s="8">
        <f t="shared" si="223"/>
        <v>10</v>
      </c>
      <c r="AB755" s="10">
        <f t="shared" si="224"/>
        <v>0.2</v>
      </c>
      <c r="AC755" s="10">
        <f t="shared" si="225"/>
        <v>0.4</v>
      </c>
      <c r="AD755" s="10">
        <f t="shared" si="226"/>
        <v>0</v>
      </c>
      <c r="AE755" s="10">
        <f t="shared" si="227"/>
        <v>0.4</v>
      </c>
      <c r="AF755" s="1">
        <v>7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52</v>
      </c>
      <c r="AO755" s="20" t="str">
        <f t="shared" si="210"/>
        <v>50-65</v>
      </c>
      <c r="AP755" s="1">
        <v>2231</v>
      </c>
      <c r="AQ755" s="1">
        <v>1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1</v>
      </c>
      <c r="AZ755" s="1">
        <v>141</v>
      </c>
      <c r="BA755" s="23">
        <v>42618</v>
      </c>
      <c r="BB755" s="25">
        <f t="shared" si="211"/>
        <v>9</v>
      </c>
      <c r="BC755" s="25" t="str">
        <f t="shared" si="212"/>
        <v>September</v>
      </c>
      <c r="BD755" s="25">
        <v>1</v>
      </c>
      <c r="BE755" t="str">
        <f t="shared" si="213"/>
        <v>1982,50616,Low income,61,Low spender,0.00120515252094199,0,1,56,128,0,16,0,1,4,149,0.859060402684564,0,0.10738255033557,0,0.00671140939597315,0.0268456375838926,2,4,0,4,10,0.2,0.4,0,0.4,7,0,0,0,0,0,0,0,52,50-65,2231,1,0,0,0,0,0,0,0,1,141</v>
      </c>
    </row>
    <row r="756" spans="1:57" ht="13.2" x14ac:dyDescent="0.25">
      <c r="A756" s="8">
        <v>1560</v>
      </c>
      <c r="B756" s="1">
        <v>44213</v>
      </c>
      <c r="C756" s="8" t="str">
        <f t="shared" si="214"/>
        <v>Low income</v>
      </c>
      <c r="D756" s="31">
        <v>304</v>
      </c>
      <c r="E756" s="34" t="str">
        <f t="shared" si="215"/>
        <v>Low spender</v>
      </c>
      <c r="F756" s="10">
        <f t="shared" si="209"/>
        <v>6.8758057584873229E-3</v>
      </c>
      <c r="G756" s="1">
        <v>1</v>
      </c>
      <c r="H756" s="1">
        <v>1</v>
      </c>
      <c r="I756" s="1">
        <v>48</v>
      </c>
      <c r="J756" s="1">
        <v>95</v>
      </c>
      <c r="K756" s="1">
        <v>11</v>
      </c>
      <c r="L756" s="1">
        <v>35</v>
      </c>
      <c r="M756" s="1">
        <v>0</v>
      </c>
      <c r="N756" s="1">
        <v>4</v>
      </c>
      <c r="O756" s="1">
        <v>7</v>
      </c>
      <c r="P756" s="8">
        <f t="shared" si="216"/>
        <v>152</v>
      </c>
      <c r="Q756" s="10">
        <f t="shared" si="217"/>
        <v>0.625</v>
      </c>
      <c r="R756" s="10">
        <f t="shared" si="218"/>
        <v>7.2368421052631582E-2</v>
      </c>
      <c r="S756" s="10">
        <f t="shared" si="219"/>
        <v>0.23026315789473684</v>
      </c>
      <c r="T756" s="10">
        <f t="shared" si="220"/>
        <v>0</v>
      </c>
      <c r="U756" s="10">
        <f t="shared" si="221"/>
        <v>2.6315789473684209E-2</v>
      </c>
      <c r="V756" s="10">
        <f t="shared" si="222"/>
        <v>4.6052631578947366E-2</v>
      </c>
      <c r="W756" s="1">
        <v>4</v>
      </c>
      <c r="X756" s="1">
        <v>2</v>
      </c>
      <c r="Y756" s="1">
        <v>1</v>
      </c>
      <c r="Z756" s="1">
        <v>5</v>
      </c>
      <c r="AA756" s="8">
        <f t="shared" si="223"/>
        <v>12</v>
      </c>
      <c r="AB756" s="10">
        <f t="shared" si="224"/>
        <v>0.33333333333333331</v>
      </c>
      <c r="AC756" s="10">
        <f t="shared" si="225"/>
        <v>0.16666666666666666</v>
      </c>
      <c r="AD756" s="10">
        <f t="shared" si="226"/>
        <v>8.3333333333333329E-2</v>
      </c>
      <c r="AE756" s="10">
        <f t="shared" si="227"/>
        <v>0.41666666666666669</v>
      </c>
      <c r="AF756" s="1">
        <v>6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68</v>
      </c>
      <c r="AO756" s="20" t="str">
        <f t="shared" si="210"/>
        <v>66+</v>
      </c>
      <c r="AP756" s="1">
        <v>2371</v>
      </c>
      <c r="AQ756" s="1">
        <v>0</v>
      </c>
      <c r="AR756" s="1">
        <v>0</v>
      </c>
      <c r="AS756" s="1">
        <v>1</v>
      </c>
      <c r="AT756" s="1">
        <v>0</v>
      </c>
      <c r="AU756" s="1">
        <v>0</v>
      </c>
      <c r="AV756" s="1">
        <v>0</v>
      </c>
      <c r="AW756" s="1">
        <v>1</v>
      </c>
      <c r="AX756" s="1">
        <v>0</v>
      </c>
      <c r="AY756" s="1">
        <v>0</v>
      </c>
      <c r="AZ756" s="1">
        <v>138</v>
      </c>
      <c r="BA756" s="23">
        <v>42478</v>
      </c>
      <c r="BB756" s="25">
        <f t="shared" si="211"/>
        <v>4</v>
      </c>
      <c r="BC756" s="25" t="str">
        <f t="shared" si="212"/>
        <v>April</v>
      </c>
      <c r="BD756" s="25">
        <v>1</v>
      </c>
      <c r="BE756" t="str">
        <f t="shared" si="213"/>
        <v>1560,44213,Low income,304,Low spender,0.00687580575848732,1,1,48,95,11,35,0,4,7,152,0.625,0.0723684210526316,0.230263157894737,0,0.0263157894736842,0.0460526315789474,4,2,1,5,12,0.333333333333333,0.166666666666667,0.0833333333333333,0.416666666666667,6,0,0,0,0,0,0,0,68,66+,2371,0,0,1,0,0,0,1,0,0,138</v>
      </c>
    </row>
    <row r="757" spans="1:57" ht="13.2" x14ac:dyDescent="0.25">
      <c r="A757" s="8">
        <v>1122</v>
      </c>
      <c r="B757" s="1">
        <v>36138</v>
      </c>
      <c r="C757" s="8" t="str">
        <f t="shared" si="214"/>
        <v>Low income</v>
      </c>
      <c r="D757" s="31">
        <v>699</v>
      </c>
      <c r="E757" s="34" t="str">
        <f t="shared" si="215"/>
        <v>High spender</v>
      </c>
      <c r="F757" s="10">
        <f t="shared" si="209"/>
        <v>1.9342520338701645E-2</v>
      </c>
      <c r="G757" s="1">
        <v>1</v>
      </c>
      <c r="H757" s="1">
        <v>1</v>
      </c>
      <c r="I757" s="1">
        <v>48</v>
      </c>
      <c r="J757" s="1">
        <v>130</v>
      </c>
      <c r="K757" s="1">
        <v>0</v>
      </c>
      <c r="L757" s="1">
        <v>16</v>
      </c>
      <c r="M757" s="1">
        <v>0</v>
      </c>
      <c r="N757" s="1">
        <v>0</v>
      </c>
      <c r="O757" s="1">
        <v>5</v>
      </c>
      <c r="P757" s="8">
        <f t="shared" si="216"/>
        <v>151</v>
      </c>
      <c r="Q757" s="10">
        <f t="shared" si="217"/>
        <v>0.86092715231788075</v>
      </c>
      <c r="R757" s="10">
        <f t="shared" si="218"/>
        <v>0</v>
      </c>
      <c r="S757" s="10">
        <f t="shared" si="219"/>
        <v>0.10596026490066225</v>
      </c>
      <c r="T757" s="10">
        <f t="shared" si="220"/>
        <v>0</v>
      </c>
      <c r="U757" s="10">
        <f t="shared" si="221"/>
        <v>0</v>
      </c>
      <c r="V757" s="10">
        <f t="shared" si="222"/>
        <v>3.3112582781456956E-2</v>
      </c>
      <c r="W757" s="1">
        <v>5</v>
      </c>
      <c r="X757" s="1">
        <v>3</v>
      </c>
      <c r="Y757" s="1">
        <v>1</v>
      </c>
      <c r="Z757" s="1">
        <v>4</v>
      </c>
      <c r="AA757" s="8">
        <f t="shared" si="223"/>
        <v>13</v>
      </c>
      <c r="AB757" s="10">
        <f t="shared" si="224"/>
        <v>0.38461538461538464</v>
      </c>
      <c r="AC757" s="10">
        <f t="shared" si="225"/>
        <v>0.23076923076923078</v>
      </c>
      <c r="AD757" s="10">
        <f t="shared" si="226"/>
        <v>7.6923076923076927E-2</v>
      </c>
      <c r="AE757" s="10">
        <f t="shared" si="227"/>
        <v>0.30769230769230771</v>
      </c>
      <c r="AF757" s="1">
        <v>7</v>
      </c>
      <c r="AG757" s="1">
        <v>0</v>
      </c>
      <c r="AH757" s="1">
        <v>0</v>
      </c>
      <c r="AI757" s="1">
        <v>0</v>
      </c>
      <c r="AJ757" s="1">
        <v>1</v>
      </c>
      <c r="AK757" s="1">
        <v>0</v>
      </c>
      <c r="AL757" s="1">
        <v>0</v>
      </c>
      <c r="AM757" s="1">
        <v>0</v>
      </c>
      <c r="AN757" s="1">
        <v>50</v>
      </c>
      <c r="AO757" s="20" t="str">
        <f t="shared" si="210"/>
        <v>36-50</v>
      </c>
      <c r="AP757" s="1">
        <v>2507</v>
      </c>
      <c r="AQ757" s="1">
        <v>0</v>
      </c>
      <c r="AR757" s="1">
        <v>1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1</v>
      </c>
      <c r="AY757" s="1">
        <v>0</v>
      </c>
      <c r="AZ757" s="1">
        <v>141</v>
      </c>
      <c r="BA757" s="23">
        <v>42342</v>
      </c>
      <c r="BB757" s="25">
        <f t="shared" si="211"/>
        <v>12</v>
      </c>
      <c r="BC757" s="25" t="str">
        <f t="shared" si="212"/>
        <v>December</v>
      </c>
      <c r="BD757" s="25">
        <v>1</v>
      </c>
      <c r="BE757" t="str">
        <f t="shared" si="213"/>
        <v>1122,36138,Low income,699,High spender,0.0193425203387016,1,1,48,130,0,16,0,0,5,151,0.860927152317881,0,0.105960264900662,0,0,0.033112582781457,5,3,1,4,13,0.384615384615385,0.230769230769231,0.0769230769230769,0.307692307692308,7,0,0,0,1,0,0,0,50,36-50,2507,0,1,0,0,0,0,0,1,0,141</v>
      </c>
    </row>
    <row r="758" spans="1:57" ht="13.2" x14ac:dyDescent="0.25">
      <c r="A758" s="8">
        <v>908</v>
      </c>
      <c r="B758" s="1">
        <v>33454</v>
      </c>
      <c r="C758" s="8" t="str">
        <f t="shared" si="214"/>
        <v>Low income</v>
      </c>
      <c r="D758" s="31">
        <v>2098</v>
      </c>
      <c r="E758" s="34" t="str">
        <f t="shared" si="215"/>
        <v>High spender</v>
      </c>
      <c r="F758" s="10">
        <f t="shared" si="209"/>
        <v>6.271297901596222E-2</v>
      </c>
      <c r="G758" s="1">
        <v>1</v>
      </c>
      <c r="H758" s="1">
        <v>0</v>
      </c>
      <c r="I758" s="1">
        <v>32</v>
      </c>
      <c r="J758" s="1">
        <v>76</v>
      </c>
      <c r="K758" s="1">
        <v>10</v>
      </c>
      <c r="L758" s="1">
        <v>56</v>
      </c>
      <c r="M758" s="1">
        <v>3</v>
      </c>
      <c r="N758" s="1">
        <v>1</v>
      </c>
      <c r="O758" s="1">
        <v>23</v>
      </c>
      <c r="P758" s="8">
        <f t="shared" si="216"/>
        <v>169</v>
      </c>
      <c r="Q758" s="10">
        <f t="shared" si="217"/>
        <v>0.44970414201183434</v>
      </c>
      <c r="R758" s="10">
        <f t="shared" si="218"/>
        <v>5.9171597633136092E-2</v>
      </c>
      <c r="S758" s="10">
        <f t="shared" si="219"/>
        <v>0.33136094674556216</v>
      </c>
      <c r="T758" s="10">
        <f t="shared" si="220"/>
        <v>1.7751479289940829E-2</v>
      </c>
      <c r="U758" s="10">
        <f t="shared" si="221"/>
        <v>5.9171597633136093E-3</v>
      </c>
      <c r="V758" s="10">
        <f t="shared" si="222"/>
        <v>0.13609467455621302</v>
      </c>
      <c r="W758" s="1">
        <v>2</v>
      </c>
      <c r="X758" s="1">
        <v>4</v>
      </c>
      <c r="Y758" s="1">
        <v>0</v>
      </c>
      <c r="Z758" s="1">
        <v>4</v>
      </c>
      <c r="AA758" s="8">
        <f t="shared" si="223"/>
        <v>10</v>
      </c>
      <c r="AB758" s="10">
        <f t="shared" si="224"/>
        <v>0.2</v>
      </c>
      <c r="AC758" s="10">
        <f t="shared" si="225"/>
        <v>0.4</v>
      </c>
      <c r="AD758" s="10">
        <f t="shared" si="226"/>
        <v>0</v>
      </c>
      <c r="AE758" s="10">
        <f t="shared" si="227"/>
        <v>0.4</v>
      </c>
      <c r="AF758" s="1">
        <v>8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35</v>
      </c>
      <c r="AO758" s="20" t="str">
        <f t="shared" si="210"/>
        <v>24-35</v>
      </c>
      <c r="AP758" s="1">
        <v>2576</v>
      </c>
      <c r="AQ758" s="1">
        <v>0</v>
      </c>
      <c r="AR758" s="1">
        <v>1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1</v>
      </c>
      <c r="AZ758" s="1">
        <v>123</v>
      </c>
      <c r="BA758" s="23">
        <v>42273</v>
      </c>
      <c r="BB758" s="25">
        <f t="shared" si="211"/>
        <v>9</v>
      </c>
      <c r="BC758" s="25" t="str">
        <f t="shared" si="212"/>
        <v>September</v>
      </c>
      <c r="BD758" s="25">
        <v>1</v>
      </c>
      <c r="BE758" t="str">
        <f t="shared" si="213"/>
        <v>908,33454,Low income,2098,High spender,0.0627129790159622,1,0,32,76,10,56,3,1,23,169,0.449704142011834,0.0591715976331361,0.331360946745562,0.0177514792899408,0.00591715976331361,0.136094674556213,2,4,0,4,10,0.2,0.4,0,0.4,8,0,0,0,0,0,0,0,35,24-35,2576,0,1,0,0,0,0,0,0,1,123</v>
      </c>
    </row>
    <row r="759" spans="1:57" ht="13.2" x14ac:dyDescent="0.25">
      <c r="A759" s="8">
        <v>1992</v>
      </c>
      <c r="B759" s="1">
        <v>37716</v>
      </c>
      <c r="C759" s="8" t="str">
        <f t="shared" si="214"/>
        <v>Low income</v>
      </c>
      <c r="D759" s="31">
        <v>651</v>
      </c>
      <c r="E759" s="34" t="str">
        <f t="shared" si="215"/>
        <v>High spender</v>
      </c>
      <c r="F759" s="10">
        <f t="shared" si="209"/>
        <v>1.7260579064587972E-2</v>
      </c>
      <c r="G759" s="1">
        <v>0</v>
      </c>
      <c r="H759" s="1">
        <v>1</v>
      </c>
      <c r="I759" s="1">
        <v>4</v>
      </c>
      <c r="J759" s="1">
        <v>97</v>
      </c>
      <c r="K759" s="1">
        <v>1</v>
      </c>
      <c r="L759" s="1">
        <v>41</v>
      </c>
      <c r="M759" s="1">
        <v>6</v>
      </c>
      <c r="N759" s="1">
        <v>2</v>
      </c>
      <c r="O759" s="1">
        <v>41</v>
      </c>
      <c r="P759" s="8">
        <f t="shared" si="216"/>
        <v>188</v>
      </c>
      <c r="Q759" s="10">
        <f t="shared" si="217"/>
        <v>0.51595744680851063</v>
      </c>
      <c r="R759" s="10">
        <f t="shared" si="218"/>
        <v>5.3191489361702126E-3</v>
      </c>
      <c r="S759" s="10">
        <f t="shared" si="219"/>
        <v>0.21808510638297873</v>
      </c>
      <c r="T759" s="10">
        <f t="shared" si="220"/>
        <v>3.1914893617021274E-2</v>
      </c>
      <c r="U759" s="10">
        <f t="shared" si="221"/>
        <v>1.0638297872340425E-2</v>
      </c>
      <c r="V759" s="10">
        <f t="shared" si="222"/>
        <v>0.21808510638297873</v>
      </c>
      <c r="W759" s="1">
        <v>2</v>
      </c>
      <c r="X759" s="1">
        <v>4</v>
      </c>
      <c r="Y759" s="1">
        <v>1</v>
      </c>
      <c r="Z759" s="1">
        <v>3</v>
      </c>
      <c r="AA759" s="8">
        <f t="shared" si="223"/>
        <v>10</v>
      </c>
      <c r="AB759" s="10">
        <f t="shared" si="224"/>
        <v>0.2</v>
      </c>
      <c r="AC759" s="10">
        <f t="shared" si="225"/>
        <v>0.4</v>
      </c>
      <c r="AD759" s="10">
        <f t="shared" si="226"/>
        <v>0.1</v>
      </c>
      <c r="AE759" s="10">
        <f t="shared" si="227"/>
        <v>0.3</v>
      </c>
      <c r="AF759" s="1">
        <v>7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67</v>
      </c>
      <c r="AO759" s="20" t="str">
        <f t="shared" si="210"/>
        <v>66+</v>
      </c>
      <c r="AP759" s="1">
        <v>2228</v>
      </c>
      <c r="AQ759" s="1">
        <v>0</v>
      </c>
      <c r="AR759" s="1">
        <v>1</v>
      </c>
      <c r="AS759" s="1">
        <v>0</v>
      </c>
      <c r="AT759" s="1">
        <v>0</v>
      </c>
      <c r="AU759" s="1">
        <v>0</v>
      </c>
      <c r="AV759" s="1">
        <v>0</v>
      </c>
      <c r="AW759" s="1">
        <v>1</v>
      </c>
      <c r="AX759" s="1">
        <v>0</v>
      </c>
      <c r="AY759" s="1">
        <v>0</v>
      </c>
      <c r="AZ759" s="1">
        <v>106</v>
      </c>
      <c r="BA759" s="23">
        <v>42621</v>
      </c>
      <c r="BB759" s="25">
        <f t="shared" si="211"/>
        <v>9</v>
      </c>
      <c r="BC759" s="25" t="str">
        <f t="shared" si="212"/>
        <v>September</v>
      </c>
      <c r="BD759" s="25">
        <v>1</v>
      </c>
      <c r="BE759" t="str">
        <f t="shared" si="213"/>
        <v>1992,37716,Low income,651,High spender,0.017260579064588,0,1,4,97,1,41,6,2,41,188,0.515957446808511,0.00531914893617021,0.218085106382979,0.0319148936170213,0.0106382978723404,0.218085106382979,2,4,1,3,10,0.2,0.4,0.1,0.3,7,0,0,0,0,0,0,0,67,66+,2228,0,1,0,0,0,0,1,0,0,106</v>
      </c>
    </row>
    <row r="760" spans="1:57" ht="13.2" x14ac:dyDescent="0.25">
      <c r="A760" s="8">
        <v>1438</v>
      </c>
      <c r="B760" s="1">
        <v>46734</v>
      </c>
      <c r="C760" s="8" t="str">
        <f t="shared" si="214"/>
        <v>Low income</v>
      </c>
      <c r="D760" s="31">
        <v>69</v>
      </c>
      <c r="E760" s="34" t="str">
        <f t="shared" si="215"/>
        <v>Low spender</v>
      </c>
      <c r="F760" s="10">
        <f t="shared" si="209"/>
        <v>1.4764411349338811E-3</v>
      </c>
      <c r="G760" s="1">
        <v>1</v>
      </c>
      <c r="H760" s="1">
        <v>2</v>
      </c>
      <c r="I760" s="1">
        <v>86</v>
      </c>
      <c r="J760" s="1">
        <v>100</v>
      </c>
      <c r="K760" s="1">
        <v>1</v>
      </c>
      <c r="L760" s="1">
        <v>39</v>
      </c>
      <c r="M760" s="1">
        <v>6</v>
      </c>
      <c r="N760" s="1">
        <v>1</v>
      </c>
      <c r="O760" s="1">
        <v>76</v>
      </c>
      <c r="P760" s="8">
        <f t="shared" si="216"/>
        <v>223</v>
      </c>
      <c r="Q760" s="10">
        <f t="shared" si="217"/>
        <v>0.44843049327354262</v>
      </c>
      <c r="R760" s="10">
        <f t="shared" si="218"/>
        <v>4.4843049327354259E-3</v>
      </c>
      <c r="S760" s="10">
        <f t="shared" si="219"/>
        <v>0.17488789237668162</v>
      </c>
      <c r="T760" s="10">
        <f t="shared" si="220"/>
        <v>2.6905829596412557E-2</v>
      </c>
      <c r="U760" s="10">
        <f t="shared" si="221"/>
        <v>4.4843049327354259E-3</v>
      </c>
      <c r="V760" s="10">
        <f t="shared" si="222"/>
        <v>0.34080717488789236</v>
      </c>
      <c r="W760" s="1">
        <v>4</v>
      </c>
      <c r="X760" s="1">
        <v>3</v>
      </c>
      <c r="Y760" s="1">
        <v>2</v>
      </c>
      <c r="Z760" s="1">
        <v>3</v>
      </c>
      <c r="AA760" s="8">
        <f t="shared" si="223"/>
        <v>12</v>
      </c>
      <c r="AB760" s="10">
        <f t="shared" si="224"/>
        <v>0.33333333333333331</v>
      </c>
      <c r="AC760" s="10">
        <f t="shared" si="225"/>
        <v>0.25</v>
      </c>
      <c r="AD760" s="10">
        <f t="shared" si="226"/>
        <v>0.16666666666666666</v>
      </c>
      <c r="AE760" s="10">
        <f t="shared" si="227"/>
        <v>0.25</v>
      </c>
      <c r="AF760" s="1">
        <v>6</v>
      </c>
      <c r="AG760" s="1">
        <v>0</v>
      </c>
      <c r="AH760" s="1">
        <v>0</v>
      </c>
      <c r="AI760" s="1">
        <v>1</v>
      </c>
      <c r="AJ760" s="1">
        <v>0</v>
      </c>
      <c r="AK760" s="1">
        <v>0</v>
      </c>
      <c r="AL760" s="1">
        <v>0</v>
      </c>
      <c r="AM760" s="1">
        <v>0</v>
      </c>
      <c r="AN760" s="1">
        <v>54</v>
      </c>
      <c r="AO760" s="20" t="str">
        <f t="shared" si="210"/>
        <v>50-65</v>
      </c>
      <c r="AP760" s="1">
        <v>2410</v>
      </c>
      <c r="AQ760" s="1">
        <v>0</v>
      </c>
      <c r="AR760" s="1">
        <v>0</v>
      </c>
      <c r="AS760" s="1">
        <v>1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1</v>
      </c>
      <c r="AZ760" s="1">
        <v>71</v>
      </c>
      <c r="BA760" s="23">
        <v>42439</v>
      </c>
      <c r="BB760" s="25">
        <f t="shared" si="211"/>
        <v>3</v>
      </c>
      <c r="BC760" s="25" t="str">
        <f t="shared" si="212"/>
        <v>March</v>
      </c>
      <c r="BD760" s="25">
        <v>1</v>
      </c>
      <c r="BE760" t="str">
        <f t="shared" si="213"/>
        <v>1438,46734,Low income,69,Low spender,0.00147644113493388,1,2,86,100,1,39,6,1,76,223,0.448430493273543,0.00448430493273543,0.174887892376682,0.0269058295964126,0.00448430493273543,0.340807174887892,4,3,2,3,12,0.333333333333333,0.25,0.166666666666667,0.25,6,0,0,1,0,0,0,0,54,50-65,2410,0,0,1,0,0,0,0,0,1,71</v>
      </c>
    </row>
    <row r="761" spans="1:57" ht="13.2" x14ac:dyDescent="0.25">
      <c r="A761" s="8">
        <v>1415</v>
      </c>
      <c r="B761" s="1">
        <v>40233</v>
      </c>
      <c r="C761" s="8" t="str">
        <f t="shared" si="214"/>
        <v>Low income</v>
      </c>
      <c r="D761" s="31">
        <v>72</v>
      </c>
      <c r="E761" s="34" t="str">
        <f t="shared" si="215"/>
        <v>Low spender</v>
      </c>
      <c r="F761" s="10">
        <f t="shared" si="209"/>
        <v>1.7895757214227126E-3</v>
      </c>
      <c r="G761" s="1">
        <v>0</v>
      </c>
      <c r="H761" s="1">
        <v>1</v>
      </c>
      <c r="I761" s="1">
        <v>84</v>
      </c>
      <c r="J761" s="1">
        <v>80</v>
      </c>
      <c r="K761" s="1">
        <v>4</v>
      </c>
      <c r="L761" s="1">
        <v>46</v>
      </c>
      <c r="M761" s="1">
        <v>0</v>
      </c>
      <c r="N761" s="1">
        <v>17</v>
      </c>
      <c r="O761" s="1">
        <v>2</v>
      </c>
      <c r="P761" s="8">
        <f t="shared" si="216"/>
        <v>149</v>
      </c>
      <c r="Q761" s="10">
        <f t="shared" si="217"/>
        <v>0.53691275167785235</v>
      </c>
      <c r="R761" s="10">
        <f t="shared" si="218"/>
        <v>2.6845637583892617E-2</v>
      </c>
      <c r="S761" s="10">
        <f t="shared" si="219"/>
        <v>0.3087248322147651</v>
      </c>
      <c r="T761" s="10">
        <f t="shared" si="220"/>
        <v>0</v>
      </c>
      <c r="U761" s="10">
        <f t="shared" si="221"/>
        <v>0.11409395973154363</v>
      </c>
      <c r="V761" s="10">
        <f t="shared" si="222"/>
        <v>1.3422818791946308E-2</v>
      </c>
      <c r="W761" s="1">
        <v>5</v>
      </c>
      <c r="X761" s="1">
        <v>2</v>
      </c>
      <c r="Y761" s="1">
        <v>1</v>
      </c>
      <c r="Z761" s="1">
        <v>5</v>
      </c>
      <c r="AA761" s="8">
        <f t="shared" si="223"/>
        <v>13</v>
      </c>
      <c r="AB761" s="10">
        <f t="shared" si="224"/>
        <v>0.38461538461538464</v>
      </c>
      <c r="AC761" s="10">
        <f t="shared" si="225"/>
        <v>0.15384615384615385</v>
      </c>
      <c r="AD761" s="10">
        <f t="shared" si="226"/>
        <v>7.6923076923076927E-2</v>
      </c>
      <c r="AE761" s="10">
        <f t="shared" si="227"/>
        <v>0.38461538461538464</v>
      </c>
      <c r="AF761" s="1">
        <v>6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45</v>
      </c>
      <c r="AO761" s="20" t="str">
        <f t="shared" si="210"/>
        <v>36-50</v>
      </c>
      <c r="AP761" s="1">
        <v>2417</v>
      </c>
      <c r="AQ761" s="1">
        <v>0</v>
      </c>
      <c r="AR761" s="1">
        <v>1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1</v>
      </c>
      <c r="AZ761" s="1">
        <v>145</v>
      </c>
      <c r="BA761" s="23">
        <v>42432</v>
      </c>
      <c r="BB761" s="25">
        <f t="shared" si="211"/>
        <v>3</v>
      </c>
      <c r="BC761" s="25" t="str">
        <f t="shared" si="212"/>
        <v>March</v>
      </c>
      <c r="BD761" s="25">
        <v>1</v>
      </c>
      <c r="BE761" t="str">
        <f t="shared" si="213"/>
        <v>1415,40233,Low income,72,Low spender,0.00178957572142271,0,1,84,80,4,46,0,17,2,149,0.536912751677852,0.0268456375838926,0.308724832214765,0,0.114093959731544,0.0134228187919463,5,2,1,5,13,0.384615384615385,0.153846153846154,0.0769230769230769,0.384615384615385,6,0,0,0,0,0,0,0,45,36-50,2417,0,1,0,0,0,0,0,0,1,145</v>
      </c>
    </row>
    <row r="762" spans="1:57" ht="13.2" x14ac:dyDescent="0.25">
      <c r="A762" s="8">
        <v>1427</v>
      </c>
      <c r="B762" s="1">
        <v>55375</v>
      </c>
      <c r="C762" s="8" t="str">
        <f t="shared" si="214"/>
        <v>High income</v>
      </c>
      <c r="D762" s="31">
        <v>16</v>
      </c>
      <c r="E762" s="34" t="str">
        <f t="shared" si="215"/>
        <v>Low spender</v>
      </c>
      <c r="F762" s="10">
        <f t="shared" si="209"/>
        <v>2.889390519187359E-4</v>
      </c>
      <c r="G762" s="1">
        <v>0</v>
      </c>
      <c r="H762" s="1">
        <v>1</v>
      </c>
      <c r="I762" s="1">
        <v>3</v>
      </c>
      <c r="J762" s="1">
        <v>42</v>
      </c>
      <c r="K762" s="1">
        <v>11</v>
      </c>
      <c r="L762" s="1">
        <v>57</v>
      </c>
      <c r="M762" s="1">
        <v>10</v>
      </c>
      <c r="N762" s="1">
        <v>28</v>
      </c>
      <c r="O762" s="1">
        <v>14</v>
      </c>
      <c r="P762" s="8">
        <f t="shared" si="216"/>
        <v>162</v>
      </c>
      <c r="Q762" s="10">
        <f t="shared" si="217"/>
        <v>0.25925925925925924</v>
      </c>
      <c r="R762" s="10">
        <f t="shared" si="218"/>
        <v>6.7901234567901231E-2</v>
      </c>
      <c r="S762" s="10">
        <f t="shared" si="219"/>
        <v>0.35185185185185186</v>
      </c>
      <c r="T762" s="10">
        <f t="shared" si="220"/>
        <v>6.1728395061728392E-2</v>
      </c>
      <c r="U762" s="10">
        <f t="shared" si="221"/>
        <v>0.1728395061728395</v>
      </c>
      <c r="V762" s="10">
        <f t="shared" si="222"/>
        <v>8.6419753086419748E-2</v>
      </c>
      <c r="W762" s="1">
        <v>1</v>
      </c>
      <c r="X762" s="1">
        <v>1</v>
      </c>
      <c r="Y762" s="1">
        <v>1</v>
      </c>
      <c r="Z762" s="1">
        <v>6</v>
      </c>
      <c r="AA762" s="8">
        <f t="shared" si="223"/>
        <v>9</v>
      </c>
      <c r="AB762" s="10">
        <f t="shared" si="224"/>
        <v>0.1111111111111111</v>
      </c>
      <c r="AC762" s="10">
        <f t="shared" si="225"/>
        <v>0.1111111111111111</v>
      </c>
      <c r="AD762" s="10">
        <f t="shared" si="226"/>
        <v>0.1111111111111111</v>
      </c>
      <c r="AE762" s="10">
        <f t="shared" si="227"/>
        <v>0.66666666666666663</v>
      </c>
      <c r="AF762" s="1">
        <v>2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43</v>
      </c>
      <c r="AO762" s="20" t="str">
        <f t="shared" si="210"/>
        <v>36-50</v>
      </c>
      <c r="AP762" s="1">
        <v>2414</v>
      </c>
      <c r="AQ762" s="1">
        <v>0</v>
      </c>
      <c r="AR762" s="1">
        <v>0</v>
      </c>
      <c r="AS762" s="1">
        <v>0</v>
      </c>
      <c r="AT762" s="1">
        <v>1</v>
      </c>
      <c r="AU762" s="1">
        <v>0</v>
      </c>
      <c r="AV762" s="1">
        <v>0</v>
      </c>
      <c r="AW762" s="1">
        <v>1</v>
      </c>
      <c r="AX762" s="1">
        <v>0</v>
      </c>
      <c r="AY762" s="1">
        <v>0</v>
      </c>
      <c r="AZ762" s="1">
        <v>134</v>
      </c>
      <c r="BA762" s="23">
        <v>42435</v>
      </c>
      <c r="BB762" s="25">
        <f t="shared" si="211"/>
        <v>3</v>
      </c>
      <c r="BC762" s="25" t="str">
        <f t="shared" si="212"/>
        <v>March</v>
      </c>
      <c r="BD762" s="25">
        <v>1</v>
      </c>
      <c r="BE762" t="str">
        <f t="shared" si="213"/>
        <v>1427,55375,High income,16,Low spender,0.000288939051918736,0,1,3,42,11,57,10,28,14,162,0.259259259259259,0.0679012345679012,0.351851851851852,0.0617283950617284,0.172839506172839,0.0864197530864197,1,1,1,6,9,0.111111111111111,0.111111111111111,0.111111111111111,0.666666666666667,2,0,0,0,0,0,0,0,43,36-50,2414,0,0,0,1,0,0,1,0,0,134</v>
      </c>
    </row>
    <row r="763" spans="1:57" ht="13.2" x14ac:dyDescent="0.25">
      <c r="A763" s="8">
        <v>95</v>
      </c>
      <c r="B763" s="1">
        <v>29760</v>
      </c>
      <c r="C763" s="8" t="str">
        <f t="shared" si="214"/>
        <v>Low income</v>
      </c>
      <c r="D763" s="31">
        <v>4</v>
      </c>
      <c r="E763" s="34" t="str">
        <f t="shared" si="215"/>
        <v>Low spender</v>
      </c>
      <c r="F763" s="10">
        <f t="shared" si="209"/>
        <v>1.3440860215053763E-4</v>
      </c>
      <c r="G763" s="1">
        <v>1</v>
      </c>
      <c r="H763" s="1">
        <v>0</v>
      </c>
      <c r="I763" s="1">
        <v>87</v>
      </c>
      <c r="J763" s="1">
        <v>64</v>
      </c>
      <c r="K763" s="1">
        <v>4</v>
      </c>
      <c r="L763" s="1">
        <v>68</v>
      </c>
      <c r="M763" s="1">
        <v>7</v>
      </c>
      <c r="N763" s="1">
        <v>5</v>
      </c>
      <c r="O763" s="1">
        <v>17</v>
      </c>
      <c r="P763" s="8">
        <f t="shared" si="216"/>
        <v>165</v>
      </c>
      <c r="Q763" s="10">
        <f t="shared" si="217"/>
        <v>0.38787878787878788</v>
      </c>
      <c r="R763" s="10">
        <f t="shared" si="218"/>
        <v>2.4242424242424242E-2</v>
      </c>
      <c r="S763" s="10">
        <f t="shared" si="219"/>
        <v>0.41212121212121211</v>
      </c>
      <c r="T763" s="10">
        <f t="shared" si="220"/>
        <v>4.2424242424242427E-2</v>
      </c>
      <c r="U763" s="10">
        <f t="shared" si="221"/>
        <v>3.0303030303030304E-2</v>
      </c>
      <c r="V763" s="10">
        <f t="shared" si="222"/>
        <v>0.10303030303030303</v>
      </c>
      <c r="W763" s="1">
        <v>4</v>
      </c>
      <c r="X763" s="1">
        <v>3</v>
      </c>
      <c r="Y763" s="1">
        <v>1</v>
      </c>
      <c r="Z763" s="1">
        <v>4</v>
      </c>
      <c r="AA763" s="8">
        <f t="shared" si="223"/>
        <v>12</v>
      </c>
      <c r="AB763" s="10">
        <f t="shared" si="224"/>
        <v>0.33333333333333331</v>
      </c>
      <c r="AC763" s="10">
        <f t="shared" si="225"/>
        <v>0.25</v>
      </c>
      <c r="AD763" s="10">
        <f t="shared" si="226"/>
        <v>8.3333333333333329E-2</v>
      </c>
      <c r="AE763" s="10">
        <f t="shared" si="227"/>
        <v>0.33333333333333331</v>
      </c>
      <c r="AF763" s="1">
        <v>8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35</v>
      </c>
      <c r="AO763" s="20" t="str">
        <f t="shared" si="210"/>
        <v>24-35</v>
      </c>
      <c r="AP763" s="1">
        <v>2828</v>
      </c>
      <c r="AQ763" s="1">
        <v>0</v>
      </c>
      <c r="AR763" s="1">
        <v>0</v>
      </c>
      <c r="AS763" s="1">
        <v>1</v>
      </c>
      <c r="AT763" s="1">
        <v>0</v>
      </c>
      <c r="AU763" s="1">
        <v>0</v>
      </c>
      <c r="AV763" s="1">
        <v>0</v>
      </c>
      <c r="AW763" s="1">
        <v>1</v>
      </c>
      <c r="AX763" s="1">
        <v>0</v>
      </c>
      <c r="AY763" s="1">
        <v>0</v>
      </c>
      <c r="AZ763" s="1">
        <v>131</v>
      </c>
      <c r="BA763" s="23">
        <v>42021</v>
      </c>
      <c r="BB763" s="25">
        <f t="shared" si="211"/>
        <v>1</v>
      </c>
      <c r="BC763" s="25" t="str">
        <f t="shared" si="212"/>
        <v>January</v>
      </c>
      <c r="BD763" s="25">
        <v>1</v>
      </c>
      <c r="BE763" t="str">
        <f t="shared" si="213"/>
        <v>95,29760,Low income,4,Low spender,0.000134408602150538,1,0,87,64,4,68,7,5,17,165,0.387878787878788,0.0242424242424242,0.412121212121212,0.0424242424242424,0.0303030303030303,0.103030303030303,4,3,1,4,12,0.333333333333333,0.25,0.0833333333333333,0.333333333333333,8,0,0,0,0,0,0,0,35,24-35,2828,0,0,1,0,0,0,1,0,0,131</v>
      </c>
    </row>
    <row r="764" spans="1:57" ht="13.2" x14ac:dyDescent="0.25">
      <c r="A764" s="8">
        <v>31</v>
      </c>
      <c r="B764" s="1">
        <v>33629</v>
      </c>
      <c r="C764" s="8" t="str">
        <f t="shared" si="214"/>
        <v>Low income</v>
      </c>
      <c r="D764" s="31">
        <v>662</v>
      </c>
      <c r="E764" s="34" t="str">
        <f t="shared" si="215"/>
        <v>High spender</v>
      </c>
      <c r="F764" s="10">
        <f t="shared" si="209"/>
        <v>1.9685390585506557E-2</v>
      </c>
      <c r="G764" s="1">
        <v>1</v>
      </c>
      <c r="H764" s="1">
        <v>1</v>
      </c>
      <c r="I764" s="1">
        <v>49</v>
      </c>
      <c r="J764" s="1">
        <v>132</v>
      </c>
      <c r="K764" s="1">
        <v>0</v>
      </c>
      <c r="L764" s="1">
        <v>16</v>
      </c>
      <c r="M764" s="1">
        <v>0</v>
      </c>
      <c r="N764" s="1">
        <v>0</v>
      </c>
      <c r="O764" s="1">
        <v>4</v>
      </c>
      <c r="P764" s="8">
        <f t="shared" si="216"/>
        <v>152</v>
      </c>
      <c r="Q764" s="10">
        <f t="shared" si="217"/>
        <v>0.86842105263157898</v>
      </c>
      <c r="R764" s="10">
        <f t="shared" si="218"/>
        <v>0</v>
      </c>
      <c r="S764" s="10">
        <f t="shared" si="219"/>
        <v>0.10526315789473684</v>
      </c>
      <c r="T764" s="10">
        <f t="shared" si="220"/>
        <v>0</v>
      </c>
      <c r="U764" s="10">
        <f t="shared" si="221"/>
        <v>0</v>
      </c>
      <c r="V764" s="10">
        <f t="shared" si="222"/>
        <v>2.6315789473684209E-2</v>
      </c>
      <c r="W764" s="1">
        <v>5</v>
      </c>
      <c r="X764" s="1">
        <v>3</v>
      </c>
      <c r="Y764" s="1">
        <v>1</v>
      </c>
      <c r="Z764" s="1">
        <v>4</v>
      </c>
      <c r="AA764" s="8">
        <f t="shared" si="223"/>
        <v>13</v>
      </c>
      <c r="AB764" s="10">
        <f t="shared" si="224"/>
        <v>0.38461538461538464</v>
      </c>
      <c r="AC764" s="10">
        <f t="shared" si="225"/>
        <v>0.23076923076923078</v>
      </c>
      <c r="AD764" s="10">
        <f t="shared" si="226"/>
        <v>7.6923076923076927E-2</v>
      </c>
      <c r="AE764" s="10">
        <f t="shared" si="227"/>
        <v>0.30769230769230771</v>
      </c>
      <c r="AF764" s="1">
        <v>9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57</v>
      </c>
      <c r="AO764" s="20" t="str">
        <f t="shared" si="210"/>
        <v>50-65</v>
      </c>
      <c r="AP764" s="1">
        <v>2849</v>
      </c>
      <c r="AQ764" s="1">
        <v>0</v>
      </c>
      <c r="AR764" s="1">
        <v>0</v>
      </c>
      <c r="AS764" s="1">
        <v>0</v>
      </c>
      <c r="AT764" s="1">
        <v>1</v>
      </c>
      <c r="AU764" s="1">
        <v>0</v>
      </c>
      <c r="AV764" s="1">
        <v>0</v>
      </c>
      <c r="AW764" s="1">
        <v>0</v>
      </c>
      <c r="AX764" s="1">
        <v>0</v>
      </c>
      <c r="AY764" s="1">
        <v>1</v>
      </c>
      <c r="AZ764" s="1">
        <v>144</v>
      </c>
      <c r="BA764" s="23">
        <v>42000</v>
      </c>
      <c r="BB764" s="25">
        <f t="shared" si="211"/>
        <v>12</v>
      </c>
      <c r="BC764" s="25" t="str">
        <f t="shared" si="212"/>
        <v>December</v>
      </c>
      <c r="BD764" s="25">
        <v>1</v>
      </c>
      <c r="BE764" t="str">
        <f t="shared" si="213"/>
        <v>31,33629,Low income,662,High spender,0.0196853905855066,1,1,49,132,0,16,0,0,4,152,0.868421052631579,0,0.105263157894737,0,0,0.0263157894736842,5,3,1,4,13,0.384615384615385,0.230769230769231,0.0769230769230769,0.307692307692308,9,0,0,0,0,0,0,0,57,50-65,2849,0,0,0,1,0,0,0,0,1,144</v>
      </c>
    </row>
    <row r="765" spans="1:57" ht="13.2" x14ac:dyDescent="0.25">
      <c r="A765" s="8">
        <v>2017</v>
      </c>
      <c r="B765" s="1">
        <v>41713</v>
      </c>
      <c r="C765" s="8" t="str">
        <f t="shared" si="214"/>
        <v>Low income</v>
      </c>
      <c r="D765" s="31">
        <v>2062</v>
      </c>
      <c r="E765" s="34" t="str">
        <f t="shared" si="215"/>
        <v>High spender</v>
      </c>
      <c r="F765" s="10">
        <f t="shared" si="209"/>
        <v>4.9433030470117233E-2</v>
      </c>
      <c r="G765" s="1">
        <v>1</v>
      </c>
      <c r="H765" s="1">
        <v>1</v>
      </c>
      <c r="I765" s="1">
        <v>57</v>
      </c>
      <c r="J765" s="1">
        <v>77</v>
      </c>
      <c r="K765" s="1">
        <v>8</v>
      </c>
      <c r="L765" s="1">
        <v>44</v>
      </c>
      <c r="M765" s="1">
        <v>10</v>
      </c>
      <c r="N765" s="1">
        <v>10</v>
      </c>
      <c r="O765" s="1">
        <v>25</v>
      </c>
      <c r="P765" s="8">
        <f t="shared" si="216"/>
        <v>174</v>
      </c>
      <c r="Q765" s="10">
        <f t="shared" si="217"/>
        <v>0.44252873563218392</v>
      </c>
      <c r="R765" s="10">
        <f t="shared" si="218"/>
        <v>4.5977011494252873E-2</v>
      </c>
      <c r="S765" s="10">
        <f t="shared" si="219"/>
        <v>0.25287356321839083</v>
      </c>
      <c r="T765" s="10">
        <f t="shared" si="220"/>
        <v>5.7471264367816091E-2</v>
      </c>
      <c r="U765" s="10">
        <f t="shared" si="221"/>
        <v>5.7471264367816091E-2</v>
      </c>
      <c r="V765" s="10">
        <f t="shared" si="222"/>
        <v>0.14367816091954022</v>
      </c>
      <c r="W765" s="1">
        <v>5</v>
      </c>
      <c r="X765" s="1">
        <v>3</v>
      </c>
      <c r="Y765" s="1">
        <v>1</v>
      </c>
      <c r="Z765" s="1">
        <v>4</v>
      </c>
      <c r="AA765" s="8">
        <f t="shared" si="223"/>
        <v>13</v>
      </c>
      <c r="AB765" s="10">
        <f t="shared" si="224"/>
        <v>0.38461538461538464</v>
      </c>
      <c r="AC765" s="10">
        <f t="shared" si="225"/>
        <v>0.23076923076923078</v>
      </c>
      <c r="AD765" s="10">
        <f t="shared" si="226"/>
        <v>7.6923076923076927E-2</v>
      </c>
      <c r="AE765" s="10">
        <f t="shared" si="227"/>
        <v>0.30769230769230771</v>
      </c>
      <c r="AF765" s="1">
        <v>6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56</v>
      </c>
      <c r="AO765" s="20" t="str">
        <f t="shared" si="210"/>
        <v>50-65</v>
      </c>
      <c r="AP765" s="1">
        <v>2220</v>
      </c>
      <c r="AQ765" s="1">
        <v>1</v>
      </c>
      <c r="AR765" s="1">
        <v>0</v>
      </c>
      <c r="AS765" s="1">
        <v>0</v>
      </c>
      <c r="AT765" s="1">
        <v>0</v>
      </c>
      <c r="AU765" s="1">
        <v>0</v>
      </c>
      <c r="AV765" s="1">
        <v>1</v>
      </c>
      <c r="AW765" s="1">
        <v>0</v>
      </c>
      <c r="AX765" s="1">
        <v>0</v>
      </c>
      <c r="AY765" s="1">
        <v>0</v>
      </c>
      <c r="AZ765" s="1">
        <v>124</v>
      </c>
      <c r="BA765" s="23">
        <v>42629</v>
      </c>
      <c r="BB765" s="25">
        <f t="shared" si="211"/>
        <v>9</v>
      </c>
      <c r="BC765" s="25" t="str">
        <f t="shared" si="212"/>
        <v>September</v>
      </c>
      <c r="BD765" s="25">
        <v>1</v>
      </c>
      <c r="BE765" t="str">
        <f t="shared" si="213"/>
        <v>2017,41713,Low income,2062,High spender,0.0494330304701172,1,1,57,77,8,44,10,10,25,174,0.442528735632184,0.0459770114942529,0.252873563218391,0.0574712643678161,0.0574712643678161,0.14367816091954,5,3,1,4,13,0.384615384615385,0.230769230769231,0.0769230769230769,0.307692307692308,6,0,0,0,0,0,0,0,56,50-65,2220,1,0,0,0,0,1,0,0,0,124</v>
      </c>
    </row>
    <row r="766" spans="1:57" ht="13.2" x14ac:dyDescent="0.25">
      <c r="A766" s="8">
        <v>1080</v>
      </c>
      <c r="B766" s="1">
        <v>54342</v>
      </c>
      <c r="C766" s="8" t="str">
        <f t="shared" si="214"/>
        <v>High income</v>
      </c>
      <c r="D766" s="31">
        <v>91</v>
      </c>
      <c r="E766" s="34" t="str">
        <f t="shared" si="215"/>
        <v>Low spender</v>
      </c>
      <c r="F766" s="10">
        <f t="shared" si="209"/>
        <v>1.6745795149239997E-3</v>
      </c>
      <c r="G766" s="1">
        <v>1</v>
      </c>
      <c r="H766" s="1">
        <v>1</v>
      </c>
      <c r="I766" s="1">
        <v>74</v>
      </c>
      <c r="J766" s="1">
        <v>84</v>
      </c>
      <c r="K766" s="1">
        <v>10</v>
      </c>
      <c r="L766" s="1">
        <v>34</v>
      </c>
      <c r="M766" s="1">
        <v>11</v>
      </c>
      <c r="N766" s="1">
        <v>10</v>
      </c>
      <c r="O766" s="1">
        <v>28</v>
      </c>
      <c r="P766" s="8">
        <f t="shared" si="216"/>
        <v>177</v>
      </c>
      <c r="Q766" s="10">
        <f t="shared" si="217"/>
        <v>0.47457627118644069</v>
      </c>
      <c r="R766" s="10">
        <f t="shared" si="218"/>
        <v>5.6497175141242938E-2</v>
      </c>
      <c r="S766" s="10">
        <f t="shared" si="219"/>
        <v>0.19209039548022599</v>
      </c>
      <c r="T766" s="10">
        <f t="shared" si="220"/>
        <v>6.2146892655367235E-2</v>
      </c>
      <c r="U766" s="10">
        <f t="shared" si="221"/>
        <v>5.6497175141242938E-2</v>
      </c>
      <c r="V766" s="10">
        <f t="shared" si="222"/>
        <v>0.15819209039548024</v>
      </c>
      <c r="W766" s="1">
        <v>4</v>
      </c>
      <c r="X766" s="1">
        <v>3</v>
      </c>
      <c r="Y766" s="1">
        <v>1</v>
      </c>
      <c r="Z766" s="1">
        <v>4</v>
      </c>
      <c r="AA766" s="8">
        <f t="shared" si="223"/>
        <v>12</v>
      </c>
      <c r="AB766" s="10">
        <f t="shared" si="224"/>
        <v>0.33333333333333331</v>
      </c>
      <c r="AC766" s="10">
        <f t="shared" si="225"/>
        <v>0.25</v>
      </c>
      <c r="AD766" s="10">
        <f t="shared" si="226"/>
        <v>8.3333333333333329E-2</v>
      </c>
      <c r="AE766" s="10">
        <f t="shared" si="227"/>
        <v>0.33333333333333331</v>
      </c>
      <c r="AF766" s="1">
        <v>6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64</v>
      </c>
      <c r="AO766" s="20" t="str">
        <f t="shared" si="210"/>
        <v>50-65</v>
      </c>
      <c r="AP766" s="1">
        <v>2520</v>
      </c>
      <c r="AQ766" s="1">
        <v>0</v>
      </c>
      <c r="AR766" s="1">
        <v>0</v>
      </c>
      <c r="AS766" s="1">
        <v>0</v>
      </c>
      <c r="AT766" s="1">
        <v>1</v>
      </c>
      <c r="AU766" s="1">
        <v>0</v>
      </c>
      <c r="AV766" s="1">
        <v>1</v>
      </c>
      <c r="AW766" s="1">
        <v>0</v>
      </c>
      <c r="AX766" s="1">
        <v>0</v>
      </c>
      <c r="AY766" s="1">
        <v>0</v>
      </c>
      <c r="AZ766" s="1">
        <v>121</v>
      </c>
      <c r="BA766" s="23">
        <v>42329</v>
      </c>
      <c r="BB766" s="25">
        <f t="shared" si="211"/>
        <v>11</v>
      </c>
      <c r="BC766" s="25" t="str">
        <f t="shared" si="212"/>
        <v>November</v>
      </c>
      <c r="BD766" s="25">
        <v>1</v>
      </c>
      <c r="BE766" t="str">
        <f t="shared" si="213"/>
        <v>1080,54342,High income,91,Low spender,0.001674579514924,1,1,74,84,10,34,11,10,28,177,0.474576271186441,0.0564971751412429,0.192090395480226,0.0621468926553672,0.0564971751412429,0.15819209039548,4,3,1,4,12,0.333333333333333,0.25,0.0833333333333333,0.333333333333333,6,0,0,0,0,0,0,0,64,50-65,2520,0,0,0,1,0,1,0,0,0,121</v>
      </c>
    </row>
    <row r="767" spans="1:57" ht="13.2" x14ac:dyDescent="0.25">
      <c r="A767" s="8">
        <v>879</v>
      </c>
      <c r="B767" s="1">
        <v>59385</v>
      </c>
      <c r="C767" s="8" t="str">
        <f t="shared" si="214"/>
        <v>High income</v>
      </c>
      <c r="D767" s="31">
        <v>653</v>
      </c>
      <c r="E767" s="34" t="str">
        <f t="shared" si="215"/>
        <v>High spender</v>
      </c>
      <c r="F767" s="10">
        <f t="shared" si="209"/>
        <v>1.0996042771743706E-2</v>
      </c>
      <c r="G767" s="1">
        <v>1</v>
      </c>
      <c r="H767" s="1">
        <v>1</v>
      </c>
      <c r="I767" s="1">
        <v>85</v>
      </c>
      <c r="J767" s="1">
        <v>135</v>
      </c>
      <c r="K767" s="1">
        <v>0</v>
      </c>
      <c r="L767" s="1">
        <v>10</v>
      </c>
      <c r="M767" s="1">
        <v>0</v>
      </c>
      <c r="N767" s="1">
        <v>4</v>
      </c>
      <c r="O767" s="1">
        <v>36</v>
      </c>
      <c r="P767" s="8">
        <f t="shared" si="216"/>
        <v>185</v>
      </c>
      <c r="Q767" s="10">
        <f t="shared" si="217"/>
        <v>0.72972972972972971</v>
      </c>
      <c r="R767" s="10">
        <f t="shared" si="218"/>
        <v>0</v>
      </c>
      <c r="S767" s="10">
        <f t="shared" si="219"/>
        <v>5.4054054054054057E-2</v>
      </c>
      <c r="T767" s="10">
        <f t="shared" si="220"/>
        <v>0</v>
      </c>
      <c r="U767" s="10">
        <f t="shared" si="221"/>
        <v>2.1621621621621623E-2</v>
      </c>
      <c r="V767" s="10">
        <f t="shared" si="222"/>
        <v>0.19459459459459461</v>
      </c>
      <c r="W767" s="1">
        <v>2</v>
      </c>
      <c r="X767" s="1">
        <v>3</v>
      </c>
      <c r="Y767" s="1">
        <v>1</v>
      </c>
      <c r="Z767" s="1">
        <v>4</v>
      </c>
      <c r="AA767" s="8">
        <f t="shared" si="223"/>
        <v>10</v>
      </c>
      <c r="AB767" s="10">
        <f t="shared" si="224"/>
        <v>0.2</v>
      </c>
      <c r="AC767" s="10">
        <f t="shared" si="225"/>
        <v>0.3</v>
      </c>
      <c r="AD767" s="10">
        <f t="shared" si="226"/>
        <v>0.1</v>
      </c>
      <c r="AE767" s="10">
        <f t="shared" si="227"/>
        <v>0.4</v>
      </c>
      <c r="AF767" s="1">
        <v>5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69</v>
      </c>
      <c r="AO767" s="20" t="str">
        <f t="shared" si="210"/>
        <v>66+</v>
      </c>
      <c r="AP767" s="1">
        <v>2586</v>
      </c>
      <c r="AQ767" s="1">
        <v>0</v>
      </c>
      <c r="AR767" s="1">
        <v>0</v>
      </c>
      <c r="AS767" s="1">
        <v>0</v>
      </c>
      <c r="AT767" s="1">
        <v>1</v>
      </c>
      <c r="AU767" s="1">
        <v>0</v>
      </c>
      <c r="AV767" s="1">
        <v>0</v>
      </c>
      <c r="AW767" s="1">
        <v>0</v>
      </c>
      <c r="AX767" s="1">
        <v>1</v>
      </c>
      <c r="AY767" s="1">
        <v>0</v>
      </c>
      <c r="AZ767" s="1">
        <v>113</v>
      </c>
      <c r="BA767" s="23">
        <v>42263</v>
      </c>
      <c r="BB767" s="25">
        <f t="shared" si="211"/>
        <v>9</v>
      </c>
      <c r="BC767" s="25" t="str">
        <f t="shared" si="212"/>
        <v>September</v>
      </c>
      <c r="BD767" s="25">
        <v>1</v>
      </c>
      <c r="BE767" t="str">
        <f t="shared" si="213"/>
        <v>879,59385,High income,653,High spender,0.0109960427717437,1,1,85,135,0,10,0,4,36,185,0.72972972972973,0,0.0540540540540541,0,0.0216216216216216,0.194594594594595,2,3,1,4,10,0.2,0.3,0.1,0.4,5,0,0,0,0,0,0,0,69,66+,2586,0,0,0,1,0,0,0,1,0,113</v>
      </c>
    </row>
    <row r="768" spans="1:57" ht="13.2" x14ac:dyDescent="0.25">
      <c r="A768" s="8">
        <v>693</v>
      </c>
      <c r="B768" s="1">
        <v>24570</v>
      </c>
      <c r="C768" s="8" t="str">
        <f t="shared" si="214"/>
        <v>Low income</v>
      </c>
      <c r="D768" s="31">
        <v>511</v>
      </c>
      <c r="E768" s="34" t="str">
        <f t="shared" si="215"/>
        <v>Low spender</v>
      </c>
      <c r="F768" s="10">
        <f t="shared" si="209"/>
        <v>2.0797720797720798E-2</v>
      </c>
      <c r="G768" s="1">
        <v>1</v>
      </c>
      <c r="H768" s="1">
        <v>0</v>
      </c>
      <c r="I768" s="1">
        <v>97</v>
      </c>
      <c r="J768" s="1">
        <v>28</v>
      </c>
      <c r="K768" s="1">
        <v>34</v>
      </c>
      <c r="L768" s="1">
        <v>62</v>
      </c>
      <c r="M768" s="1">
        <v>11</v>
      </c>
      <c r="N768" s="1">
        <v>14</v>
      </c>
      <c r="O768" s="1">
        <v>44</v>
      </c>
      <c r="P768" s="8">
        <f t="shared" si="216"/>
        <v>193</v>
      </c>
      <c r="Q768" s="10">
        <f t="shared" si="217"/>
        <v>0.14507772020725387</v>
      </c>
      <c r="R768" s="10">
        <f t="shared" si="218"/>
        <v>0.17616580310880828</v>
      </c>
      <c r="S768" s="10">
        <f t="shared" si="219"/>
        <v>0.32124352331606215</v>
      </c>
      <c r="T768" s="10">
        <f t="shared" si="220"/>
        <v>5.6994818652849742E-2</v>
      </c>
      <c r="U768" s="10">
        <f t="shared" si="221"/>
        <v>7.2538860103626937E-2</v>
      </c>
      <c r="V768" s="10">
        <f t="shared" si="222"/>
        <v>0.22797927461139897</v>
      </c>
      <c r="W768" s="1">
        <v>3</v>
      </c>
      <c r="X768" s="1">
        <v>4</v>
      </c>
      <c r="Y768" s="1">
        <v>0</v>
      </c>
      <c r="Z768" s="1">
        <v>4</v>
      </c>
      <c r="AA768" s="8">
        <f t="shared" si="223"/>
        <v>11</v>
      </c>
      <c r="AB768" s="10">
        <f t="shared" si="224"/>
        <v>0.27272727272727271</v>
      </c>
      <c r="AC768" s="10">
        <f t="shared" si="225"/>
        <v>0.36363636363636365</v>
      </c>
      <c r="AD768" s="10">
        <f t="shared" si="226"/>
        <v>0</v>
      </c>
      <c r="AE768" s="10">
        <f t="shared" si="227"/>
        <v>0.36363636363636365</v>
      </c>
      <c r="AF768" s="1">
        <v>9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36</v>
      </c>
      <c r="AO768" s="20" t="str">
        <f t="shared" si="210"/>
        <v>36-50</v>
      </c>
      <c r="AP768" s="1">
        <v>2646</v>
      </c>
      <c r="AQ768" s="1">
        <v>0</v>
      </c>
      <c r="AR768" s="1">
        <v>1</v>
      </c>
      <c r="AS768" s="1">
        <v>0</v>
      </c>
      <c r="AT768" s="1">
        <v>0</v>
      </c>
      <c r="AU768" s="1">
        <v>0</v>
      </c>
      <c r="AV768" s="1">
        <v>0</v>
      </c>
      <c r="AW768" s="1">
        <v>1</v>
      </c>
      <c r="AX768" s="1">
        <v>0</v>
      </c>
      <c r="AY768" s="1">
        <v>0</v>
      </c>
      <c r="AZ768" s="1">
        <v>105</v>
      </c>
      <c r="BA768" s="23">
        <v>42203</v>
      </c>
      <c r="BB768" s="25">
        <f t="shared" si="211"/>
        <v>7</v>
      </c>
      <c r="BC768" s="25" t="str">
        <f t="shared" si="212"/>
        <v>July</v>
      </c>
      <c r="BD768" s="25">
        <v>1</v>
      </c>
      <c r="BE768" t="str">
        <f t="shared" si="213"/>
        <v>693,24570,Low income,511,Low spender,0.0207977207977208,1,0,97,28,34,62,11,14,44,193,0.145077720207254,0.176165803108808,0.321243523316062,0.0569948186528497,0.0725388601036269,0.227979274611399,3,4,0,4,11,0.272727272727273,0.363636363636364,0,0.363636363636364,9,0,0,0,0,0,0,0,36,36-50,2646,0,1,0,0,0,0,1,0,0,105</v>
      </c>
    </row>
    <row r="769" spans="1:57" ht="13.2" x14ac:dyDescent="0.25">
      <c r="A769" s="8">
        <v>631</v>
      </c>
      <c r="B769" s="1">
        <v>29999</v>
      </c>
      <c r="C769" s="8" t="str">
        <f t="shared" si="214"/>
        <v>Low income</v>
      </c>
      <c r="D769" s="31">
        <v>34</v>
      </c>
      <c r="E769" s="34" t="str">
        <f t="shared" si="215"/>
        <v>Low spender</v>
      </c>
      <c r="F769" s="10">
        <f t="shared" si="209"/>
        <v>1.1333711123704124E-3</v>
      </c>
      <c r="G769" s="1">
        <v>1</v>
      </c>
      <c r="H769" s="1">
        <v>0</v>
      </c>
      <c r="I769" s="1">
        <v>22</v>
      </c>
      <c r="J769" s="1">
        <v>68</v>
      </c>
      <c r="K769" s="1">
        <v>7</v>
      </c>
      <c r="L769" s="1">
        <v>59</v>
      </c>
      <c r="M769" s="1">
        <v>10</v>
      </c>
      <c r="N769" s="1">
        <v>5</v>
      </c>
      <c r="O769" s="1">
        <v>11</v>
      </c>
      <c r="P769" s="8">
        <f t="shared" si="216"/>
        <v>160</v>
      </c>
      <c r="Q769" s="10">
        <f t="shared" si="217"/>
        <v>0.42499999999999999</v>
      </c>
      <c r="R769" s="10">
        <f t="shared" si="218"/>
        <v>4.3749999999999997E-2</v>
      </c>
      <c r="S769" s="10">
        <f t="shared" si="219"/>
        <v>0.36875000000000002</v>
      </c>
      <c r="T769" s="10">
        <f t="shared" si="220"/>
        <v>6.25E-2</v>
      </c>
      <c r="U769" s="10">
        <f t="shared" si="221"/>
        <v>3.125E-2</v>
      </c>
      <c r="V769" s="10">
        <f t="shared" si="222"/>
        <v>6.8750000000000006E-2</v>
      </c>
      <c r="W769" s="1">
        <v>4</v>
      </c>
      <c r="X769" s="1">
        <v>3</v>
      </c>
      <c r="Y769" s="1">
        <v>1</v>
      </c>
      <c r="Z769" s="1">
        <v>4</v>
      </c>
      <c r="AA769" s="8">
        <f t="shared" si="223"/>
        <v>12</v>
      </c>
      <c r="AB769" s="10">
        <f t="shared" si="224"/>
        <v>0.33333333333333331</v>
      </c>
      <c r="AC769" s="10">
        <f t="shared" si="225"/>
        <v>0.25</v>
      </c>
      <c r="AD769" s="10">
        <f t="shared" si="226"/>
        <v>8.3333333333333329E-2</v>
      </c>
      <c r="AE769" s="10">
        <f t="shared" si="227"/>
        <v>0.33333333333333331</v>
      </c>
      <c r="AF769" s="1">
        <v>8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34</v>
      </c>
      <c r="AO769" s="20" t="str">
        <f t="shared" si="210"/>
        <v>24-35</v>
      </c>
      <c r="AP769" s="1">
        <v>2660</v>
      </c>
      <c r="AQ769" s="1">
        <v>0</v>
      </c>
      <c r="AR769" s="1">
        <v>0</v>
      </c>
      <c r="AS769" s="1">
        <v>1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1</v>
      </c>
      <c r="AZ769" s="1">
        <v>138</v>
      </c>
      <c r="BA769" s="23">
        <v>42189</v>
      </c>
      <c r="BB769" s="25">
        <f t="shared" si="211"/>
        <v>7</v>
      </c>
      <c r="BC769" s="25" t="str">
        <f t="shared" si="212"/>
        <v>July</v>
      </c>
      <c r="BD769" s="25">
        <v>1</v>
      </c>
      <c r="BE769" t="str">
        <f t="shared" si="213"/>
        <v>631,29999,Low income,34,Low spender,0.00113337111237041,1,0,22,68,7,59,10,5,11,160,0.425,0.04375,0.36875,0.0625,0.03125,0.06875,4,3,1,4,12,0.333333333333333,0.25,0.0833333333333333,0.333333333333333,8,0,0,0,0,0,0,0,34,24-35,2660,0,0,1,0,0,0,0,0,1,138</v>
      </c>
    </row>
    <row r="770" spans="1:57" ht="13.2" x14ac:dyDescent="0.25">
      <c r="A770" s="8">
        <v>483</v>
      </c>
      <c r="B770" s="1">
        <v>21888</v>
      </c>
      <c r="C770" s="8" t="str">
        <f t="shared" si="214"/>
        <v>Low income</v>
      </c>
      <c r="D770" s="31">
        <v>19</v>
      </c>
      <c r="E770" s="34" t="str">
        <f t="shared" si="215"/>
        <v>Low spender</v>
      </c>
      <c r="F770" s="10">
        <f t="shared" ref="F770:F833" si="228">D770/B770</f>
        <v>8.6805555555555551E-4</v>
      </c>
      <c r="G770" s="1">
        <v>1</v>
      </c>
      <c r="H770" s="1">
        <v>0</v>
      </c>
      <c r="I770" s="1">
        <v>15</v>
      </c>
      <c r="J770" s="1">
        <v>88</v>
      </c>
      <c r="K770" s="1">
        <v>10</v>
      </c>
      <c r="L770" s="1">
        <v>46</v>
      </c>
      <c r="M770" s="1">
        <v>2</v>
      </c>
      <c r="N770" s="1">
        <v>3</v>
      </c>
      <c r="O770" s="1">
        <v>64</v>
      </c>
      <c r="P770" s="8">
        <f t="shared" si="216"/>
        <v>213</v>
      </c>
      <c r="Q770" s="10">
        <f t="shared" si="217"/>
        <v>0.41314553990610331</v>
      </c>
      <c r="R770" s="10">
        <f t="shared" si="218"/>
        <v>4.6948356807511735E-2</v>
      </c>
      <c r="S770" s="10">
        <f t="shared" si="219"/>
        <v>0.215962441314554</v>
      </c>
      <c r="T770" s="10">
        <f t="shared" si="220"/>
        <v>9.3896713615023476E-3</v>
      </c>
      <c r="U770" s="10">
        <f t="shared" si="221"/>
        <v>1.4084507042253521E-2</v>
      </c>
      <c r="V770" s="10">
        <f t="shared" si="222"/>
        <v>0.30046948356807512</v>
      </c>
      <c r="W770" s="1">
        <v>4</v>
      </c>
      <c r="X770" s="1">
        <v>5</v>
      </c>
      <c r="Y770" s="1">
        <v>1</v>
      </c>
      <c r="Z770" s="1">
        <v>2</v>
      </c>
      <c r="AA770" s="8">
        <f t="shared" si="223"/>
        <v>12</v>
      </c>
      <c r="AB770" s="10">
        <f t="shared" si="224"/>
        <v>0.33333333333333331</v>
      </c>
      <c r="AC770" s="10">
        <f t="shared" si="225"/>
        <v>0.41666666666666669</v>
      </c>
      <c r="AD770" s="10">
        <f t="shared" si="226"/>
        <v>8.3333333333333329E-2</v>
      </c>
      <c r="AE770" s="10">
        <f t="shared" si="227"/>
        <v>0.16666666666666666</v>
      </c>
      <c r="AF770" s="1">
        <v>10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1</v>
      </c>
      <c r="AN770" s="1">
        <v>34</v>
      </c>
      <c r="AO770" s="20" t="str">
        <f t="shared" ref="AO770:AO833" si="229">IF(AND(AN770&lt;36,AN770&gt;23), "24-35",
IF(AND(AN770&lt;51,AN770&gt;35), "36-50",
IF(AND(AN770&lt;66,AN770&gt;50), "50-65",
IF(AN770&gt;65, "66+", "N")
)))</f>
        <v>24-35</v>
      </c>
      <c r="AP770" s="1">
        <v>2706</v>
      </c>
      <c r="AQ770" s="1">
        <v>0</v>
      </c>
      <c r="AR770" s="1">
        <v>0</v>
      </c>
      <c r="AS770" s="1">
        <v>1</v>
      </c>
      <c r="AT770" s="1">
        <v>0</v>
      </c>
      <c r="AU770" s="1">
        <v>0</v>
      </c>
      <c r="AV770" s="1">
        <v>0</v>
      </c>
      <c r="AW770" s="1">
        <v>0</v>
      </c>
      <c r="AX770" s="1">
        <v>1</v>
      </c>
      <c r="AY770" s="1">
        <v>0</v>
      </c>
      <c r="AZ770" s="1">
        <v>85</v>
      </c>
      <c r="BA770" s="23">
        <v>42143</v>
      </c>
      <c r="BB770" s="25">
        <f t="shared" ref="BB770:BB833" si="230">MONTH(BA770)</f>
        <v>5</v>
      </c>
      <c r="BC770" s="25" t="str">
        <f t="shared" ref="BC770:BC833" si="231">TEXT(BA770,"mmmm")</f>
        <v>May</v>
      </c>
      <c r="BD770" s="25">
        <v>1</v>
      </c>
      <c r="BE770" t="str">
        <f t="shared" ref="BE770:BE833" si="232">_xlfn.TEXTJOIN(",",TRUE,A770:AZ770)</f>
        <v>483,21888,Low income,19,Low spender,0.000868055555555556,1,0,15,88,10,46,2,3,64,213,0.413145539906103,0.0469483568075117,0.215962441314554,0.00938967136150235,0.0140845070422535,0.300469483568075,4,5,1,2,12,0.333333333333333,0.416666666666667,0.0833333333333333,0.166666666666667,10,0,0,0,0,0,0,1,34,24-35,2706,0,0,1,0,0,0,0,1,0,85</v>
      </c>
    </row>
    <row r="771" spans="1:57" ht="13.2" x14ac:dyDescent="0.25">
      <c r="A771" s="8">
        <v>253</v>
      </c>
      <c r="B771" s="1">
        <v>43300</v>
      </c>
      <c r="C771" s="8" t="str">
        <f t="shared" ref="C771:C834" si="233">IF(B771&lt;=AVERAGE(B:B),"Low income", "High income")</f>
        <v>Low income</v>
      </c>
      <c r="D771" s="31">
        <v>1542</v>
      </c>
      <c r="E771" s="34" t="str">
        <f t="shared" ref="E771:E834" si="234">IF(D771&lt;=AVERAGE(D:D),"Low spender", "High spender")</f>
        <v>High spender</v>
      </c>
      <c r="F771" s="10">
        <f t="shared" si="228"/>
        <v>3.5612009237875289E-2</v>
      </c>
      <c r="G771" s="1">
        <v>0</v>
      </c>
      <c r="H771" s="1">
        <v>1</v>
      </c>
      <c r="I771" s="1">
        <v>87</v>
      </c>
      <c r="J771" s="1">
        <v>91</v>
      </c>
      <c r="K771" s="1">
        <v>3</v>
      </c>
      <c r="L771" s="1">
        <v>52</v>
      </c>
      <c r="M771" s="1">
        <v>2</v>
      </c>
      <c r="N771" s="1">
        <v>1</v>
      </c>
      <c r="O771" s="1">
        <v>31</v>
      </c>
      <c r="P771" s="8">
        <f t="shared" ref="P771:P834" si="235">SUM(J771:O771)</f>
        <v>180</v>
      </c>
      <c r="Q771" s="10">
        <f t="shared" ref="Q771:Q834" si="236">IF(P771=0,0,J771/P771)</f>
        <v>0.50555555555555554</v>
      </c>
      <c r="R771" s="10">
        <f t="shared" ref="R771:R834" si="237">IF(P771=0,0,K771/P771)</f>
        <v>1.6666666666666666E-2</v>
      </c>
      <c r="S771" s="10">
        <f t="shared" ref="S771:S834" si="238">IF(P771=0,0,L771/P771)</f>
        <v>0.28888888888888886</v>
      </c>
      <c r="T771" s="10">
        <f t="shared" ref="T771:T834" si="239">IF(P771=0,0,M771/P771)</f>
        <v>1.1111111111111112E-2</v>
      </c>
      <c r="U771" s="10">
        <f t="shared" ref="U771:U834" si="240">IF(P771=0,0,N771/P771)</f>
        <v>5.5555555555555558E-3</v>
      </c>
      <c r="V771" s="10">
        <f t="shared" ref="V771:V834" si="241">IF(P771=0,0,O771/P771)</f>
        <v>0.17222222222222222</v>
      </c>
      <c r="W771" s="1">
        <v>3</v>
      </c>
      <c r="X771" s="1">
        <v>4</v>
      </c>
      <c r="Y771" s="1">
        <v>0</v>
      </c>
      <c r="Z771" s="1">
        <v>4</v>
      </c>
      <c r="AA771" s="8">
        <f t="shared" ref="AA771:AA834" si="242">SUM(W771:Z771)</f>
        <v>11</v>
      </c>
      <c r="AB771" s="10">
        <f t="shared" ref="AB771:AB834" si="243">IF(AA771=0,0,W771/AA771)</f>
        <v>0.27272727272727271</v>
      </c>
      <c r="AC771" s="10">
        <f t="shared" ref="AC771:AC834" si="244">IF(AA771=0,0,X771/AA771)</f>
        <v>0.36363636363636365</v>
      </c>
      <c r="AD771" s="10">
        <f t="shared" ref="AD771:AD834" si="245">IF(AA771=0,0,Y771/AA771)</f>
        <v>0</v>
      </c>
      <c r="AE771" s="10">
        <f t="shared" ref="AE771:AE834" si="246">IF(AA771=0,0,Z771/AA771)</f>
        <v>0.36363636363636365</v>
      </c>
      <c r="AF771" s="1">
        <v>8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1</v>
      </c>
      <c r="AN771" s="1">
        <v>49</v>
      </c>
      <c r="AO771" s="20" t="str">
        <f t="shared" si="229"/>
        <v>36-50</v>
      </c>
      <c r="AP771" s="1">
        <v>2783</v>
      </c>
      <c r="AQ771" s="1">
        <v>1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1</v>
      </c>
      <c r="AX771" s="1">
        <v>0</v>
      </c>
      <c r="AY771" s="1">
        <v>0</v>
      </c>
      <c r="AZ771" s="1">
        <v>118</v>
      </c>
      <c r="BA771" s="23">
        <v>42066</v>
      </c>
      <c r="BB771" s="25">
        <f t="shared" si="230"/>
        <v>3</v>
      </c>
      <c r="BC771" s="25" t="str">
        <f t="shared" si="231"/>
        <v>March</v>
      </c>
      <c r="BD771" s="25">
        <v>1</v>
      </c>
      <c r="BE771" t="str">
        <f t="shared" si="232"/>
        <v>253,43300,Low income,1542,High spender,0.0356120092378753,0,1,87,91,3,52,2,1,31,180,0.505555555555556,0.0166666666666667,0.288888888888889,0.0111111111111111,0.00555555555555556,0.172222222222222,3,4,0,4,11,0.272727272727273,0.363636363636364,0,0.363636363636364,8,0,0,0,0,0,0,1,49,36-50,2783,1,0,0,0,0,0,1,0,0,118</v>
      </c>
    </row>
    <row r="772" spans="1:57" ht="13.2" x14ac:dyDescent="0.25">
      <c r="A772" s="8">
        <v>1913</v>
      </c>
      <c r="B772" s="1">
        <v>60033</v>
      </c>
      <c r="C772" s="8" t="str">
        <f t="shared" si="233"/>
        <v>High income</v>
      </c>
      <c r="D772" s="31">
        <v>1046</v>
      </c>
      <c r="E772" s="34" t="str">
        <f t="shared" si="234"/>
        <v>High spender</v>
      </c>
      <c r="F772" s="10">
        <f t="shared" si="228"/>
        <v>1.7423750270684456E-2</v>
      </c>
      <c r="G772" s="1">
        <v>0</v>
      </c>
      <c r="H772" s="1">
        <v>1</v>
      </c>
      <c r="I772" s="1">
        <v>28</v>
      </c>
      <c r="J772" s="1">
        <v>62</v>
      </c>
      <c r="K772" s="1">
        <v>1</v>
      </c>
      <c r="L772" s="1">
        <v>57</v>
      </c>
      <c r="M772" s="1">
        <v>19</v>
      </c>
      <c r="N772" s="1">
        <v>11</v>
      </c>
      <c r="O772" s="1">
        <v>48</v>
      </c>
      <c r="P772" s="8">
        <f t="shared" si="235"/>
        <v>198</v>
      </c>
      <c r="Q772" s="10">
        <f t="shared" si="236"/>
        <v>0.31313131313131315</v>
      </c>
      <c r="R772" s="10">
        <f t="shared" si="237"/>
        <v>5.0505050505050509E-3</v>
      </c>
      <c r="S772" s="10">
        <f t="shared" si="238"/>
        <v>0.2878787878787879</v>
      </c>
      <c r="T772" s="10">
        <f t="shared" si="239"/>
        <v>9.5959595959595953E-2</v>
      </c>
      <c r="U772" s="10">
        <f t="shared" si="240"/>
        <v>5.5555555555555552E-2</v>
      </c>
      <c r="V772" s="10">
        <f t="shared" si="241"/>
        <v>0.24242424242424243</v>
      </c>
      <c r="W772" s="1">
        <v>2</v>
      </c>
      <c r="X772" s="1">
        <v>2</v>
      </c>
      <c r="Y772" s="1">
        <v>1</v>
      </c>
      <c r="Z772" s="1">
        <v>5</v>
      </c>
      <c r="AA772" s="8">
        <f t="shared" si="242"/>
        <v>10</v>
      </c>
      <c r="AB772" s="10">
        <f t="shared" si="243"/>
        <v>0.2</v>
      </c>
      <c r="AC772" s="10">
        <f t="shared" si="244"/>
        <v>0.2</v>
      </c>
      <c r="AD772" s="10">
        <f t="shared" si="245"/>
        <v>0.1</v>
      </c>
      <c r="AE772" s="10">
        <f t="shared" si="246"/>
        <v>0.5</v>
      </c>
      <c r="AF772" s="1">
        <v>2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66</v>
      </c>
      <c r="AO772" s="20" t="str">
        <f t="shared" si="229"/>
        <v>66+</v>
      </c>
      <c r="AP772" s="1">
        <v>2251</v>
      </c>
      <c r="AQ772" s="1">
        <v>0</v>
      </c>
      <c r="AR772" s="1">
        <v>0</v>
      </c>
      <c r="AS772" s="1">
        <v>0</v>
      </c>
      <c r="AT772" s="1">
        <v>1</v>
      </c>
      <c r="AU772" s="1">
        <v>0</v>
      </c>
      <c r="AV772" s="1">
        <v>0</v>
      </c>
      <c r="AW772" s="1">
        <v>0</v>
      </c>
      <c r="AX772" s="1">
        <v>1</v>
      </c>
      <c r="AY772" s="1">
        <v>0</v>
      </c>
      <c r="AZ772" s="1">
        <v>102</v>
      </c>
      <c r="BA772" s="23">
        <v>42598</v>
      </c>
      <c r="BB772" s="25">
        <f t="shared" si="230"/>
        <v>8</v>
      </c>
      <c r="BC772" s="25" t="str">
        <f t="shared" si="231"/>
        <v>August</v>
      </c>
      <c r="BD772" s="25">
        <v>1</v>
      </c>
      <c r="BE772" t="str">
        <f t="shared" si="232"/>
        <v>1913,60033,High income,1046,High spender,0.0174237502706845,0,1,28,62,1,57,19,11,48,198,0.313131313131313,0.00505050505050505,0.287878787878788,0.095959595959596,0.0555555555555556,0.242424242424242,2,2,1,5,10,0.2,0.2,0.1,0.5,2,0,0,0,0,0,0,0,66,66+,2251,0,0,0,1,0,0,0,1,0,102</v>
      </c>
    </row>
    <row r="773" spans="1:57" ht="13.2" x14ac:dyDescent="0.25">
      <c r="A773" s="8">
        <v>1795</v>
      </c>
      <c r="B773" s="1">
        <v>62307</v>
      </c>
      <c r="C773" s="8" t="str">
        <f t="shared" si="233"/>
        <v>High income</v>
      </c>
      <c r="D773" s="31">
        <v>20</v>
      </c>
      <c r="E773" s="34" t="str">
        <f t="shared" si="234"/>
        <v>Low spender</v>
      </c>
      <c r="F773" s="10">
        <f t="shared" si="228"/>
        <v>3.2099122089010863E-4</v>
      </c>
      <c r="G773" s="1">
        <v>0</v>
      </c>
      <c r="H773" s="1">
        <v>1</v>
      </c>
      <c r="I773" s="1">
        <v>94</v>
      </c>
      <c r="J773" s="1">
        <v>87</v>
      </c>
      <c r="K773" s="1">
        <v>13</v>
      </c>
      <c r="L773" s="1">
        <v>34</v>
      </c>
      <c r="M773" s="1">
        <v>10</v>
      </c>
      <c r="N773" s="1">
        <v>6</v>
      </c>
      <c r="O773" s="1">
        <v>10</v>
      </c>
      <c r="P773" s="8">
        <f t="shared" si="235"/>
        <v>160</v>
      </c>
      <c r="Q773" s="10">
        <f t="shared" si="236"/>
        <v>0.54374999999999996</v>
      </c>
      <c r="R773" s="10">
        <f t="shared" si="237"/>
        <v>8.1250000000000003E-2</v>
      </c>
      <c r="S773" s="10">
        <f t="shared" si="238"/>
        <v>0.21249999999999999</v>
      </c>
      <c r="T773" s="10">
        <f t="shared" si="239"/>
        <v>6.25E-2</v>
      </c>
      <c r="U773" s="10">
        <f t="shared" si="240"/>
        <v>3.7499999999999999E-2</v>
      </c>
      <c r="V773" s="10">
        <f t="shared" si="241"/>
        <v>6.25E-2</v>
      </c>
      <c r="W773" s="1">
        <v>1</v>
      </c>
      <c r="X773" s="1">
        <v>4</v>
      </c>
      <c r="Y773" s="1">
        <v>0</v>
      </c>
      <c r="Z773" s="1">
        <v>4</v>
      </c>
      <c r="AA773" s="8">
        <f t="shared" si="242"/>
        <v>9</v>
      </c>
      <c r="AB773" s="10">
        <f t="shared" si="243"/>
        <v>0.1111111111111111</v>
      </c>
      <c r="AC773" s="10">
        <f t="shared" si="244"/>
        <v>0.44444444444444442</v>
      </c>
      <c r="AD773" s="10">
        <f t="shared" si="245"/>
        <v>0</v>
      </c>
      <c r="AE773" s="10">
        <f t="shared" si="246"/>
        <v>0.44444444444444442</v>
      </c>
      <c r="AF773" s="1">
        <v>5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68</v>
      </c>
      <c r="AO773" s="20" t="str">
        <f t="shared" si="229"/>
        <v>66+</v>
      </c>
      <c r="AP773" s="1">
        <v>2291</v>
      </c>
      <c r="AQ773" s="1">
        <v>0</v>
      </c>
      <c r="AR773" s="1">
        <v>0</v>
      </c>
      <c r="AS773" s="1">
        <v>1</v>
      </c>
      <c r="AT773" s="1">
        <v>0</v>
      </c>
      <c r="AU773" s="1">
        <v>0</v>
      </c>
      <c r="AV773" s="1">
        <v>0</v>
      </c>
      <c r="AW773" s="1">
        <v>1</v>
      </c>
      <c r="AX773" s="1">
        <v>0</v>
      </c>
      <c r="AY773" s="1">
        <v>0</v>
      </c>
      <c r="AZ773" s="1">
        <v>140</v>
      </c>
      <c r="BA773" s="23">
        <v>42558</v>
      </c>
      <c r="BB773" s="25">
        <f t="shared" si="230"/>
        <v>7</v>
      </c>
      <c r="BC773" s="25" t="str">
        <f t="shared" si="231"/>
        <v>July</v>
      </c>
      <c r="BD773" s="25">
        <v>1</v>
      </c>
      <c r="BE773" t="str">
        <f t="shared" si="232"/>
        <v>1795,62307,High income,20,Low spender,0.000320991220890109,0,1,94,87,13,34,10,6,10,160,0.54375,0.08125,0.2125,0.0625,0.0375,0.0625,1,4,0,4,9,0.111111111111111,0.444444444444444,0,0.444444444444444,5,0,0,0,0,0,0,0,68,66+,2291,0,0,1,0,0,0,1,0,0,140</v>
      </c>
    </row>
    <row r="774" spans="1:57" ht="13.2" x14ac:dyDescent="0.25">
      <c r="A774" s="8">
        <v>1664</v>
      </c>
      <c r="B774" s="1">
        <v>61278</v>
      </c>
      <c r="C774" s="8" t="str">
        <f t="shared" si="233"/>
        <v>High income</v>
      </c>
      <c r="D774" s="31">
        <v>185</v>
      </c>
      <c r="E774" s="34" t="str">
        <f t="shared" si="234"/>
        <v>Low spender</v>
      </c>
      <c r="F774" s="10">
        <f t="shared" si="228"/>
        <v>3.0190280361630599E-3</v>
      </c>
      <c r="G774" s="1">
        <v>0</v>
      </c>
      <c r="H774" s="1">
        <v>1</v>
      </c>
      <c r="I774" s="1">
        <v>87</v>
      </c>
      <c r="J774" s="1">
        <v>111</v>
      </c>
      <c r="K774" s="1">
        <v>3</v>
      </c>
      <c r="L774" s="1">
        <v>28</v>
      </c>
      <c r="M774" s="1">
        <v>2</v>
      </c>
      <c r="N774" s="1">
        <v>6</v>
      </c>
      <c r="O774" s="1">
        <v>15</v>
      </c>
      <c r="P774" s="8">
        <f t="shared" si="235"/>
        <v>165</v>
      </c>
      <c r="Q774" s="10">
        <f t="shared" si="236"/>
        <v>0.67272727272727273</v>
      </c>
      <c r="R774" s="10">
        <f t="shared" si="237"/>
        <v>1.8181818181818181E-2</v>
      </c>
      <c r="S774" s="10">
        <f t="shared" si="238"/>
        <v>0.16969696969696971</v>
      </c>
      <c r="T774" s="10">
        <f t="shared" si="239"/>
        <v>1.2121212121212121E-2</v>
      </c>
      <c r="U774" s="10">
        <f t="shared" si="240"/>
        <v>3.6363636363636362E-2</v>
      </c>
      <c r="V774" s="10">
        <f t="shared" si="241"/>
        <v>9.0909090909090912E-2</v>
      </c>
      <c r="W774" s="1">
        <v>2</v>
      </c>
      <c r="X774" s="1">
        <v>3</v>
      </c>
      <c r="Y774" s="1">
        <v>1</v>
      </c>
      <c r="Z774" s="1">
        <v>4</v>
      </c>
      <c r="AA774" s="8">
        <f t="shared" si="242"/>
        <v>10</v>
      </c>
      <c r="AB774" s="10">
        <f t="shared" si="243"/>
        <v>0.2</v>
      </c>
      <c r="AC774" s="10">
        <f t="shared" si="244"/>
        <v>0.3</v>
      </c>
      <c r="AD774" s="10">
        <f t="shared" si="245"/>
        <v>0.1</v>
      </c>
      <c r="AE774" s="10">
        <f t="shared" si="246"/>
        <v>0.4</v>
      </c>
      <c r="AF774" s="1">
        <v>6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67</v>
      </c>
      <c r="AO774" s="20" t="str">
        <f t="shared" si="229"/>
        <v>66+</v>
      </c>
      <c r="AP774" s="1">
        <v>2335</v>
      </c>
      <c r="AQ774" s="1">
        <v>0</v>
      </c>
      <c r="AR774" s="1">
        <v>0</v>
      </c>
      <c r="AS774" s="1">
        <v>0</v>
      </c>
      <c r="AT774" s="1">
        <v>1</v>
      </c>
      <c r="AU774" s="1">
        <v>0</v>
      </c>
      <c r="AV774" s="1">
        <v>0</v>
      </c>
      <c r="AW774" s="1">
        <v>1</v>
      </c>
      <c r="AX774" s="1">
        <v>0</v>
      </c>
      <c r="AY774" s="1">
        <v>0</v>
      </c>
      <c r="AZ774" s="1">
        <v>135</v>
      </c>
      <c r="BA774" s="23">
        <v>42514</v>
      </c>
      <c r="BB774" s="25">
        <f t="shared" si="230"/>
        <v>5</v>
      </c>
      <c r="BC774" s="25" t="str">
        <f t="shared" si="231"/>
        <v>May</v>
      </c>
      <c r="BD774" s="25">
        <v>1</v>
      </c>
      <c r="BE774" t="str">
        <f t="shared" si="232"/>
        <v>1664,61278,High income,185,Low spender,0.00301902803616306,0,1,87,111,3,28,2,6,15,165,0.672727272727273,0.0181818181818182,0.16969696969697,0.0121212121212121,0.0363636363636364,0.0909090909090909,2,3,1,4,10,0.2,0.3,0.1,0.4,6,0,0,0,0,0,0,0,67,66+,2335,0,0,0,1,0,0,1,0,0,135</v>
      </c>
    </row>
    <row r="775" spans="1:57" ht="13.2" x14ac:dyDescent="0.25">
      <c r="A775" s="8">
        <v>1341</v>
      </c>
      <c r="B775" s="1">
        <v>38175</v>
      </c>
      <c r="C775" s="8" t="str">
        <f t="shared" si="233"/>
        <v>Low income</v>
      </c>
      <c r="D775" s="31">
        <v>120</v>
      </c>
      <c r="E775" s="34" t="str">
        <f t="shared" si="234"/>
        <v>Low spender</v>
      </c>
      <c r="F775" s="10">
        <f t="shared" si="228"/>
        <v>3.1434184675834969E-3</v>
      </c>
      <c r="G775" s="1">
        <v>1</v>
      </c>
      <c r="H775" s="1">
        <v>0</v>
      </c>
      <c r="I775" s="1">
        <v>6</v>
      </c>
      <c r="J775" s="1">
        <v>70</v>
      </c>
      <c r="K775" s="1">
        <v>6</v>
      </c>
      <c r="L775" s="1">
        <v>69</v>
      </c>
      <c r="M775" s="1">
        <v>2</v>
      </c>
      <c r="N775" s="1">
        <v>3</v>
      </c>
      <c r="O775" s="1">
        <v>3</v>
      </c>
      <c r="P775" s="8">
        <f t="shared" si="235"/>
        <v>153</v>
      </c>
      <c r="Q775" s="10">
        <f t="shared" si="236"/>
        <v>0.45751633986928103</v>
      </c>
      <c r="R775" s="10">
        <f t="shared" si="237"/>
        <v>3.9215686274509803E-2</v>
      </c>
      <c r="S775" s="10">
        <f t="shared" si="238"/>
        <v>0.45098039215686275</v>
      </c>
      <c r="T775" s="10">
        <f t="shared" si="239"/>
        <v>1.3071895424836602E-2</v>
      </c>
      <c r="U775" s="10">
        <f t="shared" si="240"/>
        <v>1.9607843137254902E-2</v>
      </c>
      <c r="V775" s="10">
        <f t="shared" si="241"/>
        <v>1.9607843137254902E-2</v>
      </c>
      <c r="W775" s="1">
        <v>3</v>
      </c>
      <c r="X775" s="1">
        <v>3</v>
      </c>
      <c r="Y775" s="1">
        <v>1</v>
      </c>
      <c r="Z775" s="1">
        <v>4</v>
      </c>
      <c r="AA775" s="8">
        <f t="shared" si="242"/>
        <v>11</v>
      </c>
      <c r="AB775" s="10">
        <f t="shared" si="243"/>
        <v>0.27272727272727271</v>
      </c>
      <c r="AC775" s="10">
        <f t="shared" si="244"/>
        <v>0.27272727272727271</v>
      </c>
      <c r="AD775" s="10">
        <f t="shared" si="245"/>
        <v>9.0909090909090912E-2</v>
      </c>
      <c r="AE775" s="10">
        <f t="shared" si="246"/>
        <v>0.36363636363636365</v>
      </c>
      <c r="AF775" s="1">
        <v>7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36</v>
      </c>
      <c r="AO775" s="20" t="str">
        <f t="shared" si="229"/>
        <v>36-50</v>
      </c>
      <c r="AP775" s="1">
        <v>2438</v>
      </c>
      <c r="AQ775" s="1">
        <v>0</v>
      </c>
      <c r="AR775" s="1">
        <v>1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1</v>
      </c>
      <c r="AZ775" s="1">
        <v>147</v>
      </c>
      <c r="BA775" s="23">
        <v>42411</v>
      </c>
      <c r="BB775" s="25">
        <f t="shared" si="230"/>
        <v>2</v>
      </c>
      <c r="BC775" s="25" t="str">
        <f t="shared" si="231"/>
        <v>February</v>
      </c>
      <c r="BD775" s="25">
        <v>1</v>
      </c>
      <c r="BE775" t="str">
        <f t="shared" si="232"/>
        <v>1341,38175,Low income,120,Low spender,0.0031434184675835,1,0,6,70,6,69,2,3,3,153,0.457516339869281,0.0392156862745098,0.450980392156863,0.0130718954248366,0.0196078431372549,0.0196078431372549,3,3,1,4,11,0.272727272727273,0.272727272727273,0.0909090909090909,0.363636363636364,7,0,0,0,0,0,0,0,36,36-50,2438,0,1,0,0,0,0,0,0,1,147</v>
      </c>
    </row>
    <row r="776" spans="1:57" ht="13.2" x14ac:dyDescent="0.25">
      <c r="A776" s="8">
        <v>1119</v>
      </c>
      <c r="B776" s="1">
        <v>35641</v>
      </c>
      <c r="C776" s="8" t="str">
        <f t="shared" si="233"/>
        <v>Low income</v>
      </c>
      <c r="D776" s="31">
        <v>661</v>
      </c>
      <c r="E776" s="34" t="str">
        <f t="shared" si="234"/>
        <v>High spender</v>
      </c>
      <c r="F776" s="10">
        <f t="shared" si="228"/>
        <v>1.8546056507954323E-2</v>
      </c>
      <c r="G776" s="1">
        <v>1</v>
      </c>
      <c r="H776" s="1">
        <v>0</v>
      </c>
      <c r="I776" s="1">
        <v>11</v>
      </c>
      <c r="J776" s="1">
        <v>63</v>
      </c>
      <c r="K776" s="1">
        <v>3</v>
      </c>
      <c r="L776" s="1">
        <v>67</v>
      </c>
      <c r="M776" s="1">
        <v>8</v>
      </c>
      <c r="N776" s="1">
        <v>9</v>
      </c>
      <c r="O776" s="1">
        <v>28</v>
      </c>
      <c r="P776" s="8">
        <f t="shared" si="235"/>
        <v>178</v>
      </c>
      <c r="Q776" s="10">
        <f t="shared" si="236"/>
        <v>0.3539325842696629</v>
      </c>
      <c r="R776" s="10">
        <f t="shared" si="237"/>
        <v>1.6853932584269662E-2</v>
      </c>
      <c r="S776" s="10">
        <f t="shared" si="238"/>
        <v>0.37640449438202245</v>
      </c>
      <c r="T776" s="10">
        <f t="shared" si="239"/>
        <v>4.49438202247191E-2</v>
      </c>
      <c r="U776" s="10">
        <f t="shared" si="240"/>
        <v>5.0561797752808987E-2</v>
      </c>
      <c r="V776" s="10">
        <f t="shared" si="241"/>
        <v>0.15730337078651685</v>
      </c>
      <c r="W776" s="1">
        <v>2</v>
      </c>
      <c r="X776" s="1">
        <v>3</v>
      </c>
      <c r="Y776" s="1">
        <v>1</v>
      </c>
      <c r="Z776" s="1">
        <v>4</v>
      </c>
      <c r="AA776" s="8">
        <f t="shared" si="242"/>
        <v>10</v>
      </c>
      <c r="AB776" s="10">
        <f t="shared" si="243"/>
        <v>0.2</v>
      </c>
      <c r="AC776" s="10">
        <f t="shared" si="244"/>
        <v>0.3</v>
      </c>
      <c r="AD776" s="10">
        <f t="shared" si="245"/>
        <v>0.1</v>
      </c>
      <c r="AE776" s="10">
        <f t="shared" si="246"/>
        <v>0.4</v>
      </c>
      <c r="AF776" s="1">
        <v>7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1</v>
      </c>
      <c r="AN776" s="1">
        <v>48</v>
      </c>
      <c r="AO776" s="20" t="str">
        <f t="shared" si="229"/>
        <v>36-50</v>
      </c>
      <c r="AP776" s="1">
        <v>2509</v>
      </c>
      <c r="AQ776" s="1">
        <v>0</v>
      </c>
      <c r="AR776" s="1">
        <v>1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1</v>
      </c>
      <c r="AY776" s="1">
        <v>0</v>
      </c>
      <c r="AZ776" s="1">
        <v>122</v>
      </c>
      <c r="BA776" s="23">
        <v>42340</v>
      </c>
      <c r="BB776" s="25">
        <f t="shared" si="230"/>
        <v>12</v>
      </c>
      <c r="BC776" s="25" t="str">
        <f t="shared" si="231"/>
        <v>December</v>
      </c>
      <c r="BD776" s="25">
        <v>1</v>
      </c>
      <c r="BE776" t="str">
        <f t="shared" si="232"/>
        <v>1119,35641,Low income,661,High spender,0.0185460565079543,1,0,11,63,3,67,8,9,28,178,0.353932584269663,0.0168539325842697,0.376404494382022,0.0449438202247191,0.050561797752809,0.157303370786517,2,3,1,4,10,0.2,0.3,0.1,0.4,7,0,0,0,0,0,0,1,48,36-50,2509,0,1,0,0,0,0,0,1,0,122</v>
      </c>
    </row>
    <row r="777" spans="1:57" ht="13.2" x14ac:dyDescent="0.25">
      <c r="A777" s="8">
        <v>770</v>
      </c>
      <c r="B777" s="1">
        <v>42011</v>
      </c>
      <c r="C777" s="8" t="str">
        <f t="shared" si="233"/>
        <v>Low income</v>
      </c>
      <c r="D777" s="31">
        <v>394</v>
      </c>
      <c r="E777" s="34" t="str">
        <f t="shared" si="234"/>
        <v>Low spender</v>
      </c>
      <c r="F777" s="10">
        <f t="shared" si="228"/>
        <v>9.3784961081621477E-3</v>
      </c>
      <c r="G777" s="1">
        <v>1</v>
      </c>
      <c r="H777" s="1">
        <v>0</v>
      </c>
      <c r="I777" s="1">
        <v>46</v>
      </c>
      <c r="J777" s="1">
        <v>131</v>
      </c>
      <c r="K777" s="1">
        <v>0</v>
      </c>
      <c r="L777" s="1">
        <v>16</v>
      </c>
      <c r="M777" s="1">
        <v>2</v>
      </c>
      <c r="N777" s="1">
        <v>1</v>
      </c>
      <c r="O777" s="1">
        <v>39</v>
      </c>
      <c r="P777" s="8">
        <f t="shared" si="235"/>
        <v>189</v>
      </c>
      <c r="Q777" s="10">
        <f t="shared" si="236"/>
        <v>0.69312169312169314</v>
      </c>
      <c r="R777" s="10">
        <f t="shared" si="237"/>
        <v>0</v>
      </c>
      <c r="S777" s="10">
        <f t="shared" si="238"/>
        <v>8.4656084656084651E-2</v>
      </c>
      <c r="T777" s="10">
        <f t="shared" si="239"/>
        <v>1.0582010582010581E-2</v>
      </c>
      <c r="U777" s="10">
        <f t="shared" si="240"/>
        <v>5.2910052910052907E-3</v>
      </c>
      <c r="V777" s="10">
        <f t="shared" si="241"/>
        <v>0.20634920634920634</v>
      </c>
      <c r="W777" s="1">
        <v>4</v>
      </c>
      <c r="X777" s="1">
        <v>3</v>
      </c>
      <c r="Y777" s="1">
        <v>1</v>
      </c>
      <c r="Z777" s="1">
        <v>4</v>
      </c>
      <c r="AA777" s="8">
        <f t="shared" si="242"/>
        <v>12</v>
      </c>
      <c r="AB777" s="10">
        <f t="shared" si="243"/>
        <v>0.33333333333333331</v>
      </c>
      <c r="AC777" s="10">
        <f t="shared" si="244"/>
        <v>0.25</v>
      </c>
      <c r="AD777" s="10">
        <f t="shared" si="245"/>
        <v>8.3333333333333329E-2</v>
      </c>
      <c r="AE777" s="10">
        <f t="shared" si="246"/>
        <v>0.33333333333333331</v>
      </c>
      <c r="AF777" s="1">
        <v>8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42</v>
      </c>
      <c r="AO777" s="20" t="str">
        <f t="shared" si="229"/>
        <v>36-50</v>
      </c>
      <c r="AP777" s="1">
        <v>2619</v>
      </c>
      <c r="AQ777" s="1">
        <v>0</v>
      </c>
      <c r="AR777" s="1">
        <v>0</v>
      </c>
      <c r="AS777" s="1">
        <v>0</v>
      </c>
      <c r="AT777" s="1">
        <v>1</v>
      </c>
      <c r="AU777" s="1">
        <v>0</v>
      </c>
      <c r="AV777" s="1">
        <v>0</v>
      </c>
      <c r="AW777" s="1">
        <v>1</v>
      </c>
      <c r="AX777" s="1">
        <v>0</v>
      </c>
      <c r="AY777" s="1">
        <v>0</v>
      </c>
      <c r="AZ777" s="1">
        <v>111</v>
      </c>
      <c r="BA777" s="23">
        <v>42230</v>
      </c>
      <c r="BB777" s="25">
        <f t="shared" si="230"/>
        <v>8</v>
      </c>
      <c r="BC777" s="25" t="str">
        <f t="shared" si="231"/>
        <v>August</v>
      </c>
      <c r="BD777" s="25">
        <v>1</v>
      </c>
      <c r="BE777" t="str">
        <f t="shared" si="232"/>
        <v>770,42011,Low income,394,Low spender,0.00937849610816215,1,0,46,131,0,16,2,1,39,189,0.693121693121693,0,0.0846560846560847,0.0105820105820106,0.00529100529100529,0.206349206349206,4,3,1,4,12,0.333333333333333,0.25,0.0833333333333333,0.333333333333333,8,0,0,0,0,0,0,0,42,36-50,2619,0,0,0,1,0,0,1,0,0,111</v>
      </c>
    </row>
    <row r="778" spans="1:57" ht="13.2" x14ac:dyDescent="0.25">
      <c r="A778" s="8">
        <v>2150</v>
      </c>
      <c r="B778" s="1">
        <v>53154</v>
      </c>
      <c r="C778" s="8" t="str">
        <f t="shared" si="233"/>
        <v>High income</v>
      </c>
      <c r="D778" s="31">
        <v>1259</v>
      </c>
      <c r="E778" s="34" t="str">
        <f t="shared" si="234"/>
        <v>High spender</v>
      </c>
      <c r="F778" s="10">
        <f t="shared" si="228"/>
        <v>2.3685893817962902E-2</v>
      </c>
      <c r="G778" s="1">
        <v>0</v>
      </c>
      <c r="H778" s="1">
        <v>1</v>
      </c>
      <c r="I778" s="1">
        <v>50</v>
      </c>
      <c r="J778" s="1">
        <v>129</v>
      </c>
      <c r="K778" s="1">
        <v>0</v>
      </c>
      <c r="L778" s="1">
        <v>21</v>
      </c>
      <c r="M778" s="1">
        <v>0</v>
      </c>
      <c r="N778" s="1">
        <v>1</v>
      </c>
      <c r="O778" s="1">
        <v>7</v>
      </c>
      <c r="P778" s="8">
        <f t="shared" si="235"/>
        <v>158</v>
      </c>
      <c r="Q778" s="10">
        <f t="shared" si="236"/>
        <v>0.81645569620253167</v>
      </c>
      <c r="R778" s="10">
        <f t="shared" si="237"/>
        <v>0</v>
      </c>
      <c r="S778" s="10">
        <f t="shared" si="238"/>
        <v>0.13291139240506328</v>
      </c>
      <c r="T778" s="10">
        <f t="shared" si="239"/>
        <v>0</v>
      </c>
      <c r="U778" s="10">
        <f t="shared" si="240"/>
        <v>6.3291139240506328E-3</v>
      </c>
      <c r="V778" s="10">
        <f t="shared" si="241"/>
        <v>4.4303797468354431E-2</v>
      </c>
      <c r="W778" s="1">
        <v>1</v>
      </c>
      <c r="X778" s="1">
        <v>3</v>
      </c>
      <c r="Y778" s="1">
        <v>1</v>
      </c>
      <c r="Z778" s="1">
        <v>4</v>
      </c>
      <c r="AA778" s="8">
        <f t="shared" si="242"/>
        <v>9</v>
      </c>
      <c r="AB778" s="10">
        <f t="shared" si="243"/>
        <v>0.1111111111111111</v>
      </c>
      <c r="AC778" s="10">
        <f t="shared" si="244"/>
        <v>0.33333333333333331</v>
      </c>
      <c r="AD778" s="10">
        <f t="shared" si="245"/>
        <v>0.1111111111111111</v>
      </c>
      <c r="AE778" s="10">
        <f t="shared" si="246"/>
        <v>0.44444444444444442</v>
      </c>
      <c r="AF778" s="1">
        <v>4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61</v>
      </c>
      <c r="AO778" s="20" t="str">
        <f t="shared" si="229"/>
        <v>50-65</v>
      </c>
      <c r="AP778" s="1">
        <v>2179</v>
      </c>
      <c r="AQ778" s="1">
        <v>0</v>
      </c>
      <c r="AR778" s="1">
        <v>1</v>
      </c>
      <c r="AS778" s="1">
        <v>0</v>
      </c>
      <c r="AT778" s="1">
        <v>0</v>
      </c>
      <c r="AU778" s="1">
        <v>0</v>
      </c>
      <c r="AV778" s="1">
        <v>0</v>
      </c>
      <c r="AW778" s="1">
        <v>1</v>
      </c>
      <c r="AX778" s="1">
        <v>0</v>
      </c>
      <c r="AY778" s="1">
        <v>0</v>
      </c>
      <c r="AZ778" s="1">
        <v>144</v>
      </c>
      <c r="BA778" s="23">
        <v>42670</v>
      </c>
      <c r="BB778" s="25">
        <f t="shared" si="230"/>
        <v>10</v>
      </c>
      <c r="BC778" s="25" t="str">
        <f t="shared" si="231"/>
        <v>October</v>
      </c>
      <c r="BD778" s="25">
        <v>1</v>
      </c>
      <c r="BE778" t="str">
        <f t="shared" si="232"/>
        <v>2150,53154,High income,1259,High spender,0.0236858938179629,0,1,50,129,0,21,0,1,7,158,0.816455696202532,0,0.132911392405063,0,0.00632911392405063,0.0443037974683544,1,3,1,4,9,0.111111111111111,0.333333333333333,0.111111111111111,0.444444444444444,4,0,0,0,0,0,0,0,61,50-65,2179,0,1,0,0,0,0,1,0,0,144</v>
      </c>
    </row>
    <row r="779" spans="1:57" ht="13.2" x14ac:dyDescent="0.25">
      <c r="A779" s="8">
        <v>1180</v>
      </c>
      <c r="B779" s="1">
        <v>39763</v>
      </c>
      <c r="C779" s="8" t="str">
        <f t="shared" si="233"/>
        <v>Low income</v>
      </c>
      <c r="D779" s="31">
        <v>1058</v>
      </c>
      <c r="E779" s="34" t="str">
        <f t="shared" si="234"/>
        <v>High spender</v>
      </c>
      <c r="F779" s="10">
        <f t="shared" si="228"/>
        <v>2.6607650328194551E-2</v>
      </c>
      <c r="G779" s="1">
        <v>1</v>
      </c>
      <c r="H779" s="1">
        <v>0</v>
      </c>
      <c r="I779" s="1">
        <v>9</v>
      </c>
      <c r="J779" s="1">
        <v>80</v>
      </c>
      <c r="K779" s="1">
        <v>1</v>
      </c>
      <c r="L779" s="1">
        <v>60</v>
      </c>
      <c r="M779" s="1">
        <v>4</v>
      </c>
      <c r="N779" s="1">
        <v>6</v>
      </c>
      <c r="O779" s="1">
        <v>16</v>
      </c>
      <c r="P779" s="8">
        <f t="shared" si="235"/>
        <v>167</v>
      </c>
      <c r="Q779" s="10">
        <f t="shared" si="236"/>
        <v>0.47904191616766467</v>
      </c>
      <c r="R779" s="10">
        <f t="shared" si="237"/>
        <v>5.9880239520958087E-3</v>
      </c>
      <c r="S779" s="10">
        <f t="shared" si="238"/>
        <v>0.3592814371257485</v>
      </c>
      <c r="T779" s="10">
        <f t="shared" si="239"/>
        <v>2.3952095808383235E-2</v>
      </c>
      <c r="U779" s="10">
        <f t="shared" si="240"/>
        <v>3.5928143712574849E-2</v>
      </c>
      <c r="V779" s="10">
        <f t="shared" si="241"/>
        <v>9.580838323353294E-2</v>
      </c>
      <c r="W779" s="1">
        <v>2</v>
      </c>
      <c r="X779" s="1">
        <v>5</v>
      </c>
      <c r="Y779" s="1">
        <v>1</v>
      </c>
      <c r="Z779" s="1">
        <v>2</v>
      </c>
      <c r="AA779" s="8">
        <f t="shared" si="242"/>
        <v>10</v>
      </c>
      <c r="AB779" s="10">
        <f t="shared" si="243"/>
        <v>0.2</v>
      </c>
      <c r="AC779" s="10">
        <f t="shared" si="244"/>
        <v>0.5</v>
      </c>
      <c r="AD779" s="10">
        <f t="shared" si="245"/>
        <v>0.1</v>
      </c>
      <c r="AE779" s="10">
        <f t="shared" si="246"/>
        <v>0.2</v>
      </c>
      <c r="AF779" s="1">
        <v>9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1</v>
      </c>
      <c r="AN779" s="1">
        <v>49</v>
      </c>
      <c r="AO779" s="20" t="str">
        <f t="shared" si="229"/>
        <v>36-50</v>
      </c>
      <c r="AP779" s="1">
        <v>2488</v>
      </c>
      <c r="AQ779" s="1">
        <v>0</v>
      </c>
      <c r="AR779" s="1">
        <v>0</v>
      </c>
      <c r="AS779" s="1">
        <v>1</v>
      </c>
      <c r="AT779" s="1">
        <v>0</v>
      </c>
      <c r="AU779" s="1">
        <v>0</v>
      </c>
      <c r="AV779" s="1">
        <v>0</v>
      </c>
      <c r="AW779" s="1">
        <v>0</v>
      </c>
      <c r="AX779" s="1">
        <v>1</v>
      </c>
      <c r="AY779" s="1">
        <v>0</v>
      </c>
      <c r="AZ779" s="1">
        <v>135</v>
      </c>
      <c r="BA779" s="23">
        <v>42361</v>
      </c>
      <c r="BB779" s="25">
        <f t="shared" si="230"/>
        <v>12</v>
      </c>
      <c r="BC779" s="25" t="str">
        <f t="shared" si="231"/>
        <v>December</v>
      </c>
      <c r="BD779" s="25">
        <v>1</v>
      </c>
      <c r="BE779" t="str">
        <f t="shared" si="232"/>
        <v>1180,39763,Low income,1058,High spender,0.0266076503281946,1,0,9,80,1,60,4,6,16,167,0.479041916167665,0.00598802395209581,0.359281437125749,0.0239520958083832,0.0359281437125748,0.0958083832335329,2,5,1,2,10,0.2,0.5,0.1,0.2,9,0,0,0,0,0,0,1,49,36-50,2488,0,0,1,0,0,0,0,1,0,135</v>
      </c>
    </row>
    <row r="780" spans="1:57" ht="13.2" x14ac:dyDescent="0.25">
      <c r="A780" s="8">
        <v>1103</v>
      </c>
      <c r="B780" s="1">
        <v>51141</v>
      </c>
      <c r="C780" s="8" t="str">
        <f t="shared" si="233"/>
        <v>Low income</v>
      </c>
      <c r="D780" s="31">
        <v>54</v>
      </c>
      <c r="E780" s="34" t="str">
        <f t="shared" si="234"/>
        <v>Low spender</v>
      </c>
      <c r="F780" s="10">
        <f t="shared" si="228"/>
        <v>1.0559042646800024E-3</v>
      </c>
      <c r="G780" s="1">
        <v>0</v>
      </c>
      <c r="H780" s="1">
        <v>0</v>
      </c>
      <c r="I780" s="1">
        <v>96</v>
      </c>
      <c r="J780" s="1">
        <v>144</v>
      </c>
      <c r="K780" s="1">
        <v>0</v>
      </c>
      <c r="L780" s="1">
        <v>7</v>
      </c>
      <c r="M780" s="1">
        <v>0</v>
      </c>
      <c r="N780" s="1">
        <v>0</v>
      </c>
      <c r="O780" s="1">
        <v>6</v>
      </c>
      <c r="P780" s="8">
        <f t="shared" si="235"/>
        <v>157</v>
      </c>
      <c r="Q780" s="10">
        <f t="shared" si="236"/>
        <v>0.91719745222929938</v>
      </c>
      <c r="R780" s="10">
        <f t="shared" si="237"/>
        <v>0</v>
      </c>
      <c r="S780" s="10">
        <f t="shared" si="238"/>
        <v>4.4585987261146494E-2</v>
      </c>
      <c r="T780" s="10">
        <f t="shared" si="239"/>
        <v>0</v>
      </c>
      <c r="U780" s="10">
        <f t="shared" si="240"/>
        <v>0</v>
      </c>
      <c r="V780" s="10">
        <f t="shared" si="241"/>
        <v>3.8216560509554139E-2</v>
      </c>
      <c r="W780" s="1">
        <v>1</v>
      </c>
      <c r="X780" s="1">
        <v>3</v>
      </c>
      <c r="Y780" s="1">
        <v>1</v>
      </c>
      <c r="Z780" s="1">
        <v>4</v>
      </c>
      <c r="AA780" s="8">
        <f t="shared" si="242"/>
        <v>9</v>
      </c>
      <c r="AB780" s="10">
        <f t="shared" si="243"/>
        <v>0.1111111111111111</v>
      </c>
      <c r="AC780" s="10">
        <f t="shared" si="244"/>
        <v>0.33333333333333331</v>
      </c>
      <c r="AD780" s="10">
        <f t="shared" si="245"/>
        <v>0.1111111111111111</v>
      </c>
      <c r="AE780" s="10">
        <f t="shared" si="246"/>
        <v>0.44444444444444442</v>
      </c>
      <c r="AF780" s="1">
        <v>5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80</v>
      </c>
      <c r="AO780" s="20" t="str">
        <f t="shared" si="229"/>
        <v>66+</v>
      </c>
      <c r="AP780" s="1">
        <v>2515</v>
      </c>
      <c r="AQ780" s="1">
        <v>0</v>
      </c>
      <c r="AR780" s="1">
        <v>0</v>
      </c>
      <c r="AS780" s="1">
        <v>1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1</v>
      </c>
      <c r="AZ780" s="1">
        <v>145</v>
      </c>
      <c r="BA780" s="23">
        <v>42334</v>
      </c>
      <c r="BB780" s="25">
        <f t="shared" si="230"/>
        <v>11</v>
      </c>
      <c r="BC780" s="25" t="str">
        <f t="shared" si="231"/>
        <v>November</v>
      </c>
      <c r="BD780" s="25">
        <v>1</v>
      </c>
      <c r="BE780" t="str">
        <f t="shared" si="232"/>
        <v>1103,51141,Low income,54,Low spender,0.00105590426468,0,0,96,144,0,7,0,0,6,157,0.917197452229299,0,0.0445859872611465,0,0,0.0382165605095541,1,3,1,4,9,0.111111111111111,0.333333333333333,0.111111111111111,0.444444444444444,5,0,0,0,0,0,0,0,80,66+,2515,0,0,1,0,0,0,0,0,1,145</v>
      </c>
    </row>
    <row r="781" spans="1:57" ht="13.2" x14ac:dyDescent="0.25">
      <c r="A781" s="8">
        <v>888</v>
      </c>
      <c r="B781" s="1">
        <v>34380</v>
      </c>
      <c r="C781" s="8" t="str">
        <f t="shared" si="233"/>
        <v>Low income</v>
      </c>
      <c r="D781" s="31">
        <v>641</v>
      </c>
      <c r="E781" s="34" t="str">
        <f t="shared" si="234"/>
        <v>High spender</v>
      </c>
      <c r="F781" s="10">
        <f t="shared" si="228"/>
        <v>1.8644560791157651E-2</v>
      </c>
      <c r="G781" s="1">
        <v>1</v>
      </c>
      <c r="H781" s="1">
        <v>0</v>
      </c>
      <c r="I781" s="1">
        <v>68</v>
      </c>
      <c r="J781" s="1">
        <v>72</v>
      </c>
      <c r="K781" s="1">
        <v>7</v>
      </c>
      <c r="L781" s="1">
        <v>58</v>
      </c>
      <c r="M781" s="1">
        <v>13</v>
      </c>
      <c r="N781" s="1">
        <v>1</v>
      </c>
      <c r="O781" s="1">
        <v>24</v>
      </c>
      <c r="P781" s="8">
        <f t="shared" si="235"/>
        <v>175</v>
      </c>
      <c r="Q781" s="10">
        <f t="shared" si="236"/>
        <v>0.41142857142857142</v>
      </c>
      <c r="R781" s="10">
        <f t="shared" si="237"/>
        <v>0.04</v>
      </c>
      <c r="S781" s="10">
        <f t="shared" si="238"/>
        <v>0.33142857142857141</v>
      </c>
      <c r="T781" s="10">
        <f t="shared" si="239"/>
        <v>7.4285714285714288E-2</v>
      </c>
      <c r="U781" s="10">
        <f t="shared" si="240"/>
        <v>5.7142857142857143E-3</v>
      </c>
      <c r="V781" s="10">
        <f t="shared" si="241"/>
        <v>0.13714285714285715</v>
      </c>
      <c r="W781" s="1">
        <v>4</v>
      </c>
      <c r="X781" s="1">
        <v>4</v>
      </c>
      <c r="Y781" s="1">
        <v>1</v>
      </c>
      <c r="Z781" s="1">
        <v>3</v>
      </c>
      <c r="AA781" s="8">
        <f t="shared" si="242"/>
        <v>12</v>
      </c>
      <c r="AB781" s="10">
        <f t="shared" si="243"/>
        <v>0.33333333333333331</v>
      </c>
      <c r="AC781" s="10">
        <f t="shared" si="244"/>
        <v>0.33333333333333331</v>
      </c>
      <c r="AD781" s="10">
        <f t="shared" si="245"/>
        <v>8.3333333333333329E-2</v>
      </c>
      <c r="AE781" s="10">
        <f t="shared" si="246"/>
        <v>0.25</v>
      </c>
      <c r="AF781" s="1">
        <v>8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43</v>
      </c>
      <c r="AO781" s="20" t="str">
        <f t="shared" si="229"/>
        <v>36-50</v>
      </c>
      <c r="AP781" s="1">
        <v>2582</v>
      </c>
      <c r="AQ781" s="1">
        <v>0</v>
      </c>
      <c r="AR781" s="1">
        <v>1</v>
      </c>
      <c r="AS781" s="1">
        <v>0</v>
      </c>
      <c r="AT781" s="1">
        <v>0</v>
      </c>
      <c r="AU781" s="1">
        <v>0</v>
      </c>
      <c r="AV781" s="1">
        <v>0</v>
      </c>
      <c r="AW781" s="1">
        <v>1</v>
      </c>
      <c r="AX781" s="1">
        <v>0</v>
      </c>
      <c r="AY781" s="1">
        <v>0</v>
      </c>
      <c r="AZ781" s="1">
        <v>127</v>
      </c>
      <c r="BA781" s="23">
        <v>42267</v>
      </c>
      <c r="BB781" s="25">
        <f t="shared" si="230"/>
        <v>9</v>
      </c>
      <c r="BC781" s="25" t="str">
        <f t="shared" si="231"/>
        <v>September</v>
      </c>
      <c r="BD781" s="25">
        <v>1</v>
      </c>
      <c r="BE781" t="str">
        <f t="shared" si="232"/>
        <v>888,34380,Low income,641,High spender,0.0186445607911577,1,0,68,72,7,58,13,1,24,175,0.411428571428571,0.04,0.331428571428571,0.0742857142857143,0.00571428571428571,0.137142857142857,4,4,1,3,12,0.333333333333333,0.333333333333333,0.0833333333333333,0.25,8,0,0,0,0,0,0,0,43,36-50,2582,0,1,0,0,0,0,1,0,0,127</v>
      </c>
    </row>
    <row r="782" spans="1:57" ht="13.2" x14ac:dyDescent="0.25">
      <c r="A782" s="8">
        <v>424</v>
      </c>
      <c r="B782" s="1">
        <v>31497</v>
      </c>
      <c r="C782" s="8" t="str">
        <f t="shared" si="233"/>
        <v>Low income</v>
      </c>
      <c r="D782" s="31">
        <v>777</v>
      </c>
      <c r="E782" s="34" t="str">
        <f t="shared" si="234"/>
        <v>High spender</v>
      </c>
      <c r="F782" s="10">
        <f t="shared" si="228"/>
        <v>2.4669016096771121E-2</v>
      </c>
      <c r="G782" s="1">
        <v>0</v>
      </c>
      <c r="H782" s="1">
        <v>1</v>
      </c>
      <c r="I782" s="1">
        <v>22</v>
      </c>
      <c r="J782" s="1">
        <v>108</v>
      </c>
      <c r="K782" s="1">
        <v>1</v>
      </c>
      <c r="L782" s="1">
        <v>28</v>
      </c>
      <c r="M782" s="1">
        <v>13</v>
      </c>
      <c r="N782" s="1">
        <v>1</v>
      </c>
      <c r="O782" s="1">
        <v>4</v>
      </c>
      <c r="P782" s="8">
        <f t="shared" si="235"/>
        <v>155</v>
      </c>
      <c r="Q782" s="10">
        <f t="shared" si="236"/>
        <v>0.6967741935483871</v>
      </c>
      <c r="R782" s="10">
        <f t="shared" si="237"/>
        <v>6.4516129032258064E-3</v>
      </c>
      <c r="S782" s="10">
        <f t="shared" si="238"/>
        <v>0.18064516129032257</v>
      </c>
      <c r="T782" s="10">
        <f t="shared" si="239"/>
        <v>8.387096774193549E-2</v>
      </c>
      <c r="U782" s="10">
        <f t="shared" si="240"/>
        <v>6.4516129032258064E-3</v>
      </c>
      <c r="V782" s="10">
        <f t="shared" si="241"/>
        <v>2.5806451612903226E-2</v>
      </c>
      <c r="W782" s="1">
        <v>2</v>
      </c>
      <c r="X782" s="1">
        <v>3</v>
      </c>
      <c r="Y782" s="1">
        <v>1</v>
      </c>
      <c r="Z782" s="1">
        <v>4</v>
      </c>
      <c r="AA782" s="8">
        <f t="shared" si="242"/>
        <v>10</v>
      </c>
      <c r="AB782" s="10">
        <f t="shared" si="243"/>
        <v>0.2</v>
      </c>
      <c r="AC782" s="10">
        <f t="shared" si="244"/>
        <v>0.3</v>
      </c>
      <c r="AD782" s="10">
        <f t="shared" si="245"/>
        <v>0.1</v>
      </c>
      <c r="AE782" s="10">
        <f t="shared" si="246"/>
        <v>0.4</v>
      </c>
      <c r="AF782" s="1">
        <v>8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58</v>
      </c>
      <c r="AO782" s="20" t="str">
        <f t="shared" si="229"/>
        <v>50-65</v>
      </c>
      <c r="AP782" s="1">
        <v>2729</v>
      </c>
      <c r="AQ782" s="1">
        <v>0</v>
      </c>
      <c r="AR782" s="1">
        <v>0</v>
      </c>
      <c r="AS782" s="1">
        <v>0</v>
      </c>
      <c r="AT782" s="1">
        <v>1</v>
      </c>
      <c r="AU782" s="1">
        <v>0</v>
      </c>
      <c r="AV782" s="1">
        <v>0</v>
      </c>
      <c r="AW782" s="1">
        <v>0</v>
      </c>
      <c r="AX782" s="1">
        <v>0</v>
      </c>
      <c r="AY782" s="1">
        <v>1</v>
      </c>
      <c r="AZ782" s="1">
        <v>147</v>
      </c>
      <c r="BA782" s="23">
        <v>42120</v>
      </c>
      <c r="BB782" s="25">
        <f t="shared" si="230"/>
        <v>4</v>
      </c>
      <c r="BC782" s="25" t="str">
        <f t="shared" si="231"/>
        <v>April</v>
      </c>
      <c r="BD782" s="25">
        <v>1</v>
      </c>
      <c r="BE782" t="str">
        <f t="shared" si="232"/>
        <v>424,31497,Low income,777,High spender,0.0246690160967711,0,1,22,108,1,28,13,1,4,155,0.696774193548387,0.00645161290322581,0.180645161290323,0.0838709677419355,0.00645161290322581,0.0258064516129032,2,3,1,4,10,0.2,0.3,0.1,0.4,8,0,0,0,0,0,0,0,58,50-65,2729,0,0,0,1,0,0,0,0,1,147</v>
      </c>
    </row>
    <row r="783" spans="1:57" ht="13.2" x14ac:dyDescent="0.25">
      <c r="A783" s="8">
        <v>261</v>
      </c>
      <c r="B783" s="1">
        <v>52869</v>
      </c>
      <c r="C783" s="8" t="str">
        <f t="shared" si="233"/>
        <v>High income</v>
      </c>
      <c r="D783" s="31">
        <v>618</v>
      </c>
      <c r="E783" s="34" t="str">
        <f t="shared" si="234"/>
        <v>High spender</v>
      </c>
      <c r="F783" s="10">
        <f t="shared" si="228"/>
        <v>1.1689269704363616E-2</v>
      </c>
      <c r="G783" s="1">
        <v>1</v>
      </c>
      <c r="H783" s="1">
        <v>1</v>
      </c>
      <c r="I783" s="1">
        <v>40</v>
      </c>
      <c r="J783" s="1">
        <v>84</v>
      </c>
      <c r="K783" s="1">
        <v>3</v>
      </c>
      <c r="L783" s="1">
        <v>61</v>
      </c>
      <c r="M783" s="1">
        <v>2</v>
      </c>
      <c r="N783" s="1">
        <v>1</v>
      </c>
      <c r="O783" s="1">
        <v>21</v>
      </c>
      <c r="P783" s="8">
        <f t="shared" si="235"/>
        <v>172</v>
      </c>
      <c r="Q783" s="10">
        <f t="shared" si="236"/>
        <v>0.48837209302325579</v>
      </c>
      <c r="R783" s="10">
        <f t="shared" si="237"/>
        <v>1.7441860465116279E-2</v>
      </c>
      <c r="S783" s="10">
        <f t="shared" si="238"/>
        <v>0.35465116279069769</v>
      </c>
      <c r="T783" s="10">
        <f t="shared" si="239"/>
        <v>1.1627906976744186E-2</v>
      </c>
      <c r="U783" s="10">
        <f t="shared" si="240"/>
        <v>5.8139534883720929E-3</v>
      </c>
      <c r="V783" s="10">
        <f t="shared" si="241"/>
        <v>0.12209302325581395</v>
      </c>
      <c r="W783" s="1">
        <v>3</v>
      </c>
      <c r="X783" s="1">
        <v>3</v>
      </c>
      <c r="Y783" s="1">
        <v>1</v>
      </c>
      <c r="Z783" s="1">
        <v>4</v>
      </c>
      <c r="AA783" s="8">
        <f t="shared" si="242"/>
        <v>11</v>
      </c>
      <c r="AB783" s="10">
        <f t="shared" si="243"/>
        <v>0.27272727272727271</v>
      </c>
      <c r="AC783" s="10">
        <f t="shared" si="244"/>
        <v>0.27272727272727271</v>
      </c>
      <c r="AD783" s="10">
        <f t="shared" si="245"/>
        <v>9.0909090909090912E-2</v>
      </c>
      <c r="AE783" s="10">
        <f t="shared" si="246"/>
        <v>0.36363636363636365</v>
      </c>
      <c r="AF783" s="1">
        <v>7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1</v>
      </c>
      <c r="AN783" s="1">
        <v>66</v>
      </c>
      <c r="AO783" s="20" t="str">
        <f t="shared" si="229"/>
        <v>66+</v>
      </c>
      <c r="AP783" s="1">
        <v>2781</v>
      </c>
      <c r="AQ783" s="1">
        <v>0</v>
      </c>
      <c r="AR783" s="1">
        <v>1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1</v>
      </c>
      <c r="AZ783" s="1">
        <v>130</v>
      </c>
      <c r="BA783" s="23">
        <v>42068</v>
      </c>
      <c r="BB783" s="25">
        <f t="shared" si="230"/>
        <v>3</v>
      </c>
      <c r="BC783" s="25" t="str">
        <f t="shared" si="231"/>
        <v>March</v>
      </c>
      <c r="BD783" s="25">
        <v>1</v>
      </c>
      <c r="BE783" t="str">
        <f t="shared" si="232"/>
        <v>261,52869,High income,618,High spender,0.0116892697043636,1,1,40,84,3,61,2,1,21,172,0.488372093023256,0.0174418604651163,0.354651162790698,0.0116279069767442,0.00581395348837209,0.122093023255814,3,3,1,4,11,0.272727272727273,0.272727272727273,0.0909090909090909,0.363636363636364,7,0,0,0,0,0,0,1,66,66+,2781,0,1,0,0,0,0,0,0,1,130</v>
      </c>
    </row>
    <row r="784" spans="1:57" ht="13.2" x14ac:dyDescent="0.25">
      <c r="A784" s="8">
        <v>2005</v>
      </c>
      <c r="B784" s="1">
        <v>55761</v>
      </c>
      <c r="C784" s="8" t="str">
        <f t="shared" si="233"/>
        <v>High income</v>
      </c>
      <c r="D784" s="31">
        <v>1799</v>
      </c>
      <c r="E784" s="34" t="str">
        <f t="shared" si="234"/>
        <v>High spender</v>
      </c>
      <c r="F784" s="10">
        <f t="shared" si="228"/>
        <v>3.2262692562902387E-2</v>
      </c>
      <c r="G784" s="1">
        <v>0</v>
      </c>
      <c r="H784" s="1">
        <v>1</v>
      </c>
      <c r="I784" s="1">
        <v>97</v>
      </c>
      <c r="J784" s="1">
        <v>136</v>
      </c>
      <c r="K784" s="1">
        <v>1</v>
      </c>
      <c r="L784" s="1">
        <v>12</v>
      </c>
      <c r="M784" s="1">
        <v>0</v>
      </c>
      <c r="N784" s="1">
        <v>3</v>
      </c>
      <c r="O784" s="1">
        <v>32</v>
      </c>
      <c r="P784" s="8">
        <f t="shared" si="235"/>
        <v>184</v>
      </c>
      <c r="Q784" s="10">
        <f t="shared" si="236"/>
        <v>0.73913043478260865</v>
      </c>
      <c r="R784" s="10">
        <f t="shared" si="237"/>
        <v>5.434782608695652E-3</v>
      </c>
      <c r="S784" s="10">
        <f t="shared" si="238"/>
        <v>6.5217391304347824E-2</v>
      </c>
      <c r="T784" s="10">
        <f t="shared" si="239"/>
        <v>0</v>
      </c>
      <c r="U784" s="10">
        <f t="shared" si="240"/>
        <v>1.6304347826086956E-2</v>
      </c>
      <c r="V784" s="10">
        <f t="shared" si="241"/>
        <v>0.17391304347826086</v>
      </c>
      <c r="W784" s="1">
        <v>2</v>
      </c>
      <c r="X784" s="1">
        <v>4</v>
      </c>
      <c r="Y784" s="1">
        <v>1</v>
      </c>
      <c r="Z784" s="1">
        <v>3</v>
      </c>
      <c r="AA784" s="8">
        <f t="shared" si="242"/>
        <v>10</v>
      </c>
      <c r="AB784" s="10">
        <f t="shared" si="243"/>
        <v>0.2</v>
      </c>
      <c r="AC784" s="10">
        <f t="shared" si="244"/>
        <v>0.4</v>
      </c>
      <c r="AD784" s="10">
        <f t="shared" si="245"/>
        <v>0.1</v>
      </c>
      <c r="AE784" s="10">
        <f t="shared" si="246"/>
        <v>0.3</v>
      </c>
      <c r="AF784" s="1">
        <v>6</v>
      </c>
      <c r="AG784" s="1">
        <v>0</v>
      </c>
      <c r="AH784" s="1">
        <v>0</v>
      </c>
      <c r="AI784" s="1">
        <v>0</v>
      </c>
      <c r="AJ784" s="1">
        <v>1</v>
      </c>
      <c r="AK784" s="1">
        <v>0</v>
      </c>
      <c r="AL784" s="1">
        <v>0</v>
      </c>
      <c r="AM784" s="1">
        <v>0</v>
      </c>
      <c r="AN784" s="1">
        <v>56</v>
      </c>
      <c r="AO784" s="20" t="str">
        <f t="shared" si="229"/>
        <v>50-65</v>
      </c>
      <c r="AP784" s="1">
        <v>2225</v>
      </c>
      <c r="AQ784" s="1">
        <v>0</v>
      </c>
      <c r="AR784" s="1">
        <v>0</v>
      </c>
      <c r="AS784" s="1">
        <v>0</v>
      </c>
      <c r="AT784" s="1">
        <v>1</v>
      </c>
      <c r="AU784" s="1">
        <v>0</v>
      </c>
      <c r="AV784" s="1">
        <v>0</v>
      </c>
      <c r="AW784" s="1">
        <v>1</v>
      </c>
      <c r="AX784" s="1">
        <v>0</v>
      </c>
      <c r="AY784" s="1">
        <v>0</v>
      </c>
      <c r="AZ784" s="1">
        <v>120</v>
      </c>
      <c r="BA784" s="23">
        <v>42624</v>
      </c>
      <c r="BB784" s="25">
        <f t="shared" si="230"/>
        <v>9</v>
      </c>
      <c r="BC784" s="25" t="str">
        <f t="shared" si="231"/>
        <v>September</v>
      </c>
      <c r="BD784" s="25">
        <v>1</v>
      </c>
      <c r="BE784" t="str">
        <f t="shared" si="232"/>
        <v>2005,55761,High income,1799,High spender,0.0322626925629024,0,1,97,136,1,12,0,3,32,184,0.739130434782609,0.00543478260869565,0.0652173913043478,0,0.016304347826087,0.173913043478261,2,4,1,3,10,0.2,0.4,0.1,0.3,6,0,0,0,1,0,0,0,56,50-65,2225,0,0,0,1,0,0,1,0,0,120</v>
      </c>
    </row>
    <row r="785" spans="1:57" ht="13.2" x14ac:dyDescent="0.25">
      <c r="A785" s="8">
        <v>1929</v>
      </c>
      <c r="B785" s="1">
        <v>51287</v>
      </c>
      <c r="C785" s="8" t="str">
        <f t="shared" si="233"/>
        <v>Low income</v>
      </c>
      <c r="D785" s="31">
        <v>41</v>
      </c>
      <c r="E785" s="34" t="str">
        <f t="shared" si="234"/>
        <v>Low spender</v>
      </c>
      <c r="F785" s="10">
        <f t="shared" si="228"/>
        <v>7.9942285569442552E-4</v>
      </c>
      <c r="G785" s="1">
        <v>1</v>
      </c>
      <c r="H785" s="1">
        <v>1</v>
      </c>
      <c r="I785" s="1">
        <v>10</v>
      </c>
      <c r="J785" s="1">
        <v>117</v>
      </c>
      <c r="K785" s="1">
        <v>0</v>
      </c>
      <c r="L785" s="1">
        <v>22</v>
      </c>
      <c r="M785" s="1">
        <v>13</v>
      </c>
      <c r="N785" s="1">
        <v>0</v>
      </c>
      <c r="O785" s="1">
        <v>30</v>
      </c>
      <c r="P785" s="8">
        <f t="shared" si="235"/>
        <v>182</v>
      </c>
      <c r="Q785" s="10">
        <f t="shared" si="236"/>
        <v>0.6428571428571429</v>
      </c>
      <c r="R785" s="10">
        <f t="shared" si="237"/>
        <v>0</v>
      </c>
      <c r="S785" s="10">
        <f t="shared" si="238"/>
        <v>0.12087912087912088</v>
      </c>
      <c r="T785" s="10">
        <f t="shared" si="239"/>
        <v>7.1428571428571425E-2</v>
      </c>
      <c r="U785" s="10">
        <f t="shared" si="240"/>
        <v>0</v>
      </c>
      <c r="V785" s="10">
        <f t="shared" si="241"/>
        <v>0.16483516483516483</v>
      </c>
      <c r="W785" s="1">
        <v>3</v>
      </c>
      <c r="X785" s="1">
        <v>4</v>
      </c>
      <c r="Y785" s="1">
        <v>1</v>
      </c>
      <c r="Z785" s="1">
        <v>3</v>
      </c>
      <c r="AA785" s="8">
        <f t="shared" si="242"/>
        <v>11</v>
      </c>
      <c r="AB785" s="10">
        <f t="shared" si="243"/>
        <v>0.27272727272727271</v>
      </c>
      <c r="AC785" s="10">
        <f t="shared" si="244"/>
        <v>0.36363636363636365</v>
      </c>
      <c r="AD785" s="10">
        <f t="shared" si="245"/>
        <v>9.0909090909090912E-2</v>
      </c>
      <c r="AE785" s="10">
        <f t="shared" si="246"/>
        <v>0.27272727272727271</v>
      </c>
      <c r="AF785" s="1">
        <v>7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52</v>
      </c>
      <c r="AO785" s="20" t="str">
        <f t="shared" si="229"/>
        <v>50-65</v>
      </c>
      <c r="AP785" s="1">
        <v>2248</v>
      </c>
      <c r="AQ785" s="1">
        <v>0</v>
      </c>
      <c r="AR785" s="1">
        <v>1</v>
      </c>
      <c r="AS785" s="1">
        <v>0</v>
      </c>
      <c r="AT785" s="1">
        <v>0</v>
      </c>
      <c r="AU785" s="1">
        <v>0</v>
      </c>
      <c r="AV785" s="1">
        <v>0</v>
      </c>
      <c r="AW785" s="1">
        <v>1</v>
      </c>
      <c r="AX785" s="1">
        <v>0</v>
      </c>
      <c r="AY785" s="1">
        <v>0</v>
      </c>
      <c r="AZ785" s="1">
        <v>122</v>
      </c>
      <c r="BA785" s="23">
        <v>42601</v>
      </c>
      <c r="BB785" s="25">
        <f t="shared" si="230"/>
        <v>8</v>
      </c>
      <c r="BC785" s="25" t="str">
        <f t="shared" si="231"/>
        <v>August</v>
      </c>
      <c r="BD785" s="25">
        <v>1</v>
      </c>
      <c r="BE785" t="str">
        <f t="shared" si="232"/>
        <v>1929,51287,Low income,41,Low spender,0.000799422855694426,1,1,10,117,0,22,13,0,30,182,0.642857142857143,0,0.120879120879121,0.0714285714285714,0,0.164835164835165,3,4,1,3,11,0.272727272727273,0.363636363636364,0.0909090909090909,0.272727272727273,7,0,0,0,0,0,0,0,52,50-65,2248,0,1,0,0,0,0,1,0,0,122</v>
      </c>
    </row>
    <row r="786" spans="1:57" ht="13.2" x14ac:dyDescent="0.25">
      <c r="A786" s="8">
        <v>1619</v>
      </c>
      <c r="B786" s="1">
        <v>56223</v>
      </c>
      <c r="C786" s="8" t="str">
        <f t="shared" si="233"/>
        <v>High income</v>
      </c>
      <c r="D786" s="31">
        <v>17</v>
      </c>
      <c r="E786" s="34" t="str">
        <f t="shared" si="234"/>
        <v>Low spender</v>
      </c>
      <c r="F786" s="10">
        <f t="shared" si="228"/>
        <v>3.0236735855432832E-4</v>
      </c>
      <c r="G786" s="1">
        <v>0</v>
      </c>
      <c r="H786" s="1">
        <v>1</v>
      </c>
      <c r="I786" s="1">
        <v>72</v>
      </c>
      <c r="J786" s="1">
        <v>77</v>
      </c>
      <c r="K786" s="1">
        <v>28</v>
      </c>
      <c r="L786" s="1">
        <v>31</v>
      </c>
      <c r="M786" s="1">
        <v>16</v>
      </c>
      <c r="N786" s="1">
        <v>0</v>
      </c>
      <c r="O786" s="1">
        <v>4</v>
      </c>
      <c r="P786" s="8">
        <f t="shared" si="235"/>
        <v>156</v>
      </c>
      <c r="Q786" s="10">
        <f t="shared" si="236"/>
        <v>0.49358974358974361</v>
      </c>
      <c r="R786" s="10">
        <f t="shared" si="237"/>
        <v>0.17948717948717949</v>
      </c>
      <c r="S786" s="10">
        <f t="shared" si="238"/>
        <v>0.19871794871794871</v>
      </c>
      <c r="T786" s="10">
        <f t="shared" si="239"/>
        <v>0.10256410256410256</v>
      </c>
      <c r="U786" s="10">
        <f t="shared" si="240"/>
        <v>0</v>
      </c>
      <c r="V786" s="10">
        <f t="shared" si="241"/>
        <v>2.564102564102564E-2</v>
      </c>
      <c r="W786" s="1">
        <v>2</v>
      </c>
      <c r="X786" s="1">
        <v>2</v>
      </c>
      <c r="Y786" s="1">
        <v>1</v>
      </c>
      <c r="Z786" s="1">
        <v>5</v>
      </c>
      <c r="AA786" s="8">
        <f t="shared" si="242"/>
        <v>10</v>
      </c>
      <c r="AB786" s="10">
        <f t="shared" si="243"/>
        <v>0.2</v>
      </c>
      <c r="AC786" s="10">
        <f t="shared" si="244"/>
        <v>0.2</v>
      </c>
      <c r="AD786" s="10">
        <f t="shared" si="245"/>
        <v>0.1</v>
      </c>
      <c r="AE786" s="10">
        <f t="shared" si="246"/>
        <v>0.5</v>
      </c>
      <c r="AF786" s="1">
        <v>4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72</v>
      </c>
      <c r="AO786" s="20" t="str">
        <f t="shared" si="229"/>
        <v>66+</v>
      </c>
      <c r="AP786" s="1">
        <v>2350</v>
      </c>
      <c r="AQ786" s="1">
        <v>0</v>
      </c>
      <c r="AR786" s="1">
        <v>1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1</v>
      </c>
      <c r="AZ786" s="1">
        <v>148</v>
      </c>
      <c r="BA786" s="23">
        <v>42499</v>
      </c>
      <c r="BB786" s="25">
        <f t="shared" si="230"/>
        <v>5</v>
      </c>
      <c r="BC786" s="25" t="str">
        <f t="shared" si="231"/>
        <v>May</v>
      </c>
      <c r="BD786" s="25">
        <v>1</v>
      </c>
      <c r="BE786" t="str">
        <f t="shared" si="232"/>
        <v>1619,56223,High income,17,Low spender,0.000302367358554328,0,1,72,77,28,31,16,0,4,156,0.493589743589744,0.179487179487179,0.198717948717949,0.102564102564103,0,0.0256410256410256,2,2,1,5,10,0.2,0.2,0.1,0.5,4,0,0,0,0,0,0,0,72,66+,2350,0,1,0,0,0,0,0,0,1,148</v>
      </c>
    </row>
    <row r="787" spans="1:57" ht="13.2" x14ac:dyDescent="0.25">
      <c r="A787" s="8">
        <v>1436</v>
      </c>
      <c r="B787" s="1">
        <v>47808</v>
      </c>
      <c r="C787" s="8" t="str">
        <f t="shared" si="233"/>
        <v>Low income</v>
      </c>
      <c r="D787" s="31">
        <v>116</v>
      </c>
      <c r="E787" s="34" t="str">
        <f t="shared" si="234"/>
        <v>Low spender</v>
      </c>
      <c r="F787" s="10">
        <f t="shared" si="228"/>
        <v>2.4263721552878178E-3</v>
      </c>
      <c r="G787" s="1">
        <v>0</v>
      </c>
      <c r="H787" s="1">
        <v>1</v>
      </c>
      <c r="I787" s="1">
        <v>30</v>
      </c>
      <c r="J787" s="1">
        <v>123</v>
      </c>
      <c r="K787" s="1">
        <v>1</v>
      </c>
      <c r="L787" s="1">
        <v>26</v>
      </c>
      <c r="M787" s="1">
        <v>2</v>
      </c>
      <c r="N787" s="1">
        <v>0</v>
      </c>
      <c r="O787" s="1">
        <v>72</v>
      </c>
      <c r="P787" s="8">
        <f t="shared" si="235"/>
        <v>224</v>
      </c>
      <c r="Q787" s="10">
        <f t="shared" si="236"/>
        <v>0.5491071428571429</v>
      </c>
      <c r="R787" s="10">
        <f t="shared" si="237"/>
        <v>4.464285714285714E-3</v>
      </c>
      <c r="S787" s="10">
        <f t="shared" si="238"/>
        <v>0.11607142857142858</v>
      </c>
      <c r="T787" s="10">
        <f t="shared" si="239"/>
        <v>8.9285714285714281E-3</v>
      </c>
      <c r="U787" s="10">
        <f t="shared" si="240"/>
        <v>0</v>
      </c>
      <c r="V787" s="10">
        <f t="shared" si="241"/>
        <v>0.32142857142857145</v>
      </c>
      <c r="W787" s="1">
        <v>2</v>
      </c>
      <c r="X787" s="1">
        <v>3</v>
      </c>
      <c r="Y787" s="1">
        <v>2</v>
      </c>
      <c r="Z787" s="1">
        <v>3</v>
      </c>
      <c r="AA787" s="8">
        <f t="shared" si="242"/>
        <v>10</v>
      </c>
      <c r="AB787" s="10">
        <f t="shared" si="243"/>
        <v>0.2</v>
      </c>
      <c r="AC787" s="10">
        <f t="shared" si="244"/>
        <v>0.3</v>
      </c>
      <c r="AD787" s="10">
        <f t="shared" si="245"/>
        <v>0.2</v>
      </c>
      <c r="AE787" s="10">
        <f t="shared" si="246"/>
        <v>0.3</v>
      </c>
      <c r="AF787" s="1">
        <v>7</v>
      </c>
      <c r="AG787" s="1">
        <v>0</v>
      </c>
      <c r="AH787" s="1">
        <v>0</v>
      </c>
      <c r="AI787" s="1">
        <v>1</v>
      </c>
      <c r="AJ787" s="1">
        <v>0</v>
      </c>
      <c r="AK787" s="1">
        <v>0</v>
      </c>
      <c r="AL787" s="1">
        <v>0</v>
      </c>
      <c r="AM787" s="1">
        <v>0</v>
      </c>
      <c r="AN787" s="1">
        <v>45</v>
      </c>
      <c r="AO787" s="20" t="str">
        <f t="shared" si="229"/>
        <v>36-50</v>
      </c>
      <c r="AP787" s="1">
        <v>2411</v>
      </c>
      <c r="AQ787" s="1">
        <v>0</v>
      </c>
      <c r="AR787" s="1">
        <v>1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1</v>
      </c>
      <c r="AY787" s="1">
        <v>0</v>
      </c>
      <c r="AZ787" s="1">
        <v>80</v>
      </c>
      <c r="BA787" s="23">
        <v>42438</v>
      </c>
      <c r="BB787" s="25">
        <f t="shared" si="230"/>
        <v>3</v>
      </c>
      <c r="BC787" s="25" t="str">
        <f t="shared" si="231"/>
        <v>March</v>
      </c>
      <c r="BD787" s="25">
        <v>1</v>
      </c>
      <c r="BE787" t="str">
        <f t="shared" si="232"/>
        <v>1436,47808,Low income,116,Low spender,0.00242637215528782,0,1,30,123,1,26,2,0,72,224,0.549107142857143,0.00446428571428571,0.116071428571429,0.00892857142857143,0,0.321428571428571,2,3,2,3,10,0.2,0.3,0.2,0.3,7,0,0,1,0,0,0,0,45,36-50,2411,0,1,0,0,0,0,0,1,0,80</v>
      </c>
    </row>
    <row r="788" spans="1:57" ht="13.2" x14ac:dyDescent="0.25">
      <c r="A788" s="8">
        <v>1346</v>
      </c>
      <c r="B788" s="1">
        <v>45503</v>
      </c>
      <c r="C788" s="8" t="str">
        <f t="shared" si="233"/>
        <v>Low income</v>
      </c>
      <c r="D788" s="31">
        <v>1505</v>
      </c>
      <c r="E788" s="34" t="str">
        <f t="shared" si="234"/>
        <v>High spender</v>
      </c>
      <c r="F788" s="10">
        <f t="shared" si="228"/>
        <v>3.307474232468189E-2</v>
      </c>
      <c r="G788" s="1">
        <v>1</v>
      </c>
      <c r="H788" s="1">
        <v>0</v>
      </c>
      <c r="I788" s="1">
        <v>54</v>
      </c>
      <c r="J788" s="1">
        <v>97</v>
      </c>
      <c r="K788" s="1">
        <v>4</v>
      </c>
      <c r="L788" s="1">
        <v>44</v>
      </c>
      <c r="M788" s="1">
        <v>6</v>
      </c>
      <c r="N788" s="1">
        <v>1</v>
      </c>
      <c r="O788" s="1">
        <v>18</v>
      </c>
      <c r="P788" s="8">
        <f t="shared" si="235"/>
        <v>170</v>
      </c>
      <c r="Q788" s="10">
        <f t="shared" si="236"/>
        <v>0.57058823529411762</v>
      </c>
      <c r="R788" s="10">
        <f t="shared" si="237"/>
        <v>2.3529411764705882E-2</v>
      </c>
      <c r="S788" s="10">
        <f t="shared" si="238"/>
        <v>0.25882352941176473</v>
      </c>
      <c r="T788" s="10">
        <f t="shared" si="239"/>
        <v>3.5294117647058823E-2</v>
      </c>
      <c r="U788" s="10">
        <f t="shared" si="240"/>
        <v>5.8823529411764705E-3</v>
      </c>
      <c r="V788" s="10">
        <f t="shared" si="241"/>
        <v>0.10588235294117647</v>
      </c>
      <c r="W788" s="1">
        <v>1</v>
      </c>
      <c r="X788" s="1">
        <v>3</v>
      </c>
      <c r="Y788" s="1">
        <v>1</v>
      </c>
      <c r="Z788" s="1">
        <v>4</v>
      </c>
      <c r="AA788" s="8">
        <f t="shared" si="242"/>
        <v>9</v>
      </c>
      <c r="AB788" s="10">
        <f t="shared" si="243"/>
        <v>0.1111111111111111</v>
      </c>
      <c r="AC788" s="10">
        <f t="shared" si="244"/>
        <v>0.33333333333333331</v>
      </c>
      <c r="AD788" s="10">
        <f t="shared" si="245"/>
        <v>0.1111111111111111</v>
      </c>
      <c r="AE788" s="10">
        <f t="shared" si="246"/>
        <v>0.44444444444444442</v>
      </c>
      <c r="AF788" s="1">
        <v>5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45</v>
      </c>
      <c r="AO788" s="20" t="str">
        <f t="shared" si="229"/>
        <v>36-50</v>
      </c>
      <c r="AP788" s="1">
        <v>2436</v>
      </c>
      <c r="AQ788" s="1">
        <v>0</v>
      </c>
      <c r="AR788" s="1">
        <v>1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1</v>
      </c>
      <c r="AZ788" s="1">
        <v>134</v>
      </c>
      <c r="BA788" s="23">
        <v>42413</v>
      </c>
      <c r="BB788" s="25">
        <f t="shared" si="230"/>
        <v>2</v>
      </c>
      <c r="BC788" s="25" t="str">
        <f t="shared" si="231"/>
        <v>February</v>
      </c>
      <c r="BD788" s="25">
        <v>1</v>
      </c>
      <c r="BE788" t="str">
        <f t="shared" si="232"/>
        <v>1346,45503,Low income,1505,High spender,0.0330747423246819,1,0,54,97,4,44,6,1,18,170,0.570588235294118,0.0235294117647059,0.258823529411765,0.0352941176470588,0.00588235294117647,0.105882352941176,1,3,1,4,9,0.111111111111111,0.333333333333333,0.111111111111111,0.444444444444444,5,0,0,0,0,0,0,0,45,36-50,2436,0,1,0,0,0,0,0,0,1,134</v>
      </c>
    </row>
    <row r="789" spans="1:57" ht="13.2" x14ac:dyDescent="0.25">
      <c r="A789" s="8">
        <v>1298</v>
      </c>
      <c r="B789" s="1">
        <v>54809</v>
      </c>
      <c r="C789" s="8" t="str">
        <f t="shared" si="233"/>
        <v>High income</v>
      </c>
      <c r="D789" s="31">
        <v>70</v>
      </c>
      <c r="E789" s="34" t="str">
        <f t="shared" si="234"/>
        <v>Low spender</v>
      </c>
      <c r="F789" s="10">
        <f t="shared" si="228"/>
        <v>1.2771625098067835E-3</v>
      </c>
      <c r="G789" s="1">
        <v>1</v>
      </c>
      <c r="H789" s="1">
        <v>1</v>
      </c>
      <c r="I789" s="1">
        <v>0</v>
      </c>
      <c r="J789" s="1">
        <v>63</v>
      </c>
      <c r="K789" s="1">
        <v>6</v>
      </c>
      <c r="L789" s="1">
        <v>57</v>
      </c>
      <c r="M789" s="1">
        <v>13</v>
      </c>
      <c r="N789" s="1">
        <v>13</v>
      </c>
      <c r="O789" s="1">
        <v>22</v>
      </c>
      <c r="P789" s="8">
        <f t="shared" si="235"/>
        <v>174</v>
      </c>
      <c r="Q789" s="10">
        <f t="shared" si="236"/>
        <v>0.36206896551724138</v>
      </c>
      <c r="R789" s="10">
        <f t="shared" si="237"/>
        <v>3.4482758620689655E-2</v>
      </c>
      <c r="S789" s="10">
        <f t="shared" si="238"/>
        <v>0.32758620689655171</v>
      </c>
      <c r="T789" s="10">
        <f t="shared" si="239"/>
        <v>7.4712643678160925E-2</v>
      </c>
      <c r="U789" s="10">
        <f t="shared" si="240"/>
        <v>7.4712643678160925E-2</v>
      </c>
      <c r="V789" s="10">
        <f t="shared" si="241"/>
        <v>0.12643678160919541</v>
      </c>
      <c r="W789" s="1">
        <v>4</v>
      </c>
      <c r="X789" s="1">
        <v>2</v>
      </c>
      <c r="Y789" s="1">
        <v>1</v>
      </c>
      <c r="Z789" s="1">
        <v>5</v>
      </c>
      <c r="AA789" s="8">
        <f t="shared" si="242"/>
        <v>12</v>
      </c>
      <c r="AB789" s="10">
        <f t="shared" si="243"/>
        <v>0.33333333333333331</v>
      </c>
      <c r="AC789" s="10">
        <f t="shared" si="244"/>
        <v>0.16666666666666666</v>
      </c>
      <c r="AD789" s="10">
        <f t="shared" si="245"/>
        <v>8.3333333333333329E-2</v>
      </c>
      <c r="AE789" s="10">
        <f t="shared" si="246"/>
        <v>0.41666666666666669</v>
      </c>
      <c r="AF789" s="1">
        <v>4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43</v>
      </c>
      <c r="AO789" s="20" t="str">
        <f t="shared" si="229"/>
        <v>36-50</v>
      </c>
      <c r="AP789" s="1">
        <v>2450</v>
      </c>
      <c r="AQ789" s="1">
        <v>0</v>
      </c>
      <c r="AR789" s="1">
        <v>1</v>
      </c>
      <c r="AS789" s="1">
        <v>0</v>
      </c>
      <c r="AT789" s="1">
        <v>0</v>
      </c>
      <c r="AU789" s="1">
        <v>0</v>
      </c>
      <c r="AV789" s="1">
        <v>0</v>
      </c>
      <c r="AW789" s="1">
        <v>1</v>
      </c>
      <c r="AX789" s="1">
        <v>0</v>
      </c>
      <c r="AY789" s="1">
        <v>0</v>
      </c>
      <c r="AZ789" s="1">
        <v>130</v>
      </c>
      <c r="BA789" s="23">
        <v>42399</v>
      </c>
      <c r="BB789" s="25">
        <f t="shared" si="230"/>
        <v>1</v>
      </c>
      <c r="BC789" s="25" t="str">
        <f t="shared" si="231"/>
        <v>January</v>
      </c>
      <c r="BD789" s="25">
        <v>1</v>
      </c>
      <c r="BE789" t="str">
        <f t="shared" si="232"/>
        <v>1298,54809,High income,70,Low spender,0.00127716250980678,1,1,0,63,6,57,13,13,22,174,0.362068965517241,0.0344827586206897,0.327586206896552,0.0747126436781609,0.0747126436781609,0.126436781609195,4,2,1,5,12,0.333333333333333,0.166666666666667,0.0833333333333333,0.416666666666667,4,0,0,0,0,0,0,0,43,36-50,2450,0,1,0,0,0,0,1,0,0,130</v>
      </c>
    </row>
    <row r="790" spans="1:57" ht="13.2" x14ac:dyDescent="0.25">
      <c r="A790" s="8">
        <v>1300</v>
      </c>
      <c r="B790" s="1">
        <v>54809</v>
      </c>
      <c r="C790" s="8" t="str">
        <f t="shared" si="233"/>
        <v>High income</v>
      </c>
      <c r="D790" s="31">
        <v>616</v>
      </c>
      <c r="E790" s="34" t="str">
        <f t="shared" si="234"/>
        <v>High spender</v>
      </c>
      <c r="F790" s="10">
        <f t="shared" si="228"/>
        <v>1.1239030086299695E-2</v>
      </c>
      <c r="G790" s="1">
        <v>1</v>
      </c>
      <c r="H790" s="1">
        <v>1</v>
      </c>
      <c r="I790" s="1">
        <v>0</v>
      </c>
      <c r="J790" s="1">
        <v>63</v>
      </c>
      <c r="K790" s="1">
        <v>6</v>
      </c>
      <c r="L790" s="1">
        <v>57</v>
      </c>
      <c r="M790" s="1">
        <v>13</v>
      </c>
      <c r="N790" s="1">
        <v>13</v>
      </c>
      <c r="O790" s="1">
        <v>22</v>
      </c>
      <c r="P790" s="8">
        <f t="shared" si="235"/>
        <v>174</v>
      </c>
      <c r="Q790" s="10">
        <f t="shared" si="236"/>
        <v>0.36206896551724138</v>
      </c>
      <c r="R790" s="10">
        <f t="shared" si="237"/>
        <v>3.4482758620689655E-2</v>
      </c>
      <c r="S790" s="10">
        <f t="shared" si="238"/>
        <v>0.32758620689655171</v>
      </c>
      <c r="T790" s="10">
        <f t="shared" si="239"/>
        <v>7.4712643678160925E-2</v>
      </c>
      <c r="U790" s="10">
        <f t="shared" si="240"/>
        <v>7.4712643678160925E-2</v>
      </c>
      <c r="V790" s="10">
        <f t="shared" si="241"/>
        <v>0.12643678160919541</v>
      </c>
      <c r="W790" s="1">
        <v>4</v>
      </c>
      <c r="X790" s="1">
        <v>2</v>
      </c>
      <c r="Y790" s="1">
        <v>1</v>
      </c>
      <c r="Z790" s="1">
        <v>5</v>
      </c>
      <c r="AA790" s="8">
        <f t="shared" si="242"/>
        <v>12</v>
      </c>
      <c r="AB790" s="10">
        <f t="shared" si="243"/>
        <v>0.33333333333333331</v>
      </c>
      <c r="AC790" s="10">
        <f t="shared" si="244"/>
        <v>0.16666666666666666</v>
      </c>
      <c r="AD790" s="10">
        <f t="shared" si="245"/>
        <v>8.3333333333333329E-2</v>
      </c>
      <c r="AE790" s="10">
        <f t="shared" si="246"/>
        <v>0.41666666666666669</v>
      </c>
      <c r="AF790" s="1">
        <v>4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1</v>
      </c>
      <c r="AN790" s="1">
        <v>43</v>
      </c>
      <c r="AO790" s="20" t="str">
        <f t="shared" si="229"/>
        <v>36-50</v>
      </c>
      <c r="AP790" s="1">
        <v>2450</v>
      </c>
      <c r="AQ790" s="1">
        <v>0</v>
      </c>
      <c r="AR790" s="1">
        <v>1</v>
      </c>
      <c r="AS790" s="1">
        <v>0</v>
      </c>
      <c r="AT790" s="1">
        <v>0</v>
      </c>
      <c r="AU790" s="1">
        <v>0</v>
      </c>
      <c r="AV790" s="1">
        <v>0</v>
      </c>
      <c r="AW790" s="1">
        <v>1</v>
      </c>
      <c r="AX790" s="1">
        <v>0</v>
      </c>
      <c r="AY790" s="1">
        <v>0</v>
      </c>
      <c r="AZ790" s="1">
        <v>130</v>
      </c>
      <c r="BA790" s="23">
        <v>42399</v>
      </c>
      <c r="BB790" s="25">
        <f t="shared" si="230"/>
        <v>1</v>
      </c>
      <c r="BC790" s="25" t="str">
        <f t="shared" si="231"/>
        <v>January</v>
      </c>
      <c r="BD790" s="25">
        <v>1</v>
      </c>
      <c r="BE790" t="str">
        <f t="shared" si="232"/>
        <v>1300,54809,High income,616,High spender,0.0112390300862997,1,1,0,63,6,57,13,13,22,174,0.362068965517241,0.0344827586206897,0.327586206896552,0.0747126436781609,0.0747126436781609,0.126436781609195,4,2,1,5,12,0.333333333333333,0.166666666666667,0.0833333333333333,0.416666666666667,4,0,0,0,0,0,0,1,43,36-50,2450,0,1,0,0,0,0,1,0,0,130</v>
      </c>
    </row>
    <row r="791" spans="1:57" ht="13.2" x14ac:dyDescent="0.25">
      <c r="A791" s="8">
        <v>625</v>
      </c>
      <c r="B791" s="1">
        <v>32313</v>
      </c>
      <c r="C791" s="8" t="str">
        <f t="shared" si="233"/>
        <v>Low income</v>
      </c>
      <c r="D791" s="31">
        <v>615</v>
      </c>
      <c r="E791" s="34" t="str">
        <f t="shared" si="234"/>
        <v>High spender</v>
      </c>
      <c r="F791" s="10">
        <f t="shared" si="228"/>
        <v>1.9032587503481573E-2</v>
      </c>
      <c r="G791" s="1">
        <v>1</v>
      </c>
      <c r="H791" s="1">
        <v>0</v>
      </c>
      <c r="I791" s="1">
        <v>60</v>
      </c>
      <c r="J791" s="1">
        <v>86</v>
      </c>
      <c r="K791" s="1">
        <v>4</v>
      </c>
      <c r="L791" s="1">
        <v>56</v>
      </c>
      <c r="M791" s="1">
        <v>2</v>
      </c>
      <c r="N791" s="1">
        <v>4</v>
      </c>
      <c r="O791" s="1">
        <v>7</v>
      </c>
      <c r="P791" s="8">
        <f t="shared" si="235"/>
        <v>159</v>
      </c>
      <c r="Q791" s="10">
        <f t="shared" si="236"/>
        <v>0.54088050314465408</v>
      </c>
      <c r="R791" s="10">
        <f t="shared" si="237"/>
        <v>2.5157232704402517E-2</v>
      </c>
      <c r="S791" s="10">
        <f t="shared" si="238"/>
        <v>0.3522012578616352</v>
      </c>
      <c r="T791" s="10">
        <f t="shared" si="239"/>
        <v>1.2578616352201259E-2</v>
      </c>
      <c r="U791" s="10">
        <f t="shared" si="240"/>
        <v>2.5157232704402517E-2</v>
      </c>
      <c r="V791" s="10">
        <f t="shared" si="241"/>
        <v>4.40251572327044E-2</v>
      </c>
      <c r="W791" s="1">
        <v>3</v>
      </c>
      <c r="X791" s="1">
        <v>4</v>
      </c>
      <c r="Y791" s="1">
        <v>0</v>
      </c>
      <c r="Z791" s="1">
        <v>4</v>
      </c>
      <c r="AA791" s="8">
        <f t="shared" si="242"/>
        <v>11</v>
      </c>
      <c r="AB791" s="10">
        <f t="shared" si="243"/>
        <v>0.27272727272727271</v>
      </c>
      <c r="AC791" s="10">
        <f t="shared" si="244"/>
        <v>0.36363636363636365</v>
      </c>
      <c r="AD791" s="10">
        <f t="shared" si="245"/>
        <v>0</v>
      </c>
      <c r="AE791" s="10">
        <f t="shared" si="246"/>
        <v>0.36363636363636365</v>
      </c>
      <c r="AF791" s="1">
        <v>9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38</v>
      </c>
      <c r="AO791" s="20" t="str">
        <f t="shared" si="229"/>
        <v>36-50</v>
      </c>
      <c r="AP791" s="1">
        <v>2662</v>
      </c>
      <c r="AQ791" s="1">
        <v>0</v>
      </c>
      <c r="AR791" s="1">
        <v>0</v>
      </c>
      <c r="AS791" s="1">
        <v>0</v>
      </c>
      <c r="AT791" s="1">
        <v>1</v>
      </c>
      <c r="AU791" s="1">
        <v>0</v>
      </c>
      <c r="AV791" s="1">
        <v>0</v>
      </c>
      <c r="AW791" s="1">
        <v>0</v>
      </c>
      <c r="AX791" s="1">
        <v>0</v>
      </c>
      <c r="AY791" s="1">
        <v>1</v>
      </c>
      <c r="AZ791" s="1">
        <v>145</v>
      </c>
      <c r="BA791" s="23">
        <v>42187</v>
      </c>
      <c r="BB791" s="25">
        <f t="shared" si="230"/>
        <v>7</v>
      </c>
      <c r="BC791" s="25" t="str">
        <f t="shared" si="231"/>
        <v>July</v>
      </c>
      <c r="BD791" s="25">
        <v>1</v>
      </c>
      <c r="BE791" t="str">
        <f t="shared" si="232"/>
        <v>625,32313,Low income,615,High spender,0.0190325875034816,1,0,60,86,4,56,2,4,7,159,0.540880503144654,0.0251572327044025,0.352201257861635,0.0125786163522013,0.0251572327044025,0.0440251572327044,3,4,0,4,11,0.272727272727273,0.363636363636364,0,0.363636363636364,9,0,0,0,0,0,0,0,38,36-50,2662,0,0,0,1,0,0,0,0,1,145</v>
      </c>
    </row>
    <row r="792" spans="1:57" ht="13.2" x14ac:dyDescent="0.25">
      <c r="A792" s="8">
        <v>1308</v>
      </c>
      <c r="B792" s="1">
        <v>38593</v>
      </c>
      <c r="C792" s="8" t="str">
        <f t="shared" si="233"/>
        <v>Low income</v>
      </c>
      <c r="D792" s="31">
        <v>11</v>
      </c>
      <c r="E792" s="34" t="str">
        <f t="shared" si="234"/>
        <v>Low spender</v>
      </c>
      <c r="F792" s="10">
        <f t="shared" si="228"/>
        <v>2.8502578187754259E-4</v>
      </c>
      <c r="G792" s="1">
        <v>1</v>
      </c>
      <c r="H792" s="1">
        <v>0</v>
      </c>
      <c r="I792" s="1">
        <v>42</v>
      </c>
      <c r="J792" s="1">
        <v>51</v>
      </c>
      <c r="K792" s="1">
        <v>12</v>
      </c>
      <c r="L792" s="1">
        <v>49</v>
      </c>
      <c r="M792" s="1">
        <v>17</v>
      </c>
      <c r="N792" s="1">
        <v>24</v>
      </c>
      <c r="O792" s="1">
        <v>24</v>
      </c>
      <c r="P792" s="8">
        <f t="shared" si="235"/>
        <v>177</v>
      </c>
      <c r="Q792" s="10">
        <f t="shared" si="236"/>
        <v>0.28813559322033899</v>
      </c>
      <c r="R792" s="10">
        <f t="shared" si="237"/>
        <v>6.7796610169491525E-2</v>
      </c>
      <c r="S792" s="10">
        <f t="shared" si="238"/>
        <v>0.2768361581920904</v>
      </c>
      <c r="T792" s="10">
        <f t="shared" si="239"/>
        <v>9.6045197740112997E-2</v>
      </c>
      <c r="U792" s="10">
        <f t="shared" si="240"/>
        <v>0.13559322033898305</v>
      </c>
      <c r="V792" s="10">
        <f t="shared" si="241"/>
        <v>0.13559322033898305</v>
      </c>
      <c r="W792" s="1">
        <v>3</v>
      </c>
      <c r="X792" s="1">
        <v>4</v>
      </c>
      <c r="Y792" s="1">
        <v>1</v>
      </c>
      <c r="Z792" s="1">
        <v>3</v>
      </c>
      <c r="AA792" s="8">
        <f t="shared" si="242"/>
        <v>11</v>
      </c>
      <c r="AB792" s="10">
        <f t="shared" si="243"/>
        <v>0.27272727272727271</v>
      </c>
      <c r="AC792" s="10">
        <f t="shared" si="244"/>
        <v>0.36363636363636365</v>
      </c>
      <c r="AD792" s="10">
        <f t="shared" si="245"/>
        <v>9.0909090909090912E-2</v>
      </c>
      <c r="AE792" s="10">
        <f t="shared" si="246"/>
        <v>0.27272727272727271</v>
      </c>
      <c r="AF792" s="1">
        <v>8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42</v>
      </c>
      <c r="AO792" s="20" t="str">
        <f t="shared" si="229"/>
        <v>36-50</v>
      </c>
      <c r="AP792" s="1">
        <v>2448</v>
      </c>
      <c r="AQ792" s="1">
        <v>0</v>
      </c>
      <c r="AR792" s="1">
        <v>0</v>
      </c>
      <c r="AS792" s="1">
        <v>1</v>
      </c>
      <c r="AT792" s="1">
        <v>0</v>
      </c>
      <c r="AU792" s="1">
        <v>0</v>
      </c>
      <c r="AV792" s="1">
        <v>1</v>
      </c>
      <c r="AW792" s="1">
        <v>0</v>
      </c>
      <c r="AX792" s="1">
        <v>0</v>
      </c>
      <c r="AY792" s="1">
        <v>0</v>
      </c>
      <c r="AZ792" s="1">
        <v>129</v>
      </c>
      <c r="BA792" s="23">
        <v>42401</v>
      </c>
      <c r="BB792" s="25">
        <f t="shared" si="230"/>
        <v>2</v>
      </c>
      <c r="BC792" s="25" t="str">
        <f t="shared" si="231"/>
        <v>February</v>
      </c>
      <c r="BD792" s="25">
        <v>1</v>
      </c>
      <c r="BE792" t="str">
        <f t="shared" si="232"/>
        <v>1308,38593,Low income,11,Low spender,0.000285025781877543,1,0,42,51,12,49,17,24,24,177,0.288135593220339,0.0677966101694915,0.27683615819209,0.096045197740113,0.135593220338983,0.135593220338983,3,4,1,3,11,0.272727272727273,0.363636363636364,0.0909090909090909,0.272727272727273,8,0,0,0,0,0,0,0,42,36-50,2448,0,0,1,0,0,1,0,0,0,129</v>
      </c>
    </row>
    <row r="793" spans="1:57" ht="13.2" x14ac:dyDescent="0.25">
      <c r="A793" s="8">
        <v>781</v>
      </c>
      <c r="B793" s="1">
        <v>39791</v>
      </c>
      <c r="C793" s="8" t="str">
        <f t="shared" si="233"/>
        <v>Low income</v>
      </c>
      <c r="D793" s="31">
        <v>222</v>
      </c>
      <c r="E793" s="34" t="str">
        <f t="shared" si="234"/>
        <v>Low spender</v>
      </c>
      <c r="F793" s="10">
        <f t="shared" si="228"/>
        <v>5.5791510643110253E-3</v>
      </c>
      <c r="G793" s="1">
        <v>0</v>
      </c>
      <c r="H793" s="1">
        <v>1</v>
      </c>
      <c r="I793" s="1">
        <v>89</v>
      </c>
      <c r="J793" s="1">
        <v>85</v>
      </c>
      <c r="K793" s="1">
        <v>15</v>
      </c>
      <c r="L793" s="1">
        <v>27</v>
      </c>
      <c r="M793" s="1">
        <v>13</v>
      </c>
      <c r="N793" s="1">
        <v>13</v>
      </c>
      <c r="O793" s="1">
        <v>21</v>
      </c>
      <c r="P793" s="8">
        <f t="shared" si="235"/>
        <v>174</v>
      </c>
      <c r="Q793" s="10">
        <f t="shared" si="236"/>
        <v>0.4885057471264368</v>
      </c>
      <c r="R793" s="10">
        <f t="shared" si="237"/>
        <v>8.6206896551724144E-2</v>
      </c>
      <c r="S793" s="10">
        <f t="shared" si="238"/>
        <v>0.15517241379310345</v>
      </c>
      <c r="T793" s="10">
        <f t="shared" si="239"/>
        <v>7.4712643678160925E-2</v>
      </c>
      <c r="U793" s="10">
        <f t="shared" si="240"/>
        <v>7.4712643678160925E-2</v>
      </c>
      <c r="V793" s="10">
        <f t="shared" si="241"/>
        <v>0.1206896551724138</v>
      </c>
      <c r="W793" s="1">
        <v>2</v>
      </c>
      <c r="X793" s="1">
        <v>3</v>
      </c>
      <c r="Y793" s="1">
        <v>1</v>
      </c>
      <c r="Z793" s="1">
        <v>4</v>
      </c>
      <c r="AA793" s="8">
        <f t="shared" si="242"/>
        <v>10</v>
      </c>
      <c r="AB793" s="10">
        <f t="shared" si="243"/>
        <v>0.2</v>
      </c>
      <c r="AC793" s="10">
        <f t="shared" si="244"/>
        <v>0.3</v>
      </c>
      <c r="AD793" s="10">
        <f t="shared" si="245"/>
        <v>0.1</v>
      </c>
      <c r="AE793" s="10">
        <f t="shared" si="246"/>
        <v>0.4</v>
      </c>
      <c r="AF793" s="1">
        <v>7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49</v>
      </c>
      <c r="AO793" s="20" t="str">
        <f t="shared" si="229"/>
        <v>36-50</v>
      </c>
      <c r="AP793" s="1">
        <v>2617</v>
      </c>
      <c r="AQ793" s="1">
        <v>0</v>
      </c>
      <c r="AR793" s="1">
        <v>1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1</v>
      </c>
      <c r="AY793" s="1">
        <v>0</v>
      </c>
      <c r="AZ793" s="1">
        <v>132</v>
      </c>
      <c r="BA793" s="23">
        <v>42232</v>
      </c>
      <c r="BB793" s="25">
        <f t="shared" si="230"/>
        <v>8</v>
      </c>
      <c r="BC793" s="25" t="str">
        <f t="shared" si="231"/>
        <v>August</v>
      </c>
      <c r="BD793" s="25">
        <v>1</v>
      </c>
      <c r="BE793" t="str">
        <f t="shared" si="232"/>
        <v>781,39791,Low income,222,Low spender,0.00557915106431103,0,1,89,85,15,27,13,13,21,174,0.488505747126437,0.0862068965517241,0.155172413793103,0.0747126436781609,0.0747126436781609,0.120689655172414,2,3,1,4,10,0.2,0.3,0.1,0.4,7,0,0,0,0,0,0,0,49,36-50,2617,0,1,0,0,0,0,0,1,0,132</v>
      </c>
    </row>
    <row r="794" spans="1:57" ht="13.2" x14ac:dyDescent="0.25">
      <c r="A794" s="8">
        <v>646</v>
      </c>
      <c r="B794" s="1">
        <v>39146</v>
      </c>
      <c r="C794" s="8" t="str">
        <f t="shared" si="233"/>
        <v>Low income</v>
      </c>
      <c r="D794" s="31">
        <v>597</v>
      </c>
      <c r="E794" s="34" t="str">
        <f t="shared" si="234"/>
        <v>High spender</v>
      </c>
      <c r="F794" s="10">
        <f t="shared" si="228"/>
        <v>1.5250600316762888E-2</v>
      </c>
      <c r="G794" s="1">
        <v>1</v>
      </c>
      <c r="H794" s="1">
        <v>0</v>
      </c>
      <c r="I794" s="1">
        <v>1</v>
      </c>
      <c r="J794" s="1">
        <v>94</v>
      </c>
      <c r="K794" s="1">
        <v>1</v>
      </c>
      <c r="L794" s="1">
        <v>33</v>
      </c>
      <c r="M794" s="1">
        <v>13</v>
      </c>
      <c r="N794" s="1">
        <v>12</v>
      </c>
      <c r="O794" s="1">
        <v>12</v>
      </c>
      <c r="P794" s="8">
        <f t="shared" si="235"/>
        <v>165</v>
      </c>
      <c r="Q794" s="10">
        <f t="shared" si="236"/>
        <v>0.5696969696969697</v>
      </c>
      <c r="R794" s="10">
        <f t="shared" si="237"/>
        <v>6.0606060606060606E-3</v>
      </c>
      <c r="S794" s="10">
        <f t="shared" si="238"/>
        <v>0.2</v>
      </c>
      <c r="T794" s="10">
        <f t="shared" si="239"/>
        <v>7.8787878787878782E-2</v>
      </c>
      <c r="U794" s="10">
        <f t="shared" si="240"/>
        <v>7.2727272727272724E-2</v>
      </c>
      <c r="V794" s="10">
        <f t="shared" si="241"/>
        <v>7.2727272727272724E-2</v>
      </c>
      <c r="W794" s="1">
        <v>3</v>
      </c>
      <c r="X794" s="1">
        <v>4</v>
      </c>
      <c r="Y794" s="1">
        <v>0</v>
      </c>
      <c r="Z794" s="1">
        <v>4</v>
      </c>
      <c r="AA794" s="8">
        <f t="shared" si="242"/>
        <v>11</v>
      </c>
      <c r="AB794" s="10">
        <f t="shared" si="243"/>
        <v>0.27272727272727271</v>
      </c>
      <c r="AC794" s="10">
        <f t="shared" si="244"/>
        <v>0.36363636363636365</v>
      </c>
      <c r="AD794" s="10">
        <f t="shared" si="245"/>
        <v>0</v>
      </c>
      <c r="AE794" s="10">
        <f t="shared" si="246"/>
        <v>0.36363636363636365</v>
      </c>
      <c r="AF794" s="1">
        <v>8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34</v>
      </c>
      <c r="AO794" s="20" t="str">
        <f t="shared" si="229"/>
        <v>24-35</v>
      </c>
      <c r="AP794" s="1">
        <v>2659</v>
      </c>
      <c r="AQ794" s="1">
        <v>0</v>
      </c>
      <c r="AR794" s="1">
        <v>0</v>
      </c>
      <c r="AS794" s="1">
        <v>1</v>
      </c>
      <c r="AT794" s="1">
        <v>0</v>
      </c>
      <c r="AU794" s="1">
        <v>0</v>
      </c>
      <c r="AV794" s="1">
        <v>0</v>
      </c>
      <c r="AW794" s="1">
        <v>1</v>
      </c>
      <c r="AX794" s="1">
        <v>0</v>
      </c>
      <c r="AY794" s="1">
        <v>0</v>
      </c>
      <c r="AZ794" s="1">
        <v>141</v>
      </c>
      <c r="BA794" s="23">
        <v>42190</v>
      </c>
      <c r="BB794" s="25">
        <f t="shared" si="230"/>
        <v>7</v>
      </c>
      <c r="BC794" s="25" t="str">
        <f t="shared" si="231"/>
        <v>July</v>
      </c>
      <c r="BD794" s="25">
        <v>1</v>
      </c>
      <c r="BE794" t="str">
        <f t="shared" si="232"/>
        <v>646,39146,Low income,597,High spender,0.0152506003167629,1,0,1,94,1,33,13,12,12,165,0.56969696969697,0.00606060606060606,0.2,0.0787878787878788,0.0727272727272727,0.0727272727272727,3,4,0,4,11,0.272727272727273,0.363636363636364,0,0.363636363636364,8,0,0,0,0,0,0,0,34,24-35,2659,0,0,1,0,0,0,1,0,0,141</v>
      </c>
    </row>
    <row r="795" spans="1:57" ht="13.2" x14ac:dyDescent="0.25">
      <c r="A795" s="8">
        <v>594</v>
      </c>
      <c r="B795" s="1">
        <v>44051</v>
      </c>
      <c r="C795" s="8" t="str">
        <f t="shared" si="233"/>
        <v>Low income</v>
      </c>
      <c r="D795" s="31">
        <v>836</v>
      </c>
      <c r="E795" s="34" t="str">
        <f t="shared" si="234"/>
        <v>High spender</v>
      </c>
      <c r="F795" s="10">
        <f t="shared" si="228"/>
        <v>1.8978002769517152E-2</v>
      </c>
      <c r="G795" s="1">
        <v>1</v>
      </c>
      <c r="H795" s="1">
        <v>1</v>
      </c>
      <c r="I795" s="1">
        <v>20</v>
      </c>
      <c r="J795" s="1">
        <v>79</v>
      </c>
      <c r="K795" s="1">
        <v>7</v>
      </c>
      <c r="L795" s="1">
        <v>58</v>
      </c>
      <c r="M795" s="1">
        <v>6</v>
      </c>
      <c r="N795" s="1">
        <v>3</v>
      </c>
      <c r="O795" s="1">
        <v>18</v>
      </c>
      <c r="P795" s="8">
        <f t="shared" si="235"/>
        <v>171</v>
      </c>
      <c r="Q795" s="10">
        <f t="shared" si="236"/>
        <v>0.46198830409356723</v>
      </c>
      <c r="R795" s="10">
        <f t="shared" si="237"/>
        <v>4.0935672514619881E-2</v>
      </c>
      <c r="S795" s="10">
        <f t="shared" si="238"/>
        <v>0.33918128654970758</v>
      </c>
      <c r="T795" s="10">
        <f t="shared" si="239"/>
        <v>3.5087719298245612E-2</v>
      </c>
      <c r="U795" s="10">
        <f t="shared" si="240"/>
        <v>1.7543859649122806E-2</v>
      </c>
      <c r="V795" s="10">
        <f t="shared" si="241"/>
        <v>0.10526315789473684</v>
      </c>
      <c r="W795" s="1">
        <v>4</v>
      </c>
      <c r="X795" s="1">
        <v>3</v>
      </c>
      <c r="Y795" s="1">
        <v>1</v>
      </c>
      <c r="Z795" s="1">
        <v>4</v>
      </c>
      <c r="AA795" s="8">
        <f t="shared" si="242"/>
        <v>12</v>
      </c>
      <c r="AB795" s="10">
        <f t="shared" si="243"/>
        <v>0.33333333333333331</v>
      </c>
      <c r="AC795" s="10">
        <f t="shared" si="244"/>
        <v>0.25</v>
      </c>
      <c r="AD795" s="10">
        <f t="shared" si="245"/>
        <v>8.3333333333333329E-2</v>
      </c>
      <c r="AE795" s="10">
        <f t="shared" si="246"/>
        <v>0.33333333333333331</v>
      </c>
      <c r="AF795" s="1">
        <v>6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1</v>
      </c>
      <c r="AN795" s="1">
        <v>47</v>
      </c>
      <c r="AO795" s="20" t="str">
        <f t="shared" si="229"/>
        <v>36-50</v>
      </c>
      <c r="AP795" s="1">
        <v>2675</v>
      </c>
      <c r="AQ795" s="1">
        <v>1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1</v>
      </c>
      <c r="AY795" s="1">
        <v>0</v>
      </c>
      <c r="AZ795" s="1">
        <v>135</v>
      </c>
      <c r="BA795" s="23">
        <v>42174</v>
      </c>
      <c r="BB795" s="25">
        <f t="shared" si="230"/>
        <v>6</v>
      </c>
      <c r="BC795" s="25" t="str">
        <f t="shared" si="231"/>
        <v>June</v>
      </c>
      <c r="BD795" s="25">
        <v>1</v>
      </c>
      <c r="BE795" t="str">
        <f t="shared" si="232"/>
        <v>594,44051,Low income,836,High spender,0.0189780027695172,1,1,20,79,7,58,6,3,18,171,0.461988304093567,0.0409356725146199,0.339181286549708,0.0350877192982456,0.0175438596491228,0.105263157894737,4,3,1,4,12,0.333333333333333,0.25,0.0833333333333333,0.333333333333333,6,0,0,0,0,0,0,1,47,36-50,2675,1,0,0,0,0,0,0,1,0,135</v>
      </c>
    </row>
    <row r="796" spans="1:57" ht="13.2" x14ac:dyDescent="0.25">
      <c r="A796" s="8">
        <v>1027</v>
      </c>
      <c r="B796" s="1">
        <v>36145</v>
      </c>
      <c r="C796" s="8" t="str">
        <f t="shared" si="233"/>
        <v>Low income</v>
      </c>
      <c r="D796" s="31">
        <v>303</v>
      </c>
      <c r="E796" s="34" t="str">
        <f t="shared" si="234"/>
        <v>Low spender</v>
      </c>
      <c r="F796" s="10">
        <f t="shared" si="228"/>
        <v>8.3829021994743392E-3</v>
      </c>
      <c r="G796" s="1">
        <v>1</v>
      </c>
      <c r="H796" s="1">
        <v>0</v>
      </c>
      <c r="I796" s="1">
        <v>13</v>
      </c>
      <c r="J796" s="1">
        <v>56</v>
      </c>
      <c r="K796" s="1">
        <v>4</v>
      </c>
      <c r="L796" s="1">
        <v>76</v>
      </c>
      <c r="M796" s="1">
        <v>17</v>
      </c>
      <c r="N796" s="1">
        <v>1</v>
      </c>
      <c r="O796" s="1">
        <v>18</v>
      </c>
      <c r="P796" s="8">
        <f t="shared" si="235"/>
        <v>172</v>
      </c>
      <c r="Q796" s="10">
        <f t="shared" si="236"/>
        <v>0.32558139534883723</v>
      </c>
      <c r="R796" s="10">
        <f t="shared" si="237"/>
        <v>2.3255813953488372E-2</v>
      </c>
      <c r="S796" s="10">
        <f t="shared" si="238"/>
        <v>0.44186046511627908</v>
      </c>
      <c r="T796" s="10">
        <f t="shared" si="239"/>
        <v>9.8837209302325577E-2</v>
      </c>
      <c r="U796" s="10">
        <f t="shared" si="240"/>
        <v>5.8139534883720929E-3</v>
      </c>
      <c r="V796" s="10">
        <f t="shared" si="241"/>
        <v>0.10465116279069768</v>
      </c>
      <c r="W796" s="1">
        <v>4</v>
      </c>
      <c r="X796" s="1">
        <v>4</v>
      </c>
      <c r="Y796" s="1">
        <v>1</v>
      </c>
      <c r="Z796" s="1">
        <v>3</v>
      </c>
      <c r="AA796" s="8">
        <f t="shared" si="242"/>
        <v>12</v>
      </c>
      <c r="AB796" s="10">
        <f t="shared" si="243"/>
        <v>0.33333333333333331</v>
      </c>
      <c r="AC796" s="10">
        <f t="shared" si="244"/>
        <v>0.33333333333333331</v>
      </c>
      <c r="AD796" s="10">
        <f t="shared" si="245"/>
        <v>8.3333333333333329E-2</v>
      </c>
      <c r="AE796" s="10">
        <f t="shared" si="246"/>
        <v>0.25</v>
      </c>
      <c r="AF796" s="1">
        <v>9</v>
      </c>
      <c r="AG796" s="1">
        <v>0</v>
      </c>
      <c r="AH796" s="1">
        <v>0</v>
      </c>
      <c r="AI796" s="1">
        <v>1</v>
      </c>
      <c r="AJ796" s="1">
        <v>0</v>
      </c>
      <c r="AK796" s="1">
        <v>0</v>
      </c>
      <c r="AL796" s="1">
        <v>0</v>
      </c>
      <c r="AM796" s="1">
        <v>1</v>
      </c>
      <c r="AN796" s="1">
        <v>35</v>
      </c>
      <c r="AO796" s="20" t="str">
        <f t="shared" si="229"/>
        <v>24-35</v>
      </c>
      <c r="AP796" s="1">
        <v>2537</v>
      </c>
      <c r="AQ796" s="1">
        <v>0</v>
      </c>
      <c r="AR796" s="1">
        <v>1</v>
      </c>
      <c r="AS796" s="1">
        <v>0</v>
      </c>
      <c r="AT796" s="1">
        <v>0</v>
      </c>
      <c r="AU796" s="1">
        <v>0</v>
      </c>
      <c r="AV796" s="1">
        <v>1</v>
      </c>
      <c r="AW796" s="1">
        <v>0</v>
      </c>
      <c r="AX796" s="1">
        <v>0</v>
      </c>
      <c r="AY796" s="1">
        <v>0</v>
      </c>
      <c r="AZ796" s="1">
        <v>136</v>
      </c>
      <c r="BA796" s="23">
        <v>42312</v>
      </c>
      <c r="BB796" s="25">
        <f t="shared" si="230"/>
        <v>11</v>
      </c>
      <c r="BC796" s="25" t="str">
        <f t="shared" si="231"/>
        <v>November</v>
      </c>
      <c r="BD796" s="25">
        <v>1</v>
      </c>
      <c r="BE796" t="str">
        <f t="shared" si="232"/>
        <v>1027,36145,Low income,303,Low spender,0.00838290219947434,1,0,13,56,4,76,17,1,18,172,0.325581395348837,0.0232558139534884,0.441860465116279,0.0988372093023256,0.00581395348837209,0.104651162790698,4,4,1,3,12,0.333333333333333,0.333333333333333,0.0833333333333333,0.25,9,0,0,1,0,0,0,1,35,24-35,2537,0,1,0,0,0,1,0,0,0,136</v>
      </c>
    </row>
    <row r="797" spans="1:57" ht="13.2" x14ac:dyDescent="0.25">
      <c r="A797" s="8">
        <v>634</v>
      </c>
      <c r="B797" s="1">
        <v>34412</v>
      </c>
      <c r="C797" s="8" t="str">
        <f t="shared" si="233"/>
        <v>Low income</v>
      </c>
      <c r="D797" s="31">
        <v>226</v>
      </c>
      <c r="E797" s="34" t="str">
        <f t="shared" si="234"/>
        <v>Low spender</v>
      </c>
      <c r="F797" s="10">
        <f t="shared" si="228"/>
        <v>6.567476461699407E-3</v>
      </c>
      <c r="G797" s="1">
        <v>1</v>
      </c>
      <c r="H797" s="1">
        <v>0</v>
      </c>
      <c r="I797" s="1">
        <v>62</v>
      </c>
      <c r="J797" s="1">
        <v>52</v>
      </c>
      <c r="K797" s="1">
        <v>12</v>
      </c>
      <c r="L797" s="1">
        <v>50</v>
      </c>
      <c r="M797" s="1">
        <v>4</v>
      </c>
      <c r="N797" s="1">
        <v>36</v>
      </c>
      <c r="O797" s="1">
        <v>55</v>
      </c>
      <c r="P797" s="8">
        <f t="shared" si="235"/>
        <v>209</v>
      </c>
      <c r="Q797" s="10">
        <f t="shared" si="236"/>
        <v>0.24880382775119617</v>
      </c>
      <c r="R797" s="10">
        <f t="shared" si="237"/>
        <v>5.7416267942583733E-2</v>
      </c>
      <c r="S797" s="10">
        <f t="shared" si="238"/>
        <v>0.23923444976076555</v>
      </c>
      <c r="T797" s="10">
        <f t="shared" si="239"/>
        <v>1.9138755980861243E-2</v>
      </c>
      <c r="U797" s="10">
        <f t="shared" si="240"/>
        <v>0.17224880382775121</v>
      </c>
      <c r="V797" s="10">
        <f t="shared" si="241"/>
        <v>0.26315789473684209</v>
      </c>
      <c r="W797" s="1">
        <v>3</v>
      </c>
      <c r="X797" s="1">
        <v>5</v>
      </c>
      <c r="Y797" s="1">
        <v>0</v>
      </c>
      <c r="Z797" s="1">
        <v>3</v>
      </c>
      <c r="AA797" s="8">
        <f t="shared" si="242"/>
        <v>11</v>
      </c>
      <c r="AB797" s="10">
        <f t="shared" si="243"/>
        <v>0.27272727272727271</v>
      </c>
      <c r="AC797" s="10">
        <f t="shared" si="244"/>
        <v>0.45454545454545453</v>
      </c>
      <c r="AD797" s="10">
        <f t="shared" si="245"/>
        <v>0</v>
      </c>
      <c r="AE797" s="10">
        <f t="shared" si="246"/>
        <v>0.27272727272727271</v>
      </c>
      <c r="AF797" s="1">
        <v>9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30</v>
      </c>
      <c r="AO797" s="20" t="str">
        <f t="shared" si="229"/>
        <v>24-35</v>
      </c>
      <c r="AP797" s="1">
        <v>2660</v>
      </c>
      <c r="AQ797" s="1">
        <v>0</v>
      </c>
      <c r="AR797" s="1">
        <v>0</v>
      </c>
      <c r="AS797" s="1">
        <v>1</v>
      </c>
      <c r="AT797" s="1">
        <v>0</v>
      </c>
      <c r="AU797" s="1">
        <v>0</v>
      </c>
      <c r="AV797" s="1">
        <v>0</v>
      </c>
      <c r="AW797" s="1">
        <v>1</v>
      </c>
      <c r="AX797" s="1">
        <v>0</v>
      </c>
      <c r="AY797" s="1">
        <v>0</v>
      </c>
      <c r="AZ797" s="1">
        <v>99</v>
      </c>
      <c r="BA797" s="23">
        <v>42189</v>
      </c>
      <c r="BB797" s="25">
        <f t="shared" si="230"/>
        <v>7</v>
      </c>
      <c r="BC797" s="25" t="str">
        <f t="shared" si="231"/>
        <v>July</v>
      </c>
      <c r="BD797" s="25">
        <v>1</v>
      </c>
      <c r="BE797" t="str">
        <f t="shared" si="232"/>
        <v>634,34412,Low income,226,Low spender,0.00656747646169941,1,0,62,52,12,50,4,36,55,209,0.248803827751196,0.0574162679425837,0.239234449760766,0.0191387559808612,0.172248803827751,0.263157894736842,3,5,0,3,11,0.272727272727273,0.454545454545455,0,0.272727272727273,9,0,0,0,0,0,0,0,30,24-35,2660,0,0,1,0,0,0,1,0,0,99</v>
      </c>
    </row>
    <row r="798" spans="1:57" ht="13.2" x14ac:dyDescent="0.25">
      <c r="A798" s="8">
        <v>172</v>
      </c>
      <c r="B798" s="1">
        <v>43824</v>
      </c>
      <c r="C798" s="8" t="str">
        <f t="shared" si="233"/>
        <v>Low income</v>
      </c>
      <c r="D798" s="31">
        <v>183</v>
      </c>
      <c r="E798" s="34" t="str">
        <f t="shared" si="234"/>
        <v>Low spender</v>
      </c>
      <c r="F798" s="10">
        <f t="shared" si="228"/>
        <v>4.1757940854326393E-3</v>
      </c>
      <c r="G798" s="1">
        <v>1</v>
      </c>
      <c r="H798" s="1">
        <v>1</v>
      </c>
      <c r="I798" s="1">
        <v>18</v>
      </c>
      <c r="J798" s="1">
        <v>96</v>
      </c>
      <c r="K798" s="1">
        <v>1</v>
      </c>
      <c r="L798" s="1">
        <v>42</v>
      </c>
      <c r="M798" s="1">
        <v>12</v>
      </c>
      <c r="N798" s="1">
        <v>3</v>
      </c>
      <c r="O798" s="1">
        <v>32</v>
      </c>
      <c r="P798" s="8">
        <f t="shared" si="235"/>
        <v>186</v>
      </c>
      <c r="Q798" s="10">
        <f t="shared" si="236"/>
        <v>0.5161290322580645</v>
      </c>
      <c r="R798" s="10">
        <f t="shared" si="237"/>
        <v>5.3763440860215058E-3</v>
      </c>
      <c r="S798" s="10">
        <f t="shared" si="238"/>
        <v>0.22580645161290322</v>
      </c>
      <c r="T798" s="10">
        <f t="shared" si="239"/>
        <v>6.4516129032258063E-2</v>
      </c>
      <c r="U798" s="10">
        <f t="shared" si="240"/>
        <v>1.6129032258064516E-2</v>
      </c>
      <c r="V798" s="10">
        <f t="shared" si="241"/>
        <v>0.17204301075268819</v>
      </c>
      <c r="W798" s="1">
        <v>4</v>
      </c>
      <c r="X798" s="1">
        <v>3</v>
      </c>
      <c r="Y798" s="1">
        <v>1</v>
      </c>
      <c r="Z798" s="1">
        <v>4</v>
      </c>
      <c r="AA798" s="8">
        <f t="shared" si="242"/>
        <v>12</v>
      </c>
      <c r="AB798" s="10">
        <f t="shared" si="243"/>
        <v>0.33333333333333331</v>
      </c>
      <c r="AC798" s="10">
        <f t="shared" si="244"/>
        <v>0.25</v>
      </c>
      <c r="AD798" s="10">
        <f t="shared" si="245"/>
        <v>8.3333333333333329E-2</v>
      </c>
      <c r="AE798" s="10">
        <f t="shared" si="246"/>
        <v>0.33333333333333331</v>
      </c>
      <c r="AF798" s="1">
        <v>8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49</v>
      </c>
      <c r="AO798" s="20" t="str">
        <f t="shared" si="229"/>
        <v>36-50</v>
      </c>
      <c r="AP798" s="1">
        <v>2811</v>
      </c>
      <c r="AQ798" s="1">
        <v>0</v>
      </c>
      <c r="AR798" s="1">
        <v>1</v>
      </c>
      <c r="AS798" s="1">
        <v>0</v>
      </c>
      <c r="AT798" s="1">
        <v>0</v>
      </c>
      <c r="AU798" s="1">
        <v>0</v>
      </c>
      <c r="AV798" s="1">
        <v>0</v>
      </c>
      <c r="AW798" s="1">
        <v>1</v>
      </c>
      <c r="AX798" s="1">
        <v>0</v>
      </c>
      <c r="AY798" s="1">
        <v>0</v>
      </c>
      <c r="AZ798" s="1">
        <v>122</v>
      </c>
      <c r="BA798" s="23">
        <v>42038</v>
      </c>
      <c r="BB798" s="25">
        <f t="shared" si="230"/>
        <v>2</v>
      </c>
      <c r="BC798" s="25" t="str">
        <f t="shared" si="231"/>
        <v>February</v>
      </c>
      <c r="BD798" s="25">
        <v>1</v>
      </c>
      <c r="BE798" t="str">
        <f t="shared" si="232"/>
        <v>172,43824,Low income,183,Low spender,0.00417579408543264,1,1,18,96,1,42,12,3,32,186,0.516129032258065,0.00537634408602151,0.225806451612903,0.0645161290322581,0.0161290322580645,0.172043010752688,4,3,1,4,12,0.333333333333333,0.25,0.0833333333333333,0.333333333333333,8,0,0,0,0,0,0,0,49,36-50,2811,0,1,0,0,0,0,1,0,0,122</v>
      </c>
    </row>
    <row r="799" spans="1:57" ht="13.2" x14ac:dyDescent="0.25">
      <c r="A799" s="8">
        <v>482</v>
      </c>
      <c r="B799" s="1">
        <v>24279</v>
      </c>
      <c r="C799" s="8" t="str">
        <f t="shared" si="233"/>
        <v>Low income</v>
      </c>
      <c r="D799" s="31">
        <v>304</v>
      </c>
      <c r="E799" s="34" t="str">
        <f t="shared" si="234"/>
        <v>Low spender</v>
      </c>
      <c r="F799" s="10">
        <f t="shared" si="228"/>
        <v>1.2521108777132502E-2</v>
      </c>
      <c r="G799" s="1">
        <v>0</v>
      </c>
      <c r="H799" s="1">
        <v>0</v>
      </c>
      <c r="I799" s="1">
        <v>6</v>
      </c>
      <c r="J799" s="1">
        <v>16</v>
      </c>
      <c r="K799" s="1">
        <v>36</v>
      </c>
      <c r="L799" s="1">
        <v>21</v>
      </c>
      <c r="M799" s="1">
        <v>20</v>
      </c>
      <c r="N799" s="1">
        <v>62</v>
      </c>
      <c r="O799" s="1">
        <v>108</v>
      </c>
      <c r="P799" s="8">
        <f t="shared" si="235"/>
        <v>263</v>
      </c>
      <c r="Q799" s="10">
        <f t="shared" si="236"/>
        <v>6.0836501901140684E-2</v>
      </c>
      <c r="R799" s="10">
        <f t="shared" si="237"/>
        <v>0.13688212927756654</v>
      </c>
      <c r="S799" s="10">
        <f t="shared" si="238"/>
        <v>7.9847908745247151E-2</v>
      </c>
      <c r="T799" s="10">
        <f t="shared" si="239"/>
        <v>7.6045627376425853E-2</v>
      </c>
      <c r="U799" s="10">
        <f t="shared" si="240"/>
        <v>0.23574144486692014</v>
      </c>
      <c r="V799" s="10">
        <f t="shared" si="241"/>
        <v>0.41064638783269963</v>
      </c>
      <c r="W799" s="1">
        <v>1</v>
      </c>
      <c r="X799" s="1">
        <v>4</v>
      </c>
      <c r="Y799" s="1">
        <v>1</v>
      </c>
      <c r="Z799" s="1">
        <v>3</v>
      </c>
      <c r="AA799" s="8">
        <f t="shared" si="242"/>
        <v>9</v>
      </c>
      <c r="AB799" s="10">
        <f t="shared" si="243"/>
        <v>0.1111111111111111</v>
      </c>
      <c r="AC799" s="10">
        <f t="shared" si="244"/>
        <v>0.44444444444444442</v>
      </c>
      <c r="AD799" s="10">
        <f t="shared" si="245"/>
        <v>0.1111111111111111</v>
      </c>
      <c r="AE799" s="10">
        <f t="shared" si="246"/>
        <v>0.33333333333333331</v>
      </c>
      <c r="AF799" s="1">
        <v>8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30</v>
      </c>
      <c r="AO799" s="20" t="str">
        <f t="shared" si="229"/>
        <v>24-35</v>
      </c>
      <c r="AP799" s="1">
        <v>2706</v>
      </c>
      <c r="AQ799" s="1">
        <v>0</v>
      </c>
      <c r="AR799" s="1">
        <v>1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47</v>
      </c>
      <c r="BA799" s="23">
        <v>42143</v>
      </c>
      <c r="BB799" s="25">
        <f t="shared" si="230"/>
        <v>5</v>
      </c>
      <c r="BC799" s="25" t="str">
        <f t="shared" si="231"/>
        <v>May</v>
      </c>
      <c r="BD799" s="25">
        <v>1</v>
      </c>
      <c r="BE799" t="str">
        <f t="shared" si="232"/>
        <v>482,24279,Low income,304,Low spender,0.0125211087771325,0,0,6,16,36,21,20,62,108,263,0.0608365019011407,0.136882129277567,0.0798479087452472,0.0760456273764259,0.23574144486692,0.4106463878327,1,4,1,3,9,0.111111111111111,0.444444444444444,0.111111111111111,0.333333333333333,8,0,0,0,0,0,0,0,30,24-35,2706,0,1,0,0,0,0,0,0,0,47</v>
      </c>
    </row>
    <row r="800" spans="1:57" ht="13.2" x14ac:dyDescent="0.25">
      <c r="A800" s="8">
        <v>67</v>
      </c>
      <c r="B800" s="1">
        <v>40442</v>
      </c>
      <c r="C800" s="8" t="str">
        <f t="shared" si="233"/>
        <v>Low income</v>
      </c>
      <c r="D800" s="31">
        <v>35</v>
      </c>
      <c r="E800" s="34" t="str">
        <f t="shared" si="234"/>
        <v>Low spender</v>
      </c>
      <c r="F800" s="10">
        <f t="shared" si="228"/>
        <v>8.6543692201176991E-4</v>
      </c>
      <c r="G800" s="1">
        <v>1</v>
      </c>
      <c r="H800" s="1">
        <v>1</v>
      </c>
      <c r="I800" s="1">
        <v>52</v>
      </c>
      <c r="J800" s="1">
        <v>45</v>
      </c>
      <c r="K800" s="1">
        <v>12</v>
      </c>
      <c r="L800" s="1">
        <v>52</v>
      </c>
      <c r="M800" s="1">
        <v>25</v>
      </c>
      <c r="N800" s="1">
        <v>22</v>
      </c>
      <c r="O800" s="1">
        <v>13</v>
      </c>
      <c r="P800" s="8">
        <f t="shared" si="235"/>
        <v>169</v>
      </c>
      <c r="Q800" s="10">
        <f t="shared" si="236"/>
        <v>0.26627218934911245</v>
      </c>
      <c r="R800" s="10">
        <f t="shared" si="237"/>
        <v>7.1005917159763315E-2</v>
      </c>
      <c r="S800" s="10">
        <f t="shared" si="238"/>
        <v>0.30769230769230771</v>
      </c>
      <c r="T800" s="10">
        <f t="shared" si="239"/>
        <v>0.14792899408284024</v>
      </c>
      <c r="U800" s="10">
        <f t="shared" si="240"/>
        <v>0.13017751479289941</v>
      </c>
      <c r="V800" s="10">
        <f t="shared" si="241"/>
        <v>7.6923076923076927E-2</v>
      </c>
      <c r="W800" s="1">
        <v>4</v>
      </c>
      <c r="X800" s="1">
        <v>3</v>
      </c>
      <c r="Y800" s="1">
        <v>1</v>
      </c>
      <c r="Z800" s="1">
        <v>4</v>
      </c>
      <c r="AA800" s="8">
        <f t="shared" si="242"/>
        <v>12</v>
      </c>
      <c r="AB800" s="10">
        <f t="shared" si="243"/>
        <v>0.33333333333333331</v>
      </c>
      <c r="AC800" s="10">
        <f t="shared" si="244"/>
        <v>0.25</v>
      </c>
      <c r="AD800" s="10">
        <f t="shared" si="245"/>
        <v>8.3333333333333329E-2</v>
      </c>
      <c r="AE800" s="10">
        <f t="shared" si="246"/>
        <v>0.33333333333333331</v>
      </c>
      <c r="AF800" s="1">
        <v>7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1</v>
      </c>
      <c r="AN800" s="1">
        <v>68</v>
      </c>
      <c r="AO800" s="20" t="str">
        <f t="shared" si="229"/>
        <v>66+</v>
      </c>
      <c r="AP800" s="1">
        <v>2838</v>
      </c>
      <c r="AQ800" s="1">
        <v>0</v>
      </c>
      <c r="AR800" s="1">
        <v>0</v>
      </c>
      <c r="AS800" s="1">
        <v>0</v>
      </c>
      <c r="AT800" s="1">
        <v>1</v>
      </c>
      <c r="AU800" s="1">
        <v>0</v>
      </c>
      <c r="AV800" s="1">
        <v>0</v>
      </c>
      <c r="AW800" s="1">
        <v>0</v>
      </c>
      <c r="AX800" s="1">
        <v>1</v>
      </c>
      <c r="AY800" s="1">
        <v>0</v>
      </c>
      <c r="AZ800" s="1">
        <v>143</v>
      </c>
      <c r="BA800" s="23">
        <v>42011</v>
      </c>
      <c r="BB800" s="25">
        <f t="shared" si="230"/>
        <v>1</v>
      </c>
      <c r="BC800" s="25" t="str">
        <f t="shared" si="231"/>
        <v>January</v>
      </c>
      <c r="BD800" s="25">
        <v>1</v>
      </c>
      <c r="BE800" t="str">
        <f t="shared" si="232"/>
        <v>67,40442,Low income,35,Low spender,0.00086543692201177,1,1,52,45,12,52,25,22,13,169,0.266272189349112,0.0710059171597633,0.307692307692308,0.14792899408284,0.130177514792899,0.0769230769230769,4,3,1,4,12,0.333333333333333,0.25,0.0833333333333333,0.333333333333333,7,0,0,0,0,0,0,1,68,66+,2838,0,0,0,1,0,0,0,1,0,143</v>
      </c>
    </row>
    <row r="801" spans="1:57" ht="13.2" x14ac:dyDescent="0.25">
      <c r="A801" s="8">
        <v>1936</v>
      </c>
      <c r="B801" s="1">
        <v>42395</v>
      </c>
      <c r="C801" s="8" t="str">
        <f t="shared" si="233"/>
        <v>Low income</v>
      </c>
      <c r="D801" s="31">
        <v>30</v>
      </c>
      <c r="E801" s="34" t="str">
        <f t="shared" si="234"/>
        <v>Low spender</v>
      </c>
      <c r="F801" s="10">
        <f t="shared" si="228"/>
        <v>7.0763061681802103E-4</v>
      </c>
      <c r="G801" s="1">
        <v>1</v>
      </c>
      <c r="H801" s="1">
        <v>1</v>
      </c>
      <c r="I801" s="1">
        <v>35</v>
      </c>
      <c r="J801" s="1">
        <v>48</v>
      </c>
      <c r="K801" s="1">
        <v>13</v>
      </c>
      <c r="L801" s="1">
        <v>57</v>
      </c>
      <c r="M801" s="1">
        <v>24</v>
      </c>
      <c r="N801" s="1">
        <v>15</v>
      </c>
      <c r="O801" s="1">
        <v>25</v>
      </c>
      <c r="P801" s="8">
        <f t="shared" si="235"/>
        <v>182</v>
      </c>
      <c r="Q801" s="10">
        <f t="shared" si="236"/>
        <v>0.26373626373626374</v>
      </c>
      <c r="R801" s="10">
        <f t="shared" si="237"/>
        <v>7.1428571428571425E-2</v>
      </c>
      <c r="S801" s="10">
        <f t="shared" si="238"/>
        <v>0.31318681318681318</v>
      </c>
      <c r="T801" s="10">
        <f t="shared" si="239"/>
        <v>0.13186813186813187</v>
      </c>
      <c r="U801" s="10">
        <f t="shared" si="240"/>
        <v>8.2417582417582416E-2</v>
      </c>
      <c r="V801" s="10">
        <f t="shared" si="241"/>
        <v>0.13736263736263737</v>
      </c>
      <c r="W801" s="1">
        <v>4</v>
      </c>
      <c r="X801" s="1">
        <v>3</v>
      </c>
      <c r="Y801" s="1">
        <v>1</v>
      </c>
      <c r="Z801" s="1">
        <v>4</v>
      </c>
      <c r="AA801" s="8">
        <f t="shared" si="242"/>
        <v>12</v>
      </c>
      <c r="AB801" s="10">
        <f t="shared" si="243"/>
        <v>0.33333333333333331</v>
      </c>
      <c r="AC801" s="10">
        <f t="shared" si="244"/>
        <v>0.25</v>
      </c>
      <c r="AD801" s="10">
        <f t="shared" si="245"/>
        <v>8.3333333333333329E-2</v>
      </c>
      <c r="AE801" s="10">
        <f t="shared" si="246"/>
        <v>0.33333333333333331</v>
      </c>
      <c r="AF801" s="1">
        <v>7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39</v>
      </c>
      <c r="AO801" s="20" t="str">
        <f t="shared" si="229"/>
        <v>36-50</v>
      </c>
      <c r="AP801" s="1">
        <v>2245</v>
      </c>
      <c r="AQ801" s="1">
        <v>0</v>
      </c>
      <c r="AR801" s="1">
        <v>0</v>
      </c>
      <c r="AS801" s="1">
        <v>1</v>
      </c>
      <c r="AT801" s="1">
        <v>0</v>
      </c>
      <c r="AU801" s="1">
        <v>0</v>
      </c>
      <c r="AV801" s="1">
        <v>1</v>
      </c>
      <c r="AW801" s="1">
        <v>0</v>
      </c>
      <c r="AX801" s="1">
        <v>0</v>
      </c>
      <c r="AY801" s="1">
        <v>0</v>
      </c>
      <c r="AZ801" s="1">
        <v>132</v>
      </c>
      <c r="BA801" s="23">
        <v>42604</v>
      </c>
      <c r="BB801" s="25">
        <f t="shared" si="230"/>
        <v>8</v>
      </c>
      <c r="BC801" s="25" t="str">
        <f t="shared" si="231"/>
        <v>August</v>
      </c>
      <c r="BD801" s="25">
        <v>1</v>
      </c>
      <c r="BE801" t="str">
        <f t="shared" si="232"/>
        <v>1936,42395,Low income,30,Low spender,0.000707630616818021,1,1,35,48,13,57,24,15,25,182,0.263736263736264,0.0714285714285714,0.313186813186813,0.131868131868132,0.0824175824175824,0.137362637362637,4,3,1,4,12,0.333333333333333,0.25,0.0833333333333333,0.333333333333333,7,0,0,0,0,0,0,0,39,36-50,2245,0,0,1,0,0,1,0,0,0,132</v>
      </c>
    </row>
    <row r="802" spans="1:57" ht="13.2" x14ac:dyDescent="0.25">
      <c r="A802" s="8">
        <v>177</v>
      </c>
      <c r="B802" s="1">
        <v>8028</v>
      </c>
      <c r="C802" s="8" t="str">
        <f t="shared" si="233"/>
        <v>Low income</v>
      </c>
      <c r="D802" s="31">
        <v>1203</v>
      </c>
      <c r="E802" s="34" t="str">
        <f t="shared" si="234"/>
        <v>High spender</v>
      </c>
      <c r="F802" s="10">
        <f t="shared" si="228"/>
        <v>0.14985052316890882</v>
      </c>
      <c r="G802" s="1">
        <v>0</v>
      </c>
      <c r="H802" s="1">
        <v>0</v>
      </c>
      <c r="I802" s="1">
        <v>62</v>
      </c>
      <c r="J802" s="1">
        <v>73</v>
      </c>
      <c r="K802" s="1">
        <v>18</v>
      </c>
      <c r="L802" s="1">
        <v>66</v>
      </c>
      <c r="M802" s="1">
        <v>7</v>
      </c>
      <c r="N802" s="1">
        <v>12</v>
      </c>
      <c r="O802" s="1">
        <v>2</v>
      </c>
      <c r="P802" s="8">
        <f t="shared" si="235"/>
        <v>178</v>
      </c>
      <c r="Q802" s="10">
        <f t="shared" si="236"/>
        <v>0.4101123595505618</v>
      </c>
      <c r="R802" s="10">
        <f t="shared" si="237"/>
        <v>0.10112359550561797</v>
      </c>
      <c r="S802" s="10">
        <f t="shared" si="238"/>
        <v>0.3707865168539326</v>
      </c>
      <c r="T802" s="10">
        <f t="shared" si="239"/>
        <v>3.9325842696629212E-2</v>
      </c>
      <c r="U802" s="10">
        <f t="shared" si="240"/>
        <v>6.741573033707865E-2</v>
      </c>
      <c r="V802" s="10">
        <f t="shared" si="241"/>
        <v>1.1235955056179775E-2</v>
      </c>
      <c r="W802" s="1">
        <v>15</v>
      </c>
      <c r="X802" s="1">
        <v>0</v>
      </c>
      <c r="Y802" s="1">
        <v>1</v>
      </c>
      <c r="Z802" s="1">
        <v>0</v>
      </c>
      <c r="AA802" s="8">
        <f t="shared" si="242"/>
        <v>16</v>
      </c>
      <c r="AB802" s="10">
        <f t="shared" si="243"/>
        <v>0.9375</v>
      </c>
      <c r="AC802" s="10">
        <f t="shared" si="244"/>
        <v>0</v>
      </c>
      <c r="AD802" s="10">
        <f t="shared" si="245"/>
        <v>6.25E-2</v>
      </c>
      <c r="AE802" s="10">
        <f t="shared" si="246"/>
        <v>0</v>
      </c>
      <c r="AF802" s="1">
        <v>19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29</v>
      </c>
      <c r="AO802" s="20" t="str">
        <f t="shared" si="229"/>
        <v>24-35</v>
      </c>
      <c r="AP802" s="1">
        <v>2808</v>
      </c>
      <c r="AQ802" s="1">
        <v>0</v>
      </c>
      <c r="AR802" s="1">
        <v>0</v>
      </c>
      <c r="AS802" s="1">
        <v>1</v>
      </c>
      <c r="AT802" s="1">
        <v>0</v>
      </c>
      <c r="AU802" s="1">
        <v>0</v>
      </c>
      <c r="AV802" s="1">
        <v>0</v>
      </c>
      <c r="AW802" s="1">
        <v>1</v>
      </c>
      <c r="AX802" s="1">
        <v>0</v>
      </c>
      <c r="AY802" s="1">
        <v>0</v>
      </c>
      <c r="AZ802" s="1">
        <v>174</v>
      </c>
      <c r="BA802" s="23">
        <v>42041</v>
      </c>
      <c r="BB802" s="25">
        <f t="shared" si="230"/>
        <v>2</v>
      </c>
      <c r="BC802" s="25" t="str">
        <f t="shared" si="231"/>
        <v>February</v>
      </c>
      <c r="BD802" s="25">
        <v>1</v>
      </c>
      <c r="BE802" t="str">
        <f t="shared" si="232"/>
        <v>177,8028,Low income,1203,High spender,0.149850523168909,0,0,62,73,18,66,7,12,2,178,0.410112359550562,0.101123595505618,0.370786516853933,0.0393258426966292,0.0674157303370786,0.0112359550561798,15,0,1,0,16,0.9375,0,0.0625,0,19,0,0,0,0,0,0,0,29,24-35,2808,0,0,1,0,0,0,1,0,0,174</v>
      </c>
    </row>
    <row r="803" spans="1:57" ht="13.2" x14ac:dyDescent="0.25">
      <c r="A803" s="8">
        <v>73</v>
      </c>
      <c r="B803" s="1">
        <v>35688</v>
      </c>
      <c r="C803" s="8" t="str">
        <f t="shared" si="233"/>
        <v>Low income</v>
      </c>
      <c r="D803" s="31">
        <v>149</v>
      </c>
      <c r="E803" s="34" t="str">
        <f t="shared" si="234"/>
        <v>Low spender</v>
      </c>
      <c r="F803" s="10">
        <f t="shared" si="228"/>
        <v>4.1750728536202649E-3</v>
      </c>
      <c r="G803" s="1">
        <v>2</v>
      </c>
      <c r="H803" s="1">
        <v>1</v>
      </c>
      <c r="I803" s="1">
        <v>94</v>
      </c>
      <c r="J803" s="1">
        <v>73</v>
      </c>
      <c r="K803" s="1">
        <v>3</v>
      </c>
      <c r="L803" s="1">
        <v>90</v>
      </c>
      <c r="M803" s="1">
        <v>12</v>
      </c>
      <c r="N803" s="1">
        <v>1</v>
      </c>
      <c r="O803" s="1">
        <v>32</v>
      </c>
      <c r="P803" s="8">
        <f t="shared" si="235"/>
        <v>211</v>
      </c>
      <c r="Q803" s="10">
        <f t="shared" si="236"/>
        <v>0.34597156398104267</v>
      </c>
      <c r="R803" s="10">
        <f t="shared" si="237"/>
        <v>1.4218009478672985E-2</v>
      </c>
      <c r="S803" s="10">
        <f t="shared" si="238"/>
        <v>0.42654028436018959</v>
      </c>
      <c r="T803" s="10">
        <f t="shared" si="239"/>
        <v>5.6872037914691941E-2</v>
      </c>
      <c r="U803" s="10">
        <f t="shared" si="240"/>
        <v>4.7393364928909956E-3</v>
      </c>
      <c r="V803" s="10">
        <f t="shared" si="241"/>
        <v>0.15165876777251186</v>
      </c>
      <c r="W803" s="1">
        <v>7</v>
      </c>
      <c r="X803" s="1">
        <v>4</v>
      </c>
      <c r="Y803" s="1">
        <v>1</v>
      </c>
      <c r="Z803" s="1">
        <v>4</v>
      </c>
      <c r="AA803" s="8">
        <f t="shared" si="242"/>
        <v>16</v>
      </c>
      <c r="AB803" s="10">
        <f t="shared" si="243"/>
        <v>0.4375</v>
      </c>
      <c r="AC803" s="10">
        <f t="shared" si="244"/>
        <v>0.25</v>
      </c>
      <c r="AD803" s="10">
        <f t="shared" si="245"/>
        <v>6.25E-2</v>
      </c>
      <c r="AE803" s="10">
        <f t="shared" si="246"/>
        <v>0.25</v>
      </c>
      <c r="AF803" s="1">
        <v>8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47</v>
      </c>
      <c r="AO803" s="20" t="str">
        <f t="shared" si="229"/>
        <v>36-50</v>
      </c>
      <c r="AP803" s="1">
        <v>2835</v>
      </c>
      <c r="AQ803" s="1">
        <v>0</v>
      </c>
      <c r="AR803" s="1">
        <v>1</v>
      </c>
      <c r="AS803" s="1">
        <v>0</v>
      </c>
      <c r="AT803" s="1">
        <v>0</v>
      </c>
      <c r="AU803" s="1">
        <v>0</v>
      </c>
      <c r="AV803" s="1">
        <v>1</v>
      </c>
      <c r="AW803" s="1">
        <v>0</v>
      </c>
      <c r="AX803" s="1">
        <v>0</v>
      </c>
      <c r="AY803" s="1">
        <v>0</v>
      </c>
      <c r="AZ803" s="1">
        <v>147</v>
      </c>
      <c r="BA803" s="23">
        <v>42014</v>
      </c>
      <c r="BB803" s="25">
        <f t="shared" si="230"/>
        <v>1</v>
      </c>
      <c r="BC803" s="25" t="str">
        <f t="shared" si="231"/>
        <v>January</v>
      </c>
      <c r="BD803" s="25">
        <v>1</v>
      </c>
      <c r="BE803" t="str">
        <f t="shared" si="232"/>
        <v>73,35688,Low income,149,Low spender,0.00417507285362026,2,1,94,73,3,90,12,1,32,211,0.345971563981043,0.014218009478673,0.42654028436019,0.0568720379146919,0.004739336492891,0.151658767772512,7,4,1,4,16,0.4375,0.25,0.0625,0.25,8,0,0,0,0,0,0,0,47,36-50,2835,0,1,0,0,0,1,0,0,0,147</v>
      </c>
    </row>
    <row r="804" spans="1:57" ht="13.2" x14ac:dyDescent="0.25">
      <c r="A804" s="8">
        <v>1828</v>
      </c>
      <c r="B804" s="1">
        <v>62637</v>
      </c>
      <c r="C804" s="8" t="str">
        <f t="shared" si="233"/>
        <v>High income</v>
      </c>
      <c r="D804" s="31">
        <v>1293</v>
      </c>
      <c r="E804" s="34" t="str">
        <f t="shared" si="234"/>
        <v>High spender</v>
      </c>
      <c r="F804" s="10">
        <f t="shared" si="228"/>
        <v>2.0642751089611572E-2</v>
      </c>
      <c r="G804" s="1">
        <v>0</v>
      </c>
      <c r="H804" s="1">
        <v>1</v>
      </c>
      <c r="I804" s="1">
        <v>76</v>
      </c>
      <c r="J804" s="1">
        <v>104</v>
      </c>
      <c r="K804" s="1">
        <v>12</v>
      </c>
      <c r="L804" s="1">
        <v>48</v>
      </c>
      <c r="M804" s="1">
        <v>4</v>
      </c>
      <c r="N804" s="1">
        <v>12</v>
      </c>
      <c r="O804" s="1">
        <v>5</v>
      </c>
      <c r="P804" s="8">
        <f t="shared" si="235"/>
        <v>185</v>
      </c>
      <c r="Q804" s="10">
        <f t="shared" si="236"/>
        <v>0.56216216216216219</v>
      </c>
      <c r="R804" s="10">
        <f t="shared" si="237"/>
        <v>6.4864864864864868E-2</v>
      </c>
      <c r="S804" s="10">
        <f t="shared" si="238"/>
        <v>0.25945945945945947</v>
      </c>
      <c r="T804" s="10">
        <f t="shared" si="239"/>
        <v>2.1621621621621623E-2</v>
      </c>
      <c r="U804" s="10">
        <f t="shared" si="240"/>
        <v>6.4864864864864868E-2</v>
      </c>
      <c r="V804" s="10">
        <f t="shared" si="241"/>
        <v>2.7027027027027029E-2</v>
      </c>
      <c r="W804" s="1">
        <v>1</v>
      </c>
      <c r="X804" s="1">
        <v>2</v>
      </c>
      <c r="Y804" s="1">
        <v>2</v>
      </c>
      <c r="Z804" s="1">
        <v>5</v>
      </c>
      <c r="AA804" s="8">
        <f t="shared" si="242"/>
        <v>10</v>
      </c>
      <c r="AB804" s="10">
        <f t="shared" si="243"/>
        <v>0.1</v>
      </c>
      <c r="AC804" s="10">
        <f t="shared" si="244"/>
        <v>0.2</v>
      </c>
      <c r="AD804" s="10">
        <f t="shared" si="245"/>
        <v>0.2</v>
      </c>
      <c r="AE804" s="10">
        <f t="shared" si="246"/>
        <v>0.5</v>
      </c>
      <c r="AF804" s="1">
        <v>2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66</v>
      </c>
      <c r="AO804" s="20" t="str">
        <f t="shared" si="229"/>
        <v>66+</v>
      </c>
      <c r="AP804" s="1">
        <v>2279</v>
      </c>
      <c r="AQ804" s="1">
        <v>1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1</v>
      </c>
      <c r="AY804" s="1">
        <v>0</v>
      </c>
      <c r="AZ804" s="1">
        <v>175</v>
      </c>
      <c r="BA804" s="23">
        <v>42570</v>
      </c>
      <c r="BB804" s="25">
        <f t="shared" si="230"/>
        <v>7</v>
      </c>
      <c r="BC804" s="25" t="str">
        <f t="shared" si="231"/>
        <v>July</v>
      </c>
      <c r="BD804" s="25">
        <v>1</v>
      </c>
      <c r="BE804" t="str">
        <f t="shared" si="232"/>
        <v>1828,62637,High income,1293,High spender,0.0206427510896116,0,1,76,104,12,48,4,12,5,185,0.562162162162162,0.0648648648648649,0.259459459459459,0.0216216216216216,0.0648648648648649,0.027027027027027,1,2,2,5,10,0.1,0.2,0.2,0.5,2,0,0,0,0,0,0,0,66,66+,2279,1,0,0,0,0,0,0,1,0,175</v>
      </c>
    </row>
    <row r="805" spans="1:57" ht="13.2" x14ac:dyDescent="0.25">
      <c r="A805" s="8">
        <v>1563</v>
      </c>
      <c r="B805" s="1">
        <v>43020</v>
      </c>
      <c r="C805" s="8" t="str">
        <f t="shared" si="233"/>
        <v>Low income</v>
      </c>
      <c r="D805" s="31">
        <v>1028</v>
      </c>
      <c r="E805" s="34" t="str">
        <f t="shared" si="234"/>
        <v>High spender</v>
      </c>
      <c r="F805" s="10">
        <f t="shared" si="228"/>
        <v>2.3895862389586239E-2</v>
      </c>
      <c r="G805" s="1">
        <v>1</v>
      </c>
      <c r="H805" s="1">
        <v>0</v>
      </c>
      <c r="I805" s="1">
        <v>79</v>
      </c>
      <c r="J805" s="1">
        <v>45</v>
      </c>
      <c r="K805" s="1">
        <v>7</v>
      </c>
      <c r="L805" s="1">
        <v>99</v>
      </c>
      <c r="M805" s="1">
        <v>4</v>
      </c>
      <c r="N805" s="1">
        <v>25</v>
      </c>
      <c r="O805" s="1">
        <v>43</v>
      </c>
      <c r="P805" s="8">
        <f t="shared" si="235"/>
        <v>223</v>
      </c>
      <c r="Q805" s="10">
        <f t="shared" si="236"/>
        <v>0.20179372197309417</v>
      </c>
      <c r="R805" s="10">
        <f t="shared" si="237"/>
        <v>3.1390134529147982E-2</v>
      </c>
      <c r="S805" s="10">
        <f t="shared" si="238"/>
        <v>0.44394618834080718</v>
      </c>
      <c r="T805" s="10">
        <f t="shared" si="239"/>
        <v>1.7937219730941704E-2</v>
      </c>
      <c r="U805" s="10">
        <f t="shared" si="240"/>
        <v>0.11210762331838565</v>
      </c>
      <c r="V805" s="10">
        <f t="shared" si="241"/>
        <v>0.19282511210762332</v>
      </c>
      <c r="W805" s="1">
        <v>3</v>
      </c>
      <c r="X805" s="1">
        <v>4</v>
      </c>
      <c r="Y805" s="1">
        <v>1</v>
      </c>
      <c r="Z805" s="1">
        <v>4</v>
      </c>
      <c r="AA805" s="8">
        <f t="shared" si="242"/>
        <v>12</v>
      </c>
      <c r="AB805" s="10">
        <f t="shared" si="243"/>
        <v>0.25</v>
      </c>
      <c r="AC805" s="10">
        <f t="shared" si="244"/>
        <v>0.33333333333333331</v>
      </c>
      <c r="AD805" s="10">
        <f t="shared" si="245"/>
        <v>8.3333333333333329E-2</v>
      </c>
      <c r="AE805" s="10">
        <f t="shared" si="246"/>
        <v>0.33333333333333331</v>
      </c>
      <c r="AF805" s="1">
        <v>6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50</v>
      </c>
      <c r="AO805" s="20" t="str">
        <f t="shared" si="229"/>
        <v>36-50</v>
      </c>
      <c r="AP805" s="1">
        <v>2370</v>
      </c>
      <c r="AQ805" s="1">
        <v>0</v>
      </c>
      <c r="AR805" s="1">
        <v>0</v>
      </c>
      <c r="AS805" s="1">
        <v>1</v>
      </c>
      <c r="AT805" s="1">
        <v>0</v>
      </c>
      <c r="AU805" s="1">
        <v>0</v>
      </c>
      <c r="AV805" s="1">
        <v>0</v>
      </c>
      <c r="AW805" s="1">
        <v>1</v>
      </c>
      <c r="AX805" s="1">
        <v>0</v>
      </c>
      <c r="AY805" s="1">
        <v>0</v>
      </c>
      <c r="AZ805" s="1">
        <v>137</v>
      </c>
      <c r="BA805" s="23">
        <v>42479</v>
      </c>
      <c r="BB805" s="25">
        <f t="shared" si="230"/>
        <v>4</v>
      </c>
      <c r="BC805" s="25" t="str">
        <f t="shared" si="231"/>
        <v>April</v>
      </c>
      <c r="BD805" s="25">
        <v>1</v>
      </c>
      <c r="BE805" t="str">
        <f t="shared" si="232"/>
        <v>1563,43020,Low income,1028,High spender,0.0238958623895862,1,0,79,45,7,99,4,25,43,223,0.201793721973094,0.031390134529148,0.443946188340807,0.0179372197309417,0.112107623318386,0.192825112107623,3,4,1,4,12,0.25,0.333333333333333,0.0833333333333333,0.333333333333333,6,0,0,0,0,0,0,0,50,36-50,2370,0,0,1,0,0,0,1,0,0,137</v>
      </c>
    </row>
    <row r="806" spans="1:57" ht="13.2" x14ac:dyDescent="0.25">
      <c r="A806" s="8">
        <v>1501</v>
      </c>
      <c r="B806" s="1">
        <v>54690</v>
      </c>
      <c r="C806" s="8" t="str">
        <f t="shared" si="233"/>
        <v>High income</v>
      </c>
      <c r="D806" s="31">
        <v>597</v>
      </c>
      <c r="E806" s="34" t="str">
        <f t="shared" si="234"/>
        <v>High spender</v>
      </c>
      <c r="F806" s="10">
        <f t="shared" si="228"/>
        <v>1.0916072408118486E-2</v>
      </c>
      <c r="G806" s="1">
        <v>1</v>
      </c>
      <c r="H806" s="1">
        <v>1</v>
      </c>
      <c r="I806" s="1">
        <v>76</v>
      </c>
      <c r="J806" s="1">
        <v>111</v>
      </c>
      <c r="K806" s="1">
        <v>16</v>
      </c>
      <c r="L806" s="1">
        <v>37</v>
      </c>
      <c r="M806" s="1">
        <v>7</v>
      </c>
      <c r="N806" s="1">
        <v>9</v>
      </c>
      <c r="O806" s="1">
        <v>18</v>
      </c>
      <c r="P806" s="8">
        <f t="shared" si="235"/>
        <v>198</v>
      </c>
      <c r="Q806" s="10">
        <f t="shared" si="236"/>
        <v>0.56060606060606055</v>
      </c>
      <c r="R806" s="10">
        <f t="shared" si="237"/>
        <v>8.0808080808080815E-2</v>
      </c>
      <c r="S806" s="10">
        <f t="shared" si="238"/>
        <v>0.18686868686868688</v>
      </c>
      <c r="T806" s="10">
        <f t="shared" si="239"/>
        <v>3.5353535353535352E-2</v>
      </c>
      <c r="U806" s="10">
        <f t="shared" si="240"/>
        <v>4.5454545454545456E-2</v>
      </c>
      <c r="V806" s="10">
        <f t="shared" si="241"/>
        <v>9.0909090909090912E-2</v>
      </c>
      <c r="W806" s="1">
        <v>3</v>
      </c>
      <c r="X806" s="1">
        <v>3</v>
      </c>
      <c r="Y806" s="1">
        <v>1</v>
      </c>
      <c r="Z806" s="1">
        <v>5</v>
      </c>
      <c r="AA806" s="8">
        <f t="shared" si="242"/>
        <v>12</v>
      </c>
      <c r="AB806" s="10">
        <f t="shared" si="243"/>
        <v>0.25</v>
      </c>
      <c r="AC806" s="10">
        <f t="shared" si="244"/>
        <v>0.25</v>
      </c>
      <c r="AD806" s="10">
        <f t="shared" si="245"/>
        <v>8.3333333333333329E-2</v>
      </c>
      <c r="AE806" s="10">
        <f t="shared" si="246"/>
        <v>0.41666666666666669</v>
      </c>
      <c r="AF806" s="1">
        <v>3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49</v>
      </c>
      <c r="AO806" s="20" t="str">
        <f t="shared" si="229"/>
        <v>36-50</v>
      </c>
      <c r="AP806" s="1">
        <v>2393</v>
      </c>
      <c r="AQ806" s="1">
        <v>0</v>
      </c>
      <c r="AR806" s="1">
        <v>1</v>
      </c>
      <c r="AS806" s="1">
        <v>0</v>
      </c>
      <c r="AT806" s="1">
        <v>0</v>
      </c>
      <c r="AU806" s="1">
        <v>0</v>
      </c>
      <c r="AV806" s="1">
        <v>1</v>
      </c>
      <c r="AW806" s="1">
        <v>0</v>
      </c>
      <c r="AX806" s="1">
        <v>0</v>
      </c>
      <c r="AY806" s="1">
        <v>0</v>
      </c>
      <c r="AZ806" s="1">
        <v>162</v>
      </c>
      <c r="BA806" s="23">
        <v>42456</v>
      </c>
      <c r="BB806" s="25">
        <f t="shared" si="230"/>
        <v>3</v>
      </c>
      <c r="BC806" s="25" t="str">
        <f t="shared" si="231"/>
        <v>March</v>
      </c>
      <c r="BD806" s="25">
        <v>1</v>
      </c>
      <c r="BE806" t="str">
        <f t="shared" si="232"/>
        <v>1501,54690,High income,597,High spender,0.0109160724081185,1,1,76,111,16,37,7,9,18,198,0.560606060606061,0.0808080808080808,0.186868686868687,0.0353535353535354,0.0454545454545455,0.0909090909090909,3,3,1,5,12,0.25,0.25,0.0833333333333333,0.416666666666667,3,0,0,0,0,0,0,0,49,36-50,2393,0,1,0,0,0,1,0,0,0,162</v>
      </c>
    </row>
    <row r="807" spans="1:57" ht="13.2" x14ac:dyDescent="0.25">
      <c r="A807" s="8">
        <v>1342</v>
      </c>
      <c r="B807" s="1">
        <v>49096</v>
      </c>
      <c r="C807" s="8" t="str">
        <f t="shared" si="233"/>
        <v>Low income</v>
      </c>
      <c r="D807" s="31">
        <v>548</v>
      </c>
      <c r="E807" s="34" t="str">
        <f t="shared" si="234"/>
        <v>Low spender</v>
      </c>
      <c r="F807" s="10">
        <f t="shared" si="228"/>
        <v>1.1161805442398566E-2</v>
      </c>
      <c r="G807" s="1">
        <v>1</v>
      </c>
      <c r="H807" s="1">
        <v>1</v>
      </c>
      <c r="I807" s="1">
        <v>15</v>
      </c>
      <c r="J807" s="1">
        <v>144</v>
      </c>
      <c r="K807" s="1">
        <v>1</v>
      </c>
      <c r="L807" s="1">
        <v>32</v>
      </c>
      <c r="M807" s="1">
        <v>2</v>
      </c>
      <c r="N807" s="1">
        <v>1</v>
      </c>
      <c r="O807" s="1">
        <v>7</v>
      </c>
      <c r="P807" s="8">
        <f t="shared" si="235"/>
        <v>187</v>
      </c>
      <c r="Q807" s="10">
        <f t="shared" si="236"/>
        <v>0.77005347593582885</v>
      </c>
      <c r="R807" s="10">
        <f t="shared" si="237"/>
        <v>5.3475935828877002E-3</v>
      </c>
      <c r="S807" s="10">
        <f t="shared" si="238"/>
        <v>0.17112299465240641</v>
      </c>
      <c r="T807" s="10">
        <f t="shared" si="239"/>
        <v>1.06951871657754E-2</v>
      </c>
      <c r="U807" s="10">
        <f t="shared" si="240"/>
        <v>5.3475935828877002E-3</v>
      </c>
      <c r="V807" s="10">
        <f t="shared" si="241"/>
        <v>3.7433155080213901E-2</v>
      </c>
      <c r="W807" s="1">
        <v>4</v>
      </c>
      <c r="X807" s="1">
        <v>4</v>
      </c>
      <c r="Y807" s="1">
        <v>1</v>
      </c>
      <c r="Z807" s="1">
        <v>4</v>
      </c>
      <c r="AA807" s="8">
        <f t="shared" si="242"/>
        <v>13</v>
      </c>
      <c r="AB807" s="10">
        <f t="shared" si="243"/>
        <v>0.30769230769230771</v>
      </c>
      <c r="AC807" s="10">
        <f t="shared" si="244"/>
        <v>0.30769230769230771</v>
      </c>
      <c r="AD807" s="10">
        <f t="shared" si="245"/>
        <v>7.6923076923076927E-2</v>
      </c>
      <c r="AE807" s="10">
        <f t="shared" si="246"/>
        <v>0.30769230769230771</v>
      </c>
      <c r="AF807" s="1">
        <v>7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56</v>
      </c>
      <c r="AO807" s="20" t="str">
        <f t="shared" si="229"/>
        <v>50-65</v>
      </c>
      <c r="AP807" s="1">
        <v>2437</v>
      </c>
      <c r="AQ807" s="1">
        <v>0</v>
      </c>
      <c r="AR807" s="1">
        <v>1</v>
      </c>
      <c r="AS807" s="1">
        <v>0</v>
      </c>
      <c r="AT807" s="1">
        <v>0</v>
      </c>
      <c r="AU807" s="1">
        <v>0</v>
      </c>
      <c r="AV807" s="1">
        <v>0</v>
      </c>
      <c r="AW807" s="1">
        <v>1</v>
      </c>
      <c r="AX807" s="1">
        <v>0</v>
      </c>
      <c r="AY807" s="1">
        <v>0</v>
      </c>
      <c r="AZ807" s="1">
        <v>173</v>
      </c>
      <c r="BA807" s="23">
        <v>42412</v>
      </c>
      <c r="BB807" s="25">
        <f t="shared" si="230"/>
        <v>2</v>
      </c>
      <c r="BC807" s="25" t="str">
        <f t="shared" si="231"/>
        <v>February</v>
      </c>
      <c r="BD807" s="25">
        <v>1</v>
      </c>
      <c r="BE807" t="str">
        <f t="shared" si="232"/>
        <v>1342,49096,Low income,548,Low spender,0.0111618054423986,1,1,15,144,1,32,2,1,7,187,0.770053475935829,0.0053475935828877,0.171122994652406,0.0106951871657754,0.0053475935828877,0.0374331550802139,4,4,1,4,13,0.307692307692308,0.307692307692308,0.0769230769230769,0.307692307692308,7,0,0,0,0,0,0,0,56,50-65,2437,0,1,0,0,0,0,1,0,0,173</v>
      </c>
    </row>
    <row r="808" spans="1:57" ht="13.2" x14ac:dyDescent="0.25">
      <c r="A808" s="8">
        <v>1803</v>
      </c>
      <c r="B808" s="1">
        <v>51315</v>
      </c>
      <c r="C808" s="8" t="str">
        <f t="shared" si="233"/>
        <v>Low income</v>
      </c>
      <c r="D808" s="31">
        <v>1281</v>
      </c>
      <c r="E808" s="34" t="str">
        <f t="shared" si="234"/>
        <v>High spender</v>
      </c>
      <c r="F808" s="10">
        <f t="shared" si="228"/>
        <v>2.4963460976322713E-2</v>
      </c>
      <c r="G808" s="1">
        <v>0</v>
      </c>
      <c r="H808" s="1">
        <v>0</v>
      </c>
      <c r="I808" s="1">
        <v>45</v>
      </c>
      <c r="J808" s="1">
        <v>68</v>
      </c>
      <c r="K808" s="1">
        <v>28</v>
      </c>
      <c r="L808" s="1">
        <v>39</v>
      </c>
      <c r="M808" s="1">
        <v>16</v>
      </c>
      <c r="N808" s="1">
        <v>30</v>
      </c>
      <c r="O808" s="1">
        <v>41</v>
      </c>
      <c r="P808" s="8">
        <f t="shared" si="235"/>
        <v>222</v>
      </c>
      <c r="Q808" s="10">
        <f t="shared" si="236"/>
        <v>0.30630630630630629</v>
      </c>
      <c r="R808" s="10">
        <f t="shared" si="237"/>
        <v>0.12612612612612611</v>
      </c>
      <c r="S808" s="10">
        <f t="shared" si="238"/>
        <v>0.17567567567567569</v>
      </c>
      <c r="T808" s="10">
        <f t="shared" si="239"/>
        <v>7.2072072072072071E-2</v>
      </c>
      <c r="U808" s="10">
        <f t="shared" si="240"/>
        <v>0.13513513513513514</v>
      </c>
      <c r="V808" s="10">
        <f t="shared" si="241"/>
        <v>0.18468468468468469</v>
      </c>
      <c r="W808" s="1">
        <v>1</v>
      </c>
      <c r="X808" s="1">
        <v>2</v>
      </c>
      <c r="Y808" s="1">
        <v>2</v>
      </c>
      <c r="Z808" s="1">
        <v>5</v>
      </c>
      <c r="AA808" s="8">
        <f t="shared" si="242"/>
        <v>10</v>
      </c>
      <c r="AB808" s="10">
        <f t="shared" si="243"/>
        <v>0.1</v>
      </c>
      <c r="AC808" s="10">
        <f t="shared" si="244"/>
        <v>0.2</v>
      </c>
      <c r="AD808" s="10">
        <f t="shared" si="245"/>
        <v>0.2</v>
      </c>
      <c r="AE808" s="10">
        <f t="shared" si="246"/>
        <v>0.5</v>
      </c>
      <c r="AF808" s="1">
        <v>2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72</v>
      </c>
      <c r="AO808" s="20" t="str">
        <f t="shared" si="229"/>
        <v>66+</v>
      </c>
      <c r="AP808" s="1">
        <v>2285</v>
      </c>
      <c r="AQ808" s="1">
        <v>0</v>
      </c>
      <c r="AR808" s="1">
        <v>0</v>
      </c>
      <c r="AS808" s="1">
        <v>0</v>
      </c>
      <c r="AT808" s="1">
        <v>1</v>
      </c>
      <c r="AU808" s="1">
        <v>0</v>
      </c>
      <c r="AV808" s="1">
        <v>0</v>
      </c>
      <c r="AW808" s="1">
        <v>1</v>
      </c>
      <c r="AX808" s="1">
        <v>0</v>
      </c>
      <c r="AY808" s="1">
        <v>0</v>
      </c>
      <c r="AZ808" s="1">
        <v>140</v>
      </c>
      <c r="BA808" s="23">
        <v>42564</v>
      </c>
      <c r="BB808" s="25">
        <f t="shared" si="230"/>
        <v>7</v>
      </c>
      <c r="BC808" s="25" t="str">
        <f t="shared" si="231"/>
        <v>July</v>
      </c>
      <c r="BD808" s="25">
        <v>1</v>
      </c>
      <c r="BE808" t="str">
        <f t="shared" si="232"/>
        <v>1803,51315,Low income,1281,High spender,0.0249634609763227,0,0,45,68,28,39,16,30,41,222,0.306306306306306,0.126126126126126,0.175675675675676,0.0720720720720721,0.135135135135135,0.184684684684685,1,2,2,5,10,0.1,0.2,0.2,0.5,2,0,0,0,0,0,0,0,72,66+,2285,0,0,0,1,0,0,1,0,0,140</v>
      </c>
    </row>
    <row r="809" spans="1:57" ht="13.2" x14ac:dyDescent="0.25">
      <c r="A809" s="8">
        <v>1655</v>
      </c>
      <c r="B809" s="1">
        <v>51412</v>
      </c>
      <c r="C809" s="8" t="str">
        <f t="shared" si="233"/>
        <v>Low income</v>
      </c>
      <c r="D809" s="31">
        <v>1254</v>
      </c>
      <c r="E809" s="34" t="str">
        <f t="shared" si="234"/>
        <v>High spender</v>
      </c>
      <c r="F809" s="10">
        <f t="shared" si="228"/>
        <v>2.4391192717653467E-2</v>
      </c>
      <c r="G809" s="1">
        <v>0</v>
      </c>
      <c r="H809" s="1">
        <v>1</v>
      </c>
      <c r="I809" s="1">
        <v>42</v>
      </c>
      <c r="J809" s="1">
        <v>140</v>
      </c>
      <c r="K809" s="1">
        <v>3</v>
      </c>
      <c r="L809" s="1">
        <v>29</v>
      </c>
      <c r="M809" s="1">
        <v>4</v>
      </c>
      <c r="N809" s="1">
        <v>5</v>
      </c>
      <c r="O809" s="1">
        <v>14</v>
      </c>
      <c r="P809" s="8">
        <f t="shared" si="235"/>
        <v>195</v>
      </c>
      <c r="Q809" s="10">
        <f t="shared" si="236"/>
        <v>0.71794871794871795</v>
      </c>
      <c r="R809" s="10">
        <f t="shared" si="237"/>
        <v>1.5384615384615385E-2</v>
      </c>
      <c r="S809" s="10">
        <f t="shared" si="238"/>
        <v>0.14871794871794872</v>
      </c>
      <c r="T809" s="10">
        <f t="shared" si="239"/>
        <v>2.0512820512820513E-2</v>
      </c>
      <c r="U809" s="10">
        <f t="shared" si="240"/>
        <v>2.564102564102564E-2</v>
      </c>
      <c r="V809" s="10">
        <f t="shared" si="241"/>
        <v>7.179487179487179E-2</v>
      </c>
      <c r="W809" s="1">
        <v>2</v>
      </c>
      <c r="X809" s="1">
        <v>3</v>
      </c>
      <c r="Y809" s="1">
        <v>2</v>
      </c>
      <c r="Z809" s="1">
        <v>4</v>
      </c>
      <c r="AA809" s="8">
        <f t="shared" si="242"/>
        <v>11</v>
      </c>
      <c r="AB809" s="10">
        <f t="shared" si="243"/>
        <v>0.18181818181818182</v>
      </c>
      <c r="AC809" s="10">
        <f t="shared" si="244"/>
        <v>0.27272727272727271</v>
      </c>
      <c r="AD809" s="10">
        <f t="shared" si="245"/>
        <v>0.18181818181818182</v>
      </c>
      <c r="AE809" s="10">
        <f t="shared" si="246"/>
        <v>0.36363636363636365</v>
      </c>
      <c r="AF809" s="1">
        <v>4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62</v>
      </c>
      <c r="AO809" s="20" t="str">
        <f t="shared" si="229"/>
        <v>50-65</v>
      </c>
      <c r="AP809" s="1">
        <v>2339</v>
      </c>
      <c r="AQ809" s="1">
        <v>0</v>
      </c>
      <c r="AR809" s="1">
        <v>1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1</v>
      </c>
      <c r="AY809" s="1">
        <v>0</v>
      </c>
      <c r="AZ809" s="1">
        <v>167</v>
      </c>
      <c r="BA809" s="23">
        <v>42510</v>
      </c>
      <c r="BB809" s="25">
        <f t="shared" si="230"/>
        <v>5</v>
      </c>
      <c r="BC809" s="25" t="str">
        <f t="shared" si="231"/>
        <v>May</v>
      </c>
      <c r="BD809" s="25">
        <v>1</v>
      </c>
      <c r="BE809" t="str">
        <f t="shared" si="232"/>
        <v>1655,51412,Low income,1254,High spender,0.0243911927176535,0,1,42,140,3,29,4,5,14,195,0.717948717948718,0.0153846153846154,0.148717948717949,0.0205128205128205,0.0256410256410256,0.0717948717948718,2,3,2,4,11,0.181818181818182,0.272727272727273,0.181818181818182,0.363636363636364,4,0,0,0,0,0,0,0,62,50-65,2339,0,1,0,0,0,0,0,1,0,167</v>
      </c>
    </row>
    <row r="810" spans="1:57" ht="13.2" x14ac:dyDescent="0.25">
      <c r="A810" s="8">
        <v>1469</v>
      </c>
      <c r="B810" s="1">
        <v>41020</v>
      </c>
      <c r="C810" s="8" t="str">
        <f t="shared" si="233"/>
        <v>Low income</v>
      </c>
      <c r="D810" s="31">
        <v>835</v>
      </c>
      <c r="E810" s="34" t="str">
        <f t="shared" si="234"/>
        <v>High spender</v>
      </c>
      <c r="F810" s="10">
        <f t="shared" si="228"/>
        <v>2.0355923939541685E-2</v>
      </c>
      <c r="G810" s="1">
        <v>0</v>
      </c>
      <c r="H810" s="1">
        <v>0</v>
      </c>
      <c r="I810" s="1">
        <v>68</v>
      </c>
      <c r="J810" s="1">
        <v>112</v>
      </c>
      <c r="K810" s="1">
        <v>1</v>
      </c>
      <c r="L810" s="1">
        <v>54</v>
      </c>
      <c r="M810" s="1">
        <v>7</v>
      </c>
      <c r="N810" s="1">
        <v>7</v>
      </c>
      <c r="O810" s="1">
        <v>36</v>
      </c>
      <c r="P810" s="8">
        <f t="shared" si="235"/>
        <v>217</v>
      </c>
      <c r="Q810" s="10">
        <f t="shared" si="236"/>
        <v>0.5161290322580645</v>
      </c>
      <c r="R810" s="10">
        <f t="shared" si="237"/>
        <v>4.608294930875576E-3</v>
      </c>
      <c r="S810" s="10">
        <f t="shared" si="238"/>
        <v>0.24884792626728111</v>
      </c>
      <c r="T810" s="10">
        <f t="shared" si="239"/>
        <v>3.2258064516129031E-2</v>
      </c>
      <c r="U810" s="10">
        <f t="shared" si="240"/>
        <v>3.2258064516129031E-2</v>
      </c>
      <c r="V810" s="10">
        <f t="shared" si="241"/>
        <v>0.16589861751152074</v>
      </c>
      <c r="W810" s="1">
        <v>1</v>
      </c>
      <c r="X810" s="1">
        <v>3</v>
      </c>
      <c r="Y810" s="1">
        <v>2</v>
      </c>
      <c r="Z810" s="1">
        <v>4</v>
      </c>
      <c r="AA810" s="8">
        <f t="shared" si="242"/>
        <v>10</v>
      </c>
      <c r="AB810" s="10">
        <f t="shared" si="243"/>
        <v>0.1</v>
      </c>
      <c r="AC810" s="10">
        <f t="shared" si="244"/>
        <v>0.3</v>
      </c>
      <c r="AD810" s="10">
        <f t="shared" si="245"/>
        <v>0.2</v>
      </c>
      <c r="AE810" s="10">
        <f t="shared" si="246"/>
        <v>0.4</v>
      </c>
      <c r="AF810" s="1">
        <v>3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33</v>
      </c>
      <c r="AO810" s="20" t="str">
        <f t="shared" si="229"/>
        <v>24-35</v>
      </c>
      <c r="AP810" s="1">
        <v>2403</v>
      </c>
      <c r="AQ810" s="1">
        <v>0</v>
      </c>
      <c r="AR810" s="1">
        <v>0</v>
      </c>
      <c r="AS810" s="1">
        <v>1</v>
      </c>
      <c r="AT810" s="1">
        <v>0</v>
      </c>
      <c r="AU810" s="1">
        <v>0</v>
      </c>
      <c r="AV810" s="1">
        <v>0</v>
      </c>
      <c r="AW810" s="1">
        <v>0</v>
      </c>
      <c r="AX810" s="1">
        <v>1</v>
      </c>
      <c r="AY810" s="1">
        <v>0</v>
      </c>
      <c r="AZ810" s="1">
        <v>145</v>
      </c>
      <c r="BA810" s="23">
        <v>42446</v>
      </c>
      <c r="BB810" s="25">
        <f t="shared" si="230"/>
        <v>3</v>
      </c>
      <c r="BC810" s="25" t="str">
        <f t="shared" si="231"/>
        <v>March</v>
      </c>
      <c r="BD810" s="25">
        <v>1</v>
      </c>
      <c r="BE810" t="str">
        <f t="shared" si="232"/>
        <v>1469,41020,Low income,835,High spender,0.0203559239395417,0,0,68,112,1,54,7,7,36,217,0.516129032258065,0.00460829493087558,0.248847926267281,0.032258064516129,0.032258064516129,0.165898617511521,1,3,2,4,10,0.1,0.3,0.2,0.4,3,0,0,0,0,0,0,0,33,24-35,2403,0,0,1,0,0,0,0,1,0,145</v>
      </c>
    </row>
    <row r="811" spans="1:57" ht="13.2" x14ac:dyDescent="0.25">
      <c r="A811" s="8">
        <v>1447</v>
      </c>
      <c r="B811" s="1">
        <v>49980</v>
      </c>
      <c r="C811" s="8" t="str">
        <f t="shared" si="233"/>
        <v>Low income</v>
      </c>
      <c r="D811" s="31">
        <v>714</v>
      </c>
      <c r="E811" s="34" t="str">
        <f t="shared" si="234"/>
        <v>High spender</v>
      </c>
      <c r="F811" s="10">
        <f t="shared" si="228"/>
        <v>1.4285714285714285E-2</v>
      </c>
      <c r="G811" s="1">
        <v>0</v>
      </c>
      <c r="H811" s="1">
        <v>1</v>
      </c>
      <c r="I811" s="1">
        <v>79</v>
      </c>
      <c r="J811" s="1">
        <v>104</v>
      </c>
      <c r="K811" s="1">
        <v>1</v>
      </c>
      <c r="L811" s="1">
        <v>54</v>
      </c>
      <c r="M811" s="1">
        <v>13</v>
      </c>
      <c r="N811" s="1">
        <v>9</v>
      </c>
      <c r="O811" s="1">
        <v>14</v>
      </c>
      <c r="P811" s="8">
        <f t="shared" si="235"/>
        <v>195</v>
      </c>
      <c r="Q811" s="10">
        <f t="shared" si="236"/>
        <v>0.53333333333333333</v>
      </c>
      <c r="R811" s="10">
        <f t="shared" si="237"/>
        <v>5.1282051282051282E-3</v>
      </c>
      <c r="S811" s="10">
        <f t="shared" si="238"/>
        <v>0.27692307692307694</v>
      </c>
      <c r="T811" s="10">
        <f t="shared" si="239"/>
        <v>6.6666666666666666E-2</v>
      </c>
      <c r="U811" s="10">
        <f t="shared" si="240"/>
        <v>4.6153846153846156E-2</v>
      </c>
      <c r="V811" s="10">
        <f t="shared" si="241"/>
        <v>7.179487179487179E-2</v>
      </c>
      <c r="W811" s="1">
        <v>2</v>
      </c>
      <c r="X811" s="1">
        <v>3</v>
      </c>
      <c r="Y811" s="1">
        <v>1</v>
      </c>
      <c r="Z811" s="1">
        <v>5</v>
      </c>
      <c r="AA811" s="8">
        <f t="shared" si="242"/>
        <v>11</v>
      </c>
      <c r="AB811" s="10">
        <f t="shared" si="243"/>
        <v>0.18181818181818182</v>
      </c>
      <c r="AC811" s="10">
        <f t="shared" si="244"/>
        <v>0.27272727272727271</v>
      </c>
      <c r="AD811" s="10">
        <f t="shared" si="245"/>
        <v>9.0909090909090912E-2</v>
      </c>
      <c r="AE811" s="10">
        <f t="shared" si="246"/>
        <v>0.45454545454545453</v>
      </c>
      <c r="AF811" s="1">
        <v>5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57</v>
      </c>
      <c r="AO811" s="20" t="str">
        <f t="shared" si="229"/>
        <v>50-65</v>
      </c>
      <c r="AP811" s="1">
        <v>2408</v>
      </c>
      <c r="AQ811" s="1">
        <v>0</v>
      </c>
      <c r="AR811" s="1">
        <v>0</v>
      </c>
      <c r="AS811" s="1">
        <v>1</v>
      </c>
      <c r="AT811" s="1">
        <v>0</v>
      </c>
      <c r="AU811" s="1">
        <v>0</v>
      </c>
      <c r="AV811" s="1">
        <v>0</v>
      </c>
      <c r="AW811" s="1">
        <v>1</v>
      </c>
      <c r="AX811" s="1">
        <v>0</v>
      </c>
      <c r="AY811" s="1">
        <v>0</v>
      </c>
      <c r="AZ811" s="1">
        <v>167</v>
      </c>
      <c r="BA811" s="23">
        <v>42441</v>
      </c>
      <c r="BB811" s="25">
        <f t="shared" si="230"/>
        <v>3</v>
      </c>
      <c r="BC811" s="25" t="str">
        <f t="shared" si="231"/>
        <v>March</v>
      </c>
      <c r="BD811" s="25">
        <v>1</v>
      </c>
      <c r="BE811" t="str">
        <f t="shared" si="232"/>
        <v>1447,49980,Low income,714,High spender,0.0142857142857143,0,1,79,104,1,54,13,9,14,195,0.533333333333333,0.00512820512820513,0.276923076923077,0.0666666666666667,0.0461538461538462,0.0717948717948718,2,3,1,5,11,0.181818181818182,0.272727272727273,0.0909090909090909,0.454545454545455,5,0,0,0,0,0,0,0,57,50-65,2408,0,0,1,0,0,0,1,0,0,167</v>
      </c>
    </row>
    <row r="812" spans="1:57" ht="13.2" x14ac:dyDescent="0.25">
      <c r="A812" s="8">
        <v>263</v>
      </c>
      <c r="B812" s="1">
        <v>35893</v>
      </c>
      <c r="C812" s="8" t="str">
        <f t="shared" si="233"/>
        <v>Low income</v>
      </c>
      <c r="D812" s="31">
        <v>151</v>
      </c>
      <c r="E812" s="34" t="str">
        <f t="shared" si="234"/>
        <v>Low spender</v>
      </c>
      <c r="F812" s="10">
        <f t="shared" si="228"/>
        <v>4.2069484300559998E-3</v>
      </c>
      <c r="G812" s="1">
        <v>1</v>
      </c>
      <c r="H812" s="1">
        <v>1</v>
      </c>
      <c r="I812" s="1">
        <v>80</v>
      </c>
      <c r="J812" s="1">
        <v>158</v>
      </c>
      <c r="K812" s="1">
        <v>0</v>
      </c>
      <c r="L812" s="1">
        <v>23</v>
      </c>
      <c r="M812" s="1">
        <v>0</v>
      </c>
      <c r="N812" s="1">
        <v>0</v>
      </c>
      <c r="O812" s="1">
        <v>18</v>
      </c>
      <c r="P812" s="8">
        <f t="shared" si="235"/>
        <v>199</v>
      </c>
      <c r="Q812" s="10">
        <f t="shared" si="236"/>
        <v>0.79396984924623115</v>
      </c>
      <c r="R812" s="10">
        <f t="shared" si="237"/>
        <v>0</v>
      </c>
      <c r="S812" s="10">
        <f t="shared" si="238"/>
        <v>0.11557788944723618</v>
      </c>
      <c r="T812" s="10">
        <f t="shared" si="239"/>
        <v>0</v>
      </c>
      <c r="U812" s="10">
        <f t="shared" si="240"/>
        <v>0</v>
      </c>
      <c r="V812" s="10">
        <f t="shared" si="241"/>
        <v>9.0452261306532666E-2</v>
      </c>
      <c r="W812" s="1">
        <v>6</v>
      </c>
      <c r="X812" s="1">
        <v>3</v>
      </c>
      <c r="Y812" s="1">
        <v>1</v>
      </c>
      <c r="Z812" s="1">
        <v>5</v>
      </c>
      <c r="AA812" s="8">
        <f t="shared" si="242"/>
        <v>15</v>
      </c>
      <c r="AB812" s="10">
        <f t="shared" si="243"/>
        <v>0.4</v>
      </c>
      <c r="AC812" s="10">
        <f t="shared" si="244"/>
        <v>0.2</v>
      </c>
      <c r="AD812" s="10">
        <f t="shared" si="245"/>
        <v>6.6666666666666666E-2</v>
      </c>
      <c r="AE812" s="10">
        <f t="shared" si="246"/>
        <v>0.33333333333333331</v>
      </c>
      <c r="AF812" s="1">
        <v>8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52</v>
      </c>
      <c r="AO812" s="20" t="str">
        <f t="shared" si="229"/>
        <v>50-65</v>
      </c>
      <c r="AP812" s="1">
        <v>2781</v>
      </c>
      <c r="AQ812" s="1">
        <v>0</v>
      </c>
      <c r="AR812" s="1">
        <v>0</v>
      </c>
      <c r="AS812" s="1">
        <v>1</v>
      </c>
      <c r="AT812" s="1">
        <v>0</v>
      </c>
      <c r="AU812" s="1">
        <v>0</v>
      </c>
      <c r="AV812" s="1">
        <v>0</v>
      </c>
      <c r="AW812" s="1">
        <v>1</v>
      </c>
      <c r="AX812" s="1">
        <v>0</v>
      </c>
      <c r="AY812" s="1">
        <v>0</v>
      </c>
      <c r="AZ812" s="1">
        <v>163</v>
      </c>
      <c r="BA812" s="23">
        <v>42068</v>
      </c>
      <c r="BB812" s="25">
        <f t="shared" si="230"/>
        <v>3</v>
      </c>
      <c r="BC812" s="25" t="str">
        <f t="shared" si="231"/>
        <v>March</v>
      </c>
      <c r="BD812" s="25">
        <v>1</v>
      </c>
      <c r="BE812" t="str">
        <f t="shared" si="232"/>
        <v>263,35893,Low income,151,Low spender,0.004206948430056,1,1,80,158,0,23,0,0,18,199,0.793969849246231,0,0.115577889447236,0,0,0.0904522613065327,6,3,1,5,15,0.4,0.2,0.0666666666666667,0.333333333333333,8,0,0,0,0,0,0,0,52,50-65,2781,0,0,1,0,0,0,1,0,0,163</v>
      </c>
    </row>
    <row r="813" spans="1:57" ht="13.2" x14ac:dyDescent="0.25">
      <c r="A813" s="8">
        <v>1637</v>
      </c>
      <c r="B813" s="1">
        <v>41335</v>
      </c>
      <c r="C813" s="8" t="str">
        <f t="shared" si="233"/>
        <v>Low income</v>
      </c>
      <c r="D813" s="31">
        <v>444</v>
      </c>
      <c r="E813" s="34" t="str">
        <f t="shared" si="234"/>
        <v>Low spender</v>
      </c>
      <c r="F813" s="10">
        <f t="shared" si="228"/>
        <v>1.0741502358775856E-2</v>
      </c>
      <c r="G813" s="1">
        <v>1</v>
      </c>
      <c r="H813" s="1">
        <v>0</v>
      </c>
      <c r="I813" s="1">
        <v>24</v>
      </c>
      <c r="J813" s="1">
        <v>112</v>
      </c>
      <c r="K813" s="1">
        <v>19</v>
      </c>
      <c r="L813" s="1">
        <v>21</v>
      </c>
      <c r="M813" s="1">
        <v>16</v>
      </c>
      <c r="N813" s="1">
        <v>14</v>
      </c>
      <c r="O813" s="1">
        <v>5</v>
      </c>
      <c r="P813" s="8">
        <f t="shared" si="235"/>
        <v>187</v>
      </c>
      <c r="Q813" s="10">
        <f t="shared" si="236"/>
        <v>0.59893048128342241</v>
      </c>
      <c r="R813" s="10">
        <f t="shared" si="237"/>
        <v>0.10160427807486631</v>
      </c>
      <c r="S813" s="10">
        <f t="shared" si="238"/>
        <v>0.11229946524064172</v>
      </c>
      <c r="T813" s="10">
        <f t="shared" si="239"/>
        <v>8.5561497326203204E-2</v>
      </c>
      <c r="U813" s="10">
        <f t="shared" si="240"/>
        <v>7.4866310160427801E-2</v>
      </c>
      <c r="V813" s="10">
        <f t="shared" si="241"/>
        <v>2.6737967914438502E-2</v>
      </c>
      <c r="W813" s="1">
        <v>3</v>
      </c>
      <c r="X813" s="1">
        <v>4</v>
      </c>
      <c r="Y813" s="1">
        <v>1</v>
      </c>
      <c r="Z813" s="1">
        <v>4</v>
      </c>
      <c r="AA813" s="8">
        <f t="shared" si="242"/>
        <v>12</v>
      </c>
      <c r="AB813" s="10">
        <f t="shared" si="243"/>
        <v>0.25</v>
      </c>
      <c r="AC813" s="10">
        <f t="shared" si="244"/>
        <v>0.33333333333333331</v>
      </c>
      <c r="AD813" s="10">
        <f t="shared" si="245"/>
        <v>8.3333333333333329E-2</v>
      </c>
      <c r="AE813" s="10">
        <f t="shared" si="246"/>
        <v>0.33333333333333331</v>
      </c>
      <c r="AF813" s="1">
        <v>7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52</v>
      </c>
      <c r="AO813" s="20" t="str">
        <f t="shared" si="229"/>
        <v>50-65</v>
      </c>
      <c r="AP813" s="1">
        <v>2344</v>
      </c>
      <c r="AQ813" s="1">
        <v>1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1</v>
      </c>
      <c r="AY813" s="1">
        <v>0</v>
      </c>
      <c r="AZ813" s="1">
        <v>177</v>
      </c>
      <c r="BA813" s="23">
        <v>42505</v>
      </c>
      <c r="BB813" s="25">
        <f t="shared" si="230"/>
        <v>5</v>
      </c>
      <c r="BC813" s="25" t="str">
        <f t="shared" si="231"/>
        <v>May</v>
      </c>
      <c r="BD813" s="25">
        <v>1</v>
      </c>
      <c r="BE813" t="str">
        <f t="shared" si="232"/>
        <v>1637,41335,Low income,444,Low spender,0.0107415023587759,1,0,24,112,19,21,16,14,5,187,0.598930481283422,0.101604278074866,0.112299465240642,0.0855614973262032,0.0748663101604278,0.0267379679144385,3,4,1,4,12,0.25,0.333333333333333,0.0833333333333333,0.333333333333333,7,0,0,0,0,0,0,0,52,50-65,2344,1,0,0,0,0,0,0,1,0,177</v>
      </c>
    </row>
    <row r="814" spans="1:57" ht="13.2" x14ac:dyDescent="0.25">
      <c r="A814" s="8">
        <v>1397</v>
      </c>
      <c r="B814" s="1">
        <v>42618</v>
      </c>
      <c r="C814" s="8" t="str">
        <f t="shared" si="233"/>
        <v>Low income</v>
      </c>
      <c r="D814" s="31">
        <v>543</v>
      </c>
      <c r="E814" s="34" t="str">
        <f t="shared" si="234"/>
        <v>Low spender</v>
      </c>
      <c r="F814" s="10">
        <f t="shared" si="228"/>
        <v>1.2741095311840067E-2</v>
      </c>
      <c r="G814" s="1">
        <v>1</v>
      </c>
      <c r="H814" s="1">
        <v>0</v>
      </c>
      <c r="I814" s="1">
        <v>92</v>
      </c>
      <c r="J814" s="1">
        <v>76</v>
      </c>
      <c r="K814" s="1">
        <v>14</v>
      </c>
      <c r="L814" s="1">
        <v>74</v>
      </c>
      <c r="M814" s="1">
        <v>13</v>
      </c>
      <c r="N814" s="1">
        <v>5</v>
      </c>
      <c r="O814" s="1">
        <v>10</v>
      </c>
      <c r="P814" s="8">
        <f t="shared" si="235"/>
        <v>192</v>
      </c>
      <c r="Q814" s="10">
        <f t="shared" si="236"/>
        <v>0.39583333333333331</v>
      </c>
      <c r="R814" s="10">
        <f t="shared" si="237"/>
        <v>7.2916666666666671E-2</v>
      </c>
      <c r="S814" s="10">
        <f t="shared" si="238"/>
        <v>0.38541666666666669</v>
      </c>
      <c r="T814" s="10">
        <f t="shared" si="239"/>
        <v>6.7708333333333329E-2</v>
      </c>
      <c r="U814" s="10">
        <f t="shared" si="240"/>
        <v>2.6041666666666668E-2</v>
      </c>
      <c r="V814" s="10">
        <f t="shared" si="241"/>
        <v>5.2083333333333336E-2</v>
      </c>
      <c r="W814" s="1">
        <v>2</v>
      </c>
      <c r="X814" s="1">
        <v>5</v>
      </c>
      <c r="Y814" s="1">
        <v>0</v>
      </c>
      <c r="Z814" s="1">
        <v>4</v>
      </c>
      <c r="AA814" s="8">
        <f t="shared" si="242"/>
        <v>11</v>
      </c>
      <c r="AB814" s="10">
        <f t="shared" si="243"/>
        <v>0.18181818181818182</v>
      </c>
      <c r="AC814" s="10">
        <f t="shared" si="244"/>
        <v>0.45454545454545453</v>
      </c>
      <c r="AD814" s="10">
        <f t="shared" si="245"/>
        <v>0</v>
      </c>
      <c r="AE814" s="10">
        <f t="shared" si="246"/>
        <v>0.36363636363636365</v>
      </c>
      <c r="AF814" s="1">
        <v>8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48</v>
      </c>
      <c r="AO814" s="20" t="str">
        <f t="shared" si="229"/>
        <v>36-50</v>
      </c>
      <c r="AP814" s="1">
        <v>2422</v>
      </c>
      <c r="AQ814" s="1">
        <v>1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1</v>
      </c>
      <c r="AY814" s="1">
        <v>0</v>
      </c>
      <c r="AZ814" s="1">
        <v>172</v>
      </c>
      <c r="BA814" s="23">
        <v>42427</v>
      </c>
      <c r="BB814" s="25">
        <f t="shared" si="230"/>
        <v>2</v>
      </c>
      <c r="BC814" s="25" t="str">
        <f t="shared" si="231"/>
        <v>February</v>
      </c>
      <c r="BD814" s="25">
        <v>1</v>
      </c>
      <c r="BE814" t="str">
        <f t="shared" si="232"/>
        <v>1397,42618,Low income,543,Low spender,0.0127410953118401,1,0,92,76,14,74,13,5,10,192,0.395833333333333,0.0729166666666667,0.385416666666667,0.0677083333333333,0.0260416666666667,0.0520833333333333,2,5,0,4,11,0.181818181818182,0.454545454545455,0,0.363636363636364,8,0,0,0,0,0,0,0,48,36-50,2422,1,0,0,0,0,0,0,1,0,172</v>
      </c>
    </row>
    <row r="815" spans="1:57" ht="13.2" x14ac:dyDescent="0.25">
      <c r="A815" s="8">
        <v>1279</v>
      </c>
      <c r="B815" s="1">
        <v>44392</v>
      </c>
      <c r="C815" s="8" t="str">
        <f t="shared" si="233"/>
        <v>Low income</v>
      </c>
      <c r="D815" s="31">
        <v>542</v>
      </c>
      <c r="E815" s="34" t="str">
        <f t="shared" si="234"/>
        <v>Low spender</v>
      </c>
      <c r="F815" s="10">
        <f t="shared" si="228"/>
        <v>1.2209407100378447E-2</v>
      </c>
      <c r="G815" s="1">
        <v>1</v>
      </c>
      <c r="H815" s="1">
        <v>1</v>
      </c>
      <c r="I815" s="1">
        <v>71</v>
      </c>
      <c r="J815" s="1">
        <v>87</v>
      </c>
      <c r="K815" s="1">
        <v>5</v>
      </c>
      <c r="L815" s="1">
        <v>71</v>
      </c>
      <c r="M815" s="1">
        <v>7</v>
      </c>
      <c r="N815" s="1">
        <v>12</v>
      </c>
      <c r="O815" s="1">
        <v>29</v>
      </c>
      <c r="P815" s="8">
        <f t="shared" si="235"/>
        <v>211</v>
      </c>
      <c r="Q815" s="10">
        <f t="shared" si="236"/>
        <v>0.41232227488151657</v>
      </c>
      <c r="R815" s="10">
        <f t="shared" si="237"/>
        <v>2.3696682464454975E-2</v>
      </c>
      <c r="S815" s="10">
        <f t="shared" si="238"/>
        <v>0.33649289099526064</v>
      </c>
      <c r="T815" s="10">
        <f t="shared" si="239"/>
        <v>3.3175355450236969E-2</v>
      </c>
      <c r="U815" s="10">
        <f t="shared" si="240"/>
        <v>5.6872037914691941E-2</v>
      </c>
      <c r="V815" s="10">
        <f t="shared" si="241"/>
        <v>0.13744075829383887</v>
      </c>
      <c r="W815" s="1">
        <v>5</v>
      </c>
      <c r="X815" s="1">
        <v>4</v>
      </c>
      <c r="Y815" s="1">
        <v>1</v>
      </c>
      <c r="Z815" s="1">
        <v>4</v>
      </c>
      <c r="AA815" s="8">
        <f t="shared" si="242"/>
        <v>14</v>
      </c>
      <c r="AB815" s="10">
        <f t="shared" si="243"/>
        <v>0.35714285714285715</v>
      </c>
      <c r="AC815" s="10">
        <f t="shared" si="244"/>
        <v>0.2857142857142857</v>
      </c>
      <c r="AD815" s="10">
        <f t="shared" si="245"/>
        <v>7.1428571428571425E-2</v>
      </c>
      <c r="AE815" s="10">
        <f t="shared" si="246"/>
        <v>0.2857142857142857</v>
      </c>
      <c r="AF815" s="1">
        <v>7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46</v>
      </c>
      <c r="AO815" s="20" t="str">
        <f t="shared" si="229"/>
        <v>36-50</v>
      </c>
      <c r="AP815" s="1">
        <v>2456</v>
      </c>
      <c r="AQ815" s="1">
        <v>0</v>
      </c>
      <c r="AR815" s="1">
        <v>0</v>
      </c>
      <c r="AS815" s="1">
        <v>0</v>
      </c>
      <c r="AT815" s="1">
        <v>1</v>
      </c>
      <c r="AU815" s="1">
        <v>0</v>
      </c>
      <c r="AV815" s="1">
        <v>0</v>
      </c>
      <c r="AW815" s="1">
        <v>1</v>
      </c>
      <c r="AX815" s="1">
        <v>0</v>
      </c>
      <c r="AY815" s="1">
        <v>0</v>
      </c>
      <c r="AZ815" s="1">
        <v>153</v>
      </c>
      <c r="BA815" s="23">
        <v>42393</v>
      </c>
      <c r="BB815" s="25">
        <f t="shared" si="230"/>
        <v>1</v>
      </c>
      <c r="BC815" s="25" t="str">
        <f t="shared" si="231"/>
        <v>January</v>
      </c>
      <c r="BD815" s="25">
        <v>1</v>
      </c>
      <c r="BE815" t="str">
        <f t="shared" si="232"/>
        <v>1279,44392,Low income,542,Low spender,0.0122094071003784,1,1,71,87,5,71,7,12,29,211,0.412322274881517,0.023696682464455,0.336492890995261,0.033175355450237,0.0568720379146919,0.137440758293839,5,4,1,4,14,0.357142857142857,0.285714285714286,0.0714285714285714,0.285714285714286,7,0,0,0,0,0,0,0,46,36-50,2456,0,0,0,1,0,0,1,0,0,153</v>
      </c>
    </row>
    <row r="816" spans="1:57" ht="13.2" x14ac:dyDescent="0.25">
      <c r="A816" s="8">
        <v>1228</v>
      </c>
      <c r="B816" s="1">
        <v>45579</v>
      </c>
      <c r="C816" s="8" t="str">
        <f t="shared" si="233"/>
        <v>Low income</v>
      </c>
      <c r="D816" s="31">
        <v>48</v>
      </c>
      <c r="E816" s="34" t="str">
        <f t="shared" si="234"/>
        <v>Low spender</v>
      </c>
      <c r="F816" s="10">
        <f t="shared" si="228"/>
        <v>1.053116566839992E-3</v>
      </c>
      <c r="G816" s="1">
        <v>0</v>
      </c>
      <c r="H816" s="1">
        <v>1</v>
      </c>
      <c r="I816" s="1">
        <v>10</v>
      </c>
      <c r="J816" s="1">
        <v>145</v>
      </c>
      <c r="K816" s="1">
        <v>1</v>
      </c>
      <c r="L816" s="1">
        <v>33</v>
      </c>
      <c r="M816" s="1">
        <v>2</v>
      </c>
      <c r="N816" s="1">
        <v>1</v>
      </c>
      <c r="O816" s="1">
        <v>1</v>
      </c>
      <c r="P816" s="8">
        <f t="shared" si="235"/>
        <v>183</v>
      </c>
      <c r="Q816" s="10">
        <f t="shared" si="236"/>
        <v>0.79234972677595628</v>
      </c>
      <c r="R816" s="10">
        <f t="shared" si="237"/>
        <v>5.4644808743169399E-3</v>
      </c>
      <c r="S816" s="10">
        <f t="shared" si="238"/>
        <v>0.18032786885245902</v>
      </c>
      <c r="T816" s="10">
        <f t="shared" si="239"/>
        <v>1.092896174863388E-2</v>
      </c>
      <c r="U816" s="10">
        <f t="shared" si="240"/>
        <v>5.4644808743169399E-3</v>
      </c>
      <c r="V816" s="10">
        <f t="shared" si="241"/>
        <v>5.4644808743169399E-3</v>
      </c>
      <c r="W816" s="1">
        <v>1</v>
      </c>
      <c r="X816" s="1">
        <v>4</v>
      </c>
      <c r="Y816" s="1">
        <v>1</v>
      </c>
      <c r="Z816" s="1">
        <v>4</v>
      </c>
      <c r="AA816" s="8">
        <f t="shared" si="242"/>
        <v>10</v>
      </c>
      <c r="AB816" s="10">
        <f t="shared" si="243"/>
        <v>0.1</v>
      </c>
      <c r="AC816" s="10">
        <f t="shared" si="244"/>
        <v>0.4</v>
      </c>
      <c r="AD816" s="10">
        <f t="shared" si="245"/>
        <v>0.1</v>
      </c>
      <c r="AE816" s="10">
        <f t="shared" si="246"/>
        <v>0.4</v>
      </c>
      <c r="AF816" s="1">
        <v>6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72</v>
      </c>
      <c r="AO816" s="20" t="str">
        <f t="shared" si="229"/>
        <v>66+</v>
      </c>
      <c r="AP816" s="1">
        <v>2472</v>
      </c>
      <c r="AQ816" s="1">
        <v>0</v>
      </c>
      <c r="AR816" s="1">
        <v>1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1</v>
      </c>
      <c r="AZ816" s="1">
        <v>181</v>
      </c>
      <c r="BA816" s="23">
        <v>42377</v>
      </c>
      <c r="BB816" s="25">
        <f t="shared" si="230"/>
        <v>1</v>
      </c>
      <c r="BC816" s="25" t="str">
        <f t="shared" si="231"/>
        <v>January</v>
      </c>
      <c r="BD816" s="25">
        <v>1</v>
      </c>
      <c r="BE816" t="str">
        <f t="shared" si="232"/>
        <v>1228,45579,Low income,48,Low spender,0.00105311656683999,0,1,10,145,1,33,2,1,1,183,0.792349726775956,0.00546448087431694,0.180327868852459,0.0109289617486339,0.00546448087431694,0.00546448087431694,1,4,1,4,10,0.1,0.4,0.1,0.4,6,0,0,0,0,0,0,0,72,66+,2472,0,1,0,0,0,0,0,0,1,181</v>
      </c>
    </row>
    <row r="817" spans="1:57" ht="13.2" x14ac:dyDescent="0.25">
      <c r="A817" s="8">
        <v>651</v>
      </c>
      <c r="B817" s="1">
        <v>44421</v>
      </c>
      <c r="C817" s="8" t="str">
        <f t="shared" si="233"/>
        <v>Low income</v>
      </c>
      <c r="D817" s="31">
        <v>1144</v>
      </c>
      <c r="E817" s="34" t="str">
        <f t="shared" si="234"/>
        <v>High spender</v>
      </c>
      <c r="F817" s="10">
        <f t="shared" si="228"/>
        <v>2.5753585016095992E-2</v>
      </c>
      <c r="G817" s="1">
        <v>1</v>
      </c>
      <c r="H817" s="1">
        <v>1</v>
      </c>
      <c r="I817" s="1">
        <v>53</v>
      </c>
      <c r="J817" s="1">
        <v>110</v>
      </c>
      <c r="K817" s="1">
        <v>5</v>
      </c>
      <c r="L817" s="1">
        <v>59</v>
      </c>
      <c r="M817" s="1">
        <v>7</v>
      </c>
      <c r="N817" s="1">
        <v>1</v>
      </c>
      <c r="O817" s="1">
        <v>7</v>
      </c>
      <c r="P817" s="8">
        <f t="shared" si="235"/>
        <v>189</v>
      </c>
      <c r="Q817" s="10">
        <f t="shared" si="236"/>
        <v>0.58201058201058198</v>
      </c>
      <c r="R817" s="10">
        <f t="shared" si="237"/>
        <v>2.6455026455026454E-2</v>
      </c>
      <c r="S817" s="10">
        <f t="shared" si="238"/>
        <v>0.31216931216931215</v>
      </c>
      <c r="T817" s="10">
        <f t="shared" si="239"/>
        <v>3.7037037037037035E-2</v>
      </c>
      <c r="U817" s="10">
        <f t="shared" si="240"/>
        <v>5.2910052910052907E-3</v>
      </c>
      <c r="V817" s="10">
        <f t="shared" si="241"/>
        <v>3.7037037037037035E-2</v>
      </c>
      <c r="W817" s="1">
        <v>5</v>
      </c>
      <c r="X817" s="1">
        <v>5</v>
      </c>
      <c r="Y817" s="1">
        <v>0</v>
      </c>
      <c r="Z817" s="1">
        <v>4</v>
      </c>
      <c r="AA817" s="8">
        <f t="shared" si="242"/>
        <v>14</v>
      </c>
      <c r="AB817" s="10">
        <f t="shared" si="243"/>
        <v>0.35714285714285715</v>
      </c>
      <c r="AC817" s="10">
        <f t="shared" si="244"/>
        <v>0.35714285714285715</v>
      </c>
      <c r="AD817" s="10">
        <f t="shared" si="245"/>
        <v>0</v>
      </c>
      <c r="AE817" s="10">
        <f t="shared" si="246"/>
        <v>0.2857142857142857</v>
      </c>
      <c r="AF817" s="1">
        <v>8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49</v>
      </c>
      <c r="AO817" s="20" t="str">
        <f t="shared" si="229"/>
        <v>36-50</v>
      </c>
      <c r="AP817" s="1">
        <v>2658</v>
      </c>
      <c r="AQ817" s="1">
        <v>1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1</v>
      </c>
      <c r="AX817" s="1">
        <v>0</v>
      </c>
      <c r="AY817" s="1">
        <v>0</v>
      </c>
      <c r="AZ817" s="1">
        <v>175</v>
      </c>
      <c r="BA817" s="23">
        <v>42191</v>
      </c>
      <c r="BB817" s="25">
        <f t="shared" si="230"/>
        <v>7</v>
      </c>
      <c r="BC817" s="25" t="str">
        <f t="shared" si="231"/>
        <v>July</v>
      </c>
      <c r="BD817" s="25">
        <v>1</v>
      </c>
      <c r="BE817" t="str">
        <f t="shared" si="232"/>
        <v>651,44421,Low income,1144,High spender,0.025753585016096,1,1,53,110,5,59,7,1,7,189,0.582010582010582,0.0264550264550265,0.312169312169312,0.037037037037037,0.00529100529100529,0.037037037037037,5,5,0,4,14,0.357142857142857,0.357142857142857,0,0.285714285714286,8,0,0,0,0,0,0,0,49,36-50,2658,1,0,0,0,0,0,1,0,0,175</v>
      </c>
    </row>
    <row r="818" spans="1:57" ht="13.2" x14ac:dyDescent="0.25">
      <c r="A818" s="8">
        <v>506</v>
      </c>
      <c r="B818" s="1">
        <v>30732</v>
      </c>
      <c r="C818" s="8" t="str">
        <f t="shared" si="233"/>
        <v>Low income</v>
      </c>
      <c r="D818" s="31">
        <v>66</v>
      </c>
      <c r="E818" s="34" t="str">
        <f t="shared" si="234"/>
        <v>Low spender</v>
      </c>
      <c r="F818" s="10">
        <f t="shared" si="228"/>
        <v>2.1475985942991018E-3</v>
      </c>
      <c r="G818" s="1">
        <v>1</v>
      </c>
      <c r="H818" s="1">
        <v>0</v>
      </c>
      <c r="I818" s="1">
        <v>44</v>
      </c>
      <c r="J818" s="1">
        <v>155</v>
      </c>
      <c r="K818" s="1">
        <v>1</v>
      </c>
      <c r="L818" s="1">
        <v>25</v>
      </c>
      <c r="M818" s="1">
        <v>0</v>
      </c>
      <c r="N818" s="1">
        <v>1</v>
      </c>
      <c r="O818" s="1">
        <v>3</v>
      </c>
      <c r="P818" s="8">
        <f t="shared" si="235"/>
        <v>185</v>
      </c>
      <c r="Q818" s="10">
        <f t="shared" si="236"/>
        <v>0.83783783783783783</v>
      </c>
      <c r="R818" s="10">
        <f t="shared" si="237"/>
        <v>5.4054054054054057E-3</v>
      </c>
      <c r="S818" s="10">
        <f t="shared" si="238"/>
        <v>0.13513513513513514</v>
      </c>
      <c r="T818" s="10">
        <f t="shared" si="239"/>
        <v>0</v>
      </c>
      <c r="U818" s="10">
        <f t="shared" si="240"/>
        <v>5.4054054054054057E-3</v>
      </c>
      <c r="V818" s="10">
        <f t="shared" si="241"/>
        <v>1.6216216216216217E-2</v>
      </c>
      <c r="W818" s="1">
        <v>4</v>
      </c>
      <c r="X818" s="1">
        <v>4</v>
      </c>
      <c r="Y818" s="1">
        <v>1</v>
      </c>
      <c r="Z818" s="1">
        <v>4</v>
      </c>
      <c r="AA818" s="8">
        <f t="shared" si="242"/>
        <v>13</v>
      </c>
      <c r="AB818" s="10">
        <f t="shared" si="243"/>
        <v>0.30769230769230771</v>
      </c>
      <c r="AC818" s="10">
        <f t="shared" si="244"/>
        <v>0.30769230769230771</v>
      </c>
      <c r="AD818" s="10">
        <f t="shared" si="245"/>
        <v>7.6923076923076927E-2</v>
      </c>
      <c r="AE818" s="10">
        <f t="shared" si="246"/>
        <v>0.30769230769230771</v>
      </c>
      <c r="AF818" s="1">
        <v>8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40</v>
      </c>
      <c r="AO818" s="20" t="str">
        <f t="shared" si="229"/>
        <v>36-50</v>
      </c>
      <c r="AP818" s="1">
        <v>2699</v>
      </c>
      <c r="AQ818" s="1">
        <v>0</v>
      </c>
      <c r="AR818" s="1">
        <v>1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1</v>
      </c>
      <c r="AZ818" s="1">
        <v>179</v>
      </c>
      <c r="BA818" s="23">
        <v>42150</v>
      </c>
      <c r="BB818" s="25">
        <f t="shared" si="230"/>
        <v>5</v>
      </c>
      <c r="BC818" s="25" t="str">
        <f t="shared" si="231"/>
        <v>May</v>
      </c>
      <c r="BD818" s="25">
        <v>1</v>
      </c>
      <c r="BE818" t="str">
        <f t="shared" si="232"/>
        <v>506,30732,Low income,66,Low spender,0.0021475985942991,1,0,44,155,1,25,0,1,3,185,0.837837837837838,0.00540540540540541,0.135135135135135,0,0.00540540540540541,0.0162162162162162,4,4,1,4,13,0.307692307692308,0.307692307692308,0.0769230769230769,0.307692307692308,8,0,0,0,0,0,0,0,40,36-50,2699,0,1,0,0,0,0,0,0,1,179</v>
      </c>
    </row>
    <row r="819" spans="1:57" ht="13.2" x14ac:dyDescent="0.25">
      <c r="A819" s="8">
        <v>20</v>
      </c>
      <c r="B819" s="1">
        <v>43638</v>
      </c>
      <c r="C819" s="8" t="str">
        <f t="shared" si="233"/>
        <v>Low income</v>
      </c>
      <c r="D819" s="31">
        <v>32</v>
      </c>
      <c r="E819" s="34" t="str">
        <f t="shared" si="234"/>
        <v>Low spender</v>
      </c>
      <c r="F819" s="10">
        <f t="shared" si="228"/>
        <v>7.3330583436454465E-4</v>
      </c>
      <c r="G819" s="1">
        <v>0</v>
      </c>
      <c r="H819" s="1">
        <v>1</v>
      </c>
      <c r="I819" s="1">
        <v>37</v>
      </c>
      <c r="J819" s="1">
        <v>63</v>
      </c>
      <c r="K819" s="1">
        <v>10</v>
      </c>
      <c r="L819" s="1">
        <v>83</v>
      </c>
      <c r="M819" s="1">
        <v>7</v>
      </c>
      <c r="N819" s="1">
        <v>19</v>
      </c>
      <c r="O819" s="1">
        <v>19</v>
      </c>
      <c r="P819" s="8">
        <f t="shared" si="235"/>
        <v>201</v>
      </c>
      <c r="Q819" s="10">
        <f t="shared" si="236"/>
        <v>0.31343283582089554</v>
      </c>
      <c r="R819" s="10">
        <f t="shared" si="237"/>
        <v>4.975124378109453E-2</v>
      </c>
      <c r="S819" s="10">
        <f t="shared" si="238"/>
        <v>0.41293532338308458</v>
      </c>
      <c r="T819" s="10">
        <f t="shared" si="239"/>
        <v>3.482587064676617E-2</v>
      </c>
      <c r="U819" s="10">
        <f t="shared" si="240"/>
        <v>9.4527363184079602E-2</v>
      </c>
      <c r="V819" s="10">
        <f t="shared" si="241"/>
        <v>9.4527363184079602E-2</v>
      </c>
      <c r="W819" s="1">
        <v>2</v>
      </c>
      <c r="X819" s="1">
        <v>4</v>
      </c>
      <c r="Y819" s="1">
        <v>1</v>
      </c>
      <c r="Z819" s="1">
        <v>4</v>
      </c>
      <c r="AA819" s="8">
        <f t="shared" si="242"/>
        <v>11</v>
      </c>
      <c r="AB819" s="10">
        <f t="shared" si="243"/>
        <v>0.18181818181818182</v>
      </c>
      <c r="AC819" s="10">
        <f t="shared" si="244"/>
        <v>0.36363636363636365</v>
      </c>
      <c r="AD819" s="10">
        <f t="shared" si="245"/>
        <v>9.0909090909090912E-2</v>
      </c>
      <c r="AE819" s="10">
        <f t="shared" si="246"/>
        <v>0.36363636363636365</v>
      </c>
      <c r="AF819" s="1">
        <v>7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51</v>
      </c>
      <c r="AO819" s="20" t="str">
        <f t="shared" si="229"/>
        <v>50-65</v>
      </c>
      <c r="AP819" s="1">
        <v>2851</v>
      </c>
      <c r="AQ819" s="1">
        <v>0</v>
      </c>
      <c r="AR819" s="1">
        <v>0</v>
      </c>
      <c r="AS819" s="1">
        <v>0</v>
      </c>
      <c r="AT819" s="1">
        <v>0</v>
      </c>
      <c r="AU819" s="1">
        <v>1</v>
      </c>
      <c r="AV819" s="1">
        <v>0</v>
      </c>
      <c r="AW819" s="1">
        <v>1</v>
      </c>
      <c r="AX819" s="1">
        <v>0</v>
      </c>
      <c r="AY819" s="1">
        <v>0</v>
      </c>
      <c r="AZ819" s="1">
        <v>163</v>
      </c>
      <c r="BA819" s="23">
        <v>41998</v>
      </c>
      <c r="BB819" s="25">
        <f t="shared" si="230"/>
        <v>12</v>
      </c>
      <c r="BC819" s="25" t="str">
        <f t="shared" si="231"/>
        <v>December</v>
      </c>
      <c r="BD819" s="25">
        <v>1</v>
      </c>
      <c r="BE819" t="str">
        <f t="shared" si="232"/>
        <v>20,43638,Low income,32,Low spender,0.000733305834364545,0,1,37,63,10,83,7,19,19,201,0.313432835820896,0.0497512437810945,0.412935323383085,0.0348258706467662,0.0945273631840796,0.0945273631840796,2,4,1,4,11,0.181818181818182,0.363636363636364,0.0909090909090909,0.363636363636364,7,0,0,0,0,0,0,0,51,50-65,2851,0,0,0,0,1,0,1,0,0,163</v>
      </c>
    </row>
    <row r="820" spans="1:57" ht="13.2" x14ac:dyDescent="0.25">
      <c r="A820" s="8">
        <v>1214</v>
      </c>
      <c r="B820" s="1">
        <v>54137</v>
      </c>
      <c r="C820" s="8" t="str">
        <f t="shared" si="233"/>
        <v>High income</v>
      </c>
      <c r="D820" s="31">
        <v>542</v>
      </c>
      <c r="E820" s="34" t="str">
        <f t="shared" si="234"/>
        <v>Low spender</v>
      </c>
      <c r="F820" s="10">
        <f t="shared" si="228"/>
        <v>1.0011637142804366E-2</v>
      </c>
      <c r="G820" s="1">
        <v>0</v>
      </c>
      <c r="H820" s="1">
        <v>1</v>
      </c>
      <c r="I820" s="1">
        <v>46</v>
      </c>
      <c r="J820" s="1">
        <v>171</v>
      </c>
      <c r="K820" s="1">
        <v>0</v>
      </c>
      <c r="L820" s="1">
        <v>11</v>
      </c>
      <c r="M820" s="1">
        <v>0</v>
      </c>
      <c r="N820" s="1">
        <v>1</v>
      </c>
      <c r="O820" s="1">
        <v>20</v>
      </c>
      <c r="P820" s="8">
        <f t="shared" si="235"/>
        <v>203</v>
      </c>
      <c r="Q820" s="10">
        <f t="shared" si="236"/>
        <v>0.8423645320197044</v>
      </c>
      <c r="R820" s="10">
        <f t="shared" si="237"/>
        <v>0</v>
      </c>
      <c r="S820" s="10">
        <f t="shared" si="238"/>
        <v>5.4187192118226604E-2</v>
      </c>
      <c r="T820" s="10">
        <f t="shared" si="239"/>
        <v>0</v>
      </c>
      <c r="U820" s="10">
        <f t="shared" si="240"/>
        <v>4.9261083743842365E-3</v>
      </c>
      <c r="V820" s="10">
        <f t="shared" si="241"/>
        <v>9.8522167487684734E-2</v>
      </c>
      <c r="W820" s="1">
        <v>2</v>
      </c>
      <c r="X820" s="1">
        <v>4</v>
      </c>
      <c r="Y820" s="1">
        <v>1</v>
      </c>
      <c r="Z820" s="1">
        <v>4</v>
      </c>
      <c r="AA820" s="8">
        <f t="shared" si="242"/>
        <v>11</v>
      </c>
      <c r="AB820" s="10">
        <f t="shared" si="243"/>
        <v>0.18181818181818182</v>
      </c>
      <c r="AC820" s="10">
        <f t="shared" si="244"/>
        <v>0.36363636363636365</v>
      </c>
      <c r="AD820" s="10">
        <f t="shared" si="245"/>
        <v>9.0909090909090912E-2</v>
      </c>
      <c r="AE820" s="10">
        <f t="shared" si="246"/>
        <v>0.36363636363636365</v>
      </c>
      <c r="AF820" s="1">
        <v>6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50</v>
      </c>
      <c r="AO820" s="20" t="str">
        <f t="shared" si="229"/>
        <v>36-50</v>
      </c>
      <c r="AP820" s="1">
        <v>2476</v>
      </c>
      <c r="AQ820" s="1">
        <v>1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1</v>
      </c>
      <c r="AX820" s="1">
        <v>0</v>
      </c>
      <c r="AY820" s="1">
        <v>0</v>
      </c>
      <c r="AZ820" s="1">
        <v>163</v>
      </c>
      <c r="BA820" s="23">
        <v>42373</v>
      </c>
      <c r="BB820" s="25">
        <f t="shared" si="230"/>
        <v>1</v>
      </c>
      <c r="BC820" s="25" t="str">
        <f t="shared" si="231"/>
        <v>January</v>
      </c>
      <c r="BD820" s="25">
        <v>1</v>
      </c>
      <c r="BE820" t="str">
        <f t="shared" si="232"/>
        <v>1214,54137,High income,542,Low spender,0.0100116371428044,0,1,46,171,0,11,0,1,20,203,0.842364532019704,0,0.0541871921182266,0,0.00492610837438424,0.0985221674876847,2,4,1,4,11,0.181818181818182,0.363636363636364,0.0909090909090909,0.363636363636364,6,0,0,0,0,0,0,0,50,36-50,2476,1,0,0,0,0,0,1,0,0,163</v>
      </c>
    </row>
    <row r="821" spans="1:57" ht="13.2" x14ac:dyDescent="0.25">
      <c r="A821" s="8">
        <v>874</v>
      </c>
      <c r="B821" s="1">
        <v>48726</v>
      </c>
      <c r="C821" s="8" t="str">
        <f t="shared" si="233"/>
        <v>Low income</v>
      </c>
      <c r="D821" s="31">
        <v>532</v>
      </c>
      <c r="E821" s="34" t="str">
        <f t="shared" si="234"/>
        <v>Low spender</v>
      </c>
      <c r="F821" s="10">
        <f t="shared" si="228"/>
        <v>1.0918195624512581E-2</v>
      </c>
      <c r="G821" s="1">
        <v>0</v>
      </c>
      <c r="H821" s="1">
        <v>1</v>
      </c>
      <c r="I821" s="1">
        <v>90</v>
      </c>
      <c r="J821" s="1">
        <v>138</v>
      </c>
      <c r="K821" s="1">
        <v>3</v>
      </c>
      <c r="L821" s="1">
        <v>38</v>
      </c>
      <c r="M821" s="1">
        <v>4</v>
      </c>
      <c r="N821" s="1">
        <v>0</v>
      </c>
      <c r="O821" s="1">
        <v>59</v>
      </c>
      <c r="P821" s="8">
        <f t="shared" si="235"/>
        <v>242</v>
      </c>
      <c r="Q821" s="10">
        <f t="shared" si="236"/>
        <v>0.57024793388429751</v>
      </c>
      <c r="R821" s="10">
        <f t="shared" si="237"/>
        <v>1.2396694214876033E-2</v>
      </c>
      <c r="S821" s="10">
        <f t="shared" si="238"/>
        <v>0.15702479338842976</v>
      </c>
      <c r="T821" s="10">
        <f t="shared" si="239"/>
        <v>1.6528925619834711E-2</v>
      </c>
      <c r="U821" s="10">
        <f t="shared" si="240"/>
        <v>0</v>
      </c>
      <c r="V821" s="10">
        <f t="shared" si="241"/>
        <v>0.24380165289256198</v>
      </c>
      <c r="W821" s="1">
        <v>3</v>
      </c>
      <c r="X821" s="1">
        <v>3</v>
      </c>
      <c r="Y821" s="1">
        <v>2</v>
      </c>
      <c r="Z821" s="1">
        <v>4</v>
      </c>
      <c r="AA821" s="8">
        <f t="shared" si="242"/>
        <v>12</v>
      </c>
      <c r="AB821" s="10">
        <f t="shared" si="243"/>
        <v>0.25</v>
      </c>
      <c r="AC821" s="10">
        <f t="shared" si="244"/>
        <v>0.25</v>
      </c>
      <c r="AD821" s="10">
        <f t="shared" si="245"/>
        <v>0.16666666666666666</v>
      </c>
      <c r="AE821" s="10">
        <f t="shared" si="246"/>
        <v>0.33333333333333331</v>
      </c>
      <c r="AF821" s="1">
        <v>6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65</v>
      </c>
      <c r="AO821" s="20" t="str">
        <f t="shared" si="229"/>
        <v>50-65</v>
      </c>
      <c r="AP821" s="1">
        <v>2587</v>
      </c>
      <c r="AQ821" s="1">
        <v>0</v>
      </c>
      <c r="AR821" s="1">
        <v>1</v>
      </c>
      <c r="AS821" s="1">
        <v>0</v>
      </c>
      <c r="AT821" s="1">
        <v>0</v>
      </c>
      <c r="AU821" s="1">
        <v>0</v>
      </c>
      <c r="AV821" s="1">
        <v>0</v>
      </c>
      <c r="AW821" s="1">
        <v>1</v>
      </c>
      <c r="AX821" s="1">
        <v>0</v>
      </c>
      <c r="AY821" s="1">
        <v>0</v>
      </c>
      <c r="AZ821" s="1">
        <v>124</v>
      </c>
      <c r="BA821" s="23">
        <v>42262</v>
      </c>
      <c r="BB821" s="25">
        <f t="shared" si="230"/>
        <v>9</v>
      </c>
      <c r="BC821" s="25" t="str">
        <f t="shared" si="231"/>
        <v>September</v>
      </c>
      <c r="BD821" s="25">
        <v>1</v>
      </c>
      <c r="BE821" t="str">
        <f t="shared" si="232"/>
        <v>874,48726,Low income,532,Low spender,0.0109181956245126,0,1,90,138,3,38,4,0,59,242,0.570247933884298,0.012396694214876,0.15702479338843,0.0165289256198347,0,0.243801652892562,3,3,2,4,12,0.25,0.25,0.166666666666667,0.333333333333333,6,0,0,0,0,0,0,0,65,50-65,2587,0,1,0,0,0,0,1,0,0,124</v>
      </c>
    </row>
    <row r="822" spans="1:57" ht="13.2" x14ac:dyDescent="0.25">
      <c r="A822" s="8">
        <v>2055</v>
      </c>
      <c r="B822" s="1">
        <v>51650</v>
      </c>
      <c r="C822" s="8" t="str">
        <f t="shared" si="233"/>
        <v>Low income</v>
      </c>
      <c r="D822" s="31">
        <v>1029</v>
      </c>
      <c r="E822" s="34" t="str">
        <f t="shared" si="234"/>
        <v>High spender</v>
      </c>
      <c r="F822" s="10">
        <f t="shared" si="228"/>
        <v>1.9922555663117136E-2</v>
      </c>
      <c r="G822" s="1">
        <v>0</v>
      </c>
      <c r="H822" s="1">
        <v>1</v>
      </c>
      <c r="I822" s="1">
        <v>81</v>
      </c>
      <c r="J822" s="1">
        <v>152</v>
      </c>
      <c r="K822" s="1">
        <v>3</v>
      </c>
      <c r="L822" s="1">
        <v>22</v>
      </c>
      <c r="M822" s="1">
        <v>2</v>
      </c>
      <c r="N822" s="1">
        <v>5</v>
      </c>
      <c r="O822" s="1">
        <v>7</v>
      </c>
      <c r="P822" s="8">
        <f t="shared" si="235"/>
        <v>191</v>
      </c>
      <c r="Q822" s="10">
        <f t="shared" si="236"/>
        <v>0.79581151832460728</v>
      </c>
      <c r="R822" s="10">
        <f t="shared" si="237"/>
        <v>1.5706806282722512E-2</v>
      </c>
      <c r="S822" s="10">
        <f t="shared" si="238"/>
        <v>0.11518324607329843</v>
      </c>
      <c r="T822" s="10">
        <f t="shared" si="239"/>
        <v>1.0471204188481676E-2</v>
      </c>
      <c r="U822" s="10">
        <f t="shared" si="240"/>
        <v>2.6178010471204188E-2</v>
      </c>
      <c r="V822" s="10">
        <f t="shared" si="241"/>
        <v>3.6649214659685861E-2</v>
      </c>
      <c r="W822" s="1">
        <v>1</v>
      </c>
      <c r="X822" s="1">
        <v>4</v>
      </c>
      <c r="Y822" s="1">
        <v>1</v>
      </c>
      <c r="Z822" s="1">
        <v>4</v>
      </c>
      <c r="AA822" s="8">
        <f t="shared" si="242"/>
        <v>10</v>
      </c>
      <c r="AB822" s="10">
        <f t="shared" si="243"/>
        <v>0.1</v>
      </c>
      <c r="AC822" s="10">
        <f t="shared" si="244"/>
        <v>0.4</v>
      </c>
      <c r="AD822" s="10">
        <f t="shared" si="245"/>
        <v>0.1</v>
      </c>
      <c r="AE822" s="10">
        <f t="shared" si="246"/>
        <v>0.4</v>
      </c>
      <c r="AF822" s="1">
        <v>5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44</v>
      </c>
      <c r="AO822" s="20" t="str">
        <f t="shared" si="229"/>
        <v>36-50</v>
      </c>
      <c r="AP822" s="1">
        <v>2208</v>
      </c>
      <c r="AQ822" s="1">
        <v>0</v>
      </c>
      <c r="AR822" s="1">
        <v>1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1</v>
      </c>
      <c r="AZ822" s="1">
        <v>177</v>
      </c>
      <c r="BA822" s="23">
        <v>42641</v>
      </c>
      <c r="BB822" s="25">
        <f t="shared" si="230"/>
        <v>9</v>
      </c>
      <c r="BC822" s="25" t="str">
        <f t="shared" si="231"/>
        <v>September</v>
      </c>
      <c r="BD822" s="25">
        <v>1</v>
      </c>
      <c r="BE822" t="str">
        <f t="shared" si="232"/>
        <v>2055,51650,Low income,1029,High spender,0.0199225556631171,0,1,81,152,3,22,2,5,7,191,0.795811518324607,0.0157068062827225,0.115183246073298,0.0104712041884817,0.0261780104712042,0.0366492146596859,1,4,1,4,10,0.1,0.4,0.1,0.4,5,0,0,0,0,0,0,0,44,36-50,2208,0,1,0,0,0,0,0,0,1,177</v>
      </c>
    </row>
    <row r="823" spans="1:57" ht="13.2" x14ac:dyDescent="0.25">
      <c r="A823" s="8">
        <v>2037</v>
      </c>
      <c r="B823" s="1">
        <v>46390</v>
      </c>
      <c r="C823" s="8" t="str">
        <f t="shared" si="233"/>
        <v>Low income</v>
      </c>
      <c r="D823" s="31">
        <v>32</v>
      </c>
      <c r="E823" s="34" t="str">
        <f t="shared" si="234"/>
        <v>Low spender</v>
      </c>
      <c r="F823" s="10">
        <f t="shared" si="228"/>
        <v>6.898038370338435E-4</v>
      </c>
      <c r="G823" s="1">
        <v>0</v>
      </c>
      <c r="H823" s="1">
        <v>1</v>
      </c>
      <c r="I823" s="1">
        <v>56</v>
      </c>
      <c r="J823" s="1">
        <v>95</v>
      </c>
      <c r="K823" s="1">
        <v>14</v>
      </c>
      <c r="L823" s="1">
        <v>64</v>
      </c>
      <c r="M823" s="1">
        <v>2</v>
      </c>
      <c r="N823" s="1">
        <v>9</v>
      </c>
      <c r="O823" s="1">
        <v>38</v>
      </c>
      <c r="P823" s="8">
        <f t="shared" si="235"/>
        <v>222</v>
      </c>
      <c r="Q823" s="10">
        <f t="shared" si="236"/>
        <v>0.42792792792792794</v>
      </c>
      <c r="R823" s="10">
        <f t="shared" si="237"/>
        <v>6.3063063063063057E-2</v>
      </c>
      <c r="S823" s="10">
        <f t="shared" si="238"/>
        <v>0.28828828828828829</v>
      </c>
      <c r="T823" s="10">
        <f t="shared" si="239"/>
        <v>9.0090090090090089E-3</v>
      </c>
      <c r="U823" s="10">
        <f t="shared" si="240"/>
        <v>4.0540540540540543E-2</v>
      </c>
      <c r="V823" s="10">
        <f t="shared" si="241"/>
        <v>0.17117117117117117</v>
      </c>
      <c r="W823" s="1">
        <v>1</v>
      </c>
      <c r="X823" s="1">
        <v>4</v>
      </c>
      <c r="Y823" s="1">
        <v>2</v>
      </c>
      <c r="Z823" s="1">
        <v>3</v>
      </c>
      <c r="AA823" s="8">
        <f t="shared" si="242"/>
        <v>10</v>
      </c>
      <c r="AB823" s="10">
        <f t="shared" si="243"/>
        <v>0.1</v>
      </c>
      <c r="AC823" s="10">
        <f t="shared" si="244"/>
        <v>0.4</v>
      </c>
      <c r="AD823" s="10">
        <f t="shared" si="245"/>
        <v>0.2</v>
      </c>
      <c r="AE823" s="10">
        <f t="shared" si="246"/>
        <v>0.3</v>
      </c>
      <c r="AF823" s="1">
        <v>7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65</v>
      </c>
      <c r="AO823" s="20" t="str">
        <f t="shared" si="229"/>
        <v>50-65</v>
      </c>
      <c r="AP823" s="1">
        <v>2214</v>
      </c>
      <c r="AQ823" s="1">
        <v>1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1</v>
      </c>
      <c r="AY823" s="1">
        <v>0</v>
      </c>
      <c r="AZ823" s="1">
        <v>146</v>
      </c>
      <c r="BA823" s="23">
        <v>42635</v>
      </c>
      <c r="BB823" s="25">
        <f t="shared" si="230"/>
        <v>9</v>
      </c>
      <c r="BC823" s="25" t="str">
        <f t="shared" si="231"/>
        <v>September</v>
      </c>
      <c r="BD823" s="25">
        <v>1</v>
      </c>
      <c r="BE823" t="str">
        <f t="shared" si="232"/>
        <v>2037,46390,Low income,32,Low spender,0.000689803837033844,0,1,56,95,14,64,2,9,38,222,0.427927927927928,0.0630630630630631,0.288288288288288,0.00900900900900901,0.0405405405405405,0.171171171171171,1,4,2,3,10,0.1,0.4,0.2,0.3,7,0,0,0,0,0,0,0,65,50-65,2214,1,0,0,0,0,0,0,1,0,146</v>
      </c>
    </row>
    <row r="824" spans="1:57" ht="13.2" x14ac:dyDescent="0.25">
      <c r="A824" s="8">
        <v>1925</v>
      </c>
      <c r="B824" s="1">
        <v>46854</v>
      </c>
      <c r="C824" s="8" t="str">
        <f t="shared" si="233"/>
        <v>Low income</v>
      </c>
      <c r="D824" s="31">
        <v>361</v>
      </c>
      <c r="E824" s="34" t="str">
        <f t="shared" si="234"/>
        <v>Low spender</v>
      </c>
      <c r="F824" s="10">
        <f t="shared" si="228"/>
        <v>7.7047850770478512E-3</v>
      </c>
      <c r="G824" s="1">
        <v>1</v>
      </c>
      <c r="H824" s="1">
        <v>1</v>
      </c>
      <c r="I824" s="1">
        <v>81</v>
      </c>
      <c r="J824" s="1">
        <v>96</v>
      </c>
      <c r="K824" s="1">
        <v>1</v>
      </c>
      <c r="L824" s="1">
        <v>79</v>
      </c>
      <c r="M824" s="1">
        <v>7</v>
      </c>
      <c r="N824" s="1">
        <v>1</v>
      </c>
      <c r="O824" s="1">
        <v>79</v>
      </c>
      <c r="P824" s="8">
        <f t="shared" si="235"/>
        <v>263</v>
      </c>
      <c r="Q824" s="10">
        <f t="shared" si="236"/>
        <v>0.36501901140684412</v>
      </c>
      <c r="R824" s="10">
        <f t="shared" si="237"/>
        <v>3.8022813688212928E-3</v>
      </c>
      <c r="S824" s="10">
        <f t="shared" si="238"/>
        <v>0.30038022813688214</v>
      </c>
      <c r="T824" s="10">
        <f t="shared" si="239"/>
        <v>2.6615969581749048E-2</v>
      </c>
      <c r="U824" s="10">
        <f t="shared" si="240"/>
        <v>3.8022813688212928E-3</v>
      </c>
      <c r="V824" s="10">
        <f t="shared" si="241"/>
        <v>0.30038022813688214</v>
      </c>
      <c r="W824" s="1">
        <v>6</v>
      </c>
      <c r="X824" s="1">
        <v>5</v>
      </c>
      <c r="Y824" s="1">
        <v>1</v>
      </c>
      <c r="Z824" s="1">
        <v>3</v>
      </c>
      <c r="AA824" s="8">
        <f t="shared" si="242"/>
        <v>15</v>
      </c>
      <c r="AB824" s="10">
        <f t="shared" si="243"/>
        <v>0.4</v>
      </c>
      <c r="AC824" s="10">
        <f t="shared" si="244"/>
        <v>0.33333333333333331</v>
      </c>
      <c r="AD824" s="10">
        <f t="shared" si="245"/>
        <v>6.6666666666666666E-2</v>
      </c>
      <c r="AE824" s="10">
        <f t="shared" si="246"/>
        <v>0.2</v>
      </c>
      <c r="AF824" s="1">
        <v>8</v>
      </c>
      <c r="AG824" s="1">
        <v>0</v>
      </c>
      <c r="AH824" s="1">
        <v>0</v>
      </c>
      <c r="AI824" s="1">
        <v>1</v>
      </c>
      <c r="AJ824" s="1">
        <v>0</v>
      </c>
      <c r="AK824" s="1">
        <v>0</v>
      </c>
      <c r="AL824" s="1">
        <v>0</v>
      </c>
      <c r="AM824" s="1">
        <v>1</v>
      </c>
      <c r="AN824" s="1">
        <v>47</v>
      </c>
      <c r="AO824" s="20" t="str">
        <f t="shared" si="229"/>
        <v>36-50</v>
      </c>
      <c r="AP824" s="1">
        <v>2249</v>
      </c>
      <c r="AQ824" s="1">
        <v>0</v>
      </c>
      <c r="AR824" s="1">
        <v>0</v>
      </c>
      <c r="AS824" s="1">
        <v>1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1</v>
      </c>
      <c r="AZ824" s="1">
        <v>105</v>
      </c>
      <c r="BA824" s="23">
        <v>42600</v>
      </c>
      <c r="BB824" s="25">
        <f t="shared" si="230"/>
        <v>8</v>
      </c>
      <c r="BC824" s="25" t="str">
        <f t="shared" si="231"/>
        <v>August</v>
      </c>
      <c r="BD824" s="25">
        <v>1</v>
      </c>
      <c r="BE824" t="str">
        <f t="shared" si="232"/>
        <v>1925,46854,Low income,361,Low spender,0.00770478507704785,1,1,81,96,1,79,7,1,79,263,0.365019011406844,0.00380228136882129,0.300380228136882,0.026615969581749,0.00380228136882129,0.300380228136882,6,5,1,3,15,0.4,0.333333333333333,0.0666666666666667,0.2,8,0,0,1,0,0,0,1,47,36-50,2249,0,0,1,0,0,0,0,0,1,105</v>
      </c>
    </row>
    <row r="825" spans="1:57" ht="13.2" x14ac:dyDescent="0.25">
      <c r="A825" s="8">
        <v>737</v>
      </c>
      <c r="B825" s="1">
        <v>44911</v>
      </c>
      <c r="C825" s="8" t="str">
        <f t="shared" si="233"/>
        <v>Low income</v>
      </c>
      <c r="D825" s="31">
        <v>537</v>
      </c>
      <c r="E825" s="34" t="str">
        <f t="shared" si="234"/>
        <v>Low spender</v>
      </c>
      <c r="F825" s="10">
        <f t="shared" si="228"/>
        <v>1.1956981585803033E-2</v>
      </c>
      <c r="G825" s="1">
        <v>0</v>
      </c>
      <c r="H825" s="1">
        <v>1</v>
      </c>
      <c r="I825" s="1">
        <v>11</v>
      </c>
      <c r="J825" s="1">
        <v>159</v>
      </c>
      <c r="K825" s="1">
        <v>0</v>
      </c>
      <c r="L825" s="1">
        <v>22</v>
      </c>
      <c r="M825" s="1">
        <v>2</v>
      </c>
      <c r="N825" s="1">
        <v>1</v>
      </c>
      <c r="O825" s="1">
        <v>31</v>
      </c>
      <c r="P825" s="8">
        <f t="shared" si="235"/>
        <v>215</v>
      </c>
      <c r="Q825" s="10">
        <f t="shared" si="236"/>
        <v>0.73953488372093024</v>
      </c>
      <c r="R825" s="10">
        <f t="shared" si="237"/>
        <v>0</v>
      </c>
      <c r="S825" s="10">
        <f t="shared" si="238"/>
        <v>0.10232558139534884</v>
      </c>
      <c r="T825" s="10">
        <f t="shared" si="239"/>
        <v>9.3023255813953487E-3</v>
      </c>
      <c r="U825" s="10">
        <f t="shared" si="240"/>
        <v>4.6511627906976744E-3</v>
      </c>
      <c r="V825" s="10">
        <f t="shared" si="241"/>
        <v>0.14418604651162792</v>
      </c>
      <c r="W825" s="1">
        <v>3</v>
      </c>
      <c r="X825" s="1">
        <v>4</v>
      </c>
      <c r="Y825" s="1">
        <v>1</v>
      </c>
      <c r="Z825" s="1">
        <v>4</v>
      </c>
      <c r="AA825" s="8">
        <f t="shared" si="242"/>
        <v>12</v>
      </c>
      <c r="AB825" s="10">
        <f t="shared" si="243"/>
        <v>0.25</v>
      </c>
      <c r="AC825" s="10">
        <f t="shared" si="244"/>
        <v>0.33333333333333331</v>
      </c>
      <c r="AD825" s="10">
        <f t="shared" si="245"/>
        <v>8.3333333333333329E-2</v>
      </c>
      <c r="AE825" s="10">
        <f t="shared" si="246"/>
        <v>0.33333333333333331</v>
      </c>
      <c r="AF825" s="1">
        <v>7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61</v>
      </c>
      <c r="AO825" s="20" t="str">
        <f t="shared" si="229"/>
        <v>50-65</v>
      </c>
      <c r="AP825" s="1">
        <v>2630</v>
      </c>
      <c r="AQ825" s="1">
        <v>0</v>
      </c>
      <c r="AR825" s="1">
        <v>0</v>
      </c>
      <c r="AS825" s="1">
        <v>0</v>
      </c>
      <c r="AT825" s="1">
        <v>1</v>
      </c>
      <c r="AU825" s="1">
        <v>0</v>
      </c>
      <c r="AV825" s="1">
        <v>0</v>
      </c>
      <c r="AW825" s="1">
        <v>1</v>
      </c>
      <c r="AX825" s="1">
        <v>0</v>
      </c>
      <c r="AY825" s="1">
        <v>0</v>
      </c>
      <c r="AZ825" s="1">
        <v>153</v>
      </c>
      <c r="BA825" s="23">
        <v>42219</v>
      </c>
      <c r="BB825" s="25">
        <f t="shared" si="230"/>
        <v>8</v>
      </c>
      <c r="BC825" s="25" t="str">
        <f t="shared" si="231"/>
        <v>August</v>
      </c>
      <c r="BD825" s="25">
        <v>1</v>
      </c>
      <c r="BE825" t="str">
        <f t="shared" si="232"/>
        <v>737,44911,Low income,537,Low spender,0.011956981585803,0,1,11,159,0,22,2,1,31,215,0.73953488372093,0,0.102325581395349,0.00930232558139535,0.00465116279069767,0.144186046511628,3,4,1,4,12,0.25,0.333333333333333,0.0833333333333333,0.333333333333333,7,0,0,0,0,0,0,0,61,50-65,2630,0,0,0,1,0,0,1,0,0,153</v>
      </c>
    </row>
    <row r="826" spans="1:57" ht="13.2" x14ac:dyDescent="0.25">
      <c r="A826" s="8">
        <v>659</v>
      </c>
      <c r="B826" s="1">
        <v>46053</v>
      </c>
      <c r="C826" s="8" t="str">
        <f t="shared" si="233"/>
        <v>Low income</v>
      </c>
      <c r="D826" s="31">
        <v>540</v>
      </c>
      <c r="E826" s="34" t="str">
        <f t="shared" si="234"/>
        <v>Low spender</v>
      </c>
      <c r="F826" s="10">
        <f t="shared" si="228"/>
        <v>1.172562048075044E-2</v>
      </c>
      <c r="G826" s="1">
        <v>1</v>
      </c>
      <c r="H826" s="1">
        <v>0</v>
      </c>
      <c r="I826" s="1">
        <v>46</v>
      </c>
      <c r="J826" s="1">
        <v>56</v>
      </c>
      <c r="K826" s="1">
        <v>10</v>
      </c>
      <c r="L826" s="1">
        <v>92</v>
      </c>
      <c r="M826" s="1">
        <v>19</v>
      </c>
      <c r="N826" s="1">
        <v>7</v>
      </c>
      <c r="O826" s="1">
        <v>25</v>
      </c>
      <c r="P826" s="8">
        <f t="shared" si="235"/>
        <v>209</v>
      </c>
      <c r="Q826" s="10">
        <f t="shared" si="236"/>
        <v>0.26794258373205743</v>
      </c>
      <c r="R826" s="10">
        <f t="shared" si="237"/>
        <v>4.784688995215311E-2</v>
      </c>
      <c r="S826" s="10">
        <f t="shared" si="238"/>
        <v>0.44019138755980863</v>
      </c>
      <c r="T826" s="10">
        <f t="shared" si="239"/>
        <v>9.0909090909090912E-2</v>
      </c>
      <c r="U826" s="10">
        <f t="shared" si="240"/>
        <v>3.3492822966507178E-2</v>
      </c>
      <c r="V826" s="10">
        <f t="shared" si="241"/>
        <v>0.11961722488038277</v>
      </c>
      <c r="W826" s="1">
        <v>3</v>
      </c>
      <c r="X826" s="1">
        <v>3</v>
      </c>
      <c r="Y826" s="1">
        <v>2</v>
      </c>
      <c r="Z826" s="1">
        <v>4</v>
      </c>
      <c r="AA826" s="8">
        <f t="shared" si="242"/>
        <v>12</v>
      </c>
      <c r="AB826" s="10">
        <f t="shared" si="243"/>
        <v>0.25</v>
      </c>
      <c r="AC826" s="10">
        <f t="shared" si="244"/>
        <v>0.25</v>
      </c>
      <c r="AD826" s="10">
        <f t="shared" si="245"/>
        <v>0.16666666666666666</v>
      </c>
      <c r="AE826" s="10">
        <f t="shared" si="246"/>
        <v>0.33333333333333331</v>
      </c>
      <c r="AF826" s="1">
        <v>5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48</v>
      </c>
      <c r="AO826" s="20" t="str">
        <f t="shared" si="229"/>
        <v>36-50</v>
      </c>
      <c r="AP826" s="1">
        <v>2656</v>
      </c>
      <c r="AQ826" s="1">
        <v>0</v>
      </c>
      <c r="AR826" s="1">
        <v>0</v>
      </c>
      <c r="AS826" s="1">
        <v>0</v>
      </c>
      <c r="AT826" s="1">
        <v>1</v>
      </c>
      <c r="AU826" s="1">
        <v>0</v>
      </c>
      <c r="AV826" s="1">
        <v>0</v>
      </c>
      <c r="AW826" s="1">
        <v>1</v>
      </c>
      <c r="AX826" s="1">
        <v>0</v>
      </c>
      <c r="AY826" s="1">
        <v>0</v>
      </c>
      <c r="AZ826" s="1">
        <v>159</v>
      </c>
      <c r="BA826" s="23">
        <v>42193</v>
      </c>
      <c r="BB826" s="25">
        <f t="shared" si="230"/>
        <v>7</v>
      </c>
      <c r="BC826" s="25" t="str">
        <f t="shared" si="231"/>
        <v>July</v>
      </c>
      <c r="BD826" s="25">
        <v>1</v>
      </c>
      <c r="BE826" t="str">
        <f t="shared" si="232"/>
        <v>659,46053,Low income,540,Low spender,0.0117256204807504,1,0,46,56,10,92,19,7,25,209,0.267942583732057,0.0478468899521531,0.440191387559809,0.0909090909090909,0.0334928229665072,0.119617224880383,3,3,2,4,12,0.25,0.25,0.166666666666667,0.333333333333333,5,0,0,0,0,0,0,0,48,36-50,2656,0,0,0,1,0,0,1,0,0,159</v>
      </c>
    </row>
    <row r="827" spans="1:57" ht="13.2" x14ac:dyDescent="0.25">
      <c r="A827" s="8">
        <v>1884</v>
      </c>
      <c r="B827" s="1">
        <v>48186</v>
      </c>
      <c r="C827" s="8" t="str">
        <f t="shared" si="233"/>
        <v>Low income</v>
      </c>
      <c r="D827" s="31">
        <v>342</v>
      </c>
      <c r="E827" s="34" t="str">
        <f t="shared" si="234"/>
        <v>Low spender</v>
      </c>
      <c r="F827" s="10">
        <f t="shared" si="228"/>
        <v>7.097497198356369E-3</v>
      </c>
      <c r="G827" s="1">
        <v>1</v>
      </c>
      <c r="H827" s="1">
        <v>0</v>
      </c>
      <c r="I827" s="1">
        <v>39</v>
      </c>
      <c r="J827" s="1">
        <v>97</v>
      </c>
      <c r="K827" s="1">
        <v>3</v>
      </c>
      <c r="L827" s="1">
        <v>66</v>
      </c>
      <c r="M827" s="1">
        <v>12</v>
      </c>
      <c r="N827" s="1">
        <v>7</v>
      </c>
      <c r="O827" s="1">
        <v>34</v>
      </c>
      <c r="P827" s="8">
        <f t="shared" si="235"/>
        <v>219</v>
      </c>
      <c r="Q827" s="10">
        <f t="shared" si="236"/>
        <v>0.44292237442922372</v>
      </c>
      <c r="R827" s="10">
        <f t="shared" si="237"/>
        <v>1.3698630136986301E-2</v>
      </c>
      <c r="S827" s="10">
        <f t="shared" si="238"/>
        <v>0.30136986301369861</v>
      </c>
      <c r="T827" s="10">
        <f t="shared" si="239"/>
        <v>5.4794520547945202E-2</v>
      </c>
      <c r="U827" s="10">
        <f t="shared" si="240"/>
        <v>3.1963470319634701E-2</v>
      </c>
      <c r="V827" s="10">
        <f t="shared" si="241"/>
        <v>0.15525114155251141</v>
      </c>
      <c r="W827" s="1">
        <v>3</v>
      </c>
      <c r="X827" s="1">
        <v>4</v>
      </c>
      <c r="Y827" s="1">
        <v>1</v>
      </c>
      <c r="Z827" s="1">
        <v>4</v>
      </c>
      <c r="AA827" s="8">
        <f t="shared" si="242"/>
        <v>12</v>
      </c>
      <c r="AB827" s="10">
        <f t="shared" si="243"/>
        <v>0.25</v>
      </c>
      <c r="AC827" s="10">
        <f t="shared" si="244"/>
        <v>0.33333333333333331</v>
      </c>
      <c r="AD827" s="10">
        <f t="shared" si="245"/>
        <v>8.3333333333333329E-2</v>
      </c>
      <c r="AE827" s="10">
        <f t="shared" si="246"/>
        <v>0.33333333333333331</v>
      </c>
      <c r="AF827" s="1">
        <v>7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46</v>
      </c>
      <c r="AO827" s="20" t="str">
        <f t="shared" si="229"/>
        <v>36-50</v>
      </c>
      <c r="AP827" s="1">
        <v>2260</v>
      </c>
      <c r="AQ827" s="1">
        <v>0</v>
      </c>
      <c r="AR827" s="1">
        <v>0</v>
      </c>
      <c r="AS827" s="1">
        <v>0</v>
      </c>
      <c r="AT827" s="1">
        <v>1</v>
      </c>
      <c r="AU827" s="1">
        <v>0</v>
      </c>
      <c r="AV827" s="1">
        <v>0</v>
      </c>
      <c r="AW827" s="1">
        <v>1</v>
      </c>
      <c r="AX827" s="1">
        <v>0</v>
      </c>
      <c r="AY827" s="1">
        <v>0</v>
      </c>
      <c r="AZ827" s="1">
        <v>151</v>
      </c>
      <c r="BA827" s="23">
        <v>42589</v>
      </c>
      <c r="BB827" s="25">
        <f t="shared" si="230"/>
        <v>8</v>
      </c>
      <c r="BC827" s="25" t="str">
        <f t="shared" si="231"/>
        <v>August</v>
      </c>
      <c r="BD827" s="25">
        <v>1</v>
      </c>
      <c r="BE827" t="str">
        <f t="shared" si="232"/>
        <v>1884,48186,Low income,342,Low spender,0.00709749719835637,1,0,39,97,3,66,12,7,34,219,0.442922374429224,0.0136986301369863,0.301369863013699,0.0547945205479452,0.0319634703196347,0.155251141552511,3,4,1,4,12,0.25,0.333333333333333,0.0833333333333333,0.333333333333333,7,0,0,0,0,0,0,0,46,36-50,2260,0,0,0,1,0,0,1,0,0,151</v>
      </c>
    </row>
    <row r="828" spans="1:57" ht="13.2" x14ac:dyDescent="0.25">
      <c r="A828" s="8">
        <v>967</v>
      </c>
      <c r="B828" s="1">
        <v>39665</v>
      </c>
      <c r="C828" s="8" t="str">
        <f t="shared" si="233"/>
        <v>Low income</v>
      </c>
      <c r="D828" s="31">
        <v>1601</v>
      </c>
      <c r="E828" s="34" t="str">
        <f t="shared" si="234"/>
        <v>High spender</v>
      </c>
      <c r="F828" s="10">
        <f t="shared" si="228"/>
        <v>4.0363040463885037E-2</v>
      </c>
      <c r="G828" s="1">
        <v>1</v>
      </c>
      <c r="H828" s="1">
        <v>0</v>
      </c>
      <c r="I828" s="1">
        <v>97</v>
      </c>
      <c r="J828" s="1">
        <v>127</v>
      </c>
      <c r="K828" s="1">
        <v>1</v>
      </c>
      <c r="L828" s="1">
        <v>56</v>
      </c>
      <c r="M828" s="1">
        <v>0</v>
      </c>
      <c r="N828" s="1">
        <v>1</v>
      </c>
      <c r="O828" s="1">
        <v>31</v>
      </c>
      <c r="P828" s="8">
        <f t="shared" si="235"/>
        <v>216</v>
      </c>
      <c r="Q828" s="10">
        <f t="shared" si="236"/>
        <v>0.58796296296296291</v>
      </c>
      <c r="R828" s="10">
        <f t="shared" si="237"/>
        <v>4.6296296296296294E-3</v>
      </c>
      <c r="S828" s="10">
        <f t="shared" si="238"/>
        <v>0.25925925925925924</v>
      </c>
      <c r="T828" s="10">
        <f t="shared" si="239"/>
        <v>0</v>
      </c>
      <c r="U828" s="10">
        <f t="shared" si="240"/>
        <v>4.6296296296296294E-3</v>
      </c>
      <c r="V828" s="10">
        <f t="shared" si="241"/>
        <v>0.14351851851851852</v>
      </c>
      <c r="W828" s="1">
        <v>3</v>
      </c>
      <c r="X828" s="1">
        <v>4</v>
      </c>
      <c r="Y828" s="1">
        <v>2</v>
      </c>
      <c r="Z828" s="1">
        <v>3</v>
      </c>
      <c r="AA828" s="8">
        <f t="shared" si="242"/>
        <v>12</v>
      </c>
      <c r="AB828" s="10">
        <f t="shared" si="243"/>
        <v>0.25</v>
      </c>
      <c r="AC828" s="10">
        <f t="shared" si="244"/>
        <v>0.33333333333333331</v>
      </c>
      <c r="AD828" s="10">
        <f t="shared" si="245"/>
        <v>0.16666666666666666</v>
      </c>
      <c r="AE828" s="10">
        <f t="shared" si="246"/>
        <v>0.25</v>
      </c>
      <c r="AF828" s="1">
        <v>7</v>
      </c>
      <c r="AG828" s="1">
        <v>0</v>
      </c>
      <c r="AH828" s="1">
        <v>0</v>
      </c>
      <c r="AI828" s="1">
        <v>1</v>
      </c>
      <c r="AJ828" s="1">
        <v>0</v>
      </c>
      <c r="AK828" s="1">
        <v>0</v>
      </c>
      <c r="AL828" s="1">
        <v>0</v>
      </c>
      <c r="AM828" s="1">
        <v>0</v>
      </c>
      <c r="AN828" s="1">
        <v>39</v>
      </c>
      <c r="AO828" s="20" t="str">
        <f t="shared" si="229"/>
        <v>36-50</v>
      </c>
      <c r="AP828" s="1">
        <v>2559</v>
      </c>
      <c r="AQ828" s="1">
        <v>0</v>
      </c>
      <c r="AR828" s="1">
        <v>0</v>
      </c>
      <c r="AS828" s="1">
        <v>0</v>
      </c>
      <c r="AT828" s="1">
        <v>1</v>
      </c>
      <c r="AU828" s="1">
        <v>0</v>
      </c>
      <c r="AV828" s="1">
        <v>0</v>
      </c>
      <c r="AW828" s="1">
        <v>0</v>
      </c>
      <c r="AX828" s="1">
        <v>0</v>
      </c>
      <c r="AY828" s="1">
        <v>1</v>
      </c>
      <c r="AZ828" s="1">
        <v>154</v>
      </c>
      <c r="BA828" s="23">
        <v>42290</v>
      </c>
      <c r="BB828" s="25">
        <f t="shared" si="230"/>
        <v>10</v>
      </c>
      <c r="BC828" s="25" t="str">
        <f t="shared" si="231"/>
        <v>October</v>
      </c>
      <c r="BD828" s="25">
        <v>1</v>
      </c>
      <c r="BE828" t="str">
        <f t="shared" si="232"/>
        <v>967,39665,Low income,1601,High spender,0.040363040463885,1,0,97,127,1,56,0,1,31,216,0.587962962962963,0.00462962962962963,0.259259259259259,0,0.00462962962962963,0.143518518518519,3,4,2,3,12,0.25,0.333333333333333,0.166666666666667,0.25,7,0,0,1,0,0,0,0,39,36-50,2559,0,0,0,1,0,0,0,0,1,154</v>
      </c>
    </row>
    <row r="829" spans="1:57" ht="13.2" x14ac:dyDescent="0.25">
      <c r="A829" s="8">
        <v>845</v>
      </c>
      <c r="B829" s="1">
        <v>51012</v>
      </c>
      <c r="C829" s="8" t="str">
        <f t="shared" si="233"/>
        <v>Low income</v>
      </c>
      <c r="D829" s="31">
        <v>32</v>
      </c>
      <c r="E829" s="34" t="str">
        <f t="shared" si="234"/>
        <v>Low spender</v>
      </c>
      <c r="F829" s="10">
        <f t="shared" si="228"/>
        <v>6.2730337959695755E-4</v>
      </c>
      <c r="G829" s="1">
        <v>0</v>
      </c>
      <c r="H829" s="1">
        <v>0</v>
      </c>
      <c r="I829" s="1">
        <v>86</v>
      </c>
      <c r="J829" s="1">
        <v>102</v>
      </c>
      <c r="K829" s="1">
        <v>9</v>
      </c>
      <c r="L829" s="1">
        <v>63</v>
      </c>
      <c r="M829" s="1">
        <v>2</v>
      </c>
      <c r="N829" s="1">
        <v>9</v>
      </c>
      <c r="O829" s="1">
        <v>24</v>
      </c>
      <c r="P829" s="8">
        <f t="shared" si="235"/>
        <v>209</v>
      </c>
      <c r="Q829" s="10">
        <f t="shared" si="236"/>
        <v>0.48803827751196172</v>
      </c>
      <c r="R829" s="10">
        <f t="shared" si="237"/>
        <v>4.3062200956937802E-2</v>
      </c>
      <c r="S829" s="10">
        <f t="shared" si="238"/>
        <v>0.30143540669856461</v>
      </c>
      <c r="T829" s="10">
        <f t="shared" si="239"/>
        <v>9.5693779904306216E-3</v>
      </c>
      <c r="U829" s="10">
        <f t="shared" si="240"/>
        <v>4.3062200956937802E-2</v>
      </c>
      <c r="V829" s="10">
        <f t="shared" si="241"/>
        <v>0.11483253588516747</v>
      </c>
      <c r="W829" s="1">
        <v>1</v>
      </c>
      <c r="X829" s="1">
        <v>4</v>
      </c>
      <c r="Y829" s="1">
        <v>1</v>
      </c>
      <c r="Z829" s="1">
        <v>4</v>
      </c>
      <c r="AA829" s="8">
        <f t="shared" si="242"/>
        <v>10</v>
      </c>
      <c r="AB829" s="10">
        <f t="shared" si="243"/>
        <v>0.1</v>
      </c>
      <c r="AC829" s="10">
        <f t="shared" si="244"/>
        <v>0.4</v>
      </c>
      <c r="AD829" s="10">
        <f t="shared" si="245"/>
        <v>0.1</v>
      </c>
      <c r="AE829" s="10">
        <f t="shared" si="246"/>
        <v>0.4</v>
      </c>
      <c r="AF829" s="1">
        <v>6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74</v>
      </c>
      <c r="AO829" s="20" t="str">
        <f t="shared" si="229"/>
        <v>66+</v>
      </c>
      <c r="AP829" s="1">
        <v>2596</v>
      </c>
      <c r="AQ829" s="1">
        <v>0</v>
      </c>
      <c r="AR829" s="1">
        <v>1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1</v>
      </c>
      <c r="AZ829" s="1">
        <v>161</v>
      </c>
      <c r="BA829" s="23">
        <v>42253</v>
      </c>
      <c r="BB829" s="25">
        <f t="shared" si="230"/>
        <v>9</v>
      </c>
      <c r="BC829" s="25" t="str">
        <f t="shared" si="231"/>
        <v>September</v>
      </c>
      <c r="BD829" s="25">
        <v>1</v>
      </c>
      <c r="BE829" t="str">
        <f t="shared" si="232"/>
        <v>845,51012,Low income,32,Low spender,0.000627303379596958,0,0,86,102,9,63,2,9,24,209,0.488038277511962,0.0430622009569378,0.301435406698565,0.00956937799043062,0.0430622009569378,0.114832535885167,1,4,1,4,10,0.1,0.4,0.1,0.4,6,0,0,0,0,0,0,0,74,66+,2596,0,1,0,0,0,0,0,0,1,161</v>
      </c>
    </row>
    <row r="830" spans="1:57" ht="13.2" x14ac:dyDescent="0.25">
      <c r="A830" s="8">
        <v>189</v>
      </c>
      <c r="B830" s="1">
        <v>26490</v>
      </c>
      <c r="C830" s="8" t="str">
        <f t="shared" si="233"/>
        <v>Low income</v>
      </c>
      <c r="D830" s="31">
        <v>146</v>
      </c>
      <c r="E830" s="34" t="str">
        <f t="shared" si="234"/>
        <v>Low spender</v>
      </c>
      <c r="F830" s="10">
        <f t="shared" si="228"/>
        <v>5.5115137787844467E-3</v>
      </c>
      <c r="G830" s="1">
        <v>0</v>
      </c>
      <c r="H830" s="1">
        <v>0</v>
      </c>
      <c r="I830" s="1">
        <v>92</v>
      </c>
      <c r="J830" s="1">
        <v>45</v>
      </c>
      <c r="K830" s="1">
        <v>47</v>
      </c>
      <c r="L830" s="1">
        <v>52</v>
      </c>
      <c r="M830" s="1">
        <v>21</v>
      </c>
      <c r="N830" s="1">
        <v>20</v>
      </c>
      <c r="O830" s="1">
        <v>25</v>
      </c>
      <c r="P830" s="8">
        <f t="shared" si="235"/>
        <v>210</v>
      </c>
      <c r="Q830" s="10">
        <f t="shared" si="236"/>
        <v>0.21428571428571427</v>
      </c>
      <c r="R830" s="10">
        <f t="shared" si="237"/>
        <v>0.22380952380952382</v>
      </c>
      <c r="S830" s="10">
        <f t="shared" si="238"/>
        <v>0.24761904761904763</v>
      </c>
      <c r="T830" s="10">
        <f t="shared" si="239"/>
        <v>0.1</v>
      </c>
      <c r="U830" s="10">
        <f t="shared" si="240"/>
        <v>9.5238095238095233E-2</v>
      </c>
      <c r="V830" s="10">
        <f t="shared" si="241"/>
        <v>0.11904761904761904</v>
      </c>
      <c r="W830" s="1">
        <v>2</v>
      </c>
      <c r="X830" s="1">
        <v>3</v>
      </c>
      <c r="Y830" s="1">
        <v>1</v>
      </c>
      <c r="Z830" s="1">
        <v>5</v>
      </c>
      <c r="AA830" s="8">
        <f t="shared" si="242"/>
        <v>11</v>
      </c>
      <c r="AB830" s="10">
        <f t="shared" si="243"/>
        <v>0.18181818181818182</v>
      </c>
      <c r="AC830" s="10">
        <f t="shared" si="244"/>
        <v>0.27272727272727271</v>
      </c>
      <c r="AD830" s="10">
        <f t="shared" si="245"/>
        <v>9.0909090909090912E-2</v>
      </c>
      <c r="AE830" s="10">
        <f t="shared" si="246"/>
        <v>0.45454545454545453</v>
      </c>
      <c r="AF830" s="1">
        <v>6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62</v>
      </c>
      <c r="AO830" s="20" t="str">
        <f t="shared" si="229"/>
        <v>50-65</v>
      </c>
      <c r="AP830" s="1">
        <v>2804</v>
      </c>
      <c r="AQ830" s="1">
        <v>0</v>
      </c>
      <c r="AR830" s="1">
        <v>0</v>
      </c>
      <c r="AS830" s="1">
        <v>0</v>
      </c>
      <c r="AT830" s="1">
        <v>1</v>
      </c>
      <c r="AU830" s="1">
        <v>0</v>
      </c>
      <c r="AV830" s="1">
        <v>1</v>
      </c>
      <c r="AW830" s="1">
        <v>0</v>
      </c>
      <c r="AX830" s="1">
        <v>0</v>
      </c>
      <c r="AY830" s="1">
        <v>0</v>
      </c>
      <c r="AZ830" s="1">
        <v>160</v>
      </c>
      <c r="BA830" s="23">
        <v>42045</v>
      </c>
      <c r="BB830" s="25">
        <f t="shared" si="230"/>
        <v>2</v>
      </c>
      <c r="BC830" s="25" t="str">
        <f t="shared" si="231"/>
        <v>February</v>
      </c>
      <c r="BD830" s="25">
        <v>1</v>
      </c>
      <c r="BE830" t="str">
        <f t="shared" si="232"/>
        <v>189,26490,Low income,146,Low spender,0.00551151377878445,0,0,92,45,47,52,21,20,25,210,0.214285714285714,0.223809523809524,0.247619047619048,0.1,0.0952380952380952,0.119047619047619,2,3,1,5,11,0.181818181818182,0.272727272727273,0.0909090909090909,0.454545454545455,6,0,0,0,0,0,0,0,62,50-65,2804,0,0,0,1,0,1,0,0,0,160</v>
      </c>
    </row>
    <row r="831" spans="1:57" ht="13.2" x14ac:dyDescent="0.25">
      <c r="A831" s="8">
        <v>1855</v>
      </c>
      <c r="B831" s="1">
        <v>45921</v>
      </c>
      <c r="C831" s="8" t="str">
        <f t="shared" si="233"/>
        <v>Low income</v>
      </c>
      <c r="D831" s="31">
        <v>1087</v>
      </c>
      <c r="E831" s="34" t="str">
        <f t="shared" si="234"/>
        <v>High spender</v>
      </c>
      <c r="F831" s="10">
        <f t="shared" si="228"/>
        <v>2.3671087302105789E-2</v>
      </c>
      <c r="G831" s="1">
        <v>0</v>
      </c>
      <c r="H831" s="1">
        <v>0</v>
      </c>
      <c r="I831" s="1">
        <v>23</v>
      </c>
      <c r="J831" s="1">
        <v>102</v>
      </c>
      <c r="K831" s="1">
        <v>9</v>
      </c>
      <c r="L831" s="1">
        <v>49</v>
      </c>
      <c r="M831" s="1">
        <v>24</v>
      </c>
      <c r="N831" s="1">
        <v>3</v>
      </c>
      <c r="O831" s="1">
        <v>12</v>
      </c>
      <c r="P831" s="8">
        <f t="shared" si="235"/>
        <v>199</v>
      </c>
      <c r="Q831" s="10">
        <f t="shared" si="236"/>
        <v>0.51256281407035176</v>
      </c>
      <c r="R831" s="10">
        <f t="shared" si="237"/>
        <v>4.5226130653266333E-2</v>
      </c>
      <c r="S831" s="10">
        <f t="shared" si="238"/>
        <v>0.24623115577889448</v>
      </c>
      <c r="T831" s="10">
        <f t="shared" si="239"/>
        <v>0.12060301507537688</v>
      </c>
      <c r="U831" s="10">
        <f t="shared" si="240"/>
        <v>1.507537688442211E-2</v>
      </c>
      <c r="V831" s="10">
        <f t="shared" si="241"/>
        <v>6.030150753768844E-2</v>
      </c>
      <c r="W831" s="1">
        <v>1</v>
      </c>
      <c r="X831" s="1">
        <v>2</v>
      </c>
      <c r="Y831" s="1">
        <v>1</v>
      </c>
      <c r="Z831" s="1">
        <v>6</v>
      </c>
      <c r="AA831" s="8">
        <f t="shared" si="242"/>
        <v>10</v>
      </c>
      <c r="AB831" s="10">
        <f t="shared" si="243"/>
        <v>0.1</v>
      </c>
      <c r="AC831" s="10">
        <f t="shared" si="244"/>
        <v>0.2</v>
      </c>
      <c r="AD831" s="10">
        <f t="shared" si="245"/>
        <v>0.1</v>
      </c>
      <c r="AE831" s="10">
        <f t="shared" si="246"/>
        <v>0.6</v>
      </c>
      <c r="AF831" s="1">
        <v>4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34</v>
      </c>
      <c r="AO831" s="20" t="str">
        <f t="shared" si="229"/>
        <v>24-35</v>
      </c>
      <c r="AP831" s="1">
        <v>2270</v>
      </c>
      <c r="AQ831" s="1">
        <v>0</v>
      </c>
      <c r="AR831" s="1">
        <v>1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1</v>
      </c>
      <c r="AZ831" s="1">
        <v>175</v>
      </c>
      <c r="BA831" s="23">
        <v>42579</v>
      </c>
      <c r="BB831" s="25">
        <f t="shared" si="230"/>
        <v>7</v>
      </c>
      <c r="BC831" s="25" t="str">
        <f t="shared" si="231"/>
        <v>July</v>
      </c>
      <c r="BD831" s="25">
        <v>1</v>
      </c>
      <c r="BE831" t="str">
        <f t="shared" si="232"/>
        <v>1855,45921,Low income,1087,High spender,0.0236710873021058,0,0,23,102,9,49,24,3,12,199,0.512562814070352,0.0452261306532663,0.246231155778894,0.120603015075377,0.0150753768844221,0.0603015075376884,1,2,1,6,10,0.1,0.2,0.1,0.6,4,0,0,0,0,0,0,0,34,24-35,2270,0,1,0,0,0,0,0,0,1,175</v>
      </c>
    </row>
    <row r="832" spans="1:57" ht="13.2" x14ac:dyDescent="0.25">
      <c r="A832" s="8">
        <v>1700</v>
      </c>
      <c r="B832" s="1">
        <v>54178</v>
      </c>
      <c r="C832" s="8" t="str">
        <f t="shared" si="233"/>
        <v>High income</v>
      </c>
      <c r="D832" s="31">
        <v>1117</v>
      </c>
      <c r="E832" s="34" t="str">
        <f t="shared" si="234"/>
        <v>High spender</v>
      </c>
      <c r="F832" s="10">
        <f t="shared" si="228"/>
        <v>2.0617224703754291E-2</v>
      </c>
      <c r="G832" s="1">
        <v>0</v>
      </c>
      <c r="H832" s="1">
        <v>1</v>
      </c>
      <c r="I832" s="1">
        <v>79</v>
      </c>
      <c r="J832" s="1">
        <v>135</v>
      </c>
      <c r="K832" s="1">
        <v>9</v>
      </c>
      <c r="L832" s="1">
        <v>39</v>
      </c>
      <c r="M832" s="1">
        <v>4</v>
      </c>
      <c r="N832" s="1">
        <v>0</v>
      </c>
      <c r="O832" s="1">
        <v>7</v>
      </c>
      <c r="P832" s="8">
        <f t="shared" si="235"/>
        <v>194</v>
      </c>
      <c r="Q832" s="10">
        <f t="shared" si="236"/>
        <v>0.69587628865979378</v>
      </c>
      <c r="R832" s="10">
        <f t="shared" si="237"/>
        <v>4.6391752577319589E-2</v>
      </c>
      <c r="S832" s="10">
        <f t="shared" si="238"/>
        <v>0.20103092783505155</v>
      </c>
      <c r="T832" s="10">
        <f t="shared" si="239"/>
        <v>2.0618556701030927E-2</v>
      </c>
      <c r="U832" s="10">
        <f t="shared" si="240"/>
        <v>0</v>
      </c>
      <c r="V832" s="10">
        <f t="shared" si="241"/>
        <v>3.608247422680412E-2</v>
      </c>
      <c r="W832" s="1">
        <v>1</v>
      </c>
      <c r="X832" s="1">
        <v>2</v>
      </c>
      <c r="Y832" s="1">
        <v>2</v>
      </c>
      <c r="Z832" s="1">
        <v>5</v>
      </c>
      <c r="AA832" s="8">
        <f t="shared" si="242"/>
        <v>10</v>
      </c>
      <c r="AB832" s="10">
        <f t="shared" si="243"/>
        <v>0.1</v>
      </c>
      <c r="AC832" s="10">
        <f t="shared" si="244"/>
        <v>0.2</v>
      </c>
      <c r="AD832" s="10">
        <f t="shared" si="245"/>
        <v>0.2</v>
      </c>
      <c r="AE832" s="10">
        <f t="shared" si="246"/>
        <v>0.5</v>
      </c>
      <c r="AF832" s="1">
        <v>2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53</v>
      </c>
      <c r="AO832" s="20" t="str">
        <f t="shared" si="229"/>
        <v>50-65</v>
      </c>
      <c r="AP832" s="1">
        <v>2318</v>
      </c>
      <c r="AQ832" s="1">
        <v>0</v>
      </c>
      <c r="AR832" s="1">
        <v>0</v>
      </c>
      <c r="AS832" s="1">
        <v>0</v>
      </c>
      <c r="AT832" s="1">
        <v>1</v>
      </c>
      <c r="AU832" s="1">
        <v>0</v>
      </c>
      <c r="AV832" s="1">
        <v>0</v>
      </c>
      <c r="AW832" s="1">
        <v>1</v>
      </c>
      <c r="AX832" s="1">
        <v>0</v>
      </c>
      <c r="AY832" s="1">
        <v>0</v>
      </c>
      <c r="AZ832" s="1">
        <v>180</v>
      </c>
      <c r="BA832" s="23">
        <v>42531</v>
      </c>
      <c r="BB832" s="25">
        <f t="shared" si="230"/>
        <v>6</v>
      </c>
      <c r="BC832" s="25" t="str">
        <f t="shared" si="231"/>
        <v>June</v>
      </c>
      <c r="BD832" s="25">
        <v>1</v>
      </c>
      <c r="BE832" t="str">
        <f t="shared" si="232"/>
        <v>1700,54178,High income,1117,High spender,0.0206172247037543,0,1,79,135,9,39,4,0,7,194,0.695876288659794,0.0463917525773196,0.201030927835052,0.0206185567010309,0,0.0360824742268041,1,2,2,5,10,0.1,0.2,0.2,0.5,2,0,0,0,0,0,0,0,53,50-65,2318,0,0,0,1,0,0,1,0,0,180</v>
      </c>
    </row>
    <row r="833" spans="1:57" ht="13.2" x14ac:dyDescent="0.25">
      <c r="A833" s="8">
        <v>1115</v>
      </c>
      <c r="B833" s="1">
        <v>34074</v>
      </c>
      <c r="C833" s="8" t="str">
        <f t="shared" si="233"/>
        <v>Low income</v>
      </c>
      <c r="D833" s="31">
        <v>38</v>
      </c>
      <c r="E833" s="34" t="str">
        <f t="shared" si="234"/>
        <v>Low spender</v>
      </c>
      <c r="F833" s="10">
        <f t="shared" si="228"/>
        <v>1.1152198156952516E-3</v>
      </c>
      <c r="G833" s="1">
        <v>1</v>
      </c>
      <c r="H833" s="1">
        <v>1</v>
      </c>
      <c r="I833" s="1">
        <v>69</v>
      </c>
      <c r="J833" s="1">
        <v>135</v>
      </c>
      <c r="K833" s="1">
        <v>1</v>
      </c>
      <c r="L833" s="1">
        <v>41</v>
      </c>
      <c r="M833" s="1">
        <v>10</v>
      </c>
      <c r="N833" s="1">
        <v>1</v>
      </c>
      <c r="O833" s="1">
        <v>67</v>
      </c>
      <c r="P833" s="8">
        <f t="shared" si="235"/>
        <v>255</v>
      </c>
      <c r="Q833" s="10">
        <f t="shared" si="236"/>
        <v>0.52941176470588236</v>
      </c>
      <c r="R833" s="10">
        <f t="shared" si="237"/>
        <v>3.9215686274509803E-3</v>
      </c>
      <c r="S833" s="10">
        <f t="shared" si="238"/>
        <v>0.16078431372549021</v>
      </c>
      <c r="T833" s="10">
        <f t="shared" si="239"/>
        <v>3.9215686274509803E-2</v>
      </c>
      <c r="U833" s="10">
        <f t="shared" si="240"/>
        <v>3.9215686274509803E-3</v>
      </c>
      <c r="V833" s="10">
        <f t="shared" si="241"/>
        <v>0.2627450980392157</v>
      </c>
      <c r="W833" s="1">
        <v>5</v>
      </c>
      <c r="X833" s="1">
        <v>3</v>
      </c>
      <c r="Y833" s="1">
        <v>3</v>
      </c>
      <c r="Z833" s="1">
        <v>3</v>
      </c>
      <c r="AA833" s="8">
        <f t="shared" si="242"/>
        <v>14</v>
      </c>
      <c r="AB833" s="10">
        <f t="shared" si="243"/>
        <v>0.35714285714285715</v>
      </c>
      <c r="AC833" s="10">
        <f t="shared" si="244"/>
        <v>0.21428571428571427</v>
      </c>
      <c r="AD833" s="10">
        <f t="shared" si="245"/>
        <v>0.21428571428571427</v>
      </c>
      <c r="AE833" s="10">
        <f t="shared" si="246"/>
        <v>0.21428571428571427</v>
      </c>
      <c r="AF833" s="1">
        <v>6</v>
      </c>
      <c r="AG833" s="1">
        <v>0</v>
      </c>
      <c r="AH833" s="1">
        <v>0</v>
      </c>
      <c r="AI833" s="1">
        <v>1</v>
      </c>
      <c r="AJ833" s="1">
        <v>0</v>
      </c>
      <c r="AK833" s="1">
        <v>0</v>
      </c>
      <c r="AL833" s="1">
        <v>0</v>
      </c>
      <c r="AM833" s="1">
        <v>0</v>
      </c>
      <c r="AN833" s="1">
        <v>68</v>
      </c>
      <c r="AO833" s="20" t="str">
        <f t="shared" si="229"/>
        <v>66+</v>
      </c>
      <c r="AP833" s="1">
        <v>2510</v>
      </c>
      <c r="AQ833" s="1">
        <v>0</v>
      </c>
      <c r="AR833" s="1">
        <v>0</v>
      </c>
      <c r="AS833" s="1">
        <v>0</v>
      </c>
      <c r="AT833" s="1">
        <v>1</v>
      </c>
      <c r="AU833" s="1">
        <v>0</v>
      </c>
      <c r="AV833" s="1">
        <v>0</v>
      </c>
      <c r="AW833" s="1">
        <v>1</v>
      </c>
      <c r="AX833" s="1">
        <v>0</v>
      </c>
      <c r="AY833" s="1">
        <v>0</v>
      </c>
      <c r="AZ833" s="1">
        <v>121</v>
      </c>
      <c r="BA833" s="23">
        <v>42339</v>
      </c>
      <c r="BB833" s="25">
        <f t="shared" si="230"/>
        <v>12</v>
      </c>
      <c r="BC833" s="25" t="str">
        <f t="shared" si="231"/>
        <v>December</v>
      </c>
      <c r="BD833" s="25">
        <v>1</v>
      </c>
      <c r="BE833" t="str">
        <f t="shared" si="232"/>
        <v>1115,34074,Low income,38,Low spender,0.00111521981569525,1,1,69,135,1,41,10,1,67,255,0.529411764705882,0.00392156862745098,0.16078431372549,0.0392156862745098,0.00392156862745098,0.262745098039216,5,3,3,3,14,0.357142857142857,0.214285714285714,0.214285714285714,0.214285714285714,6,0,0,1,0,0,0,0,68,66+,2510,0,0,0,1,0,0,1,0,0,121</v>
      </c>
    </row>
    <row r="834" spans="1:57" ht="13.2" x14ac:dyDescent="0.25">
      <c r="A834" s="8">
        <v>453</v>
      </c>
      <c r="B834" s="1">
        <v>28769</v>
      </c>
      <c r="C834" s="8" t="str">
        <f t="shared" si="233"/>
        <v>Low income</v>
      </c>
      <c r="D834" s="31">
        <v>520</v>
      </c>
      <c r="E834" s="34" t="str">
        <f t="shared" si="234"/>
        <v>Low spender</v>
      </c>
      <c r="F834" s="10">
        <f t="shared" ref="F834:F897" si="247">D834/B834</f>
        <v>1.8075011296882059E-2</v>
      </c>
      <c r="G834" s="1">
        <v>1</v>
      </c>
      <c r="H834" s="1">
        <v>0</v>
      </c>
      <c r="I834" s="1">
        <v>76</v>
      </c>
      <c r="J834" s="1">
        <v>41</v>
      </c>
      <c r="K834" s="1">
        <v>5</v>
      </c>
      <c r="L834" s="1">
        <v>129</v>
      </c>
      <c r="M834" s="1">
        <v>10</v>
      </c>
      <c r="N834" s="1">
        <v>3</v>
      </c>
      <c r="O834" s="1">
        <v>3</v>
      </c>
      <c r="P834" s="8">
        <f t="shared" si="235"/>
        <v>191</v>
      </c>
      <c r="Q834" s="10">
        <f t="shared" si="236"/>
        <v>0.21465968586387435</v>
      </c>
      <c r="R834" s="10">
        <f t="shared" si="237"/>
        <v>2.6178010471204188E-2</v>
      </c>
      <c r="S834" s="10">
        <f t="shared" si="238"/>
        <v>0.67539267015706805</v>
      </c>
      <c r="T834" s="10">
        <f t="shared" si="239"/>
        <v>5.2356020942408377E-2</v>
      </c>
      <c r="U834" s="10">
        <f t="shared" si="240"/>
        <v>1.5706806282722512E-2</v>
      </c>
      <c r="V834" s="10">
        <f t="shared" si="241"/>
        <v>1.5706806282722512E-2</v>
      </c>
      <c r="W834" s="1">
        <v>3</v>
      </c>
      <c r="X834" s="1">
        <v>4</v>
      </c>
      <c r="Y834" s="1">
        <v>1</v>
      </c>
      <c r="Z834" s="1">
        <v>4</v>
      </c>
      <c r="AA834" s="8">
        <f t="shared" si="242"/>
        <v>12</v>
      </c>
      <c r="AB834" s="10">
        <f t="shared" si="243"/>
        <v>0.25</v>
      </c>
      <c r="AC834" s="10">
        <f t="shared" si="244"/>
        <v>0.33333333333333331</v>
      </c>
      <c r="AD834" s="10">
        <f t="shared" si="245"/>
        <v>8.3333333333333329E-2</v>
      </c>
      <c r="AE834" s="10">
        <f t="shared" si="246"/>
        <v>0.33333333333333331</v>
      </c>
      <c r="AF834" s="1">
        <v>9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43</v>
      </c>
      <c r="AO834" s="20" t="str">
        <f t="shared" ref="AO834:AO897" si="248">IF(AND(AN834&lt;36,AN834&gt;23), "24-35",
IF(AND(AN834&lt;51,AN834&gt;35), "36-50",
IF(AND(AN834&lt;66,AN834&gt;50), "50-65",
IF(AN834&gt;65, "66+", "N")
)))</f>
        <v>36-50</v>
      </c>
      <c r="AP834" s="1">
        <v>2717</v>
      </c>
      <c r="AQ834" s="1">
        <v>0</v>
      </c>
      <c r="AR834" s="1">
        <v>0</v>
      </c>
      <c r="AS834" s="1">
        <v>1</v>
      </c>
      <c r="AT834" s="1">
        <v>0</v>
      </c>
      <c r="AU834" s="1">
        <v>0</v>
      </c>
      <c r="AV834" s="1">
        <v>0</v>
      </c>
      <c r="AW834" s="1">
        <v>1</v>
      </c>
      <c r="AX834" s="1">
        <v>0</v>
      </c>
      <c r="AY834" s="1">
        <v>0</v>
      </c>
      <c r="AZ834" s="1">
        <v>185</v>
      </c>
      <c r="BA834" s="23">
        <v>42132</v>
      </c>
      <c r="BB834" s="25">
        <f t="shared" ref="BB834:BB897" si="249">MONTH(BA834)</f>
        <v>5</v>
      </c>
      <c r="BC834" s="25" t="str">
        <f t="shared" ref="BC834:BC897" si="250">TEXT(BA834,"mmmm")</f>
        <v>May</v>
      </c>
      <c r="BD834" s="25">
        <v>1</v>
      </c>
      <c r="BE834" t="str">
        <f t="shared" ref="BE834:BE897" si="251">_xlfn.TEXTJOIN(",",TRUE,A834:AZ834)</f>
        <v>453,28769,Low income,520,Low spender,0.0180750112968821,1,0,76,41,5,129,10,3,3,191,0.214659685863874,0.0261780104712042,0.675392670157068,0.0523560209424084,0.0157068062827225,0.0157068062827225,3,4,1,4,12,0.25,0.333333333333333,0.0833333333333333,0.333333333333333,9,0,0,0,0,0,0,0,43,36-50,2717,0,0,1,0,0,0,1,0,0,185</v>
      </c>
    </row>
    <row r="835" spans="1:57" ht="13.2" x14ac:dyDescent="0.25">
      <c r="A835" s="8">
        <v>936</v>
      </c>
      <c r="B835" s="1">
        <v>34916</v>
      </c>
      <c r="C835" s="8" t="str">
        <f t="shared" ref="C835:C898" si="252">IF(B835&lt;=AVERAGE(B:B),"Low income", "High income")</f>
        <v>Low income</v>
      </c>
      <c r="D835" s="31">
        <v>32</v>
      </c>
      <c r="E835" s="34" t="str">
        <f t="shared" ref="E835:E898" si="253">IF(D835&lt;=AVERAGE(D:D),"Low spender", "High spender")</f>
        <v>Low spender</v>
      </c>
      <c r="F835" s="10">
        <f t="shared" si="247"/>
        <v>9.1648527895520678E-4</v>
      </c>
      <c r="G835" s="1">
        <v>2</v>
      </c>
      <c r="H835" s="1">
        <v>0</v>
      </c>
      <c r="I835" s="1">
        <v>89</v>
      </c>
      <c r="J835" s="1">
        <v>51</v>
      </c>
      <c r="K835" s="1">
        <v>23</v>
      </c>
      <c r="L835" s="1">
        <v>82</v>
      </c>
      <c r="M835" s="1">
        <v>33</v>
      </c>
      <c r="N835" s="1">
        <v>0</v>
      </c>
      <c r="O835" s="1">
        <v>42</v>
      </c>
      <c r="P835" s="8">
        <f t="shared" ref="P835:P898" si="254">SUM(J835:O835)</f>
        <v>231</v>
      </c>
      <c r="Q835" s="10">
        <f t="shared" ref="Q835:Q898" si="255">IF(P835=0,0,J835/P835)</f>
        <v>0.22077922077922077</v>
      </c>
      <c r="R835" s="10">
        <f t="shared" ref="R835:R898" si="256">IF(P835=0,0,K835/P835)</f>
        <v>9.9567099567099568E-2</v>
      </c>
      <c r="S835" s="10">
        <f t="shared" ref="S835:S898" si="257">IF(P835=0,0,L835/P835)</f>
        <v>0.354978354978355</v>
      </c>
      <c r="T835" s="10">
        <f t="shared" ref="T835:T898" si="258">IF(P835=0,0,M835/P835)</f>
        <v>0.14285714285714285</v>
      </c>
      <c r="U835" s="10">
        <f t="shared" ref="U835:U898" si="259">IF(P835=0,0,N835/P835)</f>
        <v>0</v>
      </c>
      <c r="V835" s="10">
        <f t="shared" ref="V835:V898" si="260">IF(P835=0,0,O835/P835)</f>
        <v>0.18181818181818182</v>
      </c>
      <c r="W835" s="1">
        <v>4</v>
      </c>
      <c r="X835" s="1">
        <v>5</v>
      </c>
      <c r="Y835" s="1">
        <v>1</v>
      </c>
      <c r="Z835" s="1">
        <v>3</v>
      </c>
      <c r="AA835" s="8">
        <f t="shared" ref="AA835:AA898" si="261">SUM(W835:Z835)</f>
        <v>13</v>
      </c>
      <c r="AB835" s="10">
        <f t="shared" ref="AB835:AB898" si="262">IF(AA835=0,0,W835/AA835)</f>
        <v>0.30769230769230771</v>
      </c>
      <c r="AC835" s="10">
        <f t="shared" ref="AC835:AC898" si="263">IF(AA835=0,0,X835/AA835)</f>
        <v>0.38461538461538464</v>
      </c>
      <c r="AD835" s="10">
        <f t="shared" ref="AD835:AD898" si="264">IF(AA835=0,0,Y835/AA835)</f>
        <v>7.6923076923076927E-2</v>
      </c>
      <c r="AE835" s="10">
        <f t="shared" ref="AE835:AE898" si="265">IF(AA835=0,0,Z835/AA835)</f>
        <v>0.23076923076923078</v>
      </c>
      <c r="AF835" s="1">
        <v>9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52</v>
      </c>
      <c r="AO835" s="20" t="str">
        <f t="shared" si="248"/>
        <v>50-65</v>
      </c>
      <c r="AP835" s="1">
        <v>2569</v>
      </c>
      <c r="AQ835" s="1">
        <v>0</v>
      </c>
      <c r="AR835" s="1">
        <v>0</v>
      </c>
      <c r="AS835" s="1">
        <v>0</v>
      </c>
      <c r="AT835" s="1">
        <v>1</v>
      </c>
      <c r="AU835" s="1">
        <v>0</v>
      </c>
      <c r="AV835" s="1">
        <v>0</v>
      </c>
      <c r="AW835" s="1">
        <v>1</v>
      </c>
      <c r="AX835" s="1">
        <v>0</v>
      </c>
      <c r="AY835" s="1">
        <v>0</v>
      </c>
      <c r="AZ835" s="1">
        <v>147</v>
      </c>
      <c r="BA835" s="23">
        <v>42280</v>
      </c>
      <c r="BB835" s="25">
        <f t="shared" si="249"/>
        <v>10</v>
      </c>
      <c r="BC835" s="25" t="str">
        <f t="shared" si="250"/>
        <v>October</v>
      </c>
      <c r="BD835" s="25">
        <v>1</v>
      </c>
      <c r="BE835" t="str">
        <f t="shared" si="251"/>
        <v>936,34916,Low income,32,Low spender,0.000916485278955207,2,0,89,51,23,82,33,0,42,231,0.220779220779221,0.0995670995670996,0.354978354978355,0.142857142857143,0,0.181818181818182,4,5,1,3,13,0.307692307692308,0.384615384615385,0.0769230769230769,0.230769230769231,9,0,0,0,0,0,0,0,52,50-65,2569,0,0,0,1,0,0,1,0,0,147</v>
      </c>
    </row>
    <row r="836" spans="1:57" ht="13.2" x14ac:dyDescent="0.25">
      <c r="A836" s="8">
        <v>1110</v>
      </c>
      <c r="B836" s="1">
        <v>42315</v>
      </c>
      <c r="C836" s="8" t="str">
        <f t="shared" si="252"/>
        <v>Low income</v>
      </c>
      <c r="D836" s="31">
        <v>35</v>
      </c>
      <c r="E836" s="34" t="str">
        <f t="shared" si="253"/>
        <v>Low spender</v>
      </c>
      <c r="F836" s="10">
        <f t="shared" si="247"/>
        <v>8.271298593879239E-4</v>
      </c>
      <c r="G836" s="1">
        <v>0</v>
      </c>
      <c r="H836" s="1">
        <v>1</v>
      </c>
      <c r="I836" s="1">
        <v>90</v>
      </c>
      <c r="J836" s="1">
        <v>67</v>
      </c>
      <c r="K836" s="1">
        <v>15</v>
      </c>
      <c r="L836" s="1">
        <v>80</v>
      </c>
      <c r="M836" s="1">
        <v>17</v>
      </c>
      <c r="N836" s="1">
        <v>11</v>
      </c>
      <c r="O836" s="1">
        <v>80</v>
      </c>
      <c r="P836" s="8">
        <f t="shared" si="254"/>
        <v>270</v>
      </c>
      <c r="Q836" s="10">
        <f t="shared" si="255"/>
        <v>0.24814814814814815</v>
      </c>
      <c r="R836" s="10">
        <f t="shared" si="256"/>
        <v>5.5555555555555552E-2</v>
      </c>
      <c r="S836" s="10">
        <f t="shared" si="257"/>
        <v>0.29629629629629628</v>
      </c>
      <c r="T836" s="10">
        <f t="shared" si="258"/>
        <v>6.2962962962962957E-2</v>
      </c>
      <c r="U836" s="10">
        <f t="shared" si="259"/>
        <v>4.0740740740740744E-2</v>
      </c>
      <c r="V836" s="10">
        <f t="shared" si="260"/>
        <v>0.29629629629629628</v>
      </c>
      <c r="W836" s="1">
        <v>3</v>
      </c>
      <c r="X836" s="1">
        <v>1</v>
      </c>
      <c r="Y836" s="1">
        <v>4</v>
      </c>
      <c r="Z836" s="1">
        <v>4</v>
      </c>
      <c r="AA836" s="8">
        <f t="shared" si="261"/>
        <v>12</v>
      </c>
      <c r="AB836" s="10">
        <f t="shared" si="262"/>
        <v>0.25</v>
      </c>
      <c r="AC836" s="10">
        <f t="shared" si="263"/>
        <v>8.3333333333333329E-2</v>
      </c>
      <c r="AD836" s="10">
        <f t="shared" si="264"/>
        <v>0.33333333333333331</v>
      </c>
      <c r="AE836" s="10">
        <f t="shared" si="265"/>
        <v>0.33333333333333331</v>
      </c>
      <c r="AF836" s="1">
        <v>3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62</v>
      </c>
      <c r="AO836" s="20" t="str">
        <f t="shared" si="248"/>
        <v>50-65</v>
      </c>
      <c r="AP836" s="1">
        <v>2511</v>
      </c>
      <c r="AQ836" s="1">
        <v>0</v>
      </c>
      <c r="AR836" s="1">
        <v>0</v>
      </c>
      <c r="AS836" s="1">
        <v>0</v>
      </c>
      <c r="AT836" s="1">
        <v>1</v>
      </c>
      <c r="AU836" s="1">
        <v>0</v>
      </c>
      <c r="AV836" s="1">
        <v>0</v>
      </c>
      <c r="AW836" s="1">
        <v>0</v>
      </c>
      <c r="AX836" s="1">
        <v>1</v>
      </c>
      <c r="AY836" s="1">
        <v>0</v>
      </c>
      <c r="AZ836" s="1">
        <v>110</v>
      </c>
      <c r="BA836" s="23">
        <v>42338</v>
      </c>
      <c r="BB836" s="25">
        <f t="shared" si="249"/>
        <v>11</v>
      </c>
      <c r="BC836" s="25" t="str">
        <f t="shared" si="250"/>
        <v>November</v>
      </c>
      <c r="BD836" s="25">
        <v>1</v>
      </c>
      <c r="BE836" t="str">
        <f t="shared" si="251"/>
        <v>1110,42315,Low income,35,Low spender,0.000827129859387924,0,1,90,67,15,80,17,11,80,270,0.248148148148148,0.0555555555555556,0.296296296296296,0.062962962962963,0.0407407407407407,0.296296296296296,3,1,4,4,12,0.25,0.0833333333333333,0.333333333333333,0.333333333333333,3,0,0,0,0,0,0,0,62,50-65,2511,0,0,0,1,0,0,0,1,0,110</v>
      </c>
    </row>
    <row r="837" spans="1:57" ht="13.2" x14ac:dyDescent="0.25">
      <c r="A837" s="8">
        <v>293</v>
      </c>
      <c r="B837" s="1">
        <v>28457</v>
      </c>
      <c r="C837" s="8" t="str">
        <f t="shared" si="252"/>
        <v>Low income</v>
      </c>
      <c r="D837" s="31">
        <v>13</v>
      </c>
      <c r="E837" s="34" t="str">
        <f t="shared" si="253"/>
        <v>Low spender</v>
      </c>
      <c r="F837" s="10">
        <f t="shared" si="247"/>
        <v>4.5682960255824577E-4</v>
      </c>
      <c r="G837" s="1">
        <v>0</v>
      </c>
      <c r="H837" s="1">
        <v>0</v>
      </c>
      <c r="I837" s="1">
        <v>96</v>
      </c>
      <c r="J837" s="1">
        <v>24</v>
      </c>
      <c r="K837" s="1">
        <v>1</v>
      </c>
      <c r="L837" s="1">
        <v>108</v>
      </c>
      <c r="M837" s="1">
        <v>29</v>
      </c>
      <c r="N837" s="1">
        <v>29</v>
      </c>
      <c r="O837" s="1">
        <v>14</v>
      </c>
      <c r="P837" s="8">
        <f t="shared" si="254"/>
        <v>205</v>
      </c>
      <c r="Q837" s="10">
        <f t="shared" si="255"/>
        <v>0.11707317073170732</v>
      </c>
      <c r="R837" s="10">
        <f t="shared" si="256"/>
        <v>4.8780487804878049E-3</v>
      </c>
      <c r="S837" s="10">
        <f t="shared" si="257"/>
        <v>0.52682926829268295</v>
      </c>
      <c r="T837" s="10">
        <f t="shared" si="258"/>
        <v>0.14146341463414633</v>
      </c>
      <c r="U837" s="10">
        <f t="shared" si="259"/>
        <v>0.14146341463414633</v>
      </c>
      <c r="V837" s="10">
        <f t="shared" si="260"/>
        <v>6.8292682926829273E-2</v>
      </c>
      <c r="W837" s="1">
        <v>1</v>
      </c>
      <c r="X837" s="1">
        <v>4</v>
      </c>
      <c r="Y837" s="1">
        <v>1</v>
      </c>
      <c r="Z837" s="1">
        <v>4</v>
      </c>
      <c r="AA837" s="8">
        <f t="shared" si="261"/>
        <v>10</v>
      </c>
      <c r="AB837" s="10">
        <f t="shared" si="262"/>
        <v>0.1</v>
      </c>
      <c r="AC837" s="10">
        <f t="shared" si="263"/>
        <v>0.4</v>
      </c>
      <c r="AD837" s="10">
        <f t="shared" si="264"/>
        <v>0.1</v>
      </c>
      <c r="AE837" s="10">
        <f t="shared" si="265"/>
        <v>0.4</v>
      </c>
      <c r="AF837" s="1">
        <v>8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68</v>
      </c>
      <c r="AO837" s="20" t="str">
        <f t="shared" si="248"/>
        <v>66+</v>
      </c>
      <c r="AP837" s="1">
        <v>2768</v>
      </c>
      <c r="AQ837" s="1">
        <v>0</v>
      </c>
      <c r="AR837" s="1">
        <v>0</v>
      </c>
      <c r="AS837" s="1">
        <v>0</v>
      </c>
      <c r="AT837" s="1">
        <v>0</v>
      </c>
      <c r="AU837" s="1">
        <v>1</v>
      </c>
      <c r="AV837" s="1">
        <v>1</v>
      </c>
      <c r="AW837" s="1">
        <v>0</v>
      </c>
      <c r="AX837" s="1">
        <v>0</v>
      </c>
      <c r="AY837" s="1">
        <v>0</v>
      </c>
      <c r="AZ837" s="1">
        <v>177</v>
      </c>
      <c r="BA837" s="23">
        <v>42081</v>
      </c>
      <c r="BB837" s="25">
        <f t="shared" si="249"/>
        <v>3</v>
      </c>
      <c r="BC837" s="25" t="str">
        <f t="shared" si="250"/>
        <v>March</v>
      </c>
      <c r="BD837" s="25">
        <v>1</v>
      </c>
      <c r="BE837" t="str">
        <f t="shared" si="251"/>
        <v>293,28457,Low income,13,Low spender,0.000456829602558246,0,0,96,24,1,108,29,29,14,205,0.117073170731707,0.0048780487804878,0.526829268292683,0.141463414634146,0.141463414634146,0.0682926829268293,1,4,1,4,10,0.1,0.4,0.1,0.4,8,0,0,0,0,0,0,0,68,66+,2768,0,0,0,0,1,1,0,0,0,177</v>
      </c>
    </row>
    <row r="838" spans="1:57" ht="13.2" x14ac:dyDescent="0.25">
      <c r="A838" s="8">
        <v>581</v>
      </c>
      <c r="B838" s="1">
        <v>54414</v>
      </c>
      <c r="C838" s="8" t="str">
        <f t="shared" si="252"/>
        <v>High income</v>
      </c>
      <c r="D838" s="31">
        <v>17</v>
      </c>
      <c r="E838" s="34" t="str">
        <f t="shared" si="253"/>
        <v>Low spender</v>
      </c>
      <c r="F838" s="10">
        <f t="shared" si="247"/>
        <v>3.124195978975999E-4</v>
      </c>
      <c r="G838" s="1">
        <v>1</v>
      </c>
      <c r="H838" s="1">
        <v>1</v>
      </c>
      <c r="I838" s="1">
        <v>49</v>
      </c>
      <c r="J838" s="1">
        <v>109</v>
      </c>
      <c r="K838" s="1">
        <v>18</v>
      </c>
      <c r="L838" s="1">
        <v>16</v>
      </c>
      <c r="M838" s="1">
        <v>24</v>
      </c>
      <c r="N838" s="1">
        <v>26</v>
      </c>
      <c r="O838" s="1">
        <v>18</v>
      </c>
      <c r="P838" s="8">
        <f t="shared" si="254"/>
        <v>211</v>
      </c>
      <c r="Q838" s="10">
        <f t="shared" si="255"/>
        <v>0.51658767772511849</v>
      </c>
      <c r="R838" s="10">
        <f t="shared" si="256"/>
        <v>8.5308056872037921E-2</v>
      </c>
      <c r="S838" s="10">
        <f t="shared" si="257"/>
        <v>7.582938388625593E-2</v>
      </c>
      <c r="T838" s="10">
        <f t="shared" si="258"/>
        <v>0.11374407582938388</v>
      </c>
      <c r="U838" s="10">
        <f t="shared" si="259"/>
        <v>0.12322274881516587</v>
      </c>
      <c r="V838" s="10">
        <f t="shared" si="260"/>
        <v>8.5308056872037921E-2</v>
      </c>
      <c r="W838" s="1">
        <v>4</v>
      </c>
      <c r="X838" s="1">
        <v>3</v>
      </c>
      <c r="Y838" s="1">
        <v>1</v>
      </c>
      <c r="Z838" s="1">
        <v>5</v>
      </c>
      <c r="AA838" s="8">
        <f t="shared" si="261"/>
        <v>13</v>
      </c>
      <c r="AB838" s="10">
        <f t="shared" si="262"/>
        <v>0.30769230769230771</v>
      </c>
      <c r="AC838" s="10">
        <f t="shared" si="263"/>
        <v>0.23076923076923078</v>
      </c>
      <c r="AD838" s="10">
        <f t="shared" si="264"/>
        <v>7.6923076923076927E-2</v>
      </c>
      <c r="AE838" s="10">
        <f t="shared" si="265"/>
        <v>0.38461538461538464</v>
      </c>
      <c r="AF838" s="1">
        <v>4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57</v>
      </c>
      <c r="AO838" s="20" t="str">
        <f t="shared" si="248"/>
        <v>50-65</v>
      </c>
      <c r="AP838" s="1">
        <v>2681</v>
      </c>
      <c r="AQ838" s="1">
        <v>0</v>
      </c>
      <c r="AR838" s="1">
        <v>0</v>
      </c>
      <c r="AS838" s="1">
        <v>0</v>
      </c>
      <c r="AT838" s="1">
        <v>1</v>
      </c>
      <c r="AU838" s="1">
        <v>0</v>
      </c>
      <c r="AV838" s="1">
        <v>0</v>
      </c>
      <c r="AW838" s="1">
        <v>1</v>
      </c>
      <c r="AX838" s="1">
        <v>0</v>
      </c>
      <c r="AY838" s="1">
        <v>0</v>
      </c>
      <c r="AZ838" s="1">
        <v>175</v>
      </c>
      <c r="BA838" s="23">
        <v>42168</v>
      </c>
      <c r="BB838" s="25">
        <f t="shared" si="249"/>
        <v>6</v>
      </c>
      <c r="BC838" s="25" t="str">
        <f t="shared" si="250"/>
        <v>June</v>
      </c>
      <c r="BD838" s="25">
        <v>1</v>
      </c>
      <c r="BE838" t="str">
        <f t="shared" si="251"/>
        <v>581,54414,High income,17,Low spender,0.0003124195978976,1,1,49,109,18,16,24,26,18,211,0.516587677725118,0.0853080568720379,0.0758293838862559,0.113744075829384,0.123222748815166,0.0853080568720379,4,3,1,5,13,0.307692307692308,0.230769230769231,0.0769230769230769,0.384615384615385,4,0,0,0,0,0,0,0,57,50-65,2681,0,0,0,1,0,0,1,0,0,175</v>
      </c>
    </row>
    <row r="839" spans="1:57" ht="13.2" x14ac:dyDescent="0.25">
      <c r="A839" s="8">
        <v>750</v>
      </c>
      <c r="B839" s="1">
        <v>41883</v>
      </c>
      <c r="C839" s="8" t="str">
        <f t="shared" si="252"/>
        <v>Low income</v>
      </c>
      <c r="D839" s="31">
        <v>496</v>
      </c>
      <c r="E839" s="34" t="str">
        <f t="shared" si="253"/>
        <v>Low spender</v>
      </c>
      <c r="F839" s="10">
        <f t="shared" si="247"/>
        <v>1.1842513669030394E-2</v>
      </c>
      <c r="G839" s="1">
        <v>1</v>
      </c>
      <c r="H839" s="1">
        <v>0</v>
      </c>
      <c r="I839" s="1">
        <v>13</v>
      </c>
      <c r="J839" s="1">
        <v>32</v>
      </c>
      <c r="K839" s="1">
        <v>34</v>
      </c>
      <c r="L839" s="1">
        <v>41</v>
      </c>
      <c r="M839" s="1">
        <v>73</v>
      </c>
      <c r="N839" s="1">
        <v>16</v>
      </c>
      <c r="O839" s="1">
        <v>116</v>
      </c>
      <c r="P839" s="8">
        <f t="shared" si="254"/>
        <v>312</v>
      </c>
      <c r="Q839" s="10">
        <f t="shared" si="255"/>
        <v>0.10256410256410256</v>
      </c>
      <c r="R839" s="10">
        <f t="shared" si="256"/>
        <v>0.10897435897435898</v>
      </c>
      <c r="S839" s="10">
        <f t="shared" si="257"/>
        <v>0.13141025641025642</v>
      </c>
      <c r="T839" s="10">
        <f t="shared" si="258"/>
        <v>0.23397435897435898</v>
      </c>
      <c r="U839" s="10">
        <f t="shared" si="259"/>
        <v>5.128205128205128E-2</v>
      </c>
      <c r="V839" s="10">
        <f t="shared" si="260"/>
        <v>0.37179487179487181</v>
      </c>
      <c r="W839" s="1">
        <v>3</v>
      </c>
      <c r="X839" s="1">
        <v>4</v>
      </c>
      <c r="Y839" s="1">
        <v>2</v>
      </c>
      <c r="Z839" s="1">
        <v>3</v>
      </c>
      <c r="AA839" s="8">
        <f t="shared" si="261"/>
        <v>12</v>
      </c>
      <c r="AB839" s="10">
        <f t="shared" si="262"/>
        <v>0.25</v>
      </c>
      <c r="AC839" s="10">
        <f t="shared" si="263"/>
        <v>0.33333333333333331</v>
      </c>
      <c r="AD839" s="10">
        <f t="shared" si="264"/>
        <v>0.16666666666666666</v>
      </c>
      <c r="AE839" s="10">
        <f t="shared" si="265"/>
        <v>0.25</v>
      </c>
      <c r="AF839" s="1">
        <v>7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32</v>
      </c>
      <c r="AO839" s="20" t="str">
        <f t="shared" si="248"/>
        <v>24-35</v>
      </c>
      <c r="AP839" s="1">
        <v>2626</v>
      </c>
      <c r="AQ839" s="1">
        <v>0</v>
      </c>
      <c r="AR839" s="1">
        <v>0</v>
      </c>
      <c r="AS839" s="1">
        <v>0</v>
      </c>
      <c r="AT839" s="1">
        <v>1</v>
      </c>
      <c r="AU839" s="1">
        <v>0</v>
      </c>
      <c r="AV839" s="1">
        <v>0</v>
      </c>
      <c r="AW839" s="1">
        <v>1</v>
      </c>
      <c r="AX839" s="1">
        <v>0</v>
      </c>
      <c r="AY839" s="1">
        <v>0</v>
      </c>
      <c r="AZ839" s="1">
        <v>80</v>
      </c>
      <c r="BA839" s="23">
        <v>42223</v>
      </c>
      <c r="BB839" s="25">
        <f t="shared" si="249"/>
        <v>8</v>
      </c>
      <c r="BC839" s="25" t="str">
        <f t="shared" si="250"/>
        <v>August</v>
      </c>
      <c r="BD839" s="25">
        <v>1</v>
      </c>
      <c r="BE839" t="str">
        <f t="shared" si="251"/>
        <v>750,41883,Low income,496,Low spender,0.0118425136690304,1,0,13,32,34,41,73,16,116,312,0.102564102564103,0.108974358974359,0.131410256410256,0.233974358974359,0.0512820512820513,0.371794871794872,3,4,2,3,12,0.25,0.333333333333333,0.166666666666667,0.25,7,0,0,0,0,0,0,0,32,24-35,2626,0,0,0,1,0,0,1,0,0,80</v>
      </c>
    </row>
    <row r="840" spans="1:57" ht="13.2" x14ac:dyDescent="0.25">
      <c r="A840" s="8">
        <v>348</v>
      </c>
      <c r="B840" s="1">
        <v>45207</v>
      </c>
      <c r="C840" s="8" t="str">
        <f t="shared" si="252"/>
        <v>Low income</v>
      </c>
      <c r="D840" s="31">
        <v>229</v>
      </c>
      <c r="E840" s="34" t="str">
        <f t="shared" si="253"/>
        <v>Low spender</v>
      </c>
      <c r="F840" s="10">
        <f t="shared" si="247"/>
        <v>5.0655871878248944E-3</v>
      </c>
      <c r="G840" s="1">
        <v>1</v>
      </c>
      <c r="H840" s="1">
        <v>1</v>
      </c>
      <c r="I840" s="1">
        <v>64</v>
      </c>
      <c r="J840" s="1">
        <v>203</v>
      </c>
      <c r="K840" s="1">
        <v>0</v>
      </c>
      <c r="L840" s="1">
        <v>10</v>
      </c>
      <c r="M840" s="1">
        <v>0</v>
      </c>
      <c r="N840" s="1">
        <v>0</v>
      </c>
      <c r="O840" s="1">
        <v>2</v>
      </c>
      <c r="P840" s="8">
        <f t="shared" si="254"/>
        <v>215</v>
      </c>
      <c r="Q840" s="10">
        <f t="shared" si="255"/>
        <v>0.94418604651162785</v>
      </c>
      <c r="R840" s="10">
        <f t="shared" si="256"/>
        <v>0</v>
      </c>
      <c r="S840" s="10">
        <f t="shared" si="257"/>
        <v>4.6511627906976744E-2</v>
      </c>
      <c r="T840" s="10">
        <f t="shared" si="258"/>
        <v>0</v>
      </c>
      <c r="U840" s="10">
        <f t="shared" si="259"/>
        <v>0</v>
      </c>
      <c r="V840" s="10">
        <f t="shared" si="260"/>
        <v>9.3023255813953487E-3</v>
      </c>
      <c r="W840" s="1">
        <v>5</v>
      </c>
      <c r="X840" s="1">
        <v>3</v>
      </c>
      <c r="Y840" s="1">
        <v>1</v>
      </c>
      <c r="Z840" s="1">
        <v>6</v>
      </c>
      <c r="AA840" s="8">
        <f t="shared" si="261"/>
        <v>15</v>
      </c>
      <c r="AB840" s="10">
        <f t="shared" si="262"/>
        <v>0.33333333333333331</v>
      </c>
      <c r="AC840" s="10">
        <f t="shared" si="263"/>
        <v>0.2</v>
      </c>
      <c r="AD840" s="10">
        <f t="shared" si="264"/>
        <v>6.6666666666666666E-2</v>
      </c>
      <c r="AE840" s="10">
        <f t="shared" si="265"/>
        <v>0.4</v>
      </c>
      <c r="AF840" s="1">
        <v>6</v>
      </c>
      <c r="AG840" s="1">
        <v>0</v>
      </c>
      <c r="AH840" s="1">
        <v>0</v>
      </c>
      <c r="AI840" s="1">
        <v>0</v>
      </c>
      <c r="AJ840" s="1">
        <v>1</v>
      </c>
      <c r="AK840" s="1">
        <v>0</v>
      </c>
      <c r="AL840" s="1">
        <v>0</v>
      </c>
      <c r="AM840" s="1">
        <v>0</v>
      </c>
      <c r="AN840" s="1">
        <v>46</v>
      </c>
      <c r="AO840" s="20" t="str">
        <f t="shared" si="248"/>
        <v>36-50</v>
      </c>
      <c r="AP840" s="1">
        <v>2755</v>
      </c>
      <c r="AQ840" s="1">
        <v>0</v>
      </c>
      <c r="AR840" s="1">
        <v>1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1</v>
      </c>
      <c r="AZ840" s="1">
        <v>211</v>
      </c>
      <c r="BA840" s="23">
        <v>42094</v>
      </c>
      <c r="BB840" s="25">
        <f t="shared" si="249"/>
        <v>3</v>
      </c>
      <c r="BC840" s="25" t="str">
        <f t="shared" si="250"/>
        <v>March</v>
      </c>
      <c r="BD840" s="25">
        <v>1</v>
      </c>
      <c r="BE840" t="str">
        <f t="shared" si="251"/>
        <v>348,45207,Low income,229,Low spender,0.00506558718782489,1,1,64,203,0,10,0,0,2,215,0.944186046511628,0,0.0465116279069767,0,0,0.00930232558139535,5,3,1,6,15,0.333333333333333,0.2,0.0666666666666667,0.4,6,0,0,0,1,0,0,0,46,36-50,2755,0,1,0,0,0,0,0,0,1,211</v>
      </c>
    </row>
    <row r="841" spans="1:57" ht="13.2" x14ac:dyDescent="0.25">
      <c r="A841" s="8">
        <v>2190</v>
      </c>
      <c r="B841" s="1">
        <v>50183</v>
      </c>
      <c r="C841" s="8" t="str">
        <f t="shared" si="252"/>
        <v>Low income</v>
      </c>
      <c r="D841" s="31">
        <v>89</v>
      </c>
      <c r="E841" s="34" t="str">
        <f t="shared" si="253"/>
        <v>Low spender</v>
      </c>
      <c r="F841" s="10">
        <f t="shared" si="247"/>
        <v>1.7735089572165873E-3</v>
      </c>
      <c r="G841" s="1">
        <v>1</v>
      </c>
      <c r="H841" s="1">
        <v>1</v>
      </c>
      <c r="I841" s="1">
        <v>47</v>
      </c>
      <c r="J841" s="1">
        <v>97</v>
      </c>
      <c r="K841" s="1">
        <v>12</v>
      </c>
      <c r="L841" s="1">
        <v>84</v>
      </c>
      <c r="M841" s="1">
        <v>13</v>
      </c>
      <c r="N841" s="1">
        <v>10</v>
      </c>
      <c r="O841" s="1">
        <v>15</v>
      </c>
      <c r="P841" s="8">
        <f t="shared" si="254"/>
        <v>231</v>
      </c>
      <c r="Q841" s="10">
        <f t="shared" si="255"/>
        <v>0.41991341991341991</v>
      </c>
      <c r="R841" s="10">
        <f t="shared" si="256"/>
        <v>5.1948051948051951E-2</v>
      </c>
      <c r="S841" s="10">
        <f t="shared" si="257"/>
        <v>0.36363636363636365</v>
      </c>
      <c r="T841" s="10">
        <f t="shared" si="258"/>
        <v>5.627705627705628E-2</v>
      </c>
      <c r="U841" s="10">
        <f t="shared" si="259"/>
        <v>4.3290043290043288E-2</v>
      </c>
      <c r="V841" s="10">
        <f t="shared" si="260"/>
        <v>6.4935064935064929E-2</v>
      </c>
      <c r="W841" s="1">
        <v>7</v>
      </c>
      <c r="X841" s="1">
        <v>3</v>
      </c>
      <c r="Y841" s="1">
        <v>1</v>
      </c>
      <c r="Z841" s="1">
        <v>6</v>
      </c>
      <c r="AA841" s="8">
        <f t="shared" si="261"/>
        <v>17</v>
      </c>
      <c r="AB841" s="10">
        <f t="shared" si="262"/>
        <v>0.41176470588235292</v>
      </c>
      <c r="AC841" s="10">
        <f t="shared" si="263"/>
        <v>0.17647058823529413</v>
      </c>
      <c r="AD841" s="10">
        <f t="shared" si="264"/>
        <v>5.8823529411764705E-2</v>
      </c>
      <c r="AE841" s="10">
        <f t="shared" si="265"/>
        <v>0.35294117647058826</v>
      </c>
      <c r="AF841" s="1">
        <v>5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40</v>
      </c>
      <c r="AO841" s="20" t="str">
        <f t="shared" si="248"/>
        <v>36-50</v>
      </c>
      <c r="AP841" s="1">
        <v>2163</v>
      </c>
      <c r="AQ841" s="1">
        <v>0</v>
      </c>
      <c r="AR841" s="1">
        <v>1</v>
      </c>
      <c r="AS841" s="1">
        <v>0</v>
      </c>
      <c r="AT841" s="1">
        <v>0</v>
      </c>
      <c r="AU841" s="1">
        <v>0</v>
      </c>
      <c r="AV841" s="1">
        <v>0</v>
      </c>
      <c r="AW841" s="1">
        <v>1</v>
      </c>
      <c r="AX841" s="1">
        <v>0</v>
      </c>
      <c r="AY841" s="1">
        <v>0</v>
      </c>
      <c r="AZ841" s="1">
        <v>201</v>
      </c>
      <c r="BA841" s="23">
        <v>42686</v>
      </c>
      <c r="BB841" s="25">
        <f t="shared" si="249"/>
        <v>11</v>
      </c>
      <c r="BC841" s="25" t="str">
        <f t="shared" si="250"/>
        <v>November</v>
      </c>
      <c r="BD841" s="25">
        <v>1</v>
      </c>
      <c r="BE841" t="str">
        <f t="shared" si="251"/>
        <v>2190,50183,Low income,89,Low spender,0.00177350895721659,1,1,47,97,12,84,13,10,15,231,0.41991341991342,0.051948051948052,0.363636363636364,0.0562770562770563,0.0432900432900433,0.0649350649350649,7,3,1,6,17,0.411764705882353,0.176470588235294,0.0588235294117647,0.352941176470588,5,0,0,0,0,0,0,0,40,36-50,2163,0,1,0,0,0,0,1,0,0,201</v>
      </c>
    </row>
    <row r="842" spans="1:57" ht="13.2" x14ac:dyDescent="0.25">
      <c r="A842" s="8">
        <v>1602</v>
      </c>
      <c r="B842" s="1">
        <v>55282</v>
      </c>
      <c r="C842" s="8" t="str">
        <f t="shared" si="252"/>
        <v>High income</v>
      </c>
      <c r="D842" s="31">
        <v>345</v>
      </c>
      <c r="E842" s="34" t="str">
        <f t="shared" si="253"/>
        <v>Low spender</v>
      </c>
      <c r="F842" s="10">
        <f t="shared" si="247"/>
        <v>6.2407293513259288E-3</v>
      </c>
      <c r="G842" s="1">
        <v>1</v>
      </c>
      <c r="H842" s="1">
        <v>0</v>
      </c>
      <c r="I842" s="1">
        <v>9</v>
      </c>
      <c r="J842" s="1">
        <v>125</v>
      </c>
      <c r="K842" s="1">
        <v>6</v>
      </c>
      <c r="L842" s="1">
        <v>73</v>
      </c>
      <c r="M842" s="1">
        <v>8</v>
      </c>
      <c r="N842" s="1">
        <v>4</v>
      </c>
      <c r="O842" s="1">
        <v>19</v>
      </c>
      <c r="P842" s="8">
        <f t="shared" si="254"/>
        <v>235</v>
      </c>
      <c r="Q842" s="10">
        <f t="shared" si="255"/>
        <v>0.53191489361702127</v>
      </c>
      <c r="R842" s="10">
        <f t="shared" si="256"/>
        <v>2.553191489361702E-2</v>
      </c>
      <c r="S842" s="10">
        <f t="shared" si="257"/>
        <v>0.31063829787234043</v>
      </c>
      <c r="T842" s="10">
        <f t="shared" si="258"/>
        <v>3.4042553191489362E-2</v>
      </c>
      <c r="U842" s="10">
        <f t="shared" si="259"/>
        <v>1.7021276595744681E-2</v>
      </c>
      <c r="V842" s="10">
        <f t="shared" si="260"/>
        <v>8.085106382978724E-2</v>
      </c>
      <c r="W842" s="1">
        <v>1</v>
      </c>
      <c r="X842" s="1">
        <v>3</v>
      </c>
      <c r="Y842" s="1">
        <v>1</v>
      </c>
      <c r="Z842" s="1">
        <v>6</v>
      </c>
      <c r="AA842" s="8">
        <f t="shared" si="261"/>
        <v>11</v>
      </c>
      <c r="AB842" s="10">
        <f t="shared" si="262"/>
        <v>9.0909090909090912E-2</v>
      </c>
      <c r="AC842" s="10">
        <f t="shared" si="263"/>
        <v>0.27272727272727271</v>
      </c>
      <c r="AD842" s="10">
        <f t="shared" si="264"/>
        <v>9.0909090909090912E-2</v>
      </c>
      <c r="AE842" s="10">
        <f t="shared" si="265"/>
        <v>0.54545454545454541</v>
      </c>
      <c r="AF842" s="1">
        <v>4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50</v>
      </c>
      <c r="AO842" s="20" t="str">
        <f t="shared" si="248"/>
        <v>36-50</v>
      </c>
      <c r="AP842" s="1">
        <v>2357</v>
      </c>
      <c r="AQ842" s="1">
        <v>1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1</v>
      </c>
      <c r="AY842" s="1">
        <v>0</v>
      </c>
      <c r="AZ842" s="1">
        <v>197</v>
      </c>
      <c r="BA842" s="23">
        <v>42492</v>
      </c>
      <c r="BB842" s="25">
        <f t="shared" si="249"/>
        <v>5</v>
      </c>
      <c r="BC842" s="25" t="str">
        <f t="shared" si="250"/>
        <v>May</v>
      </c>
      <c r="BD842" s="25">
        <v>1</v>
      </c>
      <c r="BE842" t="str">
        <f t="shared" si="251"/>
        <v>1602,55282,High income,345,Low spender,0.00624072935132593,1,0,9,125,6,73,8,4,19,235,0.531914893617021,0.025531914893617,0.31063829787234,0.0340425531914894,0.0170212765957447,0.0808510638297872,1,3,1,6,11,0.0909090909090909,0.272727272727273,0.0909090909090909,0.545454545454545,4,0,0,0,0,0,0,0,50,36-50,2357,1,0,0,0,0,0,0,1,0,197</v>
      </c>
    </row>
    <row r="843" spans="1:57" ht="13.2" x14ac:dyDescent="0.25">
      <c r="A843" s="8">
        <v>1449</v>
      </c>
      <c r="B843" s="1">
        <v>38946</v>
      </c>
      <c r="C843" s="8" t="str">
        <f t="shared" si="252"/>
        <v>Low income</v>
      </c>
      <c r="D843" s="31">
        <v>1426</v>
      </c>
      <c r="E843" s="34" t="str">
        <f t="shared" si="253"/>
        <v>High spender</v>
      </c>
      <c r="F843" s="10">
        <f t="shared" si="247"/>
        <v>3.661479997945874E-2</v>
      </c>
      <c r="G843" s="1">
        <v>0</v>
      </c>
      <c r="H843" s="1">
        <v>1</v>
      </c>
      <c r="I843" s="1">
        <v>84</v>
      </c>
      <c r="J843" s="1">
        <v>116</v>
      </c>
      <c r="K843" s="1">
        <v>6</v>
      </c>
      <c r="L843" s="1">
        <v>82</v>
      </c>
      <c r="M843" s="1">
        <v>6</v>
      </c>
      <c r="N843" s="1">
        <v>6</v>
      </c>
      <c r="O843" s="1">
        <v>41</v>
      </c>
      <c r="P843" s="8">
        <f t="shared" si="254"/>
        <v>257</v>
      </c>
      <c r="Q843" s="10">
        <f t="shared" si="255"/>
        <v>0.45136186770428016</v>
      </c>
      <c r="R843" s="10">
        <f t="shared" si="256"/>
        <v>2.3346303501945526E-2</v>
      </c>
      <c r="S843" s="10">
        <f t="shared" si="257"/>
        <v>0.31906614785992216</v>
      </c>
      <c r="T843" s="10">
        <f t="shared" si="258"/>
        <v>2.3346303501945526E-2</v>
      </c>
      <c r="U843" s="10">
        <f t="shared" si="259"/>
        <v>2.3346303501945526E-2</v>
      </c>
      <c r="V843" s="10">
        <f t="shared" si="260"/>
        <v>0.15953307392996108</v>
      </c>
      <c r="W843" s="1">
        <v>2</v>
      </c>
      <c r="X843" s="1">
        <v>3</v>
      </c>
      <c r="Y843" s="1">
        <v>1</v>
      </c>
      <c r="Z843" s="1">
        <v>6</v>
      </c>
      <c r="AA843" s="8">
        <f t="shared" si="261"/>
        <v>12</v>
      </c>
      <c r="AB843" s="10">
        <f t="shared" si="262"/>
        <v>0.16666666666666666</v>
      </c>
      <c r="AC843" s="10">
        <f t="shared" si="263"/>
        <v>0.25</v>
      </c>
      <c r="AD843" s="10">
        <f t="shared" si="264"/>
        <v>8.3333333333333329E-2</v>
      </c>
      <c r="AE843" s="10">
        <f t="shared" si="265"/>
        <v>0.5</v>
      </c>
      <c r="AF843" s="1">
        <v>5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65</v>
      </c>
      <c r="AO843" s="20" t="str">
        <f t="shared" si="248"/>
        <v>50-65</v>
      </c>
      <c r="AP843" s="1">
        <v>2407</v>
      </c>
      <c r="AQ843" s="1">
        <v>0</v>
      </c>
      <c r="AR843" s="1">
        <v>0</v>
      </c>
      <c r="AS843" s="1">
        <v>0</v>
      </c>
      <c r="AT843" s="1">
        <v>1</v>
      </c>
      <c r="AU843" s="1">
        <v>0</v>
      </c>
      <c r="AV843" s="1">
        <v>0</v>
      </c>
      <c r="AW843" s="1">
        <v>1</v>
      </c>
      <c r="AX843" s="1">
        <v>0</v>
      </c>
      <c r="AY843" s="1">
        <v>0</v>
      </c>
      <c r="AZ843" s="1">
        <v>175</v>
      </c>
      <c r="BA843" s="23">
        <v>42442</v>
      </c>
      <c r="BB843" s="25">
        <f t="shared" si="249"/>
        <v>3</v>
      </c>
      <c r="BC843" s="25" t="str">
        <f t="shared" si="250"/>
        <v>March</v>
      </c>
      <c r="BD843" s="25">
        <v>1</v>
      </c>
      <c r="BE843" t="str">
        <f t="shared" si="251"/>
        <v>1449,38946,Low income,1426,High spender,0.0366147999794587,0,1,84,116,6,82,6,6,41,257,0.45136186770428,0.0233463035019455,0.319066147859922,0.0233463035019455,0.0233463035019455,0.159533073929961,2,3,1,6,12,0.166666666666667,0.25,0.0833333333333333,0.5,5,0,0,0,0,0,0,0,65,50-65,2407,0,0,0,1,0,0,1,0,0,175</v>
      </c>
    </row>
    <row r="844" spans="1:57" ht="13.2" x14ac:dyDescent="0.25">
      <c r="A844" s="8">
        <v>1412</v>
      </c>
      <c r="B844" s="1">
        <v>40344</v>
      </c>
      <c r="C844" s="8" t="str">
        <f t="shared" si="252"/>
        <v>Low income</v>
      </c>
      <c r="D844" s="31">
        <v>923</v>
      </c>
      <c r="E844" s="34" t="str">
        <f t="shared" si="253"/>
        <v>High spender</v>
      </c>
      <c r="F844" s="10">
        <f t="shared" si="247"/>
        <v>2.2878247075153679E-2</v>
      </c>
      <c r="G844" s="1">
        <v>0</v>
      </c>
      <c r="H844" s="1">
        <v>1</v>
      </c>
      <c r="I844" s="1">
        <v>48</v>
      </c>
      <c r="J844" s="1">
        <v>210</v>
      </c>
      <c r="K844" s="1">
        <v>0</v>
      </c>
      <c r="L844" s="1">
        <v>6</v>
      </c>
      <c r="M844" s="1">
        <v>0</v>
      </c>
      <c r="N844" s="1">
        <v>0</v>
      </c>
      <c r="O844" s="1">
        <v>2</v>
      </c>
      <c r="P844" s="8">
        <f t="shared" si="254"/>
        <v>218</v>
      </c>
      <c r="Q844" s="10">
        <f t="shared" si="255"/>
        <v>0.96330275229357798</v>
      </c>
      <c r="R844" s="10">
        <f t="shared" si="256"/>
        <v>0</v>
      </c>
      <c r="S844" s="10">
        <f t="shared" si="257"/>
        <v>2.7522935779816515E-2</v>
      </c>
      <c r="T844" s="10">
        <f t="shared" si="258"/>
        <v>0</v>
      </c>
      <c r="U844" s="10">
        <f t="shared" si="259"/>
        <v>0</v>
      </c>
      <c r="V844" s="10">
        <f t="shared" si="260"/>
        <v>9.1743119266055051E-3</v>
      </c>
      <c r="W844" s="1">
        <v>2</v>
      </c>
      <c r="X844" s="1">
        <v>4</v>
      </c>
      <c r="Y844" s="1">
        <v>1</v>
      </c>
      <c r="Z844" s="1">
        <v>5</v>
      </c>
      <c r="AA844" s="8">
        <f t="shared" si="261"/>
        <v>12</v>
      </c>
      <c r="AB844" s="10">
        <f t="shared" si="262"/>
        <v>0.16666666666666666</v>
      </c>
      <c r="AC844" s="10">
        <f t="shared" si="263"/>
        <v>0.33333333333333331</v>
      </c>
      <c r="AD844" s="10">
        <f t="shared" si="264"/>
        <v>8.3333333333333329E-2</v>
      </c>
      <c r="AE844" s="10">
        <f t="shared" si="265"/>
        <v>0.41666666666666669</v>
      </c>
      <c r="AF844" s="1">
        <v>7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46</v>
      </c>
      <c r="AO844" s="20" t="str">
        <f t="shared" si="248"/>
        <v>36-50</v>
      </c>
      <c r="AP844" s="1">
        <v>2418</v>
      </c>
      <c r="AQ844" s="1">
        <v>0</v>
      </c>
      <c r="AR844" s="1">
        <v>1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1</v>
      </c>
      <c r="AZ844" s="1">
        <v>214</v>
      </c>
      <c r="BA844" s="23">
        <v>42431</v>
      </c>
      <c r="BB844" s="25">
        <f t="shared" si="249"/>
        <v>3</v>
      </c>
      <c r="BC844" s="25" t="str">
        <f t="shared" si="250"/>
        <v>March</v>
      </c>
      <c r="BD844" s="25">
        <v>1</v>
      </c>
      <c r="BE844" t="str">
        <f t="shared" si="251"/>
        <v>1412,40344,Low income,923,High spender,0.0228782470751537,0,1,48,210,0,6,0,0,2,218,0.963302752293578,0,0.0275229357798165,0,0,0.00917431192660551,2,4,1,5,12,0.166666666666667,0.333333333333333,0.0833333333333333,0.416666666666667,7,0,0,0,0,0,0,0,46,36-50,2418,0,1,0,0,0,0,0,0,1,214</v>
      </c>
    </row>
    <row r="845" spans="1:57" ht="13.2" x14ac:dyDescent="0.25">
      <c r="A845" s="8">
        <v>972</v>
      </c>
      <c r="B845" s="1">
        <v>53359</v>
      </c>
      <c r="C845" s="8" t="str">
        <f t="shared" si="252"/>
        <v>High income</v>
      </c>
      <c r="D845" s="31">
        <v>93</v>
      </c>
      <c r="E845" s="34" t="str">
        <f t="shared" si="253"/>
        <v>Low spender</v>
      </c>
      <c r="F845" s="10">
        <f t="shared" si="247"/>
        <v>1.7429112239734628E-3</v>
      </c>
      <c r="G845" s="1">
        <v>1</v>
      </c>
      <c r="H845" s="1">
        <v>1</v>
      </c>
      <c r="I845" s="1">
        <v>4</v>
      </c>
      <c r="J845" s="1">
        <v>173</v>
      </c>
      <c r="K845" s="1">
        <v>4</v>
      </c>
      <c r="L845" s="1">
        <v>30</v>
      </c>
      <c r="M845" s="1">
        <v>3</v>
      </c>
      <c r="N845" s="1">
        <v>6</v>
      </c>
      <c r="O845" s="1">
        <v>41</v>
      </c>
      <c r="P845" s="8">
        <f t="shared" si="254"/>
        <v>257</v>
      </c>
      <c r="Q845" s="10">
        <f t="shared" si="255"/>
        <v>0.6731517509727627</v>
      </c>
      <c r="R845" s="10">
        <f t="shared" si="256"/>
        <v>1.556420233463035E-2</v>
      </c>
      <c r="S845" s="10">
        <f t="shared" si="257"/>
        <v>0.11673151750972763</v>
      </c>
      <c r="T845" s="10">
        <f t="shared" si="258"/>
        <v>1.1673151750972763E-2</v>
      </c>
      <c r="U845" s="10">
        <f t="shared" si="259"/>
        <v>2.3346303501945526E-2</v>
      </c>
      <c r="V845" s="10">
        <f t="shared" si="260"/>
        <v>0.15953307392996108</v>
      </c>
      <c r="W845" s="1">
        <v>4</v>
      </c>
      <c r="X845" s="1">
        <v>5</v>
      </c>
      <c r="Y845" s="1">
        <v>1</v>
      </c>
      <c r="Z845" s="1">
        <v>4</v>
      </c>
      <c r="AA845" s="8">
        <f t="shared" si="261"/>
        <v>14</v>
      </c>
      <c r="AB845" s="10">
        <f t="shared" si="262"/>
        <v>0.2857142857142857</v>
      </c>
      <c r="AC845" s="10">
        <f t="shared" si="263"/>
        <v>0.35714285714285715</v>
      </c>
      <c r="AD845" s="10">
        <f t="shared" si="264"/>
        <v>7.1428571428571425E-2</v>
      </c>
      <c r="AE845" s="10">
        <f t="shared" si="265"/>
        <v>0.2857142857142857</v>
      </c>
      <c r="AF845" s="1">
        <v>7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44</v>
      </c>
      <c r="AO845" s="20" t="str">
        <f t="shared" si="248"/>
        <v>36-50</v>
      </c>
      <c r="AP845" s="1">
        <v>2557</v>
      </c>
      <c r="AQ845" s="1">
        <v>0</v>
      </c>
      <c r="AR845" s="1">
        <v>1</v>
      </c>
      <c r="AS845" s="1">
        <v>0</v>
      </c>
      <c r="AT845" s="1">
        <v>0</v>
      </c>
      <c r="AU845" s="1">
        <v>0</v>
      </c>
      <c r="AV845" s="1">
        <v>0</v>
      </c>
      <c r="AW845" s="1">
        <v>1</v>
      </c>
      <c r="AX845" s="1">
        <v>0</v>
      </c>
      <c r="AY845" s="1">
        <v>0</v>
      </c>
      <c r="AZ845" s="1">
        <v>175</v>
      </c>
      <c r="BA845" s="23">
        <v>42292</v>
      </c>
      <c r="BB845" s="25">
        <f t="shared" si="249"/>
        <v>10</v>
      </c>
      <c r="BC845" s="25" t="str">
        <f t="shared" si="250"/>
        <v>October</v>
      </c>
      <c r="BD845" s="25">
        <v>1</v>
      </c>
      <c r="BE845" t="str">
        <f t="shared" si="251"/>
        <v>972,53359,High income,93,Low spender,0.00174291122397346,1,1,4,173,4,30,3,6,41,257,0.673151750972763,0.0155642023346304,0.116731517509728,0.0116731517509728,0.0233463035019455,0.159533073929961,4,5,1,4,14,0.285714285714286,0.357142857142857,0.0714285714285714,0.285714285714286,7,0,0,0,0,0,0,0,44,36-50,2557,0,1,0,0,0,0,1,0,0,175</v>
      </c>
    </row>
    <row r="846" spans="1:57" ht="13.2" x14ac:dyDescent="0.25">
      <c r="A846" s="8">
        <v>292</v>
      </c>
      <c r="B846" s="1">
        <v>48178</v>
      </c>
      <c r="C846" s="8" t="str">
        <f t="shared" si="252"/>
        <v>Low income</v>
      </c>
      <c r="D846" s="31">
        <v>1383</v>
      </c>
      <c r="E846" s="34" t="str">
        <f t="shared" si="253"/>
        <v>High spender</v>
      </c>
      <c r="F846" s="10">
        <f t="shared" si="247"/>
        <v>2.8706048403835775E-2</v>
      </c>
      <c r="G846" s="1">
        <v>1</v>
      </c>
      <c r="H846" s="1">
        <v>1</v>
      </c>
      <c r="I846" s="1">
        <v>69</v>
      </c>
      <c r="J846" s="1">
        <v>159</v>
      </c>
      <c r="K846" s="1">
        <v>4</v>
      </c>
      <c r="L846" s="1">
        <v>45</v>
      </c>
      <c r="M846" s="1">
        <v>6</v>
      </c>
      <c r="N846" s="1">
        <v>2</v>
      </c>
      <c r="O846" s="1">
        <v>38</v>
      </c>
      <c r="P846" s="8">
        <f t="shared" si="254"/>
        <v>254</v>
      </c>
      <c r="Q846" s="10">
        <f t="shared" si="255"/>
        <v>0.62598425196850394</v>
      </c>
      <c r="R846" s="10">
        <f t="shared" si="256"/>
        <v>1.5748031496062992E-2</v>
      </c>
      <c r="S846" s="10">
        <f t="shared" si="257"/>
        <v>0.17716535433070865</v>
      </c>
      <c r="T846" s="10">
        <f t="shared" si="258"/>
        <v>2.3622047244094488E-2</v>
      </c>
      <c r="U846" s="10">
        <f t="shared" si="259"/>
        <v>7.874015748031496E-3</v>
      </c>
      <c r="V846" s="10">
        <f t="shared" si="260"/>
        <v>0.14960629921259844</v>
      </c>
      <c r="W846" s="1">
        <v>6</v>
      </c>
      <c r="X846" s="1">
        <v>5</v>
      </c>
      <c r="Y846" s="1">
        <v>1</v>
      </c>
      <c r="Z846" s="1">
        <v>4</v>
      </c>
      <c r="AA846" s="8">
        <f t="shared" si="261"/>
        <v>16</v>
      </c>
      <c r="AB846" s="10">
        <f t="shared" si="262"/>
        <v>0.375</v>
      </c>
      <c r="AC846" s="10">
        <f t="shared" si="263"/>
        <v>0.3125</v>
      </c>
      <c r="AD846" s="10">
        <f t="shared" si="264"/>
        <v>6.25E-2</v>
      </c>
      <c r="AE846" s="10">
        <f t="shared" si="265"/>
        <v>0.25</v>
      </c>
      <c r="AF846" s="1">
        <v>8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45</v>
      </c>
      <c r="AO846" s="20" t="str">
        <f t="shared" si="248"/>
        <v>36-50</v>
      </c>
      <c r="AP846" s="1">
        <v>2768</v>
      </c>
      <c r="AQ846" s="1">
        <v>0</v>
      </c>
      <c r="AR846" s="1">
        <v>1</v>
      </c>
      <c r="AS846" s="1">
        <v>0</v>
      </c>
      <c r="AT846" s="1">
        <v>0</v>
      </c>
      <c r="AU846" s="1">
        <v>0</v>
      </c>
      <c r="AV846" s="1">
        <v>0</v>
      </c>
      <c r="AW846" s="1">
        <v>1</v>
      </c>
      <c r="AX846" s="1">
        <v>0</v>
      </c>
      <c r="AY846" s="1">
        <v>0</v>
      </c>
      <c r="AZ846" s="1">
        <v>178</v>
      </c>
      <c r="BA846" s="23">
        <v>42081</v>
      </c>
      <c r="BB846" s="25">
        <f t="shared" si="249"/>
        <v>3</v>
      </c>
      <c r="BC846" s="25" t="str">
        <f t="shared" si="250"/>
        <v>March</v>
      </c>
      <c r="BD846" s="25">
        <v>1</v>
      </c>
      <c r="BE846" t="str">
        <f t="shared" si="251"/>
        <v>292,48178,Low income,1383,High spender,0.0287060484038358,1,1,69,159,4,45,6,2,38,254,0.625984251968504,0.015748031496063,0.177165354330709,0.0236220472440945,0.0078740157480315,0.149606299212598,6,5,1,4,16,0.375,0.3125,0.0625,0.25,8,0,0,0,0,0,0,0,45,36-50,2768,0,1,0,0,0,0,1,0,0,178</v>
      </c>
    </row>
    <row r="847" spans="1:57" ht="13.2" x14ac:dyDescent="0.25">
      <c r="A847" s="8">
        <v>88</v>
      </c>
      <c r="B847" s="1">
        <v>38808</v>
      </c>
      <c r="C847" s="8" t="str">
        <f t="shared" si="252"/>
        <v>Low income</v>
      </c>
      <c r="D847" s="31">
        <v>1194</v>
      </c>
      <c r="E847" s="34" t="str">
        <f t="shared" si="253"/>
        <v>High spender</v>
      </c>
      <c r="F847" s="10">
        <f t="shared" si="247"/>
        <v>3.0766852195423623E-2</v>
      </c>
      <c r="G847" s="1">
        <v>1</v>
      </c>
      <c r="H847" s="1">
        <v>0</v>
      </c>
      <c r="I847" s="1">
        <v>21</v>
      </c>
      <c r="J847" s="1">
        <v>125</v>
      </c>
      <c r="K847" s="1">
        <v>17</v>
      </c>
      <c r="L847" s="1">
        <v>52</v>
      </c>
      <c r="M847" s="1">
        <v>3</v>
      </c>
      <c r="N847" s="1">
        <v>19</v>
      </c>
      <c r="O847" s="1">
        <v>30</v>
      </c>
      <c r="P847" s="8">
        <f t="shared" si="254"/>
        <v>246</v>
      </c>
      <c r="Q847" s="10">
        <f t="shared" si="255"/>
        <v>0.50813008130081305</v>
      </c>
      <c r="R847" s="10">
        <f t="shared" si="256"/>
        <v>6.910569105691057E-2</v>
      </c>
      <c r="S847" s="10">
        <f t="shared" si="257"/>
        <v>0.21138211382113822</v>
      </c>
      <c r="T847" s="10">
        <f t="shared" si="258"/>
        <v>1.2195121951219513E-2</v>
      </c>
      <c r="U847" s="10">
        <f t="shared" si="259"/>
        <v>7.7235772357723581E-2</v>
      </c>
      <c r="V847" s="10">
        <f t="shared" si="260"/>
        <v>0.12195121951219512</v>
      </c>
      <c r="W847" s="1">
        <v>4</v>
      </c>
      <c r="X847" s="1">
        <v>5</v>
      </c>
      <c r="Y847" s="1">
        <v>1</v>
      </c>
      <c r="Z847" s="1">
        <v>4</v>
      </c>
      <c r="AA847" s="8">
        <f t="shared" si="261"/>
        <v>14</v>
      </c>
      <c r="AB847" s="10">
        <f t="shared" si="262"/>
        <v>0.2857142857142857</v>
      </c>
      <c r="AC847" s="10">
        <f t="shared" si="263"/>
        <v>0.35714285714285715</v>
      </c>
      <c r="AD847" s="10">
        <f t="shared" si="264"/>
        <v>7.1428571428571425E-2</v>
      </c>
      <c r="AE847" s="10">
        <f t="shared" si="265"/>
        <v>0.2857142857142857</v>
      </c>
      <c r="AF847" s="1">
        <v>8</v>
      </c>
      <c r="AG847" s="1">
        <v>0</v>
      </c>
      <c r="AH847" s="1">
        <v>0</v>
      </c>
      <c r="AI847" s="1">
        <v>1</v>
      </c>
      <c r="AJ847" s="1">
        <v>0</v>
      </c>
      <c r="AK847" s="1">
        <v>0</v>
      </c>
      <c r="AL847" s="1">
        <v>0</v>
      </c>
      <c r="AM847" s="1">
        <v>1</v>
      </c>
      <c r="AN847" s="1">
        <v>48</v>
      </c>
      <c r="AO847" s="20" t="str">
        <f t="shared" si="248"/>
        <v>36-50</v>
      </c>
      <c r="AP847" s="1">
        <v>2831</v>
      </c>
      <c r="AQ847" s="1">
        <v>0</v>
      </c>
      <c r="AR847" s="1">
        <v>0</v>
      </c>
      <c r="AS847" s="1">
        <v>1</v>
      </c>
      <c r="AT847" s="1">
        <v>0</v>
      </c>
      <c r="AU847" s="1">
        <v>0</v>
      </c>
      <c r="AV847" s="1">
        <v>0</v>
      </c>
      <c r="AW847" s="1">
        <v>1</v>
      </c>
      <c r="AX847" s="1">
        <v>0</v>
      </c>
      <c r="AY847" s="1">
        <v>0</v>
      </c>
      <c r="AZ847" s="1">
        <v>186</v>
      </c>
      <c r="BA847" s="23">
        <v>42018</v>
      </c>
      <c r="BB847" s="25">
        <f t="shared" si="249"/>
        <v>1</v>
      </c>
      <c r="BC847" s="25" t="str">
        <f t="shared" si="250"/>
        <v>January</v>
      </c>
      <c r="BD847" s="25">
        <v>1</v>
      </c>
      <c r="BE847" t="str">
        <f t="shared" si="251"/>
        <v>88,38808,Low income,1194,High spender,0.0307668521954236,1,0,21,125,17,52,3,19,30,246,0.508130081300813,0.0691056910569106,0.211382113821138,0.0121951219512195,0.0772357723577236,0.121951219512195,4,5,1,4,14,0.285714285714286,0.357142857142857,0.0714285714285714,0.285714285714286,8,0,0,1,0,0,0,1,48,36-50,2831,0,0,1,0,0,0,1,0,0,186</v>
      </c>
    </row>
    <row r="848" spans="1:57" ht="13.2" x14ac:dyDescent="0.25">
      <c r="A848" s="8">
        <v>1751</v>
      </c>
      <c r="B848" s="1">
        <v>61905</v>
      </c>
      <c r="C848" s="8" t="str">
        <f t="shared" si="252"/>
        <v>High income</v>
      </c>
      <c r="D848" s="31">
        <v>272</v>
      </c>
      <c r="E848" s="34" t="str">
        <f t="shared" si="253"/>
        <v>Low spender</v>
      </c>
      <c r="F848" s="10">
        <f t="shared" si="247"/>
        <v>4.3938292545028677E-3</v>
      </c>
      <c r="G848" s="1">
        <v>0</v>
      </c>
      <c r="H848" s="1">
        <v>1</v>
      </c>
      <c r="I848" s="1">
        <v>2</v>
      </c>
      <c r="J848" s="1">
        <v>167</v>
      </c>
      <c r="K848" s="1">
        <v>0</v>
      </c>
      <c r="L848" s="1">
        <v>43</v>
      </c>
      <c r="M848" s="1">
        <v>6</v>
      </c>
      <c r="N848" s="1">
        <v>2</v>
      </c>
      <c r="O848" s="1">
        <v>13</v>
      </c>
      <c r="P848" s="8">
        <f t="shared" si="254"/>
        <v>231</v>
      </c>
      <c r="Q848" s="10">
        <f t="shared" si="255"/>
        <v>0.72294372294372289</v>
      </c>
      <c r="R848" s="10">
        <f t="shared" si="256"/>
        <v>0</v>
      </c>
      <c r="S848" s="10">
        <f t="shared" si="257"/>
        <v>0.18614718614718614</v>
      </c>
      <c r="T848" s="10">
        <f t="shared" si="258"/>
        <v>2.5974025974025976E-2</v>
      </c>
      <c r="U848" s="10">
        <f t="shared" si="259"/>
        <v>8.658008658008658E-3</v>
      </c>
      <c r="V848" s="10">
        <f t="shared" si="260"/>
        <v>5.627705627705628E-2</v>
      </c>
      <c r="W848" s="1">
        <v>2</v>
      </c>
      <c r="X848" s="1">
        <v>4</v>
      </c>
      <c r="Y848" s="1">
        <v>2</v>
      </c>
      <c r="Z848" s="1">
        <v>4</v>
      </c>
      <c r="AA848" s="8">
        <f t="shared" si="261"/>
        <v>12</v>
      </c>
      <c r="AB848" s="10">
        <f t="shared" si="262"/>
        <v>0.16666666666666666</v>
      </c>
      <c r="AC848" s="10">
        <f t="shared" si="263"/>
        <v>0.33333333333333331</v>
      </c>
      <c r="AD848" s="10">
        <f t="shared" si="264"/>
        <v>0.16666666666666666</v>
      </c>
      <c r="AE848" s="10">
        <f t="shared" si="265"/>
        <v>0.33333333333333331</v>
      </c>
      <c r="AF848" s="1">
        <v>5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45</v>
      </c>
      <c r="AO848" s="20" t="str">
        <f t="shared" si="248"/>
        <v>36-50</v>
      </c>
      <c r="AP848" s="1">
        <v>2304</v>
      </c>
      <c r="AQ848" s="1">
        <v>0</v>
      </c>
      <c r="AR848" s="1">
        <v>0</v>
      </c>
      <c r="AS848" s="1">
        <v>0</v>
      </c>
      <c r="AT848" s="1">
        <v>1</v>
      </c>
      <c r="AU848" s="1">
        <v>0</v>
      </c>
      <c r="AV848" s="1">
        <v>0</v>
      </c>
      <c r="AW848" s="1">
        <v>0</v>
      </c>
      <c r="AX848" s="1">
        <v>0</v>
      </c>
      <c r="AY848" s="1">
        <v>1</v>
      </c>
      <c r="AZ848" s="1">
        <v>205</v>
      </c>
      <c r="BA848" s="23">
        <v>42545</v>
      </c>
      <c r="BB848" s="25">
        <f t="shared" si="249"/>
        <v>6</v>
      </c>
      <c r="BC848" s="25" t="str">
        <f t="shared" si="250"/>
        <v>June</v>
      </c>
      <c r="BD848" s="25">
        <v>1</v>
      </c>
      <c r="BE848" t="str">
        <f t="shared" si="251"/>
        <v>1751,61905,High income,272,Low spender,0.00439382925450287,0,1,2,167,0,43,6,2,13,231,0.722943722943723,0,0.186147186147186,0.025974025974026,0.00865800865800866,0.0562770562770563,2,4,2,4,12,0.166666666666667,0.333333333333333,0.166666666666667,0.333333333333333,5,0,0,0,0,0,0,0,45,36-50,2304,0,0,0,1,0,0,0,0,1,205</v>
      </c>
    </row>
    <row r="849" spans="1:57" ht="13.2" x14ac:dyDescent="0.25">
      <c r="A849" s="8">
        <v>1612</v>
      </c>
      <c r="B849" s="1">
        <v>54198</v>
      </c>
      <c r="C849" s="8" t="str">
        <f t="shared" si="252"/>
        <v>High income</v>
      </c>
      <c r="D849" s="31">
        <v>547</v>
      </c>
      <c r="E849" s="34" t="str">
        <f t="shared" si="253"/>
        <v>Low spender</v>
      </c>
      <c r="F849" s="10">
        <f t="shared" si="247"/>
        <v>1.0092623344034836E-2</v>
      </c>
      <c r="G849" s="1">
        <v>1</v>
      </c>
      <c r="H849" s="1">
        <v>1</v>
      </c>
      <c r="I849" s="1">
        <v>13</v>
      </c>
      <c r="J849" s="1">
        <v>185</v>
      </c>
      <c r="K849" s="1">
        <v>0</v>
      </c>
      <c r="L849" s="1">
        <v>28</v>
      </c>
      <c r="M849" s="1">
        <v>3</v>
      </c>
      <c r="N849" s="1">
        <v>2</v>
      </c>
      <c r="O849" s="1">
        <v>17</v>
      </c>
      <c r="P849" s="8">
        <f t="shared" si="254"/>
        <v>235</v>
      </c>
      <c r="Q849" s="10">
        <f t="shared" si="255"/>
        <v>0.78723404255319152</v>
      </c>
      <c r="R849" s="10">
        <f t="shared" si="256"/>
        <v>0</v>
      </c>
      <c r="S849" s="10">
        <f t="shared" si="257"/>
        <v>0.11914893617021277</v>
      </c>
      <c r="T849" s="10">
        <f t="shared" si="258"/>
        <v>1.276595744680851E-2</v>
      </c>
      <c r="U849" s="10">
        <f t="shared" si="259"/>
        <v>8.5106382978723406E-3</v>
      </c>
      <c r="V849" s="10">
        <f t="shared" si="260"/>
        <v>7.2340425531914887E-2</v>
      </c>
      <c r="W849" s="1">
        <v>6</v>
      </c>
      <c r="X849" s="1">
        <v>3</v>
      </c>
      <c r="Y849" s="1">
        <v>1</v>
      </c>
      <c r="Z849" s="1">
        <v>6</v>
      </c>
      <c r="AA849" s="8">
        <f t="shared" si="261"/>
        <v>16</v>
      </c>
      <c r="AB849" s="10">
        <f t="shared" si="262"/>
        <v>0.375</v>
      </c>
      <c r="AC849" s="10">
        <f t="shared" si="263"/>
        <v>0.1875</v>
      </c>
      <c r="AD849" s="10">
        <f t="shared" si="264"/>
        <v>6.25E-2</v>
      </c>
      <c r="AE849" s="10">
        <f t="shared" si="265"/>
        <v>0.375</v>
      </c>
      <c r="AF849" s="1">
        <v>4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54</v>
      </c>
      <c r="AO849" s="20" t="str">
        <f t="shared" si="248"/>
        <v>50-65</v>
      </c>
      <c r="AP849" s="1">
        <v>2353</v>
      </c>
      <c r="AQ849" s="1">
        <v>0</v>
      </c>
      <c r="AR849" s="1">
        <v>1</v>
      </c>
      <c r="AS849" s="1">
        <v>0</v>
      </c>
      <c r="AT849" s="1">
        <v>0</v>
      </c>
      <c r="AU849" s="1">
        <v>0</v>
      </c>
      <c r="AV849" s="1">
        <v>0</v>
      </c>
      <c r="AW849" s="1">
        <v>1</v>
      </c>
      <c r="AX849" s="1">
        <v>0</v>
      </c>
      <c r="AY849" s="1">
        <v>0</v>
      </c>
      <c r="AZ849" s="1">
        <v>201</v>
      </c>
      <c r="BA849" s="23">
        <v>42496</v>
      </c>
      <c r="BB849" s="25">
        <f t="shared" si="249"/>
        <v>5</v>
      </c>
      <c r="BC849" s="25" t="str">
        <f t="shared" si="250"/>
        <v>May</v>
      </c>
      <c r="BD849" s="25">
        <v>1</v>
      </c>
      <c r="BE849" t="str">
        <f t="shared" si="251"/>
        <v>1612,54198,High income,547,Low spender,0.0100926233440348,1,1,13,185,0,28,3,2,17,235,0.787234042553192,0,0.119148936170213,0.0127659574468085,0.00851063829787234,0.0723404255319149,6,3,1,6,16,0.375,0.1875,0.0625,0.375,4,0,0,0,0,0,0,0,54,50-65,2353,0,1,0,0,0,0,1,0,0,201</v>
      </c>
    </row>
    <row r="850" spans="1:57" ht="13.2" x14ac:dyDescent="0.25">
      <c r="A850" s="8">
        <v>1590</v>
      </c>
      <c r="B850" s="1">
        <v>62499</v>
      </c>
      <c r="C850" s="8" t="str">
        <f t="shared" si="252"/>
        <v>High income</v>
      </c>
      <c r="D850" s="31">
        <v>19</v>
      </c>
      <c r="E850" s="34" t="str">
        <f t="shared" si="253"/>
        <v>Low spender</v>
      </c>
      <c r="F850" s="10">
        <f t="shared" si="247"/>
        <v>3.0400486407782527E-4</v>
      </c>
      <c r="G850" s="1">
        <v>1</v>
      </c>
      <c r="H850" s="1">
        <v>0</v>
      </c>
      <c r="I850" s="1">
        <v>0</v>
      </c>
      <c r="J850" s="1">
        <v>140</v>
      </c>
      <c r="K850" s="1">
        <v>4</v>
      </c>
      <c r="L850" s="1">
        <v>61</v>
      </c>
      <c r="M850" s="1">
        <v>0</v>
      </c>
      <c r="N850" s="1">
        <v>13</v>
      </c>
      <c r="O850" s="1">
        <v>4</v>
      </c>
      <c r="P850" s="8">
        <f t="shared" si="254"/>
        <v>222</v>
      </c>
      <c r="Q850" s="10">
        <f t="shared" si="255"/>
        <v>0.63063063063063063</v>
      </c>
      <c r="R850" s="10">
        <f t="shared" si="256"/>
        <v>1.8018018018018018E-2</v>
      </c>
      <c r="S850" s="10">
        <f t="shared" si="257"/>
        <v>0.2747747747747748</v>
      </c>
      <c r="T850" s="10">
        <f t="shared" si="258"/>
        <v>0</v>
      </c>
      <c r="U850" s="10">
        <f t="shared" si="259"/>
        <v>5.8558558558558557E-2</v>
      </c>
      <c r="V850" s="10">
        <f t="shared" si="260"/>
        <v>1.8018018018018018E-2</v>
      </c>
      <c r="W850" s="1">
        <v>2</v>
      </c>
      <c r="X850" s="1">
        <v>3</v>
      </c>
      <c r="Y850" s="1">
        <v>1</v>
      </c>
      <c r="Z850" s="1">
        <v>6</v>
      </c>
      <c r="AA850" s="8">
        <f t="shared" si="261"/>
        <v>12</v>
      </c>
      <c r="AB850" s="10">
        <f t="shared" si="262"/>
        <v>0.16666666666666666</v>
      </c>
      <c r="AC850" s="10">
        <f t="shared" si="263"/>
        <v>0.25</v>
      </c>
      <c r="AD850" s="10">
        <f t="shared" si="264"/>
        <v>8.3333333333333329E-2</v>
      </c>
      <c r="AE850" s="10">
        <f t="shared" si="265"/>
        <v>0.5</v>
      </c>
      <c r="AF850" s="1">
        <v>4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41</v>
      </c>
      <c r="AO850" s="20" t="str">
        <f t="shared" si="248"/>
        <v>36-50</v>
      </c>
      <c r="AP850" s="1">
        <v>2361</v>
      </c>
      <c r="AQ850" s="1">
        <v>0</v>
      </c>
      <c r="AR850" s="1">
        <v>0</v>
      </c>
      <c r="AS850" s="1">
        <v>0</v>
      </c>
      <c r="AT850" s="1">
        <v>1</v>
      </c>
      <c r="AU850" s="1">
        <v>0</v>
      </c>
      <c r="AV850" s="1">
        <v>0</v>
      </c>
      <c r="AW850" s="1">
        <v>0</v>
      </c>
      <c r="AX850" s="1">
        <v>1</v>
      </c>
      <c r="AY850" s="1">
        <v>0</v>
      </c>
      <c r="AZ850" s="1">
        <v>214</v>
      </c>
      <c r="BA850" s="23">
        <v>42488</v>
      </c>
      <c r="BB850" s="25">
        <f t="shared" si="249"/>
        <v>4</v>
      </c>
      <c r="BC850" s="25" t="str">
        <f t="shared" si="250"/>
        <v>April</v>
      </c>
      <c r="BD850" s="25">
        <v>1</v>
      </c>
      <c r="BE850" t="str">
        <f t="shared" si="251"/>
        <v>1590,62499,High income,19,Low spender,0.000304004864077825,1,0,0,140,4,61,0,13,4,222,0.630630630630631,0.018018018018018,0.274774774774775,0,0.0585585585585586,0.018018018018018,2,3,1,6,12,0.166666666666667,0.25,0.0833333333333333,0.5,4,0,0,0,0,0,0,0,41,36-50,2361,0,0,0,1,0,0,0,1,0,214</v>
      </c>
    </row>
    <row r="851" spans="1:57" ht="13.2" x14ac:dyDescent="0.25">
      <c r="A851" s="8">
        <v>1262</v>
      </c>
      <c r="B851" s="1">
        <v>44551</v>
      </c>
      <c r="C851" s="8" t="str">
        <f t="shared" si="252"/>
        <v>Low income</v>
      </c>
      <c r="D851" s="31">
        <v>28</v>
      </c>
      <c r="E851" s="34" t="str">
        <f t="shared" si="253"/>
        <v>Low spender</v>
      </c>
      <c r="F851" s="10">
        <f t="shared" si="247"/>
        <v>6.2849318758277032E-4</v>
      </c>
      <c r="G851" s="1">
        <v>0</v>
      </c>
      <c r="H851" s="1">
        <v>1</v>
      </c>
      <c r="I851" s="1">
        <v>24</v>
      </c>
      <c r="J851" s="1">
        <v>182</v>
      </c>
      <c r="K851" s="1">
        <v>4</v>
      </c>
      <c r="L851" s="1">
        <v>33</v>
      </c>
      <c r="M851" s="1">
        <v>0</v>
      </c>
      <c r="N851" s="1">
        <v>0</v>
      </c>
      <c r="O851" s="1">
        <v>66</v>
      </c>
      <c r="P851" s="8">
        <f t="shared" si="254"/>
        <v>285</v>
      </c>
      <c r="Q851" s="10">
        <f t="shared" si="255"/>
        <v>0.63859649122807016</v>
      </c>
      <c r="R851" s="10">
        <f t="shared" si="256"/>
        <v>1.4035087719298246E-2</v>
      </c>
      <c r="S851" s="10">
        <f t="shared" si="257"/>
        <v>0.11578947368421053</v>
      </c>
      <c r="T851" s="10">
        <f t="shared" si="258"/>
        <v>0</v>
      </c>
      <c r="U851" s="10">
        <f t="shared" si="259"/>
        <v>0</v>
      </c>
      <c r="V851" s="10">
        <f t="shared" si="260"/>
        <v>0.23157894736842105</v>
      </c>
      <c r="W851" s="1">
        <v>2</v>
      </c>
      <c r="X851" s="1">
        <v>4</v>
      </c>
      <c r="Y851" s="1">
        <v>1</v>
      </c>
      <c r="Z851" s="1">
        <v>5</v>
      </c>
      <c r="AA851" s="8">
        <f t="shared" si="261"/>
        <v>12</v>
      </c>
      <c r="AB851" s="10">
        <f t="shared" si="262"/>
        <v>0.16666666666666666</v>
      </c>
      <c r="AC851" s="10">
        <f t="shared" si="263"/>
        <v>0.33333333333333331</v>
      </c>
      <c r="AD851" s="10">
        <f t="shared" si="264"/>
        <v>8.3333333333333329E-2</v>
      </c>
      <c r="AE851" s="10">
        <f t="shared" si="265"/>
        <v>0.41666666666666669</v>
      </c>
      <c r="AF851" s="1">
        <v>7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66</v>
      </c>
      <c r="AO851" s="20" t="str">
        <f t="shared" si="248"/>
        <v>66+</v>
      </c>
      <c r="AP851" s="1">
        <v>2461</v>
      </c>
      <c r="AQ851" s="1">
        <v>0</v>
      </c>
      <c r="AR851" s="1">
        <v>0</v>
      </c>
      <c r="AS851" s="1">
        <v>0</v>
      </c>
      <c r="AT851" s="1">
        <v>0</v>
      </c>
      <c r="AU851" s="1">
        <v>1</v>
      </c>
      <c r="AV851" s="1">
        <v>0</v>
      </c>
      <c r="AW851" s="1">
        <v>0</v>
      </c>
      <c r="AX851" s="1">
        <v>1</v>
      </c>
      <c r="AY851" s="1">
        <v>0</v>
      </c>
      <c r="AZ851" s="1">
        <v>153</v>
      </c>
      <c r="BA851" s="23">
        <v>42388</v>
      </c>
      <c r="BB851" s="25">
        <f t="shared" si="249"/>
        <v>1</v>
      </c>
      <c r="BC851" s="25" t="str">
        <f t="shared" si="250"/>
        <v>January</v>
      </c>
      <c r="BD851" s="25">
        <v>1</v>
      </c>
      <c r="BE851" t="str">
        <f t="shared" si="251"/>
        <v>1262,44551,Low income,28,Low spender,0.00062849318758277,0,1,24,182,4,33,0,0,66,285,0.63859649122807,0.0140350877192982,0.115789473684211,0,0,0.231578947368421,2,4,1,5,12,0.166666666666667,0.333333333333333,0.0833333333333333,0.416666666666667,7,0,0,0,0,0,0,0,66,66+,2461,0,0,0,0,1,0,0,1,0,153</v>
      </c>
    </row>
    <row r="852" spans="1:57" ht="13.2" x14ac:dyDescent="0.25">
      <c r="A852" s="8">
        <v>1007</v>
      </c>
      <c r="B852" s="1">
        <v>48150</v>
      </c>
      <c r="C852" s="8" t="str">
        <f t="shared" si="252"/>
        <v>Low income</v>
      </c>
      <c r="D852" s="31">
        <v>258</v>
      </c>
      <c r="E852" s="34" t="str">
        <f t="shared" si="253"/>
        <v>Low spender</v>
      </c>
      <c r="F852" s="10">
        <f t="shared" si="247"/>
        <v>5.358255451713396E-3</v>
      </c>
      <c r="G852" s="1">
        <v>0</v>
      </c>
      <c r="H852" s="1">
        <v>1</v>
      </c>
      <c r="I852" s="1">
        <v>24</v>
      </c>
      <c r="J852" s="1">
        <v>173</v>
      </c>
      <c r="K852" s="1">
        <v>2</v>
      </c>
      <c r="L852" s="1">
        <v>39</v>
      </c>
      <c r="M852" s="1">
        <v>3</v>
      </c>
      <c r="N852" s="1">
        <v>2</v>
      </c>
      <c r="O852" s="1">
        <v>47</v>
      </c>
      <c r="P852" s="8">
        <f t="shared" si="254"/>
        <v>266</v>
      </c>
      <c r="Q852" s="10">
        <f t="shared" si="255"/>
        <v>0.65037593984962405</v>
      </c>
      <c r="R852" s="10">
        <f t="shared" si="256"/>
        <v>7.5187969924812026E-3</v>
      </c>
      <c r="S852" s="10">
        <f t="shared" si="257"/>
        <v>0.14661654135338345</v>
      </c>
      <c r="T852" s="10">
        <f t="shared" si="258"/>
        <v>1.1278195488721804E-2</v>
      </c>
      <c r="U852" s="10">
        <f t="shared" si="259"/>
        <v>7.5187969924812026E-3</v>
      </c>
      <c r="V852" s="10">
        <f t="shared" si="260"/>
        <v>0.17669172932330826</v>
      </c>
      <c r="W852" s="1">
        <v>3</v>
      </c>
      <c r="X852" s="1">
        <v>5</v>
      </c>
      <c r="Y852" s="1">
        <v>1</v>
      </c>
      <c r="Z852" s="1">
        <v>4</v>
      </c>
      <c r="AA852" s="8">
        <f t="shared" si="261"/>
        <v>13</v>
      </c>
      <c r="AB852" s="10">
        <f t="shared" si="262"/>
        <v>0.23076923076923078</v>
      </c>
      <c r="AC852" s="10">
        <f t="shared" si="263"/>
        <v>0.38461538461538464</v>
      </c>
      <c r="AD852" s="10">
        <f t="shared" si="264"/>
        <v>7.6923076923076927E-2</v>
      </c>
      <c r="AE852" s="10">
        <f t="shared" si="265"/>
        <v>0.30769230769230771</v>
      </c>
      <c r="AF852" s="1">
        <v>7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71</v>
      </c>
      <c r="AO852" s="20" t="str">
        <f t="shared" si="248"/>
        <v>66+</v>
      </c>
      <c r="AP852" s="1">
        <v>2545</v>
      </c>
      <c r="AQ852" s="1">
        <v>0</v>
      </c>
      <c r="AR852" s="1">
        <v>1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1</v>
      </c>
      <c r="AY852" s="1">
        <v>0</v>
      </c>
      <c r="AZ852" s="1">
        <v>172</v>
      </c>
      <c r="BA852" s="23">
        <v>42304</v>
      </c>
      <c r="BB852" s="25">
        <f t="shared" si="249"/>
        <v>10</v>
      </c>
      <c r="BC852" s="25" t="str">
        <f t="shared" si="250"/>
        <v>October</v>
      </c>
      <c r="BD852" s="25">
        <v>1</v>
      </c>
      <c r="BE852" t="str">
        <f t="shared" si="251"/>
        <v>1007,48150,Low income,258,Low spender,0.0053582554517134,0,1,24,173,2,39,3,2,47,266,0.650375939849624,0.0075187969924812,0.146616541353383,0.0112781954887218,0.0075187969924812,0.176691729323308,3,5,1,4,13,0.230769230769231,0.384615384615385,0.0769230769230769,0.307692307692308,7,0,0,0,0,0,0,0,71,66+,2545,0,1,0,0,0,0,0,1,0,172</v>
      </c>
    </row>
    <row r="853" spans="1:57" ht="13.2" x14ac:dyDescent="0.25">
      <c r="A853" s="8">
        <v>823</v>
      </c>
      <c r="B853" s="1">
        <v>34968</v>
      </c>
      <c r="C853" s="8" t="str">
        <f t="shared" si="252"/>
        <v>Low income</v>
      </c>
      <c r="D853" s="31">
        <v>189</v>
      </c>
      <c r="E853" s="34" t="str">
        <f t="shared" si="253"/>
        <v>Low spender</v>
      </c>
      <c r="F853" s="10">
        <f t="shared" si="247"/>
        <v>5.404941660947152E-3</v>
      </c>
      <c r="G853" s="1">
        <v>1</v>
      </c>
      <c r="H853" s="1">
        <v>0</v>
      </c>
      <c r="I853" s="1">
        <v>11</v>
      </c>
      <c r="J853" s="1">
        <v>158</v>
      </c>
      <c r="K853" s="1">
        <v>6</v>
      </c>
      <c r="L853" s="1">
        <v>45</v>
      </c>
      <c r="M853" s="1">
        <v>8</v>
      </c>
      <c r="N853" s="1">
        <v>2</v>
      </c>
      <c r="O853" s="1">
        <v>2</v>
      </c>
      <c r="P853" s="8">
        <f t="shared" si="254"/>
        <v>221</v>
      </c>
      <c r="Q853" s="10">
        <f t="shared" si="255"/>
        <v>0.71493212669683259</v>
      </c>
      <c r="R853" s="10">
        <f t="shared" si="256"/>
        <v>2.7149321266968326E-2</v>
      </c>
      <c r="S853" s="10">
        <f t="shared" si="257"/>
        <v>0.20361990950226244</v>
      </c>
      <c r="T853" s="10">
        <f t="shared" si="258"/>
        <v>3.6199095022624438E-2</v>
      </c>
      <c r="U853" s="10">
        <f t="shared" si="259"/>
        <v>9.0497737556561094E-3</v>
      </c>
      <c r="V853" s="10">
        <f t="shared" si="260"/>
        <v>9.0497737556561094E-3</v>
      </c>
      <c r="W853" s="1">
        <v>7</v>
      </c>
      <c r="X853" s="1">
        <v>3</v>
      </c>
      <c r="Y853" s="1">
        <v>2</v>
      </c>
      <c r="Z853" s="1">
        <v>5</v>
      </c>
      <c r="AA853" s="8">
        <f t="shared" si="261"/>
        <v>17</v>
      </c>
      <c r="AB853" s="10">
        <f t="shared" si="262"/>
        <v>0.41176470588235292</v>
      </c>
      <c r="AC853" s="10">
        <f t="shared" si="263"/>
        <v>0.17647058823529413</v>
      </c>
      <c r="AD853" s="10">
        <f t="shared" si="264"/>
        <v>0.11764705882352941</v>
      </c>
      <c r="AE853" s="10">
        <f t="shared" si="265"/>
        <v>0.29411764705882354</v>
      </c>
      <c r="AF853" s="1">
        <v>7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40</v>
      </c>
      <c r="AO853" s="20" t="str">
        <f t="shared" si="248"/>
        <v>36-50</v>
      </c>
      <c r="AP853" s="1">
        <v>2604</v>
      </c>
      <c r="AQ853" s="1">
        <v>0</v>
      </c>
      <c r="AR853" s="1">
        <v>1</v>
      </c>
      <c r="AS853" s="1">
        <v>0</v>
      </c>
      <c r="AT853" s="1">
        <v>0</v>
      </c>
      <c r="AU853" s="1">
        <v>0</v>
      </c>
      <c r="AV853" s="1">
        <v>0</v>
      </c>
      <c r="AW853" s="1">
        <v>1</v>
      </c>
      <c r="AX853" s="1">
        <v>0</v>
      </c>
      <c r="AY853" s="1">
        <v>0</v>
      </c>
      <c r="AZ853" s="1">
        <v>217</v>
      </c>
      <c r="BA853" s="23">
        <v>42245</v>
      </c>
      <c r="BB853" s="25">
        <f t="shared" si="249"/>
        <v>8</v>
      </c>
      <c r="BC853" s="25" t="str">
        <f t="shared" si="250"/>
        <v>August</v>
      </c>
      <c r="BD853" s="25">
        <v>1</v>
      </c>
      <c r="BE853" t="str">
        <f t="shared" si="251"/>
        <v>823,34968,Low income,189,Low spender,0.00540494166094715,1,0,11,158,6,45,8,2,2,221,0.714932126696833,0.0271493212669683,0.203619909502262,0.0361990950226244,0.00904977375565611,0.00904977375565611,7,3,2,5,17,0.411764705882353,0.176470588235294,0.117647058823529,0.294117647058824,7,0,0,0,0,0,0,0,40,36-50,2604,0,1,0,0,0,0,1,0,0,217</v>
      </c>
    </row>
    <row r="854" spans="1:57" ht="13.2" x14ac:dyDescent="0.25">
      <c r="A854" s="8">
        <v>800</v>
      </c>
      <c r="B854" s="1">
        <v>42207</v>
      </c>
      <c r="C854" s="8" t="str">
        <f t="shared" si="252"/>
        <v>Low income</v>
      </c>
      <c r="D854" s="31">
        <v>17</v>
      </c>
      <c r="E854" s="34" t="str">
        <f t="shared" si="253"/>
        <v>Low spender</v>
      </c>
      <c r="F854" s="10">
        <f t="shared" si="247"/>
        <v>4.0277679057976163E-4</v>
      </c>
      <c r="G854" s="1">
        <v>1</v>
      </c>
      <c r="H854" s="1">
        <v>0</v>
      </c>
      <c r="I854" s="1">
        <v>71</v>
      </c>
      <c r="J854" s="1">
        <v>116</v>
      </c>
      <c r="K854" s="1">
        <v>11</v>
      </c>
      <c r="L854" s="1">
        <v>72</v>
      </c>
      <c r="M854" s="1">
        <v>3</v>
      </c>
      <c r="N854" s="1">
        <v>17</v>
      </c>
      <c r="O854" s="1">
        <v>46</v>
      </c>
      <c r="P854" s="8">
        <f t="shared" si="254"/>
        <v>265</v>
      </c>
      <c r="Q854" s="10">
        <f t="shared" si="255"/>
        <v>0.43773584905660379</v>
      </c>
      <c r="R854" s="10">
        <f t="shared" si="256"/>
        <v>4.1509433962264149E-2</v>
      </c>
      <c r="S854" s="10">
        <f t="shared" si="257"/>
        <v>0.27169811320754716</v>
      </c>
      <c r="T854" s="10">
        <f t="shared" si="258"/>
        <v>1.1320754716981131E-2</v>
      </c>
      <c r="U854" s="10">
        <f t="shared" si="259"/>
        <v>6.4150943396226415E-2</v>
      </c>
      <c r="V854" s="10">
        <f t="shared" si="260"/>
        <v>0.17358490566037735</v>
      </c>
      <c r="W854" s="1">
        <v>4</v>
      </c>
      <c r="X854" s="1">
        <v>4</v>
      </c>
      <c r="Y854" s="1">
        <v>1</v>
      </c>
      <c r="Z854" s="1">
        <v>5</v>
      </c>
      <c r="AA854" s="8">
        <f t="shared" si="261"/>
        <v>14</v>
      </c>
      <c r="AB854" s="10">
        <f t="shared" si="262"/>
        <v>0.2857142857142857</v>
      </c>
      <c r="AC854" s="10">
        <f t="shared" si="263"/>
        <v>0.2857142857142857</v>
      </c>
      <c r="AD854" s="10">
        <f t="shared" si="264"/>
        <v>7.1428571428571425E-2</v>
      </c>
      <c r="AE854" s="10">
        <f t="shared" si="265"/>
        <v>0.35714285714285715</v>
      </c>
      <c r="AF854" s="1">
        <v>6</v>
      </c>
      <c r="AG854" s="1">
        <v>0</v>
      </c>
      <c r="AH854" s="1">
        <v>0</v>
      </c>
      <c r="AI854" s="1">
        <v>1</v>
      </c>
      <c r="AJ854" s="1">
        <v>0</v>
      </c>
      <c r="AK854" s="1">
        <v>0</v>
      </c>
      <c r="AL854" s="1">
        <v>0</v>
      </c>
      <c r="AM854" s="1">
        <v>1</v>
      </c>
      <c r="AN854" s="1">
        <v>36</v>
      </c>
      <c r="AO854" s="20" t="str">
        <f t="shared" si="248"/>
        <v>36-50</v>
      </c>
      <c r="AP854" s="1">
        <v>2613</v>
      </c>
      <c r="AQ854" s="1">
        <v>0</v>
      </c>
      <c r="AR854" s="1">
        <v>1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1</v>
      </c>
      <c r="AY854" s="1">
        <v>0</v>
      </c>
      <c r="AZ854" s="1">
        <v>173</v>
      </c>
      <c r="BA854" s="23">
        <v>42236</v>
      </c>
      <c r="BB854" s="25">
        <f t="shared" si="249"/>
        <v>8</v>
      </c>
      <c r="BC854" s="25" t="str">
        <f t="shared" si="250"/>
        <v>August</v>
      </c>
      <c r="BD854" s="25">
        <v>1</v>
      </c>
      <c r="BE854" t="str">
        <f t="shared" si="251"/>
        <v>800,42207,Low income,17,Low spender,0.000402776790579762,1,0,71,116,11,72,3,17,46,265,0.437735849056604,0.0415094339622641,0.271698113207547,0.0113207547169811,0.0641509433962264,0.173584905660377,4,4,1,5,14,0.285714285714286,0.285714285714286,0.0714285714285714,0.357142857142857,6,0,0,1,0,0,0,1,36,36-50,2613,0,1,0,0,0,0,0,1,0,173</v>
      </c>
    </row>
    <row r="855" spans="1:57" ht="13.2" x14ac:dyDescent="0.25">
      <c r="A855" s="8">
        <v>2016</v>
      </c>
      <c r="B855" s="1">
        <v>57338</v>
      </c>
      <c r="C855" s="8" t="str">
        <f t="shared" si="252"/>
        <v>High income</v>
      </c>
      <c r="D855" s="31">
        <v>1039</v>
      </c>
      <c r="E855" s="34" t="str">
        <f t="shared" si="253"/>
        <v>High spender</v>
      </c>
      <c r="F855" s="10">
        <f t="shared" si="247"/>
        <v>1.8120618089225295E-2</v>
      </c>
      <c r="G855" s="1">
        <v>0</v>
      </c>
      <c r="H855" s="1">
        <v>1</v>
      </c>
      <c r="I855" s="1">
        <v>96</v>
      </c>
      <c r="J855" s="1">
        <v>143</v>
      </c>
      <c r="K855" s="1">
        <v>6</v>
      </c>
      <c r="L855" s="1">
        <v>52</v>
      </c>
      <c r="M855" s="1">
        <v>11</v>
      </c>
      <c r="N855" s="1">
        <v>8</v>
      </c>
      <c r="O855" s="1">
        <v>17</v>
      </c>
      <c r="P855" s="8">
        <f t="shared" si="254"/>
        <v>237</v>
      </c>
      <c r="Q855" s="10">
        <f t="shared" si="255"/>
        <v>0.6033755274261603</v>
      </c>
      <c r="R855" s="10">
        <f t="shared" si="256"/>
        <v>2.5316455696202531E-2</v>
      </c>
      <c r="S855" s="10">
        <f t="shared" si="257"/>
        <v>0.21940928270042195</v>
      </c>
      <c r="T855" s="10">
        <f t="shared" si="258"/>
        <v>4.6413502109704644E-2</v>
      </c>
      <c r="U855" s="10">
        <f t="shared" si="259"/>
        <v>3.3755274261603373E-2</v>
      </c>
      <c r="V855" s="10">
        <f t="shared" si="260"/>
        <v>7.1729957805907171E-2</v>
      </c>
      <c r="W855" s="1">
        <v>2</v>
      </c>
      <c r="X855" s="1">
        <v>4</v>
      </c>
      <c r="Y855" s="1">
        <v>1</v>
      </c>
      <c r="Z855" s="1">
        <v>5</v>
      </c>
      <c r="AA855" s="8">
        <f t="shared" si="261"/>
        <v>12</v>
      </c>
      <c r="AB855" s="10">
        <f t="shared" si="262"/>
        <v>0.16666666666666666</v>
      </c>
      <c r="AC855" s="10">
        <f t="shared" si="263"/>
        <v>0.33333333333333331</v>
      </c>
      <c r="AD855" s="10">
        <f t="shared" si="264"/>
        <v>8.3333333333333329E-2</v>
      </c>
      <c r="AE855" s="10">
        <f t="shared" si="265"/>
        <v>0.41666666666666669</v>
      </c>
      <c r="AF855" s="1">
        <v>5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45</v>
      </c>
      <c r="AO855" s="20" t="str">
        <f t="shared" si="248"/>
        <v>36-50</v>
      </c>
      <c r="AP855" s="1">
        <v>2220</v>
      </c>
      <c r="AQ855" s="1">
        <v>0</v>
      </c>
      <c r="AR855" s="1">
        <v>0</v>
      </c>
      <c r="AS855" s="1">
        <v>1</v>
      </c>
      <c r="AT855" s="1">
        <v>0</v>
      </c>
      <c r="AU855" s="1">
        <v>0</v>
      </c>
      <c r="AV855" s="1">
        <v>0</v>
      </c>
      <c r="AW855" s="1">
        <v>1</v>
      </c>
      <c r="AX855" s="1">
        <v>0</v>
      </c>
      <c r="AY855" s="1">
        <v>0</v>
      </c>
      <c r="AZ855" s="1">
        <v>203</v>
      </c>
      <c r="BA855" s="23">
        <v>42629</v>
      </c>
      <c r="BB855" s="25">
        <f t="shared" si="249"/>
        <v>9</v>
      </c>
      <c r="BC855" s="25" t="str">
        <f t="shared" si="250"/>
        <v>September</v>
      </c>
      <c r="BD855" s="25">
        <v>1</v>
      </c>
      <c r="BE855" t="str">
        <f t="shared" si="251"/>
        <v>2016,57338,High income,1039,High spender,0.0181206180892253,0,1,96,143,6,52,11,8,17,237,0.60337552742616,0.0253164556962025,0.219409282700422,0.0464135021097046,0.0337552742616034,0.0717299578059072,2,4,1,5,12,0.166666666666667,0.333333333333333,0.0833333333333333,0.416666666666667,5,0,0,0,0,0,0,0,45,36-50,2220,0,0,1,0,0,0,1,0,0,203</v>
      </c>
    </row>
    <row r="856" spans="1:57" ht="13.2" x14ac:dyDescent="0.25">
      <c r="A856" s="8">
        <v>1441</v>
      </c>
      <c r="B856" s="1">
        <v>42731</v>
      </c>
      <c r="C856" s="8" t="str">
        <f t="shared" si="252"/>
        <v>Low income</v>
      </c>
      <c r="D856" s="31">
        <v>1180</v>
      </c>
      <c r="E856" s="34" t="str">
        <f t="shared" si="253"/>
        <v>High spender</v>
      </c>
      <c r="F856" s="10">
        <f t="shared" si="247"/>
        <v>2.7614612342327583E-2</v>
      </c>
      <c r="G856" s="1">
        <v>1</v>
      </c>
      <c r="H856" s="1">
        <v>0</v>
      </c>
      <c r="I856" s="1">
        <v>64</v>
      </c>
      <c r="J856" s="1">
        <v>159</v>
      </c>
      <c r="K856" s="1">
        <v>2</v>
      </c>
      <c r="L856" s="1">
        <v>51</v>
      </c>
      <c r="M856" s="1">
        <v>6</v>
      </c>
      <c r="N856" s="1">
        <v>2</v>
      </c>
      <c r="O856" s="1">
        <v>24</v>
      </c>
      <c r="P856" s="8">
        <f t="shared" si="254"/>
        <v>244</v>
      </c>
      <c r="Q856" s="10">
        <f t="shared" si="255"/>
        <v>0.65163934426229508</v>
      </c>
      <c r="R856" s="10">
        <f t="shared" si="256"/>
        <v>8.1967213114754103E-3</v>
      </c>
      <c r="S856" s="10">
        <f t="shared" si="257"/>
        <v>0.20901639344262296</v>
      </c>
      <c r="T856" s="10">
        <f t="shared" si="258"/>
        <v>2.4590163934426229E-2</v>
      </c>
      <c r="U856" s="10">
        <f t="shared" si="259"/>
        <v>8.1967213114754103E-3</v>
      </c>
      <c r="V856" s="10">
        <f t="shared" si="260"/>
        <v>9.8360655737704916E-2</v>
      </c>
      <c r="W856" s="1">
        <v>3</v>
      </c>
      <c r="X856" s="1">
        <v>4</v>
      </c>
      <c r="Y856" s="1">
        <v>1</v>
      </c>
      <c r="Z856" s="1">
        <v>5</v>
      </c>
      <c r="AA856" s="8">
        <f t="shared" si="261"/>
        <v>13</v>
      </c>
      <c r="AB856" s="10">
        <f t="shared" si="262"/>
        <v>0.23076923076923078</v>
      </c>
      <c r="AC856" s="10">
        <f t="shared" si="263"/>
        <v>0.30769230769230771</v>
      </c>
      <c r="AD856" s="10">
        <f t="shared" si="264"/>
        <v>7.6923076923076927E-2</v>
      </c>
      <c r="AE856" s="10">
        <f t="shared" si="265"/>
        <v>0.38461538461538464</v>
      </c>
      <c r="AF856" s="1">
        <v>5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51</v>
      </c>
      <c r="AO856" s="20" t="str">
        <f t="shared" si="248"/>
        <v>50-65</v>
      </c>
      <c r="AP856" s="1">
        <v>2410</v>
      </c>
      <c r="AQ856" s="1">
        <v>0</v>
      </c>
      <c r="AR856" s="1">
        <v>0</v>
      </c>
      <c r="AS856" s="1">
        <v>0</v>
      </c>
      <c r="AT856" s="1">
        <v>1</v>
      </c>
      <c r="AU856" s="1">
        <v>0</v>
      </c>
      <c r="AV856" s="1">
        <v>0</v>
      </c>
      <c r="AW856" s="1">
        <v>0</v>
      </c>
      <c r="AX856" s="1">
        <v>0</v>
      </c>
      <c r="AY856" s="1">
        <v>1</v>
      </c>
      <c r="AZ856" s="1">
        <v>196</v>
      </c>
      <c r="BA856" s="23">
        <v>42439</v>
      </c>
      <c r="BB856" s="25">
        <f t="shared" si="249"/>
        <v>3</v>
      </c>
      <c r="BC856" s="25" t="str">
        <f t="shared" si="250"/>
        <v>March</v>
      </c>
      <c r="BD856" s="25">
        <v>1</v>
      </c>
      <c r="BE856" t="str">
        <f t="shared" si="251"/>
        <v>1441,42731,Low income,1180,High spender,0.0276146123423276,1,0,64,159,2,51,6,2,24,244,0.651639344262295,0.00819672131147541,0.209016393442623,0.0245901639344262,0.00819672131147541,0.0983606557377049,3,4,1,5,13,0.230769230769231,0.307692307692308,0.0769230769230769,0.384615384615385,5,0,0,0,0,0,0,0,51,50-65,2410,0,0,0,1,0,0,0,0,1,196</v>
      </c>
    </row>
    <row r="857" spans="1:57" ht="13.2" x14ac:dyDescent="0.25">
      <c r="A857" s="8">
        <v>976</v>
      </c>
      <c r="B857" s="1">
        <v>54252</v>
      </c>
      <c r="C857" s="8" t="str">
        <f t="shared" si="252"/>
        <v>High income</v>
      </c>
      <c r="D857" s="31">
        <v>1319</v>
      </c>
      <c r="E857" s="34" t="str">
        <f t="shared" si="253"/>
        <v>High spender</v>
      </c>
      <c r="F857" s="10">
        <f t="shared" si="247"/>
        <v>2.4312467743124677E-2</v>
      </c>
      <c r="G857" s="1">
        <v>1</v>
      </c>
      <c r="H857" s="1">
        <v>1</v>
      </c>
      <c r="I857" s="1">
        <v>25</v>
      </c>
      <c r="J857" s="1">
        <v>178</v>
      </c>
      <c r="K857" s="1">
        <v>4</v>
      </c>
      <c r="L857" s="1">
        <v>26</v>
      </c>
      <c r="M857" s="1">
        <v>8</v>
      </c>
      <c r="N857" s="1">
        <v>4</v>
      </c>
      <c r="O857" s="1">
        <v>44</v>
      </c>
      <c r="P857" s="8">
        <f t="shared" si="254"/>
        <v>264</v>
      </c>
      <c r="Q857" s="10">
        <f t="shared" si="255"/>
        <v>0.6742424242424242</v>
      </c>
      <c r="R857" s="10">
        <f t="shared" si="256"/>
        <v>1.5151515151515152E-2</v>
      </c>
      <c r="S857" s="10">
        <f t="shared" si="257"/>
        <v>9.8484848484848481E-2</v>
      </c>
      <c r="T857" s="10">
        <f t="shared" si="258"/>
        <v>3.0303030303030304E-2</v>
      </c>
      <c r="U857" s="10">
        <f t="shared" si="259"/>
        <v>1.5151515151515152E-2</v>
      </c>
      <c r="V857" s="10">
        <f t="shared" si="260"/>
        <v>0.16666666666666666</v>
      </c>
      <c r="W857" s="1">
        <v>5</v>
      </c>
      <c r="X857" s="1">
        <v>4</v>
      </c>
      <c r="Y857" s="1">
        <v>1</v>
      </c>
      <c r="Z857" s="1">
        <v>5</v>
      </c>
      <c r="AA857" s="8">
        <f t="shared" si="261"/>
        <v>15</v>
      </c>
      <c r="AB857" s="10">
        <f t="shared" si="262"/>
        <v>0.33333333333333331</v>
      </c>
      <c r="AC857" s="10">
        <f t="shared" si="263"/>
        <v>0.26666666666666666</v>
      </c>
      <c r="AD857" s="10">
        <f t="shared" si="264"/>
        <v>6.6666666666666666E-2</v>
      </c>
      <c r="AE857" s="10">
        <f t="shared" si="265"/>
        <v>0.33333333333333331</v>
      </c>
      <c r="AF857" s="1">
        <v>6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64</v>
      </c>
      <c r="AO857" s="20" t="str">
        <f t="shared" si="248"/>
        <v>50-65</v>
      </c>
      <c r="AP857" s="1">
        <v>2556</v>
      </c>
      <c r="AQ857" s="1">
        <v>0</v>
      </c>
      <c r="AR857" s="1">
        <v>0</v>
      </c>
      <c r="AS857" s="1">
        <v>1</v>
      </c>
      <c r="AT857" s="1">
        <v>0</v>
      </c>
      <c r="AU857" s="1">
        <v>0</v>
      </c>
      <c r="AV857" s="1">
        <v>0</v>
      </c>
      <c r="AW857" s="1">
        <v>1</v>
      </c>
      <c r="AX857" s="1">
        <v>0</v>
      </c>
      <c r="AY857" s="1">
        <v>0</v>
      </c>
      <c r="AZ857" s="1">
        <v>176</v>
      </c>
      <c r="BA857" s="23">
        <v>42293</v>
      </c>
      <c r="BB857" s="25">
        <f t="shared" si="249"/>
        <v>10</v>
      </c>
      <c r="BC857" s="25" t="str">
        <f t="shared" si="250"/>
        <v>October</v>
      </c>
      <c r="BD857" s="25">
        <v>1</v>
      </c>
      <c r="BE857" t="str">
        <f t="shared" si="251"/>
        <v>976,54252,High income,1319,High spender,0.0243124677431247,1,1,25,178,4,26,8,4,44,264,0.674242424242424,0.0151515151515152,0.0984848484848485,0.0303030303030303,0.0151515151515152,0.166666666666667,5,4,1,5,15,0.333333333333333,0.266666666666667,0.0666666666666667,0.333333333333333,6,0,0,0,0,0,0,0,64,50-65,2556,0,0,1,0,0,0,1,0,0,176</v>
      </c>
    </row>
    <row r="858" spans="1:57" ht="13.2" x14ac:dyDescent="0.25">
      <c r="A858" s="8">
        <v>2075</v>
      </c>
      <c r="B858" s="1">
        <v>67267</v>
      </c>
      <c r="C858" s="8" t="str">
        <f t="shared" si="252"/>
        <v>High income</v>
      </c>
      <c r="D858" s="31">
        <v>258</v>
      </c>
      <c r="E858" s="34" t="str">
        <f t="shared" si="253"/>
        <v>Low spender</v>
      </c>
      <c r="F858" s="10">
        <f t="shared" si="247"/>
        <v>3.8354616676825187E-3</v>
      </c>
      <c r="G858" s="1">
        <v>0</v>
      </c>
      <c r="H858" s="1">
        <v>1</v>
      </c>
      <c r="I858" s="1">
        <v>0</v>
      </c>
      <c r="J858" s="1">
        <v>134</v>
      </c>
      <c r="K858" s="1">
        <v>11</v>
      </c>
      <c r="L858" s="1">
        <v>59</v>
      </c>
      <c r="M858" s="1">
        <v>15</v>
      </c>
      <c r="N858" s="1">
        <v>2</v>
      </c>
      <c r="O858" s="1">
        <v>30</v>
      </c>
      <c r="P858" s="8">
        <f t="shared" si="254"/>
        <v>251</v>
      </c>
      <c r="Q858" s="10">
        <f t="shared" si="255"/>
        <v>0.53386454183266929</v>
      </c>
      <c r="R858" s="10">
        <f t="shared" si="256"/>
        <v>4.3824701195219126E-2</v>
      </c>
      <c r="S858" s="10">
        <f t="shared" si="257"/>
        <v>0.23505976095617531</v>
      </c>
      <c r="T858" s="10">
        <f t="shared" si="258"/>
        <v>5.9760956175298807E-2</v>
      </c>
      <c r="U858" s="10">
        <f t="shared" si="259"/>
        <v>7.9681274900398405E-3</v>
      </c>
      <c r="V858" s="10">
        <f t="shared" si="260"/>
        <v>0.11952191235059761</v>
      </c>
      <c r="W858" s="1">
        <v>1</v>
      </c>
      <c r="X858" s="1">
        <v>3</v>
      </c>
      <c r="Y858" s="1">
        <v>2</v>
      </c>
      <c r="Z858" s="1">
        <v>5</v>
      </c>
      <c r="AA858" s="8">
        <f t="shared" si="261"/>
        <v>11</v>
      </c>
      <c r="AB858" s="10">
        <f t="shared" si="262"/>
        <v>9.0909090909090912E-2</v>
      </c>
      <c r="AC858" s="10">
        <f t="shared" si="263"/>
        <v>0.27272727272727271</v>
      </c>
      <c r="AD858" s="10">
        <f t="shared" si="264"/>
        <v>0.18181818181818182</v>
      </c>
      <c r="AE858" s="10">
        <f t="shared" si="265"/>
        <v>0.45454545454545453</v>
      </c>
      <c r="AF858" s="1">
        <v>2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62</v>
      </c>
      <c r="AO858" s="20" t="str">
        <f t="shared" si="248"/>
        <v>50-65</v>
      </c>
      <c r="AP858" s="1">
        <v>2206</v>
      </c>
      <c r="AQ858" s="1">
        <v>0</v>
      </c>
      <c r="AR858" s="1">
        <v>1</v>
      </c>
      <c r="AS858" s="1">
        <v>0</v>
      </c>
      <c r="AT858" s="1">
        <v>0</v>
      </c>
      <c r="AU858" s="1">
        <v>0</v>
      </c>
      <c r="AV858" s="1">
        <v>0</v>
      </c>
      <c r="AW858" s="1">
        <v>1</v>
      </c>
      <c r="AX858" s="1">
        <v>0</v>
      </c>
      <c r="AY858" s="1">
        <v>0</v>
      </c>
      <c r="AZ858" s="1">
        <v>191</v>
      </c>
      <c r="BA858" s="23">
        <v>42643</v>
      </c>
      <c r="BB858" s="25">
        <f t="shared" si="249"/>
        <v>9</v>
      </c>
      <c r="BC858" s="25" t="str">
        <f t="shared" si="250"/>
        <v>September</v>
      </c>
      <c r="BD858" s="25">
        <v>1</v>
      </c>
      <c r="BE858" t="str">
        <f t="shared" si="251"/>
        <v>2075,67267,High income,258,Low spender,0.00383546166768252,0,1,0,134,11,59,15,2,30,251,0.533864541832669,0.0438247011952191,0.235059760956175,0.0597609561752988,0.00796812749003984,0.119521912350598,1,3,2,5,11,0.0909090909090909,0.272727272727273,0.181818181818182,0.454545454545455,2,0,0,0,0,0,0,0,62,50-65,2206,0,1,0,0,0,0,1,0,0,191</v>
      </c>
    </row>
    <row r="859" spans="1:57" ht="13.2" x14ac:dyDescent="0.25">
      <c r="A859" s="8">
        <v>1964</v>
      </c>
      <c r="B859" s="1">
        <v>39747</v>
      </c>
      <c r="C859" s="8" t="str">
        <f t="shared" si="252"/>
        <v>Low income</v>
      </c>
      <c r="D859" s="31">
        <v>259</v>
      </c>
      <c r="E859" s="34" t="str">
        <f t="shared" si="253"/>
        <v>Low spender</v>
      </c>
      <c r="F859" s="10">
        <f t="shared" si="247"/>
        <v>6.5162150602561201E-3</v>
      </c>
      <c r="G859" s="1">
        <v>1</v>
      </c>
      <c r="H859" s="1">
        <v>0</v>
      </c>
      <c r="I859" s="1">
        <v>43</v>
      </c>
      <c r="J859" s="1">
        <v>80</v>
      </c>
      <c r="K859" s="1">
        <v>15</v>
      </c>
      <c r="L859" s="1">
        <v>93</v>
      </c>
      <c r="M859" s="1">
        <v>20</v>
      </c>
      <c r="N859" s="1">
        <v>13</v>
      </c>
      <c r="O859" s="1">
        <v>52</v>
      </c>
      <c r="P859" s="8">
        <f t="shared" si="254"/>
        <v>273</v>
      </c>
      <c r="Q859" s="10">
        <f t="shared" si="255"/>
        <v>0.29304029304029305</v>
      </c>
      <c r="R859" s="10">
        <f t="shared" si="256"/>
        <v>5.4945054945054944E-2</v>
      </c>
      <c r="S859" s="10">
        <f t="shared" si="257"/>
        <v>0.34065934065934067</v>
      </c>
      <c r="T859" s="10">
        <f t="shared" si="258"/>
        <v>7.3260073260073263E-2</v>
      </c>
      <c r="U859" s="10">
        <f t="shared" si="259"/>
        <v>4.7619047619047616E-2</v>
      </c>
      <c r="V859" s="10">
        <f t="shared" si="260"/>
        <v>0.19047619047619047</v>
      </c>
      <c r="W859" s="1">
        <v>3</v>
      </c>
      <c r="X859" s="1">
        <v>5</v>
      </c>
      <c r="Y859" s="1">
        <v>1</v>
      </c>
      <c r="Z859" s="1">
        <v>4</v>
      </c>
      <c r="AA859" s="8">
        <f t="shared" si="261"/>
        <v>13</v>
      </c>
      <c r="AB859" s="10">
        <f t="shared" si="262"/>
        <v>0.23076923076923078</v>
      </c>
      <c r="AC859" s="10">
        <f t="shared" si="263"/>
        <v>0.38461538461538464</v>
      </c>
      <c r="AD859" s="10">
        <f t="shared" si="264"/>
        <v>7.6923076923076927E-2</v>
      </c>
      <c r="AE859" s="10">
        <f t="shared" si="265"/>
        <v>0.30769230769230771</v>
      </c>
      <c r="AF859" s="1">
        <v>8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32</v>
      </c>
      <c r="AO859" s="20" t="str">
        <f t="shared" si="248"/>
        <v>24-35</v>
      </c>
      <c r="AP859" s="1">
        <v>2236</v>
      </c>
      <c r="AQ859" s="1">
        <v>0</v>
      </c>
      <c r="AR859" s="1">
        <v>0</v>
      </c>
      <c r="AS859" s="1">
        <v>1</v>
      </c>
      <c r="AT859" s="1">
        <v>0</v>
      </c>
      <c r="AU859" s="1">
        <v>0</v>
      </c>
      <c r="AV859" s="1">
        <v>0</v>
      </c>
      <c r="AW859" s="1">
        <v>1</v>
      </c>
      <c r="AX859" s="1">
        <v>0</v>
      </c>
      <c r="AY859" s="1">
        <v>0</v>
      </c>
      <c r="AZ859" s="1">
        <v>169</v>
      </c>
      <c r="BA859" s="23">
        <v>42613</v>
      </c>
      <c r="BB859" s="25">
        <f t="shared" si="249"/>
        <v>8</v>
      </c>
      <c r="BC859" s="25" t="str">
        <f t="shared" si="250"/>
        <v>August</v>
      </c>
      <c r="BD859" s="25">
        <v>1</v>
      </c>
      <c r="BE859" t="str">
        <f t="shared" si="251"/>
        <v>1964,39747,Low income,259,Low spender,0.00651621506025612,1,0,43,80,15,93,20,13,52,273,0.293040293040293,0.0549450549450549,0.340659340659341,0.0732600732600733,0.0476190476190476,0.19047619047619,3,5,1,4,13,0.230769230769231,0.384615384615385,0.0769230769230769,0.307692307692308,8,0,0,0,0,0,0,0,32,24-35,2236,0,0,1,0,0,0,1,0,0,169</v>
      </c>
    </row>
    <row r="860" spans="1:57" ht="13.2" x14ac:dyDescent="0.25">
      <c r="A860" s="8">
        <v>1732</v>
      </c>
      <c r="B860" s="1">
        <v>69139</v>
      </c>
      <c r="C860" s="8" t="str">
        <f t="shared" si="252"/>
        <v>High income</v>
      </c>
      <c r="D860" s="31">
        <v>445</v>
      </c>
      <c r="E860" s="34" t="str">
        <f t="shared" si="253"/>
        <v>Low spender</v>
      </c>
      <c r="F860" s="10">
        <f t="shared" si="247"/>
        <v>6.436309463544454E-3</v>
      </c>
      <c r="G860" s="1">
        <v>0</v>
      </c>
      <c r="H860" s="1">
        <v>1</v>
      </c>
      <c r="I860" s="1">
        <v>23</v>
      </c>
      <c r="J860" s="1">
        <v>86</v>
      </c>
      <c r="K860" s="1">
        <v>12</v>
      </c>
      <c r="L860" s="1">
        <v>75</v>
      </c>
      <c r="M860" s="1">
        <v>33</v>
      </c>
      <c r="N860" s="1">
        <v>15</v>
      </c>
      <c r="O860" s="1">
        <v>6</v>
      </c>
      <c r="P860" s="8">
        <f t="shared" si="254"/>
        <v>227</v>
      </c>
      <c r="Q860" s="10">
        <f t="shared" si="255"/>
        <v>0.3788546255506608</v>
      </c>
      <c r="R860" s="10">
        <f t="shared" si="256"/>
        <v>5.2863436123348019E-2</v>
      </c>
      <c r="S860" s="10">
        <f t="shared" si="257"/>
        <v>0.33039647577092512</v>
      </c>
      <c r="T860" s="10">
        <f t="shared" si="258"/>
        <v>0.14537444933920704</v>
      </c>
      <c r="U860" s="10">
        <f t="shared" si="259"/>
        <v>6.6079295154185022E-2</v>
      </c>
      <c r="V860" s="10">
        <f t="shared" si="260"/>
        <v>2.643171806167401E-2</v>
      </c>
      <c r="W860" s="1">
        <v>1</v>
      </c>
      <c r="X860" s="1">
        <v>4</v>
      </c>
      <c r="Y860" s="1">
        <v>1</v>
      </c>
      <c r="Z860" s="1">
        <v>5</v>
      </c>
      <c r="AA860" s="8">
        <f t="shared" si="261"/>
        <v>11</v>
      </c>
      <c r="AB860" s="10">
        <f t="shared" si="262"/>
        <v>9.0909090909090912E-2</v>
      </c>
      <c r="AC860" s="10">
        <f t="shared" si="263"/>
        <v>0.36363636363636365</v>
      </c>
      <c r="AD860" s="10">
        <f t="shared" si="264"/>
        <v>9.0909090909090912E-2</v>
      </c>
      <c r="AE860" s="10">
        <f t="shared" si="265"/>
        <v>0.45454545454545453</v>
      </c>
      <c r="AF860" s="1">
        <v>4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55</v>
      </c>
      <c r="AO860" s="20" t="str">
        <f t="shared" si="248"/>
        <v>50-65</v>
      </c>
      <c r="AP860" s="1">
        <v>2312</v>
      </c>
      <c r="AQ860" s="1">
        <v>0</v>
      </c>
      <c r="AR860" s="1">
        <v>1</v>
      </c>
      <c r="AS860" s="1">
        <v>0</v>
      </c>
      <c r="AT860" s="1">
        <v>0</v>
      </c>
      <c r="AU860" s="1">
        <v>0</v>
      </c>
      <c r="AV860" s="1">
        <v>0</v>
      </c>
      <c r="AW860" s="1">
        <v>1</v>
      </c>
      <c r="AX860" s="1">
        <v>0</v>
      </c>
      <c r="AY860" s="1">
        <v>0</v>
      </c>
      <c r="AZ860" s="1">
        <v>215</v>
      </c>
      <c r="BA860" s="23">
        <v>42537</v>
      </c>
      <c r="BB860" s="25">
        <f t="shared" si="249"/>
        <v>6</v>
      </c>
      <c r="BC860" s="25" t="str">
        <f t="shared" si="250"/>
        <v>June</v>
      </c>
      <c r="BD860" s="25">
        <v>1</v>
      </c>
      <c r="BE860" t="str">
        <f t="shared" si="251"/>
        <v>1732,69139,High income,445,Low spender,0.00643630946354445,0,1,23,86,12,75,33,15,6,227,0.378854625550661,0.052863436123348,0.330396475770925,0.145374449339207,0.066079295154185,0.026431718061674,1,4,1,5,11,0.0909090909090909,0.363636363636364,0.0909090909090909,0.454545454545455,4,0,0,0,0,0,0,0,55,50-65,2312,0,1,0,0,0,0,1,0,0,215</v>
      </c>
    </row>
    <row r="861" spans="1:57" ht="13.2" x14ac:dyDescent="0.25">
      <c r="A861" s="8">
        <v>1515</v>
      </c>
      <c r="B861" s="1">
        <v>47353</v>
      </c>
      <c r="C861" s="8" t="str">
        <f t="shared" si="252"/>
        <v>Low income</v>
      </c>
      <c r="D861" s="31">
        <v>1634</v>
      </c>
      <c r="E861" s="34" t="str">
        <f t="shared" si="253"/>
        <v>High spender</v>
      </c>
      <c r="F861" s="10">
        <f t="shared" si="247"/>
        <v>3.4506789432559713E-2</v>
      </c>
      <c r="G861" s="1">
        <v>0</v>
      </c>
      <c r="H861" s="1">
        <v>1</v>
      </c>
      <c r="I861" s="1">
        <v>93</v>
      </c>
      <c r="J861" s="1">
        <v>184</v>
      </c>
      <c r="K861" s="1">
        <v>2</v>
      </c>
      <c r="L861" s="1">
        <v>19</v>
      </c>
      <c r="M861" s="1">
        <v>8</v>
      </c>
      <c r="N861" s="1">
        <v>8</v>
      </c>
      <c r="O861" s="1">
        <v>4</v>
      </c>
      <c r="P861" s="8">
        <f t="shared" si="254"/>
        <v>225</v>
      </c>
      <c r="Q861" s="10">
        <f t="shared" si="255"/>
        <v>0.81777777777777783</v>
      </c>
      <c r="R861" s="10">
        <f t="shared" si="256"/>
        <v>8.8888888888888889E-3</v>
      </c>
      <c r="S861" s="10">
        <f t="shared" si="257"/>
        <v>8.4444444444444447E-2</v>
      </c>
      <c r="T861" s="10">
        <f t="shared" si="258"/>
        <v>3.5555555555555556E-2</v>
      </c>
      <c r="U861" s="10">
        <f t="shared" si="259"/>
        <v>3.5555555555555556E-2</v>
      </c>
      <c r="V861" s="10">
        <f t="shared" si="260"/>
        <v>1.7777777777777778E-2</v>
      </c>
      <c r="W861" s="1">
        <v>3</v>
      </c>
      <c r="X861" s="1">
        <v>2</v>
      </c>
      <c r="Y861" s="1">
        <v>2</v>
      </c>
      <c r="Z861" s="1">
        <v>6</v>
      </c>
      <c r="AA861" s="8">
        <f t="shared" si="261"/>
        <v>13</v>
      </c>
      <c r="AB861" s="10">
        <f t="shared" si="262"/>
        <v>0.23076923076923078</v>
      </c>
      <c r="AC861" s="10">
        <f t="shared" si="263"/>
        <v>0.15384615384615385</v>
      </c>
      <c r="AD861" s="10">
        <f t="shared" si="264"/>
        <v>0.15384615384615385</v>
      </c>
      <c r="AE861" s="10">
        <f t="shared" si="265"/>
        <v>0.46153846153846156</v>
      </c>
      <c r="AF861" s="1">
        <v>5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60</v>
      </c>
      <c r="AO861" s="20" t="str">
        <f t="shared" si="248"/>
        <v>50-65</v>
      </c>
      <c r="AP861" s="1">
        <v>2387</v>
      </c>
      <c r="AQ861" s="1">
        <v>0</v>
      </c>
      <c r="AR861" s="1">
        <v>1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1</v>
      </c>
      <c r="AY861" s="1">
        <v>0</v>
      </c>
      <c r="AZ861" s="1">
        <v>217</v>
      </c>
      <c r="BA861" s="23">
        <v>42462</v>
      </c>
      <c r="BB861" s="25">
        <f t="shared" si="249"/>
        <v>4</v>
      </c>
      <c r="BC861" s="25" t="str">
        <f t="shared" si="250"/>
        <v>April</v>
      </c>
      <c r="BD861" s="25">
        <v>1</v>
      </c>
      <c r="BE861" t="str">
        <f t="shared" si="251"/>
        <v>1515,47353,Low income,1634,High spender,0.0345067894325597,0,1,93,184,2,19,8,8,4,225,0.817777777777778,0.00888888888888889,0.0844444444444444,0.0355555555555556,0.0355555555555556,0.0177777777777778,3,2,2,6,13,0.230769230769231,0.153846153846154,0.153846153846154,0.461538461538462,5,0,0,0,0,0,0,0,60,50-65,2387,0,1,0,0,0,0,0,1,0,217</v>
      </c>
    </row>
    <row r="862" spans="1:57" ht="13.2" x14ac:dyDescent="0.25">
      <c r="A862" s="8">
        <v>1437</v>
      </c>
      <c r="B862" s="1">
        <v>49160</v>
      </c>
      <c r="C862" s="8" t="str">
        <f t="shared" si="252"/>
        <v>Low income</v>
      </c>
      <c r="D862" s="31">
        <v>494</v>
      </c>
      <c r="E862" s="34" t="str">
        <f t="shared" si="253"/>
        <v>Low spender</v>
      </c>
      <c r="F862" s="10">
        <f t="shared" si="247"/>
        <v>1.0048820179007323E-2</v>
      </c>
      <c r="G862" s="1">
        <v>0</v>
      </c>
      <c r="H862" s="1">
        <v>1</v>
      </c>
      <c r="I862" s="1">
        <v>29</v>
      </c>
      <c r="J862" s="1">
        <v>122</v>
      </c>
      <c r="K862" s="1">
        <v>21</v>
      </c>
      <c r="L862" s="1">
        <v>43</v>
      </c>
      <c r="M862" s="1">
        <v>25</v>
      </c>
      <c r="N862" s="1">
        <v>10</v>
      </c>
      <c r="O862" s="1">
        <v>15</v>
      </c>
      <c r="P862" s="8">
        <f t="shared" si="254"/>
        <v>236</v>
      </c>
      <c r="Q862" s="10">
        <f t="shared" si="255"/>
        <v>0.51694915254237284</v>
      </c>
      <c r="R862" s="10">
        <f t="shared" si="256"/>
        <v>8.8983050847457626E-2</v>
      </c>
      <c r="S862" s="10">
        <f t="shared" si="257"/>
        <v>0.18220338983050846</v>
      </c>
      <c r="T862" s="10">
        <f t="shared" si="258"/>
        <v>0.1059322033898305</v>
      </c>
      <c r="U862" s="10">
        <f t="shared" si="259"/>
        <v>4.2372881355932202E-2</v>
      </c>
      <c r="V862" s="10">
        <f t="shared" si="260"/>
        <v>6.3559322033898302E-2</v>
      </c>
      <c r="W862" s="1">
        <v>2</v>
      </c>
      <c r="X862" s="1">
        <v>3</v>
      </c>
      <c r="Y862" s="1">
        <v>1</v>
      </c>
      <c r="Z862" s="1">
        <v>6</v>
      </c>
      <c r="AA862" s="8">
        <f t="shared" si="261"/>
        <v>12</v>
      </c>
      <c r="AB862" s="10">
        <f t="shared" si="262"/>
        <v>0.16666666666666666</v>
      </c>
      <c r="AC862" s="10">
        <f t="shared" si="263"/>
        <v>0.25</v>
      </c>
      <c r="AD862" s="10">
        <f t="shared" si="264"/>
        <v>8.3333333333333329E-2</v>
      </c>
      <c r="AE862" s="10">
        <f t="shared" si="265"/>
        <v>0.5</v>
      </c>
      <c r="AF862" s="1">
        <v>6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71</v>
      </c>
      <c r="AO862" s="20" t="str">
        <f t="shared" si="248"/>
        <v>66+</v>
      </c>
      <c r="AP862" s="1">
        <v>2411</v>
      </c>
      <c r="AQ862" s="1">
        <v>1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1</v>
      </c>
      <c r="AX862" s="1">
        <v>0</v>
      </c>
      <c r="AY862" s="1">
        <v>0</v>
      </c>
      <c r="AZ862" s="1">
        <v>206</v>
      </c>
      <c r="BA862" s="23">
        <v>42438</v>
      </c>
      <c r="BB862" s="25">
        <f t="shared" si="249"/>
        <v>3</v>
      </c>
      <c r="BC862" s="25" t="str">
        <f t="shared" si="250"/>
        <v>March</v>
      </c>
      <c r="BD862" s="25">
        <v>1</v>
      </c>
      <c r="BE862" t="str">
        <f t="shared" si="251"/>
        <v>1437,49160,Low income,494,Low spender,0.0100488201790073,0,1,29,122,21,43,25,10,15,236,0.516949152542373,0.0889830508474576,0.182203389830508,0.105932203389831,0.0423728813559322,0.0635593220338983,2,3,1,6,12,0.166666666666667,0.25,0.0833333333333333,0.5,6,0,0,0,0,0,0,0,71,66+,2411,1,0,0,0,0,0,1,0,0,206</v>
      </c>
    </row>
    <row r="863" spans="1:57" ht="13.2" x14ac:dyDescent="0.25">
      <c r="A863" s="8">
        <v>1370</v>
      </c>
      <c r="B863" s="1">
        <v>40590</v>
      </c>
      <c r="C863" s="8" t="str">
        <f t="shared" si="252"/>
        <v>Low income</v>
      </c>
      <c r="D863" s="31">
        <v>11</v>
      </c>
      <c r="E863" s="34" t="str">
        <f t="shared" si="253"/>
        <v>Low spender</v>
      </c>
      <c r="F863" s="10">
        <f t="shared" si="247"/>
        <v>2.7100271002710027E-4</v>
      </c>
      <c r="G863" s="1">
        <v>1</v>
      </c>
      <c r="H863" s="1">
        <v>1</v>
      </c>
      <c r="I863" s="1">
        <v>30</v>
      </c>
      <c r="J863" s="1">
        <v>154</v>
      </c>
      <c r="K863" s="1">
        <v>0</v>
      </c>
      <c r="L863" s="1">
        <v>50</v>
      </c>
      <c r="M863" s="1">
        <v>6</v>
      </c>
      <c r="N863" s="1">
        <v>11</v>
      </c>
      <c r="O863" s="1">
        <v>37</v>
      </c>
      <c r="P863" s="8">
        <f t="shared" si="254"/>
        <v>258</v>
      </c>
      <c r="Q863" s="10">
        <f t="shared" si="255"/>
        <v>0.5968992248062015</v>
      </c>
      <c r="R863" s="10">
        <f t="shared" si="256"/>
        <v>0</v>
      </c>
      <c r="S863" s="10">
        <f t="shared" si="257"/>
        <v>0.19379844961240311</v>
      </c>
      <c r="T863" s="10">
        <f t="shared" si="258"/>
        <v>2.3255813953488372E-2</v>
      </c>
      <c r="U863" s="10">
        <f t="shared" si="259"/>
        <v>4.2635658914728682E-2</v>
      </c>
      <c r="V863" s="10">
        <f t="shared" si="260"/>
        <v>0.1434108527131783</v>
      </c>
      <c r="W863" s="1">
        <v>5</v>
      </c>
      <c r="X863" s="1">
        <v>3</v>
      </c>
      <c r="Y863" s="1">
        <v>4</v>
      </c>
      <c r="Z863" s="1">
        <v>3</v>
      </c>
      <c r="AA863" s="8">
        <f t="shared" si="261"/>
        <v>15</v>
      </c>
      <c r="AB863" s="10">
        <f t="shared" si="262"/>
        <v>0.33333333333333331</v>
      </c>
      <c r="AC863" s="10">
        <f t="shared" si="263"/>
        <v>0.2</v>
      </c>
      <c r="AD863" s="10">
        <f t="shared" si="264"/>
        <v>0.26666666666666666</v>
      </c>
      <c r="AE863" s="10">
        <f t="shared" si="265"/>
        <v>0.2</v>
      </c>
      <c r="AF863" s="1">
        <v>6</v>
      </c>
      <c r="AG863" s="1">
        <v>0</v>
      </c>
      <c r="AH863" s="1">
        <v>0</v>
      </c>
      <c r="AI863" s="1">
        <v>1</v>
      </c>
      <c r="AJ863" s="1">
        <v>0</v>
      </c>
      <c r="AK863" s="1">
        <v>0</v>
      </c>
      <c r="AL863" s="1">
        <v>0</v>
      </c>
      <c r="AM863" s="1">
        <v>0</v>
      </c>
      <c r="AN863" s="1">
        <v>51</v>
      </c>
      <c r="AO863" s="20" t="str">
        <f t="shared" si="248"/>
        <v>50-65</v>
      </c>
      <c r="AP863" s="1">
        <v>2429</v>
      </c>
      <c r="AQ863" s="1">
        <v>0</v>
      </c>
      <c r="AR863" s="1">
        <v>0</v>
      </c>
      <c r="AS863" s="1">
        <v>0</v>
      </c>
      <c r="AT863" s="1">
        <v>0</v>
      </c>
      <c r="AU863" s="1">
        <v>1</v>
      </c>
      <c r="AV863" s="1">
        <v>0</v>
      </c>
      <c r="AW863" s="1">
        <v>1</v>
      </c>
      <c r="AX863" s="1">
        <v>0</v>
      </c>
      <c r="AY863" s="1">
        <v>0</v>
      </c>
      <c r="AZ863" s="1">
        <v>184</v>
      </c>
      <c r="BA863" s="23">
        <v>42420</v>
      </c>
      <c r="BB863" s="25">
        <f t="shared" si="249"/>
        <v>2</v>
      </c>
      <c r="BC863" s="25" t="str">
        <f t="shared" si="250"/>
        <v>February</v>
      </c>
      <c r="BD863" s="25">
        <v>1</v>
      </c>
      <c r="BE863" t="str">
        <f t="shared" si="251"/>
        <v>1370,40590,Low income,11,Low spender,0.0002710027100271,1,1,30,154,0,50,6,11,37,258,0.596899224806202,0,0.193798449612403,0.0232558139534884,0.0426356589147287,0.143410852713178,5,3,4,3,15,0.333333333333333,0.2,0.266666666666667,0.2,6,0,0,1,0,0,0,0,51,50-65,2429,0,0,0,0,1,0,1,0,0,184</v>
      </c>
    </row>
    <row r="864" spans="1:57" ht="13.2" x14ac:dyDescent="0.25">
      <c r="A864" s="8">
        <v>612</v>
      </c>
      <c r="B864" s="1">
        <v>57113</v>
      </c>
      <c r="C864" s="8" t="str">
        <f t="shared" si="252"/>
        <v>High income</v>
      </c>
      <c r="D864" s="31">
        <v>838</v>
      </c>
      <c r="E864" s="34" t="str">
        <f t="shared" si="253"/>
        <v>High spender</v>
      </c>
      <c r="F864" s="10">
        <f t="shared" si="247"/>
        <v>1.467266646822965E-2</v>
      </c>
      <c r="G864" s="1">
        <v>1</v>
      </c>
      <c r="H864" s="1">
        <v>1</v>
      </c>
      <c r="I864" s="1">
        <v>45</v>
      </c>
      <c r="J864" s="1">
        <v>182</v>
      </c>
      <c r="K864" s="1">
        <v>4</v>
      </c>
      <c r="L864" s="1">
        <v>33</v>
      </c>
      <c r="M864" s="1">
        <v>0</v>
      </c>
      <c r="N864" s="1">
        <v>2</v>
      </c>
      <c r="O864" s="1">
        <v>42</v>
      </c>
      <c r="P864" s="8">
        <f t="shared" si="254"/>
        <v>263</v>
      </c>
      <c r="Q864" s="10">
        <f t="shared" si="255"/>
        <v>0.69201520912547532</v>
      </c>
      <c r="R864" s="10">
        <f t="shared" si="256"/>
        <v>1.5209125475285171E-2</v>
      </c>
      <c r="S864" s="10">
        <f t="shared" si="257"/>
        <v>0.12547528517110265</v>
      </c>
      <c r="T864" s="10">
        <f t="shared" si="258"/>
        <v>0</v>
      </c>
      <c r="U864" s="10">
        <f t="shared" si="259"/>
        <v>7.6045627376425855E-3</v>
      </c>
      <c r="V864" s="10">
        <f t="shared" si="260"/>
        <v>0.1596958174904943</v>
      </c>
      <c r="W864" s="1">
        <v>6</v>
      </c>
      <c r="X864" s="1">
        <v>4</v>
      </c>
      <c r="Y864" s="1">
        <v>1</v>
      </c>
      <c r="Z864" s="1">
        <v>5</v>
      </c>
      <c r="AA864" s="8">
        <f t="shared" si="261"/>
        <v>16</v>
      </c>
      <c r="AB864" s="10">
        <f t="shared" si="262"/>
        <v>0.375</v>
      </c>
      <c r="AC864" s="10">
        <f t="shared" si="263"/>
        <v>0.25</v>
      </c>
      <c r="AD864" s="10">
        <f t="shared" si="264"/>
        <v>6.25E-2</v>
      </c>
      <c r="AE864" s="10">
        <f t="shared" si="265"/>
        <v>0.3125</v>
      </c>
      <c r="AF864" s="1">
        <v>7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42</v>
      </c>
      <c r="AO864" s="20" t="str">
        <f t="shared" si="248"/>
        <v>36-50</v>
      </c>
      <c r="AP864" s="1">
        <v>2667</v>
      </c>
      <c r="AQ864" s="1">
        <v>0</v>
      </c>
      <c r="AR864" s="1">
        <v>1</v>
      </c>
      <c r="AS864" s="1">
        <v>0</v>
      </c>
      <c r="AT864" s="1">
        <v>0</v>
      </c>
      <c r="AU864" s="1">
        <v>0</v>
      </c>
      <c r="AV864" s="1">
        <v>0</v>
      </c>
      <c r="AW864" s="1">
        <v>1</v>
      </c>
      <c r="AX864" s="1">
        <v>0</v>
      </c>
      <c r="AY864" s="1">
        <v>0</v>
      </c>
      <c r="AZ864" s="1">
        <v>179</v>
      </c>
      <c r="BA864" s="23">
        <v>42182</v>
      </c>
      <c r="BB864" s="25">
        <f t="shared" si="249"/>
        <v>6</v>
      </c>
      <c r="BC864" s="25" t="str">
        <f t="shared" si="250"/>
        <v>June</v>
      </c>
      <c r="BD864" s="25">
        <v>1</v>
      </c>
      <c r="BE864" t="str">
        <f t="shared" si="251"/>
        <v>612,57113,High income,838,High spender,0.0146726664682297,1,1,45,182,4,33,0,2,42,263,0.692015209125475,0.0152091254752852,0.125475285171103,0,0.00760456273764259,0.159695817490494,6,4,1,5,16,0.375,0.25,0.0625,0.3125,7,0,0,0,0,0,0,0,42,36-50,2667,0,1,0,0,0,0,1,0,0,179</v>
      </c>
    </row>
    <row r="865" spans="1:57" ht="13.2" x14ac:dyDescent="0.25">
      <c r="A865" s="8">
        <v>310</v>
      </c>
      <c r="B865" s="1">
        <v>56721</v>
      </c>
      <c r="C865" s="8" t="str">
        <f t="shared" si="252"/>
        <v>High income</v>
      </c>
      <c r="D865" s="31">
        <v>492</v>
      </c>
      <c r="E865" s="34" t="str">
        <f t="shared" si="253"/>
        <v>Low spender</v>
      </c>
      <c r="F865" s="10">
        <f t="shared" si="247"/>
        <v>8.6740360712963451E-3</v>
      </c>
      <c r="G865" s="1">
        <v>1</v>
      </c>
      <c r="H865" s="1">
        <v>1</v>
      </c>
      <c r="I865" s="1">
        <v>64</v>
      </c>
      <c r="J865" s="1">
        <v>157</v>
      </c>
      <c r="K865" s="1">
        <v>6</v>
      </c>
      <c r="L865" s="1">
        <v>39</v>
      </c>
      <c r="M865" s="1">
        <v>6</v>
      </c>
      <c r="N865" s="1">
        <v>13</v>
      </c>
      <c r="O865" s="1">
        <v>75</v>
      </c>
      <c r="P865" s="8">
        <f t="shared" si="254"/>
        <v>296</v>
      </c>
      <c r="Q865" s="10">
        <f t="shared" si="255"/>
        <v>0.53040540540540537</v>
      </c>
      <c r="R865" s="10">
        <f t="shared" si="256"/>
        <v>2.0270270270270271E-2</v>
      </c>
      <c r="S865" s="10">
        <f t="shared" si="257"/>
        <v>0.13175675675675674</v>
      </c>
      <c r="T865" s="10">
        <f t="shared" si="258"/>
        <v>2.0270270270270271E-2</v>
      </c>
      <c r="U865" s="10">
        <f t="shared" si="259"/>
        <v>4.3918918918918921E-2</v>
      </c>
      <c r="V865" s="10">
        <f t="shared" si="260"/>
        <v>0.2533783783783784</v>
      </c>
      <c r="W865" s="1">
        <v>5</v>
      </c>
      <c r="X865" s="1">
        <v>4</v>
      </c>
      <c r="Y865" s="1">
        <v>1</v>
      </c>
      <c r="Z865" s="1">
        <v>5</v>
      </c>
      <c r="AA865" s="8">
        <f t="shared" si="261"/>
        <v>15</v>
      </c>
      <c r="AB865" s="10">
        <f t="shared" si="262"/>
        <v>0.33333333333333331</v>
      </c>
      <c r="AC865" s="10">
        <f t="shared" si="263"/>
        <v>0.26666666666666666</v>
      </c>
      <c r="AD865" s="10">
        <f t="shared" si="264"/>
        <v>6.6666666666666666E-2</v>
      </c>
      <c r="AE865" s="10">
        <f t="shared" si="265"/>
        <v>0.33333333333333331</v>
      </c>
      <c r="AF865" s="1">
        <v>6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48</v>
      </c>
      <c r="AO865" s="20" t="str">
        <f t="shared" si="248"/>
        <v>36-50</v>
      </c>
      <c r="AP865" s="1">
        <v>2765</v>
      </c>
      <c r="AQ865" s="1">
        <v>0</v>
      </c>
      <c r="AR865" s="1">
        <v>1</v>
      </c>
      <c r="AS865" s="1">
        <v>0</v>
      </c>
      <c r="AT865" s="1">
        <v>0</v>
      </c>
      <c r="AU865" s="1">
        <v>0</v>
      </c>
      <c r="AV865" s="1">
        <v>0</v>
      </c>
      <c r="AW865" s="1">
        <v>1</v>
      </c>
      <c r="AX865" s="1">
        <v>0</v>
      </c>
      <c r="AY865" s="1">
        <v>0</v>
      </c>
      <c r="AZ865" s="1">
        <v>146</v>
      </c>
      <c r="BA865" s="23">
        <v>42084</v>
      </c>
      <c r="BB865" s="25">
        <f t="shared" si="249"/>
        <v>3</v>
      </c>
      <c r="BC865" s="25" t="str">
        <f t="shared" si="250"/>
        <v>March</v>
      </c>
      <c r="BD865" s="25">
        <v>1</v>
      </c>
      <c r="BE865" t="str">
        <f t="shared" si="251"/>
        <v>310,56721,High income,492,Low spender,0.00867403607129635,1,1,64,157,6,39,6,13,75,296,0.530405405405405,0.0202702702702703,0.131756756756757,0.0202702702702703,0.0439189189189189,0.253378378378378,5,4,1,5,15,0.333333333333333,0.266666666666667,0.0666666666666667,0.333333333333333,6,0,0,0,0,0,0,0,48,36-50,2765,0,1,0,0,0,0,1,0,0,146</v>
      </c>
    </row>
    <row r="866" spans="1:57" ht="13.2" x14ac:dyDescent="0.25">
      <c r="A866" s="8">
        <v>294</v>
      </c>
      <c r="B866" s="1">
        <v>47175</v>
      </c>
      <c r="C866" s="8" t="str">
        <f t="shared" si="252"/>
        <v>Low income</v>
      </c>
      <c r="D866" s="31">
        <v>322</v>
      </c>
      <c r="E866" s="34" t="str">
        <f t="shared" si="253"/>
        <v>Low spender</v>
      </c>
      <c r="F866" s="10">
        <f t="shared" si="247"/>
        <v>6.8256491785903548E-3</v>
      </c>
      <c r="G866" s="1">
        <v>1</v>
      </c>
      <c r="H866" s="1">
        <v>1</v>
      </c>
      <c r="I866" s="1">
        <v>81</v>
      </c>
      <c r="J866" s="1">
        <v>167</v>
      </c>
      <c r="K866" s="1">
        <v>2</v>
      </c>
      <c r="L866" s="1">
        <v>44</v>
      </c>
      <c r="M866" s="1">
        <v>6</v>
      </c>
      <c r="N866" s="1">
        <v>2</v>
      </c>
      <c r="O866" s="1">
        <v>19</v>
      </c>
      <c r="P866" s="8">
        <f t="shared" si="254"/>
        <v>240</v>
      </c>
      <c r="Q866" s="10">
        <f t="shared" si="255"/>
        <v>0.6958333333333333</v>
      </c>
      <c r="R866" s="10">
        <f t="shared" si="256"/>
        <v>8.3333333333333332E-3</v>
      </c>
      <c r="S866" s="10">
        <f t="shared" si="257"/>
        <v>0.18333333333333332</v>
      </c>
      <c r="T866" s="10">
        <f t="shared" si="258"/>
        <v>2.5000000000000001E-2</v>
      </c>
      <c r="U866" s="10">
        <f t="shared" si="259"/>
        <v>8.3333333333333332E-3</v>
      </c>
      <c r="V866" s="10">
        <f t="shared" si="260"/>
        <v>7.9166666666666663E-2</v>
      </c>
      <c r="W866" s="1">
        <v>7</v>
      </c>
      <c r="X866" s="1">
        <v>4</v>
      </c>
      <c r="Y866" s="1">
        <v>2</v>
      </c>
      <c r="Z866" s="1">
        <v>4</v>
      </c>
      <c r="AA866" s="8">
        <f t="shared" si="261"/>
        <v>17</v>
      </c>
      <c r="AB866" s="10">
        <f t="shared" si="262"/>
        <v>0.41176470588235292</v>
      </c>
      <c r="AC866" s="10">
        <f t="shared" si="263"/>
        <v>0.23529411764705882</v>
      </c>
      <c r="AD866" s="10">
        <f t="shared" si="264"/>
        <v>0.11764705882352941</v>
      </c>
      <c r="AE866" s="10">
        <f t="shared" si="265"/>
        <v>0.23529411764705882</v>
      </c>
      <c r="AF866" s="1">
        <v>8</v>
      </c>
      <c r="AG866" s="1">
        <v>0</v>
      </c>
      <c r="AH866" s="1">
        <v>0</v>
      </c>
      <c r="AI866" s="1">
        <v>1</v>
      </c>
      <c r="AJ866" s="1">
        <v>0</v>
      </c>
      <c r="AK866" s="1">
        <v>0</v>
      </c>
      <c r="AL866" s="1">
        <v>0</v>
      </c>
      <c r="AM866" s="1">
        <v>1</v>
      </c>
      <c r="AN866" s="1">
        <v>58</v>
      </c>
      <c r="AO866" s="20" t="str">
        <f t="shared" si="248"/>
        <v>50-65</v>
      </c>
      <c r="AP866" s="1">
        <v>2768</v>
      </c>
      <c r="AQ866" s="1">
        <v>0</v>
      </c>
      <c r="AR866" s="1">
        <v>0</v>
      </c>
      <c r="AS866" s="1">
        <v>0</v>
      </c>
      <c r="AT866" s="1">
        <v>1</v>
      </c>
      <c r="AU866" s="1">
        <v>0</v>
      </c>
      <c r="AV866" s="1">
        <v>0</v>
      </c>
      <c r="AW866" s="1">
        <v>0</v>
      </c>
      <c r="AX866" s="1">
        <v>1</v>
      </c>
      <c r="AY866" s="1">
        <v>0</v>
      </c>
      <c r="AZ866" s="1">
        <v>202</v>
      </c>
      <c r="BA866" s="23">
        <v>42081</v>
      </c>
      <c r="BB866" s="25">
        <f t="shared" si="249"/>
        <v>3</v>
      </c>
      <c r="BC866" s="25" t="str">
        <f t="shared" si="250"/>
        <v>March</v>
      </c>
      <c r="BD866" s="25">
        <v>1</v>
      </c>
      <c r="BE866" t="str">
        <f t="shared" si="251"/>
        <v>294,47175,Low income,322,Low spender,0.00682564917859035,1,1,81,167,2,44,6,2,19,240,0.695833333333333,0.00833333333333333,0.183333333333333,0.025,0.00833333333333333,0.0791666666666667,7,4,2,4,17,0.411764705882353,0.235294117647059,0.117647058823529,0.235294117647059,8,0,0,1,0,0,0,1,58,50-65,2768,0,0,0,1,0,0,0,1,0,202</v>
      </c>
    </row>
    <row r="867" spans="1:57" ht="13.2" x14ac:dyDescent="0.25">
      <c r="A867" s="8">
        <v>869</v>
      </c>
      <c r="B867" s="1">
        <v>65316</v>
      </c>
      <c r="C867" s="8" t="str">
        <f t="shared" si="252"/>
        <v>High income</v>
      </c>
      <c r="D867" s="31">
        <v>1027</v>
      </c>
      <c r="E867" s="34" t="str">
        <f t="shared" si="253"/>
        <v>High spender</v>
      </c>
      <c r="F867" s="10">
        <f t="shared" si="247"/>
        <v>1.5723559311654114E-2</v>
      </c>
      <c r="G867" s="1">
        <v>1</v>
      </c>
      <c r="H867" s="1">
        <v>1</v>
      </c>
      <c r="I867" s="1">
        <v>65</v>
      </c>
      <c r="J867" s="1">
        <v>112</v>
      </c>
      <c r="K867" s="1">
        <v>6</v>
      </c>
      <c r="L867" s="1">
        <v>92</v>
      </c>
      <c r="M867" s="1">
        <v>3</v>
      </c>
      <c r="N867" s="1">
        <v>9</v>
      </c>
      <c r="O867" s="1">
        <v>38</v>
      </c>
      <c r="P867" s="8">
        <f t="shared" si="254"/>
        <v>260</v>
      </c>
      <c r="Q867" s="10">
        <f t="shared" si="255"/>
        <v>0.43076923076923079</v>
      </c>
      <c r="R867" s="10">
        <f t="shared" si="256"/>
        <v>2.3076923076923078E-2</v>
      </c>
      <c r="S867" s="10">
        <f t="shared" si="257"/>
        <v>0.35384615384615387</v>
      </c>
      <c r="T867" s="10">
        <f t="shared" si="258"/>
        <v>1.1538461538461539E-2</v>
      </c>
      <c r="U867" s="10">
        <f t="shared" si="259"/>
        <v>3.4615384615384617E-2</v>
      </c>
      <c r="V867" s="10">
        <f t="shared" si="260"/>
        <v>0.14615384615384616</v>
      </c>
      <c r="W867" s="1">
        <v>2</v>
      </c>
      <c r="X867" s="1">
        <v>3</v>
      </c>
      <c r="Y867" s="1">
        <v>2</v>
      </c>
      <c r="Z867" s="1">
        <v>5</v>
      </c>
      <c r="AA867" s="8">
        <f t="shared" si="261"/>
        <v>12</v>
      </c>
      <c r="AB867" s="10">
        <f t="shared" si="262"/>
        <v>0.16666666666666666</v>
      </c>
      <c r="AC867" s="10">
        <f t="shared" si="263"/>
        <v>0.25</v>
      </c>
      <c r="AD867" s="10">
        <f t="shared" si="264"/>
        <v>0.16666666666666666</v>
      </c>
      <c r="AE867" s="10">
        <f t="shared" si="265"/>
        <v>0.41666666666666669</v>
      </c>
      <c r="AF867" s="1">
        <v>4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58</v>
      </c>
      <c r="AO867" s="20" t="str">
        <f t="shared" si="248"/>
        <v>50-65</v>
      </c>
      <c r="AP867" s="1">
        <v>2590</v>
      </c>
      <c r="AQ867" s="1">
        <v>0</v>
      </c>
      <c r="AR867" s="1">
        <v>1</v>
      </c>
      <c r="AS867" s="1">
        <v>0</v>
      </c>
      <c r="AT867" s="1">
        <v>0</v>
      </c>
      <c r="AU867" s="1">
        <v>0</v>
      </c>
      <c r="AV867" s="1">
        <v>0</v>
      </c>
      <c r="AW867" s="1">
        <v>1</v>
      </c>
      <c r="AX867" s="1">
        <v>0</v>
      </c>
      <c r="AY867" s="1">
        <v>0</v>
      </c>
      <c r="AZ867" s="1">
        <v>184</v>
      </c>
      <c r="BA867" s="23">
        <v>42259</v>
      </c>
      <c r="BB867" s="25">
        <f t="shared" si="249"/>
        <v>9</v>
      </c>
      <c r="BC867" s="25" t="str">
        <f t="shared" si="250"/>
        <v>September</v>
      </c>
      <c r="BD867" s="25">
        <v>1</v>
      </c>
      <c r="BE867" t="str">
        <f t="shared" si="251"/>
        <v>869,65316,High income,1027,High spender,0.0157235593116541,1,1,65,112,6,92,3,9,38,260,0.430769230769231,0.0230769230769231,0.353846153846154,0.0115384615384615,0.0346153846153846,0.146153846153846,2,3,2,5,12,0.166666666666667,0.25,0.166666666666667,0.416666666666667,4,0,0,0,0,0,0,0,58,50-65,2590,0,1,0,0,0,0,1,0,0,184</v>
      </c>
    </row>
    <row r="868" spans="1:57" ht="13.2" x14ac:dyDescent="0.25">
      <c r="A868" s="8">
        <v>321</v>
      </c>
      <c r="B868" s="1">
        <v>46904</v>
      </c>
      <c r="C868" s="8" t="str">
        <f t="shared" si="252"/>
        <v>Low income</v>
      </c>
      <c r="D868" s="31">
        <v>1784</v>
      </c>
      <c r="E868" s="34" t="str">
        <f t="shared" si="253"/>
        <v>High spender</v>
      </c>
      <c r="F868" s="10">
        <f t="shared" si="247"/>
        <v>3.8035135596111207E-2</v>
      </c>
      <c r="G868" s="1">
        <v>1</v>
      </c>
      <c r="H868" s="1">
        <v>1</v>
      </c>
      <c r="I868" s="1">
        <v>20</v>
      </c>
      <c r="J868" s="1">
        <v>153</v>
      </c>
      <c r="K868" s="1">
        <v>4</v>
      </c>
      <c r="L868" s="1">
        <v>56</v>
      </c>
      <c r="M868" s="1">
        <v>0</v>
      </c>
      <c r="N868" s="1">
        <v>9</v>
      </c>
      <c r="O868" s="1">
        <v>31</v>
      </c>
      <c r="P868" s="8">
        <f t="shared" si="254"/>
        <v>253</v>
      </c>
      <c r="Q868" s="10">
        <f t="shared" si="255"/>
        <v>0.60474308300395252</v>
      </c>
      <c r="R868" s="10">
        <f t="shared" si="256"/>
        <v>1.5810276679841896E-2</v>
      </c>
      <c r="S868" s="10">
        <f t="shared" si="257"/>
        <v>0.22134387351778656</v>
      </c>
      <c r="T868" s="10">
        <f t="shared" si="258"/>
        <v>0</v>
      </c>
      <c r="U868" s="10">
        <f t="shared" si="259"/>
        <v>3.5573122529644272E-2</v>
      </c>
      <c r="V868" s="10">
        <f t="shared" si="260"/>
        <v>0.1225296442687747</v>
      </c>
      <c r="W868" s="1">
        <v>4</v>
      </c>
      <c r="X868" s="1">
        <v>5</v>
      </c>
      <c r="Y868" s="1">
        <v>1</v>
      </c>
      <c r="Z868" s="1">
        <v>4</v>
      </c>
      <c r="AA868" s="8">
        <f t="shared" si="261"/>
        <v>14</v>
      </c>
      <c r="AB868" s="10">
        <f t="shared" si="262"/>
        <v>0.2857142857142857</v>
      </c>
      <c r="AC868" s="10">
        <f t="shared" si="263"/>
        <v>0.35714285714285715</v>
      </c>
      <c r="AD868" s="10">
        <f t="shared" si="264"/>
        <v>7.1428571428571425E-2</v>
      </c>
      <c r="AE868" s="10">
        <f t="shared" si="265"/>
        <v>0.2857142857142857</v>
      </c>
      <c r="AF868" s="1">
        <v>8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53</v>
      </c>
      <c r="AO868" s="20" t="str">
        <f t="shared" si="248"/>
        <v>50-65</v>
      </c>
      <c r="AP868" s="1">
        <v>2762</v>
      </c>
      <c r="AQ868" s="1">
        <v>0</v>
      </c>
      <c r="AR868" s="1">
        <v>0</v>
      </c>
      <c r="AS868" s="1">
        <v>1</v>
      </c>
      <c r="AT868" s="1">
        <v>0</v>
      </c>
      <c r="AU868" s="1">
        <v>0</v>
      </c>
      <c r="AV868" s="1">
        <v>0</v>
      </c>
      <c r="AW868" s="1">
        <v>1</v>
      </c>
      <c r="AX868" s="1">
        <v>0</v>
      </c>
      <c r="AY868" s="1">
        <v>0</v>
      </c>
      <c r="AZ868" s="1">
        <v>191</v>
      </c>
      <c r="BA868" s="23">
        <v>42087</v>
      </c>
      <c r="BB868" s="25">
        <f t="shared" si="249"/>
        <v>3</v>
      </c>
      <c r="BC868" s="25" t="str">
        <f t="shared" si="250"/>
        <v>March</v>
      </c>
      <c r="BD868" s="25">
        <v>1</v>
      </c>
      <c r="BE868" t="str">
        <f t="shared" si="251"/>
        <v>321,46904,Low income,1784,High spender,0.0380351355961112,1,1,20,153,4,56,0,9,31,253,0.604743083003953,0.0158102766798419,0.221343873517787,0,0.0355731225296443,0.122529644268775,4,5,1,4,14,0.285714285714286,0.357142857142857,0.0714285714285714,0.285714285714286,8,0,0,0,0,0,0,0,53,50-65,2762,0,0,1,0,0,0,1,0,0,191</v>
      </c>
    </row>
    <row r="869" spans="1:57" ht="13.2" x14ac:dyDescent="0.25">
      <c r="A869" s="8">
        <v>1105</v>
      </c>
      <c r="B869" s="1">
        <v>54603</v>
      </c>
      <c r="C869" s="8" t="str">
        <f t="shared" si="252"/>
        <v>High income</v>
      </c>
      <c r="D869" s="31">
        <v>46</v>
      </c>
      <c r="E869" s="34" t="str">
        <f t="shared" si="253"/>
        <v>Low spender</v>
      </c>
      <c r="F869" s="10">
        <f t="shared" si="247"/>
        <v>8.4244455432851671E-4</v>
      </c>
      <c r="G869" s="1">
        <v>1</v>
      </c>
      <c r="H869" s="1">
        <v>1</v>
      </c>
      <c r="I869" s="1">
        <v>85</v>
      </c>
      <c r="J869" s="1">
        <v>145</v>
      </c>
      <c r="K869" s="1">
        <v>13</v>
      </c>
      <c r="L869" s="1">
        <v>46</v>
      </c>
      <c r="M869" s="1">
        <v>17</v>
      </c>
      <c r="N869" s="1">
        <v>2</v>
      </c>
      <c r="O869" s="1">
        <v>4</v>
      </c>
      <c r="P869" s="8">
        <f t="shared" si="254"/>
        <v>227</v>
      </c>
      <c r="Q869" s="10">
        <f t="shared" si="255"/>
        <v>0.63876651982378851</v>
      </c>
      <c r="R869" s="10">
        <f t="shared" si="256"/>
        <v>5.7268722466960353E-2</v>
      </c>
      <c r="S869" s="10">
        <f t="shared" si="257"/>
        <v>0.20264317180616739</v>
      </c>
      <c r="T869" s="10">
        <f t="shared" si="258"/>
        <v>7.4889867841409691E-2</v>
      </c>
      <c r="U869" s="10">
        <f t="shared" si="259"/>
        <v>8.8105726872246704E-3</v>
      </c>
      <c r="V869" s="10">
        <f t="shared" si="260"/>
        <v>1.7621145374449341E-2</v>
      </c>
      <c r="W869" s="1">
        <v>6</v>
      </c>
      <c r="X869" s="1">
        <v>4</v>
      </c>
      <c r="Y869" s="1">
        <v>2</v>
      </c>
      <c r="Z869" s="1">
        <v>4</v>
      </c>
      <c r="AA869" s="8">
        <f t="shared" si="261"/>
        <v>16</v>
      </c>
      <c r="AB869" s="10">
        <f t="shared" si="262"/>
        <v>0.375</v>
      </c>
      <c r="AC869" s="10">
        <f t="shared" si="263"/>
        <v>0.25</v>
      </c>
      <c r="AD869" s="10">
        <f t="shared" si="264"/>
        <v>0.125</v>
      </c>
      <c r="AE869" s="10">
        <f t="shared" si="265"/>
        <v>0.25</v>
      </c>
      <c r="AF869" s="1">
        <v>7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64</v>
      </c>
      <c r="AO869" s="20" t="str">
        <f t="shared" si="248"/>
        <v>50-65</v>
      </c>
      <c r="AP869" s="1">
        <v>2514</v>
      </c>
      <c r="AQ869" s="1">
        <v>0</v>
      </c>
      <c r="AR869" s="1">
        <v>0</v>
      </c>
      <c r="AS869" s="1">
        <v>0</v>
      </c>
      <c r="AT869" s="1">
        <v>1</v>
      </c>
      <c r="AU869" s="1">
        <v>0</v>
      </c>
      <c r="AV869" s="1">
        <v>0</v>
      </c>
      <c r="AW869" s="1">
        <v>0</v>
      </c>
      <c r="AX869" s="1">
        <v>1</v>
      </c>
      <c r="AY869" s="1">
        <v>0</v>
      </c>
      <c r="AZ869" s="1">
        <v>219</v>
      </c>
      <c r="BA869" s="23">
        <v>42335</v>
      </c>
      <c r="BB869" s="25">
        <f t="shared" si="249"/>
        <v>11</v>
      </c>
      <c r="BC869" s="25" t="str">
        <f t="shared" si="250"/>
        <v>November</v>
      </c>
      <c r="BD869" s="25">
        <v>1</v>
      </c>
      <c r="BE869" t="str">
        <f t="shared" si="251"/>
        <v>1105,54603,High income,46,Low spender,0.000842444554328517,1,1,85,145,13,46,17,2,4,227,0.638766519823789,0.0572687224669604,0.202643171806167,0.0748898678414097,0.00881057268722467,0.0176211453744493,6,4,2,4,16,0.375,0.25,0.125,0.25,7,0,0,0,0,0,0,0,64,50-65,2514,0,0,0,1,0,0,0,1,0,219</v>
      </c>
    </row>
    <row r="870" spans="1:57" ht="13.2" x14ac:dyDescent="0.25">
      <c r="A870" s="8">
        <v>1933</v>
      </c>
      <c r="B870" s="1">
        <v>54197</v>
      </c>
      <c r="C870" s="8" t="str">
        <f t="shared" si="252"/>
        <v>High income</v>
      </c>
      <c r="D870" s="31">
        <v>39</v>
      </c>
      <c r="E870" s="34" t="str">
        <f t="shared" si="253"/>
        <v>Low spender</v>
      </c>
      <c r="F870" s="10">
        <f t="shared" si="247"/>
        <v>7.1959702566562727E-4</v>
      </c>
      <c r="G870" s="1">
        <v>0</v>
      </c>
      <c r="H870" s="1">
        <v>1</v>
      </c>
      <c r="I870" s="1">
        <v>16</v>
      </c>
      <c r="J870" s="1">
        <v>162</v>
      </c>
      <c r="K870" s="1">
        <v>6</v>
      </c>
      <c r="L870" s="1">
        <v>37</v>
      </c>
      <c r="M870" s="1">
        <v>6</v>
      </c>
      <c r="N870" s="1">
        <v>13</v>
      </c>
      <c r="O870" s="1">
        <v>13</v>
      </c>
      <c r="P870" s="8">
        <f t="shared" si="254"/>
        <v>237</v>
      </c>
      <c r="Q870" s="10">
        <f t="shared" si="255"/>
        <v>0.68354430379746833</v>
      </c>
      <c r="R870" s="10">
        <f t="shared" si="256"/>
        <v>2.5316455696202531E-2</v>
      </c>
      <c r="S870" s="10">
        <f t="shared" si="257"/>
        <v>0.15611814345991562</v>
      </c>
      <c r="T870" s="10">
        <f t="shared" si="258"/>
        <v>2.5316455696202531E-2</v>
      </c>
      <c r="U870" s="10">
        <f t="shared" si="259"/>
        <v>5.4852320675105488E-2</v>
      </c>
      <c r="V870" s="10">
        <f t="shared" si="260"/>
        <v>5.4852320675105488E-2</v>
      </c>
      <c r="W870" s="1">
        <v>2</v>
      </c>
      <c r="X870" s="1">
        <v>1</v>
      </c>
      <c r="Y870" s="1">
        <v>3</v>
      </c>
      <c r="Z870" s="1">
        <v>6</v>
      </c>
      <c r="AA870" s="8">
        <f t="shared" si="261"/>
        <v>12</v>
      </c>
      <c r="AB870" s="10">
        <f t="shared" si="262"/>
        <v>0.16666666666666666</v>
      </c>
      <c r="AC870" s="10">
        <f t="shared" si="263"/>
        <v>8.3333333333333329E-2</v>
      </c>
      <c r="AD870" s="10">
        <f t="shared" si="264"/>
        <v>0.25</v>
      </c>
      <c r="AE870" s="10">
        <f t="shared" si="265"/>
        <v>0.5</v>
      </c>
      <c r="AF870" s="1">
        <v>1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60</v>
      </c>
      <c r="AO870" s="20" t="str">
        <f t="shared" si="248"/>
        <v>50-65</v>
      </c>
      <c r="AP870" s="1">
        <v>2246</v>
      </c>
      <c r="AQ870" s="1">
        <v>0</v>
      </c>
      <c r="AR870" s="1">
        <v>1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1</v>
      </c>
      <c r="AY870" s="1">
        <v>0</v>
      </c>
      <c r="AZ870" s="1">
        <v>211</v>
      </c>
      <c r="BA870" s="23">
        <v>42603</v>
      </c>
      <c r="BB870" s="25">
        <f t="shared" si="249"/>
        <v>8</v>
      </c>
      <c r="BC870" s="25" t="str">
        <f t="shared" si="250"/>
        <v>August</v>
      </c>
      <c r="BD870" s="25">
        <v>1</v>
      </c>
      <c r="BE870" t="str">
        <f t="shared" si="251"/>
        <v>1933,54197,High income,39,Low spender,0.000719597025665627,0,1,16,162,6,37,6,13,13,237,0.683544303797468,0.0253164556962025,0.156118143459916,0.0253164556962025,0.0548523206751055,0.0548523206751055,2,1,3,6,12,0.166666666666667,0.0833333333333333,0.25,0.5,1,0,0,0,0,0,0,0,60,50-65,2246,0,1,0,0,0,0,0,1,0,211</v>
      </c>
    </row>
    <row r="871" spans="1:57" ht="13.2" x14ac:dyDescent="0.25">
      <c r="A871" s="8">
        <v>1858</v>
      </c>
      <c r="B871" s="1">
        <v>51766</v>
      </c>
      <c r="C871" s="8" t="str">
        <f t="shared" si="252"/>
        <v>High income</v>
      </c>
      <c r="D871" s="31">
        <v>490</v>
      </c>
      <c r="E871" s="34" t="str">
        <f t="shared" si="253"/>
        <v>Low spender</v>
      </c>
      <c r="F871" s="10">
        <f t="shared" si="247"/>
        <v>9.4656724490978627E-3</v>
      </c>
      <c r="G871" s="1">
        <v>1</v>
      </c>
      <c r="H871" s="1">
        <v>0</v>
      </c>
      <c r="I871" s="1">
        <v>74</v>
      </c>
      <c r="J871" s="1">
        <v>60</v>
      </c>
      <c r="K871" s="1">
        <v>51</v>
      </c>
      <c r="L871" s="1">
        <v>87</v>
      </c>
      <c r="M871" s="1">
        <v>6</v>
      </c>
      <c r="N871" s="1">
        <v>20</v>
      </c>
      <c r="O871" s="1">
        <v>51</v>
      </c>
      <c r="P871" s="8">
        <f t="shared" si="254"/>
        <v>275</v>
      </c>
      <c r="Q871" s="10">
        <f t="shared" si="255"/>
        <v>0.21818181818181817</v>
      </c>
      <c r="R871" s="10">
        <f t="shared" si="256"/>
        <v>0.18545454545454546</v>
      </c>
      <c r="S871" s="10">
        <f t="shared" si="257"/>
        <v>0.31636363636363635</v>
      </c>
      <c r="T871" s="10">
        <f t="shared" si="258"/>
        <v>2.181818181818182E-2</v>
      </c>
      <c r="U871" s="10">
        <f t="shared" si="259"/>
        <v>7.2727272727272724E-2</v>
      </c>
      <c r="V871" s="10">
        <f t="shared" si="260"/>
        <v>0.18545454545454546</v>
      </c>
      <c r="W871" s="1">
        <v>2</v>
      </c>
      <c r="X871" s="1">
        <v>4</v>
      </c>
      <c r="Y871" s="1">
        <v>2</v>
      </c>
      <c r="Z871" s="1">
        <v>4</v>
      </c>
      <c r="AA871" s="8">
        <f t="shared" si="261"/>
        <v>12</v>
      </c>
      <c r="AB871" s="10">
        <f t="shared" si="262"/>
        <v>0.16666666666666666</v>
      </c>
      <c r="AC871" s="10">
        <f t="shared" si="263"/>
        <v>0.33333333333333331</v>
      </c>
      <c r="AD871" s="10">
        <f t="shared" si="264"/>
        <v>0.16666666666666666</v>
      </c>
      <c r="AE871" s="10">
        <f t="shared" si="265"/>
        <v>0.33333333333333331</v>
      </c>
      <c r="AF871" s="1">
        <v>5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40</v>
      </c>
      <c r="AO871" s="20" t="str">
        <f t="shared" si="248"/>
        <v>36-50</v>
      </c>
      <c r="AP871" s="1">
        <v>2269</v>
      </c>
      <c r="AQ871" s="1">
        <v>0</v>
      </c>
      <c r="AR871" s="1">
        <v>0</v>
      </c>
      <c r="AS871" s="1">
        <v>1</v>
      </c>
      <c r="AT871" s="1">
        <v>0</v>
      </c>
      <c r="AU871" s="1">
        <v>0</v>
      </c>
      <c r="AV871" s="1">
        <v>0</v>
      </c>
      <c r="AW871" s="1">
        <v>1</v>
      </c>
      <c r="AX871" s="1">
        <v>0</v>
      </c>
      <c r="AY871" s="1">
        <v>0</v>
      </c>
      <c r="AZ871" s="1">
        <v>173</v>
      </c>
      <c r="BA871" s="23">
        <v>42580</v>
      </c>
      <c r="BB871" s="25">
        <f t="shared" si="249"/>
        <v>7</v>
      </c>
      <c r="BC871" s="25" t="str">
        <f t="shared" si="250"/>
        <v>July</v>
      </c>
      <c r="BD871" s="25">
        <v>1</v>
      </c>
      <c r="BE871" t="str">
        <f t="shared" si="251"/>
        <v>1858,51766,High income,490,Low spender,0.00946567244909786,1,0,74,60,51,87,6,20,51,275,0.218181818181818,0.185454545454545,0.316363636363636,0.0218181818181818,0.0727272727272727,0.185454545454545,2,4,2,4,12,0.166666666666667,0.333333333333333,0.166666666666667,0.333333333333333,5,0,0,0,0,0,0,0,40,36-50,2269,0,0,1,0,0,0,1,0,0,173</v>
      </c>
    </row>
    <row r="872" spans="1:57" ht="13.2" x14ac:dyDescent="0.25">
      <c r="A872" s="8">
        <v>1834</v>
      </c>
      <c r="B872" s="1">
        <v>54549</v>
      </c>
      <c r="C872" s="8" t="str">
        <f t="shared" si="252"/>
        <v>High income</v>
      </c>
      <c r="D872" s="31">
        <v>489</v>
      </c>
      <c r="E872" s="34" t="str">
        <f t="shared" si="253"/>
        <v>Low spender</v>
      </c>
      <c r="F872" s="10">
        <f t="shared" si="247"/>
        <v>8.9644173128746625E-3</v>
      </c>
      <c r="G872" s="1">
        <v>0</v>
      </c>
      <c r="H872" s="1">
        <v>1</v>
      </c>
      <c r="I872" s="1">
        <v>8</v>
      </c>
      <c r="J872" s="1">
        <v>216</v>
      </c>
      <c r="K872" s="1">
        <v>2</v>
      </c>
      <c r="L872" s="1">
        <v>6</v>
      </c>
      <c r="M872" s="1">
        <v>0</v>
      </c>
      <c r="N872" s="1">
        <v>0</v>
      </c>
      <c r="O872" s="1">
        <v>9</v>
      </c>
      <c r="P872" s="8">
        <f t="shared" si="254"/>
        <v>233</v>
      </c>
      <c r="Q872" s="10">
        <f t="shared" si="255"/>
        <v>0.92703862660944203</v>
      </c>
      <c r="R872" s="10">
        <f t="shared" si="256"/>
        <v>8.5836909871244635E-3</v>
      </c>
      <c r="S872" s="10">
        <f t="shared" si="257"/>
        <v>2.575107296137339E-2</v>
      </c>
      <c r="T872" s="10">
        <f t="shared" si="258"/>
        <v>0</v>
      </c>
      <c r="U872" s="10">
        <f t="shared" si="259"/>
        <v>0</v>
      </c>
      <c r="V872" s="10">
        <f t="shared" si="260"/>
        <v>3.8626609442060089E-2</v>
      </c>
      <c r="W872" s="1">
        <v>2</v>
      </c>
      <c r="X872" s="1">
        <v>5</v>
      </c>
      <c r="Y872" s="1">
        <v>1</v>
      </c>
      <c r="Z872" s="1">
        <v>4</v>
      </c>
      <c r="AA872" s="8">
        <f t="shared" si="261"/>
        <v>12</v>
      </c>
      <c r="AB872" s="10">
        <f t="shared" si="262"/>
        <v>0.16666666666666666</v>
      </c>
      <c r="AC872" s="10">
        <f t="shared" si="263"/>
        <v>0.41666666666666669</v>
      </c>
      <c r="AD872" s="10">
        <f t="shared" si="264"/>
        <v>8.3333333333333329E-2</v>
      </c>
      <c r="AE872" s="10">
        <f t="shared" si="265"/>
        <v>0.33333333333333331</v>
      </c>
      <c r="AF872" s="1">
        <v>7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68</v>
      </c>
      <c r="AO872" s="20" t="str">
        <f t="shared" si="248"/>
        <v>66+</v>
      </c>
      <c r="AP872" s="1">
        <v>2277</v>
      </c>
      <c r="AQ872" s="1">
        <v>0</v>
      </c>
      <c r="AR872" s="1">
        <v>1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1</v>
      </c>
      <c r="AZ872" s="1">
        <v>215</v>
      </c>
      <c r="BA872" s="23">
        <v>42572</v>
      </c>
      <c r="BB872" s="25">
        <f t="shared" si="249"/>
        <v>7</v>
      </c>
      <c r="BC872" s="25" t="str">
        <f t="shared" si="250"/>
        <v>July</v>
      </c>
      <c r="BD872" s="25">
        <v>1</v>
      </c>
      <c r="BE872" t="str">
        <f t="shared" si="251"/>
        <v>1834,54549,High income,489,Low spender,0.00896441731287466,0,1,8,216,2,6,0,0,9,233,0.927038626609442,0.00858369098712446,0.0257510729613734,0,0,0.0386266094420601,2,5,1,4,12,0.166666666666667,0.416666666666667,0.0833333333333333,0.333333333333333,7,0,0,0,0,0,0,0,68,66+,2277,0,1,0,0,0,0,0,0,1,215</v>
      </c>
    </row>
    <row r="873" spans="1:57" ht="13.2" x14ac:dyDescent="0.25">
      <c r="A873" s="8">
        <v>1220</v>
      </c>
      <c r="B873" s="1">
        <v>46463</v>
      </c>
      <c r="C873" s="8" t="str">
        <f t="shared" si="252"/>
        <v>Low income</v>
      </c>
      <c r="D873" s="31">
        <v>821</v>
      </c>
      <c r="E873" s="34" t="str">
        <f t="shared" si="253"/>
        <v>High spender</v>
      </c>
      <c r="F873" s="10">
        <f t="shared" si="247"/>
        <v>1.7669973957772853E-2</v>
      </c>
      <c r="G873" s="1">
        <v>1</v>
      </c>
      <c r="H873" s="1">
        <v>1</v>
      </c>
      <c r="I873" s="1">
        <v>56</v>
      </c>
      <c r="J873" s="1">
        <v>163</v>
      </c>
      <c r="K873" s="1">
        <v>2</v>
      </c>
      <c r="L873" s="1">
        <v>40</v>
      </c>
      <c r="M873" s="1">
        <v>8</v>
      </c>
      <c r="N873" s="1">
        <v>11</v>
      </c>
      <c r="O873" s="1">
        <v>11</v>
      </c>
      <c r="P873" s="8">
        <f t="shared" si="254"/>
        <v>235</v>
      </c>
      <c r="Q873" s="10">
        <f t="shared" si="255"/>
        <v>0.69361702127659575</v>
      </c>
      <c r="R873" s="10">
        <f t="shared" si="256"/>
        <v>8.5106382978723406E-3</v>
      </c>
      <c r="S873" s="10">
        <f t="shared" si="257"/>
        <v>0.1702127659574468</v>
      </c>
      <c r="T873" s="10">
        <f t="shared" si="258"/>
        <v>3.4042553191489362E-2</v>
      </c>
      <c r="U873" s="10">
        <f t="shared" si="259"/>
        <v>4.6808510638297871E-2</v>
      </c>
      <c r="V873" s="10">
        <f t="shared" si="260"/>
        <v>4.6808510638297871E-2</v>
      </c>
      <c r="W873" s="1">
        <v>7</v>
      </c>
      <c r="X873" s="1">
        <v>3</v>
      </c>
      <c r="Y873" s="1">
        <v>1</v>
      </c>
      <c r="Z873" s="1">
        <v>6</v>
      </c>
      <c r="AA873" s="8">
        <f t="shared" si="261"/>
        <v>17</v>
      </c>
      <c r="AB873" s="10">
        <f t="shared" si="262"/>
        <v>0.41176470588235292</v>
      </c>
      <c r="AC873" s="10">
        <f t="shared" si="263"/>
        <v>0.17647058823529413</v>
      </c>
      <c r="AD873" s="10">
        <f t="shared" si="264"/>
        <v>5.8823529411764705E-2</v>
      </c>
      <c r="AE873" s="10">
        <f t="shared" si="265"/>
        <v>0.35294117647058826</v>
      </c>
      <c r="AF873" s="1">
        <v>6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49</v>
      </c>
      <c r="AO873" s="20" t="str">
        <f t="shared" si="248"/>
        <v>36-50</v>
      </c>
      <c r="AP873" s="1">
        <v>2474</v>
      </c>
      <c r="AQ873" s="1">
        <v>0</v>
      </c>
      <c r="AR873" s="1">
        <v>1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1</v>
      </c>
      <c r="AZ873" s="1">
        <v>213</v>
      </c>
      <c r="BA873" s="23">
        <v>42375</v>
      </c>
      <c r="BB873" s="25">
        <f t="shared" si="249"/>
        <v>1</v>
      </c>
      <c r="BC873" s="25" t="str">
        <f t="shared" si="250"/>
        <v>January</v>
      </c>
      <c r="BD873" s="25">
        <v>1</v>
      </c>
      <c r="BE873" t="str">
        <f t="shared" si="251"/>
        <v>1220,46463,Low income,821,High spender,0.0176699739577729,1,1,56,163,2,40,8,11,11,235,0.693617021276596,0.00851063829787234,0.170212765957447,0.0340425531914894,0.0468085106382979,0.0468085106382979,7,3,1,6,17,0.411764705882353,0.176470588235294,0.0588235294117647,0.352941176470588,6,0,0,0,0,0,0,0,49,36-50,2474,0,1,0,0,0,0,0,0,1,213</v>
      </c>
    </row>
    <row r="874" spans="1:57" ht="13.2" x14ac:dyDescent="0.25">
      <c r="A874" s="8">
        <v>508</v>
      </c>
      <c r="B874" s="1">
        <v>43140</v>
      </c>
      <c r="C874" s="8" t="str">
        <f t="shared" si="252"/>
        <v>Low income</v>
      </c>
      <c r="D874" s="31">
        <v>451</v>
      </c>
      <c r="E874" s="34" t="str">
        <f t="shared" si="253"/>
        <v>Low spender</v>
      </c>
      <c r="F874" s="10">
        <f t="shared" si="247"/>
        <v>1.0454334724153918E-2</v>
      </c>
      <c r="G874" s="1">
        <v>0</v>
      </c>
      <c r="H874" s="1">
        <v>1</v>
      </c>
      <c r="I874" s="1">
        <v>68</v>
      </c>
      <c r="J874" s="1">
        <v>134</v>
      </c>
      <c r="K874" s="1">
        <v>8</v>
      </c>
      <c r="L874" s="1">
        <v>76</v>
      </c>
      <c r="M874" s="1">
        <v>6</v>
      </c>
      <c r="N874" s="1">
        <v>0</v>
      </c>
      <c r="O874" s="1">
        <v>11</v>
      </c>
      <c r="P874" s="8">
        <f t="shared" si="254"/>
        <v>235</v>
      </c>
      <c r="Q874" s="10">
        <f t="shared" si="255"/>
        <v>0.57021276595744685</v>
      </c>
      <c r="R874" s="10">
        <f t="shared" si="256"/>
        <v>3.4042553191489362E-2</v>
      </c>
      <c r="S874" s="10">
        <f t="shared" si="257"/>
        <v>0.32340425531914896</v>
      </c>
      <c r="T874" s="10">
        <f t="shared" si="258"/>
        <v>2.553191489361702E-2</v>
      </c>
      <c r="U874" s="10">
        <f t="shared" si="259"/>
        <v>0</v>
      </c>
      <c r="V874" s="10">
        <f t="shared" si="260"/>
        <v>4.6808510638297871E-2</v>
      </c>
      <c r="W874" s="1">
        <v>1</v>
      </c>
      <c r="X874" s="1">
        <v>4</v>
      </c>
      <c r="Y874" s="1">
        <v>1</v>
      </c>
      <c r="Z874" s="1">
        <v>5</v>
      </c>
      <c r="AA874" s="8">
        <f t="shared" si="261"/>
        <v>11</v>
      </c>
      <c r="AB874" s="10">
        <f t="shared" si="262"/>
        <v>9.0909090909090912E-2</v>
      </c>
      <c r="AC874" s="10">
        <f t="shared" si="263"/>
        <v>0.36363636363636365</v>
      </c>
      <c r="AD874" s="10">
        <f t="shared" si="264"/>
        <v>9.0909090909090912E-2</v>
      </c>
      <c r="AE874" s="10">
        <f t="shared" si="265"/>
        <v>0.45454545454545453</v>
      </c>
      <c r="AF874" s="1">
        <v>6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63</v>
      </c>
      <c r="AO874" s="20" t="str">
        <f t="shared" si="248"/>
        <v>50-65</v>
      </c>
      <c r="AP874" s="1">
        <v>2699</v>
      </c>
      <c r="AQ874" s="1">
        <v>0</v>
      </c>
      <c r="AR874" s="1">
        <v>1</v>
      </c>
      <c r="AS874" s="1">
        <v>0</v>
      </c>
      <c r="AT874" s="1">
        <v>0</v>
      </c>
      <c r="AU874" s="1">
        <v>0</v>
      </c>
      <c r="AV874" s="1">
        <v>0</v>
      </c>
      <c r="AW874" s="1">
        <v>1</v>
      </c>
      <c r="AX874" s="1">
        <v>0</v>
      </c>
      <c r="AY874" s="1">
        <v>0</v>
      </c>
      <c r="AZ874" s="1">
        <v>213</v>
      </c>
      <c r="BA874" s="23">
        <v>42150</v>
      </c>
      <c r="BB874" s="25">
        <f t="shared" si="249"/>
        <v>5</v>
      </c>
      <c r="BC874" s="25" t="str">
        <f t="shared" si="250"/>
        <v>May</v>
      </c>
      <c r="BD874" s="25">
        <v>1</v>
      </c>
      <c r="BE874" t="str">
        <f t="shared" si="251"/>
        <v>508,43140,Low income,451,Low spender,0.0104543347241539,0,1,68,134,8,76,6,0,11,235,0.570212765957447,0.0340425531914894,0.323404255319149,0.025531914893617,0,0.0468085106382979,1,4,1,5,11,0.0909090909090909,0.363636363636364,0.0909090909090909,0.454545454545455,6,0,0,0,0,0,0,0,63,50-65,2699,0,1,0,0,0,0,1,0,0,213</v>
      </c>
    </row>
    <row r="875" spans="1:57" ht="13.2" x14ac:dyDescent="0.25">
      <c r="A875" s="8">
        <v>66</v>
      </c>
      <c r="B875" s="1">
        <v>32233</v>
      </c>
      <c r="C875" s="8" t="str">
        <f t="shared" si="252"/>
        <v>Low income</v>
      </c>
      <c r="D875" s="31">
        <v>1794</v>
      </c>
      <c r="E875" s="34" t="str">
        <f t="shared" si="253"/>
        <v>High spender</v>
      </c>
      <c r="F875" s="10">
        <f t="shared" si="247"/>
        <v>5.5657245679893275E-2</v>
      </c>
      <c r="G875" s="1">
        <v>1</v>
      </c>
      <c r="H875" s="1">
        <v>0</v>
      </c>
      <c r="I875" s="1">
        <v>26</v>
      </c>
      <c r="J875" s="1">
        <v>138</v>
      </c>
      <c r="K875" s="1">
        <v>15</v>
      </c>
      <c r="L875" s="1">
        <v>35</v>
      </c>
      <c r="M875" s="1">
        <v>25</v>
      </c>
      <c r="N875" s="1">
        <v>11</v>
      </c>
      <c r="O875" s="1">
        <v>72</v>
      </c>
      <c r="P875" s="8">
        <f t="shared" si="254"/>
        <v>296</v>
      </c>
      <c r="Q875" s="10">
        <f t="shared" si="255"/>
        <v>0.46621621621621623</v>
      </c>
      <c r="R875" s="10">
        <f t="shared" si="256"/>
        <v>5.0675675675675678E-2</v>
      </c>
      <c r="S875" s="10">
        <f t="shared" si="257"/>
        <v>0.11824324324324324</v>
      </c>
      <c r="T875" s="10">
        <f t="shared" si="258"/>
        <v>8.4459459459459457E-2</v>
      </c>
      <c r="U875" s="10">
        <f t="shared" si="259"/>
        <v>3.7162162162162164E-2</v>
      </c>
      <c r="V875" s="10">
        <f t="shared" si="260"/>
        <v>0.24324324324324326</v>
      </c>
      <c r="W875" s="1">
        <v>2</v>
      </c>
      <c r="X875" s="1">
        <v>6</v>
      </c>
      <c r="Y875" s="1">
        <v>2</v>
      </c>
      <c r="Z875" s="1">
        <v>2</v>
      </c>
      <c r="AA875" s="8">
        <f t="shared" si="261"/>
        <v>12</v>
      </c>
      <c r="AB875" s="10">
        <f t="shared" si="262"/>
        <v>0.16666666666666666</v>
      </c>
      <c r="AC875" s="10">
        <f t="shared" si="263"/>
        <v>0.5</v>
      </c>
      <c r="AD875" s="10">
        <f t="shared" si="264"/>
        <v>0.16666666666666666</v>
      </c>
      <c r="AE875" s="10">
        <f t="shared" si="265"/>
        <v>0.16666666666666666</v>
      </c>
      <c r="AF875" s="1">
        <v>9</v>
      </c>
      <c r="AG875" s="1">
        <v>0</v>
      </c>
      <c r="AH875" s="1">
        <v>0</v>
      </c>
      <c r="AI875" s="1">
        <v>1</v>
      </c>
      <c r="AJ875" s="1">
        <v>0</v>
      </c>
      <c r="AK875" s="1">
        <v>0</v>
      </c>
      <c r="AL875" s="1">
        <v>0</v>
      </c>
      <c r="AM875" s="1">
        <v>1</v>
      </c>
      <c r="AN875" s="1">
        <v>46</v>
      </c>
      <c r="AO875" s="20" t="str">
        <f t="shared" si="248"/>
        <v>36-50</v>
      </c>
      <c r="AP875" s="1">
        <v>2838</v>
      </c>
      <c r="AQ875" s="1">
        <v>0</v>
      </c>
      <c r="AR875" s="1">
        <v>0</v>
      </c>
      <c r="AS875" s="1">
        <v>1</v>
      </c>
      <c r="AT875" s="1">
        <v>0</v>
      </c>
      <c r="AU875" s="1">
        <v>0</v>
      </c>
      <c r="AV875" s="1">
        <v>0</v>
      </c>
      <c r="AW875" s="1">
        <v>1</v>
      </c>
      <c r="AX875" s="1">
        <v>0</v>
      </c>
      <c r="AY875" s="1">
        <v>0</v>
      </c>
      <c r="AZ875" s="1">
        <v>152</v>
      </c>
      <c r="BA875" s="23">
        <v>42011</v>
      </c>
      <c r="BB875" s="25">
        <f t="shared" si="249"/>
        <v>1</v>
      </c>
      <c r="BC875" s="25" t="str">
        <f t="shared" si="250"/>
        <v>January</v>
      </c>
      <c r="BD875" s="25">
        <v>1</v>
      </c>
      <c r="BE875" t="str">
        <f t="shared" si="251"/>
        <v>66,32233,Low income,1794,High spender,0.0556572456798933,1,0,26,138,15,35,25,11,72,296,0.466216216216216,0.0506756756756757,0.118243243243243,0.0844594594594595,0.0371621621621622,0.243243243243243,2,6,2,2,12,0.166666666666667,0.5,0.166666666666667,0.166666666666667,9,0,0,1,0,0,0,1,46,36-50,2838,0,0,1,0,0,0,1,0,0,152</v>
      </c>
    </row>
    <row r="876" spans="1:57" ht="13.2" x14ac:dyDescent="0.25">
      <c r="A876" s="8">
        <v>2141</v>
      </c>
      <c r="B876" s="1">
        <v>52157</v>
      </c>
      <c r="C876" s="8" t="str">
        <f t="shared" si="252"/>
        <v>High income</v>
      </c>
      <c r="D876" s="31">
        <v>120</v>
      </c>
      <c r="E876" s="34" t="str">
        <f t="shared" si="253"/>
        <v>Low spender</v>
      </c>
      <c r="F876" s="10">
        <f t="shared" si="247"/>
        <v>2.3007458251049716E-3</v>
      </c>
      <c r="G876" s="1">
        <v>0</v>
      </c>
      <c r="H876" s="1">
        <v>1</v>
      </c>
      <c r="I876" s="1">
        <v>48</v>
      </c>
      <c r="J876" s="1">
        <v>189</v>
      </c>
      <c r="K876" s="1">
        <v>2</v>
      </c>
      <c r="L876" s="1">
        <v>29</v>
      </c>
      <c r="M876" s="1">
        <v>3</v>
      </c>
      <c r="N876" s="1">
        <v>2</v>
      </c>
      <c r="O876" s="1">
        <v>40</v>
      </c>
      <c r="P876" s="8">
        <f t="shared" si="254"/>
        <v>265</v>
      </c>
      <c r="Q876" s="10">
        <f t="shared" si="255"/>
        <v>0.71320754716981127</v>
      </c>
      <c r="R876" s="10">
        <f t="shared" si="256"/>
        <v>7.5471698113207548E-3</v>
      </c>
      <c r="S876" s="10">
        <f t="shared" si="257"/>
        <v>0.10943396226415095</v>
      </c>
      <c r="T876" s="10">
        <f t="shared" si="258"/>
        <v>1.1320754716981131E-2</v>
      </c>
      <c r="U876" s="10">
        <f t="shared" si="259"/>
        <v>7.5471698113207548E-3</v>
      </c>
      <c r="V876" s="10">
        <f t="shared" si="260"/>
        <v>0.15094339622641509</v>
      </c>
      <c r="W876" s="1">
        <v>2</v>
      </c>
      <c r="X876" s="1">
        <v>3</v>
      </c>
      <c r="Y876" s="1">
        <v>2</v>
      </c>
      <c r="Z876" s="1">
        <v>5</v>
      </c>
      <c r="AA876" s="8">
        <f t="shared" si="261"/>
        <v>12</v>
      </c>
      <c r="AB876" s="10">
        <f t="shared" si="262"/>
        <v>0.16666666666666666</v>
      </c>
      <c r="AC876" s="10">
        <f t="shared" si="263"/>
        <v>0.25</v>
      </c>
      <c r="AD876" s="10">
        <f t="shared" si="264"/>
        <v>0.16666666666666666</v>
      </c>
      <c r="AE876" s="10">
        <f t="shared" si="265"/>
        <v>0.41666666666666669</v>
      </c>
      <c r="AF876" s="1">
        <v>4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70</v>
      </c>
      <c r="AO876" s="20" t="str">
        <f t="shared" si="248"/>
        <v>66+</v>
      </c>
      <c r="AP876" s="1">
        <v>2181</v>
      </c>
      <c r="AQ876" s="1">
        <v>0</v>
      </c>
      <c r="AR876" s="1">
        <v>0</v>
      </c>
      <c r="AS876" s="1">
        <v>0</v>
      </c>
      <c r="AT876" s="1">
        <v>1</v>
      </c>
      <c r="AU876" s="1">
        <v>0</v>
      </c>
      <c r="AV876" s="1">
        <v>0</v>
      </c>
      <c r="AW876" s="1">
        <v>0</v>
      </c>
      <c r="AX876" s="1">
        <v>0</v>
      </c>
      <c r="AY876" s="1">
        <v>1</v>
      </c>
      <c r="AZ876" s="1">
        <v>185</v>
      </c>
      <c r="BA876" s="23">
        <v>42668</v>
      </c>
      <c r="BB876" s="25">
        <f t="shared" si="249"/>
        <v>10</v>
      </c>
      <c r="BC876" s="25" t="str">
        <f t="shared" si="250"/>
        <v>October</v>
      </c>
      <c r="BD876" s="25">
        <v>1</v>
      </c>
      <c r="BE876" t="str">
        <f t="shared" si="251"/>
        <v>2141,52157,High income,120,Low spender,0.00230074582510497,0,1,48,189,2,29,3,2,40,265,0.713207547169811,0.00754716981132075,0.109433962264151,0.0113207547169811,0.00754716981132075,0.150943396226415,2,3,2,5,12,0.166666666666667,0.25,0.166666666666667,0.416666666666667,4,0,0,0,0,0,0,0,70,66+,2181,0,0,0,1,0,0,0,0,1,185</v>
      </c>
    </row>
    <row r="877" spans="1:57" ht="13.2" x14ac:dyDescent="0.25">
      <c r="A877" s="8">
        <v>973</v>
      </c>
      <c r="B877" s="1">
        <v>54165</v>
      </c>
      <c r="C877" s="8" t="str">
        <f t="shared" si="252"/>
        <v>High income</v>
      </c>
      <c r="D877" s="31">
        <v>447</v>
      </c>
      <c r="E877" s="34" t="str">
        <f t="shared" si="253"/>
        <v>Low spender</v>
      </c>
      <c r="F877" s="10">
        <f t="shared" si="247"/>
        <v>8.2525616172805325E-3</v>
      </c>
      <c r="G877" s="1">
        <v>0</v>
      </c>
      <c r="H877" s="1">
        <v>0</v>
      </c>
      <c r="I877" s="1">
        <v>72</v>
      </c>
      <c r="J877" s="1">
        <v>127</v>
      </c>
      <c r="K877" s="1">
        <v>4</v>
      </c>
      <c r="L877" s="1">
        <v>73</v>
      </c>
      <c r="M877" s="1">
        <v>15</v>
      </c>
      <c r="N877" s="1">
        <v>6</v>
      </c>
      <c r="O877" s="1">
        <v>11</v>
      </c>
      <c r="P877" s="8">
        <f t="shared" si="254"/>
        <v>236</v>
      </c>
      <c r="Q877" s="10">
        <f t="shared" si="255"/>
        <v>0.53813559322033899</v>
      </c>
      <c r="R877" s="10">
        <f t="shared" si="256"/>
        <v>1.6949152542372881E-2</v>
      </c>
      <c r="S877" s="10">
        <f t="shared" si="257"/>
        <v>0.30932203389830509</v>
      </c>
      <c r="T877" s="10">
        <f t="shared" si="258"/>
        <v>6.3559322033898302E-2</v>
      </c>
      <c r="U877" s="10">
        <f t="shared" si="259"/>
        <v>2.5423728813559324E-2</v>
      </c>
      <c r="V877" s="10">
        <f t="shared" si="260"/>
        <v>4.6610169491525424E-2</v>
      </c>
      <c r="W877" s="1">
        <v>1</v>
      </c>
      <c r="X877" s="1">
        <v>2</v>
      </c>
      <c r="Y877" s="1">
        <v>1</v>
      </c>
      <c r="Z877" s="1">
        <v>7</v>
      </c>
      <c r="AA877" s="8">
        <f t="shared" si="261"/>
        <v>11</v>
      </c>
      <c r="AB877" s="10">
        <f t="shared" si="262"/>
        <v>9.0909090909090912E-2</v>
      </c>
      <c r="AC877" s="10">
        <f t="shared" si="263"/>
        <v>0.18181818181818182</v>
      </c>
      <c r="AD877" s="10">
        <f t="shared" si="264"/>
        <v>9.0909090909090912E-2</v>
      </c>
      <c r="AE877" s="10">
        <f t="shared" si="265"/>
        <v>0.63636363636363635</v>
      </c>
      <c r="AF877" s="1">
        <v>2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51</v>
      </c>
      <c r="AO877" s="20" t="str">
        <f t="shared" si="248"/>
        <v>50-65</v>
      </c>
      <c r="AP877" s="1">
        <v>2556</v>
      </c>
      <c r="AQ877" s="1">
        <v>0</v>
      </c>
      <c r="AR877" s="1">
        <v>0</v>
      </c>
      <c r="AS877" s="1">
        <v>0</v>
      </c>
      <c r="AT877" s="1">
        <v>1</v>
      </c>
      <c r="AU877" s="1">
        <v>0</v>
      </c>
      <c r="AV877" s="1">
        <v>0</v>
      </c>
      <c r="AW877" s="1">
        <v>1</v>
      </c>
      <c r="AX877" s="1">
        <v>0</v>
      </c>
      <c r="AY877" s="1">
        <v>0</v>
      </c>
      <c r="AZ877" s="1">
        <v>214</v>
      </c>
      <c r="BA877" s="23">
        <v>42293</v>
      </c>
      <c r="BB877" s="25">
        <f t="shared" si="249"/>
        <v>10</v>
      </c>
      <c r="BC877" s="25" t="str">
        <f t="shared" si="250"/>
        <v>October</v>
      </c>
      <c r="BD877" s="25">
        <v>1</v>
      </c>
      <c r="BE877" t="str">
        <f t="shared" si="251"/>
        <v>973,54165,High income,447,Low spender,0.00825256161728053,0,0,72,127,4,73,15,6,11,236,0.538135593220339,0.0169491525423729,0.309322033898305,0.0635593220338983,0.0254237288135593,0.0466101694915254,1,2,1,7,11,0.0909090909090909,0.181818181818182,0.0909090909090909,0.636363636363636,2,0,0,0,0,0,0,0,51,50-65,2556,0,0,0,1,0,0,1,0,0,214</v>
      </c>
    </row>
    <row r="878" spans="1:57" ht="13.2" x14ac:dyDescent="0.25">
      <c r="A878" s="8">
        <v>159</v>
      </c>
      <c r="B878" s="1">
        <v>43462</v>
      </c>
      <c r="C878" s="8" t="str">
        <f t="shared" si="252"/>
        <v>Low income</v>
      </c>
      <c r="D878" s="31">
        <v>595</v>
      </c>
      <c r="E878" s="34" t="str">
        <f t="shared" si="253"/>
        <v>High spender</v>
      </c>
      <c r="F878" s="10">
        <f t="shared" si="247"/>
        <v>1.369012010491924E-2</v>
      </c>
      <c r="G878" s="1">
        <v>1</v>
      </c>
      <c r="H878" s="1">
        <v>1</v>
      </c>
      <c r="I878" s="1">
        <v>50</v>
      </c>
      <c r="J878" s="1">
        <v>90</v>
      </c>
      <c r="K878" s="1">
        <v>17</v>
      </c>
      <c r="L878" s="1">
        <v>97</v>
      </c>
      <c r="M878" s="1">
        <v>15</v>
      </c>
      <c r="N878" s="1">
        <v>6</v>
      </c>
      <c r="O878" s="1">
        <v>15</v>
      </c>
      <c r="P878" s="8">
        <f t="shared" si="254"/>
        <v>240</v>
      </c>
      <c r="Q878" s="10">
        <f t="shared" si="255"/>
        <v>0.375</v>
      </c>
      <c r="R878" s="10">
        <f t="shared" si="256"/>
        <v>7.0833333333333331E-2</v>
      </c>
      <c r="S878" s="10">
        <f t="shared" si="257"/>
        <v>0.40416666666666667</v>
      </c>
      <c r="T878" s="10">
        <f t="shared" si="258"/>
        <v>6.25E-2</v>
      </c>
      <c r="U878" s="10">
        <f t="shared" si="259"/>
        <v>2.5000000000000001E-2</v>
      </c>
      <c r="V878" s="10">
        <f t="shared" si="260"/>
        <v>6.25E-2</v>
      </c>
      <c r="W878" s="1">
        <v>6</v>
      </c>
      <c r="X878" s="1">
        <v>4</v>
      </c>
      <c r="Y878" s="1">
        <v>1</v>
      </c>
      <c r="Z878" s="1">
        <v>5</v>
      </c>
      <c r="AA878" s="8">
        <f t="shared" si="261"/>
        <v>16</v>
      </c>
      <c r="AB878" s="10">
        <f t="shared" si="262"/>
        <v>0.375</v>
      </c>
      <c r="AC878" s="10">
        <f t="shared" si="263"/>
        <v>0.25</v>
      </c>
      <c r="AD878" s="10">
        <f t="shared" si="264"/>
        <v>6.25E-2</v>
      </c>
      <c r="AE878" s="10">
        <f t="shared" si="265"/>
        <v>0.3125</v>
      </c>
      <c r="AF878" s="1">
        <v>8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68</v>
      </c>
      <c r="AO878" s="20" t="str">
        <f t="shared" si="248"/>
        <v>66+</v>
      </c>
      <c r="AP878" s="1">
        <v>2814</v>
      </c>
      <c r="AQ878" s="1">
        <v>0</v>
      </c>
      <c r="AR878" s="1">
        <v>0</v>
      </c>
      <c r="AS878" s="1">
        <v>0</v>
      </c>
      <c r="AT878" s="1">
        <v>1</v>
      </c>
      <c r="AU878" s="1">
        <v>0</v>
      </c>
      <c r="AV878" s="1">
        <v>0</v>
      </c>
      <c r="AW878" s="1">
        <v>1</v>
      </c>
      <c r="AX878" s="1">
        <v>0</v>
      </c>
      <c r="AY878" s="1">
        <v>0</v>
      </c>
      <c r="AZ878" s="1">
        <v>210</v>
      </c>
      <c r="BA878" s="23">
        <v>42035</v>
      </c>
      <c r="BB878" s="25">
        <f t="shared" si="249"/>
        <v>1</v>
      </c>
      <c r="BC878" s="25" t="str">
        <f t="shared" si="250"/>
        <v>January</v>
      </c>
      <c r="BD878" s="25">
        <v>1</v>
      </c>
      <c r="BE878" t="str">
        <f t="shared" si="251"/>
        <v>159,43462,Low income,595,High spender,0.0136901201049192,1,1,50,90,17,97,15,6,15,240,0.375,0.0708333333333333,0.404166666666667,0.0625,0.025,0.0625,6,4,1,5,16,0.375,0.25,0.0625,0.3125,8,0,0,0,0,0,0,0,68,66+,2814,0,0,0,1,0,0,1,0,0,210</v>
      </c>
    </row>
    <row r="879" spans="1:57" ht="13.2" x14ac:dyDescent="0.25">
      <c r="A879" s="8">
        <v>1195</v>
      </c>
      <c r="B879" s="1">
        <v>57247</v>
      </c>
      <c r="C879" s="8" t="str">
        <f t="shared" si="252"/>
        <v>High income</v>
      </c>
      <c r="D879" s="31">
        <v>682</v>
      </c>
      <c r="E879" s="34" t="str">
        <f t="shared" si="253"/>
        <v>High spender</v>
      </c>
      <c r="F879" s="10">
        <f t="shared" si="247"/>
        <v>1.1913288032560658E-2</v>
      </c>
      <c r="G879" s="1">
        <v>0</v>
      </c>
      <c r="H879" s="1">
        <v>1</v>
      </c>
      <c r="I879" s="1">
        <v>50</v>
      </c>
      <c r="J879" s="1">
        <v>99</v>
      </c>
      <c r="K879" s="1">
        <v>4</v>
      </c>
      <c r="L879" s="1">
        <v>32</v>
      </c>
      <c r="M879" s="1">
        <v>37</v>
      </c>
      <c r="N879" s="1">
        <v>54</v>
      </c>
      <c r="O879" s="1">
        <v>6</v>
      </c>
      <c r="P879" s="8">
        <f t="shared" si="254"/>
        <v>232</v>
      </c>
      <c r="Q879" s="10">
        <f t="shared" si="255"/>
        <v>0.42672413793103448</v>
      </c>
      <c r="R879" s="10">
        <f t="shared" si="256"/>
        <v>1.7241379310344827E-2</v>
      </c>
      <c r="S879" s="10">
        <f t="shared" si="257"/>
        <v>0.13793103448275862</v>
      </c>
      <c r="T879" s="10">
        <f t="shared" si="258"/>
        <v>0.15948275862068967</v>
      </c>
      <c r="U879" s="10">
        <f t="shared" si="259"/>
        <v>0.23275862068965517</v>
      </c>
      <c r="V879" s="10">
        <f t="shared" si="260"/>
        <v>2.5862068965517241E-2</v>
      </c>
      <c r="W879" s="1">
        <v>2</v>
      </c>
      <c r="X879" s="1">
        <v>2</v>
      </c>
      <c r="Y879" s="1">
        <v>1</v>
      </c>
      <c r="Z879" s="1">
        <v>7</v>
      </c>
      <c r="AA879" s="8">
        <f t="shared" si="261"/>
        <v>12</v>
      </c>
      <c r="AB879" s="10">
        <f t="shared" si="262"/>
        <v>0.16666666666666666</v>
      </c>
      <c r="AC879" s="10">
        <f t="shared" si="263"/>
        <v>0.16666666666666666</v>
      </c>
      <c r="AD879" s="10">
        <f t="shared" si="264"/>
        <v>8.3333333333333329E-2</v>
      </c>
      <c r="AE879" s="10">
        <f t="shared" si="265"/>
        <v>0.58333333333333337</v>
      </c>
      <c r="AF879" s="1">
        <v>2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68</v>
      </c>
      <c r="AO879" s="20" t="str">
        <f t="shared" si="248"/>
        <v>66+</v>
      </c>
      <c r="AP879" s="1">
        <v>2484</v>
      </c>
      <c r="AQ879" s="1">
        <v>0</v>
      </c>
      <c r="AR879" s="1">
        <v>0</v>
      </c>
      <c r="AS879" s="1">
        <v>0</v>
      </c>
      <c r="AT879" s="1">
        <v>1</v>
      </c>
      <c r="AU879" s="1">
        <v>0</v>
      </c>
      <c r="AV879" s="1">
        <v>1</v>
      </c>
      <c r="AW879" s="1">
        <v>0</v>
      </c>
      <c r="AX879" s="1">
        <v>0</v>
      </c>
      <c r="AY879" s="1">
        <v>0</v>
      </c>
      <c r="AZ879" s="1">
        <v>220</v>
      </c>
      <c r="BA879" s="23">
        <v>42365</v>
      </c>
      <c r="BB879" s="25">
        <f t="shared" si="249"/>
        <v>12</v>
      </c>
      <c r="BC879" s="25" t="str">
        <f t="shared" si="250"/>
        <v>December</v>
      </c>
      <c r="BD879" s="25">
        <v>1</v>
      </c>
      <c r="BE879" t="str">
        <f t="shared" si="251"/>
        <v>1195,57247,High income,682,High spender,0.0119132880325607,0,1,50,99,4,32,37,54,6,232,0.426724137931034,0.0172413793103448,0.137931034482759,0.15948275862069,0.232758620689655,0.0258620689655172,2,2,1,7,12,0.166666666666667,0.166666666666667,0.0833333333333333,0.583333333333333,2,0,0,0,0,0,0,0,68,66+,2484,0,0,0,1,0,1,0,0,0,220</v>
      </c>
    </row>
    <row r="880" spans="1:57" ht="13.2" x14ac:dyDescent="0.25">
      <c r="A880" s="8">
        <v>873</v>
      </c>
      <c r="B880" s="1">
        <v>42670</v>
      </c>
      <c r="C880" s="8" t="str">
        <f t="shared" si="252"/>
        <v>Low income</v>
      </c>
      <c r="D880" s="31">
        <v>1541</v>
      </c>
      <c r="E880" s="34" t="str">
        <f t="shared" si="253"/>
        <v>High spender</v>
      </c>
      <c r="F880" s="10">
        <f t="shared" si="247"/>
        <v>3.6114366065151157E-2</v>
      </c>
      <c r="G880" s="1">
        <v>0</v>
      </c>
      <c r="H880" s="1">
        <v>0</v>
      </c>
      <c r="I880" s="1">
        <v>12</v>
      </c>
      <c r="J880" s="1">
        <v>154</v>
      </c>
      <c r="K880" s="1">
        <v>2</v>
      </c>
      <c r="L880" s="1">
        <v>46</v>
      </c>
      <c r="M880" s="1">
        <v>20</v>
      </c>
      <c r="N880" s="1">
        <v>4</v>
      </c>
      <c r="O880" s="1">
        <v>15</v>
      </c>
      <c r="P880" s="8">
        <f t="shared" si="254"/>
        <v>241</v>
      </c>
      <c r="Q880" s="10">
        <f t="shared" si="255"/>
        <v>0.63900414937759331</v>
      </c>
      <c r="R880" s="10">
        <f t="shared" si="256"/>
        <v>8.2987551867219917E-3</v>
      </c>
      <c r="S880" s="10">
        <f t="shared" si="257"/>
        <v>0.1908713692946058</v>
      </c>
      <c r="T880" s="10">
        <f t="shared" si="258"/>
        <v>8.2987551867219914E-2</v>
      </c>
      <c r="U880" s="10">
        <f t="shared" si="259"/>
        <v>1.6597510373443983E-2</v>
      </c>
      <c r="V880" s="10">
        <f t="shared" si="260"/>
        <v>6.2240663900414939E-2</v>
      </c>
      <c r="W880" s="1">
        <v>1</v>
      </c>
      <c r="X880" s="1">
        <v>4</v>
      </c>
      <c r="Y880" s="1">
        <v>2</v>
      </c>
      <c r="Z880" s="1">
        <v>4</v>
      </c>
      <c r="AA880" s="8">
        <f t="shared" si="261"/>
        <v>11</v>
      </c>
      <c r="AB880" s="10">
        <f t="shared" si="262"/>
        <v>9.0909090909090912E-2</v>
      </c>
      <c r="AC880" s="10">
        <f t="shared" si="263"/>
        <v>0.36363636363636365</v>
      </c>
      <c r="AD880" s="10">
        <f t="shared" si="264"/>
        <v>0.18181818181818182</v>
      </c>
      <c r="AE880" s="10">
        <f t="shared" si="265"/>
        <v>0.36363636363636365</v>
      </c>
      <c r="AF880" s="1">
        <v>4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28</v>
      </c>
      <c r="AO880" s="20" t="str">
        <f t="shared" si="248"/>
        <v>24-35</v>
      </c>
      <c r="AP880" s="1">
        <v>2587</v>
      </c>
      <c r="AQ880" s="1">
        <v>0</v>
      </c>
      <c r="AR880" s="1">
        <v>0</v>
      </c>
      <c r="AS880" s="1">
        <v>0</v>
      </c>
      <c r="AT880" s="1">
        <v>1</v>
      </c>
      <c r="AU880" s="1">
        <v>0</v>
      </c>
      <c r="AV880" s="1">
        <v>0</v>
      </c>
      <c r="AW880" s="1">
        <v>0</v>
      </c>
      <c r="AX880" s="1">
        <v>1</v>
      </c>
      <c r="AY880" s="1">
        <v>0</v>
      </c>
      <c r="AZ880" s="1">
        <v>211</v>
      </c>
      <c r="BA880" s="23">
        <v>42262</v>
      </c>
      <c r="BB880" s="25">
        <f t="shared" si="249"/>
        <v>9</v>
      </c>
      <c r="BC880" s="25" t="str">
        <f t="shared" si="250"/>
        <v>September</v>
      </c>
      <c r="BD880" s="25">
        <v>1</v>
      </c>
      <c r="BE880" t="str">
        <f t="shared" si="251"/>
        <v>873,42670,Low income,1541,High spender,0.0361143660651512,0,0,12,154,2,46,20,4,15,241,0.639004149377593,0.00829875518672199,0.190871369294606,0.0829875518672199,0.016597510373444,0.0622406639004149,1,4,2,4,11,0.0909090909090909,0.363636363636364,0.181818181818182,0.363636363636364,4,0,0,0,0,0,0,0,28,24-35,2587,0,0,0,1,0,0,0,1,0,211</v>
      </c>
    </row>
    <row r="881" spans="1:57" ht="13.2" x14ac:dyDescent="0.25">
      <c r="A881" s="8">
        <v>1222</v>
      </c>
      <c r="B881" s="1">
        <v>26877</v>
      </c>
      <c r="C881" s="8" t="str">
        <f t="shared" si="252"/>
        <v>Low income</v>
      </c>
      <c r="D881" s="31">
        <v>42</v>
      </c>
      <c r="E881" s="34" t="str">
        <f t="shared" si="253"/>
        <v>Low spender</v>
      </c>
      <c r="F881" s="10">
        <f t="shared" si="247"/>
        <v>1.5626744056256279E-3</v>
      </c>
      <c r="G881" s="1">
        <v>0</v>
      </c>
      <c r="H881" s="1">
        <v>0</v>
      </c>
      <c r="I881" s="1">
        <v>74</v>
      </c>
      <c r="J881" s="1">
        <v>101</v>
      </c>
      <c r="K881" s="1">
        <v>13</v>
      </c>
      <c r="L881" s="1">
        <v>76</v>
      </c>
      <c r="M881" s="1">
        <v>20</v>
      </c>
      <c r="N881" s="1">
        <v>18</v>
      </c>
      <c r="O881" s="1">
        <v>40</v>
      </c>
      <c r="P881" s="8">
        <f t="shared" si="254"/>
        <v>268</v>
      </c>
      <c r="Q881" s="10">
        <f t="shared" si="255"/>
        <v>0.37686567164179102</v>
      </c>
      <c r="R881" s="10">
        <f t="shared" si="256"/>
        <v>4.8507462686567165E-2</v>
      </c>
      <c r="S881" s="10">
        <f t="shared" si="257"/>
        <v>0.28358208955223879</v>
      </c>
      <c r="T881" s="10">
        <f t="shared" si="258"/>
        <v>7.4626865671641784E-2</v>
      </c>
      <c r="U881" s="10">
        <f t="shared" si="259"/>
        <v>6.7164179104477612E-2</v>
      </c>
      <c r="V881" s="10">
        <f t="shared" si="260"/>
        <v>0.14925373134328357</v>
      </c>
      <c r="W881" s="1">
        <v>2</v>
      </c>
      <c r="X881" s="1">
        <v>3</v>
      </c>
      <c r="Y881" s="1">
        <v>1</v>
      </c>
      <c r="Z881" s="1">
        <v>6</v>
      </c>
      <c r="AA881" s="8">
        <f t="shared" si="261"/>
        <v>12</v>
      </c>
      <c r="AB881" s="10">
        <f t="shared" si="262"/>
        <v>0.16666666666666666</v>
      </c>
      <c r="AC881" s="10">
        <f t="shared" si="263"/>
        <v>0.25</v>
      </c>
      <c r="AD881" s="10">
        <f t="shared" si="264"/>
        <v>8.3333333333333329E-2</v>
      </c>
      <c r="AE881" s="10">
        <f t="shared" si="265"/>
        <v>0.5</v>
      </c>
      <c r="AF881" s="1">
        <v>6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51</v>
      </c>
      <c r="AO881" s="20" t="str">
        <f t="shared" si="248"/>
        <v>50-65</v>
      </c>
      <c r="AP881" s="1">
        <v>2473</v>
      </c>
      <c r="AQ881" s="1">
        <v>0</v>
      </c>
      <c r="AR881" s="1">
        <v>0</v>
      </c>
      <c r="AS881" s="1">
        <v>1</v>
      </c>
      <c r="AT881" s="1">
        <v>0</v>
      </c>
      <c r="AU881" s="1">
        <v>0</v>
      </c>
      <c r="AV881" s="1">
        <v>0</v>
      </c>
      <c r="AW881" s="1">
        <v>0</v>
      </c>
      <c r="AX881" s="1">
        <v>1</v>
      </c>
      <c r="AY881" s="1">
        <v>0</v>
      </c>
      <c r="AZ881" s="1">
        <v>188</v>
      </c>
      <c r="BA881" s="23">
        <v>42376</v>
      </c>
      <c r="BB881" s="25">
        <f t="shared" si="249"/>
        <v>1</v>
      </c>
      <c r="BC881" s="25" t="str">
        <f t="shared" si="250"/>
        <v>January</v>
      </c>
      <c r="BD881" s="25">
        <v>1</v>
      </c>
      <c r="BE881" t="str">
        <f t="shared" si="251"/>
        <v>1222,26877,Low income,42,Low spender,0.00156267440562563,0,0,74,101,13,76,20,18,40,268,0.376865671641791,0.0485074626865672,0.283582089552239,0.0746268656716418,0.0671641791044776,0.149253731343284,2,3,1,6,12,0.166666666666667,0.25,0.0833333333333333,0.5,6,0,0,0,0,0,0,0,51,50-65,2473,0,0,1,0,0,0,0,1,0,188</v>
      </c>
    </row>
    <row r="882" spans="1:57" ht="13.2" x14ac:dyDescent="0.25">
      <c r="A882" s="8">
        <v>1190</v>
      </c>
      <c r="B882" s="1">
        <v>50272</v>
      </c>
      <c r="C882" s="8" t="str">
        <f t="shared" si="252"/>
        <v>Low income</v>
      </c>
      <c r="D882" s="31">
        <v>185</v>
      </c>
      <c r="E882" s="34" t="str">
        <f t="shared" si="253"/>
        <v>Low spender</v>
      </c>
      <c r="F882" s="10">
        <f t="shared" si="247"/>
        <v>3.6799809038828772E-3</v>
      </c>
      <c r="G882" s="1">
        <v>1</v>
      </c>
      <c r="H882" s="1">
        <v>0</v>
      </c>
      <c r="I882" s="1">
        <v>75</v>
      </c>
      <c r="J882" s="1">
        <v>99</v>
      </c>
      <c r="K882" s="1">
        <v>13</v>
      </c>
      <c r="L882" s="1">
        <v>66</v>
      </c>
      <c r="M882" s="1">
        <v>43</v>
      </c>
      <c r="N882" s="1">
        <v>8</v>
      </c>
      <c r="O882" s="1">
        <v>4</v>
      </c>
      <c r="P882" s="8">
        <f t="shared" si="254"/>
        <v>233</v>
      </c>
      <c r="Q882" s="10">
        <f t="shared" si="255"/>
        <v>0.42489270386266093</v>
      </c>
      <c r="R882" s="10">
        <f t="shared" si="256"/>
        <v>5.5793991416309016E-2</v>
      </c>
      <c r="S882" s="10">
        <f t="shared" si="257"/>
        <v>0.2832618025751073</v>
      </c>
      <c r="T882" s="10">
        <f t="shared" si="258"/>
        <v>0.18454935622317598</v>
      </c>
      <c r="U882" s="10">
        <f t="shared" si="259"/>
        <v>3.4334763948497854E-2</v>
      </c>
      <c r="V882" s="10">
        <f t="shared" si="260"/>
        <v>1.7167381974248927E-2</v>
      </c>
      <c r="W882" s="1">
        <v>3</v>
      </c>
      <c r="X882" s="1">
        <v>4</v>
      </c>
      <c r="Y882" s="1">
        <v>1</v>
      </c>
      <c r="Z882" s="1">
        <v>5</v>
      </c>
      <c r="AA882" s="8">
        <f t="shared" si="261"/>
        <v>13</v>
      </c>
      <c r="AB882" s="10">
        <f t="shared" si="262"/>
        <v>0.23076923076923078</v>
      </c>
      <c r="AC882" s="10">
        <f t="shared" si="263"/>
        <v>0.30769230769230771</v>
      </c>
      <c r="AD882" s="10">
        <f t="shared" si="264"/>
        <v>7.6923076923076927E-2</v>
      </c>
      <c r="AE882" s="10">
        <f t="shared" si="265"/>
        <v>0.38461538461538464</v>
      </c>
      <c r="AF882" s="1">
        <v>7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38</v>
      </c>
      <c r="AO882" s="20" t="str">
        <f t="shared" si="248"/>
        <v>36-50</v>
      </c>
      <c r="AP882" s="1">
        <v>2485</v>
      </c>
      <c r="AQ882" s="1">
        <v>0</v>
      </c>
      <c r="AR882" s="1">
        <v>0</v>
      </c>
      <c r="AS882" s="1">
        <v>0</v>
      </c>
      <c r="AT882" s="1">
        <v>1</v>
      </c>
      <c r="AU882" s="1">
        <v>0</v>
      </c>
      <c r="AV882" s="1">
        <v>0</v>
      </c>
      <c r="AW882" s="1">
        <v>1</v>
      </c>
      <c r="AX882" s="1">
        <v>0</v>
      </c>
      <c r="AY882" s="1">
        <v>0</v>
      </c>
      <c r="AZ882" s="1">
        <v>225</v>
      </c>
      <c r="BA882" s="23">
        <v>42364</v>
      </c>
      <c r="BB882" s="25">
        <f t="shared" si="249"/>
        <v>12</v>
      </c>
      <c r="BC882" s="25" t="str">
        <f t="shared" si="250"/>
        <v>December</v>
      </c>
      <c r="BD882" s="25">
        <v>1</v>
      </c>
      <c r="BE882" t="str">
        <f t="shared" si="251"/>
        <v>1190,50272,Low income,185,Low spender,0.00367998090388288,1,0,75,99,13,66,43,8,4,233,0.424892703862661,0.055793991416309,0.283261802575107,0.184549356223176,0.0343347639484979,0.0171673819742489,3,4,1,5,13,0.230769230769231,0.307692307692308,0.0769230769230769,0.384615384615385,7,0,0,0,0,0,0,0,38,36-50,2485,0,0,0,1,0,0,1,0,0,225</v>
      </c>
    </row>
    <row r="883" spans="1:57" ht="13.2" x14ac:dyDescent="0.25">
      <c r="A883" s="8">
        <v>919</v>
      </c>
      <c r="B883" s="1">
        <v>38620</v>
      </c>
      <c r="C883" s="8" t="str">
        <f t="shared" si="252"/>
        <v>Low income</v>
      </c>
      <c r="D883" s="31">
        <v>392</v>
      </c>
      <c r="E883" s="34" t="str">
        <f t="shared" si="253"/>
        <v>Low spender</v>
      </c>
      <c r="F883" s="10">
        <f t="shared" si="247"/>
        <v>1.0150181253236665E-2</v>
      </c>
      <c r="G883" s="1">
        <v>0</v>
      </c>
      <c r="H883" s="1">
        <v>0</v>
      </c>
      <c r="I883" s="1">
        <v>56</v>
      </c>
      <c r="J883" s="1">
        <v>112</v>
      </c>
      <c r="K883" s="1">
        <v>17</v>
      </c>
      <c r="L883" s="1">
        <v>44</v>
      </c>
      <c r="M883" s="1">
        <v>34</v>
      </c>
      <c r="N883" s="1">
        <v>22</v>
      </c>
      <c r="O883" s="1">
        <v>89</v>
      </c>
      <c r="P883" s="8">
        <f t="shared" si="254"/>
        <v>318</v>
      </c>
      <c r="Q883" s="10">
        <f t="shared" si="255"/>
        <v>0.3522012578616352</v>
      </c>
      <c r="R883" s="10">
        <f t="shared" si="256"/>
        <v>5.3459119496855348E-2</v>
      </c>
      <c r="S883" s="10">
        <f t="shared" si="257"/>
        <v>0.13836477987421383</v>
      </c>
      <c r="T883" s="10">
        <f t="shared" si="258"/>
        <v>0.1069182389937107</v>
      </c>
      <c r="U883" s="10">
        <f t="shared" si="259"/>
        <v>6.9182389937106917E-2</v>
      </c>
      <c r="V883" s="10">
        <f t="shared" si="260"/>
        <v>0.27987421383647798</v>
      </c>
      <c r="W883" s="1">
        <v>1</v>
      </c>
      <c r="X883" s="1">
        <v>2</v>
      </c>
      <c r="Y883" s="1">
        <v>5</v>
      </c>
      <c r="Z883" s="1">
        <v>3</v>
      </c>
      <c r="AA883" s="8">
        <f t="shared" si="261"/>
        <v>11</v>
      </c>
      <c r="AB883" s="10">
        <f t="shared" si="262"/>
        <v>9.0909090909090912E-2</v>
      </c>
      <c r="AC883" s="10">
        <f t="shared" si="263"/>
        <v>0.18181818181818182</v>
      </c>
      <c r="AD883" s="10">
        <f t="shared" si="264"/>
        <v>0.45454545454545453</v>
      </c>
      <c r="AE883" s="10">
        <f t="shared" si="265"/>
        <v>0.27272727272727271</v>
      </c>
      <c r="AF883" s="1">
        <v>3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57</v>
      </c>
      <c r="AO883" s="20" t="str">
        <f t="shared" si="248"/>
        <v>50-65</v>
      </c>
      <c r="AP883" s="1">
        <v>2573</v>
      </c>
      <c r="AQ883" s="1">
        <v>0</v>
      </c>
      <c r="AR883" s="1">
        <v>0</v>
      </c>
      <c r="AS883" s="1">
        <v>0</v>
      </c>
      <c r="AT883" s="1">
        <v>1</v>
      </c>
      <c r="AU883" s="1">
        <v>0</v>
      </c>
      <c r="AV883" s="1">
        <v>0</v>
      </c>
      <c r="AW883" s="1">
        <v>0</v>
      </c>
      <c r="AX883" s="1">
        <v>1</v>
      </c>
      <c r="AY883" s="1">
        <v>0</v>
      </c>
      <c r="AZ883" s="1">
        <v>140</v>
      </c>
      <c r="BA883" s="23">
        <v>42276</v>
      </c>
      <c r="BB883" s="25">
        <f t="shared" si="249"/>
        <v>9</v>
      </c>
      <c r="BC883" s="25" t="str">
        <f t="shared" si="250"/>
        <v>September</v>
      </c>
      <c r="BD883" s="25">
        <v>1</v>
      </c>
      <c r="BE883" t="str">
        <f t="shared" si="251"/>
        <v>919,38620,Low income,392,Low spender,0.0101501812532367,0,0,56,112,17,44,34,22,89,318,0.352201257861635,0.0534591194968553,0.138364779874214,0.106918238993711,0.0691823899371069,0.279874213836478,1,2,5,3,11,0.0909090909090909,0.181818181818182,0.454545454545455,0.272727272727273,3,0,0,0,0,0,0,0,57,50-65,2573,0,0,0,1,0,0,0,1,0,140</v>
      </c>
    </row>
    <row r="884" spans="1:57" ht="13.2" x14ac:dyDescent="0.25">
      <c r="A884" s="8">
        <v>769</v>
      </c>
      <c r="B884" s="1">
        <v>27573</v>
      </c>
      <c r="C884" s="8" t="str">
        <f t="shared" si="252"/>
        <v>Low income</v>
      </c>
      <c r="D884" s="31">
        <v>1466</v>
      </c>
      <c r="E884" s="34" t="str">
        <f t="shared" si="253"/>
        <v>High spender</v>
      </c>
      <c r="F884" s="10">
        <f t="shared" si="247"/>
        <v>5.3167954158053171E-2</v>
      </c>
      <c r="G884" s="1">
        <v>1</v>
      </c>
      <c r="H884" s="1">
        <v>0</v>
      </c>
      <c r="I884" s="1">
        <v>45</v>
      </c>
      <c r="J884" s="1">
        <v>50</v>
      </c>
      <c r="K884" s="1">
        <v>15</v>
      </c>
      <c r="L884" s="1">
        <v>110</v>
      </c>
      <c r="M884" s="1">
        <v>39</v>
      </c>
      <c r="N884" s="1">
        <v>15</v>
      </c>
      <c r="O884" s="1">
        <v>15</v>
      </c>
      <c r="P884" s="8">
        <f t="shared" si="254"/>
        <v>244</v>
      </c>
      <c r="Q884" s="10">
        <f t="shared" si="255"/>
        <v>0.20491803278688525</v>
      </c>
      <c r="R884" s="10">
        <f t="shared" si="256"/>
        <v>6.1475409836065573E-2</v>
      </c>
      <c r="S884" s="10">
        <f t="shared" si="257"/>
        <v>0.45081967213114754</v>
      </c>
      <c r="T884" s="10">
        <f t="shared" si="258"/>
        <v>0.1598360655737705</v>
      </c>
      <c r="U884" s="10">
        <f t="shared" si="259"/>
        <v>6.1475409836065573E-2</v>
      </c>
      <c r="V884" s="10">
        <f t="shared" si="260"/>
        <v>6.1475409836065573E-2</v>
      </c>
      <c r="W884" s="1">
        <v>4</v>
      </c>
      <c r="X884" s="1">
        <v>5</v>
      </c>
      <c r="Y884" s="1">
        <v>1</v>
      </c>
      <c r="Z884" s="1">
        <v>4</v>
      </c>
      <c r="AA884" s="8">
        <f t="shared" si="261"/>
        <v>14</v>
      </c>
      <c r="AB884" s="10">
        <f t="shared" si="262"/>
        <v>0.2857142857142857</v>
      </c>
      <c r="AC884" s="10">
        <f t="shared" si="263"/>
        <v>0.35714285714285715</v>
      </c>
      <c r="AD884" s="10">
        <f t="shared" si="264"/>
        <v>7.1428571428571425E-2</v>
      </c>
      <c r="AE884" s="10">
        <f t="shared" si="265"/>
        <v>0.2857142857142857</v>
      </c>
      <c r="AF884" s="1">
        <v>8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45</v>
      </c>
      <c r="AO884" s="20" t="str">
        <f t="shared" si="248"/>
        <v>36-50</v>
      </c>
      <c r="AP884" s="1">
        <v>2620</v>
      </c>
      <c r="AQ884" s="1">
        <v>0</v>
      </c>
      <c r="AR884" s="1">
        <v>1</v>
      </c>
      <c r="AS884" s="1">
        <v>0</v>
      </c>
      <c r="AT884" s="1">
        <v>0</v>
      </c>
      <c r="AU884" s="1">
        <v>0</v>
      </c>
      <c r="AV884" s="1">
        <v>0</v>
      </c>
      <c r="AW884" s="1">
        <v>1</v>
      </c>
      <c r="AX884" s="1">
        <v>0</v>
      </c>
      <c r="AY884" s="1">
        <v>0</v>
      </c>
      <c r="AZ884" s="1">
        <v>214</v>
      </c>
      <c r="BA884" s="23">
        <v>42229</v>
      </c>
      <c r="BB884" s="25">
        <f t="shared" si="249"/>
        <v>8</v>
      </c>
      <c r="BC884" s="25" t="str">
        <f t="shared" si="250"/>
        <v>August</v>
      </c>
      <c r="BD884" s="25">
        <v>1</v>
      </c>
      <c r="BE884" t="str">
        <f t="shared" si="251"/>
        <v>769,27573,Low income,1466,High spender,0.0531679541580532,1,0,45,50,15,110,39,15,15,244,0.204918032786885,0.0614754098360656,0.450819672131148,0.159836065573771,0.0614754098360656,0.0614754098360656,4,5,1,4,14,0.285714285714286,0.357142857142857,0.0714285714285714,0.285714285714286,8,0,0,0,0,0,0,0,45,36-50,2620,0,1,0,0,0,0,1,0,0,214</v>
      </c>
    </row>
    <row r="885" spans="1:57" ht="13.2" x14ac:dyDescent="0.25">
      <c r="A885" s="8">
        <v>792</v>
      </c>
      <c r="B885" s="1">
        <v>46097</v>
      </c>
      <c r="C885" s="8" t="str">
        <f t="shared" si="252"/>
        <v>Low income</v>
      </c>
      <c r="D885" s="31">
        <v>17</v>
      </c>
      <c r="E885" s="34" t="str">
        <f t="shared" si="253"/>
        <v>Low spender</v>
      </c>
      <c r="F885" s="10">
        <f t="shared" si="247"/>
        <v>3.6878755667397008E-4</v>
      </c>
      <c r="G885" s="1">
        <v>0</v>
      </c>
      <c r="H885" s="1">
        <v>1</v>
      </c>
      <c r="I885" s="1">
        <v>11</v>
      </c>
      <c r="J885" s="1">
        <v>72</v>
      </c>
      <c r="K885" s="1">
        <v>24</v>
      </c>
      <c r="L885" s="1">
        <v>68</v>
      </c>
      <c r="M885" s="1">
        <v>65</v>
      </c>
      <c r="N885" s="1">
        <v>4</v>
      </c>
      <c r="O885" s="1">
        <v>8</v>
      </c>
      <c r="P885" s="8">
        <f t="shared" si="254"/>
        <v>241</v>
      </c>
      <c r="Q885" s="10">
        <f t="shared" si="255"/>
        <v>0.29875518672199169</v>
      </c>
      <c r="R885" s="10">
        <f t="shared" si="256"/>
        <v>9.9585062240663894E-2</v>
      </c>
      <c r="S885" s="10">
        <f t="shared" si="257"/>
        <v>0.28215767634854771</v>
      </c>
      <c r="T885" s="10">
        <f t="shared" si="258"/>
        <v>0.26970954356846472</v>
      </c>
      <c r="U885" s="10">
        <f t="shared" si="259"/>
        <v>1.6597510373443983E-2</v>
      </c>
      <c r="V885" s="10">
        <f t="shared" si="260"/>
        <v>3.3195020746887967E-2</v>
      </c>
      <c r="W885" s="1">
        <v>5</v>
      </c>
      <c r="X885" s="1">
        <v>3</v>
      </c>
      <c r="Y885" s="1">
        <v>1</v>
      </c>
      <c r="Z885" s="1">
        <v>6</v>
      </c>
      <c r="AA885" s="8">
        <f t="shared" si="261"/>
        <v>15</v>
      </c>
      <c r="AB885" s="10">
        <f t="shared" si="262"/>
        <v>0.33333333333333331</v>
      </c>
      <c r="AC885" s="10">
        <f t="shared" si="263"/>
        <v>0.2</v>
      </c>
      <c r="AD885" s="10">
        <f t="shared" si="264"/>
        <v>6.6666666666666666E-2</v>
      </c>
      <c r="AE885" s="10">
        <f t="shared" si="265"/>
        <v>0.4</v>
      </c>
      <c r="AF885" s="1">
        <v>4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64</v>
      </c>
      <c r="AO885" s="20" t="str">
        <f t="shared" si="248"/>
        <v>50-65</v>
      </c>
      <c r="AP885" s="1">
        <v>2614</v>
      </c>
      <c r="AQ885" s="1">
        <v>0</v>
      </c>
      <c r="AR885" s="1">
        <v>0</v>
      </c>
      <c r="AS885" s="1">
        <v>0</v>
      </c>
      <c r="AT885" s="1">
        <v>1</v>
      </c>
      <c r="AU885" s="1">
        <v>0</v>
      </c>
      <c r="AV885" s="1">
        <v>0</v>
      </c>
      <c r="AW885" s="1">
        <v>1</v>
      </c>
      <c r="AX885" s="1">
        <v>0</v>
      </c>
      <c r="AY885" s="1">
        <v>0</v>
      </c>
      <c r="AZ885" s="1">
        <v>225</v>
      </c>
      <c r="BA885" s="23">
        <v>42235</v>
      </c>
      <c r="BB885" s="25">
        <f t="shared" si="249"/>
        <v>8</v>
      </c>
      <c r="BC885" s="25" t="str">
        <f t="shared" si="250"/>
        <v>August</v>
      </c>
      <c r="BD885" s="25">
        <v>1</v>
      </c>
      <c r="BE885" t="str">
        <f t="shared" si="251"/>
        <v>792,46097,Low income,17,Low spender,0.00036878755667397,0,1,11,72,24,68,65,4,8,241,0.298755186721992,0.0995850622406639,0.282157676348548,0.269709543568465,0.016597510373444,0.033195020746888,5,3,1,6,15,0.333333333333333,0.2,0.0666666666666667,0.4,4,0,0,0,0,0,0,0,64,50-65,2614,0,0,0,1,0,0,1,0,0,225</v>
      </c>
    </row>
    <row r="886" spans="1:57" ht="13.2" x14ac:dyDescent="0.25">
      <c r="A886" s="8">
        <v>726</v>
      </c>
      <c r="B886" s="1">
        <v>30507</v>
      </c>
      <c r="C886" s="8" t="str">
        <f t="shared" si="252"/>
        <v>Low income</v>
      </c>
      <c r="D886" s="31">
        <v>604</v>
      </c>
      <c r="E886" s="34" t="str">
        <f t="shared" si="253"/>
        <v>High spender</v>
      </c>
      <c r="F886" s="10">
        <f t="shared" si="247"/>
        <v>1.9798734716622416E-2</v>
      </c>
      <c r="G886" s="1">
        <v>0</v>
      </c>
      <c r="H886" s="1">
        <v>0</v>
      </c>
      <c r="I886" s="1">
        <v>29</v>
      </c>
      <c r="J886" s="1">
        <v>65</v>
      </c>
      <c r="K886" s="1">
        <v>36</v>
      </c>
      <c r="L886" s="1">
        <v>74</v>
      </c>
      <c r="M886" s="1">
        <v>38</v>
      </c>
      <c r="N886" s="1">
        <v>20</v>
      </c>
      <c r="O886" s="1">
        <v>110</v>
      </c>
      <c r="P886" s="8">
        <f t="shared" si="254"/>
        <v>343</v>
      </c>
      <c r="Q886" s="10">
        <f t="shared" si="255"/>
        <v>0.18950437317784258</v>
      </c>
      <c r="R886" s="10">
        <f t="shared" si="256"/>
        <v>0.10495626822157435</v>
      </c>
      <c r="S886" s="10">
        <f t="shared" si="257"/>
        <v>0.21574344023323616</v>
      </c>
      <c r="T886" s="10">
        <f t="shared" si="258"/>
        <v>0.11078717201166181</v>
      </c>
      <c r="U886" s="10">
        <f t="shared" si="259"/>
        <v>5.8309037900874633E-2</v>
      </c>
      <c r="V886" s="10">
        <f t="shared" si="260"/>
        <v>0.32069970845481049</v>
      </c>
      <c r="W886" s="1">
        <v>1</v>
      </c>
      <c r="X886" s="1">
        <v>5</v>
      </c>
      <c r="Y886" s="1">
        <v>1</v>
      </c>
      <c r="Z886" s="1">
        <v>4</v>
      </c>
      <c r="AA886" s="8">
        <f t="shared" si="261"/>
        <v>11</v>
      </c>
      <c r="AB886" s="10">
        <f t="shared" si="262"/>
        <v>9.0909090909090912E-2</v>
      </c>
      <c r="AC886" s="10">
        <f t="shared" si="263"/>
        <v>0.45454545454545453</v>
      </c>
      <c r="AD886" s="10">
        <f t="shared" si="264"/>
        <v>9.0909090909090912E-2</v>
      </c>
      <c r="AE886" s="10">
        <f t="shared" si="265"/>
        <v>0.36363636363636365</v>
      </c>
      <c r="AF886" s="1">
        <v>7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60</v>
      </c>
      <c r="AO886" s="20" t="str">
        <f t="shared" si="248"/>
        <v>50-65</v>
      </c>
      <c r="AP886" s="1">
        <v>2634</v>
      </c>
      <c r="AQ886" s="1">
        <v>0</v>
      </c>
      <c r="AR886" s="1">
        <v>0</v>
      </c>
      <c r="AS886" s="1">
        <v>0</v>
      </c>
      <c r="AT886" s="1">
        <v>1</v>
      </c>
      <c r="AU886" s="1">
        <v>0</v>
      </c>
      <c r="AV886" s="1">
        <v>0</v>
      </c>
      <c r="AW886" s="1">
        <v>1</v>
      </c>
      <c r="AX886" s="1">
        <v>0</v>
      </c>
      <c r="AY886" s="1">
        <v>0</v>
      </c>
      <c r="AZ886" s="1">
        <v>123</v>
      </c>
      <c r="BA886" s="23">
        <v>42215</v>
      </c>
      <c r="BB886" s="25">
        <f t="shared" si="249"/>
        <v>7</v>
      </c>
      <c r="BC886" s="25" t="str">
        <f t="shared" si="250"/>
        <v>July</v>
      </c>
      <c r="BD886" s="25">
        <v>1</v>
      </c>
      <c r="BE886" t="str">
        <f t="shared" si="251"/>
        <v>726,30507,Low income,604,High spender,0.0197987347166224,0,0,29,65,36,74,38,20,110,343,0.189504373177843,0.104956268221574,0.215743440233236,0.110787172011662,0.0583090379008746,0.32069970845481,1,5,1,4,11,0.0909090909090909,0.454545454545455,0.0909090909090909,0.363636363636364,7,0,0,0,0,0,0,0,60,50-65,2634,0,0,0,1,0,0,1,0,0,123</v>
      </c>
    </row>
    <row r="887" spans="1:57" ht="13.2" x14ac:dyDescent="0.25">
      <c r="A887" s="8">
        <v>396</v>
      </c>
      <c r="B887" s="1">
        <v>46231</v>
      </c>
      <c r="C887" s="8" t="str">
        <f t="shared" si="252"/>
        <v>Low income</v>
      </c>
      <c r="D887" s="31">
        <v>216</v>
      </c>
      <c r="E887" s="34" t="str">
        <f t="shared" si="253"/>
        <v>Low spender</v>
      </c>
      <c r="F887" s="10">
        <f t="shared" si="247"/>
        <v>4.6721896562912334E-3</v>
      </c>
      <c r="G887" s="1">
        <v>2</v>
      </c>
      <c r="H887" s="1">
        <v>1</v>
      </c>
      <c r="I887" s="1">
        <v>87</v>
      </c>
      <c r="J887" s="1">
        <v>189</v>
      </c>
      <c r="K887" s="1">
        <v>2</v>
      </c>
      <c r="L887" s="1">
        <v>55</v>
      </c>
      <c r="M887" s="1">
        <v>0</v>
      </c>
      <c r="N887" s="1">
        <v>5</v>
      </c>
      <c r="O887" s="1">
        <v>12</v>
      </c>
      <c r="P887" s="8">
        <f t="shared" si="254"/>
        <v>263</v>
      </c>
      <c r="Q887" s="10">
        <f t="shared" si="255"/>
        <v>0.71863117870722437</v>
      </c>
      <c r="R887" s="10">
        <f t="shared" si="256"/>
        <v>7.6045627376425855E-3</v>
      </c>
      <c r="S887" s="10">
        <f t="shared" si="257"/>
        <v>0.20912547528517111</v>
      </c>
      <c r="T887" s="10">
        <f t="shared" si="258"/>
        <v>0</v>
      </c>
      <c r="U887" s="10">
        <f t="shared" si="259"/>
        <v>1.9011406844106463E-2</v>
      </c>
      <c r="V887" s="10">
        <f t="shared" si="260"/>
        <v>4.5627376425855515E-2</v>
      </c>
      <c r="W887" s="1">
        <v>4</v>
      </c>
      <c r="X887" s="1">
        <v>6</v>
      </c>
      <c r="Y887" s="1">
        <v>1</v>
      </c>
      <c r="Z887" s="1">
        <v>4</v>
      </c>
      <c r="AA887" s="8">
        <f t="shared" si="261"/>
        <v>15</v>
      </c>
      <c r="AB887" s="10">
        <f t="shared" si="262"/>
        <v>0.26666666666666666</v>
      </c>
      <c r="AC887" s="10">
        <f t="shared" si="263"/>
        <v>0.4</v>
      </c>
      <c r="AD887" s="10">
        <f t="shared" si="264"/>
        <v>6.6666666666666666E-2</v>
      </c>
      <c r="AE887" s="10">
        <f t="shared" si="265"/>
        <v>0.26666666666666666</v>
      </c>
      <c r="AF887" s="1">
        <v>9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67</v>
      </c>
      <c r="AO887" s="20" t="str">
        <f t="shared" si="248"/>
        <v>66+</v>
      </c>
      <c r="AP887" s="1">
        <v>2739</v>
      </c>
      <c r="AQ887" s="1">
        <v>0</v>
      </c>
      <c r="AR887" s="1">
        <v>0</v>
      </c>
      <c r="AS887" s="1">
        <v>1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1</v>
      </c>
      <c r="AZ887" s="1">
        <v>239</v>
      </c>
      <c r="BA887" s="23">
        <v>42110</v>
      </c>
      <c r="BB887" s="25">
        <f t="shared" si="249"/>
        <v>4</v>
      </c>
      <c r="BC887" s="25" t="str">
        <f t="shared" si="250"/>
        <v>April</v>
      </c>
      <c r="BD887" s="25">
        <v>1</v>
      </c>
      <c r="BE887" t="str">
        <f t="shared" si="251"/>
        <v>396,46231,Low income,216,Low spender,0.00467218965629123,2,1,87,189,2,55,0,5,12,263,0.718631178707224,0.00760456273764259,0.209125475285171,0,0.0190114068441065,0.0456273764258555,4,6,1,4,15,0.266666666666667,0.4,0.0666666666666667,0.266666666666667,9,0,0,0,0,0,0,0,67,66+,2739,0,0,1,0,0,0,0,0,1,239</v>
      </c>
    </row>
    <row r="888" spans="1:57" ht="13.2" x14ac:dyDescent="0.25">
      <c r="A888" s="8">
        <v>714</v>
      </c>
      <c r="B888" s="1">
        <v>30168</v>
      </c>
      <c r="C888" s="8" t="str">
        <f t="shared" si="252"/>
        <v>Low income</v>
      </c>
      <c r="D888" s="31">
        <v>225</v>
      </c>
      <c r="E888" s="34" t="str">
        <f t="shared" si="253"/>
        <v>Low spender</v>
      </c>
      <c r="F888" s="10">
        <f t="shared" si="247"/>
        <v>7.4582338902147967E-3</v>
      </c>
      <c r="G888" s="1">
        <v>1</v>
      </c>
      <c r="H888" s="1">
        <v>0</v>
      </c>
      <c r="I888" s="1">
        <v>51</v>
      </c>
      <c r="J888" s="1">
        <v>154</v>
      </c>
      <c r="K888" s="1">
        <v>20</v>
      </c>
      <c r="L888" s="1">
        <v>66</v>
      </c>
      <c r="M888" s="1">
        <v>0</v>
      </c>
      <c r="N888" s="1">
        <v>12</v>
      </c>
      <c r="O888" s="1">
        <v>27</v>
      </c>
      <c r="P888" s="8">
        <f t="shared" si="254"/>
        <v>279</v>
      </c>
      <c r="Q888" s="10">
        <f t="shared" si="255"/>
        <v>0.55197132616487454</v>
      </c>
      <c r="R888" s="10">
        <f t="shared" si="256"/>
        <v>7.1684587813620068E-2</v>
      </c>
      <c r="S888" s="10">
        <f t="shared" si="257"/>
        <v>0.23655913978494625</v>
      </c>
      <c r="T888" s="10">
        <f t="shared" si="258"/>
        <v>0</v>
      </c>
      <c r="U888" s="10">
        <f t="shared" si="259"/>
        <v>4.3010752688172046E-2</v>
      </c>
      <c r="V888" s="10">
        <f t="shared" si="260"/>
        <v>9.6774193548387094E-2</v>
      </c>
      <c r="W888" s="1">
        <v>7</v>
      </c>
      <c r="X888" s="1">
        <v>6</v>
      </c>
      <c r="Y888" s="1">
        <v>1</v>
      </c>
      <c r="Z888" s="1">
        <v>4</v>
      </c>
      <c r="AA888" s="8">
        <f t="shared" si="261"/>
        <v>18</v>
      </c>
      <c r="AB888" s="10">
        <f t="shared" si="262"/>
        <v>0.3888888888888889</v>
      </c>
      <c r="AC888" s="10">
        <f t="shared" si="263"/>
        <v>0.33333333333333331</v>
      </c>
      <c r="AD888" s="10">
        <f t="shared" si="264"/>
        <v>5.5555555555555552E-2</v>
      </c>
      <c r="AE888" s="10">
        <f t="shared" si="265"/>
        <v>0.22222222222222221</v>
      </c>
      <c r="AF888" s="1">
        <v>9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42</v>
      </c>
      <c r="AO888" s="20" t="str">
        <f t="shared" si="248"/>
        <v>36-50</v>
      </c>
      <c r="AP888" s="1">
        <v>2638</v>
      </c>
      <c r="AQ888" s="1">
        <v>0</v>
      </c>
      <c r="AR888" s="1">
        <v>0</v>
      </c>
      <c r="AS888" s="1">
        <v>1</v>
      </c>
      <c r="AT888" s="1">
        <v>0</v>
      </c>
      <c r="AU888" s="1">
        <v>0</v>
      </c>
      <c r="AV888" s="1">
        <v>0</v>
      </c>
      <c r="AW888" s="1">
        <v>1</v>
      </c>
      <c r="AX888" s="1">
        <v>0</v>
      </c>
      <c r="AY888" s="1">
        <v>0</v>
      </c>
      <c r="AZ888" s="1">
        <v>225</v>
      </c>
      <c r="BA888" s="23">
        <v>42211</v>
      </c>
      <c r="BB888" s="25">
        <f t="shared" si="249"/>
        <v>7</v>
      </c>
      <c r="BC888" s="25" t="str">
        <f t="shared" si="250"/>
        <v>July</v>
      </c>
      <c r="BD888" s="25">
        <v>1</v>
      </c>
      <c r="BE888" t="str">
        <f t="shared" si="251"/>
        <v>714,30168,Low income,225,Low spender,0.0074582338902148,1,0,51,154,20,66,0,12,27,279,0.551971326164875,0.0716845878136201,0.236559139784946,0,0.043010752688172,0.0967741935483871,7,6,1,4,18,0.388888888888889,0.333333333333333,0.0555555555555556,0.222222222222222,9,0,0,0,0,0,0,0,42,36-50,2638,0,0,1,0,0,0,1,0,0,225</v>
      </c>
    </row>
    <row r="889" spans="1:57" ht="13.2" x14ac:dyDescent="0.25">
      <c r="A889" s="8">
        <v>300</v>
      </c>
      <c r="B889" s="1">
        <v>42586</v>
      </c>
      <c r="C889" s="8" t="str">
        <f t="shared" si="252"/>
        <v>Low income</v>
      </c>
      <c r="D889" s="31">
        <v>442</v>
      </c>
      <c r="E889" s="34" t="str">
        <f t="shared" si="253"/>
        <v>Low spender</v>
      </c>
      <c r="F889" s="10">
        <f t="shared" si="247"/>
        <v>1.0378997792701827E-2</v>
      </c>
      <c r="G889" s="1">
        <v>1</v>
      </c>
      <c r="H889" s="1">
        <v>1</v>
      </c>
      <c r="I889" s="1">
        <v>7</v>
      </c>
      <c r="J889" s="1">
        <v>194</v>
      </c>
      <c r="K889" s="1">
        <v>2</v>
      </c>
      <c r="L889" s="1">
        <v>56</v>
      </c>
      <c r="M889" s="1">
        <v>0</v>
      </c>
      <c r="N889" s="1">
        <v>0</v>
      </c>
      <c r="O889" s="1">
        <v>0</v>
      </c>
      <c r="P889" s="8">
        <f t="shared" si="254"/>
        <v>252</v>
      </c>
      <c r="Q889" s="10">
        <f t="shared" si="255"/>
        <v>0.76984126984126988</v>
      </c>
      <c r="R889" s="10">
        <f t="shared" si="256"/>
        <v>7.9365079365079361E-3</v>
      </c>
      <c r="S889" s="10">
        <f t="shared" si="257"/>
        <v>0.22222222222222221</v>
      </c>
      <c r="T889" s="10">
        <f t="shared" si="258"/>
        <v>0</v>
      </c>
      <c r="U889" s="10">
        <f t="shared" si="259"/>
        <v>0</v>
      </c>
      <c r="V889" s="10">
        <f t="shared" si="260"/>
        <v>0</v>
      </c>
      <c r="W889" s="1">
        <v>5</v>
      </c>
      <c r="X889" s="1">
        <v>4</v>
      </c>
      <c r="Y889" s="1">
        <v>1</v>
      </c>
      <c r="Z889" s="1">
        <v>6</v>
      </c>
      <c r="AA889" s="8">
        <f t="shared" si="261"/>
        <v>16</v>
      </c>
      <c r="AB889" s="10">
        <f t="shared" si="262"/>
        <v>0.3125</v>
      </c>
      <c r="AC889" s="10">
        <f t="shared" si="263"/>
        <v>0.25</v>
      </c>
      <c r="AD889" s="10">
        <f t="shared" si="264"/>
        <v>6.25E-2</v>
      </c>
      <c r="AE889" s="10">
        <f t="shared" si="265"/>
        <v>0.375</v>
      </c>
      <c r="AF889" s="1">
        <v>8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1</v>
      </c>
      <c r="AN889" s="1">
        <v>65</v>
      </c>
      <c r="AO889" s="20" t="str">
        <f t="shared" si="248"/>
        <v>50-65</v>
      </c>
      <c r="AP889" s="1">
        <v>2767</v>
      </c>
      <c r="AQ889" s="1">
        <v>0</v>
      </c>
      <c r="AR889" s="1">
        <v>0</v>
      </c>
      <c r="AS889" s="1">
        <v>0</v>
      </c>
      <c r="AT889" s="1">
        <v>1</v>
      </c>
      <c r="AU889" s="1">
        <v>0</v>
      </c>
      <c r="AV889" s="1">
        <v>0</v>
      </c>
      <c r="AW889" s="1">
        <v>1</v>
      </c>
      <c r="AX889" s="1">
        <v>0</v>
      </c>
      <c r="AY889" s="1">
        <v>0</v>
      </c>
      <c r="AZ889" s="1">
        <v>252</v>
      </c>
      <c r="BA889" s="23">
        <v>42082</v>
      </c>
      <c r="BB889" s="25">
        <f t="shared" si="249"/>
        <v>3</v>
      </c>
      <c r="BC889" s="25" t="str">
        <f t="shared" si="250"/>
        <v>March</v>
      </c>
      <c r="BD889" s="25">
        <v>1</v>
      </c>
      <c r="BE889" t="str">
        <f t="shared" si="251"/>
        <v>300,42586,Low income,442,Low spender,0.0103789977927018,1,1,7,194,2,56,0,0,0,252,0.76984126984127,0.00793650793650794,0.222222222222222,0,0,0,5,4,1,6,16,0.3125,0.25,0.0625,0.375,8,0,0,0,0,0,0,1,65,50-65,2767,0,0,0,1,0,0,1,0,0,252</v>
      </c>
    </row>
    <row r="890" spans="1:57" ht="13.2" x14ac:dyDescent="0.25">
      <c r="A890" s="8">
        <v>1198</v>
      </c>
      <c r="B890" s="1">
        <v>53312</v>
      </c>
      <c r="C890" s="8" t="str">
        <f t="shared" si="252"/>
        <v>High income</v>
      </c>
      <c r="D890" s="31">
        <v>305</v>
      </c>
      <c r="E890" s="34" t="str">
        <f t="shared" si="253"/>
        <v>Low spender</v>
      </c>
      <c r="F890" s="10">
        <f t="shared" si="247"/>
        <v>5.7210384153661463E-3</v>
      </c>
      <c r="G890" s="1">
        <v>0</v>
      </c>
      <c r="H890" s="1">
        <v>0</v>
      </c>
      <c r="I890" s="1">
        <v>32</v>
      </c>
      <c r="J890" s="1">
        <v>241</v>
      </c>
      <c r="K890" s="1">
        <v>0</v>
      </c>
      <c r="L890" s="1">
        <v>12</v>
      </c>
      <c r="M890" s="1">
        <v>0</v>
      </c>
      <c r="N890" s="1">
        <v>0</v>
      </c>
      <c r="O890" s="1">
        <v>25</v>
      </c>
      <c r="P890" s="8">
        <f t="shared" si="254"/>
        <v>278</v>
      </c>
      <c r="Q890" s="10">
        <f t="shared" si="255"/>
        <v>0.86690647482014394</v>
      </c>
      <c r="R890" s="10">
        <f t="shared" si="256"/>
        <v>0</v>
      </c>
      <c r="S890" s="10">
        <f t="shared" si="257"/>
        <v>4.3165467625899283E-2</v>
      </c>
      <c r="T890" s="10">
        <f t="shared" si="258"/>
        <v>0</v>
      </c>
      <c r="U890" s="10">
        <f t="shared" si="259"/>
        <v>0</v>
      </c>
      <c r="V890" s="10">
        <f t="shared" si="260"/>
        <v>8.9928057553956831E-2</v>
      </c>
      <c r="W890" s="1">
        <v>1</v>
      </c>
      <c r="X890" s="1">
        <v>5</v>
      </c>
      <c r="Y890" s="1">
        <v>1</v>
      </c>
      <c r="Z890" s="1">
        <v>5</v>
      </c>
      <c r="AA890" s="8">
        <f t="shared" si="261"/>
        <v>12</v>
      </c>
      <c r="AB890" s="10">
        <f t="shared" si="262"/>
        <v>8.3333333333333329E-2</v>
      </c>
      <c r="AC890" s="10">
        <f t="shared" si="263"/>
        <v>0.41666666666666669</v>
      </c>
      <c r="AD890" s="10">
        <f t="shared" si="264"/>
        <v>8.3333333333333329E-2</v>
      </c>
      <c r="AE890" s="10">
        <f t="shared" si="265"/>
        <v>0.41666666666666669</v>
      </c>
      <c r="AF890" s="1">
        <v>7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69</v>
      </c>
      <c r="AO890" s="20" t="str">
        <f t="shared" si="248"/>
        <v>66+</v>
      </c>
      <c r="AP890" s="1">
        <v>2483</v>
      </c>
      <c r="AQ890" s="1">
        <v>0</v>
      </c>
      <c r="AR890" s="1">
        <v>1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1</v>
      </c>
      <c r="AZ890" s="1">
        <v>228</v>
      </c>
      <c r="BA890" s="23">
        <v>42366</v>
      </c>
      <c r="BB890" s="25">
        <f t="shared" si="249"/>
        <v>12</v>
      </c>
      <c r="BC890" s="25" t="str">
        <f t="shared" si="250"/>
        <v>December</v>
      </c>
      <c r="BD890" s="25">
        <v>1</v>
      </c>
      <c r="BE890" t="str">
        <f t="shared" si="251"/>
        <v>1198,53312,High income,305,Low spender,0.00572103841536615,0,0,32,241,0,12,0,0,25,278,0.866906474820144,0,0.0431654676258993,0,0,0.0899280575539568,1,5,1,5,12,0.0833333333333333,0.416666666666667,0.0833333333333333,0.416666666666667,7,0,0,0,0,0,0,0,69,66+,2483,0,1,0,0,0,0,0,0,1,228</v>
      </c>
    </row>
    <row r="891" spans="1:57" ht="13.2" x14ac:dyDescent="0.25">
      <c r="A891" s="8">
        <v>1420</v>
      </c>
      <c r="B891" s="1">
        <v>45072</v>
      </c>
      <c r="C891" s="8" t="str">
        <f t="shared" si="252"/>
        <v>Low income</v>
      </c>
      <c r="D891" s="31">
        <v>220</v>
      </c>
      <c r="E891" s="34" t="str">
        <f t="shared" si="253"/>
        <v>Low spender</v>
      </c>
      <c r="F891" s="10">
        <f t="shared" si="247"/>
        <v>4.881079162229322E-3</v>
      </c>
      <c r="G891" s="1">
        <v>1</v>
      </c>
      <c r="H891" s="1">
        <v>2</v>
      </c>
      <c r="I891" s="1">
        <v>74</v>
      </c>
      <c r="J891" s="1">
        <v>144</v>
      </c>
      <c r="K891" s="1">
        <v>2</v>
      </c>
      <c r="L891" s="1">
        <v>99</v>
      </c>
      <c r="M891" s="1">
        <v>7</v>
      </c>
      <c r="N891" s="1">
        <v>2</v>
      </c>
      <c r="O891" s="1">
        <v>30</v>
      </c>
      <c r="P891" s="8">
        <f t="shared" si="254"/>
        <v>284</v>
      </c>
      <c r="Q891" s="10">
        <f t="shared" si="255"/>
        <v>0.50704225352112675</v>
      </c>
      <c r="R891" s="10">
        <f t="shared" si="256"/>
        <v>7.0422535211267607E-3</v>
      </c>
      <c r="S891" s="10">
        <f t="shared" si="257"/>
        <v>0.34859154929577463</v>
      </c>
      <c r="T891" s="10">
        <f t="shared" si="258"/>
        <v>2.464788732394366E-2</v>
      </c>
      <c r="U891" s="10">
        <f t="shared" si="259"/>
        <v>7.0422535211267607E-3</v>
      </c>
      <c r="V891" s="10">
        <f t="shared" si="260"/>
        <v>0.10563380281690141</v>
      </c>
      <c r="W891" s="1">
        <v>5</v>
      </c>
      <c r="X891" s="1">
        <v>6</v>
      </c>
      <c r="Y891" s="1">
        <v>1</v>
      </c>
      <c r="Z891" s="1">
        <v>4</v>
      </c>
      <c r="AA891" s="8">
        <f t="shared" si="261"/>
        <v>16</v>
      </c>
      <c r="AB891" s="10">
        <f t="shared" si="262"/>
        <v>0.3125</v>
      </c>
      <c r="AC891" s="10">
        <f t="shared" si="263"/>
        <v>0.375</v>
      </c>
      <c r="AD891" s="10">
        <f t="shared" si="264"/>
        <v>6.25E-2</v>
      </c>
      <c r="AE891" s="10">
        <f t="shared" si="265"/>
        <v>0.25</v>
      </c>
      <c r="AF891" s="1">
        <v>8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72</v>
      </c>
      <c r="AO891" s="20" t="str">
        <f t="shared" si="248"/>
        <v>66+</v>
      </c>
      <c r="AP891" s="1">
        <v>2415</v>
      </c>
      <c r="AQ891" s="1">
        <v>1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1</v>
      </c>
      <c r="AZ891" s="1">
        <v>224</v>
      </c>
      <c r="BA891" s="23">
        <v>42434</v>
      </c>
      <c r="BB891" s="25">
        <f t="shared" si="249"/>
        <v>3</v>
      </c>
      <c r="BC891" s="25" t="str">
        <f t="shared" si="250"/>
        <v>March</v>
      </c>
      <c r="BD891" s="25">
        <v>1</v>
      </c>
      <c r="BE891" t="str">
        <f t="shared" si="251"/>
        <v>1420,45072,Low income,220,Low spender,0.00488107916222932,1,2,74,144,2,99,7,2,30,284,0.507042253521127,0.00704225352112676,0.348591549295775,0.0246478873239437,0.00704225352112676,0.105633802816901,5,6,1,4,16,0.3125,0.375,0.0625,0.25,8,0,0,0,0,0,0,0,72,66+,2415,1,0,0,0,0,0,0,0,1,224</v>
      </c>
    </row>
    <row r="892" spans="1:57" ht="13.2" x14ac:dyDescent="0.25">
      <c r="A892" s="8">
        <v>1403</v>
      </c>
      <c r="B892" s="1">
        <v>53761</v>
      </c>
      <c r="C892" s="8" t="str">
        <f t="shared" si="252"/>
        <v>High income</v>
      </c>
      <c r="D892" s="31">
        <v>532</v>
      </c>
      <c r="E892" s="34" t="str">
        <f t="shared" si="253"/>
        <v>Low spender</v>
      </c>
      <c r="F892" s="10">
        <f t="shared" si="247"/>
        <v>9.8956492624765156E-3</v>
      </c>
      <c r="G892" s="1">
        <v>1</v>
      </c>
      <c r="H892" s="1">
        <v>1</v>
      </c>
      <c r="I892" s="1">
        <v>7</v>
      </c>
      <c r="J892" s="1">
        <v>158</v>
      </c>
      <c r="K892" s="1">
        <v>0</v>
      </c>
      <c r="L892" s="1">
        <v>76</v>
      </c>
      <c r="M892" s="1">
        <v>13</v>
      </c>
      <c r="N892" s="1">
        <v>7</v>
      </c>
      <c r="O892" s="1">
        <v>71</v>
      </c>
      <c r="P892" s="8">
        <f t="shared" si="254"/>
        <v>325</v>
      </c>
      <c r="Q892" s="10">
        <f t="shared" si="255"/>
        <v>0.48615384615384616</v>
      </c>
      <c r="R892" s="10">
        <f t="shared" si="256"/>
        <v>0</v>
      </c>
      <c r="S892" s="10">
        <f t="shared" si="257"/>
        <v>0.23384615384615384</v>
      </c>
      <c r="T892" s="10">
        <f t="shared" si="258"/>
        <v>0.04</v>
      </c>
      <c r="U892" s="10">
        <f t="shared" si="259"/>
        <v>2.1538461538461538E-2</v>
      </c>
      <c r="V892" s="10">
        <f t="shared" si="260"/>
        <v>0.21846153846153846</v>
      </c>
      <c r="W892" s="1">
        <v>6</v>
      </c>
      <c r="X892" s="1">
        <v>4</v>
      </c>
      <c r="Y892" s="1">
        <v>4</v>
      </c>
      <c r="Z892" s="1">
        <v>3</v>
      </c>
      <c r="AA892" s="8">
        <f t="shared" si="261"/>
        <v>17</v>
      </c>
      <c r="AB892" s="10">
        <f t="shared" si="262"/>
        <v>0.35294117647058826</v>
      </c>
      <c r="AC892" s="10">
        <f t="shared" si="263"/>
        <v>0.23529411764705882</v>
      </c>
      <c r="AD892" s="10">
        <f t="shared" si="264"/>
        <v>0.23529411764705882</v>
      </c>
      <c r="AE892" s="10">
        <f t="shared" si="265"/>
        <v>0.17647058823529413</v>
      </c>
      <c r="AF892" s="1">
        <v>5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48</v>
      </c>
      <c r="AO892" s="20" t="str">
        <f t="shared" si="248"/>
        <v>36-50</v>
      </c>
      <c r="AP892" s="1">
        <v>2420</v>
      </c>
      <c r="AQ892" s="1">
        <v>0</v>
      </c>
      <c r="AR892" s="1">
        <v>1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1</v>
      </c>
      <c r="AY892" s="1">
        <v>0</v>
      </c>
      <c r="AZ892" s="1">
        <v>183</v>
      </c>
      <c r="BA892" s="23">
        <v>42429</v>
      </c>
      <c r="BB892" s="25">
        <f t="shared" si="249"/>
        <v>2</v>
      </c>
      <c r="BC892" s="25" t="str">
        <f t="shared" si="250"/>
        <v>February</v>
      </c>
      <c r="BD892" s="25">
        <v>1</v>
      </c>
      <c r="BE892" t="str">
        <f t="shared" si="251"/>
        <v>1403,53761,High income,532,Low spender,0.00989564926247652,1,1,7,158,0,76,13,7,71,325,0.486153846153846,0,0.233846153846154,0.04,0.0215384615384615,0.218461538461538,6,4,4,3,17,0.352941176470588,0.235294117647059,0.235294117647059,0.176470588235294,5,0,0,0,0,0,0,0,48,36-50,2420,0,1,0,0,0,0,0,1,0,183</v>
      </c>
    </row>
    <row r="893" spans="1:57" ht="13.2" x14ac:dyDescent="0.25">
      <c r="A893" s="8">
        <v>766</v>
      </c>
      <c r="B893" s="1">
        <v>58917</v>
      </c>
      <c r="C893" s="8" t="str">
        <f t="shared" si="252"/>
        <v>High income</v>
      </c>
      <c r="D893" s="31">
        <v>893</v>
      </c>
      <c r="E893" s="34" t="str">
        <f t="shared" si="253"/>
        <v>High spender</v>
      </c>
      <c r="F893" s="10">
        <f t="shared" si="247"/>
        <v>1.5156915661014648E-2</v>
      </c>
      <c r="G893" s="1">
        <v>1</v>
      </c>
      <c r="H893" s="1">
        <v>2</v>
      </c>
      <c r="I893" s="1">
        <v>10</v>
      </c>
      <c r="J893" s="1">
        <v>151</v>
      </c>
      <c r="K893" s="1">
        <v>7</v>
      </c>
      <c r="L893" s="1">
        <v>89</v>
      </c>
      <c r="M893" s="1">
        <v>0</v>
      </c>
      <c r="N893" s="1">
        <v>7</v>
      </c>
      <c r="O893" s="1">
        <v>28</v>
      </c>
      <c r="P893" s="8">
        <f t="shared" si="254"/>
        <v>282</v>
      </c>
      <c r="Q893" s="10">
        <f t="shared" si="255"/>
        <v>0.53546099290780147</v>
      </c>
      <c r="R893" s="10">
        <f t="shared" si="256"/>
        <v>2.4822695035460994E-2</v>
      </c>
      <c r="S893" s="10">
        <f t="shared" si="257"/>
        <v>0.31560283687943264</v>
      </c>
      <c r="T893" s="10">
        <f t="shared" si="258"/>
        <v>0</v>
      </c>
      <c r="U893" s="10">
        <f t="shared" si="259"/>
        <v>2.4822695035460994E-2</v>
      </c>
      <c r="V893" s="10">
        <f t="shared" si="260"/>
        <v>9.9290780141843976E-2</v>
      </c>
      <c r="W893" s="1">
        <v>5</v>
      </c>
      <c r="X893" s="1">
        <v>4</v>
      </c>
      <c r="Y893" s="1">
        <v>1</v>
      </c>
      <c r="Z893" s="1">
        <v>6</v>
      </c>
      <c r="AA893" s="8">
        <f t="shared" si="261"/>
        <v>16</v>
      </c>
      <c r="AB893" s="10">
        <f t="shared" si="262"/>
        <v>0.3125</v>
      </c>
      <c r="AC893" s="10">
        <f t="shared" si="263"/>
        <v>0.25</v>
      </c>
      <c r="AD893" s="10">
        <f t="shared" si="264"/>
        <v>6.25E-2</v>
      </c>
      <c r="AE893" s="10">
        <f t="shared" si="265"/>
        <v>0.375</v>
      </c>
      <c r="AF893" s="1">
        <v>5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51</v>
      </c>
      <c r="AO893" s="20" t="str">
        <f t="shared" si="248"/>
        <v>50-65</v>
      </c>
      <c r="AP893" s="1">
        <v>2621</v>
      </c>
      <c r="AQ893" s="1">
        <v>0</v>
      </c>
      <c r="AR893" s="1">
        <v>0</v>
      </c>
      <c r="AS893" s="1">
        <v>0</v>
      </c>
      <c r="AT893" s="1">
        <v>1</v>
      </c>
      <c r="AU893" s="1">
        <v>0</v>
      </c>
      <c r="AV893" s="1">
        <v>0</v>
      </c>
      <c r="AW893" s="1">
        <v>1</v>
      </c>
      <c r="AX893" s="1">
        <v>0</v>
      </c>
      <c r="AY893" s="1">
        <v>0</v>
      </c>
      <c r="AZ893" s="1">
        <v>226</v>
      </c>
      <c r="BA893" s="23">
        <v>42228</v>
      </c>
      <c r="BB893" s="25">
        <f t="shared" si="249"/>
        <v>8</v>
      </c>
      <c r="BC893" s="25" t="str">
        <f t="shared" si="250"/>
        <v>August</v>
      </c>
      <c r="BD893" s="25">
        <v>1</v>
      </c>
      <c r="BE893" t="str">
        <f t="shared" si="251"/>
        <v>766,58917,High income,893,High spender,0.0151569156610146,1,2,10,151,7,89,0,7,28,282,0.535460992907801,0.024822695035461,0.315602836879433,0,0.024822695035461,0.099290780141844,5,4,1,6,16,0.3125,0.25,0.0625,0.375,5,0,0,0,0,0,0,0,51,50-65,2621,0,0,0,1,0,0,1,0,0,226</v>
      </c>
    </row>
    <row r="894" spans="1:57" ht="13.2" x14ac:dyDescent="0.25">
      <c r="A894" s="8">
        <v>574</v>
      </c>
      <c r="B894" s="1">
        <v>42873</v>
      </c>
      <c r="C894" s="8" t="str">
        <f t="shared" si="252"/>
        <v>Low income</v>
      </c>
      <c r="D894" s="31">
        <v>733</v>
      </c>
      <c r="E894" s="34" t="str">
        <f t="shared" si="253"/>
        <v>High spender</v>
      </c>
      <c r="F894" s="10">
        <f t="shared" si="247"/>
        <v>1.709700744058032E-2</v>
      </c>
      <c r="G894" s="1">
        <v>1</v>
      </c>
      <c r="H894" s="1">
        <v>1</v>
      </c>
      <c r="I894" s="1">
        <v>11</v>
      </c>
      <c r="J894" s="1">
        <v>209</v>
      </c>
      <c r="K894" s="1">
        <v>0</v>
      </c>
      <c r="L894" s="1">
        <v>40</v>
      </c>
      <c r="M894" s="1">
        <v>3</v>
      </c>
      <c r="N894" s="1">
        <v>2</v>
      </c>
      <c r="O894" s="1">
        <v>15</v>
      </c>
      <c r="P894" s="8">
        <f t="shared" si="254"/>
        <v>269</v>
      </c>
      <c r="Q894" s="10">
        <f t="shared" si="255"/>
        <v>0.77695167286245348</v>
      </c>
      <c r="R894" s="10">
        <f t="shared" si="256"/>
        <v>0</v>
      </c>
      <c r="S894" s="10">
        <f t="shared" si="257"/>
        <v>0.14869888475836432</v>
      </c>
      <c r="T894" s="10">
        <f t="shared" si="258"/>
        <v>1.1152416356877323E-2</v>
      </c>
      <c r="U894" s="10">
        <f t="shared" si="259"/>
        <v>7.4349442379182153E-3</v>
      </c>
      <c r="V894" s="10">
        <f t="shared" si="260"/>
        <v>5.5762081784386616E-2</v>
      </c>
      <c r="W894" s="1">
        <v>4</v>
      </c>
      <c r="X894" s="1">
        <v>6</v>
      </c>
      <c r="Y894" s="1">
        <v>1</v>
      </c>
      <c r="Z894" s="1">
        <v>4</v>
      </c>
      <c r="AA894" s="8">
        <f t="shared" si="261"/>
        <v>15</v>
      </c>
      <c r="AB894" s="10">
        <f t="shared" si="262"/>
        <v>0.26666666666666666</v>
      </c>
      <c r="AC894" s="10">
        <f t="shared" si="263"/>
        <v>0.4</v>
      </c>
      <c r="AD894" s="10">
        <f t="shared" si="264"/>
        <v>6.6666666666666666E-2</v>
      </c>
      <c r="AE894" s="10">
        <f t="shared" si="265"/>
        <v>0.26666666666666666</v>
      </c>
      <c r="AF894" s="1">
        <v>8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70</v>
      </c>
      <c r="AO894" s="20" t="str">
        <f t="shared" si="248"/>
        <v>66+</v>
      </c>
      <c r="AP894" s="1">
        <v>2683</v>
      </c>
      <c r="AQ894" s="1">
        <v>1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1</v>
      </c>
      <c r="AZ894" s="1">
        <v>239</v>
      </c>
      <c r="BA894" s="23">
        <v>42166</v>
      </c>
      <c r="BB894" s="25">
        <f t="shared" si="249"/>
        <v>6</v>
      </c>
      <c r="BC894" s="25" t="str">
        <f t="shared" si="250"/>
        <v>June</v>
      </c>
      <c r="BD894" s="25">
        <v>1</v>
      </c>
      <c r="BE894" t="str">
        <f t="shared" si="251"/>
        <v>574,42873,Low income,733,High spender,0.0170970074405803,1,1,11,209,0,40,3,2,15,269,0.776951672862453,0,0.148698884758364,0.0111524163568773,0.00743494423791822,0.0557620817843866,4,6,1,4,15,0.266666666666667,0.4,0.0666666666666667,0.266666666666667,8,0,0,0,0,0,0,0,70,66+,2683,1,0,0,0,0,0,0,0,1,239</v>
      </c>
    </row>
    <row r="895" spans="1:57" ht="13.2" x14ac:dyDescent="0.25">
      <c r="A895" s="8">
        <v>228</v>
      </c>
      <c r="B895" s="1">
        <v>44377</v>
      </c>
      <c r="C895" s="8" t="str">
        <f t="shared" si="252"/>
        <v>Low income</v>
      </c>
      <c r="D895" s="31">
        <v>442</v>
      </c>
      <c r="E895" s="34" t="str">
        <f t="shared" si="253"/>
        <v>Low spender</v>
      </c>
      <c r="F895" s="10">
        <f t="shared" si="247"/>
        <v>9.9601144737138606E-3</v>
      </c>
      <c r="G895" s="1">
        <v>1</v>
      </c>
      <c r="H895" s="1">
        <v>1</v>
      </c>
      <c r="I895" s="1">
        <v>70</v>
      </c>
      <c r="J895" s="1">
        <v>224</v>
      </c>
      <c r="K895" s="1">
        <v>0</v>
      </c>
      <c r="L895" s="1">
        <v>30</v>
      </c>
      <c r="M895" s="1">
        <v>0</v>
      </c>
      <c r="N895" s="1">
        <v>0</v>
      </c>
      <c r="O895" s="1">
        <v>10</v>
      </c>
      <c r="P895" s="8">
        <f t="shared" si="254"/>
        <v>264</v>
      </c>
      <c r="Q895" s="10">
        <f t="shared" si="255"/>
        <v>0.84848484848484851</v>
      </c>
      <c r="R895" s="10">
        <f t="shared" si="256"/>
        <v>0</v>
      </c>
      <c r="S895" s="10">
        <f t="shared" si="257"/>
        <v>0.11363636363636363</v>
      </c>
      <c r="T895" s="10">
        <f t="shared" si="258"/>
        <v>0</v>
      </c>
      <c r="U895" s="10">
        <f t="shared" si="259"/>
        <v>0</v>
      </c>
      <c r="V895" s="10">
        <f t="shared" si="260"/>
        <v>3.787878787878788E-2</v>
      </c>
      <c r="W895" s="1">
        <v>8</v>
      </c>
      <c r="X895" s="1">
        <v>5</v>
      </c>
      <c r="Y895" s="1">
        <v>1</v>
      </c>
      <c r="Z895" s="1">
        <v>5</v>
      </c>
      <c r="AA895" s="8">
        <f t="shared" si="261"/>
        <v>19</v>
      </c>
      <c r="AB895" s="10">
        <f t="shared" si="262"/>
        <v>0.42105263157894735</v>
      </c>
      <c r="AC895" s="10">
        <f t="shared" si="263"/>
        <v>0.26315789473684209</v>
      </c>
      <c r="AD895" s="10">
        <f t="shared" si="264"/>
        <v>5.2631578947368418E-2</v>
      </c>
      <c r="AE895" s="10">
        <f t="shared" si="265"/>
        <v>0.26315789473684209</v>
      </c>
      <c r="AF895" s="1">
        <v>8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52</v>
      </c>
      <c r="AO895" s="20" t="str">
        <f t="shared" si="248"/>
        <v>50-65</v>
      </c>
      <c r="AP895" s="1">
        <v>2791</v>
      </c>
      <c r="AQ895" s="1">
        <v>0</v>
      </c>
      <c r="AR895" s="1">
        <v>1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1</v>
      </c>
      <c r="AZ895" s="1">
        <v>244</v>
      </c>
      <c r="BA895" s="23">
        <v>42058</v>
      </c>
      <c r="BB895" s="25">
        <f t="shared" si="249"/>
        <v>2</v>
      </c>
      <c r="BC895" s="25" t="str">
        <f t="shared" si="250"/>
        <v>February</v>
      </c>
      <c r="BD895" s="25">
        <v>1</v>
      </c>
      <c r="BE895" t="str">
        <f t="shared" si="251"/>
        <v>228,44377,Low income,442,Low spender,0.00996011447371386,1,1,70,224,0,30,0,0,10,264,0.848484848484849,0,0.113636363636364,0,0,0.0378787878787879,8,5,1,5,19,0.421052631578947,0.263157894736842,0.0526315789473684,0.263157894736842,8,0,0,0,0,0,0,0,52,50-65,2791,0,1,0,0,0,0,0,0,1,244</v>
      </c>
    </row>
    <row r="896" spans="1:57" ht="13.2" x14ac:dyDescent="0.25">
      <c r="A896" s="8">
        <v>85</v>
      </c>
      <c r="B896" s="1">
        <v>60544</v>
      </c>
      <c r="C896" s="8" t="str">
        <f t="shared" si="252"/>
        <v>High income</v>
      </c>
      <c r="D896" s="31">
        <v>69</v>
      </c>
      <c r="E896" s="34" t="str">
        <f t="shared" si="253"/>
        <v>Low spender</v>
      </c>
      <c r="F896" s="10">
        <f t="shared" si="247"/>
        <v>1.139667019027484E-3</v>
      </c>
      <c r="G896" s="1">
        <v>1</v>
      </c>
      <c r="H896" s="1">
        <v>1</v>
      </c>
      <c r="I896" s="1">
        <v>92</v>
      </c>
      <c r="J896" s="1">
        <v>201</v>
      </c>
      <c r="K896" s="1">
        <v>2</v>
      </c>
      <c r="L896" s="1">
        <v>43</v>
      </c>
      <c r="M896" s="1">
        <v>3</v>
      </c>
      <c r="N896" s="1">
        <v>5</v>
      </c>
      <c r="O896" s="1">
        <v>35</v>
      </c>
      <c r="P896" s="8">
        <f t="shared" si="254"/>
        <v>289</v>
      </c>
      <c r="Q896" s="10">
        <f t="shared" si="255"/>
        <v>0.69550173010380623</v>
      </c>
      <c r="R896" s="10">
        <f t="shared" si="256"/>
        <v>6.920415224913495E-3</v>
      </c>
      <c r="S896" s="10">
        <f t="shared" si="257"/>
        <v>0.14878892733564014</v>
      </c>
      <c r="T896" s="10">
        <f t="shared" si="258"/>
        <v>1.0380622837370242E-2</v>
      </c>
      <c r="U896" s="10">
        <f t="shared" si="259"/>
        <v>1.7301038062283738E-2</v>
      </c>
      <c r="V896" s="10">
        <f t="shared" si="260"/>
        <v>0.12110726643598616</v>
      </c>
      <c r="W896" s="1">
        <v>4</v>
      </c>
      <c r="X896" s="1">
        <v>5</v>
      </c>
      <c r="Y896" s="1">
        <v>1</v>
      </c>
      <c r="Z896" s="1">
        <v>5</v>
      </c>
      <c r="AA896" s="8">
        <f t="shared" si="261"/>
        <v>15</v>
      </c>
      <c r="AB896" s="10">
        <f t="shared" si="262"/>
        <v>0.26666666666666666</v>
      </c>
      <c r="AC896" s="10">
        <f t="shared" si="263"/>
        <v>0.33333333333333331</v>
      </c>
      <c r="AD896" s="10">
        <f t="shared" si="264"/>
        <v>6.6666666666666666E-2</v>
      </c>
      <c r="AE896" s="10">
        <f t="shared" si="265"/>
        <v>0.33333333333333331</v>
      </c>
      <c r="AF896" s="1">
        <v>6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59</v>
      </c>
      <c r="AO896" s="20" t="str">
        <f t="shared" si="248"/>
        <v>50-65</v>
      </c>
      <c r="AP896" s="1">
        <v>2832</v>
      </c>
      <c r="AQ896" s="1">
        <v>0</v>
      </c>
      <c r="AR896" s="1">
        <v>1</v>
      </c>
      <c r="AS896" s="1">
        <v>0</v>
      </c>
      <c r="AT896" s="1">
        <v>0</v>
      </c>
      <c r="AU896" s="1">
        <v>0</v>
      </c>
      <c r="AV896" s="1">
        <v>0</v>
      </c>
      <c r="AW896" s="1">
        <v>1</v>
      </c>
      <c r="AX896" s="1">
        <v>0</v>
      </c>
      <c r="AY896" s="1">
        <v>0</v>
      </c>
      <c r="AZ896" s="1">
        <v>219</v>
      </c>
      <c r="BA896" s="23">
        <v>42017</v>
      </c>
      <c r="BB896" s="25">
        <f t="shared" si="249"/>
        <v>1</v>
      </c>
      <c r="BC896" s="25" t="str">
        <f t="shared" si="250"/>
        <v>January</v>
      </c>
      <c r="BD896" s="25">
        <v>1</v>
      </c>
      <c r="BE896" t="str">
        <f t="shared" si="251"/>
        <v>85,60544,High income,69,Low spender,0.00113966701902748,1,1,92,201,2,43,3,5,35,289,0.695501730103806,0.0069204152249135,0.14878892733564,0.0103806228373702,0.0173010380622837,0.121107266435986,4,5,1,5,15,0.266666666666667,0.333333333333333,0.0666666666666667,0.333333333333333,6,0,0,0,0,0,0,0,59,50-65,2832,0,1,0,0,0,0,1,0,0,219</v>
      </c>
    </row>
    <row r="897" spans="1:57" ht="13.2" x14ac:dyDescent="0.25">
      <c r="A897" s="8">
        <v>1164</v>
      </c>
      <c r="B897" s="1">
        <v>37929</v>
      </c>
      <c r="C897" s="8" t="str">
        <f t="shared" si="252"/>
        <v>Low income</v>
      </c>
      <c r="D897" s="31">
        <v>397</v>
      </c>
      <c r="E897" s="34" t="str">
        <f t="shared" si="253"/>
        <v>Low spender</v>
      </c>
      <c r="F897" s="10">
        <f t="shared" si="247"/>
        <v>1.0466925044161459E-2</v>
      </c>
      <c r="G897" s="1">
        <v>0</v>
      </c>
      <c r="H897" s="1">
        <v>0</v>
      </c>
      <c r="I897" s="1">
        <v>49</v>
      </c>
      <c r="J897" s="1">
        <v>202</v>
      </c>
      <c r="K897" s="1">
        <v>2</v>
      </c>
      <c r="L897" s="1">
        <v>46</v>
      </c>
      <c r="M897" s="1">
        <v>3</v>
      </c>
      <c r="N897" s="1">
        <v>2</v>
      </c>
      <c r="O897" s="1">
        <v>10</v>
      </c>
      <c r="P897" s="8">
        <f t="shared" si="254"/>
        <v>265</v>
      </c>
      <c r="Q897" s="10">
        <f t="shared" si="255"/>
        <v>0.76226415094339628</v>
      </c>
      <c r="R897" s="10">
        <f t="shared" si="256"/>
        <v>7.5471698113207548E-3</v>
      </c>
      <c r="S897" s="10">
        <f t="shared" si="257"/>
        <v>0.17358490566037735</v>
      </c>
      <c r="T897" s="10">
        <f t="shared" si="258"/>
        <v>1.1320754716981131E-2</v>
      </c>
      <c r="U897" s="10">
        <f t="shared" si="259"/>
        <v>7.5471698113207548E-3</v>
      </c>
      <c r="V897" s="10">
        <f t="shared" si="260"/>
        <v>3.7735849056603772E-2</v>
      </c>
      <c r="W897" s="1">
        <v>2</v>
      </c>
      <c r="X897" s="1">
        <v>4</v>
      </c>
      <c r="Y897" s="1">
        <v>2</v>
      </c>
      <c r="Z897" s="1">
        <v>5</v>
      </c>
      <c r="AA897" s="8">
        <f t="shared" si="261"/>
        <v>13</v>
      </c>
      <c r="AB897" s="10">
        <f t="shared" si="262"/>
        <v>0.15384615384615385</v>
      </c>
      <c r="AC897" s="10">
        <f t="shared" si="263"/>
        <v>0.30769230769230771</v>
      </c>
      <c r="AD897" s="10">
        <f t="shared" si="264"/>
        <v>0.15384615384615385</v>
      </c>
      <c r="AE897" s="10">
        <f t="shared" si="265"/>
        <v>0.38461538461538464</v>
      </c>
      <c r="AF897" s="1">
        <v>7</v>
      </c>
      <c r="AG897" s="1">
        <v>1</v>
      </c>
      <c r="AH897" s="1">
        <v>0</v>
      </c>
      <c r="AI897" s="1">
        <v>0</v>
      </c>
      <c r="AJ897" s="1">
        <v>1</v>
      </c>
      <c r="AK897" s="1">
        <v>0</v>
      </c>
      <c r="AL897" s="1">
        <v>0</v>
      </c>
      <c r="AM897" s="1">
        <v>1</v>
      </c>
      <c r="AN897" s="1">
        <v>35</v>
      </c>
      <c r="AO897" s="20" t="str">
        <f t="shared" si="248"/>
        <v>24-35</v>
      </c>
      <c r="AP897" s="1">
        <v>2493</v>
      </c>
      <c r="AQ897" s="1">
        <v>0</v>
      </c>
      <c r="AR897" s="1">
        <v>0</v>
      </c>
      <c r="AS897" s="1">
        <v>1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1</v>
      </c>
      <c r="AZ897" s="1">
        <v>245</v>
      </c>
      <c r="BA897" s="23">
        <v>42356</v>
      </c>
      <c r="BB897" s="25">
        <f t="shared" si="249"/>
        <v>12</v>
      </c>
      <c r="BC897" s="25" t="str">
        <f t="shared" si="250"/>
        <v>December</v>
      </c>
      <c r="BD897" s="25">
        <v>1</v>
      </c>
      <c r="BE897" t="str">
        <f t="shared" si="251"/>
        <v>1164,37929,Low income,397,Low spender,0.0104669250441615,0,0,49,202,2,46,3,2,10,265,0.762264150943396,0.00754716981132075,0.173584905660377,0.0113207547169811,0.00754716981132075,0.0377358490566038,2,4,2,5,13,0.153846153846154,0.307692307692308,0.153846153846154,0.384615384615385,7,1,0,0,1,0,0,1,35,24-35,2493,0,0,1,0,0,0,0,0,1,245</v>
      </c>
    </row>
    <row r="898" spans="1:57" ht="13.2" x14ac:dyDescent="0.25">
      <c r="A898" s="8">
        <v>761</v>
      </c>
      <c r="B898" s="1">
        <v>47743</v>
      </c>
      <c r="C898" s="8" t="str">
        <f t="shared" si="252"/>
        <v>Low income</v>
      </c>
      <c r="D898" s="31">
        <v>121</v>
      </c>
      <c r="E898" s="34" t="str">
        <f t="shared" si="253"/>
        <v>Low spender</v>
      </c>
      <c r="F898" s="10">
        <f t="shared" ref="F898:F961" si="266">D898/B898</f>
        <v>2.5344029491234316E-3</v>
      </c>
      <c r="G898" s="1">
        <v>0</v>
      </c>
      <c r="H898" s="1">
        <v>1</v>
      </c>
      <c r="I898" s="1">
        <v>56</v>
      </c>
      <c r="J898" s="1">
        <v>198</v>
      </c>
      <c r="K898" s="1">
        <v>2</v>
      </c>
      <c r="L898" s="1">
        <v>43</v>
      </c>
      <c r="M898" s="1">
        <v>0</v>
      </c>
      <c r="N898" s="1">
        <v>12</v>
      </c>
      <c r="O898" s="1">
        <v>20</v>
      </c>
      <c r="P898" s="8">
        <f t="shared" si="254"/>
        <v>275</v>
      </c>
      <c r="Q898" s="10">
        <f t="shared" si="255"/>
        <v>0.72</v>
      </c>
      <c r="R898" s="10">
        <f t="shared" si="256"/>
        <v>7.2727272727272727E-3</v>
      </c>
      <c r="S898" s="10">
        <f t="shared" si="257"/>
        <v>0.15636363636363637</v>
      </c>
      <c r="T898" s="10">
        <f t="shared" si="258"/>
        <v>0</v>
      </c>
      <c r="U898" s="10">
        <f t="shared" si="259"/>
        <v>4.363636363636364E-2</v>
      </c>
      <c r="V898" s="10">
        <f t="shared" si="260"/>
        <v>7.2727272727272724E-2</v>
      </c>
      <c r="W898" s="1">
        <v>3</v>
      </c>
      <c r="X898" s="1">
        <v>4</v>
      </c>
      <c r="Y898" s="1">
        <v>1</v>
      </c>
      <c r="Z898" s="1">
        <v>6</v>
      </c>
      <c r="AA898" s="8">
        <f t="shared" si="261"/>
        <v>14</v>
      </c>
      <c r="AB898" s="10">
        <f t="shared" si="262"/>
        <v>0.21428571428571427</v>
      </c>
      <c r="AC898" s="10">
        <f t="shared" si="263"/>
        <v>0.2857142857142857</v>
      </c>
      <c r="AD898" s="10">
        <f t="shared" si="264"/>
        <v>7.1428571428571425E-2</v>
      </c>
      <c r="AE898" s="10">
        <f t="shared" si="265"/>
        <v>0.42857142857142855</v>
      </c>
      <c r="AF898" s="1">
        <v>6</v>
      </c>
      <c r="AG898" s="1">
        <v>0</v>
      </c>
      <c r="AH898" s="1">
        <v>0</v>
      </c>
      <c r="AI898" s="1">
        <v>0</v>
      </c>
      <c r="AJ898" s="1">
        <v>1</v>
      </c>
      <c r="AK898" s="1">
        <v>0</v>
      </c>
      <c r="AL898" s="1">
        <v>0</v>
      </c>
      <c r="AM898" s="1">
        <v>0</v>
      </c>
      <c r="AN898" s="1">
        <v>63</v>
      </c>
      <c r="AO898" s="20" t="str">
        <f t="shared" ref="AO898:AO961" si="267">IF(AND(AN898&lt;36,AN898&gt;23), "24-35",
IF(AND(AN898&lt;51,AN898&gt;35), "36-50",
IF(AND(AN898&lt;66,AN898&gt;50), "50-65",
IF(AN898&gt;65, "66+", "N")
)))</f>
        <v>50-65</v>
      </c>
      <c r="AP898" s="1">
        <v>2623</v>
      </c>
      <c r="AQ898" s="1">
        <v>0</v>
      </c>
      <c r="AR898" s="1">
        <v>1</v>
      </c>
      <c r="AS898" s="1">
        <v>0</v>
      </c>
      <c r="AT898" s="1">
        <v>0</v>
      </c>
      <c r="AU898" s="1">
        <v>0</v>
      </c>
      <c r="AV898" s="1">
        <v>0</v>
      </c>
      <c r="AW898" s="1">
        <v>1</v>
      </c>
      <c r="AX898" s="1">
        <v>0</v>
      </c>
      <c r="AY898" s="1">
        <v>0</v>
      </c>
      <c r="AZ898" s="1">
        <v>235</v>
      </c>
      <c r="BA898" s="23">
        <v>42226</v>
      </c>
      <c r="BB898" s="25">
        <f t="shared" ref="BB898:BB961" si="268">MONTH(BA898)</f>
        <v>8</v>
      </c>
      <c r="BC898" s="25" t="str">
        <f t="shared" ref="BC898:BC961" si="269">TEXT(BA898,"mmmm")</f>
        <v>August</v>
      </c>
      <c r="BD898" s="25">
        <v>1</v>
      </c>
      <c r="BE898" t="str">
        <f t="shared" ref="BE898:BE961" si="270">_xlfn.TEXTJOIN(",",TRUE,A898:AZ898)</f>
        <v>761,47743,Low income,121,Low spender,0.00253440294912343,0,1,56,198,2,43,0,12,20,275,0.72,0.00727272727272727,0.156363636363636,0,0.0436363636363636,0.0727272727272727,3,4,1,6,14,0.214285714285714,0.285714285714286,0.0714285714285714,0.428571428571429,6,0,0,0,1,0,0,0,63,50-65,2623,0,1,0,0,0,0,1,0,0,235</v>
      </c>
    </row>
    <row r="899" spans="1:57" ht="13.2" x14ac:dyDescent="0.25">
      <c r="A899" s="8">
        <v>605</v>
      </c>
      <c r="B899" s="1">
        <v>43776</v>
      </c>
      <c r="C899" s="8" t="str">
        <f t="shared" ref="C899:C962" si="271">IF(B899&lt;=AVERAGE(B:B),"Low income", "High income")</f>
        <v>Low income</v>
      </c>
      <c r="D899" s="31">
        <v>40</v>
      </c>
      <c r="E899" s="34" t="str">
        <f t="shared" ref="E899:E962" si="272">IF(D899&lt;=AVERAGE(D:D),"Low spender", "High spender")</f>
        <v>Low spender</v>
      </c>
      <c r="F899" s="10">
        <f t="shared" si="266"/>
        <v>9.1374269005847948E-4</v>
      </c>
      <c r="G899" s="1">
        <v>1</v>
      </c>
      <c r="H899" s="1">
        <v>1</v>
      </c>
      <c r="I899" s="1">
        <v>9</v>
      </c>
      <c r="J899" s="1">
        <v>177</v>
      </c>
      <c r="K899" s="1">
        <v>2</v>
      </c>
      <c r="L899" s="1">
        <v>71</v>
      </c>
      <c r="M899" s="1">
        <v>3</v>
      </c>
      <c r="N899" s="1">
        <v>2</v>
      </c>
      <c r="O899" s="1">
        <v>20</v>
      </c>
      <c r="P899" s="8">
        <f t="shared" ref="P899:P962" si="273">SUM(J899:O899)</f>
        <v>275</v>
      </c>
      <c r="Q899" s="10">
        <f t="shared" ref="Q899:Q962" si="274">IF(P899=0,0,J899/P899)</f>
        <v>0.64363636363636367</v>
      </c>
      <c r="R899" s="10">
        <f t="shared" ref="R899:R962" si="275">IF(P899=0,0,K899/P899)</f>
        <v>7.2727272727272727E-3</v>
      </c>
      <c r="S899" s="10">
        <f t="shared" ref="S899:S962" si="276">IF(P899=0,0,L899/P899)</f>
        <v>0.25818181818181818</v>
      </c>
      <c r="T899" s="10">
        <f t="shared" ref="T899:T962" si="277">IF(P899=0,0,M899/P899)</f>
        <v>1.090909090909091E-2</v>
      </c>
      <c r="U899" s="10">
        <f t="shared" ref="U899:U962" si="278">IF(P899=0,0,N899/P899)</f>
        <v>7.2727272727272727E-3</v>
      </c>
      <c r="V899" s="10">
        <f t="shared" ref="V899:V962" si="279">IF(P899=0,0,O899/P899)</f>
        <v>7.2727272727272724E-2</v>
      </c>
      <c r="W899" s="1">
        <v>6</v>
      </c>
      <c r="X899" s="1">
        <v>5</v>
      </c>
      <c r="Y899" s="1">
        <v>2</v>
      </c>
      <c r="Z899" s="1">
        <v>4</v>
      </c>
      <c r="AA899" s="8">
        <f t="shared" ref="AA899:AA962" si="280">SUM(W899:Z899)</f>
        <v>17</v>
      </c>
      <c r="AB899" s="10">
        <f t="shared" ref="AB899:AB962" si="281">IF(AA899=0,0,W899/AA899)</f>
        <v>0.35294117647058826</v>
      </c>
      <c r="AC899" s="10">
        <f t="shared" ref="AC899:AC962" si="282">IF(AA899=0,0,X899/AA899)</f>
        <v>0.29411764705882354</v>
      </c>
      <c r="AD899" s="10">
        <f t="shared" ref="AD899:AD962" si="283">IF(AA899=0,0,Y899/AA899)</f>
        <v>0.11764705882352941</v>
      </c>
      <c r="AE899" s="10">
        <f t="shared" ref="AE899:AE962" si="284">IF(AA899=0,0,Z899/AA899)</f>
        <v>0.23529411764705882</v>
      </c>
      <c r="AF899" s="1">
        <v>8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1</v>
      </c>
      <c r="AN899" s="1">
        <v>68</v>
      </c>
      <c r="AO899" s="20" t="str">
        <f t="shared" si="267"/>
        <v>66+</v>
      </c>
      <c r="AP899" s="1">
        <v>2670</v>
      </c>
      <c r="AQ899" s="1">
        <v>0</v>
      </c>
      <c r="AR899" s="1">
        <v>0</v>
      </c>
      <c r="AS899" s="1">
        <v>0</v>
      </c>
      <c r="AT899" s="1">
        <v>1</v>
      </c>
      <c r="AU899" s="1">
        <v>0</v>
      </c>
      <c r="AV899" s="1">
        <v>0</v>
      </c>
      <c r="AW899" s="1">
        <v>0</v>
      </c>
      <c r="AX899" s="1">
        <v>1</v>
      </c>
      <c r="AY899" s="1">
        <v>0</v>
      </c>
      <c r="AZ899" s="1">
        <v>235</v>
      </c>
      <c r="BA899" s="23">
        <v>42179</v>
      </c>
      <c r="BB899" s="25">
        <f t="shared" si="268"/>
        <v>6</v>
      </c>
      <c r="BC899" s="25" t="str">
        <f t="shared" si="269"/>
        <v>June</v>
      </c>
      <c r="BD899" s="25">
        <v>1</v>
      </c>
      <c r="BE899" t="str">
        <f t="shared" si="270"/>
        <v>605,43776,Low income,40,Low spender,0.000913742690058479,1,1,9,177,2,71,3,2,20,275,0.643636363636364,0.00727272727272727,0.258181818181818,0.0109090909090909,0.00727272727272727,0.0727272727272727,6,5,2,4,17,0.352941176470588,0.294117647058824,0.117647058823529,0.235294117647059,8,0,0,0,0,0,0,1,68,66+,2670,0,0,0,1,0,0,0,1,0,235</v>
      </c>
    </row>
    <row r="900" spans="1:57" ht="13.2" x14ac:dyDescent="0.25">
      <c r="A900" s="8">
        <v>98</v>
      </c>
      <c r="B900" s="1">
        <v>42557</v>
      </c>
      <c r="C900" s="8" t="str">
        <f t="shared" si="271"/>
        <v>Low income</v>
      </c>
      <c r="D900" s="31">
        <v>1271</v>
      </c>
      <c r="E900" s="34" t="str">
        <f t="shared" si="272"/>
        <v>High spender</v>
      </c>
      <c r="F900" s="10">
        <f t="shared" si="266"/>
        <v>2.986582700848274E-2</v>
      </c>
      <c r="G900" s="1">
        <v>0</v>
      </c>
      <c r="H900" s="1">
        <v>1</v>
      </c>
      <c r="I900" s="1">
        <v>98</v>
      </c>
      <c r="J900" s="1">
        <v>192</v>
      </c>
      <c r="K900" s="1">
        <v>5</v>
      </c>
      <c r="L900" s="1">
        <v>53</v>
      </c>
      <c r="M900" s="1">
        <v>0</v>
      </c>
      <c r="N900" s="1">
        <v>5</v>
      </c>
      <c r="O900" s="1">
        <v>15</v>
      </c>
      <c r="P900" s="8">
        <f t="shared" si="273"/>
        <v>270</v>
      </c>
      <c r="Q900" s="10">
        <f t="shared" si="274"/>
        <v>0.71111111111111114</v>
      </c>
      <c r="R900" s="10">
        <f t="shared" si="275"/>
        <v>1.8518518518518517E-2</v>
      </c>
      <c r="S900" s="10">
        <f t="shared" si="276"/>
        <v>0.1962962962962963</v>
      </c>
      <c r="T900" s="10">
        <f t="shared" si="277"/>
        <v>0</v>
      </c>
      <c r="U900" s="10">
        <f t="shared" si="278"/>
        <v>1.8518518518518517E-2</v>
      </c>
      <c r="V900" s="10">
        <f t="shared" si="279"/>
        <v>5.5555555555555552E-2</v>
      </c>
      <c r="W900" s="1">
        <v>4</v>
      </c>
      <c r="X900" s="1">
        <v>6</v>
      </c>
      <c r="Y900" s="1">
        <v>1</v>
      </c>
      <c r="Z900" s="1">
        <v>4</v>
      </c>
      <c r="AA900" s="8">
        <f t="shared" si="280"/>
        <v>15</v>
      </c>
      <c r="AB900" s="10">
        <f t="shared" si="281"/>
        <v>0.26666666666666666</v>
      </c>
      <c r="AC900" s="10">
        <f t="shared" si="282"/>
        <v>0.4</v>
      </c>
      <c r="AD900" s="10">
        <f t="shared" si="283"/>
        <v>6.6666666666666666E-2</v>
      </c>
      <c r="AE900" s="10">
        <f t="shared" si="284"/>
        <v>0.26666666666666666</v>
      </c>
      <c r="AF900" s="1">
        <v>8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46</v>
      </c>
      <c r="AO900" s="20" t="str">
        <f t="shared" si="267"/>
        <v>36-50</v>
      </c>
      <c r="AP900" s="1">
        <v>2828</v>
      </c>
      <c r="AQ900" s="1">
        <v>0</v>
      </c>
      <c r="AR900" s="1">
        <v>1</v>
      </c>
      <c r="AS900" s="1">
        <v>0</v>
      </c>
      <c r="AT900" s="1">
        <v>0</v>
      </c>
      <c r="AU900" s="1">
        <v>0</v>
      </c>
      <c r="AV900" s="1">
        <v>0</v>
      </c>
      <c r="AW900" s="1">
        <v>1</v>
      </c>
      <c r="AX900" s="1">
        <v>0</v>
      </c>
      <c r="AY900" s="1">
        <v>0</v>
      </c>
      <c r="AZ900" s="1">
        <v>240</v>
      </c>
      <c r="BA900" s="23">
        <v>42021</v>
      </c>
      <c r="BB900" s="25">
        <f t="shared" si="268"/>
        <v>1</v>
      </c>
      <c r="BC900" s="25" t="str">
        <f t="shared" si="269"/>
        <v>January</v>
      </c>
      <c r="BD900" s="25">
        <v>1</v>
      </c>
      <c r="BE900" t="str">
        <f t="shared" si="270"/>
        <v>98,42557,Low income,1271,High spender,0.0298658270084827,0,1,98,192,5,53,0,5,15,270,0.711111111111111,0.0185185185185185,0.196296296296296,0,0.0185185185185185,0.0555555555555556,4,6,1,4,15,0.266666666666667,0.4,0.0666666666666667,0.266666666666667,8,0,0,0,0,0,0,0,46,36-50,2828,0,1,0,0,0,0,1,0,0,240</v>
      </c>
    </row>
    <row r="901" spans="1:57" ht="13.2" x14ac:dyDescent="0.25">
      <c r="A901" s="8">
        <v>2199</v>
      </c>
      <c r="B901" s="1">
        <v>61482</v>
      </c>
      <c r="C901" s="8" t="str">
        <f t="shared" si="271"/>
        <v>High income</v>
      </c>
      <c r="D901" s="31">
        <v>615</v>
      </c>
      <c r="E901" s="34" t="str">
        <f t="shared" si="272"/>
        <v>High spender</v>
      </c>
      <c r="F901" s="10">
        <f t="shared" si="266"/>
        <v>1.0002927686152045E-2</v>
      </c>
      <c r="G901" s="1">
        <v>0</v>
      </c>
      <c r="H901" s="1">
        <v>0</v>
      </c>
      <c r="I901" s="1">
        <v>39</v>
      </c>
      <c r="J901" s="1">
        <v>48</v>
      </c>
      <c r="K901" s="1">
        <v>58</v>
      </c>
      <c r="L901" s="1">
        <v>68</v>
      </c>
      <c r="M901" s="1">
        <v>16</v>
      </c>
      <c r="N901" s="1">
        <v>66</v>
      </c>
      <c r="O901" s="1">
        <v>43</v>
      </c>
      <c r="P901" s="8">
        <f t="shared" si="273"/>
        <v>299</v>
      </c>
      <c r="Q901" s="10">
        <f t="shared" si="274"/>
        <v>0.16053511705685619</v>
      </c>
      <c r="R901" s="10">
        <f t="shared" si="275"/>
        <v>0.1939799331103679</v>
      </c>
      <c r="S901" s="10">
        <f t="shared" si="276"/>
        <v>0.22742474916387959</v>
      </c>
      <c r="T901" s="10">
        <f t="shared" si="277"/>
        <v>5.3511705685618728E-2</v>
      </c>
      <c r="U901" s="10">
        <f t="shared" si="278"/>
        <v>0.22073578595317725</v>
      </c>
      <c r="V901" s="10">
        <f t="shared" si="279"/>
        <v>0.14381270903010032</v>
      </c>
      <c r="W901" s="1">
        <v>1</v>
      </c>
      <c r="X901" s="1">
        <v>3</v>
      </c>
      <c r="Y901" s="1">
        <v>2</v>
      </c>
      <c r="Z901" s="1">
        <v>6</v>
      </c>
      <c r="AA901" s="8">
        <f t="shared" si="280"/>
        <v>12</v>
      </c>
      <c r="AB901" s="10">
        <f t="shared" si="281"/>
        <v>8.3333333333333329E-2</v>
      </c>
      <c r="AC901" s="10">
        <f t="shared" si="282"/>
        <v>0.25</v>
      </c>
      <c r="AD901" s="10">
        <f t="shared" si="283"/>
        <v>0.16666666666666666</v>
      </c>
      <c r="AE901" s="10">
        <f t="shared" si="284"/>
        <v>0.5</v>
      </c>
      <c r="AF901" s="1">
        <v>2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55</v>
      </c>
      <c r="AO901" s="20" t="str">
        <f t="shared" si="267"/>
        <v>50-65</v>
      </c>
      <c r="AP901" s="1">
        <v>2161</v>
      </c>
      <c r="AQ901" s="1">
        <v>0</v>
      </c>
      <c r="AR901" s="1">
        <v>1</v>
      </c>
      <c r="AS901" s="1">
        <v>0</v>
      </c>
      <c r="AT901" s="1">
        <v>0</v>
      </c>
      <c r="AU901" s="1">
        <v>0</v>
      </c>
      <c r="AV901" s="1">
        <v>0</v>
      </c>
      <c r="AW901" s="1">
        <v>1</v>
      </c>
      <c r="AX901" s="1">
        <v>0</v>
      </c>
      <c r="AY901" s="1">
        <v>0</v>
      </c>
      <c r="AZ901" s="1">
        <v>213</v>
      </c>
      <c r="BA901" s="23">
        <v>42688</v>
      </c>
      <c r="BB901" s="25">
        <f t="shared" si="268"/>
        <v>11</v>
      </c>
      <c r="BC901" s="25" t="str">
        <f t="shared" si="269"/>
        <v>November</v>
      </c>
      <c r="BD901" s="25">
        <v>1</v>
      </c>
      <c r="BE901" t="str">
        <f t="shared" si="270"/>
        <v>2199,61482,High income,615,High spender,0.010002927686152,0,0,39,48,58,68,16,66,43,299,0.160535117056856,0.193979933110368,0.22742474916388,0.0535117056856187,0.220735785953177,0.1438127090301,1,3,2,6,12,0.0833333333333333,0.25,0.166666666666667,0.5,2,0,0,0,0,0,0,0,55,50-65,2161,0,1,0,0,0,0,1,0,0,213</v>
      </c>
    </row>
    <row r="902" spans="1:57" ht="13.2" x14ac:dyDescent="0.25">
      <c r="A902" s="8">
        <v>1207</v>
      </c>
      <c r="B902" s="1">
        <v>41551</v>
      </c>
      <c r="C902" s="8" t="str">
        <f t="shared" si="271"/>
        <v>Low income</v>
      </c>
      <c r="D902" s="31">
        <v>551</v>
      </c>
      <c r="E902" s="34" t="str">
        <f t="shared" si="272"/>
        <v>Low spender</v>
      </c>
      <c r="F902" s="10">
        <f t="shared" si="266"/>
        <v>1.3260812014151285E-2</v>
      </c>
      <c r="G902" s="1">
        <v>1</v>
      </c>
      <c r="H902" s="1">
        <v>1</v>
      </c>
      <c r="I902" s="1">
        <v>51</v>
      </c>
      <c r="J902" s="1">
        <v>220</v>
      </c>
      <c r="K902" s="1">
        <v>0</v>
      </c>
      <c r="L902" s="1">
        <v>33</v>
      </c>
      <c r="M902" s="1">
        <v>3</v>
      </c>
      <c r="N902" s="1">
        <v>0</v>
      </c>
      <c r="O902" s="1">
        <v>23</v>
      </c>
      <c r="P902" s="8">
        <f t="shared" si="273"/>
        <v>279</v>
      </c>
      <c r="Q902" s="10">
        <f t="shared" si="274"/>
        <v>0.78853046594982079</v>
      </c>
      <c r="R902" s="10">
        <f t="shared" si="275"/>
        <v>0</v>
      </c>
      <c r="S902" s="10">
        <f t="shared" si="276"/>
        <v>0.11827956989247312</v>
      </c>
      <c r="T902" s="10">
        <f t="shared" si="277"/>
        <v>1.0752688172043012E-2</v>
      </c>
      <c r="U902" s="10">
        <f t="shared" si="278"/>
        <v>0</v>
      </c>
      <c r="V902" s="10">
        <f t="shared" si="279"/>
        <v>8.2437275985663083E-2</v>
      </c>
      <c r="W902" s="1">
        <v>5</v>
      </c>
      <c r="X902" s="1">
        <v>5</v>
      </c>
      <c r="Y902" s="1">
        <v>1</v>
      </c>
      <c r="Z902" s="1">
        <v>5</v>
      </c>
      <c r="AA902" s="8">
        <f t="shared" si="280"/>
        <v>16</v>
      </c>
      <c r="AB902" s="10">
        <f t="shared" si="281"/>
        <v>0.3125</v>
      </c>
      <c r="AC902" s="10">
        <f t="shared" si="282"/>
        <v>0.3125</v>
      </c>
      <c r="AD902" s="10">
        <f t="shared" si="283"/>
        <v>6.25E-2</v>
      </c>
      <c r="AE902" s="10">
        <f t="shared" si="284"/>
        <v>0.3125</v>
      </c>
      <c r="AF902" s="1">
        <v>8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56</v>
      </c>
      <c r="AO902" s="20" t="str">
        <f t="shared" si="267"/>
        <v>50-65</v>
      </c>
      <c r="AP902" s="1">
        <v>2478</v>
      </c>
      <c r="AQ902" s="1">
        <v>0</v>
      </c>
      <c r="AR902" s="1">
        <v>1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1</v>
      </c>
      <c r="AZ902" s="1">
        <v>233</v>
      </c>
      <c r="BA902" s="23">
        <v>42371</v>
      </c>
      <c r="BB902" s="25">
        <f t="shared" si="268"/>
        <v>1</v>
      </c>
      <c r="BC902" s="25" t="str">
        <f t="shared" si="269"/>
        <v>January</v>
      </c>
      <c r="BD902" s="25">
        <v>1</v>
      </c>
      <c r="BE902" t="str">
        <f t="shared" si="270"/>
        <v>1207,41551,Low income,551,Low spender,0.0132608120141513,1,1,51,220,0,33,3,0,23,279,0.788530465949821,0,0.118279569892473,0.010752688172043,0,0.0824372759856631,5,5,1,5,16,0.3125,0.3125,0.0625,0.3125,8,0,0,0,0,0,0,0,56,50-65,2478,0,1,0,0,0,0,0,0,1,233</v>
      </c>
    </row>
    <row r="903" spans="1:57" ht="13.2" x14ac:dyDescent="0.25">
      <c r="A903" s="8">
        <v>1127</v>
      </c>
      <c r="B903" s="1">
        <v>45006</v>
      </c>
      <c r="C903" s="8" t="str">
        <f t="shared" si="271"/>
        <v>Low income</v>
      </c>
      <c r="D903" s="31">
        <v>433</v>
      </c>
      <c r="E903" s="34" t="str">
        <f t="shared" si="272"/>
        <v>Low spender</v>
      </c>
      <c r="F903" s="10">
        <f t="shared" si="266"/>
        <v>9.6209394302981827E-3</v>
      </c>
      <c r="G903" s="1">
        <v>0</v>
      </c>
      <c r="H903" s="1">
        <v>0</v>
      </c>
      <c r="I903" s="1">
        <v>90</v>
      </c>
      <c r="J903" s="1">
        <v>162</v>
      </c>
      <c r="K903" s="1">
        <v>25</v>
      </c>
      <c r="L903" s="1">
        <v>53</v>
      </c>
      <c r="M903" s="1">
        <v>16</v>
      </c>
      <c r="N903" s="1">
        <v>0</v>
      </c>
      <c r="O903" s="1">
        <v>10</v>
      </c>
      <c r="P903" s="8">
        <f t="shared" si="273"/>
        <v>266</v>
      </c>
      <c r="Q903" s="10">
        <f t="shared" si="274"/>
        <v>0.60902255639097747</v>
      </c>
      <c r="R903" s="10">
        <f t="shared" si="275"/>
        <v>9.3984962406015032E-2</v>
      </c>
      <c r="S903" s="10">
        <f t="shared" si="276"/>
        <v>0.19924812030075187</v>
      </c>
      <c r="T903" s="10">
        <f t="shared" si="277"/>
        <v>6.0150375939849621E-2</v>
      </c>
      <c r="U903" s="10">
        <f t="shared" si="278"/>
        <v>0</v>
      </c>
      <c r="V903" s="10">
        <f t="shared" si="279"/>
        <v>3.7593984962406013E-2</v>
      </c>
      <c r="W903" s="1">
        <v>1</v>
      </c>
      <c r="X903" s="1">
        <v>3</v>
      </c>
      <c r="Y903" s="1">
        <v>1</v>
      </c>
      <c r="Z903" s="1">
        <v>7</v>
      </c>
      <c r="AA903" s="8">
        <f t="shared" si="280"/>
        <v>12</v>
      </c>
      <c r="AB903" s="10">
        <f t="shared" si="281"/>
        <v>8.3333333333333329E-2</v>
      </c>
      <c r="AC903" s="10">
        <f t="shared" si="282"/>
        <v>0.25</v>
      </c>
      <c r="AD903" s="10">
        <f t="shared" si="283"/>
        <v>8.3333333333333329E-2</v>
      </c>
      <c r="AE903" s="10">
        <f t="shared" si="284"/>
        <v>0.58333333333333337</v>
      </c>
      <c r="AF903" s="1">
        <v>3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76</v>
      </c>
      <c r="AO903" s="20" t="str">
        <f t="shared" si="267"/>
        <v>66+</v>
      </c>
      <c r="AP903" s="1">
        <v>2505</v>
      </c>
      <c r="AQ903" s="1">
        <v>0</v>
      </c>
      <c r="AR903" s="1">
        <v>0</v>
      </c>
      <c r="AS903" s="1">
        <v>0</v>
      </c>
      <c r="AT903" s="1">
        <v>0</v>
      </c>
      <c r="AU903" s="1">
        <v>1</v>
      </c>
      <c r="AV903" s="1">
        <v>0</v>
      </c>
      <c r="AW903" s="1">
        <v>0</v>
      </c>
      <c r="AX903" s="1">
        <v>1</v>
      </c>
      <c r="AY903" s="1">
        <v>0</v>
      </c>
      <c r="AZ903" s="1">
        <v>246</v>
      </c>
      <c r="BA903" s="23">
        <v>42344</v>
      </c>
      <c r="BB903" s="25">
        <f t="shared" si="268"/>
        <v>12</v>
      </c>
      <c r="BC903" s="25" t="str">
        <f t="shared" si="269"/>
        <v>December</v>
      </c>
      <c r="BD903" s="25">
        <v>1</v>
      </c>
      <c r="BE903" t="str">
        <f t="shared" si="270"/>
        <v>1127,45006,Low income,433,Low spender,0.00962093943029818,0,0,90,162,25,53,16,0,10,266,0.609022556390977,0.093984962406015,0.199248120300752,0.0601503759398496,0,0.037593984962406,1,3,1,7,12,0.0833333333333333,0.25,0.0833333333333333,0.583333333333333,3,0,0,0,0,0,0,0,76,66+,2505,0,0,0,0,1,0,0,1,0,246</v>
      </c>
    </row>
    <row r="904" spans="1:57" ht="13.2" x14ac:dyDescent="0.25">
      <c r="A904" s="8">
        <v>786</v>
      </c>
      <c r="B904" s="1">
        <v>38201</v>
      </c>
      <c r="C904" s="8" t="str">
        <f t="shared" si="271"/>
        <v>Low income</v>
      </c>
      <c r="D904" s="31">
        <v>874</v>
      </c>
      <c r="E904" s="34" t="str">
        <f t="shared" si="272"/>
        <v>High spender</v>
      </c>
      <c r="F904" s="10">
        <f t="shared" si="266"/>
        <v>2.287898222559619E-2</v>
      </c>
      <c r="G904" s="1">
        <v>0</v>
      </c>
      <c r="H904" s="1">
        <v>1</v>
      </c>
      <c r="I904" s="1">
        <v>19</v>
      </c>
      <c r="J904" s="1">
        <v>233</v>
      </c>
      <c r="K904" s="1">
        <v>0</v>
      </c>
      <c r="L904" s="1">
        <v>23</v>
      </c>
      <c r="M904" s="1">
        <v>0</v>
      </c>
      <c r="N904" s="1">
        <v>0</v>
      </c>
      <c r="O904" s="1">
        <v>12</v>
      </c>
      <c r="P904" s="8">
        <f t="shared" si="273"/>
        <v>268</v>
      </c>
      <c r="Q904" s="10">
        <f t="shared" si="274"/>
        <v>0.86940298507462688</v>
      </c>
      <c r="R904" s="10">
        <f t="shared" si="275"/>
        <v>0</v>
      </c>
      <c r="S904" s="10">
        <f t="shared" si="276"/>
        <v>8.5820895522388058E-2</v>
      </c>
      <c r="T904" s="10">
        <f t="shared" si="277"/>
        <v>0</v>
      </c>
      <c r="U904" s="10">
        <f t="shared" si="278"/>
        <v>0</v>
      </c>
      <c r="V904" s="10">
        <f t="shared" si="279"/>
        <v>4.4776119402985072E-2</v>
      </c>
      <c r="W904" s="1">
        <v>4</v>
      </c>
      <c r="X904" s="1">
        <v>5</v>
      </c>
      <c r="Y904" s="1">
        <v>1</v>
      </c>
      <c r="Z904" s="1">
        <v>5</v>
      </c>
      <c r="AA904" s="8">
        <f t="shared" si="280"/>
        <v>15</v>
      </c>
      <c r="AB904" s="10">
        <f t="shared" si="281"/>
        <v>0.26666666666666666</v>
      </c>
      <c r="AC904" s="10">
        <f t="shared" si="282"/>
        <v>0.33333333333333331</v>
      </c>
      <c r="AD904" s="10">
        <f t="shared" si="283"/>
        <v>6.6666666666666666E-2</v>
      </c>
      <c r="AE904" s="10">
        <f t="shared" si="284"/>
        <v>0.33333333333333331</v>
      </c>
      <c r="AF904" s="1">
        <v>8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60</v>
      </c>
      <c r="AO904" s="20" t="str">
        <f t="shared" si="267"/>
        <v>50-65</v>
      </c>
      <c r="AP904" s="1">
        <v>2616</v>
      </c>
      <c r="AQ904" s="1">
        <v>0</v>
      </c>
      <c r="AR904" s="1">
        <v>0</v>
      </c>
      <c r="AS904" s="1">
        <v>0</v>
      </c>
      <c r="AT904" s="1">
        <v>1</v>
      </c>
      <c r="AU904" s="1">
        <v>0</v>
      </c>
      <c r="AV904" s="1">
        <v>0</v>
      </c>
      <c r="AW904" s="1">
        <v>0</v>
      </c>
      <c r="AX904" s="1">
        <v>0</v>
      </c>
      <c r="AY904" s="1">
        <v>1</v>
      </c>
      <c r="AZ904" s="1">
        <v>244</v>
      </c>
      <c r="BA904" s="23">
        <v>42233</v>
      </c>
      <c r="BB904" s="25">
        <f t="shared" si="268"/>
        <v>8</v>
      </c>
      <c r="BC904" s="25" t="str">
        <f t="shared" si="269"/>
        <v>August</v>
      </c>
      <c r="BD904" s="25">
        <v>1</v>
      </c>
      <c r="BE904" t="str">
        <f t="shared" si="270"/>
        <v>786,38201,Low income,874,High spender,0.0228789822255962,0,1,19,233,0,23,0,0,12,268,0.869402985074627,0,0.0858208955223881,0,0,0.0447761194029851,4,5,1,5,15,0.266666666666667,0.333333333333333,0.0666666666666667,0.333333333333333,8,0,0,0,0,0,0,0,60,50-65,2616,0,0,0,1,0,0,0,0,1,244</v>
      </c>
    </row>
    <row r="905" spans="1:57" ht="13.2" x14ac:dyDescent="0.25">
      <c r="A905" s="8">
        <v>1826</v>
      </c>
      <c r="B905" s="1">
        <v>54222</v>
      </c>
      <c r="C905" s="8" t="str">
        <f t="shared" si="271"/>
        <v>High income</v>
      </c>
      <c r="D905" s="31">
        <v>1047</v>
      </c>
      <c r="E905" s="34" t="str">
        <f t="shared" si="272"/>
        <v>High spender</v>
      </c>
      <c r="F905" s="10">
        <f t="shared" si="266"/>
        <v>1.9309505366825273E-2</v>
      </c>
      <c r="G905" s="1">
        <v>0</v>
      </c>
      <c r="H905" s="1">
        <v>1</v>
      </c>
      <c r="I905" s="1">
        <v>98</v>
      </c>
      <c r="J905" s="1">
        <v>199</v>
      </c>
      <c r="K905" s="1">
        <v>12</v>
      </c>
      <c r="L905" s="1">
        <v>31</v>
      </c>
      <c r="M905" s="1">
        <v>3</v>
      </c>
      <c r="N905" s="1">
        <v>12</v>
      </c>
      <c r="O905" s="1">
        <v>7</v>
      </c>
      <c r="P905" s="8">
        <f t="shared" si="273"/>
        <v>264</v>
      </c>
      <c r="Q905" s="10">
        <f t="shared" si="274"/>
        <v>0.75378787878787878</v>
      </c>
      <c r="R905" s="10">
        <f t="shared" si="275"/>
        <v>4.5454545454545456E-2</v>
      </c>
      <c r="S905" s="10">
        <f t="shared" si="276"/>
        <v>0.11742424242424243</v>
      </c>
      <c r="T905" s="10">
        <f t="shared" si="277"/>
        <v>1.1363636363636364E-2</v>
      </c>
      <c r="U905" s="10">
        <f t="shared" si="278"/>
        <v>4.5454545454545456E-2</v>
      </c>
      <c r="V905" s="10">
        <f t="shared" si="279"/>
        <v>2.6515151515151516E-2</v>
      </c>
      <c r="W905" s="1">
        <v>1</v>
      </c>
      <c r="X905" s="1">
        <v>3</v>
      </c>
      <c r="Y905" s="1">
        <v>3</v>
      </c>
      <c r="Z905" s="1">
        <v>5</v>
      </c>
      <c r="AA905" s="8">
        <f t="shared" si="280"/>
        <v>12</v>
      </c>
      <c r="AB905" s="10">
        <f t="shared" si="281"/>
        <v>8.3333333333333329E-2</v>
      </c>
      <c r="AC905" s="10">
        <f t="shared" si="282"/>
        <v>0.25</v>
      </c>
      <c r="AD905" s="10">
        <f t="shared" si="283"/>
        <v>0.25</v>
      </c>
      <c r="AE905" s="10">
        <f t="shared" si="284"/>
        <v>0.41666666666666669</v>
      </c>
      <c r="AF905" s="1">
        <v>3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47</v>
      </c>
      <c r="AO905" s="20" t="str">
        <f t="shared" si="267"/>
        <v>36-50</v>
      </c>
      <c r="AP905" s="1">
        <v>2279</v>
      </c>
      <c r="AQ905" s="1">
        <v>0</v>
      </c>
      <c r="AR905" s="1">
        <v>1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1</v>
      </c>
      <c r="AZ905" s="1">
        <v>250</v>
      </c>
      <c r="BA905" s="23">
        <v>42570</v>
      </c>
      <c r="BB905" s="25">
        <f t="shared" si="268"/>
        <v>7</v>
      </c>
      <c r="BC905" s="25" t="str">
        <f t="shared" si="269"/>
        <v>July</v>
      </c>
      <c r="BD905" s="25">
        <v>1</v>
      </c>
      <c r="BE905" t="str">
        <f t="shared" si="270"/>
        <v>1826,54222,High income,1047,High spender,0.0193095053668253,0,1,98,199,12,31,3,12,7,264,0.753787878787879,0.0454545454545455,0.117424242424242,0.0113636363636364,0.0454545454545455,0.0265151515151515,1,3,3,5,12,0.0833333333333333,0.25,0.25,0.416666666666667,3,0,0,0,0,0,0,0,47,36-50,2279,0,1,0,0,0,0,0,0,1,250</v>
      </c>
    </row>
    <row r="906" spans="1:57" ht="13.2" x14ac:dyDescent="0.25">
      <c r="A906" s="8">
        <v>1460</v>
      </c>
      <c r="B906" s="1">
        <v>53187</v>
      </c>
      <c r="C906" s="8" t="str">
        <f t="shared" si="271"/>
        <v>High income</v>
      </c>
      <c r="D906" s="31">
        <v>429</v>
      </c>
      <c r="E906" s="34" t="str">
        <f t="shared" si="272"/>
        <v>Low spender</v>
      </c>
      <c r="F906" s="10">
        <f t="shared" si="266"/>
        <v>8.0658807603361717E-3</v>
      </c>
      <c r="G906" s="1">
        <v>1</v>
      </c>
      <c r="H906" s="1">
        <v>0</v>
      </c>
      <c r="I906" s="1">
        <v>66</v>
      </c>
      <c r="J906" s="1">
        <v>211</v>
      </c>
      <c r="K906" s="1">
        <v>2</v>
      </c>
      <c r="L906" s="1">
        <v>30</v>
      </c>
      <c r="M906" s="1">
        <v>7</v>
      </c>
      <c r="N906" s="1">
        <v>7</v>
      </c>
      <c r="O906" s="1">
        <v>10</v>
      </c>
      <c r="P906" s="8">
        <f t="shared" si="273"/>
        <v>267</v>
      </c>
      <c r="Q906" s="10">
        <f t="shared" si="274"/>
        <v>0.79026217228464424</v>
      </c>
      <c r="R906" s="10">
        <f t="shared" si="275"/>
        <v>7.4906367041198503E-3</v>
      </c>
      <c r="S906" s="10">
        <f t="shared" si="276"/>
        <v>0.11235955056179775</v>
      </c>
      <c r="T906" s="10">
        <f t="shared" si="277"/>
        <v>2.6217228464419477E-2</v>
      </c>
      <c r="U906" s="10">
        <f t="shared" si="278"/>
        <v>2.6217228464419477E-2</v>
      </c>
      <c r="V906" s="10">
        <f t="shared" si="279"/>
        <v>3.7453183520599252E-2</v>
      </c>
      <c r="W906" s="1">
        <v>2</v>
      </c>
      <c r="X906" s="1">
        <v>4</v>
      </c>
      <c r="Y906" s="1">
        <v>1</v>
      </c>
      <c r="Z906" s="1">
        <v>6</v>
      </c>
      <c r="AA906" s="8">
        <f t="shared" si="280"/>
        <v>13</v>
      </c>
      <c r="AB906" s="10">
        <f t="shared" si="281"/>
        <v>0.15384615384615385</v>
      </c>
      <c r="AC906" s="10">
        <f t="shared" si="282"/>
        <v>0.30769230769230771</v>
      </c>
      <c r="AD906" s="10">
        <f t="shared" si="283"/>
        <v>7.6923076923076927E-2</v>
      </c>
      <c r="AE906" s="10">
        <f t="shared" si="284"/>
        <v>0.46153846153846156</v>
      </c>
      <c r="AF906" s="1">
        <v>5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50</v>
      </c>
      <c r="AO906" s="20" t="str">
        <f t="shared" si="267"/>
        <v>36-50</v>
      </c>
      <c r="AP906" s="1">
        <v>2405</v>
      </c>
      <c r="AQ906" s="1">
        <v>0</v>
      </c>
      <c r="AR906" s="1">
        <v>0</v>
      </c>
      <c r="AS906" s="1">
        <v>0</v>
      </c>
      <c r="AT906" s="1">
        <v>1</v>
      </c>
      <c r="AU906" s="1">
        <v>0</v>
      </c>
      <c r="AV906" s="1">
        <v>0</v>
      </c>
      <c r="AW906" s="1">
        <v>1</v>
      </c>
      <c r="AX906" s="1">
        <v>0</v>
      </c>
      <c r="AY906" s="1">
        <v>0</v>
      </c>
      <c r="AZ906" s="1">
        <v>247</v>
      </c>
      <c r="BA906" s="23">
        <v>42444</v>
      </c>
      <c r="BB906" s="25">
        <f t="shared" si="268"/>
        <v>3</v>
      </c>
      <c r="BC906" s="25" t="str">
        <f t="shared" si="269"/>
        <v>March</v>
      </c>
      <c r="BD906" s="25">
        <v>1</v>
      </c>
      <c r="BE906" t="str">
        <f t="shared" si="270"/>
        <v>1460,53187,High income,429,Low spender,0.00806588076033617,1,0,66,211,2,30,7,7,10,267,0.790262172284644,0.00749063670411985,0.112359550561798,0.0262172284644195,0.0262172284644195,0.0374531835205993,2,4,1,6,13,0.153846153846154,0.307692307692308,0.0769230769230769,0.461538461538462,5,0,0,0,0,0,0,0,50,36-50,2405,0,0,0,1,0,0,1,0,0,247</v>
      </c>
    </row>
    <row r="907" spans="1:57" ht="13.2" x14ac:dyDescent="0.25">
      <c r="A907" s="8">
        <v>1254</v>
      </c>
      <c r="B907" s="1">
        <v>52332</v>
      </c>
      <c r="C907" s="8" t="str">
        <f t="shared" si="271"/>
        <v>High income</v>
      </c>
      <c r="D907" s="31">
        <v>1492</v>
      </c>
      <c r="E907" s="34" t="str">
        <f t="shared" si="272"/>
        <v>High spender</v>
      </c>
      <c r="F907" s="10">
        <f t="shared" si="266"/>
        <v>2.8510280516701063E-2</v>
      </c>
      <c r="G907" s="1">
        <v>0</v>
      </c>
      <c r="H907" s="1">
        <v>0</v>
      </c>
      <c r="I907" s="1">
        <v>63</v>
      </c>
      <c r="J907" s="1">
        <v>212</v>
      </c>
      <c r="K907" s="1">
        <v>5</v>
      </c>
      <c r="L907" s="1">
        <v>33</v>
      </c>
      <c r="M907" s="1">
        <v>7</v>
      </c>
      <c r="N907" s="1">
        <v>0</v>
      </c>
      <c r="O907" s="1">
        <v>2</v>
      </c>
      <c r="P907" s="8">
        <f t="shared" si="273"/>
        <v>259</v>
      </c>
      <c r="Q907" s="10">
        <f t="shared" si="274"/>
        <v>0.81853281853281856</v>
      </c>
      <c r="R907" s="10">
        <f t="shared" si="275"/>
        <v>1.9305019305019305E-2</v>
      </c>
      <c r="S907" s="10">
        <f t="shared" si="276"/>
        <v>0.12741312741312741</v>
      </c>
      <c r="T907" s="10">
        <f t="shared" si="277"/>
        <v>2.7027027027027029E-2</v>
      </c>
      <c r="U907" s="10">
        <f t="shared" si="278"/>
        <v>0</v>
      </c>
      <c r="V907" s="10">
        <f t="shared" si="279"/>
        <v>7.7220077220077222E-3</v>
      </c>
      <c r="W907" s="1">
        <v>1</v>
      </c>
      <c r="X907" s="1">
        <v>3</v>
      </c>
      <c r="Y907" s="1">
        <v>2</v>
      </c>
      <c r="Z907" s="1">
        <v>6</v>
      </c>
      <c r="AA907" s="8">
        <f t="shared" si="280"/>
        <v>12</v>
      </c>
      <c r="AB907" s="10">
        <f t="shared" si="281"/>
        <v>8.3333333333333329E-2</v>
      </c>
      <c r="AC907" s="10">
        <f t="shared" si="282"/>
        <v>0.25</v>
      </c>
      <c r="AD907" s="10">
        <f t="shared" si="283"/>
        <v>0.16666666666666666</v>
      </c>
      <c r="AE907" s="10">
        <f t="shared" si="284"/>
        <v>0.5</v>
      </c>
      <c r="AF907" s="1">
        <v>4</v>
      </c>
      <c r="AG907" s="1">
        <v>0</v>
      </c>
      <c r="AH907" s="1">
        <v>0</v>
      </c>
      <c r="AI907" s="1">
        <v>0</v>
      </c>
      <c r="AJ907" s="1">
        <v>1</v>
      </c>
      <c r="AK907" s="1">
        <v>0</v>
      </c>
      <c r="AL907" s="1">
        <v>0</v>
      </c>
      <c r="AM907" s="1">
        <v>0</v>
      </c>
      <c r="AN907" s="1">
        <v>61</v>
      </c>
      <c r="AO907" s="20" t="str">
        <f t="shared" si="267"/>
        <v>50-65</v>
      </c>
      <c r="AP907" s="1">
        <v>2464</v>
      </c>
      <c r="AQ907" s="1">
        <v>1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1</v>
      </c>
      <c r="AX907" s="1">
        <v>0</v>
      </c>
      <c r="AY907" s="1">
        <v>0</v>
      </c>
      <c r="AZ907" s="1">
        <v>255</v>
      </c>
      <c r="BA907" s="23">
        <v>42385</v>
      </c>
      <c r="BB907" s="25">
        <f t="shared" si="268"/>
        <v>1</v>
      </c>
      <c r="BC907" s="25" t="str">
        <f t="shared" si="269"/>
        <v>January</v>
      </c>
      <c r="BD907" s="25">
        <v>1</v>
      </c>
      <c r="BE907" t="str">
        <f t="shared" si="270"/>
        <v>1254,52332,High income,1492,High spender,0.0285102805167011,0,0,63,212,5,33,7,0,2,259,0.818532818532819,0.0193050193050193,0.127413127413127,0.027027027027027,0,0.00772200772200772,1,3,2,6,12,0.0833333333333333,0.25,0.166666666666667,0.5,4,0,0,0,1,0,0,0,61,50-65,2464,1,0,0,0,0,0,1,0,0,255</v>
      </c>
    </row>
    <row r="908" spans="1:57" ht="13.2" x14ac:dyDescent="0.25">
      <c r="A908" s="8">
        <v>252</v>
      </c>
      <c r="B908" s="1">
        <v>28973</v>
      </c>
      <c r="C908" s="8" t="str">
        <f t="shared" si="271"/>
        <v>Low income</v>
      </c>
      <c r="D908" s="31">
        <v>34</v>
      </c>
      <c r="E908" s="34" t="str">
        <f t="shared" si="272"/>
        <v>Low spender</v>
      </c>
      <c r="F908" s="10">
        <f t="shared" si="266"/>
        <v>1.173506367997791E-3</v>
      </c>
      <c r="G908" s="1">
        <v>0</v>
      </c>
      <c r="H908" s="1">
        <v>0</v>
      </c>
      <c r="I908" s="1">
        <v>59</v>
      </c>
      <c r="J908" s="1">
        <v>206</v>
      </c>
      <c r="K908" s="1">
        <v>0</v>
      </c>
      <c r="L908" s="1">
        <v>46</v>
      </c>
      <c r="M908" s="1">
        <v>3</v>
      </c>
      <c r="N908" s="1">
        <v>2</v>
      </c>
      <c r="O908" s="1">
        <v>12</v>
      </c>
      <c r="P908" s="8">
        <f t="shared" si="273"/>
        <v>269</v>
      </c>
      <c r="Q908" s="10">
        <f t="shared" si="274"/>
        <v>0.76579925650557623</v>
      </c>
      <c r="R908" s="10">
        <f t="shared" si="275"/>
        <v>0</v>
      </c>
      <c r="S908" s="10">
        <f t="shared" si="276"/>
        <v>0.17100371747211895</v>
      </c>
      <c r="T908" s="10">
        <f t="shared" si="277"/>
        <v>1.1152416356877323E-2</v>
      </c>
      <c r="U908" s="10">
        <f t="shared" si="278"/>
        <v>7.4349442379182153E-3</v>
      </c>
      <c r="V908" s="10">
        <f t="shared" si="279"/>
        <v>4.4609665427509292E-2</v>
      </c>
      <c r="W908" s="1">
        <v>2</v>
      </c>
      <c r="X908" s="1">
        <v>5</v>
      </c>
      <c r="Y908" s="1">
        <v>1</v>
      </c>
      <c r="Z908" s="1">
        <v>5</v>
      </c>
      <c r="AA908" s="8">
        <f t="shared" si="280"/>
        <v>13</v>
      </c>
      <c r="AB908" s="10">
        <f t="shared" si="281"/>
        <v>0.15384615384615385</v>
      </c>
      <c r="AC908" s="10">
        <f t="shared" si="282"/>
        <v>0.38461538461538464</v>
      </c>
      <c r="AD908" s="10">
        <f t="shared" si="283"/>
        <v>7.6923076923076927E-2</v>
      </c>
      <c r="AE908" s="10">
        <f t="shared" si="284"/>
        <v>0.38461538461538464</v>
      </c>
      <c r="AF908" s="1">
        <v>8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43</v>
      </c>
      <c r="AO908" s="20" t="str">
        <f t="shared" si="267"/>
        <v>36-50</v>
      </c>
      <c r="AP908" s="1">
        <v>2783</v>
      </c>
      <c r="AQ908" s="1">
        <v>0</v>
      </c>
      <c r="AR908" s="1">
        <v>1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1</v>
      </c>
      <c r="AZ908" s="1">
        <v>245</v>
      </c>
      <c r="BA908" s="23">
        <v>42066</v>
      </c>
      <c r="BB908" s="25">
        <f t="shared" si="268"/>
        <v>3</v>
      </c>
      <c r="BC908" s="25" t="str">
        <f t="shared" si="269"/>
        <v>March</v>
      </c>
      <c r="BD908" s="25">
        <v>1</v>
      </c>
      <c r="BE908" t="str">
        <f t="shared" si="270"/>
        <v>252,28973,Low income,34,Low spender,0.00117350636799779,0,0,59,206,0,46,3,2,12,269,0.765799256505576,0,0.171003717472119,0.0111524163568773,0.00743494423791822,0.0446096654275093,2,5,1,5,13,0.153846153846154,0.384615384615385,0.0769230769230769,0.384615384615385,8,0,0,0,0,0,0,0,43,36-50,2783,0,1,0,0,0,0,0,0,1,245</v>
      </c>
    </row>
    <row r="909" spans="1:57" ht="13.2" x14ac:dyDescent="0.25">
      <c r="A909" s="8">
        <v>1784</v>
      </c>
      <c r="B909" s="1">
        <v>44602</v>
      </c>
      <c r="C909" s="8" t="str">
        <f t="shared" si="271"/>
        <v>Low income</v>
      </c>
      <c r="D909" s="31">
        <v>608</v>
      </c>
      <c r="E909" s="34" t="str">
        <f t="shared" si="272"/>
        <v>High spender</v>
      </c>
      <c r="F909" s="10">
        <f t="shared" si="266"/>
        <v>1.3631675709609435E-2</v>
      </c>
      <c r="G909" s="1">
        <v>1</v>
      </c>
      <c r="H909" s="1">
        <v>1</v>
      </c>
      <c r="I909" s="1">
        <v>35</v>
      </c>
      <c r="J909" s="1">
        <v>167</v>
      </c>
      <c r="K909" s="1">
        <v>2</v>
      </c>
      <c r="L909" s="1">
        <v>89</v>
      </c>
      <c r="M909" s="1">
        <v>0</v>
      </c>
      <c r="N909" s="1">
        <v>0</v>
      </c>
      <c r="O909" s="1">
        <v>34</v>
      </c>
      <c r="P909" s="8">
        <f t="shared" si="273"/>
        <v>292</v>
      </c>
      <c r="Q909" s="10">
        <f t="shared" si="274"/>
        <v>0.57191780821917804</v>
      </c>
      <c r="R909" s="10">
        <f t="shared" si="275"/>
        <v>6.8493150684931503E-3</v>
      </c>
      <c r="S909" s="10">
        <f t="shared" si="276"/>
        <v>0.3047945205479452</v>
      </c>
      <c r="T909" s="10">
        <f t="shared" si="277"/>
        <v>0</v>
      </c>
      <c r="U909" s="10">
        <f t="shared" si="278"/>
        <v>0</v>
      </c>
      <c r="V909" s="10">
        <f t="shared" si="279"/>
        <v>0.11643835616438356</v>
      </c>
      <c r="W909" s="1">
        <v>6</v>
      </c>
      <c r="X909" s="1">
        <v>6</v>
      </c>
      <c r="Y909" s="1">
        <v>1</v>
      </c>
      <c r="Z909" s="1">
        <v>4</v>
      </c>
      <c r="AA909" s="8">
        <f t="shared" si="280"/>
        <v>17</v>
      </c>
      <c r="AB909" s="10">
        <f t="shared" si="281"/>
        <v>0.35294117647058826</v>
      </c>
      <c r="AC909" s="10">
        <f t="shared" si="282"/>
        <v>0.35294117647058826</v>
      </c>
      <c r="AD909" s="10">
        <f t="shared" si="283"/>
        <v>5.8823529411764705E-2</v>
      </c>
      <c r="AE909" s="10">
        <f t="shared" si="284"/>
        <v>0.23529411764705882</v>
      </c>
      <c r="AF909" s="1">
        <v>8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51</v>
      </c>
      <c r="AO909" s="20" t="str">
        <f t="shared" si="267"/>
        <v>50-65</v>
      </c>
      <c r="AP909" s="1">
        <v>2293</v>
      </c>
      <c r="AQ909" s="1">
        <v>0</v>
      </c>
      <c r="AR909" s="1">
        <v>0</v>
      </c>
      <c r="AS909" s="1">
        <v>0</v>
      </c>
      <c r="AT909" s="1">
        <v>1</v>
      </c>
      <c r="AU909" s="1">
        <v>0</v>
      </c>
      <c r="AV909" s="1">
        <v>0</v>
      </c>
      <c r="AW909" s="1">
        <v>0</v>
      </c>
      <c r="AX909" s="1">
        <v>1</v>
      </c>
      <c r="AY909" s="1">
        <v>0</v>
      </c>
      <c r="AZ909" s="1">
        <v>224</v>
      </c>
      <c r="BA909" s="23">
        <v>42556</v>
      </c>
      <c r="BB909" s="25">
        <f t="shared" si="268"/>
        <v>7</v>
      </c>
      <c r="BC909" s="25" t="str">
        <f t="shared" si="269"/>
        <v>July</v>
      </c>
      <c r="BD909" s="25">
        <v>1</v>
      </c>
      <c r="BE909" t="str">
        <f t="shared" si="270"/>
        <v>1784,44602,Low income,608,High spender,0.0136316757096094,1,1,35,167,2,89,0,0,34,292,0.571917808219178,0.00684931506849315,0.304794520547945,0,0,0.116438356164384,6,6,1,4,17,0.352941176470588,0.352941176470588,0.0588235294117647,0.235294117647059,8,0,0,0,0,0,0,0,51,50-65,2293,0,0,0,1,0,0,0,1,0,224</v>
      </c>
    </row>
    <row r="910" spans="1:57" ht="13.2" x14ac:dyDescent="0.25">
      <c r="A910" s="8">
        <v>1473</v>
      </c>
      <c r="B910" s="1">
        <v>51267</v>
      </c>
      <c r="C910" s="8" t="str">
        <f t="shared" si="271"/>
        <v>Low income</v>
      </c>
      <c r="D910" s="31">
        <v>48</v>
      </c>
      <c r="E910" s="34" t="str">
        <f t="shared" si="272"/>
        <v>Low spender</v>
      </c>
      <c r="F910" s="10">
        <f t="shared" si="266"/>
        <v>9.3627479665281757E-4</v>
      </c>
      <c r="G910" s="1">
        <v>1</v>
      </c>
      <c r="H910" s="1">
        <v>1</v>
      </c>
      <c r="I910" s="1">
        <v>37</v>
      </c>
      <c r="J910" s="1">
        <v>183</v>
      </c>
      <c r="K910" s="1">
        <v>2</v>
      </c>
      <c r="L910" s="1">
        <v>64</v>
      </c>
      <c r="M910" s="1">
        <v>7</v>
      </c>
      <c r="N910" s="1">
        <v>2</v>
      </c>
      <c r="O910" s="1">
        <v>12</v>
      </c>
      <c r="P910" s="8">
        <f t="shared" si="273"/>
        <v>270</v>
      </c>
      <c r="Q910" s="10">
        <f t="shared" si="274"/>
        <v>0.67777777777777781</v>
      </c>
      <c r="R910" s="10">
        <f t="shared" si="275"/>
        <v>7.4074074074074077E-3</v>
      </c>
      <c r="S910" s="10">
        <f t="shared" si="276"/>
        <v>0.23703703703703705</v>
      </c>
      <c r="T910" s="10">
        <f t="shared" si="277"/>
        <v>2.5925925925925925E-2</v>
      </c>
      <c r="U910" s="10">
        <f t="shared" si="278"/>
        <v>7.4074074074074077E-3</v>
      </c>
      <c r="V910" s="10">
        <f t="shared" si="279"/>
        <v>4.4444444444444446E-2</v>
      </c>
      <c r="W910" s="1">
        <v>4</v>
      </c>
      <c r="X910" s="1">
        <v>3</v>
      </c>
      <c r="Y910" s="1">
        <v>3</v>
      </c>
      <c r="Z910" s="1">
        <v>5</v>
      </c>
      <c r="AA910" s="8">
        <f t="shared" si="280"/>
        <v>15</v>
      </c>
      <c r="AB910" s="10">
        <f t="shared" si="281"/>
        <v>0.26666666666666666</v>
      </c>
      <c r="AC910" s="10">
        <f t="shared" si="282"/>
        <v>0.2</v>
      </c>
      <c r="AD910" s="10">
        <f t="shared" si="283"/>
        <v>0.2</v>
      </c>
      <c r="AE910" s="10">
        <f t="shared" si="284"/>
        <v>0.33333333333333331</v>
      </c>
      <c r="AF910" s="1">
        <v>4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42</v>
      </c>
      <c r="AO910" s="20" t="str">
        <f t="shared" si="267"/>
        <v>36-50</v>
      </c>
      <c r="AP910" s="1">
        <v>2402</v>
      </c>
      <c r="AQ910" s="1">
        <v>0</v>
      </c>
      <c r="AR910" s="1">
        <v>1</v>
      </c>
      <c r="AS910" s="1">
        <v>0</v>
      </c>
      <c r="AT910" s="1">
        <v>0</v>
      </c>
      <c r="AU910" s="1">
        <v>0</v>
      </c>
      <c r="AV910" s="1">
        <v>0</v>
      </c>
      <c r="AW910" s="1">
        <v>1</v>
      </c>
      <c r="AX910" s="1">
        <v>0</v>
      </c>
      <c r="AY910" s="1">
        <v>0</v>
      </c>
      <c r="AZ910" s="1">
        <v>246</v>
      </c>
      <c r="BA910" s="23">
        <v>42447</v>
      </c>
      <c r="BB910" s="25">
        <f t="shared" si="268"/>
        <v>3</v>
      </c>
      <c r="BC910" s="25" t="str">
        <f t="shared" si="269"/>
        <v>March</v>
      </c>
      <c r="BD910" s="25">
        <v>1</v>
      </c>
      <c r="BE910" t="str">
        <f t="shared" si="270"/>
        <v>1473,51267,Low income,48,Low spender,0.000936274796652818,1,1,37,183,2,64,7,2,12,270,0.677777777777778,0.00740740740740741,0.237037037037037,0.0259259259259259,0.00740740740740741,0.0444444444444444,4,3,3,5,15,0.266666666666667,0.2,0.2,0.333333333333333,4,0,0,0,0,0,0,0,42,36-50,2402,0,1,0,0,0,0,1,0,0,246</v>
      </c>
    </row>
    <row r="911" spans="1:57" ht="13.2" x14ac:dyDescent="0.25">
      <c r="A911" s="8">
        <v>1458</v>
      </c>
      <c r="B911" s="1">
        <v>49413</v>
      </c>
      <c r="C911" s="8" t="str">
        <f t="shared" si="271"/>
        <v>Low income</v>
      </c>
      <c r="D911" s="31">
        <v>1212</v>
      </c>
      <c r="E911" s="34" t="str">
        <f t="shared" si="272"/>
        <v>High spender</v>
      </c>
      <c r="F911" s="10">
        <f t="shared" si="266"/>
        <v>2.4527958229615687E-2</v>
      </c>
      <c r="G911" s="1">
        <v>0</v>
      </c>
      <c r="H911" s="1">
        <v>1</v>
      </c>
      <c r="I911" s="1">
        <v>88</v>
      </c>
      <c r="J911" s="1">
        <v>205</v>
      </c>
      <c r="K911" s="1">
        <v>7</v>
      </c>
      <c r="L911" s="1">
        <v>41</v>
      </c>
      <c r="M911" s="1">
        <v>3</v>
      </c>
      <c r="N911" s="1">
        <v>2</v>
      </c>
      <c r="O911" s="1">
        <v>46</v>
      </c>
      <c r="P911" s="8">
        <f t="shared" si="273"/>
        <v>304</v>
      </c>
      <c r="Q911" s="10">
        <f t="shared" si="274"/>
        <v>0.67434210526315785</v>
      </c>
      <c r="R911" s="10">
        <f t="shared" si="275"/>
        <v>2.3026315789473683E-2</v>
      </c>
      <c r="S911" s="10">
        <f t="shared" si="276"/>
        <v>0.13486842105263158</v>
      </c>
      <c r="T911" s="10">
        <f t="shared" si="277"/>
        <v>9.8684210526315784E-3</v>
      </c>
      <c r="U911" s="10">
        <f t="shared" si="278"/>
        <v>6.5789473684210523E-3</v>
      </c>
      <c r="V911" s="10">
        <f t="shared" si="279"/>
        <v>0.15131578947368421</v>
      </c>
      <c r="W911" s="1">
        <v>2</v>
      </c>
      <c r="X911" s="1">
        <v>4</v>
      </c>
      <c r="Y911" s="1">
        <v>2</v>
      </c>
      <c r="Z911" s="1">
        <v>5</v>
      </c>
      <c r="AA911" s="8">
        <f t="shared" si="280"/>
        <v>13</v>
      </c>
      <c r="AB911" s="10">
        <f t="shared" si="281"/>
        <v>0.15384615384615385</v>
      </c>
      <c r="AC911" s="10">
        <f t="shared" si="282"/>
        <v>0.30769230769230771</v>
      </c>
      <c r="AD911" s="10">
        <f t="shared" si="283"/>
        <v>0.15384615384615385</v>
      </c>
      <c r="AE911" s="10">
        <f t="shared" si="284"/>
        <v>0.38461538461538464</v>
      </c>
      <c r="AF911" s="1">
        <v>5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68</v>
      </c>
      <c r="AO911" s="20" t="str">
        <f t="shared" si="267"/>
        <v>66+</v>
      </c>
      <c r="AP911" s="1">
        <v>2406</v>
      </c>
      <c r="AQ911" s="1">
        <v>0</v>
      </c>
      <c r="AR911" s="1">
        <v>1</v>
      </c>
      <c r="AS911" s="1">
        <v>0</v>
      </c>
      <c r="AT911" s="1">
        <v>0</v>
      </c>
      <c r="AU911" s="1">
        <v>0</v>
      </c>
      <c r="AV911" s="1">
        <v>0</v>
      </c>
      <c r="AW911" s="1">
        <v>1</v>
      </c>
      <c r="AX911" s="1">
        <v>0</v>
      </c>
      <c r="AY911" s="1">
        <v>0</v>
      </c>
      <c r="AZ911" s="1">
        <v>212</v>
      </c>
      <c r="BA911" s="23">
        <v>42443</v>
      </c>
      <c r="BB911" s="25">
        <f t="shared" si="268"/>
        <v>3</v>
      </c>
      <c r="BC911" s="25" t="str">
        <f t="shared" si="269"/>
        <v>March</v>
      </c>
      <c r="BD911" s="25">
        <v>1</v>
      </c>
      <c r="BE911" t="str">
        <f t="shared" si="270"/>
        <v>1458,49413,Low income,1212,High spender,0.0245279582296157,0,1,88,205,7,41,3,2,46,304,0.674342105263158,0.0230263157894737,0.134868421052632,0.00986842105263158,0.00657894736842105,0.151315789473684,2,4,2,5,13,0.153846153846154,0.307692307692308,0.153846153846154,0.384615384615385,5,0,0,0,0,0,0,0,68,66+,2406,0,1,0,0,0,0,1,0,0,212</v>
      </c>
    </row>
    <row r="912" spans="1:57" ht="13.2" x14ac:dyDescent="0.25">
      <c r="A912" s="8">
        <v>1020</v>
      </c>
      <c r="B912" s="1">
        <v>49166</v>
      </c>
      <c r="C912" s="8" t="str">
        <f t="shared" si="271"/>
        <v>Low income</v>
      </c>
      <c r="D912" s="31">
        <v>395</v>
      </c>
      <c r="E912" s="34" t="str">
        <f t="shared" si="272"/>
        <v>Low spender</v>
      </c>
      <c r="F912" s="10">
        <f t="shared" si="266"/>
        <v>8.0340072407761465E-3</v>
      </c>
      <c r="G912" s="1">
        <v>0</v>
      </c>
      <c r="H912" s="1">
        <v>1</v>
      </c>
      <c r="I912" s="1">
        <v>17</v>
      </c>
      <c r="J912" s="1">
        <v>224</v>
      </c>
      <c r="K912" s="1">
        <v>2</v>
      </c>
      <c r="L912" s="1">
        <v>25</v>
      </c>
      <c r="M912" s="1">
        <v>7</v>
      </c>
      <c r="N912" s="1">
        <v>0</v>
      </c>
      <c r="O912" s="1">
        <v>110</v>
      </c>
      <c r="P912" s="8">
        <f t="shared" si="273"/>
        <v>368</v>
      </c>
      <c r="Q912" s="10">
        <f t="shared" si="274"/>
        <v>0.60869565217391308</v>
      </c>
      <c r="R912" s="10">
        <f t="shared" si="275"/>
        <v>5.434782608695652E-3</v>
      </c>
      <c r="S912" s="10">
        <f t="shared" si="276"/>
        <v>6.7934782608695649E-2</v>
      </c>
      <c r="T912" s="10">
        <f t="shared" si="277"/>
        <v>1.9021739130434784E-2</v>
      </c>
      <c r="U912" s="10">
        <f t="shared" si="278"/>
        <v>0</v>
      </c>
      <c r="V912" s="10">
        <f t="shared" si="279"/>
        <v>0.29891304347826086</v>
      </c>
      <c r="W912" s="1">
        <v>2</v>
      </c>
      <c r="X912" s="1">
        <v>5</v>
      </c>
      <c r="Y912" s="1">
        <v>3</v>
      </c>
      <c r="Z912" s="1">
        <v>3</v>
      </c>
      <c r="AA912" s="8">
        <f t="shared" si="280"/>
        <v>13</v>
      </c>
      <c r="AB912" s="10">
        <f t="shared" si="281"/>
        <v>0.15384615384615385</v>
      </c>
      <c r="AC912" s="10">
        <f t="shared" si="282"/>
        <v>0.38461538461538464</v>
      </c>
      <c r="AD912" s="10">
        <f t="shared" si="283"/>
        <v>0.23076923076923078</v>
      </c>
      <c r="AE912" s="10">
        <f t="shared" si="284"/>
        <v>0.23076923076923078</v>
      </c>
      <c r="AF912" s="1">
        <v>6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46</v>
      </c>
      <c r="AO912" s="20" t="str">
        <f t="shared" si="267"/>
        <v>36-50</v>
      </c>
      <c r="AP912" s="1">
        <v>2540</v>
      </c>
      <c r="AQ912" s="1">
        <v>0</v>
      </c>
      <c r="AR912" s="1">
        <v>0</v>
      </c>
      <c r="AS912" s="1">
        <v>1</v>
      </c>
      <c r="AT912" s="1">
        <v>0</v>
      </c>
      <c r="AU912" s="1">
        <v>0</v>
      </c>
      <c r="AV912" s="1">
        <v>0</v>
      </c>
      <c r="AW912" s="1">
        <v>1</v>
      </c>
      <c r="AX912" s="1">
        <v>0</v>
      </c>
      <c r="AY912" s="1">
        <v>0</v>
      </c>
      <c r="AZ912" s="1">
        <v>148</v>
      </c>
      <c r="BA912" s="23">
        <v>42309</v>
      </c>
      <c r="BB912" s="25">
        <f t="shared" si="268"/>
        <v>11</v>
      </c>
      <c r="BC912" s="25" t="str">
        <f t="shared" si="269"/>
        <v>November</v>
      </c>
      <c r="BD912" s="25">
        <v>1</v>
      </c>
      <c r="BE912" t="str">
        <f t="shared" si="270"/>
        <v>1020,49166,Low income,395,Low spender,0.00803400724077615,0,1,17,224,2,25,7,0,110,368,0.608695652173913,0.00543478260869565,0.0679347826086956,0.0190217391304348,0,0.298913043478261,2,5,3,3,13,0.153846153846154,0.384615384615385,0.230769230769231,0.230769230769231,6,0,0,0,0,0,0,0,46,36-50,2540,0,0,1,0,0,0,1,0,0,148</v>
      </c>
    </row>
    <row r="913" spans="1:57" ht="13.2" x14ac:dyDescent="0.25">
      <c r="A913" s="8">
        <v>941</v>
      </c>
      <c r="B913" s="1">
        <v>36930</v>
      </c>
      <c r="C913" s="8" t="str">
        <f t="shared" si="271"/>
        <v>Low income</v>
      </c>
      <c r="D913" s="31">
        <v>44</v>
      </c>
      <c r="E913" s="34" t="str">
        <f t="shared" si="272"/>
        <v>Low spender</v>
      </c>
      <c r="F913" s="10">
        <f t="shared" si="266"/>
        <v>1.1914432710533442E-3</v>
      </c>
      <c r="G913" s="1">
        <v>0</v>
      </c>
      <c r="H913" s="1">
        <v>1</v>
      </c>
      <c r="I913" s="1">
        <v>50</v>
      </c>
      <c r="J913" s="1">
        <v>223</v>
      </c>
      <c r="K913" s="1">
        <v>2</v>
      </c>
      <c r="L913" s="1">
        <v>31</v>
      </c>
      <c r="M913" s="1">
        <v>0</v>
      </c>
      <c r="N913" s="1">
        <v>2</v>
      </c>
      <c r="O913" s="1">
        <v>39</v>
      </c>
      <c r="P913" s="8">
        <f t="shared" si="273"/>
        <v>297</v>
      </c>
      <c r="Q913" s="10">
        <f t="shared" si="274"/>
        <v>0.75084175084175087</v>
      </c>
      <c r="R913" s="10">
        <f t="shared" si="275"/>
        <v>6.7340067340067337E-3</v>
      </c>
      <c r="S913" s="10">
        <f t="shared" si="276"/>
        <v>0.10437710437710437</v>
      </c>
      <c r="T913" s="10">
        <f t="shared" si="277"/>
        <v>0</v>
      </c>
      <c r="U913" s="10">
        <f t="shared" si="278"/>
        <v>6.7340067340067337E-3</v>
      </c>
      <c r="V913" s="10">
        <f t="shared" si="279"/>
        <v>0.13131313131313133</v>
      </c>
      <c r="W913" s="1">
        <v>5</v>
      </c>
      <c r="X913" s="1">
        <v>5</v>
      </c>
      <c r="Y913" s="1">
        <v>2</v>
      </c>
      <c r="Z913" s="1">
        <v>4</v>
      </c>
      <c r="AA913" s="8">
        <f t="shared" si="280"/>
        <v>16</v>
      </c>
      <c r="AB913" s="10">
        <f t="shared" si="281"/>
        <v>0.3125</v>
      </c>
      <c r="AC913" s="10">
        <f t="shared" si="282"/>
        <v>0.3125</v>
      </c>
      <c r="AD913" s="10">
        <f t="shared" si="283"/>
        <v>0.125</v>
      </c>
      <c r="AE913" s="10">
        <f t="shared" si="284"/>
        <v>0.25</v>
      </c>
      <c r="AF913" s="1">
        <v>8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66</v>
      </c>
      <c r="AO913" s="20" t="str">
        <f t="shared" si="267"/>
        <v>66+</v>
      </c>
      <c r="AP913" s="1">
        <v>2567</v>
      </c>
      <c r="AQ913" s="1">
        <v>0</v>
      </c>
      <c r="AR913" s="1">
        <v>1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1</v>
      </c>
      <c r="AZ913" s="1">
        <v>219</v>
      </c>
      <c r="BA913" s="23">
        <v>42282</v>
      </c>
      <c r="BB913" s="25">
        <f t="shared" si="268"/>
        <v>10</v>
      </c>
      <c r="BC913" s="25" t="str">
        <f t="shared" si="269"/>
        <v>October</v>
      </c>
      <c r="BD913" s="25">
        <v>1</v>
      </c>
      <c r="BE913" t="str">
        <f t="shared" si="270"/>
        <v>941,36930,Low income,44,Low spender,0.00119144327105334,0,1,50,223,2,31,0,2,39,297,0.750841750841751,0.00673400673400673,0.104377104377104,0,0.00673400673400673,0.131313131313131,5,5,2,4,16,0.3125,0.3125,0.125,0.25,8,0,0,0,0,0,0,0,66,66+,2567,0,1,0,0,0,0,0,0,1,219</v>
      </c>
    </row>
    <row r="914" spans="1:57" ht="13.2" x14ac:dyDescent="0.25">
      <c r="A914" s="8">
        <v>935</v>
      </c>
      <c r="B914" s="1">
        <v>53083</v>
      </c>
      <c r="C914" s="8" t="str">
        <f t="shared" si="271"/>
        <v>High income</v>
      </c>
      <c r="D914" s="31">
        <v>309</v>
      </c>
      <c r="E914" s="34" t="str">
        <f t="shared" si="272"/>
        <v>Low spender</v>
      </c>
      <c r="F914" s="10">
        <f t="shared" si="266"/>
        <v>5.821072659796922E-3</v>
      </c>
      <c r="G914" s="1">
        <v>1</v>
      </c>
      <c r="H914" s="1">
        <v>1</v>
      </c>
      <c r="I914" s="1">
        <v>65</v>
      </c>
      <c r="J914" s="1">
        <v>215</v>
      </c>
      <c r="K914" s="1">
        <v>7</v>
      </c>
      <c r="L914" s="1">
        <v>33</v>
      </c>
      <c r="M914" s="1">
        <v>3</v>
      </c>
      <c r="N914" s="1">
        <v>0</v>
      </c>
      <c r="O914" s="1">
        <v>13</v>
      </c>
      <c r="P914" s="8">
        <f t="shared" si="273"/>
        <v>271</v>
      </c>
      <c r="Q914" s="10">
        <f t="shared" si="274"/>
        <v>0.79335793357933582</v>
      </c>
      <c r="R914" s="10">
        <f t="shared" si="275"/>
        <v>2.5830258302583026E-2</v>
      </c>
      <c r="S914" s="10">
        <f t="shared" si="276"/>
        <v>0.12177121771217712</v>
      </c>
      <c r="T914" s="10">
        <f t="shared" si="277"/>
        <v>1.107011070110701E-2</v>
      </c>
      <c r="U914" s="10">
        <f t="shared" si="278"/>
        <v>0</v>
      </c>
      <c r="V914" s="10">
        <f t="shared" si="279"/>
        <v>4.797047970479705E-2</v>
      </c>
      <c r="W914" s="1">
        <v>6</v>
      </c>
      <c r="X914" s="1">
        <v>5</v>
      </c>
      <c r="Y914" s="1">
        <v>1</v>
      </c>
      <c r="Z914" s="1">
        <v>5</v>
      </c>
      <c r="AA914" s="8">
        <f t="shared" si="280"/>
        <v>17</v>
      </c>
      <c r="AB914" s="10">
        <f t="shared" si="281"/>
        <v>0.35294117647058826</v>
      </c>
      <c r="AC914" s="10">
        <f t="shared" si="282"/>
        <v>0.29411764705882354</v>
      </c>
      <c r="AD914" s="10">
        <f t="shared" si="283"/>
        <v>5.8823529411764705E-2</v>
      </c>
      <c r="AE914" s="10">
        <f t="shared" si="284"/>
        <v>0.29411764705882354</v>
      </c>
      <c r="AF914" s="1">
        <v>7</v>
      </c>
      <c r="AG914" s="1">
        <v>0</v>
      </c>
      <c r="AH914" s="1">
        <v>0</v>
      </c>
      <c r="AI914" s="1">
        <v>0</v>
      </c>
      <c r="AJ914" s="1">
        <v>1</v>
      </c>
      <c r="AK914" s="1">
        <v>0</v>
      </c>
      <c r="AL914" s="1">
        <v>0</v>
      </c>
      <c r="AM914" s="1">
        <v>0</v>
      </c>
      <c r="AN914" s="1">
        <v>62</v>
      </c>
      <c r="AO914" s="20" t="str">
        <f t="shared" si="267"/>
        <v>50-65</v>
      </c>
      <c r="AP914" s="1">
        <v>2569</v>
      </c>
      <c r="AQ914" s="1">
        <v>0</v>
      </c>
      <c r="AR914" s="1">
        <v>0</v>
      </c>
      <c r="AS914" s="1">
        <v>0</v>
      </c>
      <c r="AT914" s="1">
        <v>1</v>
      </c>
      <c r="AU914" s="1">
        <v>0</v>
      </c>
      <c r="AV914" s="1">
        <v>1</v>
      </c>
      <c r="AW914" s="1">
        <v>0</v>
      </c>
      <c r="AX914" s="1">
        <v>0</v>
      </c>
      <c r="AY914" s="1">
        <v>0</v>
      </c>
      <c r="AZ914" s="1">
        <v>245</v>
      </c>
      <c r="BA914" s="23">
        <v>42280</v>
      </c>
      <c r="BB914" s="25">
        <f t="shared" si="268"/>
        <v>10</v>
      </c>
      <c r="BC914" s="25" t="str">
        <f t="shared" si="269"/>
        <v>October</v>
      </c>
      <c r="BD914" s="25">
        <v>1</v>
      </c>
      <c r="BE914" t="str">
        <f t="shared" si="270"/>
        <v>935,53083,High income,309,Low spender,0.00582107265979692,1,1,65,215,7,33,3,0,13,271,0.793357933579336,0.025830258302583,0.121771217712177,0.011070110701107,0,0.0479704797047971,6,5,1,5,17,0.352941176470588,0.294117647058824,0.0588235294117647,0.294117647058824,7,0,0,0,1,0,0,0,62,50-65,2569,0,0,0,1,0,1,0,0,0,245</v>
      </c>
    </row>
    <row r="915" spans="1:57" ht="13.2" x14ac:dyDescent="0.25">
      <c r="A915" s="8">
        <v>1359</v>
      </c>
      <c r="B915" s="1">
        <v>68274</v>
      </c>
      <c r="C915" s="8" t="str">
        <f t="shared" si="271"/>
        <v>High income</v>
      </c>
      <c r="D915" s="31">
        <v>395</v>
      </c>
      <c r="E915" s="34" t="str">
        <f t="shared" si="272"/>
        <v>Low spender</v>
      </c>
      <c r="F915" s="10">
        <f t="shared" si="266"/>
        <v>5.7855113220259546E-3</v>
      </c>
      <c r="G915" s="1">
        <v>1</v>
      </c>
      <c r="H915" s="1">
        <v>1</v>
      </c>
      <c r="I915" s="1">
        <v>83</v>
      </c>
      <c r="J915" s="1">
        <v>135</v>
      </c>
      <c r="K915" s="1">
        <v>25</v>
      </c>
      <c r="L915" s="1">
        <v>51</v>
      </c>
      <c r="M915" s="1">
        <v>23</v>
      </c>
      <c r="N915" s="1">
        <v>25</v>
      </c>
      <c r="O915" s="1">
        <v>46</v>
      </c>
      <c r="P915" s="8">
        <f t="shared" si="273"/>
        <v>305</v>
      </c>
      <c r="Q915" s="10">
        <f t="shared" si="274"/>
        <v>0.44262295081967212</v>
      </c>
      <c r="R915" s="10">
        <f t="shared" si="275"/>
        <v>8.1967213114754092E-2</v>
      </c>
      <c r="S915" s="10">
        <f t="shared" si="276"/>
        <v>0.16721311475409836</v>
      </c>
      <c r="T915" s="10">
        <f t="shared" si="277"/>
        <v>7.5409836065573776E-2</v>
      </c>
      <c r="U915" s="10">
        <f t="shared" si="278"/>
        <v>8.1967213114754092E-2</v>
      </c>
      <c r="V915" s="10">
        <f t="shared" si="279"/>
        <v>0.15081967213114755</v>
      </c>
      <c r="W915" s="1">
        <v>2</v>
      </c>
      <c r="X915" s="1">
        <v>4</v>
      </c>
      <c r="Y915" s="1">
        <v>2</v>
      </c>
      <c r="Z915" s="1">
        <v>5</v>
      </c>
      <c r="AA915" s="8">
        <f t="shared" si="280"/>
        <v>13</v>
      </c>
      <c r="AB915" s="10">
        <f t="shared" si="281"/>
        <v>0.15384615384615385</v>
      </c>
      <c r="AC915" s="10">
        <f t="shared" si="282"/>
        <v>0.30769230769230771</v>
      </c>
      <c r="AD915" s="10">
        <f t="shared" si="283"/>
        <v>0.15384615384615385</v>
      </c>
      <c r="AE915" s="10">
        <f t="shared" si="284"/>
        <v>0.38461538461538464</v>
      </c>
      <c r="AF915" s="1">
        <v>3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41</v>
      </c>
      <c r="AO915" s="20" t="str">
        <f t="shared" si="267"/>
        <v>36-50</v>
      </c>
      <c r="AP915" s="1">
        <v>2431</v>
      </c>
      <c r="AQ915" s="1">
        <v>1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1</v>
      </c>
      <c r="AX915" s="1">
        <v>0</v>
      </c>
      <c r="AY915" s="1">
        <v>0</v>
      </c>
      <c r="AZ915" s="1">
        <v>213</v>
      </c>
      <c r="BA915" s="23">
        <v>42418</v>
      </c>
      <c r="BB915" s="25">
        <f t="shared" si="268"/>
        <v>2</v>
      </c>
      <c r="BC915" s="25" t="str">
        <f t="shared" si="269"/>
        <v>February</v>
      </c>
      <c r="BD915" s="25">
        <v>1</v>
      </c>
      <c r="BE915" t="str">
        <f t="shared" si="270"/>
        <v>1359,68274,High income,395,Low spender,0.00578551132202595,1,1,83,135,25,51,23,25,46,305,0.442622950819672,0.0819672131147541,0.167213114754098,0.0754098360655738,0.0819672131147541,0.150819672131148,2,4,2,5,13,0.153846153846154,0.307692307692308,0.153846153846154,0.384615384615385,3,0,0,0,0,0,0,0,41,36-50,2431,1,0,0,0,0,0,1,0,0,213</v>
      </c>
    </row>
    <row r="916" spans="1:57" ht="13.2" x14ac:dyDescent="0.25">
      <c r="A916" s="8">
        <v>1169</v>
      </c>
      <c r="B916" s="1">
        <v>64413</v>
      </c>
      <c r="C916" s="8" t="str">
        <f t="shared" si="271"/>
        <v>High income</v>
      </c>
      <c r="D916" s="31">
        <v>44</v>
      </c>
      <c r="E916" s="34" t="str">
        <f t="shared" si="272"/>
        <v>Low spender</v>
      </c>
      <c r="F916" s="10">
        <f t="shared" si="266"/>
        <v>6.8309192243801717E-4</v>
      </c>
      <c r="G916" s="1">
        <v>0</v>
      </c>
      <c r="H916" s="1">
        <v>1</v>
      </c>
      <c r="I916" s="1">
        <v>27</v>
      </c>
      <c r="J916" s="1">
        <v>200</v>
      </c>
      <c r="K916" s="1">
        <v>5</v>
      </c>
      <c r="L916" s="1">
        <v>44</v>
      </c>
      <c r="M916" s="1">
        <v>0</v>
      </c>
      <c r="N916" s="1">
        <v>10</v>
      </c>
      <c r="O916" s="1">
        <v>20</v>
      </c>
      <c r="P916" s="8">
        <f t="shared" si="273"/>
        <v>279</v>
      </c>
      <c r="Q916" s="10">
        <f t="shared" si="274"/>
        <v>0.71684587813620071</v>
      </c>
      <c r="R916" s="10">
        <f t="shared" si="275"/>
        <v>1.7921146953405017E-2</v>
      </c>
      <c r="S916" s="10">
        <f t="shared" si="276"/>
        <v>0.15770609318996415</v>
      </c>
      <c r="T916" s="10">
        <f t="shared" si="277"/>
        <v>0</v>
      </c>
      <c r="U916" s="10">
        <f t="shared" si="278"/>
        <v>3.5842293906810034E-2</v>
      </c>
      <c r="V916" s="10">
        <f t="shared" si="279"/>
        <v>7.1684587813620068E-2</v>
      </c>
      <c r="W916" s="1">
        <v>1</v>
      </c>
      <c r="X916" s="1">
        <v>5</v>
      </c>
      <c r="Y916" s="1">
        <v>1</v>
      </c>
      <c r="Z916" s="1">
        <v>5</v>
      </c>
      <c r="AA916" s="8">
        <f t="shared" si="280"/>
        <v>12</v>
      </c>
      <c r="AB916" s="10">
        <f t="shared" si="281"/>
        <v>8.3333333333333329E-2</v>
      </c>
      <c r="AC916" s="10">
        <f t="shared" si="282"/>
        <v>0.41666666666666669</v>
      </c>
      <c r="AD916" s="10">
        <f t="shared" si="283"/>
        <v>8.3333333333333329E-2</v>
      </c>
      <c r="AE916" s="10">
        <f t="shared" si="284"/>
        <v>0.41666666666666669</v>
      </c>
      <c r="AF916" s="1">
        <v>5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50</v>
      </c>
      <c r="AO916" s="20" t="str">
        <f t="shared" si="267"/>
        <v>36-50</v>
      </c>
      <c r="AP916" s="1">
        <v>2491</v>
      </c>
      <c r="AQ916" s="1">
        <v>0</v>
      </c>
      <c r="AR916" s="1">
        <v>0</v>
      </c>
      <c r="AS916" s="1">
        <v>0</v>
      </c>
      <c r="AT916" s="1">
        <v>1</v>
      </c>
      <c r="AU916" s="1">
        <v>0</v>
      </c>
      <c r="AV916" s="1">
        <v>0</v>
      </c>
      <c r="AW916" s="1">
        <v>0</v>
      </c>
      <c r="AX916" s="1">
        <v>0</v>
      </c>
      <c r="AY916" s="1">
        <v>1</v>
      </c>
      <c r="AZ916" s="1">
        <v>239</v>
      </c>
      <c r="BA916" s="23">
        <v>42358</v>
      </c>
      <c r="BB916" s="25">
        <f t="shared" si="268"/>
        <v>12</v>
      </c>
      <c r="BC916" s="25" t="str">
        <f t="shared" si="269"/>
        <v>December</v>
      </c>
      <c r="BD916" s="25">
        <v>1</v>
      </c>
      <c r="BE916" t="str">
        <f t="shared" si="270"/>
        <v>1169,64413,High income,44,Low spender,0.000683091922438017,0,1,27,200,5,44,0,10,20,279,0.716845878136201,0.017921146953405,0.157706093189964,0,0.03584229390681,0.0716845878136201,1,5,1,5,12,0.0833333333333333,0.416666666666667,0.0833333333333333,0.416666666666667,5,0,0,0,0,0,0,0,50,36-50,2491,0,0,0,1,0,0,0,0,1,239</v>
      </c>
    </row>
    <row r="917" spans="1:57" ht="13.2" x14ac:dyDescent="0.25">
      <c r="A917" s="8">
        <v>942</v>
      </c>
      <c r="B917" s="1">
        <v>52034</v>
      </c>
      <c r="C917" s="8" t="str">
        <f t="shared" si="271"/>
        <v>High income</v>
      </c>
      <c r="D917" s="31">
        <v>825</v>
      </c>
      <c r="E917" s="34" t="str">
        <f t="shared" si="272"/>
        <v>High spender</v>
      </c>
      <c r="F917" s="10">
        <f t="shared" si="266"/>
        <v>1.5855017872929238E-2</v>
      </c>
      <c r="G917" s="1">
        <v>1</v>
      </c>
      <c r="H917" s="1">
        <v>1</v>
      </c>
      <c r="I917" s="1">
        <v>67</v>
      </c>
      <c r="J917" s="1">
        <v>146</v>
      </c>
      <c r="K917" s="1">
        <v>0</v>
      </c>
      <c r="L917" s="1">
        <v>93</v>
      </c>
      <c r="M917" s="1">
        <v>7</v>
      </c>
      <c r="N917" s="1">
        <v>13</v>
      </c>
      <c r="O917" s="1">
        <v>73</v>
      </c>
      <c r="P917" s="8">
        <f t="shared" si="273"/>
        <v>332</v>
      </c>
      <c r="Q917" s="10">
        <f t="shared" si="274"/>
        <v>0.43975903614457829</v>
      </c>
      <c r="R917" s="10">
        <f t="shared" si="275"/>
        <v>0</v>
      </c>
      <c r="S917" s="10">
        <f t="shared" si="276"/>
        <v>0.28012048192771083</v>
      </c>
      <c r="T917" s="10">
        <f t="shared" si="277"/>
        <v>2.1084337349397589E-2</v>
      </c>
      <c r="U917" s="10">
        <f t="shared" si="278"/>
        <v>3.9156626506024098E-2</v>
      </c>
      <c r="V917" s="10">
        <f t="shared" si="279"/>
        <v>0.21987951807228914</v>
      </c>
      <c r="W917" s="1">
        <v>5</v>
      </c>
      <c r="X917" s="1">
        <v>4</v>
      </c>
      <c r="Y917" s="1">
        <v>2</v>
      </c>
      <c r="Z917" s="1">
        <v>5</v>
      </c>
      <c r="AA917" s="8">
        <f t="shared" si="280"/>
        <v>16</v>
      </c>
      <c r="AB917" s="10">
        <f t="shared" si="281"/>
        <v>0.3125</v>
      </c>
      <c r="AC917" s="10">
        <f t="shared" si="282"/>
        <v>0.25</v>
      </c>
      <c r="AD917" s="10">
        <f t="shared" si="283"/>
        <v>0.125</v>
      </c>
      <c r="AE917" s="10">
        <f t="shared" si="284"/>
        <v>0.3125</v>
      </c>
      <c r="AF917" s="1">
        <v>7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47</v>
      </c>
      <c r="AO917" s="20" t="str">
        <f t="shared" si="267"/>
        <v>36-50</v>
      </c>
      <c r="AP917" s="1">
        <v>2567</v>
      </c>
      <c r="AQ917" s="1">
        <v>1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1</v>
      </c>
      <c r="AY917" s="1">
        <v>0</v>
      </c>
      <c r="AZ917" s="1">
        <v>186</v>
      </c>
      <c r="BA917" s="23">
        <v>42282</v>
      </c>
      <c r="BB917" s="25">
        <f t="shared" si="268"/>
        <v>10</v>
      </c>
      <c r="BC917" s="25" t="str">
        <f t="shared" si="269"/>
        <v>October</v>
      </c>
      <c r="BD917" s="25">
        <v>1</v>
      </c>
      <c r="BE917" t="str">
        <f t="shared" si="270"/>
        <v>942,52034,High income,825,High spender,0.0158550178729292,1,1,67,146,0,93,7,13,73,332,0.439759036144578,0,0.280120481927711,0.0210843373493976,0.0391566265060241,0.219879518072289,5,4,2,5,16,0.3125,0.25,0.125,0.3125,7,0,0,0,0,0,0,0,47,36-50,2567,1,0,0,0,0,0,0,1,0,186</v>
      </c>
    </row>
    <row r="918" spans="1:57" ht="13.2" x14ac:dyDescent="0.25">
      <c r="A918" s="8">
        <v>299</v>
      </c>
      <c r="B918" s="1">
        <v>46610</v>
      </c>
      <c r="C918" s="8" t="str">
        <f t="shared" si="271"/>
        <v>Low income</v>
      </c>
      <c r="D918" s="31">
        <v>1112</v>
      </c>
      <c r="E918" s="34" t="str">
        <f t="shared" si="272"/>
        <v>High spender</v>
      </c>
      <c r="F918" s="10">
        <f t="shared" si="266"/>
        <v>2.3857541300150182E-2</v>
      </c>
      <c r="G918" s="1">
        <v>0</v>
      </c>
      <c r="H918" s="1">
        <v>2</v>
      </c>
      <c r="I918" s="1">
        <v>8</v>
      </c>
      <c r="J918" s="1">
        <v>96</v>
      </c>
      <c r="K918" s="1">
        <v>12</v>
      </c>
      <c r="L918" s="1">
        <v>96</v>
      </c>
      <c r="M918" s="1">
        <v>33</v>
      </c>
      <c r="N918" s="1">
        <v>22</v>
      </c>
      <c r="O918" s="1">
        <v>43</v>
      </c>
      <c r="P918" s="8">
        <f t="shared" si="273"/>
        <v>302</v>
      </c>
      <c r="Q918" s="10">
        <f t="shared" si="274"/>
        <v>0.31788079470198677</v>
      </c>
      <c r="R918" s="10">
        <f t="shared" si="275"/>
        <v>3.9735099337748346E-2</v>
      </c>
      <c r="S918" s="10">
        <f t="shared" si="276"/>
        <v>0.31788079470198677</v>
      </c>
      <c r="T918" s="10">
        <f t="shared" si="277"/>
        <v>0.10927152317880795</v>
      </c>
      <c r="U918" s="10">
        <f t="shared" si="278"/>
        <v>7.2847682119205295E-2</v>
      </c>
      <c r="V918" s="10">
        <f t="shared" si="279"/>
        <v>0.14238410596026491</v>
      </c>
      <c r="W918" s="1">
        <v>6</v>
      </c>
      <c r="X918" s="1">
        <v>4</v>
      </c>
      <c r="Y918" s="1">
        <v>1</v>
      </c>
      <c r="Z918" s="1">
        <v>6</v>
      </c>
      <c r="AA918" s="8">
        <f t="shared" si="280"/>
        <v>17</v>
      </c>
      <c r="AB918" s="10">
        <f t="shared" si="281"/>
        <v>0.35294117647058826</v>
      </c>
      <c r="AC918" s="10">
        <f t="shared" si="282"/>
        <v>0.23529411764705882</v>
      </c>
      <c r="AD918" s="10">
        <f t="shared" si="283"/>
        <v>5.8823529411764705E-2</v>
      </c>
      <c r="AE918" s="10">
        <f t="shared" si="284"/>
        <v>0.35294117647058826</v>
      </c>
      <c r="AF918" s="1">
        <v>6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1</v>
      </c>
      <c r="AN918" s="1">
        <v>68</v>
      </c>
      <c r="AO918" s="20" t="str">
        <f t="shared" si="267"/>
        <v>66+</v>
      </c>
      <c r="AP918" s="1">
        <v>2767</v>
      </c>
      <c r="AQ918" s="1">
        <v>1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1</v>
      </c>
      <c r="AZ918" s="1">
        <v>216</v>
      </c>
      <c r="BA918" s="23">
        <v>42082</v>
      </c>
      <c r="BB918" s="25">
        <f t="shared" si="268"/>
        <v>3</v>
      </c>
      <c r="BC918" s="25" t="str">
        <f t="shared" si="269"/>
        <v>March</v>
      </c>
      <c r="BD918" s="25">
        <v>1</v>
      </c>
      <c r="BE918" t="str">
        <f t="shared" si="270"/>
        <v>299,46610,Low income,1112,High spender,0.0238575413001502,0,2,8,96,12,96,33,22,43,302,0.317880794701987,0.0397350993377483,0.317880794701987,0.109271523178808,0.0728476821192053,0.142384105960265,6,4,1,6,17,0.352941176470588,0.235294117647059,0.0588235294117647,0.352941176470588,6,0,0,0,0,0,0,1,68,66+,2767,1,0,0,0,0,0,0,0,1,216</v>
      </c>
    </row>
    <row r="919" spans="1:57" ht="13.2" x14ac:dyDescent="0.25">
      <c r="A919" s="8">
        <v>52</v>
      </c>
      <c r="B919" s="1">
        <v>52117</v>
      </c>
      <c r="C919" s="8" t="str">
        <f t="shared" si="271"/>
        <v>High income</v>
      </c>
      <c r="D919" s="31">
        <v>219</v>
      </c>
      <c r="E919" s="34" t="str">
        <f t="shared" si="272"/>
        <v>Low spender</v>
      </c>
      <c r="F919" s="10">
        <f t="shared" si="266"/>
        <v>4.202083773049101E-3</v>
      </c>
      <c r="G919" s="1">
        <v>0</v>
      </c>
      <c r="H919" s="1">
        <v>1</v>
      </c>
      <c r="I919" s="1">
        <v>55</v>
      </c>
      <c r="J919" s="1">
        <v>112</v>
      </c>
      <c r="K919" s="1">
        <v>10</v>
      </c>
      <c r="L919" s="1">
        <v>107</v>
      </c>
      <c r="M919" s="1">
        <v>30</v>
      </c>
      <c r="N919" s="1">
        <v>0</v>
      </c>
      <c r="O919" s="1">
        <v>20</v>
      </c>
      <c r="P919" s="8">
        <f t="shared" si="273"/>
        <v>279</v>
      </c>
      <c r="Q919" s="10">
        <f t="shared" si="274"/>
        <v>0.40143369175627241</v>
      </c>
      <c r="R919" s="10">
        <f t="shared" si="275"/>
        <v>3.5842293906810034E-2</v>
      </c>
      <c r="S919" s="10">
        <f t="shared" si="276"/>
        <v>0.38351254480286739</v>
      </c>
      <c r="T919" s="10">
        <f t="shared" si="277"/>
        <v>0.10752688172043011</v>
      </c>
      <c r="U919" s="10">
        <f t="shared" si="278"/>
        <v>0</v>
      </c>
      <c r="V919" s="10">
        <f t="shared" si="279"/>
        <v>7.1684587813620068E-2</v>
      </c>
      <c r="W919" s="1">
        <v>2</v>
      </c>
      <c r="X919" s="1">
        <v>5</v>
      </c>
      <c r="Y919" s="1">
        <v>2</v>
      </c>
      <c r="Z919" s="1">
        <v>4</v>
      </c>
      <c r="AA919" s="8">
        <f t="shared" si="280"/>
        <v>13</v>
      </c>
      <c r="AB919" s="10">
        <f t="shared" si="281"/>
        <v>0.15384615384615385</v>
      </c>
      <c r="AC919" s="10">
        <f t="shared" si="282"/>
        <v>0.38461538461538464</v>
      </c>
      <c r="AD919" s="10">
        <f t="shared" si="283"/>
        <v>0.15384615384615385</v>
      </c>
      <c r="AE919" s="10">
        <f t="shared" si="284"/>
        <v>0.30769230769230771</v>
      </c>
      <c r="AF919" s="1">
        <v>7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55</v>
      </c>
      <c r="AO919" s="20" t="str">
        <f t="shared" si="267"/>
        <v>50-65</v>
      </c>
      <c r="AP919" s="1">
        <v>2841</v>
      </c>
      <c r="AQ919" s="1">
        <v>0</v>
      </c>
      <c r="AR919" s="1">
        <v>0</v>
      </c>
      <c r="AS919" s="1">
        <v>0</v>
      </c>
      <c r="AT919" s="1">
        <v>1</v>
      </c>
      <c r="AU919" s="1">
        <v>0</v>
      </c>
      <c r="AV919" s="1">
        <v>0</v>
      </c>
      <c r="AW919" s="1">
        <v>1</v>
      </c>
      <c r="AX919" s="1">
        <v>0</v>
      </c>
      <c r="AY919" s="1">
        <v>0</v>
      </c>
      <c r="AZ919" s="1">
        <v>239</v>
      </c>
      <c r="BA919" s="23">
        <v>42008</v>
      </c>
      <c r="BB919" s="25">
        <f t="shared" si="268"/>
        <v>1</v>
      </c>
      <c r="BC919" s="25" t="str">
        <f t="shared" si="269"/>
        <v>January</v>
      </c>
      <c r="BD919" s="25">
        <v>1</v>
      </c>
      <c r="BE919" t="str">
        <f t="shared" si="270"/>
        <v>52,52117,High income,219,Low spender,0.0042020837730491,0,1,55,112,10,107,30,0,20,279,0.401433691756272,0.03584229390681,0.383512544802867,0.10752688172043,0,0.0716845878136201,2,5,2,4,13,0.153846153846154,0.384615384615385,0.153846153846154,0.307692307692308,7,0,0,0,0,0,0,0,55,50-65,2841,0,0,0,1,0,0,1,0,0,239</v>
      </c>
    </row>
    <row r="920" spans="1:57" ht="13.2" x14ac:dyDescent="0.25">
      <c r="A920" s="8">
        <v>1892</v>
      </c>
      <c r="B920" s="1">
        <v>44375</v>
      </c>
      <c r="C920" s="8" t="str">
        <f t="shared" si="271"/>
        <v>Low income</v>
      </c>
      <c r="D920" s="31">
        <v>43</v>
      </c>
      <c r="E920" s="34" t="str">
        <f t="shared" si="272"/>
        <v>Low spender</v>
      </c>
      <c r="F920" s="10">
        <f t="shared" si="266"/>
        <v>9.6901408450704224E-4</v>
      </c>
      <c r="G920" s="1">
        <v>0</v>
      </c>
      <c r="H920" s="1">
        <v>1</v>
      </c>
      <c r="I920" s="1">
        <v>73</v>
      </c>
      <c r="J920" s="1">
        <v>213</v>
      </c>
      <c r="K920" s="1">
        <v>5</v>
      </c>
      <c r="L920" s="1">
        <v>28</v>
      </c>
      <c r="M920" s="1">
        <v>7</v>
      </c>
      <c r="N920" s="1">
        <v>7</v>
      </c>
      <c r="O920" s="1">
        <v>41</v>
      </c>
      <c r="P920" s="8">
        <f t="shared" si="273"/>
        <v>301</v>
      </c>
      <c r="Q920" s="10">
        <f t="shared" si="274"/>
        <v>0.70764119601328901</v>
      </c>
      <c r="R920" s="10">
        <f t="shared" si="275"/>
        <v>1.6611295681063124E-2</v>
      </c>
      <c r="S920" s="10">
        <f t="shared" si="276"/>
        <v>9.3023255813953487E-2</v>
      </c>
      <c r="T920" s="10">
        <f t="shared" si="277"/>
        <v>2.3255813953488372E-2</v>
      </c>
      <c r="U920" s="10">
        <f t="shared" si="278"/>
        <v>2.3255813953488372E-2</v>
      </c>
      <c r="V920" s="10">
        <f t="shared" si="279"/>
        <v>0.13621262458471761</v>
      </c>
      <c r="W920" s="1">
        <v>1</v>
      </c>
      <c r="X920" s="1">
        <v>4</v>
      </c>
      <c r="Y920" s="1">
        <v>1</v>
      </c>
      <c r="Z920" s="1">
        <v>6</v>
      </c>
      <c r="AA920" s="8">
        <f t="shared" si="280"/>
        <v>12</v>
      </c>
      <c r="AB920" s="10">
        <f t="shared" si="281"/>
        <v>8.3333333333333329E-2</v>
      </c>
      <c r="AC920" s="10">
        <f t="shared" si="282"/>
        <v>0.33333333333333331</v>
      </c>
      <c r="AD920" s="10">
        <f t="shared" si="283"/>
        <v>8.3333333333333329E-2</v>
      </c>
      <c r="AE920" s="10">
        <f t="shared" si="284"/>
        <v>0.5</v>
      </c>
      <c r="AF920" s="1">
        <v>5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55</v>
      </c>
      <c r="AO920" s="20" t="str">
        <f t="shared" si="267"/>
        <v>50-65</v>
      </c>
      <c r="AP920" s="1">
        <v>2257</v>
      </c>
      <c r="AQ920" s="1">
        <v>0</v>
      </c>
      <c r="AR920" s="1">
        <v>1</v>
      </c>
      <c r="AS920" s="1">
        <v>0</v>
      </c>
      <c r="AT920" s="1">
        <v>0</v>
      </c>
      <c r="AU920" s="1">
        <v>0</v>
      </c>
      <c r="AV920" s="1">
        <v>0</v>
      </c>
      <c r="AW920" s="1">
        <v>1</v>
      </c>
      <c r="AX920" s="1">
        <v>0</v>
      </c>
      <c r="AY920" s="1">
        <v>0</v>
      </c>
      <c r="AZ920" s="1">
        <v>219</v>
      </c>
      <c r="BA920" s="23">
        <v>42592</v>
      </c>
      <c r="BB920" s="25">
        <f t="shared" si="268"/>
        <v>8</v>
      </c>
      <c r="BC920" s="25" t="str">
        <f t="shared" si="269"/>
        <v>August</v>
      </c>
      <c r="BD920" s="25">
        <v>1</v>
      </c>
      <c r="BE920" t="str">
        <f t="shared" si="270"/>
        <v>1892,44375,Low income,43,Low spender,0.000969014084507042,0,1,73,213,5,28,7,7,41,301,0.707641196013289,0.0166112956810631,0.0930232558139535,0.0232558139534884,0.0232558139534884,0.136212624584718,1,4,1,6,12,0.0833333333333333,0.333333333333333,0.0833333333333333,0.5,5,0,0,0,0,0,0,0,55,50-65,2257,0,1,0,0,0,0,1,0,0,219</v>
      </c>
    </row>
    <row r="921" spans="1:57" ht="13.2" x14ac:dyDescent="0.25">
      <c r="A921" s="8">
        <v>1703</v>
      </c>
      <c r="B921" s="1">
        <v>48195</v>
      </c>
      <c r="C921" s="8" t="str">
        <f t="shared" si="271"/>
        <v>Low income</v>
      </c>
      <c r="D921" s="31">
        <v>976</v>
      </c>
      <c r="E921" s="34" t="str">
        <f t="shared" si="272"/>
        <v>High spender</v>
      </c>
      <c r="F921" s="10">
        <f t="shared" si="266"/>
        <v>2.025106338831829E-2</v>
      </c>
      <c r="G921" s="1">
        <v>1</v>
      </c>
      <c r="H921" s="1">
        <v>1</v>
      </c>
      <c r="I921" s="1">
        <v>53</v>
      </c>
      <c r="J921" s="1">
        <v>106</v>
      </c>
      <c r="K921" s="1">
        <v>27</v>
      </c>
      <c r="L921" s="1">
        <v>68</v>
      </c>
      <c r="M921" s="1">
        <v>52</v>
      </c>
      <c r="N921" s="1">
        <v>7</v>
      </c>
      <c r="O921" s="1">
        <v>5</v>
      </c>
      <c r="P921" s="8">
        <f t="shared" si="273"/>
        <v>265</v>
      </c>
      <c r="Q921" s="10">
        <f t="shared" si="274"/>
        <v>0.4</v>
      </c>
      <c r="R921" s="10">
        <f t="shared" si="275"/>
        <v>0.10188679245283019</v>
      </c>
      <c r="S921" s="10">
        <f t="shared" si="276"/>
        <v>0.25660377358490566</v>
      </c>
      <c r="T921" s="10">
        <f t="shared" si="277"/>
        <v>0.19622641509433963</v>
      </c>
      <c r="U921" s="10">
        <f t="shared" si="278"/>
        <v>2.6415094339622643E-2</v>
      </c>
      <c r="V921" s="10">
        <f t="shared" si="279"/>
        <v>1.8867924528301886E-2</v>
      </c>
      <c r="W921" s="1">
        <v>6</v>
      </c>
      <c r="X921" s="1">
        <v>4</v>
      </c>
      <c r="Y921" s="1">
        <v>2</v>
      </c>
      <c r="Z921" s="1">
        <v>5</v>
      </c>
      <c r="AA921" s="8">
        <f t="shared" si="280"/>
        <v>17</v>
      </c>
      <c r="AB921" s="10">
        <f t="shared" si="281"/>
        <v>0.35294117647058826</v>
      </c>
      <c r="AC921" s="10">
        <f t="shared" si="282"/>
        <v>0.23529411764705882</v>
      </c>
      <c r="AD921" s="10">
        <f t="shared" si="283"/>
        <v>0.11764705882352941</v>
      </c>
      <c r="AE921" s="10">
        <f t="shared" si="284"/>
        <v>0.29411764705882354</v>
      </c>
      <c r="AF921" s="1">
        <v>6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64</v>
      </c>
      <c r="AO921" s="20" t="str">
        <f t="shared" si="267"/>
        <v>50-65</v>
      </c>
      <c r="AP921" s="1">
        <v>2318</v>
      </c>
      <c r="AQ921" s="1">
        <v>0</v>
      </c>
      <c r="AR921" s="1">
        <v>1</v>
      </c>
      <c r="AS921" s="1">
        <v>0</v>
      </c>
      <c r="AT921" s="1">
        <v>0</v>
      </c>
      <c r="AU921" s="1">
        <v>0</v>
      </c>
      <c r="AV921" s="1">
        <v>0</v>
      </c>
      <c r="AW921" s="1">
        <v>1</v>
      </c>
      <c r="AX921" s="1">
        <v>0</v>
      </c>
      <c r="AY921" s="1">
        <v>0</v>
      </c>
      <c r="AZ921" s="1">
        <v>255</v>
      </c>
      <c r="BA921" s="23">
        <v>42531</v>
      </c>
      <c r="BB921" s="25">
        <f t="shared" si="268"/>
        <v>6</v>
      </c>
      <c r="BC921" s="25" t="str">
        <f t="shared" si="269"/>
        <v>June</v>
      </c>
      <c r="BD921" s="25">
        <v>1</v>
      </c>
      <c r="BE921" t="str">
        <f t="shared" si="270"/>
        <v>1703,48195,Low income,976,High spender,0.0202510633883183,1,1,53,106,27,68,52,7,5,265,0.4,0.10188679245283,0.256603773584906,0.19622641509434,0.0264150943396226,0.0188679245283019,6,4,2,5,17,0.352941176470588,0.235294117647059,0.117647058823529,0.294117647058824,6,0,0,0,0,0,0,0,64,50-65,2318,0,1,0,0,0,0,1,0,0,255</v>
      </c>
    </row>
    <row r="922" spans="1:57" ht="13.2" x14ac:dyDescent="0.25">
      <c r="A922" s="8">
        <v>1199</v>
      </c>
      <c r="B922" s="1">
        <v>33955</v>
      </c>
      <c r="C922" s="8" t="str">
        <f t="shared" si="271"/>
        <v>Low income</v>
      </c>
      <c r="D922" s="31">
        <v>445</v>
      </c>
      <c r="E922" s="34" t="str">
        <f t="shared" si="272"/>
        <v>Low spender</v>
      </c>
      <c r="F922" s="10">
        <f t="shared" si="266"/>
        <v>1.3105580915918126E-2</v>
      </c>
      <c r="G922" s="1">
        <v>1</v>
      </c>
      <c r="H922" s="1">
        <v>0</v>
      </c>
      <c r="I922" s="1">
        <v>92</v>
      </c>
      <c r="J922" s="1">
        <v>100</v>
      </c>
      <c r="K922" s="1">
        <v>2</v>
      </c>
      <c r="L922" s="1">
        <v>128</v>
      </c>
      <c r="M922" s="1">
        <v>23</v>
      </c>
      <c r="N922" s="1">
        <v>7</v>
      </c>
      <c r="O922" s="1">
        <v>10</v>
      </c>
      <c r="P922" s="8">
        <f t="shared" si="273"/>
        <v>270</v>
      </c>
      <c r="Q922" s="10">
        <f t="shared" si="274"/>
        <v>0.37037037037037035</v>
      </c>
      <c r="R922" s="10">
        <f t="shared" si="275"/>
        <v>7.4074074074074077E-3</v>
      </c>
      <c r="S922" s="10">
        <f t="shared" si="276"/>
        <v>0.47407407407407409</v>
      </c>
      <c r="T922" s="10">
        <f t="shared" si="277"/>
        <v>8.5185185185185183E-2</v>
      </c>
      <c r="U922" s="10">
        <f t="shared" si="278"/>
        <v>2.5925925925925925E-2</v>
      </c>
      <c r="V922" s="10">
        <f t="shared" si="279"/>
        <v>3.7037037037037035E-2</v>
      </c>
      <c r="W922" s="1">
        <v>4</v>
      </c>
      <c r="X922" s="1">
        <v>5</v>
      </c>
      <c r="Y922" s="1">
        <v>1</v>
      </c>
      <c r="Z922" s="1">
        <v>5</v>
      </c>
      <c r="AA922" s="8">
        <f t="shared" si="280"/>
        <v>15</v>
      </c>
      <c r="AB922" s="10">
        <f t="shared" si="281"/>
        <v>0.26666666666666666</v>
      </c>
      <c r="AC922" s="10">
        <f t="shared" si="282"/>
        <v>0.33333333333333331</v>
      </c>
      <c r="AD922" s="10">
        <f t="shared" si="283"/>
        <v>6.6666666666666666E-2</v>
      </c>
      <c r="AE922" s="10">
        <f t="shared" si="284"/>
        <v>0.33333333333333331</v>
      </c>
      <c r="AF922" s="1">
        <v>8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45</v>
      </c>
      <c r="AO922" s="20" t="str">
        <f t="shared" si="267"/>
        <v>36-50</v>
      </c>
      <c r="AP922" s="1">
        <v>2483</v>
      </c>
      <c r="AQ922" s="1">
        <v>0</v>
      </c>
      <c r="AR922" s="1">
        <v>0</v>
      </c>
      <c r="AS922" s="1">
        <v>1</v>
      </c>
      <c r="AT922" s="1">
        <v>0</v>
      </c>
      <c r="AU922" s="1">
        <v>0</v>
      </c>
      <c r="AV922" s="1">
        <v>0</v>
      </c>
      <c r="AW922" s="1">
        <v>1</v>
      </c>
      <c r="AX922" s="1">
        <v>0</v>
      </c>
      <c r="AY922" s="1">
        <v>0</v>
      </c>
      <c r="AZ922" s="1">
        <v>250</v>
      </c>
      <c r="BA922" s="23">
        <v>42366</v>
      </c>
      <c r="BB922" s="25">
        <f t="shared" si="268"/>
        <v>12</v>
      </c>
      <c r="BC922" s="25" t="str">
        <f t="shared" si="269"/>
        <v>December</v>
      </c>
      <c r="BD922" s="25">
        <v>1</v>
      </c>
      <c r="BE922" t="str">
        <f t="shared" si="270"/>
        <v>1199,33955,Low income,445,Low spender,0.0131055809159181,1,0,92,100,2,128,23,7,10,270,0.37037037037037,0.00740740740740741,0.474074074074074,0.0851851851851852,0.0259259259259259,0.037037037037037,4,5,1,5,15,0.266666666666667,0.333333333333333,0.0666666666666667,0.333333333333333,8,0,0,0,0,0,0,0,45,36-50,2483,0,0,1,0,0,0,1,0,0,250</v>
      </c>
    </row>
    <row r="923" spans="1:57" ht="13.2" x14ac:dyDescent="0.25">
      <c r="A923" s="8">
        <v>1475</v>
      </c>
      <c r="B923" s="1">
        <v>43057</v>
      </c>
      <c r="C923" s="8" t="str">
        <f t="shared" si="271"/>
        <v>Low income</v>
      </c>
      <c r="D923" s="31">
        <v>118</v>
      </c>
      <c r="E923" s="34" t="str">
        <f t="shared" si="272"/>
        <v>Low spender</v>
      </c>
      <c r="F923" s="10">
        <f t="shared" si="266"/>
        <v>2.7405532201500338E-3</v>
      </c>
      <c r="G923" s="1">
        <v>0</v>
      </c>
      <c r="H923" s="1">
        <v>1</v>
      </c>
      <c r="I923" s="1">
        <v>30</v>
      </c>
      <c r="J923" s="1">
        <v>213</v>
      </c>
      <c r="K923" s="1">
        <v>2</v>
      </c>
      <c r="L923" s="1">
        <v>44</v>
      </c>
      <c r="M923" s="1">
        <v>0</v>
      </c>
      <c r="N923" s="1">
        <v>2</v>
      </c>
      <c r="O923" s="1">
        <v>5</v>
      </c>
      <c r="P923" s="8">
        <f t="shared" si="273"/>
        <v>266</v>
      </c>
      <c r="Q923" s="10">
        <f t="shared" si="274"/>
        <v>0.8007518796992481</v>
      </c>
      <c r="R923" s="10">
        <f t="shared" si="275"/>
        <v>7.5187969924812026E-3</v>
      </c>
      <c r="S923" s="10">
        <f t="shared" si="276"/>
        <v>0.16541353383458646</v>
      </c>
      <c r="T923" s="10">
        <f t="shared" si="277"/>
        <v>0</v>
      </c>
      <c r="U923" s="10">
        <f t="shared" si="278"/>
        <v>7.5187969924812026E-3</v>
      </c>
      <c r="V923" s="10">
        <f t="shared" si="279"/>
        <v>1.8796992481203006E-2</v>
      </c>
      <c r="W923" s="1">
        <v>4</v>
      </c>
      <c r="X923" s="1">
        <v>4</v>
      </c>
      <c r="Y923" s="1">
        <v>2</v>
      </c>
      <c r="Z923" s="1">
        <v>5</v>
      </c>
      <c r="AA923" s="8">
        <f t="shared" si="280"/>
        <v>15</v>
      </c>
      <c r="AB923" s="10">
        <f t="shared" si="281"/>
        <v>0.26666666666666666</v>
      </c>
      <c r="AC923" s="10">
        <f t="shared" si="282"/>
        <v>0.26666666666666666</v>
      </c>
      <c r="AD923" s="10">
        <f t="shared" si="283"/>
        <v>0.13333333333333333</v>
      </c>
      <c r="AE923" s="10">
        <f t="shared" si="284"/>
        <v>0.33333333333333331</v>
      </c>
      <c r="AF923" s="1">
        <v>5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45</v>
      </c>
      <c r="AO923" s="20" t="str">
        <f t="shared" si="267"/>
        <v>36-50</v>
      </c>
      <c r="AP923" s="1">
        <v>2401</v>
      </c>
      <c r="AQ923" s="1">
        <v>0</v>
      </c>
      <c r="AR923" s="1">
        <v>1</v>
      </c>
      <c r="AS923" s="1">
        <v>0</v>
      </c>
      <c r="AT923" s="1">
        <v>0</v>
      </c>
      <c r="AU923" s="1">
        <v>0</v>
      </c>
      <c r="AV923" s="1">
        <v>0</v>
      </c>
      <c r="AW923" s="1">
        <v>1</v>
      </c>
      <c r="AX923" s="1">
        <v>0</v>
      </c>
      <c r="AY923" s="1">
        <v>0</v>
      </c>
      <c r="AZ923" s="1">
        <v>256</v>
      </c>
      <c r="BA923" s="23">
        <v>42448</v>
      </c>
      <c r="BB923" s="25">
        <f t="shared" si="268"/>
        <v>3</v>
      </c>
      <c r="BC923" s="25" t="str">
        <f t="shared" si="269"/>
        <v>March</v>
      </c>
      <c r="BD923" s="25">
        <v>1</v>
      </c>
      <c r="BE923" t="str">
        <f t="shared" si="270"/>
        <v>1475,43057,Low income,118,Low spender,0.00274055322015003,0,1,30,213,2,44,0,2,5,266,0.800751879699248,0.0075187969924812,0.165413533834586,0,0.0075187969924812,0.018796992481203,4,4,2,5,15,0.266666666666667,0.266666666666667,0.133333333333333,0.333333333333333,5,0,0,0,0,0,0,0,45,36-50,2401,0,1,0,0,0,0,1,0,0,256</v>
      </c>
    </row>
    <row r="924" spans="1:57" ht="13.2" x14ac:dyDescent="0.25">
      <c r="A924" s="8">
        <v>688</v>
      </c>
      <c r="B924" s="1">
        <v>44267</v>
      </c>
      <c r="C924" s="8" t="str">
        <f t="shared" si="271"/>
        <v>Low income</v>
      </c>
      <c r="D924" s="31">
        <v>600</v>
      </c>
      <c r="E924" s="34" t="str">
        <f t="shared" si="272"/>
        <v>High spender</v>
      </c>
      <c r="F924" s="10">
        <f t="shared" si="266"/>
        <v>1.3554114803352384E-2</v>
      </c>
      <c r="G924" s="1">
        <v>1</v>
      </c>
      <c r="H924" s="1">
        <v>1</v>
      </c>
      <c r="I924" s="1">
        <v>48</v>
      </c>
      <c r="J924" s="1">
        <v>183</v>
      </c>
      <c r="K924" s="1">
        <v>5</v>
      </c>
      <c r="L924" s="1">
        <v>65</v>
      </c>
      <c r="M924" s="1">
        <v>3</v>
      </c>
      <c r="N924" s="1">
        <v>5</v>
      </c>
      <c r="O924" s="1">
        <v>49</v>
      </c>
      <c r="P924" s="8">
        <f t="shared" si="273"/>
        <v>310</v>
      </c>
      <c r="Q924" s="10">
        <f t="shared" si="274"/>
        <v>0.5903225806451613</v>
      </c>
      <c r="R924" s="10">
        <f t="shared" si="275"/>
        <v>1.6129032258064516E-2</v>
      </c>
      <c r="S924" s="10">
        <f t="shared" si="276"/>
        <v>0.20967741935483872</v>
      </c>
      <c r="T924" s="10">
        <f t="shared" si="277"/>
        <v>9.6774193548387101E-3</v>
      </c>
      <c r="U924" s="10">
        <f t="shared" si="278"/>
        <v>1.6129032258064516E-2</v>
      </c>
      <c r="V924" s="10">
        <f t="shared" si="279"/>
        <v>0.15806451612903225</v>
      </c>
      <c r="W924" s="1">
        <v>5</v>
      </c>
      <c r="X924" s="1">
        <v>5</v>
      </c>
      <c r="Y924" s="1">
        <v>2</v>
      </c>
      <c r="Z924" s="1">
        <v>4</v>
      </c>
      <c r="AA924" s="8">
        <f t="shared" si="280"/>
        <v>16</v>
      </c>
      <c r="AB924" s="10">
        <f t="shared" si="281"/>
        <v>0.3125</v>
      </c>
      <c r="AC924" s="10">
        <f t="shared" si="282"/>
        <v>0.3125</v>
      </c>
      <c r="AD924" s="10">
        <f t="shared" si="283"/>
        <v>0.125</v>
      </c>
      <c r="AE924" s="10">
        <f t="shared" si="284"/>
        <v>0.25</v>
      </c>
      <c r="AF924" s="1">
        <v>9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50</v>
      </c>
      <c r="AO924" s="20" t="str">
        <f t="shared" si="267"/>
        <v>36-50</v>
      </c>
      <c r="AP924" s="1">
        <v>2648</v>
      </c>
      <c r="AQ924" s="1">
        <v>1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1</v>
      </c>
      <c r="AX924" s="1">
        <v>0</v>
      </c>
      <c r="AY924" s="1">
        <v>0</v>
      </c>
      <c r="AZ924" s="1">
        <v>212</v>
      </c>
      <c r="BA924" s="23">
        <v>42201</v>
      </c>
      <c r="BB924" s="25">
        <f t="shared" si="268"/>
        <v>7</v>
      </c>
      <c r="BC924" s="25" t="str">
        <f t="shared" si="269"/>
        <v>July</v>
      </c>
      <c r="BD924" s="25">
        <v>1</v>
      </c>
      <c r="BE924" t="str">
        <f t="shared" si="270"/>
        <v>688,44267,Low income,600,High spender,0.0135541148033524,1,1,48,183,5,65,3,5,49,310,0.590322580645161,0.0161290322580645,0.209677419354839,0.00967741935483871,0.0161290322580645,0.158064516129032,5,5,2,4,16,0.3125,0.3125,0.125,0.25,9,0,0,0,0,0,0,0,50,36-50,2648,1,0,0,0,0,0,1,0,0,212</v>
      </c>
    </row>
    <row r="925" spans="1:57" ht="13.2" x14ac:dyDescent="0.25">
      <c r="A925" s="8">
        <v>2129</v>
      </c>
      <c r="B925" s="1">
        <v>65808</v>
      </c>
      <c r="C925" s="8" t="str">
        <f t="shared" si="271"/>
        <v>High income</v>
      </c>
      <c r="D925" s="31">
        <v>386</v>
      </c>
      <c r="E925" s="34" t="str">
        <f t="shared" si="272"/>
        <v>Low spender</v>
      </c>
      <c r="F925" s="10">
        <f t="shared" si="266"/>
        <v>5.8655482616095309E-3</v>
      </c>
      <c r="G925" s="1">
        <v>1</v>
      </c>
      <c r="H925" s="1">
        <v>1</v>
      </c>
      <c r="I925" s="1">
        <v>1</v>
      </c>
      <c r="J925" s="1">
        <v>155</v>
      </c>
      <c r="K925" s="1">
        <v>7</v>
      </c>
      <c r="L925" s="1">
        <v>80</v>
      </c>
      <c r="M925" s="1">
        <v>13</v>
      </c>
      <c r="N925" s="1">
        <v>7</v>
      </c>
      <c r="O925" s="1">
        <v>10</v>
      </c>
      <c r="P925" s="8">
        <f t="shared" si="273"/>
        <v>272</v>
      </c>
      <c r="Q925" s="10">
        <f t="shared" si="274"/>
        <v>0.56985294117647056</v>
      </c>
      <c r="R925" s="10">
        <f t="shared" si="275"/>
        <v>2.5735294117647058E-2</v>
      </c>
      <c r="S925" s="10">
        <f t="shared" si="276"/>
        <v>0.29411764705882354</v>
      </c>
      <c r="T925" s="10">
        <f t="shared" si="277"/>
        <v>4.779411764705882E-2</v>
      </c>
      <c r="U925" s="10">
        <f t="shared" si="278"/>
        <v>2.5735294117647058E-2</v>
      </c>
      <c r="V925" s="10">
        <f t="shared" si="279"/>
        <v>3.6764705882352942E-2</v>
      </c>
      <c r="W925" s="1">
        <v>3</v>
      </c>
      <c r="X925" s="1">
        <v>5</v>
      </c>
      <c r="Y925" s="1">
        <v>1</v>
      </c>
      <c r="Z925" s="1">
        <v>5</v>
      </c>
      <c r="AA925" s="8">
        <f t="shared" si="280"/>
        <v>14</v>
      </c>
      <c r="AB925" s="10">
        <f t="shared" si="281"/>
        <v>0.21428571428571427</v>
      </c>
      <c r="AC925" s="10">
        <f t="shared" si="282"/>
        <v>0.35714285714285715</v>
      </c>
      <c r="AD925" s="10">
        <f t="shared" si="283"/>
        <v>7.1428571428571425E-2</v>
      </c>
      <c r="AE925" s="10">
        <f t="shared" si="284"/>
        <v>0.35714285714285715</v>
      </c>
      <c r="AF925" s="1">
        <v>6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49</v>
      </c>
      <c r="AO925" s="20" t="str">
        <f t="shared" si="267"/>
        <v>36-50</v>
      </c>
      <c r="AP925" s="1">
        <v>2189</v>
      </c>
      <c r="AQ925" s="1">
        <v>1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1</v>
      </c>
      <c r="AZ925" s="1">
        <v>252</v>
      </c>
      <c r="BA925" s="23">
        <v>42660</v>
      </c>
      <c r="BB925" s="25">
        <f t="shared" si="268"/>
        <v>10</v>
      </c>
      <c r="BC925" s="25" t="str">
        <f t="shared" si="269"/>
        <v>October</v>
      </c>
      <c r="BD925" s="25">
        <v>1</v>
      </c>
      <c r="BE925" t="str">
        <f t="shared" si="270"/>
        <v>2129,65808,High income,386,Low spender,0.00586554826160953,1,1,1,155,7,80,13,7,10,272,0.569852941176471,0.0257352941176471,0.294117647058824,0.0477941176470588,0.0257352941176471,0.0367647058823529,3,5,1,5,14,0.214285714285714,0.357142857142857,0.0714285714285714,0.357142857142857,6,0,0,0,0,0,0,0,49,36-50,2189,1,0,0,0,0,0,0,0,1,252</v>
      </c>
    </row>
    <row r="926" spans="1:57" ht="13.2" x14ac:dyDescent="0.25">
      <c r="A926" s="8">
        <v>1680</v>
      </c>
      <c r="B926" s="1">
        <v>59060</v>
      </c>
      <c r="C926" s="8" t="str">
        <f t="shared" si="271"/>
        <v>High income</v>
      </c>
      <c r="D926" s="31">
        <v>497</v>
      </c>
      <c r="E926" s="34" t="str">
        <f t="shared" si="272"/>
        <v>Low spender</v>
      </c>
      <c r="F926" s="10">
        <f t="shared" si="266"/>
        <v>8.4151710125296309E-3</v>
      </c>
      <c r="G926" s="1">
        <v>1</v>
      </c>
      <c r="H926" s="1">
        <v>0</v>
      </c>
      <c r="I926" s="1">
        <v>77</v>
      </c>
      <c r="J926" s="1">
        <v>35</v>
      </c>
      <c r="K926" s="1">
        <v>40</v>
      </c>
      <c r="L926" s="1">
        <v>111</v>
      </c>
      <c r="M926" s="1">
        <v>36</v>
      </c>
      <c r="N926" s="1">
        <v>40</v>
      </c>
      <c r="O926" s="1">
        <v>12</v>
      </c>
      <c r="P926" s="8">
        <f t="shared" si="273"/>
        <v>274</v>
      </c>
      <c r="Q926" s="10">
        <f t="shared" si="274"/>
        <v>0.12773722627737227</v>
      </c>
      <c r="R926" s="10">
        <f t="shared" si="275"/>
        <v>0.145985401459854</v>
      </c>
      <c r="S926" s="10">
        <f t="shared" si="276"/>
        <v>0.4051094890510949</v>
      </c>
      <c r="T926" s="10">
        <f t="shared" si="277"/>
        <v>0.13138686131386862</v>
      </c>
      <c r="U926" s="10">
        <f t="shared" si="278"/>
        <v>0.145985401459854</v>
      </c>
      <c r="V926" s="10">
        <f t="shared" si="279"/>
        <v>4.3795620437956206E-2</v>
      </c>
      <c r="W926" s="1">
        <v>3</v>
      </c>
      <c r="X926" s="1">
        <v>3</v>
      </c>
      <c r="Y926" s="1">
        <v>1</v>
      </c>
      <c r="Z926" s="1">
        <v>7</v>
      </c>
      <c r="AA926" s="8">
        <f t="shared" si="280"/>
        <v>14</v>
      </c>
      <c r="AB926" s="10">
        <f t="shared" si="281"/>
        <v>0.21428571428571427</v>
      </c>
      <c r="AC926" s="10">
        <f t="shared" si="282"/>
        <v>0.21428571428571427</v>
      </c>
      <c r="AD926" s="10">
        <f t="shared" si="283"/>
        <v>7.1428571428571425E-2</v>
      </c>
      <c r="AE926" s="10">
        <f t="shared" si="284"/>
        <v>0.5</v>
      </c>
      <c r="AF926" s="1">
        <v>4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31</v>
      </c>
      <c r="AO926" s="20" t="str">
        <f t="shared" si="267"/>
        <v>24-35</v>
      </c>
      <c r="AP926" s="1">
        <v>2328</v>
      </c>
      <c r="AQ926" s="1">
        <v>0</v>
      </c>
      <c r="AR926" s="1">
        <v>1</v>
      </c>
      <c r="AS926" s="1">
        <v>0</v>
      </c>
      <c r="AT926" s="1">
        <v>0</v>
      </c>
      <c r="AU926" s="1">
        <v>0</v>
      </c>
      <c r="AV926" s="1">
        <v>1</v>
      </c>
      <c r="AW926" s="1">
        <v>0</v>
      </c>
      <c r="AX926" s="1">
        <v>0</v>
      </c>
      <c r="AY926" s="1">
        <v>0</v>
      </c>
      <c r="AZ926" s="1">
        <v>250</v>
      </c>
      <c r="BA926" s="23">
        <v>42521</v>
      </c>
      <c r="BB926" s="25">
        <f t="shared" si="268"/>
        <v>5</v>
      </c>
      <c r="BC926" s="25" t="str">
        <f t="shared" si="269"/>
        <v>May</v>
      </c>
      <c r="BD926" s="25">
        <v>1</v>
      </c>
      <c r="BE926" t="str">
        <f t="shared" si="270"/>
        <v>1680,59060,High income,497,Low spender,0.00841517101252963,1,0,77,35,40,111,36,40,12,274,0.127737226277372,0.145985401459854,0.405109489051095,0.131386861313869,0.145985401459854,0.0437956204379562,3,3,1,7,14,0.214285714285714,0.214285714285714,0.0714285714285714,0.5,4,0,0,0,0,0,0,0,31,24-35,2328,0,1,0,0,0,1,0,0,0,250</v>
      </c>
    </row>
    <row r="927" spans="1:57" ht="13.2" x14ac:dyDescent="0.25">
      <c r="A927" s="8">
        <v>402</v>
      </c>
      <c r="B927" s="1">
        <v>40049</v>
      </c>
      <c r="C927" s="8" t="str">
        <f t="shared" si="271"/>
        <v>Low income</v>
      </c>
      <c r="D927" s="31">
        <v>992</v>
      </c>
      <c r="E927" s="34" t="str">
        <f t="shared" si="272"/>
        <v>High spender</v>
      </c>
      <c r="F927" s="10">
        <f t="shared" si="266"/>
        <v>2.4769657169966791E-2</v>
      </c>
      <c r="G927" s="1">
        <v>0</v>
      </c>
      <c r="H927" s="1">
        <v>1</v>
      </c>
      <c r="I927" s="1">
        <v>61</v>
      </c>
      <c r="J927" s="1">
        <v>91</v>
      </c>
      <c r="K927" s="1">
        <v>65</v>
      </c>
      <c r="L927" s="1">
        <v>52</v>
      </c>
      <c r="M927" s="1">
        <v>10</v>
      </c>
      <c r="N927" s="1">
        <v>44</v>
      </c>
      <c r="O927" s="1">
        <v>28</v>
      </c>
      <c r="P927" s="8">
        <f t="shared" si="273"/>
        <v>290</v>
      </c>
      <c r="Q927" s="10">
        <f t="shared" si="274"/>
        <v>0.31379310344827588</v>
      </c>
      <c r="R927" s="10">
        <f t="shared" si="275"/>
        <v>0.22413793103448276</v>
      </c>
      <c r="S927" s="10">
        <f t="shared" si="276"/>
        <v>0.1793103448275862</v>
      </c>
      <c r="T927" s="10">
        <f t="shared" si="277"/>
        <v>3.4482758620689655E-2</v>
      </c>
      <c r="U927" s="10">
        <f t="shared" si="278"/>
        <v>0.15172413793103448</v>
      </c>
      <c r="V927" s="10">
        <f t="shared" si="279"/>
        <v>9.6551724137931033E-2</v>
      </c>
      <c r="W927" s="1">
        <v>3</v>
      </c>
      <c r="X927" s="1">
        <v>3</v>
      </c>
      <c r="Y927" s="1">
        <v>2</v>
      </c>
      <c r="Z927" s="1">
        <v>6</v>
      </c>
      <c r="AA927" s="8">
        <f t="shared" si="280"/>
        <v>14</v>
      </c>
      <c r="AB927" s="10">
        <f t="shared" si="281"/>
        <v>0.21428571428571427</v>
      </c>
      <c r="AC927" s="10">
        <f t="shared" si="282"/>
        <v>0.21428571428571427</v>
      </c>
      <c r="AD927" s="10">
        <f t="shared" si="283"/>
        <v>0.14285714285714285</v>
      </c>
      <c r="AE927" s="10">
        <f t="shared" si="284"/>
        <v>0.42857142857142855</v>
      </c>
      <c r="AF927" s="1">
        <v>5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46</v>
      </c>
      <c r="AO927" s="20" t="str">
        <f t="shared" si="267"/>
        <v>36-50</v>
      </c>
      <c r="AP927" s="1">
        <v>2736</v>
      </c>
      <c r="AQ927" s="1">
        <v>0</v>
      </c>
      <c r="AR927" s="1">
        <v>1</v>
      </c>
      <c r="AS927" s="1">
        <v>0</v>
      </c>
      <c r="AT927" s="1">
        <v>0</v>
      </c>
      <c r="AU927" s="1">
        <v>0</v>
      </c>
      <c r="AV927" s="1">
        <v>0</v>
      </c>
      <c r="AW927" s="1">
        <v>1</v>
      </c>
      <c r="AX927" s="1">
        <v>0</v>
      </c>
      <c r="AY927" s="1">
        <v>0</v>
      </c>
      <c r="AZ927" s="1">
        <v>234</v>
      </c>
      <c r="BA927" s="23">
        <v>42113</v>
      </c>
      <c r="BB927" s="25">
        <f t="shared" si="268"/>
        <v>4</v>
      </c>
      <c r="BC927" s="25" t="str">
        <f t="shared" si="269"/>
        <v>April</v>
      </c>
      <c r="BD927" s="25">
        <v>1</v>
      </c>
      <c r="BE927" t="str">
        <f t="shared" si="270"/>
        <v>402,40049,Low income,992,High spender,0.0247696571699668,0,1,61,91,65,52,10,44,28,290,0.313793103448276,0.224137931034483,0.179310344827586,0.0344827586206897,0.151724137931034,0.096551724137931,3,3,2,6,14,0.214285714285714,0.214285714285714,0.142857142857143,0.428571428571429,5,0,0,0,0,0,0,0,46,36-50,2736,0,1,0,0,0,0,1,0,0,234</v>
      </c>
    </row>
    <row r="928" spans="1:57" ht="13.2" x14ac:dyDescent="0.25">
      <c r="A928" s="8">
        <v>1323</v>
      </c>
      <c r="B928" s="1">
        <v>68805</v>
      </c>
      <c r="C928" s="8" t="str">
        <f t="shared" si="271"/>
        <v>High income</v>
      </c>
      <c r="D928" s="31">
        <v>339</v>
      </c>
      <c r="E928" s="34" t="str">
        <f t="shared" si="272"/>
        <v>Low spender</v>
      </c>
      <c r="F928" s="10">
        <f t="shared" si="266"/>
        <v>4.9269675168955741E-3</v>
      </c>
      <c r="G928" s="1">
        <v>0</v>
      </c>
      <c r="H928" s="1">
        <v>1</v>
      </c>
      <c r="I928" s="1">
        <v>73</v>
      </c>
      <c r="J928" s="1">
        <v>182</v>
      </c>
      <c r="K928" s="1">
        <v>2</v>
      </c>
      <c r="L928" s="1">
        <v>49</v>
      </c>
      <c r="M928" s="1">
        <v>17</v>
      </c>
      <c r="N928" s="1">
        <v>13</v>
      </c>
      <c r="O928" s="1">
        <v>20</v>
      </c>
      <c r="P928" s="8">
        <f t="shared" si="273"/>
        <v>283</v>
      </c>
      <c r="Q928" s="10">
        <f t="shared" si="274"/>
        <v>0.64310954063604242</v>
      </c>
      <c r="R928" s="10">
        <f t="shared" si="275"/>
        <v>7.0671378091872791E-3</v>
      </c>
      <c r="S928" s="10">
        <f t="shared" si="276"/>
        <v>0.17314487632508835</v>
      </c>
      <c r="T928" s="10">
        <f t="shared" si="277"/>
        <v>6.0070671378091869E-2</v>
      </c>
      <c r="U928" s="10">
        <f t="shared" si="278"/>
        <v>4.5936395759717315E-2</v>
      </c>
      <c r="V928" s="10">
        <f t="shared" si="279"/>
        <v>7.0671378091872794E-2</v>
      </c>
      <c r="W928" s="1">
        <v>1</v>
      </c>
      <c r="X928" s="1">
        <v>3</v>
      </c>
      <c r="Y928" s="1">
        <v>1</v>
      </c>
      <c r="Z928" s="1">
        <v>7</v>
      </c>
      <c r="AA928" s="8">
        <f t="shared" si="280"/>
        <v>12</v>
      </c>
      <c r="AB928" s="10">
        <f t="shared" si="281"/>
        <v>8.3333333333333329E-2</v>
      </c>
      <c r="AC928" s="10">
        <f t="shared" si="282"/>
        <v>0.25</v>
      </c>
      <c r="AD928" s="10">
        <f t="shared" si="283"/>
        <v>8.3333333333333329E-2</v>
      </c>
      <c r="AE928" s="10">
        <f t="shared" si="284"/>
        <v>0.58333333333333337</v>
      </c>
      <c r="AF928" s="1">
        <v>2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61</v>
      </c>
      <c r="AO928" s="20" t="str">
        <f t="shared" si="267"/>
        <v>50-65</v>
      </c>
      <c r="AP928" s="1">
        <v>2444</v>
      </c>
      <c r="AQ928" s="1">
        <v>1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1</v>
      </c>
      <c r="AZ928" s="1">
        <v>243</v>
      </c>
      <c r="BA928" s="23">
        <v>42405</v>
      </c>
      <c r="BB928" s="25">
        <f t="shared" si="268"/>
        <v>2</v>
      </c>
      <c r="BC928" s="25" t="str">
        <f t="shared" si="269"/>
        <v>February</v>
      </c>
      <c r="BD928" s="25">
        <v>1</v>
      </c>
      <c r="BE928" t="str">
        <f t="shared" si="270"/>
        <v>1323,68805,High income,339,Low spender,0.00492696751689557,0,1,73,182,2,49,17,13,20,283,0.643109540636042,0.00706713780918728,0.173144876325088,0.0600706713780919,0.0459363957597173,0.0706713780918728,1,3,1,7,12,0.0833333333333333,0.25,0.0833333333333333,0.583333333333333,2,0,0,0,0,0,0,0,61,50-65,2444,1,0,0,0,0,0,0,0,1,243</v>
      </c>
    </row>
    <row r="929" spans="1:57" ht="13.2" x14ac:dyDescent="0.25">
      <c r="A929" s="8">
        <v>160</v>
      </c>
      <c r="B929" s="1">
        <v>44989</v>
      </c>
      <c r="C929" s="8" t="str">
        <f t="shared" si="271"/>
        <v>Low income</v>
      </c>
      <c r="D929" s="31">
        <v>493</v>
      </c>
      <c r="E929" s="34" t="str">
        <f t="shared" si="272"/>
        <v>Low spender</v>
      </c>
      <c r="F929" s="10">
        <f t="shared" si="266"/>
        <v>1.0958234235035232E-2</v>
      </c>
      <c r="G929" s="1">
        <v>0</v>
      </c>
      <c r="H929" s="1">
        <v>1</v>
      </c>
      <c r="I929" s="1">
        <v>26</v>
      </c>
      <c r="J929" s="1">
        <v>98</v>
      </c>
      <c r="K929" s="1">
        <v>0</v>
      </c>
      <c r="L929" s="1">
        <v>106</v>
      </c>
      <c r="M929" s="1">
        <v>49</v>
      </c>
      <c r="N929" s="1">
        <v>10</v>
      </c>
      <c r="O929" s="1">
        <v>106</v>
      </c>
      <c r="P929" s="8">
        <f t="shared" si="273"/>
        <v>369</v>
      </c>
      <c r="Q929" s="10">
        <f t="shared" si="274"/>
        <v>0.26558265582655827</v>
      </c>
      <c r="R929" s="10">
        <f t="shared" si="275"/>
        <v>0</v>
      </c>
      <c r="S929" s="10">
        <f t="shared" si="276"/>
        <v>0.2872628726287263</v>
      </c>
      <c r="T929" s="10">
        <f t="shared" si="277"/>
        <v>0.13279132791327913</v>
      </c>
      <c r="U929" s="10">
        <f t="shared" si="278"/>
        <v>2.7100271002710029E-2</v>
      </c>
      <c r="V929" s="10">
        <f t="shared" si="279"/>
        <v>0.2872628726287263</v>
      </c>
      <c r="W929" s="1">
        <v>5</v>
      </c>
      <c r="X929" s="1">
        <v>5</v>
      </c>
      <c r="Y929" s="1">
        <v>1</v>
      </c>
      <c r="Z929" s="1">
        <v>5</v>
      </c>
      <c r="AA929" s="8">
        <f t="shared" si="280"/>
        <v>16</v>
      </c>
      <c r="AB929" s="10">
        <f t="shared" si="281"/>
        <v>0.3125</v>
      </c>
      <c r="AC929" s="10">
        <f t="shared" si="282"/>
        <v>0.3125</v>
      </c>
      <c r="AD929" s="10">
        <f t="shared" si="283"/>
        <v>6.25E-2</v>
      </c>
      <c r="AE929" s="10">
        <f t="shared" si="284"/>
        <v>0.3125</v>
      </c>
      <c r="AF929" s="1">
        <v>6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46</v>
      </c>
      <c r="AO929" s="20" t="str">
        <f t="shared" si="267"/>
        <v>36-50</v>
      </c>
      <c r="AP929" s="1">
        <v>2814</v>
      </c>
      <c r="AQ929" s="1">
        <v>0</v>
      </c>
      <c r="AR929" s="1">
        <v>1</v>
      </c>
      <c r="AS929" s="1">
        <v>0</v>
      </c>
      <c r="AT929" s="1">
        <v>0</v>
      </c>
      <c r="AU929" s="1">
        <v>0</v>
      </c>
      <c r="AV929" s="1">
        <v>0</v>
      </c>
      <c r="AW929" s="1">
        <v>1</v>
      </c>
      <c r="AX929" s="1">
        <v>0</v>
      </c>
      <c r="AY929" s="1">
        <v>0</v>
      </c>
      <c r="AZ929" s="1">
        <v>157</v>
      </c>
      <c r="BA929" s="23">
        <v>42035</v>
      </c>
      <c r="BB929" s="25">
        <f t="shared" si="268"/>
        <v>1</v>
      </c>
      <c r="BC929" s="25" t="str">
        <f t="shared" si="269"/>
        <v>January</v>
      </c>
      <c r="BD929" s="25">
        <v>1</v>
      </c>
      <c r="BE929" t="str">
        <f t="shared" si="270"/>
        <v>160,44989,Low income,493,Low spender,0.0109582342350352,0,1,26,98,0,106,49,10,106,369,0.265582655826558,0,0.287262872628726,0.132791327913279,0.02710027100271,0.287262872628726,5,5,1,5,16,0.3125,0.3125,0.0625,0.3125,6,0,0,0,0,0,0,0,46,36-50,2814,0,1,0,0,0,0,1,0,0,157</v>
      </c>
    </row>
    <row r="930" spans="1:57" ht="13.2" x14ac:dyDescent="0.25">
      <c r="A930" s="8">
        <v>32</v>
      </c>
      <c r="B930" s="1">
        <v>39660</v>
      </c>
      <c r="C930" s="8" t="str">
        <f t="shared" si="271"/>
        <v>Low income</v>
      </c>
      <c r="D930" s="31">
        <v>258</v>
      </c>
      <c r="E930" s="34" t="str">
        <f t="shared" si="272"/>
        <v>Low spender</v>
      </c>
      <c r="F930" s="10">
        <f t="shared" si="266"/>
        <v>6.5052950075642968E-3</v>
      </c>
      <c r="G930" s="1">
        <v>1</v>
      </c>
      <c r="H930" s="1">
        <v>0</v>
      </c>
      <c r="I930" s="1">
        <v>36</v>
      </c>
      <c r="J930" s="1">
        <v>139</v>
      </c>
      <c r="K930" s="1">
        <v>13</v>
      </c>
      <c r="L930" s="1">
        <v>78</v>
      </c>
      <c r="M930" s="1">
        <v>20</v>
      </c>
      <c r="N930" s="1">
        <v>13</v>
      </c>
      <c r="O930" s="1">
        <v>36</v>
      </c>
      <c r="P930" s="8">
        <f t="shared" si="273"/>
        <v>299</v>
      </c>
      <c r="Q930" s="10">
        <f t="shared" si="274"/>
        <v>0.46488294314381273</v>
      </c>
      <c r="R930" s="10">
        <f t="shared" si="275"/>
        <v>4.3478260869565216E-2</v>
      </c>
      <c r="S930" s="10">
        <f t="shared" si="276"/>
        <v>0.2608695652173913</v>
      </c>
      <c r="T930" s="10">
        <f t="shared" si="277"/>
        <v>6.6889632107023408E-2</v>
      </c>
      <c r="U930" s="10">
        <f t="shared" si="278"/>
        <v>4.3478260869565216E-2</v>
      </c>
      <c r="V930" s="10">
        <f t="shared" si="279"/>
        <v>0.12040133779264214</v>
      </c>
      <c r="W930" s="1">
        <v>3</v>
      </c>
      <c r="X930" s="1">
        <v>7</v>
      </c>
      <c r="Y930" s="1">
        <v>1</v>
      </c>
      <c r="Z930" s="1">
        <v>3</v>
      </c>
      <c r="AA930" s="8">
        <f t="shared" si="280"/>
        <v>14</v>
      </c>
      <c r="AB930" s="10">
        <f t="shared" si="281"/>
        <v>0.21428571428571427</v>
      </c>
      <c r="AC930" s="10">
        <f t="shared" si="282"/>
        <v>0.5</v>
      </c>
      <c r="AD930" s="10">
        <f t="shared" si="283"/>
        <v>7.1428571428571425E-2</v>
      </c>
      <c r="AE930" s="10">
        <f t="shared" si="284"/>
        <v>0.21428571428571427</v>
      </c>
      <c r="AF930" s="1">
        <v>9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1</v>
      </c>
      <c r="AN930" s="1">
        <v>38</v>
      </c>
      <c r="AO930" s="20" t="str">
        <f t="shared" si="267"/>
        <v>36-50</v>
      </c>
      <c r="AP930" s="1">
        <v>2849</v>
      </c>
      <c r="AQ930" s="1">
        <v>0</v>
      </c>
      <c r="AR930" s="1">
        <v>0</v>
      </c>
      <c r="AS930" s="1">
        <v>1</v>
      </c>
      <c r="AT930" s="1">
        <v>0</v>
      </c>
      <c r="AU930" s="1">
        <v>0</v>
      </c>
      <c r="AV930" s="1">
        <v>0</v>
      </c>
      <c r="AW930" s="1">
        <v>1</v>
      </c>
      <c r="AX930" s="1">
        <v>0</v>
      </c>
      <c r="AY930" s="1">
        <v>0</v>
      </c>
      <c r="AZ930" s="1">
        <v>227</v>
      </c>
      <c r="BA930" s="23">
        <v>42000</v>
      </c>
      <c r="BB930" s="25">
        <f t="shared" si="268"/>
        <v>12</v>
      </c>
      <c r="BC930" s="25" t="str">
        <f t="shared" si="269"/>
        <v>December</v>
      </c>
      <c r="BD930" s="25">
        <v>1</v>
      </c>
      <c r="BE930" t="str">
        <f t="shared" si="270"/>
        <v>32,39660,Low income,258,Low spender,0.0065052950075643,1,0,36,139,13,78,20,13,36,299,0.464882943143813,0.0434782608695652,0.260869565217391,0.0668896321070234,0.0434782608695652,0.120401337792642,3,7,1,3,14,0.214285714285714,0.5,0.0714285714285714,0.214285714285714,9,0,0,0,0,0,0,1,38,36-50,2849,0,0,1,0,0,0,1,0,0,227</v>
      </c>
    </row>
    <row r="931" spans="1:57" ht="13.2" x14ac:dyDescent="0.25">
      <c r="A931" s="8">
        <v>1660</v>
      </c>
      <c r="B931" s="1">
        <v>67506</v>
      </c>
      <c r="C931" s="8" t="str">
        <f t="shared" si="271"/>
        <v>High income</v>
      </c>
      <c r="D931" s="31">
        <v>1094</v>
      </c>
      <c r="E931" s="34" t="str">
        <f t="shared" si="272"/>
        <v>High spender</v>
      </c>
      <c r="F931" s="10">
        <f t="shared" si="266"/>
        <v>1.6205966877018339E-2</v>
      </c>
      <c r="G931" s="1">
        <v>0</v>
      </c>
      <c r="H931" s="1">
        <v>1</v>
      </c>
      <c r="I931" s="1">
        <v>73</v>
      </c>
      <c r="J931" s="1">
        <v>90</v>
      </c>
      <c r="K931" s="1">
        <v>38</v>
      </c>
      <c r="L931" s="1">
        <v>67</v>
      </c>
      <c r="M931" s="1">
        <v>33</v>
      </c>
      <c r="N931" s="1">
        <v>36</v>
      </c>
      <c r="O931" s="1">
        <v>67</v>
      </c>
      <c r="P931" s="8">
        <f t="shared" si="273"/>
        <v>331</v>
      </c>
      <c r="Q931" s="10">
        <f t="shared" si="274"/>
        <v>0.27190332326283989</v>
      </c>
      <c r="R931" s="10">
        <f t="shared" si="275"/>
        <v>0.11480362537764351</v>
      </c>
      <c r="S931" s="10">
        <f t="shared" si="276"/>
        <v>0.20241691842900303</v>
      </c>
      <c r="T931" s="10">
        <f t="shared" si="277"/>
        <v>9.9697885196374625E-2</v>
      </c>
      <c r="U931" s="10">
        <f t="shared" si="278"/>
        <v>0.10876132930513595</v>
      </c>
      <c r="V931" s="10">
        <f t="shared" si="279"/>
        <v>0.20241691842900303</v>
      </c>
      <c r="W931" s="1">
        <v>1</v>
      </c>
      <c r="X931" s="1">
        <v>4</v>
      </c>
      <c r="Y931" s="1">
        <v>1</v>
      </c>
      <c r="Z931" s="1">
        <v>6</v>
      </c>
      <c r="AA931" s="8">
        <f t="shared" si="280"/>
        <v>12</v>
      </c>
      <c r="AB931" s="10">
        <f t="shared" si="281"/>
        <v>8.3333333333333329E-2</v>
      </c>
      <c r="AC931" s="10">
        <f t="shared" si="282"/>
        <v>0.33333333333333331</v>
      </c>
      <c r="AD931" s="10">
        <f t="shared" si="283"/>
        <v>8.3333333333333329E-2</v>
      </c>
      <c r="AE931" s="10">
        <f t="shared" si="284"/>
        <v>0.5</v>
      </c>
      <c r="AF931" s="1">
        <v>3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40</v>
      </c>
      <c r="AO931" s="20" t="str">
        <f t="shared" si="267"/>
        <v>36-50</v>
      </c>
      <c r="AP931" s="1">
        <v>2337</v>
      </c>
      <c r="AQ931" s="1">
        <v>0</v>
      </c>
      <c r="AR931" s="1">
        <v>0</v>
      </c>
      <c r="AS931" s="1">
        <v>1</v>
      </c>
      <c r="AT931" s="1">
        <v>0</v>
      </c>
      <c r="AU931" s="1">
        <v>0</v>
      </c>
      <c r="AV931" s="1">
        <v>1</v>
      </c>
      <c r="AW931" s="1">
        <v>0</v>
      </c>
      <c r="AX931" s="1">
        <v>0</v>
      </c>
      <c r="AY931" s="1">
        <v>0</v>
      </c>
      <c r="AZ931" s="1">
        <v>197</v>
      </c>
      <c r="BA931" s="23">
        <v>42512</v>
      </c>
      <c r="BB931" s="25">
        <f t="shared" si="268"/>
        <v>5</v>
      </c>
      <c r="BC931" s="25" t="str">
        <f t="shared" si="269"/>
        <v>May</v>
      </c>
      <c r="BD931" s="25">
        <v>1</v>
      </c>
      <c r="BE931" t="str">
        <f t="shared" si="270"/>
        <v>1660,67506,High income,1094,High spender,0.0162059668770183,0,1,73,90,38,67,33,36,67,331,0.27190332326284,0.114803625377644,0.202416918429003,0.0996978851963746,0.108761329305136,0.202416918429003,1,4,1,6,12,0.0833333333333333,0.333333333333333,0.0833333333333333,0.5,3,0,0,0,0,0,0,0,40,36-50,2337,0,0,1,0,0,1,0,0,0,197</v>
      </c>
    </row>
    <row r="932" spans="1:57" ht="13.2" x14ac:dyDescent="0.25">
      <c r="A932" s="8">
        <v>232</v>
      </c>
      <c r="B932" s="1">
        <v>23331</v>
      </c>
      <c r="C932" s="8" t="str">
        <f t="shared" si="271"/>
        <v>Low income</v>
      </c>
      <c r="D932" s="31">
        <v>39</v>
      </c>
      <c r="E932" s="34" t="str">
        <f t="shared" si="272"/>
        <v>Low spender</v>
      </c>
      <c r="F932" s="10">
        <f t="shared" si="266"/>
        <v>1.6715957310016716E-3</v>
      </c>
      <c r="G932" s="1">
        <v>1</v>
      </c>
      <c r="H932" s="1">
        <v>0</v>
      </c>
      <c r="I932" s="1">
        <v>97</v>
      </c>
      <c r="J932" s="1">
        <v>104</v>
      </c>
      <c r="K932" s="1">
        <v>20</v>
      </c>
      <c r="L932" s="1">
        <v>101</v>
      </c>
      <c r="M932" s="1">
        <v>24</v>
      </c>
      <c r="N932" s="1">
        <v>15</v>
      </c>
      <c r="O932" s="1">
        <v>5</v>
      </c>
      <c r="P932" s="8">
        <f t="shared" si="273"/>
        <v>269</v>
      </c>
      <c r="Q932" s="10">
        <f t="shared" si="274"/>
        <v>0.38661710037174724</v>
      </c>
      <c r="R932" s="10">
        <f t="shared" si="275"/>
        <v>7.434944237918216E-2</v>
      </c>
      <c r="S932" s="10">
        <f t="shared" si="276"/>
        <v>0.37546468401486988</v>
      </c>
      <c r="T932" s="10">
        <f t="shared" si="277"/>
        <v>8.9219330855018583E-2</v>
      </c>
      <c r="U932" s="10">
        <f t="shared" si="278"/>
        <v>5.5762081784386616E-2</v>
      </c>
      <c r="V932" s="10">
        <f t="shared" si="279"/>
        <v>1.858736059479554E-2</v>
      </c>
      <c r="W932" s="1">
        <v>6</v>
      </c>
      <c r="X932" s="1">
        <v>5</v>
      </c>
      <c r="Y932" s="1">
        <v>1</v>
      </c>
      <c r="Z932" s="1">
        <v>5</v>
      </c>
      <c r="AA932" s="8">
        <f t="shared" si="280"/>
        <v>17</v>
      </c>
      <c r="AB932" s="10">
        <f t="shared" si="281"/>
        <v>0.35294117647058826</v>
      </c>
      <c r="AC932" s="10">
        <f t="shared" si="282"/>
        <v>0.29411764705882354</v>
      </c>
      <c r="AD932" s="10">
        <f t="shared" si="283"/>
        <v>5.8823529411764705E-2</v>
      </c>
      <c r="AE932" s="10">
        <f t="shared" si="284"/>
        <v>0.29411764705882354</v>
      </c>
      <c r="AF932" s="1">
        <v>9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32</v>
      </c>
      <c r="AO932" s="20" t="str">
        <f t="shared" si="267"/>
        <v>24-35</v>
      </c>
      <c r="AP932" s="1">
        <v>2791</v>
      </c>
      <c r="AQ932" s="1">
        <v>0</v>
      </c>
      <c r="AR932" s="1">
        <v>0</v>
      </c>
      <c r="AS932" s="1">
        <v>1</v>
      </c>
      <c r="AT932" s="1">
        <v>0</v>
      </c>
      <c r="AU932" s="1">
        <v>0</v>
      </c>
      <c r="AV932" s="1">
        <v>1</v>
      </c>
      <c r="AW932" s="1">
        <v>0</v>
      </c>
      <c r="AX932" s="1">
        <v>0</v>
      </c>
      <c r="AY932" s="1">
        <v>0</v>
      </c>
      <c r="AZ932" s="1">
        <v>259</v>
      </c>
      <c r="BA932" s="23">
        <v>42058</v>
      </c>
      <c r="BB932" s="25">
        <f t="shared" si="268"/>
        <v>2</v>
      </c>
      <c r="BC932" s="25" t="str">
        <f t="shared" si="269"/>
        <v>February</v>
      </c>
      <c r="BD932" s="25">
        <v>1</v>
      </c>
      <c r="BE932" t="str">
        <f t="shared" si="270"/>
        <v>232,23331,Low income,39,Low spender,0.00167159573100167,1,0,97,104,20,101,24,15,5,269,0.386617100371747,0.0743494423791822,0.37546468401487,0.0892193308550186,0.0557620817843866,0.0185873605947955,6,5,1,5,17,0.352941176470588,0.294117647058824,0.0588235294117647,0.294117647058824,9,0,0,0,0,0,0,0,32,24-35,2791,0,0,1,0,0,1,0,0,0,259</v>
      </c>
    </row>
    <row r="933" spans="1:57" ht="13.2" x14ac:dyDescent="0.25">
      <c r="A933" s="8">
        <v>2113</v>
      </c>
      <c r="B933" s="1">
        <v>50300</v>
      </c>
      <c r="C933" s="8" t="str">
        <f t="shared" si="271"/>
        <v>Low income</v>
      </c>
      <c r="D933" s="31">
        <v>15</v>
      </c>
      <c r="E933" s="34" t="str">
        <f t="shared" si="272"/>
        <v>Low spender</v>
      </c>
      <c r="F933" s="10">
        <f t="shared" si="266"/>
        <v>2.9821073558648114E-4</v>
      </c>
      <c r="G933" s="1">
        <v>0</v>
      </c>
      <c r="H933" s="1">
        <v>1</v>
      </c>
      <c r="I933" s="1">
        <v>52</v>
      </c>
      <c r="J933" s="1">
        <v>143</v>
      </c>
      <c r="K933" s="1">
        <v>15</v>
      </c>
      <c r="L933" s="1">
        <v>60</v>
      </c>
      <c r="M933" s="1">
        <v>24</v>
      </c>
      <c r="N933" s="1">
        <v>23</v>
      </c>
      <c r="O933" s="1">
        <v>5</v>
      </c>
      <c r="P933" s="8">
        <f t="shared" si="273"/>
        <v>270</v>
      </c>
      <c r="Q933" s="10">
        <f t="shared" si="274"/>
        <v>0.52962962962962967</v>
      </c>
      <c r="R933" s="10">
        <f t="shared" si="275"/>
        <v>5.5555555555555552E-2</v>
      </c>
      <c r="S933" s="10">
        <f t="shared" si="276"/>
        <v>0.22222222222222221</v>
      </c>
      <c r="T933" s="10">
        <f t="shared" si="277"/>
        <v>8.8888888888888892E-2</v>
      </c>
      <c r="U933" s="10">
        <f t="shared" si="278"/>
        <v>8.5185185185185183E-2</v>
      </c>
      <c r="V933" s="10">
        <f t="shared" si="279"/>
        <v>1.8518518518518517E-2</v>
      </c>
      <c r="W933" s="1">
        <v>2</v>
      </c>
      <c r="X933" s="1">
        <v>2</v>
      </c>
      <c r="Y933" s="1">
        <v>1</v>
      </c>
      <c r="Z933" s="1">
        <v>8</v>
      </c>
      <c r="AA933" s="8">
        <f t="shared" si="280"/>
        <v>13</v>
      </c>
      <c r="AB933" s="10">
        <f t="shared" si="281"/>
        <v>0.15384615384615385</v>
      </c>
      <c r="AC933" s="10">
        <f t="shared" si="282"/>
        <v>0.15384615384615385</v>
      </c>
      <c r="AD933" s="10">
        <f t="shared" si="283"/>
        <v>7.6923076923076927E-2</v>
      </c>
      <c r="AE933" s="10">
        <f t="shared" si="284"/>
        <v>0.61538461538461542</v>
      </c>
      <c r="AF933" s="1">
        <v>2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68</v>
      </c>
      <c r="AO933" s="20" t="str">
        <f t="shared" si="267"/>
        <v>66+</v>
      </c>
      <c r="AP933" s="1">
        <v>2194</v>
      </c>
      <c r="AQ933" s="1">
        <v>0</v>
      </c>
      <c r="AR933" s="1">
        <v>1</v>
      </c>
      <c r="AS933" s="1">
        <v>0</v>
      </c>
      <c r="AT933" s="1">
        <v>0</v>
      </c>
      <c r="AU933" s="1">
        <v>0</v>
      </c>
      <c r="AV933" s="1">
        <v>0</v>
      </c>
      <c r="AW933" s="1">
        <v>1</v>
      </c>
      <c r="AX933" s="1">
        <v>0</v>
      </c>
      <c r="AY933" s="1">
        <v>0</v>
      </c>
      <c r="AZ933" s="1">
        <v>260</v>
      </c>
      <c r="BA933" s="23">
        <v>42655</v>
      </c>
      <c r="BB933" s="25">
        <f t="shared" si="268"/>
        <v>10</v>
      </c>
      <c r="BC933" s="25" t="str">
        <f t="shared" si="269"/>
        <v>October</v>
      </c>
      <c r="BD933" s="25">
        <v>1</v>
      </c>
      <c r="BE933" t="str">
        <f t="shared" si="270"/>
        <v>2113,50300,Low income,15,Low spender,0.000298210735586481,0,1,52,143,15,60,24,23,5,270,0.52962962962963,0.0555555555555556,0.222222222222222,0.0888888888888889,0.0851851851851852,0.0185185185185185,2,2,1,8,13,0.153846153846154,0.153846153846154,0.0769230769230769,0.615384615384615,2,0,0,0,0,0,0,0,68,66+,2194,0,1,0,0,0,0,1,0,0,260</v>
      </c>
    </row>
    <row r="934" spans="1:57" ht="13.2" x14ac:dyDescent="0.25">
      <c r="A934" s="8">
        <v>46</v>
      </c>
      <c r="B934" s="1">
        <v>36864</v>
      </c>
      <c r="C934" s="8" t="str">
        <f t="shared" si="271"/>
        <v>Low income</v>
      </c>
      <c r="D934" s="31">
        <v>23</v>
      </c>
      <c r="E934" s="34" t="str">
        <f t="shared" si="272"/>
        <v>Low spender</v>
      </c>
      <c r="F934" s="10">
        <f t="shared" si="266"/>
        <v>6.2391493055555551E-4</v>
      </c>
      <c r="G934" s="1">
        <v>0</v>
      </c>
      <c r="H934" s="1">
        <v>1</v>
      </c>
      <c r="I934" s="1">
        <v>53</v>
      </c>
      <c r="J934" s="1">
        <v>204</v>
      </c>
      <c r="K934" s="1">
        <v>5</v>
      </c>
      <c r="L934" s="1">
        <v>39</v>
      </c>
      <c r="M934" s="1">
        <v>17</v>
      </c>
      <c r="N934" s="1">
        <v>0</v>
      </c>
      <c r="O934" s="1">
        <v>89</v>
      </c>
      <c r="P934" s="8">
        <f t="shared" si="273"/>
        <v>354</v>
      </c>
      <c r="Q934" s="10">
        <f t="shared" si="274"/>
        <v>0.57627118644067798</v>
      </c>
      <c r="R934" s="10">
        <f t="shared" si="275"/>
        <v>1.4124293785310734E-2</v>
      </c>
      <c r="S934" s="10">
        <f t="shared" si="276"/>
        <v>0.11016949152542373</v>
      </c>
      <c r="T934" s="10">
        <f t="shared" si="277"/>
        <v>4.8022598870056499E-2</v>
      </c>
      <c r="U934" s="10">
        <f t="shared" si="278"/>
        <v>0</v>
      </c>
      <c r="V934" s="10">
        <f t="shared" si="279"/>
        <v>0.25141242937853109</v>
      </c>
      <c r="W934" s="1">
        <v>3</v>
      </c>
      <c r="X934" s="1">
        <v>5</v>
      </c>
      <c r="Y934" s="1">
        <v>2</v>
      </c>
      <c r="Z934" s="1">
        <v>4</v>
      </c>
      <c r="AA934" s="8">
        <f t="shared" si="280"/>
        <v>14</v>
      </c>
      <c r="AB934" s="10">
        <f t="shared" si="281"/>
        <v>0.21428571428571427</v>
      </c>
      <c r="AC934" s="10">
        <f t="shared" si="282"/>
        <v>0.35714285714285715</v>
      </c>
      <c r="AD934" s="10">
        <f t="shared" si="283"/>
        <v>0.14285714285714285</v>
      </c>
      <c r="AE934" s="10">
        <f t="shared" si="284"/>
        <v>0.2857142857142857</v>
      </c>
      <c r="AF934" s="1">
        <v>8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1</v>
      </c>
      <c r="AN934" s="1">
        <v>63</v>
      </c>
      <c r="AO934" s="20" t="str">
        <f t="shared" si="267"/>
        <v>50-65</v>
      </c>
      <c r="AP934" s="1">
        <v>2844</v>
      </c>
      <c r="AQ934" s="1">
        <v>0</v>
      </c>
      <c r="AR934" s="1">
        <v>0</v>
      </c>
      <c r="AS934" s="1">
        <v>1</v>
      </c>
      <c r="AT934" s="1">
        <v>0</v>
      </c>
      <c r="AU934" s="1">
        <v>0</v>
      </c>
      <c r="AV934" s="1">
        <v>0</v>
      </c>
      <c r="AW934" s="1">
        <v>1</v>
      </c>
      <c r="AX934" s="1">
        <v>0</v>
      </c>
      <c r="AY934" s="1">
        <v>0</v>
      </c>
      <c r="AZ934" s="1">
        <v>176</v>
      </c>
      <c r="BA934" s="23">
        <v>42005</v>
      </c>
      <c r="BB934" s="25">
        <f t="shared" si="268"/>
        <v>1</v>
      </c>
      <c r="BC934" s="25" t="str">
        <f t="shared" si="269"/>
        <v>January</v>
      </c>
      <c r="BD934" s="25">
        <v>1</v>
      </c>
      <c r="BE934" t="str">
        <f t="shared" si="270"/>
        <v>46,36864,Low income,23,Low spender,0.000623914930555556,0,1,53,204,5,39,17,0,89,354,0.576271186440678,0.0141242937853107,0.110169491525424,0.0480225988700565,0,0.251412429378531,3,5,2,4,14,0.214285714285714,0.357142857142857,0.142857142857143,0.285714285714286,8,0,0,0,0,0,0,1,63,50-65,2844,0,0,1,0,0,0,1,0,0,176</v>
      </c>
    </row>
    <row r="935" spans="1:57" ht="13.2" x14ac:dyDescent="0.25">
      <c r="A935" s="8">
        <v>2167</v>
      </c>
      <c r="B935" s="1">
        <v>44159</v>
      </c>
      <c r="C935" s="8" t="str">
        <f t="shared" si="271"/>
        <v>Low income</v>
      </c>
      <c r="D935" s="31">
        <v>1534</v>
      </c>
      <c r="E935" s="34" t="str">
        <f t="shared" si="272"/>
        <v>High spender</v>
      </c>
      <c r="F935" s="10">
        <f t="shared" si="266"/>
        <v>3.4738105482461104E-2</v>
      </c>
      <c r="G935" s="1">
        <v>1</v>
      </c>
      <c r="H935" s="1">
        <v>0</v>
      </c>
      <c r="I935" s="1">
        <v>85</v>
      </c>
      <c r="J935" s="1">
        <v>167</v>
      </c>
      <c r="K935" s="1">
        <v>2</v>
      </c>
      <c r="L935" s="1">
        <v>62</v>
      </c>
      <c r="M935" s="1">
        <v>24</v>
      </c>
      <c r="N935" s="1">
        <v>13</v>
      </c>
      <c r="O935" s="1">
        <v>7</v>
      </c>
      <c r="P935" s="8">
        <f t="shared" si="273"/>
        <v>275</v>
      </c>
      <c r="Q935" s="10">
        <f t="shared" si="274"/>
        <v>0.6072727272727273</v>
      </c>
      <c r="R935" s="10">
        <f t="shared" si="275"/>
        <v>7.2727272727272727E-3</v>
      </c>
      <c r="S935" s="10">
        <f t="shared" si="276"/>
        <v>0.22545454545454546</v>
      </c>
      <c r="T935" s="10">
        <f t="shared" si="277"/>
        <v>8.727272727272728E-2</v>
      </c>
      <c r="U935" s="10">
        <f t="shared" si="278"/>
        <v>4.7272727272727272E-2</v>
      </c>
      <c r="V935" s="10">
        <f t="shared" si="279"/>
        <v>2.5454545454545455E-2</v>
      </c>
      <c r="W935" s="1">
        <v>4</v>
      </c>
      <c r="X935" s="1">
        <v>4</v>
      </c>
      <c r="Y935" s="1">
        <v>1</v>
      </c>
      <c r="Z935" s="1">
        <v>6</v>
      </c>
      <c r="AA935" s="8">
        <f t="shared" si="280"/>
        <v>15</v>
      </c>
      <c r="AB935" s="10">
        <f t="shared" si="281"/>
        <v>0.26666666666666666</v>
      </c>
      <c r="AC935" s="10">
        <f t="shared" si="282"/>
        <v>0.26666666666666666</v>
      </c>
      <c r="AD935" s="10">
        <f t="shared" si="283"/>
        <v>6.6666666666666666E-2</v>
      </c>
      <c r="AE935" s="10">
        <f t="shared" si="284"/>
        <v>0.4</v>
      </c>
      <c r="AF935" s="1">
        <v>5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50</v>
      </c>
      <c r="AO935" s="20" t="str">
        <f t="shared" si="267"/>
        <v>36-50</v>
      </c>
      <c r="AP935" s="1">
        <v>2171</v>
      </c>
      <c r="AQ935" s="1">
        <v>0</v>
      </c>
      <c r="AR935" s="1">
        <v>1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1</v>
      </c>
      <c r="AY935" s="1">
        <v>0</v>
      </c>
      <c r="AZ935" s="1">
        <v>261</v>
      </c>
      <c r="BA935" s="23">
        <v>42678</v>
      </c>
      <c r="BB935" s="25">
        <f t="shared" si="268"/>
        <v>11</v>
      </c>
      <c r="BC935" s="25" t="str">
        <f t="shared" si="269"/>
        <v>November</v>
      </c>
      <c r="BD935" s="25">
        <v>1</v>
      </c>
      <c r="BE935" t="str">
        <f t="shared" si="270"/>
        <v>2167,44159,Low income,1534,High spender,0.0347381054824611,1,0,85,167,2,62,24,13,7,275,0.607272727272727,0.00727272727272727,0.225454545454545,0.0872727272727273,0.0472727272727273,0.0254545454545455,4,4,1,6,15,0.266666666666667,0.266666666666667,0.0666666666666667,0.4,5,0,0,0,0,0,0,0,50,36-50,2171,0,1,0,0,0,0,0,1,0,261</v>
      </c>
    </row>
    <row r="936" spans="1:57" ht="13.2" x14ac:dyDescent="0.25">
      <c r="A936" s="8">
        <v>26</v>
      </c>
      <c r="B936" s="1">
        <v>37040</v>
      </c>
      <c r="C936" s="8" t="str">
        <f t="shared" si="271"/>
        <v>Low income</v>
      </c>
      <c r="D936" s="31">
        <v>394</v>
      </c>
      <c r="E936" s="34" t="str">
        <f t="shared" si="272"/>
        <v>Low spender</v>
      </c>
      <c r="F936" s="10">
        <f t="shared" si="266"/>
        <v>1.0637149028077754E-2</v>
      </c>
      <c r="G936" s="1">
        <v>0</v>
      </c>
      <c r="H936" s="1">
        <v>0</v>
      </c>
      <c r="I936" s="1">
        <v>41</v>
      </c>
      <c r="J936" s="1">
        <v>86</v>
      </c>
      <c r="K936" s="1">
        <v>2</v>
      </c>
      <c r="L936" s="1">
        <v>73</v>
      </c>
      <c r="M936" s="1">
        <v>69</v>
      </c>
      <c r="N936" s="1">
        <v>38</v>
      </c>
      <c r="O936" s="1">
        <v>48</v>
      </c>
      <c r="P936" s="8">
        <f t="shared" si="273"/>
        <v>316</v>
      </c>
      <c r="Q936" s="10">
        <f t="shared" si="274"/>
        <v>0.27215189873417722</v>
      </c>
      <c r="R936" s="10">
        <f t="shared" si="275"/>
        <v>6.3291139240506328E-3</v>
      </c>
      <c r="S936" s="10">
        <f t="shared" si="276"/>
        <v>0.23101265822784811</v>
      </c>
      <c r="T936" s="10">
        <f t="shared" si="277"/>
        <v>0.21835443037974683</v>
      </c>
      <c r="U936" s="10">
        <f t="shared" si="278"/>
        <v>0.12025316455696203</v>
      </c>
      <c r="V936" s="10">
        <f t="shared" si="279"/>
        <v>0.15189873417721519</v>
      </c>
      <c r="W936" s="1">
        <v>1</v>
      </c>
      <c r="X936" s="1">
        <v>4</v>
      </c>
      <c r="Y936" s="1">
        <v>2</v>
      </c>
      <c r="Z936" s="1">
        <v>5</v>
      </c>
      <c r="AA936" s="8">
        <f t="shared" si="280"/>
        <v>12</v>
      </c>
      <c r="AB936" s="10">
        <f t="shared" si="281"/>
        <v>8.3333333333333329E-2</v>
      </c>
      <c r="AC936" s="10">
        <f t="shared" si="282"/>
        <v>0.33333333333333331</v>
      </c>
      <c r="AD936" s="10">
        <f t="shared" si="283"/>
        <v>0.16666666666666666</v>
      </c>
      <c r="AE936" s="10">
        <f t="shared" si="284"/>
        <v>0.41666666666666669</v>
      </c>
      <c r="AF936" s="1">
        <v>8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38</v>
      </c>
      <c r="AO936" s="20" t="str">
        <f t="shared" si="267"/>
        <v>36-50</v>
      </c>
      <c r="AP936" s="1">
        <v>2849</v>
      </c>
      <c r="AQ936" s="1">
        <v>0</v>
      </c>
      <c r="AR936" s="1">
        <v>1</v>
      </c>
      <c r="AS936" s="1">
        <v>0</v>
      </c>
      <c r="AT936" s="1">
        <v>0</v>
      </c>
      <c r="AU936" s="1">
        <v>0</v>
      </c>
      <c r="AV936" s="1">
        <v>0</v>
      </c>
      <c r="AW936" s="1">
        <v>1</v>
      </c>
      <c r="AX936" s="1">
        <v>0</v>
      </c>
      <c r="AY936" s="1">
        <v>0</v>
      </c>
      <c r="AZ936" s="1">
        <v>220</v>
      </c>
      <c r="BA936" s="23">
        <v>42000</v>
      </c>
      <c r="BB936" s="25">
        <f t="shared" si="268"/>
        <v>12</v>
      </c>
      <c r="BC936" s="25" t="str">
        <f t="shared" si="269"/>
        <v>December</v>
      </c>
      <c r="BD936" s="25">
        <v>1</v>
      </c>
      <c r="BE936" t="str">
        <f t="shared" si="270"/>
        <v>26,37040,Low income,394,Low spender,0.0106371490280778,0,0,41,86,2,73,69,38,48,316,0.272151898734177,0.00632911392405063,0.231012658227848,0.218354430379747,0.120253164556962,0.151898734177215,1,4,2,5,12,0.0833333333333333,0.333333333333333,0.166666666666667,0.416666666666667,8,0,0,0,0,0,0,0,38,36-50,2849,0,1,0,0,0,0,1,0,0,220</v>
      </c>
    </row>
    <row r="937" spans="1:57" ht="13.2" x14ac:dyDescent="0.25">
      <c r="A937" s="8">
        <v>1721</v>
      </c>
      <c r="B937" s="1">
        <v>59686</v>
      </c>
      <c r="C937" s="8" t="str">
        <f t="shared" si="271"/>
        <v>High income</v>
      </c>
      <c r="D937" s="31">
        <v>40</v>
      </c>
      <c r="E937" s="34" t="str">
        <f t="shared" si="272"/>
        <v>Low spender</v>
      </c>
      <c r="F937" s="10">
        <f t="shared" si="266"/>
        <v>6.7017391012967869E-4</v>
      </c>
      <c r="G937" s="1">
        <v>0</v>
      </c>
      <c r="H937" s="1">
        <v>1</v>
      </c>
      <c r="I937" s="1">
        <v>78</v>
      </c>
      <c r="J937" s="1">
        <v>89</v>
      </c>
      <c r="K937" s="1">
        <v>15</v>
      </c>
      <c r="L937" s="1">
        <v>89</v>
      </c>
      <c r="M937" s="1">
        <v>34</v>
      </c>
      <c r="N937" s="1">
        <v>42</v>
      </c>
      <c r="O937" s="1">
        <v>5</v>
      </c>
      <c r="P937" s="8">
        <f t="shared" si="273"/>
        <v>274</v>
      </c>
      <c r="Q937" s="10">
        <f t="shared" si="274"/>
        <v>0.32481751824817517</v>
      </c>
      <c r="R937" s="10">
        <f t="shared" si="275"/>
        <v>5.4744525547445258E-2</v>
      </c>
      <c r="S937" s="10">
        <f t="shared" si="276"/>
        <v>0.32481751824817517</v>
      </c>
      <c r="T937" s="10">
        <f t="shared" si="277"/>
        <v>0.12408759124087591</v>
      </c>
      <c r="U937" s="10">
        <f t="shared" si="278"/>
        <v>0.15328467153284672</v>
      </c>
      <c r="V937" s="10">
        <f t="shared" si="279"/>
        <v>1.824817518248175E-2</v>
      </c>
      <c r="W937" s="1">
        <v>1</v>
      </c>
      <c r="X937" s="1">
        <v>4</v>
      </c>
      <c r="Y937" s="1">
        <v>1</v>
      </c>
      <c r="Z937" s="1">
        <v>6</v>
      </c>
      <c r="AA937" s="8">
        <f t="shared" si="280"/>
        <v>12</v>
      </c>
      <c r="AB937" s="10">
        <f t="shared" si="281"/>
        <v>8.3333333333333329E-2</v>
      </c>
      <c r="AC937" s="10">
        <f t="shared" si="282"/>
        <v>0.33333333333333331</v>
      </c>
      <c r="AD937" s="10">
        <f t="shared" si="283"/>
        <v>8.3333333333333329E-2</v>
      </c>
      <c r="AE937" s="10">
        <f t="shared" si="284"/>
        <v>0.5</v>
      </c>
      <c r="AF937" s="1">
        <v>4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55</v>
      </c>
      <c r="AO937" s="20" t="str">
        <f t="shared" si="267"/>
        <v>50-65</v>
      </c>
      <c r="AP937" s="1">
        <v>2314</v>
      </c>
      <c r="AQ937" s="1">
        <v>0</v>
      </c>
      <c r="AR937" s="1">
        <v>0</v>
      </c>
      <c r="AS937" s="1">
        <v>1</v>
      </c>
      <c r="AT937" s="1">
        <v>0</v>
      </c>
      <c r="AU937" s="1">
        <v>0</v>
      </c>
      <c r="AV937" s="1">
        <v>0</v>
      </c>
      <c r="AW937" s="1">
        <v>1</v>
      </c>
      <c r="AX937" s="1">
        <v>0</v>
      </c>
      <c r="AY937" s="1">
        <v>0</v>
      </c>
      <c r="AZ937" s="1">
        <v>264</v>
      </c>
      <c r="BA937" s="23">
        <v>42535</v>
      </c>
      <c r="BB937" s="25">
        <f t="shared" si="268"/>
        <v>6</v>
      </c>
      <c r="BC937" s="25" t="str">
        <f t="shared" si="269"/>
        <v>June</v>
      </c>
      <c r="BD937" s="25">
        <v>1</v>
      </c>
      <c r="BE937" t="str">
        <f t="shared" si="270"/>
        <v>1721,59686,High income,40,Low spender,0.000670173910129679,0,1,78,89,15,89,34,42,5,274,0.324817518248175,0.0547445255474453,0.324817518248175,0.124087591240876,0.153284671532847,0.0182481751824818,1,4,1,6,12,0.0833333333333333,0.333333333333333,0.0833333333333333,0.5,4,0,0,0,0,0,0,0,55,50-65,2314,0,0,1,0,0,0,1,0,0,264</v>
      </c>
    </row>
    <row r="938" spans="1:57" ht="13.2" x14ac:dyDescent="0.25">
      <c r="A938" s="8">
        <v>1356</v>
      </c>
      <c r="B938" s="1">
        <v>40059</v>
      </c>
      <c r="C938" s="8" t="str">
        <f t="shared" si="271"/>
        <v>Low income</v>
      </c>
      <c r="D938" s="31">
        <v>556</v>
      </c>
      <c r="E938" s="34" t="str">
        <f t="shared" si="272"/>
        <v>Low spender</v>
      </c>
      <c r="F938" s="10">
        <f t="shared" si="266"/>
        <v>1.3879527696647445E-2</v>
      </c>
      <c r="G938" s="1">
        <v>1</v>
      </c>
      <c r="H938" s="1">
        <v>0</v>
      </c>
      <c r="I938" s="1">
        <v>82</v>
      </c>
      <c r="J938" s="1">
        <v>110</v>
      </c>
      <c r="K938" s="1">
        <v>29</v>
      </c>
      <c r="L938" s="1">
        <v>92</v>
      </c>
      <c r="M938" s="1">
        <v>28</v>
      </c>
      <c r="N938" s="1">
        <v>10</v>
      </c>
      <c r="O938" s="1">
        <v>145</v>
      </c>
      <c r="P938" s="8">
        <f t="shared" si="273"/>
        <v>414</v>
      </c>
      <c r="Q938" s="10">
        <f t="shared" si="274"/>
        <v>0.26570048309178745</v>
      </c>
      <c r="R938" s="10">
        <f t="shared" si="275"/>
        <v>7.0048309178743967E-2</v>
      </c>
      <c r="S938" s="10">
        <f t="shared" si="276"/>
        <v>0.22222222222222221</v>
      </c>
      <c r="T938" s="10">
        <f t="shared" si="277"/>
        <v>6.7632850241545889E-2</v>
      </c>
      <c r="U938" s="10">
        <f t="shared" si="278"/>
        <v>2.4154589371980676E-2</v>
      </c>
      <c r="V938" s="10">
        <f t="shared" si="279"/>
        <v>0.35024154589371981</v>
      </c>
      <c r="W938" s="1">
        <v>1</v>
      </c>
      <c r="X938" s="1">
        <v>6</v>
      </c>
      <c r="Y938" s="1">
        <v>2</v>
      </c>
      <c r="Z938" s="1">
        <v>3</v>
      </c>
      <c r="AA938" s="8">
        <f t="shared" si="280"/>
        <v>12</v>
      </c>
      <c r="AB938" s="10">
        <f t="shared" si="281"/>
        <v>8.3333333333333329E-2</v>
      </c>
      <c r="AC938" s="10">
        <f t="shared" si="282"/>
        <v>0.5</v>
      </c>
      <c r="AD938" s="10">
        <f t="shared" si="283"/>
        <v>0.16666666666666666</v>
      </c>
      <c r="AE938" s="10">
        <f t="shared" si="284"/>
        <v>0.25</v>
      </c>
      <c r="AF938" s="1">
        <v>8</v>
      </c>
      <c r="AG938" s="1">
        <v>0</v>
      </c>
      <c r="AH938" s="1">
        <v>0</v>
      </c>
      <c r="AI938" s="1">
        <v>1</v>
      </c>
      <c r="AJ938" s="1">
        <v>0</v>
      </c>
      <c r="AK938" s="1">
        <v>0</v>
      </c>
      <c r="AL938" s="1">
        <v>0</v>
      </c>
      <c r="AM938" s="1">
        <v>0</v>
      </c>
      <c r="AN938" s="1">
        <v>36</v>
      </c>
      <c r="AO938" s="20" t="str">
        <f t="shared" si="267"/>
        <v>36-50</v>
      </c>
      <c r="AP938" s="1">
        <v>2433</v>
      </c>
      <c r="AQ938" s="1">
        <v>0</v>
      </c>
      <c r="AR938" s="1">
        <v>1</v>
      </c>
      <c r="AS938" s="1">
        <v>0</v>
      </c>
      <c r="AT938" s="1">
        <v>0</v>
      </c>
      <c r="AU938" s="1">
        <v>0</v>
      </c>
      <c r="AV938" s="1">
        <v>0</v>
      </c>
      <c r="AW938" s="1">
        <v>1</v>
      </c>
      <c r="AX938" s="1">
        <v>0</v>
      </c>
      <c r="AY938" s="1">
        <v>0</v>
      </c>
      <c r="AZ938" s="1">
        <v>124</v>
      </c>
      <c r="BA938" s="23">
        <v>42416</v>
      </c>
      <c r="BB938" s="25">
        <f t="shared" si="268"/>
        <v>2</v>
      </c>
      <c r="BC938" s="25" t="str">
        <f t="shared" si="269"/>
        <v>February</v>
      </c>
      <c r="BD938" s="25">
        <v>1</v>
      </c>
      <c r="BE938" t="str">
        <f t="shared" si="270"/>
        <v>1356,40059,Low income,556,Low spender,0.0138795276966474,1,0,82,110,29,92,28,10,145,414,0.265700483091787,0.070048309178744,0.222222222222222,0.0676328502415459,0.0241545893719807,0.35024154589372,1,6,2,3,12,0.0833333333333333,0.5,0.166666666666667,0.25,8,0,0,1,0,0,0,0,36,36-50,2433,0,1,0,0,0,0,1,0,0,124</v>
      </c>
    </row>
    <row r="939" spans="1:57" ht="13.2" x14ac:dyDescent="0.25">
      <c r="A939" s="8">
        <v>442</v>
      </c>
      <c r="B939" s="1">
        <v>27421</v>
      </c>
      <c r="C939" s="8" t="str">
        <f t="shared" si="271"/>
        <v>Low income</v>
      </c>
      <c r="D939" s="31">
        <v>658</v>
      </c>
      <c r="E939" s="34" t="str">
        <f t="shared" si="272"/>
        <v>High spender</v>
      </c>
      <c r="F939" s="10">
        <f t="shared" si="266"/>
        <v>2.3996207286386347E-2</v>
      </c>
      <c r="G939" s="1">
        <v>0</v>
      </c>
      <c r="H939" s="1">
        <v>0</v>
      </c>
      <c r="I939" s="1">
        <v>14</v>
      </c>
      <c r="J939" s="1">
        <v>43</v>
      </c>
      <c r="K939" s="1">
        <v>12</v>
      </c>
      <c r="L939" s="1">
        <v>96</v>
      </c>
      <c r="M939" s="1">
        <v>78</v>
      </c>
      <c r="N939" s="1">
        <v>40</v>
      </c>
      <c r="O939" s="1">
        <v>55</v>
      </c>
      <c r="P939" s="8">
        <f t="shared" si="273"/>
        <v>324</v>
      </c>
      <c r="Q939" s="10">
        <f t="shared" si="274"/>
        <v>0.13271604938271606</v>
      </c>
      <c r="R939" s="10">
        <f t="shared" si="275"/>
        <v>3.7037037037037035E-2</v>
      </c>
      <c r="S939" s="10">
        <f t="shared" si="276"/>
        <v>0.29629629629629628</v>
      </c>
      <c r="T939" s="10">
        <f t="shared" si="277"/>
        <v>0.24074074074074073</v>
      </c>
      <c r="U939" s="10">
        <f t="shared" si="278"/>
        <v>0.12345679012345678</v>
      </c>
      <c r="V939" s="10">
        <f t="shared" si="279"/>
        <v>0.16975308641975309</v>
      </c>
      <c r="W939" s="1">
        <v>3</v>
      </c>
      <c r="X939" s="1">
        <v>4</v>
      </c>
      <c r="Y939" s="1">
        <v>1</v>
      </c>
      <c r="Z939" s="1">
        <v>6</v>
      </c>
      <c r="AA939" s="8">
        <f t="shared" si="280"/>
        <v>14</v>
      </c>
      <c r="AB939" s="10">
        <f t="shared" si="281"/>
        <v>0.21428571428571427</v>
      </c>
      <c r="AC939" s="10">
        <f t="shared" si="282"/>
        <v>0.2857142857142857</v>
      </c>
      <c r="AD939" s="10">
        <f t="shared" si="283"/>
        <v>7.1428571428571425E-2</v>
      </c>
      <c r="AE939" s="10">
        <f t="shared" si="284"/>
        <v>0.42857142857142855</v>
      </c>
      <c r="AF939" s="1">
        <v>7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66</v>
      </c>
      <c r="AO939" s="20" t="str">
        <f t="shared" si="267"/>
        <v>66+</v>
      </c>
      <c r="AP939" s="1">
        <v>2723</v>
      </c>
      <c r="AQ939" s="1">
        <v>0</v>
      </c>
      <c r="AR939" s="1">
        <v>0</v>
      </c>
      <c r="AS939" s="1">
        <v>0</v>
      </c>
      <c r="AT939" s="1">
        <v>0</v>
      </c>
      <c r="AU939" s="1">
        <v>1</v>
      </c>
      <c r="AV939" s="1">
        <v>0</v>
      </c>
      <c r="AW939" s="1">
        <v>1</v>
      </c>
      <c r="AX939" s="1">
        <v>0</v>
      </c>
      <c r="AY939" s="1">
        <v>0</v>
      </c>
      <c r="AZ939" s="1">
        <v>214</v>
      </c>
      <c r="BA939" s="23">
        <v>42126</v>
      </c>
      <c r="BB939" s="25">
        <f t="shared" si="268"/>
        <v>5</v>
      </c>
      <c r="BC939" s="25" t="str">
        <f t="shared" si="269"/>
        <v>May</v>
      </c>
      <c r="BD939" s="25">
        <v>1</v>
      </c>
      <c r="BE939" t="str">
        <f t="shared" si="270"/>
        <v>442,27421,Low income,658,High spender,0.0239962072863863,0,0,14,43,12,96,78,40,55,324,0.132716049382716,0.037037037037037,0.296296296296296,0.240740740740741,0.123456790123457,0.169753086419753,3,4,1,6,14,0.214285714285714,0.285714285714286,0.0714285714285714,0.428571428571429,7,0,0,0,0,0,0,0,66,66+,2723,0,0,0,0,1,0,1,0,0,214</v>
      </c>
    </row>
    <row r="940" spans="1:57" ht="13.2" x14ac:dyDescent="0.25">
      <c r="A940" s="8">
        <v>97</v>
      </c>
      <c r="B940" s="1">
        <v>28071</v>
      </c>
      <c r="C940" s="8" t="str">
        <f t="shared" si="271"/>
        <v>Low income</v>
      </c>
      <c r="D940" s="31">
        <v>35</v>
      </c>
      <c r="E940" s="34" t="str">
        <f t="shared" si="272"/>
        <v>Low spender</v>
      </c>
      <c r="F940" s="10">
        <f t="shared" si="266"/>
        <v>1.2468383741227602E-3</v>
      </c>
      <c r="G940" s="1">
        <v>0</v>
      </c>
      <c r="H940" s="1">
        <v>0</v>
      </c>
      <c r="I940" s="1">
        <v>65</v>
      </c>
      <c r="J940" s="1">
        <v>39</v>
      </c>
      <c r="K940" s="1">
        <v>33</v>
      </c>
      <c r="L940" s="1">
        <v>130</v>
      </c>
      <c r="M940" s="1">
        <v>41</v>
      </c>
      <c r="N940" s="1">
        <v>26</v>
      </c>
      <c r="O940" s="1">
        <v>44</v>
      </c>
      <c r="P940" s="8">
        <f t="shared" si="273"/>
        <v>313</v>
      </c>
      <c r="Q940" s="10">
        <f t="shared" si="274"/>
        <v>0.12460063897763578</v>
      </c>
      <c r="R940" s="10">
        <f t="shared" si="275"/>
        <v>0.10543130990415335</v>
      </c>
      <c r="S940" s="10">
        <f t="shared" si="276"/>
        <v>0.41533546325878595</v>
      </c>
      <c r="T940" s="10">
        <f t="shared" si="277"/>
        <v>0.13099041533546327</v>
      </c>
      <c r="U940" s="10">
        <f t="shared" si="278"/>
        <v>8.3067092651757185E-2</v>
      </c>
      <c r="V940" s="10">
        <f t="shared" si="279"/>
        <v>0.14057507987220447</v>
      </c>
      <c r="W940" s="1">
        <v>2</v>
      </c>
      <c r="X940" s="1">
        <v>5</v>
      </c>
      <c r="Y940" s="1">
        <v>1</v>
      </c>
      <c r="Z940" s="1">
        <v>5</v>
      </c>
      <c r="AA940" s="8">
        <f t="shared" si="280"/>
        <v>13</v>
      </c>
      <c r="AB940" s="10">
        <f t="shared" si="281"/>
        <v>0.15384615384615385</v>
      </c>
      <c r="AC940" s="10">
        <f t="shared" si="282"/>
        <v>0.38461538461538464</v>
      </c>
      <c r="AD940" s="10">
        <f t="shared" si="283"/>
        <v>7.6923076923076927E-2</v>
      </c>
      <c r="AE940" s="10">
        <f t="shared" si="284"/>
        <v>0.38461538461538464</v>
      </c>
      <c r="AF940" s="1">
        <v>8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40</v>
      </c>
      <c r="AO940" s="20" t="str">
        <f t="shared" si="267"/>
        <v>36-50</v>
      </c>
      <c r="AP940" s="1">
        <v>2828</v>
      </c>
      <c r="AQ940" s="1">
        <v>0</v>
      </c>
      <c r="AR940" s="1">
        <v>0</v>
      </c>
      <c r="AS940" s="1">
        <v>1</v>
      </c>
      <c r="AT940" s="1">
        <v>0</v>
      </c>
      <c r="AU940" s="1">
        <v>0</v>
      </c>
      <c r="AV940" s="1">
        <v>0</v>
      </c>
      <c r="AW940" s="1">
        <v>1</v>
      </c>
      <c r="AX940" s="1">
        <v>0</v>
      </c>
      <c r="AY940" s="1">
        <v>0</v>
      </c>
      <c r="AZ940" s="1">
        <v>225</v>
      </c>
      <c r="BA940" s="23">
        <v>42021</v>
      </c>
      <c r="BB940" s="25">
        <f t="shared" si="268"/>
        <v>1</v>
      </c>
      <c r="BC940" s="25" t="str">
        <f t="shared" si="269"/>
        <v>January</v>
      </c>
      <c r="BD940" s="25">
        <v>1</v>
      </c>
      <c r="BE940" t="str">
        <f t="shared" si="270"/>
        <v>97,28071,Low income,35,Low spender,0.00124683837412276,0,0,65,39,33,130,41,26,44,313,0.124600638977636,0.105431309904153,0.415335463258786,0.130990415335463,0.0830670926517572,0.140575079872204,2,5,1,5,13,0.153846153846154,0.384615384615385,0.0769230769230769,0.384615384615385,8,0,0,0,0,0,0,0,40,36-50,2828,0,0,1,0,0,0,1,0,0,225</v>
      </c>
    </row>
    <row r="941" spans="1:57" ht="13.2" x14ac:dyDescent="0.25">
      <c r="A941" s="8">
        <v>1322</v>
      </c>
      <c r="B941" s="1">
        <v>51948</v>
      </c>
      <c r="C941" s="8" t="str">
        <f t="shared" si="271"/>
        <v>High income</v>
      </c>
      <c r="D941" s="31">
        <v>389</v>
      </c>
      <c r="E941" s="34" t="str">
        <f t="shared" si="272"/>
        <v>Low spender</v>
      </c>
      <c r="F941" s="10">
        <f t="shared" si="266"/>
        <v>7.4882574882574882E-3</v>
      </c>
      <c r="G941" s="1">
        <v>0</v>
      </c>
      <c r="H941" s="1">
        <v>1</v>
      </c>
      <c r="I941" s="1">
        <v>51</v>
      </c>
      <c r="J941" s="1">
        <v>82</v>
      </c>
      <c r="K941" s="1">
        <v>33</v>
      </c>
      <c r="L941" s="1">
        <v>54</v>
      </c>
      <c r="M941" s="1">
        <v>71</v>
      </c>
      <c r="N941" s="1">
        <v>30</v>
      </c>
      <c r="O941" s="1">
        <v>41</v>
      </c>
      <c r="P941" s="8">
        <f t="shared" si="273"/>
        <v>311</v>
      </c>
      <c r="Q941" s="10">
        <f t="shared" si="274"/>
        <v>0.26366559485530544</v>
      </c>
      <c r="R941" s="10">
        <f t="shared" si="275"/>
        <v>0.10610932475884244</v>
      </c>
      <c r="S941" s="10">
        <f t="shared" si="276"/>
        <v>0.17363344051446947</v>
      </c>
      <c r="T941" s="10">
        <f t="shared" si="277"/>
        <v>0.22829581993569131</v>
      </c>
      <c r="U941" s="10">
        <f t="shared" si="278"/>
        <v>9.6463022508038579E-2</v>
      </c>
      <c r="V941" s="10">
        <f t="shared" si="279"/>
        <v>0.13183279742765272</v>
      </c>
      <c r="W941" s="1">
        <v>2</v>
      </c>
      <c r="X941" s="1">
        <v>5</v>
      </c>
      <c r="Y941" s="1">
        <v>2</v>
      </c>
      <c r="Z941" s="1">
        <v>4</v>
      </c>
      <c r="AA941" s="8">
        <f t="shared" si="280"/>
        <v>13</v>
      </c>
      <c r="AB941" s="10">
        <f t="shared" si="281"/>
        <v>0.15384615384615385</v>
      </c>
      <c r="AC941" s="10">
        <f t="shared" si="282"/>
        <v>0.38461538461538464</v>
      </c>
      <c r="AD941" s="10">
        <f t="shared" si="283"/>
        <v>0.15384615384615385</v>
      </c>
      <c r="AE941" s="10">
        <f t="shared" si="284"/>
        <v>0.30769230769230771</v>
      </c>
      <c r="AF941" s="1">
        <v>5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45</v>
      </c>
      <c r="AO941" s="20" t="str">
        <f t="shared" si="267"/>
        <v>36-50</v>
      </c>
      <c r="AP941" s="1">
        <v>2444</v>
      </c>
      <c r="AQ941" s="1">
        <v>0</v>
      </c>
      <c r="AR941" s="1">
        <v>1</v>
      </c>
      <c r="AS941" s="1">
        <v>0</v>
      </c>
      <c r="AT941" s="1">
        <v>0</v>
      </c>
      <c r="AU941" s="1">
        <v>0</v>
      </c>
      <c r="AV941" s="1">
        <v>0</v>
      </c>
      <c r="AW941" s="1">
        <v>1</v>
      </c>
      <c r="AX941" s="1">
        <v>0</v>
      </c>
      <c r="AY941" s="1">
        <v>0</v>
      </c>
      <c r="AZ941" s="1">
        <v>229</v>
      </c>
      <c r="BA941" s="23">
        <v>42405</v>
      </c>
      <c r="BB941" s="25">
        <f t="shared" si="268"/>
        <v>2</v>
      </c>
      <c r="BC941" s="25" t="str">
        <f t="shared" si="269"/>
        <v>February</v>
      </c>
      <c r="BD941" s="25">
        <v>1</v>
      </c>
      <c r="BE941" t="str">
        <f t="shared" si="270"/>
        <v>1322,51948,High income,389,Low spender,0.00748825748825749,0,1,51,82,33,54,71,30,41,311,0.263665594855305,0.106109324758842,0.173633440514469,0.228295819935691,0.0964630225080386,0.131832797427653,2,5,2,4,13,0.153846153846154,0.384615384615385,0.153846153846154,0.307692307692308,5,0,0,0,0,0,0,0,45,36-50,2444,0,1,0,0,0,0,1,0,0,229</v>
      </c>
    </row>
    <row r="942" spans="1:57" ht="13.2" x14ac:dyDescent="0.25">
      <c r="A942" s="8">
        <v>931</v>
      </c>
      <c r="B942" s="1">
        <v>48721</v>
      </c>
      <c r="C942" s="8" t="str">
        <f t="shared" si="271"/>
        <v>Low income</v>
      </c>
      <c r="D942" s="31">
        <v>865</v>
      </c>
      <c r="E942" s="34" t="str">
        <f t="shared" si="272"/>
        <v>High spender</v>
      </c>
      <c r="F942" s="10">
        <f t="shared" si="266"/>
        <v>1.7754151187373002E-2</v>
      </c>
      <c r="G942" s="1">
        <v>1</v>
      </c>
      <c r="H942" s="1">
        <v>1</v>
      </c>
      <c r="I942" s="1">
        <v>50</v>
      </c>
      <c r="J942" s="1">
        <v>81</v>
      </c>
      <c r="K942" s="1">
        <v>18</v>
      </c>
      <c r="L942" s="1">
        <v>113</v>
      </c>
      <c r="M942" s="1">
        <v>47</v>
      </c>
      <c r="N942" s="1">
        <v>13</v>
      </c>
      <c r="O942" s="1">
        <v>21</v>
      </c>
      <c r="P942" s="8">
        <f t="shared" si="273"/>
        <v>293</v>
      </c>
      <c r="Q942" s="10">
        <f t="shared" si="274"/>
        <v>0.2764505119453925</v>
      </c>
      <c r="R942" s="10">
        <f t="shared" si="275"/>
        <v>6.1433447098976107E-2</v>
      </c>
      <c r="S942" s="10">
        <f t="shared" si="276"/>
        <v>0.38566552901023893</v>
      </c>
      <c r="T942" s="10">
        <f t="shared" si="277"/>
        <v>0.16040955631399317</v>
      </c>
      <c r="U942" s="10">
        <f t="shared" si="278"/>
        <v>4.4368600682593858E-2</v>
      </c>
      <c r="V942" s="10">
        <f t="shared" si="279"/>
        <v>7.1672354948805458E-2</v>
      </c>
      <c r="W942" s="1">
        <v>6</v>
      </c>
      <c r="X942" s="1">
        <v>4</v>
      </c>
      <c r="Y942" s="1">
        <v>2</v>
      </c>
      <c r="Z942" s="1">
        <v>5</v>
      </c>
      <c r="AA942" s="8">
        <f t="shared" si="280"/>
        <v>17</v>
      </c>
      <c r="AB942" s="10">
        <f t="shared" si="281"/>
        <v>0.35294117647058826</v>
      </c>
      <c r="AC942" s="10">
        <f t="shared" si="282"/>
        <v>0.23529411764705882</v>
      </c>
      <c r="AD942" s="10">
        <f t="shared" si="283"/>
        <v>0.11764705882352941</v>
      </c>
      <c r="AE942" s="10">
        <f t="shared" si="284"/>
        <v>0.29411764705882354</v>
      </c>
      <c r="AF942" s="1">
        <v>6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57</v>
      </c>
      <c r="AO942" s="20" t="str">
        <f t="shared" si="267"/>
        <v>50-65</v>
      </c>
      <c r="AP942" s="1">
        <v>2571</v>
      </c>
      <c r="AQ942" s="1">
        <v>1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1</v>
      </c>
      <c r="AY942" s="1">
        <v>0</v>
      </c>
      <c r="AZ942" s="1">
        <v>251</v>
      </c>
      <c r="BA942" s="23">
        <v>42278</v>
      </c>
      <c r="BB942" s="25">
        <f t="shared" si="268"/>
        <v>10</v>
      </c>
      <c r="BC942" s="25" t="str">
        <f t="shared" si="269"/>
        <v>October</v>
      </c>
      <c r="BD942" s="25">
        <v>1</v>
      </c>
      <c r="BE942" t="str">
        <f t="shared" si="270"/>
        <v>931,48721,Low income,865,High spender,0.017754151187373,1,1,50,81,18,113,47,13,21,293,0.276450511945392,0.0614334470989761,0.385665529010239,0.160409556313993,0.0443686006825939,0.0716723549488055,6,4,2,5,17,0.352941176470588,0.235294117647059,0.117647058823529,0.294117647058824,6,0,0,0,0,0,0,0,57,50-65,2571,1,0,0,0,0,0,0,1,0,251</v>
      </c>
    </row>
    <row r="943" spans="1:57" ht="13.2" x14ac:dyDescent="0.25">
      <c r="A943" s="8">
        <v>1333</v>
      </c>
      <c r="B943" s="1">
        <v>36262</v>
      </c>
      <c r="C943" s="8" t="str">
        <f t="shared" si="271"/>
        <v>Low income</v>
      </c>
      <c r="D943" s="31">
        <v>14</v>
      </c>
      <c r="E943" s="34" t="str">
        <f t="shared" si="272"/>
        <v>Low spender</v>
      </c>
      <c r="F943" s="10">
        <f t="shared" si="266"/>
        <v>3.8607909105951133E-4</v>
      </c>
      <c r="G943" s="1">
        <v>0</v>
      </c>
      <c r="H943" s="1">
        <v>0</v>
      </c>
      <c r="I943" s="1">
        <v>24</v>
      </c>
      <c r="J943" s="1">
        <v>88</v>
      </c>
      <c r="K943" s="1">
        <v>39</v>
      </c>
      <c r="L943" s="1">
        <v>54</v>
      </c>
      <c r="M943" s="1">
        <v>64</v>
      </c>
      <c r="N943" s="1">
        <v>28</v>
      </c>
      <c r="O943" s="1">
        <v>153</v>
      </c>
      <c r="P943" s="8">
        <f t="shared" si="273"/>
        <v>426</v>
      </c>
      <c r="Q943" s="10">
        <f t="shared" si="274"/>
        <v>0.20657276995305165</v>
      </c>
      <c r="R943" s="10">
        <f t="shared" si="275"/>
        <v>9.154929577464789E-2</v>
      </c>
      <c r="S943" s="10">
        <f t="shared" si="276"/>
        <v>0.12676056338028169</v>
      </c>
      <c r="T943" s="10">
        <f t="shared" si="277"/>
        <v>0.15023474178403756</v>
      </c>
      <c r="U943" s="10">
        <f t="shared" si="278"/>
        <v>6.5727699530516437E-2</v>
      </c>
      <c r="V943" s="10">
        <f t="shared" si="279"/>
        <v>0.35915492957746481</v>
      </c>
      <c r="W943" s="1">
        <v>1</v>
      </c>
      <c r="X943" s="1">
        <v>3</v>
      </c>
      <c r="Y943" s="1">
        <v>5</v>
      </c>
      <c r="Z943" s="1">
        <v>3</v>
      </c>
      <c r="AA943" s="8">
        <f t="shared" si="280"/>
        <v>12</v>
      </c>
      <c r="AB943" s="10">
        <f t="shared" si="281"/>
        <v>8.3333333333333329E-2</v>
      </c>
      <c r="AC943" s="10">
        <f t="shared" si="282"/>
        <v>0.25</v>
      </c>
      <c r="AD943" s="10">
        <f t="shared" si="283"/>
        <v>0.41666666666666669</v>
      </c>
      <c r="AE943" s="10">
        <f t="shared" si="284"/>
        <v>0.25</v>
      </c>
      <c r="AF943" s="1">
        <v>6</v>
      </c>
      <c r="AG943" s="1">
        <v>0</v>
      </c>
      <c r="AH943" s="1">
        <v>0</v>
      </c>
      <c r="AI943" s="1">
        <v>1</v>
      </c>
      <c r="AJ943" s="1">
        <v>0</v>
      </c>
      <c r="AK943" s="1">
        <v>0</v>
      </c>
      <c r="AL943" s="1">
        <v>0</v>
      </c>
      <c r="AM943" s="1">
        <v>1</v>
      </c>
      <c r="AN943" s="1">
        <v>37</v>
      </c>
      <c r="AO943" s="20" t="str">
        <f t="shared" si="267"/>
        <v>36-50</v>
      </c>
      <c r="AP943" s="1">
        <v>2441</v>
      </c>
      <c r="AQ943" s="1">
        <v>0</v>
      </c>
      <c r="AR943" s="1">
        <v>1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1</v>
      </c>
      <c r="AY943" s="1">
        <v>0</v>
      </c>
      <c r="AZ943" s="1">
        <v>120</v>
      </c>
      <c r="BA943" s="23">
        <v>42408</v>
      </c>
      <c r="BB943" s="25">
        <f t="shared" si="268"/>
        <v>2</v>
      </c>
      <c r="BC943" s="25" t="str">
        <f t="shared" si="269"/>
        <v>February</v>
      </c>
      <c r="BD943" s="25">
        <v>1</v>
      </c>
      <c r="BE943" t="str">
        <f t="shared" si="270"/>
        <v>1333,36262,Low income,14,Low spender,0.000386079091059511,0,0,24,88,39,54,64,28,153,426,0.206572769953052,0.0915492957746479,0.126760563380282,0.150234741784038,0.0657276995305164,0.359154929577465,1,3,5,3,12,0.0833333333333333,0.25,0.416666666666667,0.25,6,0,0,1,0,0,0,1,37,36-50,2441,0,1,0,0,0,0,0,1,0,120</v>
      </c>
    </row>
    <row r="944" spans="1:57" ht="13.2" x14ac:dyDescent="0.25">
      <c r="A944" s="8">
        <v>2122</v>
      </c>
      <c r="B944" s="1">
        <v>113734</v>
      </c>
      <c r="C944" s="8" t="str">
        <f t="shared" si="271"/>
        <v>High income</v>
      </c>
      <c r="D944" s="31">
        <v>67</v>
      </c>
      <c r="E944" s="34" t="str">
        <f t="shared" si="272"/>
        <v>Low spender</v>
      </c>
      <c r="F944" s="10">
        <f t="shared" si="266"/>
        <v>5.8909385056359574E-4</v>
      </c>
      <c r="G944" s="1">
        <v>0</v>
      </c>
      <c r="H944" s="1">
        <v>0</v>
      </c>
      <c r="I944" s="1">
        <v>9</v>
      </c>
      <c r="J944" s="1">
        <v>6</v>
      </c>
      <c r="K944" s="1">
        <v>2</v>
      </c>
      <c r="L944" s="1">
        <v>3</v>
      </c>
      <c r="M944" s="1">
        <v>1</v>
      </c>
      <c r="N944" s="1">
        <v>262</v>
      </c>
      <c r="O944" s="1">
        <v>3</v>
      </c>
      <c r="P944" s="8">
        <f t="shared" si="273"/>
        <v>277</v>
      </c>
      <c r="Q944" s="10">
        <f t="shared" si="274"/>
        <v>2.1660649819494584E-2</v>
      </c>
      <c r="R944" s="10">
        <f t="shared" si="275"/>
        <v>7.2202166064981952E-3</v>
      </c>
      <c r="S944" s="10">
        <f t="shared" si="276"/>
        <v>1.0830324909747292E-2</v>
      </c>
      <c r="T944" s="10">
        <f t="shared" si="277"/>
        <v>3.6101083032490976E-3</v>
      </c>
      <c r="U944" s="10">
        <f t="shared" si="278"/>
        <v>0.94584837545126355</v>
      </c>
      <c r="V944" s="10">
        <f t="shared" si="279"/>
        <v>1.0830324909747292E-2</v>
      </c>
      <c r="W944" s="1">
        <v>0</v>
      </c>
      <c r="X944" s="1">
        <v>27</v>
      </c>
      <c r="Y944" s="1">
        <v>0</v>
      </c>
      <c r="Z944" s="1">
        <v>0</v>
      </c>
      <c r="AA944" s="8">
        <f t="shared" si="280"/>
        <v>27</v>
      </c>
      <c r="AB944" s="10">
        <f t="shared" si="281"/>
        <v>0</v>
      </c>
      <c r="AC944" s="10">
        <f t="shared" si="282"/>
        <v>1</v>
      </c>
      <c r="AD944" s="10">
        <f t="shared" si="283"/>
        <v>0</v>
      </c>
      <c r="AE944" s="10">
        <f t="shared" si="284"/>
        <v>0</v>
      </c>
      <c r="AF944" s="1">
        <v>1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75</v>
      </c>
      <c r="AO944" s="20" t="str">
        <f t="shared" si="267"/>
        <v>66+</v>
      </c>
      <c r="AP944" s="1">
        <v>2191</v>
      </c>
      <c r="AQ944" s="1">
        <v>0</v>
      </c>
      <c r="AR944" s="1">
        <v>0</v>
      </c>
      <c r="AS944" s="1">
        <v>1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1</v>
      </c>
      <c r="AZ944" s="1">
        <v>271</v>
      </c>
      <c r="BA944" s="23">
        <v>42658</v>
      </c>
      <c r="BB944" s="25">
        <f t="shared" si="268"/>
        <v>10</v>
      </c>
      <c r="BC944" s="25" t="str">
        <f t="shared" si="269"/>
        <v>October</v>
      </c>
      <c r="BD944" s="25">
        <v>1</v>
      </c>
      <c r="BE944" t="str">
        <f t="shared" si="270"/>
        <v>2122,113734,High income,67,Low spender,0.000589093850563596,0,0,9,6,2,3,1,262,3,277,0.0216606498194946,0.0072202166064982,0.0108303249097473,0.0036101083032491,0.945848375451264,0.0108303249097473,0,27,0,0,27,0,1,0,0,1,0,0,0,0,0,0,0,75,66+,2191,0,0,1,0,0,0,0,0,1,271</v>
      </c>
    </row>
    <row r="945" spans="1:57" ht="13.2" x14ac:dyDescent="0.25">
      <c r="A945" s="8">
        <v>223</v>
      </c>
      <c r="B945" s="1">
        <v>38683</v>
      </c>
      <c r="C945" s="8" t="str">
        <f t="shared" si="271"/>
        <v>Low income</v>
      </c>
      <c r="D945" s="31">
        <v>399</v>
      </c>
      <c r="E945" s="34" t="str">
        <f t="shared" si="272"/>
        <v>Low spender</v>
      </c>
      <c r="F945" s="10">
        <f t="shared" si="266"/>
        <v>1.031460848434713E-2</v>
      </c>
      <c r="G945" s="1">
        <v>1</v>
      </c>
      <c r="H945" s="1">
        <v>0</v>
      </c>
      <c r="I945" s="1">
        <v>80</v>
      </c>
      <c r="J945" s="1">
        <v>46</v>
      </c>
      <c r="K945" s="1">
        <v>35</v>
      </c>
      <c r="L945" s="1">
        <v>69</v>
      </c>
      <c r="M945" s="1">
        <v>84</v>
      </c>
      <c r="N945" s="1">
        <v>41</v>
      </c>
      <c r="O945" s="1">
        <v>66</v>
      </c>
      <c r="P945" s="8">
        <f t="shared" si="273"/>
        <v>341</v>
      </c>
      <c r="Q945" s="10">
        <f t="shared" si="274"/>
        <v>0.13489736070381231</v>
      </c>
      <c r="R945" s="10">
        <f t="shared" si="275"/>
        <v>0.10263929618768329</v>
      </c>
      <c r="S945" s="10">
        <f t="shared" si="276"/>
        <v>0.20234604105571846</v>
      </c>
      <c r="T945" s="10">
        <f t="shared" si="277"/>
        <v>0.24633431085043989</v>
      </c>
      <c r="U945" s="10">
        <f t="shared" si="278"/>
        <v>0.12023460410557185</v>
      </c>
      <c r="V945" s="10">
        <f t="shared" si="279"/>
        <v>0.19354838709677419</v>
      </c>
      <c r="W945" s="1">
        <v>6</v>
      </c>
      <c r="X945" s="1">
        <v>4</v>
      </c>
      <c r="Y945" s="1">
        <v>1</v>
      </c>
      <c r="Z945" s="1">
        <v>6</v>
      </c>
      <c r="AA945" s="8">
        <f t="shared" si="280"/>
        <v>17</v>
      </c>
      <c r="AB945" s="10">
        <f t="shared" si="281"/>
        <v>0.35294117647058826</v>
      </c>
      <c r="AC945" s="10">
        <f t="shared" si="282"/>
        <v>0.23529411764705882</v>
      </c>
      <c r="AD945" s="10">
        <f t="shared" si="283"/>
        <v>5.8823529411764705E-2</v>
      </c>
      <c r="AE945" s="10">
        <f t="shared" si="284"/>
        <v>0.35294117647058826</v>
      </c>
      <c r="AF945" s="1">
        <v>7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31</v>
      </c>
      <c r="AO945" s="20" t="str">
        <f t="shared" si="267"/>
        <v>24-35</v>
      </c>
      <c r="AP945" s="1">
        <v>2792</v>
      </c>
      <c r="AQ945" s="1">
        <v>0</v>
      </c>
      <c r="AR945" s="1">
        <v>0</v>
      </c>
      <c r="AS945" s="1">
        <v>0</v>
      </c>
      <c r="AT945" s="1">
        <v>1</v>
      </c>
      <c r="AU945" s="1">
        <v>0</v>
      </c>
      <c r="AV945" s="1">
        <v>1</v>
      </c>
      <c r="AW945" s="1">
        <v>0</v>
      </c>
      <c r="AX945" s="1">
        <v>0</v>
      </c>
      <c r="AY945" s="1">
        <v>0</v>
      </c>
      <c r="AZ945" s="1">
        <v>209</v>
      </c>
      <c r="BA945" s="23">
        <v>42057</v>
      </c>
      <c r="BB945" s="25">
        <f t="shared" si="268"/>
        <v>2</v>
      </c>
      <c r="BC945" s="25" t="str">
        <f t="shared" si="269"/>
        <v>February</v>
      </c>
      <c r="BD945" s="25">
        <v>1</v>
      </c>
      <c r="BE945" t="str">
        <f t="shared" si="270"/>
        <v>223,38683,Low income,399,Low spender,0.0103146084843471,1,0,80,46,35,69,84,41,66,341,0.134897360703812,0.102639296187683,0.202346041055718,0.24633431085044,0.120234604105572,0.193548387096774,6,4,1,6,17,0.352941176470588,0.235294117647059,0.0588235294117647,0.352941176470588,7,0,0,0,0,0,0,0,31,24-35,2792,0,0,0,1,0,1,0,0,0,209</v>
      </c>
    </row>
    <row r="946" spans="1:57" ht="13.2" x14ac:dyDescent="0.25">
      <c r="A946" s="8">
        <v>1614</v>
      </c>
      <c r="B946" s="1">
        <v>49514</v>
      </c>
      <c r="C946" s="8" t="str">
        <f t="shared" si="271"/>
        <v>Low income</v>
      </c>
      <c r="D946" s="31">
        <v>612</v>
      </c>
      <c r="E946" s="34" t="str">
        <f t="shared" si="272"/>
        <v>High spender</v>
      </c>
      <c r="F946" s="10">
        <f t="shared" si="266"/>
        <v>1.2360140566304479E-2</v>
      </c>
      <c r="G946" s="1">
        <v>1</v>
      </c>
      <c r="H946" s="1">
        <v>0</v>
      </c>
      <c r="I946" s="1">
        <v>61</v>
      </c>
      <c r="J946" s="1">
        <v>88</v>
      </c>
      <c r="K946" s="1">
        <v>39</v>
      </c>
      <c r="L946" s="1">
        <v>78</v>
      </c>
      <c r="M946" s="1">
        <v>58</v>
      </c>
      <c r="N946" s="1">
        <v>13</v>
      </c>
      <c r="O946" s="1">
        <v>93</v>
      </c>
      <c r="P946" s="8">
        <f t="shared" si="273"/>
        <v>369</v>
      </c>
      <c r="Q946" s="10">
        <f t="shared" si="274"/>
        <v>0.23848238482384823</v>
      </c>
      <c r="R946" s="10">
        <f t="shared" si="275"/>
        <v>0.10569105691056911</v>
      </c>
      <c r="S946" s="10">
        <f t="shared" si="276"/>
        <v>0.21138211382113822</v>
      </c>
      <c r="T946" s="10">
        <f t="shared" si="277"/>
        <v>0.15718157181571815</v>
      </c>
      <c r="U946" s="10">
        <f t="shared" si="278"/>
        <v>3.5230352303523033E-2</v>
      </c>
      <c r="V946" s="10">
        <f t="shared" si="279"/>
        <v>0.25203252032520324</v>
      </c>
      <c r="W946" s="1">
        <v>2</v>
      </c>
      <c r="X946" s="1">
        <v>6</v>
      </c>
      <c r="Y946" s="1">
        <v>1</v>
      </c>
      <c r="Z946" s="1">
        <v>4</v>
      </c>
      <c r="AA946" s="8">
        <f t="shared" si="280"/>
        <v>13</v>
      </c>
      <c r="AB946" s="10">
        <f t="shared" si="281"/>
        <v>0.15384615384615385</v>
      </c>
      <c r="AC946" s="10">
        <f t="shared" si="282"/>
        <v>0.46153846153846156</v>
      </c>
      <c r="AD946" s="10">
        <f t="shared" si="283"/>
        <v>7.6923076923076927E-2</v>
      </c>
      <c r="AE946" s="10">
        <f t="shared" si="284"/>
        <v>0.30769230769230771</v>
      </c>
      <c r="AF946" s="1">
        <v>7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45</v>
      </c>
      <c r="AO946" s="20" t="str">
        <f t="shared" si="267"/>
        <v>36-50</v>
      </c>
      <c r="AP946" s="1">
        <v>2353</v>
      </c>
      <c r="AQ946" s="1">
        <v>0</v>
      </c>
      <c r="AR946" s="1">
        <v>0</v>
      </c>
      <c r="AS946" s="1">
        <v>1</v>
      </c>
      <c r="AT946" s="1">
        <v>0</v>
      </c>
      <c r="AU946" s="1">
        <v>0</v>
      </c>
      <c r="AV946" s="1">
        <v>1</v>
      </c>
      <c r="AW946" s="1">
        <v>0</v>
      </c>
      <c r="AX946" s="1">
        <v>0</v>
      </c>
      <c r="AY946" s="1">
        <v>0</v>
      </c>
      <c r="AZ946" s="1">
        <v>183</v>
      </c>
      <c r="BA946" s="23">
        <v>42496</v>
      </c>
      <c r="BB946" s="25">
        <f t="shared" si="268"/>
        <v>5</v>
      </c>
      <c r="BC946" s="25" t="str">
        <f t="shared" si="269"/>
        <v>May</v>
      </c>
      <c r="BD946" s="25">
        <v>1</v>
      </c>
      <c r="BE946" t="str">
        <f t="shared" si="270"/>
        <v>1614,49514,Low income,612,High spender,0.0123601405663045,1,0,61,88,39,78,58,13,93,369,0.238482384823848,0.105691056910569,0.211382113821138,0.157181571815718,0.035230352303523,0.252032520325203,2,6,1,4,13,0.153846153846154,0.461538461538462,0.0769230769230769,0.307692307692308,7,0,0,0,0,0,0,0,45,36-50,2353,0,0,1,0,0,1,0,0,0,183</v>
      </c>
    </row>
    <row r="947" spans="1:57" ht="13.2" x14ac:dyDescent="0.25">
      <c r="A947" s="8">
        <v>1048</v>
      </c>
      <c r="B947" s="1">
        <v>51373</v>
      </c>
      <c r="C947" s="8" t="str">
        <f t="shared" si="271"/>
        <v>Low income</v>
      </c>
      <c r="D947" s="31">
        <v>599</v>
      </c>
      <c r="E947" s="34" t="str">
        <f t="shared" si="272"/>
        <v>High spender</v>
      </c>
      <c r="F947" s="10">
        <f t="shared" si="266"/>
        <v>1.1659821306912191E-2</v>
      </c>
      <c r="G947" s="1">
        <v>0</v>
      </c>
      <c r="H947" s="1">
        <v>0</v>
      </c>
      <c r="I947" s="1">
        <v>37</v>
      </c>
      <c r="J947" s="1">
        <v>83</v>
      </c>
      <c r="K947" s="1">
        <v>2</v>
      </c>
      <c r="L947" s="1">
        <v>101</v>
      </c>
      <c r="M947" s="1">
        <v>64</v>
      </c>
      <c r="N947" s="1">
        <v>26</v>
      </c>
      <c r="O947" s="1">
        <v>117</v>
      </c>
      <c r="P947" s="8">
        <f t="shared" si="273"/>
        <v>393</v>
      </c>
      <c r="Q947" s="10">
        <f t="shared" si="274"/>
        <v>0.21119592875318066</v>
      </c>
      <c r="R947" s="10">
        <f t="shared" si="275"/>
        <v>5.0890585241730284E-3</v>
      </c>
      <c r="S947" s="10">
        <f t="shared" si="276"/>
        <v>0.25699745547073793</v>
      </c>
      <c r="T947" s="10">
        <f t="shared" si="277"/>
        <v>0.16284987277353691</v>
      </c>
      <c r="U947" s="10">
        <f t="shared" si="278"/>
        <v>6.6157760814249358E-2</v>
      </c>
      <c r="V947" s="10">
        <f t="shared" si="279"/>
        <v>0.29770992366412213</v>
      </c>
      <c r="W947" s="1">
        <v>1</v>
      </c>
      <c r="X947" s="1">
        <v>3</v>
      </c>
      <c r="Y947" s="1">
        <v>5</v>
      </c>
      <c r="Z947" s="1">
        <v>3</v>
      </c>
      <c r="AA947" s="8">
        <f t="shared" si="280"/>
        <v>12</v>
      </c>
      <c r="AB947" s="10">
        <f t="shared" si="281"/>
        <v>8.3333333333333329E-2</v>
      </c>
      <c r="AC947" s="10">
        <f t="shared" si="282"/>
        <v>0.25</v>
      </c>
      <c r="AD947" s="10">
        <f t="shared" si="283"/>
        <v>0.41666666666666669</v>
      </c>
      <c r="AE947" s="10">
        <f t="shared" si="284"/>
        <v>0.25</v>
      </c>
      <c r="AF947" s="1">
        <v>4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29</v>
      </c>
      <c r="AO947" s="20" t="str">
        <f t="shared" si="267"/>
        <v>24-35</v>
      </c>
      <c r="AP947" s="1">
        <v>2531</v>
      </c>
      <c r="AQ947" s="1">
        <v>0</v>
      </c>
      <c r="AR947" s="1">
        <v>1</v>
      </c>
      <c r="AS947" s="1">
        <v>0</v>
      </c>
      <c r="AT947" s="1">
        <v>0</v>
      </c>
      <c r="AU947" s="1">
        <v>0</v>
      </c>
      <c r="AV947" s="1">
        <v>0</v>
      </c>
      <c r="AW947" s="1">
        <v>1</v>
      </c>
      <c r="AX947" s="1">
        <v>0</v>
      </c>
      <c r="AY947" s="1">
        <v>0</v>
      </c>
      <c r="AZ947" s="1">
        <v>159</v>
      </c>
      <c r="BA947" s="23">
        <v>42318</v>
      </c>
      <c r="BB947" s="25">
        <f t="shared" si="268"/>
        <v>11</v>
      </c>
      <c r="BC947" s="25" t="str">
        <f t="shared" si="269"/>
        <v>November</v>
      </c>
      <c r="BD947" s="25">
        <v>1</v>
      </c>
      <c r="BE947" t="str">
        <f t="shared" si="270"/>
        <v>1048,51373,Low income,599,High spender,0.0116598213069122,0,0,37,83,2,101,64,26,117,393,0.211195928753181,0.00508905852417303,0.256997455470738,0.162849872773537,0.0661577608142494,0.297709923664122,1,3,5,3,12,0.0833333333333333,0.25,0.416666666666667,0.25,4,0,0,0,0,0,0,0,29,24-35,2531,0,1,0,0,0,0,1,0,0,159</v>
      </c>
    </row>
    <row r="948" spans="1:57" ht="13.2" x14ac:dyDescent="0.25">
      <c r="A948" s="8">
        <v>83</v>
      </c>
      <c r="B948" s="1">
        <v>57107</v>
      </c>
      <c r="C948" s="8" t="str">
        <f t="shared" si="271"/>
        <v>High income</v>
      </c>
      <c r="D948" s="31">
        <v>40</v>
      </c>
      <c r="E948" s="34" t="str">
        <f t="shared" si="272"/>
        <v>Low spender</v>
      </c>
      <c r="F948" s="10">
        <f t="shared" si="266"/>
        <v>7.0043952580244105E-4</v>
      </c>
      <c r="G948" s="1">
        <v>0</v>
      </c>
      <c r="H948" s="1">
        <v>1</v>
      </c>
      <c r="I948" s="1">
        <v>44</v>
      </c>
      <c r="J948" s="1">
        <v>159</v>
      </c>
      <c r="K948" s="1">
        <v>0</v>
      </c>
      <c r="L948" s="1">
        <v>120</v>
      </c>
      <c r="M948" s="1">
        <v>0</v>
      </c>
      <c r="N948" s="1">
        <v>0</v>
      </c>
      <c r="O948" s="1">
        <v>137</v>
      </c>
      <c r="P948" s="8">
        <f t="shared" si="273"/>
        <v>416</v>
      </c>
      <c r="Q948" s="10">
        <f t="shared" si="274"/>
        <v>0.38221153846153844</v>
      </c>
      <c r="R948" s="10">
        <f t="shared" si="275"/>
        <v>0</v>
      </c>
      <c r="S948" s="10">
        <f t="shared" si="276"/>
        <v>0.28846153846153844</v>
      </c>
      <c r="T948" s="10">
        <f t="shared" si="277"/>
        <v>0</v>
      </c>
      <c r="U948" s="10">
        <f t="shared" si="278"/>
        <v>0</v>
      </c>
      <c r="V948" s="10">
        <f t="shared" si="279"/>
        <v>0.32932692307692307</v>
      </c>
      <c r="W948" s="1">
        <v>7</v>
      </c>
      <c r="X948" s="1">
        <v>4</v>
      </c>
      <c r="Y948" s="1">
        <v>4</v>
      </c>
      <c r="Z948" s="1">
        <v>8</v>
      </c>
      <c r="AA948" s="8">
        <f t="shared" si="280"/>
        <v>23</v>
      </c>
      <c r="AB948" s="10">
        <f t="shared" si="281"/>
        <v>0.30434782608695654</v>
      </c>
      <c r="AC948" s="10">
        <f t="shared" si="282"/>
        <v>0.17391304347826086</v>
      </c>
      <c r="AD948" s="10">
        <f t="shared" si="283"/>
        <v>0.17391304347826086</v>
      </c>
      <c r="AE948" s="10">
        <f t="shared" si="284"/>
        <v>0.34782608695652173</v>
      </c>
      <c r="AF948" s="1">
        <v>8</v>
      </c>
      <c r="AG948" s="1">
        <v>0</v>
      </c>
      <c r="AH948" s="1">
        <v>1</v>
      </c>
      <c r="AI948" s="1">
        <v>0</v>
      </c>
      <c r="AJ948" s="1">
        <v>1</v>
      </c>
      <c r="AK948" s="1">
        <v>0</v>
      </c>
      <c r="AL948" s="1">
        <v>0</v>
      </c>
      <c r="AM948" s="1">
        <v>1</v>
      </c>
      <c r="AN948" s="1">
        <v>52</v>
      </c>
      <c r="AO948" s="20" t="str">
        <f t="shared" si="267"/>
        <v>50-65</v>
      </c>
      <c r="AP948" s="1">
        <v>2833</v>
      </c>
      <c r="AQ948" s="1">
        <v>0</v>
      </c>
      <c r="AR948" s="1">
        <v>0</v>
      </c>
      <c r="AS948" s="1">
        <v>1</v>
      </c>
      <c r="AT948" s="1">
        <v>0</v>
      </c>
      <c r="AU948" s="1">
        <v>0</v>
      </c>
      <c r="AV948" s="1">
        <v>0</v>
      </c>
      <c r="AW948" s="1">
        <v>1</v>
      </c>
      <c r="AX948" s="1">
        <v>0</v>
      </c>
      <c r="AY948" s="1">
        <v>0</v>
      </c>
      <c r="AZ948" s="1">
        <v>142</v>
      </c>
      <c r="BA948" s="23">
        <v>42016</v>
      </c>
      <c r="BB948" s="25">
        <f t="shared" si="268"/>
        <v>1</v>
      </c>
      <c r="BC948" s="25" t="str">
        <f t="shared" si="269"/>
        <v>January</v>
      </c>
      <c r="BD948" s="25">
        <v>1</v>
      </c>
      <c r="BE948" t="str">
        <f t="shared" si="270"/>
        <v>83,57107,High income,40,Low spender,0.000700439525802441,0,1,44,159,0,120,0,0,137,416,0.382211538461538,0,0.288461538461538,0,0,0.329326923076923,7,4,4,8,23,0.304347826086957,0.173913043478261,0.173913043478261,0.347826086956522,8,0,1,0,1,0,0,1,52,50-65,2833,0,0,1,0,0,0,1,0,0,142</v>
      </c>
    </row>
    <row r="949" spans="1:57" ht="13.2" x14ac:dyDescent="0.25">
      <c r="A949" s="8">
        <v>107</v>
      </c>
      <c r="B949" s="1">
        <v>37760</v>
      </c>
      <c r="C949" s="8" t="str">
        <f t="shared" si="271"/>
        <v>Low income</v>
      </c>
      <c r="D949" s="31">
        <v>117</v>
      </c>
      <c r="E949" s="34" t="str">
        <f t="shared" si="272"/>
        <v>Low spender</v>
      </c>
      <c r="F949" s="10">
        <f t="shared" si="266"/>
        <v>3.0985169491525425E-3</v>
      </c>
      <c r="G949" s="1">
        <v>0</v>
      </c>
      <c r="H949" s="1">
        <v>0</v>
      </c>
      <c r="I949" s="1">
        <v>20</v>
      </c>
      <c r="J949" s="1">
        <v>84</v>
      </c>
      <c r="K949" s="1">
        <v>5</v>
      </c>
      <c r="L949" s="1">
        <v>38</v>
      </c>
      <c r="M949" s="1">
        <v>150</v>
      </c>
      <c r="N949" s="1">
        <v>12</v>
      </c>
      <c r="O949" s="1">
        <v>28</v>
      </c>
      <c r="P949" s="8">
        <f t="shared" si="273"/>
        <v>317</v>
      </c>
      <c r="Q949" s="10">
        <f t="shared" si="274"/>
        <v>0.26498422712933756</v>
      </c>
      <c r="R949" s="10">
        <f t="shared" si="275"/>
        <v>1.5772870662460567E-2</v>
      </c>
      <c r="S949" s="10">
        <f t="shared" si="276"/>
        <v>0.11987381703470032</v>
      </c>
      <c r="T949" s="10">
        <f t="shared" si="277"/>
        <v>0.47318611987381703</v>
      </c>
      <c r="U949" s="10">
        <f t="shared" si="278"/>
        <v>3.7854889589905363E-2</v>
      </c>
      <c r="V949" s="10">
        <f t="shared" si="279"/>
        <v>8.8328075709779186E-2</v>
      </c>
      <c r="W949" s="1">
        <v>2</v>
      </c>
      <c r="X949" s="1">
        <v>4</v>
      </c>
      <c r="Y949" s="1">
        <v>1</v>
      </c>
      <c r="Z949" s="1">
        <v>6</v>
      </c>
      <c r="AA949" s="8">
        <f t="shared" si="280"/>
        <v>13</v>
      </c>
      <c r="AB949" s="10">
        <f t="shared" si="281"/>
        <v>0.15384615384615385</v>
      </c>
      <c r="AC949" s="10">
        <f t="shared" si="282"/>
        <v>0.30769230769230771</v>
      </c>
      <c r="AD949" s="10">
        <f t="shared" si="283"/>
        <v>7.6923076923076927E-2</v>
      </c>
      <c r="AE949" s="10">
        <f t="shared" si="284"/>
        <v>0.46153846153846156</v>
      </c>
      <c r="AF949" s="1">
        <v>7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74</v>
      </c>
      <c r="AO949" s="20" t="str">
        <f t="shared" si="267"/>
        <v>66+</v>
      </c>
      <c r="AP949" s="1">
        <v>2826</v>
      </c>
      <c r="AQ949" s="1">
        <v>0</v>
      </c>
      <c r="AR949" s="1">
        <v>0</v>
      </c>
      <c r="AS949" s="1">
        <v>0</v>
      </c>
      <c r="AT949" s="1">
        <v>1</v>
      </c>
      <c r="AU949" s="1">
        <v>0</v>
      </c>
      <c r="AV949" s="1">
        <v>0</v>
      </c>
      <c r="AW949" s="1">
        <v>1</v>
      </c>
      <c r="AX949" s="1">
        <v>0</v>
      </c>
      <c r="AY949" s="1">
        <v>0</v>
      </c>
      <c r="AZ949" s="1">
        <v>261</v>
      </c>
      <c r="BA949" s="23">
        <v>42023</v>
      </c>
      <c r="BB949" s="25">
        <f t="shared" si="268"/>
        <v>1</v>
      </c>
      <c r="BC949" s="25" t="str">
        <f t="shared" si="269"/>
        <v>January</v>
      </c>
      <c r="BD949" s="25">
        <v>1</v>
      </c>
      <c r="BE949" t="str">
        <f t="shared" si="270"/>
        <v>107,37760,Low income,117,Low spender,0.00309851694915254,0,0,20,84,5,38,150,12,28,317,0.264984227129338,0.0157728706624606,0.1198738170347,0.473186119873817,0.0378548895899054,0.0883280757097792,2,4,1,6,13,0.153846153846154,0.307692307692308,0.0769230769230769,0.461538461538462,7,0,0,0,0,0,0,0,74,66+,2826,0,0,0,1,0,0,1,0,0,261</v>
      </c>
    </row>
    <row r="950" spans="1:57" ht="13.2" x14ac:dyDescent="0.25">
      <c r="A950" s="8">
        <v>326</v>
      </c>
      <c r="B950" s="1">
        <v>26997</v>
      </c>
      <c r="C950" s="8" t="str">
        <f t="shared" si="271"/>
        <v>Low income</v>
      </c>
      <c r="D950" s="31">
        <v>70</v>
      </c>
      <c r="E950" s="34" t="str">
        <f t="shared" si="272"/>
        <v>Low spender</v>
      </c>
      <c r="F950" s="10">
        <f t="shared" si="266"/>
        <v>2.5928806904470868E-3</v>
      </c>
      <c r="G950" s="1">
        <v>0</v>
      </c>
      <c r="H950" s="1">
        <v>0</v>
      </c>
      <c r="I950" s="1">
        <v>89</v>
      </c>
      <c r="J950" s="1">
        <v>7</v>
      </c>
      <c r="K950" s="1">
        <v>23</v>
      </c>
      <c r="L950" s="1">
        <v>78</v>
      </c>
      <c r="M950" s="1">
        <v>133</v>
      </c>
      <c r="N950" s="1">
        <v>49</v>
      </c>
      <c r="O950" s="1">
        <v>144</v>
      </c>
      <c r="P950" s="8">
        <f t="shared" si="273"/>
        <v>434</v>
      </c>
      <c r="Q950" s="10">
        <f t="shared" si="274"/>
        <v>1.6129032258064516E-2</v>
      </c>
      <c r="R950" s="10">
        <f t="shared" si="275"/>
        <v>5.2995391705069124E-2</v>
      </c>
      <c r="S950" s="10">
        <f t="shared" si="276"/>
        <v>0.17972350230414746</v>
      </c>
      <c r="T950" s="10">
        <f t="shared" si="277"/>
        <v>0.30645161290322581</v>
      </c>
      <c r="U950" s="10">
        <f t="shared" si="278"/>
        <v>0.11290322580645161</v>
      </c>
      <c r="V950" s="10">
        <f t="shared" si="279"/>
        <v>0.33179723502304148</v>
      </c>
      <c r="W950" s="1">
        <v>2</v>
      </c>
      <c r="X950" s="1">
        <v>4</v>
      </c>
      <c r="Y950" s="1">
        <v>2</v>
      </c>
      <c r="Z950" s="1">
        <v>5</v>
      </c>
      <c r="AA950" s="8">
        <f t="shared" si="280"/>
        <v>13</v>
      </c>
      <c r="AB950" s="10">
        <f t="shared" si="281"/>
        <v>0.15384615384615385</v>
      </c>
      <c r="AC950" s="10">
        <f t="shared" si="282"/>
        <v>0.30769230769230771</v>
      </c>
      <c r="AD950" s="10">
        <f t="shared" si="283"/>
        <v>0.15384615384615385</v>
      </c>
      <c r="AE950" s="10">
        <f t="shared" si="284"/>
        <v>0.38461538461538464</v>
      </c>
      <c r="AF950" s="1">
        <v>7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69</v>
      </c>
      <c r="AO950" s="20" t="str">
        <f t="shared" si="267"/>
        <v>66+</v>
      </c>
      <c r="AP950" s="1">
        <v>2760</v>
      </c>
      <c r="AQ950" s="1">
        <v>0</v>
      </c>
      <c r="AR950" s="1">
        <v>1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146</v>
      </c>
      <c r="BA950" s="23">
        <v>42089</v>
      </c>
      <c r="BB950" s="25">
        <f t="shared" si="268"/>
        <v>3</v>
      </c>
      <c r="BC950" s="25" t="str">
        <f t="shared" si="269"/>
        <v>March</v>
      </c>
      <c r="BD950" s="25">
        <v>1</v>
      </c>
      <c r="BE950" t="str">
        <f t="shared" si="270"/>
        <v>326,26997,Low income,70,Low spender,0.00259288069044709,0,0,89,7,23,78,133,49,144,434,0.0161290322580645,0.0529953917050691,0.179723502304147,0.306451612903226,0.112903225806452,0.331797235023041,2,4,2,5,13,0.153846153846154,0.307692307692308,0.153846153846154,0.384615384615385,7,0,0,0,0,0,0,0,69,66+,2760,0,1,0,0,0,0,0,0,0,146</v>
      </c>
    </row>
    <row r="951" spans="1:57" ht="13.2" x14ac:dyDescent="0.25">
      <c r="A951" s="8">
        <v>1476</v>
      </c>
      <c r="B951" s="1">
        <v>70844</v>
      </c>
      <c r="C951" s="8" t="str">
        <f t="shared" si="271"/>
        <v>High income</v>
      </c>
      <c r="D951" s="31">
        <v>386</v>
      </c>
      <c r="E951" s="34" t="str">
        <f t="shared" si="272"/>
        <v>Low spender</v>
      </c>
      <c r="F951" s="10">
        <f t="shared" si="266"/>
        <v>5.4485912709615492E-3</v>
      </c>
      <c r="G951" s="1">
        <v>1</v>
      </c>
      <c r="H951" s="1">
        <v>1</v>
      </c>
      <c r="I951" s="1">
        <v>16</v>
      </c>
      <c r="J951" s="1">
        <v>129</v>
      </c>
      <c r="K951" s="1">
        <v>26</v>
      </c>
      <c r="L951" s="1">
        <v>67</v>
      </c>
      <c r="M951" s="1">
        <v>3</v>
      </c>
      <c r="N951" s="1">
        <v>67</v>
      </c>
      <c r="O951" s="1">
        <v>2</v>
      </c>
      <c r="P951" s="8">
        <f t="shared" si="273"/>
        <v>294</v>
      </c>
      <c r="Q951" s="10">
        <f t="shared" si="274"/>
        <v>0.43877551020408162</v>
      </c>
      <c r="R951" s="10">
        <f t="shared" si="275"/>
        <v>8.8435374149659865E-2</v>
      </c>
      <c r="S951" s="10">
        <f t="shared" si="276"/>
        <v>0.22789115646258504</v>
      </c>
      <c r="T951" s="10">
        <f t="shared" si="277"/>
        <v>1.020408163265306E-2</v>
      </c>
      <c r="U951" s="10">
        <f t="shared" si="278"/>
        <v>0.22789115646258504</v>
      </c>
      <c r="V951" s="10">
        <f t="shared" si="279"/>
        <v>6.8027210884353739E-3</v>
      </c>
      <c r="W951" s="1">
        <v>5</v>
      </c>
      <c r="X951" s="1">
        <v>6</v>
      </c>
      <c r="Y951" s="1">
        <v>1</v>
      </c>
      <c r="Z951" s="1">
        <v>5</v>
      </c>
      <c r="AA951" s="8">
        <f t="shared" si="280"/>
        <v>17</v>
      </c>
      <c r="AB951" s="10">
        <f t="shared" si="281"/>
        <v>0.29411764705882354</v>
      </c>
      <c r="AC951" s="10">
        <f t="shared" si="282"/>
        <v>0.35294117647058826</v>
      </c>
      <c r="AD951" s="10">
        <f t="shared" si="283"/>
        <v>5.8823529411764705E-2</v>
      </c>
      <c r="AE951" s="10">
        <f t="shared" si="284"/>
        <v>0.29411764705882354</v>
      </c>
      <c r="AF951" s="1">
        <v>7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53</v>
      </c>
      <c r="AO951" s="20" t="str">
        <f t="shared" si="267"/>
        <v>50-65</v>
      </c>
      <c r="AP951" s="1">
        <v>2401</v>
      </c>
      <c r="AQ951" s="1">
        <v>1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1</v>
      </c>
      <c r="AX951" s="1">
        <v>0</v>
      </c>
      <c r="AY951" s="1">
        <v>0</v>
      </c>
      <c r="AZ951" s="1">
        <v>290</v>
      </c>
      <c r="BA951" s="23">
        <v>42448</v>
      </c>
      <c r="BB951" s="25">
        <f t="shared" si="268"/>
        <v>3</v>
      </c>
      <c r="BC951" s="25" t="str">
        <f t="shared" si="269"/>
        <v>March</v>
      </c>
      <c r="BD951" s="25">
        <v>1</v>
      </c>
      <c r="BE951" t="str">
        <f t="shared" si="270"/>
        <v>1476,70844,High income,386,Low spender,0.00544859127096155,1,1,16,129,26,67,3,67,2,294,0.438775510204082,0.0884353741496599,0.227891156462585,0.0102040816326531,0.227891156462585,0.00680272108843537,5,6,1,5,17,0.294117647058824,0.352941176470588,0.0588235294117647,0.294117647058824,7,0,0,0,0,0,0,0,53,50-65,2401,1,0,0,0,0,0,1,0,0,290</v>
      </c>
    </row>
    <row r="952" spans="1:57" ht="13.2" x14ac:dyDescent="0.25">
      <c r="A952" s="8">
        <v>1419</v>
      </c>
      <c r="B952" s="1">
        <v>36108</v>
      </c>
      <c r="C952" s="8" t="str">
        <f t="shared" si="271"/>
        <v>Low income</v>
      </c>
      <c r="D952" s="31">
        <v>276</v>
      </c>
      <c r="E952" s="34" t="str">
        <f t="shared" si="272"/>
        <v>Low spender</v>
      </c>
      <c r="F952" s="10">
        <f t="shared" si="266"/>
        <v>7.6437354602858091E-3</v>
      </c>
      <c r="G952" s="1">
        <v>1</v>
      </c>
      <c r="H952" s="1">
        <v>0</v>
      </c>
      <c r="I952" s="1">
        <v>68</v>
      </c>
      <c r="J952" s="1">
        <v>141</v>
      </c>
      <c r="K952" s="1">
        <v>8</v>
      </c>
      <c r="L952" s="1">
        <v>129</v>
      </c>
      <c r="M952" s="1">
        <v>3</v>
      </c>
      <c r="N952" s="1">
        <v>11</v>
      </c>
      <c r="O952" s="1">
        <v>47</v>
      </c>
      <c r="P952" s="8">
        <f t="shared" si="273"/>
        <v>339</v>
      </c>
      <c r="Q952" s="10">
        <f t="shared" si="274"/>
        <v>0.41592920353982299</v>
      </c>
      <c r="R952" s="10">
        <f t="shared" si="275"/>
        <v>2.359882005899705E-2</v>
      </c>
      <c r="S952" s="10">
        <f t="shared" si="276"/>
        <v>0.38053097345132741</v>
      </c>
      <c r="T952" s="10">
        <f t="shared" si="277"/>
        <v>8.8495575221238937E-3</v>
      </c>
      <c r="U952" s="10">
        <f t="shared" si="278"/>
        <v>3.2448377581120944E-2</v>
      </c>
      <c r="V952" s="10">
        <f t="shared" si="279"/>
        <v>0.13864306784660768</v>
      </c>
      <c r="W952" s="1">
        <v>3</v>
      </c>
      <c r="X952" s="1">
        <v>7</v>
      </c>
      <c r="Y952" s="1">
        <v>1</v>
      </c>
      <c r="Z952" s="1">
        <v>4</v>
      </c>
      <c r="AA952" s="8">
        <f t="shared" si="280"/>
        <v>15</v>
      </c>
      <c r="AB952" s="10">
        <f t="shared" si="281"/>
        <v>0.2</v>
      </c>
      <c r="AC952" s="10">
        <f t="shared" si="282"/>
        <v>0.46666666666666667</v>
      </c>
      <c r="AD952" s="10">
        <f t="shared" si="283"/>
        <v>6.6666666666666666E-2</v>
      </c>
      <c r="AE952" s="10">
        <f t="shared" si="284"/>
        <v>0.26666666666666666</v>
      </c>
      <c r="AF952" s="1">
        <v>9</v>
      </c>
      <c r="AG952" s="1">
        <v>0</v>
      </c>
      <c r="AH952" s="1">
        <v>0</v>
      </c>
      <c r="AI952" s="1">
        <v>1</v>
      </c>
      <c r="AJ952" s="1">
        <v>0</v>
      </c>
      <c r="AK952" s="1">
        <v>0</v>
      </c>
      <c r="AL952" s="1">
        <v>0</v>
      </c>
      <c r="AM952" s="1">
        <v>0</v>
      </c>
      <c r="AN952" s="1">
        <v>36</v>
      </c>
      <c r="AO952" s="20" t="str">
        <f t="shared" si="267"/>
        <v>36-50</v>
      </c>
      <c r="AP952" s="1">
        <v>2416</v>
      </c>
      <c r="AQ952" s="1">
        <v>0</v>
      </c>
      <c r="AR952" s="1">
        <v>0</v>
      </c>
      <c r="AS952" s="1">
        <v>1</v>
      </c>
      <c r="AT952" s="1">
        <v>0</v>
      </c>
      <c r="AU952" s="1">
        <v>0</v>
      </c>
      <c r="AV952" s="1">
        <v>0</v>
      </c>
      <c r="AW952" s="1">
        <v>1</v>
      </c>
      <c r="AX952" s="1">
        <v>0</v>
      </c>
      <c r="AY952" s="1">
        <v>0</v>
      </c>
      <c r="AZ952" s="1">
        <v>245</v>
      </c>
      <c r="BA952" s="23">
        <v>42433</v>
      </c>
      <c r="BB952" s="25">
        <f t="shared" si="268"/>
        <v>3</v>
      </c>
      <c r="BC952" s="25" t="str">
        <f t="shared" si="269"/>
        <v>March</v>
      </c>
      <c r="BD952" s="25">
        <v>1</v>
      </c>
      <c r="BE952" t="str">
        <f t="shared" si="270"/>
        <v>1419,36108,Low income,276,Low spender,0.00764373546028581,1,0,68,141,8,129,3,11,47,339,0.415929203539823,0.023598820058997,0.380530973451327,0.00884955752212389,0.0324483775811209,0.138643067846608,3,7,1,4,15,0.2,0.466666666666667,0.0666666666666667,0.266666666666667,9,0,0,1,0,0,0,0,36,36-50,2416,0,0,1,0,0,0,1,0,0,245</v>
      </c>
    </row>
    <row r="953" spans="1:57" ht="13.2" x14ac:dyDescent="0.25">
      <c r="A953" s="8">
        <v>1485</v>
      </c>
      <c r="B953" s="1">
        <v>46086</v>
      </c>
      <c r="C953" s="8" t="str">
        <f t="shared" si="271"/>
        <v>Low income</v>
      </c>
      <c r="D953" s="31">
        <v>12</v>
      </c>
      <c r="E953" s="34" t="str">
        <f t="shared" si="272"/>
        <v>Low spender</v>
      </c>
      <c r="F953" s="10">
        <f t="shared" si="266"/>
        <v>2.6038276266111181E-4</v>
      </c>
      <c r="G953" s="1">
        <v>0</v>
      </c>
      <c r="H953" s="1">
        <v>1</v>
      </c>
      <c r="I953" s="1">
        <v>34</v>
      </c>
      <c r="J953" s="1">
        <v>244</v>
      </c>
      <c r="K953" s="1">
        <v>8</v>
      </c>
      <c r="L953" s="1">
        <v>32</v>
      </c>
      <c r="M953" s="1">
        <v>7</v>
      </c>
      <c r="N953" s="1">
        <v>2</v>
      </c>
      <c r="O953" s="1">
        <v>50</v>
      </c>
      <c r="P953" s="8">
        <f t="shared" si="273"/>
        <v>343</v>
      </c>
      <c r="Q953" s="10">
        <f t="shared" si="274"/>
        <v>0.71137026239067058</v>
      </c>
      <c r="R953" s="10">
        <f t="shared" si="275"/>
        <v>2.3323615160349854E-2</v>
      </c>
      <c r="S953" s="10">
        <f t="shared" si="276"/>
        <v>9.3294460641399415E-2</v>
      </c>
      <c r="T953" s="10">
        <f t="shared" si="277"/>
        <v>2.0408163265306121E-2</v>
      </c>
      <c r="U953" s="10">
        <f t="shared" si="278"/>
        <v>5.8309037900874635E-3</v>
      </c>
      <c r="V953" s="10">
        <f t="shared" si="279"/>
        <v>0.1457725947521866</v>
      </c>
      <c r="W953" s="1">
        <v>4</v>
      </c>
      <c r="X953" s="1">
        <v>3</v>
      </c>
      <c r="Y953" s="1">
        <v>1</v>
      </c>
      <c r="Z953" s="1">
        <v>8</v>
      </c>
      <c r="AA953" s="8">
        <f t="shared" si="280"/>
        <v>16</v>
      </c>
      <c r="AB953" s="10">
        <f t="shared" si="281"/>
        <v>0.25</v>
      </c>
      <c r="AC953" s="10">
        <f t="shared" si="282"/>
        <v>0.1875</v>
      </c>
      <c r="AD953" s="10">
        <f t="shared" si="283"/>
        <v>6.25E-2</v>
      </c>
      <c r="AE953" s="10">
        <f t="shared" si="284"/>
        <v>0.5</v>
      </c>
      <c r="AF953" s="1">
        <v>4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64</v>
      </c>
      <c r="AO953" s="20" t="str">
        <f t="shared" si="267"/>
        <v>50-65</v>
      </c>
      <c r="AP953" s="1">
        <v>2397</v>
      </c>
      <c r="AQ953" s="1">
        <v>1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1</v>
      </c>
      <c r="AX953" s="1">
        <v>0</v>
      </c>
      <c r="AY953" s="1">
        <v>0</v>
      </c>
      <c r="AZ953" s="1">
        <v>243</v>
      </c>
      <c r="BA953" s="23">
        <v>42452</v>
      </c>
      <c r="BB953" s="25">
        <f t="shared" si="268"/>
        <v>3</v>
      </c>
      <c r="BC953" s="25" t="str">
        <f t="shared" si="269"/>
        <v>March</v>
      </c>
      <c r="BD953" s="25">
        <v>1</v>
      </c>
      <c r="BE953" t="str">
        <f t="shared" si="270"/>
        <v>1485,46086,Low income,12,Low spender,0.000260382762661112,0,1,34,244,8,32,7,2,50,343,0.711370262390671,0.0233236151603499,0.0932944606413994,0.0204081632653061,0.00583090379008746,0.145772594752187,4,3,1,8,16,0.25,0.1875,0.0625,0.5,4,0,0,0,0,0,0,0,64,50-65,2397,1,0,0,0,0,0,1,0,0,243</v>
      </c>
    </row>
    <row r="954" spans="1:57" ht="13.2" x14ac:dyDescent="0.25">
      <c r="A954" s="8">
        <v>2083</v>
      </c>
      <c r="B954" s="1">
        <v>57100</v>
      </c>
      <c r="C954" s="8" t="str">
        <f t="shared" si="271"/>
        <v>High income</v>
      </c>
      <c r="D954" s="31">
        <v>39</v>
      </c>
      <c r="E954" s="34" t="str">
        <f t="shared" si="272"/>
        <v>Low spender</v>
      </c>
      <c r="F954" s="10">
        <f t="shared" si="266"/>
        <v>6.8301225919439575E-4</v>
      </c>
      <c r="G954" s="1">
        <v>1</v>
      </c>
      <c r="H954" s="1">
        <v>0</v>
      </c>
      <c r="I954" s="1">
        <v>9</v>
      </c>
      <c r="J954" s="1">
        <v>158</v>
      </c>
      <c r="K954" s="1">
        <v>11</v>
      </c>
      <c r="L954" s="1">
        <v>99</v>
      </c>
      <c r="M954" s="1">
        <v>15</v>
      </c>
      <c r="N954" s="1">
        <v>11</v>
      </c>
      <c r="O954" s="1">
        <v>17</v>
      </c>
      <c r="P954" s="8">
        <f t="shared" si="273"/>
        <v>311</v>
      </c>
      <c r="Q954" s="10">
        <f t="shared" si="274"/>
        <v>0.50803858520900325</v>
      </c>
      <c r="R954" s="10">
        <f t="shared" si="275"/>
        <v>3.5369774919614148E-2</v>
      </c>
      <c r="S954" s="10">
        <f t="shared" si="276"/>
        <v>0.31832797427652731</v>
      </c>
      <c r="T954" s="10">
        <f t="shared" si="277"/>
        <v>4.8231511254019289E-2</v>
      </c>
      <c r="U954" s="10">
        <f t="shared" si="278"/>
        <v>3.5369774919614148E-2</v>
      </c>
      <c r="V954" s="10">
        <f t="shared" si="279"/>
        <v>5.4662379421221867E-2</v>
      </c>
      <c r="W954" s="1">
        <v>2</v>
      </c>
      <c r="X954" s="1">
        <v>3</v>
      </c>
      <c r="Y954" s="1">
        <v>2</v>
      </c>
      <c r="Z954" s="1">
        <v>7</v>
      </c>
      <c r="AA954" s="8">
        <f t="shared" si="280"/>
        <v>14</v>
      </c>
      <c r="AB954" s="10">
        <f t="shared" si="281"/>
        <v>0.14285714285714285</v>
      </c>
      <c r="AC954" s="10">
        <f t="shared" si="282"/>
        <v>0.21428571428571427</v>
      </c>
      <c r="AD954" s="10">
        <f t="shared" si="283"/>
        <v>0.14285714285714285</v>
      </c>
      <c r="AE954" s="10">
        <f t="shared" si="284"/>
        <v>0.5</v>
      </c>
      <c r="AF954" s="1">
        <v>3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33</v>
      </c>
      <c r="AO954" s="20" t="str">
        <f t="shared" si="267"/>
        <v>24-35</v>
      </c>
      <c r="AP954" s="1">
        <v>2201</v>
      </c>
      <c r="AQ954" s="1">
        <v>0</v>
      </c>
      <c r="AR954" s="1">
        <v>0</v>
      </c>
      <c r="AS954" s="1">
        <v>1</v>
      </c>
      <c r="AT954" s="1">
        <v>0</v>
      </c>
      <c r="AU954" s="1">
        <v>0</v>
      </c>
      <c r="AV954" s="1">
        <v>0</v>
      </c>
      <c r="AW954" s="1">
        <v>1</v>
      </c>
      <c r="AX954" s="1">
        <v>0</v>
      </c>
      <c r="AY954" s="1">
        <v>0</v>
      </c>
      <c r="AZ954" s="1">
        <v>277</v>
      </c>
      <c r="BA954" s="23">
        <v>42648</v>
      </c>
      <c r="BB954" s="25">
        <f t="shared" si="268"/>
        <v>10</v>
      </c>
      <c r="BC954" s="25" t="str">
        <f t="shared" si="269"/>
        <v>October</v>
      </c>
      <c r="BD954" s="25">
        <v>1</v>
      </c>
      <c r="BE954" t="str">
        <f t="shared" si="270"/>
        <v>2083,57100,High income,39,Low spender,0.000683012259194396,1,0,9,158,11,99,15,11,17,311,0.508038585209003,0.0353697749196141,0.318327974276527,0.0482315112540193,0.0353697749196141,0.0546623794212219,2,3,2,7,14,0.142857142857143,0.214285714285714,0.142857142857143,0.5,3,0,0,0,0,0,0,0,33,24-35,2201,0,0,1,0,0,0,1,0,0,277</v>
      </c>
    </row>
    <row r="955" spans="1:57" ht="13.2" x14ac:dyDescent="0.25">
      <c r="A955" s="8">
        <v>1096</v>
      </c>
      <c r="B955" s="1">
        <v>63516</v>
      </c>
      <c r="C955" s="8" t="str">
        <f t="shared" si="271"/>
        <v>High income</v>
      </c>
      <c r="D955" s="31">
        <v>1253</v>
      </c>
      <c r="E955" s="34" t="str">
        <f t="shared" si="272"/>
        <v>High spender</v>
      </c>
      <c r="F955" s="10">
        <f t="shared" si="266"/>
        <v>1.972731280307324E-2</v>
      </c>
      <c r="G955" s="1">
        <v>1</v>
      </c>
      <c r="H955" s="1">
        <v>1</v>
      </c>
      <c r="I955" s="1">
        <v>30</v>
      </c>
      <c r="J955" s="1">
        <v>141</v>
      </c>
      <c r="K955" s="1">
        <v>11</v>
      </c>
      <c r="L955" s="1">
        <v>114</v>
      </c>
      <c r="M955" s="1">
        <v>15</v>
      </c>
      <c r="N955" s="1">
        <v>14</v>
      </c>
      <c r="O955" s="1">
        <v>5</v>
      </c>
      <c r="P955" s="8">
        <f t="shared" si="273"/>
        <v>300</v>
      </c>
      <c r="Q955" s="10">
        <f t="shared" si="274"/>
        <v>0.47</v>
      </c>
      <c r="R955" s="10">
        <f t="shared" si="275"/>
        <v>3.6666666666666667E-2</v>
      </c>
      <c r="S955" s="10">
        <f t="shared" si="276"/>
        <v>0.38</v>
      </c>
      <c r="T955" s="10">
        <f t="shared" si="277"/>
        <v>0.05</v>
      </c>
      <c r="U955" s="10">
        <f t="shared" si="278"/>
        <v>4.6666666666666669E-2</v>
      </c>
      <c r="V955" s="10">
        <f t="shared" si="279"/>
        <v>1.6666666666666666E-2</v>
      </c>
      <c r="W955" s="1">
        <v>4</v>
      </c>
      <c r="X955" s="1">
        <v>4</v>
      </c>
      <c r="Y955" s="1">
        <v>1</v>
      </c>
      <c r="Z955" s="1">
        <v>7</v>
      </c>
      <c r="AA955" s="8">
        <f t="shared" si="280"/>
        <v>16</v>
      </c>
      <c r="AB955" s="10">
        <f t="shared" si="281"/>
        <v>0.25</v>
      </c>
      <c r="AC955" s="10">
        <f t="shared" si="282"/>
        <v>0.25</v>
      </c>
      <c r="AD955" s="10">
        <f t="shared" si="283"/>
        <v>6.25E-2</v>
      </c>
      <c r="AE955" s="10">
        <f t="shared" si="284"/>
        <v>0.4375</v>
      </c>
      <c r="AF955" s="1">
        <v>5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47</v>
      </c>
      <c r="AO955" s="20" t="str">
        <f t="shared" si="267"/>
        <v>36-50</v>
      </c>
      <c r="AP955" s="1">
        <v>2517</v>
      </c>
      <c r="AQ955" s="1">
        <v>0</v>
      </c>
      <c r="AR955" s="1">
        <v>0</v>
      </c>
      <c r="AS955" s="1">
        <v>0</v>
      </c>
      <c r="AT955" s="1">
        <v>1</v>
      </c>
      <c r="AU955" s="1">
        <v>0</v>
      </c>
      <c r="AV955" s="1">
        <v>0</v>
      </c>
      <c r="AW955" s="1">
        <v>0</v>
      </c>
      <c r="AX955" s="1">
        <v>0</v>
      </c>
      <c r="AY955" s="1">
        <v>1</v>
      </c>
      <c r="AZ955" s="1">
        <v>290</v>
      </c>
      <c r="BA955" s="23">
        <v>42332</v>
      </c>
      <c r="BB955" s="25">
        <f t="shared" si="268"/>
        <v>11</v>
      </c>
      <c r="BC955" s="25" t="str">
        <f t="shared" si="269"/>
        <v>November</v>
      </c>
      <c r="BD955" s="25">
        <v>1</v>
      </c>
      <c r="BE955" t="str">
        <f t="shared" si="270"/>
        <v>1096,63516,High income,1253,High spender,0.0197273128030732,1,1,30,141,11,114,15,14,5,300,0.47,0.0366666666666667,0.38,0.05,0.0466666666666667,0.0166666666666667,4,4,1,7,16,0.25,0.25,0.0625,0.4375,5,0,0,0,0,0,0,0,47,36-50,2517,0,0,0,1,0,0,0,0,1,290</v>
      </c>
    </row>
    <row r="956" spans="1:57" ht="13.2" x14ac:dyDescent="0.25">
      <c r="A956" s="8">
        <v>602</v>
      </c>
      <c r="B956" s="1">
        <v>49678</v>
      </c>
      <c r="C956" s="8" t="str">
        <f t="shared" si="271"/>
        <v>Low income</v>
      </c>
      <c r="D956" s="31">
        <v>724</v>
      </c>
      <c r="E956" s="34" t="str">
        <f t="shared" si="272"/>
        <v>High spender</v>
      </c>
      <c r="F956" s="10">
        <f t="shared" si="266"/>
        <v>1.4573855630258868E-2</v>
      </c>
      <c r="G956" s="1">
        <v>0</v>
      </c>
      <c r="H956" s="1">
        <v>1</v>
      </c>
      <c r="I956" s="1">
        <v>81</v>
      </c>
      <c r="J956" s="1">
        <v>229</v>
      </c>
      <c r="K956" s="1">
        <v>5</v>
      </c>
      <c r="L956" s="1">
        <v>56</v>
      </c>
      <c r="M956" s="1">
        <v>3</v>
      </c>
      <c r="N956" s="1">
        <v>2</v>
      </c>
      <c r="O956" s="1">
        <v>20</v>
      </c>
      <c r="P956" s="8">
        <f t="shared" si="273"/>
        <v>315</v>
      </c>
      <c r="Q956" s="10">
        <f t="shared" si="274"/>
        <v>0.72698412698412695</v>
      </c>
      <c r="R956" s="10">
        <f t="shared" si="275"/>
        <v>1.5873015873015872E-2</v>
      </c>
      <c r="S956" s="10">
        <f t="shared" si="276"/>
        <v>0.17777777777777778</v>
      </c>
      <c r="T956" s="10">
        <f t="shared" si="277"/>
        <v>9.5238095238095247E-3</v>
      </c>
      <c r="U956" s="10">
        <f t="shared" si="278"/>
        <v>6.3492063492063492E-3</v>
      </c>
      <c r="V956" s="10">
        <f t="shared" si="279"/>
        <v>6.3492063492063489E-2</v>
      </c>
      <c r="W956" s="1">
        <v>2</v>
      </c>
      <c r="X956" s="1">
        <v>6</v>
      </c>
      <c r="Y956" s="1">
        <v>2</v>
      </c>
      <c r="Z956" s="1">
        <v>4</v>
      </c>
      <c r="AA956" s="8">
        <f t="shared" si="280"/>
        <v>14</v>
      </c>
      <c r="AB956" s="10">
        <f t="shared" si="281"/>
        <v>0.14285714285714285</v>
      </c>
      <c r="AC956" s="10">
        <f t="shared" si="282"/>
        <v>0.42857142857142855</v>
      </c>
      <c r="AD956" s="10">
        <f t="shared" si="283"/>
        <v>0.14285714285714285</v>
      </c>
      <c r="AE956" s="10">
        <f t="shared" si="284"/>
        <v>0.2857142857142857</v>
      </c>
      <c r="AF956" s="1">
        <v>7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59</v>
      </c>
      <c r="AO956" s="20" t="str">
        <f t="shared" si="267"/>
        <v>50-65</v>
      </c>
      <c r="AP956" s="1">
        <v>2671</v>
      </c>
      <c r="AQ956" s="1">
        <v>0</v>
      </c>
      <c r="AR956" s="1">
        <v>1</v>
      </c>
      <c r="AS956" s="1">
        <v>0</v>
      </c>
      <c r="AT956" s="1">
        <v>0</v>
      </c>
      <c r="AU956" s="1">
        <v>0</v>
      </c>
      <c r="AV956" s="1">
        <v>0</v>
      </c>
      <c r="AW956" s="1">
        <v>1</v>
      </c>
      <c r="AX956" s="1">
        <v>0</v>
      </c>
      <c r="AY956" s="1">
        <v>0</v>
      </c>
      <c r="AZ956" s="1">
        <v>275</v>
      </c>
      <c r="BA956" s="23">
        <v>42178</v>
      </c>
      <c r="BB956" s="25">
        <f t="shared" si="268"/>
        <v>6</v>
      </c>
      <c r="BC956" s="25" t="str">
        <f t="shared" si="269"/>
        <v>June</v>
      </c>
      <c r="BD956" s="25">
        <v>1</v>
      </c>
      <c r="BE956" t="str">
        <f t="shared" si="270"/>
        <v>602,49678,Low income,724,High spender,0.0145738556302589,0,1,81,229,5,56,3,2,20,315,0.726984126984127,0.0158730158730159,0.177777777777778,0.00952380952380952,0.00634920634920635,0.0634920634920635,2,6,2,4,14,0.142857142857143,0.428571428571429,0.142857142857143,0.285714285714286,7,0,0,0,0,0,0,0,59,50-65,2671,0,1,0,0,0,0,1,0,0,275</v>
      </c>
    </row>
    <row r="957" spans="1:57" ht="13.2" x14ac:dyDescent="0.25">
      <c r="A957" s="8">
        <v>414</v>
      </c>
      <c r="B957" s="1">
        <v>46310</v>
      </c>
      <c r="C957" s="8" t="str">
        <f t="shared" si="271"/>
        <v>Low income</v>
      </c>
      <c r="D957" s="31">
        <v>385</v>
      </c>
      <c r="E957" s="34" t="str">
        <f t="shared" si="272"/>
        <v>Low spender</v>
      </c>
      <c r="F957" s="10">
        <f t="shared" si="266"/>
        <v>8.3135391923990498E-3</v>
      </c>
      <c r="G957" s="1">
        <v>1</v>
      </c>
      <c r="H957" s="1">
        <v>0</v>
      </c>
      <c r="I957" s="1">
        <v>99</v>
      </c>
      <c r="J957" s="1">
        <v>185</v>
      </c>
      <c r="K957" s="1">
        <v>2</v>
      </c>
      <c r="L957" s="1">
        <v>88</v>
      </c>
      <c r="M957" s="1">
        <v>15</v>
      </c>
      <c r="N957" s="1">
        <v>5</v>
      </c>
      <c r="O957" s="1">
        <v>14</v>
      </c>
      <c r="P957" s="8">
        <f t="shared" si="273"/>
        <v>309</v>
      </c>
      <c r="Q957" s="10">
        <f t="shared" si="274"/>
        <v>0.59870550161812297</v>
      </c>
      <c r="R957" s="10">
        <f t="shared" si="275"/>
        <v>6.4724919093851136E-3</v>
      </c>
      <c r="S957" s="10">
        <f t="shared" si="276"/>
        <v>0.28478964401294499</v>
      </c>
      <c r="T957" s="10">
        <f t="shared" si="277"/>
        <v>4.8543689320388349E-2</v>
      </c>
      <c r="U957" s="10">
        <f t="shared" si="278"/>
        <v>1.6181229773462782E-2</v>
      </c>
      <c r="V957" s="10">
        <f t="shared" si="279"/>
        <v>4.5307443365695796E-2</v>
      </c>
      <c r="W957" s="1">
        <v>2</v>
      </c>
      <c r="X957" s="1">
        <v>6</v>
      </c>
      <c r="Y957" s="1">
        <v>1</v>
      </c>
      <c r="Z957" s="1">
        <v>5</v>
      </c>
      <c r="AA957" s="8">
        <f t="shared" si="280"/>
        <v>14</v>
      </c>
      <c r="AB957" s="10">
        <f t="shared" si="281"/>
        <v>0.14285714285714285</v>
      </c>
      <c r="AC957" s="10">
        <f t="shared" si="282"/>
        <v>0.42857142857142855</v>
      </c>
      <c r="AD957" s="10">
        <f t="shared" si="283"/>
        <v>7.1428571428571425E-2</v>
      </c>
      <c r="AE957" s="10">
        <f t="shared" si="284"/>
        <v>0.35714285714285715</v>
      </c>
      <c r="AF957" s="1">
        <v>8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44</v>
      </c>
      <c r="AO957" s="20" t="str">
        <f t="shared" si="267"/>
        <v>36-50</v>
      </c>
      <c r="AP957" s="1">
        <v>2732</v>
      </c>
      <c r="AQ957" s="1">
        <v>1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1</v>
      </c>
      <c r="AX957" s="1">
        <v>0</v>
      </c>
      <c r="AY957" s="1">
        <v>0</v>
      </c>
      <c r="AZ957" s="1">
        <v>281</v>
      </c>
      <c r="BA957" s="23">
        <v>42117</v>
      </c>
      <c r="BB957" s="25">
        <f t="shared" si="268"/>
        <v>4</v>
      </c>
      <c r="BC957" s="25" t="str">
        <f t="shared" si="269"/>
        <v>April</v>
      </c>
      <c r="BD957" s="25">
        <v>1</v>
      </c>
      <c r="BE957" t="str">
        <f t="shared" si="270"/>
        <v>414,46310,Low income,385,Low spender,0.00831353919239905,1,0,99,185,2,88,15,5,14,309,0.598705501618123,0.00647249190938511,0.284789644012945,0.0485436893203883,0.0161812297734628,0.0453074433656958,2,6,1,5,14,0.142857142857143,0.428571428571429,0.0714285714285714,0.357142857142857,8,0,0,0,0,0,0,0,44,36-50,2732,1,0,0,0,0,0,1,0,0,281</v>
      </c>
    </row>
    <row r="958" spans="1:57" ht="13.2" x14ac:dyDescent="0.25">
      <c r="A958" s="8">
        <v>1523</v>
      </c>
      <c r="B958" s="1">
        <v>59354</v>
      </c>
      <c r="C958" s="8" t="str">
        <f t="shared" si="271"/>
        <v>High income</v>
      </c>
      <c r="D958" s="31">
        <v>87</v>
      </c>
      <c r="E958" s="34" t="str">
        <f t="shared" si="272"/>
        <v>Low spender</v>
      </c>
      <c r="F958" s="10">
        <f t="shared" si="266"/>
        <v>1.4657815816962632E-3</v>
      </c>
      <c r="G958" s="1">
        <v>1</v>
      </c>
      <c r="H958" s="1">
        <v>1</v>
      </c>
      <c r="I958" s="1">
        <v>53</v>
      </c>
      <c r="J958" s="1">
        <v>233</v>
      </c>
      <c r="K958" s="1">
        <v>2</v>
      </c>
      <c r="L958" s="1">
        <v>53</v>
      </c>
      <c r="M958" s="1">
        <v>3</v>
      </c>
      <c r="N958" s="1">
        <v>5</v>
      </c>
      <c r="O958" s="1">
        <v>14</v>
      </c>
      <c r="P958" s="8">
        <f t="shared" si="273"/>
        <v>310</v>
      </c>
      <c r="Q958" s="10">
        <f t="shared" si="274"/>
        <v>0.75161290322580643</v>
      </c>
      <c r="R958" s="10">
        <f t="shared" si="275"/>
        <v>6.4516129032258064E-3</v>
      </c>
      <c r="S958" s="10">
        <f t="shared" si="276"/>
        <v>0.17096774193548386</v>
      </c>
      <c r="T958" s="10">
        <f t="shared" si="277"/>
        <v>9.6774193548387101E-3</v>
      </c>
      <c r="U958" s="10">
        <f t="shared" si="278"/>
        <v>1.6129032258064516E-2</v>
      </c>
      <c r="V958" s="10">
        <f t="shared" si="279"/>
        <v>4.5161290322580643E-2</v>
      </c>
      <c r="W958" s="1">
        <v>3</v>
      </c>
      <c r="X958" s="1">
        <v>6</v>
      </c>
      <c r="Y958" s="1">
        <v>1</v>
      </c>
      <c r="Z958" s="1">
        <v>5</v>
      </c>
      <c r="AA958" s="8">
        <f t="shared" si="280"/>
        <v>15</v>
      </c>
      <c r="AB958" s="10">
        <f t="shared" si="281"/>
        <v>0.2</v>
      </c>
      <c r="AC958" s="10">
        <f t="shared" si="282"/>
        <v>0.4</v>
      </c>
      <c r="AD958" s="10">
        <f t="shared" si="283"/>
        <v>6.6666666666666666E-2</v>
      </c>
      <c r="AE958" s="10">
        <f t="shared" si="284"/>
        <v>0.33333333333333331</v>
      </c>
      <c r="AF958" s="1">
        <v>6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68</v>
      </c>
      <c r="AO958" s="20" t="str">
        <f t="shared" si="267"/>
        <v>66+</v>
      </c>
      <c r="AP958" s="1">
        <v>2385</v>
      </c>
      <c r="AQ958" s="1">
        <v>1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1</v>
      </c>
      <c r="AY958" s="1">
        <v>0</v>
      </c>
      <c r="AZ958" s="1">
        <v>282</v>
      </c>
      <c r="BA958" s="23">
        <v>42464</v>
      </c>
      <c r="BB958" s="25">
        <f t="shared" si="268"/>
        <v>4</v>
      </c>
      <c r="BC958" s="25" t="str">
        <f t="shared" si="269"/>
        <v>April</v>
      </c>
      <c r="BD958" s="25">
        <v>1</v>
      </c>
      <c r="BE958" t="str">
        <f t="shared" si="270"/>
        <v>1523,59354,High income,87,Low spender,0.00146578158169626,1,1,53,233,2,53,3,5,14,310,0.751612903225806,0.00645161290322581,0.170967741935484,0.00967741935483871,0.0161290322580645,0.0451612903225806,3,6,1,5,15,0.2,0.4,0.0666666666666667,0.333333333333333,6,0,0,0,0,0,0,0,68,66+,2385,1,0,0,0,0,0,0,1,0,282</v>
      </c>
    </row>
    <row r="959" spans="1:57" ht="13.2" x14ac:dyDescent="0.25">
      <c r="A959" s="8">
        <v>2109</v>
      </c>
      <c r="B959" s="1">
        <v>49669</v>
      </c>
      <c r="C959" s="8" t="str">
        <f t="shared" si="271"/>
        <v>Low income</v>
      </c>
      <c r="D959" s="31">
        <v>758</v>
      </c>
      <c r="E959" s="34" t="str">
        <f t="shared" si="272"/>
        <v>High spender</v>
      </c>
      <c r="F959" s="10">
        <f t="shared" si="266"/>
        <v>1.526102800539572E-2</v>
      </c>
      <c r="G959" s="1">
        <v>1</v>
      </c>
      <c r="H959" s="1">
        <v>0</v>
      </c>
      <c r="I959" s="1">
        <v>97</v>
      </c>
      <c r="J959" s="1">
        <v>166</v>
      </c>
      <c r="K959" s="1">
        <v>5</v>
      </c>
      <c r="L959" s="1">
        <v>107</v>
      </c>
      <c r="M959" s="1">
        <v>11</v>
      </c>
      <c r="N959" s="1">
        <v>8</v>
      </c>
      <c r="O959" s="1">
        <v>29</v>
      </c>
      <c r="P959" s="8">
        <f t="shared" si="273"/>
        <v>326</v>
      </c>
      <c r="Q959" s="10">
        <f t="shared" si="274"/>
        <v>0.50920245398773001</v>
      </c>
      <c r="R959" s="10">
        <f t="shared" si="275"/>
        <v>1.5337423312883436E-2</v>
      </c>
      <c r="S959" s="10">
        <f t="shared" si="276"/>
        <v>0.32822085889570551</v>
      </c>
      <c r="T959" s="10">
        <f t="shared" si="277"/>
        <v>3.3742331288343558E-2</v>
      </c>
      <c r="U959" s="10">
        <f t="shared" si="278"/>
        <v>2.4539877300613498E-2</v>
      </c>
      <c r="V959" s="10">
        <f t="shared" si="279"/>
        <v>8.8957055214723926E-2</v>
      </c>
      <c r="W959" s="1">
        <v>2</v>
      </c>
      <c r="X959" s="1">
        <v>5</v>
      </c>
      <c r="Y959" s="1">
        <v>1</v>
      </c>
      <c r="Z959" s="1">
        <v>6</v>
      </c>
      <c r="AA959" s="8">
        <f t="shared" si="280"/>
        <v>14</v>
      </c>
      <c r="AB959" s="10">
        <f t="shared" si="281"/>
        <v>0.14285714285714285</v>
      </c>
      <c r="AC959" s="10">
        <f t="shared" si="282"/>
        <v>0.35714285714285715</v>
      </c>
      <c r="AD959" s="10">
        <f t="shared" si="283"/>
        <v>7.1428571428571425E-2</v>
      </c>
      <c r="AE959" s="10">
        <f t="shared" si="284"/>
        <v>0.42857142857142855</v>
      </c>
      <c r="AF959" s="1">
        <v>6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46</v>
      </c>
      <c r="AO959" s="20" t="str">
        <f t="shared" si="267"/>
        <v>36-50</v>
      </c>
      <c r="AP959" s="1">
        <v>2195</v>
      </c>
      <c r="AQ959" s="1">
        <v>0</v>
      </c>
      <c r="AR959" s="1">
        <v>0</v>
      </c>
      <c r="AS959" s="1">
        <v>0</v>
      </c>
      <c r="AT959" s="1">
        <v>1</v>
      </c>
      <c r="AU959" s="1">
        <v>0</v>
      </c>
      <c r="AV959" s="1">
        <v>1</v>
      </c>
      <c r="AW959" s="1">
        <v>0</v>
      </c>
      <c r="AX959" s="1">
        <v>0</v>
      </c>
      <c r="AY959" s="1">
        <v>0</v>
      </c>
      <c r="AZ959" s="1">
        <v>268</v>
      </c>
      <c r="BA959" s="23">
        <v>42654</v>
      </c>
      <c r="BB959" s="25">
        <f t="shared" si="268"/>
        <v>10</v>
      </c>
      <c r="BC959" s="25" t="str">
        <f t="shared" si="269"/>
        <v>October</v>
      </c>
      <c r="BD959" s="25">
        <v>1</v>
      </c>
      <c r="BE959" t="str">
        <f t="shared" si="270"/>
        <v>2109,49669,Low income,758,High spender,0.0152610280053957,1,0,97,166,5,107,11,8,29,326,0.50920245398773,0.0153374233128834,0.328220858895706,0.0337423312883436,0.0245398773006135,0.0889570552147239,2,5,1,6,14,0.142857142857143,0.357142857142857,0.0714285714285714,0.428571428571429,6,0,0,0,0,0,0,0,46,36-50,2195,0,0,0,1,0,1,0,0,0,268</v>
      </c>
    </row>
    <row r="960" spans="1:57" ht="13.2" x14ac:dyDescent="0.25">
      <c r="A960" s="8">
        <v>1720</v>
      </c>
      <c r="B960" s="1">
        <v>45688</v>
      </c>
      <c r="C960" s="8" t="str">
        <f t="shared" si="271"/>
        <v>Low income</v>
      </c>
      <c r="D960" s="31">
        <v>298</v>
      </c>
      <c r="E960" s="34" t="str">
        <f t="shared" si="272"/>
        <v>Low spender</v>
      </c>
      <c r="F960" s="10">
        <f t="shared" si="266"/>
        <v>6.5225004377517069E-3</v>
      </c>
      <c r="G960" s="1">
        <v>0</v>
      </c>
      <c r="H960" s="1">
        <v>1</v>
      </c>
      <c r="I960" s="1">
        <v>20</v>
      </c>
      <c r="J960" s="1">
        <v>279</v>
      </c>
      <c r="K960" s="1">
        <v>0</v>
      </c>
      <c r="L960" s="1">
        <v>18</v>
      </c>
      <c r="M960" s="1">
        <v>0</v>
      </c>
      <c r="N960" s="1">
        <v>0</v>
      </c>
      <c r="O960" s="1">
        <v>9</v>
      </c>
      <c r="P960" s="8">
        <f t="shared" si="273"/>
        <v>306</v>
      </c>
      <c r="Q960" s="10">
        <f t="shared" si="274"/>
        <v>0.91176470588235292</v>
      </c>
      <c r="R960" s="10">
        <f t="shared" si="275"/>
        <v>0</v>
      </c>
      <c r="S960" s="10">
        <f t="shared" si="276"/>
        <v>5.8823529411764705E-2</v>
      </c>
      <c r="T960" s="10">
        <f t="shared" si="277"/>
        <v>0</v>
      </c>
      <c r="U960" s="10">
        <f t="shared" si="278"/>
        <v>0</v>
      </c>
      <c r="V960" s="10">
        <f t="shared" si="279"/>
        <v>2.9411764705882353E-2</v>
      </c>
      <c r="W960" s="1">
        <v>2</v>
      </c>
      <c r="X960" s="1">
        <v>3</v>
      </c>
      <c r="Y960" s="1">
        <v>1</v>
      </c>
      <c r="Z960" s="1">
        <v>8</v>
      </c>
      <c r="AA960" s="8">
        <f t="shared" si="280"/>
        <v>14</v>
      </c>
      <c r="AB960" s="10">
        <f t="shared" si="281"/>
        <v>0.14285714285714285</v>
      </c>
      <c r="AC960" s="10">
        <f t="shared" si="282"/>
        <v>0.21428571428571427</v>
      </c>
      <c r="AD960" s="10">
        <f t="shared" si="283"/>
        <v>7.1428571428571425E-2</v>
      </c>
      <c r="AE960" s="10">
        <f t="shared" si="284"/>
        <v>0.5714285714285714</v>
      </c>
      <c r="AF960" s="1">
        <v>4</v>
      </c>
      <c r="AG960" s="1">
        <v>0</v>
      </c>
      <c r="AH960" s="1">
        <v>0</v>
      </c>
      <c r="AI960" s="1">
        <v>0</v>
      </c>
      <c r="AJ960" s="1">
        <v>1</v>
      </c>
      <c r="AK960" s="1">
        <v>0</v>
      </c>
      <c r="AL960" s="1">
        <v>0</v>
      </c>
      <c r="AM960" s="1">
        <v>0</v>
      </c>
      <c r="AN960" s="1">
        <v>52</v>
      </c>
      <c r="AO960" s="20" t="str">
        <f t="shared" si="267"/>
        <v>50-65</v>
      </c>
      <c r="AP960" s="1">
        <v>2314</v>
      </c>
      <c r="AQ960" s="1">
        <v>0</v>
      </c>
      <c r="AR960" s="1">
        <v>1</v>
      </c>
      <c r="AS960" s="1">
        <v>0</v>
      </c>
      <c r="AT960" s="1">
        <v>0</v>
      </c>
      <c r="AU960" s="1">
        <v>0</v>
      </c>
      <c r="AV960" s="1">
        <v>0</v>
      </c>
      <c r="AW960" s="1">
        <v>1</v>
      </c>
      <c r="AX960" s="1">
        <v>0</v>
      </c>
      <c r="AY960" s="1">
        <v>0</v>
      </c>
      <c r="AZ960" s="1">
        <v>288</v>
      </c>
      <c r="BA960" s="23">
        <v>42535</v>
      </c>
      <c r="BB960" s="25">
        <f t="shared" si="268"/>
        <v>6</v>
      </c>
      <c r="BC960" s="25" t="str">
        <f t="shared" si="269"/>
        <v>June</v>
      </c>
      <c r="BD960" s="25">
        <v>1</v>
      </c>
      <c r="BE960" t="str">
        <f t="shared" si="270"/>
        <v>1720,45688,Low income,298,Low spender,0.00652250043775171,0,1,20,279,0,18,0,0,9,306,0.911764705882353,0,0.0588235294117647,0,0,0.0294117647058824,2,3,1,8,14,0.142857142857143,0.214285714285714,0.0714285714285714,0.571428571428571,4,0,0,0,1,0,0,0,52,50-65,2314,0,1,0,0,0,0,1,0,0,288</v>
      </c>
    </row>
    <row r="961" spans="1:57" ht="13.2" x14ac:dyDescent="0.25">
      <c r="A961" s="8">
        <v>1248</v>
      </c>
      <c r="B961" s="1">
        <v>45143</v>
      </c>
      <c r="C961" s="8" t="str">
        <f t="shared" si="271"/>
        <v>Low income</v>
      </c>
      <c r="D961" s="31">
        <v>645</v>
      </c>
      <c r="E961" s="34" t="str">
        <f t="shared" si="272"/>
        <v>High spender</v>
      </c>
      <c r="F961" s="10">
        <f t="shared" si="266"/>
        <v>1.4287929468577631E-2</v>
      </c>
      <c r="G961" s="1">
        <v>0</v>
      </c>
      <c r="H961" s="1">
        <v>1</v>
      </c>
      <c r="I961" s="1">
        <v>74</v>
      </c>
      <c r="J961" s="1">
        <v>202</v>
      </c>
      <c r="K961" s="1">
        <v>5</v>
      </c>
      <c r="L961" s="1">
        <v>74</v>
      </c>
      <c r="M961" s="1">
        <v>11</v>
      </c>
      <c r="N961" s="1">
        <v>5</v>
      </c>
      <c r="O961" s="1">
        <v>14</v>
      </c>
      <c r="P961" s="8">
        <f t="shared" si="273"/>
        <v>311</v>
      </c>
      <c r="Q961" s="10">
        <f t="shared" si="274"/>
        <v>0.64951768488745976</v>
      </c>
      <c r="R961" s="10">
        <f t="shared" si="275"/>
        <v>1.607717041800643E-2</v>
      </c>
      <c r="S961" s="10">
        <f t="shared" si="276"/>
        <v>0.23794212218649519</v>
      </c>
      <c r="T961" s="10">
        <f t="shared" si="277"/>
        <v>3.5369774919614148E-2</v>
      </c>
      <c r="U961" s="10">
        <f t="shared" si="278"/>
        <v>1.607717041800643E-2</v>
      </c>
      <c r="V961" s="10">
        <f t="shared" si="279"/>
        <v>4.5016077170418008E-2</v>
      </c>
      <c r="W961" s="1">
        <v>3</v>
      </c>
      <c r="X961" s="1">
        <v>6</v>
      </c>
      <c r="Y961" s="1">
        <v>1</v>
      </c>
      <c r="Z961" s="1">
        <v>5</v>
      </c>
      <c r="AA961" s="8">
        <f t="shared" si="280"/>
        <v>15</v>
      </c>
      <c r="AB961" s="10">
        <f t="shared" si="281"/>
        <v>0.2</v>
      </c>
      <c r="AC961" s="10">
        <f t="shared" si="282"/>
        <v>0.4</v>
      </c>
      <c r="AD961" s="10">
        <f t="shared" si="283"/>
        <v>6.6666666666666666E-2</v>
      </c>
      <c r="AE961" s="10">
        <f t="shared" si="284"/>
        <v>0.33333333333333331</v>
      </c>
      <c r="AF961" s="1">
        <v>7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55</v>
      </c>
      <c r="AO961" s="20" t="str">
        <f t="shared" si="267"/>
        <v>50-65</v>
      </c>
      <c r="AP961" s="1">
        <v>2466</v>
      </c>
      <c r="AQ961" s="1">
        <v>0</v>
      </c>
      <c r="AR961" s="1">
        <v>0</v>
      </c>
      <c r="AS961" s="1">
        <v>0</v>
      </c>
      <c r="AT961" s="1">
        <v>1</v>
      </c>
      <c r="AU961" s="1">
        <v>0</v>
      </c>
      <c r="AV961" s="1">
        <v>0</v>
      </c>
      <c r="AW961" s="1">
        <v>0</v>
      </c>
      <c r="AX961" s="1">
        <v>1</v>
      </c>
      <c r="AY961" s="1">
        <v>0</v>
      </c>
      <c r="AZ961" s="1">
        <v>283</v>
      </c>
      <c r="BA961" s="23">
        <v>42383</v>
      </c>
      <c r="BB961" s="25">
        <f t="shared" si="268"/>
        <v>1</v>
      </c>
      <c r="BC961" s="25" t="str">
        <f t="shared" si="269"/>
        <v>January</v>
      </c>
      <c r="BD961" s="25">
        <v>1</v>
      </c>
      <c r="BE961" t="str">
        <f t="shared" si="270"/>
        <v>1248,45143,Low income,645,High spender,0.0142879294685776,0,1,74,202,5,74,11,5,14,311,0.64951768488746,0.0160771704180064,0.237942122186495,0.0353697749196141,0.0160771704180064,0.045016077170418,3,6,1,5,15,0.2,0.4,0.0666666666666667,0.333333333333333,7,0,0,0,0,0,0,0,55,50-65,2466,0,0,0,1,0,0,0,1,0,283</v>
      </c>
    </row>
    <row r="962" spans="1:57" ht="13.2" x14ac:dyDescent="0.25">
      <c r="A962" s="8">
        <v>141</v>
      </c>
      <c r="B962" s="1">
        <v>51390</v>
      </c>
      <c r="C962" s="8" t="str">
        <f t="shared" si="271"/>
        <v>Low income</v>
      </c>
      <c r="D962" s="31">
        <v>489</v>
      </c>
      <c r="E962" s="34" t="str">
        <f t="shared" si="272"/>
        <v>Low spender</v>
      </c>
      <c r="F962" s="10">
        <f t="shared" ref="F962:F1025" si="285">D962/B962</f>
        <v>9.5154699357851719E-3</v>
      </c>
      <c r="G962" s="1">
        <v>1</v>
      </c>
      <c r="H962" s="1">
        <v>1</v>
      </c>
      <c r="I962" s="1">
        <v>54</v>
      </c>
      <c r="J962" s="1">
        <v>205</v>
      </c>
      <c r="K962" s="1">
        <v>20</v>
      </c>
      <c r="L962" s="1">
        <v>47</v>
      </c>
      <c r="M962" s="1">
        <v>23</v>
      </c>
      <c r="N962" s="1">
        <v>2</v>
      </c>
      <c r="O962" s="1">
        <v>56</v>
      </c>
      <c r="P962" s="8">
        <f t="shared" si="273"/>
        <v>353</v>
      </c>
      <c r="Q962" s="10">
        <f t="shared" si="274"/>
        <v>0.58073654390934848</v>
      </c>
      <c r="R962" s="10">
        <f t="shared" si="275"/>
        <v>5.6657223796033995E-2</v>
      </c>
      <c r="S962" s="10">
        <f t="shared" si="276"/>
        <v>0.13314447592067988</v>
      </c>
      <c r="T962" s="10">
        <f t="shared" si="277"/>
        <v>6.5155807365439092E-2</v>
      </c>
      <c r="U962" s="10">
        <f t="shared" si="278"/>
        <v>5.6657223796033997E-3</v>
      </c>
      <c r="V962" s="10">
        <f t="shared" si="279"/>
        <v>0.15864022662889518</v>
      </c>
      <c r="W962" s="1">
        <v>6</v>
      </c>
      <c r="X962" s="1">
        <v>5</v>
      </c>
      <c r="Y962" s="1">
        <v>2</v>
      </c>
      <c r="Z962" s="1">
        <v>5</v>
      </c>
      <c r="AA962" s="8">
        <f t="shared" si="280"/>
        <v>18</v>
      </c>
      <c r="AB962" s="10">
        <f t="shared" si="281"/>
        <v>0.33333333333333331</v>
      </c>
      <c r="AC962" s="10">
        <f t="shared" si="282"/>
        <v>0.27777777777777779</v>
      </c>
      <c r="AD962" s="10">
        <f t="shared" si="283"/>
        <v>0.1111111111111111</v>
      </c>
      <c r="AE962" s="10">
        <f t="shared" si="284"/>
        <v>0.27777777777777779</v>
      </c>
      <c r="AF962" s="1">
        <v>5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55</v>
      </c>
      <c r="AO962" s="20" t="str">
        <f t="shared" ref="AO962:AO1025" si="286">IF(AND(AN962&lt;36,AN962&gt;23), "24-35",
IF(AND(AN962&lt;51,AN962&gt;35), "36-50",
IF(AND(AN962&lt;66,AN962&gt;50), "50-65",
IF(AN962&gt;65, "66+", "N")
)))</f>
        <v>50-65</v>
      </c>
      <c r="AP962" s="1">
        <v>2818</v>
      </c>
      <c r="AQ962" s="1">
        <v>0</v>
      </c>
      <c r="AR962" s="1">
        <v>0</v>
      </c>
      <c r="AS962" s="1">
        <v>0</v>
      </c>
      <c r="AT962" s="1">
        <v>0</v>
      </c>
      <c r="AU962" s="1">
        <v>1</v>
      </c>
      <c r="AV962" s="1">
        <v>0</v>
      </c>
      <c r="AW962" s="1">
        <v>0</v>
      </c>
      <c r="AX962" s="1">
        <v>1</v>
      </c>
      <c r="AY962" s="1">
        <v>0</v>
      </c>
      <c r="AZ962" s="1">
        <v>241</v>
      </c>
      <c r="BA962" s="23">
        <v>42031</v>
      </c>
      <c r="BB962" s="25">
        <f t="shared" ref="BB962:BB1025" si="287">MONTH(BA962)</f>
        <v>1</v>
      </c>
      <c r="BC962" s="25" t="str">
        <f t="shared" ref="BC962:BC1025" si="288">TEXT(BA962,"mmmm")</f>
        <v>January</v>
      </c>
      <c r="BD962" s="25">
        <v>1</v>
      </c>
      <c r="BE962" t="str">
        <f t="shared" ref="BE962:BE1025" si="289">_xlfn.TEXTJOIN(",",TRUE,A962:AZ962)</f>
        <v>141,51390,Low income,489,Low spender,0.00951546993578517,1,1,54,205,20,47,23,2,56,353,0.580736543909348,0.056657223796034,0.13314447592068,0.0651558073654391,0.0056657223796034,0.158640226628895,6,5,2,5,18,0.333333333333333,0.277777777777778,0.111111111111111,0.277777777777778,5,0,0,0,0,0,0,0,55,50-65,2818,0,0,0,0,1,0,0,1,0,241</v>
      </c>
    </row>
    <row r="963" spans="1:57" ht="13.2" x14ac:dyDescent="0.25">
      <c r="A963" s="8">
        <v>122</v>
      </c>
      <c r="B963" s="1">
        <v>37774</v>
      </c>
      <c r="C963" s="8" t="str">
        <f t="shared" ref="C963:C1026" si="290">IF(B963&lt;=AVERAGE(B:B),"Low income", "High income")</f>
        <v>Low income</v>
      </c>
      <c r="D963" s="31">
        <v>24</v>
      </c>
      <c r="E963" s="34" t="str">
        <f t="shared" ref="E963:E1026" si="291">IF(D963&lt;=AVERAGE(D:D),"Low spender", "High spender")</f>
        <v>Low spender</v>
      </c>
      <c r="F963" s="10">
        <f t="shared" si="285"/>
        <v>6.3535765341240006E-4</v>
      </c>
      <c r="G963" s="1">
        <v>2</v>
      </c>
      <c r="H963" s="1">
        <v>0</v>
      </c>
      <c r="I963" s="1">
        <v>28</v>
      </c>
      <c r="J963" s="1">
        <v>173</v>
      </c>
      <c r="K963" s="1">
        <v>8</v>
      </c>
      <c r="L963" s="1">
        <v>107</v>
      </c>
      <c r="M963" s="1">
        <v>7</v>
      </c>
      <c r="N963" s="1">
        <v>2</v>
      </c>
      <c r="O963" s="1">
        <v>176</v>
      </c>
      <c r="P963" s="8">
        <f t="shared" ref="P963:P1026" si="292">SUM(J963:O963)</f>
        <v>473</v>
      </c>
      <c r="Q963" s="10">
        <f t="shared" ref="Q963:Q1026" si="293">IF(P963=0,0,J963/P963)</f>
        <v>0.36575052854122619</v>
      </c>
      <c r="R963" s="10">
        <f t="shared" ref="R963:R1026" si="294">IF(P963=0,0,K963/P963)</f>
        <v>1.6913319238900635E-2</v>
      </c>
      <c r="S963" s="10">
        <f t="shared" ref="S963:S1026" si="295">IF(P963=0,0,L963/P963)</f>
        <v>0.22621564482029599</v>
      </c>
      <c r="T963" s="10">
        <f t="shared" ref="T963:T1026" si="296">IF(P963=0,0,M963/P963)</f>
        <v>1.4799154334038054E-2</v>
      </c>
      <c r="U963" s="10">
        <f t="shared" ref="U963:U1026" si="297">IF(P963=0,0,N963/P963)</f>
        <v>4.2283298097251587E-3</v>
      </c>
      <c r="V963" s="10">
        <f t="shared" ref="V963:V1026" si="298">IF(P963=0,0,O963/P963)</f>
        <v>0.37209302325581395</v>
      </c>
      <c r="W963" s="1">
        <v>4</v>
      </c>
      <c r="X963" s="1">
        <v>7</v>
      </c>
      <c r="Y963" s="1">
        <v>2</v>
      </c>
      <c r="Z963" s="1">
        <v>3</v>
      </c>
      <c r="AA963" s="8">
        <f t="shared" ref="AA963:AA1026" si="299">SUM(W963:Z963)</f>
        <v>16</v>
      </c>
      <c r="AB963" s="10">
        <f t="shared" ref="AB963:AB1026" si="300">IF(AA963=0,0,W963/AA963)</f>
        <v>0.25</v>
      </c>
      <c r="AC963" s="10">
        <f t="shared" ref="AC963:AC1026" si="301">IF(AA963=0,0,X963/AA963)</f>
        <v>0.4375</v>
      </c>
      <c r="AD963" s="10">
        <f t="shared" ref="AD963:AD1026" si="302">IF(AA963=0,0,Y963/AA963)</f>
        <v>0.125</v>
      </c>
      <c r="AE963" s="10">
        <f t="shared" ref="AE963:AE1026" si="303">IF(AA963=0,0,Z963/AA963)</f>
        <v>0.1875</v>
      </c>
      <c r="AF963" s="1">
        <v>9</v>
      </c>
      <c r="AG963" s="1">
        <v>0</v>
      </c>
      <c r="AH963" s="1">
        <v>0</v>
      </c>
      <c r="AI963" s="1">
        <v>1</v>
      </c>
      <c r="AJ963" s="1">
        <v>0</v>
      </c>
      <c r="AK963" s="1">
        <v>0</v>
      </c>
      <c r="AL963" s="1">
        <v>1</v>
      </c>
      <c r="AM963" s="1">
        <v>1</v>
      </c>
      <c r="AN963" s="1">
        <v>43</v>
      </c>
      <c r="AO963" s="20" t="str">
        <f t="shared" si="286"/>
        <v>36-50</v>
      </c>
      <c r="AP963" s="1">
        <v>2823</v>
      </c>
      <c r="AQ963" s="1">
        <v>0</v>
      </c>
      <c r="AR963" s="1">
        <v>0</v>
      </c>
      <c r="AS963" s="1">
        <v>1</v>
      </c>
      <c r="AT963" s="1">
        <v>0</v>
      </c>
      <c r="AU963" s="1">
        <v>0</v>
      </c>
      <c r="AV963" s="1">
        <v>0</v>
      </c>
      <c r="AW963" s="1">
        <v>1</v>
      </c>
      <c r="AX963" s="1">
        <v>0</v>
      </c>
      <c r="AY963" s="1">
        <v>0</v>
      </c>
      <c r="AZ963" s="1">
        <v>121</v>
      </c>
      <c r="BA963" s="23">
        <v>42026</v>
      </c>
      <c r="BB963" s="25">
        <f t="shared" si="287"/>
        <v>1</v>
      </c>
      <c r="BC963" s="25" t="str">
        <f t="shared" si="288"/>
        <v>January</v>
      </c>
      <c r="BD963" s="25">
        <v>1</v>
      </c>
      <c r="BE963" t="str">
        <f t="shared" si="289"/>
        <v>122,37774,Low income,24,Low spender,0.0006353576534124,2,0,28,173,8,107,7,2,176,473,0.365750528541226,0.0169133192389006,0.226215644820296,0.0147991543340381,0.00422832980972516,0.372093023255814,4,7,2,3,16,0.25,0.4375,0.125,0.1875,9,0,0,1,0,0,1,1,43,36-50,2823,0,0,1,0,0,0,1,0,0,121</v>
      </c>
    </row>
    <row r="964" spans="1:57" ht="13.2" x14ac:dyDescent="0.25">
      <c r="A964" s="8">
        <v>1056</v>
      </c>
      <c r="B964" s="1">
        <v>57420</v>
      </c>
      <c r="C964" s="8" t="str">
        <f t="shared" si="290"/>
        <v>High income</v>
      </c>
      <c r="D964" s="31">
        <v>26</v>
      </c>
      <c r="E964" s="34" t="str">
        <f t="shared" si="291"/>
        <v>Low spender</v>
      </c>
      <c r="F964" s="10">
        <f t="shared" si="285"/>
        <v>4.5280390107976315E-4</v>
      </c>
      <c r="G964" s="1">
        <v>0</v>
      </c>
      <c r="H964" s="1">
        <v>1</v>
      </c>
      <c r="I964" s="1">
        <v>22</v>
      </c>
      <c r="J964" s="1">
        <v>280</v>
      </c>
      <c r="K964" s="1">
        <v>0</v>
      </c>
      <c r="L964" s="1">
        <v>18</v>
      </c>
      <c r="M964" s="1">
        <v>0</v>
      </c>
      <c r="N964" s="1">
        <v>0</v>
      </c>
      <c r="O964" s="1">
        <v>24</v>
      </c>
      <c r="P964" s="8">
        <f t="shared" si="292"/>
        <v>322</v>
      </c>
      <c r="Q964" s="10">
        <f t="shared" si="293"/>
        <v>0.86956521739130432</v>
      </c>
      <c r="R964" s="10">
        <f t="shared" si="294"/>
        <v>0</v>
      </c>
      <c r="S964" s="10">
        <f t="shared" si="295"/>
        <v>5.5900621118012424E-2</v>
      </c>
      <c r="T964" s="10">
        <f t="shared" si="296"/>
        <v>0</v>
      </c>
      <c r="U964" s="10">
        <f t="shared" si="297"/>
        <v>0</v>
      </c>
      <c r="V964" s="10">
        <f t="shared" si="298"/>
        <v>7.4534161490683232E-2</v>
      </c>
      <c r="W964" s="1">
        <v>3</v>
      </c>
      <c r="X964" s="1">
        <v>5</v>
      </c>
      <c r="Y964" s="1">
        <v>1</v>
      </c>
      <c r="Z964" s="1">
        <v>6</v>
      </c>
      <c r="AA964" s="8">
        <f t="shared" si="299"/>
        <v>15</v>
      </c>
      <c r="AB964" s="10">
        <f t="shared" si="300"/>
        <v>0.2</v>
      </c>
      <c r="AC964" s="10">
        <f t="shared" si="301"/>
        <v>0.33333333333333331</v>
      </c>
      <c r="AD964" s="10">
        <f t="shared" si="302"/>
        <v>6.6666666666666666E-2</v>
      </c>
      <c r="AE964" s="10">
        <f t="shared" si="303"/>
        <v>0.4</v>
      </c>
      <c r="AF964" s="1">
        <v>7</v>
      </c>
      <c r="AG964" s="1">
        <v>0</v>
      </c>
      <c r="AH964" s="1">
        <v>0</v>
      </c>
      <c r="AI964" s="1">
        <v>0</v>
      </c>
      <c r="AJ964" s="1">
        <v>1</v>
      </c>
      <c r="AK964" s="1">
        <v>0</v>
      </c>
      <c r="AL964" s="1">
        <v>0</v>
      </c>
      <c r="AM964" s="1">
        <v>0</v>
      </c>
      <c r="AN964" s="1">
        <v>49</v>
      </c>
      <c r="AO964" s="20" t="str">
        <f t="shared" si="286"/>
        <v>36-50</v>
      </c>
      <c r="AP964" s="1">
        <v>2528</v>
      </c>
      <c r="AQ964" s="1">
        <v>0</v>
      </c>
      <c r="AR964" s="1">
        <v>0</v>
      </c>
      <c r="AS964" s="1">
        <v>0</v>
      </c>
      <c r="AT964" s="1">
        <v>1</v>
      </c>
      <c r="AU964" s="1">
        <v>0</v>
      </c>
      <c r="AV964" s="1">
        <v>0</v>
      </c>
      <c r="AW964" s="1">
        <v>0</v>
      </c>
      <c r="AX964" s="1">
        <v>1</v>
      </c>
      <c r="AY964" s="1">
        <v>0</v>
      </c>
      <c r="AZ964" s="1">
        <v>274</v>
      </c>
      <c r="BA964" s="23">
        <v>42321</v>
      </c>
      <c r="BB964" s="25">
        <f t="shared" si="287"/>
        <v>11</v>
      </c>
      <c r="BC964" s="25" t="str">
        <f t="shared" si="288"/>
        <v>November</v>
      </c>
      <c r="BD964" s="25">
        <v>1</v>
      </c>
      <c r="BE964" t="str">
        <f t="shared" si="289"/>
        <v>1056,57420,High income,26,Low spender,0.000452803901079763,0,1,22,280,0,18,0,0,24,322,0.869565217391304,0,0.0559006211180124,0,0,0.0745341614906832,3,5,1,6,15,0.2,0.333333333333333,0.0666666666666667,0.4,7,0,0,0,1,0,0,0,49,36-50,2528,0,0,0,1,0,0,0,1,0,274</v>
      </c>
    </row>
    <row r="965" spans="1:57" ht="13.2" x14ac:dyDescent="0.25">
      <c r="A965" s="8">
        <v>1837</v>
      </c>
      <c r="B965" s="1">
        <v>62994</v>
      </c>
      <c r="C965" s="8" t="str">
        <f t="shared" si="290"/>
        <v>High income</v>
      </c>
      <c r="D965" s="31">
        <v>382</v>
      </c>
      <c r="E965" s="34" t="str">
        <f t="shared" si="291"/>
        <v>Low spender</v>
      </c>
      <c r="F965" s="10">
        <f t="shared" si="285"/>
        <v>6.0640695939295809E-3</v>
      </c>
      <c r="G965" s="1">
        <v>1</v>
      </c>
      <c r="H965" s="1">
        <v>0</v>
      </c>
      <c r="I965" s="1">
        <v>74</v>
      </c>
      <c r="J965" s="1">
        <v>224</v>
      </c>
      <c r="K965" s="1">
        <v>12</v>
      </c>
      <c r="L965" s="1">
        <v>48</v>
      </c>
      <c r="M965" s="1">
        <v>4</v>
      </c>
      <c r="N965" s="1">
        <v>12</v>
      </c>
      <c r="O965" s="1">
        <v>12</v>
      </c>
      <c r="P965" s="8">
        <f t="shared" si="292"/>
        <v>312</v>
      </c>
      <c r="Q965" s="10">
        <f t="shared" si="293"/>
        <v>0.71794871794871795</v>
      </c>
      <c r="R965" s="10">
        <f t="shared" si="294"/>
        <v>3.8461538461538464E-2</v>
      </c>
      <c r="S965" s="10">
        <f t="shared" si="295"/>
        <v>0.15384615384615385</v>
      </c>
      <c r="T965" s="10">
        <f t="shared" si="296"/>
        <v>1.282051282051282E-2</v>
      </c>
      <c r="U965" s="10">
        <f t="shared" si="297"/>
        <v>3.8461538461538464E-2</v>
      </c>
      <c r="V965" s="10">
        <f t="shared" si="298"/>
        <v>3.8461538461538464E-2</v>
      </c>
      <c r="W965" s="1">
        <v>1</v>
      </c>
      <c r="X965" s="1">
        <v>6</v>
      </c>
      <c r="Y965" s="1">
        <v>2</v>
      </c>
      <c r="Z965" s="1">
        <v>4</v>
      </c>
      <c r="AA965" s="8">
        <f t="shared" si="299"/>
        <v>13</v>
      </c>
      <c r="AB965" s="10">
        <f t="shared" si="300"/>
        <v>7.6923076923076927E-2</v>
      </c>
      <c r="AC965" s="10">
        <f t="shared" si="301"/>
        <v>0.46153846153846156</v>
      </c>
      <c r="AD965" s="10">
        <f t="shared" si="302"/>
        <v>0.15384615384615385</v>
      </c>
      <c r="AE965" s="10">
        <f t="shared" si="303"/>
        <v>0.30769230769230771</v>
      </c>
      <c r="AF965" s="1">
        <v>6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40</v>
      </c>
      <c r="AO965" s="20" t="str">
        <f t="shared" si="286"/>
        <v>36-50</v>
      </c>
      <c r="AP965" s="1">
        <v>2276</v>
      </c>
      <c r="AQ965" s="1">
        <v>0</v>
      </c>
      <c r="AR965" s="1">
        <v>0</v>
      </c>
      <c r="AS965" s="1">
        <v>0</v>
      </c>
      <c r="AT965" s="1">
        <v>1</v>
      </c>
      <c r="AU965" s="1">
        <v>0</v>
      </c>
      <c r="AV965" s="1">
        <v>0</v>
      </c>
      <c r="AW965" s="1">
        <v>1</v>
      </c>
      <c r="AX965" s="1">
        <v>0</v>
      </c>
      <c r="AY965" s="1">
        <v>0</v>
      </c>
      <c r="AZ965" s="1">
        <v>288</v>
      </c>
      <c r="BA965" s="23">
        <v>42573</v>
      </c>
      <c r="BB965" s="25">
        <f t="shared" si="287"/>
        <v>7</v>
      </c>
      <c r="BC965" s="25" t="str">
        <f t="shared" si="288"/>
        <v>July</v>
      </c>
      <c r="BD965" s="25">
        <v>1</v>
      </c>
      <c r="BE965" t="str">
        <f t="shared" si="289"/>
        <v>1837,62994,High income,382,Low spender,0.00606406959392958,1,0,74,224,12,48,4,12,12,312,0.717948717948718,0.0384615384615385,0.153846153846154,0.0128205128205128,0.0384615384615385,0.0384615384615385,1,6,2,4,13,0.0769230769230769,0.461538461538462,0.153846153846154,0.307692307692308,6,0,0,0,0,0,0,0,40,36-50,2276,0,0,0,1,0,0,1,0,0,288</v>
      </c>
    </row>
    <row r="966" spans="1:57" ht="13.2" x14ac:dyDescent="0.25">
      <c r="A966" s="8">
        <v>1213</v>
      </c>
      <c r="B966" s="1">
        <v>42691</v>
      </c>
      <c r="C966" s="8" t="str">
        <f t="shared" si="290"/>
        <v>Low income</v>
      </c>
      <c r="D966" s="31">
        <v>778</v>
      </c>
      <c r="E966" s="34" t="str">
        <f t="shared" si="291"/>
        <v>High spender</v>
      </c>
      <c r="F966" s="10">
        <f t="shared" si="285"/>
        <v>1.8223981635473518E-2</v>
      </c>
      <c r="G966" s="1">
        <v>0</v>
      </c>
      <c r="H966" s="1">
        <v>0</v>
      </c>
      <c r="I966" s="1">
        <v>48</v>
      </c>
      <c r="J966" s="1">
        <v>179</v>
      </c>
      <c r="K966" s="1">
        <v>2</v>
      </c>
      <c r="L966" s="1">
        <v>64</v>
      </c>
      <c r="M966" s="1">
        <v>38</v>
      </c>
      <c r="N966" s="1">
        <v>17</v>
      </c>
      <c r="O966" s="1">
        <v>58</v>
      </c>
      <c r="P966" s="8">
        <f t="shared" si="292"/>
        <v>358</v>
      </c>
      <c r="Q966" s="10">
        <f t="shared" si="293"/>
        <v>0.5</v>
      </c>
      <c r="R966" s="10">
        <f t="shared" si="294"/>
        <v>5.5865921787709499E-3</v>
      </c>
      <c r="S966" s="10">
        <f t="shared" si="295"/>
        <v>0.1787709497206704</v>
      </c>
      <c r="T966" s="10">
        <f t="shared" si="296"/>
        <v>0.10614525139664804</v>
      </c>
      <c r="U966" s="10">
        <f t="shared" si="297"/>
        <v>4.7486033519553071E-2</v>
      </c>
      <c r="V966" s="10">
        <f t="shared" si="298"/>
        <v>0.16201117318435754</v>
      </c>
      <c r="W966" s="1">
        <v>1</v>
      </c>
      <c r="X966" s="1">
        <v>5</v>
      </c>
      <c r="Y966" s="1">
        <v>1</v>
      </c>
      <c r="Z966" s="1">
        <v>6</v>
      </c>
      <c r="AA966" s="8">
        <f t="shared" si="299"/>
        <v>13</v>
      </c>
      <c r="AB966" s="10">
        <f t="shared" si="300"/>
        <v>7.6923076923076927E-2</v>
      </c>
      <c r="AC966" s="10">
        <f t="shared" si="301"/>
        <v>0.38461538461538464</v>
      </c>
      <c r="AD966" s="10">
        <f t="shared" si="302"/>
        <v>7.6923076923076927E-2</v>
      </c>
      <c r="AE966" s="10">
        <f t="shared" si="303"/>
        <v>0.46153846153846156</v>
      </c>
      <c r="AF966" s="1">
        <v>5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29</v>
      </c>
      <c r="AO966" s="20" t="str">
        <f t="shared" si="286"/>
        <v>24-35</v>
      </c>
      <c r="AP966" s="1">
        <v>2476</v>
      </c>
      <c r="AQ966" s="1">
        <v>0</v>
      </c>
      <c r="AR966" s="1">
        <v>1</v>
      </c>
      <c r="AS966" s="1">
        <v>0</v>
      </c>
      <c r="AT966" s="1">
        <v>0</v>
      </c>
      <c r="AU966" s="1">
        <v>0</v>
      </c>
      <c r="AV966" s="1">
        <v>0</v>
      </c>
      <c r="AW966" s="1">
        <v>1</v>
      </c>
      <c r="AX966" s="1">
        <v>0</v>
      </c>
      <c r="AY966" s="1">
        <v>0</v>
      </c>
      <c r="AZ966" s="1">
        <v>242</v>
      </c>
      <c r="BA966" s="23">
        <v>42373</v>
      </c>
      <c r="BB966" s="25">
        <f t="shared" si="287"/>
        <v>1</v>
      </c>
      <c r="BC966" s="25" t="str">
        <f t="shared" si="288"/>
        <v>January</v>
      </c>
      <c r="BD966" s="25">
        <v>1</v>
      </c>
      <c r="BE966" t="str">
        <f t="shared" si="289"/>
        <v>1213,42691,Low income,778,High spender,0.0182239816354735,0,0,48,179,2,64,38,17,58,358,0.5,0.00558659217877095,0.17877094972067,0.106145251396648,0.0474860335195531,0.162011173184358,1,5,1,6,13,0.0769230769230769,0.384615384615385,0.0769230769230769,0.461538461538462,5,0,0,0,0,0,0,0,29,24-35,2476,0,1,0,0,0,0,1,0,0,242</v>
      </c>
    </row>
    <row r="967" spans="1:57" ht="13.2" x14ac:dyDescent="0.25">
      <c r="A967" s="8">
        <v>55</v>
      </c>
      <c r="B967" s="1">
        <v>30522</v>
      </c>
      <c r="C967" s="8" t="str">
        <f t="shared" si="290"/>
        <v>Low income</v>
      </c>
      <c r="D967" s="31">
        <v>372</v>
      </c>
      <c r="E967" s="34" t="str">
        <f t="shared" si="291"/>
        <v>Low spender</v>
      </c>
      <c r="F967" s="10">
        <f t="shared" si="285"/>
        <v>1.2187930017692156E-2</v>
      </c>
      <c r="G967" s="1">
        <v>0</v>
      </c>
      <c r="H967" s="1">
        <v>1</v>
      </c>
      <c r="I967" s="1">
        <v>6</v>
      </c>
      <c r="J967" s="1">
        <v>179</v>
      </c>
      <c r="K967" s="1">
        <v>8</v>
      </c>
      <c r="L967" s="1">
        <v>83</v>
      </c>
      <c r="M967" s="1">
        <v>19</v>
      </c>
      <c r="N967" s="1">
        <v>11</v>
      </c>
      <c r="O967" s="1">
        <v>26</v>
      </c>
      <c r="P967" s="8">
        <f t="shared" si="292"/>
        <v>326</v>
      </c>
      <c r="Q967" s="10">
        <f t="shared" si="293"/>
        <v>0.54907975460122704</v>
      </c>
      <c r="R967" s="10">
        <f t="shared" si="294"/>
        <v>2.4539877300613498E-2</v>
      </c>
      <c r="S967" s="10">
        <f t="shared" si="295"/>
        <v>0.254601226993865</v>
      </c>
      <c r="T967" s="10">
        <f t="shared" si="296"/>
        <v>5.8282208588957052E-2</v>
      </c>
      <c r="U967" s="10">
        <f t="shared" si="297"/>
        <v>3.3742331288343558E-2</v>
      </c>
      <c r="V967" s="10">
        <f t="shared" si="298"/>
        <v>7.9754601226993863E-2</v>
      </c>
      <c r="W967" s="1">
        <v>5</v>
      </c>
      <c r="X967" s="1">
        <v>1</v>
      </c>
      <c r="Y967" s="1">
        <v>2</v>
      </c>
      <c r="Z967" s="1">
        <v>9</v>
      </c>
      <c r="AA967" s="8">
        <f t="shared" si="299"/>
        <v>17</v>
      </c>
      <c r="AB967" s="10">
        <f t="shared" si="300"/>
        <v>0.29411764705882354</v>
      </c>
      <c r="AC967" s="10">
        <f t="shared" si="301"/>
        <v>5.8823529411764705E-2</v>
      </c>
      <c r="AD967" s="10">
        <f t="shared" si="302"/>
        <v>0.11764705882352941</v>
      </c>
      <c r="AE967" s="10">
        <f t="shared" si="303"/>
        <v>0.52941176470588236</v>
      </c>
      <c r="AF967" s="1">
        <v>2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60</v>
      </c>
      <c r="AO967" s="20" t="str">
        <f t="shared" si="286"/>
        <v>50-65</v>
      </c>
      <c r="AP967" s="1">
        <v>2840</v>
      </c>
      <c r="AQ967" s="1">
        <v>0</v>
      </c>
      <c r="AR967" s="1">
        <v>1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1</v>
      </c>
      <c r="AY967" s="1">
        <v>0</v>
      </c>
      <c r="AZ967" s="1">
        <v>274</v>
      </c>
      <c r="BA967" s="23">
        <v>42009</v>
      </c>
      <c r="BB967" s="25">
        <f t="shared" si="287"/>
        <v>1</v>
      </c>
      <c r="BC967" s="25" t="str">
        <f t="shared" si="288"/>
        <v>January</v>
      </c>
      <c r="BD967" s="25">
        <v>1</v>
      </c>
      <c r="BE967" t="str">
        <f t="shared" si="289"/>
        <v>55,30522,Low income,372,Low spender,0.0121879300176922,0,1,6,179,8,83,19,11,26,326,0.549079754601227,0.0245398773006135,0.254601226993865,0.0582822085889571,0.0337423312883436,0.0797546012269939,5,1,2,9,17,0.294117647058824,0.0588235294117647,0.117647058823529,0.529411764705882,2,0,0,0,0,0,0,0,60,50-65,2840,0,1,0,0,0,0,0,1,0,274</v>
      </c>
    </row>
    <row r="968" spans="1:57" ht="13.2" x14ac:dyDescent="0.25">
      <c r="A968" s="8">
        <v>373</v>
      </c>
      <c r="B968" s="1">
        <v>46734</v>
      </c>
      <c r="C968" s="8" t="str">
        <f t="shared" si="290"/>
        <v>Low income</v>
      </c>
      <c r="D968" s="31">
        <v>348</v>
      </c>
      <c r="E968" s="34" t="str">
        <f t="shared" si="291"/>
        <v>Low spender</v>
      </c>
      <c r="F968" s="10">
        <f t="shared" si="285"/>
        <v>7.446398767492618E-3</v>
      </c>
      <c r="G968" s="1">
        <v>0</v>
      </c>
      <c r="H968" s="1">
        <v>1</v>
      </c>
      <c r="I968" s="1">
        <v>40</v>
      </c>
      <c r="J968" s="1">
        <v>110</v>
      </c>
      <c r="K968" s="1">
        <v>5</v>
      </c>
      <c r="L968" s="1">
        <v>137</v>
      </c>
      <c r="M968" s="1">
        <v>26</v>
      </c>
      <c r="N968" s="1">
        <v>23</v>
      </c>
      <c r="O968" s="1">
        <v>29</v>
      </c>
      <c r="P968" s="8">
        <f t="shared" si="292"/>
        <v>330</v>
      </c>
      <c r="Q968" s="10">
        <f t="shared" si="293"/>
        <v>0.33333333333333331</v>
      </c>
      <c r="R968" s="10">
        <f t="shared" si="294"/>
        <v>1.5151515151515152E-2</v>
      </c>
      <c r="S968" s="10">
        <f t="shared" si="295"/>
        <v>0.41515151515151516</v>
      </c>
      <c r="T968" s="10">
        <f t="shared" si="296"/>
        <v>7.8787878787878782E-2</v>
      </c>
      <c r="U968" s="10">
        <f t="shared" si="297"/>
        <v>6.9696969696969702E-2</v>
      </c>
      <c r="V968" s="10">
        <f t="shared" si="298"/>
        <v>8.7878787878787876E-2</v>
      </c>
      <c r="W968" s="1">
        <v>2</v>
      </c>
      <c r="X968" s="1">
        <v>6</v>
      </c>
      <c r="Y968" s="1">
        <v>1</v>
      </c>
      <c r="Z968" s="1">
        <v>5</v>
      </c>
      <c r="AA968" s="8">
        <f t="shared" si="299"/>
        <v>14</v>
      </c>
      <c r="AB968" s="10">
        <f t="shared" si="300"/>
        <v>0.14285714285714285</v>
      </c>
      <c r="AC968" s="10">
        <f t="shared" si="301"/>
        <v>0.42857142857142855</v>
      </c>
      <c r="AD968" s="10">
        <f t="shared" si="302"/>
        <v>7.1428571428571425E-2</v>
      </c>
      <c r="AE968" s="10">
        <f t="shared" si="303"/>
        <v>0.35714285714285715</v>
      </c>
      <c r="AF968" s="1">
        <v>7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66</v>
      </c>
      <c r="AO968" s="20" t="str">
        <f t="shared" si="286"/>
        <v>66+</v>
      </c>
      <c r="AP968" s="1">
        <v>2747</v>
      </c>
      <c r="AQ968" s="1">
        <v>0</v>
      </c>
      <c r="AR968" s="1">
        <v>1</v>
      </c>
      <c r="AS968" s="1">
        <v>0</v>
      </c>
      <c r="AT968" s="1">
        <v>0</v>
      </c>
      <c r="AU968" s="1">
        <v>0</v>
      </c>
      <c r="AV968" s="1">
        <v>0</v>
      </c>
      <c r="AW968" s="1">
        <v>1</v>
      </c>
      <c r="AX968" s="1">
        <v>0</v>
      </c>
      <c r="AY968" s="1">
        <v>0</v>
      </c>
      <c r="AZ968" s="1">
        <v>272</v>
      </c>
      <c r="BA968" s="23">
        <v>42102</v>
      </c>
      <c r="BB968" s="25">
        <f t="shared" si="287"/>
        <v>4</v>
      </c>
      <c r="BC968" s="25" t="str">
        <f t="shared" si="288"/>
        <v>April</v>
      </c>
      <c r="BD968" s="25">
        <v>1</v>
      </c>
      <c r="BE968" t="str">
        <f t="shared" si="289"/>
        <v>373,46734,Low income,348,Low spender,0.00744639876749262,0,1,40,110,5,137,26,23,29,330,0.333333333333333,0.0151515151515152,0.415151515151515,0.0787878787878788,0.0696969696969697,0.0878787878787879,2,6,1,5,14,0.142857142857143,0.428571428571429,0.0714285714285714,0.357142857142857,7,0,0,0,0,0,0,0,66,66+,2747,0,1,0,0,0,0,1,0,0,272</v>
      </c>
    </row>
    <row r="969" spans="1:57" ht="13.2" x14ac:dyDescent="0.25">
      <c r="A969" s="8">
        <v>1527</v>
      </c>
      <c r="B969" s="1">
        <v>42607</v>
      </c>
      <c r="C969" s="8" t="str">
        <f t="shared" si="290"/>
        <v>Low income</v>
      </c>
      <c r="D969" s="31">
        <v>1425</v>
      </c>
      <c r="E969" s="34" t="str">
        <f t="shared" si="291"/>
        <v>High spender</v>
      </c>
      <c r="F969" s="10">
        <f t="shared" si="285"/>
        <v>3.3445208533809001E-2</v>
      </c>
      <c r="G969" s="1">
        <v>0</v>
      </c>
      <c r="H969" s="1">
        <v>1</v>
      </c>
      <c r="I969" s="1">
        <v>30</v>
      </c>
      <c r="J969" s="1">
        <v>156</v>
      </c>
      <c r="K969" s="1">
        <v>29</v>
      </c>
      <c r="L969" s="1">
        <v>56</v>
      </c>
      <c r="M969" s="1">
        <v>30</v>
      </c>
      <c r="N969" s="1">
        <v>32</v>
      </c>
      <c r="O969" s="1">
        <v>47</v>
      </c>
      <c r="P969" s="8">
        <f t="shared" si="292"/>
        <v>350</v>
      </c>
      <c r="Q969" s="10">
        <f t="shared" si="293"/>
        <v>0.44571428571428573</v>
      </c>
      <c r="R969" s="10">
        <f t="shared" si="294"/>
        <v>8.2857142857142851E-2</v>
      </c>
      <c r="S969" s="10">
        <f t="shared" si="295"/>
        <v>0.16</v>
      </c>
      <c r="T969" s="10">
        <f t="shared" si="296"/>
        <v>8.5714285714285715E-2</v>
      </c>
      <c r="U969" s="10">
        <f t="shared" si="297"/>
        <v>9.1428571428571428E-2</v>
      </c>
      <c r="V969" s="10">
        <f t="shared" si="298"/>
        <v>0.13428571428571429</v>
      </c>
      <c r="W969" s="1">
        <v>2</v>
      </c>
      <c r="X969" s="1">
        <v>3</v>
      </c>
      <c r="Y969" s="1">
        <v>2</v>
      </c>
      <c r="Z969" s="1">
        <v>7</v>
      </c>
      <c r="AA969" s="8">
        <f t="shared" si="299"/>
        <v>14</v>
      </c>
      <c r="AB969" s="10">
        <f t="shared" si="300"/>
        <v>0.14285714285714285</v>
      </c>
      <c r="AC969" s="10">
        <f t="shared" si="301"/>
        <v>0.21428571428571427</v>
      </c>
      <c r="AD969" s="10">
        <f t="shared" si="302"/>
        <v>0.14285714285714285</v>
      </c>
      <c r="AE969" s="10">
        <f t="shared" si="303"/>
        <v>0.5</v>
      </c>
      <c r="AF969" s="1">
        <v>3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66</v>
      </c>
      <c r="AO969" s="20" t="str">
        <f t="shared" si="286"/>
        <v>66+</v>
      </c>
      <c r="AP969" s="1">
        <v>2383</v>
      </c>
      <c r="AQ969" s="1">
        <v>0</v>
      </c>
      <c r="AR969" s="1">
        <v>0</v>
      </c>
      <c r="AS969" s="1">
        <v>1</v>
      </c>
      <c r="AT969" s="1">
        <v>0</v>
      </c>
      <c r="AU969" s="1">
        <v>0</v>
      </c>
      <c r="AV969" s="1">
        <v>1</v>
      </c>
      <c r="AW969" s="1">
        <v>0</v>
      </c>
      <c r="AX969" s="1">
        <v>0</v>
      </c>
      <c r="AY969" s="1">
        <v>0</v>
      </c>
      <c r="AZ969" s="1">
        <v>256</v>
      </c>
      <c r="BA969" s="23">
        <v>42466</v>
      </c>
      <c r="BB969" s="25">
        <f t="shared" si="287"/>
        <v>4</v>
      </c>
      <c r="BC969" s="25" t="str">
        <f t="shared" si="288"/>
        <v>April</v>
      </c>
      <c r="BD969" s="25">
        <v>1</v>
      </c>
      <c r="BE969" t="str">
        <f t="shared" si="289"/>
        <v>1527,42607,Low income,1425,High spender,0.033445208533809,0,1,30,156,29,56,30,32,47,350,0.445714285714286,0.0828571428571429,0.16,0.0857142857142857,0.0914285714285714,0.134285714285714,2,3,2,7,14,0.142857142857143,0.214285714285714,0.142857142857143,0.5,3,0,0,0,0,0,0,0,66,66+,2383,0,0,1,0,0,1,0,0,0,256</v>
      </c>
    </row>
    <row r="970" spans="1:57" ht="13.2" x14ac:dyDescent="0.25">
      <c r="A970" s="8">
        <v>1100</v>
      </c>
      <c r="B970" s="1">
        <v>49967</v>
      </c>
      <c r="C970" s="8" t="str">
        <f t="shared" si="290"/>
        <v>Low income</v>
      </c>
      <c r="D970" s="31">
        <v>37</v>
      </c>
      <c r="E970" s="34" t="str">
        <f t="shared" si="291"/>
        <v>Low spender</v>
      </c>
      <c r="F970" s="10">
        <f t="shared" si="285"/>
        <v>7.4048872255688756E-4</v>
      </c>
      <c r="G970" s="1">
        <v>0</v>
      </c>
      <c r="H970" s="1">
        <v>1</v>
      </c>
      <c r="I970" s="1">
        <v>4</v>
      </c>
      <c r="J970" s="1">
        <v>212</v>
      </c>
      <c r="K970" s="1">
        <v>6</v>
      </c>
      <c r="L970" s="1">
        <v>69</v>
      </c>
      <c r="M970" s="1">
        <v>4</v>
      </c>
      <c r="N970" s="1">
        <v>12</v>
      </c>
      <c r="O970" s="1">
        <v>3</v>
      </c>
      <c r="P970" s="8">
        <f t="shared" si="292"/>
        <v>306</v>
      </c>
      <c r="Q970" s="10">
        <f t="shared" si="293"/>
        <v>0.69281045751633985</v>
      </c>
      <c r="R970" s="10">
        <f t="shared" si="294"/>
        <v>1.9607843137254902E-2</v>
      </c>
      <c r="S970" s="10">
        <f t="shared" si="295"/>
        <v>0.22549019607843138</v>
      </c>
      <c r="T970" s="10">
        <f t="shared" si="296"/>
        <v>1.3071895424836602E-2</v>
      </c>
      <c r="U970" s="10">
        <f t="shared" si="297"/>
        <v>3.9215686274509803E-2</v>
      </c>
      <c r="V970" s="10">
        <f t="shared" si="298"/>
        <v>9.8039215686274508E-3</v>
      </c>
      <c r="W970" s="1">
        <v>3</v>
      </c>
      <c r="X970" s="1">
        <v>6</v>
      </c>
      <c r="Y970" s="1">
        <v>1</v>
      </c>
      <c r="Z970" s="1">
        <v>5</v>
      </c>
      <c r="AA970" s="8">
        <f t="shared" si="299"/>
        <v>15</v>
      </c>
      <c r="AB970" s="10">
        <f t="shared" si="300"/>
        <v>0.2</v>
      </c>
      <c r="AC970" s="10">
        <f t="shared" si="301"/>
        <v>0.4</v>
      </c>
      <c r="AD970" s="10">
        <f t="shared" si="302"/>
        <v>6.6666666666666666E-2</v>
      </c>
      <c r="AE970" s="10">
        <f t="shared" si="303"/>
        <v>0.33333333333333331</v>
      </c>
      <c r="AF970" s="1">
        <v>7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62</v>
      </c>
      <c r="AO970" s="20" t="str">
        <f t="shared" si="286"/>
        <v>50-65</v>
      </c>
      <c r="AP970" s="1">
        <v>2515</v>
      </c>
      <c r="AQ970" s="1">
        <v>0</v>
      </c>
      <c r="AR970" s="1">
        <v>0</v>
      </c>
      <c r="AS970" s="1">
        <v>1</v>
      </c>
      <c r="AT970" s="1">
        <v>0</v>
      </c>
      <c r="AU970" s="1">
        <v>0</v>
      </c>
      <c r="AV970" s="1">
        <v>0</v>
      </c>
      <c r="AW970" s="1">
        <v>1</v>
      </c>
      <c r="AX970" s="1">
        <v>0</v>
      </c>
      <c r="AY970" s="1">
        <v>0</v>
      </c>
      <c r="AZ970" s="1">
        <v>300</v>
      </c>
      <c r="BA970" s="23">
        <v>42334</v>
      </c>
      <c r="BB970" s="25">
        <f t="shared" si="287"/>
        <v>11</v>
      </c>
      <c r="BC970" s="25" t="str">
        <f t="shared" si="288"/>
        <v>November</v>
      </c>
      <c r="BD970" s="25">
        <v>1</v>
      </c>
      <c r="BE970" t="str">
        <f t="shared" si="289"/>
        <v>1100,49967,Low income,37,Low spender,0.000740488722556888,0,1,4,212,6,69,4,12,3,306,0.69281045751634,0.0196078431372549,0.225490196078431,0.0130718954248366,0.0392156862745098,0.00980392156862745,3,6,1,5,15,0.2,0.4,0.0666666666666667,0.333333333333333,7,0,0,0,0,0,0,0,62,50-65,2515,0,0,1,0,0,0,1,0,0,300</v>
      </c>
    </row>
    <row r="971" spans="1:57" ht="13.2" x14ac:dyDescent="0.25">
      <c r="A971" s="8">
        <v>872</v>
      </c>
      <c r="B971" s="1">
        <v>49494</v>
      </c>
      <c r="C971" s="8" t="str">
        <f t="shared" si="290"/>
        <v>Low income</v>
      </c>
      <c r="D971" s="31">
        <v>25</v>
      </c>
      <c r="E971" s="34" t="str">
        <f t="shared" si="291"/>
        <v>Low spender</v>
      </c>
      <c r="F971" s="10">
        <f t="shared" si="285"/>
        <v>5.0511173071483416E-4</v>
      </c>
      <c r="G971" s="1">
        <v>1</v>
      </c>
      <c r="H971" s="1">
        <v>0</v>
      </c>
      <c r="I971" s="1">
        <v>46</v>
      </c>
      <c r="J971" s="1">
        <v>191</v>
      </c>
      <c r="K971" s="1">
        <v>9</v>
      </c>
      <c r="L971" s="1">
        <v>97</v>
      </c>
      <c r="M971" s="1">
        <v>0</v>
      </c>
      <c r="N971" s="1">
        <v>6</v>
      </c>
      <c r="O971" s="1">
        <v>82</v>
      </c>
      <c r="P971" s="8">
        <f t="shared" si="292"/>
        <v>385</v>
      </c>
      <c r="Q971" s="10">
        <f t="shared" si="293"/>
        <v>0.4961038961038961</v>
      </c>
      <c r="R971" s="10">
        <f t="shared" si="294"/>
        <v>2.3376623376623377E-2</v>
      </c>
      <c r="S971" s="10">
        <f t="shared" si="295"/>
        <v>0.25194805194805192</v>
      </c>
      <c r="T971" s="10">
        <f t="shared" si="296"/>
        <v>0</v>
      </c>
      <c r="U971" s="10">
        <f t="shared" si="297"/>
        <v>1.5584415584415584E-2</v>
      </c>
      <c r="V971" s="10">
        <f t="shared" si="298"/>
        <v>0.21298701298701297</v>
      </c>
      <c r="W971" s="1">
        <v>2</v>
      </c>
      <c r="X971" s="1">
        <v>6</v>
      </c>
      <c r="Y971" s="1">
        <v>1</v>
      </c>
      <c r="Z971" s="1">
        <v>5</v>
      </c>
      <c r="AA971" s="8">
        <f t="shared" si="299"/>
        <v>14</v>
      </c>
      <c r="AB971" s="10">
        <f t="shared" si="300"/>
        <v>0.14285714285714285</v>
      </c>
      <c r="AC971" s="10">
        <f t="shared" si="301"/>
        <v>0.42857142857142855</v>
      </c>
      <c r="AD971" s="10">
        <f t="shared" si="302"/>
        <v>7.1428571428571425E-2</v>
      </c>
      <c r="AE971" s="10">
        <f t="shared" si="303"/>
        <v>0.35714285714285715</v>
      </c>
      <c r="AF971" s="1">
        <v>7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48</v>
      </c>
      <c r="AO971" s="20" t="str">
        <f t="shared" si="286"/>
        <v>36-50</v>
      </c>
      <c r="AP971" s="1">
        <v>2589</v>
      </c>
      <c r="AQ971" s="1">
        <v>0</v>
      </c>
      <c r="AR971" s="1">
        <v>0</v>
      </c>
      <c r="AS971" s="1">
        <v>1</v>
      </c>
      <c r="AT971" s="1">
        <v>0</v>
      </c>
      <c r="AU971" s="1">
        <v>0</v>
      </c>
      <c r="AV971" s="1">
        <v>0</v>
      </c>
      <c r="AW971" s="1">
        <v>0</v>
      </c>
      <c r="AX971" s="1">
        <v>1</v>
      </c>
      <c r="AY971" s="1">
        <v>0</v>
      </c>
      <c r="AZ971" s="1">
        <v>221</v>
      </c>
      <c r="BA971" s="23">
        <v>42260</v>
      </c>
      <c r="BB971" s="25">
        <f t="shared" si="287"/>
        <v>9</v>
      </c>
      <c r="BC971" s="25" t="str">
        <f t="shared" si="288"/>
        <v>September</v>
      </c>
      <c r="BD971" s="25">
        <v>1</v>
      </c>
      <c r="BE971" t="str">
        <f t="shared" si="289"/>
        <v>872,49494,Low income,25,Low spender,0.000505111730714834,1,0,46,191,9,97,0,6,82,385,0.496103896103896,0.0233766233766234,0.251948051948052,0,0.0155844155844156,0.212987012987013,2,6,1,5,14,0.142857142857143,0.428571428571429,0.0714285714285714,0.357142857142857,7,0,0,0,0,0,0,0,48,36-50,2589,0,0,1,0,0,0,0,1,0,221</v>
      </c>
    </row>
    <row r="972" spans="1:57" ht="13.2" x14ac:dyDescent="0.25">
      <c r="A972" s="8">
        <v>664</v>
      </c>
      <c r="B972" s="1">
        <v>51148</v>
      </c>
      <c r="C972" s="8" t="str">
        <f t="shared" si="290"/>
        <v>Low income</v>
      </c>
      <c r="D972" s="31">
        <v>31</v>
      </c>
      <c r="E972" s="34" t="str">
        <f t="shared" si="291"/>
        <v>Low spender</v>
      </c>
      <c r="F972" s="10">
        <f t="shared" si="285"/>
        <v>6.0608430437162741E-4</v>
      </c>
      <c r="G972" s="1">
        <v>1</v>
      </c>
      <c r="H972" s="1">
        <v>1</v>
      </c>
      <c r="I972" s="1">
        <v>38</v>
      </c>
      <c r="J972" s="1">
        <v>235</v>
      </c>
      <c r="K972" s="1">
        <v>6</v>
      </c>
      <c r="L972" s="1">
        <v>45</v>
      </c>
      <c r="M972" s="1">
        <v>8</v>
      </c>
      <c r="N972" s="1">
        <v>9</v>
      </c>
      <c r="O972" s="1">
        <v>12</v>
      </c>
      <c r="P972" s="8">
        <f t="shared" si="292"/>
        <v>315</v>
      </c>
      <c r="Q972" s="10">
        <f t="shared" si="293"/>
        <v>0.74603174603174605</v>
      </c>
      <c r="R972" s="10">
        <f t="shared" si="294"/>
        <v>1.9047619047619049E-2</v>
      </c>
      <c r="S972" s="10">
        <f t="shared" si="295"/>
        <v>0.14285714285714285</v>
      </c>
      <c r="T972" s="10">
        <f t="shared" si="296"/>
        <v>2.5396825396825397E-2</v>
      </c>
      <c r="U972" s="10">
        <f t="shared" si="297"/>
        <v>2.8571428571428571E-2</v>
      </c>
      <c r="V972" s="10">
        <f t="shared" si="298"/>
        <v>3.8095238095238099E-2</v>
      </c>
      <c r="W972" s="1">
        <v>4</v>
      </c>
      <c r="X972" s="1">
        <v>5</v>
      </c>
      <c r="Y972" s="1">
        <v>1</v>
      </c>
      <c r="Z972" s="1">
        <v>6</v>
      </c>
      <c r="AA972" s="8">
        <f t="shared" si="299"/>
        <v>16</v>
      </c>
      <c r="AB972" s="10">
        <f t="shared" si="300"/>
        <v>0.25</v>
      </c>
      <c r="AC972" s="10">
        <f t="shared" si="301"/>
        <v>0.3125</v>
      </c>
      <c r="AD972" s="10">
        <f t="shared" si="302"/>
        <v>6.25E-2</v>
      </c>
      <c r="AE972" s="10">
        <f t="shared" si="303"/>
        <v>0.375</v>
      </c>
      <c r="AF972" s="1">
        <v>6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47</v>
      </c>
      <c r="AO972" s="20" t="str">
        <f t="shared" si="286"/>
        <v>36-50</v>
      </c>
      <c r="AP972" s="1">
        <v>2655</v>
      </c>
      <c r="AQ972" s="1">
        <v>0</v>
      </c>
      <c r="AR972" s="1">
        <v>1</v>
      </c>
      <c r="AS972" s="1">
        <v>0</v>
      </c>
      <c r="AT972" s="1">
        <v>0</v>
      </c>
      <c r="AU972" s="1">
        <v>0</v>
      </c>
      <c r="AV972" s="1">
        <v>0</v>
      </c>
      <c r="AW972" s="1">
        <v>1</v>
      </c>
      <c r="AX972" s="1">
        <v>0</v>
      </c>
      <c r="AY972" s="1">
        <v>0</v>
      </c>
      <c r="AZ972" s="1">
        <v>291</v>
      </c>
      <c r="BA972" s="23">
        <v>42194</v>
      </c>
      <c r="BB972" s="25">
        <f t="shared" si="287"/>
        <v>7</v>
      </c>
      <c r="BC972" s="25" t="str">
        <f t="shared" si="288"/>
        <v>July</v>
      </c>
      <c r="BD972" s="25">
        <v>1</v>
      </c>
      <c r="BE972" t="str">
        <f t="shared" si="289"/>
        <v>664,51148,Low income,31,Low spender,0.000606084304371627,1,1,38,235,6,45,8,9,12,315,0.746031746031746,0.019047619047619,0.142857142857143,0.0253968253968254,0.0285714285714286,0.0380952380952381,4,5,1,6,16,0.25,0.3125,0.0625,0.375,6,0,0,0,0,0,0,0,47,36-50,2655,0,1,0,0,0,0,1,0,0,291</v>
      </c>
    </row>
    <row r="973" spans="1:57" ht="13.2" x14ac:dyDescent="0.25">
      <c r="A973" s="8">
        <v>568</v>
      </c>
      <c r="B973" s="1">
        <v>45183</v>
      </c>
      <c r="C973" s="8" t="str">
        <f t="shared" si="290"/>
        <v>Low income</v>
      </c>
      <c r="D973" s="31">
        <v>497</v>
      </c>
      <c r="E973" s="34" t="str">
        <f t="shared" si="291"/>
        <v>Low spender</v>
      </c>
      <c r="F973" s="10">
        <f t="shared" si="285"/>
        <v>1.0999712281167695E-2</v>
      </c>
      <c r="G973" s="1">
        <v>0</v>
      </c>
      <c r="H973" s="1">
        <v>0</v>
      </c>
      <c r="I973" s="1">
        <v>33</v>
      </c>
      <c r="J973" s="1">
        <v>219</v>
      </c>
      <c r="K973" s="1">
        <v>3</v>
      </c>
      <c r="L973" s="1">
        <v>60</v>
      </c>
      <c r="M973" s="1">
        <v>12</v>
      </c>
      <c r="N973" s="1">
        <v>9</v>
      </c>
      <c r="O973" s="1">
        <v>12</v>
      </c>
      <c r="P973" s="8">
        <f t="shared" si="292"/>
        <v>315</v>
      </c>
      <c r="Q973" s="10">
        <f t="shared" si="293"/>
        <v>0.69523809523809521</v>
      </c>
      <c r="R973" s="10">
        <f t="shared" si="294"/>
        <v>9.5238095238095247E-3</v>
      </c>
      <c r="S973" s="10">
        <f t="shared" si="295"/>
        <v>0.19047619047619047</v>
      </c>
      <c r="T973" s="10">
        <f t="shared" si="296"/>
        <v>3.8095238095238099E-2</v>
      </c>
      <c r="U973" s="10">
        <f t="shared" si="297"/>
        <v>2.8571428571428571E-2</v>
      </c>
      <c r="V973" s="10">
        <f t="shared" si="298"/>
        <v>3.8095238095238099E-2</v>
      </c>
      <c r="W973" s="1">
        <v>1</v>
      </c>
      <c r="X973" s="1">
        <v>4</v>
      </c>
      <c r="Y973" s="1">
        <v>1</v>
      </c>
      <c r="Z973" s="1">
        <v>7</v>
      </c>
      <c r="AA973" s="8">
        <f t="shared" si="299"/>
        <v>13</v>
      </c>
      <c r="AB973" s="10">
        <f t="shared" si="300"/>
        <v>7.6923076923076927E-2</v>
      </c>
      <c r="AC973" s="10">
        <f t="shared" si="301"/>
        <v>0.30769230769230771</v>
      </c>
      <c r="AD973" s="10">
        <f t="shared" si="302"/>
        <v>7.6923076923076927E-2</v>
      </c>
      <c r="AE973" s="10">
        <f t="shared" si="303"/>
        <v>0.53846153846153844</v>
      </c>
      <c r="AF973" s="1">
        <v>7</v>
      </c>
      <c r="AG973" s="1">
        <v>0</v>
      </c>
      <c r="AH973" s="1">
        <v>0</v>
      </c>
      <c r="AI973" s="1">
        <v>0</v>
      </c>
      <c r="AJ973" s="1">
        <v>1</v>
      </c>
      <c r="AK973" s="1">
        <v>0</v>
      </c>
      <c r="AL973" s="1">
        <v>0</v>
      </c>
      <c r="AM973" s="1">
        <v>0</v>
      </c>
      <c r="AN973" s="1">
        <v>58</v>
      </c>
      <c r="AO973" s="20" t="str">
        <f t="shared" si="286"/>
        <v>50-65</v>
      </c>
      <c r="AP973" s="1">
        <v>2684</v>
      </c>
      <c r="AQ973" s="1">
        <v>0</v>
      </c>
      <c r="AR973" s="1">
        <v>0</v>
      </c>
      <c r="AS973" s="1">
        <v>1</v>
      </c>
      <c r="AT973" s="1">
        <v>0</v>
      </c>
      <c r="AU973" s="1">
        <v>0</v>
      </c>
      <c r="AV973" s="1">
        <v>0</v>
      </c>
      <c r="AW973" s="1">
        <v>0</v>
      </c>
      <c r="AX973" s="1">
        <v>1</v>
      </c>
      <c r="AY973" s="1">
        <v>0</v>
      </c>
      <c r="AZ973" s="1">
        <v>291</v>
      </c>
      <c r="BA973" s="23">
        <v>42165</v>
      </c>
      <c r="BB973" s="25">
        <f t="shared" si="287"/>
        <v>6</v>
      </c>
      <c r="BC973" s="25" t="str">
        <f t="shared" si="288"/>
        <v>June</v>
      </c>
      <c r="BD973" s="25">
        <v>1</v>
      </c>
      <c r="BE973" t="str">
        <f t="shared" si="289"/>
        <v>568,45183,Low income,497,Low spender,0.0109997122811677,0,0,33,219,3,60,12,9,12,315,0.695238095238095,0.00952380952380952,0.19047619047619,0.0380952380952381,0.0285714285714286,0.0380952380952381,1,4,1,7,13,0.0769230769230769,0.307692307692308,0.0769230769230769,0.538461538461538,7,0,0,0,1,0,0,0,58,50-65,2684,0,0,1,0,0,0,0,1,0,291</v>
      </c>
    </row>
    <row r="974" spans="1:57" ht="13.2" x14ac:dyDescent="0.25">
      <c r="A974" s="8">
        <v>492</v>
      </c>
      <c r="B974" s="1">
        <v>34600</v>
      </c>
      <c r="C974" s="8" t="str">
        <f t="shared" si="290"/>
        <v>Low income</v>
      </c>
      <c r="D974" s="31">
        <v>8</v>
      </c>
      <c r="E974" s="34" t="str">
        <f t="shared" si="291"/>
        <v>Low spender</v>
      </c>
      <c r="F974" s="10">
        <f t="shared" si="285"/>
        <v>2.3121387283236994E-4</v>
      </c>
      <c r="G974" s="1">
        <v>1</v>
      </c>
      <c r="H974" s="1">
        <v>1</v>
      </c>
      <c r="I974" s="1">
        <v>8</v>
      </c>
      <c r="J974" s="1">
        <v>199</v>
      </c>
      <c r="K974" s="1">
        <v>33</v>
      </c>
      <c r="L974" s="1">
        <v>60</v>
      </c>
      <c r="M974" s="1">
        <v>8</v>
      </c>
      <c r="N974" s="1">
        <v>3</v>
      </c>
      <c r="O974" s="1">
        <v>15</v>
      </c>
      <c r="P974" s="8">
        <f t="shared" si="292"/>
        <v>318</v>
      </c>
      <c r="Q974" s="10">
        <f t="shared" si="293"/>
        <v>0.62578616352201255</v>
      </c>
      <c r="R974" s="10">
        <f t="shared" si="294"/>
        <v>0.10377358490566038</v>
      </c>
      <c r="S974" s="10">
        <f t="shared" si="295"/>
        <v>0.18867924528301888</v>
      </c>
      <c r="T974" s="10">
        <f t="shared" si="296"/>
        <v>2.5157232704402517E-2</v>
      </c>
      <c r="U974" s="10">
        <f t="shared" si="297"/>
        <v>9.433962264150943E-3</v>
      </c>
      <c r="V974" s="10">
        <f t="shared" si="298"/>
        <v>4.716981132075472E-2</v>
      </c>
      <c r="W974" s="1">
        <v>5</v>
      </c>
      <c r="X974" s="1">
        <v>5</v>
      </c>
      <c r="Y974" s="1">
        <v>2</v>
      </c>
      <c r="Z974" s="1">
        <v>5</v>
      </c>
      <c r="AA974" s="8">
        <f t="shared" si="299"/>
        <v>17</v>
      </c>
      <c r="AB974" s="10">
        <f t="shared" si="300"/>
        <v>0.29411764705882354</v>
      </c>
      <c r="AC974" s="10">
        <f t="shared" si="301"/>
        <v>0.29411764705882354</v>
      </c>
      <c r="AD974" s="10">
        <f t="shared" si="302"/>
        <v>0.11764705882352941</v>
      </c>
      <c r="AE974" s="10">
        <f t="shared" si="303"/>
        <v>0.29411764705882354</v>
      </c>
      <c r="AF974" s="1">
        <v>8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1</v>
      </c>
      <c r="AN974" s="1">
        <v>49</v>
      </c>
      <c r="AO974" s="20" t="str">
        <f t="shared" si="286"/>
        <v>36-50</v>
      </c>
      <c r="AP974" s="1">
        <v>2703</v>
      </c>
      <c r="AQ974" s="1">
        <v>0</v>
      </c>
      <c r="AR974" s="1">
        <v>0</v>
      </c>
      <c r="AS974" s="1">
        <v>0</v>
      </c>
      <c r="AT974" s="1">
        <v>1</v>
      </c>
      <c r="AU974" s="1">
        <v>0</v>
      </c>
      <c r="AV974" s="1">
        <v>0</v>
      </c>
      <c r="AW974" s="1">
        <v>1</v>
      </c>
      <c r="AX974" s="1">
        <v>0</v>
      </c>
      <c r="AY974" s="1">
        <v>0</v>
      </c>
      <c r="AZ974" s="1">
        <v>288</v>
      </c>
      <c r="BA974" s="23">
        <v>42146</v>
      </c>
      <c r="BB974" s="25">
        <f t="shared" si="287"/>
        <v>5</v>
      </c>
      <c r="BC974" s="25" t="str">
        <f t="shared" si="288"/>
        <v>May</v>
      </c>
      <c r="BD974" s="25">
        <v>1</v>
      </c>
      <c r="BE974" t="str">
        <f t="shared" si="289"/>
        <v>492,34600,Low income,8,Low spender,0.00023121387283237,1,1,8,199,33,60,8,3,15,318,0.625786163522013,0.10377358490566,0.188679245283019,0.0251572327044025,0.00943396226415094,0.0471698113207547,5,5,2,5,17,0.294117647058824,0.294117647058824,0.117647058823529,0.294117647058824,8,0,0,0,0,0,0,1,49,36-50,2703,0,0,0,1,0,0,1,0,0,288</v>
      </c>
    </row>
    <row r="975" spans="1:57" ht="13.2" x14ac:dyDescent="0.25">
      <c r="A975" s="8">
        <v>1418</v>
      </c>
      <c r="B975" s="1">
        <v>51876</v>
      </c>
      <c r="C975" s="8" t="str">
        <f t="shared" si="290"/>
        <v>High income</v>
      </c>
      <c r="D975" s="31">
        <v>21</v>
      </c>
      <c r="E975" s="34" t="str">
        <f t="shared" si="291"/>
        <v>Low spender</v>
      </c>
      <c r="F975" s="10">
        <f t="shared" si="285"/>
        <v>4.0481147351376361E-4</v>
      </c>
      <c r="G975" s="1">
        <v>0</v>
      </c>
      <c r="H975" s="1">
        <v>0</v>
      </c>
      <c r="I975" s="1">
        <v>88</v>
      </c>
      <c r="J975" s="1">
        <v>99</v>
      </c>
      <c r="K975" s="1">
        <v>27</v>
      </c>
      <c r="L975" s="1">
        <v>102</v>
      </c>
      <c r="M975" s="1">
        <v>28</v>
      </c>
      <c r="N975" s="1">
        <v>48</v>
      </c>
      <c r="O975" s="1">
        <v>6</v>
      </c>
      <c r="P975" s="8">
        <f t="shared" si="292"/>
        <v>310</v>
      </c>
      <c r="Q975" s="10">
        <f t="shared" si="293"/>
        <v>0.3193548387096774</v>
      </c>
      <c r="R975" s="10">
        <f t="shared" si="294"/>
        <v>8.7096774193548387E-2</v>
      </c>
      <c r="S975" s="10">
        <f t="shared" si="295"/>
        <v>0.32903225806451614</v>
      </c>
      <c r="T975" s="10">
        <f t="shared" si="296"/>
        <v>9.0322580645161285E-2</v>
      </c>
      <c r="U975" s="10">
        <f t="shared" si="297"/>
        <v>0.15483870967741936</v>
      </c>
      <c r="V975" s="10">
        <f t="shared" si="298"/>
        <v>1.935483870967742E-2</v>
      </c>
      <c r="W975" s="1">
        <v>1</v>
      </c>
      <c r="X975" s="1">
        <v>2</v>
      </c>
      <c r="Y975" s="1">
        <v>2</v>
      </c>
      <c r="Z975" s="1">
        <v>8</v>
      </c>
      <c r="AA975" s="8">
        <f t="shared" si="299"/>
        <v>13</v>
      </c>
      <c r="AB975" s="10">
        <f t="shared" si="300"/>
        <v>7.6923076923076927E-2</v>
      </c>
      <c r="AC975" s="10">
        <f t="shared" si="301"/>
        <v>0.15384615384615385</v>
      </c>
      <c r="AD975" s="10">
        <f t="shared" si="302"/>
        <v>0.15384615384615385</v>
      </c>
      <c r="AE975" s="10">
        <f t="shared" si="303"/>
        <v>0.61538461538461542</v>
      </c>
      <c r="AF975" s="1">
        <v>1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62</v>
      </c>
      <c r="AO975" s="20" t="str">
        <f t="shared" si="286"/>
        <v>50-65</v>
      </c>
      <c r="AP975" s="1">
        <v>2416</v>
      </c>
      <c r="AQ975" s="1">
        <v>0</v>
      </c>
      <c r="AR975" s="1">
        <v>1</v>
      </c>
      <c r="AS975" s="1">
        <v>0</v>
      </c>
      <c r="AT975" s="1">
        <v>0</v>
      </c>
      <c r="AU975" s="1">
        <v>0</v>
      </c>
      <c r="AV975" s="1">
        <v>0</v>
      </c>
      <c r="AW975" s="1">
        <v>1</v>
      </c>
      <c r="AX975" s="1">
        <v>0</v>
      </c>
      <c r="AY975" s="1">
        <v>0</v>
      </c>
      <c r="AZ975" s="1">
        <v>298</v>
      </c>
      <c r="BA975" s="23">
        <v>42433</v>
      </c>
      <c r="BB975" s="25">
        <f t="shared" si="287"/>
        <v>3</v>
      </c>
      <c r="BC975" s="25" t="str">
        <f t="shared" si="288"/>
        <v>March</v>
      </c>
      <c r="BD975" s="25">
        <v>1</v>
      </c>
      <c r="BE975" t="str">
        <f t="shared" si="289"/>
        <v>1418,51876,High income,21,Low spender,0.000404811473513764,0,0,88,99,27,102,28,48,6,310,0.319354838709677,0.0870967741935484,0.329032258064516,0.0903225806451613,0.154838709677419,0.0193548387096774,1,2,2,8,13,0.0769230769230769,0.153846153846154,0.153846153846154,0.615384615384615,1,0,0,0,0,0,0,0,62,50-65,2416,0,1,0,0,0,0,1,0,0,298</v>
      </c>
    </row>
    <row r="976" spans="1:57" ht="13.2" x14ac:dyDescent="0.25">
      <c r="A976" s="8">
        <v>875</v>
      </c>
      <c r="B976" s="1">
        <v>54237</v>
      </c>
      <c r="C976" s="8" t="str">
        <f t="shared" si="290"/>
        <v>High income</v>
      </c>
      <c r="D976" s="31">
        <v>56</v>
      </c>
      <c r="E976" s="34" t="str">
        <f t="shared" si="291"/>
        <v>Low spender</v>
      </c>
      <c r="F976" s="10">
        <f t="shared" si="285"/>
        <v>1.0325054851853901E-3</v>
      </c>
      <c r="G976" s="1">
        <v>0</v>
      </c>
      <c r="H976" s="1">
        <v>1</v>
      </c>
      <c r="I976" s="1">
        <v>48</v>
      </c>
      <c r="J976" s="1">
        <v>267</v>
      </c>
      <c r="K976" s="1">
        <v>3</v>
      </c>
      <c r="L976" s="1">
        <v>30</v>
      </c>
      <c r="M976" s="1">
        <v>4</v>
      </c>
      <c r="N976" s="1">
        <v>0</v>
      </c>
      <c r="O976" s="1">
        <v>57</v>
      </c>
      <c r="P976" s="8">
        <f t="shared" si="292"/>
        <v>361</v>
      </c>
      <c r="Q976" s="10">
        <f t="shared" si="293"/>
        <v>0.73961218836565101</v>
      </c>
      <c r="R976" s="10">
        <f t="shared" si="294"/>
        <v>8.3102493074792248E-3</v>
      </c>
      <c r="S976" s="10">
        <f t="shared" si="295"/>
        <v>8.3102493074792241E-2</v>
      </c>
      <c r="T976" s="10">
        <f t="shared" si="296"/>
        <v>1.1080332409972299E-2</v>
      </c>
      <c r="U976" s="10">
        <f t="shared" si="297"/>
        <v>0</v>
      </c>
      <c r="V976" s="10">
        <f t="shared" si="298"/>
        <v>0.15789473684210525</v>
      </c>
      <c r="W976" s="1">
        <v>4</v>
      </c>
      <c r="X976" s="1">
        <v>5</v>
      </c>
      <c r="Y976" s="1">
        <v>2</v>
      </c>
      <c r="Z976" s="1">
        <v>5</v>
      </c>
      <c r="AA976" s="8">
        <f t="shared" si="299"/>
        <v>16</v>
      </c>
      <c r="AB976" s="10">
        <f t="shared" si="300"/>
        <v>0.25</v>
      </c>
      <c r="AC976" s="10">
        <f t="shared" si="301"/>
        <v>0.3125</v>
      </c>
      <c r="AD976" s="10">
        <f t="shared" si="302"/>
        <v>0.125</v>
      </c>
      <c r="AE976" s="10">
        <f t="shared" si="303"/>
        <v>0.3125</v>
      </c>
      <c r="AF976" s="1">
        <v>6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63</v>
      </c>
      <c r="AO976" s="20" t="str">
        <f t="shared" si="286"/>
        <v>50-65</v>
      </c>
      <c r="AP976" s="1">
        <v>2587</v>
      </c>
      <c r="AQ976" s="1">
        <v>1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1</v>
      </c>
      <c r="AZ976" s="1">
        <v>247</v>
      </c>
      <c r="BA976" s="23">
        <v>42262</v>
      </c>
      <c r="BB976" s="25">
        <f t="shared" si="287"/>
        <v>9</v>
      </c>
      <c r="BC976" s="25" t="str">
        <f t="shared" si="288"/>
        <v>September</v>
      </c>
      <c r="BD976" s="25">
        <v>1</v>
      </c>
      <c r="BE976" t="str">
        <f t="shared" si="289"/>
        <v>875,54237,High income,56,Low spender,0.00103250548518539,0,1,48,267,3,30,4,0,57,361,0.739612188365651,0.00831024930747922,0.0831024930747922,0.0110803324099723,0,0.157894736842105,4,5,2,5,16,0.25,0.3125,0.125,0.3125,6,0,0,0,0,0,0,0,63,50-65,2587,1,0,0,0,0,0,0,0,1,247</v>
      </c>
    </row>
    <row r="977" spans="1:57" ht="13.2" x14ac:dyDescent="0.25">
      <c r="A977" s="8">
        <v>826</v>
      </c>
      <c r="B977" s="1">
        <v>47352</v>
      </c>
      <c r="C977" s="8" t="str">
        <f t="shared" si="290"/>
        <v>Low income</v>
      </c>
      <c r="D977" s="31">
        <v>38</v>
      </c>
      <c r="E977" s="34" t="str">
        <f t="shared" si="291"/>
        <v>Low spender</v>
      </c>
      <c r="F977" s="10">
        <f t="shared" si="285"/>
        <v>8.0250042236864336E-4</v>
      </c>
      <c r="G977" s="1">
        <v>0</v>
      </c>
      <c r="H977" s="1">
        <v>1</v>
      </c>
      <c r="I977" s="1">
        <v>70</v>
      </c>
      <c r="J977" s="1">
        <v>172</v>
      </c>
      <c r="K977" s="1">
        <v>12</v>
      </c>
      <c r="L977" s="1">
        <v>112</v>
      </c>
      <c r="M977" s="1">
        <v>8</v>
      </c>
      <c r="N977" s="1">
        <v>0</v>
      </c>
      <c r="O977" s="1">
        <v>15</v>
      </c>
      <c r="P977" s="8">
        <f t="shared" si="292"/>
        <v>319</v>
      </c>
      <c r="Q977" s="10">
        <f t="shared" si="293"/>
        <v>0.53918495297805646</v>
      </c>
      <c r="R977" s="10">
        <f t="shared" si="294"/>
        <v>3.7617554858934171E-2</v>
      </c>
      <c r="S977" s="10">
        <f t="shared" si="295"/>
        <v>0.35109717868338558</v>
      </c>
      <c r="T977" s="10">
        <f t="shared" si="296"/>
        <v>2.5078369905956112E-2</v>
      </c>
      <c r="U977" s="10">
        <f t="shared" si="297"/>
        <v>0</v>
      </c>
      <c r="V977" s="10">
        <f t="shared" si="298"/>
        <v>4.7021943573667714E-2</v>
      </c>
      <c r="W977" s="1">
        <v>4</v>
      </c>
      <c r="X977" s="1">
        <v>6</v>
      </c>
      <c r="Y977" s="1">
        <v>1</v>
      </c>
      <c r="Z977" s="1">
        <v>5</v>
      </c>
      <c r="AA977" s="8">
        <f t="shared" si="299"/>
        <v>16</v>
      </c>
      <c r="AB977" s="10">
        <f t="shared" si="300"/>
        <v>0.25</v>
      </c>
      <c r="AC977" s="10">
        <f t="shared" si="301"/>
        <v>0.375</v>
      </c>
      <c r="AD977" s="10">
        <f t="shared" si="302"/>
        <v>6.25E-2</v>
      </c>
      <c r="AE977" s="10">
        <f t="shared" si="303"/>
        <v>0.3125</v>
      </c>
      <c r="AF977" s="1">
        <v>7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69</v>
      </c>
      <c r="AO977" s="20" t="str">
        <f t="shared" si="286"/>
        <v>66+</v>
      </c>
      <c r="AP977" s="1">
        <v>2603</v>
      </c>
      <c r="AQ977" s="1">
        <v>0</v>
      </c>
      <c r="AR977" s="1">
        <v>0</v>
      </c>
      <c r="AS977" s="1">
        <v>0</v>
      </c>
      <c r="AT977" s="1">
        <v>1</v>
      </c>
      <c r="AU977" s="1">
        <v>0</v>
      </c>
      <c r="AV977" s="1">
        <v>0</v>
      </c>
      <c r="AW977" s="1">
        <v>0</v>
      </c>
      <c r="AX977" s="1">
        <v>1</v>
      </c>
      <c r="AY977" s="1">
        <v>0</v>
      </c>
      <c r="AZ977" s="1">
        <v>289</v>
      </c>
      <c r="BA977" s="23">
        <v>42246</v>
      </c>
      <c r="BB977" s="25">
        <f t="shared" si="287"/>
        <v>8</v>
      </c>
      <c r="BC977" s="25" t="str">
        <f t="shared" si="288"/>
        <v>August</v>
      </c>
      <c r="BD977" s="25">
        <v>1</v>
      </c>
      <c r="BE977" t="str">
        <f t="shared" si="289"/>
        <v>826,47352,Low income,38,Low spender,0.000802500422368643,0,1,70,172,12,112,8,0,15,319,0.539184952978056,0.0376175548589342,0.351097178683386,0.0250783699059561,0,0.0470219435736677,4,6,1,5,16,0.25,0.375,0.0625,0.3125,7,0,0,0,0,0,0,0,69,66+,2603,0,0,0,1,0,0,0,1,0,289</v>
      </c>
    </row>
    <row r="978" spans="1:57" ht="13.2" x14ac:dyDescent="0.25">
      <c r="A978" s="8">
        <v>399</v>
      </c>
      <c r="B978" s="1">
        <v>42710</v>
      </c>
      <c r="C978" s="8" t="str">
        <f t="shared" si="290"/>
        <v>Low income</v>
      </c>
      <c r="D978" s="31">
        <v>1889</v>
      </c>
      <c r="E978" s="34" t="str">
        <f t="shared" si="291"/>
        <v>High spender</v>
      </c>
      <c r="F978" s="10">
        <f t="shared" si="285"/>
        <v>4.4228517911496137E-2</v>
      </c>
      <c r="G978" s="1">
        <v>1</v>
      </c>
      <c r="H978" s="1">
        <v>0</v>
      </c>
      <c r="I978" s="1">
        <v>38</v>
      </c>
      <c r="J978" s="1">
        <v>252</v>
      </c>
      <c r="K978" s="1">
        <v>3</v>
      </c>
      <c r="L978" s="1">
        <v>42</v>
      </c>
      <c r="M978" s="1">
        <v>4</v>
      </c>
      <c r="N978" s="1">
        <v>3</v>
      </c>
      <c r="O978" s="1">
        <v>102</v>
      </c>
      <c r="P978" s="8">
        <f t="shared" si="292"/>
        <v>406</v>
      </c>
      <c r="Q978" s="10">
        <f t="shared" si="293"/>
        <v>0.62068965517241381</v>
      </c>
      <c r="R978" s="10">
        <f t="shared" si="294"/>
        <v>7.3891625615763543E-3</v>
      </c>
      <c r="S978" s="10">
        <f t="shared" si="295"/>
        <v>0.10344827586206896</v>
      </c>
      <c r="T978" s="10">
        <f t="shared" si="296"/>
        <v>9.852216748768473E-3</v>
      </c>
      <c r="U978" s="10">
        <f t="shared" si="297"/>
        <v>7.3891625615763543E-3</v>
      </c>
      <c r="V978" s="10">
        <f t="shared" si="298"/>
        <v>0.25123152709359609</v>
      </c>
      <c r="W978" s="1">
        <v>2</v>
      </c>
      <c r="X978" s="1">
        <v>4</v>
      </c>
      <c r="Y978" s="1">
        <v>5</v>
      </c>
      <c r="Z978" s="1">
        <v>3</v>
      </c>
      <c r="AA978" s="8">
        <f t="shared" si="299"/>
        <v>14</v>
      </c>
      <c r="AB978" s="10">
        <f t="shared" si="300"/>
        <v>0.14285714285714285</v>
      </c>
      <c r="AC978" s="10">
        <f t="shared" si="301"/>
        <v>0.2857142857142857</v>
      </c>
      <c r="AD978" s="10">
        <f t="shared" si="302"/>
        <v>0.35714285714285715</v>
      </c>
      <c r="AE978" s="10">
        <f t="shared" si="303"/>
        <v>0.21428571428571427</v>
      </c>
      <c r="AF978" s="1">
        <v>6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36</v>
      </c>
      <c r="AO978" s="20" t="str">
        <f t="shared" si="286"/>
        <v>36-50</v>
      </c>
      <c r="AP978" s="1">
        <v>2737</v>
      </c>
      <c r="AQ978" s="1">
        <v>0</v>
      </c>
      <c r="AR978" s="1">
        <v>0</v>
      </c>
      <c r="AS978" s="1">
        <v>1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1</v>
      </c>
      <c r="AZ978" s="1">
        <v>202</v>
      </c>
      <c r="BA978" s="23">
        <v>42112</v>
      </c>
      <c r="BB978" s="25">
        <f t="shared" si="287"/>
        <v>4</v>
      </c>
      <c r="BC978" s="25" t="str">
        <f t="shared" si="288"/>
        <v>April</v>
      </c>
      <c r="BD978" s="25">
        <v>1</v>
      </c>
      <c r="BE978" t="str">
        <f t="shared" si="289"/>
        <v>399,42710,Low income,1889,High spender,0.0442285179114961,1,0,38,252,3,42,4,3,102,406,0.620689655172414,0.00738916256157635,0.103448275862069,0.00985221674876847,0.00738916256157635,0.251231527093596,2,4,5,3,14,0.142857142857143,0.285714285714286,0.357142857142857,0.214285714285714,6,0,0,0,0,0,0,0,36,36-50,2737,0,0,1,0,0,0,0,0,1,202</v>
      </c>
    </row>
    <row r="979" spans="1:57" ht="13.2" x14ac:dyDescent="0.25">
      <c r="A979" s="8">
        <v>2126</v>
      </c>
      <c r="B979" s="1">
        <v>50127</v>
      </c>
      <c r="C979" s="8" t="str">
        <f t="shared" si="290"/>
        <v>Low income</v>
      </c>
      <c r="D979" s="31">
        <v>56</v>
      </c>
      <c r="E979" s="34" t="str">
        <f t="shared" si="291"/>
        <v>Low spender</v>
      </c>
      <c r="F979" s="10">
        <f t="shared" si="285"/>
        <v>1.1171624074849881E-3</v>
      </c>
      <c r="G979" s="1">
        <v>0</v>
      </c>
      <c r="H979" s="1">
        <v>1</v>
      </c>
      <c r="I979" s="1">
        <v>88</v>
      </c>
      <c r="J979" s="1">
        <v>274</v>
      </c>
      <c r="K979" s="1">
        <v>0</v>
      </c>
      <c r="L979" s="1">
        <v>21</v>
      </c>
      <c r="M979" s="1">
        <v>4</v>
      </c>
      <c r="N979" s="1">
        <v>6</v>
      </c>
      <c r="O979" s="1">
        <v>15</v>
      </c>
      <c r="P979" s="8">
        <f t="shared" si="292"/>
        <v>320</v>
      </c>
      <c r="Q979" s="10">
        <f t="shared" si="293"/>
        <v>0.85624999999999996</v>
      </c>
      <c r="R979" s="10">
        <f t="shared" si="294"/>
        <v>0</v>
      </c>
      <c r="S979" s="10">
        <f t="shared" si="295"/>
        <v>6.5625000000000003E-2</v>
      </c>
      <c r="T979" s="10">
        <f t="shared" si="296"/>
        <v>1.2500000000000001E-2</v>
      </c>
      <c r="U979" s="10">
        <f t="shared" si="297"/>
        <v>1.8749999999999999E-2</v>
      </c>
      <c r="V979" s="10">
        <f t="shared" si="298"/>
        <v>4.6875E-2</v>
      </c>
      <c r="W979" s="1">
        <v>1</v>
      </c>
      <c r="X979" s="1">
        <v>5</v>
      </c>
      <c r="Y979" s="1">
        <v>1</v>
      </c>
      <c r="Z979" s="1">
        <v>6</v>
      </c>
      <c r="AA979" s="8">
        <f t="shared" si="299"/>
        <v>13</v>
      </c>
      <c r="AB979" s="10">
        <f t="shared" si="300"/>
        <v>7.6923076923076927E-2</v>
      </c>
      <c r="AC979" s="10">
        <f t="shared" si="301"/>
        <v>0.38461538461538464</v>
      </c>
      <c r="AD979" s="10">
        <f t="shared" si="302"/>
        <v>7.6923076923076927E-2</v>
      </c>
      <c r="AE979" s="10">
        <f t="shared" si="303"/>
        <v>0.46153846153846156</v>
      </c>
      <c r="AF979" s="1">
        <v>6</v>
      </c>
      <c r="AG979" s="1">
        <v>0</v>
      </c>
      <c r="AH979" s="1">
        <v>0</v>
      </c>
      <c r="AI979" s="1">
        <v>0</v>
      </c>
      <c r="AJ979" s="1">
        <v>1</v>
      </c>
      <c r="AK979" s="1">
        <v>0</v>
      </c>
      <c r="AL979" s="1">
        <v>0</v>
      </c>
      <c r="AM979" s="1">
        <v>0</v>
      </c>
      <c r="AN979" s="1">
        <v>58</v>
      </c>
      <c r="AO979" s="20" t="str">
        <f t="shared" si="286"/>
        <v>50-65</v>
      </c>
      <c r="AP979" s="1">
        <v>2190</v>
      </c>
      <c r="AQ979" s="1">
        <v>0</v>
      </c>
      <c r="AR979" s="1">
        <v>0</v>
      </c>
      <c r="AS979" s="1">
        <v>0</v>
      </c>
      <c r="AT979" s="1">
        <v>1</v>
      </c>
      <c r="AU979" s="1">
        <v>0</v>
      </c>
      <c r="AV979" s="1">
        <v>0</v>
      </c>
      <c r="AW979" s="1">
        <v>1</v>
      </c>
      <c r="AX979" s="1">
        <v>0</v>
      </c>
      <c r="AY979" s="1">
        <v>0</v>
      </c>
      <c r="AZ979" s="1">
        <v>290</v>
      </c>
      <c r="BA979" s="23">
        <v>42659</v>
      </c>
      <c r="BB979" s="25">
        <f t="shared" si="287"/>
        <v>10</v>
      </c>
      <c r="BC979" s="25" t="str">
        <f t="shared" si="288"/>
        <v>October</v>
      </c>
      <c r="BD979" s="25">
        <v>1</v>
      </c>
      <c r="BE979" t="str">
        <f t="shared" si="289"/>
        <v>2126,50127,Low income,56,Low spender,0.00111716240748499,0,1,88,274,0,21,4,6,15,320,0.85625,0,0.065625,0.0125,0.01875,0.046875,1,5,1,6,13,0.0769230769230769,0.384615384615385,0.0769230769230769,0.461538461538462,6,0,0,0,1,0,0,0,58,50-65,2190,0,0,0,1,0,0,1,0,0,290</v>
      </c>
    </row>
    <row r="980" spans="1:57" ht="13.2" x14ac:dyDescent="0.25">
      <c r="A980" s="8">
        <v>975</v>
      </c>
      <c r="B980" s="1">
        <v>36634</v>
      </c>
      <c r="C980" s="8" t="str">
        <f t="shared" si="290"/>
        <v>Low income</v>
      </c>
      <c r="D980" s="31">
        <v>668</v>
      </c>
      <c r="E980" s="34" t="str">
        <f t="shared" si="291"/>
        <v>High spender</v>
      </c>
      <c r="F980" s="10">
        <f t="shared" si="285"/>
        <v>1.8234427034994814E-2</v>
      </c>
      <c r="G980" s="1">
        <v>0</v>
      </c>
      <c r="H980" s="1">
        <v>1</v>
      </c>
      <c r="I980" s="1">
        <v>0</v>
      </c>
      <c r="J980" s="1">
        <v>213</v>
      </c>
      <c r="K980" s="1">
        <v>9</v>
      </c>
      <c r="L980" s="1">
        <v>76</v>
      </c>
      <c r="M980" s="1">
        <v>4</v>
      </c>
      <c r="N980" s="1">
        <v>3</v>
      </c>
      <c r="O980" s="1">
        <v>30</v>
      </c>
      <c r="P980" s="8">
        <f t="shared" si="292"/>
        <v>335</v>
      </c>
      <c r="Q980" s="10">
        <f t="shared" si="293"/>
        <v>0.63582089552238807</v>
      </c>
      <c r="R980" s="10">
        <f t="shared" si="294"/>
        <v>2.6865671641791045E-2</v>
      </c>
      <c r="S980" s="10">
        <f t="shared" si="295"/>
        <v>0.22686567164179106</v>
      </c>
      <c r="T980" s="10">
        <f t="shared" si="296"/>
        <v>1.1940298507462687E-2</v>
      </c>
      <c r="U980" s="10">
        <f t="shared" si="297"/>
        <v>8.9552238805970154E-3</v>
      </c>
      <c r="V980" s="10">
        <f t="shared" si="298"/>
        <v>8.9552238805970144E-2</v>
      </c>
      <c r="W980" s="1">
        <v>3</v>
      </c>
      <c r="X980" s="1">
        <v>5</v>
      </c>
      <c r="Y980" s="1">
        <v>2</v>
      </c>
      <c r="Z980" s="1">
        <v>5</v>
      </c>
      <c r="AA980" s="8">
        <f t="shared" si="299"/>
        <v>15</v>
      </c>
      <c r="AB980" s="10">
        <f t="shared" si="300"/>
        <v>0.2</v>
      </c>
      <c r="AC980" s="10">
        <f t="shared" si="301"/>
        <v>0.33333333333333331</v>
      </c>
      <c r="AD980" s="10">
        <f t="shared" si="302"/>
        <v>0.13333333333333333</v>
      </c>
      <c r="AE980" s="10">
        <f t="shared" si="303"/>
        <v>0.33333333333333331</v>
      </c>
      <c r="AF980" s="1">
        <v>7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66</v>
      </c>
      <c r="AO980" s="20" t="str">
        <f t="shared" si="286"/>
        <v>66+</v>
      </c>
      <c r="AP980" s="1">
        <v>2556</v>
      </c>
      <c r="AQ980" s="1">
        <v>0</v>
      </c>
      <c r="AR980" s="1">
        <v>0</v>
      </c>
      <c r="AS980" s="1">
        <v>0</v>
      </c>
      <c r="AT980" s="1">
        <v>1</v>
      </c>
      <c r="AU980" s="1">
        <v>0</v>
      </c>
      <c r="AV980" s="1">
        <v>0</v>
      </c>
      <c r="AW980" s="1">
        <v>0</v>
      </c>
      <c r="AX980" s="1">
        <v>1</v>
      </c>
      <c r="AY980" s="1">
        <v>0</v>
      </c>
      <c r="AZ980" s="1">
        <v>275</v>
      </c>
      <c r="BA980" s="23">
        <v>42293</v>
      </c>
      <c r="BB980" s="25">
        <f t="shared" si="287"/>
        <v>10</v>
      </c>
      <c r="BC980" s="25" t="str">
        <f t="shared" si="288"/>
        <v>October</v>
      </c>
      <c r="BD980" s="25">
        <v>1</v>
      </c>
      <c r="BE980" t="str">
        <f t="shared" si="289"/>
        <v>975,36634,Low income,668,High spender,0.0182344270349948,0,1,0,213,9,76,4,3,30,335,0.635820895522388,0.026865671641791,0.226865671641791,0.0119402985074627,0.00895522388059702,0.0895522388059701,3,5,2,5,15,0.2,0.333333333333333,0.133333333333333,0.333333333333333,7,0,0,0,0,0,0,0,66,66+,2556,0,0,0,1,0,0,0,1,0,275</v>
      </c>
    </row>
    <row r="981" spans="1:57" ht="13.2" x14ac:dyDescent="0.25">
      <c r="A981" s="8">
        <v>2131</v>
      </c>
      <c r="B981" s="1">
        <v>66480</v>
      </c>
      <c r="C981" s="8" t="str">
        <f t="shared" si="290"/>
        <v>High income</v>
      </c>
      <c r="D981" s="31">
        <v>1998</v>
      </c>
      <c r="E981" s="34" t="str">
        <f t="shared" si="291"/>
        <v>High spender</v>
      </c>
      <c r="F981" s="10">
        <f t="shared" si="285"/>
        <v>3.0054151624548737E-2</v>
      </c>
      <c r="G981" s="1">
        <v>1</v>
      </c>
      <c r="H981" s="1">
        <v>1</v>
      </c>
      <c r="I981" s="1">
        <v>71</v>
      </c>
      <c r="J981" s="1">
        <v>199</v>
      </c>
      <c r="K981" s="1">
        <v>9</v>
      </c>
      <c r="L981" s="1">
        <v>57</v>
      </c>
      <c r="M981" s="1">
        <v>20</v>
      </c>
      <c r="N981" s="1">
        <v>21</v>
      </c>
      <c r="O981" s="1">
        <v>6</v>
      </c>
      <c r="P981" s="8">
        <f t="shared" si="292"/>
        <v>312</v>
      </c>
      <c r="Q981" s="10">
        <f t="shared" si="293"/>
        <v>0.63782051282051277</v>
      </c>
      <c r="R981" s="10">
        <f t="shared" si="294"/>
        <v>2.8846153846153848E-2</v>
      </c>
      <c r="S981" s="10">
        <f t="shared" si="295"/>
        <v>0.18269230769230768</v>
      </c>
      <c r="T981" s="10">
        <f t="shared" si="296"/>
        <v>6.4102564102564097E-2</v>
      </c>
      <c r="U981" s="10">
        <f t="shared" si="297"/>
        <v>6.7307692307692304E-2</v>
      </c>
      <c r="V981" s="10">
        <f t="shared" si="298"/>
        <v>1.9230769230769232E-2</v>
      </c>
      <c r="W981" s="1">
        <v>7</v>
      </c>
      <c r="X981" s="1">
        <v>4</v>
      </c>
      <c r="Y981" s="1">
        <v>1</v>
      </c>
      <c r="Z981" s="1">
        <v>7</v>
      </c>
      <c r="AA981" s="8">
        <f t="shared" si="299"/>
        <v>19</v>
      </c>
      <c r="AB981" s="10">
        <f t="shared" si="300"/>
        <v>0.36842105263157893</v>
      </c>
      <c r="AC981" s="10">
        <f t="shared" si="301"/>
        <v>0.21052631578947367</v>
      </c>
      <c r="AD981" s="10">
        <f t="shared" si="302"/>
        <v>5.2631578947368418E-2</v>
      </c>
      <c r="AE981" s="10">
        <f t="shared" si="303"/>
        <v>0.36842105263157893</v>
      </c>
      <c r="AF981" s="1">
        <v>4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55</v>
      </c>
      <c r="AO981" s="20" t="str">
        <f t="shared" si="286"/>
        <v>50-65</v>
      </c>
      <c r="AP981" s="1">
        <v>2188</v>
      </c>
      <c r="AQ981" s="1">
        <v>0</v>
      </c>
      <c r="AR981" s="1">
        <v>1</v>
      </c>
      <c r="AS981" s="1">
        <v>0</v>
      </c>
      <c r="AT981" s="1">
        <v>0</v>
      </c>
      <c r="AU981" s="1">
        <v>0</v>
      </c>
      <c r="AV981" s="1">
        <v>0</v>
      </c>
      <c r="AW981" s="1">
        <v>1</v>
      </c>
      <c r="AX981" s="1">
        <v>0</v>
      </c>
      <c r="AY981" s="1">
        <v>0</v>
      </c>
      <c r="AZ981" s="1">
        <v>300</v>
      </c>
      <c r="BA981" s="23">
        <v>42661</v>
      </c>
      <c r="BB981" s="25">
        <f t="shared" si="287"/>
        <v>10</v>
      </c>
      <c r="BC981" s="25" t="str">
        <f t="shared" si="288"/>
        <v>October</v>
      </c>
      <c r="BD981" s="25">
        <v>1</v>
      </c>
      <c r="BE981" t="str">
        <f t="shared" si="289"/>
        <v>2131,66480,High income,1998,High spender,0.0300541516245487,1,1,71,199,9,57,20,21,6,312,0.637820512820513,0.0288461538461538,0.182692307692308,0.0641025641025641,0.0673076923076923,0.0192307692307692,7,4,1,7,19,0.368421052631579,0.210526315789474,0.0526315789473684,0.368421052631579,4,0,0,0,0,0,0,0,55,50-65,2188,0,1,0,0,0,0,1,0,0,300</v>
      </c>
    </row>
    <row r="982" spans="1:57" ht="13.2" x14ac:dyDescent="0.25">
      <c r="A982" s="8">
        <v>1736</v>
      </c>
      <c r="B982" s="1">
        <v>38513</v>
      </c>
      <c r="C982" s="8" t="str">
        <f t="shared" si="290"/>
        <v>Low income</v>
      </c>
      <c r="D982" s="31">
        <v>149</v>
      </c>
      <c r="E982" s="34" t="str">
        <f t="shared" si="291"/>
        <v>Low spender</v>
      </c>
      <c r="F982" s="10">
        <f t="shared" si="285"/>
        <v>3.8688235141380832E-3</v>
      </c>
      <c r="G982" s="1">
        <v>1</v>
      </c>
      <c r="H982" s="1">
        <v>0</v>
      </c>
      <c r="I982" s="1">
        <v>20</v>
      </c>
      <c r="J982" s="1">
        <v>172</v>
      </c>
      <c r="K982" s="1">
        <v>3</v>
      </c>
      <c r="L982" s="1">
        <v>115</v>
      </c>
      <c r="M982" s="1">
        <v>16</v>
      </c>
      <c r="N982" s="1">
        <v>0</v>
      </c>
      <c r="O982" s="1">
        <v>18</v>
      </c>
      <c r="P982" s="8">
        <f t="shared" si="292"/>
        <v>324</v>
      </c>
      <c r="Q982" s="10">
        <f t="shared" si="293"/>
        <v>0.53086419753086422</v>
      </c>
      <c r="R982" s="10">
        <f t="shared" si="294"/>
        <v>9.2592592592592587E-3</v>
      </c>
      <c r="S982" s="10">
        <f t="shared" si="295"/>
        <v>0.35493827160493829</v>
      </c>
      <c r="T982" s="10">
        <f t="shared" si="296"/>
        <v>4.9382716049382713E-2</v>
      </c>
      <c r="U982" s="10">
        <f t="shared" si="297"/>
        <v>0</v>
      </c>
      <c r="V982" s="10">
        <f t="shared" si="298"/>
        <v>5.5555555555555552E-2</v>
      </c>
      <c r="W982" s="1">
        <v>5</v>
      </c>
      <c r="X982" s="1">
        <v>6</v>
      </c>
      <c r="Y982" s="1">
        <v>1</v>
      </c>
      <c r="Z982" s="1">
        <v>5</v>
      </c>
      <c r="AA982" s="8">
        <f t="shared" si="299"/>
        <v>17</v>
      </c>
      <c r="AB982" s="10">
        <f t="shared" si="300"/>
        <v>0.29411764705882354</v>
      </c>
      <c r="AC982" s="10">
        <f t="shared" si="301"/>
        <v>0.35294117647058826</v>
      </c>
      <c r="AD982" s="10">
        <f t="shared" si="302"/>
        <v>5.8823529411764705E-2</v>
      </c>
      <c r="AE982" s="10">
        <f t="shared" si="303"/>
        <v>0.29411764705882354</v>
      </c>
      <c r="AF982" s="1">
        <v>8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1</v>
      </c>
      <c r="AN982" s="1">
        <v>38</v>
      </c>
      <c r="AO982" s="20" t="str">
        <f t="shared" si="286"/>
        <v>36-50</v>
      </c>
      <c r="AP982" s="1">
        <v>2311</v>
      </c>
      <c r="AQ982" s="1">
        <v>0</v>
      </c>
      <c r="AR982" s="1">
        <v>0</v>
      </c>
      <c r="AS982" s="1">
        <v>1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1</v>
      </c>
      <c r="AZ982" s="1">
        <v>288</v>
      </c>
      <c r="BA982" s="23">
        <v>42538</v>
      </c>
      <c r="BB982" s="25">
        <f t="shared" si="287"/>
        <v>6</v>
      </c>
      <c r="BC982" s="25" t="str">
        <f t="shared" si="288"/>
        <v>June</v>
      </c>
      <c r="BD982" s="25">
        <v>1</v>
      </c>
      <c r="BE982" t="str">
        <f t="shared" si="289"/>
        <v>1736,38513,Low income,149,Low spender,0.00386882351413808,1,0,20,172,3,115,16,0,18,324,0.530864197530864,0.00925925925925926,0.354938271604938,0.0493827160493827,0,0.0555555555555556,5,6,1,5,17,0.294117647058824,0.352941176470588,0.0588235294117647,0.294117647058824,8,0,0,0,0,0,0,1,38,36-50,2311,0,0,1,0,0,0,0,0,1,288</v>
      </c>
    </row>
    <row r="983" spans="1:57" ht="13.2" x14ac:dyDescent="0.25">
      <c r="A983" s="8">
        <v>68</v>
      </c>
      <c r="B983" s="1">
        <v>38988</v>
      </c>
      <c r="C983" s="8" t="str">
        <f t="shared" si="290"/>
        <v>Low income</v>
      </c>
      <c r="D983" s="31">
        <v>923</v>
      </c>
      <c r="E983" s="34" t="str">
        <f t="shared" si="291"/>
        <v>High spender</v>
      </c>
      <c r="F983" s="10">
        <f t="shared" si="285"/>
        <v>2.3673950959269517E-2</v>
      </c>
      <c r="G983" s="1">
        <v>1</v>
      </c>
      <c r="H983" s="1">
        <v>2</v>
      </c>
      <c r="I983" s="1">
        <v>90</v>
      </c>
      <c r="J983" s="1">
        <v>164</v>
      </c>
      <c r="K983" s="1">
        <v>24</v>
      </c>
      <c r="L983" s="1">
        <v>103</v>
      </c>
      <c r="M983" s="1">
        <v>12</v>
      </c>
      <c r="N983" s="1">
        <v>3</v>
      </c>
      <c r="O983" s="1">
        <v>42</v>
      </c>
      <c r="P983" s="8">
        <f t="shared" si="292"/>
        <v>348</v>
      </c>
      <c r="Q983" s="10">
        <f t="shared" si="293"/>
        <v>0.47126436781609193</v>
      </c>
      <c r="R983" s="10">
        <f t="shared" si="294"/>
        <v>6.8965517241379309E-2</v>
      </c>
      <c r="S983" s="10">
        <f t="shared" si="295"/>
        <v>0.29597701149425287</v>
      </c>
      <c r="T983" s="10">
        <f t="shared" si="296"/>
        <v>3.4482758620689655E-2</v>
      </c>
      <c r="U983" s="10">
        <f t="shared" si="297"/>
        <v>8.6206896551724137E-3</v>
      </c>
      <c r="V983" s="10">
        <f t="shared" si="298"/>
        <v>0.1206896551724138</v>
      </c>
      <c r="W983" s="1">
        <v>7</v>
      </c>
      <c r="X983" s="1">
        <v>5</v>
      </c>
      <c r="Y983" s="1">
        <v>1</v>
      </c>
      <c r="Z983" s="1">
        <v>6</v>
      </c>
      <c r="AA983" s="8">
        <f t="shared" si="299"/>
        <v>19</v>
      </c>
      <c r="AB983" s="10">
        <f t="shared" si="300"/>
        <v>0.36842105263157893</v>
      </c>
      <c r="AC983" s="10">
        <f t="shared" si="301"/>
        <v>0.26315789473684209</v>
      </c>
      <c r="AD983" s="10">
        <f t="shared" si="302"/>
        <v>5.2631578947368418E-2</v>
      </c>
      <c r="AE983" s="10">
        <f t="shared" si="303"/>
        <v>0.31578947368421051</v>
      </c>
      <c r="AF983" s="1">
        <v>8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48</v>
      </c>
      <c r="AO983" s="20" t="str">
        <f t="shared" si="286"/>
        <v>36-50</v>
      </c>
      <c r="AP983" s="1">
        <v>2837</v>
      </c>
      <c r="AQ983" s="1">
        <v>0</v>
      </c>
      <c r="AR983" s="1">
        <v>1</v>
      </c>
      <c r="AS983" s="1">
        <v>0</v>
      </c>
      <c r="AT983" s="1">
        <v>0</v>
      </c>
      <c r="AU983" s="1">
        <v>0</v>
      </c>
      <c r="AV983" s="1">
        <v>0</v>
      </c>
      <c r="AW983" s="1">
        <v>1</v>
      </c>
      <c r="AX983" s="1">
        <v>0</v>
      </c>
      <c r="AY983" s="1">
        <v>0</v>
      </c>
      <c r="AZ983" s="1">
        <v>264</v>
      </c>
      <c r="BA983" s="23">
        <v>42012</v>
      </c>
      <c r="BB983" s="25">
        <f t="shared" si="287"/>
        <v>1</v>
      </c>
      <c r="BC983" s="25" t="str">
        <f t="shared" si="288"/>
        <v>January</v>
      </c>
      <c r="BD983" s="25">
        <v>1</v>
      </c>
      <c r="BE983" t="str">
        <f t="shared" si="289"/>
        <v>68,38988,Low income,923,High spender,0.0236739509592695,1,2,90,164,24,103,12,3,42,348,0.471264367816092,0.0689655172413793,0.295977011494253,0.0344827586206897,0.00862068965517241,0.120689655172414,7,5,1,6,19,0.368421052631579,0.263157894736842,0.0526315789473684,0.315789473684211,8,0,0,0,0,0,0,0,48,36-50,2837,0,1,0,0,0,0,1,0,0,264</v>
      </c>
    </row>
    <row r="984" spans="1:57" ht="13.2" x14ac:dyDescent="0.25">
      <c r="A984" s="8">
        <v>17</v>
      </c>
      <c r="B984" s="1">
        <v>27683</v>
      </c>
      <c r="C984" s="8" t="str">
        <f t="shared" si="290"/>
        <v>Low income</v>
      </c>
      <c r="D984" s="31">
        <v>40</v>
      </c>
      <c r="E984" s="34" t="str">
        <f t="shared" si="291"/>
        <v>Low spender</v>
      </c>
      <c r="F984" s="10">
        <f t="shared" si="285"/>
        <v>1.4449301015063397E-3</v>
      </c>
      <c r="G984" s="1">
        <v>1</v>
      </c>
      <c r="H984" s="1">
        <v>0</v>
      </c>
      <c r="I984" s="1">
        <v>90</v>
      </c>
      <c r="J984" s="1">
        <v>152</v>
      </c>
      <c r="K984" s="1">
        <v>9</v>
      </c>
      <c r="L984" s="1">
        <v>121</v>
      </c>
      <c r="M984" s="1">
        <v>12</v>
      </c>
      <c r="N984" s="1">
        <v>12</v>
      </c>
      <c r="O984" s="1">
        <v>45</v>
      </c>
      <c r="P984" s="8">
        <f t="shared" si="292"/>
        <v>351</v>
      </c>
      <c r="Q984" s="10">
        <f t="shared" si="293"/>
        <v>0.43304843304843305</v>
      </c>
      <c r="R984" s="10">
        <f t="shared" si="294"/>
        <v>2.564102564102564E-2</v>
      </c>
      <c r="S984" s="10">
        <f t="shared" si="295"/>
        <v>0.34472934472934474</v>
      </c>
      <c r="T984" s="10">
        <f t="shared" si="296"/>
        <v>3.4188034188034191E-2</v>
      </c>
      <c r="U984" s="10">
        <f t="shared" si="297"/>
        <v>3.4188034188034191E-2</v>
      </c>
      <c r="V984" s="10">
        <f t="shared" si="298"/>
        <v>0.12820512820512819</v>
      </c>
      <c r="W984" s="1">
        <v>4</v>
      </c>
      <c r="X984" s="1">
        <v>6</v>
      </c>
      <c r="Y984" s="1">
        <v>2</v>
      </c>
      <c r="Z984" s="1">
        <v>4</v>
      </c>
      <c r="AA984" s="8">
        <f t="shared" si="299"/>
        <v>16</v>
      </c>
      <c r="AB984" s="10">
        <f t="shared" si="300"/>
        <v>0.25</v>
      </c>
      <c r="AC984" s="10">
        <f t="shared" si="301"/>
        <v>0.375</v>
      </c>
      <c r="AD984" s="10">
        <f t="shared" si="302"/>
        <v>0.125</v>
      </c>
      <c r="AE984" s="10">
        <f t="shared" si="303"/>
        <v>0.25</v>
      </c>
      <c r="AF984" s="1">
        <v>8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42</v>
      </c>
      <c r="AO984" s="20" t="str">
        <f t="shared" si="286"/>
        <v>36-50</v>
      </c>
      <c r="AP984" s="1">
        <v>2853</v>
      </c>
      <c r="AQ984" s="1">
        <v>0</v>
      </c>
      <c r="AR984" s="1">
        <v>0</v>
      </c>
      <c r="AS984" s="1">
        <v>0</v>
      </c>
      <c r="AT984" s="1">
        <v>1</v>
      </c>
      <c r="AU984" s="1">
        <v>0</v>
      </c>
      <c r="AV984" s="1">
        <v>0</v>
      </c>
      <c r="AW984" s="1">
        <v>0</v>
      </c>
      <c r="AX984" s="1">
        <v>0</v>
      </c>
      <c r="AY984" s="1">
        <v>1</v>
      </c>
      <c r="AZ984" s="1">
        <v>261</v>
      </c>
      <c r="BA984" s="23">
        <v>41996</v>
      </c>
      <c r="BB984" s="25">
        <f t="shared" si="287"/>
        <v>12</v>
      </c>
      <c r="BC984" s="25" t="str">
        <f t="shared" si="288"/>
        <v>December</v>
      </c>
      <c r="BD984" s="25">
        <v>1</v>
      </c>
      <c r="BE984" t="str">
        <f t="shared" si="289"/>
        <v>17,27683,Low income,40,Low spender,0.00144493010150634,1,0,90,152,9,121,12,12,45,351,0.433048433048433,0.0256410256410256,0.344729344729345,0.0341880341880342,0.0341880341880342,0.128205128205128,4,6,2,4,16,0.25,0.375,0.125,0.25,8,0,0,0,0,0,0,0,42,36-50,2853,0,0,0,1,0,0,0,0,1,261</v>
      </c>
    </row>
    <row r="985" spans="1:57" ht="13.2" x14ac:dyDescent="0.25">
      <c r="A985" s="8">
        <v>1490</v>
      </c>
      <c r="B985" s="1">
        <v>48799</v>
      </c>
      <c r="C985" s="8" t="str">
        <f t="shared" si="290"/>
        <v>Low income</v>
      </c>
      <c r="D985" s="31">
        <v>30</v>
      </c>
      <c r="E985" s="34" t="str">
        <f t="shared" si="291"/>
        <v>Low spender</v>
      </c>
      <c r="F985" s="10">
        <f t="shared" si="285"/>
        <v>6.1476669603885328E-4</v>
      </c>
      <c r="G985" s="1">
        <v>0</v>
      </c>
      <c r="H985" s="1">
        <v>1</v>
      </c>
      <c r="I985" s="1">
        <v>9</v>
      </c>
      <c r="J985" s="1">
        <v>174</v>
      </c>
      <c r="K985" s="1">
        <v>18</v>
      </c>
      <c r="L985" s="1">
        <v>81</v>
      </c>
      <c r="M985" s="1">
        <v>28</v>
      </c>
      <c r="N985" s="1">
        <v>6</v>
      </c>
      <c r="O985" s="1">
        <v>24</v>
      </c>
      <c r="P985" s="8">
        <f t="shared" si="292"/>
        <v>331</v>
      </c>
      <c r="Q985" s="10">
        <f t="shared" si="293"/>
        <v>0.52567975830815705</v>
      </c>
      <c r="R985" s="10">
        <f t="shared" si="294"/>
        <v>5.4380664652567974E-2</v>
      </c>
      <c r="S985" s="10">
        <f t="shared" si="295"/>
        <v>0.24471299093655588</v>
      </c>
      <c r="T985" s="10">
        <f t="shared" si="296"/>
        <v>8.4592145015105744E-2</v>
      </c>
      <c r="U985" s="10">
        <f t="shared" si="297"/>
        <v>1.812688821752266E-2</v>
      </c>
      <c r="V985" s="10">
        <f t="shared" si="298"/>
        <v>7.2507552870090641E-2</v>
      </c>
      <c r="W985" s="1">
        <v>3</v>
      </c>
      <c r="X985" s="1">
        <v>3</v>
      </c>
      <c r="Y985" s="1">
        <v>2</v>
      </c>
      <c r="Z985" s="1">
        <v>7</v>
      </c>
      <c r="AA985" s="8">
        <f t="shared" si="299"/>
        <v>15</v>
      </c>
      <c r="AB985" s="10">
        <f t="shared" si="300"/>
        <v>0.2</v>
      </c>
      <c r="AC985" s="10">
        <f t="shared" si="301"/>
        <v>0.2</v>
      </c>
      <c r="AD985" s="10">
        <f t="shared" si="302"/>
        <v>0.13333333333333333</v>
      </c>
      <c r="AE985" s="10">
        <f t="shared" si="303"/>
        <v>0.46666666666666667</v>
      </c>
      <c r="AF985" s="1">
        <v>3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57</v>
      </c>
      <c r="AO985" s="20" t="str">
        <f t="shared" si="286"/>
        <v>50-65</v>
      </c>
      <c r="AP985" s="1">
        <v>2395</v>
      </c>
      <c r="AQ985" s="1">
        <v>1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1</v>
      </c>
      <c r="AZ985" s="1">
        <v>283</v>
      </c>
      <c r="BA985" s="23">
        <v>42454</v>
      </c>
      <c r="BB985" s="25">
        <f t="shared" si="287"/>
        <v>3</v>
      </c>
      <c r="BC985" s="25" t="str">
        <f t="shared" si="288"/>
        <v>March</v>
      </c>
      <c r="BD985" s="25">
        <v>1</v>
      </c>
      <c r="BE985" t="str">
        <f t="shared" si="289"/>
        <v>1490,48799,Low income,30,Low spender,0.000614766696038853,0,1,9,174,18,81,28,6,24,331,0.525679758308157,0.054380664652568,0.244712990936556,0.0845921450151057,0.0181268882175227,0.0725075528700906,3,3,2,7,15,0.2,0.2,0.133333333333333,0.466666666666667,3,0,0,0,0,0,0,0,57,50-65,2395,1,0,0,0,0,0,0,0,1,283</v>
      </c>
    </row>
    <row r="986" spans="1:57" ht="13.2" x14ac:dyDescent="0.25">
      <c r="A986" s="8">
        <v>2030</v>
      </c>
      <c r="B986" s="1">
        <v>71322</v>
      </c>
      <c r="C986" s="8" t="str">
        <f t="shared" si="290"/>
        <v>High income</v>
      </c>
      <c r="D986" s="31">
        <v>343</v>
      </c>
      <c r="E986" s="34" t="str">
        <f t="shared" si="291"/>
        <v>Low spender</v>
      </c>
      <c r="F986" s="10">
        <f t="shared" si="285"/>
        <v>4.8091752895319815E-3</v>
      </c>
      <c r="G986" s="1">
        <v>0</v>
      </c>
      <c r="H986" s="1">
        <v>1</v>
      </c>
      <c r="I986" s="1">
        <v>31</v>
      </c>
      <c r="J986" s="1">
        <v>121</v>
      </c>
      <c r="K986" s="1">
        <v>24</v>
      </c>
      <c r="L986" s="1">
        <v>124</v>
      </c>
      <c r="M986" s="1">
        <v>24</v>
      </c>
      <c r="N986" s="1">
        <v>15</v>
      </c>
      <c r="O986" s="1">
        <v>42</v>
      </c>
      <c r="P986" s="8">
        <f t="shared" si="292"/>
        <v>350</v>
      </c>
      <c r="Q986" s="10">
        <f t="shared" si="293"/>
        <v>0.3457142857142857</v>
      </c>
      <c r="R986" s="10">
        <f t="shared" si="294"/>
        <v>6.8571428571428575E-2</v>
      </c>
      <c r="S986" s="10">
        <f t="shared" si="295"/>
        <v>0.35428571428571426</v>
      </c>
      <c r="T986" s="10">
        <f t="shared" si="296"/>
        <v>6.8571428571428575E-2</v>
      </c>
      <c r="U986" s="10">
        <f t="shared" si="297"/>
        <v>4.2857142857142858E-2</v>
      </c>
      <c r="V986" s="10">
        <f t="shared" si="298"/>
        <v>0.12</v>
      </c>
      <c r="W986" s="1">
        <v>1</v>
      </c>
      <c r="X986" s="1">
        <v>4</v>
      </c>
      <c r="Y986" s="1">
        <v>1</v>
      </c>
      <c r="Z986" s="1">
        <v>7</v>
      </c>
      <c r="AA986" s="8">
        <f t="shared" si="299"/>
        <v>13</v>
      </c>
      <c r="AB986" s="10">
        <f t="shared" si="300"/>
        <v>7.6923076923076927E-2</v>
      </c>
      <c r="AC986" s="10">
        <f t="shared" si="301"/>
        <v>0.30769230769230771</v>
      </c>
      <c r="AD986" s="10">
        <f t="shared" si="302"/>
        <v>7.6923076923076927E-2</v>
      </c>
      <c r="AE986" s="10">
        <f t="shared" si="303"/>
        <v>0.53846153846153844</v>
      </c>
      <c r="AF986" s="1">
        <v>2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44</v>
      </c>
      <c r="AO986" s="20" t="str">
        <f t="shared" si="286"/>
        <v>36-50</v>
      </c>
      <c r="AP986" s="1">
        <v>2217</v>
      </c>
      <c r="AQ986" s="1">
        <v>0</v>
      </c>
      <c r="AR986" s="1">
        <v>0</v>
      </c>
      <c r="AS986" s="1">
        <v>0</v>
      </c>
      <c r="AT986" s="1">
        <v>1</v>
      </c>
      <c r="AU986" s="1">
        <v>0</v>
      </c>
      <c r="AV986" s="1">
        <v>0</v>
      </c>
      <c r="AW986" s="1">
        <v>1</v>
      </c>
      <c r="AX986" s="1">
        <v>0</v>
      </c>
      <c r="AY986" s="1">
        <v>0</v>
      </c>
      <c r="AZ986" s="1">
        <v>266</v>
      </c>
      <c r="BA986" s="23">
        <v>42632</v>
      </c>
      <c r="BB986" s="25">
        <f t="shared" si="287"/>
        <v>9</v>
      </c>
      <c r="BC986" s="25" t="str">
        <f t="shared" si="288"/>
        <v>September</v>
      </c>
      <c r="BD986" s="25">
        <v>1</v>
      </c>
      <c r="BE986" t="str">
        <f t="shared" si="289"/>
        <v>2030,71322,High income,343,Low spender,0.00480917528953198,0,1,31,121,24,124,24,15,42,350,0.345714285714286,0.0685714285714286,0.354285714285714,0.0685714285714286,0.0428571428571429,0.12,1,4,1,7,13,0.0769230769230769,0.307692307692308,0.0769230769230769,0.538461538461538,2,0,0,0,0,0,0,0,44,36-50,2217,0,0,0,1,0,0,1,0,0,266</v>
      </c>
    </row>
    <row r="987" spans="1:57" ht="13.2" x14ac:dyDescent="0.25">
      <c r="A987" s="8">
        <v>434</v>
      </c>
      <c r="B987" s="1">
        <v>51039</v>
      </c>
      <c r="C987" s="8" t="str">
        <f t="shared" si="290"/>
        <v>Low income</v>
      </c>
      <c r="D987" s="31">
        <v>66</v>
      </c>
      <c r="E987" s="34" t="str">
        <f t="shared" si="291"/>
        <v>Low spender</v>
      </c>
      <c r="F987" s="10">
        <f t="shared" si="285"/>
        <v>1.2931287838711574E-3</v>
      </c>
      <c r="G987" s="1">
        <v>1</v>
      </c>
      <c r="H987" s="1">
        <v>1</v>
      </c>
      <c r="I987" s="1">
        <v>11</v>
      </c>
      <c r="J987" s="1">
        <v>100</v>
      </c>
      <c r="K987" s="1">
        <v>64</v>
      </c>
      <c r="L987" s="1">
        <v>79</v>
      </c>
      <c r="M987" s="1">
        <v>65</v>
      </c>
      <c r="N987" s="1">
        <v>0</v>
      </c>
      <c r="O987" s="1">
        <v>109</v>
      </c>
      <c r="P987" s="8">
        <f t="shared" si="292"/>
        <v>417</v>
      </c>
      <c r="Q987" s="10">
        <f t="shared" si="293"/>
        <v>0.23980815347721823</v>
      </c>
      <c r="R987" s="10">
        <f t="shared" si="294"/>
        <v>0.15347721822541965</v>
      </c>
      <c r="S987" s="10">
        <f t="shared" si="295"/>
        <v>0.18944844124700239</v>
      </c>
      <c r="T987" s="10">
        <f t="shared" si="296"/>
        <v>0.15587529976019185</v>
      </c>
      <c r="U987" s="10">
        <f t="shared" si="297"/>
        <v>0</v>
      </c>
      <c r="V987" s="10">
        <f t="shared" si="298"/>
        <v>0.26139088729016785</v>
      </c>
      <c r="W987" s="1">
        <v>2</v>
      </c>
      <c r="X987" s="1">
        <v>6</v>
      </c>
      <c r="Y987" s="1">
        <v>2</v>
      </c>
      <c r="Z987" s="1">
        <v>4</v>
      </c>
      <c r="AA987" s="8">
        <f t="shared" si="299"/>
        <v>14</v>
      </c>
      <c r="AB987" s="10">
        <f t="shared" si="300"/>
        <v>0.14285714285714285</v>
      </c>
      <c r="AC987" s="10">
        <f t="shared" si="301"/>
        <v>0.42857142857142855</v>
      </c>
      <c r="AD987" s="10">
        <f t="shared" si="302"/>
        <v>0.14285714285714285</v>
      </c>
      <c r="AE987" s="10">
        <f t="shared" si="303"/>
        <v>0.2857142857142857</v>
      </c>
      <c r="AF987" s="1">
        <v>7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51</v>
      </c>
      <c r="AO987" s="20" t="str">
        <f t="shared" si="286"/>
        <v>50-65</v>
      </c>
      <c r="AP987" s="1">
        <v>2725</v>
      </c>
      <c r="AQ987" s="1">
        <v>0</v>
      </c>
      <c r="AR987" s="1">
        <v>1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1</v>
      </c>
      <c r="AZ987" s="1">
        <v>199</v>
      </c>
      <c r="BA987" s="23">
        <v>42124</v>
      </c>
      <c r="BB987" s="25">
        <f t="shared" si="287"/>
        <v>4</v>
      </c>
      <c r="BC987" s="25" t="str">
        <f t="shared" si="288"/>
        <v>April</v>
      </c>
      <c r="BD987" s="25">
        <v>1</v>
      </c>
      <c r="BE987" t="str">
        <f t="shared" si="289"/>
        <v>434,51039,Low income,66,Low spender,0.00129312878387116,1,1,11,100,64,79,65,0,109,417,0.239808153477218,0.15347721822542,0.189448441247002,0.155875299760192,0,0.261390887290168,2,6,2,4,14,0.142857142857143,0.428571428571429,0.142857142857143,0.285714285714286,7,0,0,0,0,0,0,0,51,50-65,2725,0,1,0,0,0,0,0,0,1,199</v>
      </c>
    </row>
    <row r="988" spans="1:57" ht="13.2" x14ac:dyDescent="0.25">
      <c r="A988" s="8">
        <v>1001</v>
      </c>
      <c r="B988" s="1">
        <v>46692</v>
      </c>
      <c r="C988" s="8" t="str">
        <f t="shared" si="290"/>
        <v>Low income</v>
      </c>
      <c r="D988" s="31">
        <v>1157</v>
      </c>
      <c r="E988" s="34" t="str">
        <f t="shared" si="291"/>
        <v>High spender</v>
      </c>
      <c r="F988" s="10">
        <f t="shared" si="285"/>
        <v>2.4779405465604386E-2</v>
      </c>
      <c r="G988" s="1">
        <v>0</v>
      </c>
      <c r="H988" s="1">
        <v>1</v>
      </c>
      <c r="I988" s="1">
        <v>37</v>
      </c>
      <c r="J988" s="1">
        <v>170</v>
      </c>
      <c r="K988" s="1">
        <v>6</v>
      </c>
      <c r="L988" s="1">
        <v>97</v>
      </c>
      <c r="M988" s="1">
        <v>24</v>
      </c>
      <c r="N988" s="1">
        <v>12</v>
      </c>
      <c r="O988" s="1">
        <v>88</v>
      </c>
      <c r="P988" s="8">
        <f t="shared" si="292"/>
        <v>397</v>
      </c>
      <c r="Q988" s="10">
        <f t="shared" si="293"/>
        <v>0.4282115869017632</v>
      </c>
      <c r="R988" s="10">
        <f t="shared" si="294"/>
        <v>1.5113350125944584E-2</v>
      </c>
      <c r="S988" s="10">
        <f t="shared" si="295"/>
        <v>0.24433249370277077</v>
      </c>
      <c r="T988" s="10">
        <f t="shared" si="296"/>
        <v>6.0453400503778336E-2</v>
      </c>
      <c r="U988" s="10">
        <f t="shared" si="297"/>
        <v>3.0226700251889168E-2</v>
      </c>
      <c r="V988" s="10">
        <f t="shared" si="298"/>
        <v>0.22166246851385391</v>
      </c>
      <c r="W988" s="1">
        <v>3</v>
      </c>
      <c r="X988" s="1">
        <v>6</v>
      </c>
      <c r="Y988" s="1">
        <v>1</v>
      </c>
      <c r="Z988" s="1">
        <v>5</v>
      </c>
      <c r="AA988" s="8">
        <f t="shared" si="299"/>
        <v>15</v>
      </c>
      <c r="AB988" s="10">
        <f t="shared" si="300"/>
        <v>0.2</v>
      </c>
      <c r="AC988" s="10">
        <f t="shared" si="301"/>
        <v>0.4</v>
      </c>
      <c r="AD988" s="10">
        <f t="shared" si="302"/>
        <v>6.6666666666666666E-2</v>
      </c>
      <c r="AE988" s="10">
        <f t="shared" si="303"/>
        <v>0.33333333333333331</v>
      </c>
      <c r="AF988" s="1">
        <v>6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62</v>
      </c>
      <c r="AO988" s="20" t="str">
        <f t="shared" si="286"/>
        <v>50-65</v>
      </c>
      <c r="AP988" s="1">
        <v>2547</v>
      </c>
      <c r="AQ988" s="1">
        <v>0</v>
      </c>
      <c r="AR988" s="1">
        <v>0</v>
      </c>
      <c r="AS988" s="1">
        <v>0</v>
      </c>
      <c r="AT988" s="1">
        <v>1</v>
      </c>
      <c r="AU988" s="1">
        <v>0</v>
      </c>
      <c r="AV988" s="1">
        <v>0</v>
      </c>
      <c r="AW988" s="1">
        <v>0</v>
      </c>
      <c r="AX988" s="1">
        <v>1</v>
      </c>
      <c r="AY988" s="1">
        <v>0</v>
      </c>
      <c r="AZ988" s="1">
        <v>221</v>
      </c>
      <c r="BA988" s="23">
        <v>42302</v>
      </c>
      <c r="BB988" s="25">
        <f t="shared" si="287"/>
        <v>10</v>
      </c>
      <c r="BC988" s="25" t="str">
        <f t="shared" si="288"/>
        <v>October</v>
      </c>
      <c r="BD988" s="25">
        <v>1</v>
      </c>
      <c r="BE988" t="str">
        <f t="shared" si="289"/>
        <v>1001,46692,Low income,1157,High spender,0.0247794054656044,0,1,37,170,6,97,24,12,88,397,0.428211586901763,0.0151133501259446,0.244332493702771,0.0604534005037783,0.0302267002518892,0.221662468513854,3,6,1,5,15,0.2,0.4,0.0666666666666667,0.333333333333333,6,0,0,0,0,0,0,0,62,50-65,2547,0,0,0,1,0,0,0,1,0,221</v>
      </c>
    </row>
    <row r="989" spans="1:57" ht="13.2" x14ac:dyDescent="0.25">
      <c r="A989" s="8">
        <v>363</v>
      </c>
      <c r="B989" s="1">
        <v>35196</v>
      </c>
      <c r="C989" s="8" t="str">
        <f t="shared" si="290"/>
        <v>Low income</v>
      </c>
      <c r="D989" s="31">
        <v>17</v>
      </c>
      <c r="E989" s="34" t="str">
        <f t="shared" si="291"/>
        <v>Low spender</v>
      </c>
      <c r="F989" s="10">
        <f t="shared" si="285"/>
        <v>4.8300943289010116E-4</v>
      </c>
      <c r="G989" s="1">
        <v>1</v>
      </c>
      <c r="H989" s="1">
        <v>0</v>
      </c>
      <c r="I989" s="1">
        <v>68</v>
      </c>
      <c r="J989" s="1">
        <v>75</v>
      </c>
      <c r="K989" s="1">
        <v>12</v>
      </c>
      <c r="L989" s="1">
        <v>141</v>
      </c>
      <c r="M989" s="1">
        <v>43</v>
      </c>
      <c r="N989" s="1">
        <v>39</v>
      </c>
      <c r="O989" s="1">
        <v>187</v>
      </c>
      <c r="P989" s="8">
        <f t="shared" si="292"/>
        <v>497</v>
      </c>
      <c r="Q989" s="10">
        <f t="shared" si="293"/>
        <v>0.15090543259557343</v>
      </c>
      <c r="R989" s="10">
        <f t="shared" si="294"/>
        <v>2.4144869215291749E-2</v>
      </c>
      <c r="S989" s="10">
        <f t="shared" si="295"/>
        <v>0.28370221327967809</v>
      </c>
      <c r="T989" s="10">
        <f t="shared" si="296"/>
        <v>8.651911468812877E-2</v>
      </c>
      <c r="U989" s="10">
        <f t="shared" si="297"/>
        <v>7.847082494969819E-2</v>
      </c>
      <c r="V989" s="10">
        <f t="shared" si="298"/>
        <v>0.3762575452716298</v>
      </c>
      <c r="W989" s="1">
        <v>6</v>
      </c>
      <c r="X989" s="1">
        <v>6</v>
      </c>
      <c r="Y989" s="1">
        <v>1</v>
      </c>
      <c r="Z989" s="1">
        <v>5</v>
      </c>
      <c r="AA989" s="8">
        <f t="shared" si="299"/>
        <v>18</v>
      </c>
      <c r="AB989" s="10">
        <f t="shared" si="300"/>
        <v>0.33333333333333331</v>
      </c>
      <c r="AC989" s="10">
        <f t="shared" si="301"/>
        <v>0.33333333333333331</v>
      </c>
      <c r="AD989" s="10">
        <f t="shared" si="302"/>
        <v>5.5555555555555552E-2</v>
      </c>
      <c r="AE989" s="10">
        <f t="shared" si="303"/>
        <v>0.27777777777777779</v>
      </c>
      <c r="AF989" s="1">
        <v>8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1</v>
      </c>
      <c r="AN989" s="1">
        <v>36</v>
      </c>
      <c r="AO989" s="20" t="str">
        <f t="shared" si="286"/>
        <v>36-50</v>
      </c>
      <c r="AP989" s="1">
        <v>2752</v>
      </c>
      <c r="AQ989" s="1">
        <v>0</v>
      </c>
      <c r="AR989" s="1">
        <v>0</v>
      </c>
      <c r="AS989" s="1">
        <v>0</v>
      </c>
      <c r="AT989" s="1">
        <v>1</v>
      </c>
      <c r="AU989" s="1">
        <v>0</v>
      </c>
      <c r="AV989" s="1">
        <v>0</v>
      </c>
      <c r="AW989" s="1">
        <v>1</v>
      </c>
      <c r="AX989" s="1">
        <v>0</v>
      </c>
      <c r="AY989" s="1">
        <v>0</v>
      </c>
      <c r="AZ989" s="1">
        <v>123</v>
      </c>
      <c r="BA989" s="23">
        <v>42097</v>
      </c>
      <c r="BB989" s="25">
        <f t="shared" si="287"/>
        <v>4</v>
      </c>
      <c r="BC989" s="25" t="str">
        <f t="shared" si="288"/>
        <v>April</v>
      </c>
      <c r="BD989" s="25">
        <v>1</v>
      </c>
      <c r="BE989" t="str">
        <f t="shared" si="289"/>
        <v>363,35196,Low income,17,Low spender,0.000483009432890101,1,0,68,75,12,141,43,39,187,497,0.150905432595573,0.0241448692152917,0.283702213279678,0.0865191146881288,0.0784708249496982,0.37625754527163,6,6,1,5,18,0.333333333333333,0.333333333333333,0.0555555555555556,0.277777777777778,8,0,0,0,0,0,0,1,36,36-50,2752,0,0,0,1,0,0,1,0,0,123</v>
      </c>
    </row>
    <row r="990" spans="1:57" ht="13.2" x14ac:dyDescent="0.25">
      <c r="A990" s="8">
        <v>364</v>
      </c>
      <c r="B990" s="1">
        <v>35196</v>
      </c>
      <c r="C990" s="8" t="str">
        <f t="shared" si="290"/>
        <v>Low income</v>
      </c>
      <c r="D990" s="31">
        <v>665</v>
      </c>
      <c r="E990" s="34" t="str">
        <f t="shared" si="291"/>
        <v>High spender</v>
      </c>
      <c r="F990" s="10">
        <f t="shared" si="285"/>
        <v>1.8894192521877486E-2</v>
      </c>
      <c r="G990" s="1">
        <v>1</v>
      </c>
      <c r="H990" s="1">
        <v>0</v>
      </c>
      <c r="I990" s="1">
        <v>68</v>
      </c>
      <c r="J990" s="1">
        <v>75</v>
      </c>
      <c r="K990" s="1">
        <v>12</v>
      </c>
      <c r="L990" s="1">
        <v>141</v>
      </c>
      <c r="M990" s="1">
        <v>43</v>
      </c>
      <c r="N990" s="1">
        <v>39</v>
      </c>
      <c r="O990" s="1">
        <v>187</v>
      </c>
      <c r="P990" s="8">
        <f t="shared" si="292"/>
        <v>497</v>
      </c>
      <c r="Q990" s="10">
        <f t="shared" si="293"/>
        <v>0.15090543259557343</v>
      </c>
      <c r="R990" s="10">
        <f t="shared" si="294"/>
        <v>2.4144869215291749E-2</v>
      </c>
      <c r="S990" s="10">
        <f t="shared" si="295"/>
        <v>0.28370221327967809</v>
      </c>
      <c r="T990" s="10">
        <f t="shared" si="296"/>
        <v>8.651911468812877E-2</v>
      </c>
      <c r="U990" s="10">
        <f t="shared" si="297"/>
        <v>7.847082494969819E-2</v>
      </c>
      <c r="V990" s="10">
        <f t="shared" si="298"/>
        <v>0.3762575452716298</v>
      </c>
      <c r="W990" s="1">
        <v>6</v>
      </c>
      <c r="X990" s="1">
        <v>6</v>
      </c>
      <c r="Y990" s="1">
        <v>1</v>
      </c>
      <c r="Z990" s="1">
        <v>5</v>
      </c>
      <c r="AA990" s="8">
        <f t="shared" si="299"/>
        <v>18</v>
      </c>
      <c r="AB990" s="10">
        <f t="shared" si="300"/>
        <v>0.33333333333333331</v>
      </c>
      <c r="AC990" s="10">
        <f t="shared" si="301"/>
        <v>0.33333333333333331</v>
      </c>
      <c r="AD990" s="10">
        <f t="shared" si="302"/>
        <v>5.5555555555555552E-2</v>
      </c>
      <c r="AE990" s="10">
        <f t="shared" si="303"/>
        <v>0.27777777777777779</v>
      </c>
      <c r="AF990" s="1">
        <v>8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36</v>
      </c>
      <c r="AO990" s="20" t="str">
        <f t="shared" si="286"/>
        <v>36-50</v>
      </c>
      <c r="AP990" s="1">
        <v>2752</v>
      </c>
      <c r="AQ990" s="1">
        <v>0</v>
      </c>
      <c r="AR990" s="1">
        <v>0</v>
      </c>
      <c r="AS990" s="1">
        <v>0</v>
      </c>
      <c r="AT990" s="1">
        <v>1</v>
      </c>
      <c r="AU990" s="1">
        <v>0</v>
      </c>
      <c r="AV990" s="1">
        <v>0</v>
      </c>
      <c r="AW990" s="1">
        <v>1</v>
      </c>
      <c r="AX990" s="1">
        <v>0</v>
      </c>
      <c r="AY990" s="1">
        <v>0</v>
      </c>
      <c r="AZ990" s="1">
        <v>123</v>
      </c>
      <c r="BA990" s="23">
        <v>42097</v>
      </c>
      <c r="BB990" s="25">
        <f t="shared" si="287"/>
        <v>4</v>
      </c>
      <c r="BC990" s="25" t="str">
        <f t="shared" si="288"/>
        <v>April</v>
      </c>
      <c r="BD990" s="25">
        <v>1</v>
      </c>
      <c r="BE990" t="str">
        <f t="shared" si="289"/>
        <v>364,35196,Low income,665,High spender,0.0188941925218775,1,0,68,75,12,141,43,39,187,497,0.150905432595573,0.0241448692152917,0.283702213279678,0.0865191146881288,0.0784708249496982,0.37625754527163,6,6,1,5,18,0.333333333333333,0.333333333333333,0.0555555555555556,0.277777777777778,8,0,0,0,0,0,0,0,36,36-50,2752,0,0,0,1,0,0,1,0,0,123</v>
      </c>
    </row>
    <row r="991" spans="1:57" ht="13.2" x14ac:dyDescent="0.25">
      <c r="A991" s="8">
        <v>279</v>
      </c>
      <c r="B991" s="1">
        <v>45989</v>
      </c>
      <c r="C991" s="8" t="str">
        <f t="shared" si="290"/>
        <v>Low income</v>
      </c>
      <c r="D991" s="31">
        <v>67</v>
      </c>
      <c r="E991" s="34" t="str">
        <f t="shared" si="291"/>
        <v>Low spender</v>
      </c>
      <c r="F991" s="10">
        <f t="shared" si="285"/>
        <v>1.456870121115919E-3</v>
      </c>
      <c r="G991" s="1">
        <v>0</v>
      </c>
      <c r="H991" s="1">
        <v>1</v>
      </c>
      <c r="I991" s="1">
        <v>97</v>
      </c>
      <c r="J991" s="1">
        <v>138</v>
      </c>
      <c r="K991" s="1">
        <v>33</v>
      </c>
      <c r="L991" s="1">
        <v>87</v>
      </c>
      <c r="M991" s="1">
        <v>28</v>
      </c>
      <c r="N991" s="1">
        <v>24</v>
      </c>
      <c r="O991" s="1">
        <v>12</v>
      </c>
      <c r="P991" s="8">
        <f t="shared" si="292"/>
        <v>322</v>
      </c>
      <c r="Q991" s="10">
        <f t="shared" si="293"/>
        <v>0.42857142857142855</v>
      </c>
      <c r="R991" s="10">
        <f t="shared" si="294"/>
        <v>0.10248447204968944</v>
      </c>
      <c r="S991" s="10">
        <f t="shared" si="295"/>
        <v>0.27018633540372672</v>
      </c>
      <c r="T991" s="10">
        <f t="shared" si="296"/>
        <v>8.6956521739130432E-2</v>
      </c>
      <c r="U991" s="10">
        <f t="shared" si="297"/>
        <v>7.4534161490683232E-2</v>
      </c>
      <c r="V991" s="10">
        <f t="shared" si="298"/>
        <v>3.7267080745341616E-2</v>
      </c>
      <c r="W991" s="1">
        <v>4</v>
      </c>
      <c r="X991" s="1">
        <v>3</v>
      </c>
      <c r="Y991" s="1">
        <v>2</v>
      </c>
      <c r="Z991" s="1">
        <v>7</v>
      </c>
      <c r="AA991" s="8">
        <f t="shared" si="299"/>
        <v>16</v>
      </c>
      <c r="AB991" s="10">
        <f t="shared" si="300"/>
        <v>0.25</v>
      </c>
      <c r="AC991" s="10">
        <f t="shared" si="301"/>
        <v>0.1875</v>
      </c>
      <c r="AD991" s="10">
        <f t="shared" si="302"/>
        <v>0.125</v>
      </c>
      <c r="AE991" s="10">
        <f t="shared" si="303"/>
        <v>0.4375</v>
      </c>
      <c r="AF991" s="1">
        <v>3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56</v>
      </c>
      <c r="AO991" s="20" t="str">
        <f t="shared" si="286"/>
        <v>50-65</v>
      </c>
      <c r="AP991" s="1">
        <v>2774</v>
      </c>
      <c r="AQ991" s="1">
        <v>0</v>
      </c>
      <c r="AR991" s="1">
        <v>0</v>
      </c>
      <c r="AS991" s="1">
        <v>1</v>
      </c>
      <c r="AT991" s="1">
        <v>0</v>
      </c>
      <c r="AU991" s="1">
        <v>0</v>
      </c>
      <c r="AV991" s="1">
        <v>0</v>
      </c>
      <c r="AW991" s="1">
        <v>1</v>
      </c>
      <c r="AX991" s="1">
        <v>0</v>
      </c>
      <c r="AY991" s="1">
        <v>0</v>
      </c>
      <c r="AZ991" s="1">
        <v>298</v>
      </c>
      <c r="BA991" s="23">
        <v>42075</v>
      </c>
      <c r="BB991" s="25">
        <f t="shared" si="287"/>
        <v>3</v>
      </c>
      <c r="BC991" s="25" t="str">
        <f t="shared" si="288"/>
        <v>March</v>
      </c>
      <c r="BD991" s="25">
        <v>1</v>
      </c>
      <c r="BE991" t="str">
        <f t="shared" si="289"/>
        <v>279,45989,Low income,67,Low spender,0.00145687012111592,0,1,97,138,33,87,28,24,12,322,0.428571428571429,0.102484472049689,0.270186335403727,0.0869565217391304,0.0745341614906832,0.0372670807453416,4,3,2,7,16,0.25,0.1875,0.125,0.4375,3,0,0,0,0,0,0,0,56,50-65,2774,0,0,1,0,0,0,1,0,0,298</v>
      </c>
    </row>
    <row r="992" spans="1:57" ht="13.2" x14ac:dyDescent="0.25">
      <c r="A992" s="8">
        <v>624</v>
      </c>
      <c r="B992" s="1">
        <v>53253</v>
      </c>
      <c r="C992" s="8" t="str">
        <f t="shared" si="290"/>
        <v>High income</v>
      </c>
      <c r="D992" s="31">
        <v>18</v>
      </c>
      <c r="E992" s="34" t="str">
        <f t="shared" si="291"/>
        <v>Low spender</v>
      </c>
      <c r="F992" s="10">
        <f t="shared" si="285"/>
        <v>3.3800912624640863E-4</v>
      </c>
      <c r="G992" s="1">
        <v>1</v>
      </c>
      <c r="H992" s="1">
        <v>1</v>
      </c>
      <c r="I992" s="1">
        <v>61</v>
      </c>
      <c r="J992" s="1">
        <v>216</v>
      </c>
      <c r="K992" s="1">
        <v>9</v>
      </c>
      <c r="L992" s="1">
        <v>57</v>
      </c>
      <c r="M992" s="1">
        <v>20</v>
      </c>
      <c r="N992" s="1">
        <v>9</v>
      </c>
      <c r="O992" s="1">
        <v>125</v>
      </c>
      <c r="P992" s="8">
        <f t="shared" si="292"/>
        <v>436</v>
      </c>
      <c r="Q992" s="10">
        <f t="shared" si="293"/>
        <v>0.49541284403669728</v>
      </c>
      <c r="R992" s="10">
        <f t="shared" si="294"/>
        <v>2.0642201834862386E-2</v>
      </c>
      <c r="S992" s="10">
        <f t="shared" si="295"/>
        <v>0.13073394495412843</v>
      </c>
      <c r="T992" s="10">
        <f t="shared" si="296"/>
        <v>4.5871559633027525E-2</v>
      </c>
      <c r="U992" s="10">
        <f t="shared" si="297"/>
        <v>2.0642201834862386E-2</v>
      </c>
      <c r="V992" s="10">
        <f t="shared" si="298"/>
        <v>0.28669724770642202</v>
      </c>
      <c r="W992" s="1">
        <v>7</v>
      </c>
      <c r="X992" s="1">
        <v>4</v>
      </c>
      <c r="Y992" s="1">
        <v>3</v>
      </c>
      <c r="Z992" s="1">
        <v>5</v>
      </c>
      <c r="AA992" s="8">
        <f t="shared" si="299"/>
        <v>19</v>
      </c>
      <c r="AB992" s="10">
        <f t="shared" si="300"/>
        <v>0.36842105263157893</v>
      </c>
      <c r="AC992" s="10">
        <f t="shared" si="301"/>
        <v>0.21052631578947367</v>
      </c>
      <c r="AD992" s="10">
        <f t="shared" si="302"/>
        <v>0.15789473684210525</v>
      </c>
      <c r="AE992" s="10">
        <f t="shared" si="303"/>
        <v>0.26315789473684209</v>
      </c>
      <c r="AF992" s="1">
        <v>5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45</v>
      </c>
      <c r="AO992" s="20" t="str">
        <f t="shared" si="286"/>
        <v>36-50</v>
      </c>
      <c r="AP992" s="1">
        <v>2662</v>
      </c>
      <c r="AQ992" s="1">
        <v>0</v>
      </c>
      <c r="AR992" s="1">
        <v>0</v>
      </c>
      <c r="AS992" s="1">
        <v>0</v>
      </c>
      <c r="AT992" s="1">
        <v>1</v>
      </c>
      <c r="AU992" s="1">
        <v>0</v>
      </c>
      <c r="AV992" s="1">
        <v>0</v>
      </c>
      <c r="AW992" s="1">
        <v>0</v>
      </c>
      <c r="AX992" s="1">
        <v>1</v>
      </c>
      <c r="AY992" s="1">
        <v>0</v>
      </c>
      <c r="AZ992" s="1">
        <v>186</v>
      </c>
      <c r="BA992" s="23">
        <v>42187</v>
      </c>
      <c r="BB992" s="25">
        <f t="shared" si="287"/>
        <v>7</v>
      </c>
      <c r="BC992" s="25" t="str">
        <f t="shared" si="288"/>
        <v>July</v>
      </c>
      <c r="BD992" s="25">
        <v>1</v>
      </c>
      <c r="BE992" t="str">
        <f t="shared" si="289"/>
        <v>624,53253,High income,18,Low spender,0.000338009126246409,1,1,61,216,9,57,20,9,125,436,0.495412844036697,0.0206422018348624,0.130733944954128,0.0458715596330275,0.0206422018348624,0.286697247706422,7,4,3,5,19,0.368421052631579,0.210526315789474,0.157894736842105,0.263157894736842,5,0,0,0,0,0,0,0,45,36-50,2662,0,0,0,1,0,0,0,1,0,186</v>
      </c>
    </row>
    <row r="993" spans="1:57" ht="13.2" x14ac:dyDescent="0.25">
      <c r="A993" s="8">
        <v>2134</v>
      </c>
      <c r="B993" s="1">
        <v>70545</v>
      </c>
      <c r="C993" s="8" t="str">
        <f t="shared" si="290"/>
        <v>High income</v>
      </c>
      <c r="D993" s="31">
        <v>1030</v>
      </c>
      <c r="E993" s="34" t="str">
        <f t="shared" si="291"/>
        <v>High spender</v>
      </c>
      <c r="F993" s="10">
        <f t="shared" si="285"/>
        <v>1.4600609540009923E-2</v>
      </c>
      <c r="G993" s="1">
        <v>0</v>
      </c>
      <c r="H993" s="1">
        <v>1</v>
      </c>
      <c r="I993" s="1">
        <v>29</v>
      </c>
      <c r="J993" s="1">
        <v>138</v>
      </c>
      <c r="K993" s="1">
        <v>39</v>
      </c>
      <c r="L993" s="1">
        <v>63</v>
      </c>
      <c r="M993" s="1">
        <v>55</v>
      </c>
      <c r="N993" s="1">
        <v>18</v>
      </c>
      <c r="O993" s="1">
        <v>21</v>
      </c>
      <c r="P993" s="8">
        <f t="shared" si="292"/>
        <v>334</v>
      </c>
      <c r="Q993" s="10">
        <f t="shared" si="293"/>
        <v>0.41317365269461076</v>
      </c>
      <c r="R993" s="10">
        <f t="shared" si="294"/>
        <v>0.11676646706586827</v>
      </c>
      <c r="S993" s="10">
        <f t="shared" si="295"/>
        <v>0.18862275449101795</v>
      </c>
      <c r="T993" s="10">
        <f t="shared" si="296"/>
        <v>0.16467065868263472</v>
      </c>
      <c r="U993" s="10">
        <f t="shared" si="297"/>
        <v>5.3892215568862277E-2</v>
      </c>
      <c r="V993" s="10">
        <f t="shared" si="298"/>
        <v>6.2874251497005984E-2</v>
      </c>
      <c r="W993" s="1">
        <v>1</v>
      </c>
      <c r="X993" s="1">
        <v>4</v>
      </c>
      <c r="Y993" s="1">
        <v>1</v>
      </c>
      <c r="Z993" s="1">
        <v>7</v>
      </c>
      <c r="AA993" s="8">
        <f t="shared" si="299"/>
        <v>13</v>
      </c>
      <c r="AB993" s="10">
        <f t="shared" si="300"/>
        <v>7.6923076923076927E-2</v>
      </c>
      <c r="AC993" s="10">
        <f t="shared" si="301"/>
        <v>0.30769230769230771</v>
      </c>
      <c r="AD993" s="10">
        <f t="shared" si="302"/>
        <v>7.6923076923076927E-2</v>
      </c>
      <c r="AE993" s="10">
        <f t="shared" si="303"/>
        <v>0.53846153846153844</v>
      </c>
      <c r="AF993" s="1">
        <v>2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68</v>
      </c>
      <c r="AO993" s="20" t="str">
        <f t="shared" si="286"/>
        <v>66+</v>
      </c>
      <c r="AP993" s="1">
        <v>2185</v>
      </c>
      <c r="AQ993" s="1">
        <v>0</v>
      </c>
      <c r="AR993" s="1">
        <v>0</v>
      </c>
      <c r="AS993" s="1">
        <v>0</v>
      </c>
      <c r="AT993" s="1">
        <v>1</v>
      </c>
      <c r="AU993" s="1">
        <v>0</v>
      </c>
      <c r="AV993" s="1">
        <v>0</v>
      </c>
      <c r="AW993" s="1">
        <v>0</v>
      </c>
      <c r="AX993" s="1">
        <v>1</v>
      </c>
      <c r="AY993" s="1">
        <v>0</v>
      </c>
      <c r="AZ993" s="1">
        <v>292</v>
      </c>
      <c r="BA993" s="23">
        <v>42664</v>
      </c>
      <c r="BB993" s="25">
        <f t="shared" si="287"/>
        <v>10</v>
      </c>
      <c r="BC993" s="25" t="str">
        <f t="shared" si="288"/>
        <v>October</v>
      </c>
      <c r="BD993" s="25">
        <v>1</v>
      </c>
      <c r="BE993" t="str">
        <f t="shared" si="289"/>
        <v>2134,70545,High income,1030,High spender,0.0146006095400099,0,1,29,138,39,63,55,18,21,334,0.413173652694611,0.116766467065868,0.188622754491018,0.164670658682635,0.0538922155688623,0.062874251497006,1,4,1,7,13,0.0769230769230769,0.307692307692308,0.0769230769230769,0.538461538461538,2,0,0,0,0,0,0,0,68,66+,2185,0,0,0,1,0,0,0,1,0,292</v>
      </c>
    </row>
    <row r="994" spans="1:57" ht="13.2" x14ac:dyDescent="0.25">
      <c r="A994" s="8">
        <v>1575</v>
      </c>
      <c r="B994" s="1">
        <v>57100</v>
      </c>
      <c r="C994" s="8" t="str">
        <f t="shared" si="290"/>
        <v>High income</v>
      </c>
      <c r="D994" s="31">
        <v>39</v>
      </c>
      <c r="E994" s="34" t="str">
        <f t="shared" si="291"/>
        <v>Low spender</v>
      </c>
      <c r="F994" s="10">
        <f t="shared" si="285"/>
        <v>6.8301225919439575E-4</v>
      </c>
      <c r="G994" s="1">
        <v>0</v>
      </c>
      <c r="H994" s="1">
        <v>0</v>
      </c>
      <c r="I994" s="1">
        <v>19</v>
      </c>
      <c r="J994" s="1">
        <v>181</v>
      </c>
      <c r="K994" s="1">
        <v>21</v>
      </c>
      <c r="L994" s="1">
        <v>69</v>
      </c>
      <c r="M994" s="1">
        <v>39</v>
      </c>
      <c r="N994" s="1">
        <v>3</v>
      </c>
      <c r="O994" s="1">
        <v>96</v>
      </c>
      <c r="P994" s="8">
        <f t="shared" si="292"/>
        <v>409</v>
      </c>
      <c r="Q994" s="10">
        <f t="shared" si="293"/>
        <v>0.44254278728606355</v>
      </c>
      <c r="R994" s="10">
        <f t="shared" si="294"/>
        <v>5.1344743276283619E-2</v>
      </c>
      <c r="S994" s="10">
        <f t="shared" si="295"/>
        <v>0.1687041564792176</v>
      </c>
      <c r="T994" s="10">
        <f t="shared" si="296"/>
        <v>9.5354523227383858E-2</v>
      </c>
      <c r="U994" s="10">
        <f t="shared" si="297"/>
        <v>7.3349633251833741E-3</v>
      </c>
      <c r="V994" s="10">
        <f t="shared" si="298"/>
        <v>0.23471882640586797</v>
      </c>
      <c r="W994" s="1">
        <v>1</v>
      </c>
      <c r="X994" s="1">
        <v>3</v>
      </c>
      <c r="Y994" s="1">
        <v>3</v>
      </c>
      <c r="Z994" s="1">
        <v>6</v>
      </c>
      <c r="AA994" s="8">
        <f t="shared" si="299"/>
        <v>13</v>
      </c>
      <c r="AB994" s="10">
        <f t="shared" si="300"/>
        <v>7.6923076923076927E-2</v>
      </c>
      <c r="AC994" s="10">
        <f t="shared" si="301"/>
        <v>0.23076923076923078</v>
      </c>
      <c r="AD994" s="10">
        <f t="shared" si="302"/>
        <v>0.23076923076923078</v>
      </c>
      <c r="AE994" s="10">
        <f t="shared" si="303"/>
        <v>0.46153846153846156</v>
      </c>
      <c r="AF994" s="1">
        <v>3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47</v>
      </c>
      <c r="AO994" s="20" t="str">
        <f t="shared" si="286"/>
        <v>36-50</v>
      </c>
      <c r="AP994" s="1">
        <v>2366</v>
      </c>
      <c r="AQ994" s="1">
        <v>0</v>
      </c>
      <c r="AR994" s="1">
        <v>0</v>
      </c>
      <c r="AS994" s="1">
        <v>0</v>
      </c>
      <c r="AT994" s="1">
        <v>1</v>
      </c>
      <c r="AU994" s="1">
        <v>0</v>
      </c>
      <c r="AV994" s="1">
        <v>0</v>
      </c>
      <c r="AW994" s="1">
        <v>1</v>
      </c>
      <c r="AX994" s="1">
        <v>0</v>
      </c>
      <c r="AY994" s="1">
        <v>0</v>
      </c>
      <c r="AZ994" s="1">
        <v>217</v>
      </c>
      <c r="BA994" s="23">
        <v>42483</v>
      </c>
      <c r="BB994" s="25">
        <f t="shared" si="287"/>
        <v>4</v>
      </c>
      <c r="BC994" s="25" t="str">
        <f t="shared" si="288"/>
        <v>April</v>
      </c>
      <c r="BD994" s="25">
        <v>1</v>
      </c>
      <c r="BE994" t="str">
        <f t="shared" si="289"/>
        <v>1575,57100,High income,39,Low spender,0.000683012259194396,0,0,19,181,21,69,39,3,96,409,0.442542787286064,0.0513447432762836,0.168704156479218,0.0953545232273839,0.00733496332518337,0.234718826405868,1,3,3,6,13,0.0769230769230769,0.230769230769231,0.230769230769231,0.461538461538462,3,0,0,0,0,0,0,0,47,36-50,2366,0,0,0,1,0,0,1,0,0,217</v>
      </c>
    </row>
    <row r="995" spans="1:57" ht="13.2" x14ac:dyDescent="0.25">
      <c r="A995" s="8">
        <v>444</v>
      </c>
      <c r="B995" s="1">
        <v>48752</v>
      </c>
      <c r="C995" s="8" t="str">
        <f t="shared" si="290"/>
        <v>Low income</v>
      </c>
      <c r="D995" s="31">
        <v>1234</v>
      </c>
      <c r="E995" s="34" t="str">
        <f t="shared" si="291"/>
        <v>High spender</v>
      </c>
      <c r="F995" s="10">
        <f t="shared" si="285"/>
        <v>2.5311782080735149E-2</v>
      </c>
      <c r="G995" s="1">
        <v>1</v>
      </c>
      <c r="H995" s="1">
        <v>1</v>
      </c>
      <c r="I995" s="1">
        <v>8</v>
      </c>
      <c r="J995" s="1">
        <v>73</v>
      </c>
      <c r="K995" s="1">
        <v>57</v>
      </c>
      <c r="L995" s="1">
        <v>100</v>
      </c>
      <c r="M995" s="1">
        <v>71</v>
      </c>
      <c r="N995" s="1">
        <v>15</v>
      </c>
      <c r="O995" s="1">
        <v>0</v>
      </c>
      <c r="P995" s="8">
        <f t="shared" si="292"/>
        <v>316</v>
      </c>
      <c r="Q995" s="10">
        <f t="shared" si="293"/>
        <v>0.23101265822784811</v>
      </c>
      <c r="R995" s="10">
        <f t="shared" si="294"/>
        <v>0.18037974683544303</v>
      </c>
      <c r="S995" s="10">
        <f t="shared" si="295"/>
        <v>0.31645569620253167</v>
      </c>
      <c r="T995" s="10">
        <f t="shared" si="296"/>
        <v>0.22468354430379747</v>
      </c>
      <c r="U995" s="10">
        <f t="shared" si="297"/>
        <v>4.746835443037975E-2</v>
      </c>
      <c r="V995" s="10">
        <f t="shared" si="298"/>
        <v>0</v>
      </c>
      <c r="W995" s="1">
        <v>5</v>
      </c>
      <c r="X995" s="1">
        <v>6</v>
      </c>
      <c r="Y995" s="1">
        <v>1</v>
      </c>
      <c r="Z995" s="1">
        <v>5</v>
      </c>
      <c r="AA995" s="8">
        <f t="shared" si="299"/>
        <v>17</v>
      </c>
      <c r="AB995" s="10">
        <f t="shared" si="300"/>
        <v>0.29411764705882354</v>
      </c>
      <c r="AC995" s="10">
        <f t="shared" si="301"/>
        <v>0.35294117647058826</v>
      </c>
      <c r="AD995" s="10">
        <f t="shared" si="302"/>
        <v>5.8823529411764705E-2</v>
      </c>
      <c r="AE995" s="10">
        <f t="shared" si="303"/>
        <v>0.29411764705882354</v>
      </c>
      <c r="AF995" s="1">
        <v>9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1</v>
      </c>
      <c r="AN995" s="1">
        <v>51</v>
      </c>
      <c r="AO995" s="20" t="str">
        <f t="shared" si="286"/>
        <v>50-65</v>
      </c>
      <c r="AP995" s="1">
        <v>2723</v>
      </c>
      <c r="AQ995" s="1">
        <v>0</v>
      </c>
      <c r="AR995" s="1">
        <v>1</v>
      </c>
      <c r="AS995" s="1">
        <v>0</v>
      </c>
      <c r="AT995" s="1">
        <v>0</v>
      </c>
      <c r="AU995" s="1">
        <v>0</v>
      </c>
      <c r="AV995" s="1">
        <v>0</v>
      </c>
      <c r="AW995" s="1">
        <v>1</v>
      </c>
      <c r="AX995" s="1">
        <v>0</v>
      </c>
      <c r="AY995" s="1">
        <v>0</v>
      </c>
      <c r="AZ995" s="1">
        <v>316</v>
      </c>
      <c r="BA995" s="23">
        <v>42126</v>
      </c>
      <c r="BB995" s="25">
        <f t="shared" si="287"/>
        <v>5</v>
      </c>
      <c r="BC995" s="25" t="str">
        <f t="shared" si="288"/>
        <v>May</v>
      </c>
      <c r="BD995" s="25">
        <v>1</v>
      </c>
      <c r="BE995" t="str">
        <f t="shared" si="289"/>
        <v>444,48752,Low income,1234,High spender,0.0253117820807351,1,1,8,73,57,100,71,15,0,316,0.231012658227848,0.180379746835443,0.316455696202532,0.224683544303797,0.0474683544303797,0,5,6,1,5,17,0.294117647058824,0.352941176470588,0.0588235294117647,0.294117647058824,9,0,0,0,0,0,0,1,51,50-65,2723,0,1,0,0,0,0,1,0,0,316</v>
      </c>
    </row>
    <row r="996" spans="1:57" ht="13.2" x14ac:dyDescent="0.25">
      <c r="A996" s="8">
        <v>950</v>
      </c>
      <c r="B996" s="1">
        <v>54210</v>
      </c>
      <c r="C996" s="8" t="str">
        <f t="shared" si="290"/>
        <v>High income</v>
      </c>
      <c r="D996" s="31">
        <v>295</v>
      </c>
      <c r="E996" s="34" t="str">
        <f t="shared" si="291"/>
        <v>Low spender</v>
      </c>
      <c r="F996" s="10">
        <f t="shared" si="285"/>
        <v>5.4418004058291829E-3</v>
      </c>
      <c r="G996" s="1">
        <v>0</v>
      </c>
      <c r="H996" s="1">
        <v>1</v>
      </c>
      <c r="I996" s="1">
        <v>18</v>
      </c>
      <c r="J996" s="1">
        <v>70</v>
      </c>
      <c r="K996" s="1">
        <v>54</v>
      </c>
      <c r="L996" s="1">
        <v>109</v>
      </c>
      <c r="M996" s="1">
        <v>80</v>
      </c>
      <c r="N996" s="1">
        <v>9</v>
      </c>
      <c r="O996" s="1">
        <v>45</v>
      </c>
      <c r="P996" s="8">
        <f t="shared" si="292"/>
        <v>367</v>
      </c>
      <c r="Q996" s="10">
        <f t="shared" si="293"/>
        <v>0.1907356948228883</v>
      </c>
      <c r="R996" s="10">
        <f t="shared" si="294"/>
        <v>0.14713896457765668</v>
      </c>
      <c r="S996" s="10">
        <f t="shared" si="295"/>
        <v>0.29700272479564033</v>
      </c>
      <c r="T996" s="10">
        <f t="shared" si="296"/>
        <v>0.21798365122615804</v>
      </c>
      <c r="U996" s="10">
        <f t="shared" si="297"/>
        <v>2.4523160762942781E-2</v>
      </c>
      <c r="V996" s="10">
        <f t="shared" si="298"/>
        <v>0.1226158038147139</v>
      </c>
      <c r="W996" s="1">
        <v>2</v>
      </c>
      <c r="X996" s="1">
        <v>4</v>
      </c>
      <c r="Y996" s="1">
        <v>1</v>
      </c>
      <c r="Z996" s="1">
        <v>7</v>
      </c>
      <c r="AA996" s="8">
        <f t="shared" si="299"/>
        <v>14</v>
      </c>
      <c r="AB996" s="10">
        <f t="shared" si="300"/>
        <v>0.14285714285714285</v>
      </c>
      <c r="AC996" s="10">
        <f t="shared" si="301"/>
        <v>0.2857142857142857</v>
      </c>
      <c r="AD996" s="10">
        <f t="shared" si="302"/>
        <v>7.1428571428571425E-2</v>
      </c>
      <c r="AE996" s="10">
        <f t="shared" si="303"/>
        <v>0.5</v>
      </c>
      <c r="AF996" s="1">
        <v>5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41</v>
      </c>
      <c r="AO996" s="20" t="str">
        <f t="shared" si="286"/>
        <v>36-50</v>
      </c>
      <c r="AP996" s="1">
        <v>2564</v>
      </c>
      <c r="AQ996" s="1">
        <v>0</v>
      </c>
      <c r="AR996" s="1">
        <v>1</v>
      </c>
      <c r="AS996" s="1">
        <v>0</v>
      </c>
      <c r="AT996" s="1">
        <v>0</v>
      </c>
      <c r="AU996" s="1">
        <v>0</v>
      </c>
      <c r="AV996" s="1">
        <v>1</v>
      </c>
      <c r="AW996" s="1">
        <v>0</v>
      </c>
      <c r="AX996" s="1">
        <v>0</v>
      </c>
      <c r="AY996" s="1">
        <v>0</v>
      </c>
      <c r="AZ996" s="1">
        <v>277</v>
      </c>
      <c r="BA996" s="23">
        <v>42285</v>
      </c>
      <c r="BB996" s="25">
        <f t="shared" si="287"/>
        <v>10</v>
      </c>
      <c r="BC996" s="25" t="str">
        <f t="shared" si="288"/>
        <v>October</v>
      </c>
      <c r="BD996" s="25">
        <v>1</v>
      </c>
      <c r="BE996" t="str">
        <f t="shared" si="289"/>
        <v>950,54210,High income,295,Low spender,0.00544180040582918,0,1,18,70,54,109,80,9,45,367,0.190735694822888,0.147138964577657,0.29700272479564,0.217983651226158,0.0245231607629428,0.122615803814714,2,4,1,7,14,0.142857142857143,0.285714285714286,0.0714285714285714,0.5,5,0,0,0,0,0,0,0,41,36-50,2564,0,1,0,0,0,1,0,0,0,277</v>
      </c>
    </row>
    <row r="997" spans="1:57" ht="13.2" x14ac:dyDescent="0.25">
      <c r="A997" s="8">
        <v>1561</v>
      </c>
      <c r="B997" s="1">
        <v>46149</v>
      </c>
      <c r="C997" s="8" t="str">
        <f t="shared" si="290"/>
        <v>Low income</v>
      </c>
      <c r="D997" s="31">
        <v>90</v>
      </c>
      <c r="E997" s="34" t="str">
        <f t="shared" si="291"/>
        <v>Low spender</v>
      </c>
      <c r="F997" s="10">
        <f t="shared" si="285"/>
        <v>1.9502047715010077E-3</v>
      </c>
      <c r="G997" s="1">
        <v>0</v>
      </c>
      <c r="H997" s="1">
        <v>1</v>
      </c>
      <c r="I997" s="1">
        <v>36</v>
      </c>
      <c r="J997" s="1">
        <v>254</v>
      </c>
      <c r="K997" s="1">
        <v>6</v>
      </c>
      <c r="L997" s="1">
        <v>71</v>
      </c>
      <c r="M997" s="1">
        <v>4</v>
      </c>
      <c r="N997" s="1">
        <v>0</v>
      </c>
      <c r="O997" s="1">
        <v>27</v>
      </c>
      <c r="P997" s="8">
        <f t="shared" si="292"/>
        <v>362</v>
      </c>
      <c r="Q997" s="10">
        <f t="shared" si="293"/>
        <v>0.7016574585635359</v>
      </c>
      <c r="R997" s="10">
        <f t="shared" si="294"/>
        <v>1.6574585635359115E-2</v>
      </c>
      <c r="S997" s="10">
        <f t="shared" si="295"/>
        <v>0.19613259668508287</v>
      </c>
      <c r="T997" s="10">
        <f t="shared" si="296"/>
        <v>1.1049723756906077E-2</v>
      </c>
      <c r="U997" s="10">
        <f t="shared" si="297"/>
        <v>0</v>
      </c>
      <c r="V997" s="10">
        <f t="shared" si="298"/>
        <v>7.4585635359116026E-2</v>
      </c>
      <c r="W997" s="1">
        <v>5</v>
      </c>
      <c r="X997" s="1">
        <v>5</v>
      </c>
      <c r="Y997" s="1">
        <v>1</v>
      </c>
      <c r="Z997" s="1">
        <v>7</v>
      </c>
      <c r="AA997" s="8">
        <f t="shared" si="299"/>
        <v>18</v>
      </c>
      <c r="AB997" s="10">
        <f t="shared" si="300"/>
        <v>0.27777777777777779</v>
      </c>
      <c r="AC997" s="10">
        <f t="shared" si="301"/>
        <v>0.27777777777777779</v>
      </c>
      <c r="AD997" s="10">
        <f t="shared" si="302"/>
        <v>5.5555555555555552E-2</v>
      </c>
      <c r="AE997" s="10">
        <f t="shared" si="303"/>
        <v>0.3888888888888889</v>
      </c>
      <c r="AF997" s="1">
        <v>5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45</v>
      </c>
      <c r="AO997" s="20" t="str">
        <f t="shared" si="286"/>
        <v>36-50</v>
      </c>
      <c r="AP997" s="1">
        <v>2371</v>
      </c>
      <c r="AQ997" s="1">
        <v>0</v>
      </c>
      <c r="AR997" s="1">
        <v>1</v>
      </c>
      <c r="AS997" s="1">
        <v>0</v>
      </c>
      <c r="AT997" s="1">
        <v>0</v>
      </c>
      <c r="AU997" s="1">
        <v>0</v>
      </c>
      <c r="AV997" s="1">
        <v>0</v>
      </c>
      <c r="AW997" s="1">
        <v>1</v>
      </c>
      <c r="AX997" s="1">
        <v>0</v>
      </c>
      <c r="AY997" s="1">
        <v>0</v>
      </c>
      <c r="AZ997" s="1">
        <v>308</v>
      </c>
      <c r="BA997" s="23">
        <v>42478</v>
      </c>
      <c r="BB997" s="25">
        <f t="shared" si="287"/>
        <v>4</v>
      </c>
      <c r="BC997" s="25" t="str">
        <f t="shared" si="288"/>
        <v>April</v>
      </c>
      <c r="BD997" s="25">
        <v>1</v>
      </c>
      <c r="BE997" t="str">
        <f t="shared" si="289"/>
        <v>1561,46149,Low income,90,Low spender,0.00195020477150101,0,1,36,254,6,71,4,0,27,362,0.701657458563536,0.0165745856353591,0.196132596685083,0.0110497237569061,0,0.074585635359116,5,5,1,7,18,0.277777777777778,0.277777777777778,0.0555555555555556,0.388888888888889,5,0,0,0,0,0,0,0,45,36-50,2371,0,1,0,0,0,0,1,0,0,308</v>
      </c>
    </row>
    <row r="998" spans="1:57" ht="13.2" x14ac:dyDescent="0.25">
      <c r="A998" s="8">
        <v>410</v>
      </c>
      <c r="B998" s="1">
        <v>59754</v>
      </c>
      <c r="C998" s="8" t="str">
        <f t="shared" si="290"/>
        <v>High income</v>
      </c>
      <c r="D998" s="31">
        <v>63</v>
      </c>
      <c r="E998" s="34" t="str">
        <f t="shared" si="291"/>
        <v>Low spender</v>
      </c>
      <c r="F998" s="10">
        <f t="shared" si="285"/>
        <v>1.0543227231649764E-3</v>
      </c>
      <c r="G998" s="1">
        <v>0</v>
      </c>
      <c r="H998" s="1">
        <v>1</v>
      </c>
      <c r="I998" s="1">
        <v>96</v>
      </c>
      <c r="J998" s="1">
        <v>115</v>
      </c>
      <c r="K998" s="1">
        <v>27</v>
      </c>
      <c r="L998" s="1">
        <v>44</v>
      </c>
      <c r="M998" s="1">
        <v>4</v>
      </c>
      <c r="N998" s="1">
        <v>146</v>
      </c>
      <c r="O998" s="1">
        <v>139</v>
      </c>
      <c r="P998" s="8">
        <f t="shared" si="292"/>
        <v>475</v>
      </c>
      <c r="Q998" s="10">
        <f t="shared" si="293"/>
        <v>0.24210526315789474</v>
      </c>
      <c r="R998" s="10">
        <f t="shared" si="294"/>
        <v>5.6842105263157895E-2</v>
      </c>
      <c r="S998" s="10">
        <f t="shared" si="295"/>
        <v>9.2631578947368426E-2</v>
      </c>
      <c r="T998" s="10">
        <f t="shared" si="296"/>
        <v>8.4210526315789472E-3</v>
      </c>
      <c r="U998" s="10">
        <f t="shared" si="297"/>
        <v>0.30736842105263157</v>
      </c>
      <c r="V998" s="10">
        <f t="shared" si="298"/>
        <v>0.29263157894736841</v>
      </c>
      <c r="W998" s="1">
        <v>3</v>
      </c>
      <c r="X998" s="1">
        <v>5</v>
      </c>
      <c r="Y998" s="1">
        <v>2</v>
      </c>
      <c r="Z998" s="1">
        <v>6</v>
      </c>
      <c r="AA998" s="8">
        <f t="shared" si="299"/>
        <v>16</v>
      </c>
      <c r="AB998" s="10">
        <f t="shared" si="300"/>
        <v>0.1875</v>
      </c>
      <c r="AC998" s="10">
        <f t="shared" si="301"/>
        <v>0.3125</v>
      </c>
      <c r="AD998" s="10">
        <f t="shared" si="302"/>
        <v>0.125</v>
      </c>
      <c r="AE998" s="10">
        <f t="shared" si="303"/>
        <v>0.375</v>
      </c>
      <c r="AF998" s="1">
        <v>5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1</v>
      </c>
      <c r="AN998" s="1">
        <v>55</v>
      </c>
      <c r="AO998" s="20" t="str">
        <f t="shared" si="286"/>
        <v>50-65</v>
      </c>
      <c r="AP998" s="1">
        <v>2734</v>
      </c>
      <c r="AQ998" s="1">
        <v>0</v>
      </c>
      <c r="AR998" s="1">
        <v>1</v>
      </c>
      <c r="AS998" s="1">
        <v>0</v>
      </c>
      <c r="AT998" s="1">
        <v>0</v>
      </c>
      <c r="AU998" s="1">
        <v>0</v>
      </c>
      <c r="AV998" s="1">
        <v>0</v>
      </c>
      <c r="AW998" s="1">
        <v>1</v>
      </c>
      <c r="AX998" s="1">
        <v>0</v>
      </c>
      <c r="AY998" s="1">
        <v>0</v>
      </c>
      <c r="AZ998" s="1">
        <v>197</v>
      </c>
      <c r="BA998" s="23">
        <v>42115</v>
      </c>
      <c r="BB998" s="25">
        <f t="shared" si="287"/>
        <v>4</v>
      </c>
      <c r="BC998" s="25" t="str">
        <f t="shared" si="288"/>
        <v>April</v>
      </c>
      <c r="BD998" s="25">
        <v>1</v>
      </c>
      <c r="BE998" t="str">
        <f t="shared" si="289"/>
        <v>410,59754,High income,63,Low spender,0.00105432272316498,0,1,96,115,27,44,4,146,139,475,0.242105263157895,0.0568421052631579,0.0926315789473684,0.00842105263157895,0.307368421052632,0.292631578947368,3,5,2,6,16,0.1875,0.3125,0.125,0.375,5,0,0,0,0,0,0,1,55,50-65,2734,0,1,0,0,0,0,1,0,0,197</v>
      </c>
    </row>
    <row r="999" spans="1:57" ht="13.2" x14ac:dyDescent="0.25">
      <c r="A999" s="8">
        <v>805</v>
      </c>
      <c r="B999" s="1">
        <v>50200</v>
      </c>
      <c r="C999" s="8" t="str">
        <f t="shared" si="290"/>
        <v>Low income</v>
      </c>
      <c r="D999" s="31">
        <v>1362</v>
      </c>
      <c r="E999" s="34" t="str">
        <f t="shared" si="291"/>
        <v>High spender</v>
      </c>
      <c r="F999" s="10">
        <f t="shared" si="285"/>
        <v>2.7131474103585657E-2</v>
      </c>
      <c r="G999" s="1">
        <v>1</v>
      </c>
      <c r="H999" s="1">
        <v>1</v>
      </c>
      <c r="I999" s="1">
        <v>70</v>
      </c>
      <c r="J999" s="1">
        <v>266</v>
      </c>
      <c r="K999" s="1">
        <v>6</v>
      </c>
      <c r="L999" s="1">
        <v>51</v>
      </c>
      <c r="M999" s="1">
        <v>8</v>
      </c>
      <c r="N999" s="1">
        <v>6</v>
      </c>
      <c r="O999" s="1">
        <v>64</v>
      </c>
      <c r="P999" s="8">
        <f t="shared" si="292"/>
        <v>401</v>
      </c>
      <c r="Q999" s="10">
        <f t="shared" si="293"/>
        <v>0.66334164588528677</v>
      </c>
      <c r="R999" s="10">
        <f t="shared" si="294"/>
        <v>1.4962593516209476E-2</v>
      </c>
      <c r="S999" s="10">
        <f t="shared" si="295"/>
        <v>0.12718204488778054</v>
      </c>
      <c r="T999" s="10">
        <f t="shared" si="296"/>
        <v>1.9950124688279301E-2</v>
      </c>
      <c r="U999" s="10">
        <f t="shared" si="297"/>
        <v>1.4962593516209476E-2</v>
      </c>
      <c r="V999" s="10">
        <f t="shared" si="298"/>
        <v>0.15960099750623441</v>
      </c>
      <c r="W999" s="1">
        <v>6</v>
      </c>
      <c r="X999" s="1">
        <v>7</v>
      </c>
      <c r="Y999" s="1">
        <v>1</v>
      </c>
      <c r="Z999" s="1">
        <v>5</v>
      </c>
      <c r="AA999" s="8">
        <f t="shared" si="299"/>
        <v>19</v>
      </c>
      <c r="AB999" s="10">
        <f t="shared" si="300"/>
        <v>0.31578947368421051</v>
      </c>
      <c r="AC999" s="10">
        <f t="shared" si="301"/>
        <v>0.36842105263157893</v>
      </c>
      <c r="AD999" s="10">
        <f t="shared" si="302"/>
        <v>5.2631578947368418E-2</v>
      </c>
      <c r="AE999" s="10">
        <f t="shared" si="303"/>
        <v>0.26315789473684209</v>
      </c>
      <c r="AF999" s="1">
        <v>8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44</v>
      </c>
      <c r="AO999" s="20" t="str">
        <f t="shared" si="286"/>
        <v>36-50</v>
      </c>
      <c r="AP999" s="1">
        <v>2611</v>
      </c>
      <c r="AQ999" s="1">
        <v>0</v>
      </c>
      <c r="AR999" s="1">
        <v>0</v>
      </c>
      <c r="AS999" s="1">
        <v>0</v>
      </c>
      <c r="AT999" s="1">
        <v>1</v>
      </c>
      <c r="AU999" s="1">
        <v>0</v>
      </c>
      <c r="AV999" s="1">
        <v>0</v>
      </c>
      <c r="AW999" s="1">
        <v>1</v>
      </c>
      <c r="AX999" s="1">
        <v>0</v>
      </c>
      <c r="AY999" s="1">
        <v>0</v>
      </c>
      <c r="AZ999" s="1">
        <v>273</v>
      </c>
      <c r="BA999" s="23">
        <v>42238</v>
      </c>
      <c r="BB999" s="25">
        <f t="shared" si="287"/>
        <v>8</v>
      </c>
      <c r="BC999" s="25" t="str">
        <f t="shared" si="288"/>
        <v>August</v>
      </c>
      <c r="BD999" s="25">
        <v>1</v>
      </c>
      <c r="BE999" t="str">
        <f t="shared" si="289"/>
        <v>805,50200,Low income,1362,High spender,0.0271314741035857,1,1,70,266,6,51,8,6,64,401,0.663341645885287,0.0149625935162095,0.127182044887781,0.0199501246882793,0.0149625935162095,0.159600997506234,6,7,1,5,19,0.315789473684211,0.368421052631579,0.0526315789473684,0.263157894736842,8,0,0,0,0,0,0,0,44,36-50,2611,0,0,0,1,0,0,1,0,0,273</v>
      </c>
    </row>
    <row r="1000" spans="1:57" ht="13.2" x14ac:dyDescent="0.25">
      <c r="A1000" s="8">
        <v>2120</v>
      </c>
      <c r="B1000" s="1">
        <v>50388</v>
      </c>
      <c r="C1000" s="8" t="str">
        <f t="shared" si="290"/>
        <v>Low income</v>
      </c>
      <c r="D1000" s="31">
        <v>303</v>
      </c>
      <c r="E1000" s="34" t="str">
        <f t="shared" si="291"/>
        <v>Low spender</v>
      </c>
      <c r="F1000" s="10">
        <f t="shared" si="285"/>
        <v>6.0133365086925458E-3</v>
      </c>
      <c r="G1000" s="1">
        <v>0</v>
      </c>
      <c r="H1000" s="1">
        <v>1</v>
      </c>
      <c r="I1000" s="1">
        <v>3</v>
      </c>
      <c r="J1000" s="1">
        <v>292</v>
      </c>
      <c r="K1000" s="1">
        <v>6</v>
      </c>
      <c r="L1000" s="1">
        <v>37</v>
      </c>
      <c r="M1000" s="1">
        <v>0</v>
      </c>
      <c r="N1000" s="1">
        <v>3</v>
      </c>
      <c r="O1000" s="1">
        <v>34</v>
      </c>
      <c r="P1000" s="8">
        <f t="shared" si="292"/>
        <v>372</v>
      </c>
      <c r="Q1000" s="10">
        <f t="shared" si="293"/>
        <v>0.78494623655913975</v>
      </c>
      <c r="R1000" s="10">
        <f t="shared" si="294"/>
        <v>1.6129032258064516E-2</v>
      </c>
      <c r="S1000" s="10">
        <f t="shared" si="295"/>
        <v>9.9462365591397844E-2</v>
      </c>
      <c r="T1000" s="10">
        <f t="shared" si="296"/>
        <v>0</v>
      </c>
      <c r="U1000" s="10">
        <f t="shared" si="297"/>
        <v>8.0645161290322578E-3</v>
      </c>
      <c r="V1000" s="10">
        <f t="shared" si="298"/>
        <v>9.1397849462365593E-2</v>
      </c>
      <c r="W1000" s="1">
        <v>4</v>
      </c>
      <c r="X1000" s="1">
        <v>6</v>
      </c>
      <c r="Y1000" s="1">
        <v>1</v>
      </c>
      <c r="Z1000" s="1">
        <v>6</v>
      </c>
      <c r="AA1000" s="8">
        <f t="shared" si="299"/>
        <v>17</v>
      </c>
      <c r="AB1000" s="10">
        <f t="shared" si="300"/>
        <v>0.23529411764705882</v>
      </c>
      <c r="AC1000" s="10">
        <f t="shared" si="301"/>
        <v>0.35294117647058826</v>
      </c>
      <c r="AD1000" s="10">
        <f t="shared" si="302"/>
        <v>5.8823529411764705E-2</v>
      </c>
      <c r="AE1000" s="10">
        <f t="shared" si="303"/>
        <v>0.35294117647058826</v>
      </c>
      <c r="AF1000" s="1">
        <v>7</v>
      </c>
      <c r="AG1000" s="1">
        <v>1</v>
      </c>
      <c r="AH1000" s="1">
        <v>0</v>
      </c>
      <c r="AI1000" s="1">
        <v>0</v>
      </c>
      <c r="AJ1000" s="1">
        <v>1</v>
      </c>
      <c r="AK1000" s="1">
        <v>0</v>
      </c>
      <c r="AL1000" s="1">
        <v>0</v>
      </c>
      <c r="AM1000" s="1">
        <v>1</v>
      </c>
      <c r="AN1000" s="1">
        <v>63</v>
      </c>
      <c r="AO1000" s="20" t="str">
        <f t="shared" si="286"/>
        <v>50-65</v>
      </c>
      <c r="AP1000" s="1">
        <v>2191</v>
      </c>
      <c r="AQ1000" s="1">
        <v>0</v>
      </c>
      <c r="AR1000" s="1">
        <v>0</v>
      </c>
      <c r="AS1000" s="1">
        <v>1</v>
      </c>
      <c r="AT1000" s="1">
        <v>0</v>
      </c>
      <c r="AU1000" s="1">
        <v>0</v>
      </c>
      <c r="AV1000" s="1">
        <v>0</v>
      </c>
      <c r="AW1000" s="1">
        <v>1</v>
      </c>
      <c r="AX1000" s="1">
        <v>0</v>
      </c>
      <c r="AY1000" s="1">
        <v>0</v>
      </c>
      <c r="AZ1000" s="1">
        <v>304</v>
      </c>
      <c r="BA1000" s="23">
        <v>42658</v>
      </c>
      <c r="BB1000" s="25">
        <f t="shared" si="287"/>
        <v>10</v>
      </c>
      <c r="BC1000" s="25" t="str">
        <f t="shared" si="288"/>
        <v>October</v>
      </c>
      <c r="BD1000" s="25">
        <v>1</v>
      </c>
      <c r="BE1000" t="str">
        <f t="shared" si="289"/>
        <v>2120,50388,Low income,303,Low spender,0.00601333650869255,0,1,3,292,6,37,0,3,34,372,0.78494623655914,0.0161290322580645,0.0994623655913978,0,0.00806451612903226,0.0913978494623656,4,6,1,6,17,0.235294117647059,0.352941176470588,0.0588235294117647,0.352941176470588,7,1,0,0,1,0,0,1,63,50-65,2191,0,0,1,0,0,0,1,0,0,304</v>
      </c>
    </row>
    <row r="1001" spans="1:57" ht="13.2" x14ac:dyDescent="0.25">
      <c r="A1001" s="8">
        <v>1247</v>
      </c>
      <c r="B1001" s="1">
        <v>54111</v>
      </c>
      <c r="C1001" s="8" t="str">
        <f t="shared" si="290"/>
        <v>High income</v>
      </c>
      <c r="D1001" s="31">
        <v>42</v>
      </c>
      <c r="E1001" s="34" t="str">
        <f t="shared" si="291"/>
        <v>Low spender</v>
      </c>
      <c r="F1001" s="10">
        <f t="shared" si="285"/>
        <v>7.7618229195542494E-4</v>
      </c>
      <c r="G1001" s="1">
        <v>0</v>
      </c>
      <c r="H1001" s="1">
        <v>1</v>
      </c>
      <c r="I1001" s="1">
        <v>97</v>
      </c>
      <c r="J1001" s="1">
        <v>267</v>
      </c>
      <c r="K1001" s="1">
        <v>6</v>
      </c>
      <c r="L1001" s="1">
        <v>54</v>
      </c>
      <c r="M1001" s="1">
        <v>8</v>
      </c>
      <c r="N1001" s="1">
        <v>3</v>
      </c>
      <c r="O1001" s="1">
        <v>50</v>
      </c>
      <c r="P1001" s="8">
        <f t="shared" si="292"/>
        <v>388</v>
      </c>
      <c r="Q1001" s="10">
        <f t="shared" si="293"/>
        <v>0.68814432989690721</v>
      </c>
      <c r="R1001" s="10">
        <f t="shared" si="294"/>
        <v>1.5463917525773196E-2</v>
      </c>
      <c r="S1001" s="10">
        <f t="shared" si="295"/>
        <v>0.13917525773195877</v>
      </c>
      <c r="T1001" s="10">
        <f t="shared" si="296"/>
        <v>2.0618556701030927E-2</v>
      </c>
      <c r="U1001" s="10">
        <f t="shared" si="297"/>
        <v>7.7319587628865982E-3</v>
      </c>
      <c r="V1001" s="10">
        <f t="shared" si="298"/>
        <v>0.12886597938144329</v>
      </c>
      <c r="W1001" s="1">
        <v>2</v>
      </c>
      <c r="X1001" s="1">
        <v>5</v>
      </c>
      <c r="Y1001" s="1">
        <v>2</v>
      </c>
      <c r="Z1001" s="1">
        <v>6</v>
      </c>
      <c r="AA1001" s="8">
        <f t="shared" si="299"/>
        <v>15</v>
      </c>
      <c r="AB1001" s="10">
        <f t="shared" si="300"/>
        <v>0.13333333333333333</v>
      </c>
      <c r="AC1001" s="10">
        <f t="shared" si="301"/>
        <v>0.33333333333333331</v>
      </c>
      <c r="AD1001" s="10">
        <f t="shared" si="302"/>
        <v>0.13333333333333333</v>
      </c>
      <c r="AE1001" s="10">
        <f t="shared" si="303"/>
        <v>0.4</v>
      </c>
      <c r="AF1001" s="1">
        <v>5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55</v>
      </c>
      <c r="AO1001" s="20" t="str">
        <f t="shared" si="286"/>
        <v>50-65</v>
      </c>
      <c r="AP1001" s="1">
        <v>2467</v>
      </c>
      <c r="AQ1001" s="1">
        <v>0</v>
      </c>
      <c r="AR1001" s="1">
        <v>0</v>
      </c>
      <c r="AS1001" s="1">
        <v>0</v>
      </c>
      <c r="AT1001" s="1">
        <v>0</v>
      </c>
      <c r="AU1001" s="1">
        <v>1</v>
      </c>
      <c r="AV1001" s="1">
        <v>0</v>
      </c>
      <c r="AW1001" s="1">
        <v>0</v>
      </c>
      <c r="AX1001" s="1">
        <v>0</v>
      </c>
      <c r="AY1001" s="1">
        <v>1</v>
      </c>
      <c r="AZ1001" s="1">
        <v>288</v>
      </c>
      <c r="BA1001" s="23">
        <v>42382</v>
      </c>
      <c r="BB1001" s="25">
        <f t="shared" si="287"/>
        <v>1</v>
      </c>
      <c r="BC1001" s="25" t="str">
        <f t="shared" si="288"/>
        <v>January</v>
      </c>
      <c r="BD1001" s="25">
        <v>1</v>
      </c>
      <c r="BE1001" t="str">
        <f t="shared" si="289"/>
        <v>1247,54111,High income,42,Low spender,0.000776182291955425,0,1,97,267,6,54,8,3,50,388,0.688144329896907,0.0154639175257732,0.139175257731959,0.0206185567010309,0.0077319587628866,0.128865979381443,2,5,2,6,15,0.133333333333333,0.333333333333333,0.133333333333333,0.4,5,0,0,0,0,0,0,0,55,50-65,2467,0,0,0,0,1,0,0,0,1,288</v>
      </c>
    </row>
    <row r="1002" spans="1:57" ht="13.2" x14ac:dyDescent="0.25">
      <c r="A1002" s="8">
        <v>445</v>
      </c>
      <c r="B1002" s="1">
        <v>46344</v>
      </c>
      <c r="C1002" s="8" t="str">
        <f t="shared" si="290"/>
        <v>Low income</v>
      </c>
      <c r="D1002" s="31">
        <v>53</v>
      </c>
      <c r="E1002" s="34" t="str">
        <f t="shared" si="291"/>
        <v>Low spender</v>
      </c>
      <c r="F1002" s="10">
        <f t="shared" si="285"/>
        <v>1.1436216122906956E-3</v>
      </c>
      <c r="G1002" s="1">
        <v>0</v>
      </c>
      <c r="H1002" s="1">
        <v>1</v>
      </c>
      <c r="I1002" s="1">
        <v>28</v>
      </c>
      <c r="J1002" s="1">
        <v>233</v>
      </c>
      <c r="K1002" s="1">
        <v>20</v>
      </c>
      <c r="L1002" s="1">
        <v>57</v>
      </c>
      <c r="M1002" s="1">
        <v>8</v>
      </c>
      <c r="N1002" s="1">
        <v>20</v>
      </c>
      <c r="O1002" s="1">
        <v>91</v>
      </c>
      <c r="P1002" s="8">
        <f t="shared" si="292"/>
        <v>429</v>
      </c>
      <c r="Q1002" s="10">
        <f t="shared" si="293"/>
        <v>0.54312354312354316</v>
      </c>
      <c r="R1002" s="10">
        <f t="shared" si="294"/>
        <v>4.6620046620046623E-2</v>
      </c>
      <c r="S1002" s="10">
        <f t="shared" si="295"/>
        <v>0.13286713286713286</v>
      </c>
      <c r="T1002" s="10">
        <f t="shared" si="296"/>
        <v>1.8648018648018648E-2</v>
      </c>
      <c r="U1002" s="10">
        <f t="shared" si="297"/>
        <v>4.6620046620046623E-2</v>
      </c>
      <c r="V1002" s="10">
        <f t="shared" si="298"/>
        <v>0.21212121212121213</v>
      </c>
      <c r="W1002" s="1">
        <v>4</v>
      </c>
      <c r="X1002" s="1">
        <v>7</v>
      </c>
      <c r="Y1002" s="1">
        <v>1</v>
      </c>
      <c r="Z1002" s="1">
        <v>5</v>
      </c>
      <c r="AA1002" s="8">
        <f t="shared" si="299"/>
        <v>17</v>
      </c>
      <c r="AB1002" s="10">
        <f t="shared" si="300"/>
        <v>0.23529411764705882</v>
      </c>
      <c r="AC1002" s="10">
        <f t="shared" si="301"/>
        <v>0.41176470588235292</v>
      </c>
      <c r="AD1002" s="10">
        <f t="shared" si="302"/>
        <v>5.8823529411764705E-2</v>
      </c>
      <c r="AE1002" s="10">
        <f t="shared" si="303"/>
        <v>0.29411764705882354</v>
      </c>
      <c r="AF1002" s="1">
        <v>7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48</v>
      </c>
      <c r="AO1002" s="20" t="str">
        <f t="shared" si="286"/>
        <v>36-50</v>
      </c>
      <c r="AP1002" s="1">
        <v>2721</v>
      </c>
      <c r="AQ1002" s="1">
        <v>0</v>
      </c>
      <c r="AR1002" s="1">
        <v>0</v>
      </c>
      <c r="AS1002" s="1">
        <v>0</v>
      </c>
      <c r="AT1002" s="1">
        <v>1</v>
      </c>
      <c r="AU1002" s="1">
        <v>0</v>
      </c>
      <c r="AV1002" s="1">
        <v>1</v>
      </c>
      <c r="AW1002" s="1">
        <v>0</v>
      </c>
      <c r="AX1002" s="1">
        <v>0</v>
      </c>
      <c r="AY1002" s="1">
        <v>0</v>
      </c>
      <c r="AZ1002" s="1">
        <v>247</v>
      </c>
      <c r="BA1002" s="23">
        <v>42128</v>
      </c>
      <c r="BB1002" s="25">
        <f t="shared" si="287"/>
        <v>5</v>
      </c>
      <c r="BC1002" s="25" t="str">
        <f t="shared" si="288"/>
        <v>May</v>
      </c>
      <c r="BD1002" s="25">
        <v>1</v>
      </c>
      <c r="BE1002" t="str">
        <f t="shared" si="289"/>
        <v>445,46344,Low income,53,Low spender,0.0011436216122907,0,1,28,233,20,57,8,20,91,429,0.543123543123543,0.0466200466200466,0.132867132867133,0.0186480186480186,0.0466200466200466,0.212121212121212,4,7,1,5,17,0.235294117647059,0.411764705882353,0.0588235294117647,0.294117647058824,7,0,0,0,0,0,0,0,48,36-50,2721,0,0,0,1,0,1,0,0,0,247</v>
      </c>
    </row>
    <row r="1003" spans="1:57" ht="13.2" x14ac:dyDescent="0.25">
      <c r="A1003" s="8">
        <v>1018</v>
      </c>
      <c r="B1003" s="1">
        <v>35416</v>
      </c>
      <c r="C1003" s="8" t="str">
        <f t="shared" si="290"/>
        <v>Low income</v>
      </c>
      <c r="D1003" s="31">
        <v>151</v>
      </c>
      <c r="E1003" s="34" t="str">
        <f t="shared" si="291"/>
        <v>Low spender</v>
      </c>
      <c r="F1003" s="10">
        <f t="shared" si="285"/>
        <v>4.2636096679466908E-3</v>
      </c>
      <c r="G1003" s="1">
        <v>0</v>
      </c>
      <c r="H1003" s="1">
        <v>0</v>
      </c>
      <c r="I1003" s="1">
        <v>62</v>
      </c>
      <c r="J1003" s="1">
        <v>248</v>
      </c>
      <c r="K1003" s="1">
        <v>3</v>
      </c>
      <c r="L1003" s="1">
        <v>81</v>
      </c>
      <c r="M1003" s="1">
        <v>4</v>
      </c>
      <c r="N1003" s="1">
        <v>3</v>
      </c>
      <c r="O1003" s="1">
        <v>51</v>
      </c>
      <c r="P1003" s="8">
        <f t="shared" si="292"/>
        <v>390</v>
      </c>
      <c r="Q1003" s="10">
        <f t="shared" si="293"/>
        <v>0.63589743589743586</v>
      </c>
      <c r="R1003" s="10">
        <f t="shared" si="294"/>
        <v>7.6923076923076927E-3</v>
      </c>
      <c r="S1003" s="10">
        <f t="shared" si="295"/>
        <v>0.2076923076923077</v>
      </c>
      <c r="T1003" s="10">
        <f t="shared" si="296"/>
        <v>1.0256410256410256E-2</v>
      </c>
      <c r="U1003" s="10">
        <f t="shared" si="297"/>
        <v>7.6923076923076927E-3</v>
      </c>
      <c r="V1003" s="10">
        <f t="shared" si="298"/>
        <v>0.13076923076923078</v>
      </c>
      <c r="W1003" s="1">
        <v>3</v>
      </c>
      <c r="X1003" s="1">
        <v>7</v>
      </c>
      <c r="Y1003" s="1">
        <v>1</v>
      </c>
      <c r="Z1003" s="1">
        <v>5</v>
      </c>
      <c r="AA1003" s="8">
        <f t="shared" si="299"/>
        <v>16</v>
      </c>
      <c r="AB1003" s="10">
        <f t="shared" si="300"/>
        <v>0.1875</v>
      </c>
      <c r="AC1003" s="10">
        <f t="shared" si="301"/>
        <v>0.4375</v>
      </c>
      <c r="AD1003" s="10">
        <f t="shared" si="302"/>
        <v>6.25E-2</v>
      </c>
      <c r="AE1003" s="10">
        <f t="shared" si="303"/>
        <v>0.3125</v>
      </c>
      <c r="AF1003" s="1">
        <v>8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71</v>
      </c>
      <c r="AO1003" s="20" t="str">
        <f t="shared" si="286"/>
        <v>66+</v>
      </c>
      <c r="AP1003" s="1">
        <v>2540</v>
      </c>
      <c r="AQ1003" s="1">
        <v>1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1</v>
      </c>
      <c r="AY1003" s="1">
        <v>0</v>
      </c>
      <c r="AZ1003" s="1">
        <v>288</v>
      </c>
      <c r="BA1003" s="23">
        <v>42309</v>
      </c>
      <c r="BB1003" s="25">
        <f t="shared" si="287"/>
        <v>11</v>
      </c>
      <c r="BC1003" s="25" t="str">
        <f t="shared" si="288"/>
        <v>November</v>
      </c>
      <c r="BD1003" s="25">
        <v>1</v>
      </c>
      <c r="BE1003" t="str">
        <f t="shared" si="289"/>
        <v>1018,35416,Low income,151,Low spender,0.00426360966794669,0,0,62,248,3,81,4,3,51,390,0.635897435897436,0.00769230769230769,0.207692307692308,0.0102564102564103,0.00769230769230769,0.130769230769231,3,7,1,5,16,0.1875,0.4375,0.0625,0.3125,8,0,0,0,0,0,0,0,71,66+,2540,1,0,0,0,0,0,0,1,0,288</v>
      </c>
    </row>
    <row r="1004" spans="1:57" ht="13.2" x14ac:dyDescent="0.25">
      <c r="A1004" s="8">
        <v>379</v>
      </c>
      <c r="B1004" s="1">
        <v>43263</v>
      </c>
      <c r="C1004" s="8" t="str">
        <f t="shared" si="290"/>
        <v>Low income</v>
      </c>
      <c r="D1004" s="31">
        <v>341</v>
      </c>
      <c r="E1004" s="34" t="str">
        <f t="shared" si="291"/>
        <v>Low spender</v>
      </c>
      <c r="F1004" s="10">
        <f t="shared" si="285"/>
        <v>7.882023900330536E-3</v>
      </c>
      <c r="G1004" s="1">
        <v>0</v>
      </c>
      <c r="H1004" s="1">
        <v>1</v>
      </c>
      <c r="I1004" s="1">
        <v>2</v>
      </c>
      <c r="J1004" s="1">
        <v>262</v>
      </c>
      <c r="K1004" s="1">
        <v>6</v>
      </c>
      <c r="L1004" s="1">
        <v>61</v>
      </c>
      <c r="M1004" s="1">
        <v>0</v>
      </c>
      <c r="N1004" s="1">
        <v>10</v>
      </c>
      <c r="O1004" s="1">
        <v>102</v>
      </c>
      <c r="P1004" s="8">
        <f t="shared" si="292"/>
        <v>441</v>
      </c>
      <c r="Q1004" s="10">
        <f t="shared" si="293"/>
        <v>0.59410430839002271</v>
      </c>
      <c r="R1004" s="10">
        <f t="shared" si="294"/>
        <v>1.3605442176870748E-2</v>
      </c>
      <c r="S1004" s="10">
        <f t="shared" si="295"/>
        <v>0.1383219954648526</v>
      </c>
      <c r="T1004" s="10">
        <f t="shared" si="296"/>
        <v>0</v>
      </c>
      <c r="U1004" s="10">
        <f t="shared" si="297"/>
        <v>2.2675736961451247E-2</v>
      </c>
      <c r="V1004" s="10">
        <f t="shared" si="298"/>
        <v>0.23129251700680273</v>
      </c>
      <c r="W1004" s="1">
        <v>3</v>
      </c>
      <c r="X1004" s="1">
        <v>5</v>
      </c>
      <c r="Y1004" s="1">
        <v>2</v>
      </c>
      <c r="Z1004" s="1">
        <v>6</v>
      </c>
      <c r="AA1004" s="8">
        <f t="shared" si="299"/>
        <v>16</v>
      </c>
      <c r="AB1004" s="10">
        <f t="shared" si="300"/>
        <v>0.1875</v>
      </c>
      <c r="AC1004" s="10">
        <f t="shared" si="301"/>
        <v>0.3125</v>
      </c>
      <c r="AD1004" s="10">
        <f t="shared" si="302"/>
        <v>0.125</v>
      </c>
      <c r="AE1004" s="10">
        <f t="shared" si="303"/>
        <v>0.375</v>
      </c>
      <c r="AF1004" s="1">
        <v>5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43</v>
      </c>
      <c r="AO1004" s="20" t="str">
        <f t="shared" si="286"/>
        <v>36-50</v>
      </c>
      <c r="AP1004" s="1">
        <v>2744</v>
      </c>
      <c r="AQ1004" s="1">
        <v>0</v>
      </c>
      <c r="AR1004" s="1">
        <v>1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1</v>
      </c>
      <c r="AY1004" s="1">
        <v>0</v>
      </c>
      <c r="AZ1004" s="1">
        <v>237</v>
      </c>
      <c r="BA1004" s="23">
        <v>42105</v>
      </c>
      <c r="BB1004" s="25">
        <f t="shared" si="287"/>
        <v>4</v>
      </c>
      <c r="BC1004" s="25" t="str">
        <f t="shared" si="288"/>
        <v>April</v>
      </c>
      <c r="BD1004" s="25">
        <v>1</v>
      </c>
      <c r="BE1004" t="str">
        <f t="shared" si="289"/>
        <v>379,43263,Low income,341,Low spender,0.00788202390033054,0,1,2,262,6,61,0,10,102,441,0.594104308390023,0.0136054421768707,0.138321995464853,0,0.0226757369614512,0.231292517006803,3,5,2,6,16,0.1875,0.3125,0.125,0.375,5,0,0,0,0,0,0,0,43,36-50,2744,0,1,0,0,0,0,0,1,0,237</v>
      </c>
    </row>
    <row r="1005" spans="1:57" ht="13.2" x14ac:dyDescent="0.25">
      <c r="A1005" s="8">
        <v>1483</v>
      </c>
      <c r="B1005" s="1">
        <v>49154</v>
      </c>
      <c r="C1005" s="8" t="str">
        <f t="shared" si="290"/>
        <v>Low income</v>
      </c>
      <c r="D1005" s="31">
        <v>223</v>
      </c>
      <c r="E1005" s="34" t="str">
        <f t="shared" si="291"/>
        <v>Low spender</v>
      </c>
      <c r="F1005" s="10">
        <f t="shared" si="285"/>
        <v>4.5367620132644344E-3</v>
      </c>
      <c r="G1005" s="1">
        <v>1</v>
      </c>
      <c r="H1005" s="1">
        <v>1</v>
      </c>
      <c r="I1005" s="1">
        <v>69</v>
      </c>
      <c r="J1005" s="1">
        <v>206</v>
      </c>
      <c r="K1005" s="1">
        <v>10</v>
      </c>
      <c r="L1005" s="1">
        <v>67</v>
      </c>
      <c r="M1005" s="1">
        <v>30</v>
      </c>
      <c r="N1005" s="1">
        <v>27</v>
      </c>
      <c r="O1005" s="1">
        <v>71</v>
      </c>
      <c r="P1005" s="8">
        <f t="shared" si="292"/>
        <v>411</v>
      </c>
      <c r="Q1005" s="10">
        <f t="shared" si="293"/>
        <v>0.5012165450121655</v>
      </c>
      <c r="R1005" s="10">
        <f t="shared" si="294"/>
        <v>2.4330900243309004E-2</v>
      </c>
      <c r="S1005" s="10">
        <f t="shared" si="295"/>
        <v>0.16301703163017031</v>
      </c>
      <c r="T1005" s="10">
        <f t="shared" si="296"/>
        <v>7.2992700729927001E-2</v>
      </c>
      <c r="U1005" s="10">
        <f t="shared" si="297"/>
        <v>6.569343065693431E-2</v>
      </c>
      <c r="V1005" s="10">
        <f t="shared" si="298"/>
        <v>0.17274939172749393</v>
      </c>
      <c r="W1005" s="1">
        <v>6</v>
      </c>
      <c r="X1005" s="1">
        <v>4</v>
      </c>
      <c r="Y1005" s="1">
        <v>1</v>
      </c>
      <c r="Z1005" s="1">
        <v>8</v>
      </c>
      <c r="AA1005" s="8">
        <f t="shared" si="299"/>
        <v>19</v>
      </c>
      <c r="AB1005" s="10">
        <f t="shared" si="300"/>
        <v>0.31578947368421051</v>
      </c>
      <c r="AC1005" s="10">
        <f t="shared" si="301"/>
        <v>0.21052631578947367</v>
      </c>
      <c r="AD1005" s="10">
        <f t="shared" si="302"/>
        <v>5.2631578947368418E-2</v>
      </c>
      <c r="AE1005" s="10">
        <f t="shared" si="303"/>
        <v>0.42105263157894735</v>
      </c>
      <c r="AF1005" s="1">
        <v>6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60</v>
      </c>
      <c r="AO1005" s="20" t="str">
        <f t="shared" si="286"/>
        <v>50-65</v>
      </c>
      <c r="AP1005" s="1">
        <v>2397</v>
      </c>
      <c r="AQ1005" s="1">
        <v>0</v>
      </c>
      <c r="AR1005" s="1">
        <v>1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1</v>
      </c>
      <c r="AZ1005" s="1">
        <v>269</v>
      </c>
      <c r="BA1005" s="23">
        <v>42452</v>
      </c>
      <c r="BB1005" s="25">
        <f t="shared" si="287"/>
        <v>3</v>
      </c>
      <c r="BC1005" s="25" t="str">
        <f t="shared" si="288"/>
        <v>March</v>
      </c>
      <c r="BD1005" s="25">
        <v>1</v>
      </c>
      <c r="BE1005" t="str">
        <f t="shared" si="289"/>
        <v>1483,49154,Low income,223,Low spender,0.00453676201326443,1,1,69,206,10,67,30,27,71,411,0.501216545012166,0.024330900243309,0.16301703163017,0.072992700729927,0.0656934306569343,0.172749391727494,6,4,1,8,19,0.315789473684211,0.210526315789474,0.0526315789473684,0.421052631578947,6,0,0,0,0,0,0,0,60,50-65,2397,0,1,0,0,0,0,0,0,1,269</v>
      </c>
    </row>
    <row r="1006" spans="1:57" ht="13.2" x14ac:dyDescent="0.25">
      <c r="A1006" s="8">
        <v>1434</v>
      </c>
      <c r="B1006" s="1">
        <v>48920</v>
      </c>
      <c r="C1006" s="8" t="str">
        <f t="shared" si="290"/>
        <v>Low income</v>
      </c>
      <c r="D1006" s="31">
        <v>550</v>
      </c>
      <c r="E1006" s="34" t="str">
        <f t="shared" si="291"/>
        <v>Low spender</v>
      </c>
      <c r="F1006" s="10">
        <f t="shared" si="285"/>
        <v>1.1242845461978741E-2</v>
      </c>
      <c r="G1006" s="1">
        <v>0</v>
      </c>
      <c r="H1006" s="1">
        <v>2</v>
      </c>
      <c r="I1006" s="1">
        <v>93</v>
      </c>
      <c r="J1006" s="1">
        <v>238</v>
      </c>
      <c r="K1006" s="1">
        <v>17</v>
      </c>
      <c r="L1006" s="1">
        <v>68</v>
      </c>
      <c r="M1006" s="1">
        <v>8</v>
      </c>
      <c r="N1006" s="1">
        <v>10</v>
      </c>
      <c r="O1006" s="1">
        <v>6</v>
      </c>
      <c r="P1006" s="8">
        <f t="shared" si="292"/>
        <v>347</v>
      </c>
      <c r="Q1006" s="10">
        <f t="shared" si="293"/>
        <v>0.6858789625360231</v>
      </c>
      <c r="R1006" s="10">
        <f t="shared" si="294"/>
        <v>4.8991354466858789E-2</v>
      </c>
      <c r="S1006" s="10">
        <f t="shared" si="295"/>
        <v>0.19596541786743515</v>
      </c>
      <c r="T1006" s="10">
        <f t="shared" si="296"/>
        <v>2.3054755043227664E-2</v>
      </c>
      <c r="U1006" s="10">
        <f t="shared" si="297"/>
        <v>2.8818443804034581E-2</v>
      </c>
      <c r="V1006" s="10">
        <f t="shared" si="298"/>
        <v>1.7291066282420751E-2</v>
      </c>
      <c r="W1006" s="1">
        <v>3</v>
      </c>
      <c r="X1006" s="1">
        <v>6</v>
      </c>
      <c r="Y1006" s="1">
        <v>2</v>
      </c>
      <c r="Z1006" s="1">
        <v>5</v>
      </c>
      <c r="AA1006" s="8">
        <f t="shared" si="299"/>
        <v>16</v>
      </c>
      <c r="AB1006" s="10">
        <f t="shared" si="300"/>
        <v>0.1875</v>
      </c>
      <c r="AC1006" s="10">
        <f t="shared" si="301"/>
        <v>0.375</v>
      </c>
      <c r="AD1006" s="10">
        <f t="shared" si="302"/>
        <v>0.125</v>
      </c>
      <c r="AE1006" s="10">
        <f t="shared" si="303"/>
        <v>0.3125</v>
      </c>
      <c r="AF1006" s="1">
        <v>7</v>
      </c>
      <c r="AG1006" s="1">
        <v>0</v>
      </c>
      <c r="AH1006" s="1">
        <v>0</v>
      </c>
      <c r="AI1006" s="1">
        <v>0</v>
      </c>
      <c r="AJ1006" s="1">
        <v>1</v>
      </c>
      <c r="AK1006" s="1">
        <v>0</v>
      </c>
      <c r="AL1006" s="1">
        <v>0</v>
      </c>
      <c r="AM1006" s="1">
        <v>0</v>
      </c>
      <c r="AN1006" s="1">
        <v>56</v>
      </c>
      <c r="AO1006" s="20" t="str">
        <f t="shared" si="286"/>
        <v>50-65</v>
      </c>
      <c r="AP1006" s="1">
        <v>2411</v>
      </c>
      <c r="AQ1006" s="1">
        <v>0</v>
      </c>
      <c r="AR1006" s="1">
        <v>1</v>
      </c>
      <c r="AS1006" s="1">
        <v>0</v>
      </c>
      <c r="AT1006" s="1">
        <v>0</v>
      </c>
      <c r="AU1006" s="1">
        <v>0</v>
      </c>
      <c r="AV1006" s="1">
        <v>0</v>
      </c>
      <c r="AW1006" s="1">
        <v>1</v>
      </c>
      <c r="AX1006" s="1">
        <v>0</v>
      </c>
      <c r="AY1006" s="1">
        <v>0</v>
      </c>
      <c r="AZ1006" s="1">
        <v>335</v>
      </c>
      <c r="BA1006" s="23">
        <v>42438</v>
      </c>
      <c r="BB1006" s="25">
        <f t="shared" si="287"/>
        <v>3</v>
      </c>
      <c r="BC1006" s="25" t="str">
        <f t="shared" si="288"/>
        <v>March</v>
      </c>
      <c r="BD1006" s="25">
        <v>1</v>
      </c>
      <c r="BE1006" t="str">
        <f t="shared" si="289"/>
        <v>1434,48920,Low income,550,Low spender,0.0112428454619787,0,2,93,238,17,68,8,10,6,347,0.685878962536023,0.0489913544668588,0.195965417867435,0.0230547550432277,0.0288184438040346,0.0172910662824208,3,6,2,5,16,0.1875,0.375,0.125,0.3125,7,0,0,0,1,0,0,0,56,50-65,2411,0,1,0,0,0,0,1,0,0,335</v>
      </c>
    </row>
    <row r="1007" spans="1:57" ht="13.2" x14ac:dyDescent="0.25">
      <c r="A1007" s="8">
        <v>370</v>
      </c>
      <c r="B1007" s="1">
        <v>36715</v>
      </c>
      <c r="C1007" s="8" t="str">
        <f t="shared" si="290"/>
        <v>Low income</v>
      </c>
      <c r="D1007" s="31">
        <v>51</v>
      </c>
      <c r="E1007" s="34" t="str">
        <f t="shared" si="291"/>
        <v>Low spender</v>
      </c>
      <c r="F1007" s="10">
        <f t="shared" si="285"/>
        <v>1.3890780335012937E-3</v>
      </c>
      <c r="G1007" s="1">
        <v>1</v>
      </c>
      <c r="H1007" s="1">
        <v>0</v>
      </c>
      <c r="I1007" s="1">
        <v>16</v>
      </c>
      <c r="J1007" s="1">
        <v>172</v>
      </c>
      <c r="K1007" s="1">
        <v>10</v>
      </c>
      <c r="L1007" s="1">
        <v>125</v>
      </c>
      <c r="M1007" s="1">
        <v>21</v>
      </c>
      <c r="N1007" s="1">
        <v>13</v>
      </c>
      <c r="O1007" s="1">
        <v>16</v>
      </c>
      <c r="P1007" s="8">
        <f t="shared" si="292"/>
        <v>357</v>
      </c>
      <c r="Q1007" s="10">
        <f t="shared" si="293"/>
        <v>0.48179271708683474</v>
      </c>
      <c r="R1007" s="10">
        <f t="shared" si="294"/>
        <v>2.8011204481792718E-2</v>
      </c>
      <c r="S1007" s="10">
        <f t="shared" si="295"/>
        <v>0.35014005602240894</v>
      </c>
      <c r="T1007" s="10">
        <f t="shared" si="296"/>
        <v>5.8823529411764705E-2</v>
      </c>
      <c r="U1007" s="10">
        <f t="shared" si="297"/>
        <v>3.6414565826330535E-2</v>
      </c>
      <c r="V1007" s="10">
        <f t="shared" si="298"/>
        <v>4.4817927170868348E-2</v>
      </c>
      <c r="W1007" s="1">
        <v>6</v>
      </c>
      <c r="X1007" s="1">
        <v>7</v>
      </c>
      <c r="Y1007" s="1">
        <v>2</v>
      </c>
      <c r="Z1007" s="1">
        <v>4</v>
      </c>
      <c r="AA1007" s="8">
        <f t="shared" si="299"/>
        <v>19</v>
      </c>
      <c r="AB1007" s="10">
        <f t="shared" si="300"/>
        <v>0.31578947368421051</v>
      </c>
      <c r="AC1007" s="10">
        <f t="shared" si="301"/>
        <v>0.36842105263157893</v>
      </c>
      <c r="AD1007" s="10">
        <f t="shared" si="302"/>
        <v>0.10526315789473684</v>
      </c>
      <c r="AE1007" s="10">
        <f t="shared" si="303"/>
        <v>0.21052631578947367</v>
      </c>
      <c r="AF1007" s="1">
        <v>9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1</v>
      </c>
      <c r="AN1007" s="1">
        <v>49</v>
      </c>
      <c r="AO1007" s="20" t="str">
        <f t="shared" si="286"/>
        <v>36-50</v>
      </c>
      <c r="AP1007" s="1">
        <v>2748</v>
      </c>
      <c r="AQ1007" s="1">
        <v>0</v>
      </c>
      <c r="AR1007" s="1">
        <v>1</v>
      </c>
      <c r="AS1007" s="1">
        <v>0</v>
      </c>
      <c r="AT1007" s="1">
        <v>0</v>
      </c>
      <c r="AU1007" s="1">
        <v>0</v>
      </c>
      <c r="AV1007" s="1">
        <v>0</v>
      </c>
      <c r="AW1007" s="1">
        <v>1</v>
      </c>
      <c r="AX1007" s="1">
        <v>0</v>
      </c>
      <c r="AY1007" s="1">
        <v>0</v>
      </c>
      <c r="AZ1007" s="1">
        <v>325</v>
      </c>
      <c r="BA1007" s="23">
        <v>42101</v>
      </c>
      <c r="BB1007" s="25">
        <f t="shared" si="287"/>
        <v>4</v>
      </c>
      <c r="BC1007" s="25" t="str">
        <f t="shared" si="288"/>
        <v>April</v>
      </c>
      <c r="BD1007" s="25">
        <v>1</v>
      </c>
      <c r="BE1007" t="str">
        <f t="shared" si="289"/>
        <v>370,36715,Low income,51,Low spender,0.00138907803350129,1,0,16,172,10,125,21,13,16,357,0.481792717086835,0.0280112044817927,0.350140056022409,0.0588235294117647,0.0364145658263305,0.0448179271708683,6,7,2,4,19,0.315789473684211,0.368421052631579,0.105263157894737,0.210526315789474,9,0,0,0,0,0,0,1,49,36-50,2748,0,1,0,0,0,0,1,0,0,325</v>
      </c>
    </row>
    <row r="1008" spans="1:57" ht="13.2" x14ac:dyDescent="0.25">
      <c r="A1008" s="8">
        <v>335</v>
      </c>
      <c r="B1008" s="1">
        <v>51651</v>
      </c>
      <c r="C1008" s="8" t="str">
        <f t="shared" si="290"/>
        <v>Low income</v>
      </c>
      <c r="D1008" s="31">
        <v>389</v>
      </c>
      <c r="E1008" s="34" t="str">
        <f t="shared" si="291"/>
        <v>Low spender</v>
      </c>
      <c r="F1008" s="10">
        <f t="shared" si="285"/>
        <v>7.5313159474163132E-3</v>
      </c>
      <c r="G1008" s="1">
        <v>0</v>
      </c>
      <c r="H1008" s="1">
        <v>1</v>
      </c>
      <c r="I1008" s="1">
        <v>32</v>
      </c>
      <c r="J1008" s="1">
        <v>293</v>
      </c>
      <c r="K1008" s="1">
        <v>6</v>
      </c>
      <c r="L1008" s="1">
        <v>23</v>
      </c>
      <c r="M1008" s="1">
        <v>13</v>
      </c>
      <c r="N1008" s="1">
        <v>6</v>
      </c>
      <c r="O1008" s="1">
        <v>92</v>
      </c>
      <c r="P1008" s="8">
        <f t="shared" si="292"/>
        <v>433</v>
      </c>
      <c r="Q1008" s="10">
        <f t="shared" si="293"/>
        <v>0.67667436489607391</v>
      </c>
      <c r="R1008" s="10">
        <f t="shared" si="294"/>
        <v>1.3856812933025405E-2</v>
      </c>
      <c r="S1008" s="10">
        <f t="shared" si="295"/>
        <v>5.3117782909930716E-2</v>
      </c>
      <c r="T1008" s="10">
        <f t="shared" si="296"/>
        <v>3.0023094688221709E-2</v>
      </c>
      <c r="U1008" s="10">
        <f t="shared" si="297"/>
        <v>1.3856812933025405E-2</v>
      </c>
      <c r="V1008" s="10">
        <f t="shared" si="298"/>
        <v>0.21247113163972287</v>
      </c>
      <c r="W1008" s="1">
        <v>4</v>
      </c>
      <c r="X1008" s="1">
        <v>6</v>
      </c>
      <c r="Y1008" s="1">
        <v>2</v>
      </c>
      <c r="Z1008" s="1">
        <v>5</v>
      </c>
      <c r="AA1008" s="8">
        <f t="shared" si="299"/>
        <v>17</v>
      </c>
      <c r="AB1008" s="10">
        <f t="shared" si="300"/>
        <v>0.23529411764705882</v>
      </c>
      <c r="AC1008" s="10">
        <f t="shared" si="301"/>
        <v>0.35294117647058826</v>
      </c>
      <c r="AD1008" s="10">
        <f t="shared" si="302"/>
        <v>0.11764705882352941</v>
      </c>
      <c r="AE1008" s="10">
        <f t="shared" si="303"/>
        <v>0.29411764705882354</v>
      </c>
      <c r="AF1008" s="1">
        <v>8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60</v>
      </c>
      <c r="AO1008" s="20" t="str">
        <f t="shared" si="286"/>
        <v>50-65</v>
      </c>
      <c r="AP1008" s="1">
        <v>2758</v>
      </c>
      <c r="AQ1008" s="1">
        <v>0</v>
      </c>
      <c r="AR1008" s="1">
        <v>1</v>
      </c>
      <c r="AS1008" s="1">
        <v>0</v>
      </c>
      <c r="AT1008" s="1">
        <v>0</v>
      </c>
      <c r="AU1008" s="1">
        <v>0</v>
      </c>
      <c r="AV1008" s="1">
        <v>0</v>
      </c>
      <c r="AW1008" s="1">
        <v>1</v>
      </c>
      <c r="AX1008" s="1">
        <v>0</v>
      </c>
      <c r="AY1008" s="1">
        <v>0</v>
      </c>
      <c r="AZ1008" s="1">
        <v>249</v>
      </c>
      <c r="BA1008" s="23">
        <v>42091</v>
      </c>
      <c r="BB1008" s="25">
        <f t="shared" si="287"/>
        <v>3</v>
      </c>
      <c r="BC1008" s="25" t="str">
        <f t="shared" si="288"/>
        <v>March</v>
      </c>
      <c r="BD1008" s="25">
        <v>1</v>
      </c>
      <c r="BE1008" t="str">
        <f t="shared" si="289"/>
        <v>335,51651,Low income,389,Low spender,0.00753131594741631,0,1,32,293,6,23,13,6,92,433,0.676674364896074,0.0138568129330254,0.0531177829099307,0.0300230946882217,0.0138568129330254,0.212471131639723,4,6,2,5,17,0.235294117647059,0.352941176470588,0.117647058823529,0.294117647058824,8,0,0,0,0,0,0,0,60,50-65,2758,0,1,0,0,0,0,1,0,0,249</v>
      </c>
    </row>
    <row r="1009" spans="1:57" ht="13.2" x14ac:dyDescent="0.25">
      <c r="A1009" s="8">
        <v>1128</v>
      </c>
      <c r="B1009" s="1">
        <v>46610</v>
      </c>
      <c r="C1009" s="8" t="str">
        <f t="shared" si="290"/>
        <v>Low income</v>
      </c>
      <c r="D1009" s="31">
        <v>50</v>
      </c>
      <c r="E1009" s="34" t="str">
        <f t="shared" si="291"/>
        <v>Low spender</v>
      </c>
      <c r="F1009" s="10">
        <f t="shared" si="285"/>
        <v>1.0727311735679039E-3</v>
      </c>
      <c r="G1009" s="1">
        <v>0</v>
      </c>
      <c r="H1009" s="1">
        <v>0</v>
      </c>
      <c r="I1009" s="1">
        <v>4</v>
      </c>
      <c r="J1009" s="1">
        <v>288</v>
      </c>
      <c r="K1009" s="1">
        <v>10</v>
      </c>
      <c r="L1009" s="1">
        <v>30</v>
      </c>
      <c r="M1009" s="1">
        <v>4</v>
      </c>
      <c r="N1009" s="1">
        <v>10</v>
      </c>
      <c r="O1009" s="1">
        <v>125</v>
      </c>
      <c r="P1009" s="8">
        <f t="shared" si="292"/>
        <v>467</v>
      </c>
      <c r="Q1009" s="10">
        <f t="shared" si="293"/>
        <v>0.61670235546038543</v>
      </c>
      <c r="R1009" s="10">
        <f t="shared" si="294"/>
        <v>2.1413276231263382E-2</v>
      </c>
      <c r="S1009" s="10">
        <f t="shared" si="295"/>
        <v>6.4239828693790149E-2</v>
      </c>
      <c r="T1009" s="10">
        <f t="shared" si="296"/>
        <v>8.5653104925053538E-3</v>
      </c>
      <c r="U1009" s="10">
        <f t="shared" si="297"/>
        <v>2.1413276231263382E-2</v>
      </c>
      <c r="V1009" s="10">
        <f t="shared" si="298"/>
        <v>0.26766595289079231</v>
      </c>
      <c r="W1009" s="1">
        <v>1</v>
      </c>
      <c r="X1009" s="1">
        <v>6</v>
      </c>
      <c r="Y1009" s="1">
        <v>1</v>
      </c>
      <c r="Z1009" s="1">
        <v>6</v>
      </c>
      <c r="AA1009" s="8">
        <f t="shared" si="299"/>
        <v>14</v>
      </c>
      <c r="AB1009" s="10">
        <f t="shared" si="300"/>
        <v>7.1428571428571425E-2</v>
      </c>
      <c r="AC1009" s="10">
        <f t="shared" si="301"/>
        <v>0.42857142857142855</v>
      </c>
      <c r="AD1009" s="10">
        <f t="shared" si="302"/>
        <v>7.1428571428571425E-2</v>
      </c>
      <c r="AE1009" s="10">
        <f t="shared" si="303"/>
        <v>0.42857142857142855</v>
      </c>
      <c r="AF1009" s="1">
        <v>6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62</v>
      </c>
      <c r="AO1009" s="20" t="str">
        <f t="shared" si="286"/>
        <v>50-65</v>
      </c>
      <c r="AP1009" s="1">
        <v>2505</v>
      </c>
      <c r="AQ1009" s="1">
        <v>0</v>
      </c>
      <c r="AR1009" s="1">
        <v>0</v>
      </c>
      <c r="AS1009" s="1">
        <v>0</v>
      </c>
      <c r="AT1009" s="1">
        <v>1</v>
      </c>
      <c r="AU1009" s="1">
        <v>0</v>
      </c>
      <c r="AV1009" s="1">
        <v>0</v>
      </c>
      <c r="AW1009" s="1">
        <v>1</v>
      </c>
      <c r="AX1009" s="1">
        <v>0</v>
      </c>
      <c r="AY1009" s="1">
        <v>0</v>
      </c>
      <c r="AZ1009" s="1">
        <v>217</v>
      </c>
      <c r="BA1009" s="23">
        <v>42344</v>
      </c>
      <c r="BB1009" s="25">
        <f t="shared" si="287"/>
        <v>12</v>
      </c>
      <c r="BC1009" s="25" t="str">
        <f t="shared" si="288"/>
        <v>December</v>
      </c>
      <c r="BD1009" s="25">
        <v>1</v>
      </c>
      <c r="BE1009" t="str">
        <f t="shared" si="289"/>
        <v>1128,46610,Low income,50,Low spender,0.0010727311735679,0,0,4,288,10,30,4,10,125,467,0.616702355460385,0.0214132762312634,0.0642398286937901,0.00856531049250535,0.0214132762312634,0.267665952890792,1,6,1,6,14,0.0714285714285714,0.428571428571429,0.0714285714285714,0.428571428571429,6,0,0,0,0,0,0,0,62,50-65,2505,0,0,0,1,0,0,1,0,0,217</v>
      </c>
    </row>
    <row r="1010" spans="1:57" ht="13.2" x14ac:dyDescent="0.25">
      <c r="A1010" s="8">
        <v>905</v>
      </c>
      <c r="B1010" s="1">
        <v>45906</v>
      </c>
      <c r="C1010" s="8" t="str">
        <f t="shared" si="290"/>
        <v>Low income</v>
      </c>
      <c r="D1010" s="31">
        <v>190</v>
      </c>
      <c r="E1010" s="34" t="str">
        <f t="shared" si="291"/>
        <v>Low spender</v>
      </c>
      <c r="F1010" s="10">
        <f t="shared" si="285"/>
        <v>4.1388925194963625E-3</v>
      </c>
      <c r="G1010" s="1">
        <v>0</v>
      </c>
      <c r="H1010" s="1">
        <v>1</v>
      </c>
      <c r="I1010" s="1">
        <v>20</v>
      </c>
      <c r="J1010" s="1">
        <v>305</v>
      </c>
      <c r="K1010" s="1">
        <v>3</v>
      </c>
      <c r="L1010" s="1">
        <v>27</v>
      </c>
      <c r="M1010" s="1">
        <v>4</v>
      </c>
      <c r="N1010" s="1">
        <v>3</v>
      </c>
      <c r="O1010" s="1">
        <v>144</v>
      </c>
      <c r="P1010" s="8">
        <f t="shared" si="292"/>
        <v>486</v>
      </c>
      <c r="Q1010" s="10">
        <f t="shared" si="293"/>
        <v>0.62757201646090532</v>
      </c>
      <c r="R1010" s="10">
        <f t="shared" si="294"/>
        <v>6.1728395061728392E-3</v>
      </c>
      <c r="S1010" s="10">
        <f t="shared" si="295"/>
        <v>5.5555555555555552E-2</v>
      </c>
      <c r="T1010" s="10">
        <f t="shared" si="296"/>
        <v>8.23045267489712E-3</v>
      </c>
      <c r="U1010" s="10">
        <f t="shared" si="297"/>
        <v>6.1728395061728392E-3</v>
      </c>
      <c r="V1010" s="10">
        <f t="shared" si="298"/>
        <v>0.29629629629629628</v>
      </c>
      <c r="W1010" s="1">
        <v>2</v>
      </c>
      <c r="X1010" s="1">
        <v>5</v>
      </c>
      <c r="Y1010" s="1">
        <v>4</v>
      </c>
      <c r="Z1010" s="1">
        <v>4</v>
      </c>
      <c r="AA1010" s="8">
        <f t="shared" si="299"/>
        <v>15</v>
      </c>
      <c r="AB1010" s="10">
        <f t="shared" si="300"/>
        <v>0.13333333333333333</v>
      </c>
      <c r="AC1010" s="10">
        <f t="shared" si="301"/>
        <v>0.33333333333333331</v>
      </c>
      <c r="AD1010" s="10">
        <f t="shared" si="302"/>
        <v>0.26666666666666666</v>
      </c>
      <c r="AE1010" s="10">
        <f t="shared" si="303"/>
        <v>0.26666666666666666</v>
      </c>
      <c r="AF1010" s="1">
        <v>5</v>
      </c>
      <c r="AG1010" s="1">
        <v>0</v>
      </c>
      <c r="AH1010" s="1">
        <v>0</v>
      </c>
      <c r="AI1010" s="1">
        <v>1</v>
      </c>
      <c r="AJ1010" s="1">
        <v>0</v>
      </c>
      <c r="AK1010" s="1">
        <v>0</v>
      </c>
      <c r="AL1010" s="1">
        <v>0</v>
      </c>
      <c r="AM1010" s="1">
        <v>0</v>
      </c>
      <c r="AN1010" s="1">
        <v>56</v>
      </c>
      <c r="AO1010" s="20" t="str">
        <f t="shared" si="286"/>
        <v>50-65</v>
      </c>
      <c r="AP1010" s="1">
        <v>2577</v>
      </c>
      <c r="AQ1010" s="1">
        <v>0</v>
      </c>
      <c r="AR1010" s="1">
        <v>0</v>
      </c>
      <c r="AS1010" s="1">
        <v>1</v>
      </c>
      <c r="AT1010" s="1">
        <v>0</v>
      </c>
      <c r="AU1010" s="1">
        <v>0</v>
      </c>
      <c r="AV1010" s="1">
        <v>0</v>
      </c>
      <c r="AW1010" s="1">
        <v>1</v>
      </c>
      <c r="AX1010" s="1">
        <v>0</v>
      </c>
      <c r="AY1010" s="1">
        <v>0</v>
      </c>
      <c r="AZ1010" s="1">
        <v>198</v>
      </c>
      <c r="BA1010" s="23">
        <v>42272</v>
      </c>
      <c r="BB1010" s="25">
        <f t="shared" si="287"/>
        <v>9</v>
      </c>
      <c r="BC1010" s="25" t="str">
        <f t="shared" si="288"/>
        <v>September</v>
      </c>
      <c r="BD1010" s="25">
        <v>1</v>
      </c>
      <c r="BE1010" t="str">
        <f t="shared" si="289"/>
        <v>905,45906,Low income,190,Low spender,0.00413889251949636,0,1,20,305,3,27,4,3,144,486,0.627572016460905,0.00617283950617284,0.0555555555555556,0.00823045267489712,0.00617283950617284,0.296296296296296,2,5,4,4,15,0.133333333333333,0.333333333333333,0.266666666666667,0.266666666666667,5,0,0,1,0,0,0,0,56,50-65,2577,0,0,1,0,0,0,1,0,0,198</v>
      </c>
    </row>
    <row r="1011" spans="1:57" ht="13.2" x14ac:dyDescent="0.25">
      <c r="A1011" s="8">
        <v>1407</v>
      </c>
      <c r="B1011" s="1">
        <v>42213</v>
      </c>
      <c r="C1011" s="8" t="str">
        <f t="shared" si="290"/>
        <v>Low income</v>
      </c>
      <c r="D1011" s="31">
        <v>12</v>
      </c>
      <c r="E1011" s="34" t="str">
        <f t="shared" si="291"/>
        <v>Low spender</v>
      </c>
      <c r="F1011" s="10">
        <f t="shared" si="285"/>
        <v>2.8427261744012509E-4</v>
      </c>
      <c r="G1011" s="1">
        <v>0</v>
      </c>
      <c r="H1011" s="1">
        <v>1</v>
      </c>
      <c r="I1011" s="1">
        <v>96</v>
      </c>
      <c r="J1011" s="1">
        <v>309</v>
      </c>
      <c r="K1011" s="1">
        <v>3</v>
      </c>
      <c r="L1011" s="1">
        <v>24</v>
      </c>
      <c r="M1011" s="1">
        <v>4</v>
      </c>
      <c r="N1011" s="1">
        <v>3</v>
      </c>
      <c r="O1011" s="1">
        <v>20</v>
      </c>
      <c r="P1011" s="8">
        <f t="shared" si="292"/>
        <v>363</v>
      </c>
      <c r="Q1011" s="10">
        <f t="shared" si="293"/>
        <v>0.85123966942148765</v>
      </c>
      <c r="R1011" s="10">
        <f t="shared" si="294"/>
        <v>8.2644628099173556E-3</v>
      </c>
      <c r="S1011" s="10">
        <f t="shared" si="295"/>
        <v>6.6115702479338845E-2</v>
      </c>
      <c r="T1011" s="10">
        <f t="shared" si="296"/>
        <v>1.1019283746556474E-2</v>
      </c>
      <c r="U1011" s="10">
        <f t="shared" si="297"/>
        <v>8.2644628099173556E-3</v>
      </c>
      <c r="V1011" s="10">
        <f t="shared" si="298"/>
        <v>5.5096418732782371E-2</v>
      </c>
      <c r="W1011" s="1">
        <v>2</v>
      </c>
      <c r="X1011" s="1">
        <v>5</v>
      </c>
      <c r="Y1011" s="1">
        <v>1</v>
      </c>
      <c r="Z1011" s="1">
        <v>7</v>
      </c>
      <c r="AA1011" s="8">
        <f t="shared" si="299"/>
        <v>15</v>
      </c>
      <c r="AB1011" s="10">
        <f t="shared" si="300"/>
        <v>0.13333333333333333</v>
      </c>
      <c r="AC1011" s="10">
        <f t="shared" si="301"/>
        <v>0.33333333333333331</v>
      </c>
      <c r="AD1011" s="10">
        <f t="shared" si="302"/>
        <v>6.6666666666666666E-2</v>
      </c>
      <c r="AE1011" s="10">
        <f t="shared" si="303"/>
        <v>0.46666666666666667</v>
      </c>
      <c r="AF1011" s="1">
        <v>7</v>
      </c>
      <c r="AG1011" s="1">
        <v>0</v>
      </c>
      <c r="AH1011" s="1">
        <v>0</v>
      </c>
      <c r="AI1011" s="1">
        <v>0</v>
      </c>
      <c r="AJ1011" s="1">
        <v>1</v>
      </c>
      <c r="AK1011" s="1">
        <v>0</v>
      </c>
      <c r="AL1011" s="1">
        <v>0</v>
      </c>
      <c r="AM1011" s="1">
        <v>0</v>
      </c>
      <c r="AN1011" s="1">
        <v>63</v>
      </c>
      <c r="AO1011" s="20" t="str">
        <f t="shared" si="286"/>
        <v>50-65</v>
      </c>
      <c r="AP1011" s="1">
        <v>2419</v>
      </c>
      <c r="AQ1011" s="1">
        <v>0</v>
      </c>
      <c r="AR1011" s="1">
        <v>0</v>
      </c>
      <c r="AS1011" s="1">
        <v>0</v>
      </c>
      <c r="AT1011" s="1">
        <v>1</v>
      </c>
      <c r="AU1011" s="1">
        <v>0</v>
      </c>
      <c r="AV1011" s="1">
        <v>0</v>
      </c>
      <c r="AW1011" s="1">
        <v>1</v>
      </c>
      <c r="AX1011" s="1">
        <v>0</v>
      </c>
      <c r="AY1011" s="1">
        <v>0</v>
      </c>
      <c r="AZ1011" s="1">
        <v>323</v>
      </c>
      <c r="BA1011" s="23">
        <v>42430</v>
      </c>
      <c r="BB1011" s="25">
        <f t="shared" si="287"/>
        <v>3</v>
      </c>
      <c r="BC1011" s="25" t="str">
        <f t="shared" si="288"/>
        <v>March</v>
      </c>
      <c r="BD1011" s="25">
        <v>1</v>
      </c>
      <c r="BE1011" t="str">
        <f t="shared" si="289"/>
        <v>1407,42213,Low income,12,Low spender,0.000284272617440125,0,1,96,309,3,24,4,3,20,363,0.851239669421488,0.00826446280991736,0.0661157024793388,0.0110192837465565,0.00826446280991736,0.0550964187327824,2,5,1,7,15,0.133333333333333,0.333333333333333,0.0666666666666667,0.466666666666667,7,0,0,0,1,0,0,0,63,50-65,2419,0,0,0,1,0,0,1,0,0,323</v>
      </c>
    </row>
    <row r="1012" spans="1:57" ht="13.2" x14ac:dyDescent="0.25">
      <c r="A1012" s="8">
        <v>454</v>
      </c>
      <c r="B1012" s="1">
        <v>39552</v>
      </c>
      <c r="C1012" s="8" t="str">
        <f t="shared" si="290"/>
        <v>Low income</v>
      </c>
      <c r="D1012" s="31">
        <v>16</v>
      </c>
      <c r="E1012" s="34" t="str">
        <f t="shared" si="291"/>
        <v>Low spender</v>
      </c>
      <c r="F1012" s="10">
        <f t="shared" si="285"/>
        <v>4.045307443365696E-4</v>
      </c>
      <c r="G1012" s="1">
        <v>1</v>
      </c>
      <c r="H1012" s="1">
        <v>1</v>
      </c>
      <c r="I1012" s="1">
        <v>54</v>
      </c>
      <c r="J1012" s="1">
        <v>165</v>
      </c>
      <c r="K1012" s="1">
        <v>3</v>
      </c>
      <c r="L1012" s="1">
        <v>147</v>
      </c>
      <c r="M1012" s="1">
        <v>4</v>
      </c>
      <c r="N1012" s="1">
        <v>24</v>
      </c>
      <c r="O1012" s="1">
        <v>41</v>
      </c>
      <c r="P1012" s="8">
        <f t="shared" si="292"/>
        <v>384</v>
      </c>
      <c r="Q1012" s="10">
        <f t="shared" si="293"/>
        <v>0.4296875</v>
      </c>
      <c r="R1012" s="10">
        <f t="shared" si="294"/>
        <v>7.8125E-3</v>
      </c>
      <c r="S1012" s="10">
        <f t="shared" si="295"/>
        <v>0.3828125</v>
      </c>
      <c r="T1012" s="10">
        <f t="shared" si="296"/>
        <v>1.0416666666666666E-2</v>
      </c>
      <c r="U1012" s="10">
        <f t="shared" si="297"/>
        <v>6.25E-2</v>
      </c>
      <c r="V1012" s="10">
        <f t="shared" si="298"/>
        <v>0.10677083333333333</v>
      </c>
      <c r="W1012" s="1">
        <v>7</v>
      </c>
      <c r="X1012" s="1">
        <v>6</v>
      </c>
      <c r="Y1012" s="1">
        <v>2</v>
      </c>
      <c r="Z1012" s="1">
        <v>5</v>
      </c>
      <c r="AA1012" s="8">
        <f t="shared" si="299"/>
        <v>20</v>
      </c>
      <c r="AB1012" s="10">
        <f t="shared" si="300"/>
        <v>0.35</v>
      </c>
      <c r="AC1012" s="10">
        <f t="shared" si="301"/>
        <v>0.3</v>
      </c>
      <c r="AD1012" s="10">
        <f t="shared" si="302"/>
        <v>0.1</v>
      </c>
      <c r="AE1012" s="10">
        <f t="shared" si="303"/>
        <v>0.25</v>
      </c>
      <c r="AF1012" s="1">
        <v>8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1</v>
      </c>
      <c r="AN1012" s="1">
        <v>58</v>
      </c>
      <c r="AO1012" s="20" t="str">
        <f t="shared" si="286"/>
        <v>50-65</v>
      </c>
      <c r="AP1012" s="1">
        <v>2717</v>
      </c>
      <c r="AQ1012" s="1">
        <v>1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1</v>
      </c>
      <c r="AX1012" s="1">
        <v>0</v>
      </c>
      <c r="AY1012" s="1">
        <v>0</v>
      </c>
      <c r="AZ1012" s="1">
        <v>302</v>
      </c>
      <c r="BA1012" s="23">
        <v>42132</v>
      </c>
      <c r="BB1012" s="25">
        <f t="shared" si="287"/>
        <v>5</v>
      </c>
      <c r="BC1012" s="25" t="str">
        <f t="shared" si="288"/>
        <v>May</v>
      </c>
      <c r="BD1012" s="25">
        <v>1</v>
      </c>
      <c r="BE1012" t="str">
        <f t="shared" si="289"/>
        <v>454,39552,Low income,16,Low spender,0.00040453074433657,1,1,54,165,3,147,4,24,41,384,0.4296875,0.0078125,0.3828125,0.0104166666666667,0.0625,0.106770833333333,7,6,2,5,20,0.35,0.3,0.1,0.25,8,0,0,0,0,0,0,1,58,50-65,2717,1,0,0,0,0,0,1,0,0,302</v>
      </c>
    </row>
    <row r="1013" spans="1:57" ht="13.2" x14ac:dyDescent="0.25">
      <c r="A1013" s="8">
        <v>140</v>
      </c>
      <c r="B1013" s="1">
        <v>40780</v>
      </c>
      <c r="C1013" s="8" t="str">
        <f t="shared" si="290"/>
        <v>Low income</v>
      </c>
      <c r="D1013" s="31">
        <v>41</v>
      </c>
      <c r="E1013" s="34" t="str">
        <f t="shared" si="291"/>
        <v>Low spender</v>
      </c>
      <c r="F1013" s="10">
        <f t="shared" si="285"/>
        <v>1.0053948013732221E-3</v>
      </c>
      <c r="G1013" s="1">
        <v>0</v>
      </c>
      <c r="H1013" s="1">
        <v>1</v>
      </c>
      <c r="I1013" s="1">
        <v>30</v>
      </c>
      <c r="J1013" s="1">
        <v>229</v>
      </c>
      <c r="K1013" s="1">
        <v>27</v>
      </c>
      <c r="L1013" s="1">
        <v>71</v>
      </c>
      <c r="M1013" s="1">
        <v>13</v>
      </c>
      <c r="N1013" s="1">
        <v>3</v>
      </c>
      <c r="O1013" s="1">
        <v>34</v>
      </c>
      <c r="P1013" s="8">
        <f t="shared" si="292"/>
        <v>377</v>
      </c>
      <c r="Q1013" s="10">
        <f t="shared" si="293"/>
        <v>0.60742705570291777</v>
      </c>
      <c r="R1013" s="10">
        <f t="shared" si="294"/>
        <v>7.161803713527852E-2</v>
      </c>
      <c r="S1013" s="10">
        <f t="shared" si="295"/>
        <v>0.1883289124668435</v>
      </c>
      <c r="T1013" s="10">
        <f t="shared" si="296"/>
        <v>3.4482758620689655E-2</v>
      </c>
      <c r="U1013" s="10">
        <f t="shared" si="297"/>
        <v>7.9575596816976128E-3</v>
      </c>
      <c r="V1013" s="10">
        <f t="shared" si="298"/>
        <v>9.0185676392572939E-2</v>
      </c>
      <c r="W1013" s="1">
        <v>4</v>
      </c>
      <c r="X1013" s="1">
        <v>7</v>
      </c>
      <c r="Y1013" s="1">
        <v>1</v>
      </c>
      <c r="Z1013" s="1">
        <v>5</v>
      </c>
      <c r="AA1013" s="8">
        <f t="shared" si="299"/>
        <v>17</v>
      </c>
      <c r="AB1013" s="10">
        <f t="shared" si="300"/>
        <v>0.23529411764705882</v>
      </c>
      <c r="AC1013" s="10">
        <f t="shared" si="301"/>
        <v>0.41176470588235292</v>
      </c>
      <c r="AD1013" s="10">
        <f t="shared" si="302"/>
        <v>5.8823529411764705E-2</v>
      </c>
      <c r="AE1013" s="10">
        <f t="shared" si="303"/>
        <v>0.29411764705882354</v>
      </c>
      <c r="AF1013" s="1">
        <v>9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44</v>
      </c>
      <c r="AO1013" s="20" t="str">
        <f t="shared" si="286"/>
        <v>36-50</v>
      </c>
      <c r="AP1013" s="1">
        <v>2818</v>
      </c>
      <c r="AQ1013" s="1">
        <v>1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1</v>
      </c>
      <c r="AX1013" s="1">
        <v>0</v>
      </c>
      <c r="AY1013" s="1">
        <v>0</v>
      </c>
      <c r="AZ1013" s="1">
        <v>309</v>
      </c>
      <c r="BA1013" s="23">
        <v>42031</v>
      </c>
      <c r="BB1013" s="25">
        <f t="shared" si="287"/>
        <v>1</v>
      </c>
      <c r="BC1013" s="25" t="str">
        <f t="shared" si="288"/>
        <v>January</v>
      </c>
      <c r="BD1013" s="25">
        <v>1</v>
      </c>
      <c r="BE1013" t="str">
        <f t="shared" si="289"/>
        <v>140,40780,Low income,41,Low spender,0.00100539480137322,0,1,30,229,27,71,13,3,34,377,0.607427055702918,0.0716180371352785,0.188328912466843,0.0344827586206897,0.00795755968169761,0.0901856763925729,4,7,1,5,17,0.235294117647059,0.411764705882353,0.0588235294117647,0.294117647058824,9,0,0,0,0,0,0,0,44,36-50,2818,1,0,0,0,0,0,1,0,0,309</v>
      </c>
    </row>
    <row r="1014" spans="1:57" ht="13.2" x14ac:dyDescent="0.25">
      <c r="A1014" s="8">
        <v>411</v>
      </c>
      <c r="B1014" s="1">
        <v>48904</v>
      </c>
      <c r="C1014" s="8" t="str">
        <f t="shared" si="290"/>
        <v>Low income</v>
      </c>
      <c r="D1014" s="31">
        <v>15</v>
      </c>
      <c r="E1014" s="34" t="str">
        <f t="shared" si="291"/>
        <v>Low spender</v>
      </c>
      <c r="F1014" s="10">
        <f t="shared" si="285"/>
        <v>3.0672337641092756E-4</v>
      </c>
      <c r="G1014" s="1">
        <v>0</v>
      </c>
      <c r="H1014" s="1">
        <v>1</v>
      </c>
      <c r="I1014" s="1">
        <v>1</v>
      </c>
      <c r="J1014" s="1">
        <v>283</v>
      </c>
      <c r="K1014" s="1">
        <v>10</v>
      </c>
      <c r="L1014" s="1">
        <v>38</v>
      </c>
      <c r="M1014" s="1">
        <v>0</v>
      </c>
      <c r="N1014" s="1">
        <v>13</v>
      </c>
      <c r="O1014" s="1">
        <v>27</v>
      </c>
      <c r="P1014" s="8">
        <f t="shared" si="292"/>
        <v>371</v>
      </c>
      <c r="Q1014" s="10">
        <f t="shared" si="293"/>
        <v>0.76280323450134768</v>
      </c>
      <c r="R1014" s="10">
        <f t="shared" si="294"/>
        <v>2.6954177897574125E-2</v>
      </c>
      <c r="S1014" s="10">
        <f t="shared" si="295"/>
        <v>0.10242587601078167</v>
      </c>
      <c r="T1014" s="10">
        <f t="shared" si="296"/>
        <v>0</v>
      </c>
      <c r="U1014" s="10">
        <f t="shared" si="297"/>
        <v>3.5040431266846361E-2</v>
      </c>
      <c r="V1014" s="10">
        <f t="shared" si="298"/>
        <v>7.277628032345014E-2</v>
      </c>
      <c r="W1014" s="1">
        <v>4</v>
      </c>
      <c r="X1014" s="1">
        <v>7</v>
      </c>
      <c r="Y1014" s="1">
        <v>2</v>
      </c>
      <c r="Z1014" s="1">
        <v>4</v>
      </c>
      <c r="AA1014" s="8">
        <f t="shared" si="299"/>
        <v>17</v>
      </c>
      <c r="AB1014" s="10">
        <f t="shared" si="300"/>
        <v>0.23529411764705882</v>
      </c>
      <c r="AC1014" s="10">
        <f t="shared" si="301"/>
        <v>0.41176470588235292</v>
      </c>
      <c r="AD1014" s="10">
        <f t="shared" si="302"/>
        <v>0.11764705882352941</v>
      </c>
      <c r="AE1014" s="10">
        <f t="shared" si="303"/>
        <v>0.23529411764705882</v>
      </c>
      <c r="AF1014" s="1">
        <v>8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60</v>
      </c>
      <c r="AO1014" s="20" t="str">
        <f t="shared" si="286"/>
        <v>50-65</v>
      </c>
      <c r="AP1014" s="1">
        <v>2733</v>
      </c>
      <c r="AQ1014" s="1">
        <v>0</v>
      </c>
      <c r="AR1014" s="1">
        <v>0</v>
      </c>
      <c r="AS1014" s="1">
        <v>1</v>
      </c>
      <c r="AT1014" s="1">
        <v>0</v>
      </c>
      <c r="AU1014" s="1">
        <v>0</v>
      </c>
      <c r="AV1014" s="1">
        <v>0</v>
      </c>
      <c r="AW1014" s="1">
        <v>1</v>
      </c>
      <c r="AX1014" s="1">
        <v>0</v>
      </c>
      <c r="AY1014" s="1">
        <v>0</v>
      </c>
      <c r="AZ1014" s="1">
        <v>317</v>
      </c>
      <c r="BA1014" s="23">
        <v>42116</v>
      </c>
      <c r="BB1014" s="25">
        <f t="shared" si="287"/>
        <v>4</v>
      </c>
      <c r="BC1014" s="25" t="str">
        <f t="shared" si="288"/>
        <v>April</v>
      </c>
      <c r="BD1014" s="25">
        <v>1</v>
      </c>
      <c r="BE1014" t="str">
        <f t="shared" si="289"/>
        <v>411,48904,Low income,15,Low spender,0.000306723376410928,0,1,1,283,10,38,0,13,27,371,0.762803234501348,0.0269541778975741,0.102425876010782,0,0.0350404312668464,0.0727762803234501,4,7,2,4,17,0.235294117647059,0.411764705882353,0.117647058823529,0.235294117647059,8,0,0,0,0,0,0,0,60,50-65,2733,0,0,1,0,0,0,1,0,0,317</v>
      </c>
    </row>
    <row r="1015" spans="1:57" ht="13.2" x14ac:dyDescent="0.25">
      <c r="A1015" s="8">
        <v>1355</v>
      </c>
      <c r="B1015" s="1">
        <v>67472</v>
      </c>
      <c r="C1015" s="8" t="str">
        <f t="shared" si="290"/>
        <v>High income</v>
      </c>
      <c r="D1015" s="31">
        <v>188</v>
      </c>
      <c r="E1015" s="34" t="str">
        <f t="shared" si="291"/>
        <v>Low spender</v>
      </c>
      <c r="F1015" s="10">
        <f t="shared" si="285"/>
        <v>2.7863410007114061E-3</v>
      </c>
      <c r="G1015" s="1">
        <v>0</v>
      </c>
      <c r="H1015" s="1">
        <v>1</v>
      </c>
      <c r="I1015" s="1">
        <v>93</v>
      </c>
      <c r="J1015" s="1">
        <v>162</v>
      </c>
      <c r="K1015" s="1">
        <v>31</v>
      </c>
      <c r="L1015" s="1">
        <v>127</v>
      </c>
      <c r="M1015" s="1">
        <v>8</v>
      </c>
      <c r="N1015" s="1">
        <v>17</v>
      </c>
      <c r="O1015" s="1">
        <v>69</v>
      </c>
      <c r="P1015" s="8">
        <f t="shared" si="292"/>
        <v>414</v>
      </c>
      <c r="Q1015" s="10">
        <f t="shared" si="293"/>
        <v>0.39130434782608697</v>
      </c>
      <c r="R1015" s="10">
        <f t="shared" si="294"/>
        <v>7.4879227053140096E-2</v>
      </c>
      <c r="S1015" s="10">
        <f t="shared" si="295"/>
        <v>0.30676328502415456</v>
      </c>
      <c r="T1015" s="10">
        <f t="shared" si="296"/>
        <v>1.932367149758454E-2</v>
      </c>
      <c r="U1015" s="10">
        <f t="shared" si="297"/>
        <v>4.1062801932367152E-2</v>
      </c>
      <c r="V1015" s="10">
        <f t="shared" si="298"/>
        <v>0.16666666666666666</v>
      </c>
      <c r="W1015" s="1">
        <v>2</v>
      </c>
      <c r="X1015" s="1">
        <v>4</v>
      </c>
      <c r="Y1015" s="1">
        <v>2</v>
      </c>
      <c r="Z1015" s="1">
        <v>7</v>
      </c>
      <c r="AA1015" s="8">
        <f t="shared" si="299"/>
        <v>15</v>
      </c>
      <c r="AB1015" s="10">
        <f t="shared" si="300"/>
        <v>0.13333333333333333</v>
      </c>
      <c r="AC1015" s="10">
        <f t="shared" si="301"/>
        <v>0.26666666666666666</v>
      </c>
      <c r="AD1015" s="10">
        <f t="shared" si="302"/>
        <v>0.13333333333333333</v>
      </c>
      <c r="AE1015" s="10">
        <f t="shared" si="303"/>
        <v>0.46666666666666667</v>
      </c>
      <c r="AF1015" s="1">
        <v>3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73</v>
      </c>
      <c r="AO1015" s="20" t="str">
        <f t="shared" si="286"/>
        <v>66+</v>
      </c>
      <c r="AP1015" s="1">
        <v>2433</v>
      </c>
      <c r="AQ1015" s="1">
        <v>0</v>
      </c>
      <c r="AR1015" s="1">
        <v>1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1</v>
      </c>
      <c r="AZ1015" s="1">
        <v>276</v>
      </c>
      <c r="BA1015" s="23">
        <v>42416</v>
      </c>
      <c r="BB1015" s="25">
        <f t="shared" si="287"/>
        <v>2</v>
      </c>
      <c r="BC1015" s="25" t="str">
        <f t="shared" si="288"/>
        <v>February</v>
      </c>
      <c r="BD1015" s="25">
        <v>1</v>
      </c>
      <c r="BE1015" t="str">
        <f t="shared" si="289"/>
        <v>1355,67472,High income,188,Low spender,0.00278634100071141,0,1,93,162,31,127,8,17,69,414,0.391304347826087,0.0748792270531401,0.306763285024155,0.0193236714975845,0.0410628019323672,0.166666666666667,2,4,2,7,15,0.133333333333333,0.266666666666667,0.133333333333333,0.466666666666667,3,0,0,0,0,0,0,0,73,66+,2433,0,1,0,0,0,0,0,0,1,276</v>
      </c>
    </row>
    <row r="1016" spans="1:57" ht="13.2" x14ac:dyDescent="0.25">
      <c r="A1016" s="8">
        <v>922</v>
      </c>
      <c r="B1016" s="1">
        <v>44124</v>
      </c>
      <c r="C1016" s="8" t="str">
        <f t="shared" si="290"/>
        <v>Low income</v>
      </c>
      <c r="D1016" s="31">
        <v>63</v>
      </c>
      <c r="E1016" s="34" t="str">
        <f t="shared" si="291"/>
        <v>Low spender</v>
      </c>
      <c r="F1016" s="10">
        <f t="shared" si="285"/>
        <v>1.4277943976067446E-3</v>
      </c>
      <c r="G1016" s="1">
        <v>0</v>
      </c>
      <c r="H1016" s="1">
        <v>1</v>
      </c>
      <c r="I1016" s="1">
        <v>62</v>
      </c>
      <c r="J1016" s="1">
        <v>284</v>
      </c>
      <c r="K1016" s="1">
        <v>0</v>
      </c>
      <c r="L1016" s="1">
        <v>55</v>
      </c>
      <c r="M1016" s="1">
        <v>0</v>
      </c>
      <c r="N1016" s="1">
        <v>6</v>
      </c>
      <c r="O1016" s="1">
        <v>52</v>
      </c>
      <c r="P1016" s="8">
        <f t="shared" si="292"/>
        <v>397</v>
      </c>
      <c r="Q1016" s="10">
        <f t="shared" si="293"/>
        <v>0.7153652392947103</v>
      </c>
      <c r="R1016" s="10">
        <f t="shared" si="294"/>
        <v>0</v>
      </c>
      <c r="S1016" s="10">
        <f t="shared" si="295"/>
        <v>0.1385390428211587</v>
      </c>
      <c r="T1016" s="10">
        <f t="shared" si="296"/>
        <v>0</v>
      </c>
      <c r="U1016" s="10">
        <f t="shared" si="297"/>
        <v>1.5113350125944584E-2</v>
      </c>
      <c r="V1016" s="10">
        <f t="shared" si="298"/>
        <v>0.13098236775818639</v>
      </c>
      <c r="W1016" s="1">
        <v>4</v>
      </c>
      <c r="X1016" s="1">
        <v>6</v>
      </c>
      <c r="Y1016" s="1">
        <v>2</v>
      </c>
      <c r="Z1016" s="1">
        <v>5</v>
      </c>
      <c r="AA1016" s="8">
        <f t="shared" si="299"/>
        <v>17</v>
      </c>
      <c r="AB1016" s="10">
        <f t="shared" si="300"/>
        <v>0.23529411764705882</v>
      </c>
      <c r="AC1016" s="10">
        <f t="shared" si="301"/>
        <v>0.35294117647058826</v>
      </c>
      <c r="AD1016" s="10">
        <f t="shared" si="302"/>
        <v>0.11764705882352941</v>
      </c>
      <c r="AE1016" s="10">
        <f t="shared" si="303"/>
        <v>0.29411764705882354</v>
      </c>
      <c r="AF1016" s="1">
        <v>8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74</v>
      </c>
      <c r="AO1016" s="20" t="str">
        <f t="shared" si="286"/>
        <v>66+</v>
      </c>
      <c r="AP1016" s="1">
        <v>2573</v>
      </c>
      <c r="AQ1016" s="1">
        <v>0</v>
      </c>
      <c r="AR1016" s="1">
        <v>0</v>
      </c>
      <c r="AS1016" s="1">
        <v>0</v>
      </c>
      <c r="AT1016" s="1">
        <v>1</v>
      </c>
      <c r="AU1016" s="1">
        <v>0</v>
      </c>
      <c r="AV1016" s="1">
        <v>0</v>
      </c>
      <c r="AW1016" s="1">
        <v>0</v>
      </c>
      <c r="AX1016" s="1">
        <v>0</v>
      </c>
      <c r="AY1016" s="1">
        <v>1</v>
      </c>
      <c r="AZ1016" s="1">
        <v>293</v>
      </c>
      <c r="BA1016" s="23">
        <v>42276</v>
      </c>
      <c r="BB1016" s="25">
        <f t="shared" si="287"/>
        <v>9</v>
      </c>
      <c r="BC1016" s="25" t="str">
        <f t="shared" si="288"/>
        <v>September</v>
      </c>
      <c r="BD1016" s="25">
        <v>1</v>
      </c>
      <c r="BE1016" t="str">
        <f t="shared" si="289"/>
        <v>922,44124,Low income,63,Low spender,0.00142779439760674,0,1,62,284,0,55,0,6,52,397,0.71536523929471,0,0.138539042821159,0,0.0151133501259446,0.130982367758186,4,6,2,5,17,0.235294117647059,0.352941176470588,0.117647058823529,0.294117647058824,8,0,0,0,0,0,0,0,74,66+,2573,0,0,0,1,0,0,0,0,1,293</v>
      </c>
    </row>
    <row r="1017" spans="1:57" ht="13.2" x14ac:dyDescent="0.25">
      <c r="A1017" s="8">
        <v>745</v>
      </c>
      <c r="B1017" s="1">
        <v>40689</v>
      </c>
      <c r="C1017" s="8" t="str">
        <f t="shared" si="290"/>
        <v>Low income</v>
      </c>
      <c r="D1017" s="31">
        <v>818</v>
      </c>
      <c r="E1017" s="34" t="str">
        <f t="shared" si="291"/>
        <v>High spender</v>
      </c>
      <c r="F1017" s="10">
        <f t="shared" si="285"/>
        <v>2.010371353437047E-2</v>
      </c>
      <c r="G1017" s="1">
        <v>0</v>
      </c>
      <c r="H1017" s="1">
        <v>1</v>
      </c>
      <c r="I1017" s="1">
        <v>69</v>
      </c>
      <c r="J1017" s="1">
        <v>270</v>
      </c>
      <c r="K1017" s="1">
        <v>3</v>
      </c>
      <c r="L1017" s="1">
        <v>27</v>
      </c>
      <c r="M1017" s="1">
        <v>39</v>
      </c>
      <c r="N1017" s="1">
        <v>6</v>
      </c>
      <c r="O1017" s="1">
        <v>99</v>
      </c>
      <c r="P1017" s="8">
        <f t="shared" si="292"/>
        <v>444</v>
      </c>
      <c r="Q1017" s="10">
        <f t="shared" si="293"/>
        <v>0.60810810810810811</v>
      </c>
      <c r="R1017" s="10">
        <f t="shared" si="294"/>
        <v>6.7567567567567571E-3</v>
      </c>
      <c r="S1017" s="10">
        <f t="shared" si="295"/>
        <v>6.0810810810810814E-2</v>
      </c>
      <c r="T1017" s="10">
        <f t="shared" si="296"/>
        <v>8.7837837837837843E-2</v>
      </c>
      <c r="U1017" s="10">
        <f t="shared" si="297"/>
        <v>1.3513513513513514E-2</v>
      </c>
      <c r="V1017" s="10">
        <f t="shared" si="298"/>
        <v>0.22297297297297297</v>
      </c>
      <c r="W1017" s="1">
        <v>7</v>
      </c>
      <c r="X1017" s="1">
        <v>7</v>
      </c>
      <c r="Y1017" s="1">
        <v>1</v>
      </c>
      <c r="Z1017" s="1">
        <v>5</v>
      </c>
      <c r="AA1017" s="8">
        <f t="shared" si="299"/>
        <v>20</v>
      </c>
      <c r="AB1017" s="10">
        <f t="shared" si="300"/>
        <v>0.35</v>
      </c>
      <c r="AC1017" s="10">
        <f t="shared" si="301"/>
        <v>0.35</v>
      </c>
      <c r="AD1017" s="10">
        <f t="shared" si="302"/>
        <v>0.05</v>
      </c>
      <c r="AE1017" s="10">
        <f t="shared" si="303"/>
        <v>0.25</v>
      </c>
      <c r="AF1017" s="1">
        <v>8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69</v>
      </c>
      <c r="AO1017" s="20" t="str">
        <f t="shared" si="286"/>
        <v>66+</v>
      </c>
      <c r="AP1017" s="1">
        <v>2627</v>
      </c>
      <c r="AQ1017" s="1">
        <v>0</v>
      </c>
      <c r="AR1017" s="1">
        <v>0</v>
      </c>
      <c r="AS1017" s="1">
        <v>0</v>
      </c>
      <c r="AT1017" s="1">
        <v>1</v>
      </c>
      <c r="AU1017" s="1">
        <v>0</v>
      </c>
      <c r="AV1017" s="1">
        <v>0</v>
      </c>
      <c r="AW1017" s="1">
        <v>1</v>
      </c>
      <c r="AX1017" s="1">
        <v>0</v>
      </c>
      <c r="AY1017" s="1">
        <v>0</v>
      </c>
      <c r="AZ1017" s="1">
        <v>246</v>
      </c>
      <c r="BA1017" s="23">
        <v>42222</v>
      </c>
      <c r="BB1017" s="25">
        <f t="shared" si="287"/>
        <v>8</v>
      </c>
      <c r="BC1017" s="25" t="str">
        <f t="shared" si="288"/>
        <v>August</v>
      </c>
      <c r="BD1017" s="25">
        <v>1</v>
      </c>
      <c r="BE1017" t="str">
        <f t="shared" si="289"/>
        <v>745,40689,Low income,818,High spender,0.0201037135343705,0,1,69,270,3,27,39,6,99,444,0.608108108108108,0.00675675675675676,0.0608108108108108,0.0878378378378378,0.0135135135135135,0.222972972972973,7,7,1,5,20,0.35,0.35,0.05,0.25,8,0,0,0,0,0,0,0,69,66+,2627,0,0,0,1,0,0,1,0,0,246</v>
      </c>
    </row>
    <row r="1018" spans="1:57" ht="13.2" x14ac:dyDescent="0.25">
      <c r="A1018" s="8">
        <v>516</v>
      </c>
      <c r="B1018" s="1">
        <v>56181</v>
      </c>
      <c r="C1018" s="8" t="str">
        <f t="shared" si="290"/>
        <v>High income</v>
      </c>
      <c r="D1018" s="31">
        <v>673</v>
      </c>
      <c r="E1018" s="34" t="str">
        <f t="shared" si="291"/>
        <v>High spender</v>
      </c>
      <c r="F1018" s="10">
        <f t="shared" si="285"/>
        <v>1.1979138854772966E-2</v>
      </c>
      <c r="G1018" s="1">
        <v>0</v>
      </c>
      <c r="H1018" s="1">
        <v>1</v>
      </c>
      <c r="I1018" s="1">
        <v>6</v>
      </c>
      <c r="J1018" s="1">
        <v>121</v>
      </c>
      <c r="K1018" s="1">
        <v>103</v>
      </c>
      <c r="L1018" s="1">
        <v>69</v>
      </c>
      <c r="M1018" s="1">
        <v>8</v>
      </c>
      <c r="N1018" s="1">
        <v>44</v>
      </c>
      <c r="O1018" s="1">
        <v>48</v>
      </c>
      <c r="P1018" s="8">
        <f t="shared" si="292"/>
        <v>393</v>
      </c>
      <c r="Q1018" s="10">
        <f t="shared" si="293"/>
        <v>0.30788804071246817</v>
      </c>
      <c r="R1018" s="10">
        <f t="shared" si="294"/>
        <v>0.26208651399491095</v>
      </c>
      <c r="S1018" s="10">
        <f t="shared" si="295"/>
        <v>0.17557251908396945</v>
      </c>
      <c r="T1018" s="10">
        <f t="shared" si="296"/>
        <v>2.0356234096692113E-2</v>
      </c>
      <c r="U1018" s="10">
        <f t="shared" si="297"/>
        <v>0.11195928753180662</v>
      </c>
      <c r="V1018" s="10">
        <f t="shared" si="298"/>
        <v>0.12213740458015267</v>
      </c>
      <c r="W1018" s="1">
        <v>1</v>
      </c>
      <c r="X1018" s="1">
        <v>4</v>
      </c>
      <c r="Y1018" s="1">
        <v>2</v>
      </c>
      <c r="Z1018" s="1">
        <v>7</v>
      </c>
      <c r="AA1018" s="8">
        <f t="shared" si="299"/>
        <v>14</v>
      </c>
      <c r="AB1018" s="10">
        <f t="shared" si="300"/>
        <v>7.1428571428571425E-2</v>
      </c>
      <c r="AC1018" s="10">
        <f t="shared" si="301"/>
        <v>0.2857142857142857</v>
      </c>
      <c r="AD1018" s="10">
        <f t="shared" si="302"/>
        <v>0.14285714285714285</v>
      </c>
      <c r="AE1018" s="10">
        <f t="shared" si="303"/>
        <v>0.5</v>
      </c>
      <c r="AF1018" s="1">
        <v>4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58</v>
      </c>
      <c r="AO1018" s="20" t="str">
        <f t="shared" si="286"/>
        <v>50-65</v>
      </c>
      <c r="AP1018" s="1">
        <v>2696</v>
      </c>
      <c r="AQ1018" s="1">
        <v>0</v>
      </c>
      <c r="AR1018" s="1">
        <v>1</v>
      </c>
      <c r="AS1018" s="1">
        <v>0</v>
      </c>
      <c r="AT1018" s="1">
        <v>0</v>
      </c>
      <c r="AU1018" s="1">
        <v>0</v>
      </c>
      <c r="AV1018" s="1">
        <v>0</v>
      </c>
      <c r="AW1018" s="1">
        <v>1</v>
      </c>
      <c r="AX1018" s="1">
        <v>0</v>
      </c>
      <c r="AY1018" s="1">
        <v>0</v>
      </c>
      <c r="AZ1018" s="1">
        <v>297</v>
      </c>
      <c r="BA1018" s="23">
        <v>42153</v>
      </c>
      <c r="BB1018" s="25">
        <f t="shared" si="287"/>
        <v>5</v>
      </c>
      <c r="BC1018" s="25" t="str">
        <f t="shared" si="288"/>
        <v>May</v>
      </c>
      <c r="BD1018" s="25">
        <v>1</v>
      </c>
      <c r="BE1018" t="str">
        <f t="shared" si="289"/>
        <v>516,56181,High income,673,High spender,0.011979138854773,0,1,6,121,103,69,8,44,48,393,0.307888040712468,0.262086513994911,0.175572519083969,0.0203562340966921,0.111959287531807,0.122137404580153,1,4,2,7,14,0.0714285714285714,0.285714285714286,0.142857142857143,0.5,4,0,0,0,0,0,0,0,58,50-65,2696,0,1,0,0,0,0,1,0,0,297</v>
      </c>
    </row>
    <row r="1019" spans="1:57" ht="13.2" x14ac:dyDescent="0.25">
      <c r="A1019" s="8">
        <v>1376</v>
      </c>
      <c r="B1019" s="1">
        <v>62535</v>
      </c>
      <c r="C1019" s="8" t="str">
        <f t="shared" si="290"/>
        <v>High income</v>
      </c>
      <c r="D1019" s="31">
        <v>338</v>
      </c>
      <c r="E1019" s="34" t="str">
        <f t="shared" si="291"/>
        <v>Low spender</v>
      </c>
      <c r="F1019" s="10">
        <f t="shared" si="285"/>
        <v>5.4049732149996001E-3</v>
      </c>
      <c r="G1019" s="1">
        <v>0</v>
      </c>
      <c r="H1019" s="1">
        <v>1</v>
      </c>
      <c r="I1019" s="1">
        <v>13</v>
      </c>
      <c r="J1019" s="1">
        <v>163</v>
      </c>
      <c r="K1019" s="1">
        <v>48</v>
      </c>
      <c r="L1019" s="1">
        <v>90</v>
      </c>
      <c r="M1019" s="1">
        <v>0</v>
      </c>
      <c r="N1019" s="1">
        <v>45</v>
      </c>
      <c r="O1019" s="1">
        <v>52</v>
      </c>
      <c r="P1019" s="8">
        <f t="shared" si="292"/>
        <v>398</v>
      </c>
      <c r="Q1019" s="10">
        <f t="shared" si="293"/>
        <v>0.40954773869346733</v>
      </c>
      <c r="R1019" s="10">
        <f t="shared" si="294"/>
        <v>0.12060301507537688</v>
      </c>
      <c r="S1019" s="10">
        <f t="shared" si="295"/>
        <v>0.22613065326633167</v>
      </c>
      <c r="T1019" s="10">
        <f t="shared" si="296"/>
        <v>0</v>
      </c>
      <c r="U1019" s="10">
        <f t="shared" si="297"/>
        <v>0.11306532663316583</v>
      </c>
      <c r="V1019" s="10">
        <f t="shared" si="298"/>
        <v>0.1306532663316583</v>
      </c>
      <c r="W1019" s="1">
        <v>1</v>
      </c>
      <c r="X1019" s="1">
        <v>3</v>
      </c>
      <c r="Y1019" s="1">
        <v>2</v>
      </c>
      <c r="Z1019" s="1">
        <v>8</v>
      </c>
      <c r="AA1019" s="8">
        <f t="shared" si="299"/>
        <v>14</v>
      </c>
      <c r="AB1019" s="10">
        <f t="shared" si="300"/>
        <v>7.1428571428571425E-2</v>
      </c>
      <c r="AC1019" s="10">
        <f t="shared" si="301"/>
        <v>0.21428571428571427</v>
      </c>
      <c r="AD1019" s="10">
        <f t="shared" si="302"/>
        <v>0.14285714285714285</v>
      </c>
      <c r="AE1019" s="10">
        <f t="shared" si="303"/>
        <v>0.5714285714285714</v>
      </c>
      <c r="AF1019" s="1">
        <v>3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65</v>
      </c>
      <c r="AO1019" s="20" t="str">
        <f t="shared" si="286"/>
        <v>50-65</v>
      </c>
      <c r="AP1019" s="1">
        <v>2428</v>
      </c>
      <c r="AQ1019" s="1">
        <v>0</v>
      </c>
      <c r="AR1019" s="1">
        <v>0</v>
      </c>
      <c r="AS1019" s="1">
        <v>1</v>
      </c>
      <c r="AT1019" s="1">
        <v>0</v>
      </c>
      <c r="AU1019" s="1">
        <v>0</v>
      </c>
      <c r="AV1019" s="1">
        <v>0</v>
      </c>
      <c r="AW1019" s="1">
        <v>1</v>
      </c>
      <c r="AX1019" s="1">
        <v>0</v>
      </c>
      <c r="AY1019" s="1">
        <v>0</v>
      </c>
      <c r="AZ1019" s="1">
        <v>294</v>
      </c>
      <c r="BA1019" s="23">
        <v>42421</v>
      </c>
      <c r="BB1019" s="25">
        <f t="shared" si="287"/>
        <v>2</v>
      </c>
      <c r="BC1019" s="25" t="str">
        <f t="shared" si="288"/>
        <v>February</v>
      </c>
      <c r="BD1019" s="25">
        <v>1</v>
      </c>
      <c r="BE1019" t="str">
        <f t="shared" si="289"/>
        <v>1376,62535,High income,338,Low spender,0.0054049732149996,0,1,13,163,48,90,0,45,52,398,0.409547738693467,0.120603015075377,0.226130653266332,0,0.113065326633166,0.130653266331658,1,3,2,8,14,0.0714285714285714,0.214285714285714,0.142857142857143,0.571428571428571,3,0,0,0,0,0,0,0,65,50-65,2428,0,0,1,0,0,0,1,0,0,294</v>
      </c>
    </row>
    <row r="1020" spans="1:57" ht="13.2" x14ac:dyDescent="0.25">
      <c r="A1020" s="8">
        <v>220</v>
      </c>
      <c r="B1020" s="1">
        <v>30538</v>
      </c>
      <c r="C1020" s="8" t="str">
        <f t="shared" si="290"/>
        <v>Low income</v>
      </c>
      <c r="D1020" s="31">
        <v>1550</v>
      </c>
      <c r="E1020" s="34" t="str">
        <f t="shared" si="291"/>
        <v>High spender</v>
      </c>
      <c r="F1020" s="10">
        <f t="shared" si="285"/>
        <v>5.0756434606064577E-2</v>
      </c>
      <c r="G1020" s="1">
        <v>1</v>
      </c>
      <c r="H1020" s="1">
        <v>0</v>
      </c>
      <c r="I1020" s="1">
        <v>27</v>
      </c>
      <c r="J1020" s="1">
        <v>284</v>
      </c>
      <c r="K1020" s="1">
        <v>0</v>
      </c>
      <c r="L1020" s="1">
        <v>52</v>
      </c>
      <c r="M1020" s="1">
        <v>8</v>
      </c>
      <c r="N1020" s="1">
        <v>3</v>
      </c>
      <c r="O1020" s="1">
        <v>20</v>
      </c>
      <c r="P1020" s="8">
        <f t="shared" si="292"/>
        <v>367</v>
      </c>
      <c r="Q1020" s="10">
        <f t="shared" si="293"/>
        <v>0.77384196185286103</v>
      </c>
      <c r="R1020" s="10">
        <f t="shared" si="294"/>
        <v>0</v>
      </c>
      <c r="S1020" s="10">
        <f t="shared" si="295"/>
        <v>0.14168937329700274</v>
      </c>
      <c r="T1020" s="10">
        <f t="shared" si="296"/>
        <v>2.1798365122615803E-2</v>
      </c>
      <c r="U1020" s="10">
        <f t="shared" si="297"/>
        <v>8.1743869209809257E-3</v>
      </c>
      <c r="V1020" s="10">
        <f t="shared" si="298"/>
        <v>5.4495912806539509E-2</v>
      </c>
      <c r="W1020" s="1">
        <v>4</v>
      </c>
      <c r="X1020" s="1">
        <v>9</v>
      </c>
      <c r="Y1020" s="1">
        <v>0</v>
      </c>
      <c r="Z1020" s="1">
        <v>4</v>
      </c>
      <c r="AA1020" s="8">
        <f t="shared" si="299"/>
        <v>17</v>
      </c>
      <c r="AB1020" s="10">
        <f t="shared" si="300"/>
        <v>0.23529411764705882</v>
      </c>
      <c r="AC1020" s="10">
        <f t="shared" si="301"/>
        <v>0.52941176470588236</v>
      </c>
      <c r="AD1020" s="10">
        <f t="shared" si="302"/>
        <v>0</v>
      </c>
      <c r="AE1020" s="10">
        <f t="shared" si="303"/>
        <v>0.23529411764705882</v>
      </c>
      <c r="AF1020" s="1">
        <v>10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49</v>
      </c>
      <c r="AO1020" s="20" t="str">
        <f t="shared" si="286"/>
        <v>36-50</v>
      </c>
      <c r="AP1020" s="1">
        <v>2795</v>
      </c>
      <c r="AQ1020" s="1">
        <v>0</v>
      </c>
      <c r="AR1020" s="1">
        <v>0</v>
      </c>
      <c r="AS1020" s="1">
        <v>0</v>
      </c>
      <c r="AT1020" s="1">
        <v>1</v>
      </c>
      <c r="AU1020" s="1">
        <v>0</v>
      </c>
      <c r="AV1020" s="1">
        <v>0</v>
      </c>
      <c r="AW1020" s="1">
        <v>0</v>
      </c>
      <c r="AX1020" s="1">
        <v>1</v>
      </c>
      <c r="AY1020" s="1">
        <v>0</v>
      </c>
      <c r="AZ1020" s="1">
        <v>327</v>
      </c>
      <c r="BA1020" s="23">
        <v>42054</v>
      </c>
      <c r="BB1020" s="25">
        <f t="shared" si="287"/>
        <v>2</v>
      </c>
      <c r="BC1020" s="25" t="str">
        <f t="shared" si="288"/>
        <v>February</v>
      </c>
      <c r="BD1020" s="25">
        <v>1</v>
      </c>
      <c r="BE1020" t="str">
        <f t="shared" si="289"/>
        <v>220,30538,Low income,1550,High spender,0.0507564346060646,1,0,27,284,0,52,8,3,20,367,0.773841961852861,0,0.141689373297003,0.0217983651226158,0.00817438692098093,0.0544959128065395,4,9,0,4,17,0.235294117647059,0.529411764705882,0,0.235294117647059,10,0,0,0,0,0,0,0,49,36-50,2795,0,0,0,1,0,0,0,1,0,327</v>
      </c>
    </row>
    <row r="1021" spans="1:57" ht="13.2" x14ac:dyDescent="0.25">
      <c r="A1021" s="8">
        <v>1032</v>
      </c>
      <c r="B1021" s="1">
        <v>50501</v>
      </c>
      <c r="C1021" s="8" t="str">
        <f t="shared" si="290"/>
        <v>Low income</v>
      </c>
      <c r="D1021" s="31">
        <v>38</v>
      </c>
      <c r="E1021" s="34" t="str">
        <f t="shared" si="291"/>
        <v>Low spender</v>
      </c>
      <c r="F1021" s="10">
        <f t="shared" si="285"/>
        <v>7.524603473198551E-4</v>
      </c>
      <c r="G1021" s="1">
        <v>1</v>
      </c>
      <c r="H1021" s="1">
        <v>1</v>
      </c>
      <c r="I1021" s="1">
        <v>10</v>
      </c>
      <c r="J1021" s="1">
        <v>297</v>
      </c>
      <c r="K1021" s="1">
        <v>0</v>
      </c>
      <c r="L1021" s="1">
        <v>38</v>
      </c>
      <c r="M1021" s="1">
        <v>13</v>
      </c>
      <c r="N1021" s="1">
        <v>0</v>
      </c>
      <c r="O1021" s="1">
        <v>152</v>
      </c>
      <c r="P1021" s="8">
        <f t="shared" si="292"/>
        <v>500</v>
      </c>
      <c r="Q1021" s="10">
        <f t="shared" si="293"/>
        <v>0.59399999999999997</v>
      </c>
      <c r="R1021" s="10">
        <f t="shared" si="294"/>
        <v>0</v>
      </c>
      <c r="S1021" s="10">
        <f t="shared" si="295"/>
        <v>7.5999999999999998E-2</v>
      </c>
      <c r="T1021" s="10">
        <f t="shared" si="296"/>
        <v>2.5999999999999999E-2</v>
      </c>
      <c r="U1021" s="10">
        <f t="shared" si="297"/>
        <v>0</v>
      </c>
      <c r="V1021" s="10">
        <f t="shared" si="298"/>
        <v>0.30399999999999999</v>
      </c>
      <c r="W1021" s="1">
        <v>7</v>
      </c>
      <c r="X1021" s="1">
        <v>5</v>
      </c>
      <c r="Y1021" s="1">
        <v>4</v>
      </c>
      <c r="Z1021" s="1">
        <v>4</v>
      </c>
      <c r="AA1021" s="8">
        <f t="shared" si="299"/>
        <v>20</v>
      </c>
      <c r="AB1021" s="10">
        <f t="shared" si="300"/>
        <v>0.35</v>
      </c>
      <c r="AC1021" s="10">
        <f t="shared" si="301"/>
        <v>0.25</v>
      </c>
      <c r="AD1021" s="10">
        <f t="shared" si="302"/>
        <v>0.2</v>
      </c>
      <c r="AE1021" s="10">
        <f t="shared" si="303"/>
        <v>0.2</v>
      </c>
      <c r="AF1021" s="1">
        <v>6</v>
      </c>
      <c r="AG1021" s="1">
        <v>0</v>
      </c>
      <c r="AH1021" s="1">
        <v>0</v>
      </c>
      <c r="AI1021" s="1">
        <v>1</v>
      </c>
      <c r="AJ1021" s="1">
        <v>0</v>
      </c>
      <c r="AK1021" s="1">
        <v>0</v>
      </c>
      <c r="AL1021" s="1">
        <v>0</v>
      </c>
      <c r="AM1021" s="1">
        <v>1</v>
      </c>
      <c r="AN1021" s="1">
        <v>66</v>
      </c>
      <c r="AO1021" s="20" t="str">
        <f t="shared" si="286"/>
        <v>66+</v>
      </c>
      <c r="AP1021" s="1">
        <v>2535</v>
      </c>
      <c r="AQ1021" s="1">
        <v>0</v>
      </c>
      <c r="AR1021" s="1">
        <v>1</v>
      </c>
      <c r="AS1021" s="1">
        <v>0</v>
      </c>
      <c r="AT1021" s="1">
        <v>0</v>
      </c>
      <c r="AU1021" s="1">
        <v>0</v>
      </c>
      <c r="AV1021" s="1">
        <v>0</v>
      </c>
      <c r="AW1021" s="1">
        <v>1</v>
      </c>
      <c r="AX1021" s="1">
        <v>0</v>
      </c>
      <c r="AY1021" s="1">
        <v>0</v>
      </c>
      <c r="AZ1021" s="1">
        <v>196</v>
      </c>
      <c r="BA1021" s="23">
        <v>42314</v>
      </c>
      <c r="BB1021" s="25">
        <f t="shared" si="287"/>
        <v>11</v>
      </c>
      <c r="BC1021" s="25" t="str">
        <f t="shared" si="288"/>
        <v>November</v>
      </c>
      <c r="BD1021" s="25">
        <v>1</v>
      </c>
      <c r="BE1021" t="str">
        <f t="shared" si="289"/>
        <v>1032,50501,Low income,38,Low spender,0.000752460347319855,1,1,10,297,0,38,13,0,152,500,0.594,0,0.076,0.026,0,0.304,7,5,4,4,20,0.35,0.25,0.2,0.2,6,0,0,1,0,0,0,1,66,66+,2535,0,1,0,0,0,0,1,0,0,196</v>
      </c>
    </row>
    <row r="1022" spans="1:57" ht="13.2" x14ac:dyDescent="0.25">
      <c r="A1022" s="8">
        <v>513</v>
      </c>
      <c r="B1022" s="1">
        <v>52914</v>
      </c>
      <c r="C1022" s="8" t="str">
        <f t="shared" si="290"/>
        <v>High income</v>
      </c>
      <c r="D1022" s="31">
        <v>146</v>
      </c>
      <c r="E1022" s="34" t="str">
        <f t="shared" si="291"/>
        <v>Low spender</v>
      </c>
      <c r="F1022" s="10">
        <f t="shared" si="285"/>
        <v>2.7591941641153571E-3</v>
      </c>
      <c r="G1022" s="1">
        <v>0</v>
      </c>
      <c r="H1022" s="1">
        <v>1</v>
      </c>
      <c r="I1022" s="1">
        <v>32</v>
      </c>
      <c r="J1022" s="1">
        <v>254</v>
      </c>
      <c r="K1022" s="1">
        <v>10</v>
      </c>
      <c r="L1022" s="1">
        <v>44</v>
      </c>
      <c r="M1022" s="1">
        <v>30</v>
      </c>
      <c r="N1022" s="1">
        <v>10</v>
      </c>
      <c r="O1022" s="1">
        <v>227</v>
      </c>
      <c r="P1022" s="8">
        <f t="shared" si="292"/>
        <v>575</v>
      </c>
      <c r="Q1022" s="10">
        <f t="shared" si="293"/>
        <v>0.44173913043478263</v>
      </c>
      <c r="R1022" s="10">
        <f t="shared" si="294"/>
        <v>1.7391304347826087E-2</v>
      </c>
      <c r="S1022" s="10">
        <f t="shared" si="295"/>
        <v>7.6521739130434779E-2</v>
      </c>
      <c r="T1022" s="10">
        <f t="shared" si="296"/>
        <v>5.2173913043478258E-2</v>
      </c>
      <c r="U1022" s="10">
        <f t="shared" si="297"/>
        <v>1.7391304347826087E-2</v>
      </c>
      <c r="V1022" s="10">
        <f t="shared" si="298"/>
        <v>0.39478260869565218</v>
      </c>
      <c r="W1022" s="1">
        <v>2</v>
      </c>
      <c r="X1022" s="1">
        <v>7</v>
      </c>
      <c r="Y1022" s="1">
        <v>3</v>
      </c>
      <c r="Z1022" s="1">
        <v>3</v>
      </c>
      <c r="AA1022" s="8">
        <f t="shared" si="299"/>
        <v>15</v>
      </c>
      <c r="AB1022" s="10">
        <f t="shared" si="300"/>
        <v>0.13333333333333333</v>
      </c>
      <c r="AC1022" s="10">
        <f t="shared" si="301"/>
        <v>0.46666666666666667</v>
      </c>
      <c r="AD1022" s="10">
        <f t="shared" si="302"/>
        <v>0.2</v>
      </c>
      <c r="AE1022" s="10">
        <f t="shared" si="303"/>
        <v>0.2</v>
      </c>
      <c r="AF1022" s="1">
        <v>7</v>
      </c>
      <c r="AG1022" s="1">
        <v>0</v>
      </c>
      <c r="AH1022" s="1">
        <v>0</v>
      </c>
      <c r="AI1022" s="1">
        <v>1</v>
      </c>
      <c r="AJ1022" s="1">
        <v>0</v>
      </c>
      <c r="AK1022" s="1">
        <v>0</v>
      </c>
      <c r="AL1022" s="1">
        <v>0</v>
      </c>
      <c r="AM1022" s="1">
        <v>0</v>
      </c>
      <c r="AN1022" s="1">
        <v>49</v>
      </c>
      <c r="AO1022" s="20" t="str">
        <f t="shared" si="286"/>
        <v>36-50</v>
      </c>
      <c r="AP1022" s="1">
        <v>2697</v>
      </c>
      <c r="AQ1022" s="1">
        <v>0</v>
      </c>
      <c r="AR1022" s="1">
        <v>1</v>
      </c>
      <c r="AS1022" s="1">
        <v>0</v>
      </c>
      <c r="AT1022" s="1">
        <v>0</v>
      </c>
      <c r="AU1022" s="1">
        <v>0</v>
      </c>
      <c r="AV1022" s="1">
        <v>0</v>
      </c>
      <c r="AW1022" s="1">
        <v>1</v>
      </c>
      <c r="AX1022" s="1">
        <v>0</v>
      </c>
      <c r="AY1022" s="1">
        <v>0</v>
      </c>
      <c r="AZ1022" s="1">
        <v>121</v>
      </c>
      <c r="BA1022" s="23">
        <v>42152</v>
      </c>
      <c r="BB1022" s="25">
        <f t="shared" si="287"/>
        <v>5</v>
      </c>
      <c r="BC1022" s="25" t="str">
        <f t="shared" si="288"/>
        <v>May</v>
      </c>
      <c r="BD1022" s="25">
        <v>1</v>
      </c>
      <c r="BE1022" t="str">
        <f t="shared" si="289"/>
        <v>513,52914,High income,146,Low spender,0.00275919416411536,0,1,32,254,10,44,30,10,227,575,0.441739130434783,0.0173913043478261,0.0765217391304348,0.0521739130434783,0.0173913043478261,0.394782608695652,2,7,3,3,15,0.133333333333333,0.466666666666667,0.2,0.2,7,0,0,1,0,0,0,0,49,36-50,2697,0,1,0,0,0,0,1,0,0,121</v>
      </c>
    </row>
    <row r="1023" spans="1:57" ht="13.2" x14ac:dyDescent="0.25">
      <c r="A1023" s="8">
        <v>10</v>
      </c>
      <c r="B1023" s="1">
        <v>49431</v>
      </c>
      <c r="C1023" s="8" t="str">
        <f t="shared" si="290"/>
        <v>Low income</v>
      </c>
      <c r="D1023" s="31">
        <v>22</v>
      </c>
      <c r="E1023" s="34" t="str">
        <f t="shared" si="291"/>
        <v>Low spender</v>
      </c>
      <c r="F1023" s="10">
        <f t="shared" si="285"/>
        <v>4.4506483785478746E-4</v>
      </c>
      <c r="G1023" s="1">
        <v>0</v>
      </c>
      <c r="H1023" s="1">
        <v>1</v>
      </c>
      <c r="I1023" s="1">
        <v>9</v>
      </c>
      <c r="J1023" s="1">
        <v>219</v>
      </c>
      <c r="K1023" s="1">
        <v>3</v>
      </c>
      <c r="L1023" s="1">
        <v>100</v>
      </c>
      <c r="M1023" s="1">
        <v>26</v>
      </c>
      <c r="N1023" s="1">
        <v>0</v>
      </c>
      <c r="O1023" s="1">
        <v>17</v>
      </c>
      <c r="P1023" s="8">
        <f t="shared" si="292"/>
        <v>365</v>
      </c>
      <c r="Q1023" s="10">
        <f t="shared" si="293"/>
        <v>0.6</v>
      </c>
      <c r="R1023" s="10">
        <f t="shared" si="294"/>
        <v>8.21917808219178E-3</v>
      </c>
      <c r="S1023" s="10">
        <f t="shared" si="295"/>
        <v>0.27397260273972601</v>
      </c>
      <c r="T1023" s="10">
        <f t="shared" si="296"/>
        <v>7.1232876712328766E-2</v>
      </c>
      <c r="U1023" s="10">
        <f t="shared" si="297"/>
        <v>0</v>
      </c>
      <c r="V1023" s="10">
        <f t="shared" si="298"/>
        <v>4.6575342465753428E-2</v>
      </c>
      <c r="W1023" s="1">
        <v>2</v>
      </c>
      <c r="X1023" s="1">
        <v>7</v>
      </c>
      <c r="Y1023" s="1">
        <v>1</v>
      </c>
      <c r="Z1023" s="1">
        <v>5</v>
      </c>
      <c r="AA1023" s="8">
        <f t="shared" si="299"/>
        <v>15</v>
      </c>
      <c r="AB1023" s="10">
        <f t="shared" si="300"/>
        <v>0.13333333333333333</v>
      </c>
      <c r="AC1023" s="10">
        <f t="shared" si="301"/>
        <v>0.46666666666666667</v>
      </c>
      <c r="AD1023" s="10">
        <f t="shared" si="302"/>
        <v>6.6666666666666666E-2</v>
      </c>
      <c r="AE1023" s="10">
        <f t="shared" si="303"/>
        <v>0.33333333333333331</v>
      </c>
      <c r="AF1023" s="1">
        <v>8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65</v>
      </c>
      <c r="AO1023" s="20" t="str">
        <f t="shared" si="286"/>
        <v>50-65</v>
      </c>
      <c r="AP1023" s="1">
        <v>2854</v>
      </c>
      <c r="AQ1023" s="1">
        <v>1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1</v>
      </c>
      <c r="AX1023" s="1">
        <v>0</v>
      </c>
      <c r="AY1023" s="1">
        <v>0</v>
      </c>
      <c r="AZ1023" s="1">
        <v>331</v>
      </c>
      <c r="BA1023" s="23">
        <v>41995</v>
      </c>
      <c r="BB1023" s="25">
        <f t="shared" si="287"/>
        <v>12</v>
      </c>
      <c r="BC1023" s="25" t="str">
        <f t="shared" si="288"/>
        <v>December</v>
      </c>
      <c r="BD1023" s="25">
        <v>1</v>
      </c>
      <c r="BE1023" t="str">
        <f t="shared" si="289"/>
        <v>10,49431,Low income,22,Low spender,0.000445064837854787,0,1,9,219,3,100,26,0,17,365,0.6,0.00821917808219178,0.273972602739726,0.0712328767123288,0,0.0465753424657534,2,7,1,5,15,0.133333333333333,0.466666666666667,0.0666666666666667,0.333333333333333,8,0,0,0,0,0,0,0,65,50-65,2854,1,0,0,0,0,0,1,0,0,331</v>
      </c>
    </row>
    <row r="1024" spans="1:57" ht="13.2" x14ac:dyDescent="0.25">
      <c r="A1024" s="8">
        <v>1210</v>
      </c>
      <c r="B1024" s="1">
        <v>54730</v>
      </c>
      <c r="C1024" s="8" t="str">
        <f t="shared" si="290"/>
        <v>High income</v>
      </c>
      <c r="D1024" s="31">
        <v>962</v>
      </c>
      <c r="E1024" s="34" t="str">
        <f t="shared" si="291"/>
        <v>High spender</v>
      </c>
      <c r="F1024" s="10">
        <f t="shared" si="285"/>
        <v>1.7577197149643706E-2</v>
      </c>
      <c r="G1024" s="1">
        <v>0</v>
      </c>
      <c r="H1024" s="1">
        <v>1</v>
      </c>
      <c r="I1024" s="1">
        <v>64</v>
      </c>
      <c r="J1024" s="1">
        <v>318</v>
      </c>
      <c r="K1024" s="1">
        <v>3</v>
      </c>
      <c r="L1024" s="1">
        <v>17</v>
      </c>
      <c r="M1024" s="1">
        <v>4</v>
      </c>
      <c r="N1024" s="1">
        <v>7</v>
      </c>
      <c r="O1024" s="1">
        <v>56</v>
      </c>
      <c r="P1024" s="8">
        <f t="shared" si="292"/>
        <v>405</v>
      </c>
      <c r="Q1024" s="10">
        <f t="shared" si="293"/>
        <v>0.78518518518518521</v>
      </c>
      <c r="R1024" s="10">
        <f t="shared" si="294"/>
        <v>7.4074074074074077E-3</v>
      </c>
      <c r="S1024" s="10">
        <f t="shared" si="295"/>
        <v>4.1975308641975309E-2</v>
      </c>
      <c r="T1024" s="10">
        <f t="shared" si="296"/>
        <v>9.876543209876543E-3</v>
      </c>
      <c r="U1024" s="10">
        <f t="shared" si="297"/>
        <v>1.7283950617283949E-2</v>
      </c>
      <c r="V1024" s="10">
        <f t="shared" si="298"/>
        <v>0.13827160493827159</v>
      </c>
      <c r="W1024" s="1">
        <v>5</v>
      </c>
      <c r="X1024" s="1">
        <v>4</v>
      </c>
      <c r="Y1024" s="1">
        <v>1</v>
      </c>
      <c r="Z1024" s="1">
        <v>8</v>
      </c>
      <c r="AA1024" s="8">
        <f t="shared" si="299"/>
        <v>18</v>
      </c>
      <c r="AB1024" s="10">
        <f t="shared" si="300"/>
        <v>0.27777777777777779</v>
      </c>
      <c r="AC1024" s="10">
        <f t="shared" si="301"/>
        <v>0.22222222222222221</v>
      </c>
      <c r="AD1024" s="10">
        <f t="shared" si="302"/>
        <v>5.5555555555555552E-2</v>
      </c>
      <c r="AE1024" s="10">
        <f t="shared" si="303"/>
        <v>0.44444444444444442</v>
      </c>
      <c r="AF1024" s="1">
        <v>4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45</v>
      </c>
      <c r="AO1024" s="20" t="str">
        <f t="shared" si="286"/>
        <v>36-50</v>
      </c>
      <c r="AP1024" s="1">
        <v>2477</v>
      </c>
      <c r="AQ1024" s="1">
        <v>0</v>
      </c>
      <c r="AR1024" s="1">
        <v>1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1</v>
      </c>
      <c r="AY1024" s="1">
        <v>0</v>
      </c>
      <c r="AZ1024" s="1">
        <v>293</v>
      </c>
      <c r="BA1024" s="23">
        <v>42372</v>
      </c>
      <c r="BB1024" s="25">
        <f t="shared" si="287"/>
        <v>1</v>
      </c>
      <c r="BC1024" s="25" t="str">
        <f t="shared" si="288"/>
        <v>January</v>
      </c>
      <c r="BD1024" s="25">
        <v>1</v>
      </c>
      <c r="BE1024" t="str">
        <f t="shared" si="289"/>
        <v>1210,54730,High income,962,High spender,0.0175771971496437,0,1,64,318,3,17,4,7,56,405,0.785185185185185,0.00740740740740741,0.0419753086419753,0.00987654320987654,0.0172839506172839,0.138271604938272,5,4,1,8,18,0.277777777777778,0.222222222222222,0.0555555555555556,0.444444444444444,4,0,0,0,0,0,0,0,45,36-50,2477,0,1,0,0,0,0,0,1,0,293</v>
      </c>
    </row>
    <row r="1025" spans="1:57" ht="13.2" x14ac:dyDescent="0.25">
      <c r="A1025" s="8">
        <v>1151</v>
      </c>
      <c r="B1025" s="1">
        <v>45837</v>
      </c>
      <c r="C1025" s="8" t="str">
        <f t="shared" si="290"/>
        <v>Low income</v>
      </c>
      <c r="D1025" s="31">
        <v>35</v>
      </c>
      <c r="E1025" s="34" t="str">
        <f t="shared" si="291"/>
        <v>Low spender</v>
      </c>
      <c r="F1025" s="10">
        <f t="shared" si="285"/>
        <v>7.6357527761415449E-4</v>
      </c>
      <c r="G1025" s="1">
        <v>1</v>
      </c>
      <c r="H1025" s="1">
        <v>1</v>
      </c>
      <c r="I1025" s="1">
        <v>88</v>
      </c>
      <c r="J1025" s="1">
        <v>215</v>
      </c>
      <c r="K1025" s="1">
        <v>13</v>
      </c>
      <c r="L1025" s="1">
        <v>87</v>
      </c>
      <c r="M1025" s="1">
        <v>17</v>
      </c>
      <c r="N1025" s="1">
        <v>17</v>
      </c>
      <c r="O1025" s="1">
        <v>24</v>
      </c>
      <c r="P1025" s="8">
        <f t="shared" si="292"/>
        <v>373</v>
      </c>
      <c r="Q1025" s="10">
        <f t="shared" si="293"/>
        <v>0.57640750670241292</v>
      </c>
      <c r="R1025" s="10">
        <f t="shared" si="294"/>
        <v>3.4852546916890083E-2</v>
      </c>
      <c r="S1025" s="10">
        <f t="shared" si="295"/>
        <v>0.23324396782841822</v>
      </c>
      <c r="T1025" s="10">
        <f t="shared" si="296"/>
        <v>4.5576407506702415E-2</v>
      </c>
      <c r="U1025" s="10">
        <f t="shared" si="297"/>
        <v>4.5576407506702415E-2</v>
      </c>
      <c r="V1025" s="10">
        <f t="shared" si="298"/>
        <v>6.4343163538873996E-2</v>
      </c>
      <c r="W1025" s="1">
        <v>5</v>
      </c>
      <c r="X1025" s="1">
        <v>6</v>
      </c>
      <c r="Y1025" s="1">
        <v>2</v>
      </c>
      <c r="Z1025" s="1">
        <v>5</v>
      </c>
      <c r="AA1025" s="8">
        <f t="shared" si="299"/>
        <v>18</v>
      </c>
      <c r="AB1025" s="10">
        <f t="shared" si="300"/>
        <v>0.27777777777777779</v>
      </c>
      <c r="AC1025" s="10">
        <f t="shared" si="301"/>
        <v>0.33333333333333331</v>
      </c>
      <c r="AD1025" s="10">
        <f t="shared" si="302"/>
        <v>0.1111111111111111</v>
      </c>
      <c r="AE1025" s="10">
        <f t="shared" si="303"/>
        <v>0.27777777777777779</v>
      </c>
      <c r="AF1025" s="1">
        <v>7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46</v>
      </c>
      <c r="AO1025" s="20" t="str">
        <f t="shared" si="286"/>
        <v>36-50</v>
      </c>
      <c r="AP1025" s="1">
        <v>2497</v>
      </c>
      <c r="AQ1025" s="1">
        <v>0</v>
      </c>
      <c r="AR1025" s="1">
        <v>1</v>
      </c>
      <c r="AS1025" s="1">
        <v>0</v>
      </c>
      <c r="AT1025" s="1">
        <v>0</v>
      </c>
      <c r="AU1025" s="1">
        <v>0</v>
      </c>
      <c r="AV1025" s="1">
        <v>0</v>
      </c>
      <c r="AW1025" s="1">
        <v>1</v>
      </c>
      <c r="AX1025" s="1">
        <v>0</v>
      </c>
      <c r="AY1025" s="1">
        <v>0</v>
      </c>
      <c r="AZ1025" s="1">
        <v>325</v>
      </c>
      <c r="BA1025" s="23">
        <v>42352</v>
      </c>
      <c r="BB1025" s="25">
        <f t="shared" si="287"/>
        <v>12</v>
      </c>
      <c r="BC1025" s="25" t="str">
        <f t="shared" si="288"/>
        <v>December</v>
      </c>
      <c r="BD1025" s="25">
        <v>1</v>
      </c>
      <c r="BE1025" t="str">
        <f t="shared" si="289"/>
        <v>1151,45837,Low income,35,Low spender,0.000763575277614154,1,1,88,215,13,87,17,17,24,373,0.576407506702413,0.0348525469168901,0.233243967828418,0.0455764075067024,0.0455764075067024,0.064343163538874,5,6,2,5,18,0.277777777777778,0.333333333333333,0.111111111111111,0.277777777777778,7,0,0,0,0,0,0,0,46,36-50,2497,0,1,0,0,0,0,1,0,0,325</v>
      </c>
    </row>
    <row r="1026" spans="1:57" ht="13.2" x14ac:dyDescent="0.25">
      <c r="A1026" s="8">
        <v>1510</v>
      </c>
      <c r="B1026" s="1">
        <v>49854</v>
      </c>
      <c r="C1026" s="8" t="str">
        <f t="shared" si="290"/>
        <v>Low income</v>
      </c>
      <c r="D1026" s="31">
        <v>496</v>
      </c>
      <c r="E1026" s="34" t="str">
        <f t="shared" si="291"/>
        <v>Low spender</v>
      </c>
      <c r="F1026" s="10">
        <f t="shared" ref="F1026:F1089" si="304">D1026/B1026</f>
        <v>9.9490512295904044E-3</v>
      </c>
      <c r="G1026" s="1">
        <v>1</v>
      </c>
      <c r="H1026" s="1">
        <v>0</v>
      </c>
      <c r="I1026" s="1">
        <v>63</v>
      </c>
      <c r="J1026" s="1">
        <v>123</v>
      </c>
      <c r="K1026" s="1">
        <v>17</v>
      </c>
      <c r="L1026" s="1">
        <v>171</v>
      </c>
      <c r="M1026" s="1">
        <v>39</v>
      </c>
      <c r="N1026" s="1">
        <v>0</v>
      </c>
      <c r="O1026" s="1">
        <v>30</v>
      </c>
      <c r="P1026" s="8">
        <f t="shared" si="292"/>
        <v>380</v>
      </c>
      <c r="Q1026" s="10">
        <f t="shared" si="293"/>
        <v>0.3236842105263158</v>
      </c>
      <c r="R1026" s="10">
        <f t="shared" si="294"/>
        <v>4.4736842105263158E-2</v>
      </c>
      <c r="S1026" s="10">
        <f t="shared" si="295"/>
        <v>0.45</v>
      </c>
      <c r="T1026" s="10">
        <f t="shared" si="296"/>
        <v>0.10263157894736842</v>
      </c>
      <c r="U1026" s="10">
        <f t="shared" si="297"/>
        <v>0</v>
      </c>
      <c r="V1026" s="10">
        <f t="shared" si="298"/>
        <v>7.8947368421052627E-2</v>
      </c>
      <c r="W1026" s="1">
        <v>5</v>
      </c>
      <c r="X1026" s="1">
        <v>6</v>
      </c>
      <c r="Y1026" s="1">
        <v>2</v>
      </c>
      <c r="Z1026" s="1">
        <v>5</v>
      </c>
      <c r="AA1026" s="8">
        <f t="shared" si="299"/>
        <v>18</v>
      </c>
      <c r="AB1026" s="10">
        <f t="shared" si="300"/>
        <v>0.27777777777777779</v>
      </c>
      <c r="AC1026" s="10">
        <f t="shared" si="301"/>
        <v>0.33333333333333331</v>
      </c>
      <c r="AD1026" s="10">
        <f t="shared" si="302"/>
        <v>0.1111111111111111</v>
      </c>
      <c r="AE1026" s="10">
        <f t="shared" si="303"/>
        <v>0.27777777777777779</v>
      </c>
      <c r="AF1026" s="1">
        <v>6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48</v>
      </c>
      <c r="AO1026" s="20" t="str">
        <f t="shared" ref="AO1026:AO1089" si="305">IF(AND(AN1026&lt;36,AN1026&gt;23), "24-35",
IF(AND(AN1026&lt;51,AN1026&gt;35), "36-50",
IF(AND(AN1026&lt;66,AN1026&gt;50), "50-65",
IF(AN1026&gt;65, "66+", "N")
)))</f>
        <v>36-50</v>
      </c>
      <c r="AP1026" s="1">
        <v>2390</v>
      </c>
      <c r="AQ1026" s="1">
        <v>0</v>
      </c>
      <c r="AR1026" s="1">
        <v>0</v>
      </c>
      <c r="AS1026" s="1">
        <v>0</v>
      </c>
      <c r="AT1026" s="1">
        <v>1</v>
      </c>
      <c r="AU1026" s="1">
        <v>0</v>
      </c>
      <c r="AV1026" s="1">
        <v>0</v>
      </c>
      <c r="AW1026" s="1">
        <v>0</v>
      </c>
      <c r="AX1026" s="1">
        <v>1</v>
      </c>
      <c r="AY1026" s="1">
        <v>0</v>
      </c>
      <c r="AZ1026" s="1">
        <v>320</v>
      </c>
      <c r="BA1026" s="23">
        <v>42459</v>
      </c>
      <c r="BB1026" s="25">
        <f t="shared" ref="BB1026:BB1089" si="306">MONTH(BA1026)</f>
        <v>3</v>
      </c>
      <c r="BC1026" s="25" t="str">
        <f t="shared" ref="BC1026:BC1089" si="307">TEXT(BA1026,"mmmm")</f>
        <v>March</v>
      </c>
      <c r="BD1026" s="25">
        <v>1</v>
      </c>
      <c r="BE1026" t="str">
        <f t="shared" ref="BE1026:BE1089" si="308">_xlfn.TEXTJOIN(",",TRUE,A1026:AZ1026)</f>
        <v>1510,49854,Low income,496,Low spender,0.0099490512295904,1,0,63,123,17,171,39,0,30,380,0.323684210526316,0.0447368421052632,0.45,0.102631578947368,0,0.0789473684210526,5,6,2,5,18,0.277777777777778,0.333333333333333,0.111111111111111,0.277777777777778,6,0,0,0,0,0,0,0,48,36-50,2390,0,0,0,1,0,0,0,1,0,320</v>
      </c>
    </row>
    <row r="1027" spans="1:57" ht="13.2" x14ac:dyDescent="0.25">
      <c r="A1027" s="8">
        <v>636</v>
      </c>
      <c r="B1027" s="1">
        <v>41638</v>
      </c>
      <c r="C1027" s="8" t="str">
        <f t="shared" ref="C1027:C1090" si="309">IF(B1027&lt;=AVERAGE(B:B),"Low income", "High income")</f>
        <v>Low income</v>
      </c>
      <c r="D1027" s="31">
        <v>256</v>
      </c>
      <c r="E1027" s="34" t="str">
        <f t="shared" ref="E1027:E1090" si="310">IF(D1027&lt;=AVERAGE(D:D),"Low spender", "High spender")</f>
        <v>Low spender</v>
      </c>
      <c r="F1027" s="10">
        <f t="shared" si="304"/>
        <v>6.1482299822277729E-3</v>
      </c>
      <c r="G1027" s="1">
        <v>0</v>
      </c>
      <c r="H1027" s="1">
        <v>1</v>
      </c>
      <c r="I1027" s="1">
        <v>68</v>
      </c>
      <c r="J1027" s="1">
        <v>315</v>
      </c>
      <c r="K1027" s="1">
        <v>0</v>
      </c>
      <c r="L1027" s="1">
        <v>31</v>
      </c>
      <c r="M1027" s="1">
        <v>4</v>
      </c>
      <c r="N1027" s="1">
        <v>0</v>
      </c>
      <c r="O1027" s="1">
        <v>91</v>
      </c>
      <c r="P1027" s="8">
        <f t="shared" ref="P1027:P1090" si="311">SUM(J1027:O1027)</f>
        <v>441</v>
      </c>
      <c r="Q1027" s="10">
        <f t="shared" ref="Q1027:Q1090" si="312">IF(P1027=0,0,J1027/P1027)</f>
        <v>0.7142857142857143</v>
      </c>
      <c r="R1027" s="10">
        <f t="shared" ref="R1027:R1090" si="313">IF(P1027=0,0,K1027/P1027)</f>
        <v>0</v>
      </c>
      <c r="S1027" s="10">
        <f t="shared" ref="S1027:S1090" si="314">IF(P1027=0,0,L1027/P1027)</f>
        <v>7.029478458049887E-2</v>
      </c>
      <c r="T1027" s="10">
        <f t="shared" ref="T1027:T1090" si="315">IF(P1027=0,0,M1027/P1027)</f>
        <v>9.0702947845804991E-3</v>
      </c>
      <c r="U1027" s="10">
        <f t="shared" ref="U1027:U1090" si="316">IF(P1027=0,0,N1027/P1027)</f>
        <v>0</v>
      </c>
      <c r="V1027" s="10">
        <f t="shared" ref="V1027:V1090" si="317">IF(P1027=0,0,O1027/P1027)</f>
        <v>0.20634920634920634</v>
      </c>
      <c r="W1027" s="1">
        <v>4</v>
      </c>
      <c r="X1027" s="1">
        <v>5</v>
      </c>
      <c r="Y1027" s="1">
        <v>5</v>
      </c>
      <c r="Z1027" s="1">
        <v>3</v>
      </c>
      <c r="AA1027" s="8">
        <f t="shared" ref="AA1027:AA1090" si="318">SUM(W1027:Z1027)</f>
        <v>17</v>
      </c>
      <c r="AB1027" s="10">
        <f t="shared" ref="AB1027:AB1090" si="319">IF(AA1027=0,0,W1027/AA1027)</f>
        <v>0.23529411764705882</v>
      </c>
      <c r="AC1027" s="10">
        <f t="shared" ref="AC1027:AC1090" si="320">IF(AA1027=0,0,X1027/AA1027)</f>
        <v>0.29411764705882354</v>
      </c>
      <c r="AD1027" s="10">
        <f t="shared" ref="AD1027:AD1090" si="321">IF(AA1027=0,0,Y1027/AA1027)</f>
        <v>0.29411764705882354</v>
      </c>
      <c r="AE1027" s="10">
        <f t="shared" ref="AE1027:AE1090" si="322">IF(AA1027=0,0,Z1027/AA1027)</f>
        <v>0.17647058823529413</v>
      </c>
      <c r="AF1027" s="1">
        <v>8</v>
      </c>
      <c r="AG1027" s="1">
        <v>0</v>
      </c>
      <c r="AH1027" s="1">
        <v>0</v>
      </c>
      <c r="AI1027" s="1">
        <v>1</v>
      </c>
      <c r="AJ1027" s="1">
        <v>0</v>
      </c>
      <c r="AK1027" s="1">
        <v>0</v>
      </c>
      <c r="AL1027" s="1">
        <v>0</v>
      </c>
      <c r="AM1027" s="1">
        <v>0</v>
      </c>
      <c r="AN1027" s="1">
        <v>56</v>
      </c>
      <c r="AO1027" s="20" t="str">
        <f t="shared" si="305"/>
        <v>50-65</v>
      </c>
      <c r="AP1027" s="1">
        <v>2660</v>
      </c>
      <c r="AQ1027" s="1">
        <v>1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1</v>
      </c>
      <c r="AX1027" s="1">
        <v>0</v>
      </c>
      <c r="AY1027" s="1">
        <v>0</v>
      </c>
      <c r="AZ1027" s="1">
        <v>259</v>
      </c>
      <c r="BA1027" s="23">
        <v>42189</v>
      </c>
      <c r="BB1027" s="25">
        <f t="shared" si="306"/>
        <v>7</v>
      </c>
      <c r="BC1027" s="25" t="str">
        <f t="shared" si="307"/>
        <v>July</v>
      </c>
      <c r="BD1027" s="25">
        <v>1</v>
      </c>
      <c r="BE1027" t="str">
        <f t="shared" si="308"/>
        <v>636,41638,Low income,256,Low spender,0.00614822998222777,0,1,68,315,0,31,4,0,91,441,0.714285714285714,0,0.0702947845804989,0.0090702947845805,0,0.206349206349206,4,5,5,3,17,0.235294117647059,0.294117647058824,0.294117647058824,0.176470588235294,8,0,0,1,0,0,0,0,56,50-65,2660,1,0,0,0,0,0,1,0,0,259</v>
      </c>
    </row>
    <row r="1028" spans="1:57" ht="13.2" x14ac:dyDescent="0.25">
      <c r="A1028" s="8">
        <v>280</v>
      </c>
      <c r="B1028" s="1">
        <v>46998</v>
      </c>
      <c r="C1028" s="8" t="str">
        <f t="shared" si="309"/>
        <v>Low income</v>
      </c>
      <c r="D1028" s="31">
        <v>342</v>
      </c>
      <c r="E1028" s="34" t="str">
        <f t="shared" si="310"/>
        <v>Low spender</v>
      </c>
      <c r="F1028" s="10">
        <f t="shared" si="304"/>
        <v>7.2769054002297974E-3</v>
      </c>
      <c r="G1028" s="1">
        <v>0</v>
      </c>
      <c r="H1028" s="1">
        <v>1</v>
      </c>
      <c r="I1028" s="1">
        <v>55</v>
      </c>
      <c r="J1028" s="1">
        <v>172</v>
      </c>
      <c r="K1028" s="1">
        <v>41</v>
      </c>
      <c r="L1028" s="1">
        <v>86</v>
      </c>
      <c r="M1028" s="1">
        <v>45</v>
      </c>
      <c r="N1028" s="1">
        <v>6</v>
      </c>
      <c r="O1028" s="1">
        <v>27</v>
      </c>
      <c r="P1028" s="8">
        <f t="shared" si="311"/>
        <v>377</v>
      </c>
      <c r="Q1028" s="10">
        <f t="shared" si="312"/>
        <v>0.45623342175066312</v>
      </c>
      <c r="R1028" s="10">
        <f t="shared" si="313"/>
        <v>0.10875331564986737</v>
      </c>
      <c r="S1028" s="10">
        <f t="shared" si="314"/>
        <v>0.22811671087533156</v>
      </c>
      <c r="T1028" s="10">
        <f t="shared" si="315"/>
        <v>0.11936339522546419</v>
      </c>
      <c r="U1028" s="10">
        <f t="shared" si="316"/>
        <v>1.5915119363395226E-2</v>
      </c>
      <c r="V1028" s="10">
        <f t="shared" si="317"/>
        <v>7.161803713527852E-2</v>
      </c>
      <c r="W1028" s="1">
        <v>5</v>
      </c>
      <c r="X1028" s="1">
        <v>5</v>
      </c>
      <c r="Y1028" s="1">
        <v>3</v>
      </c>
      <c r="Z1028" s="1">
        <v>5</v>
      </c>
      <c r="AA1028" s="8">
        <f t="shared" si="318"/>
        <v>18</v>
      </c>
      <c r="AB1028" s="10">
        <f t="shared" si="319"/>
        <v>0.27777777777777779</v>
      </c>
      <c r="AC1028" s="10">
        <f t="shared" si="320"/>
        <v>0.27777777777777779</v>
      </c>
      <c r="AD1028" s="10">
        <f t="shared" si="321"/>
        <v>0.16666666666666666</v>
      </c>
      <c r="AE1028" s="10">
        <f t="shared" si="322"/>
        <v>0.27777777777777779</v>
      </c>
      <c r="AF1028" s="1">
        <v>7</v>
      </c>
      <c r="AG1028" s="1">
        <v>0</v>
      </c>
      <c r="AH1028" s="1">
        <v>0</v>
      </c>
      <c r="AI1028" s="1">
        <v>1</v>
      </c>
      <c r="AJ1028" s="1">
        <v>0</v>
      </c>
      <c r="AK1028" s="1">
        <v>0</v>
      </c>
      <c r="AL1028" s="1">
        <v>0</v>
      </c>
      <c r="AM1028" s="1">
        <v>0</v>
      </c>
      <c r="AN1028" s="1">
        <v>64</v>
      </c>
      <c r="AO1028" s="20" t="str">
        <f t="shared" si="305"/>
        <v>50-65</v>
      </c>
      <c r="AP1028" s="1">
        <v>2774</v>
      </c>
      <c r="AQ1028" s="1">
        <v>0</v>
      </c>
      <c r="AR1028" s="1">
        <v>0</v>
      </c>
      <c r="AS1028" s="1">
        <v>1</v>
      </c>
      <c r="AT1028" s="1">
        <v>0</v>
      </c>
      <c r="AU1028" s="1">
        <v>0</v>
      </c>
      <c r="AV1028" s="1">
        <v>0</v>
      </c>
      <c r="AW1028" s="1">
        <v>1</v>
      </c>
      <c r="AX1028" s="1">
        <v>0</v>
      </c>
      <c r="AY1028" s="1">
        <v>0</v>
      </c>
      <c r="AZ1028" s="1">
        <v>323</v>
      </c>
      <c r="BA1028" s="23">
        <v>42075</v>
      </c>
      <c r="BB1028" s="25">
        <f t="shared" si="306"/>
        <v>3</v>
      </c>
      <c r="BC1028" s="25" t="str">
        <f t="shared" si="307"/>
        <v>March</v>
      </c>
      <c r="BD1028" s="25">
        <v>1</v>
      </c>
      <c r="BE1028" t="str">
        <f t="shared" si="308"/>
        <v>280,46998,Low income,342,Low spender,0.0072769054002298,0,1,55,172,41,86,45,6,27,377,0.456233421750663,0.108753315649867,0.228116710875332,0.119363395225464,0.0159151193633952,0.0716180371352785,5,5,3,5,18,0.277777777777778,0.277777777777778,0.166666666666667,0.277777777777778,7,0,0,1,0,0,0,0,64,50-65,2774,0,0,1,0,0,0,1,0,0,323</v>
      </c>
    </row>
    <row r="1029" spans="1:57" ht="13.2" x14ac:dyDescent="0.25">
      <c r="A1029" s="8">
        <v>154</v>
      </c>
      <c r="B1029" s="1">
        <v>37150</v>
      </c>
      <c r="C1029" s="8" t="str">
        <f t="shared" si="309"/>
        <v>Low income</v>
      </c>
      <c r="D1029" s="31">
        <v>62</v>
      </c>
      <c r="E1029" s="34" t="str">
        <f t="shared" si="310"/>
        <v>Low spender</v>
      </c>
      <c r="F1029" s="10">
        <f t="shared" si="304"/>
        <v>1.6689098250336474E-3</v>
      </c>
      <c r="G1029" s="1">
        <v>1</v>
      </c>
      <c r="H1029" s="1">
        <v>0</v>
      </c>
      <c r="I1029" s="1">
        <v>80</v>
      </c>
      <c r="J1029" s="1">
        <v>167</v>
      </c>
      <c r="K1029" s="1">
        <v>37</v>
      </c>
      <c r="L1029" s="1">
        <v>64</v>
      </c>
      <c r="M1029" s="1">
        <v>49</v>
      </c>
      <c r="N1029" s="1">
        <v>34</v>
      </c>
      <c r="O1029" s="1">
        <v>116</v>
      </c>
      <c r="P1029" s="8">
        <f t="shared" si="311"/>
        <v>467</v>
      </c>
      <c r="Q1029" s="10">
        <f t="shared" si="312"/>
        <v>0.35760171306209848</v>
      </c>
      <c r="R1029" s="10">
        <f t="shared" si="313"/>
        <v>7.922912205567452E-2</v>
      </c>
      <c r="S1029" s="10">
        <f t="shared" si="314"/>
        <v>0.13704496788008566</v>
      </c>
      <c r="T1029" s="10">
        <f t="shared" si="315"/>
        <v>0.10492505353319058</v>
      </c>
      <c r="U1029" s="10">
        <f t="shared" si="316"/>
        <v>7.2805139186295498E-2</v>
      </c>
      <c r="V1029" s="10">
        <f t="shared" si="317"/>
        <v>0.24839400428265523</v>
      </c>
      <c r="W1029" s="1">
        <v>8</v>
      </c>
      <c r="X1029" s="1">
        <v>4</v>
      </c>
      <c r="Y1029" s="1">
        <v>3</v>
      </c>
      <c r="Z1029" s="1">
        <v>6</v>
      </c>
      <c r="AA1029" s="8">
        <f t="shared" si="318"/>
        <v>21</v>
      </c>
      <c r="AB1029" s="10">
        <f t="shared" si="319"/>
        <v>0.38095238095238093</v>
      </c>
      <c r="AC1029" s="10">
        <f t="shared" si="320"/>
        <v>0.19047619047619047</v>
      </c>
      <c r="AD1029" s="10">
        <f t="shared" si="321"/>
        <v>0.14285714285714285</v>
      </c>
      <c r="AE1029" s="10">
        <f t="shared" si="322"/>
        <v>0.2857142857142857</v>
      </c>
      <c r="AF1029" s="1">
        <v>7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49</v>
      </c>
      <c r="AO1029" s="20" t="str">
        <f t="shared" si="305"/>
        <v>36-50</v>
      </c>
      <c r="AP1029" s="1">
        <v>2815</v>
      </c>
      <c r="AQ1029" s="1">
        <v>0</v>
      </c>
      <c r="AR1029" s="1">
        <v>1</v>
      </c>
      <c r="AS1029" s="1">
        <v>0</v>
      </c>
      <c r="AT1029" s="1">
        <v>0</v>
      </c>
      <c r="AU1029" s="1">
        <v>0</v>
      </c>
      <c r="AV1029" s="1">
        <v>0</v>
      </c>
      <c r="AW1029" s="1">
        <v>1</v>
      </c>
      <c r="AX1029" s="1">
        <v>0</v>
      </c>
      <c r="AY1029" s="1">
        <v>0</v>
      </c>
      <c r="AZ1029" s="1">
        <v>235</v>
      </c>
      <c r="BA1029" s="23">
        <v>42034</v>
      </c>
      <c r="BB1029" s="25">
        <f t="shared" si="306"/>
        <v>1</v>
      </c>
      <c r="BC1029" s="25" t="str">
        <f t="shared" si="307"/>
        <v>January</v>
      </c>
      <c r="BD1029" s="25">
        <v>1</v>
      </c>
      <c r="BE1029" t="str">
        <f t="shared" si="308"/>
        <v>154,37150,Low income,62,Low spender,0.00166890982503365,1,0,80,167,37,64,49,34,116,467,0.357601713062098,0.0792291220556745,0.137044967880086,0.104925053533191,0.0728051391862955,0.248394004282655,8,4,3,6,21,0.380952380952381,0.19047619047619,0.142857142857143,0.285714285714286,7,0,0,0,0,0,0,0,49,36-50,2815,0,1,0,0,0,0,1,0,0,235</v>
      </c>
    </row>
    <row r="1030" spans="1:57" ht="13.2" x14ac:dyDescent="0.25">
      <c r="A1030" s="8">
        <v>47</v>
      </c>
      <c r="B1030" s="1">
        <v>66503</v>
      </c>
      <c r="C1030" s="8" t="str">
        <f t="shared" si="309"/>
        <v>High income</v>
      </c>
      <c r="D1030" s="31">
        <v>1073</v>
      </c>
      <c r="E1030" s="34" t="str">
        <f t="shared" si="310"/>
        <v>High spender</v>
      </c>
      <c r="F1030" s="10">
        <f t="shared" si="304"/>
        <v>1.6134610468700659E-2</v>
      </c>
      <c r="G1030" s="1">
        <v>1</v>
      </c>
      <c r="H1030" s="1">
        <v>0</v>
      </c>
      <c r="I1030" s="1">
        <v>30</v>
      </c>
      <c r="J1030" s="1">
        <v>91</v>
      </c>
      <c r="K1030" s="1">
        <v>64</v>
      </c>
      <c r="L1030" s="1">
        <v>128</v>
      </c>
      <c r="M1030" s="1">
        <v>65</v>
      </c>
      <c r="N1030" s="1">
        <v>3</v>
      </c>
      <c r="O1030" s="1">
        <v>50</v>
      </c>
      <c r="P1030" s="8">
        <f t="shared" si="311"/>
        <v>401</v>
      </c>
      <c r="Q1030" s="10">
        <f t="shared" si="312"/>
        <v>0.22693266832917705</v>
      </c>
      <c r="R1030" s="10">
        <f t="shared" si="313"/>
        <v>0.15960099750623441</v>
      </c>
      <c r="S1030" s="10">
        <f t="shared" si="314"/>
        <v>0.31920199501246882</v>
      </c>
      <c r="T1030" s="10">
        <f t="shared" si="315"/>
        <v>0.16209476309226933</v>
      </c>
      <c r="U1030" s="10">
        <f t="shared" si="316"/>
        <v>7.481296758104738E-3</v>
      </c>
      <c r="V1030" s="10">
        <f t="shared" si="317"/>
        <v>0.12468827930174564</v>
      </c>
      <c r="W1030" s="1">
        <v>2</v>
      </c>
      <c r="X1030" s="1">
        <v>4</v>
      </c>
      <c r="Y1030" s="1">
        <v>3</v>
      </c>
      <c r="Z1030" s="1">
        <v>6</v>
      </c>
      <c r="AA1030" s="8">
        <f t="shared" si="318"/>
        <v>15</v>
      </c>
      <c r="AB1030" s="10">
        <f t="shared" si="319"/>
        <v>0.13333333333333333</v>
      </c>
      <c r="AC1030" s="10">
        <f t="shared" si="320"/>
        <v>0.26666666666666666</v>
      </c>
      <c r="AD1030" s="10">
        <f t="shared" si="321"/>
        <v>0.2</v>
      </c>
      <c r="AE1030" s="10">
        <f t="shared" si="322"/>
        <v>0.4</v>
      </c>
      <c r="AF1030" s="1">
        <v>3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35</v>
      </c>
      <c r="AO1030" s="20" t="str">
        <f t="shared" si="305"/>
        <v>24-35</v>
      </c>
      <c r="AP1030" s="1">
        <v>2843</v>
      </c>
      <c r="AQ1030" s="1">
        <v>0</v>
      </c>
      <c r="AR1030" s="1">
        <v>0</v>
      </c>
      <c r="AS1030" s="1">
        <v>1</v>
      </c>
      <c r="AT1030" s="1">
        <v>0</v>
      </c>
      <c r="AU1030" s="1">
        <v>0</v>
      </c>
      <c r="AV1030" s="1">
        <v>0</v>
      </c>
      <c r="AW1030" s="1">
        <v>1</v>
      </c>
      <c r="AX1030" s="1">
        <v>0</v>
      </c>
      <c r="AY1030" s="1">
        <v>0</v>
      </c>
      <c r="AZ1030" s="1">
        <v>301</v>
      </c>
      <c r="BA1030" s="23">
        <v>42006</v>
      </c>
      <c r="BB1030" s="25">
        <f t="shared" si="306"/>
        <v>1</v>
      </c>
      <c r="BC1030" s="25" t="str">
        <f t="shared" si="307"/>
        <v>January</v>
      </c>
      <c r="BD1030" s="25">
        <v>1</v>
      </c>
      <c r="BE1030" t="str">
        <f t="shared" si="308"/>
        <v>47,66503,High income,1073,High spender,0.0161346104687007,1,0,30,91,64,128,65,3,50,401,0.226932668329177,0.159600997506234,0.319201995012469,0.162094763092269,0.00748129675810474,0.124688279301746,2,4,3,6,15,0.133333333333333,0.266666666666667,0.2,0.4,3,0,0,0,0,0,0,0,35,24-35,2843,0,0,1,0,0,0,1,0,0,301</v>
      </c>
    </row>
    <row r="1031" spans="1:57" ht="13.2" x14ac:dyDescent="0.25">
      <c r="A1031" s="8">
        <v>2112</v>
      </c>
      <c r="B1031" s="1">
        <v>54984</v>
      </c>
      <c r="C1031" s="8" t="str">
        <f t="shared" si="309"/>
        <v>High income</v>
      </c>
      <c r="D1031" s="31">
        <v>37</v>
      </c>
      <c r="E1031" s="34" t="str">
        <f t="shared" si="310"/>
        <v>Low spender</v>
      </c>
      <c r="F1031" s="10">
        <f t="shared" si="304"/>
        <v>6.7292303215480862E-4</v>
      </c>
      <c r="G1031" s="1">
        <v>0</v>
      </c>
      <c r="H1031" s="1">
        <v>1</v>
      </c>
      <c r="I1031" s="1">
        <v>51</v>
      </c>
      <c r="J1031" s="1">
        <v>173</v>
      </c>
      <c r="K1031" s="1">
        <v>13</v>
      </c>
      <c r="L1031" s="1">
        <v>131</v>
      </c>
      <c r="M1031" s="1">
        <v>32</v>
      </c>
      <c r="N1031" s="1">
        <v>3</v>
      </c>
      <c r="O1031" s="1">
        <v>6</v>
      </c>
      <c r="P1031" s="8">
        <f t="shared" si="311"/>
        <v>358</v>
      </c>
      <c r="Q1031" s="10">
        <f t="shared" si="312"/>
        <v>0.48324022346368717</v>
      </c>
      <c r="R1031" s="10">
        <f t="shared" si="313"/>
        <v>3.6312849162011177E-2</v>
      </c>
      <c r="S1031" s="10">
        <f t="shared" si="314"/>
        <v>0.36592178770949718</v>
      </c>
      <c r="T1031" s="10">
        <f t="shared" si="315"/>
        <v>8.9385474860335198E-2</v>
      </c>
      <c r="U1031" s="10">
        <f t="shared" si="316"/>
        <v>8.3798882681564244E-3</v>
      </c>
      <c r="V1031" s="10">
        <f t="shared" si="317"/>
        <v>1.6759776536312849E-2</v>
      </c>
      <c r="W1031" s="1">
        <v>4</v>
      </c>
      <c r="X1031" s="1">
        <v>6</v>
      </c>
      <c r="Y1031" s="1">
        <v>1</v>
      </c>
      <c r="Z1031" s="1">
        <v>6</v>
      </c>
      <c r="AA1031" s="8">
        <f t="shared" si="318"/>
        <v>17</v>
      </c>
      <c r="AB1031" s="10">
        <f t="shared" si="319"/>
        <v>0.23529411764705882</v>
      </c>
      <c r="AC1031" s="10">
        <f t="shared" si="320"/>
        <v>0.35294117647058826</v>
      </c>
      <c r="AD1031" s="10">
        <f t="shared" si="321"/>
        <v>5.8823529411764705E-2</v>
      </c>
      <c r="AE1031" s="10">
        <f t="shared" si="322"/>
        <v>0.35294117647058826</v>
      </c>
      <c r="AF1031" s="1">
        <v>7</v>
      </c>
      <c r="AG1031" s="1">
        <v>1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61</v>
      </c>
      <c r="AO1031" s="20" t="str">
        <f t="shared" si="305"/>
        <v>50-65</v>
      </c>
      <c r="AP1031" s="1">
        <v>2195</v>
      </c>
      <c r="AQ1031" s="1">
        <v>0</v>
      </c>
      <c r="AR1031" s="1">
        <v>1</v>
      </c>
      <c r="AS1031" s="1">
        <v>0</v>
      </c>
      <c r="AT1031" s="1">
        <v>0</v>
      </c>
      <c r="AU1031" s="1">
        <v>0</v>
      </c>
      <c r="AV1031" s="1">
        <v>0</v>
      </c>
      <c r="AW1031" s="1">
        <v>1</v>
      </c>
      <c r="AX1031" s="1">
        <v>0</v>
      </c>
      <c r="AY1031" s="1">
        <v>0</v>
      </c>
      <c r="AZ1031" s="1">
        <v>346</v>
      </c>
      <c r="BA1031" s="23">
        <v>42654</v>
      </c>
      <c r="BB1031" s="25">
        <f t="shared" si="306"/>
        <v>10</v>
      </c>
      <c r="BC1031" s="25" t="str">
        <f t="shared" si="307"/>
        <v>October</v>
      </c>
      <c r="BD1031" s="25">
        <v>1</v>
      </c>
      <c r="BE1031" t="str">
        <f t="shared" si="308"/>
        <v>2112,54984,High income,37,Low spender,0.000672923032154809,0,1,51,173,13,131,32,3,6,358,0.483240223463687,0.0363128491620112,0.365921787709497,0.0893854748603352,0.00837988826815642,0.0167597765363128,4,6,1,6,17,0.235294117647059,0.352941176470588,0.0588235294117647,0.352941176470588,7,1,0,0,0,0,0,0,61,50-65,2195,0,1,0,0,0,0,1,0,0,346</v>
      </c>
    </row>
    <row r="1032" spans="1:57" ht="13.2" x14ac:dyDescent="0.25">
      <c r="A1032" s="8">
        <v>111</v>
      </c>
      <c r="B1032" s="1">
        <v>24401</v>
      </c>
      <c r="C1032" s="8" t="str">
        <f t="shared" si="309"/>
        <v>Low income</v>
      </c>
      <c r="D1032" s="31">
        <v>336</v>
      </c>
      <c r="E1032" s="34" t="str">
        <f t="shared" si="310"/>
        <v>Low spender</v>
      </c>
      <c r="F1032" s="10">
        <f t="shared" si="304"/>
        <v>1.3769927461989262E-2</v>
      </c>
      <c r="G1032" s="1">
        <v>0</v>
      </c>
      <c r="H1032" s="1">
        <v>0</v>
      </c>
      <c r="I1032" s="1">
        <v>98</v>
      </c>
      <c r="J1032" s="1">
        <v>73</v>
      </c>
      <c r="K1032" s="1">
        <v>28</v>
      </c>
      <c r="L1032" s="1">
        <v>217</v>
      </c>
      <c r="M1032" s="1">
        <v>10</v>
      </c>
      <c r="N1032" s="1">
        <v>24</v>
      </c>
      <c r="O1032" s="1">
        <v>115</v>
      </c>
      <c r="P1032" s="8">
        <f t="shared" si="311"/>
        <v>467</v>
      </c>
      <c r="Q1032" s="10">
        <f t="shared" si="312"/>
        <v>0.15631691648822268</v>
      </c>
      <c r="R1032" s="10">
        <f t="shared" si="313"/>
        <v>5.9957173447537475E-2</v>
      </c>
      <c r="S1032" s="10">
        <f t="shared" si="314"/>
        <v>0.46466809421841543</v>
      </c>
      <c r="T1032" s="10">
        <f t="shared" si="315"/>
        <v>2.1413276231263382E-2</v>
      </c>
      <c r="U1032" s="10">
        <f t="shared" si="316"/>
        <v>5.1391862955032119E-2</v>
      </c>
      <c r="V1032" s="10">
        <f t="shared" si="317"/>
        <v>0.24625267665952891</v>
      </c>
      <c r="W1032" s="1">
        <v>3</v>
      </c>
      <c r="X1032" s="1">
        <v>6</v>
      </c>
      <c r="Y1032" s="1">
        <v>1</v>
      </c>
      <c r="Z1032" s="1">
        <v>6</v>
      </c>
      <c r="AA1032" s="8">
        <f t="shared" si="318"/>
        <v>16</v>
      </c>
      <c r="AB1032" s="10">
        <f t="shared" si="319"/>
        <v>0.1875</v>
      </c>
      <c r="AC1032" s="10">
        <f t="shared" si="320"/>
        <v>0.375</v>
      </c>
      <c r="AD1032" s="10">
        <f t="shared" si="321"/>
        <v>6.25E-2</v>
      </c>
      <c r="AE1032" s="10">
        <f t="shared" si="322"/>
        <v>0.375</v>
      </c>
      <c r="AF1032" s="1">
        <v>8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41</v>
      </c>
      <c r="AO1032" s="20" t="str">
        <f t="shared" si="305"/>
        <v>36-50</v>
      </c>
      <c r="AP1032" s="1">
        <v>2826</v>
      </c>
      <c r="AQ1032" s="1">
        <v>0</v>
      </c>
      <c r="AR1032" s="1">
        <v>0</v>
      </c>
      <c r="AS1032" s="1">
        <v>0</v>
      </c>
      <c r="AT1032" s="1">
        <v>1</v>
      </c>
      <c r="AU1032" s="1">
        <v>0</v>
      </c>
      <c r="AV1032" s="1">
        <v>0</v>
      </c>
      <c r="AW1032" s="1">
        <v>0</v>
      </c>
      <c r="AX1032" s="1">
        <v>1</v>
      </c>
      <c r="AY1032" s="1">
        <v>0</v>
      </c>
      <c r="AZ1032" s="1">
        <v>237</v>
      </c>
      <c r="BA1032" s="23">
        <v>42023</v>
      </c>
      <c r="BB1032" s="25">
        <f t="shared" si="306"/>
        <v>1</v>
      </c>
      <c r="BC1032" s="25" t="str">
        <f t="shared" si="307"/>
        <v>January</v>
      </c>
      <c r="BD1032" s="25">
        <v>1</v>
      </c>
      <c r="BE1032" t="str">
        <f t="shared" si="308"/>
        <v>111,24401,Low income,336,Low spender,0.0137699274619893,0,0,98,73,28,217,10,24,115,467,0.156316916488223,0.0599571734475375,0.464668094218415,0.0214132762312634,0.0513918629550321,0.246252676659529,3,6,1,6,16,0.1875,0.375,0.0625,0.375,8,0,0,0,0,0,0,0,41,36-50,2826,0,0,0,1,0,0,0,1,0,237</v>
      </c>
    </row>
    <row r="1033" spans="1:57" ht="13.2" x14ac:dyDescent="0.25">
      <c r="A1033" s="8">
        <v>259</v>
      </c>
      <c r="B1033" s="1">
        <v>40101</v>
      </c>
      <c r="C1033" s="8" t="str">
        <f t="shared" si="309"/>
        <v>Low income</v>
      </c>
      <c r="D1033" s="31">
        <v>588</v>
      </c>
      <c r="E1033" s="34" t="str">
        <f t="shared" si="310"/>
        <v>High spender</v>
      </c>
      <c r="F1033" s="10">
        <f t="shared" si="304"/>
        <v>1.4662975985636269E-2</v>
      </c>
      <c r="G1033" s="1">
        <v>1</v>
      </c>
      <c r="H1033" s="1">
        <v>0</v>
      </c>
      <c r="I1033" s="1">
        <v>73</v>
      </c>
      <c r="J1033" s="1">
        <v>171</v>
      </c>
      <c r="K1033" s="1">
        <v>3</v>
      </c>
      <c r="L1033" s="1">
        <v>129</v>
      </c>
      <c r="M1033" s="1">
        <v>26</v>
      </c>
      <c r="N1033" s="1">
        <v>24</v>
      </c>
      <c r="O1033" s="1">
        <v>62</v>
      </c>
      <c r="P1033" s="8">
        <f t="shared" si="311"/>
        <v>415</v>
      </c>
      <c r="Q1033" s="10">
        <f t="shared" si="312"/>
        <v>0.41204819277108434</v>
      </c>
      <c r="R1033" s="10">
        <f t="shared" si="313"/>
        <v>7.2289156626506026E-3</v>
      </c>
      <c r="S1033" s="10">
        <f t="shared" si="314"/>
        <v>0.31084337349397589</v>
      </c>
      <c r="T1033" s="10">
        <f t="shared" si="315"/>
        <v>6.2650602409638559E-2</v>
      </c>
      <c r="U1033" s="10">
        <f t="shared" si="316"/>
        <v>5.7831325301204821E-2</v>
      </c>
      <c r="V1033" s="10">
        <f t="shared" si="317"/>
        <v>0.14939759036144579</v>
      </c>
      <c r="W1033" s="1">
        <v>4</v>
      </c>
      <c r="X1033" s="1">
        <v>6</v>
      </c>
      <c r="Y1033" s="1">
        <v>1</v>
      </c>
      <c r="Z1033" s="1">
        <v>6</v>
      </c>
      <c r="AA1033" s="8">
        <f t="shared" si="318"/>
        <v>17</v>
      </c>
      <c r="AB1033" s="10">
        <f t="shared" si="319"/>
        <v>0.23529411764705882</v>
      </c>
      <c r="AC1033" s="10">
        <f t="shared" si="320"/>
        <v>0.35294117647058826</v>
      </c>
      <c r="AD1033" s="10">
        <f t="shared" si="321"/>
        <v>5.8823529411764705E-2</v>
      </c>
      <c r="AE1033" s="10">
        <f t="shared" si="322"/>
        <v>0.35294117647058826</v>
      </c>
      <c r="AF1033" s="1">
        <v>7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35</v>
      </c>
      <c r="AO1033" s="20" t="str">
        <f t="shared" si="305"/>
        <v>24-35</v>
      </c>
      <c r="AP1033" s="1">
        <v>2782</v>
      </c>
      <c r="AQ1033" s="1">
        <v>0</v>
      </c>
      <c r="AR1033" s="1">
        <v>0</v>
      </c>
      <c r="AS1033" s="1">
        <v>0</v>
      </c>
      <c r="AT1033" s="1">
        <v>1</v>
      </c>
      <c r="AU1033" s="1">
        <v>0</v>
      </c>
      <c r="AV1033" s="1">
        <v>0</v>
      </c>
      <c r="AW1033" s="1">
        <v>0</v>
      </c>
      <c r="AX1033" s="1">
        <v>1</v>
      </c>
      <c r="AY1033" s="1">
        <v>0</v>
      </c>
      <c r="AZ1033" s="1">
        <v>291</v>
      </c>
      <c r="BA1033" s="23">
        <v>42067</v>
      </c>
      <c r="BB1033" s="25">
        <f t="shared" si="306"/>
        <v>3</v>
      </c>
      <c r="BC1033" s="25" t="str">
        <f t="shared" si="307"/>
        <v>March</v>
      </c>
      <c r="BD1033" s="25">
        <v>1</v>
      </c>
      <c r="BE1033" t="str">
        <f t="shared" si="308"/>
        <v>259,40101,Low income,588,High spender,0.0146629759856363,1,0,73,171,3,129,26,24,62,415,0.412048192771084,0.0072289156626506,0.310843373493976,0.0626506024096386,0.0578313253012048,0.149397590361446,4,6,1,6,17,0.235294117647059,0.352941176470588,0.0588235294117647,0.352941176470588,7,0,0,0,0,0,0,0,35,24-35,2782,0,0,0,1,0,0,0,1,0,291</v>
      </c>
    </row>
    <row r="1034" spans="1:57" ht="13.2" x14ac:dyDescent="0.25">
      <c r="A1034" s="8">
        <v>1707</v>
      </c>
      <c r="B1034" s="1">
        <v>50014</v>
      </c>
      <c r="C1034" s="8" t="str">
        <f t="shared" si="309"/>
        <v>Low income</v>
      </c>
      <c r="D1034" s="31">
        <v>605</v>
      </c>
      <c r="E1034" s="34" t="str">
        <f t="shared" si="310"/>
        <v>High spender</v>
      </c>
      <c r="F1034" s="10">
        <f t="shared" si="304"/>
        <v>1.2096612948374455E-2</v>
      </c>
      <c r="G1034" s="1">
        <v>1</v>
      </c>
      <c r="H1034" s="1">
        <v>0</v>
      </c>
      <c r="I1034" s="1">
        <v>9</v>
      </c>
      <c r="J1034" s="1">
        <v>234</v>
      </c>
      <c r="K1034" s="1">
        <v>14</v>
      </c>
      <c r="L1034" s="1">
        <v>77</v>
      </c>
      <c r="M1034" s="1">
        <v>19</v>
      </c>
      <c r="N1034" s="1">
        <v>10</v>
      </c>
      <c r="O1034" s="1">
        <v>42</v>
      </c>
      <c r="P1034" s="8">
        <f t="shared" si="311"/>
        <v>396</v>
      </c>
      <c r="Q1034" s="10">
        <f t="shared" si="312"/>
        <v>0.59090909090909094</v>
      </c>
      <c r="R1034" s="10">
        <f t="shared" si="313"/>
        <v>3.5353535353535352E-2</v>
      </c>
      <c r="S1034" s="10">
        <f t="shared" si="314"/>
        <v>0.19444444444444445</v>
      </c>
      <c r="T1034" s="10">
        <f t="shared" si="315"/>
        <v>4.7979797979797977E-2</v>
      </c>
      <c r="U1034" s="10">
        <f t="shared" si="316"/>
        <v>2.5252525252525252E-2</v>
      </c>
      <c r="V1034" s="10">
        <f t="shared" si="317"/>
        <v>0.10606060606060606</v>
      </c>
      <c r="W1034" s="1">
        <v>2</v>
      </c>
      <c r="X1034" s="1">
        <v>4</v>
      </c>
      <c r="Y1034" s="1">
        <v>1</v>
      </c>
      <c r="Z1034" s="1">
        <v>8</v>
      </c>
      <c r="AA1034" s="8">
        <f t="shared" si="318"/>
        <v>15</v>
      </c>
      <c r="AB1034" s="10">
        <f t="shared" si="319"/>
        <v>0.13333333333333333</v>
      </c>
      <c r="AC1034" s="10">
        <f t="shared" si="320"/>
        <v>0.26666666666666666</v>
      </c>
      <c r="AD1034" s="10">
        <f t="shared" si="321"/>
        <v>6.6666666666666666E-2</v>
      </c>
      <c r="AE1034" s="10">
        <f t="shared" si="322"/>
        <v>0.53333333333333333</v>
      </c>
      <c r="AF1034" s="1">
        <v>5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52</v>
      </c>
      <c r="AO1034" s="20" t="str">
        <f t="shared" si="305"/>
        <v>50-65</v>
      </c>
      <c r="AP1034" s="1">
        <v>2317</v>
      </c>
      <c r="AQ1034" s="1">
        <v>0</v>
      </c>
      <c r="AR1034" s="1">
        <v>0</v>
      </c>
      <c r="AS1034" s="1">
        <v>1</v>
      </c>
      <c r="AT1034" s="1">
        <v>0</v>
      </c>
      <c r="AU1034" s="1">
        <v>0</v>
      </c>
      <c r="AV1034" s="1">
        <v>0</v>
      </c>
      <c r="AW1034" s="1">
        <v>0</v>
      </c>
      <c r="AX1034" s="1">
        <v>1</v>
      </c>
      <c r="AY1034" s="1">
        <v>0</v>
      </c>
      <c r="AZ1034" s="1">
        <v>312</v>
      </c>
      <c r="BA1034" s="23">
        <v>42532</v>
      </c>
      <c r="BB1034" s="25">
        <f t="shared" si="306"/>
        <v>6</v>
      </c>
      <c r="BC1034" s="25" t="str">
        <f t="shared" si="307"/>
        <v>June</v>
      </c>
      <c r="BD1034" s="25">
        <v>1</v>
      </c>
      <c r="BE1034" t="str">
        <f t="shared" si="308"/>
        <v>1707,50014,Low income,605,High spender,0.0120966129483745,1,0,9,234,14,77,19,10,42,396,0.590909090909091,0.0353535353535354,0.194444444444444,0.047979797979798,0.0252525252525253,0.106060606060606,2,4,1,8,15,0.133333333333333,0.266666666666667,0.0666666666666667,0.533333333333333,5,0,0,0,0,0,0,0,52,50-65,2317,0,0,1,0,0,0,0,1,0,312</v>
      </c>
    </row>
    <row r="1035" spans="1:57" ht="13.2" x14ac:dyDescent="0.25">
      <c r="A1035" s="8">
        <v>1578</v>
      </c>
      <c r="B1035" s="1">
        <v>60905</v>
      </c>
      <c r="C1035" s="8" t="str">
        <f t="shared" si="309"/>
        <v>High income</v>
      </c>
      <c r="D1035" s="31">
        <v>438</v>
      </c>
      <c r="E1035" s="34" t="str">
        <f t="shared" si="310"/>
        <v>Low spender</v>
      </c>
      <c r="F1035" s="10">
        <f t="shared" si="304"/>
        <v>7.1915277891798704E-3</v>
      </c>
      <c r="G1035" s="1">
        <v>0</v>
      </c>
      <c r="H1035" s="1">
        <v>1</v>
      </c>
      <c r="I1035" s="1">
        <v>27</v>
      </c>
      <c r="J1035" s="1">
        <v>208</v>
      </c>
      <c r="K1035" s="1">
        <v>17</v>
      </c>
      <c r="L1035" s="1">
        <v>76</v>
      </c>
      <c r="M1035" s="1">
        <v>36</v>
      </c>
      <c r="N1035" s="1">
        <v>17</v>
      </c>
      <c r="O1035" s="1">
        <v>38</v>
      </c>
      <c r="P1035" s="8">
        <f t="shared" si="311"/>
        <v>392</v>
      </c>
      <c r="Q1035" s="10">
        <f t="shared" si="312"/>
        <v>0.53061224489795922</v>
      </c>
      <c r="R1035" s="10">
        <f t="shared" si="313"/>
        <v>4.336734693877551E-2</v>
      </c>
      <c r="S1035" s="10">
        <f t="shared" si="314"/>
        <v>0.19387755102040816</v>
      </c>
      <c r="T1035" s="10">
        <f t="shared" si="315"/>
        <v>9.1836734693877556E-2</v>
      </c>
      <c r="U1035" s="10">
        <f t="shared" si="316"/>
        <v>4.336734693877551E-2</v>
      </c>
      <c r="V1035" s="10">
        <f t="shared" si="317"/>
        <v>9.6938775510204078E-2</v>
      </c>
      <c r="W1035" s="1">
        <v>2</v>
      </c>
      <c r="X1035" s="1">
        <v>3</v>
      </c>
      <c r="Y1035" s="1">
        <v>3</v>
      </c>
      <c r="Z1035" s="1">
        <v>7</v>
      </c>
      <c r="AA1035" s="8">
        <f t="shared" si="318"/>
        <v>15</v>
      </c>
      <c r="AB1035" s="10">
        <f t="shared" si="319"/>
        <v>0.13333333333333333</v>
      </c>
      <c r="AC1035" s="10">
        <f t="shared" si="320"/>
        <v>0.2</v>
      </c>
      <c r="AD1035" s="10">
        <f t="shared" si="321"/>
        <v>0.2</v>
      </c>
      <c r="AE1035" s="10">
        <f t="shared" si="322"/>
        <v>0.46666666666666667</v>
      </c>
      <c r="AF1035" s="1">
        <v>2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70</v>
      </c>
      <c r="AO1035" s="20" t="str">
        <f t="shared" si="305"/>
        <v>66+</v>
      </c>
      <c r="AP1035" s="1">
        <v>2365</v>
      </c>
      <c r="AQ1035" s="1">
        <v>0</v>
      </c>
      <c r="AR1035" s="1">
        <v>0</v>
      </c>
      <c r="AS1035" s="1">
        <v>0</v>
      </c>
      <c r="AT1035" s="1">
        <v>1</v>
      </c>
      <c r="AU1035" s="1">
        <v>0</v>
      </c>
      <c r="AV1035" s="1">
        <v>0</v>
      </c>
      <c r="AW1035" s="1">
        <v>1</v>
      </c>
      <c r="AX1035" s="1">
        <v>0</v>
      </c>
      <c r="AY1035" s="1">
        <v>0</v>
      </c>
      <c r="AZ1035" s="1">
        <v>316</v>
      </c>
      <c r="BA1035" s="23">
        <v>42484</v>
      </c>
      <c r="BB1035" s="25">
        <f t="shared" si="306"/>
        <v>4</v>
      </c>
      <c r="BC1035" s="25" t="str">
        <f t="shared" si="307"/>
        <v>April</v>
      </c>
      <c r="BD1035" s="25">
        <v>1</v>
      </c>
      <c r="BE1035" t="str">
        <f t="shared" si="308"/>
        <v>1578,60905,High income,438,Low spender,0.00719152778917987,0,1,27,208,17,76,36,17,38,392,0.530612244897959,0.0433673469387755,0.193877551020408,0.0918367346938776,0.0433673469387755,0.0969387755102041,2,3,3,7,15,0.133333333333333,0.2,0.2,0.466666666666667,2,0,0,0,0,0,0,0,70,66+,2365,0,0,0,1,0,0,1,0,0,316</v>
      </c>
    </row>
    <row r="1036" spans="1:57" ht="13.2" x14ac:dyDescent="0.25">
      <c r="A1036" s="8">
        <v>690</v>
      </c>
      <c r="B1036" s="1">
        <v>42081</v>
      </c>
      <c r="C1036" s="8" t="str">
        <f t="shared" si="309"/>
        <v>Low income</v>
      </c>
      <c r="D1036" s="31">
        <v>316</v>
      </c>
      <c r="E1036" s="34" t="str">
        <f t="shared" si="310"/>
        <v>Low spender</v>
      </c>
      <c r="F1036" s="10">
        <f t="shared" si="304"/>
        <v>7.5093272498277129E-3</v>
      </c>
      <c r="G1036" s="1">
        <v>1</v>
      </c>
      <c r="H1036" s="1">
        <v>0</v>
      </c>
      <c r="I1036" s="1">
        <v>86</v>
      </c>
      <c r="J1036" s="1">
        <v>175</v>
      </c>
      <c r="K1036" s="1">
        <v>10</v>
      </c>
      <c r="L1036" s="1">
        <v>110</v>
      </c>
      <c r="M1036" s="1">
        <v>54</v>
      </c>
      <c r="N1036" s="1">
        <v>6</v>
      </c>
      <c r="O1036" s="1">
        <v>27</v>
      </c>
      <c r="P1036" s="8">
        <f t="shared" si="311"/>
        <v>382</v>
      </c>
      <c r="Q1036" s="10">
        <f t="shared" si="312"/>
        <v>0.45811518324607331</v>
      </c>
      <c r="R1036" s="10">
        <f t="shared" si="313"/>
        <v>2.6178010471204188E-2</v>
      </c>
      <c r="S1036" s="10">
        <f t="shared" si="314"/>
        <v>0.2879581151832461</v>
      </c>
      <c r="T1036" s="10">
        <f t="shared" si="315"/>
        <v>0.14136125654450263</v>
      </c>
      <c r="U1036" s="10">
        <f t="shared" si="316"/>
        <v>1.5706806282722512E-2</v>
      </c>
      <c r="V1036" s="10">
        <f t="shared" si="317"/>
        <v>7.0680628272251314E-2</v>
      </c>
      <c r="W1036" s="1">
        <v>2</v>
      </c>
      <c r="X1036" s="1">
        <v>6</v>
      </c>
      <c r="Y1036" s="1">
        <v>3</v>
      </c>
      <c r="Z1036" s="1">
        <v>4</v>
      </c>
      <c r="AA1036" s="8">
        <f t="shared" si="318"/>
        <v>15</v>
      </c>
      <c r="AB1036" s="10">
        <f t="shared" si="319"/>
        <v>0.13333333333333333</v>
      </c>
      <c r="AC1036" s="10">
        <f t="shared" si="320"/>
        <v>0.4</v>
      </c>
      <c r="AD1036" s="10">
        <f t="shared" si="321"/>
        <v>0.2</v>
      </c>
      <c r="AE1036" s="10">
        <f t="shared" si="322"/>
        <v>0.26666666666666666</v>
      </c>
      <c r="AF1036" s="1">
        <v>6</v>
      </c>
      <c r="AG1036" s="1">
        <v>0</v>
      </c>
      <c r="AH1036" s="1">
        <v>0</v>
      </c>
      <c r="AI1036" s="1">
        <v>1</v>
      </c>
      <c r="AJ1036" s="1">
        <v>0</v>
      </c>
      <c r="AK1036" s="1">
        <v>0</v>
      </c>
      <c r="AL1036" s="1">
        <v>0</v>
      </c>
      <c r="AM1036" s="1">
        <v>0</v>
      </c>
      <c r="AN1036" s="1">
        <v>38</v>
      </c>
      <c r="AO1036" s="20" t="str">
        <f t="shared" si="305"/>
        <v>36-50</v>
      </c>
      <c r="AP1036" s="1">
        <v>2647</v>
      </c>
      <c r="AQ1036" s="1">
        <v>0</v>
      </c>
      <c r="AR1036" s="1">
        <v>1</v>
      </c>
      <c r="AS1036" s="1">
        <v>0</v>
      </c>
      <c r="AT1036" s="1">
        <v>0</v>
      </c>
      <c r="AU1036" s="1">
        <v>0</v>
      </c>
      <c r="AV1036" s="1">
        <v>0</v>
      </c>
      <c r="AW1036" s="1">
        <v>1</v>
      </c>
      <c r="AX1036" s="1">
        <v>0</v>
      </c>
      <c r="AY1036" s="1">
        <v>0</v>
      </c>
      <c r="AZ1036" s="1">
        <v>328</v>
      </c>
      <c r="BA1036" s="23">
        <v>42202</v>
      </c>
      <c r="BB1036" s="25">
        <f t="shared" si="306"/>
        <v>7</v>
      </c>
      <c r="BC1036" s="25" t="str">
        <f t="shared" si="307"/>
        <v>July</v>
      </c>
      <c r="BD1036" s="25">
        <v>1</v>
      </c>
      <c r="BE1036" t="str">
        <f t="shared" si="308"/>
        <v>690,42081,Low income,316,Low spender,0.00750932724982771,1,0,86,175,10,110,54,6,27,382,0.458115183246073,0.0261780104712042,0.287958115183246,0.141361256544503,0.0157068062827225,0.0706806282722513,2,6,3,4,15,0.133333333333333,0.4,0.2,0.266666666666667,6,0,0,1,0,0,0,0,38,36-50,2647,0,1,0,0,0,0,1,0,0,328</v>
      </c>
    </row>
    <row r="1037" spans="1:57" ht="13.2" x14ac:dyDescent="0.25">
      <c r="A1037" s="8">
        <v>1362</v>
      </c>
      <c r="B1037" s="1">
        <v>47009</v>
      </c>
      <c r="C1037" s="8" t="str">
        <f t="shared" si="309"/>
        <v>Low income</v>
      </c>
      <c r="D1037" s="31">
        <v>901</v>
      </c>
      <c r="E1037" s="34" t="str">
        <f t="shared" si="310"/>
        <v>High spender</v>
      </c>
      <c r="F1037" s="10">
        <f t="shared" si="304"/>
        <v>1.9166542576953348E-2</v>
      </c>
      <c r="G1037" s="1">
        <v>0</v>
      </c>
      <c r="H1037" s="1">
        <v>1</v>
      </c>
      <c r="I1037" s="1">
        <v>89</v>
      </c>
      <c r="J1037" s="1">
        <v>171</v>
      </c>
      <c r="K1037" s="1">
        <v>45</v>
      </c>
      <c r="L1037" s="1">
        <v>73</v>
      </c>
      <c r="M1037" s="1">
        <v>59</v>
      </c>
      <c r="N1037" s="1">
        <v>10</v>
      </c>
      <c r="O1037" s="1">
        <v>90</v>
      </c>
      <c r="P1037" s="8">
        <f t="shared" si="311"/>
        <v>448</v>
      </c>
      <c r="Q1037" s="10">
        <f t="shared" si="312"/>
        <v>0.38169642857142855</v>
      </c>
      <c r="R1037" s="10">
        <f t="shared" si="313"/>
        <v>0.10044642857142858</v>
      </c>
      <c r="S1037" s="10">
        <f t="shared" si="314"/>
        <v>0.16294642857142858</v>
      </c>
      <c r="T1037" s="10">
        <f t="shared" si="315"/>
        <v>0.13169642857142858</v>
      </c>
      <c r="U1037" s="10">
        <f t="shared" si="316"/>
        <v>2.2321428571428572E-2</v>
      </c>
      <c r="V1037" s="10">
        <f t="shared" si="317"/>
        <v>0.20089285714285715</v>
      </c>
      <c r="W1037" s="1">
        <v>4</v>
      </c>
      <c r="X1037" s="1">
        <v>3</v>
      </c>
      <c r="Y1037" s="1">
        <v>2</v>
      </c>
      <c r="Z1037" s="1">
        <v>8</v>
      </c>
      <c r="AA1037" s="8">
        <f t="shared" si="318"/>
        <v>17</v>
      </c>
      <c r="AB1037" s="10">
        <f t="shared" si="319"/>
        <v>0.23529411764705882</v>
      </c>
      <c r="AC1037" s="10">
        <f t="shared" si="320"/>
        <v>0.17647058823529413</v>
      </c>
      <c r="AD1037" s="10">
        <f t="shared" si="321"/>
        <v>0.11764705882352941</v>
      </c>
      <c r="AE1037" s="10">
        <f t="shared" si="322"/>
        <v>0.47058823529411764</v>
      </c>
      <c r="AF1037" s="1">
        <v>4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55</v>
      </c>
      <c r="AO1037" s="20" t="str">
        <f t="shared" si="305"/>
        <v>50-65</v>
      </c>
      <c r="AP1037" s="1">
        <v>2430</v>
      </c>
      <c r="AQ1037" s="1">
        <v>0</v>
      </c>
      <c r="AR1037" s="1">
        <v>0</v>
      </c>
      <c r="AS1037" s="1">
        <v>0</v>
      </c>
      <c r="AT1037" s="1">
        <v>1</v>
      </c>
      <c r="AU1037" s="1">
        <v>0</v>
      </c>
      <c r="AV1037" s="1">
        <v>0</v>
      </c>
      <c r="AW1037" s="1">
        <v>1</v>
      </c>
      <c r="AX1037" s="1">
        <v>0</v>
      </c>
      <c r="AY1037" s="1">
        <v>0</v>
      </c>
      <c r="AZ1037" s="1">
        <v>268</v>
      </c>
      <c r="BA1037" s="23">
        <v>42419</v>
      </c>
      <c r="BB1037" s="25">
        <f t="shared" si="306"/>
        <v>2</v>
      </c>
      <c r="BC1037" s="25" t="str">
        <f t="shared" si="307"/>
        <v>February</v>
      </c>
      <c r="BD1037" s="25">
        <v>1</v>
      </c>
      <c r="BE1037" t="str">
        <f t="shared" si="308"/>
        <v>1362,47009,Low income,901,High spender,0.0191665425769533,0,1,89,171,45,73,59,10,90,448,0.381696428571429,0.100446428571429,0.162946428571429,0.131696428571429,0.0223214285714286,0.200892857142857,4,3,2,8,17,0.235294117647059,0.176470588235294,0.117647058823529,0.470588235294118,4,0,0,0,0,0,0,0,55,50-65,2430,0,0,0,1,0,0,1,0,0,268</v>
      </c>
    </row>
    <row r="1038" spans="1:57" ht="13.2" x14ac:dyDescent="0.25">
      <c r="A1038" s="8">
        <v>1439</v>
      </c>
      <c r="B1038" s="1">
        <v>55267</v>
      </c>
      <c r="C1038" s="8" t="str">
        <f t="shared" si="309"/>
        <v>High income</v>
      </c>
      <c r="D1038" s="31">
        <v>26</v>
      </c>
      <c r="E1038" s="34" t="str">
        <f t="shared" si="310"/>
        <v>Low spender</v>
      </c>
      <c r="F1038" s="10">
        <f t="shared" si="304"/>
        <v>4.7044348345305517E-4</v>
      </c>
      <c r="G1038" s="1">
        <v>0</v>
      </c>
      <c r="H1038" s="1">
        <v>1</v>
      </c>
      <c r="I1038" s="1">
        <v>28</v>
      </c>
      <c r="J1038" s="1">
        <v>161</v>
      </c>
      <c r="K1038" s="1">
        <v>28</v>
      </c>
      <c r="L1038" s="1">
        <v>136</v>
      </c>
      <c r="M1038" s="1">
        <v>32</v>
      </c>
      <c r="N1038" s="1">
        <v>3</v>
      </c>
      <c r="O1038" s="1">
        <v>45</v>
      </c>
      <c r="P1038" s="8">
        <f t="shared" si="311"/>
        <v>405</v>
      </c>
      <c r="Q1038" s="10">
        <f t="shared" si="312"/>
        <v>0.39753086419753086</v>
      </c>
      <c r="R1038" s="10">
        <f t="shared" si="313"/>
        <v>6.9135802469135796E-2</v>
      </c>
      <c r="S1038" s="10">
        <f t="shared" si="314"/>
        <v>0.33580246913580247</v>
      </c>
      <c r="T1038" s="10">
        <f t="shared" si="315"/>
        <v>7.9012345679012344E-2</v>
      </c>
      <c r="U1038" s="10">
        <f t="shared" si="316"/>
        <v>7.4074074074074077E-3</v>
      </c>
      <c r="V1038" s="10">
        <f t="shared" si="317"/>
        <v>0.1111111111111111</v>
      </c>
      <c r="W1038" s="1">
        <v>4</v>
      </c>
      <c r="X1038" s="1">
        <v>3</v>
      </c>
      <c r="Y1038" s="1">
        <v>4</v>
      </c>
      <c r="Z1038" s="1">
        <v>6</v>
      </c>
      <c r="AA1038" s="8">
        <f t="shared" si="318"/>
        <v>17</v>
      </c>
      <c r="AB1038" s="10">
        <f t="shared" si="319"/>
        <v>0.23529411764705882</v>
      </c>
      <c r="AC1038" s="10">
        <f t="shared" si="320"/>
        <v>0.17647058823529413</v>
      </c>
      <c r="AD1038" s="10">
        <f t="shared" si="321"/>
        <v>0.23529411764705882</v>
      </c>
      <c r="AE1038" s="10">
        <f t="shared" si="322"/>
        <v>0.35294117647058826</v>
      </c>
      <c r="AF1038" s="1">
        <v>3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63</v>
      </c>
      <c r="AO1038" s="20" t="str">
        <f t="shared" si="305"/>
        <v>50-65</v>
      </c>
      <c r="AP1038" s="1">
        <v>2410</v>
      </c>
      <c r="AQ1038" s="1">
        <v>0</v>
      </c>
      <c r="AR1038" s="1">
        <v>1</v>
      </c>
      <c r="AS1038" s="1">
        <v>0</v>
      </c>
      <c r="AT1038" s="1">
        <v>0</v>
      </c>
      <c r="AU1038" s="1">
        <v>0</v>
      </c>
      <c r="AV1038" s="1">
        <v>0</v>
      </c>
      <c r="AW1038" s="1">
        <v>1</v>
      </c>
      <c r="AX1038" s="1">
        <v>0</v>
      </c>
      <c r="AY1038" s="1">
        <v>0</v>
      </c>
      <c r="AZ1038" s="1">
        <v>315</v>
      </c>
      <c r="BA1038" s="23">
        <v>42439</v>
      </c>
      <c r="BB1038" s="25">
        <f t="shared" si="306"/>
        <v>3</v>
      </c>
      <c r="BC1038" s="25" t="str">
        <f t="shared" si="307"/>
        <v>March</v>
      </c>
      <c r="BD1038" s="25">
        <v>1</v>
      </c>
      <c r="BE1038" t="str">
        <f t="shared" si="308"/>
        <v>1439,55267,High income,26,Low spender,0.000470443483453055,0,1,28,161,28,136,32,3,45,405,0.397530864197531,0.0691358024691358,0.335802469135802,0.0790123456790123,0.00740740740740741,0.111111111111111,4,3,4,6,17,0.235294117647059,0.176470588235294,0.235294117647059,0.352941176470588,3,0,0,0,0,0,0,0,63,50-65,2410,0,1,0,0,0,0,1,0,0,315</v>
      </c>
    </row>
    <row r="1039" spans="1:57" ht="13.2" x14ac:dyDescent="0.25">
      <c r="A1039" s="8">
        <v>901</v>
      </c>
      <c r="B1039" s="1">
        <v>53172</v>
      </c>
      <c r="C1039" s="8" t="str">
        <f t="shared" si="309"/>
        <v>High income</v>
      </c>
      <c r="D1039" s="31">
        <v>1040</v>
      </c>
      <c r="E1039" s="34" t="str">
        <f t="shared" si="310"/>
        <v>High spender</v>
      </c>
      <c r="F1039" s="10">
        <f t="shared" si="304"/>
        <v>1.9559166478597758E-2</v>
      </c>
      <c r="G1039" s="1">
        <v>0</v>
      </c>
      <c r="H1039" s="1">
        <v>1</v>
      </c>
      <c r="I1039" s="1">
        <v>54</v>
      </c>
      <c r="J1039" s="1">
        <v>121</v>
      </c>
      <c r="K1039" s="1">
        <v>62</v>
      </c>
      <c r="L1039" s="1">
        <v>90</v>
      </c>
      <c r="M1039" s="1">
        <v>68</v>
      </c>
      <c r="N1039" s="1">
        <v>20</v>
      </c>
      <c r="O1039" s="1">
        <v>125</v>
      </c>
      <c r="P1039" s="8">
        <f t="shared" si="311"/>
        <v>486</v>
      </c>
      <c r="Q1039" s="10">
        <f t="shared" si="312"/>
        <v>0.24897119341563786</v>
      </c>
      <c r="R1039" s="10">
        <f t="shared" si="313"/>
        <v>0.12757201646090535</v>
      </c>
      <c r="S1039" s="10">
        <f t="shared" si="314"/>
        <v>0.18518518518518517</v>
      </c>
      <c r="T1039" s="10">
        <f t="shared" si="315"/>
        <v>0.13991769547325103</v>
      </c>
      <c r="U1039" s="10">
        <f t="shared" si="316"/>
        <v>4.1152263374485597E-2</v>
      </c>
      <c r="V1039" s="10">
        <f t="shared" si="317"/>
        <v>0.25720164609053497</v>
      </c>
      <c r="W1039" s="1">
        <v>3</v>
      </c>
      <c r="X1039" s="1">
        <v>2</v>
      </c>
      <c r="Y1039" s="1">
        <v>3</v>
      </c>
      <c r="Z1039" s="1">
        <v>8</v>
      </c>
      <c r="AA1039" s="8">
        <f t="shared" si="318"/>
        <v>16</v>
      </c>
      <c r="AB1039" s="10">
        <f t="shared" si="319"/>
        <v>0.1875</v>
      </c>
      <c r="AC1039" s="10">
        <f t="shared" si="320"/>
        <v>0.125</v>
      </c>
      <c r="AD1039" s="10">
        <f t="shared" si="321"/>
        <v>0.1875</v>
      </c>
      <c r="AE1039" s="10">
        <f t="shared" si="322"/>
        <v>0.5</v>
      </c>
      <c r="AF1039" s="1">
        <v>3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42</v>
      </c>
      <c r="AO1039" s="20" t="str">
        <f t="shared" si="305"/>
        <v>36-50</v>
      </c>
      <c r="AP1039" s="1">
        <v>2578</v>
      </c>
      <c r="AQ1039" s="1">
        <v>0</v>
      </c>
      <c r="AR1039" s="1">
        <v>0</v>
      </c>
      <c r="AS1039" s="1">
        <v>0</v>
      </c>
      <c r="AT1039" s="1">
        <v>1</v>
      </c>
      <c r="AU1039" s="1">
        <v>0</v>
      </c>
      <c r="AV1039" s="1">
        <v>0</v>
      </c>
      <c r="AW1039" s="1">
        <v>1</v>
      </c>
      <c r="AX1039" s="1">
        <v>0</v>
      </c>
      <c r="AY1039" s="1">
        <v>0</v>
      </c>
      <c r="AZ1039" s="1">
        <v>236</v>
      </c>
      <c r="BA1039" s="23">
        <v>42271</v>
      </c>
      <c r="BB1039" s="25">
        <f t="shared" si="306"/>
        <v>9</v>
      </c>
      <c r="BC1039" s="25" t="str">
        <f t="shared" si="307"/>
        <v>September</v>
      </c>
      <c r="BD1039" s="25">
        <v>1</v>
      </c>
      <c r="BE1039" t="str">
        <f t="shared" si="308"/>
        <v>901,53172,High income,1040,High spender,0.0195591664785978,0,1,54,121,62,90,68,20,125,486,0.248971193415638,0.127572016460905,0.185185185185185,0.139917695473251,0.0411522633744856,0.257201646090535,3,2,3,8,16,0.1875,0.125,0.1875,0.5,3,0,0,0,0,0,0,0,42,36-50,2578,0,0,0,1,0,0,1,0,0,236</v>
      </c>
    </row>
    <row r="1040" spans="1:57" ht="13.2" x14ac:dyDescent="0.25">
      <c r="A1040" s="8">
        <v>75</v>
      </c>
      <c r="B1040" s="1">
        <v>46923</v>
      </c>
      <c r="C1040" s="8" t="str">
        <f t="shared" si="309"/>
        <v>Low income</v>
      </c>
      <c r="D1040" s="31">
        <v>24</v>
      </c>
      <c r="E1040" s="34" t="str">
        <f t="shared" si="310"/>
        <v>Low spender</v>
      </c>
      <c r="F1040" s="10">
        <f t="shared" si="304"/>
        <v>5.1147624832171851E-4</v>
      </c>
      <c r="G1040" s="1">
        <v>1</v>
      </c>
      <c r="H1040" s="1">
        <v>0</v>
      </c>
      <c r="I1040" s="1">
        <v>90</v>
      </c>
      <c r="J1040" s="1">
        <v>85</v>
      </c>
      <c r="K1040" s="1">
        <v>44</v>
      </c>
      <c r="L1040" s="1">
        <v>54</v>
      </c>
      <c r="M1040" s="1">
        <v>102</v>
      </c>
      <c r="N1040" s="1">
        <v>78</v>
      </c>
      <c r="O1040" s="1">
        <v>6</v>
      </c>
      <c r="P1040" s="8">
        <f t="shared" si="311"/>
        <v>369</v>
      </c>
      <c r="Q1040" s="10">
        <f t="shared" si="312"/>
        <v>0.23035230352303523</v>
      </c>
      <c r="R1040" s="10">
        <f t="shared" si="313"/>
        <v>0.11924119241192412</v>
      </c>
      <c r="S1040" s="10">
        <f t="shared" si="314"/>
        <v>0.14634146341463414</v>
      </c>
      <c r="T1040" s="10">
        <f t="shared" si="315"/>
        <v>0.27642276422764228</v>
      </c>
      <c r="U1040" s="10">
        <f t="shared" si="316"/>
        <v>0.21138211382113822</v>
      </c>
      <c r="V1040" s="10">
        <f t="shared" si="317"/>
        <v>1.6260162601626018E-2</v>
      </c>
      <c r="W1040" s="1">
        <v>3</v>
      </c>
      <c r="X1040" s="1">
        <v>5</v>
      </c>
      <c r="Y1040" s="1">
        <v>1</v>
      </c>
      <c r="Z1040" s="1">
        <v>7</v>
      </c>
      <c r="AA1040" s="8">
        <f t="shared" si="318"/>
        <v>16</v>
      </c>
      <c r="AB1040" s="10">
        <f t="shared" si="319"/>
        <v>0.1875</v>
      </c>
      <c r="AC1040" s="10">
        <f t="shared" si="320"/>
        <v>0.3125</v>
      </c>
      <c r="AD1040" s="10">
        <f t="shared" si="321"/>
        <v>6.25E-2</v>
      </c>
      <c r="AE1040" s="10">
        <f t="shared" si="322"/>
        <v>0.4375</v>
      </c>
      <c r="AF1040" s="1">
        <v>7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33</v>
      </c>
      <c r="AO1040" s="20" t="str">
        <f t="shared" si="305"/>
        <v>24-35</v>
      </c>
      <c r="AP1040" s="1">
        <v>2835</v>
      </c>
      <c r="AQ1040" s="1">
        <v>0</v>
      </c>
      <c r="AR1040" s="1">
        <v>0</v>
      </c>
      <c r="AS1040" s="1">
        <v>1</v>
      </c>
      <c r="AT1040" s="1">
        <v>0</v>
      </c>
      <c r="AU1040" s="1">
        <v>0</v>
      </c>
      <c r="AV1040" s="1">
        <v>0</v>
      </c>
      <c r="AW1040" s="1">
        <v>1</v>
      </c>
      <c r="AX1040" s="1">
        <v>0</v>
      </c>
      <c r="AY1040" s="1">
        <v>0</v>
      </c>
      <c r="AZ1040" s="1">
        <v>357</v>
      </c>
      <c r="BA1040" s="23">
        <v>42014</v>
      </c>
      <c r="BB1040" s="25">
        <f t="shared" si="306"/>
        <v>1</v>
      </c>
      <c r="BC1040" s="25" t="str">
        <f t="shared" si="307"/>
        <v>January</v>
      </c>
      <c r="BD1040" s="25">
        <v>1</v>
      </c>
      <c r="BE1040" t="str">
        <f t="shared" si="308"/>
        <v>75,46923,Low income,24,Low spender,0.000511476248321719,1,0,90,85,44,54,102,78,6,369,0.230352303523035,0.119241192411924,0.146341463414634,0.276422764227642,0.211382113821138,0.016260162601626,3,5,1,7,16,0.1875,0.3125,0.0625,0.4375,7,0,0,0,0,0,0,0,33,24-35,2835,0,0,1,0,0,0,1,0,0,357</v>
      </c>
    </row>
    <row r="1041" spans="1:57" ht="13.2" x14ac:dyDescent="0.25">
      <c r="A1041" s="8">
        <v>446</v>
      </c>
      <c r="B1041" s="1">
        <v>72967</v>
      </c>
      <c r="C1041" s="8" t="str">
        <f t="shared" si="309"/>
        <v>High income</v>
      </c>
      <c r="D1041" s="31">
        <v>62</v>
      </c>
      <c r="E1041" s="34" t="str">
        <f t="shared" si="310"/>
        <v>Low spender</v>
      </c>
      <c r="F1041" s="10">
        <f t="shared" si="304"/>
        <v>8.4969917908095437E-4</v>
      </c>
      <c r="G1041" s="1">
        <v>0</v>
      </c>
      <c r="H1041" s="1">
        <v>1</v>
      </c>
      <c r="I1041" s="1">
        <v>1</v>
      </c>
      <c r="J1041" s="1">
        <v>158</v>
      </c>
      <c r="K1041" s="1">
        <v>35</v>
      </c>
      <c r="L1041" s="1">
        <v>179</v>
      </c>
      <c r="M1041" s="1">
        <v>0</v>
      </c>
      <c r="N1041" s="1">
        <v>0</v>
      </c>
      <c r="O1041" s="1">
        <v>125</v>
      </c>
      <c r="P1041" s="8">
        <f t="shared" si="311"/>
        <v>497</v>
      </c>
      <c r="Q1041" s="10">
        <f t="shared" si="312"/>
        <v>0.31790744466800802</v>
      </c>
      <c r="R1041" s="10">
        <f t="shared" si="313"/>
        <v>7.0422535211267609E-2</v>
      </c>
      <c r="S1041" s="10">
        <f t="shared" si="314"/>
        <v>0.36016096579476864</v>
      </c>
      <c r="T1041" s="10">
        <f t="shared" si="315"/>
        <v>0</v>
      </c>
      <c r="U1041" s="10">
        <f t="shared" si="316"/>
        <v>0</v>
      </c>
      <c r="V1041" s="10">
        <f t="shared" si="317"/>
        <v>0.25150905432595572</v>
      </c>
      <c r="W1041" s="1">
        <v>2</v>
      </c>
      <c r="X1041" s="1">
        <v>7</v>
      </c>
      <c r="Y1041" s="1">
        <v>2</v>
      </c>
      <c r="Z1041" s="1">
        <v>8</v>
      </c>
      <c r="AA1041" s="8">
        <f t="shared" si="318"/>
        <v>19</v>
      </c>
      <c r="AB1041" s="10">
        <f t="shared" si="319"/>
        <v>0.10526315789473684</v>
      </c>
      <c r="AC1041" s="10">
        <f t="shared" si="320"/>
        <v>0.36842105263157893</v>
      </c>
      <c r="AD1041" s="10">
        <f t="shared" si="321"/>
        <v>0.10526315789473684</v>
      </c>
      <c r="AE1041" s="10">
        <f t="shared" si="322"/>
        <v>0.42105263157894735</v>
      </c>
      <c r="AF1041" s="1">
        <v>5</v>
      </c>
      <c r="AG1041" s="1">
        <v>0</v>
      </c>
      <c r="AH1041" s="1">
        <v>0</v>
      </c>
      <c r="AI1041" s="1">
        <v>1</v>
      </c>
      <c r="AJ1041" s="1">
        <v>0</v>
      </c>
      <c r="AK1041" s="1">
        <v>0</v>
      </c>
      <c r="AL1041" s="1">
        <v>0</v>
      </c>
      <c r="AM1041" s="1">
        <v>1</v>
      </c>
      <c r="AN1041" s="1">
        <v>50</v>
      </c>
      <c r="AO1041" s="20" t="str">
        <f t="shared" si="305"/>
        <v>36-50</v>
      </c>
      <c r="AP1041" s="1">
        <v>2720</v>
      </c>
      <c r="AQ1041" s="1">
        <v>1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1</v>
      </c>
      <c r="AX1041" s="1">
        <v>0</v>
      </c>
      <c r="AY1041" s="1">
        <v>0</v>
      </c>
      <c r="AZ1041" s="1">
        <v>247</v>
      </c>
      <c r="BA1041" s="23">
        <v>42129</v>
      </c>
      <c r="BB1041" s="25">
        <f t="shared" si="306"/>
        <v>5</v>
      </c>
      <c r="BC1041" s="25" t="str">
        <f t="shared" si="307"/>
        <v>May</v>
      </c>
      <c r="BD1041" s="25">
        <v>1</v>
      </c>
      <c r="BE1041" t="str">
        <f t="shared" si="308"/>
        <v>446,72967,High income,62,Low spender,0.000849699179080954,0,1,1,158,35,179,0,0,125,497,0.317907444668008,0.0704225352112676,0.360160965794769,0,0,0.251509054325956,2,7,2,8,19,0.105263157894737,0.368421052631579,0.105263157894737,0.421052631578947,5,0,0,1,0,0,0,1,50,36-50,2720,1,0,0,0,0,0,1,0,0,247</v>
      </c>
    </row>
    <row r="1042" spans="1:57" ht="13.2" x14ac:dyDescent="0.25">
      <c r="A1042" s="8">
        <v>708</v>
      </c>
      <c r="B1042" s="1">
        <v>31907</v>
      </c>
      <c r="C1042" s="8" t="str">
        <f t="shared" si="309"/>
        <v>Low income</v>
      </c>
      <c r="D1042" s="31">
        <v>15</v>
      </c>
      <c r="E1042" s="34" t="str">
        <f t="shared" si="310"/>
        <v>Low spender</v>
      </c>
      <c r="F1042" s="10">
        <f t="shared" si="304"/>
        <v>4.7011627542545525E-4</v>
      </c>
      <c r="G1042" s="1">
        <v>0</v>
      </c>
      <c r="H1042" s="1">
        <v>0</v>
      </c>
      <c r="I1042" s="1">
        <v>75</v>
      </c>
      <c r="J1042" s="1">
        <v>33</v>
      </c>
      <c r="K1042" s="1">
        <v>87</v>
      </c>
      <c r="L1042" s="1">
        <v>64</v>
      </c>
      <c r="M1042" s="1">
        <v>175</v>
      </c>
      <c r="N1042" s="1">
        <v>16</v>
      </c>
      <c r="O1042" s="1">
        <v>74</v>
      </c>
      <c r="P1042" s="8">
        <f t="shared" si="311"/>
        <v>449</v>
      </c>
      <c r="Q1042" s="10">
        <f t="shared" si="312"/>
        <v>7.3496659242761692E-2</v>
      </c>
      <c r="R1042" s="10">
        <f t="shared" si="313"/>
        <v>0.19376391982182628</v>
      </c>
      <c r="S1042" s="10">
        <f t="shared" si="314"/>
        <v>0.14253897550111358</v>
      </c>
      <c r="T1042" s="10">
        <f t="shared" si="315"/>
        <v>0.38975501113585748</v>
      </c>
      <c r="U1042" s="10">
        <f t="shared" si="316"/>
        <v>3.5634743875278395E-2</v>
      </c>
      <c r="V1042" s="10">
        <f t="shared" si="317"/>
        <v>0.16481069042316257</v>
      </c>
      <c r="W1042" s="1">
        <v>1</v>
      </c>
      <c r="X1042" s="1">
        <v>6</v>
      </c>
      <c r="Y1042" s="1">
        <v>1</v>
      </c>
      <c r="Z1042" s="1">
        <v>6</v>
      </c>
      <c r="AA1042" s="8">
        <f t="shared" si="318"/>
        <v>14</v>
      </c>
      <c r="AB1042" s="10">
        <f t="shared" si="319"/>
        <v>7.1428571428571425E-2</v>
      </c>
      <c r="AC1042" s="10">
        <f t="shared" si="320"/>
        <v>0.42857142857142855</v>
      </c>
      <c r="AD1042" s="10">
        <f t="shared" si="321"/>
        <v>7.1428571428571425E-2</v>
      </c>
      <c r="AE1042" s="10">
        <f t="shared" si="322"/>
        <v>0.42857142857142855</v>
      </c>
      <c r="AF1042" s="1">
        <v>7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48</v>
      </c>
      <c r="AO1042" s="20" t="str">
        <f t="shared" si="305"/>
        <v>36-50</v>
      </c>
      <c r="AP1042" s="1">
        <v>2641</v>
      </c>
      <c r="AQ1042" s="1">
        <v>0</v>
      </c>
      <c r="AR1042" s="1">
        <v>0</v>
      </c>
      <c r="AS1042" s="1">
        <v>1</v>
      </c>
      <c r="AT1042" s="1">
        <v>0</v>
      </c>
      <c r="AU1042" s="1">
        <v>0</v>
      </c>
      <c r="AV1042" s="1">
        <v>0</v>
      </c>
      <c r="AW1042" s="1">
        <v>1</v>
      </c>
      <c r="AX1042" s="1">
        <v>0</v>
      </c>
      <c r="AY1042" s="1">
        <v>0</v>
      </c>
      <c r="AZ1042" s="1">
        <v>301</v>
      </c>
      <c r="BA1042" s="23">
        <v>42208</v>
      </c>
      <c r="BB1042" s="25">
        <f t="shared" si="306"/>
        <v>7</v>
      </c>
      <c r="BC1042" s="25" t="str">
        <f t="shared" si="307"/>
        <v>July</v>
      </c>
      <c r="BD1042" s="25">
        <v>1</v>
      </c>
      <c r="BE1042" t="str">
        <f t="shared" si="308"/>
        <v>708,31907,Low income,15,Low spender,0.000470116275425455,0,0,75,33,87,64,175,16,74,449,0.0734966592427617,0.193763919821826,0.142538975501114,0.389755011135857,0.0356347438752784,0.164810690423163,1,6,1,6,14,0.0714285714285714,0.428571428571429,0.0714285714285714,0.428571428571429,7,0,0,0,0,0,0,0,48,36-50,2641,0,0,1,0,0,0,1,0,0,301</v>
      </c>
    </row>
    <row r="1043" spans="1:57" ht="13.2" x14ac:dyDescent="0.25">
      <c r="A1043" s="8">
        <v>1601</v>
      </c>
      <c r="B1043" s="1">
        <v>58494</v>
      </c>
      <c r="C1043" s="8" t="str">
        <f t="shared" si="309"/>
        <v>High income</v>
      </c>
      <c r="D1043" s="31">
        <v>310</v>
      </c>
      <c r="E1043" s="34" t="str">
        <f t="shared" si="310"/>
        <v>Low spender</v>
      </c>
      <c r="F1043" s="10">
        <f t="shared" si="304"/>
        <v>5.2996888569767841E-3</v>
      </c>
      <c r="G1043" s="1">
        <v>0</v>
      </c>
      <c r="H1043" s="1">
        <v>1</v>
      </c>
      <c r="I1043" s="1">
        <v>56</v>
      </c>
      <c r="J1043" s="1">
        <v>298</v>
      </c>
      <c r="K1043" s="1">
        <v>7</v>
      </c>
      <c r="L1043" s="1">
        <v>68</v>
      </c>
      <c r="M1043" s="1">
        <v>4</v>
      </c>
      <c r="N1043" s="1">
        <v>0</v>
      </c>
      <c r="O1043" s="1">
        <v>19</v>
      </c>
      <c r="P1043" s="8">
        <f t="shared" si="311"/>
        <v>396</v>
      </c>
      <c r="Q1043" s="10">
        <f t="shared" si="312"/>
        <v>0.75252525252525249</v>
      </c>
      <c r="R1043" s="10">
        <f t="shared" si="313"/>
        <v>1.7676767676767676E-2</v>
      </c>
      <c r="S1043" s="10">
        <f t="shared" si="314"/>
        <v>0.17171717171717171</v>
      </c>
      <c r="T1043" s="10">
        <f t="shared" si="315"/>
        <v>1.0101010101010102E-2</v>
      </c>
      <c r="U1043" s="10">
        <f t="shared" si="316"/>
        <v>0</v>
      </c>
      <c r="V1043" s="10">
        <f t="shared" si="317"/>
        <v>4.7979797979797977E-2</v>
      </c>
      <c r="W1043" s="1">
        <v>2</v>
      </c>
      <c r="X1043" s="1">
        <v>6</v>
      </c>
      <c r="Y1043" s="1">
        <v>2</v>
      </c>
      <c r="Z1043" s="1">
        <v>6</v>
      </c>
      <c r="AA1043" s="8">
        <f t="shared" si="318"/>
        <v>16</v>
      </c>
      <c r="AB1043" s="10">
        <f t="shared" si="319"/>
        <v>0.125</v>
      </c>
      <c r="AC1043" s="10">
        <f t="shared" si="320"/>
        <v>0.375</v>
      </c>
      <c r="AD1043" s="10">
        <f t="shared" si="321"/>
        <v>0.125</v>
      </c>
      <c r="AE1043" s="10">
        <f t="shared" si="322"/>
        <v>0.375</v>
      </c>
      <c r="AF1043" s="1">
        <v>6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46</v>
      </c>
      <c r="AO1043" s="20" t="str">
        <f t="shared" si="305"/>
        <v>36-50</v>
      </c>
      <c r="AP1043" s="1">
        <v>2358</v>
      </c>
      <c r="AQ1043" s="1">
        <v>0</v>
      </c>
      <c r="AR1043" s="1">
        <v>1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1</v>
      </c>
      <c r="AY1043" s="1">
        <v>0</v>
      </c>
      <c r="AZ1043" s="1">
        <v>358</v>
      </c>
      <c r="BA1043" s="23">
        <v>42491</v>
      </c>
      <c r="BB1043" s="25">
        <f t="shared" si="306"/>
        <v>5</v>
      </c>
      <c r="BC1043" s="25" t="str">
        <f t="shared" si="307"/>
        <v>May</v>
      </c>
      <c r="BD1043" s="25">
        <v>1</v>
      </c>
      <c r="BE1043" t="str">
        <f t="shared" si="308"/>
        <v>1601,58494,High income,310,Low spender,0.00529968885697678,0,1,56,298,7,68,4,0,19,396,0.752525252525252,0.0176767676767677,0.171717171717172,0.0101010101010101,0,0.047979797979798,2,6,2,6,16,0.125,0.375,0.125,0.375,6,0,0,0,0,0,0,0,46,36-50,2358,0,1,0,0,0,0,0,1,0,358</v>
      </c>
    </row>
    <row r="1044" spans="1:57" ht="13.2" x14ac:dyDescent="0.25">
      <c r="A1044" s="8">
        <v>704</v>
      </c>
      <c r="B1044" s="1">
        <v>57967</v>
      </c>
      <c r="C1044" s="8" t="str">
        <f t="shared" si="309"/>
        <v>High income</v>
      </c>
      <c r="D1044" s="31">
        <v>560</v>
      </c>
      <c r="E1044" s="34" t="str">
        <f t="shared" si="310"/>
        <v>Low spender</v>
      </c>
      <c r="F1044" s="10">
        <f t="shared" si="304"/>
        <v>9.6606690013283422E-3</v>
      </c>
      <c r="G1044" s="1">
        <v>0</v>
      </c>
      <c r="H1044" s="1">
        <v>1</v>
      </c>
      <c r="I1044" s="1">
        <v>39</v>
      </c>
      <c r="J1044" s="1">
        <v>229</v>
      </c>
      <c r="K1044" s="1">
        <v>7</v>
      </c>
      <c r="L1044" s="1">
        <v>137</v>
      </c>
      <c r="M1044" s="1">
        <v>4</v>
      </c>
      <c r="N1044" s="1">
        <v>0</v>
      </c>
      <c r="O1044" s="1">
        <v>91</v>
      </c>
      <c r="P1044" s="8">
        <f t="shared" si="311"/>
        <v>468</v>
      </c>
      <c r="Q1044" s="10">
        <f t="shared" si="312"/>
        <v>0.4893162393162393</v>
      </c>
      <c r="R1044" s="10">
        <f t="shared" si="313"/>
        <v>1.4957264957264958E-2</v>
      </c>
      <c r="S1044" s="10">
        <f t="shared" si="314"/>
        <v>0.29273504273504275</v>
      </c>
      <c r="T1044" s="10">
        <f t="shared" si="315"/>
        <v>8.5470085470085479E-3</v>
      </c>
      <c r="U1044" s="10">
        <f t="shared" si="316"/>
        <v>0</v>
      </c>
      <c r="V1044" s="10">
        <f t="shared" si="317"/>
        <v>0.19444444444444445</v>
      </c>
      <c r="W1044" s="1">
        <v>5</v>
      </c>
      <c r="X1044" s="1">
        <v>4</v>
      </c>
      <c r="Y1044" s="1">
        <v>2</v>
      </c>
      <c r="Z1044" s="1">
        <v>8</v>
      </c>
      <c r="AA1044" s="8">
        <f t="shared" si="318"/>
        <v>19</v>
      </c>
      <c r="AB1044" s="10">
        <f t="shared" si="319"/>
        <v>0.26315789473684209</v>
      </c>
      <c r="AC1044" s="10">
        <f t="shared" si="320"/>
        <v>0.21052631578947367</v>
      </c>
      <c r="AD1044" s="10">
        <f t="shared" si="321"/>
        <v>0.10526315789473684</v>
      </c>
      <c r="AE1044" s="10">
        <f t="shared" si="322"/>
        <v>0.42105263157894735</v>
      </c>
      <c r="AF1044" s="1">
        <v>5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58</v>
      </c>
      <c r="AO1044" s="20" t="str">
        <f t="shared" si="305"/>
        <v>50-65</v>
      </c>
      <c r="AP1044" s="1">
        <v>2642</v>
      </c>
      <c r="AQ1044" s="1">
        <v>0</v>
      </c>
      <c r="AR1044" s="1">
        <v>0</v>
      </c>
      <c r="AS1044" s="1">
        <v>1</v>
      </c>
      <c r="AT1044" s="1">
        <v>0</v>
      </c>
      <c r="AU1044" s="1">
        <v>0</v>
      </c>
      <c r="AV1044" s="1">
        <v>0</v>
      </c>
      <c r="AW1044" s="1">
        <v>1</v>
      </c>
      <c r="AX1044" s="1">
        <v>0</v>
      </c>
      <c r="AY1044" s="1">
        <v>0</v>
      </c>
      <c r="AZ1044" s="1">
        <v>286</v>
      </c>
      <c r="BA1044" s="23">
        <v>42207</v>
      </c>
      <c r="BB1044" s="25">
        <f t="shared" si="306"/>
        <v>7</v>
      </c>
      <c r="BC1044" s="25" t="str">
        <f t="shared" si="307"/>
        <v>July</v>
      </c>
      <c r="BD1044" s="25">
        <v>1</v>
      </c>
      <c r="BE1044" t="str">
        <f t="shared" si="308"/>
        <v>704,57967,High income,560,Low spender,0.00966066900132834,0,1,39,229,7,137,4,0,91,468,0.489316239316239,0.014957264957265,0.292735042735043,0.00854700854700855,0,0.194444444444444,5,4,2,8,19,0.263157894736842,0.210526315789474,0.105263157894737,0.421052631578947,5,0,0,0,0,0,0,0,58,50-65,2642,0,0,1,0,0,0,1,0,0,286</v>
      </c>
    </row>
    <row r="1045" spans="1:57" ht="13.2" x14ac:dyDescent="0.25">
      <c r="A1045" s="8">
        <v>628</v>
      </c>
      <c r="B1045" s="1">
        <v>49544</v>
      </c>
      <c r="C1045" s="8" t="str">
        <f t="shared" si="309"/>
        <v>Low income</v>
      </c>
      <c r="D1045" s="31">
        <v>394</v>
      </c>
      <c r="E1045" s="34" t="str">
        <f t="shared" si="310"/>
        <v>Low spender</v>
      </c>
      <c r="F1045" s="10">
        <f t="shared" si="304"/>
        <v>7.9525270466655907E-3</v>
      </c>
      <c r="G1045" s="1">
        <v>1</v>
      </c>
      <c r="H1045" s="1">
        <v>0</v>
      </c>
      <c r="I1045" s="1">
        <v>0</v>
      </c>
      <c r="J1045" s="1">
        <v>308</v>
      </c>
      <c r="K1045" s="1">
        <v>0</v>
      </c>
      <c r="L1045" s="1">
        <v>73</v>
      </c>
      <c r="M1045" s="1">
        <v>0</v>
      </c>
      <c r="N1045" s="1">
        <v>0</v>
      </c>
      <c r="O1045" s="1">
        <v>23</v>
      </c>
      <c r="P1045" s="8">
        <f t="shared" si="311"/>
        <v>404</v>
      </c>
      <c r="Q1045" s="10">
        <f t="shared" si="312"/>
        <v>0.76237623762376239</v>
      </c>
      <c r="R1045" s="10">
        <f t="shared" si="313"/>
        <v>0</v>
      </c>
      <c r="S1045" s="10">
        <f t="shared" si="314"/>
        <v>0.18069306930693069</v>
      </c>
      <c r="T1045" s="10">
        <f t="shared" si="315"/>
        <v>0</v>
      </c>
      <c r="U1045" s="10">
        <f t="shared" si="316"/>
        <v>0</v>
      </c>
      <c r="V1045" s="10">
        <f t="shared" si="317"/>
        <v>5.6930693069306933E-2</v>
      </c>
      <c r="W1045" s="1">
        <v>2</v>
      </c>
      <c r="X1045" s="1">
        <v>5</v>
      </c>
      <c r="Y1045" s="1">
        <v>1</v>
      </c>
      <c r="Z1045" s="1">
        <v>8</v>
      </c>
      <c r="AA1045" s="8">
        <f t="shared" si="318"/>
        <v>16</v>
      </c>
      <c r="AB1045" s="10">
        <f t="shared" si="319"/>
        <v>0.125</v>
      </c>
      <c r="AC1045" s="10">
        <f t="shared" si="320"/>
        <v>0.3125</v>
      </c>
      <c r="AD1045" s="10">
        <f t="shared" si="321"/>
        <v>6.25E-2</v>
      </c>
      <c r="AE1045" s="10">
        <f t="shared" si="322"/>
        <v>0.5</v>
      </c>
      <c r="AF1045" s="1">
        <v>7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44</v>
      </c>
      <c r="AO1045" s="20" t="str">
        <f t="shared" si="305"/>
        <v>36-50</v>
      </c>
      <c r="AP1045" s="1">
        <v>2661</v>
      </c>
      <c r="AQ1045" s="1">
        <v>0</v>
      </c>
      <c r="AR1045" s="1">
        <v>1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1</v>
      </c>
      <c r="AZ1045" s="1">
        <v>358</v>
      </c>
      <c r="BA1045" s="23">
        <v>42188</v>
      </c>
      <c r="BB1045" s="25">
        <f t="shared" si="306"/>
        <v>7</v>
      </c>
      <c r="BC1045" s="25" t="str">
        <f t="shared" si="307"/>
        <v>July</v>
      </c>
      <c r="BD1045" s="25">
        <v>1</v>
      </c>
      <c r="BE1045" t="str">
        <f t="shared" si="308"/>
        <v>628,49544,Low income,394,Low spender,0.00795252704666559,1,0,0,308,0,73,0,0,23,404,0.762376237623762,0,0.180693069306931,0,0,0.0569306930693069,2,5,1,8,16,0.125,0.3125,0.0625,0.5,7,0,0,0,0,0,0,0,44,36-50,2661,0,1,0,0,0,0,0,0,1,358</v>
      </c>
    </row>
    <row r="1046" spans="1:57" ht="13.2" x14ac:dyDescent="0.25">
      <c r="A1046" s="8">
        <v>1297</v>
      </c>
      <c r="B1046" s="1">
        <v>59973</v>
      </c>
      <c r="C1046" s="8" t="str">
        <f t="shared" si="309"/>
        <v>High income</v>
      </c>
      <c r="D1046" s="31">
        <v>422</v>
      </c>
      <c r="E1046" s="34" t="str">
        <f t="shared" si="310"/>
        <v>Low spender</v>
      </c>
      <c r="F1046" s="10">
        <f t="shared" si="304"/>
        <v>7.0364997582245343E-3</v>
      </c>
      <c r="G1046" s="1">
        <v>0</v>
      </c>
      <c r="H1046" s="1">
        <v>0</v>
      </c>
      <c r="I1046" s="1">
        <v>47</v>
      </c>
      <c r="J1046" s="1">
        <v>130</v>
      </c>
      <c r="K1046" s="1">
        <v>30</v>
      </c>
      <c r="L1046" s="1">
        <v>168</v>
      </c>
      <c r="M1046" s="1">
        <v>20</v>
      </c>
      <c r="N1046" s="1">
        <v>34</v>
      </c>
      <c r="O1046" s="1">
        <v>0</v>
      </c>
      <c r="P1046" s="8">
        <f t="shared" si="311"/>
        <v>382</v>
      </c>
      <c r="Q1046" s="10">
        <f t="shared" si="312"/>
        <v>0.34031413612565448</v>
      </c>
      <c r="R1046" s="10">
        <f t="shared" si="313"/>
        <v>7.8534031413612565E-2</v>
      </c>
      <c r="S1046" s="10">
        <f t="shared" si="314"/>
        <v>0.43979057591623039</v>
      </c>
      <c r="T1046" s="10">
        <f t="shared" si="315"/>
        <v>5.2356020942408377E-2</v>
      </c>
      <c r="U1046" s="10">
        <f t="shared" si="316"/>
        <v>8.9005235602094238E-2</v>
      </c>
      <c r="V1046" s="10">
        <f t="shared" si="317"/>
        <v>0</v>
      </c>
      <c r="W1046" s="1">
        <v>1</v>
      </c>
      <c r="X1046" s="1">
        <v>3</v>
      </c>
      <c r="Y1046" s="1">
        <v>4</v>
      </c>
      <c r="Z1046" s="1">
        <v>7</v>
      </c>
      <c r="AA1046" s="8">
        <f t="shared" si="318"/>
        <v>15</v>
      </c>
      <c r="AB1046" s="10">
        <f t="shared" si="319"/>
        <v>6.6666666666666666E-2</v>
      </c>
      <c r="AC1046" s="10">
        <f t="shared" si="320"/>
        <v>0.2</v>
      </c>
      <c r="AD1046" s="10">
        <f t="shared" si="321"/>
        <v>0.26666666666666666</v>
      </c>
      <c r="AE1046" s="10">
        <f t="shared" si="322"/>
        <v>0.46666666666666667</v>
      </c>
      <c r="AF1046" s="1">
        <v>1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48</v>
      </c>
      <c r="AO1046" s="20" t="str">
        <f t="shared" si="305"/>
        <v>36-50</v>
      </c>
      <c r="AP1046" s="1">
        <v>2450</v>
      </c>
      <c r="AQ1046" s="1">
        <v>0</v>
      </c>
      <c r="AR1046" s="1">
        <v>1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1</v>
      </c>
      <c r="AZ1046" s="1">
        <v>382</v>
      </c>
      <c r="BA1046" s="23">
        <v>42399</v>
      </c>
      <c r="BB1046" s="25">
        <f t="shared" si="306"/>
        <v>1</v>
      </c>
      <c r="BC1046" s="25" t="str">
        <f t="shared" si="307"/>
        <v>January</v>
      </c>
      <c r="BD1046" s="25">
        <v>1</v>
      </c>
      <c r="BE1046" t="str">
        <f t="shared" si="308"/>
        <v>1297,59973,High income,422,Low spender,0.00703649975822453,0,0,47,130,30,168,20,34,0,382,0.340314136125654,0.0785340314136126,0.43979057591623,0.0523560209424084,0.0890052356020942,0,1,3,4,7,15,0.0666666666666667,0.2,0.266666666666667,0.466666666666667,1,0,0,0,0,0,0,0,48,36-50,2450,0,1,0,0,0,0,0,0,1,382</v>
      </c>
    </row>
    <row r="1047" spans="1:57" ht="13.2" x14ac:dyDescent="0.25">
      <c r="A1047" s="8">
        <v>1235</v>
      </c>
      <c r="B1047" s="1">
        <v>65352</v>
      </c>
      <c r="C1047" s="8" t="str">
        <f t="shared" si="309"/>
        <v>High income</v>
      </c>
      <c r="D1047" s="31">
        <v>955</v>
      </c>
      <c r="E1047" s="34" t="str">
        <f t="shared" si="310"/>
        <v>High spender</v>
      </c>
      <c r="F1047" s="10">
        <f t="shared" si="304"/>
        <v>1.461317174684784E-2</v>
      </c>
      <c r="G1047" s="1">
        <v>0</v>
      </c>
      <c r="H1047" s="1">
        <v>1</v>
      </c>
      <c r="I1047" s="1">
        <v>43</v>
      </c>
      <c r="J1047" s="1">
        <v>284</v>
      </c>
      <c r="K1047" s="1">
        <v>3</v>
      </c>
      <c r="L1047" s="1">
        <v>84</v>
      </c>
      <c r="M1047" s="1">
        <v>4</v>
      </c>
      <c r="N1047" s="1">
        <v>7</v>
      </c>
      <c r="O1047" s="1">
        <v>23</v>
      </c>
      <c r="P1047" s="8">
        <f t="shared" si="311"/>
        <v>405</v>
      </c>
      <c r="Q1047" s="10">
        <f t="shared" si="312"/>
        <v>0.70123456790123462</v>
      </c>
      <c r="R1047" s="10">
        <f t="shared" si="313"/>
        <v>7.4074074074074077E-3</v>
      </c>
      <c r="S1047" s="10">
        <f t="shared" si="314"/>
        <v>0.2074074074074074</v>
      </c>
      <c r="T1047" s="10">
        <f t="shared" si="315"/>
        <v>9.876543209876543E-3</v>
      </c>
      <c r="U1047" s="10">
        <f t="shared" si="316"/>
        <v>1.7283950617283949E-2</v>
      </c>
      <c r="V1047" s="10">
        <f t="shared" si="317"/>
        <v>5.6790123456790124E-2</v>
      </c>
      <c r="W1047" s="1">
        <v>2</v>
      </c>
      <c r="X1047" s="1">
        <v>4</v>
      </c>
      <c r="Y1047" s="1">
        <v>2</v>
      </c>
      <c r="Z1047" s="1">
        <v>8</v>
      </c>
      <c r="AA1047" s="8">
        <f t="shared" si="318"/>
        <v>16</v>
      </c>
      <c r="AB1047" s="10">
        <f t="shared" si="319"/>
        <v>0.125</v>
      </c>
      <c r="AC1047" s="10">
        <f t="shared" si="320"/>
        <v>0.25</v>
      </c>
      <c r="AD1047" s="10">
        <f t="shared" si="321"/>
        <v>0.125</v>
      </c>
      <c r="AE1047" s="10">
        <f t="shared" si="322"/>
        <v>0.5</v>
      </c>
      <c r="AF1047" s="1">
        <v>4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46</v>
      </c>
      <c r="AO1047" s="20" t="str">
        <f t="shared" si="305"/>
        <v>36-50</v>
      </c>
      <c r="AP1047" s="1">
        <v>2471</v>
      </c>
      <c r="AQ1047" s="1">
        <v>0</v>
      </c>
      <c r="AR1047" s="1">
        <v>1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1</v>
      </c>
      <c r="AZ1047" s="1">
        <v>359</v>
      </c>
      <c r="BA1047" s="23">
        <v>42378</v>
      </c>
      <c r="BB1047" s="25">
        <f t="shared" si="306"/>
        <v>1</v>
      </c>
      <c r="BC1047" s="25" t="str">
        <f t="shared" si="307"/>
        <v>January</v>
      </c>
      <c r="BD1047" s="25">
        <v>1</v>
      </c>
      <c r="BE1047" t="str">
        <f t="shared" si="308"/>
        <v>1235,65352,High income,955,High spender,0.0146131717468478,0,1,43,284,3,84,4,7,23,405,0.701234567901235,0.00740740740740741,0.207407407407407,0.00987654320987654,0.0172839506172839,0.0567901234567901,2,4,2,8,16,0.125,0.25,0.125,0.5,4,0,0,0,0,0,0,0,46,36-50,2471,0,1,0,0,0,0,0,0,1,359</v>
      </c>
    </row>
    <row r="1048" spans="1:57" ht="13.2" x14ac:dyDescent="0.25">
      <c r="A1048" s="8">
        <v>271</v>
      </c>
      <c r="B1048" s="1">
        <v>48432</v>
      </c>
      <c r="C1048" s="8" t="str">
        <f t="shared" si="309"/>
        <v>Low income</v>
      </c>
      <c r="D1048" s="31">
        <v>774</v>
      </c>
      <c r="E1048" s="34" t="str">
        <f t="shared" si="310"/>
        <v>High spender</v>
      </c>
      <c r="F1048" s="10">
        <f t="shared" si="304"/>
        <v>1.5981169474727452E-2</v>
      </c>
      <c r="G1048" s="1">
        <v>0</v>
      </c>
      <c r="H1048" s="1">
        <v>1</v>
      </c>
      <c r="I1048" s="1">
        <v>3</v>
      </c>
      <c r="J1048" s="1">
        <v>322</v>
      </c>
      <c r="K1048" s="1">
        <v>3</v>
      </c>
      <c r="L1048" s="1">
        <v>50</v>
      </c>
      <c r="M1048" s="1">
        <v>4</v>
      </c>
      <c r="N1048" s="1">
        <v>3</v>
      </c>
      <c r="O1048" s="1">
        <v>42</v>
      </c>
      <c r="P1048" s="8">
        <f t="shared" si="311"/>
        <v>424</v>
      </c>
      <c r="Q1048" s="10">
        <f t="shared" si="312"/>
        <v>0.75943396226415094</v>
      </c>
      <c r="R1048" s="10">
        <f t="shared" si="313"/>
        <v>7.0754716981132077E-3</v>
      </c>
      <c r="S1048" s="10">
        <f t="shared" si="314"/>
        <v>0.11792452830188679</v>
      </c>
      <c r="T1048" s="10">
        <f t="shared" si="315"/>
        <v>9.433962264150943E-3</v>
      </c>
      <c r="U1048" s="10">
        <f t="shared" si="316"/>
        <v>7.0754716981132077E-3</v>
      </c>
      <c r="V1048" s="10">
        <f t="shared" si="317"/>
        <v>9.9056603773584911E-2</v>
      </c>
      <c r="W1048" s="1">
        <v>5</v>
      </c>
      <c r="X1048" s="1">
        <v>7</v>
      </c>
      <c r="Y1048" s="1">
        <v>1</v>
      </c>
      <c r="Z1048" s="1">
        <v>6</v>
      </c>
      <c r="AA1048" s="8">
        <f t="shared" si="318"/>
        <v>19</v>
      </c>
      <c r="AB1048" s="10">
        <f t="shared" si="319"/>
        <v>0.26315789473684209</v>
      </c>
      <c r="AC1048" s="10">
        <f t="shared" si="320"/>
        <v>0.36842105263157893</v>
      </c>
      <c r="AD1048" s="10">
        <f t="shared" si="321"/>
        <v>5.2631578947368418E-2</v>
      </c>
      <c r="AE1048" s="10">
        <f t="shared" si="322"/>
        <v>0.31578947368421051</v>
      </c>
      <c r="AF1048" s="1">
        <v>8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1</v>
      </c>
      <c r="AN1048" s="1">
        <v>47</v>
      </c>
      <c r="AO1048" s="20" t="str">
        <f t="shared" si="305"/>
        <v>36-50</v>
      </c>
      <c r="AP1048" s="1">
        <v>2778</v>
      </c>
      <c r="AQ1048" s="1">
        <v>0</v>
      </c>
      <c r="AR1048" s="1">
        <v>0</v>
      </c>
      <c r="AS1048" s="1">
        <v>1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1</v>
      </c>
      <c r="AZ1048" s="1">
        <v>340</v>
      </c>
      <c r="BA1048" s="23">
        <v>42071</v>
      </c>
      <c r="BB1048" s="25">
        <f t="shared" si="306"/>
        <v>3</v>
      </c>
      <c r="BC1048" s="25" t="str">
        <f t="shared" si="307"/>
        <v>March</v>
      </c>
      <c r="BD1048" s="25">
        <v>1</v>
      </c>
      <c r="BE1048" t="str">
        <f t="shared" si="308"/>
        <v>271,48432,Low income,774,High spender,0.0159811694747275,0,1,3,322,3,50,4,3,42,424,0.759433962264151,0.00707547169811321,0.117924528301887,0.00943396226415094,0.00707547169811321,0.0990566037735849,5,7,1,6,19,0.263157894736842,0.368421052631579,0.0526315789473684,0.315789473684211,8,0,0,0,0,0,0,1,47,36-50,2778,0,0,1,0,0,0,0,0,1,340</v>
      </c>
    </row>
    <row r="1049" spans="1:57" ht="13.2" x14ac:dyDescent="0.25">
      <c r="A1049" s="8">
        <v>274</v>
      </c>
      <c r="B1049" s="1">
        <v>48432</v>
      </c>
      <c r="C1049" s="8" t="str">
        <f t="shared" si="309"/>
        <v>Low income</v>
      </c>
      <c r="D1049" s="31">
        <v>349</v>
      </c>
      <c r="E1049" s="34" t="str">
        <f t="shared" si="310"/>
        <v>Low spender</v>
      </c>
      <c r="F1049" s="10">
        <f t="shared" si="304"/>
        <v>7.2059795176742649E-3</v>
      </c>
      <c r="G1049" s="1">
        <v>0</v>
      </c>
      <c r="H1049" s="1">
        <v>1</v>
      </c>
      <c r="I1049" s="1">
        <v>3</v>
      </c>
      <c r="J1049" s="1">
        <v>322</v>
      </c>
      <c r="K1049" s="1">
        <v>3</v>
      </c>
      <c r="L1049" s="1">
        <v>50</v>
      </c>
      <c r="M1049" s="1">
        <v>4</v>
      </c>
      <c r="N1049" s="1">
        <v>3</v>
      </c>
      <c r="O1049" s="1">
        <v>42</v>
      </c>
      <c r="P1049" s="8">
        <f t="shared" si="311"/>
        <v>424</v>
      </c>
      <c r="Q1049" s="10">
        <f t="shared" si="312"/>
        <v>0.75943396226415094</v>
      </c>
      <c r="R1049" s="10">
        <f t="shared" si="313"/>
        <v>7.0754716981132077E-3</v>
      </c>
      <c r="S1049" s="10">
        <f t="shared" si="314"/>
        <v>0.11792452830188679</v>
      </c>
      <c r="T1049" s="10">
        <f t="shared" si="315"/>
        <v>9.433962264150943E-3</v>
      </c>
      <c r="U1049" s="10">
        <f t="shared" si="316"/>
        <v>7.0754716981132077E-3</v>
      </c>
      <c r="V1049" s="10">
        <f t="shared" si="317"/>
        <v>9.9056603773584911E-2</v>
      </c>
      <c r="W1049" s="1">
        <v>5</v>
      </c>
      <c r="X1049" s="1">
        <v>7</v>
      </c>
      <c r="Y1049" s="1">
        <v>1</v>
      </c>
      <c r="Z1049" s="1">
        <v>6</v>
      </c>
      <c r="AA1049" s="8">
        <f t="shared" si="318"/>
        <v>19</v>
      </c>
      <c r="AB1049" s="10">
        <f t="shared" si="319"/>
        <v>0.26315789473684209</v>
      </c>
      <c r="AC1049" s="10">
        <f t="shared" si="320"/>
        <v>0.36842105263157893</v>
      </c>
      <c r="AD1049" s="10">
        <f t="shared" si="321"/>
        <v>5.2631578947368418E-2</v>
      </c>
      <c r="AE1049" s="10">
        <f t="shared" si="322"/>
        <v>0.31578947368421051</v>
      </c>
      <c r="AF1049" s="1">
        <v>8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47</v>
      </c>
      <c r="AO1049" s="20" t="str">
        <f t="shared" si="305"/>
        <v>36-50</v>
      </c>
      <c r="AP1049" s="1">
        <v>2778</v>
      </c>
      <c r="AQ1049" s="1">
        <v>0</v>
      </c>
      <c r="AR1049" s="1">
        <v>0</v>
      </c>
      <c r="AS1049" s="1">
        <v>1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1</v>
      </c>
      <c r="AZ1049" s="1">
        <v>340</v>
      </c>
      <c r="BA1049" s="23">
        <v>42071</v>
      </c>
      <c r="BB1049" s="25">
        <f t="shared" si="306"/>
        <v>3</v>
      </c>
      <c r="BC1049" s="25" t="str">
        <f t="shared" si="307"/>
        <v>March</v>
      </c>
      <c r="BD1049" s="25">
        <v>1</v>
      </c>
      <c r="BE1049" t="str">
        <f t="shared" si="308"/>
        <v>274,48432,Low income,349,Low spender,0.00720597951767426,0,1,3,322,3,50,4,3,42,424,0.759433962264151,0.00707547169811321,0.117924528301887,0.00943396226415094,0.00707547169811321,0.0990566037735849,5,7,1,6,19,0.263157894736842,0.368421052631579,0.0526315789473684,0.315789473684211,8,0,0,0,0,0,0,0,47,36-50,2778,0,0,1,0,0,0,0,0,1,340</v>
      </c>
    </row>
    <row r="1050" spans="1:57" ht="13.2" x14ac:dyDescent="0.25">
      <c r="A1050" s="8">
        <v>1948</v>
      </c>
      <c r="B1050" s="1">
        <v>58692</v>
      </c>
      <c r="C1050" s="8" t="str">
        <f t="shared" si="309"/>
        <v>High income</v>
      </c>
      <c r="D1050" s="31">
        <v>120</v>
      </c>
      <c r="E1050" s="34" t="str">
        <f t="shared" si="310"/>
        <v>Low spender</v>
      </c>
      <c r="F1050" s="10">
        <f t="shared" si="304"/>
        <v>2.0445716622367613E-3</v>
      </c>
      <c r="G1050" s="1">
        <v>0</v>
      </c>
      <c r="H1050" s="1">
        <v>1</v>
      </c>
      <c r="I1050" s="1">
        <v>21</v>
      </c>
      <c r="J1050" s="1">
        <v>301</v>
      </c>
      <c r="K1050" s="1">
        <v>11</v>
      </c>
      <c r="L1050" s="1">
        <v>61</v>
      </c>
      <c r="M1050" s="1">
        <v>4</v>
      </c>
      <c r="N1050" s="1">
        <v>7</v>
      </c>
      <c r="O1050" s="1">
        <v>11</v>
      </c>
      <c r="P1050" s="8">
        <f t="shared" si="311"/>
        <v>395</v>
      </c>
      <c r="Q1050" s="10">
        <f t="shared" si="312"/>
        <v>0.76202531645569616</v>
      </c>
      <c r="R1050" s="10">
        <f t="shared" si="313"/>
        <v>2.7848101265822784E-2</v>
      </c>
      <c r="S1050" s="10">
        <f t="shared" si="314"/>
        <v>0.15443037974683543</v>
      </c>
      <c r="T1050" s="10">
        <f t="shared" si="315"/>
        <v>1.0126582278481013E-2</v>
      </c>
      <c r="U1050" s="10">
        <f t="shared" si="316"/>
        <v>1.7721518987341773E-2</v>
      </c>
      <c r="V1050" s="10">
        <f t="shared" si="317"/>
        <v>2.7848101265822784E-2</v>
      </c>
      <c r="W1050" s="1">
        <v>1</v>
      </c>
      <c r="X1050" s="1">
        <v>8</v>
      </c>
      <c r="Y1050" s="1">
        <v>2</v>
      </c>
      <c r="Z1050" s="1">
        <v>4</v>
      </c>
      <c r="AA1050" s="8">
        <f t="shared" si="318"/>
        <v>15</v>
      </c>
      <c r="AB1050" s="10">
        <f t="shared" si="319"/>
        <v>6.6666666666666666E-2</v>
      </c>
      <c r="AC1050" s="10">
        <f t="shared" si="320"/>
        <v>0.53333333333333333</v>
      </c>
      <c r="AD1050" s="10">
        <f t="shared" si="321"/>
        <v>0.13333333333333333</v>
      </c>
      <c r="AE1050" s="10">
        <f t="shared" si="322"/>
        <v>0.26666666666666666</v>
      </c>
      <c r="AF1050" s="1">
        <v>7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55</v>
      </c>
      <c r="AO1050" s="20" t="str">
        <f t="shared" si="305"/>
        <v>50-65</v>
      </c>
      <c r="AP1050" s="1">
        <v>2243</v>
      </c>
      <c r="AQ1050" s="1">
        <v>0</v>
      </c>
      <c r="AR1050" s="1">
        <v>1</v>
      </c>
      <c r="AS1050" s="1">
        <v>0</v>
      </c>
      <c r="AT1050" s="1">
        <v>0</v>
      </c>
      <c r="AU1050" s="1">
        <v>0</v>
      </c>
      <c r="AV1050" s="1">
        <v>0</v>
      </c>
      <c r="AW1050" s="1">
        <v>1</v>
      </c>
      <c r="AX1050" s="1">
        <v>0</v>
      </c>
      <c r="AY1050" s="1">
        <v>0</v>
      </c>
      <c r="AZ1050" s="1">
        <v>373</v>
      </c>
      <c r="BA1050" s="23">
        <v>42606</v>
      </c>
      <c r="BB1050" s="25">
        <f t="shared" si="306"/>
        <v>8</v>
      </c>
      <c r="BC1050" s="25" t="str">
        <f t="shared" si="307"/>
        <v>August</v>
      </c>
      <c r="BD1050" s="25">
        <v>1</v>
      </c>
      <c r="BE1050" t="str">
        <f t="shared" si="308"/>
        <v>1948,58692,High income,120,Low spender,0.00204457166223676,0,1,21,301,11,61,4,7,11,395,0.762025316455696,0.0278481012658228,0.154430379746835,0.010126582278481,0.0177215189873418,0.0278481012658228,1,8,2,4,15,0.0666666666666667,0.533333333333333,0.133333333333333,0.266666666666667,7,0,0,0,0,0,0,0,55,50-65,2243,0,1,0,0,0,0,1,0,0,373</v>
      </c>
    </row>
    <row r="1051" spans="1:57" ht="13.2" x14ac:dyDescent="0.25">
      <c r="A1051" s="8">
        <v>1585</v>
      </c>
      <c r="B1051" s="1">
        <v>65735</v>
      </c>
      <c r="C1051" s="8" t="str">
        <f t="shared" si="309"/>
        <v>High income</v>
      </c>
      <c r="D1051" s="31">
        <v>306</v>
      </c>
      <c r="E1051" s="34" t="str">
        <f t="shared" si="310"/>
        <v>Low spender</v>
      </c>
      <c r="F1051" s="10">
        <f t="shared" si="304"/>
        <v>4.6550543850308055E-3</v>
      </c>
      <c r="G1051" s="1">
        <v>1</v>
      </c>
      <c r="H1051" s="1">
        <v>1</v>
      </c>
      <c r="I1051" s="1">
        <v>37</v>
      </c>
      <c r="J1051" s="1">
        <v>239</v>
      </c>
      <c r="K1051" s="1">
        <v>7</v>
      </c>
      <c r="L1051" s="1">
        <v>119</v>
      </c>
      <c r="M1051" s="1">
        <v>4</v>
      </c>
      <c r="N1051" s="1">
        <v>15</v>
      </c>
      <c r="O1051" s="1">
        <v>11</v>
      </c>
      <c r="P1051" s="8">
        <f t="shared" si="311"/>
        <v>395</v>
      </c>
      <c r="Q1051" s="10">
        <f t="shared" si="312"/>
        <v>0.60506329113924051</v>
      </c>
      <c r="R1051" s="10">
        <f t="shared" si="313"/>
        <v>1.7721518987341773E-2</v>
      </c>
      <c r="S1051" s="10">
        <f t="shared" si="314"/>
        <v>0.30126582278481012</v>
      </c>
      <c r="T1051" s="10">
        <f t="shared" si="315"/>
        <v>1.0126582278481013E-2</v>
      </c>
      <c r="U1051" s="10">
        <f t="shared" si="316"/>
        <v>3.7974683544303799E-2</v>
      </c>
      <c r="V1051" s="10">
        <f t="shared" si="317"/>
        <v>2.7848101265822784E-2</v>
      </c>
      <c r="W1051" s="1">
        <v>5</v>
      </c>
      <c r="X1051" s="1">
        <v>6</v>
      </c>
      <c r="Y1051" s="1">
        <v>2</v>
      </c>
      <c r="Z1051" s="1">
        <v>6</v>
      </c>
      <c r="AA1051" s="8">
        <f t="shared" si="318"/>
        <v>19</v>
      </c>
      <c r="AB1051" s="10">
        <f t="shared" si="319"/>
        <v>0.26315789473684209</v>
      </c>
      <c r="AC1051" s="10">
        <f t="shared" si="320"/>
        <v>0.31578947368421051</v>
      </c>
      <c r="AD1051" s="10">
        <f t="shared" si="321"/>
        <v>0.10526315789473684</v>
      </c>
      <c r="AE1051" s="10">
        <f t="shared" si="322"/>
        <v>0.31578947368421051</v>
      </c>
      <c r="AF1051" s="1">
        <v>7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55</v>
      </c>
      <c r="AO1051" s="20" t="str">
        <f t="shared" si="305"/>
        <v>50-65</v>
      </c>
      <c r="AP1051" s="1">
        <v>2363</v>
      </c>
      <c r="AQ1051" s="1">
        <v>0</v>
      </c>
      <c r="AR1051" s="1">
        <v>0</v>
      </c>
      <c r="AS1051" s="1">
        <v>0</v>
      </c>
      <c r="AT1051" s="1">
        <v>1</v>
      </c>
      <c r="AU1051" s="1">
        <v>0</v>
      </c>
      <c r="AV1051" s="1">
        <v>0</v>
      </c>
      <c r="AW1051" s="1">
        <v>0</v>
      </c>
      <c r="AX1051" s="1">
        <v>1</v>
      </c>
      <c r="AY1051" s="1">
        <v>0</v>
      </c>
      <c r="AZ1051" s="1">
        <v>373</v>
      </c>
      <c r="BA1051" s="23">
        <v>42486</v>
      </c>
      <c r="BB1051" s="25">
        <f t="shared" si="306"/>
        <v>4</v>
      </c>
      <c r="BC1051" s="25" t="str">
        <f t="shared" si="307"/>
        <v>April</v>
      </c>
      <c r="BD1051" s="25">
        <v>1</v>
      </c>
      <c r="BE1051" t="str">
        <f t="shared" si="308"/>
        <v>1585,65735,High income,306,Low spender,0.00465505438503081,1,1,37,239,7,119,4,15,11,395,0.605063291139241,0.0177215189873418,0.30126582278481,0.010126582278481,0.0379746835443038,0.0278481012658228,5,6,2,6,19,0.263157894736842,0.315789473684211,0.105263157894737,0.315789473684211,7,0,0,0,0,0,0,0,55,50-65,2363,0,0,0,1,0,0,0,1,0,373</v>
      </c>
    </row>
    <row r="1052" spans="1:57" ht="13.2" x14ac:dyDescent="0.25">
      <c r="A1052" s="8">
        <v>816</v>
      </c>
      <c r="B1052" s="1">
        <v>40794</v>
      </c>
      <c r="C1052" s="8" t="str">
        <f t="shared" si="309"/>
        <v>Low income</v>
      </c>
      <c r="D1052" s="31">
        <v>1012</v>
      </c>
      <c r="E1052" s="34" t="str">
        <f t="shared" si="310"/>
        <v>High spender</v>
      </c>
      <c r="F1052" s="10">
        <f t="shared" si="304"/>
        <v>2.4807569740648135E-2</v>
      </c>
      <c r="G1052" s="1">
        <v>0</v>
      </c>
      <c r="H1052" s="1">
        <v>1</v>
      </c>
      <c r="I1052" s="1">
        <v>18</v>
      </c>
      <c r="J1052" s="1">
        <v>261</v>
      </c>
      <c r="K1052" s="1">
        <v>23</v>
      </c>
      <c r="L1052" s="1">
        <v>73</v>
      </c>
      <c r="M1052" s="1">
        <v>4</v>
      </c>
      <c r="N1052" s="1">
        <v>23</v>
      </c>
      <c r="O1052" s="1">
        <v>50</v>
      </c>
      <c r="P1052" s="8">
        <f t="shared" si="311"/>
        <v>434</v>
      </c>
      <c r="Q1052" s="10">
        <f t="shared" si="312"/>
        <v>0.60138248847926268</v>
      </c>
      <c r="R1052" s="10">
        <f t="shared" si="313"/>
        <v>5.2995391705069124E-2</v>
      </c>
      <c r="S1052" s="10">
        <f t="shared" si="314"/>
        <v>0.16820276497695852</v>
      </c>
      <c r="T1052" s="10">
        <f t="shared" si="315"/>
        <v>9.2165898617511521E-3</v>
      </c>
      <c r="U1052" s="10">
        <f t="shared" si="316"/>
        <v>5.2995391705069124E-2</v>
      </c>
      <c r="V1052" s="10">
        <f t="shared" si="317"/>
        <v>0.1152073732718894</v>
      </c>
      <c r="W1052" s="1">
        <v>2</v>
      </c>
      <c r="X1052" s="1">
        <v>6</v>
      </c>
      <c r="Y1052" s="1">
        <v>3</v>
      </c>
      <c r="Z1052" s="1">
        <v>5</v>
      </c>
      <c r="AA1052" s="8">
        <f t="shared" si="318"/>
        <v>16</v>
      </c>
      <c r="AB1052" s="10">
        <f t="shared" si="319"/>
        <v>0.125</v>
      </c>
      <c r="AC1052" s="10">
        <f t="shared" si="320"/>
        <v>0.375</v>
      </c>
      <c r="AD1052" s="10">
        <f t="shared" si="321"/>
        <v>0.1875</v>
      </c>
      <c r="AE1052" s="10">
        <f t="shared" si="322"/>
        <v>0.3125</v>
      </c>
      <c r="AF1052" s="1">
        <v>7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45</v>
      </c>
      <c r="AO1052" s="20" t="str">
        <f t="shared" si="305"/>
        <v>36-50</v>
      </c>
      <c r="AP1052" s="1">
        <v>2607</v>
      </c>
      <c r="AQ1052" s="1">
        <v>0</v>
      </c>
      <c r="AR1052" s="1">
        <v>1</v>
      </c>
      <c r="AS1052" s="1">
        <v>0</v>
      </c>
      <c r="AT1052" s="1">
        <v>0</v>
      </c>
      <c r="AU1052" s="1">
        <v>0</v>
      </c>
      <c r="AV1052" s="1">
        <v>0</v>
      </c>
      <c r="AW1052" s="1">
        <v>1</v>
      </c>
      <c r="AX1052" s="1">
        <v>0</v>
      </c>
      <c r="AY1052" s="1">
        <v>0</v>
      </c>
      <c r="AZ1052" s="1">
        <v>334</v>
      </c>
      <c r="BA1052" s="23">
        <v>42242</v>
      </c>
      <c r="BB1052" s="25">
        <f t="shared" si="306"/>
        <v>8</v>
      </c>
      <c r="BC1052" s="25" t="str">
        <f t="shared" si="307"/>
        <v>August</v>
      </c>
      <c r="BD1052" s="25">
        <v>1</v>
      </c>
      <c r="BE1052" t="str">
        <f t="shared" si="308"/>
        <v>816,40794,Low income,1012,High spender,0.0248075697406481,0,1,18,261,23,73,4,23,50,434,0.601382488479263,0.0529953917050691,0.168202764976959,0.00921658986175115,0.0529953917050691,0.115207373271889,2,6,3,5,16,0.125,0.375,0.1875,0.3125,7,0,0,0,0,0,0,0,45,36-50,2607,0,1,0,0,0,0,1,0,0,334</v>
      </c>
    </row>
    <row r="1053" spans="1:57" ht="13.2" x14ac:dyDescent="0.25">
      <c r="A1053" s="8">
        <v>1424</v>
      </c>
      <c r="B1053" s="1">
        <v>43795</v>
      </c>
      <c r="C1053" s="8" t="str">
        <f t="shared" si="309"/>
        <v>Low income</v>
      </c>
      <c r="D1053" s="31">
        <v>39</v>
      </c>
      <c r="E1053" s="34" t="str">
        <f t="shared" si="310"/>
        <v>Low spender</v>
      </c>
      <c r="F1053" s="10">
        <f t="shared" si="304"/>
        <v>8.9051261559538759E-4</v>
      </c>
      <c r="G1053" s="1">
        <v>0</v>
      </c>
      <c r="H1053" s="1">
        <v>1</v>
      </c>
      <c r="I1053" s="1">
        <v>11</v>
      </c>
      <c r="J1053" s="1">
        <v>314</v>
      </c>
      <c r="K1053" s="1">
        <v>11</v>
      </c>
      <c r="L1053" s="1">
        <v>53</v>
      </c>
      <c r="M1053" s="1">
        <v>4</v>
      </c>
      <c r="N1053" s="1">
        <v>3</v>
      </c>
      <c r="O1053" s="1">
        <v>107</v>
      </c>
      <c r="P1053" s="8">
        <f t="shared" si="311"/>
        <v>492</v>
      </c>
      <c r="Q1053" s="10">
        <f t="shared" si="312"/>
        <v>0.63821138211382111</v>
      </c>
      <c r="R1053" s="10">
        <f t="shared" si="313"/>
        <v>2.2357723577235773E-2</v>
      </c>
      <c r="S1053" s="10">
        <f t="shared" si="314"/>
        <v>0.10772357723577236</v>
      </c>
      <c r="T1053" s="10">
        <f t="shared" si="315"/>
        <v>8.130081300813009E-3</v>
      </c>
      <c r="U1053" s="10">
        <f t="shared" si="316"/>
        <v>6.0975609756097563E-3</v>
      </c>
      <c r="V1053" s="10">
        <f t="shared" si="317"/>
        <v>0.21747967479674796</v>
      </c>
      <c r="W1053" s="1">
        <v>3</v>
      </c>
      <c r="X1053" s="1">
        <v>7</v>
      </c>
      <c r="Y1053" s="1">
        <v>3</v>
      </c>
      <c r="Z1053" s="1">
        <v>4</v>
      </c>
      <c r="AA1053" s="8">
        <f t="shared" si="318"/>
        <v>17</v>
      </c>
      <c r="AB1053" s="10">
        <f t="shared" si="319"/>
        <v>0.17647058823529413</v>
      </c>
      <c r="AC1053" s="10">
        <f t="shared" si="320"/>
        <v>0.41176470588235292</v>
      </c>
      <c r="AD1053" s="10">
        <f t="shared" si="321"/>
        <v>0.17647058823529413</v>
      </c>
      <c r="AE1053" s="10">
        <f t="shared" si="322"/>
        <v>0.23529411764705882</v>
      </c>
      <c r="AF1053" s="1">
        <v>7</v>
      </c>
      <c r="AG1053" s="1">
        <v>0</v>
      </c>
      <c r="AH1053" s="1">
        <v>0</v>
      </c>
      <c r="AI1053" s="1">
        <v>0</v>
      </c>
      <c r="AJ1053" s="1">
        <v>1</v>
      </c>
      <c r="AK1053" s="1">
        <v>0</v>
      </c>
      <c r="AL1053" s="1">
        <v>0</v>
      </c>
      <c r="AM1053" s="1">
        <v>1</v>
      </c>
      <c r="AN1053" s="1">
        <v>52</v>
      </c>
      <c r="AO1053" s="20" t="str">
        <f t="shared" si="305"/>
        <v>50-65</v>
      </c>
      <c r="AP1053" s="1">
        <v>2415</v>
      </c>
      <c r="AQ1053" s="1">
        <v>0</v>
      </c>
      <c r="AR1053" s="1">
        <v>0</v>
      </c>
      <c r="AS1053" s="1">
        <v>0</v>
      </c>
      <c r="AT1053" s="1">
        <v>1</v>
      </c>
      <c r="AU1053" s="1">
        <v>0</v>
      </c>
      <c r="AV1053" s="1">
        <v>0</v>
      </c>
      <c r="AW1053" s="1">
        <v>0</v>
      </c>
      <c r="AX1053" s="1">
        <v>1</v>
      </c>
      <c r="AY1053" s="1">
        <v>0</v>
      </c>
      <c r="AZ1053" s="1">
        <v>278</v>
      </c>
      <c r="BA1053" s="23">
        <v>42434</v>
      </c>
      <c r="BB1053" s="25">
        <f t="shared" si="306"/>
        <v>3</v>
      </c>
      <c r="BC1053" s="25" t="str">
        <f t="shared" si="307"/>
        <v>March</v>
      </c>
      <c r="BD1053" s="25">
        <v>1</v>
      </c>
      <c r="BE1053" t="str">
        <f t="shared" si="308"/>
        <v>1424,43795,Low income,39,Low spender,0.000890512615595388,0,1,11,314,11,53,4,3,107,492,0.638211382113821,0.0223577235772358,0.107723577235772,0.00813008130081301,0.00609756097560976,0.217479674796748,3,7,3,4,17,0.176470588235294,0.411764705882353,0.176470588235294,0.235294117647059,7,0,0,0,1,0,0,1,52,50-65,2415,0,0,0,1,0,0,0,1,0,278</v>
      </c>
    </row>
    <row r="1054" spans="1:57" ht="13.2" x14ac:dyDescent="0.25">
      <c r="A1054" s="8">
        <v>1401</v>
      </c>
      <c r="B1054" s="1">
        <v>56962</v>
      </c>
      <c r="C1054" s="8" t="str">
        <f t="shared" si="309"/>
        <v>High income</v>
      </c>
      <c r="D1054" s="31">
        <v>34</v>
      </c>
      <c r="E1054" s="34" t="str">
        <f t="shared" si="310"/>
        <v>Low spender</v>
      </c>
      <c r="F1054" s="10">
        <f t="shared" si="304"/>
        <v>5.9688915417295736E-4</v>
      </c>
      <c r="G1054" s="1">
        <v>2</v>
      </c>
      <c r="H1054" s="1">
        <v>1</v>
      </c>
      <c r="I1054" s="1">
        <v>60</v>
      </c>
      <c r="J1054" s="1">
        <v>292</v>
      </c>
      <c r="K1054" s="1">
        <v>3</v>
      </c>
      <c r="L1054" s="1">
        <v>77</v>
      </c>
      <c r="M1054" s="1">
        <v>10</v>
      </c>
      <c r="N1054" s="1">
        <v>3</v>
      </c>
      <c r="O1054" s="1">
        <v>26</v>
      </c>
      <c r="P1054" s="8">
        <f t="shared" si="311"/>
        <v>411</v>
      </c>
      <c r="Q1054" s="10">
        <f t="shared" si="312"/>
        <v>0.71046228710462289</v>
      </c>
      <c r="R1054" s="10">
        <f t="shared" si="313"/>
        <v>7.2992700729927005E-3</v>
      </c>
      <c r="S1054" s="10">
        <f t="shared" si="314"/>
        <v>0.18734793187347931</v>
      </c>
      <c r="T1054" s="10">
        <f t="shared" si="315"/>
        <v>2.4330900243309004E-2</v>
      </c>
      <c r="U1054" s="10">
        <f t="shared" si="316"/>
        <v>7.2992700729927005E-3</v>
      </c>
      <c r="V1054" s="10">
        <f t="shared" si="317"/>
        <v>6.3260340632603412E-2</v>
      </c>
      <c r="W1054" s="1">
        <v>7</v>
      </c>
      <c r="X1054" s="1">
        <v>6</v>
      </c>
      <c r="Y1054" s="1">
        <v>3</v>
      </c>
      <c r="Z1054" s="1">
        <v>5</v>
      </c>
      <c r="AA1054" s="8">
        <f t="shared" si="318"/>
        <v>21</v>
      </c>
      <c r="AB1054" s="10">
        <f t="shared" si="319"/>
        <v>0.33333333333333331</v>
      </c>
      <c r="AC1054" s="10">
        <f t="shared" si="320"/>
        <v>0.2857142857142857</v>
      </c>
      <c r="AD1054" s="10">
        <f t="shared" si="321"/>
        <v>0.14285714285714285</v>
      </c>
      <c r="AE1054" s="10">
        <f t="shared" si="322"/>
        <v>0.23809523809523808</v>
      </c>
      <c r="AF1054" s="1">
        <v>7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55</v>
      </c>
      <c r="AO1054" s="20" t="str">
        <f t="shared" si="305"/>
        <v>50-65</v>
      </c>
      <c r="AP1054" s="1">
        <v>2420</v>
      </c>
      <c r="AQ1054" s="1">
        <v>0</v>
      </c>
      <c r="AR1054" s="1">
        <v>1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1</v>
      </c>
      <c r="AY1054" s="1">
        <v>0</v>
      </c>
      <c r="AZ1054" s="1">
        <v>359</v>
      </c>
      <c r="BA1054" s="23">
        <v>42429</v>
      </c>
      <c r="BB1054" s="25">
        <f t="shared" si="306"/>
        <v>2</v>
      </c>
      <c r="BC1054" s="25" t="str">
        <f t="shared" si="307"/>
        <v>February</v>
      </c>
      <c r="BD1054" s="25">
        <v>1</v>
      </c>
      <c r="BE1054" t="str">
        <f t="shared" si="308"/>
        <v>1401,56962,High income,34,Low spender,0.000596889154172957,2,1,60,292,3,77,10,3,26,411,0.710462287104623,0.0072992700729927,0.187347931873479,0.024330900243309,0.0072992700729927,0.0632603406326034,7,6,3,5,21,0.333333333333333,0.285714285714286,0.142857142857143,0.238095238095238,7,0,0,0,0,0,0,0,55,50-65,2420,0,1,0,0,0,0,0,1,0,359</v>
      </c>
    </row>
    <row r="1055" spans="1:57" ht="13.2" x14ac:dyDescent="0.25">
      <c r="A1055" s="8">
        <v>566</v>
      </c>
      <c r="B1055" s="1">
        <v>47958</v>
      </c>
      <c r="C1055" s="8" t="str">
        <f t="shared" si="309"/>
        <v>Low income</v>
      </c>
      <c r="D1055" s="31">
        <v>75</v>
      </c>
      <c r="E1055" s="34" t="str">
        <f t="shared" si="310"/>
        <v>Low spender</v>
      </c>
      <c r="F1055" s="10">
        <f t="shared" si="304"/>
        <v>1.5638683848367321E-3</v>
      </c>
      <c r="G1055" s="1">
        <v>0</v>
      </c>
      <c r="H1055" s="1">
        <v>1</v>
      </c>
      <c r="I1055" s="1">
        <v>8</v>
      </c>
      <c r="J1055" s="1">
        <v>268</v>
      </c>
      <c r="K1055" s="1">
        <v>11</v>
      </c>
      <c r="L1055" s="1">
        <v>88</v>
      </c>
      <c r="M1055" s="1">
        <v>15</v>
      </c>
      <c r="N1055" s="1">
        <v>3</v>
      </c>
      <c r="O1055" s="1">
        <v>22</v>
      </c>
      <c r="P1055" s="8">
        <f t="shared" si="311"/>
        <v>407</v>
      </c>
      <c r="Q1055" s="10">
        <f t="shared" si="312"/>
        <v>0.65847665847665848</v>
      </c>
      <c r="R1055" s="10">
        <f t="shared" si="313"/>
        <v>2.7027027027027029E-2</v>
      </c>
      <c r="S1055" s="10">
        <f t="shared" si="314"/>
        <v>0.21621621621621623</v>
      </c>
      <c r="T1055" s="10">
        <f t="shared" si="315"/>
        <v>3.6855036855036855E-2</v>
      </c>
      <c r="U1055" s="10">
        <f t="shared" si="316"/>
        <v>7.3710073710073713E-3</v>
      </c>
      <c r="V1055" s="10">
        <f t="shared" si="317"/>
        <v>5.4054054054054057E-2</v>
      </c>
      <c r="W1055" s="1">
        <v>2</v>
      </c>
      <c r="X1055" s="1">
        <v>6</v>
      </c>
      <c r="Y1055" s="1">
        <v>3</v>
      </c>
      <c r="Z1055" s="1">
        <v>5</v>
      </c>
      <c r="AA1055" s="8">
        <f t="shared" si="318"/>
        <v>16</v>
      </c>
      <c r="AB1055" s="10">
        <f t="shared" si="319"/>
        <v>0.125</v>
      </c>
      <c r="AC1055" s="10">
        <f t="shared" si="320"/>
        <v>0.375</v>
      </c>
      <c r="AD1055" s="10">
        <f t="shared" si="321"/>
        <v>0.1875</v>
      </c>
      <c r="AE1055" s="10">
        <f t="shared" si="322"/>
        <v>0.3125</v>
      </c>
      <c r="AF1055" s="1">
        <v>5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68</v>
      </c>
      <c r="AO1055" s="20" t="str">
        <f t="shared" si="305"/>
        <v>66+</v>
      </c>
      <c r="AP1055" s="1">
        <v>2685</v>
      </c>
      <c r="AQ1055" s="1">
        <v>0</v>
      </c>
      <c r="AR1055" s="1">
        <v>0</v>
      </c>
      <c r="AS1055" s="1">
        <v>1</v>
      </c>
      <c r="AT1055" s="1">
        <v>0</v>
      </c>
      <c r="AU1055" s="1">
        <v>0</v>
      </c>
      <c r="AV1055" s="1">
        <v>0</v>
      </c>
      <c r="AW1055" s="1">
        <v>1</v>
      </c>
      <c r="AX1055" s="1">
        <v>0</v>
      </c>
      <c r="AY1055" s="1">
        <v>0</v>
      </c>
      <c r="AZ1055" s="1">
        <v>363</v>
      </c>
      <c r="BA1055" s="23">
        <v>42164</v>
      </c>
      <c r="BB1055" s="25">
        <f t="shared" si="306"/>
        <v>6</v>
      </c>
      <c r="BC1055" s="25" t="str">
        <f t="shared" si="307"/>
        <v>June</v>
      </c>
      <c r="BD1055" s="25">
        <v>1</v>
      </c>
      <c r="BE1055" t="str">
        <f t="shared" si="308"/>
        <v>566,47958,Low income,75,Low spender,0.00156386838483673,0,1,8,268,11,88,15,3,22,407,0.658476658476658,0.027027027027027,0.216216216216216,0.0368550368550369,0.00737100737100737,0.0540540540540541,2,6,3,5,16,0.125,0.375,0.1875,0.3125,5,0,0,0,0,0,0,0,68,66+,2685,0,0,1,0,0,0,1,0,0,363</v>
      </c>
    </row>
    <row r="1056" spans="1:57" ht="13.2" x14ac:dyDescent="0.25">
      <c r="A1056" s="8">
        <v>1877</v>
      </c>
      <c r="B1056" s="1">
        <v>73395</v>
      </c>
      <c r="C1056" s="8" t="str">
        <f t="shared" si="309"/>
        <v>High income</v>
      </c>
      <c r="D1056" s="31">
        <v>1038</v>
      </c>
      <c r="E1056" s="34" t="str">
        <f t="shared" si="310"/>
        <v>High spender</v>
      </c>
      <c r="F1056" s="10">
        <f t="shared" si="304"/>
        <v>1.4142652769262212E-2</v>
      </c>
      <c r="G1056" s="1">
        <v>0</v>
      </c>
      <c r="H1056" s="1">
        <v>0</v>
      </c>
      <c r="I1056" s="1">
        <v>94</v>
      </c>
      <c r="J1056" s="1">
        <v>272</v>
      </c>
      <c r="K1056" s="1">
        <v>7</v>
      </c>
      <c r="L1056" s="1">
        <v>80</v>
      </c>
      <c r="M1056" s="1">
        <v>20</v>
      </c>
      <c r="N1056" s="1">
        <v>7</v>
      </c>
      <c r="O1056" s="1">
        <v>11</v>
      </c>
      <c r="P1056" s="8">
        <f t="shared" si="311"/>
        <v>397</v>
      </c>
      <c r="Q1056" s="10">
        <f t="shared" si="312"/>
        <v>0.68513853904282118</v>
      </c>
      <c r="R1056" s="10">
        <f t="shared" si="313"/>
        <v>1.7632241813602016E-2</v>
      </c>
      <c r="S1056" s="10">
        <f t="shared" si="314"/>
        <v>0.20151133501259447</v>
      </c>
      <c r="T1056" s="10">
        <f t="shared" si="315"/>
        <v>5.0377833753148617E-2</v>
      </c>
      <c r="U1056" s="10">
        <f t="shared" si="316"/>
        <v>1.7632241813602016E-2</v>
      </c>
      <c r="V1056" s="10">
        <f t="shared" si="317"/>
        <v>2.7707808564231738E-2</v>
      </c>
      <c r="W1056" s="1">
        <v>1</v>
      </c>
      <c r="X1056" s="1">
        <v>4</v>
      </c>
      <c r="Y1056" s="1">
        <v>4</v>
      </c>
      <c r="Z1056" s="1">
        <v>6</v>
      </c>
      <c r="AA1056" s="8">
        <f t="shared" si="318"/>
        <v>15</v>
      </c>
      <c r="AB1056" s="10">
        <f t="shared" si="319"/>
        <v>6.6666666666666666E-2</v>
      </c>
      <c r="AC1056" s="10">
        <f t="shared" si="320"/>
        <v>0.26666666666666666</v>
      </c>
      <c r="AD1056" s="10">
        <f t="shared" si="321"/>
        <v>0.26666666666666666</v>
      </c>
      <c r="AE1056" s="10">
        <f t="shared" si="322"/>
        <v>0.4</v>
      </c>
      <c r="AF1056" s="1">
        <v>2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33</v>
      </c>
      <c r="AO1056" s="20" t="str">
        <f t="shared" si="305"/>
        <v>24-35</v>
      </c>
      <c r="AP1056" s="1">
        <v>2262</v>
      </c>
      <c r="AQ1056" s="1">
        <v>0</v>
      </c>
      <c r="AR1056" s="1">
        <v>1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1</v>
      </c>
      <c r="AY1056" s="1">
        <v>0</v>
      </c>
      <c r="AZ1056" s="1">
        <v>375</v>
      </c>
      <c r="BA1056" s="23">
        <v>42587</v>
      </c>
      <c r="BB1056" s="25">
        <f t="shared" si="306"/>
        <v>8</v>
      </c>
      <c r="BC1056" s="25" t="str">
        <f t="shared" si="307"/>
        <v>August</v>
      </c>
      <c r="BD1056" s="25">
        <v>1</v>
      </c>
      <c r="BE1056" t="str">
        <f t="shared" si="308"/>
        <v>1877,73395,High income,1038,High spender,0.0141426527692622,0,0,94,272,7,80,20,7,11,397,0.685138539042821,0.017632241813602,0.201511335012594,0.0503778337531486,0.017632241813602,0.0277078085642317,1,4,4,6,15,0.0666666666666667,0.266666666666667,0.266666666666667,0.4,2,0,0,0,0,0,0,0,33,24-35,2262,0,1,0,0,0,0,0,1,0,375</v>
      </c>
    </row>
    <row r="1057" spans="1:57" ht="13.2" x14ac:dyDescent="0.25">
      <c r="A1057" s="8">
        <v>1014</v>
      </c>
      <c r="B1057" s="1">
        <v>57906</v>
      </c>
      <c r="C1057" s="8" t="str">
        <f t="shared" si="309"/>
        <v>High income</v>
      </c>
      <c r="D1057" s="31">
        <v>1331</v>
      </c>
      <c r="E1057" s="34" t="str">
        <f t="shared" si="310"/>
        <v>High spender</v>
      </c>
      <c r="F1057" s="10">
        <f t="shared" si="304"/>
        <v>2.2985528269954755E-2</v>
      </c>
      <c r="G1057" s="1">
        <v>0</v>
      </c>
      <c r="H1057" s="1">
        <v>1</v>
      </c>
      <c r="I1057" s="1">
        <v>29</v>
      </c>
      <c r="J1057" s="1">
        <v>243</v>
      </c>
      <c r="K1057" s="1">
        <v>11</v>
      </c>
      <c r="L1057" s="1">
        <v>119</v>
      </c>
      <c r="M1057" s="1">
        <v>10</v>
      </c>
      <c r="N1057" s="1">
        <v>3</v>
      </c>
      <c r="O1057" s="1">
        <v>15</v>
      </c>
      <c r="P1057" s="8">
        <f t="shared" si="311"/>
        <v>401</v>
      </c>
      <c r="Q1057" s="10">
        <f t="shared" si="312"/>
        <v>0.6059850374064838</v>
      </c>
      <c r="R1057" s="10">
        <f t="shared" si="313"/>
        <v>2.7431421446384038E-2</v>
      </c>
      <c r="S1057" s="10">
        <f t="shared" si="314"/>
        <v>0.29675810473815462</v>
      </c>
      <c r="T1057" s="10">
        <f t="shared" si="315"/>
        <v>2.4937655860349128E-2</v>
      </c>
      <c r="U1057" s="10">
        <f t="shared" si="316"/>
        <v>7.481296758104738E-3</v>
      </c>
      <c r="V1057" s="10">
        <f t="shared" si="317"/>
        <v>3.7406483790523692E-2</v>
      </c>
      <c r="W1057" s="1">
        <v>3</v>
      </c>
      <c r="X1057" s="1">
        <v>4</v>
      </c>
      <c r="Y1057" s="1">
        <v>2</v>
      </c>
      <c r="Z1057" s="1">
        <v>8</v>
      </c>
      <c r="AA1057" s="8">
        <f t="shared" si="318"/>
        <v>17</v>
      </c>
      <c r="AB1057" s="10">
        <f t="shared" si="319"/>
        <v>0.17647058823529413</v>
      </c>
      <c r="AC1057" s="10">
        <f t="shared" si="320"/>
        <v>0.23529411764705882</v>
      </c>
      <c r="AD1057" s="10">
        <f t="shared" si="321"/>
        <v>0.11764705882352941</v>
      </c>
      <c r="AE1057" s="10">
        <f t="shared" si="322"/>
        <v>0.47058823529411764</v>
      </c>
      <c r="AF1057" s="1">
        <v>4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47</v>
      </c>
      <c r="AO1057" s="20" t="str">
        <f t="shared" si="305"/>
        <v>36-50</v>
      </c>
      <c r="AP1057" s="1">
        <v>2542</v>
      </c>
      <c r="AQ1057" s="1">
        <v>0</v>
      </c>
      <c r="AR1057" s="1">
        <v>0</v>
      </c>
      <c r="AS1057" s="1">
        <v>0</v>
      </c>
      <c r="AT1057" s="1">
        <v>1</v>
      </c>
      <c r="AU1057" s="1">
        <v>0</v>
      </c>
      <c r="AV1057" s="1">
        <v>0</v>
      </c>
      <c r="AW1057" s="1">
        <v>0</v>
      </c>
      <c r="AX1057" s="1">
        <v>0</v>
      </c>
      <c r="AY1057" s="1">
        <v>1</v>
      </c>
      <c r="AZ1057" s="1">
        <v>371</v>
      </c>
      <c r="BA1057" s="23">
        <v>42307</v>
      </c>
      <c r="BB1057" s="25">
        <f t="shared" si="306"/>
        <v>10</v>
      </c>
      <c r="BC1057" s="25" t="str">
        <f t="shared" si="307"/>
        <v>October</v>
      </c>
      <c r="BD1057" s="25">
        <v>1</v>
      </c>
      <c r="BE1057" t="str">
        <f t="shared" si="308"/>
        <v>1014,57906,High income,1331,High spender,0.0229855282699548,0,1,29,243,11,119,10,3,15,401,0.605985037406484,0.027431421446384,0.296758104738155,0.0249376558603491,0.00748129675810474,0.0374064837905237,3,4,2,8,17,0.176470588235294,0.235294117647059,0.117647058823529,0.470588235294118,4,0,0,0,0,0,0,0,47,36-50,2542,0,0,0,1,0,0,0,0,1,371</v>
      </c>
    </row>
    <row r="1058" spans="1:57" ht="13.2" x14ac:dyDescent="0.25">
      <c r="A1058" s="8">
        <v>772</v>
      </c>
      <c r="B1058" s="1">
        <v>43456</v>
      </c>
      <c r="C1058" s="8" t="str">
        <f t="shared" si="309"/>
        <v>Low income</v>
      </c>
      <c r="D1058" s="31">
        <v>965</v>
      </c>
      <c r="E1058" s="34" t="str">
        <f t="shared" si="310"/>
        <v>High spender</v>
      </c>
      <c r="F1058" s="10">
        <f t="shared" si="304"/>
        <v>2.2206369661266569E-2</v>
      </c>
      <c r="G1058" s="1">
        <v>0</v>
      </c>
      <c r="H1058" s="1">
        <v>1</v>
      </c>
      <c r="I1058" s="1">
        <v>0</v>
      </c>
      <c r="J1058" s="1">
        <v>275</v>
      </c>
      <c r="K1058" s="1">
        <v>11</v>
      </c>
      <c r="L1058" s="1">
        <v>68</v>
      </c>
      <c r="M1058" s="1">
        <v>25</v>
      </c>
      <c r="N1058" s="1">
        <v>7</v>
      </c>
      <c r="O1058" s="1">
        <v>7</v>
      </c>
      <c r="P1058" s="8">
        <f t="shared" si="311"/>
        <v>393</v>
      </c>
      <c r="Q1058" s="10">
        <f t="shared" si="312"/>
        <v>0.69974554707379133</v>
      </c>
      <c r="R1058" s="10">
        <f t="shared" si="313"/>
        <v>2.7989821882951654E-2</v>
      </c>
      <c r="S1058" s="10">
        <f t="shared" si="314"/>
        <v>0.17302798982188294</v>
      </c>
      <c r="T1058" s="10">
        <f t="shared" si="315"/>
        <v>6.3613231552162849E-2</v>
      </c>
      <c r="U1058" s="10">
        <f t="shared" si="316"/>
        <v>1.7811704834605598E-2</v>
      </c>
      <c r="V1058" s="10">
        <f t="shared" si="317"/>
        <v>1.7811704834605598E-2</v>
      </c>
      <c r="W1058" s="1">
        <v>3</v>
      </c>
      <c r="X1058" s="1">
        <v>5</v>
      </c>
      <c r="Y1058" s="1">
        <v>1</v>
      </c>
      <c r="Z1058" s="1">
        <v>8</v>
      </c>
      <c r="AA1058" s="8">
        <f t="shared" si="318"/>
        <v>17</v>
      </c>
      <c r="AB1058" s="10">
        <f t="shared" si="319"/>
        <v>0.17647058823529413</v>
      </c>
      <c r="AC1058" s="10">
        <f t="shared" si="320"/>
        <v>0.29411764705882354</v>
      </c>
      <c r="AD1058" s="10">
        <f t="shared" si="321"/>
        <v>5.8823529411764705E-2</v>
      </c>
      <c r="AE1058" s="10">
        <f t="shared" si="322"/>
        <v>0.47058823529411764</v>
      </c>
      <c r="AF1058" s="1">
        <v>5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54</v>
      </c>
      <c r="AO1058" s="20" t="str">
        <f t="shared" si="305"/>
        <v>50-65</v>
      </c>
      <c r="AP1058" s="1">
        <v>2619</v>
      </c>
      <c r="AQ1058" s="1">
        <v>0</v>
      </c>
      <c r="AR1058" s="1">
        <v>0</v>
      </c>
      <c r="AS1058" s="1">
        <v>1</v>
      </c>
      <c r="AT1058" s="1">
        <v>0</v>
      </c>
      <c r="AU1058" s="1">
        <v>0</v>
      </c>
      <c r="AV1058" s="1">
        <v>0</v>
      </c>
      <c r="AW1058" s="1">
        <v>0</v>
      </c>
      <c r="AX1058" s="1">
        <v>1</v>
      </c>
      <c r="AY1058" s="1">
        <v>0</v>
      </c>
      <c r="AZ1058" s="1">
        <v>379</v>
      </c>
      <c r="BA1058" s="23">
        <v>42230</v>
      </c>
      <c r="BB1058" s="25">
        <f t="shared" si="306"/>
        <v>8</v>
      </c>
      <c r="BC1058" s="25" t="str">
        <f t="shared" si="307"/>
        <v>August</v>
      </c>
      <c r="BD1058" s="25">
        <v>1</v>
      </c>
      <c r="BE1058" t="str">
        <f t="shared" si="308"/>
        <v>772,43456,Low income,965,High spender,0.0222063696612666,0,1,0,275,11,68,25,7,7,393,0.699745547073791,0.0279898218829517,0.173027989821883,0.0636132315521628,0.0178117048346056,0.0178117048346056,3,5,1,8,17,0.176470588235294,0.294117647058824,0.0588235294117647,0.470588235294118,5,0,0,0,0,0,0,0,54,50-65,2619,0,0,1,0,0,0,0,1,0,379</v>
      </c>
    </row>
    <row r="1059" spans="1:57" ht="13.2" x14ac:dyDescent="0.25">
      <c r="A1059" s="8">
        <v>58</v>
      </c>
      <c r="B1059" s="1">
        <v>42014</v>
      </c>
      <c r="C1059" s="8" t="str">
        <f t="shared" si="309"/>
        <v>Low income</v>
      </c>
      <c r="D1059" s="31">
        <v>62</v>
      </c>
      <c r="E1059" s="34" t="str">
        <f t="shared" si="310"/>
        <v>Low spender</v>
      </c>
      <c r="F1059" s="10">
        <f t="shared" si="304"/>
        <v>1.4756985766649212E-3</v>
      </c>
      <c r="G1059" s="1">
        <v>1</v>
      </c>
      <c r="H1059" s="1">
        <v>0</v>
      </c>
      <c r="I1059" s="1">
        <v>56</v>
      </c>
      <c r="J1059" s="1">
        <v>244</v>
      </c>
      <c r="K1059" s="1">
        <v>15</v>
      </c>
      <c r="L1059" s="1">
        <v>108</v>
      </c>
      <c r="M1059" s="1">
        <v>4</v>
      </c>
      <c r="N1059" s="1">
        <v>15</v>
      </c>
      <c r="O1059" s="1">
        <v>50</v>
      </c>
      <c r="P1059" s="8">
        <f t="shared" si="311"/>
        <v>436</v>
      </c>
      <c r="Q1059" s="10">
        <f t="shared" si="312"/>
        <v>0.55963302752293576</v>
      </c>
      <c r="R1059" s="10">
        <f t="shared" si="313"/>
        <v>3.4403669724770644E-2</v>
      </c>
      <c r="S1059" s="10">
        <f t="shared" si="314"/>
        <v>0.24770642201834864</v>
      </c>
      <c r="T1059" s="10">
        <f t="shared" si="315"/>
        <v>9.1743119266055051E-3</v>
      </c>
      <c r="U1059" s="10">
        <f t="shared" si="316"/>
        <v>3.4403669724770644E-2</v>
      </c>
      <c r="V1059" s="10">
        <f t="shared" si="317"/>
        <v>0.11467889908256881</v>
      </c>
      <c r="W1059" s="1">
        <v>6</v>
      </c>
      <c r="X1059" s="1">
        <v>7</v>
      </c>
      <c r="Y1059" s="1">
        <v>1</v>
      </c>
      <c r="Z1059" s="1">
        <v>6</v>
      </c>
      <c r="AA1059" s="8">
        <f t="shared" si="318"/>
        <v>20</v>
      </c>
      <c r="AB1059" s="10">
        <f t="shared" si="319"/>
        <v>0.3</v>
      </c>
      <c r="AC1059" s="10">
        <f t="shared" si="320"/>
        <v>0.35</v>
      </c>
      <c r="AD1059" s="10">
        <f t="shared" si="321"/>
        <v>0.05</v>
      </c>
      <c r="AE1059" s="10">
        <f t="shared" si="322"/>
        <v>0.3</v>
      </c>
      <c r="AF1059" s="1">
        <v>8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1</v>
      </c>
      <c r="AN1059" s="1">
        <v>43</v>
      </c>
      <c r="AO1059" s="20" t="str">
        <f t="shared" si="305"/>
        <v>36-50</v>
      </c>
      <c r="AP1059" s="1">
        <v>2840</v>
      </c>
      <c r="AQ1059" s="1">
        <v>0</v>
      </c>
      <c r="AR1059" s="1">
        <v>1</v>
      </c>
      <c r="AS1059" s="1">
        <v>0</v>
      </c>
      <c r="AT1059" s="1">
        <v>0</v>
      </c>
      <c r="AU1059" s="1">
        <v>0</v>
      </c>
      <c r="AV1059" s="1">
        <v>0</v>
      </c>
      <c r="AW1059" s="1">
        <v>1</v>
      </c>
      <c r="AX1059" s="1">
        <v>0</v>
      </c>
      <c r="AY1059" s="1">
        <v>0</v>
      </c>
      <c r="AZ1059" s="1">
        <v>336</v>
      </c>
      <c r="BA1059" s="23">
        <v>42009</v>
      </c>
      <c r="BB1059" s="25">
        <f t="shared" si="306"/>
        <v>1</v>
      </c>
      <c r="BC1059" s="25" t="str">
        <f t="shared" si="307"/>
        <v>January</v>
      </c>
      <c r="BD1059" s="25">
        <v>1</v>
      </c>
      <c r="BE1059" t="str">
        <f t="shared" si="308"/>
        <v>58,42014,Low income,62,Low spender,0.00147569857666492,1,0,56,244,15,108,4,15,50,436,0.559633027522936,0.0344036697247706,0.247706422018349,0.00917431192660551,0.0344036697247706,0.114678899082569,6,7,1,6,20,0.3,0.35,0.05,0.3,8,0,0,0,0,0,0,1,43,36-50,2840,0,1,0,0,0,0,1,0,0,336</v>
      </c>
    </row>
    <row r="1060" spans="1:57" ht="13.2" x14ac:dyDescent="0.25">
      <c r="A1060" s="8">
        <v>1392</v>
      </c>
      <c r="B1060" s="1">
        <v>46681</v>
      </c>
      <c r="C1060" s="8" t="str">
        <f t="shared" si="309"/>
        <v>Low income</v>
      </c>
      <c r="D1060" s="31">
        <v>774</v>
      </c>
      <c r="E1060" s="34" t="str">
        <f t="shared" si="310"/>
        <v>High spender</v>
      </c>
      <c r="F1060" s="10">
        <f t="shared" si="304"/>
        <v>1.6580621666202524E-2</v>
      </c>
      <c r="G1060" s="1">
        <v>0</v>
      </c>
      <c r="H1060" s="1">
        <v>2</v>
      </c>
      <c r="I1060" s="1">
        <v>52</v>
      </c>
      <c r="J1060" s="1">
        <v>269</v>
      </c>
      <c r="K1060" s="1">
        <v>15</v>
      </c>
      <c r="L1060" s="1">
        <v>69</v>
      </c>
      <c r="M1060" s="1">
        <v>15</v>
      </c>
      <c r="N1060" s="1">
        <v>19</v>
      </c>
      <c r="O1060" s="1">
        <v>38</v>
      </c>
      <c r="P1060" s="8">
        <f t="shared" si="311"/>
        <v>425</v>
      </c>
      <c r="Q1060" s="10">
        <f t="shared" si="312"/>
        <v>0.63294117647058823</v>
      </c>
      <c r="R1060" s="10">
        <f t="shared" si="313"/>
        <v>3.5294117647058823E-2</v>
      </c>
      <c r="S1060" s="10">
        <f t="shared" si="314"/>
        <v>0.16235294117647059</v>
      </c>
      <c r="T1060" s="10">
        <f t="shared" si="315"/>
        <v>3.5294117647058823E-2</v>
      </c>
      <c r="U1060" s="10">
        <f t="shared" si="316"/>
        <v>4.4705882352941179E-2</v>
      </c>
      <c r="V1060" s="10">
        <f t="shared" si="317"/>
        <v>8.9411764705882357E-2</v>
      </c>
      <c r="W1060" s="1">
        <v>2</v>
      </c>
      <c r="X1060" s="1">
        <v>4</v>
      </c>
      <c r="Y1060" s="1">
        <v>6</v>
      </c>
      <c r="Z1060" s="1">
        <v>4</v>
      </c>
      <c r="AA1060" s="8">
        <f t="shared" si="318"/>
        <v>16</v>
      </c>
      <c r="AB1060" s="10">
        <f t="shared" si="319"/>
        <v>0.125</v>
      </c>
      <c r="AC1060" s="10">
        <f t="shared" si="320"/>
        <v>0.25</v>
      </c>
      <c r="AD1060" s="10">
        <f t="shared" si="321"/>
        <v>0.375</v>
      </c>
      <c r="AE1060" s="10">
        <f t="shared" si="322"/>
        <v>0.25</v>
      </c>
      <c r="AF1060" s="1">
        <v>5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72</v>
      </c>
      <c r="AO1060" s="20" t="str">
        <f t="shared" si="305"/>
        <v>66+</v>
      </c>
      <c r="AP1060" s="1">
        <v>2423</v>
      </c>
      <c r="AQ1060" s="1">
        <v>0</v>
      </c>
      <c r="AR1060" s="1">
        <v>0</v>
      </c>
      <c r="AS1060" s="1">
        <v>0</v>
      </c>
      <c r="AT1060" s="1">
        <v>1</v>
      </c>
      <c r="AU1060" s="1">
        <v>0</v>
      </c>
      <c r="AV1060" s="1">
        <v>0</v>
      </c>
      <c r="AW1060" s="1">
        <v>0</v>
      </c>
      <c r="AX1060" s="1">
        <v>0</v>
      </c>
      <c r="AY1060" s="1">
        <v>1</v>
      </c>
      <c r="AZ1060" s="1">
        <v>349</v>
      </c>
      <c r="BA1060" s="23">
        <v>42426</v>
      </c>
      <c r="BB1060" s="25">
        <f t="shared" si="306"/>
        <v>2</v>
      </c>
      <c r="BC1060" s="25" t="str">
        <f t="shared" si="307"/>
        <v>February</v>
      </c>
      <c r="BD1060" s="25">
        <v>1</v>
      </c>
      <c r="BE1060" t="str">
        <f t="shared" si="308"/>
        <v>1392,46681,Low income,774,High spender,0.0165806216662025,0,2,52,269,15,69,15,19,38,425,0.632941176470588,0.0352941176470588,0.162352941176471,0.0352941176470588,0.0447058823529412,0.0894117647058824,2,4,6,4,16,0.125,0.25,0.375,0.25,5,0,0,0,0,0,0,0,72,66+,2423,0,0,0,1,0,0,0,0,1,349</v>
      </c>
    </row>
    <row r="1061" spans="1:57" ht="13.2" x14ac:dyDescent="0.25">
      <c r="A1061" s="8">
        <v>663</v>
      </c>
      <c r="B1061" s="1">
        <v>71488</v>
      </c>
      <c r="C1061" s="8" t="str">
        <f t="shared" si="309"/>
        <v>High income</v>
      </c>
      <c r="D1061" s="31">
        <v>303</v>
      </c>
      <c r="E1061" s="34" t="str">
        <f t="shared" si="310"/>
        <v>Low spender</v>
      </c>
      <c r="F1061" s="10">
        <f t="shared" si="304"/>
        <v>4.2384735899731419E-3</v>
      </c>
      <c r="G1061" s="1">
        <v>0</v>
      </c>
      <c r="H1061" s="1">
        <v>0</v>
      </c>
      <c r="I1061" s="1">
        <v>87</v>
      </c>
      <c r="J1061" s="1">
        <v>162</v>
      </c>
      <c r="K1061" s="1">
        <v>33</v>
      </c>
      <c r="L1061" s="1">
        <v>124</v>
      </c>
      <c r="M1061" s="1">
        <v>40</v>
      </c>
      <c r="N1061" s="1">
        <v>28</v>
      </c>
      <c r="O1061" s="1">
        <v>172</v>
      </c>
      <c r="P1061" s="8">
        <f t="shared" si="311"/>
        <v>559</v>
      </c>
      <c r="Q1061" s="10">
        <f t="shared" si="312"/>
        <v>0.28980322003577819</v>
      </c>
      <c r="R1061" s="10">
        <f t="shared" si="313"/>
        <v>5.9033989266547404E-2</v>
      </c>
      <c r="S1061" s="10">
        <f t="shared" si="314"/>
        <v>0.22182468694096602</v>
      </c>
      <c r="T1061" s="10">
        <f t="shared" si="315"/>
        <v>7.1556350626118065E-2</v>
      </c>
      <c r="U1061" s="10">
        <f t="shared" si="316"/>
        <v>5.008944543828265E-2</v>
      </c>
      <c r="V1061" s="10">
        <f t="shared" si="317"/>
        <v>0.30769230769230771</v>
      </c>
      <c r="W1061" s="1">
        <v>2</v>
      </c>
      <c r="X1061" s="1">
        <v>3</v>
      </c>
      <c r="Y1061" s="1">
        <v>4</v>
      </c>
      <c r="Z1061" s="1">
        <v>7</v>
      </c>
      <c r="AA1061" s="8">
        <f t="shared" si="318"/>
        <v>16</v>
      </c>
      <c r="AB1061" s="10">
        <f t="shared" si="319"/>
        <v>0.125</v>
      </c>
      <c r="AC1061" s="10">
        <f t="shared" si="320"/>
        <v>0.1875</v>
      </c>
      <c r="AD1061" s="10">
        <f t="shared" si="321"/>
        <v>0.25</v>
      </c>
      <c r="AE1061" s="10">
        <f t="shared" si="322"/>
        <v>0.4375</v>
      </c>
      <c r="AF1061" s="1">
        <v>1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55</v>
      </c>
      <c r="AO1061" s="20" t="str">
        <f t="shared" si="305"/>
        <v>50-65</v>
      </c>
      <c r="AP1061" s="1">
        <v>2655</v>
      </c>
      <c r="AQ1061" s="1">
        <v>0</v>
      </c>
      <c r="AR1061" s="1">
        <v>0</v>
      </c>
      <c r="AS1061" s="1">
        <v>0</v>
      </c>
      <c r="AT1061" s="1">
        <v>1</v>
      </c>
      <c r="AU1061" s="1">
        <v>0</v>
      </c>
      <c r="AV1061" s="1">
        <v>1</v>
      </c>
      <c r="AW1061" s="1">
        <v>0</v>
      </c>
      <c r="AX1061" s="1">
        <v>0</v>
      </c>
      <c r="AY1061" s="1">
        <v>0</v>
      </c>
      <c r="AZ1061" s="1">
        <v>215</v>
      </c>
      <c r="BA1061" s="23">
        <v>42194</v>
      </c>
      <c r="BB1061" s="25">
        <f t="shared" si="306"/>
        <v>7</v>
      </c>
      <c r="BC1061" s="25" t="str">
        <f t="shared" si="307"/>
        <v>July</v>
      </c>
      <c r="BD1061" s="25">
        <v>1</v>
      </c>
      <c r="BE1061" t="str">
        <f t="shared" si="308"/>
        <v>663,71488,High income,303,Low spender,0.00423847358997314,0,0,87,162,33,124,40,28,172,559,0.289803220035778,0.0590339892665474,0.221824686940966,0.0715563506261181,0.0500894454382826,0.307692307692308,2,3,4,7,16,0.125,0.1875,0.25,0.4375,1,0,0,0,0,0,0,0,55,50-65,2655,0,0,0,1,0,1,0,0,0,215</v>
      </c>
    </row>
    <row r="1062" spans="1:57" ht="13.2" x14ac:dyDescent="0.25">
      <c r="A1062" s="8">
        <v>308</v>
      </c>
      <c r="B1062" s="1">
        <v>41124</v>
      </c>
      <c r="C1062" s="8" t="str">
        <f t="shared" si="309"/>
        <v>Low income</v>
      </c>
      <c r="D1062" s="31">
        <v>297</v>
      </c>
      <c r="E1062" s="34" t="str">
        <f t="shared" si="310"/>
        <v>Low spender</v>
      </c>
      <c r="F1062" s="10">
        <f t="shared" si="304"/>
        <v>7.2220601108841549E-3</v>
      </c>
      <c r="G1062" s="1">
        <v>1</v>
      </c>
      <c r="H1062" s="1">
        <v>0</v>
      </c>
      <c r="I1062" s="1">
        <v>41</v>
      </c>
      <c r="J1062" s="1">
        <v>281</v>
      </c>
      <c r="K1062" s="1">
        <v>7</v>
      </c>
      <c r="L1062" s="1">
        <v>84</v>
      </c>
      <c r="M1062" s="1">
        <v>15</v>
      </c>
      <c r="N1062" s="1">
        <v>0</v>
      </c>
      <c r="O1062" s="1">
        <v>119</v>
      </c>
      <c r="P1062" s="8">
        <f t="shared" si="311"/>
        <v>506</v>
      </c>
      <c r="Q1062" s="10">
        <f t="shared" si="312"/>
        <v>0.55533596837944665</v>
      </c>
      <c r="R1062" s="10">
        <f t="shared" si="313"/>
        <v>1.383399209486166E-2</v>
      </c>
      <c r="S1062" s="10">
        <f t="shared" si="314"/>
        <v>0.16600790513833993</v>
      </c>
      <c r="T1062" s="10">
        <f t="shared" si="315"/>
        <v>2.9644268774703556E-2</v>
      </c>
      <c r="U1062" s="10">
        <f t="shared" si="316"/>
        <v>0</v>
      </c>
      <c r="V1062" s="10">
        <f t="shared" si="317"/>
        <v>0.23517786561264822</v>
      </c>
      <c r="W1062" s="1">
        <v>7</v>
      </c>
      <c r="X1062" s="1">
        <v>7</v>
      </c>
      <c r="Y1062" s="1">
        <v>3</v>
      </c>
      <c r="Z1062" s="1">
        <v>4</v>
      </c>
      <c r="AA1062" s="8">
        <f t="shared" si="318"/>
        <v>21</v>
      </c>
      <c r="AB1062" s="10">
        <f t="shared" si="319"/>
        <v>0.33333333333333331</v>
      </c>
      <c r="AC1062" s="10">
        <f t="shared" si="320"/>
        <v>0.33333333333333331</v>
      </c>
      <c r="AD1062" s="10">
        <f t="shared" si="321"/>
        <v>0.14285714285714285</v>
      </c>
      <c r="AE1062" s="10">
        <f t="shared" si="322"/>
        <v>0.19047619047619047</v>
      </c>
      <c r="AF1062" s="1">
        <v>8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43</v>
      </c>
      <c r="AO1062" s="20" t="str">
        <f t="shared" si="305"/>
        <v>36-50</v>
      </c>
      <c r="AP1062" s="1">
        <v>2765</v>
      </c>
      <c r="AQ1062" s="1">
        <v>0</v>
      </c>
      <c r="AR1062" s="1">
        <v>1</v>
      </c>
      <c r="AS1062" s="1">
        <v>0</v>
      </c>
      <c r="AT1062" s="1">
        <v>0</v>
      </c>
      <c r="AU1062" s="1">
        <v>0</v>
      </c>
      <c r="AV1062" s="1">
        <v>0</v>
      </c>
      <c r="AW1062" s="1">
        <v>1</v>
      </c>
      <c r="AX1062" s="1">
        <v>0</v>
      </c>
      <c r="AY1062" s="1">
        <v>0</v>
      </c>
      <c r="AZ1062" s="1">
        <v>268</v>
      </c>
      <c r="BA1062" s="23">
        <v>42084</v>
      </c>
      <c r="BB1062" s="25">
        <f t="shared" si="306"/>
        <v>3</v>
      </c>
      <c r="BC1062" s="25" t="str">
        <f t="shared" si="307"/>
        <v>March</v>
      </c>
      <c r="BD1062" s="25">
        <v>1</v>
      </c>
      <c r="BE1062" t="str">
        <f t="shared" si="308"/>
        <v>308,41124,Low income,297,Low spender,0.00722206011088415,1,0,41,281,7,84,15,0,119,506,0.555335968379447,0.0138339920948617,0.16600790513834,0.0296442687747036,0,0.235177865612648,7,7,3,4,21,0.333333333333333,0.333333333333333,0.142857142857143,0.19047619047619,8,0,0,0,0,0,0,0,43,36-50,2765,0,1,0,0,0,0,1,0,0,268</v>
      </c>
    </row>
    <row r="1063" spans="1:57" ht="13.2" x14ac:dyDescent="0.25">
      <c r="A1063" s="8">
        <v>630</v>
      </c>
      <c r="B1063" s="1">
        <v>53201</v>
      </c>
      <c r="C1063" s="8" t="str">
        <f t="shared" si="309"/>
        <v>High income</v>
      </c>
      <c r="D1063" s="31">
        <v>27</v>
      </c>
      <c r="E1063" s="34" t="str">
        <f t="shared" si="310"/>
        <v>Low spender</v>
      </c>
      <c r="F1063" s="10">
        <f t="shared" si="304"/>
        <v>5.0750925734478671E-4</v>
      </c>
      <c r="G1063" s="1">
        <v>1</v>
      </c>
      <c r="H1063" s="1">
        <v>1</v>
      </c>
      <c r="I1063" s="1">
        <v>49</v>
      </c>
      <c r="J1063" s="1">
        <v>280</v>
      </c>
      <c r="K1063" s="1">
        <v>7</v>
      </c>
      <c r="L1063" s="1">
        <v>81</v>
      </c>
      <c r="M1063" s="1">
        <v>20</v>
      </c>
      <c r="N1063" s="1">
        <v>0</v>
      </c>
      <c r="O1063" s="1">
        <v>27</v>
      </c>
      <c r="P1063" s="8">
        <f t="shared" si="311"/>
        <v>415</v>
      </c>
      <c r="Q1063" s="10">
        <f t="shared" si="312"/>
        <v>0.67469879518072284</v>
      </c>
      <c r="R1063" s="10">
        <f t="shared" si="313"/>
        <v>1.6867469879518072E-2</v>
      </c>
      <c r="S1063" s="10">
        <f t="shared" si="314"/>
        <v>0.19518072289156627</v>
      </c>
      <c r="T1063" s="10">
        <f t="shared" si="315"/>
        <v>4.8192771084337352E-2</v>
      </c>
      <c r="U1063" s="10">
        <f t="shared" si="316"/>
        <v>0</v>
      </c>
      <c r="V1063" s="10">
        <f t="shared" si="317"/>
        <v>6.5060240963855417E-2</v>
      </c>
      <c r="W1063" s="1">
        <v>8</v>
      </c>
      <c r="X1063" s="1">
        <v>6</v>
      </c>
      <c r="Y1063" s="1">
        <v>3</v>
      </c>
      <c r="Z1063" s="1">
        <v>5</v>
      </c>
      <c r="AA1063" s="8">
        <f t="shared" si="318"/>
        <v>22</v>
      </c>
      <c r="AB1063" s="10">
        <f t="shared" si="319"/>
        <v>0.36363636363636365</v>
      </c>
      <c r="AC1063" s="10">
        <f t="shared" si="320"/>
        <v>0.27272727272727271</v>
      </c>
      <c r="AD1063" s="10">
        <f t="shared" si="321"/>
        <v>0.13636363636363635</v>
      </c>
      <c r="AE1063" s="10">
        <f t="shared" si="322"/>
        <v>0.22727272727272727</v>
      </c>
      <c r="AF1063" s="1">
        <v>7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45</v>
      </c>
      <c r="AO1063" s="20" t="str">
        <f t="shared" si="305"/>
        <v>36-50</v>
      </c>
      <c r="AP1063" s="1">
        <v>2661</v>
      </c>
      <c r="AQ1063" s="1">
        <v>0</v>
      </c>
      <c r="AR1063" s="1">
        <v>0</v>
      </c>
      <c r="AS1063" s="1">
        <v>1</v>
      </c>
      <c r="AT1063" s="1">
        <v>0</v>
      </c>
      <c r="AU1063" s="1">
        <v>0</v>
      </c>
      <c r="AV1063" s="1">
        <v>0</v>
      </c>
      <c r="AW1063" s="1">
        <v>1</v>
      </c>
      <c r="AX1063" s="1">
        <v>0</v>
      </c>
      <c r="AY1063" s="1">
        <v>0</v>
      </c>
      <c r="AZ1063" s="1">
        <v>361</v>
      </c>
      <c r="BA1063" s="23">
        <v>42188</v>
      </c>
      <c r="BB1063" s="25">
        <f t="shared" si="306"/>
        <v>7</v>
      </c>
      <c r="BC1063" s="25" t="str">
        <f t="shared" si="307"/>
        <v>July</v>
      </c>
      <c r="BD1063" s="25">
        <v>1</v>
      </c>
      <c r="BE1063" t="str">
        <f t="shared" si="308"/>
        <v>630,53201,High income,27,Low spender,0.000507509257344787,1,1,49,280,7,81,20,0,27,415,0.674698795180723,0.0168674698795181,0.195180722891566,0.0481927710843374,0,0.0650602409638554,8,6,3,5,22,0.363636363636364,0.272727272727273,0.136363636363636,0.227272727272727,7,0,0,0,0,0,0,0,45,36-50,2661,0,0,1,0,0,0,1,0,0,361</v>
      </c>
    </row>
    <row r="1064" spans="1:57" ht="13.2" x14ac:dyDescent="0.25">
      <c r="A1064" s="8">
        <v>1652</v>
      </c>
      <c r="B1064" s="1">
        <v>56243</v>
      </c>
      <c r="C1064" s="8" t="str">
        <f t="shared" si="309"/>
        <v>High income</v>
      </c>
      <c r="D1064" s="31">
        <v>25</v>
      </c>
      <c r="E1064" s="34" t="str">
        <f t="shared" si="310"/>
        <v>Low spender</v>
      </c>
      <c r="F1064" s="10">
        <f t="shared" si="304"/>
        <v>4.4449975997012963E-4</v>
      </c>
      <c r="G1064" s="1">
        <v>1</v>
      </c>
      <c r="H1064" s="1">
        <v>2</v>
      </c>
      <c r="I1064" s="1">
        <v>26</v>
      </c>
      <c r="J1064" s="1">
        <v>347</v>
      </c>
      <c r="K1064" s="1">
        <v>0</v>
      </c>
      <c r="L1064" s="1">
        <v>35</v>
      </c>
      <c r="M1064" s="1">
        <v>4</v>
      </c>
      <c r="N1064" s="1">
        <v>3</v>
      </c>
      <c r="O1064" s="1">
        <v>7</v>
      </c>
      <c r="P1064" s="8">
        <f t="shared" si="311"/>
        <v>396</v>
      </c>
      <c r="Q1064" s="10">
        <f t="shared" si="312"/>
        <v>0.8762626262626263</v>
      </c>
      <c r="R1064" s="10">
        <f t="shared" si="313"/>
        <v>0</v>
      </c>
      <c r="S1064" s="10">
        <f t="shared" si="314"/>
        <v>8.8383838383838384E-2</v>
      </c>
      <c r="T1064" s="10">
        <f t="shared" si="315"/>
        <v>1.0101010101010102E-2</v>
      </c>
      <c r="U1064" s="10">
        <f t="shared" si="316"/>
        <v>7.575757575757576E-3</v>
      </c>
      <c r="V1064" s="10">
        <f t="shared" si="317"/>
        <v>1.7676767676767676E-2</v>
      </c>
      <c r="W1064" s="1">
        <v>6</v>
      </c>
      <c r="X1064" s="1">
        <v>4</v>
      </c>
      <c r="Y1064" s="1">
        <v>2</v>
      </c>
      <c r="Z1064" s="1">
        <v>8</v>
      </c>
      <c r="AA1064" s="8">
        <f t="shared" si="318"/>
        <v>20</v>
      </c>
      <c r="AB1064" s="10">
        <f t="shared" si="319"/>
        <v>0.3</v>
      </c>
      <c r="AC1064" s="10">
        <f t="shared" si="320"/>
        <v>0.2</v>
      </c>
      <c r="AD1064" s="10">
        <f t="shared" si="321"/>
        <v>0.1</v>
      </c>
      <c r="AE1064" s="10">
        <f t="shared" si="322"/>
        <v>0.4</v>
      </c>
      <c r="AF1064" s="1">
        <v>5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45</v>
      </c>
      <c r="AO1064" s="20" t="str">
        <f t="shared" si="305"/>
        <v>36-50</v>
      </c>
      <c r="AP1064" s="1">
        <v>2340</v>
      </c>
      <c r="AQ1064" s="1">
        <v>0</v>
      </c>
      <c r="AR1064" s="1">
        <v>0</v>
      </c>
      <c r="AS1064" s="1">
        <v>1</v>
      </c>
      <c r="AT1064" s="1">
        <v>0</v>
      </c>
      <c r="AU1064" s="1">
        <v>0</v>
      </c>
      <c r="AV1064" s="1">
        <v>0</v>
      </c>
      <c r="AW1064" s="1">
        <v>1</v>
      </c>
      <c r="AX1064" s="1">
        <v>0</v>
      </c>
      <c r="AY1064" s="1">
        <v>0</v>
      </c>
      <c r="AZ1064" s="1">
        <v>382</v>
      </c>
      <c r="BA1064" s="23">
        <v>42509</v>
      </c>
      <c r="BB1064" s="25">
        <f t="shared" si="306"/>
        <v>5</v>
      </c>
      <c r="BC1064" s="25" t="str">
        <f t="shared" si="307"/>
        <v>May</v>
      </c>
      <c r="BD1064" s="25">
        <v>1</v>
      </c>
      <c r="BE1064" t="str">
        <f t="shared" si="308"/>
        <v>1652,56243,High income,25,Low spender,0.00044449975997013,1,2,26,347,0,35,4,3,7,396,0.876262626262626,0,0.0883838383838384,0.0101010101010101,0.00757575757575758,0.0176767676767677,6,4,2,8,20,0.3,0.2,0.1,0.4,5,0,0,0,0,0,0,0,45,36-50,2340,0,0,1,0,0,0,1,0,0,382</v>
      </c>
    </row>
    <row r="1065" spans="1:57" ht="13.2" x14ac:dyDescent="0.25">
      <c r="A1065" s="8">
        <v>1503</v>
      </c>
      <c r="B1065" s="1">
        <v>47025</v>
      </c>
      <c r="C1065" s="8" t="str">
        <f t="shared" si="309"/>
        <v>Low income</v>
      </c>
      <c r="D1065" s="31">
        <v>259</v>
      </c>
      <c r="E1065" s="34" t="str">
        <f t="shared" si="310"/>
        <v>Low spender</v>
      </c>
      <c r="F1065" s="10">
        <f t="shared" si="304"/>
        <v>5.5077086656034023E-3</v>
      </c>
      <c r="G1065" s="1">
        <v>0</v>
      </c>
      <c r="H1065" s="1">
        <v>1</v>
      </c>
      <c r="I1065" s="1">
        <v>52</v>
      </c>
      <c r="J1065" s="1">
        <v>254</v>
      </c>
      <c r="K1065" s="1">
        <v>7</v>
      </c>
      <c r="L1065" s="1">
        <v>108</v>
      </c>
      <c r="M1065" s="1">
        <v>20</v>
      </c>
      <c r="N1065" s="1">
        <v>0</v>
      </c>
      <c r="O1065" s="1">
        <v>26</v>
      </c>
      <c r="P1065" s="8">
        <f t="shared" si="311"/>
        <v>415</v>
      </c>
      <c r="Q1065" s="10">
        <f t="shared" si="312"/>
        <v>0.61204819277108435</v>
      </c>
      <c r="R1065" s="10">
        <f t="shared" si="313"/>
        <v>1.6867469879518072E-2</v>
      </c>
      <c r="S1065" s="10">
        <f t="shared" si="314"/>
        <v>0.26024096385542167</v>
      </c>
      <c r="T1065" s="10">
        <f t="shared" si="315"/>
        <v>4.8192771084337352E-2</v>
      </c>
      <c r="U1065" s="10">
        <f t="shared" si="316"/>
        <v>0</v>
      </c>
      <c r="V1065" s="10">
        <f t="shared" si="317"/>
        <v>6.2650602409638559E-2</v>
      </c>
      <c r="W1065" s="1">
        <v>3</v>
      </c>
      <c r="X1065" s="1">
        <v>6</v>
      </c>
      <c r="Y1065" s="1">
        <v>3</v>
      </c>
      <c r="Z1065" s="1">
        <v>5</v>
      </c>
      <c r="AA1065" s="8">
        <f t="shared" si="318"/>
        <v>17</v>
      </c>
      <c r="AB1065" s="10">
        <f t="shared" si="319"/>
        <v>0.17647058823529413</v>
      </c>
      <c r="AC1065" s="10">
        <f t="shared" si="320"/>
        <v>0.35294117647058826</v>
      </c>
      <c r="AD1065" s="10">
        <f t="shared" si="321"/>
        <v>0.17647058823529413</v>
      </c>
      <c r="AE1065" s="10">
        <f t="shared" si="322"/>
        <v>0.29411764705882354</v>
      </c>
      <c r="AF1065" s="1">
        <v>6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44</v>
      </c>
      <c r="AO1065" s="20" t="str">
        <f t="shared" si="305"/>
        <v>36-50</v>
      </c>
      <c r="AP1065" s="1">
        <v>2393</v>
      </c>
      <c r="AQ1065" s="1">
        <v>0</v>
      </c>
      <c r="AR1065" s="1">
        <v>0</v>
      </c>
      <c r="AS1065" s="1">
        <v>1</v>
      </c>
      <c r="AT1065" s="1">
        <v>0</v>
      </c>
      <c r="AU1065" s="1">
        <v>0</v>
      </c>
      <c r="AV1065" s="1">
        <v>0</v>
      </c>
      <c r="AW1065" s="1">
        <v>1</v>
      </c>
      <c r="AX1065" s="1">
        <v>0</v>
      </c>
      <c r="AY1065" s="1">
        <v>0</v>
      </c>
      <c r="AZ1065" s="1">
        <v>363</v>
      </c>
      <c r="BA1065" s="23">
        <v>42456</v>
      </c>
      <c r="BB1065" s="25">
        <f t="shared" si="306"/>
        <v>3</v>
      </c>
      <c r="BC1065" s="25" t="str">
        <f t="shared" si="307"/>
        <v>March</v>
      </c>
      <c r="BD1065" s="25">
        <v>1</v>
      </c>
      <c r="BE1065" t="str">
        <f t="shared" si="308"/>
        <v>1503,47025,Low income,259,Low spender,0.0055077086656034,0,1,52,254,7,108,20,0,26,415,0.612048192771084,0.0168674698795181,0.260240963855422,0.0481927710843374,0,0.0626506024096386,3,6,3,5,17,0.176470588235294,0.352941176470588,0.176470588235294,0.294117647058824,6,0,0,0,0,0,0,0,44,36-50,2393,0,0,1,0,0,0,1,0,0,363</v>
      </c>
    </row>
    <row r="1066" spans="1:57" ht="13.2" x14ac:dyDescent="0.25">
      <c r="A1066" s="8">
        <v>1265</v>
      </c>
      <c r="B1066" s="1">
        <v>53367</v>
      </c>
      <c r="C1066" s="8" t="str">
        <f t="shared" si="309"/>
        <v>High income</v>
      </c>
      <c r="D1066" s="31">
        <v>69</v>
      </c>
      <c r="E1066" s="34" t="str">
        <f t="shared" si="310"/>
        <v>Low spender</v>
      </c>
      <c r="F1066" s="10">
        <f t="shared" si="304"/>
        <v>1.2929338355163304E-3</v>
      </c>
      <c r="G1066" s="1">
        <v>1</v>
      </c>
      <c r="H1066" s="1">
        <v>1</v>
      </c>
      <c r="I1066" s="1">
        <v>2</v>
      </c>
      <c r="J1066" s="1">
        <v>229</v>
      </c>
      <c r="K1066" s="1">
        <v>7</v>
      </c>
      <c r="L1066" s="1">
        <v>140</v>
      </c>
      <c r="M1066" s="1">
        <v>10</v>
      </c>
      <c r="N1066" s="1">
        <v>3</v>
      </c>
      <c r="O1066" s="1">
        <v>11</v>
      </c>
      <c r="P1066" s="8">
        <f t="shared" si="311"/>
        <v>400</v>
      </c>
      <c r="Q1066" s="10">
        <f t="shared" si="312"/>
        <v>0.57250000000000001</v>
      </c>
      <c r="R1066" s="10">
        <f t="shared" si="313"/>
        <v>1.7500000000000002E-2</v>
      </c>
      <c r="S1066" s="10">
        <f t="shared" si="314"/>
        <v>0.35</v>
      </c>
      <c r="T1066" s="10">
        <f t="shared" si="315"/>
        <v>2.5000000000000001E-2</v>
      </c>
      <c r="U1066" s="10">
        <f t="shared" si="316"/>
        <v>7.4999999999999997E-3</v>
      </c>
      <c r="V1066" s="10">
        <f t="shared" si="317"/>
        <v>2.75E-2</v>
      </c>
      <c r="W1066" s="1">
        <v>7</v>
      </c>
      <c r="X1066" s="1">
        <v>5</v>
      </c>
      <c r="Y1066" s="1">
        <v>1</v>
      </c>
      <c r="Z1066" s="1">
        <v>8</v>
      </c>
      <c r="AA1066" s="8">
        <f t="shared" si="318"/>
        <v>21</v>
      </c>
      <c r="AB1066" s="10">
        <f t="shared" si="319"/>
        <v>0.33333333333333331</v>
      </c>
      <c r="AC1066" s="10">
        <f t="shared" si="320"/>
        <v>0.23809523809523808</v>
      </c>
      <c r="AD1066" s="10">
        <f t="shared" si="321"/>
        <v>4.7619047619047616E-2</v>
      </c>
      <c r="AE1066" s="10">
        <f t="shared" si="322"/>
        <v>0.38095238095238093</v>
      </c>
      <c r="AF1066" s="1">
        <v>7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1</v>
      </c>
      <c r="AN1066" s="1">
        <v>46</v>
      </c>
      <c r="AO1066" s="20" t="str">
        <f t="shared" si="305"/>
        <v>36-50</v>
      </c>
      <c r="AP1066" s="1">
        <v>2461</v>
      </c>
      <c r="AQ1066" s="1">
        <v>1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1</v>
      </c>
      <c r="AY1066" s="1">
        <v>0</v>
      </c>
      <c r="AZ1066" s="1">
        <v>378</v>
      </c>
      <c r="BA1066" s="23">
        <v>42388</v>
      </c>
      <c r="BB1066" s="25">
        <f t="shared" si="306"/>
        <v>1</v>
      </c>
      <c r="BC1066" s="25" t="str">
        <f t="shared" si="307"/>
        <v>January</v>
      </c>
      <c r="BD1066" s="25">
        <v>1</v>
      </c>
      <c r="BE1066" t="str">
        <f t="shared" si="308"/>
        <v>1265,53367,High income,69,Low spender,0.00129293383551633,1,1,2,229,7,140,10,3,11,400,0.5725,0.0175,0.35,0.025,0.0075,0.0275,7,5,1,8,21,0.333333333333333,0.238095238095238,0.0476190476190476,0.380952380952381,7,0,0,0,0,0,0,1,46,36-50,2461,1,0,0,0,0,0,0,1,0,378</v>
      </c>
    </row>
    <row r="1067" spans="1:57" ht="13.2" x14ac:dyDescent="0.25">
      <c r="A1067" s="8">
        <v>1175</v>
      </c>
      <c r="B1067" s="1">
        <v>38508</v>
      </c>
      <c r="C1067" s="8" t="str">
        <f t="shared" si="309"/>
        <v>Low income</v>
      </c>
      <c r="D1067" s="31">
        <v>20</v>
      </c>
      <c r="E1067" s="34" t="str">
        <f t="shared" si="310"/>
        <v>Low spender</v>
      </c>
      <c r="F1067" s="10">
        <f t="shared" si="304"/>
        <v>5.1937259790173467E-4</v>
      </c>
      <c r="G1067" s="1">
        <v>1</v>
      </c>
      <c r="H1067" s="1">
        <v>0</v>
      </c>
      <c r="I1067" s="1">
        <v>95</v>
      </c>
      <c r="J1067" s="1">
        <v>120</v>
      </c>
      <c r="K1067" s="1">
        <v>19</v>
      </c>
      <c r="L1067" s="1">
        <v>206</v>
      </c>
      <c r="M1067" s="1">
        <v>25</v>
      </c>
      <c r="N1067" s="1">
        <v>19</v>
      </c>
      <c r="O1067" s="1">
        <v>54</v>
      </c>
      <c r="P1067" s="8">
        <f t="shared" si="311"/>
        <v>443</v>
      </c>
      <c r="Q1067" s="10">
        <f t="shared" si="312"/>
        <v>0.27088036117381492</v>
      </c>
      <c r="R1067" s="10">
        <f t="shared" si="313"/>
        <v>4.2889390519187359E-2</v>
      </c>
      <c r="S1067" s="10">
        <f t="shared" si="314"/>
        <v>0.4650112866817156</v>
      </c>
      <c r="T1067" s="10">
        <f t="shared" si="315"/>
        <v>5.6433408577878104E-2</v>
      </c>
      <c r="U1067" s="10">
        <f t="shared" si="316"/>
        <v>4.2889390519187359E-2</v>
      </c>
      <c r="V1067" s="10">
        <f t="shared" si="317"/>
        <v>0.12189616252821671</v>
      </c>
      <c r="W1067" s="1">
        <v>6</v>
      </c>
      <c r="X1067" s="1">
        <v>7</v>
      </c>
      <c r="Y1067" s="1">
        <v>2</v>
      </c>
      <c r="Z1067" s="1">
        <v>5</v>
      </c>
      <c r="AA1067" s="8">
        <f t="shared" si="318"/>
        <v>20</v>
      </c>
      <c r="AB1067" s="10">
        <f t="shared" si="319"/>
        <v>0.3</v>
      </c>
      <c r="AC1067" s="10">
        <f t="shared" si="320"/>
        <v>0.35</v>
      </c>
      <c r="AD1067" s="10">
        <f t="shared" si="321"/>
        <v>0.1</v>
      </c>
      <c r="AE1067" s="10">
        <f t="shared" si="322"/>
        <v>0.25</v>
      </c>
      <c r="AF1067" s="1">
        <v>8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34</v>
      </c>
      <c r="AO1067" s="20" t="str">
        <f t="shared" si="305"/>
        <v>24-35</v>
      </c>
      <c r="AP1067" s="1">
        <v>2490</v>
      </c>
      <c r="AQ1067" s="1">
        <v>0</v>
      </c>
      <c r="AR1067" s="1">
        <v>1</v>
      </c>
      <c r="AS1067" s="1">
        <v>0</v>
      </c>
      <c r="AT1067" s="1">
        <v>0</v>
      </c>
      <c r="AU1067" s="1">
        <v>0</v>
      </c>
      <c r="AV1067" s="1">
        <v>0</v>
      </c>
      <c r="AW1067" s="1">
        <v>1</v>
      </c>
      <c r="AX1067" s="1">
        <v>0</v>
      </c>
      <c r="AY1067" s="1">
        <v>0</v>
      </c>
      <c r="AZ1067" s="1">
        <v>335</v>
      </c>
      <c r="BA1067" s="23">
        <v>42359</v>
      </c>
      <c r="BB1067" s="25">
        <f t="shared" si="306"/>
        <v>12</v>
      </c>
      <c r="BC1067" s="25" t="str">
        <f t="shared" si="307"/>
        <v>December</v>
      </c>
      <c r="BD1067" s="25">
        <v>1</v>
      </c>
      <c r="BE1067" t="str">
        <f t="shared" si="308"/>
        <v>1175,38508,Low income,20,Low spender,0.000519372597901735,1,0,95,120,19,206,25,19,54,443,0.270880361173815,0.0428893905191874,0.465011286681716,0.0564334085778781,0.0428893905191874,0.121896162528217,6,7,2,5,20,0.3,0.35,0.1,0.25,8,0,0,0,0,0,0,0,34,24-35,2490,0,1,0,0,0,0,1,0,0,335</v>
      </c>
    </row>
    <row r="1068" spans="1:57" ht="13.2" x14ac:dyDescent="0.25">
      <c r="A1068" s="8">
        <v>1108</v>
      </c>
      <c r="B1068" s="1">
        <v>54456</v>
      </c>
      <c r="C1068" s="8" t="str">
        <f t="shared" si="309"/>
        <v>High income</v>
      </c>
      <c r="D1068" s="31">
        <v>432</v>
      </c>
      <c r="E1068" s="34" t="str">
        <f t="shared" si="310"/>
        <v>Low spender</v>
      </c>
      <c r="F1068" s="10">
        <f t="shared" si="304"/>
        <v>7.9330101366240635E-3</v>
      </c>
      <c r="G1068" s="1">
        <v>0</v>
      </c>
      <c r="H1068" s="1">
        <v>1</v>
      </c>
      <c r="I1068" s="1">
        <v>23</v>
      </c>
      <c r="J1068" s="1">
        <v>352</v>
      </c>
      <c r="K1068" s="1">
        <v>0</v>
      </c>
      <c r="L1068" s="1">
        <v>27</v>
      </c>
      <c r="M1068" s="1">
        <v>10</v>
      </c>
      <c r="N1068" s="1">
        <v>0</v>
      </c>
      <c r="O1068" s="1">
        <v>15</v>
      </c>
      <c r="P1068" s="8">
        <f t="shared" si="311"/>
        <v>404</v>
      </c>
      <c r="Q1068" s="10">
        <f t="shared" si="312"/>
        <v>0.87128712871287128</v>
      </c>
      <c r="R1068" s="10">
        <f t="shared" si="313"/>
        <v>0</v>
      </c>
      <c r="S1068" s="10">
        <f t="shared" si="314"/>
        <v>6.6831683168316836E-2</v>
      </c>
      <c r="T1068" s="10">
        <f t="shared" si="315"/>
        <v>2.4752475247524754E-2</v>
      </c>
      <c r="U1068" s="10">
        <f t="shared" si="316"/>
        <v>0</v>
      </c>
      <c r="V1068" s="10">
        <f t="shared" si="317"/>
        <v>3.7128712871287127E-2</v>
      </c>
      <c r="W1068" s="1">
        <v>3</v>
      </c>
      <c r="X1068" s="1">
        <v>6</v>
      </c>
      <c r="Y1068" s="1">
        <v>1</v>
      </c>
      <c r="Z1068" s="1">
        <v>7</v>
      </c>
      <c r="AA1068" s="8">
        <f t="shared" si="318"/>
        <v>17</v>
      </c>
      <c r="AB1068" s="10">
        <f t="shared" si="319"/>
        <v>0.17647058823529413</v>
      </c>
      <c r="AC1068" s="10">
        <f t="shared" si="320"/>
        <v>0.35294117647058826</v>
      </c>
      <c r="AD1068" s="10">
        <f t="shared" si="321"/>
        <v>5.8823529411764705E-2</v>
      </c>
      <c r="AE1068" s="10">
        <f t="shared" si="322"/>
        <v>0.41176470588235292</v>
      </c>
      <c r="AF1068" s="1">
        <v>6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59</v>
      </c>
      <c r="AO1068" s="20" t="str">
        <f t="shared" si="305"/>
        <v>50-65</v>
      </c>
      <c r="AP1068" s="1">
        <v>2512</v>
      </c>
      <c r="AQ1068" s="1">
        <v>0</v>
      </c>
      <c r="AR1068" s="1">
        <v>1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1</v>
      </c>
      <c r="AZ1068" s="1">
        <v>374</v>
      </c>
      <c r="BA1068" s="23">
        <v>42337</v>
      </c>
      <c r="BB1068" s="25">
        <f t="shared" si="306"/>
        <v>11</v>
      </c>
      <c r="BC1068" s="25" t="str">
        <f t="shared" si="307"/>
        <v>November</v>
      </c>
      <c r="BD1068" s="25">
        <v>1</v>
      </c>
      <c r="BE1068" t="str">
        <f t="shared" si="308"/>
        <v>1108,54456,High income,432,Low spender,0.00793301013662406,0,1,23,352,0,27,10,0,15,404,0.871287128712871,0,0.0668316831683168,0.0247524752475248,0,0.0371287128712871,3,6,1,7,17,0.176470588235294,0.352941176470588,0.0588235294117647,0.411764705882353,6,0,0,0,0,0,0,0,59,50-65,2512,0,1,0,0,0,0,0,0,1,374</v>
      </c>
    </row>
    <row r="1069" spans="1:57" ht="13.2" x14ac:dyDescent="0.25">
      <c r="A1069" s="8">
        <v>1851</v>
      </c>
      <c r="B1069" s="1">
        <v>60432</v>
      </c>
      <c r="C1069" s="8" t="str">
        <f t="shared" si="309"/>
        <v>High income</v>
      </c>
      <c r="D1069" s="31">
        <v>395</v>
      </c>
      <c r="E1069" s="34" t="str">
        <f t="shared" si="310"/>
        <v>Low spender</v>
      </c>
      <c r="F1069" s="10">
        <f t="shared" si="304"/>
        <v>6.5362721736828173E-3</v>
      </c>
      <c r="G1069" s="1">
        <v>0</v>
      </c>
      <c r="H1069" s="1">
        <v>1</v>
      </c>
      <c r="I1069" s="1">
        <v>61</v>
      </c>
      <c r="J1069" s="1">
        <v>365</v>
      </c>
      <c r="K1069" s="1">
        <v>3</v>
      </c>
      <c r="L1069" s="1">
        <v>15</v>
      </c>
      <c r="M1069" s="1">
        <v>4</v>
      </c>
      <c r="N1069" s="1">
        <v>3</v>
      </c>
      <c r="O1069" s="1">
        <v>11</v>
      </c>
      <c r="P1069" s="8">
        <f t="shared" si="311"/>
        <v>401</v>
      </c>
      <c r="Q1069" s="10">
        <f t="shared" si="312"/>
        <v>0.91022443890274318</v>
      </c>
      <c r="R1069" s="10">
        <f t="shared" si="313"/>
        <v>7.481296758104738E-3</v>
      </c>
      <c r="S1069" s="10">
        <f t="shared" si="314"/>
        <v>3.7406483790523692E-2</v>
      </c>
      <c r="T1069" s="10">
        <f t="shared" si="315"/>
        <v>9.9750623441396506E-3</v>
      </c>
      <c r="U1069" s="10">
        <f t="shared" si="316"/>
        <v>7.481296758104738E-3</v>
      </c>
      <c r="V1069" s="10">
        <f t="shared" si="317"/>
        <v>2.7431421446384038E-2</v>
      </c>
      <c r="W1069" s="1">
        <v>5</v>
      </c>
      <c r="X1069" s="1">
        <v>7</v>
      </c>
      <c r="Y1069" s="1">
        <v>2</v>
      </c>
      <c r="Z1069" s="1">
        <v>5</v>
      </c>
      <c r="AA1069" s="8">
        <f t="shared" si="318"/>
        <v>19</v>
      </c>
      <c r="AB1069" s="10">
        <f t="shared" si="319"/>
        <v>0.26315789473684209</v>
      </c>
      <c r="AC1069" s="10">
        <f t="shared" si="320"/>
        <v>0.36842105263157893</v>
      </c>
      <c r="AD1069" s="10">
        <f t="shared" si="321"/>
        <v>0.10526315789473684</v>
      </c>
      <c r="AE1069" s="10">
        <f t="shared" si="322"/>
        <v>0.26315789473684209</v>
      </c>
      <c r="AF1069" s="1">
        <v>6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47</v>
      </c>
      <c r="AO1069" s="20" t="str">
        <f t="shared" si="305"/>
        <v>36-50</v>
      </c>
      <c r="AP1069" s="1">
        <v>2271</v>
      </c>
      <c r="AQ1069" s="1">
        <v>0</v>
      </c>
      <c r="AR1069" s="1">
        <v>1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1</v>
      </c>
      <c r="AY1069" s="1">
        <v>0</v>
      </c>
      <c r="AZ1069" s="1">
        <v>379</v>
      </c>
      <c r="BA1069" s="23">
        <v>42578</v>
      </c>
      <c r="BB1069" s="25">
        <f t="shared" si="306"/>
        <v>7</v>
      </c>
      <c r="BC1069" s="25" t="str">
        <f t="shared" si="307"/>
        <v>July</v>
      </c>
      <c r="BD1069" s="25">
        <v>1</v>
      </c>
      <c r="BE1069" t="str">
        <f t="shared" si="308"/>
        <v>1851,60432,High income,395,Low spender,0.00653627217368282,0,1,61,365,3,15,4,3,11,401,0.910224438902743,0.00748129675810474,0.0374064837905237,0.00997506234413965,0.00748129675810474,0.027431421446384,5,7,2,5,19,0.263157894736842,0.368421052631579,0.105263157894737,0.263157894736842,6,0,0,0,0,0,0,0,47,36-50,2271,0,1,0,0,0,0,0,1,0,379</v>
      </c>
    </row>
    <row r="1070" spans="1:57" ht="13.2" x14ac:dyDescent="0.25">
      <c r="A1070" s="8">
        <v>556</v>
      </c>
      <c r="B1070" s="1">
        <v>32644</v>
      </c>
      <c r="C1070" s="8" t="str">
        <f t="shared" si="309"/>
        <v>Low income</v>
      </c>
      <c r="D1070" s="31">
        <v>491</v>
      </c>
      <c r="E1070" s="34" t="str">
        <f t="shared" si="310"/>
        <v>Low spender</v>
      </c>
      <c r="F1070" s="10">
        <f t="shared" si="304"/>
        <v>1.5041048891067272E-2</v>
      </c>
      <c r="G1070" s="1">
        <v>1</v>
      </c>
      <c r="H1070" s="1">
        <v>0</v>
      </c>
      <c r="I1070" s="1">
        <v>38</v>
      </c>
      <c r="J1070" s="1">
        <v>239</v>
      </c>
      <c r="K1070" s="1">
        <v>3</v>
      </c>
      <c r="L1070" s="1">
        <v>141</v>
      </c>
      <c r="M1070" s="1">
        <v>0</v>
      </c>
      <c r="N1070" s="1">
        <v>7</v>
      </c>
      <c r="O1070" s="1">
        <v>23</v>
      </c>
      <c r="P1070" s="8">
        <f t="shared" si="311"/>
        <v>413</v>
      </c>
      <c r="Q1070" s="10">
        <f t="shared" si="312"/>
        <v>0.57869249394673128</v>
      </c>
      <c r="R1070" s="10">
        <f t="shared" si="313"/>
        <v>7.2639225181598066E-3</v>
      </c>
      <c r="S1070" s="10">
        <f t="shared" si="314"/>
        <v>0.34140435835351091</v>
      </c>
      <c r="T1070" s="10">
        <f t="shared" si="315"/>
        <v>0</v>
      </c>
      <c r="U1070" s="10">
        <f t="shared" si="316"/>
        <v>1.6949152542372881E-2</v>
      </c>
      <c r="V1070" s="10">
        <f t="shared" si="317"/>
        <v>5.569007263922518E-2</v>
      </c>
      <c r="W1070" s="1">
        <v>4</v>
      </c>
      <c r="X1070" s="1">
        <v>7</v>
      </c>
      <c r="Y1070" s="1">
        <v>1</v>
      </c>
      <c r="Z1070" s="1">
        <v>6</v>
      </c>
      <c r="AA1070" s="8">
        <f t="shared" si="318"/>
        <v>18</v>
      </c>
      <c r="AB1070" s="10">
        <f t="shared" si="319"/>
        <v>0.22222222222222221</v>
      </c>
      <c r="AC1070" s="10">
        <f t="shared" si="320"/>
        <v>0.3888888888888889</v>
      </c>
      <c r="AD1070" s="10">
        <f t="shared" si="321"/>
        <v>5.5555555555555552E-2</v>
      </c>
      <c r="AE1070" s="10">
        <f t="shared" si="322"/>
        <v>0.33333333333333331</v>
      </c>
      <c r="AF1070" s="1">
        <v>8</v>
      </c>
      <c r="AG1070" s="1">
        <v>0</v>
      </c>
      <c r="AH1070" s="1">
        <v>0</v>
      </c>
      <c r="AI1070" s="1">
        <v>1</v>
      </c>
      <c r="AJ1070" s="1">
        <v>0</v>
      </c>
      <c r="AK1070" s="1">
        <v>0</v>
      </c>
      <c r="AL1070" s="1">
        <v>0</v>
      </c>
      <c r="AM1070" s="1">
        <v>0</v>
      </c>
      <c r="AN1070" s="1">
        <v>47</v>
      </c>
      <c r="AO1070" s="20" t="str">
        <f t="shared" si="305"/>
        <v>36-50</v>
      </c>
      <c r="AP1070" s="1">
        <v>2688</v>
      </c>
      <c r="AQ1070" s="1">
        <v>0</v>
      </c>
      <c r="AR1070" s="1">
        <v>1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1</v>
      </c>
      <c r="AZ1070" s="1">
        <v>367</v>
      </c>
      <c r="BA1070" s="23">
        <v>42161</v>
      </c>
      <c r="BB1070" s="25">
        <f t="shared" si="306"/>
        <v>6</v>
      </c>
      <c r="BC1070" s="25" t="str">
        <f t="shared" si="307"/>
        <v>June</v>
      </c>
      <c r="BD1070" s="25">
        <v>1</v>
      </c>
      <c r="BE1070" t="str">
        <f t="shared" si="308"/>
        <v>556,32644,Low income,491,Low spender,0.0150410488910673,1,0,38,239,3,141,0,7,23,413,0.578692493946731,0.00726392251815981,0.341404358353511,0,0.0169491525423729,0.0556900726392252,4,7,1,6,18,0.222222222222222,0.388888888888889,0.0555555555555556,0.333333333333333,8,0,0,1,0,0,0,0,47,36-50,2688,0,1,0,0,0,0,0,0,1,367</v>
      </c>
    </row>
    <row r="1071" spans="1:57" ht="13.2" x14ac:dyDescent="0.25">
      <c r="A1071" s="8">
        <v>1682</v>
      </c>
      <c r="B1071" s="1">
        <v>66726</v>
      </c>
      <c r="C1071" s="8" t="str">
        <f t="shared" si="309"/>
        <v>High income</v>
      </c>
      <c r="D1071" s="31">
        <v>389</v>
      </c>
      <c r="E1071" s="34" t="str">
        <f t="shared" si="310"/>
        <v>Low spender</v>
      </c>
      <c r="F1071" s="10">
        <f t="shared" si="304"/>
        <v>5.8298114677936639E-3</v>
      </c>
      <c r="G1071" s="1">
        <v>1</v>
      </c>
      <c r="H1071" s="1">
        <v>1</v>
      </c>
      <c r="I1071" s="1">
        <v>61</v>
      </c>
      <c r="J1071" s="1">
        <v>349</v>
      </c>
      <c r="K1071" s="1">
        <v>7</v>
      </c>
      <c r="L1071" s="1">
        <v>35</v>
      </c>
      <c r="M1071" s="1">
        <v>0</v>
      </c>
      <c r="N1071" s="1">
        <v>0</v>
      </c>
      <c r="O1071" s="1">
        <v>47</v>
      </c>
      <c r="P1071" s="8">
        <f t="shared" si="311"/>
        <v>438</v>
      </c>
      <c r="Q1071" s="10">
        <f t="shared" si="312"/>
        <v>0.79680365296803657</v>
      </c>
      <c r="R1071" s="10">
        <f t="shared" si="313"/>
        <v>1.5981735159817351E-2</v>
      </c>
      <c r="S1071" s="10">
        <f t="shared" si="314"/>
        <v>7.9908675799086754E-2</v>
      </c>
      <c r="T1071" s="10">
        <f t="shared" si="315"/>
        <v>0</v>
      </c>
      <c r="U1071" s="10">
        <f t="shared" si="316"/>
        <v>0</v>
      </c>
      <c r="V1071" s="10">
        <f t="shared" si="317"/>
        <v>0.10730593607305935</v>
      </c>
      <c r="W1071" s="1">
        <v>3</v>
      </c>
      <c r="X1071" s="1">
        <v>8</v>
      </c>
      <c r="Y1071" s="1">
        <v>2</v>
      </c>
      <c r="Z1071" s="1">
        <v>4</v>
      </c>
      <c r="AA1071" s="8">
        <f t="shared" si="318"/>
        <v>17</v>
      </c>
      <c r="AB1071" s="10">
        <f t="shared" si="319"/>
        <v>0.17647058823529413</v>
      </c>
      <c r="AC1071" s="10">
        <f t="shared" si="320"/>
        <v>0.47058823529411764</v>
      </c>
      <c r="AD1071" s="10">
        <f t="shared" si="321"/>
        <v>0.11764705882352941</v>
      </c>
      <c r="AE1071" s="10">
        <f t="shared" si="322"/>
        <v>0.23529411764705882</v>
      </c>
      <c r="AF1071" s="1">
        <v>7</v>
      </c>
      <c r="AG1071" s="1">
        <v>0</v>
      </c>
      <c r="AH1071" s="1">
        <v>0</v>
      </c>
      <c r="AI1071" s="1">
        <v>0</v>
      </c>
      <c r="AJ1071" s="1">
        <v>1</v>
      </c>
      <c r="AK1071" s="1">
        <v>0</v>
      </c>
      <c r="AL1071" s="1">
        <v>0</v>
      </c>
      <c r="AM1071" s="1">
        <v>0</v>
      </c>
      <c r="AN1071" s="1">
        <v>63</v>
      </c>
      <c r="AO1071" s="20" t="str">
        <f t="shared" si="305"/>
        <v>50-65</v>
      </c>
      <c r="AP1071" s="1">
        <v>2327</v>
      </c>
      <c r="AQ1071" s="1">
        <v>0</v>
      </c>
      <c r="AR1071" s="1">
        <v>1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1</v>
      </c>
      <c r="AY1071" s="1">
        <v>0</v>
      </c>
      <c r="AZ1071" s="1">
        <v>344</v>
      </c>
      <c r="BA1071" s="23">
        <v>42522</v>
      </c>
      <c r="BB1071" s="25">
        <f t="shared" si="306"/>
        <v>6</v>
      </c>
      <c r="BC1071" s="25" t="str">
        <f t="shared" si="307"/>
        <v>June</v>
      </c>
      <c r="BD1071" s="25">
        <v>1</v>
      </c>
      <c r="BE1071" t="str">
        <f t="shared" si="308"/>
        <v>1682,66726,High income,389,Low spender,0.00582981146779366,1,1,61,349,7,35,0,0,47,438,0.796803652968037,0.0159817351598174,0.0799086757990868,0,0,0.107305936073059,3,8,2,4,17,0.176470588235294,0.470588235294118,0.117647058823529,0.235294117647059,7,0,0,0,1,0,0,0,63,50-65,2327,0,1,0,0,0,0,0,1,0,344</v>
      </c>
    </row>
    <row r="1072" spans="1:57" ht="13.2" x14ac:dyDescent="0.25">
      <c r="A1072" s="8">
        <v>1969</v>
      </c>
      <c r="B1072" s="1">
        <v>58116</v>
      </c>
      <c r="C1072" s="8" t="str">
        <f t="shared" si="309"/>
        <v>High income</v>
      </c>
      <c r="D1072" s="31">
        <v>19</v>
      </c>
      <c r="E1072" s="34" t="str">
        <f t="shared" si="310"/>
        <v>Low spender</v>
      </c>
      <c r="F1072" s="10">
        <f t="shared" si="304"/>
        <v>3.2693234221212744E-4</v>
      </c>
      <c r="G1072" s="1">
        <v>0</v>
      </c>
      <c r="H1072" s="1">
        <v>1</v>
      </c>
      <c r="I1072" s="1">
        <v>38</v>
      </c>
      <c r="J1072" s="1">
        <v>228</v>
      </c>
      <c r="K1072" s="1">
        <v>19</v>
      </c>
      <c r="L1072" s="1">
        <v>130</v>
      </c>
      <c r="M1072" s="1">
        <v>4</v>
      </c>
      <c r="N1072" s="1">
        <v>11</v>
      </c>
      <c r="O1072" s="1">
        <v>51</v>
      </c>
      <c r="P1072" s="8">
        <f t="shared" si="311"/>
        <v>443</v>
      </c>
      <c r="Q1072" s="10">
        <f t="shared" si="312"/>
        <v>0.51467268623024831</v>
      </c>
      <c r="R1072" s="10">
        <f t="shared" si="313"/>
        <v>4.2889390519187359E-2</v>
      </c>
      <c r="S1072" s="10">
        <f t="shared" si="314"/>
        <v>0.29345372460496616</v>
      </c>
      <c r="T1072" s="10">
        <f t="shared" si="315"/>
        <v>9.0293453724604959E-3</v>
      </c>
      <c r="U1072" s="10">
        <f t="shared" si="316"/>
        <v>2.4830699774266364E-2</v>
      </c>
      <c r="V1072" s="10">
        <f t="shared" si="317"/>
        <v>0.11512415349887133</v>
      </c>
      <c r="W1072" s="1">
        <v>2</v>
      </c>
      <c r="X1072" s="1">
        <v>3</v>
      </c>
      <c r="Y1072" s="1">
        <v>3</v>
      </c>
      <c r="Z1072" s="1">
        <v>8</v>
      </c>
      <c r="AA1072" s="8">
        <f t="shared" si="318"/>
        <v>16</v>
      </c>
      <c r="AB1072" s="10">
        <f t="shared" si="319"/>
        <v>0.125</v>
      </c>
      <c r="AC1072" s="10">
        <f t="shared" si="320"/>
        <v>0.1875</v>
      </c>
      <c r="AD1072" s="10">
        <f t="shared" si="321"/>
        <v>0.1875</v>
      </c>
      <c r="AE1072" s="10">
        <f t="shared" si="322"/>
        <v>0.5</v>
      </c>
      <c r="AF1072" s="1">
        <v>2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64</v>
      </c>
      <c r="AO1072" s="20" t="str">
        <f t="shared" si="305"/>
        <v>50-65</v>
      </c>
      <c r="AP1072" s="1">
        <v>2236</v>
      </c>
      <c r="AQ1072" s="1">
        <v>0</v>
      </c>
      <c r="AR1072" s="1">
        <v>1</v>
      </c>
      <c r="AS1072" s="1">
        <v>0</v>
      </c>
      <c r="AT1072" s="1">
        <v>0</v>
      </c>
      <c r="AU1072" s="1">
        <v>0</v>
      </c>
      <c r="AV1072" s="1">
        <v>0</v>
      </c>
      <c r="AW1072" s="1">
        <v>1</v>
      </c>
      <c r="AX1072" s="1">
        <v>0</v>
      </c>
      <c r="AY1072" s="1">
        <v>0</v>
      </c>
      <c r="AZ1072" s="1">
        <v>341</v>
      </c>
      <c r="BA1072" s="23">
        <v>42613</v>
      </c>
      <c r="BB1072" s="25">
        <f t="shared" si="306"/>
        <v>8</v>
      </c>
      <c r="BC1072" s="25" t="str">
        <f t="shared" si="307"/>
        <v>August</v>
      </c>
      <c r="BD1072" s="25">
        <v>1</v>
      </c>
      <c r="BE1072" t="str">
        <f t="shared" si="308"/>
        <v>1969,58116,High income,19,Low spender,0.000326932342212127,0,1,38,228,19,130,4,11,51,443,0.514672686230248,0.0428893905191874,0.293453724604966,0.0090293453724605,0.0248306997742664,0.115124153498871,2,3,3,8,16,0.125,0.1875,0.1875,0.5,2,0,0,0,0,0,0,0,64,50-65,2236,0,1,0,0,0,0,1,0,0,341</v>
      </c>
    </row>
    <row r="1073" spans="1:57" ht="13.2" x14ac:dyDescent="0.25">
      <c r="A1073" s="8">
        <v>1511</v>
      </c>
      <c r="B1073" s="1">
        <v>57744</v>
      </c>
      <c r="C1073" s="8" t="str">
        <f t="shared" si="309"/>
        <v>High income</v>
      </c>
      <c r="D1073" s="31">
        <v>47</v>
      </c>
      <c r="E1073" s="34" t="str">
        <f t="shared" si="310"/>
        <v>Low spender</v>
      </c>
      <c r="F1073" s="10">
        <f t="shared" si="304"/>
        <v>8.1393737877528396E-4</v>
      </c>
      <c r="G1073" s="1">
        <v>0</v>
      </c>
      <c r="H1073" s="1">
        <v>1</v>
      </c>
      <c r="I1073" s="1">
        <v>91</v>
      </c>
      <c r="J1073" s="1">
        <v>350</v>
      </c>
      <c r="K1073" s="1">
        <v>3</v>
      </c>
      <c r="L1073" s="1">
        <v>39</v>
      </c>
      <c r="M1073" s="1">
        <v>0</v>
      </c>
      <c r="N1073" s="1">
        <v>0</v>
      </c>
      <c r="O1073" s="1">
        <v>19</v>
      </c>
      <c r="P1073" s="8">
        <f t="shared" si="311"/>
        <v>411</v>
      </c>
      <c r="Q1073" s="10">
        <f t="shared" si="312"/>
        <v>0.85158150851581504</v>
      </c>
      <c r="R1073" s="10">
        <f t="shared" si="313"/>
        <v>7.2992700729927005E-3</v>
      </c>
      <c r="S1073" s="10">
        <f t="shared" si="314"/>
        <v>9.4890510948905105E-2</v>
      </c>
      <c r="T1073" s="10">
        <f t="shared" si="315"/>
        <v>0</v>
      </c>
      <c r="U1073" s="10">
        <f t="shared" si="316"/>
        <v>0</v>
      </c>
      <c r="V1073" s="10">
        <f t="shared" si="317"/>
        <v>4.6228710462287104E-2</v>
      </c>
      <c r="W1073" s="1">
        <v>2</v>
      </c>
      <c r="X1073" s="1">
        <v>9</v>
      </c>
      <c r="Y1073" s="1">
        <v>1</v>
      </c>
      <c r="Z1073" s="1">
        <v>4</v>
      </c>
      <c r="AA1073" s="8">
        <f t="shared" si="318"/>
        <v>16</v>
      </c>
      <c r="AB1073" s="10">
        <f t="shared" si="319"/>
        <v>0.125</v>
      </c>
      <c r="AC1073" s="10">
        <f t="shared" si="320"/>
        <v>0.5625</v>
      </c>
      <c r="AD1073" s="10">
        <f t="shared" si="321"/>
        <v>6.25E-2</v>
      </c>
      <c r="AE1073" s="10">
        <f t="shared" si="322"/>
        <v>0.25</v>
      </c>
      <c r="AF1073" s="1">
        <v>8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66</v>
      </c>
      <c r="AO1073" s="20" t="str">
        <f t="shared" si="305"/>
        <v>66+</v>
      </c>
      <c r="AP1073" s="1">
        <v>2388</v>
      </c>
      <c r="AQ1073" s="1">
        <v>0</v>
      </c>
      <c r="AR1073" s="1">
        <v>1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1</v>
      </c>
      <c r="AZ1073" s="1">
        <v>373</v>
      </c>
      <c r="BA1073" s="23">
        <v>42461</v>
      </c>
      <c r="BB1073" s="25">
        <f t="shared" si="306"/>
        <v>4</v>
      </c>
      <c r="BC1073" s="25" t="str">
        <f t="shared" si="307"/>
        <v>April</v>
      </c>
      <c r="BD1073" s="25">
        <v>1</v>
      </c>
      <c r="BE1073" t="str">
        <f t="shared" si="308"/>
        <v>1511,57744,High income,47,Low spender,0.000813937378775284,0,1,91,350,3,39,0,0,19,411,0.851581508515815,0.0072992700729927,0.0948905109489051,0,0,0.0462287104622871,2,9,1,4,16,0.125,0.5625,0.0625,0.25,8,0,0,0,0,0,0,0,66,66+,2388,0,1,0,0,0,0,0,0,1,373</v>
      </c>
    </row>
    <row r="1074" spans="1:57" ht="13.2" x14ac:dyDescent="0.25">
      <c r="A1074" s="8">
        <v>968</v>
      </c>
      <c r="B1074" s="1">
        <v>62058</v>
      </c>
      <c r="C1074" s="8" t="str">
        <f t="shared" si="309"/>
        <v>High income</v>
      </c>
      <c r="D1074" s="31">
        <v>279</v>
      </c>
      <c r="E1074" s="34" t="str">
        <f t="shared" si="310"/>
        <v>Low spender</v>
      </c>
      <c r="F1074" s="10">
        <f t="shared" si="304"/>
        <v>4.4957942569854008E-3</v>
      </c>
      <c r="G1074" s="1">
        <v>0</v>
      </c>
      <c r="H1074" s="1">
        <v>1</v>
      </c>
      <c r="I1074" s="1">
        <v>52</v>
      </c>
      <c r="J1074" s="1">
        <v>301</v>
      </c>
      <c r="K1074" s="1">
        <v>7</v>
      </c>
      <c r="L1074" s="1">
        <v>74</v>
      </c>
      <c r="M1074" s="1">
        <v>10</v>
      </c>
      <c r="N1074" s="1">
        <v>0</v>
      </c>
      <c r="O1074" s="1">
        <v>58</v>
      </c>
      <c r="P1074" s="8">
        <f t="shared" si="311"/>
        <v>450</v>
      </c>
      <c r="Q1074" s="10">
        <f t="shared" si="312"/>
        <v>0.66888888888888887</v>
      </c>
      <c r="R1074" s="10">
        <f t="shared" si="313"/>
        <v>1.5555555555555555E-2</v>
      </c>
      <c r="S1074" s="10">
        <f t="shared" si="314"/>
        <v>0.16444444444444445</v>
      </c>
      <c r="T1074" s="10">
        <f t="shared" si="315"/>
        <v>2.2222222222222223E-2</v>
      </c>
      <c r="U1074" s="10">
        <f t="shared" si="316"/>
        <v>0</v>
      </c>
      <c r="V1074" s="10">
        <f t="shared" si="317"/>
        <v>0.12888888888888889</v>
      </c>
      <c r="W1074" s="1">
        <v>4</v>
      </c>
      <c r="X1074" s="1">
        <v>6</v>
      </c>
      <c r="Y1074" s="1">
        <v>1</v>
      </c>
      <c r="Z1074" s="1">
        <v>7</v>
      </c>
      <c r="AA1074" s="8">
        <f t="shared" si="318"/>
        <v>18</v>
      </c>
      <c r="AB1074" s="10">
        <f t="shared" si="319"/>
        <v>0.22222222222222221</v>
      </c>
      <c r="AC1074" s="10">
        <f t="shared" si="320"/>
        <v>0.33333333333333331</v>
      </c>
      <c r="AD1074" s="10">
        <f t="shared" si="321"/>
        <v>5.5555555555555552E-2</v>
      </c>
      <c r="AE1074" s="10">
        <f t="shared" si="322"/>
        <v>0.3888888888888889</v>
      </c>
      <c r="AF1074" s="1">
        <v>6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64</v>
      </c>
      <c r="AO1074" s="20" t="str">
        <f t="shared" si="305"/>
        <v>50-65</v>
      </c>
      <c r="AP1074" s="1">
        <v>2558</v>
      </c>
      <c r="AQ1074" s="1">
        <v>0</v>
      </c>
      <c r="AR1074" s="1">
        <v>1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1</v>
      </c>
      <c r="AY1074" s="1">
        <v>0</v>
      </c>
      <c r="AZ1074" s="1">
        <v>334</v>
      </c>
      <c r="BA1074" s="23">
        <v>42291</v>
      </c>
      <c r="BB1074" s="25">
        <f t="shared" si="306"/>
        <v>10</v>
      </c>
      <c r="BC1074" s="25" t="str">
        <f t="shared" si="307"/>
        <v>October</v>
      </c>
      <c r="BD1074" s="25">
        <v>1</v>
      </c>
      <c r="BE1074" t="str">
        <f t="shared" si="308"/>
        <v>968,62058,High income,279,Low spender,0.0044957942569854,0,1,52,301,7,74,10,0,58,450,0.668888888888889,0.0155555555555556,0.164444444444444,0.0222222222222222,0,0.128888888888889,4,6,1,7,18,0.222222222222222,0.333333333333333,0.0555555555555556,0.388888888888889,6,0,0,0,0,0,0,0,64,50-65,2558,0,1,0,0,0,0,0,1,0,334</v>
      </c>
    </row>
    <row r="1075" spans="1:57" ht="13.2" x14ac:dyDescent="0.25">
      <c r="A1075" s="8">
        <v>1928</v>
      </c>
      <c r="B1075" s="1">
        <v>41443</v>
      </c>
      <c r="C1075" s="8" t="str">
        <f t="shared" si="309"/>
        <v>Low income</v>
      </c>
      <c r="D1075" s="31">
        <v>59</v>
      </c>
      <c r="E1075" s="34" t="str">
        <f t="shared" si="310"/>
        <v>Low spender</v>
      </c>
      <c r="F1075" s="10">
        <f t="shared" si="304"/>
        <v>1.4236421108510485E-3</v>
      </c>
      <c r="G1075" s="1">
        <v>1</v>
      </c>
      <c r="H1075" s="1">
        <v>0</v>
      </c>
      <c r="I1075" s="1">
        <v>79</v>
      </c>
      <c r="J1075" s="1">
        <v>171</v>
      </c>
      <c r="K1075" s="1">
        <v>7</v>
      </c>
      <c r="L1075" s="1">
        <v>171</v>
      </c>
      <c r="M1075" s="1">
        <v>25</v>
      </c>
      <c r="N1075" s="1">
        <v>19</v>
      </c>
      <c r="O1075" s="1">
        <v>89</v>
      </c>
      <c r="P1075" s="8">
        <f t="shared" si="311"/>
        <v>482</v>
      </c>
      <c r="Q1075" s="10">
        <f t="shared" si="312"/>
        <v>0.35477178423236516</v>
      </c>
      <c r="R1075" s="10">
        <f t="shared" si="313"/>
        <v>1.4522821576763486E-2</v>
      </c>
      <c r="S1075" s="10">
        <f t="shared" si="314"/>
        <v>0.35477178423236516</v>
      </c>
      <c r="T1075" s="10">
        <f t="shared" si="315"/>
        <v>5.1867219917012451E-2</v>
      </c>
      <c r="U1075" s="10">
        <f t="shared" si="316"/>
        <v>3.9419087136929459E-2</v>
      </c>
      <c r="V1075" s="10">
        <f t="shared" si="317"/>
        <v>0.18464730290456433</v>
      </c>
      <c r="W1075" s="1">
        <v>6</v>
      </c>
      <c r="X1075" s="1">
        <v>8</v>
      </c>
      <c r="Y1075" s="1">
        <v>1</v>
      </c>
      <c r="Z1075" s="1">
        <v>5</v>
      </c>
      <c r="AA1075" s="8">
        <f t="shared" si="318"/>
        <v>20</v>
      </c>
      <c r="AB1075" s="10">
        <f t="shared" si="319"/>
        <v>0.3</v>
      </c>
      <c r="AC1075" s="10">
        <f t="shared" si="320"/>
        <v>0.4</v>
      </c>
      <c r="AD1075" s="10">
        <f t="shared" si="321"/>
        <v>0.05</v>
      </c>
      <c r="AE1075" s="10">
        <f t="shared" si="322"/>
        <v>0.25</v>
      </c>
      <c r="AF1075" s="1">
        <v>8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43</v>
      </c>
      <c r="AO1075" s="20" t="str">
        <f t="shared" si="305"/>
        <v>36-50</v>
      </c>
      <c r="AP1075" s="1">
        <v>2248</v>
      </c>
      <c r="AQ1075" s="1">
        <v>0</v>
      </c>
      <c r="AR1075" s="1">
        <v>1</v>
      </c>
      <c r="AS1075" s="1">
        <v>0</v>
      </c>
      <c r="AT1075" s="1">
        <v>0</v>
      </c>
      <c r="AU1075" s="1">
        <v>0</v>
      </c>
      <c r="AV1075" s="1">
        <v>0</v>
      </c>
      <c r="AW1075" s="1">
        <v>1</v>
      </c>
      <c r="AX1075" s="1">
        <v>0</v>
      </c>
      <c r="AY1075" s="1">
        <v>0</v>
      </c>
      <c r="AZ1075" s="1">
        <v>304</v>
      </c>
      <c r="BA1075" s="23">
        <v>42601</v>
      </c>
      <c r="BB1075" s="25">
        <f t="shared" si="306"/>
        <v>8</v>
      </c>
      <c r="BC1075" s="25" t="str">
        <f t="shared" si="307"/>
        <v>August</v>
      </c>
      <c r="BD1075" s="25">
        <v>1</v>
      </c>
      <c r="BE1075" t="str">
        <f t="shared" si="308"/>
        <v>1928,41443,Low income,59,Low spender,0.00142364211085105,1,0,79,171,7,171,25,19,89,482,0.354771784232365,0.0145228215767635,0.354771784232365,0.0518672199170125,0.0394190871369295,0.184647302904564,6,8,1,5,20,0.3,0.4,0.05,0.25,8,0,0,0,0,0,0,0,43,36-50,2248,0,1,0,0,0,0,1,0,0,304</v>
      </c>
    </row>
    <row r="1076" spans="1:57" ht="13.2" x14ac:dyDescent="0.25">
      <c r="A1076" s="8">
        <v>1624</v>
      </c>
      <c r="B1076" s="1">
        <v>55707</v>
      </c>
      <c r="C1076" s="8" t="str">
        <f t="shared" si="309"/>
        <v>High income</v>
      </c>
      <c r="D1076" s="31">
        <v>495</v>
      </c>
      <c r="E1076" s="34" t="str">
        <f t="shared" si="310"/>
        <v>Low spender</v>
      </c>
      <c r="F1076" s="10">
        <f t="shared" si="304"/>
        <v>8.8857773708869627E-3</v>
      </c>
      <c r="G1076" s="1">
        <v>0</v>
      </c>
      <c r="H1076" s="1">
        <v>1</v>
      </c>
      <c r="I1076" s="1">
        <v>91</v>
      </c>
      <c r="J1076" s="1">
        <v>208</v>
      </c>
      <c r="K1076" s="1">
        <v>7</v>
      </c>
      <c r="L1076" s="1">
        <v>82</v>
      </c>
      <c r="M1076" s="1">
        <v>30</v>
      </c>
      <c r="N1076" s="1">
        <v>66</v>
      </c>
      <c r="O1076" s="1">
        <v>35</v>
      </c>
      <c r="P1076" s="8">
        <f t="shared" si="311"/>
        <v>428</v>
      </c>
      <c r="Q1076" s="10">
        <f t="shared" si="312"/>
        <v>0.48598130841121495</v>
      </c>
      <c r="R1076" s="10">
        <f t="shared" si="313"/>
        <v>1.6355140186915886E-2</v>
      </c>
      <c r="S1076" s="10">
        <f t="shared" si="314"/>
        <v>0.19158878504672897</v>
      </c>
      <c r="T1076" s="10">
        <f t="shared" si="315"/>
        <v>7.0093457943925228E-2</v>
      </c>
      <c r="U1076" s="10">
        <f t="shared" si="316"/>
        <v>0.1542056074766355</v>
      </c>
      <c r="V1076" s="10">
        <f t="shared" si="317"/>
        <v>8.1775700934579434E-2</v>
      </c>
      <c r="W1076" s="1">
        <v>2</v>
      </c>
      <c r="X1076" s="1">
        <v>3</v>
      </c>
      <c r="Y1076" s="1">
        <v>2</v>
      </c>
      <c r="Z1076" s="1">
        <v>9</v>
      </c>
      <c r="AA1076" s="8">
        <f t="shared" si="318"/>
        <v>16</v>
      </c>
      <c r="AB1076" s="10">
        <f t="shared" si="319"/>
        <v>0.125</v>
      </c>
      <c r="AC1076" s="10">
        <f t="shared" si="320"/>
        <v>0.1875</v>
      </c>
      <c r="AD1076" s="10">
        <f t="shared" si="321"/>
        <v>0.125</v>
      </c>
      <c r="AE1076" s="10">
        <f t="shared" si="322"/>
        <v>0.5625</v>
      </c>
      <c r="AF1076" s="1">
        <v>3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67</v>
      </c>
      <c r="AO1076" s="20" t="str">
        <f t="shared" si="305"/>
        <v>66+</v>
      </c>
      <c r="AP1076" s="1">
        <v>2348</v>
      </c>
      <c r="AQ1076" s="1">
        <v>0</v>
      </c>
      <c r="AR1076" s="1">
        <v>1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1</v>
      </c>
      <c r="AZ1076" s="1">
        <v>358</v>
      </c>
      <c r="BA1076" s="23">
        <v>42501</v>
      </c>
      <c r="BB1076" s="25">
        <f t="shared" si="306"/>
        <v>5</v>
      </c>
      <c r="BC1076" s="25" t="str">
        <f t="shared" si="307"/>
        <v>May</v>
      </c>
      <c r="BD1076" s="25">
        <v>1</v>
      </c>
      <c r="BE1076" t="str">
        <f t="shared" si="308"/>
        <v>1624,55707,High income,495,Low spender,0.00888577737088696,0,1,91,208,7,82,30,66,35,428,0.485981308411215,0.0163551401869159,0.191588785046729,0.0700934579439252,0.154205607476636,0.0817757009345794,2,3,2,9,16,0.125,0.1875,0.125,0.5625,3,0,0,0,0,0,0,0,67,66+,2348,0,1,0,0,0,0,0,0,1,358</v>
      </c>
    </row>
    <row r="1077" spans="1:57" ht="13.2" x14ac:dyDescent="0.25">
      <c r="A1077" s="8">
        <v>1531</v>
      </c>
      <c r="B1077" s="1">
        <v>62551</v>
      </c>
      <c r="C1077" s="8" t="str">
        <f t="shared" si="309"/>
        <v>High income</v>
      </c>
      <c r="D1077" s="31">
        <v>61</v>
      </c>
      <c r="E1077" s="34" t="str">
        <f t="shared" si="310"/>
        <v>Low spender</v>
      </c>
      <c r="F1077" s="10">
        <f t="shared" si="304"/>
        <v>9.7520423334559005E-4</v>
      </c>
      <c r="G1077" s="1">
        <v>0</v>
      </c>
      <c r="H1077" s="1">
        <v>0</v>
      </c>
      <c r="I1077" s="1">
        <v>27</v>
      </c>
      <c r="J1077" s="1">
        <v>125</v>
      </c>
      <c r="K1077" s="1">
        <v>16</v>
      </c>
      <c r="L1077" s="1">
        <v>98</v>
      </c>
      <c r="M1077" s="1">
        <v>134</v>
      </c>
      <c r="N1077" s="1">
        <v>21</v>
      </c>
      <c r="O1077" s="1">
        <v>27</v>
      </c>
      <c r="P1077" s="8">
        <f t="shared" si="311"/>
        <v>421</v>
      </c>
      <c r="Q1077" s="10">
        <f t="shared" si="312"/>
        <v>0.29691211401425177</v>
      </c>
      <c r="R1077" s="10">
        <f t="shared" si="313"/>
        <v>3.800475059382423E-2</v>
      </c>
      <c r="S1077" s="10">
        <f t="shared" si="314"/>
        <v>0.23277909738717339</v>
      </c>
      <c r="T1077" s="10">
        <f t="shared" si="315"/>
        <v>0.31828978622327792</v>
      </c>
      <c r="U1077" s="10">
        <f t="shared" si="316"/>
        <v>4.9881235154394299E-2</v>
      </c>
      <c r="V1077" s="10">
        <f t="shared" si="317"/>
        <v>6.413301662707839E-2</v>
      </c>
      <c r="W1077" s="1">
        <v>1</v>
      </c>
      <c r="X1077" s="1">
        <v>6</v>
      </c>
      <c r="Y1077" s="1">
        <v>7</v>
      </c>
      <c r="Z1077" s="1">
        <v>4</v>
      </c>
      <c r="AA1077" s="8">
        <f t="shared" si="318"/>
        <v>18</v>
      </c>
      <c r="AB1077" s="10">
        <f t="shared" si="319"/>
        <v>5.5555555555555552E-2</v>
      </c>
      <c r="AC1077" s="10">
        <f t="shared" si="320"/>
        <v>0.33333333333333331</v>
      </c>
      <c r="AD1077" s="10">
        <f t="shared" si="321"/>
        <v>0.3888888888888889</v>
      </c>
      <c r="AE1077" s="10">
        <f t="shared" si="322"/>
        <v>0.22222222222222221</v>
      </c>
      <c r="AF1077" s="1">
        <v>3</v>
      </c>
      <c r="AG1077" s="1">
        <v>0</v>
      </c>
      <c r="AH1077" s="1">
        <v>0</v>
      </c>
      <c r="AI1077" s="1">
        <v>1</v>
      </c>
      <c r="AJ1077" s="1">
        <v>0</v>
      </c>
      <c r="AK1077" s="1">
        <v>0</v>
      </c>
      <c r="AL1077" s="1">
        <v>0</v>
      </c>
      <c r="AM1077" s="1">
        <v>0</v>
      </c>
      <c r="AN1077" s="1">
        <v>67</v>
      </c>
      <c r="AO1077" s="20" t="str">
        <f t="shared" si="305"/>
        <v>66+</v>
      </c>
      <c r="AP1077" s="1">
        <v>2382</v>
      </c>
      <c r="AQ1077" s="1">
        <v>1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1</v>
      </c>
      <c r="AX1077" s="1">
        <v>0</v>
      </c>
      <c r="AY1077" s="1">
        <v>0</v>
      </c>
      <c r="AZ1077" s="1">
        <v>367</v>
      </c>
      <c r="BA1077" s="23">
        <v>42467</v>
      </c>
      <c r="BB1077" s="25">
        <f t="shared" si="306"/>
        <v>4</v>
      </c>
      <c r="BC1077" s="25" t="str">
        <f t="shared" si="307"/>
        <v>April</v>
      </c>
      <c r="BD1077" s="25">
        <v>1</v>
      </c>
      <c r="BE1077" t="str">
        <f t="shared" si="308"/>
        <v>1531,62551,High income,61,Low spender,0.00097520423334559,0,0,27,125,16,98,134,21,27,421,0.296912114014252,0.0380047505938242,0.232779097387173,0.318289786223278,0.0498812351543943,0.0641330166270784,1,6,7,4,18,0.0555555555555556,0.333333333333333,0.388888888888889,0.222222222222222,3,0,0,1,0,0,0,0,67,66+,2382,1,0,0,0,0,0,1,0,0,367</v>
      </c>
    </row>
    <row r="1078" spans="1:57" ht="13.2" x14ac:dyDescent="0.25">
      <c r="A1078" s="8">
        <v>1147</v>
      </c>
      <c r="B1078" s="1">
        <v>45736</v>
      </c>
      <c r="C1078" s="8" t="str">
        <f t="shared" si="309"/>
        <v>Low income</v>
      </c>
      <c r="D1078" s="31">
        <v>273</v>
      </c>
      <c r="E1078" s="34" t="str">
        <f t="shared" si="310"/>
        <v>Low spender</v>
      </c>
      <c r="F1078" s="10">
        <f t="shared" si="304"/>
        <v>5.9690397061395841E-3</v>
      </c>
      <c r="G1078" s="1">
        <v>0</v>
      </c>
      <c r="H1078" s="1">
        <v>1</v>
      </c>
      <c r="I1078" s="1">
        <v>92</v>
      </c>
      <c r="J1078" s="1">
        <v>188</v>
      </c>
      <c r="K1078" s="1">
        <v>3</v>
      </c>
      <c r="L1078" s="1">
        <v>180</v>
      </c>
      <c r="M1078" s="1">
        <v>20</v>
      </c>
      <c r="N1078" s="1">
        <v>3</v>
      </c>
      <c r="O1078" s="1">
        <v>43</v>
      </c>
      <c r="P1078" s="8">
        <f t="shared" si="311"/>
        <v>437</v>
      </c>
      <c r="Q1078" s="10">
        <f t="shared" si="312"/>
        <v>0.43020594965675057</v>
      </c>
      <c r="R1078" s="10">
        <f t="shared" si="313"/>
        <v>6.8649885583524023E-3</v>
      </c>
      <c r="S1078" s="10">
        <f t="shared" si="314"/>
        <v>0.41189931350114417</v>
      </c>
      <c r="T1078" s="10">
        <f t="shared" si="315"/>
        <v>4.5766590389016017E-2</v>
      </c>
      <c r="U1078" s="10">
        <f t="shared" si="316"/>
        <v>6.8649885583524023E-3</v>
      </c>
      <c r="V1078" s="10">
        <f t="shared" si="317"/>
        <v>9.8398169336384442E-2</v>
      </c>
      <c r="W1078" s="1">
        <v>5</v>
      </c>
      <c r="X1078" s="1">
        <v>7</v>
      </c>
      <c r="Y1078" s="1">
        <v>1</v>
      </c>
      <c r="Z1078" s="1">
        <v>6</v>
      </c>
      <c r="AA1078" s="8">
        <f t="shared" si="318"/>
        <v>19</v>
      </c>
      <c r="AB1078" s="10">
        <f t="shared" si="319"/>
        <v>0.26315789473684209</v>
      </c>
      <c r="AC1078" s="10">
        <f t="shared" si="320"/>
        <v>0.36842105263157893</v>
      </c>
      <c r="AD1078" s="10">
        <f t="shared" si="321"/>
        <v>5.2631578947368418E-2</v>
      </c>
      <c r="AE1078" s="10">
        <f t="shared" si="322"/>
        <v>0.31578947368421051</v>
      </c>
      <c r="AF1078" s="1">
        <v>7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66</v>
      </c>
      <c r="AO1078" s="20" t="str">
        <f t="shared" si="305"/>
        <v>66+</v>
      </c>
      <c r="AP1078" s="1">
        <v>2499</v>
      </c>
      <c r="AQ1078" s="1">
        <v>0</v>
      </c>
      <c r="AR1078" s="1">
        <v>1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1</v>
      </c>
      <c r="AY1078" s="1">
        <v>0</v>
      </c>
      <c r="AZ1078" s="1">
        <v>351</v>
      </c>
      <c r="BA1078" s="23">
        <v>42350</v>
      </c>
      <c r="BB1078" s="25">
        <f t="shared" si="306"/>
        <v>12</v>
      </c>
      <c r="BC1078" s="25" t="str">
        <f t="shared" si="307"/>
        <v>December</v>
      </c>
      <c r="BD1078" s="25">
        <v>1</v>
      </c>
      <c r="BE1078" t="str">
        <f t="shared" si="308"/>
        <v>1147,45736,Low income,273,Low spender,0.00596903970613958,0,1,92,188,3,180,20,3,43,437,0.430205949656751,0.0068649885583524,0.411899313501144,0.045766590389016,0.0068649885583524,0.0983981693363844,5,7,1,6,19,0.263157894736842,0.368421052631579,0.0526315789473684,0.315789473684211,7,0,0,0,0,0,0,0,66,66+,2499,0,1,0,0,0,0,0,1,0,351</v>
      </c>
    </row>
    <row r="1079" spans="1:57" ht="13.2" x14ac:dyDescent="0.25">
      <c r="A1079" s="8">
        <v>849</v>
      </c>
      <c r="B1079" s="1">
        <v>37292</v>
      </c>
      <c r="C1079" s="8" t="str">
        <f t="shared" si="309"/>
        <v>Low income</v>
      </c>
      <c r="D1079" s="31">
        <v>13</v>
      </c>
      <c r="E1079" s="34" t="str">
        <f t="shared" si="310"/>
        <v>Low spender</v>
      </c>
      <c r="F1079" s="10">
        <f t="shared" si="304"/>
        <v>3.4860023597554435E-4</v>
      </c>
      <c r="G1079" s="1">
        <v>1</v>
      </c>
      <c r="H1079" s="1">
        <v>0</v>
      </c>
      <c r="I1079" s="1">
        <v>32</v>
      </c>
      <c r="J1079" s="1">
        <v>275</v>
      </c>
      <c r="K1079" s="1">
        <v>0</v>
      </c>
      <c r="L1079" s="1">
        <v>86</v>
      </c>
      <c r="M1079" s="1">
        <v>10</v>
      </c>
      <c r="N1079" s="1">
        <v>23</v>
      </c>
      <c r="O1079" s="1">
        <v>66</v>
      </c>
      <c r="P1079" s="8">
        <f t="shared" si="311"/>
        <v>460</v>
      </c>
      <c r="Q1079" s="10">
        <f t="shared" si="312"/>
        <v>0.59782608695652173</v>
      </c>
      <c r="R1079" s="10">
        <f t="shared" si="313"/>
        <v>0</v>
      </c>
      <c r="S1079" s="10">
        <f t="shared" si="314"/>
        <v>0.18695652173913044</v>
      </c>
      <c r="T1079" s="10">
        <f t="shared" si="315"/>
        <v>2.1739130434782608E-2</v>
      </c>
      <c r="U1079" s="10">
        <f t="shared" si="316"/>
        <v>0.05</v>
      </c>
      <c r="V1079" s="10">
        <f t="shared" si="317"/>
        <v>0.14347826086956522</v>
      </c>
      <c r="W1079" s="1">
        <v>5</v>
      </c>
      <c r="X1079" s="1">
        <v>6</v>
      </c>
      <c r="Y1079" s="1">
        <v>3</v>
      </c>
      <c r="Z1079" s="1">
        <v>5</v>
      </c>
      <c r="AA1079" s="8">
        <f t="shared" si="318"/>
        <v>19</v>
      </c>
      <c r="AB1079" s="10">
        <f t="shared" si="319"/>
        <v>0.26315789473684209</v>
      </c>
      <c r="AC1079" s="10">
        <f t="shared" si="320"/>
        <v>0.31578947368421051</v>
      </c>
      <c r="AD1079" s="10">
        <f t="shared" si="321"/>
        <v>0.15789473684210525</v>
      </c>
      <c r="AE1079" s="10">
        <f t="shared" si="322"/>
        <v>0.26315789473684209</v>
      </c>
      <c r="AF1079" s="1">
        <v>8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37</v>
      </c>
      <c r="AO1079" s="20" t="str">
        <f t="shared" si="305"/>
        <v>36-50</v>
      </c>
      <c r="AP1079" s="1">
        <v>2596</v>
      </c>
      <c r="AQ1079" s="1">
        <v>0</v>
      </c>
      <c r="AR1079" s="1">
        <v>0</v>
      </c>
      <c r="AS1079" s="1">
        <v>0</v>
      </c>
      <c r="AT1079" s="1">
        <v>1</v>
      </c>
      <c r="AU1079" s="1">
        <v>0</v>
      </c>
      <c r="AV1079" s="1">
        <v>0</v>
      </c>
      <c r="AW1079" s="1">
        <v>1</v>
      </c>
      <c r="AX1079" s="1">
        <v>0</v>
      </c>
      <c r="AY1079" s="1">
        <v>0</v>
      </c>
      <c r="AZ1079" s="1">
        <v>328</v>
      </c>
      <c r="BA1079" s="23">
        <v>42253</v>
      </c>
      <c r="BB1079" s="25">
        <f t="shared" si="306"/>
        <v>9</v>
      </c>
      <c r="BC1079" s="25" t="str">
        <f t="shared" si="307"/>
        <v>September</v>
      </c>
      <c r="BD1079" s="25">
        <v>1</v>
      </c>
      <c r="BE1079" t="str">
        <f t="shared" si="308"/>
        <v>849,37292,Low income,13,Low spender,0.000348600235975544,1,0,32,275,0,86,10,23,66,460,0.597826086956522,0,0.18695652173913,0.0217391304347826,0.05,0.143478260869565,5,6,3,5,19,0.263157894736842,0.315789473684211,0.157894736842105,0.263157894736842,8,0,0,0,0,0,0,0,37,36-50,2596,0,0,0,1,0,0,1,0,0,328</v>
      </c>
    </row>
    <row r="1080" spans="1:57" ht="13.2" x14ac:dyDescent="0.25">
      <c r="A1080" s="8">
        <v>756</v>
      </c>
      <c r="B1080" s="1">
        <v>37070</v>
      </c>
      <c r="C1080" s="8" t="str">
        <f t="shared" si="309"/>
        <v>Low income</v>
      </c>
      <c r="D1080" s="31">
        <v>89</v>
      </c>
      <c r="E1080" s="34" t="str">
        <f t="shared" si="310"/>
        <v>Low spender</v>
      </c>
      <c r="F1080" s="10">
        <f t="shared" si="304"/>
        <v>2.4008632317237657E-3</v>
      </c>
      <c r="G1080" s="1">
        <v>1</v>
      </c>
      <c r="H1080" s="1">
        <v>1</v>
      </c>
      <c r="I1080" s="1">
        <v>30</v>
      </c>
      <c r="J1080" s="1">
        <v>231</v>
      </c>
      <c r="K1080" s="1">
        <v>7</v>
      </c>
      <c r="L1080" s="1">
        <v>137</v>
      </c>
      <c r="M1080" s="1">
        <v>4</v>
      </c>
      <c r="N1080" s="1">
        <v>15</v>
      </c>
      <c r="O1080" s="1">
        <v>39</v>
      </c>
      <c r="P1080" s="8">
        <f t="shared" si="311"/>
        <v>433</v>
      </c>
      <c r="Q1080" s="10">
        <f t="shared" si="312"/>
        <v>0.53348729792147809</v>
      </c>
      <c r="R1080" s="10">
        <f t="shared" si="313"/>
        <v>1.6166281755196306E-2</v>
      </c>
      <c r="S1080" s="10">
        <f t="shared" si="314"/>
        <v>0.31639722863741337</v>
      </c>
      <c r="T1080" s="10">
        <f t="shared" si="315"/>
        <v>9.2378752886836026E-3</v>
      </c>
      <c r="U1080" s="10">
        <f t="shared" si="316"/>
        <v>3.4642032332563508E-2</v>
      </c>
      <c r="V1080" s="10">
        <f t="shared" si="317"/>
        <v>9.0069284064665134E-2</v>
      </c>
      <c r="W1080" s="1">
        <v>9</v>
      </c>
      <c r="X1080" s="1">
        <v>5</v>
      </c>
      <c r="Y1080" s="1">
        <v>1</v>
      </c>
      <c r="Z1080" s="1">
        <v>8</v>
      </c>
      <c r="AA1080" s="8">
        <f t="shared" si="318"/>
        <v>23</v>
      </c>
      <c r="AB1080" s="10">
        <f t="shared" si="319"/>
        <v>0.39130434782608697</v>
      </c>
      <c r="AC1080" s="10">
        <f t="shared" si="320"/>
        <v>0.21739130434782608</v>
      </c>
      <c r="AD1080" s="10">
        <f t="shared" si="321"/>
        <v>4.3478260869565216E-2</v>
      </c>
      <c r="AE1080" s="10">
        <f t="shared" si="322"/>
        <v>0.34782608695652173</v>
      </c>
      <c r="AF1080" s="1">
        <v>7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1</v>
      </c>
      <c r="AN1080" s="1">
        <v>54</v>
      </c>
      <c r="AO1080" s="20" t="str">
        <f t="shared" si="305"/>
        <v>50-65</v>
      </c>
      <c r="AP1080" s="1">
        <v>2625</v>
      </c>
      <c r="AQ1080" s="1">
        <v>0</v>
      </c>
      <c r="AR1080" s="1">
        <v>0</v>
      </c>
      <c r="AS1080" s="1">
        <v>1</v>
      </c>
      <c r="AT1080" s="1">
        <v>0</v>
      </c>
      <c r="AU1080" s="1">
        <v>0</v>
      </c>
      <c r="AV1080" s="1">
        <v>0</v>
      </c>
      <c r="AW1080" s="1">
        <v>1</v>
      </c>
      <c r="AX1080" s="1">
        <v>0</v>
      </c>
      <c r="AY1080" s="1">
        <v>0</v>
      </c>
      <c r="AZ1080" s="1">
        <v>355</v>
      </c>
      <c r="BA1080" s="23">
        <v>42224</v>
      </c>
      <c r="BB1080" s="25">
        <f t="shared" si="306"/>
        <v>8</v>
      </c>
      <c r="BC1080" s="25" t="str">
        <f t="shared" si="307"/>
        <v>August</v>
      </c>
      <c r="BD1080" s="25">
        <v>1</v>
      </c>
      <c r="BE1080" t="str">
        <f t="shared" si="308"/>
        <v>756,37070,Low income,89,Low spender,0.00240086323172377,1,1,30,231,7,137,4,15,39,433,0.533487297921478,0.0161662817551963,0.316397228637413,0.0092378752886836,0.0346420323325635,0.0900692840646651,9,5,1,8,23,0.391304347826087,0.217391304347826,0.0434782608695652,0.347826086956522,7,0,0,0,0,0,0,1,54,50-65,2625,0,0,1,0,0,0,1,0,0,355</v>
      </c>
    </row>
    <row r="1081" spans="1:57" ht="13.2" x14ac:dyDescent="0.25">
      <c r="A1081" s="8">
        <v>285</v>
      </c>
      <c r="B1081" s="1">
        <v>51369</v>
      </c>
      <c r="C1081" s="8" t="str">
        <f t="shared" si="309"/>
        <v>Low income</v>
      </c>
      <c r="D1081" s="31">
        <v>265</v>
      </c>
      <c r="E1081" s="34" t="str">
        <f t="shared" si="310"/>
        <v>Low spender</v>
      </c>
      <c r="F1081" s="10">
        <f t="shared" si="304"/>
        <v>5.1587533337226731E-3</v>
      </c>
      <c r="G1081" s="1">
        <v>0</v>
      </c>
      <c r="H1081" s="1">
        <v>1</v>
      </c>
      <c r="I1081" s="1">
        <v>84</v>
      </c>
      <c r="J1081" s="1">
        <v>297</v>
      </c>
      <c r="K1081" s="1">
        <v>7</v>
      </c>
      <c r="L1081" s="1">
        <v>79</v>
      </c>
      <c r="M1081" s="1">
        <v>0</v>
      </c>
      <c r="N1081" s="1">
        <v>11</v>
      </c>
      <c r="O1081" s="1">
        <v>182</v>
      </c>
      <c r="P1081" s="8">
        <f t="shared" si="311"/>
        <v>576</v>
      </c>
      <c r="Q1081" s="10">
        <f t="shared" si="312"/>
        <v>0.515625</v>
      </c>
      <c r="R1081" s="10">
        <f t="shared" si="313"/>
        <v>1.2152777777777778E-2</v>
      </c>
      <c r="S1081" s="10">
        <f t="shared" si="314"/>
        <v>0.13715277777777779</v>
      </c>
      <c r="T1081" s="10">
        <f t="shared" si="315"/>
        <v>0</v>
      </c>
      <c r="U1081" s="10">
        <f t="shared" si="316"/>
        <v>1.9097222222222224E-2</v>
      </c>
      <c r="V1081" s="10">
        <f t="shared" si="317"/>
        <v>0.31597222222222221</v>
      </c>
      <c r="W1081" s="1">
        <v>2</v>
      </c>
      <c r="X1081" s="1">
        <v>8</v>
      </c>
      <c r="Y1081" s="1">
        <v>2</v>
      </c>
      <c r="Z1081" s="1">
        <v>4</v>
      </c>
      <c r="AA1081" s="8">
        <f t="shared" si="318"/>
        <v>16</v>
      </c>
      <c r="AB1081" s="10">
        <f t="shared" si="319"/>
        <v>0.125</v>
      </c>
      <c r="AC1081" s="10">
        <f t="shared" si="320"/>
        <v>0.5</v>
      </c>
      <c r="AD1081" s="10">
        <f t="shared" si="321"/>
        <v>0.125</v>
      </c>
      <c r="AE1081" s="10">
        <f t="shared" si="322"/>
        <v>0.25</v>
      </c>
      <c r="AF1081" s="1">
        <v>8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44</v>
      </c>
      <c r="AO1081" s="20" t="str">
        <f t="shared" si="305"/>
        <v>36-50</v>
      </c>
      <c r="AP1081" s="1">
        <v>2771</v>
      </c>
      <c r="AQ1081" s="1">
        <v>0</v>
      </c>
      <c r="AR1081" s="1">
        <v>0</v>
      </c>
      <c r="AS1081" s="1">
        <v>0</v>
      </c>
      <c r="AT1081" s="1">
        <v>1</v>
      </c>
      <c r="AU1081" s="1">
        <v>0</v>
      </c>
      <c r="AV1081" s="1">
        <v>0</v>
      </c>
      <c r="AW1081" s="1">
        <v>1</v>
      </c>
      <c r="AX1081" s="1">
        <v>0</v>
      </c>
      <c r="AY1081" s="1">
        <v>0</v>
      </c>
      <c r="AZ1081" s="1">
        <v>212</v>
      </c>
      <c r="BA1081" s="23">
        <v>42078</v>
      </c>
      <c r="BB1081" s="25">
        <f t="shared" si="306"/>
        <v>3</v>
      </c>
      <c r="BC1081" s="25" t="str">
        <f t="shared" si="307"/>
        <v>March</v>
      </c>
      <c r="BD1081" s="25">
        <v>1</v>
      </c>
      <c r="BE1081" t="str">
        <f t="shared" si="308"/>
        <v>285,51369,Low income,265,Low spender,0.00515875333372267,0,1,84,297,7,79,0,11,182,576,0.515625,0.0121527777777778,0.137152777777778,0,0.0190972222222222,0.315972222222222,2,8,2,4,16,0.125,0.5,0.125,0.25,8,0,0,0,0,0,0,0,44,36-50,2771,0,0,0,1,0,0,1,0,0,212</v>
      </c>
    </row>
    <row r="1082" spans="1:57" ht="13.2" x14ac:dyDescent="0.25">
      <c r="A1082" s="8">
        <v>1984</v>
      </c>
      <c r="B1082" s="1">
        <v>59412</v>
      </c>
      <c r="C1082" s="8" t="str">
        <f t="shared" si="309"/>
        <v>High income</v>
      </c>
      <c r="D1082" s="31">
        <v>229</v>
      </c>
      <c r="E1082" s="34" t="str">
        <f t="shared" si="310"/>
        <v>Low spender</v>
      </c>
      <c r="F1082" s="10">
        <f t="shared" si="304"/>
        <v>3.8544401804349289E-3</v>
      </c>
      <c r="G1082" s="1">
        <v>0</v>
      </c>
      <c r="H1082" s="1">
        <v>0</v>
      </c>
      <c r="I1082" s="1">
        <v>56</v>
      </c>
      <c r="J1082" s="1">
        <v>90</v>
      </c>
      <c r="K1082" s="1">
        <v>67</v>
      </c>
      <c r="L1082" s="1">
        <v>165</v>
      </c>
      <c r="M1082" s="1">
        <v>30</v>
      </c>
      <c r="N1082" s="1">
        <v>43</v>
      </c>
      <c r="O1082" s="1">
        <v>11</v>
      </c>
      <c r="P1082" s="8">
        <f t="shared" si="311"/>
        <v>406</v>
      </c>
      <c r="Q1082" s="10">
        <f t="shared" si="312"/>
        <v>0.22167487684729065</v>
      </c>
      <c r="R1082" s="10">
        <f t="shared" si="313"/>
        <v>0.16502463054187191</v>
      </c>
      <c r="S1082" s="10">
        <f t="shared" si="314"/>
        <v>0.40640394088669951</v>
      </c>
      <c r="T1082" s="10">
        <f t="shared" si="315"/>
        <v>7.3891625615763554E-2</v>
      </c>
      <c r="U1082" s="10">
        <f t="shared" si="316"/>
        <v>0.10591133004926108</v>
      </c>
      <c r="V1082" s="10">
        <f t="shared" si="317"/>
        <v>2.7093596059113302E-2</v>
      </c>
      <c r="W1082" s="1">
        <v>1</v>
      </c>
      <c r="X1082" s="1">
        <v>4</v>
      </c>
      <c r="Y1082" s="1">
        <v>2</v>
      </c>
      <c r="Z1082" s="1">
        <v>8</v>
      </c>
      <c r="AA1082" s="8">
        <f t="shared" si="318"/>
        <v>15</v>
      </c>
      <c r="AB1082" s="10">
        <f t="shared" si="319"/>
        <v>6.6666666666666666E-2</v>
      </c>
      <c r="AC1082" s="10">
        <f t="shared" si="320"/>
        <v>0.26666666666666666</v>
      </c>
      <c r="AD1082" s="10">
        <f t="shared" si="321"/>
        <v>0.13333333333333333</v>
      </c>
      <c r="AE1082" s="10">
        <f t="shared" si="322"/>
        <v>0.53333333333333333</v>
      </c>
      <c r="AF1082" s="1">
        <v>3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69</v>
      </c>
      <c r="AO1082" s="20" t="str">
        <f t="shared" si="305"/>
        <v>66+</v>
      </c>
      <c r="AP1082" s="1">
        <v>2230</v>
      </c>
      <c r="AQ1082" s="1">
        <v>0</v>
      </c>
      <c r="AR1082" s="1">
        <v>1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1</v>
      </c>
      <c r="AY1082" s="1">
        <v>0</v>
      </c>
      <c r="AZ1082" s="1">
        <v>384</v>
      </c>
      <c r="BA1082" s="23">
        <v>42619</v>
      </c>
      <c r="BB1082" s="25">
        <f t="shared" si="306"/>
        <v>9</v>
      </c>
      <c r="BC1082" s="25" t="str">
        <f t="shared" si="307"/>
        <v>September</v>
      </c>
      <c r="BD1082" s="25">
        <v>1</v>
      </c>
      <c r="BE1082" t="str">
        <f t="shared" si="308"/>
        <v>1984,59412,High income,229,Low spender,0.00385444018043493,0,0,56,90,67,165,30,43,11,406,0.221674876847291,0.165024630541872,0.4064039408867,0.0738916256157636,0.105911330049261,0.0270935960591133,1,4,2,8,15,0.0666666666666667,0.266666666666667,0.133333333333333,0.533333333333333,3,0,0,0,0,0,0,0,69,66+,2230,0,1,0,0,0,0,0,1,0,384</v>
      </c>
    </row>
    <row r="1083" spans="1:57" ht="13.2" x14ac:dyDescent="0.25">
      <c r="A1083" s="8">
        <v>1821</v>
      </c>
      <c r="B1083" s="1">
        <v>65640</v>
      </c>
      <c r="C1083" s="8" t="str">
        <f t="shared" si="309"/>
        <v>High income</v>
      </c>
      <c r="D1083" s="31">
        <v>43</v>
      </c>
      <c r="E1083" s="34" t="str">
        <f t="shared" si="310"/>
        <v>Low spender</v>
      </c>
      <c r="F1083" s="10">
        <f t="shared" si="304"/>
        <v>6.550883607556368E-4</v>
      </c>
      <c r="G1083" s="1">
        <v>0</v>
      </c>
      <c r="H1083" s="1">
        <v>1</v>
      </c>
      <c r="I1083" s="1">
        <v>74</v>
      </c>
      <c r="J1083" s="1">
        <v>204</v>
      </c>
      <c r="K1083" s="1">
        <v>7</v>
      </c>
      <c r="L1083" s="1">
        <v>149</v>
      </c>
      <c r="M1083" s="1">
        <v>20</v>
      </c>
      <c r="N1083" s="1">
        <v>15</v>
      </c>
      <c r="O1083" s="1">
        <v>66</v>
      </c>
      <c r="P1083" s="8">
        <f t="shared" si="311"/>
        <v>461</v>
      </c>
      <c r="Q1083" s="10">
        <f t="shared" si="312"/>
        <v>0.44251626898047725</v>
      </c>
      <c r="R1083" s="10">
        <f t="shared" si="313"/>
        <v>1.5184381778741865E-2</v>
      </c>
      <c r="S1083" s="10">
        <f t="shared" si="314"/>
        <v>0.3232104121475054</v>
      </c>
      <c r="T1083" s="10">
        <f t="shared" si="315"/>
        <v>4.3383947939262472E-2</v>
      </c>
      <c r="U1083" s="10">
        <f t="shared" si="316"/>
        <v>3.2537960954446853E-2</v>
      </c>
      <c r="V1083" s="10">
        <f t="shared" si="317"/>
        <v>0.14316702819956617</v>
      </c>
      <c r="W1083" s="1">
        <v>1</v>
      </c>
      <c r="X1083" s="1">
        <v>5</v>
      </c>
      <c r="Y1083" s="1">
        <v>1</v>
      </c>
      <c r="Z1083" s="1">
        <v>8</v>
      </c>
      <c r="AA1083" s="8">
        <f t="shared" si="318"/>
        <v>15</v>
      </c>
      <c r="AB1083" s="10">
        <f t="shared" si="319"/>
        <v>6.6666666666666666E-2</v>
      </c>
      <c r="AC1083" s="10">
        <f t="shared" si="320"/>
        <v>0.33333333333333331</v>
      </c>
      <c r="AD1083" s="10">
        <f t="shared" si="321"/>
        <v>6.6666666666666666E-2</v>
      </c>
      <c r="AE1083" s="10">
        <f t="shared" si="322"/>
        <v>0.53333333333333333</v>
      </c>
      <c r="AF1083" s="1">
        <v>2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46</v>
      </c>
      <c r="AO1083" s="20" t="str">
        <f t="shared" si="305"/>
        <v>36-50</v>
      </c>
      <c r="AP1083" s="1">
        <v>2279</v>
      </c>
      <c r="AQ1083" s="1">
        <v>0</v>
      </c>
      <c r="AR1083" s="1">
        <v>0</v>
      </c>
      <c r="AS1083" s="1">
        <v>0</v>
      </c>
      <c r="AT1083" s="1">
        <v>1</v>
      </c>
      <c r="AU1083" s="1">
        <v>0</v>
      </c>
      <c r="AV1083" s="1">
        <v>0</v>
      </c>
      <c r="AW1083" s="1">
        <v>0</v>
      </c>
      <c r="AX1083" s="1">
        <v>0</v>
      </c>
      <c r="AY1083" s="1">
        <v>1</v>
      </c>
      <c r="AZ1083" s="1">
        <v>329</v>
      </c>
      <c r="BA1083" s="23">
        <v>42570</v>
      </c>
      <c r="BB1083" s="25">
        <f t="shared" si="306"/>
        <v>7</v>
      </c>
      <c r="BC1083" s="25" t="str">
        <f t="shared" si="307"/>
        <v>July</v>
      </c>
      <c r="BD1083" s="25">
        <v>1</v>
      </c>
      <c r="BE1083" t="str">
        <f t="shared" si="308"/>
        <v>1821,65640,High income,43,Low spender,0.000655088360755637,0,1,74,204,7,149,20,15,66,461,0.442516268980477,0.0151843817787419,0.323210412147505,0.0433839479392625,0.0325379609544469,0.143167028199566,1,5,1,8,15,0.0666666666666667,0.333333333333333,0.0666666666666667,0.533333333333333,2,0,0,0,0,0,0,0,46,36-50,2279,0,0,0,1,0,0,0,0,1,329</v>
      </c>
    </row>
    <row r="1084" spans="1:57" ht="13.2" x14ac:dyDescent="0.25">
      <c r="A1084" s="8">
        <v>1173</v>
      </c>
      <c r="B1084" s="1">
        <v>47320</v>
      </c>
      <c r="C1084" s="8" t="str">
        <f t="shared" si="309"/>
        <v>Low income</v>
      </c>
      <c r="D1084" s="31">
        <v>397</v>
      </c>
      <c r="E1084" s="34" t="str">
        <f t="shared" si="310"/>
        <v>Low spender</v>
      </c>
      <c r="F1084" s="10">
        <f t="shared" si="304"/>
        <v>8.3896872358410826E-3</v>
      </c>
      <c r="G1084" s="1">
        <v>0</v>
      </c>
      <c r="H1084" s="1">
        <v>1</v>
      </c>
      <c r="I1084" s="1">
        <v>10</v>
      </c>
      <c r="J1084" s="1">
        <v>200</v>
      </c>
      <c r="K1084" s="1">
        <v>19</v>
      </c>
      <c r="L1084" s="1">
        <v>111</v>
      </c>
      <c r="M1084" s="1">
        <v>50</v>
      </c>
      <c r="N1084" s="1">
        <v>15</v>
      </c>
      <c r="O1084" s="1">
        <v>19</v>
      </c>
      <c r="P1084" s="8">
        <f t="shared" si="311"/>
        <v>414</v>
      </c>
      <c r="Q1084" s="10">
        <f t="shared" si="312"/>
        <v>0.48309178743961351</v>
      </c>
      <c r="R1084" s="10">
        <f t="shared" si="313"/>
        <v>4.5893719806763288E-2</v>
      </c>
      <c r="S1084" s="10">
        <f t="shared" si="314"/>
        <v>0.26811594202898553</v>
      </c>
      <c r="T1084" s="10">
        <f t="shared" si="315"/>
        <v>0.12077294685990338</v>
      </c>
      <c r="U1084" s="10">
        <f t="shared" si="316"/>
        <v>3.6231884057971016E-2</v>
      </c>
      <c r="V1084" s="10">
        <f t="shared" si="317"/>
        <v>4.5893719806763288E-2</v>
      </c>
      <c r="W1084" s="1">
        <v>6</v>
      </c>
      <c r="X1084" s="1">
        <v>5</v>
      </c>
      <c r="Y1084" s="1">
        <v>1</v>
      </c>
      <c r="Z1084" s="1">
        <v>8</v>
      </c>
      <c r="AA1084" s="8">
        <f t="shared" si="318"/>
        <v>20</v>
      </c>
      <c r="AB1084" s="10">
        <f t="shared" si="319"/>
        <v>0.3</v>
      </c>
      <c r="AC1084" s="10">
        <f t="shared" si="320"/>
        <v>0.25</v>
      </c>
      <c r="AD1084" s="10">
        <f t="shared" si="321"/>
        <v>0.05</v>
      </c>
      <c r="AE1084" s="10">
        <f t="shared" si="322"/>
        <v>0.4</v>
      </c>
      <c r="AF1084" s="1">
        <v>6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63</v>
      </c>
      <c r="AO1084" s="20" t="str">
        <f t="shared" si="305"/>
        <v>50-65</v>
      </c>
      <c r="AP1084" s="1">
        <v>2491</v>
      </c>
      <c r="AQ1084" s="1">
        <v>0</v>
      </c>
      <c r="AR1084" s="1">
        <v>0</v>
      </c>
      <c r="AS1084" s="1">
        <v>0</v>
      </c>
      <c r="AT1084" s="1">
        <v>1</v>
      </c>
      <c r="AU1084" s="1">
        <v>0</v>
      </c>
      <c r="AV1084" s="1">
        <v>0</v>
      </c>
      <c r="AW1084" s="1">
        <v>1</v>
      </c>
      <c r="AX1084" s="1">
        <v>0</v>
      </c>
      <c r="AY1084" s="1">
        <v>0</v>
      </c>
      <c r="AZ1084" s="1">
        <v>376</v>
      </c>
      <c r="BA1084" s="23">
        <v>42358</v>
      </c>
      <c r="BB1084" s="25">
        <f t="shared" si="306"/>
        <v>12</v>
      </c>
      <c r="BC1084" s="25" t="str">
        <f t="shared" si="307"/>
        <v>December</v>
      </c>
      <c r="BD1084" s="25">
        <v>1</v>
      </c>
      <c r="BE1084" t="str">
        <f t="shared" si="308"/>
        <v>1173,47320,Low income,397,Low spender,0.00838968723584108,0,1,10,200,19,111,50,15,19,414,0.483091787439614,0.0458937198067633,0.268115942028986,0.120772946859903,0.036231884057971,0.0458937198067633,6,5,1,8,20,0.3,0.25,0.05,0.4,6,0,0,0,0,0,0,0,63,50-65,2491,0,0,0,1,0,0,1,0,0,376</v>
      </c>
    </row>
    <row r="1085" spans="1:57" ht="13.2" x14ac:dyDescent="0.25">
      <c r="A1085" s="8">
        <v>12</v>
      </c>
      <c r="B1085" s="1">
        <v>62972</v>
      </c>
      <c r="C1085" s="8" t="str">
        <f t="shared" si="309"/>
        <v>High income</v>
      </c>
      <c r="D1085" s="31">
        <v>263</v>
      </c>
      <c r="E1085" s="34" t="str">
        <f t="shared" si="310"/>
        <v>Low spender</v>
      </c>
      <c r="F1085" s="10">
        <f t="shared" si="304"/>
        <v>4.1764593787715172E-3</v>
      </c>
      <c r="G1085" s="1">
        <v>0</v>
      </c>
      <c r="H1085" s="1">
        <v>1</v>
      </c>
      <c r="I1085" s="1">
        <v>39</v>
      </c>
      <c r="J1085" s="1">
        <v>313</v>
      </c>
      <c r="K1085" s="1">
        <v>15</v>
      </c>
      <c r="L1085" s="1">
        <v>47</v>
      </c>
      <c r="M1085" s="1">
        <v>20</v>
      </c>
      <c r="N1085" s="1">
        <v>0</v>
      </c>
      <c r="O1085" s="1">
        <v>192</v>
      </c>
      <c r="P1085" s="8">
        <f t="shared" si="311"/>
        <v>587</v>
      </c>
      <c r="Q1085" s="10">
        <f t="shared" si="312"/>
        <v>0.53321976149914818</v>
      </c>
      <c r="R1085" s="10">
        <f t="shared" si="313"/>
        <v>2.5553662691652469E-2</v>
      </c>
      <c r="S1085" s="10">
        <f t="shared" si="314"/>
        <v>8.006814310051108E-2</v>
      </c>
      <c r="T1085" s="10">
        <f t="shared" si="315"/>
        <v>3.4071550255536626E-2</v>
      </c>
      <c r="U1085" s="10">
        <f t="shared" si="316"/>
        <v>0</v>
      </c>
      <c r="V1085" s="10">
        <f t="shared" si="317"/>
        <v>0.3270868824531516</v>
      </c>
      <c r="W1085" s="1">
        <v>2</v>
      </c>
      <c r="X1085" s="1">
        <v>7</v>
      </c>
      <c r="Y1085" s="1">
        <v>4</v>
      </c>
      <c r="Z1085" s="1">
        <v>3</v>
      </c>
      <c r="AA1085" s="8">
        <f t="shared" si="318"/>
        <v>16</v>
      </c>
      <c r="AB1085" s="10">
        <f t="shared" si="319"/>
        <v>0.125</v>
      </c>
      <c r="AC1085" s="10">
        <f t="shared" si="320"/>
        <v>0.4375</v>
      </c>
      <c r="AD1085" s="10">
        <f t="shared" si="321"/>
        <v>0.25</v>
      </c>
      <c r="AE1085" s="10">
        <f t="shared" si="322"/>
        <v>0.1875</v>
      </c>
      <c r="AF1085" s="1">
        <v>6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1</v>
      </c>
      <c r="AN1085" s="1">
        <v>65</v>
      </c>
      <c r="AO1085" s="20" t="str">
        <f t="shared" si="305"/>
        <v>50-65</v>
      </c>
      <c r="AP1085" s="1">
        <v>2854</v>
      </c>
      <c r="AQ1085" s="1">
        <v>0</v>
      </c>
      <c r="AR1085" s="1">
        <v>1</v>
      </c>
      <c r="AS1085" s="1">
        <v>0</v>
      </c>
      <c r="AT1085" s="1">
        <v>0</v>
      </c>
      <c r="AU1085" s="1">
        <v>0</v>
      </c>
      <c r="AV1085" s="1">
        <v>1</v>
      </c>
      <c r="AW1085" s="1">
        <v>0</v>
      </c>
      <c r="AX1085" s="1">
        <v>0</v>
      </c>
      <c r="AY1085" s="1">
        <v>0</v>
      </c>
      <c r="AZ1085" s="1">
        <v>203</v>
      </c>
      <c r="BA1085" s="23">
        <v>41995</v>
      </c>
      <c r="BB1085" s="25">
        <f t="shared" si="306"/>
        <v>12</v>
      </c>
      <c r="BC1085" s="25" t="str">
        <f t="shared" si="307"/>
        <v>December</v>
      </c>
      <c r="BD1085" s="25">
        <v>1</v>
      </c>
      <c r="BE1085" t="str">
        <f t="shared" si="308"/>
        <v>12,62972,High income,263,Low spender,0.00417645937877152,0,1,39,313,15,47,20,0,192,587,0.533219761499148,0.0255536626916525,0.0800681431005111,0.0340715502555366,0,0.327086882453152,2,7,4,3,16,0.125,0.4375,0.25,0.1875,6,0,0,0,0,0,0,1,65,50-65,2854,0,1,0,0,0,1,0,0,0,203</v>
      </c>
    </row>
    <row r="1086" spans="1:57" ht="13.2" x14ac:dyDescent="0.25">
      <c r="A1086" s="8">
        <v>13</v>
      </c>
      <c r="B1086" s="1">
        <v>62972</v>
      </c>
      <c r="C1086" s="8" t="str">
        <f t="shared" si="309"/>
        <v>High income</v>
      </c>
      <c r="D1086" s="31">
        <v>226</v>
      </c>
      <c r="E1086" s="34" t="str">
        <f t="shared" si="310"/>
        <v>Low spender</v>
      </c>
      <c r="F1086" s="10">
        <f t="shared" si="304"/>
        <v>3.5888966524804675E-3</v>
      </c>
      <c r="G1086" s="1">
        <v>0</v>
      </c>
      <c r="H1086" s="1">
        <v>1</v>
      </c>
      <c r="I1086" s="1">
        <v>39</v>
      </c>
      <c r="J1086" s="1">
        <v>313</v>
      </c>
      <c r="K1086" s="1">
        <v>15</v>
      </c>
      <c r="L1086" s="1">
        <v>47</v>
      </c>
      <c r="M1086" s="1">
        <v>20</v>
      </c>
      <c r="N1086" s="1">
        <v>0</v>
      </c>
      <c r="O1086" s="1">
        <v>192</v>
      </c>
      <c r="P1086" s="8">
        <f t="shared" si="311"/>
        <v>587</v>
      </c>
      <c r="Q1086" s="10">
        <f t="shared" si="312"/>
        <v>0.53321976149914818</v>
      </c>
      <c r="R1086" s="10">
        <f t="shared" si="313"/>
        <v>2.5553662691652469E-2</v>
      </c>
      <c r="S1086" s="10">
        <f t="shared" si="314"/>
        <v>8.006814310051108E-2</v>
      </c>
      <c r="T1086" s="10">
        <f t="shared" si="315"/>
        <v>3.4071550255536626E-2</v>
      </c>
      <c r="U1086" s="10">
        <f t="shared" si="316"/>
        <v>0</v>
      </c>
      <c r="V1086" s="10">
        <f t="shared" si="317"/>
        <v>0.3270868824531516</v>
      </c>
      <c r="W1086" s="1">
        <v>2</v>
      </c>
      <c r="X1086" s="1">
        <v>7</v>
      </c>
      <c r="Y1086" s="1">
        <v>4</v>
      </c>
      <c r="Z1086" s="1">
        <v>3</v>
      </c>
      <c r="AA1086" s="8">
        <f t="shared" si="318"/>
        <v>16</v>
      </c>
      <c r="AB1086" s="10">
        <f t="shared" si="319"/>
        <v>0.125</v>
      </c>
      <c r="AC1086" s="10">
        <f t="shared" si="320"/>
        <v>0.4375</v>
      </c>
      <c r="AD1086" s="10">
        <f t="shared" si="321"/>
        <v>0.25</v>
      </c>
      <c r="AE1086" s="10">
        <f t="shared" si="322"/>
        <v>0.1875</v>
      </c>
      <c r="AF1086" s="1">
        <v>6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65</v>
      </c>
      <c r="AO1086" s="20" t="str">
        <f t="shared" si="305"/>
        <v>50-65</v>
      </c>
      <c r="AP1086" s="1">
        <v>2854</v>
      </c>
      <c r="AQ1086" s="1">
        <v>0</v>
      </c>
      <c r="AR1086" s="1">
        <v>1</v>
      </c>
      <c r="AS1086" s="1">
        <v>0</v>
      </c>
      <c r="AT1086" s="1">
        <v>0</v>
      </c>
      <c r="AU1086" s="1">
        <v>0</v>
      </c>
      <c r="AV1086" s="1">
        <v>1</v>
      </c>
      <c r="AW1086" s="1">
        <v>0</v>
      </c>
      <c r="AX1086" s="1">
        <v>0</v>
      </c>
      <c r="AY1086" s="1">
        <v>0</v>
      </c>
      <c r="AZ1086" s="1">
        <v>203</v>
      </c>
      <c r="BA1086" s="23">
        <v>41995</v>
      </c>
      <c r="BB1086" s="25">
        <f t="shared" si="306"/>
        <v>12</v>
      </c>
      <c r="BC1086" s="25" t="str">
        <f t="shared" si="307"/>
        <v>December</v>
      </c>
      <c r="BD1086" s="25">
        <v>1</v>
      </c>
      <c r="BE1086" t="str">
        <f t="shared" si="308"/>
        <v>13,62972,High income,226,Low spender,0.00358889665248047,0,1,39,313,15,47,20,0,192,587,0.533219761499148,0.0255536626916525,0.0800681431005111,0.0340715502555366,0,0.327086882453152,2,7,4,3,16,0.125,0.4375,0.25,0.1875,6,0,0,0,0,0,0,0,65,50-65,2854,0,1,0,0,0,1,0,0,0,203</v>
      </c>
    </row>
    <row r="1087" spans="1:57" ht="13.2" x14ac:dyDescent="0.25">
      <c r="A1087" s="8">
        <v>1</v>
      </c>
      <c r="B1087" s="1">
        <v>55158</v>
      </c>
      <c r="C1087" s="8" t="str">
        <f t="shared" si="309"/>
        <v>High income</v>
      </c>
      <c r="D1087" s="31">
        <v>44</v>
      </c>
      <c r="E1087" s="34" t="str">
        <f t="shared" si="310"/>
        <v>Low spender</v>
      </c>
      <c r="F1087" s="10">
        <f t="shared" si="304"/>
        <v>7.9770840131984481E-4</v>
      </c>
      <c r="G1087" s="1">
        <v>1</v>
      </c>
      <c r="H1087" s="1">
        <v>1</v>
      </c>
      <c r="I1087" s="1">
        <v>72</v>
      </c>
      <c r="J1087" s="1">
        <v>293</v>
      </c>
      <c r="K1087" s="1">
        <v>0</v>
      </c>
      <c r="L1087" s="1">
        <v>87</v>
      </c>
      <c r="M1087" s="1">
        <v>4</v>
      </c>
      <c r="N1087" s="1">
        <v>11</v>
      </c>
      <c r="O1087" s="1">
        <v>23</v>
      </c>
      <c r="P1087" s="8">
        <f t="shared" si="311"/>
        <v>418</v>
      </c>
      <c r="Q1087" s="10">
        <f t="shared" si="312"/>
        <v>0.70095693779904311</v>
      </c>
      <c r="R1087" s="10">
        <f t="shared" si="313"/>
        <v>0</v>
      </c>
      <c r="S1087" s="10">
        <f t="shared" si="314"/>
        <v>0.20813397129186603</v>
      </c>
      <c r="T1087" s="10">
        <f t="shared" si="315"/>
        <v>9.5693779904306216E-3</v>
      </c>
      <c r="U1087" s="10">
        <f t="shared" si="316"/>
        <v>2.6315789473684209E-2</v>
      </c>
      <c r="V1087" s="10">
        <f t="shared" si="317"/>
        <v>5.5023923444976079E-2</v>
      </c>
      <c r="W1087" s="1">
        <v>4</v>
      </c>
      <c r="X1087" s="1">
        <v>7</v>
      </c>
      <c r="Y1087" s="1">
        <v>2</v>
      </c>
      <c r="Z1087" s="1">
        <v>5</v>
      </c>
      <c r="AA1087" s="8">
        <f t="shared" si="318"/>
        <v>18</v>
      </c>
      <c r="AB1087" s="10">
        <f t="shared" si="319"/>
        <v>0.22222222222222221</v>
      </c>
      <c r="AC1087" s="10">
        <f t="shared" si="320"/>
        <v>0.3888888888888889</v>
      </c>
      <c r="AD1087" s="10">
        <f t="shared" si="321"/>
        <v>0.1111111111111111</v>
      </c>
      <c r="AE1087" s="10">
        <f t="shared" si="322"/>
        <v>0.27777777777777779</v>
      </c>
      <c r="AF1087" s="1">
        <v>7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1</v>
      </c>
      <c r="AN1087" s="1">
        <v>50</v>
      </c>
      <c r="AO1087" s="20" t="str">
        <f t="shared" si="305"/>
        <v>36-50</v>
      </c>
      <c r="AP1087" s="1">
        <v>2858</v>
      </c>
      <c r="AQ1087" s="1">
        <v>0</v>
      </c>
      <c r="AR1087" s="1">
        <v>1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1</v>
      </c>
      <c r="AZ1087" s="1">
        <v>372</v>
      </c>
      <c r="BA1087" s="23">
        <v>41991</v>
      </c>
      <c r="BB1087" s="25">
        <f t="shared" si="306"/>
        <v>12</v>
      </c>
      <c r="BC1087" s="25" t="str">
        <f t="shared" si="307"/>
        <v>December</v>
      </c>
      <c r="BD1087" s="25">
        <v>1</v>
      </c>
      <c r="BE1087" t="str">
        <f t="shared" si="308"/>
        <v>1,55158,High income,44,Low spender,0.000797708401319845,1,1,72,293,0,87,4,11,23,418,0.700956937799043,0,0.208133971291866,0.00956937799043062,0.0263157894736842,0.0550239234449761,4,7,2,5,18,0.222222222222222,0.388888888888889,0.111111111111111,0.277777777777778,7,0,0,0,0,0,0,1,50,36-50,2858,0,1,0,0,0,0,0,0,1,372</v>
      </c>
    </row>
    <row r="1088" spans="1:57" ht="13.2" x14ac:dyDescent="0.25">
      <c r="A1088" s="8">
        <v>1192</v>
      </c>
      <c r="B1088" s="1">
        <v>61825</v>
      </c>
      <c r="C1088" s="8" t="str">
        <f t="shared" si="309"/>
        <v>High income</v>
      </c>
      <c r="D1088" s="31">
        <v>796</v>
      </c>
      <c r="E1088" s="34" t="str">
        <f t="shared" si="310"/>
        <v>High spender</v>
      </c>
      <c r="F1088" s="10">
        <f t="shared" si="304"/>
        <v>1.2875050545895673E-2</v>
      </c>
      <c r="G1088" s="1">
        <v>0</v>
      </c>
      <c r="H1088" s="1">
        <v>1</v>
      </c>
      <c r="I1088" s="1">
        <v>56</v>
      </c>
      <c r="J1088" s="1">
        <v>162</v>
      </c>
      <c r="K1088" s="1">
        <v>50</v>
      </c>
      <c r="L1088" s="1">
        <v>100</v>
      </c>
      <c r="M1088" s="1">
        <v>55</v>
      </c>
      <c r="N1088" s="1">
        <v>30</v>
      </c>
      <c r="O1088" s="1">
        <v>27</v>
      </c>
      <c r="P1088" s="8">
        <f t="shared" si="311"/>
        <v>424</v>
      </c>
      <c r="Q1088" s="10">
        <f t="shared" si="312"/>
        <v>0.38207547169811323</v>
      </c>
      <c r="R1088" s="10">
        <f t="shared" si="313"/>
        <v>0.11792452830188679</v>
      </c>
      <c r="S1088" s="10">
        <f t="shared" si="314"/>
        <v>0.23584905660377359</v>
      </c>
      <c r="T1088" s="10">
        <f t="shared" si="315"/>
        <v>0.12971698113207547</v>
      </c>
      <c r="U1088" s="10">
        <f t="shared" si="316"/>
        <v>7.0754716981132074E-2</v>
      </c>
      <c r="V1088" s="10">
        <f t="shared" si="317"/>
        <v>6.3679245283018868E-2</v>
      </c>
      <c r="W1088" s="1">
        <v>1</v>
      </c>
      <c r="X1088" s="1">
        <v>4</v>
      </c>
      <c r="Y1088" s="1">
        <v>2</v>
      </c>
      <c r="Z1088" s="1">
        <v>8</v>
      </c>
      <c r="AA1088" s="8">
        <f t="shared" si="318"/>
        <v>15</v>
      </c>
      <c r="AB1088" s="10">
        <f t="shared" si="319"/>
        <v>6.6666666666666666E-2</v>
      </c>
      <c r="AC1088" s="10">
        <f t="shared" si="320"/>
        <v>0.26666666666666666</v>
      </c>
      <c r="AD1088" s="10">
        <f t="shared" si="321"/>
        <v>0.13333333333333333</v>
      </c>
      <c r="AE1088" s="10">
        <f t="shared" si="322"/>
        <v>0.53333333333333333</v>
      </c>
      <c r="AF1088" s="1">
        <v>4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41</v>
      </c>
      <c r="AO1088" s="20" t="str">
        <f t="shared" si="305"/>
        <v>36-50</v>
      </c>
      <c r="AP1088" s="1">
        <v>2485</v>
      </c>
      <c r="AQ1088" s="1">
        <v>0</v>
      </c>
      <c r="AR1088" s="1">
        <v>0</v>
      </c>
      <c r="AS1088" s="1">
        <v>1</v>
      </c>
      <c r="AT1088" s="1">
        <v>0</v>
      </c>
      <c r="AU1088" s="1">
        <v>0</v>
      </c>
      <c r="AV1088" s="1">
        <v>0</v>
      </c>
      <c r="AW1088" s="1">
        <v>1</v>
      </c>
      <c r="AX1088" s="1">
        <v>0</v>
      </c>
      <c r="AY1088" s="1">
        <v>0</v>
      </c>
      <c r="AZ1088" s="1">
        <v>370</v>
      </c>
      <c r="BA1088" s="23">
        <v>42364</v>
      </c>
      <c r="BB1088" s="25">
        <f t="shared" si="306"/>
        <v>12</v>
      </c>
      <c r="BC1088" s="25" t="str">
        <f t="shared" si="307"/>
        <v>December</v>
      </c>
      <c r="BD1088" s="25">
        <v>1</v>
      </c>
      <c r="BE1088" t="str">
        <f t="shared" si="308"/>
        <v>1192,61825,High income,796,High spender,0.0128750505458957,0,1,56,162,50,100,55,30,27,424,0.382075471698113,0.117924528301887,0.235849056603774,0.129716981132075,0.0707547169811321,0.0636792452830189,1,4,2,8,15,0.0666666666666667,0.266666666666667,0.133333333333333,0.533333333333333,4,0,0,0,0,0,0,0,41,36-50,2485,0,0,1,0,0,0,1,0,0,370</v>
      </c>
    </row>
    <row r="1089" spans="1:57" ht="13.2" x14ac:dyDescent="0.25">
      <c r="A1089" s="8">
        <v>982</v>
      </c>
      <c r="B1089" s="1">
        <v>53034</v>
      </c>
      <c r="C1089" s="8" t="str">
        <f t="shared" si="309"/>
        <v>High income</v>
      </c>
      <c r="D1089" s="31">
        <v>253</v>
      </c>
      <c r="E1089" s="34" t="str">
        <f t="shared" si="310"/>
        <v>Low spender</v>
      </c>
      <c r="F1089" s="10">
        <f t="shared" si="304"/>
        <v>4.7705245691443228E-3</v>
      </c>
      <c r="G1089" s="1">
        <v>1</v>
      </c>
      <c r="H1089" s="1">
        <v>1</v>
      </c>
      <c r="I1089" s="1">
        <v>30</v>
      </c>
      <c r="J1089" s="1">
        <v>160</v>
      </c>
      <c r="K1089" s="1">
        <v>15</v>
      </c>
      <c r="L1089" s="1">
        <v>196</v>
      </c>
      <c r="M1089" s="1">
        <v>15</v>
      </c>
      <c r="N1089" s="1">
        <v>11</v>
      </c>
      <c r="O1089" s="1">
        <v>50</v>
      </c>
      <c r="P1089" s="8">
        <f t="shared" si="311"/>
        <v>447</v>
      </c>
      <c r="Q1089" s="10">
        <f t="shared" si="312"/>
        <v>0.35794183445190159</v>
      </c>
      <c r="R1089" s="10">
        <f t="shared" si="313"/>
        <v>3.3557046979865772E-2</v>
      </c>
      <c r="S1089" s="10">
        <f t="shared" si="314"/>
        <v>0.43847874720357943</v>
      </c>
      <c r="T1089" s="10">
        <f t="shared" si="315"/>
        <v>3.3557046979865772E-2</v>
      </c>
      <c r="U1089" s="10">
        <f t="shared" si="316"/>
        <v>2.4608501118568233E-2</v>
      </c>
      <c r="V1089" s="10">
        <f t="shared" si="317"/>
        <v>0.11185682326621924</v>
      </c>
      <c r="W1089" s="1">
        <v>8</v>
      </c>
      <c r="X1089" s="1">
        <v>6</v>
      </c>
      <c r="Y1089" s="1">
        <v>1</v>
      </c>
      <c r="Z1089" s="1">
        <v>7</v>
      </c>
      <c r="AA1089" s="8">
        <f t="shared" si="318"/>
        <v>22</v>
      </c>
      <c r="AB1089" s="10">
        <f t="shared" si="319"/>
        <v>0.36363636363636365</v>
      </c>
      <c r="AC1089" s="10">
        <f t="shared" si="320"/>
        <v>0.27272727272727271</v>
      </c>
      <c r="AD1089" s="10">
        <f t="shared" si="321"/>
        <v>4.5454545454545456E-2</v>
      </c>
      <c r="AE1089" s="10">
        <f t="shared" si="322"/>
        <v>0.31818181818181818</v>
      </c>
      <c r="AF1089" s="1">
        <v>8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46</v>
      </c>
      <c r="AO1089" s="20" t="str">
        <f t="shared" si="305"/>
        <v>36-50</v>
      </c>
      <c r="AP1089" s="1">
        <v>2554</v>
      </c>
      <c r="AQ1089" s="1">
        <v>1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1</v>
      </c>
      <c r="AX1089" s="1">
        <v>0</v>
      </c>
      <c r="AY1089" s="1">
        <v>0</v>
      </c>
      <c r="AZ1089" s="1">
        <v>347</v>
      </c>
      <c r="BA1089" s="23">
        <v>42295</v>
      </c>
      <c r="BB1089" s="25">
        <f t="shared" si="306"/>
        <v>10</v>
      </c>
      <c r="BC1089" s="25" t="str">
        <f t="shared" si="307"/>
        <v>October</v>
      </c>
      <c r="BD1089" s="25">
        <v>1</v>
      </c>
      <c r="BE1089" t="str">
        <f t="shared" si="308"/>
        <v>982,53034,High income,253,Low spender,0.00477052456914432,1,1,30,160,15,196,15,11,50,447,0.357941834451902,0.0335570469798658,0.438478747203579,0.0335570469798658,0.0246085011185682,0.111856823266219,8,6,1,7,22,0.363636363636364,0.272727272727273,0.0454545454545455,0.318181818181818,8,0,0,0,0,0,0,0,46,36-50,2554,1,0,0,0,0,0,1,0,0,347</v>
      </c>
    </row>
    <row r="1090" spans="1:57" ht="13.2" x14ac:dyDescent="0.25">
      <c r="A1090" s="8">
        <v>1204</v>
      </c>
      <c r="B1090" s="1">
        <v>37087</v>
      </c>
      <c r="C1090" s="8" t="str">
        <f t="shared" si="309"/>
        <v>Low income</v>
      </c>
      <c r="D1090" s="31">
        <v>260</v>
      </c>
      <c r="E1090" s="34" t="str">
        <f t="shared" si="310"/>
        <v>Low spender</v>
      </c>
      <c r="F1090" s="10">
        <f t="shared" ref="F1090:F1153" si="323">D1090/B1090</f>
        <v>7.010542777792758E-3</v>
      </c>
      <c r="G1090" s="1">
        <v>1</v>
      </c>
      <c r="H1090" s="1">
        <v>0</v>
      </c>
      <c r="I1090" s="1">
        <v>50</v>
      </c>
      <c r="J1090" s="1">
        <v>194</v>
      </c>
      <c r="K1090" s="1">
        <v>55</v>
      </c>
      <c r="L1090" s="1">
        <v>134</v>
      </c>
      <c r="M1090" s="1">
        <v>15</v>
      </c>
      <c r="N1090" s="1">
        <v>0</v>
      </c>
      <c r="O1090" s="1">
        <v>3</v>
      </c>
      <c r="P1090" s="8">
        <f t="shared" si="311"/>
        <v>401</v>
      </c>
      <c r="Q1090" s="10">
        <f t="shared" si="312"/>
        <v>0.48379052369077308</v>
      </c>
      <c r="R1090" s="10">
        <f t="shared" si="313"/>
        <v>0.13715710723192021</v>
      </c>
      <c r="S1090" s="10">
        <f t="shared" si="314"/>
        <v>0.33416458852867831</v>
      </c>
      <c r="T1090" s="10">
        <f t="shared" si="315"/>
        <v>3.7406483790523692E-2</v>
      </c>
      <c r="U1090" s="10">
        <f t="shared" si="316"/>
        <v>0</v>
      </c>
      <c r="V1090" s="10">
        <f t="shared" si="317"/>
        <v>7.481296758104738E-3</v>
      </c>
      <c r="W1090" s="1">
        <v>3</v>
      </c>
      <c r="X1090" s="1">
        <v>4</v>
      </c>
      <c r="Y1090" s="1">
        <v>2</v>
      </c>
      <c r="Z1090" s="1">
        <v>8</v>
      </c>
      <c r="AA1090" s="8">
        <f t="shared" si="318"/>
        <v>17</v>
      </c>
      <c r="AB1090" s="10">
        <f t="shared" si="319"/>
        <v>0.17647058823529413</v>
      </c>
      <c r="AC1090" s="10">
        <f t="shared" si="320"/>
        <v>0.23529411764705882</v>
      </c>
      <c r="AD1090" s="10">
        <f t="shared" si="321"/>
        <v>0.11764705882352941</v>
      </c>
      <c r="AE1090" s="10">
        <f t="shared" si="322"/>
        <v>0.47058823529411764</v>
      </c>
      <c r="AF1090" s="1">
        <v>6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46</v>
      </c>
      <c r="AO1090" s="20" t="str">
        <f t="shared" ref="AO1090:AO1153" si="324">IF(AND(AN1090&lt;36,AN1090&gt;23), "24-35",
IF(AND(AN1090&lt;51,AN1090&gt;35), "36-50",
IF(AND(AN1090&lt;66,AN1090&gt;50), "50-65",
IF(AN1090&gt;65, "66+", "N")
)))</f>
        <v>36-50</v>
      </c>
      <c r="AP1090" s="1">
        <v>2481</v>
      </c>
      <c r="AQ1090" s="1">
        <v>0</v>
      </c>
      <c r="AR1090" s="1">
        <v>1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1</v>
      </c>
      <c r="AZ1090" s="1">
        <v>395</v>
      </c>
      <c r="BA1090" s="23">
        <v>42368</v>
      </c>
      <c r="BB1090" s="25">
        <f t="shared" ref="BB1090:BB1153" si="325">MONTH(BA1090)</f>
        <v>12</v>
      </c>
      <c r="BC1090" s="25" t="str">
        <f t="shared" ref="BC1090:BC1153" si="326">TEXT(BA1090,"mmmm")</f>
        <v>December</v>
      </c>
      <c r="BD1090" s="25">
        <v>1</v>
      </c>
      <c r="BE1090" t="str">
        <f t="shared" ref="BE1090:BE1153" si="327">_xlfn.TEXTJOIN(",",TRUE,A1090:AZ1090)</f>
        <v>1204,37087,Low income,260,Low spender,0.00701054277779276,1,0,50,194,55,134,15,0,3,401,0.483790523690773,0.13715710723192,0.334164588528678,0.0374064837905237,0,0.00748129675810474,3,4,2,8,17,0.176470588235294,0.235294117647059,0.117647058823529,0.470588235294118,6,0,0,0,0,0,0,0,46,36-50,2481,0,1,0,0,0,0,0,0,1,395</v>
      </c>
    </row>
    <row r="1091" spans="1:57" ht="13.2" x14ac:dyDescent="0.25">
      <c r="A1091" s="8">
        <v>1037</v>
      </c>
      <c r="B1091" s="1">
        <v>50150</v>
      </c>
      <c r="C1091" s="8" t="str">
        <f t="shared" ref="C1091:C1154" si="328">IF(B1091&lt;=AVERAGE(B:B),"Low income", "High income")</f>
        <v>Low income</v>
      </c>
      <c r="D1091" s="31">
        <v>720</v>
      </c>
      <c r="E1091" s="34" t="str">
        <f t="shared" ref="E1091:E1154" si="329">IF(D1091&lt;=AVERAGE(D:D),"Low spender", "High spender")</f>
        <v>High spender</v>
      </c>
      <c r="F1091" s="10">
        <f t="shared" si="323"/>
        <v>1.4356929212362911E-2</v>
      </c>
      <c r="G1091" s="1">
        <v>0</v>
      </c>
      <c r="H1091" s="1">
        <v>0</v>
      </c>
      <c r="I1091" s="1">
        <v>32</v>
      </c>
      <c r="J1091" s="1">
        <v>135</v>
      </c>
      <c r="K1091" s="1">
        <v>46</v>
      </c>
      <c r="L1091" s="1">
        <v>92</v>
      </c>
      <c r="M1091" s="1">
        <v>65</v>
      </c>
      <c r="N1091" s="1">
        <v>61</v>
      </c>
      <c r="O1091" s="1">
        <v>11</v>
      </c>
      <c r="P1091" s="8">
        <f t="shared" ref="P1091:P1154" si="330">SUM(J1091:O1091)</f>
        <v>410</v>
      </c>
      <c r="Q1091" s="10">
        <f t="shared" ref="Q1091:Q1154" si="331">IF(P1091=0,0,J1091/P1091)</f>
        <v>0.32926829268292684</v>
      </c>
      <c r="R1091" s="10">
        <f t="shared" ref="R1091:R1154" si="332">IF(P1091=0,0,K1091/P1091)</f>
        <v>0.11219512195121951</v>
      </c>
      <c r="S1091" s="10">
        <f t="shared" ref="S1091:S1154" si="333">IF(P1091=0,0,L1091/P1091)</f>
        <v>0.22439024390243903</v>
      </c>
      <c r="T1091" s="10">
        <f t="shared" ref="T1091:T1154" si="334">IF(P1091=0,0,M1091/P1091)</f>
        <v>0.15853658536585366</v>
      </c>
      <c r="U1091" s="10">
        <f t="shared" ref="U1091:U1154" si="335">IF(P1091=0,0,N1091/P1091)</f>
        <v>0.14878048780487804</v>
      </c>
      <c r="V1091" s="10">
        <f t="shared" ref="V1091:V1154" si="336">IF(P1091=0,0,O1091/P1091)</f>
        <v>2.6829268292682926E-2</v>
      </c>
      <c r="W1091" s="1">
        <v>2</v>
      </c>
      <c r="X1091" s="1">
        <v>5</v>
      </c>
      <c r="Y1091" s="1">
        <v>2</v>
      </c>
      <c r="Z1091" s="1">
        <v>7</v>
      </c>
      <c r="AA1091" s="8">
        <f t="shared" ref="AA1091:AA1154" si="337">SUM(W1091:Z1091)</f>
        <v>16</v>
      </c>
      <c r="AB1091" s="10">
        <f t="shared" ref="AB1091:AB1154" si="338">IF(AA1091=0,0,W1091/AA1091)</f>
        <v>0.125</v>
      </c>
      <c r="AC1091" s="10">
        <f t="shared" ref="AC1091:AC1154" si="339">IF(AA1091=0,0,X1091/AA1091)</f>
        <v>0.3125</v>
      </c>
      <c r="AD1091" s="10">
        <f t="shared" ref="AD1091:AD1154" si="340">IF(AA1091=0,0,Y1091/AA1091)</f>
        <v>0.125</v>
      </c>
      <c r="AE1091" s="10">
        <f t="shared" ref="AE1091:AE1154" si="341">IF(AA1091=0,0,Z1091/AA1091)</f>
        <v>0.4375</v>
      </c>
      <c r="AF1091" s="1">
        <v>5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37</v>
      </c>
      <c r="AO1091" s="20" t="str">
        <f t="shared" si="324"/>
        <v>36-50</v>
      </c>
      <c r="AP1091" s="1">
        <v>2533</v>
      </c>
      <c r="AQ1091" s="1">
        <v>0</v>
      </c>
      <c r="AR1091" s="1">
        <v>1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1</v>
      </c>
      <c r="AZ1091" s="1">
        <v>388</v>
      </c>
      <c r="BA1091" s="23">
        <v>42316</v>
      </c>
      <c r="BB1091" s="25">
        <f t="shared" si="325"/>
        <v>11</v>
      </c>
      <c r="BC1091" s="25" t="str">
        <f t="shared" si="326"/>
        <v>November</v>
      </c>
      <c r="BD1091" s="25">
        <v>1</v>
      </c>
      <c r="BE1091" t="str">
        <f t="shared" si="327"/>
        <v>1037,50150,Low income,720,High spender,0.0143569292123629,0,0,32,135,46,92,65,61,11,410,0.329268292682927,0.11219512195122,0.224390243902439,0.158536585365854,0.148780487804878,0.0268292682926829,2,5,2,7,16,0.125,0.3125,0.125,0.4375,5,0,0,0,0,0,0,0,37,36-50,2533,0,1,0,0,0,0,0,0,1,388</v>
      </c>
    </row>
    <row r="1092" spans="1:57" ht="13.2" x14ac:dyDescent="0.25">
      <c r="A1092" s="8">
        <v>1448</v>
      </c>
      <c r="B1092" s="1">
        <v>59481</v>
      </c>
      <c r="C1092" s="8" t="str">
        <f t="shared" si="328"/>
        <v>High income</v>
      </c>
      <c r="D1092" s="31">
        <v>8</v>
      </c>
      <c r="E1092" s="34" t="str">
        <f t="shared" si="329"/>
        <v>Low spender</v>
      </c>
      <c r="F1092" s="10">
        <f t="shared" si="323"/>
        <v>1.344967300482507E-4</v>
      </c>
      <c r="G1092" s="1">
        <v>0</v>
      </c>
      <c r="H1092" s="1">
        <v>1</v>
      </c>
      <c r="I1092" s="1">
        <v>47</v>
      </c>
      <c r="J1092" s="1">
        <v>178</v>
      </c>
      <c r="K1092" s="1">
        <v>3</v>
      </c>
      <c r="L1092" s="1">
        <v>85</v>
      </c>
      <c r="M1092" s="1">
        <v>71</v>
      </c>
      <c r="N1092" s="1">
        <v>66</v>
      </c>
      <c r="O1092" s="1">
        <v>58</v>
      </c>
      <c r="P1092" s="8">
        <f t="shared" si="330"/>
        <v>461</v>
      </c>
      <c r="Q1092" s="10">
        <f t="shared" si="331"/>
        <v>0.38611713665943603</v>
      </c>
      <c r="R1092" s="10">
        <f t="shared" si="332"/>
        <v>6.5075921908893707E-3</v>
      </c>
      <c r="S1092" s="10">
        <f t="shared" si="333"/>
        <v>0.18438177874186551</v>
      </c>
      <c r="T1092" s="10">
        <f t="shared" si="334"/>
        <v>0.15401301518438179</v>
      </c>
      <c r="U1092" s="10">
        <f t="shared" si="335"/>
        <v>0.14316702819956617</v>
      </c>
      <c r="V1092" s="10">
        <f t="shared" si="336"/>
        <v>0.12581344902386118</v>
      </c>
      <c r="W1092" s="1">
        <v>2</v>
      </c>
      <c r="X1092" s="1">
        <v>3</v>
      </c>
      <c r="Y1092" s="1">
        <v>3</v>
      </c>
      <c r="Z1092" s="1">
        <v>8</v>
      </c>
      <c r="AA1092" s="8">
        <f t="shared" si="337"/>
        <v>16</v>
      </c>
      <c r="AB1092" s="10">
        <f t="shared" si="338"/>
        <v>0.125</v>
      </c>
      <c r="AC1092" s="10">
        <f t="shared" si="339"/>
        <v>0.1875</v>
      </c>
      <c r="AD1092" s="10">
        <f t="shared" si="340"/>
        <v>0.1875</v>
      </c>
      <c r="AE1092" s="10">
        <f t="shared" si="341"/>
        <v>0.5</v>
      </c>
      <c r="AF1092" s="1">
        <v>2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45</v>
      </c>
      <c r="AO1092" s="20" t="str">
        <f t="shared" si="324"/>
        <v>36-50</v>
      </c>
      <c r="AP1092" s="1">
        <v>2408</v>
      </c>
      <c r="AQ1092" s="1">
        <v>0</v>
      </c>
      <c r="AR1092" s="1">
        <v>0</v>
      </c>
      <c r="AS1092" s="1">
        <v>0</v>
      </c>
      <c r="AT1092" s="1">
        <v>1</v>
      </c>
      <c r="AU1092" s="1">
        <v>0</v>
      </c>
      <c r="AV1092" s="1">
        <v>0</v>
      </c>
      <c r="AW1092" s="1">
        <v>1</v>
      </c>
      <c r="AX1092" s="1">
        <v>0</v>
      </c>
      <c r="AY1092" s="1">
        <v>0</v>
      </c>
      <c r="AZ1092" s="1">
        <v>345</v>
      </c>
      <c r="BA1092" s="23">
        <v>42441</v>
      </c>
      <c r="BB1092" s="25">
        <f t="shared" si="325"/>
        <v>3</v>
      </c>
      <c r="BC1092" s="25" t="str">
        <f t="shared" si="326"/>
        <v>March</v>
      </c>
      <c r="BD1092" s="25">
        <v>1</v>
      </c>
      <c r="BE1092" t="str">
        <f t="shared" si="327"/>
        <v>1448,59481,High income,8,Low spender,0.000134496730048251,0,1,47,178,3,85,71,66,58,461,0.386117136659436,0.00650759219088937,0.184381778741866,0.154013015184382,0.143167028199566,0.125813449023861,2,3,3,8,16,0.125,0.1875,0.1875,0.5,2,0,0,0,0,0,0,0,45,36-50,2408,0,0,0,1,0,0,1,0,0,345</v>
      </c>
    </row>
    <row r="1093" spans="1:57" ht="13.2" x14ac:dyDescent="0.25">
      <c r="A1093" s="8">
        <v>1357</v>
      </c>
      <c r="B1093" s="1">
        <v>62998</v>
      </c>
      <c r="C1093" s="8" t="str">
        <f t="shared" si="328"/>
        <v>High income</v>
      </c>
      <c r="D1093" s="31">
        <v>53</v>
      </c>
      <c r="E1093" s="34" t="str">
        <f t="shared" si="329"/>
        <v>Low spender</v>
      </c>
      <c r="F1093" s="10">
        <f t="shared" si="323"/>
        <v>8.4129654909679673E-4</v>
      </c>
      <c r="G1093" s="1">
        <v>0</v>
      </c>
      <c r="H1093" s="1">
        <v>1</v>
      </c>
      <c r="I1093" s="1">
        <v>10</v>
      </c>
      <c r="J1093" s="1">
        <v>120</v>
      </c>
      <c r="K1093" s="1">
        <v>58</v>
      </c>
      <c r="L1093" s="1">
        <v>73</v>
      </c>
      <c r="M1093" s="1">
        <v>65</v>
      </c>
      <c r="N1093" s="1">
        <v>89</v>
      </c>
      <c r="O1093" s="1">
        <v>58</v>
      </c>
      <c r="P1093" s="8">
        <f t="shared" si="330"/>
        <v>463</v>
      </c>
      <c r="Q1093" s="10">
        <f t="shared" si="331"/>
        <v>0.25917926565874733</v>
      </c>
      <c r="R1093" s="10">
        <f t="shared" si="332"/>
        <v>0.12526997840172785</v>
      </c>
      <c r="S1093" s="10">
        <f t="shared" si="333"/>
        <v>0.15766738660907129</v>
      </c>
      <c r="T1093" s="10">
        <f t="shared" si="334"/>
        <v>0.14038876889848811</v>
      </c>
      <c r="U1093" s="10">
        <f t="shared" si="335"/>
        <v>0.19222462203023757</v>
      </c>
      <c r="V1093" s="10">
        <f t="shared" si="336"/>
        <v>0.12526997840172785</v>
      </c>
      <c r="W1093" s="1">
        <v>5</v>
      </c>
      <c r="X1093" s="1">
        <v>5</v>
      </c>
      <c r="Y1093" s="1">
        <v>4</v>
      </c>
      <c r="Z1093" s="1">
        <v>5</v>
      </c>
      <c r="AA1093" s="8">
        <f t="shared" si="337"/>
        <v>19</v>
      </c>
      <c r="AB1093" s="10">
        <f t="shared" si="338"/>
        <v>0.26315789473684209</v>
      </c>
      <c r="AC1093" s="10">
        <f t="shared" si="339"/>
        <v>0.26315789473684209</v>
      </c>
      <c r="AD1093" s="10">
        <f t="shared" si="340"/>
        <v>0.21052631578947367</v>
      </c>
      <c r="AE1093" s="10">
        <f t="shared" si="341"/>
        <v>0.26315789473684209</v>
      </c>
      <c r="AF1093" s="1">
        <v>5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68</v>
      </c>
      <c r="AO1093" s="20" t="str">
        <f t="shared" si="324"/>
        <v>66+</v>
      </c>
      <c r="AP1093" s="1">
        <v>2431</v>
      </c>
      <c r="AQ1093" s="1">
        <v>0</v>
      </c>
      <c r="AR1093" s="1">
        <v>1</v>
      </c>
      <c r="AS1093" s="1">
        <v>0</v>
      </c>
      <c r="AT1093" s="1">
        <v>0</v>
      </c>
      <c r="AU1093" s="1">
        <v>0</v>
      </c>
      <c r="AV1093" s="1">
        <v>0</v>
      </c>
      <c r="AW1093" s="1">
        <v>1</v>
      </c>
      <c r="AX1093" s="1">
        <v>0</v>
      </c>
      <c r="AY1093" s="1">
        <v>0</v>
      </c>
      <c r="AZ1093" s="1">
        <v>347</v>
      </c>
      <c r="BA1093" s="23">
        <v>42418</v>
      </c>
      <c r="BB1093" s="25">
        <f t="shared" si="325"/>
        <v>2</v>
      </c>
      <c r="BC1093" s="25" t="str">
        <f t="shared" si="326"/>
        <v>February</v>
      </c>
      <c r="BD1093" s="25">
        <v>1</v>
      </c>
      <c r="BE1093" t="str">
        <f t="shared" si="327"/>
        <v>1357,62998,High income,53,Low spender,0.000841296549096797,0,1,10,120,58,73,65,89,58,463,0.259179265658747,0.125269978401728,0.157667386609071,0.140388768898488,0.192224622030238,0.125269978401728,5,5,4,5,19,0.263157894736842,0.263157894736842,0.210526315789474,0.263157894736842,5,0,0,0,0,0,0,0,68,66+,2431,0,1,0,0,0,0,1,0,0,347</v>
      </c>
    </row>
    <row r="1094" spans="1:57" ht="13.2" x14ac:dyDescent="0.25">
      <c r="A1094" s="8">
        <v>2146</v>
      </c>
      <c r="B1094" s="1">
        <v>50353</v>
      </c>
      <c r="C1094" s="8" t="str">
        <f t="shared" si="328"/>
        <v>Low income</v>
      </c>
      <c r="D1094" s="31">
        <v>54</v>
      </c>
      <c r="E1094" s="34" t="str">
        <f t="shared" si="329"/>
        <v>Low spender</v>
      </c>
      <c r="F1094" s="10">
        <f t="shared" si="323"/>
        <v>1.0724286537048438E-3</v>
      </c>
      <c r="G1094" s="1">
        <v>0</v>
      </c>
      <c r="H1094" s="1">
        <v>0</v>
      </c>
      <c r="I1094" s="1">
        <v>72</v>
      </c>
      <c r="J1094" s="1">
        <v>141</v>
      </c>
      <c r="K1094" s="1">
        <v>15</v>
      </c>
      <c r="L1094" s="1">
        <v>153</v>
      </c>
      <c r="M1094" s="1">
        <v>67</v>
      </c>
      <c r="N1094" s="1">
        <v>31</v>
      </c>
      <c r="O1094" s="1">
        <v>35</v>
      </c>
      <c r="P1094" s="8">
        <f t="shared" si="330"/>
        <v>442</v>
      </c>
      <c r="Q1094" s="10">
        <f t="shared" si="331"/>
        <v>0.3190045248868778</v>
      </c>
      <c r="R1094" s="10">
        <f t="shared" si="332"/>
        <v>3.3936651583710405E-2</v>
      </c>
      <c r="S1094" s="10">
        <f t="shared" si="333"/>
        <v>0.34615384615384615</v>
      </c>
      <c r="T1094" s="10">
        <f t="shared" si="334"/>
        <v>0.15158371040723981</v>
      </c>
      <c r="U1094" s="10">
        <f t="shared" si="335"/>
        <v>7.0135746606334842E-2</v>
      </c>
      <c r="V1094" s="10">
        <f t="shared" si="336"/>
        <v>7.9185520361990946E-2</v>
      </c>
      <c r="W1094" s="1">
        <v>1</v>
      </c>
      <c r="X1094" s="1">
        <v>4</v>
      </c>
      <c r="Y1094" s="1">
        <v>4</v>
      </c>
      <c r="Z1094" s="1">
        <v>6</v>
      </c>
      <c r="AA1094" s="8">
        <f t="shared" si="337"/>
        <v>15</v>
      </c>
      <c r="AB1094" s="10">
        <f t="shared" si="338"/>
        <v>6.6666666666666666E-2</v>
      </c>
      <c r="AC1094" s="10">
        <f t="shared" si="339"/>
        <v>0.26666666666666666</v>
      </c>
      <c r="AD1094" s="10">
        <f t="shared" si="340"/>
        <v>0.26666666666666666</v>
      </c>
      <c r="AE1094" s="10">
        <f t="shared" si="341"/>
        <v>0.4</v>
      </c>
      <c r="AF1094" s="1">
        <v>3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43</v>
      </c>
      <c r="AO1094" s="20" t="str">
        <f t="shared" si="324"/>
        <v>36-50</v>
      </c>
      <c r="AP1094" s="1">
        <v>2180</v>
      </c>
      <c r="AQ1094" s="1">
        <v>0</v>
      </c>
      <c r="AR1094" s="1">
        <v>1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1</v>
      </c>
      <c r="AY1094" s="1">
        <v>0</v>
      </c>
      <c r="AZ1094" s="1">
        <v>372</v>
      </c>
      <c r="BA1094" s="23">
        <v>42669</v>
      </c>
      <c r="BB1094" s="25">
        <f t="shared" si="325"/>
        <v>10</v>
      </c>
      <c r="BC1094" s="25" t="str">
        <f t="shared" si="326"/>
        <v>October</v>
      </c>
      <c r="BD1094" s="25">
        <v>1</v>
      </c>
      <c r="BE1094" t="str">
        <f t="shared" si="327"/>
        <v>2146,50353,Low income,54,Low spender,0.00107242865370484,0,0,72,141,15,153,67,31,35,442,0.319004524886878,0.0339366515837104,0.346153846153846,0.15158371040724,0.0701357466063348,0.0791855203619909,1,4,4,6,15,0.0666666666666667,0.266666666666667,0.266666666666667,0.4,3,0,0,0,0,0,0,0,43,36-50,2180,0,1,0,0,0,0,0,1,0,372</v>
      </c>
    </row>
    <row r="1095" spans="1:57" ht="13.2" x14ac:dyDescent="0.25">
      <c r="A1095" s="8">
        <v>1697</v>
      </c>
      <c r="B1095" s="1">
        <v>58293</v>
      </c>
      <c r="C1095" s="8" t="str">
        <f t="shared" si="328"/>
        <v>High income</v>
      </c>
      <c r="D1095" s="31">
        <v>398</v>
      </c>
      <c r="E1095" s="34" t="str">
        <f t="shared" si="329"/>
        <v>Low spender</v>
      </c>
      <c r="F1095" s="10">
        <f t="shared" si="323"/>
        <v>6.8275779253083565E-3</v>
      </c>
      <c r="G1095" s="1">
        <v>1</v>
      </c>
      <c r="H1095" s="1">
        <v>0</v>
      </c>
      <c r="I1095" s="1">
        <v>94</v>
      </c>
      <c r="J1095" s="1">
        <v>173</v>
      </c>
      <c r="K1095" s="1">
        <v>43</v>
      </c>
      <c r="L1095" s="1">
        <v>118</v>
      </c>
      <c r="M1095" s="1">
        <v>46</v>
      </c>
      <c r="N1095" s="1">
        <v>27</v>
      </c>
      <c r="O1095" s="1">
        <v>15</v>
      </c>
      <c r="P1095" s="8">
        <f t="shared" si="330"/>
        <v>422</v>
      </c>
      <c r="Q1095" s="10">
        <f t="shared" si="331"/>
        <v>0.4099526066350711</v>
      </c>
      <c r="R1095" s="10">
        <f t="shared" si="332"/>
        <v>0.1018957345971564</v>
      </c>
      <c r="S1095" s="10">
        <f t="shared" si="333"/>
        <v>0.27962085308056872</v>
      </c>
      <c r="T1095" s="10">
        <f t="shared" si="334"/>
        <v>0.10900473933649289</v>
      </c>
      <c r="U1095" s="10">
        <f t="shared" si="335"/>
        <v>6.398104265402843E-2</v>
      </c>
      <c r="V1095" s="10">
        <f t="shared" si="336"/>
        <v>3.5545023696682464E-2</v>
      </c>
      <c r="W1095" s="1">
        <v>5</v>
      </c>
      <c r="X1095" s="1">
        <v>5</v>
      </c>
      <c r="Y1095" s="1">
        <v>3</v>
      </c>
      <c r="Z1095" s="1">
        <v>6</v>
      </c>
      <c r="AA1095" s="8">
        <f t="shared" si="337"/>
        <v>19</v>
      </c>
      <c r="AB1095" s="10">
        <f t="shared" si="338"/>
        <v>0.26315789473684209</v>
      </c>
      <c r="AC1095" s="10">
        <f t="shared" si="339"/>
        <v>0.26315789473684209</v>
      </c>
      <c r="AD1095" s="10">
        <f t="shared" si="340"/>
        <v>0.15789473684210525</v>
      </c>
      <c r="AE1095" s="10">
        <f t="shared" si="341"/>
        <v>0.31578947368421051</v>
      </c>
      <c r="AF1095" s="1">
        <v>5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39</v>
      </c>
      <c r="AO1095" s="20" t="str">
        <f t="shared" si="324"/>
        <v>36-50</v>
      </c>
      <c r="AP1095" s="1">
        <v>2320</v>
      </c>
      <c r="AQ1095" s="1">
        <v>0</v>
      </c>
      <c r="AR1095" s="1">
        <v>1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1</v>
      </c>
      <c r="AZ1095" s="1">
        <v>392</v>
      </c>
      <c r="BA1095" s="23">
        <v>42529</v>
      </c>
      <c r="BB1095" s="25">
        <f t="shared" si="325"/>
        <v>6</v>
      </c>
      <c r="BC1095" s="25" t="str">
        <f t="shared" si="326"/>
        <v>June</v>
      </c>
      <c r="BD1095" s="25">
        <v>1</v>
      </c>
      <c r="BE1095" t="str">
        <f t="shared" si="327"/>
        <v>1697,58293,High income,398,Low spender,0.00682757792530836,1,0,94,173,43,118,46,27,15,422,0.409952606635071,0.101895734597156,0.279620853080569,0.109004739336493,0.0639810426540284,0.0355450236966825,5,5,3,6,19,0.263157894736842,0.263157894736842,0.157894736842105,0.315789473684211,5,0,0,0,0,0,0,0,39,36-50,2320,0,1,0,0,0,0,0,0,1,392</v>
      </c>
    </row>
    <row r="1096" spans="1:57" ht="13.2" x14ac:dyDescent="0.25">
      <c r="A1096" s="8">
        <v>1566</v>
      </c>
      <c r="B1096" s="1">
        <v>70829</v>
      </c>
      <c r="C1096" s="8" t="str">
        <f t="shared" si="328"/>
        <v>High income</v>
      </c>
      <c r="D1096" s="31">
        <v>1205</v>
      </c>
      <c r="E1096" s="34" t="str">
        <f t="shared" si="329"/>
        <v>High spender</v>
      </c>
      <c r="F1096" s="10">
        <f t="shared" si="323"/>
        <v>1.7012805489276989E-2</v>
      </c>
      <c r="G1096" s="1">
        <v>1</v>
      </c>
      <c r="H1096" s="1">
        <v>1</v>
      </c>
      <c r="I1096" s="1">
        <v>87</v>
      </c>
      <c r="J1096" s="1">
        <v>141</v>
      </c>
      <c r="K1096" s="1">
        <v>70</v>
      </c>
      <c r="L1096" s="1">
        <v>106</v>
      </c>
      <c r="M1096" s="1">
        <v>72</v>
      </c>
      <c r="N1096" s="1">
        <v>19</v>
      </c>
      <c r="O1096" s="1">
        <v>23</v>
      </c>
      <c r="P1096" s="8">
        <f t="shared" si="330"/>
        <v>431</v>
      </c>
      <c r="Q1096" s="10">
        <f t="shared" si="331"/>
        <v>0.3271461716937355</v>
      </c>
      <c r="R1096" s="10">
        <f t="shared" si="332"/>
        <v>0.16241299303944315</v>
      </c>
      <c r="S1096" s="10">
        <f t="shared" si="333"/>
        <v>0.24593967517401391</v>
      </c>
      <c r="T1096" s="10">
        <f t="shared" si="334"/>
        <v>0.16705336426914152</v>
      </c>
      <c r="U1096" s="10">
        <f t="shared" si="335"/>
        <v>4.4083526682134569E-2</v>
      </c>
      <c r="V1096" s="10">
        <f t="shared" si="336"/>
        <v>5.336426914153132E-2</v>
      </c>
      <c r="W1096" s="1">
        <v>2</v>
      </c>
      <c r="X1096" s="1">
        <v>4</v>
      </c>
      <c r="Y1096" s="1">
        <v>2</v>
      </c>
      <c r="Z1096" s="1">
        <v>8</v>
      </c>
      <c r="AA1096" s="8">
        <f t="shared" si="337"/>
        <v>16</v>
      </c>
      <c r="AB1096" s="10">
        <f t="shared" si="338"/>
        <v>0.125</v>
      </c>
      <c r="AC1096" s="10">
        <f t="shared" si="339"/>
        <v>0.25</v>
      </c>
      <c r="AD1096" s="10">
        <f t="shared" si="340"/>
        <v>0.125</v>
      </c>
      <c r="AE1096" s="10">
        <f t="shared" si="341"/>
        <v>0.5</v>
      </c>
      <c r="AF1096" s="1">
        <v>3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40</v>
      </c>
      <c r="AO1096" s="20" t="str">
        <f t="shared" si="324"/>
        <v>36-50</v>
      </c>
      <c r="AP1096" s="1">
        <v>2369</v>
      </c>
      <c r="AQ1096" s="1">
        <v>0</v>
      </c>
      <c r="AR1096" s="1">
        <v>1</v>
      </c>
      <c r="AS1096" s="1">
        <v>0</v>
      </c>
      <c r="AT1096" s="1">
        <v>0</v>
      </c>
      <c r="AU1096" s="1">
        <v>0</v>
      </c>
      <c r="AV1096" s="1">
        <v>1</v>
      </c>
      <c r="AW1096" s="1">
        <v>0</v>
      </c>
      <c r="AX1096" s="1">
        <v>0</v>
      </c>
      <c r="AY1096" s="1">
        <v>0</v>
      </c>
      <c r="AZ1096" s="1">
        <v>385</v>
      </c>
      <c r="BA1096" s="23">
        <v>42480</v>
      </c>
      <c r="BB1096" s="25">
        <f t="shared" si="325"/>
        <v>4</v>
      </c>
      <c r="BC1096" s="25" t="str">
        <f t="shared" si="326"/>
        <v>April</v>
      </c>
      <c r="BD1096" s="25">
        <v>1</v>
      </c>
      <c r="BE1096" t="str">
        <f t="shared" si="327"/>
        <v>1566,70829,High income,1205,High spender,0.017012805489277,1,1,87,141,70,106,72,19,23,431,0.327146171693735,0.162412993039443,0.245939675174014,0.167053364269142,0.0440835266821346,0.0533642691415313,2,4,2,8,16,0.125,0.25,0.125,0.5,3,0,0,0,0,0,0,0,40,36-50,2369,0,1,0,0,0,1,0,0,0,385</v>
      </c>
    </row>
    <row r="1097" spans="1:57" ht="13.2" x14ac:dyDescent="0.25">
      <c r="A1097" s="8">
        <v>1148</v>
      </c>
      <c r="B1097" s="1">
        <v>41039</v>
      </c>
      <c r="C1097" s="8" t="str">
        <f t="shared" si="328"/>
        <v>Low income</v>
      </c>
      <c r="D1097" s="31">
        <v>872</v>
      </c>
      <c r="E1097" s="34" t="str">
        <f t="shared" si="329"/>
        <v>High spender</v>
      </c>
      <c r="F1097" s="10">
        <f t="shared" si="323"/>
        <v>2.1248081093593899E-2</v>
      </c>
      <c r="G1097" s="1">
        <v>0</v>
      </c>
      <c r="H1097" s="1">
        <v>0</v>
      </c>
      <c r="I1097" s="1">
        <v>32</v>
      </c>
      <c r="J1097" s="1">
        <v>34</v>
      </c>
      <c r="K1097" s="1">
        <v>11</v>
      </c>
      <c r="L1097" s="1">
        <v>137</v>
      </c>
      <c r="M1097" s="1">
        <v>179</v>
      </c>
      <c r="N1097" s="1">
        <v>61</v>
      </c>
      <c r="O1097" s="1">
        <v>45</v>
      </c>
      <c r="P1097" s="8">
        <f t="shared" si="330"/>
        <v>467</v>
      </c>
      <c r="Q1097" s="10">
        <f t="shared" si="331"/>
        <v>7.2805139186295498E-2</v>
      </c>
      <c r="R1097" s="10">
        <f t="shared" si="332"/>
        <v>2.3554603854389723E-2</v>
      </c>
      <c r="S1097" s="10">
        <f t="shared" si="333"/>
        <v>0.29336188436830835</v>
      </c>
      <c r="T1097" s="10">
        <f t="shared" si="334"/>
        <v>0.38329764453961457</v>
      </c>
      <c r="U1097" s="10">
        <f t="shared" si="335"/>
        <v>0.13062098501070663</v>
      </c>
      <c r="V1097" s="10">
        <f t="shared" si="336"/>
        <v>9.6359743040685231E-2</v>
      </c>
      <c r="W1097" s="1">
        <v>1</v>
      </c>
      <c r="X1097" s="1">
        <v>8</v>
      </c>
      <c r="Y1097" s="1">
        <v>1</v>
      </c>
      <c r="Z1097" s="1">
        <v>5</v>
      </c>
      <c r="AA1097" s="8">
        <f t="shared" si="337"/>
        <v>15</v>
      </c>
      <c r="AB1097" s="10">
        <f t="shared" si="338"/>
        <v>6.6666666666666666E-2</v>
      </c>
      <c r="AC1097" s="10">
        <f t="shared" si="339"/>
        <v>0.53333333333333333</v>
      </c>
      <c r="AD1097" s="10">
        <f t="shared" si="340"/>
        <v>6.6666666666666666E-2</v>
      </c>
      <c r="AE1097" s="10">
        <f t="shared" si="341"/>
        <v>0.33333333333333331</v>
      </c>
      <c r="AF1097" s="1">
        <v>8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38</v>
      </c>
      <c r="AO1097" s="20" t="str">
        <f t="shared" si="324"/>
        <v>36-50</v>
      </c>
      <c r="AP1097" s="1">
        <v>2498</v>
      </c>
      <c r="AQ1097" s="1">
        <v>0</v>
      </c>
      <c r="AR1097" s="1">
        <v>0</v>
      </c>
      <c r="AS1097" s="1">
        <v>0</v>
      </c>
      <c r="AT1097" s="1">
        <v>1</v>
      </c>
      <c r="AU1097" s="1">
        <v>0</v>
      </c>
      <c r="AV1097" s="1">
        <v>1</v>
      </c>
      <c r="AW1097" s="1">
        <v>0</v>
      </c>
      <c r="AX1097" s="1">
        <v>0</v>
      </c>
      <c r="AY1097" s="1">
        <v>0</v>
      </c>
      <c r="AZ1097" s="1">
        <v>377</v>
      </c>
      <c r="BA1097" s="23">
        <v>42351</v>
      </c>
      <c r="BB1097" s="25">
        <f t="shared" si="325"/>
        <v>12</v>
      </c>
      <c r="BC1097" s="25" t="str">
        <f t="shared" si="326"/>
        <v>December</v>
      </c>
      <c r="BD1097" s="25">
        <v>1</v>
      </c>
      <c r="BE1097" t="str">
        <f t="shared" si="327"/>
        <v>1148,41039,Low income,872,High spender,0.0212480810935939,0,0,32,34,11,137,179,61,45,467,0.0728051391862955,0.0235546038543897,0.293361884368308,0.383297644539615,0.130620985010707,0.0963597430406852,1,8,1,5,15,0.0666666666666667,0.533333333333333,0.0666666666666667,0.333333333333333,8,0,0,0,0,0,0,0,38,36-50,2498,0,0,0,1,0,1,0,0,0,377</v>
      </c>
    </row>
    <row r="1098" spans="1:57" ht="13.2" x14ac:dyDescent="0.25">
      <c r="A1098" s="8">
        <v>1873</v>
      </c>
      <c r="B1098" s="1">
        <v>46374</v>
      </c>
      <c r="C1098" s="8" t="str">
        <f t="shared" si="328"/>
        <v>Low income</v>
      </c>
      <c r="D1098" s="31">
        <v>256</v>
      </c>
      <c r="E1098" s="34" t="str">
        <f t="shared" si="329"/>
        <v>Low spender</v>
      </c>
      <c r="F1098" s="10">
        <f t="shared" si="323"/>
        <v>5.5203346702893865E-3</v>
      </c>
      <c r="G1098" s="1">
        <v>0</v>
      </c>
      <c r="H1098" s="1">
        <v>1</v>
      </c>
      <c r="I1098" s="1">
        <v>1</v>
      </c>
      <c r="J1098" s="1">
        <v>408</v>
      </c>
      <c r="K1098" s="1">
        <v>0</v>
      </c>
      <c r="L1098" s="1">
        <v>21</v>
      </c>
      <c r="M1098" s="1">
        <v>0</v>
      </c>
      <c r="N1098" s="1">
        <v>0</v>
      </c>
      <c r="O1098" s="1">
        <v>17</v>
      </c>
      <c r="P1098" s="8">
        <f t="shared" si="330"/>
        <v>446</v>
      </c>
      <c r="Q1098" s="10">
        <f t="shared" si="331"/>
        <v>0.91479820627802688</v>
      </c>
      <c r="R1098" s="10">
        <f t="shared" si="332"/>
        <v>0</v>
      </c>
      <c r="S1098" s="10">
        <f t="shared" si="333"/>
        <v>4.708520179372197E-2</v>
      </c>
      <c r="T1098" s="10">
        <f t="shared" si="334"/>
        <v>0</v>
      </c>
      <c r="U1098" s="10">
        <f t="shared" si="335"/>
        <v>0</v>
      </c>
      <c r="V1098" s="10">
        <f t="shared" si="336"/>
        <v>3.811659192825112E-2</v>
      </c>
      <c r="W1098" s="1">
        <v>3</v>
      </c>
      <c r="X1098" s="1">
        <v>7</v>
      </c>
      <c r="Y1098" s="1">
        <v>1</v>
      </c>
      <c r="Z1098" s="1">
        <v>7</v>
      </c>
      <c r="AA1098" s="8">
        <f t="shared" si="337"/>
        <v>18</v>
      </c>
      <c r="AB1098" s="10">
        <f t="shared" si="338"/>
        <v>0.16666666666666666</v>
      </c>
      <c r="AC1098" s="10">
        <f t="shared" si="339"/>
        <v>0.3888888888888889</v>
      </c>
      <c r="AD1098" s="10">
        <f t="shared" si="340"/>
        <v>5.5555555555555552E-2</v>
      </c>
      <c r="AE1098" s="10">
        <f t="shared" si="341"/>
        <v>0.3888888888888889</v>
      </c>
      <c r="AF1098" s="1">
        <v>8</v>
      </c>
      <c r="AG1098" s="1">
        <v>1</v>
      </c>
      <c r="AH1098" s="1">
        <v>0</v>
      </c>
      <c r="AI1098" s="1">
        <v>0</v>
      </c>
      <c r="AJ1098" s="1">
        <v>1</v>
      </c>
      <c r="AK1098" s="1">
        <v>0</v>
      </c>
      <c r="AL1098" s="1">
        <v>0</v>
      </c>
      <c r="AM1098" s="1">
        <v>1</v>
      </c>
      <c r="AN1098" s="1">
        <v>46</v>
      </c>
      <c r="AO1098" s="20" t="str">
        <f t="shared" si="324"/>
        <v>36-50</v>
      </c>
      <c r="AP1098" s="1">
        <v>2263</v>
      </c>
      <c r="AQ1098" s="1">
        <v>0</v>
      </c>
      <c r="AR1098" s="1">
        <v>1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1</v>
      </c>
      <c r="AZ1098" s="1">
        <v>412</v>
      </c>
      <c r="BA1098" s="23">
        <v>42586</v>
      </c>
      <c r="BB1098" s="25">
        <f t="shared" si="325"/>
        <v>8</v>
      </c>
      <c r="BC1098" s="25" t="str">
        <f t="shared" si="326"/>
        <v>August</v>
      </c>
      <c r="BD1098" s="25">
        <v>1</v>
      </c>
      <c r="BE1098" t="str">
        <f t="shared" si="327"/>
        <v>1873,46374,Low income,256,Low spender,0.00552033467028939,0,1,1,408,0,21,0,0,17,446,0.914798206278027,0,0.047085201793722,0,0,0.0381165919282511,3,7,1,7,18,0.166666666666667,0.388888888888889,0.0555555555555556,0.388888888888889,8,1,0,0,1,0,0,1,46,36-50,2263,0,1,0,0,0,0,0,0,1,412</v>
      </c>
    </row>
    <row r="1099" spans="1:57" ht="13.2" x14ac:dyDescent="0.25">
      <c r="A1099" s="8">
        <v>478</v>
      </c>
      <c r="B1099" s="1">
        <v>51479</v>
      </c>
      <c r="C1099" s="8" t="str">
        <f t="shared" si="328"/>
        <v>Low income</v>
      </c>
      <c r="D1099" s="31">
        <v>144</v>
      </c>
      <c r="E1099" s="34" t="str">
        <f t="shared" si="329"/>
        <v>Low spender</v>
      </c>
      <c r="F1099" s="10">
        <f t="shared" si="323"/>
        <v>2.7972571339769615E-3</v>
      </c>
      <c r="G1099" s="1">
        <v>1</v>
      </c>
      <c r="H1099" s="1">
        <v>1</v>
      </c>
      <c r="I1099" s="1">
        <v>67</v>
      </c>
      <c r="J1099" s="1">
        <v>247</v>
      </c>
      <c r="K1099" s="1">
        <v>8</v>
      </c>
      <c r="L1099" s="1">
        <v>160</v>
      </c>
      <c r="M1099" s="1">
        <v>6</v>
      </c>
      <c r="N1099" s="1">
        <v>8</v>
      </c>
      <c r="O1099" s="1">
        <v>65</v>
      </c>
      <c r="P1099" s="8">
        <f t="shared" si="330"/>
        <v>494</v>
      </c>
      <c r="Q1099" s="10">
        <f t="shared" si="331"/>
        <v>0.5</v>
      </c>
      <c r="R1099" s="10">
        <f t="shared" si="332"/>
        <v>1.6194331983805668E-2</v>
      </c>
      <c r="S1099" s="10">
        <f t="shared" si="333"/>
        <v>0.32388663967611336</v>
      </c>
      <c r="T1099" s="10">
        <f t="shared" si="334"/>
        <v>1.2145748987854251E-2</v>
      </c>
      <c r="U1099" s="10">
        <f t="shared" si="335"/>
        <v>1.6194331983805668E-2</v>
      </c>
      <c r="V1099" s="10">
        <f t="shared" si="336"/>
        <v>0.13157894736842105</v>
      </c>
      <c r="W1099" s="1">
        <v>7</v>
      </c>
      <c r="X1099" s="1">
        <v>6</v>
      </c>
      <c r="Y1099" s="1">
        <v>3</v>
      </c>
      <c r="Z1099" s="1">
        <v>6</v>
      </c>
      <c r="AA1099" s="8">
        <f t="shared" si="337"/>
        <v>22</v>
      </c>
      <c r="AB1099" s="10">
        <f t="shared" si="338"/>
        <v>0.31818181818181818</v>
      </c>
      <c r="AC1099" s="10">
        <f t="shared" si="339"/>
        <v>0.27272727272727271</v>
      </c>
      <c r="AD1099" s="10">
        <f t="shared" si="340"/>
        <v>0.13636363636363635</v>
      </c>
      <c r="AE1099" s="10">
        <f t="shared" si="341"/>
        <v>0.27272727272727271</v>
      </c>
      <c r="AF1099" s="1">
        <v>7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53</v>
      </c>
      <c r="AO1099" s="20" t="str">
        <f t="shared" si="324"/>
        <v>50-65</v>
      </c>
      <c r="AP1099" s="1">
        <v>2707</v>
      </c>
      <c r="AQ1099" s="1">
        <v>0</v>
      </c>
      <c r="AR1099" s="1">
        <v>1</v>
      </c>
      <c r="AS1099" s="1">
        <v>0</v>
      </c>
      <c r="AT1099" s="1">
        <v>0</v>
      </c>
      <c r="AU1099" s="1">
        <v>0</v>
      </c>
      <c r="AV1099" s="1">
        <v>0</v>
      </c>
      <c r="AW1099" s="1">
        <v>1</v>
      </c>
      <c r="AX1099" s="1">
        <v>0</v>
      </c>
      <c r="AY1099" s="1">
        <v>0</v>
      </c>
      <c r="AZ1099" s="1">
        <v>364</v>
      </c>
      <c r="BA1099" s="23">
        <v>42142</v>
      </c>
      <c r="BB1099" s="25">
        <f t="shared" si="325"/>
        <v>5</v>
      </c>
      <c r="BC1099" s="25" t="str">
        <f t="shared" si="326"/>
        <v>May</v>
      </c>
      <c r="BD1099" s="25">
        <v>1</v>
      </c>
      <c r="BE1099" t="str">
        <f t="shared" si="327"/>
        <v>478,51479,Low income,144,Low spender,0.00279725713397696,1,1,67,247,8,160,6,8,65,494,0.5,0.0161943319838057,0.323886639676113,0.0121457489878543,0.0161943319838057,0.131578947368421,7,6,3,6,22,0.318181818181818,0.272727272727273,0.136363636363636,0.272727272727273,7,0,0,0,0,0,0,0,53,50-65,2707,0,1,0,0,0,0,1,0,0,364</v>
      </c>
    </row>
    <row r="1100" spans="1:57" ht="13.2" x14ac:dyDescent="0.25">
      <c r="A1100" s="8">
        <v>1339</v>
      </c>
      <c r="B1100" s="1">
        <v>55801</v>
      </c>
      <c r="C1100" s="8" t="str">
        <f t="shared" si="328"/>
        <v>High income</v>
      </c>
      <c r="D1100" s="31">
        <v>259</v>
      </c>
      <c r="E1100" s="34" t="str">
        <f t="shared" si="329"/>
        <v>Low spender</v>
      </c>
      <c r="F1100" s="10">
        <f t="shared" si="323"/>
        <v>4.6414938800379921E-3</v>
      </c>
      <c r="G1100" s="1">
        <v>1</v>
      </c>
      <c r="H1100" s="1">
        <v>1</v>
      </c>
      <c r="I1100" s="1">
        <v>35</v>
      </c>
      <c r="J1100" s="1">
        <v>367</v>
      </c>
      <c r="K1100" s="1">
        <v>4</v>
      </c>
      <c r="L1100" s="1">
        <v>51</v>
      </c>
      <c r="M1100" s="1">
        <v>6</v>
      </c>
      <c r="N1100" s="1">
        <v>4</v>
      </c>
      <c r="O1100" s="1">
        <v>95</v>
      </c>
      <c r="P1100" s="8">
        <f t="shared" si="330"/>
        <v>527</v>
      </c>
      <c r="Q1100" s="10">
        <f t="shared" si="331"/>
        <v>0.69639468690702089</v>
      </c>
      <c r="R1100" s="10">
        <f t="shared" si="332"/>
        <v>7.5901328273244783E-3</v>
      </c>
      <c r="S1100" s="10">
        <f t="shared" si="333"/>
        <v>9.6774193548387094E-2</v>
      </c>
      <c r="T1100" s="10">
        <f t="shared" si="334"/>
        <v>1.1385199240986717E-2</v>
      </c>
      <c r="U1100" s="10">
        <f t="shared" si="335"/>
        <v>7.5901328273244783E-3</v>
      </c>
      <c r="V1100" s="10">
        <f t="shared" si="336"/>
        <v>0.18026565464895636</v>
      </c>
      <c r="W1100" s="1">
        <v>6</v>
      </c>
      <c r="X1100" s="1">
        <v>7</v>
      </c>
      <c r="Y1100" s="1">
        <v>2</v>
      </c>
      <c r="Z1100" s="1">
        <v>6</v>
      </c>
      <c r="AA1100" s="8">
        <f t="shared" si="337"/>
        <v>21</v>
      </c>
      <c r="AB1100" s="10">
        <f t="shared" si="338"/>
        <v>0.2857142857142857</v>
      </c>
      <c r="AC1100" s="10">
        <f t="shared" si="339"/>
        <v>0.33333333333333331</v>
      </c>
      <c r="AD1100" s="10">
        <f t="shared" si="340"/>
        <v>9.5238095238095233E-2</v>
      </c>
      <c r="AE1100" s="10">
        <f t="shared" si="341"/>
        <v>0.2857142857142857</v>
      </c>
      <c r="AF1100" s="1">
        <v>7</v>
      </c>
      <c r="AG1100" s="1">
        <v>1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45</v>
      </c>
      <c r="AO1100" s="20" t="str">
        <f t="shared" si="324"/>
        <v>36-50</v>
      </c>
      <c r="AP1100" s="1">
        <v>2439</v>
      </c>
      <c r="AQ1100" s="1">
        <v>0</v>
      </c>
      <c r="AR1100" s="1">
        <v>0</v>
      </c>
      <c r="AS1100" s="1">
        <v>1</v>
      </c>
      <c r="AT1100" s="1">
        <v>0</v>
      </c>
      <c r="AU1100" s="1">
        <v>0</v>
      </c>
      <c r="AV1100" s="1">
        <v>0</v>
      </c>
      <c r="AW1100" s="1">
        <v>1</v>
      </c>
      <c r="AX1100" s="1">
        <v>0</v>
      </c>
      <c r="AY1100" s="1">
        <v>0</v>
      </c>
      <c r="AZ1100" s="1">
        <v>337</v>
      </c>
      <c r="BA1100" s="23">
        <v>42410</v>
      </c>
      <c r="BB1100" s="25">
        <f t="shared" si="325"/>
        <v>2</v>
      </c>
      <c r="BC1100" s="25" t="str">
        <f t="shared" si="326"/>
        <v>February</v>
      </c>
      <c r="BD1100" s="25">
        <v>1</v>
      </c>
      <c r="BE1100" t="str">
        <f t="shared" si="327"/>
        <v>1339,55801,High income,259,Low spender,0.00464149388003799,1,1,35,367,4,51,6,4,95,527,0.696394686907021,0.00759013282732448,0.0967741935483871,0.0113851992409867,0.00759013282732448,0.180265654648956,6,7,2,6,21,0.285714285714286,0.333333333333333,0.0952380952380952,0.285714285714286,7,1,0,0,0,0,0,0,45,36-50,2439,0,0,1,0,0,0,1,0,0,337</v>
      </c>
    </row>
    <row r="1101" spans="1:57" ht="13.2" x14ac:dyDescent="0.25">
      <c r="A1101" s="8">
        <v>1172</v>
      </c>
      <c r="B1101" s="1">
        <v>65370</v>
      </c>
      <c r="C1101" s="8" t="str">
        <f t="shared" si="328"/>
        <v>High income</v>
      </c>
      <c r="D1101" s="31">
        <v>349</v>
      </c>
      <c r="E1101" s="34" t="str">
        <f t="shared" si="329"/>
        <v>Low spender</v>
      </c>
      <c r="F1101" s="10">
        <f t="shared" si="323"/>
        <v>5.3388404466880833E-3</v>
      </c>
      <c r="G1101" s="1">
        <v>0</v>
      </c>
      <c r="H1101" s="1">
        <v>0</v>
      </c>
      <c r="I1101" s="1">
        <v>1</v>
      </c>
      <c r="J1101" s="1">
        <v>71</v>
      </c>
      <c r="K1101" s="1">
        <v>22</v>
      </c>
      <c r="L1101" s="1">
        <v>112</v>
      </c>
      <c r="M1101" s="1">
        <v>138</v>
      </c>
      <c r="N1101" s="1">
        <v>89</v>
      </c>
      <c r="O1101" s="1">
        <v>29</v>
      </c>
      <c r="P1101" s="8">
        <f t="shared" si="330"/>
        <v>461</v>
      </c>
      <c r="Q1101" s="10">
        <f t="shared" si="331"/>
        <v>0.15401301518438179</v>
      </c>
      <c r="R1101" s="10">
        <f t="shared" si="332"/>
        <v>4.7722342733188719E-2</v>
      </c>
      <c r="S1101" s="10">
        <f t="shared" si="333"/>
        <v>0.24295010845986983</v>
      </c>
      <c r="T1101" s="10">
        <f t="shared" si="334"/>
        <v>0.29934924078091107</v>
      </c>
      <c r="U1101" s="10">
        <f t="shared" si="335"/>
        <v>0.19305856832971802</v>
      </c>
      <c r="V1101" s="10">
        <f t="shared" si="336"/>
        <v>6.2906724511930592E-2</v>
      </c>
      <c r="W1101" s="1">
        <v>1</v>
      </c>
      <c r="X1101" s="1">
        <v>2</v>
      </c>
      <c r="Y1101" s="1">
        <v>3</v>
      </c>
      <c r="Z1101" s="1">
        <v>13</v>
      </c>
      <c r="AA1101" s="8">
        <f t="shared" si="337"/>
        <v>19</v>
      </c>
      <c r="AB1101" s="10">
        <f t="shared" si="338"/>
        <v>5.2631578947368418E-2</v>
      </c>
      <c r="AC1101" s="10">
        <f t="shared" si="339"/>
        <v>0.10526315789473684</v>
      </c>
      <c r="AD1101" s="10">
        <f t="shared" si="340"/>
        <v>0.15789473684210525</v>
      </c>
      <c r="AE1101" s="10">
        <f t="shared" si="341"/>
        <v>0.68421052631578949</v>
      </c>
      <c r="AF1101" s="1">
        <v>1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36</v>
      </c>
      <c r="AO1101" s="20" t="str">
        <f t="shared" si="324"/>
        <v>36-50</v>
      </c>
      <c r="AP1101" s="1">
        <v>2491</v>
      </c>
      <c r="AQ1101" s="1">
        <v>0</v>
      </c>
      <c r="AR1101" s="1">
        <v>1</v>
      </c>
      <c r="AS1101" s="1">
        <v>0</v>
      </c>
      <c r="AT1101" s="1">
        <v>0</v>
      </c>
      <c r="AU1101" s="1">
        <v>0</v>
      </c>
      <c r="AV1101" s="1">
        <v>1</v>
      </c>
      <c r="AW1101" s="1">
        <v>0</v>
      </c>
      <c r="AX1101" s="1">
        <v>0</v>
      </c>
      <c r="AY1101" s="1">
        <v>0</v>
      </c>
      <c r="AZ1101" s="1">
        <v>403</v>
      </c>
      <c r="BA1101" s="23">
        <v>42358</v>
      </c>
      <c r="BB1101" s="25">
        <f t="shared" si="325"/>
        <v>12</v>
      </c>
      <c r="BC1101" s="25" t="str">
        <f t="shared" si="326"/>
        <v>December</v>
      </c>
      <c r="BD1101" s="25">
        <v>1</v>
      </c>
      <c r="BE1101" t="str">
        <f t="shared" si="327"/>
        <v>1172,65370,High income,349,Low spender,0.00533884044668808,0,0,1,71,22,112,138,89,29,461,0.154013015184382,0.0477223427331887,0.24295010845987,0.299349240780911,0.193058568329718,0.0629067245119306,1,2,3,13,19,0.0526315789473684,0.105263157894737,0.157894736842105,0.684210526315789,1,0,0,0,0,0,0,0,36,36-50,2491,0,1,0,0,0,1,0,0,0,403</v>
      </c>
    </row>
    <row r="1102" spans="1:57" ht="13.2" x14ac:dyDescent="0.25">
      <c r="A1102" s="8">
        <v>627</v>
      </c>
      <c r="B1102" s="1">
        <v>51569</v>
      </c>
      <c r="C1102" s="8" t="str">
        <f t="shared" si="328"/>
        <v>Low income</v>
      </c>
      <c r="D1102" s="31">
        <v>1282</v>
      </c>
      <c r="E1102" s="34" t="str">
        <f t="shared" si="329"/>
        <v>High spender</v>
      </c>
      <c r="F1102" s="10">
        <f t="shared" si="323"/>
        <v>2.4859896449417284E-2</v>
      </c>
      <c r="G1102" s="1">
        <v>0</v>
      </c>
      <c r="H1102" s="1">
        <v>1</v>
      </c>
      <c r="I1102" s="1">
        <v>39</v>
      </c>
      <c r="J1102" s="1">
        <v>380</v>
      </c>
      <c r="K1102" s="1">
        <v>0</v>
      </c>
      <c r="L1102" s="1">
        <v>47</v>
      </c>
      <c r="M1102" s="1">
        <v>6</v>
      </c>
      <c r="N1102" s="1">
        <v>0</v>
      </c>
      <c r="O1102" s="1">
        <v>34</v>
      </c>
      <c r="P1102" s="8">
        <f t="shared" si="330"/>
        <v>467</v>
      </c>
      <c r="Q1102" s="10">
        <f t="shared" si="331"/>
        <v>0.8137044967880086</v>
      </c>
      <c r="R1102" s="10">
        <f t="shared" si="332"/>
        <v>0</v>
      </c>
      <c r="S1102" s="10">
        <f t="shared" si="333"/>
        <v>0.1006423982869379</v>
      </c>
      <c r="T1102" s="10">
        <f t="shared" si="334"/>
        <v>1.284796573875803E-2</v>
      </c>
      <c r="U1102" s="10">
        <f t="shared" si="335"/>
        <v>0</v>
      </c>
      <c r="V1102" s="10">
        <f t="shared" si="336"/>
        <v>7.2805139186295498E-2</v>
      </c>
      <c r="W1102" s="1">
        <v>4</v>
      </c>
      <c r="X1102" s="1">
        <v>7</v>
      </c>
      <c r="Y1102" s="1">
        <v>1</v>
      </c>
      <c r="Z1102" s="1">
        <v>7</v>
      </c>
      <c r="AA1102" s="8">
        <f t="shared" si="337"/>
        <v>19</v>
      </c>
      <c r="AB1102" s="10">
        <f t="shared" si="338"/>
        <v>0.21052631578947367</v>
      </c>
      <c r="AC1102" s="10">
        <f t="shared" si="339"/>
        <v>0.36842105263157893</v>
      </c>
      <c r="AD1102" s="10">
        <f t="shared" si="340"/>
        <v>5.2631578947368418E-2</v>
      </c>
      <c r="AE1102" s="10">
        <f t="shared" si="341"/>
        <v>0.36842105263157893</v>
      </c>
      <c r="AF1102" s="1">
        <v>8</v>
      </c>
      <c r="AG1102" s="1">
        <v>0</v>
      </c>
      <c r="AH1102" s="1">
        <v>0</v>
      </c>
      <c r="AI1102" s="1">
        <v>0</v>
      </c>
      <c r="AJ1102" s="1">
        <v>1</v>
      </c>
      <c r="AK1102" s="1">
        <v>0</v>
      </c>
      <c r="AL1102" s="1">
        <v>0</v>
      </c>
      <c r="AM1102" s="1">
        <v>1</v>
      </c>
      <c r="AN1102" s="1">
        <v>71</v>
      </c>
      <c r="AO1102" s="20" t="str">
        <f t="shared" si="324"/>
        <v>66+</v>
      </c>
      <c r="AP1102" s="1">
        <v>2661</v>
      </c>
      <c r="AQ1102" s="1">
        <v>0</v>
      </c>
      <c r="AR1102" s="1">
        <v>0</v>
      </c>
      <c r="AS1102" s="1">
        <v>0</v>
      </c>
      <c r="AT1102" s="1">
        <v>0</v>
      </c>
      <c r="AU1102" s="1">
        <v>1</v>
      </c>
      <c r="AV1102" s="1">
        <v>0</v>
      </c>
      <c r="AW1102" s="1">
        <v>0</v>
      </c>
      <c r="AX1102" s="1">
        <v>0</v>
      </c>
      <c r="AY1102" s="1">
        <v>1</v>
      </c>
      <c r="AZ1102" s="1">
        <v>399</v>
      </c>
      <c r="BA1102" s="23">
        <v>42188</v>
      </c>
      <c r="BB1102" s="25">
        <f t="shared" si="325"/>
        <v>7</v>
      </c>
      <c r="BC1102" s="25" t="str">
        <f t="shared" si="326"/>
        <v>July</v>
      </c>
      <c r="BD1102" s="25">
        <v>1</v>
      </c>
      <c r="BE1102" t="str">
        <f t="shared" si="327"/>
        <v>627,51569,Low income,1282,High spender,0.0248598964494173,0,1,39,380,0,47,6,0,34,467,0.813704496788009,0,0.100642398286938,0.012847965738758,0,0.0728051391862955,4,7,1,7,19,0.210526315789474,0.368421052631579,0.0526315789473684,0.368421052631579,8,0,0,0,1,0,0,1,71,66+,2661,0,0,0,0,1,0,0,0,1,399</v>
      </c>
    </row>
    <row r="1103" spans="1:57" ht="13.2" x14ac:dyDescent="0.25">
      <c r="A1103" s="8">
        <v>188</v>
      </c>
      <c r="B1103" s="1">
        <v>49094</v>
      </c>
      <c r="C1103" s="8" t="str">
        <f t="shared" si="328"/>
        <v>Low income</v>
      </c>
      <c r="D1103" s="31">
        <v>255</v>
      </c>
      <c r="E1103" s="34" t="str">
        <f t="shared" si="329"/>
        <v>Low spender</v>
      </c>
      <c r="F1103" s="10">
        <f t="shared" si="323"/>
        <v>5.1941174074224957E-3</v>
      </c>
      <c r="G1103" s="1">
        <v>0</v>
      </c>
      <c r="H1103" s="1">
        <v>1</v>
      </c>
      <c r="I1103" s="1">
        <v>6</v>
      </c>
      <c r="J1103" s="1">
        <v>376</v>
      </c>
      <c r="K1103" s="1">
        <v>0</v>
      </c>
      <c r="L1103" s="1">
        <v>38</v>
      </c>
      <c r="M1103" s="1">
        <v>11</v>
      </c>
      <c r="N1103" s="1">
        <v>8</v>
      </c>
      <c r="O1103" s="1">
        <v>69</v>
      </c>
      <c r="P1103" s="8">
        <f t="shared" si="330"/>
        <v>502</v>
      </c>
      <c r="Q1103" s="10">
        <f t="shared" si="331"/>
        <v>0.74900398406374502</v>
      </c>
      <c r="R1103" s="10">
        <f t="shared" si="332"/>
        <v>0</v>
      </c>
      <c r="S1103" s="10">
        <f t="shared" si="333"/>
        <v>7.5697211155378488E-2</v>
      </c>
      <c r="T1103" s="10">
        <f t="shared" si="334"/>
        <v>2.1912350597609563E-2</v>
      </c>
      <c r="U1103" s="10">
        <f t="shared" si="335"/>
        <v>1.5936254980079681E-2</v>
      </c>
      <c r="V1103" s="10">
        <f t="shared" si="336"/>
        <v>0.13745019920318724</v>
      </c>
      <c r="W1103" s="1">
        <v>5</v>
      </c>
      <c r="X1103" s="1">
        <v>6</v>
      </c>
      <c r="Y1103" s="1">
        <v>3</v>
      </c>
      <c r="Z1103" s="1">
        <v>6</v>
      </c>
      <c r="AA1103" s="8">
        <f t="shared" si="337"/>
        <v>20</v>
      </c>
      <c r="AB1103" s="10">
        <f t="shared" si="338"/>
        <v>0.25</v>
      </c>
      <c r="AC1103" s="10">
        <f t="shared" si="339"/>
        <v>0.3</v>
      </c>
      <c r="AD1103" s="10">
        <f t="shared" si="340"/>
        <v>0.15</v>
      </c>
      <c r="AE1103" s="10">
        <f t="shared" si="341"/>
        <v>0.3</v>
      </c>
      <c r="AF1103" s="1">
        <v>6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47</v>
      </c>
      <c r="AO1103" s="20" t="str">
        <f t="shared" si="324"/>
        <v>36-50</v>
      </c>
      <c r="AP1103" s="1">
        <v>2805</v>
      </c>
      <c r="AQ1103" s="1">
        <v>0</v>
      </c>
      <c r="AR1103" s="1">
        <v>1</v>
      </c>
      <c r="AS1103" s="1">
        <v>0</v>
      </c>
      <c r="AT1103" s="1">
        <v>0</v>
      </c>
      <c r="AU1103" s="1">
        <v>0</v>
      </c>
      <c r="AV1103" s="1">
        <v>0</v>
      </c>
      <c r="AW1103" s="1">
        <v>1</v>
      </c>
      <c r="AX1103" s="1">
        <v>0</v>
      </c>
      <c r="AY1103" s="1">
        <v>0</v>
      </c>
      <c r="AZ1103" s="1">
        <v>364</v>
      </c>
      <c r="BA1103" s="23">
        <v>42044</v>
      </c>
      <c r="BB1103" s="25">
        <f t="shared" si="325"/>
        <v>2</v>
      </c>
      <c r="BC1103" s="25" t="str">
        <f t="shared" si="326"/>
        <v>February</v>
      </c>
      <c r="BD1103" s="25">
        <v>1</v>
      </c>
      <c r="BE1103" t="str">
        <f t="shared" si="327"/>
        <v>188,49094,Low income,255,Low spender,0.0051941174074225,0,1,6,376,0,38,11,8,69,502,0.749003984063745,0,0.0756972111553785,0.0219123505976096,0.0159362549800797,0.137450199203187,5,6,3,6,20,0.25,0.3,0.15,0.3,6,0,0,0,0,0,0,0,47,36-50,2805,0,1,0,0,0,0,1,0,0,364</v>
      </c>
    </row>
    <row r="1104" spans="1:57" ht="13.2" x14ac:dyDescent="0.25">
      <c r="A1104" s="8">
        <v>555</v>
      </c>
      <c r="B1104" s="1">
        <v>50664</v>
      </c>
      <c r="C1104" s="8" t="str">
        <f t="shared" si="328"/>
        <v>Low income</v>
      </c>
      <c r="D1104" s="31">
        <v>300</v>
      </c>
      <c r="E1104" s="34" t="str">
        <f t="shared" si="329"/>
        <v>Low spender</v>
      </c>
      <c r="F1104" s="10">
        <f t="shared" si="323"/>
        <v>5.9213642823306486E-3</v>
      </c>
      <c r="G1104" s="1">
        <v>1</v>
      </c>
      <c r="H1104" s="1">
        <v>1</v>
      </c>
      <c r="I1104" s="1">
        <v>64</v>
      </c>
      <c r="J1104" s="1">
        <v>313</v>
      </c>
      <c r="K1104" s="1">
        <v>8</v>
      </c>
      <c r="L1104" s="1">
        <v>104</v>
      </c>
      <c r="M1104" s="1">
        <v>6</v>
      </c>
      <c r="N1104" s="1">
        <v>4</v>
      </c>
      <c r="O1104" s="1">
        <v>126</v>
      </c>
      <c r="P1104" s="8">
        <f t="shared" si="330"/>
        <v>561</v>
      </c>
      <c r="Q1104" s="10">
        <f t="shared" si="331"/>
        <v>0.5579322638146168</v>
      </c>
      <c r="R1104" s="10">
        <f t="shared" si="332"/>
        <v>1.4260249554367201E-2</v>
      </c>
      <c r="S1104" s="10">
        <f t="shared" si="333"/>
        <v>0.18538324420677363</v>
      </c>
      <c r="T1104" s="10">
        <f t="shared" si="334"/>
        <v>1.06951871657754E-2</v>
      </c>
      <c r="U1104" s="10">
        <f t="shared" si="335"/>
        <v>7.1301247771836003E-3</v>
      </c>
      <c r="V1104" s="10">
        <f t="shared" si="336"/>
        <v>0.22459893048128343</v>
      </c>
      <c r="W1104" s="1">
        <v>9</v>
      </c>
      <c r="X1104" s="1">
        <v>8</v>
      </c>
      <c r="Y1104" s="1">
        <v>1</v>
      </c>
      <c r="Z1104" s="1">
        <v>6</v>
      </c>
      <c r="AA1104" s="8">
        <f t="shared" si="337"/>
        <v>24</v>
      </c>
      <c r="AB1104" s="10">
        <f t="shared" si="338"/>
        <v>0.375</v>
      </c>
      <c r="AC1104" s="10">
        <f t="shared" si="339"/>
        <v>0.33333333333333331</v>
      </c>
      <c r="AD1104" s="10">
        <f t="shared" si="340"/>
        <v>4.1666666666666664E-2</v>
      </c>
      <c r="AE1104" s="10">
        <f t="shared" si="341"/>
        <v>0.25</v>
      </c>
      <c r="AF1104" s="1">
        <v>9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61</v>
      </c>
      <c r="AO1104" s="20" t="str">
        <f t="shared" si="324"/>
        <v>50-65</v>
      </c>
      <c r="AP1104" s="1">
        <v>2688</v>
      </c>
      <c r="AQ1104" s="1">
        <v>0</v>
      </c>
      <c r="AR1104" s="1">
        <v>0</v>
      </c>
      <c r="AS1104" s="1">
        <v>1</v>
      </c>
      <c r="AT1104" s="1">
        <v>0</v>
      </c>
      <c r="AU1104" s="1">
        <v>0</v>
      </c>
      <c r="AV1104" s="1">
        <v>0</v>
      </c>
      <c r="AW1104" s="1">
        <v>1</v>
      </c>
      <c r="AX1104" s="1">
        <v>0</v>
      </c>
      <c r="AY1104" s="1">
        <v>0</v>
      </c>
      <c r="AZ1104" s="1">
        <v>309</v>
      </c>
      <c r="BA1104" s="23">
        <v>42161</v>
      </c>
      <c r="BB1104" s="25">
        <f t="shared" si="325"/>
        <v>6</v>
      </c>
      <c r="BC1104" s="25" t="str">
        <f t="shared" si="326"/>
        <v>June</v>
      </c>
      <c r="BD1104" s="25">
        <v>1</v>
      </c>
      <c r="BE1104" t="str">
        <f t="shared" si="327"/>
        <v>555,50664,Low income,300,Low spender,0.00592136428233065,1,1,64,313,8,104,6,4,126,561,0.557932263814617,0.0142602495543672,0.185383244206774,0.0106951871657754,0.0071301247771836,0.224598930481283,9,8,1,6,24,0.375,0.333333333333333,0.0416666666666667,0.25,9,0,0,0,0,0,0,0,61,50-65,2688,0,0,1,0,0,0,1,0,0,309</v>
      </c>
    </row>
    <row r="1105" spans="1:57" ht="13.2" x14ac:dyDescent="0.25">
      <c r="A1105" s="8">
        <v>2152</v>
      </c>
      <c r="B1105" s="1">
        <v>64014</v>
      </c>
      <c r="C1105" s="8" t="str">
        <f t="shared" si="328"/>
        <v>High income</v>
      </c>
      <c r="D1105" s="31">
        <v>183</v>
      </c>
      <c r="E1105" s="34" t="str">
        <f t="shared" si="329"/>
        <v>Low spender</v>
      </c>
      <c r="F1105" s="10">
        <f t="shared" si="323"/>
        <v>2.8587496485143874E-3</v>
      </c>
      <c r="G1105" s="1">
        <v>2</v>
      </c>
      <c r="H1105" s="1">
        <v>1</v>
      </c>
      <c r="I1105" s="1">
        <v>56</v>
      </c>
      <c r="J1105" s="1">
        <v>406</v>
      </c>
      <c r="K1105" s="1">
        <v>0</v>
      </c>
      <c r="L1105" s="1">
        <v>30</v>
      </c>
      <c r="M1105" s="1">
        <v>0</v>
      </c>
      <c r="N1105" s="1">
        <v>0</v>
      </c>
      <c r="O1105" s="1">
        <v>8</v>
      </c>
      <c r="P1105" s="8">
        <f t="shared" si="330"/>
        <v>444</v>
      </c>
      <c r="Q1105" s="10">
        <f t="shared" si="331"/>
        <v>0.9144144144144144</v>
      </c>
      <c r="R1105" s="10">
        <f t="shared" si="332"/>
        <v>0</v>
      </c>
      <c r="S1105" s="10">
        <f t="shared" si="333"/>
        <v>6.7567567567567571E-2</v>
      </c>
      <c r="T1105" s="10">
        <f t="shared" si="334"/>
        <v>0</v>
      </c>
      <c r="U1105" s="10">
        <f t="shared" si="335"/>
        <v>0</v>
      </c>
      <c r="V1105" s="10">
        <f t="shared" si="336"/>
        <v>1.8018018018018018E-2</v>
      </c>
      <c r="W1105" s="1">
        <v>7</v>
      </c>
      <c r="X1105" s="1">
        <v>8</v>
      </c>
      <c r="Y1105" s="1">
        <v>2</v>
      </c>
      <c r="Z1105" s="1">
        <v>5</v>
      </c>
      <c r="AA1105" s="8">
        <f t="shared" si="337"/>
        <v>22</v>
      </c>
      <c r="AB1105" s="10">
        <f t="shared" si="338"/>
        <v>0.31818181818181818</v>
      </c>
      <c r="AC1105" s="10">
        <f t="shared" si="339"/>
        <v>0.36363636363636365</v>
      </c>
      <c r="AD1105" s="10">
        <f t="shared" si="340"/>
        <v>9.0909090909090912E-2</v>
      </c>
      <c r="AE1105" s="10">
        <f t="shared" si="341"/>
        <v>0.22727272727272727</v>
      </c>
      <c r="AF1105" s="1">
        <v>7</v>
      </c>
      <c r="AG1105" s="1">
        <v>1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74</v>
      </c>
      <c r="AO1105" s="20" t="str">
        <f t="shared" si="324"/>
        <v>66+</v>
      </c>
      <c r="AP1105" s="1">
        <v>2178</v>
      </c>
      <c r="AQ1105" s="1">
        <v>0</v>
      </c>
      <c r="AR1105" s="1">
        <v>0</v>
      </c>
      <c r="AS1105" s="1">
        <v>0</v>
      </c>
      <c r="AT1105" s="1">
        <v>1</v>
      </c>
      <c r="AU1105" s="1">
        <v>0</v>
      </c>
      <c r="AV1105" s="1">
        <v>0</v>
      </c>
      <c r="AW1105" s="1">
        <v>0</v>
      </c>
      <c r="AX1105" s="1">
        <v>0</v>
      </c>
      <c r="AY1105" s="1">
        <v>1</v>
      </c>
      <c r="AZ1105" s="1">
        <v>428</v>
      </c>
      <c r="BA1105" s="23">
        <v>42671</v>
      </c>
      <c r="BB1105" s="25">
        <f t="shared" si="325"/>
        <v>10</v>
      </c>
      <c r="BC1105" s="25" t="str">
        <f t="shared" si="326"/>
        <v>October</v>
      </c>
      <c r="BD1105" s="25">
        <v>1</v>
      </c>
      <c r="BE1105" t="str">
        <f t="shared" si="327"/>
        <v>2152,64014,High income,183,Low spender,0.00285874964851439,2,1,56,406,0,30,0,0,8,444,0.914414414414414,0,0.0675675675675676,0,0,0.018018018018018,7,8,2,5,22,0.318181818181818,0.363636363636364,0.0909090909090909,0.227272727272727,7,1,0,0,0,0,0,0,74,66+,2178,0,0,0,1,0,0,0,0,1,428</v>
      </c>
    </row>
    <row r="1106" spans="1:57" ht="13.2" x14ac:dyDescent="0.25">
      <c r="A1106" s="8">
        <v>1487</v>
      </c>
      <c r="B1106" s="1">
        <v>49681</v>
      </c>
      <c r="C1106" s="8" t="str">
        <f t="shared" si="328"/>
        <v>Low income</v>
      </c>
      <c r="D1106" s="31">
        <v>2153</v>
      </c>
      <c r="E1106" s="34" t="str">
        <f t="shared" si="329"/>
        <v>High spender</v>
      </c>
      <c r="F1106" s="10">
        <f t="shared" si="323"/>
        <v>4.333648678569272E-2</v>
      </c>
      <c r="G1106" s="1">
        <v>0</v>
      </c>
      <c r="H1106" s="1">
        <v>2</v>
      </c>
      <c r="I1106" s="1">
        <v>66</v>
      </c>
      <c r="J1106" s="1">
        <v>411</v>
      </c>
      <c r="K1106" s="1">
        <v>0</v>
      </c>
      <c r="L1106" s="1">
        <v>26</v>
      </c>
      <c r="M1106" s="1">
        <v>0</v>
      </c>
      <c r="N1106" s="1">
        <v>0</v>
      </c>
      <c r="O1106" s="1">
        <v>21</v>
      </c>
      <c r="P1106" s="8">
        <f t="shared" si="330"/>
        <v>458</v>
      </c>
      <c r="Q1106" s="10">
        <f t="shared" si="331"/>
        <v>0.8973799126637555</v>
      </c>
      <c r="R1106" s="10">
        <f t="shared" si="332"/>
        <v>0</v>
      </c>
      <c r="S1106" s="10">
        <f t="shared" si="333"/>
        <v>5.6768558951965066E-2</v>
      </c>
      <c r="T1106" s="10">
        <f t="shared" si="334"/>
        <v>0</v>
      </c>
      <c r="U1106" s="10">
        <f t="shared" si="335"/>
        <v>0</v>
      </c>
      <c r="V1106" s="10">
        <f t="shared" si="336"/>
        <v>4.5851528384279479E-2</v>
      </c>
      <c r="W1106" s="1">
        <v>6</v>
      </c>
      <c r="X1106" s="1">
        <v>7</v>
      </c>
      <c r="Y1106" s="1">
        <v>1</v>
      </c>
      <c r="Z1106" s="1">
        <v>7</v>
      </c>
      <c r="AA1106" s="8">
        <f t="shared" si="337"/>
        <v>21</v>
      </c>
      <c r="AB1106" s="10">
        <f t="shared" si="338"/>
        <v>0.2857142857142857</v>
      </c>
      <c r="AC1106" s="10">
        <f t="shared" si="339"/>
        <v>0.33333333333333331</v>
      </c>
      <c r="AD1106" s="10">
        <f t="shared" si="340"/>
        <v>4.7619047619047616E-2</v>
      </c>
      <c r="AE1106" s="10">
        <f t="shared" si="341"/>
        <v>0.33333333333333331</v>
      </c>
      <c r="AF1106" s="1">
        <v>7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44</v>
      </c>
      <c r="AO1106" s="20" t="str">
        <f t="shared" si="324"/>
        <v>36-50</v>
      </c>
      <c r="AP1106" s="1">
        <v>2396</v>
      </c>
      <c r="AQ1106" s="1">
        <v>0</v>
      </c>
      <c r="AR1106" s="1">
        <v>1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1</v>
      </c>
      <c r="AY1106" s="1">
        <v>0</v>
      </c>
      <c r="AZ1106" s="1">
        <v>416</v>
      </c>
      <c r="BA1106" s="23">
        <v>42453</v>
      </c>
      <c r="BB1106" s="25">
        <f t="shared" si="325"/>
        <v>3</v>
      </c>
      <c r="BC1106" s="25" t="str">
        <f t="shared" si="326"/>
        <v>March</v>
      </c>
      <c r="BD1106" s="25">
        <v>1</v>
      </c>
      <c r="BE1106" t="str">
        <f t="shared" si="327"/>
        <v>1487,49681,Low income,2153,High spender,0.0433364867856927,0,2,66,411,0,26,0,0,21,458,0.897379912663755,0,0.0567685589519651,0,0,0.0458515283842795,6,7,1,7,21,0.285714285714286,0.333333333333333,0.0476190476190476,0.333333333333333,7,0,0,0,0,0,0,0,44,36-50,2396,0,1,0,0,0,0,0,1,0,416</v>
      </c>
    </row>
    <row r="1107" spans="1:57" ht="13.2" x14ac:dyDescent="0.25">
      <c r="A1107" s="8">
        <v>142</v>
      </c>
      <c r="B1107" s="1">
        <v>57045</v>
      </c>
      <c r="C1107" s="8" t="str">
        <f t="shared" si="328"/>
        <v>High income</v>
      </c>
      <c r="D1107" s="31">
        <v>255</v>
      </c>
      <c r="E1107" s="34" t="str">
        <f t="shared" si="329"/>
        <v>Low spender</v>
      </c>
      <c r="F1107" s="10">
        <f t="shared" si="323"/>
        <v>4.4701551406784116E-3</v>
      </c>
      <c r="G1107" s="1">
        <v>0</v>
      </c>
      <c r="H1107" s="1">
        <v>1</v>
      </c>
      <c r="I1107" s="1">
        <v>40</v>
      </c>
      <c r="J1107" s="1">
        <v>296</v>
      </c>
      <c r="K1107" s="1">
        <v>13</v>
      </c>
      <c r="L1107" s="1">
        <v>104</v>
      </c>
      <c r="M1107" s="1">
        <v>11</v>
      </c>
      <c r="N1107" s="1">
        <v>13</v>
      </c>
      <c r="O1107" s="1">
        <v>17</v>
      </c>
      <c r="P1107" s="8">
        <f t="shared" si="330"/>
        <v>454</v>
      </c>
      <c r="Q1107" s="10">
        <f t="shared" si="331"/>
        <v>0.65198237885462551</v>
      </c>
      <c r="R1107" s="10">
        <f t="shared" si="332"/>
        <v>2.8634361233480177E-2</v>
      </c>
      <c r="S1107" s="10">
        <f t="shared" si="333"/>
        <v>0.22907488986784141</v>
      </c>
      <c r="T1107" s="10">
        <f t="shared" si="334"/>
        <v>2.4229074889867842E-2</v>
      </c>
      <c r="U1107" s="10">
        <f t="shared" si="335"/>
        <v>2.8634361233480177E-2</v>
      </c>
      <c r="V1107" s="10">
        <f t="shared" si="336"/>
        <v>3.7444933920704845E-2</v>
      </c>
      <c r="W1107" s="1">
        <v>3</v>
      </c>
      <c r="X1107" s="1">
        <v>4</v>
      </c>
      <c r="Y1107" s="1">
        <v>2</v>
      </c>
      <c r="Z1107" s="1">
        <v>9</v>
      </c>
      <c r="AA1107" s="8">
        <f t="shared" si="337"/>
        <v>18</v>
      </c>
      <c r="AB1107" s="10">
        <f t="shared" si="338"/>
        <v>0.16666666666666666</v>
      </c>
      <c r="AC1107" s="10">
        <f t="shared" si="339"/>
        <v>0.22222222222222221</v>
      </c>
      <c r="AD1107" s="10">
        <f t="shared" si="340"/>
        <v>0.1111111111111111</v>
      </c>
      <c r="AE1107" s="10">
        <f t="shared" si="341"/>
        <v>0.5</v>
      </c>
      <c r="AF1107" s="1">
        <v>3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70</v>
      </c>
      <c r="AO1107" s="20" t="str">
        <f t="shared" si="324"/>
        <v>66+</v>
      </c>
      <c r="AP1107" s="1">
        <v>2818</v>
      </c>
      <c r="AQ1107" s="1">
        <v>0</v>
      </c>
      <c r="AR1107" s="1">
        <v>1</v>
      </c>
      <c r="AS1107" s="1">
        <v>0</v>
      </c>
      <c r="AT1107" s="1">
        <v>0</v>
      </c>
      <c r="AU1107" s="1">
        <v>0</v>
      </c>
      <c r="AV1107" s="1">
        <v>0</v>
      </c>
      <c r="AW1107" s="1">
        <v>1</v>
      </c>
      <c r="AX1107" s="1">
        <v>0</v>
      </c>
      <c r="AY1107" s="1">
        <v>0</v>
      </c>
      <c r="AZ1107" s="1">
        <v>420</v>
      </c>
      <c r="BA1107" s="23">
        <v>42031</v>
      </c>
      <c r="BB1107" s="25">
        <f t="shared" si="325"/>
        <v>1</v>
      </c>
      <c r="BC1107" s="25" t="str">
        <f t="shared" si="326"/>
        <v>January</v>
      </c>
      <c r="BD1107" s="25">
        <v>1</v>
      </c>
      <c r="BE1107" t="str">
        <f t="shared" si="327"/>
        <v>142,57045,High income,255,Low spender,0.00447015514067841,0,1,40,296,13,104,11,13,17,454,0.651982378854626,0.0286343612334802,0.229074889867841,0.0242290748898678,0.0286343612334802,0.0374449339207048,3,4,2,9,18,0.166666666666667,0.222222222222222,0.111111111111111,0.5,3,0,0,0,0,0,0,0,70,66+,2818,0,1,0,0,0,0,1,0,0,420</v>
      </c>
    </row>
    <row r="1108" spans="1:57" ht="13.2" x14ac:dyDescent="0.25">
      <c r="A1108" s="8">
        <v>23</v>
      </c>
      <c r="B1108" s="1">
        <v>53593</v>
      </c>
      <c r="C1108" s="8" t="str">
        <f t="shared" si="328"/>
        <v>High income</v>
      </c>
      <c r="D1108" s="31">
        <v>15</v>
      </c>
      <c r="E1108" s="34" t="str">
        <f t="shared" si="329"/>
        <v>Low spender</v>
      </c>
      <c r="F1108" s="10">
        <f t="shared" si="323"/>
        <v>2.7988729871438432E-4</v>
      </c>
      <c r="G1108" s="1">
        <v>1</v>
      </c>
      <c r="H1108" s="1">
        <v>1</v>
      </c>
      <c r="I1108" s="1">
        <v>60</v>
      </c>
      <c r="J1108" s="1">
        <v>349</v>
      </c>
      <c r="K1108" s="1">
        <v>4</v>
      </c>
      <c r="L1108" s="1">
        <v>78</v>
      </c>
      <c r="M1108" s="1">
        <v>6</v>
      </c>
      <c r="N1108" s="1">
        <v>0</v>
      </c>
      <c r="O1108" s="1">
        <v>43</v>
      </c>
      <c r="P1108" s="8">
        <f t="shared" si="330"/>
        <v>480</v>
      </c>
      <c r="Q1108" s="10">
        <f t="shared" si="331"/>
        <v>0.7270833333333333</v>
      </c>
      <c r="R1108" s="10">
        <f t="shared" si="332"/>
        <v>8.3333333333333332E-3</v>
      </c>
      <c r="S1108" s="10">
        <f t="shared" si="333"/>
        <v>0.16250000000000001</v>
      </c>
      <c r="T1108" s="10">
        <f t="shared" si="334"/>
        <v>1.2500000000000001E-2</v>
      </c>
      <c r="U1108" s="10">
        <f t="shared" si="335"/>
        <v>0</v>
      </c>
      <c r="V1108" s="10">
        <f t="shared" si="336"/>
        <v>8.9583333333333334E-2</v>
      </c>
      <c r="W1108" s="1">
        <v>8</v>
      </c>
      <c r="X1108" s="1">
        <v>7</v>
      </c>
      <c r="Y1108" s="1">
        <v>2</v>
      </c>
      <c r="Z1108" s="1">
        <v>6</v>
      </c>
      <c r="AA1108" s="8">
        <f t="shared" si="337"/>
        <v>23</v>
      </c>
      <c r="AB1108" s="10">
        <f t="shared" si="338"/>
        <v>0.34782608695652173</v>
      </c>
      <c r="AC1108" s="10">
        <f t="shared" si="339"/>
        <v>0.30434782608695654</v>
      </c>
      <c r="AD1108" s="10">
        <f t="shared" si="340"/>
        <v>8.6956521739130432E-2</v>
      </c>
      <c r="AE1108" s="10">
        <f t="shared" si="341"/>
        <v>0.2608695652173913</v>
      </c>
      <c r="AF1108" s="1">
        <v>8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67</v>
      </c>
      <c r="AO1108" s="20" t="str">
        <f t="shared" si="324"/>
        <v>66+</v>
      </c>
      <c r="AP1108" s="1">
        <v>2850</v>
      </c>
      <c r="AQ1108" s="1">
        <v>0</v>
      </c>
      <c r="AR1108" s="1">
        <v>0</v>
      </c>
      <c r="AS1108" s="1">
        <v>0</v>
      </c>
      <c r="AT1108" s="1">
        <v>1</v>
      </c>
      <c r="AU1108" s="1">
        <v>0</v>
      </c>
      <c r="AV1108" s="1">
        <v>0</v>
      </c>
      <c r="AW1108" s="1">
        <v>0</v>
      </c>
      <c r="AX1108" s="1">
        <v>0</v>
      </c>
      <c r="AY1108" s="1">
        <v>1</v>
      </c>
      <c r="AZ1108" s="1">
        <v>394</v>
      </c>
      <c r="BA1108" s="23">
        <v>41999</v>
      </c>
      <c r="BB1108" s="25">
        <f t="shared" si="325"/>
        <v>12</v>
      </c>
      <c r="BC1108" s="25" t="str">
        <f t="shared" si="326"/>
        <v>December</v>
      </c>
      <c r="BD1108" s="25">
        <v>1</v>
      </c>
      <c r="BE1108" t="str">
        <f t="shared" si="327"/>
        <v>23,53593,High income,15,Low spender,0.000279887298714384,1,1,60,349,4,78,6,0,43,480,0.727083333333333,0.00833333333333333,0.1625,0.0125,0,0.0895833333333333,8,7,2,6,23,0.347826086956522,0.304347826086957,0.0869565217391304,0.260869565217391,8,0,0,0,0,0,0,0,67,66+,2850,0,0,0,1,0,0,0,0,1,394</v>
      </c>
    </row>
    <row r="1109" spans="1:57" ht="13.2" x14ac:dyDescent="0.25">
      <c r="A1109" s="8">
        <v>1136</v>
      </c>
      <c r="B1109" s="1">
        <v>39767</v>
      </c>
      <c r="C1109" s="8" t="str">
        <f t="shared" si="328"/>
        <v>Low income</v>
      </c>
      <c r="D1109" s="31">
        <v>68</v>
      </c>
      <c r="E1109" s="34" t="str">
        <f t="shared" si="329"/>
        <v>Low spender</v>
      </c>
      <c r="F1109" s="10">
        <f t="shared" si="323"/>
        <v>1.7099605200291699E-3</v>
      </c>
      <c r="G1109" s="1">
        <v>0</v>
      </c>
      <c r="H1109" s="1">
        <v>0</v>
      </c>
      <c r="I1109" s="1">
        <v>18</v>
      </c>
      <c r="J1109" s="1">
        <v>113</v>
      </c>
      <c r="K1109" s="1">
        <v>61</v>
      </c>
      <c r="L1109" s="1">
        <v>204</v>
      </c>
      <c r="M1109" s="1">
        <v>34</v>
      </c>
      <c r="N1109" s="1">
        <v>26</v>
      </c>
      <c r="O1109" s="1">
        <v>47</v>
      </c>
      <c r="P1109" s="8">
        <f t="shared" si="330"/>
        <v>485</v>
      </c>
      <c r="Q1109" s="10">
        <f t="shared" si="331"/>
        <v>0.23298969072164949</v>
      </c>
      <c r="R1109" s="10">
        <f t="shared" si="332"/>
        <v>0.12577319587628866</v>
      </c>
      <c r="S1109" s="10">
        <f t="shared" si="333"/>
        <v>0.42061855670103093</v>
      </c>
      <c r="T1109" s="10">
        <f t="shared" si="334"/>
        <v>7.0103092783505155E-2</v>
      </c>
      <c r="U1109" s="10">
        <f t="shared" si="335"/>
        <v>5.3608247422680409E-2</v>
      </c>
      <c r="V1109" s="10">
        <f t="shared" si="336"/>
        <v>9.6907216494845363E-2</v>
      </c>
      <c r="W1109" s="1">
        <v>2</v>
      </c>
      <c r="X1109" s="1">
        <v>7</v>
      </c>
      <c r="Y1109" s="1">
        <v>1</v>
      </c>
      <c r="Z1109" s="1">
        <v>7</v>
      </c>
      <c r="AA1109" s="8">
        <f t="shared" si="337"/>
        <v>17</v>
      </c>
      <c r="AB1109" s="10">
        <f t="shared" si="338"/>
        <v>0.11764705882352941</v>
      </c>
      <c r="AC1109" s="10">
        <f t="shared" si="339"/>
        <v>0.41176470588235292</v>
      </c>
      <c r="AD1109" s="10">
        <f t="shared" si="340"/>
        <v>5.8823529411764705E-2</v>
      </c>
      <c r="AE1109" s="10">
        <f t="shared" si="341"/>
        <v>0.41176470588235292</v>
      </c>
      <c r="AF1109" s="1">
        <v>8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69</v>
      </c>
      <c r="AO1109" s="20" t="str">
        <f t="shared" si="324"/>
        <v>66+</v>
      </c>
      <c r="AP1109" s="1">
        <v>2502</v>
      </c>
      <c r="AQ1109" s="1">
        <v>0</v>
      </c>
      <c r="AR1109" s="1">
        <v>0</v>
      </c>
      <c r="AS1109" s="1">
        <v>0</v>
      </c>
      <c r="AT1109" s="1">
        <v>1</v>
      </c>
      <c r="AU1109" s="1">
        <v>0</v>
      </c>
      <c r="AV1109" s="1">
        <v>0</v>
      </c>
      <c r="AW1109" s="1">
        <v>0</v>
      </c>
      <c r="AX1109" s="1">
        <v>1</v>
      </c>
      <c r="AY1109" s="1">
        <v>0</v>
      </c>
      <c r="AZ1109" s="1">
        <v>391</v>
      </c>
      <c r="BA1109" s="23">
        <v>42347</v>
      </c>
      <c r="BB1109" s="25">
        <f t="shared" si="325"/>
        <v>12</v>
      </c>
      <c r="BC1109" s="25" t="str">
        <f t="shared" si="326"/>
        <v>December</v>
      </c>
      <c r="BD1109" s="25">
        <v>1</v>
      </c>
      <c r="BE1109" t="str">
        <f t="shared" si="327"/>
        <v>1136,39767,Low income,68,Low spender,0.00170996052002917,0,0,18,113,61,204,34,26,47,485,0.232989690721649,0.125773195876289,0.420618556701031,0.0701030927835052,0.0536082474226804,0.0969072164948454,2,7,1,7,17,0.117647058823529,0.411764705882353,0.0588235294117647,0.411764705882353,8,0,0,0,0,0,0,0,69,66+,2502,0,0,0,1,0,0,0,1,0,391</v>
      </c>
    </row>
    <row r="1110" spans="1:57" ht="13.2" x14ac:dyDescent="0.25">
      <c r="A1110" s="8">
        <v>322</v>
      </c>
      <c r="B1110" s="1">
        <v>52413</v>
      </c>
      <c r="C1110" s="8" t="str">
        <f t="shared" si="328"/>
        <v>High income</v>
      </c>
      <c r="D1110" s="31">
        <v>1084</v>
      </c>
      <c r="E1110" s="34" t="str">
        <f t="shared" si="329"/>
        <v>High spender</v>
      </c>
      <c r="F1110" s="10">
        <f t="shared" si="323"/>
        <v>2.0681891897048443E-2</v>
      </c>
      <c r="G1110" s="1">
        <v>1</v>
      </c>
      <c r="H1110" s="1">
        <v>0</v>
      </c>
      <c r="I1110" s="1">
        <v>67</v>
      </c>
      <c r="J1110" s="1">
        <v>185</v>
      </c>
      <c r="K1110" s="1">
        <v>8</v>
      </c>
      <c r="L1110" s="1">
        <v>133</v>
      </c>
      <c r="M1110" s="1">
        <v>56</v>
      </c>
      <c r="N1110" s="1">
        <v>56</v>
      </c>
      <c r="O1110" s="1">
        <v>12</v>
      </c>
      <c r="P1110" s="8">
        <f t="shared" si="330"/>
        <v>450</v>
      </c>
      <c r="Q1110" s="10">
        <f t="shared" si="331"/>
        <v>0.41111111111111109</v>
      </c>
      <c r="R1110" s="10">
        <f t="shared" si="332"/>
        <v>1.7777777777777778E-2</v>
      </c>
      <c r="S1110" s="10">
        <f t="shared" si="333"/>
        <v>0.29555555555555557</v>
      </c>
      <c r="T1110" s="10">
        <f t="shared" si="334"/>
        <v>0.12444444444444444</v>
      </c>
      <c r="U1110" s="10">
        <f t="shared" si="335"/>
        <v>0.12444444444444444</v>
      </c>
      <c r="V1110" s="10">
        <f t="shared" si="336"/>
        <v>2.6666666666666668E-2</v>
      </c>
      <c r="W1110" s="1">
        <v>2</v>
      </c>
      <c r="X1110" s="1">
        <v>7</v>
      </c>
      <c r="Y1110" s="1">
        <v>1</v>
      </c>
      <c r="Z1110" s="1">
        <v>7</v>
      </c>
      <c r="AA1110" s="8">
        <f t="shared" si="337"/>
        <v>17</v>
      </c>
      <c r="AB1110" s="10">
        <f t="shared" si="338"/>
        <v>0.11764705882352941</v>
      </c>
      <c r="AC1110" s="10">
        <f t="shared" si="339"/>
        <v>0.41176470588235292</v>
      </c>
      <c r="AD1110" s="10">
        <f t="shared" si="340"/>
        <v>5.8823529411764705E-2</v>
      </c>
      <c r="AE1110" s="10">
        <f t="shared" si="341"/>
        <v>0.41176470588235292</v>
      </c>
      <c r="AF1110" s="1">
        <v>7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36</v>
      </c>
      <c r="AO1110" s="20" t="str">
        <f t="shared" si="324"/>
        <v>36-50</v>
      </c>
      <c r="AP1110" s="1">
        <v>2762</v>
      </c>
      <c r="AQ1110" s="1">
        <v>0</v>
      </c>
      <c r="AR1110" s="1">
        <v>0</v>
      </c>
      <c r="AS1110" s="1">
        <v>1</v>
      </c>
      <c r="AT1110" s="1">
        <v>0</v>
      </c>
      <c r="AU1110" s="1">
        <v>0</v>
      </c>
      <c r="AV1110" s="1">
        <v>0</v>
      </c>
      <c r="AW1110" s="1">
        <v>1</v>
      </c>
      <c r="AX1110" s="1">
        <v>0</v>
      </c>
      <c r="AY1110" s="1">
        <v>0</v>
      </c>
      <c r="AZ1110" s="1">
        <v>426</v>
      </c>
      <c r="BA1110" s="23">
        <v>42087</v>
      </c>
      <c r="BB1110" s="25">
        <f t="shared" si="325"/>
        <v>3</v>
      </c>
      <c r="BC1110" s="25" t="str">
        <f t="shared" si="326"/>
        <v>March</v>
      </c>
      <c r="BD1110" s="25">
        <v>1</v>
      </c>
      <c r="BE1110" t="str">
        <f t="shared" si="327"/>
        <v>322,52413,High income,1084,High spender,0.0206818918970484,1,0,67,185,8,133,56,56,12,450,0.411111111111111,0.0177777777777778,0.295555555555556,0.124444444444444,0.124444444444444,0.0266666666666667,2,7,1,7,17,0.117647058823529,0.411764705882353,0.0588235294117647,0.411764705882353,7,0,0,0,0,0,0,0,36,36-50,2762,0,0,1,0,0,0,1,0,0,426</v>
      </c>
    </row>
    <row r="1111" spans="1:57" ht="13.2" x14ac:dyDescent="0.25">
      <c r="A1111" s="8">
        <v>282</v>
      </c>
      <c r="B1111" s="1">
        <v>62010</v>
      </c>
      <c r="C1111" s="8" t="str">
        <f t="shared" si="328"/>
        <v>High income</v>
      </c>
      <c r="D1111" s="31">
        <v>224</v>
      </c>
      <c r="E1111" s="34" t="str">
        <f t="shared" si="329"/>
        <v>Low spender</v>
      </c>
      <c r="F1111" s="10">
        <f t="shared" si="323"/>
        <v>3.612320593452669E-3</v>
      </c>
      <c r="G1111" s="1">
        <v>0</v>
      </c>
      <c r="H1111" s="1">
        <v>1</v>
      </c>
      <c r="I1111" s="1">
        <v>93</v>
      </c>
      <c r="J1111" s="1">
        <v>371</v>
      </c>
      <c r="K1111" s="1">
        <v>22</v>
      </c>
      <c r="L1111" s="1">
        <v>39</v>
      </c>
      <c r="M1111" s="1">
        <v>6</v>
      </c>
      <c r="N1111" s="1">
        <v>0</v>
      </c>
      <c r="O1111" s="1">
        <v>92</v>
      </c>
      <c r="P1111" s="8">
        <f t="shared" si="330"/>
        <v>530</v>
      </c>
      <c r="Q1111" s="10">
        <f t="shared" si="331"/>
        <v>0.7</v>
      </c>
      <c r="R1111" s="10">
        <f t="shared" si="332"/>
        <v>4.1509433962264149E-2</v>
      </c>
      <c r="S1111" s="10">
        <f t="shared" si="333"/>
        <v>7.3584905660377356E-2</v>
      </c>
      <c r="T1111" s="10">
        <f t="shared" si="334"/>
        <v>1.1320754716981131E-2</v>
      </c>
      <c r="U1111" s="10">
        <f t="shared" si="335"/>
        <v>0</v>
      </c>
      <c r="V1111" s="10">
        <f t="shared" si="336"/>
        <v>0.17358490566037735</v>
      </c>
      <c r="W1111" s="1">
        <v>4</v>
      </c>
      <c r="X1111" s="1">
        <v>6</v>
      </c>
      <c r="Y1111" s="1">
        <v>2</v>
      </c>
      <c r="Z1111" s="1">
        <v>7</v>
      </c>
      <c r="AA1111" s="8">
        <f t="shared" si="337"/>
        <v>19</v>
      </c>
      <c r="AB1111" s="10">
        <f t="shared" si="338"/>
        <v>0.21052631578947367</v>
      </c>
      <c r="AC1111" s="10">
        <f t="shared" si="339"/>
        <v>0.31578947368421051</v>
      </c>
      <c r="AD1111" s="10">
        <f t="shared" si="340"/>
        <v>0.10526315789473684</v>
      </c>
      <c r="AE1111" s="10">
        <f t="shared" si="341"/>
        <v>0.36842105263157893</v>
      </c>
      <c r="AF1111" s="1">
        <v>5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48</v>
      </c>
      <c r="AO1111" s="20" t="str">
        <f t="shared" si="324"/>
        <v>36-50</v>
      </c>
      <c r="AP1111" s="1">
        <v>2773</v>
      </c>
      <c r="AQ1111" s="1">
        <v>0</v>
      </c>
      <c r="AR1111" s="1">
        <v>1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1</v>
      </c>
      <c r="AZ1111" s="1">
        <v>346</v>
      </c>
      <c r="BA1111" s="23">
        <v>42076</v>
      </c>
      <c r="BB1111" s="25">
        <f t="shared" si="325"/>
        <v>3</v>
      </c>
      <c r="BC1111" s="25" t="str">
        <f t="shared" si="326"/>
        <v>March</v>
      </c>
      <c r="BD1111" s="25">
        <v>1</v>
      </c>
      <c r="BE1111" t="str">
        <f t="shared" si="327"/>
        <v>282,62010,High income,224,Low spender,0.00361232059345267,0,1,93,371,22,39,6,0,92,530,0.7,0.0415094339622641,0.0735849056603774,0.0113207547169811,0,0.173584905660377,4,6,2,7,19,0.210526315789474,0.315789473684211,0.105263157894737,0.368421052631579,5,0,0,0,0,0,0,0,48,36-50,2773,0,1,0,0,0,0,0,0,1,346</v>
      </c>
    </row>
    <row r="1112" spans="1:57" ht="13.2" x14ac:dyDescent="0.25">
      <c r="A1112" s="8">
        <v>1237</v>
      </c>
      <c r="B1112" s="1">
        <v>55593</v>
      </c>
      <c r="C1112" s="8" t="str">
        <f t="shared" si="328"/>
        <v>High income</v>
      </c>
      <c r="D1112" s="31">
        <v>252</v>
      </c>
      <c r="E1112" s="34" t="str">
        <f t="shared" si="329"/>
        <v>Low spender</v>
      </c>
      <c r="F1112" s="10">
        <f t="shared" si="323"/>
        <v>4.5329447952080302E-3</v>
      </c>
      <c r="G1112" s="1">
        <v>0</v>
      </c>
      <c r="H1112" s="1">
        <v>1</v>
      </c>
      <c r="I1112" s="1">
        <v>63</v>
      </c>
      <c r="J1112" s="1">
        <v>293</v>
      </c>
      <c r="K1112" s="1">
        <v>8</v>
      </c>
      <c r="L1112" s="1">
        <v>124</v>
      </c>
      <c r="M1112" s="1">
        <v>11</v>
      </c>
      <c r="N1112" s="1">
        <v>4</v>
      </c>
      <c r="O1112" s="1">
        <v>106</v>
      </c>
      <c r="P1112" s="8">
        <f t="shared" si="330"/>
        <v>546</v>
      </c>
      <c r="Q1112" s="10">
        <f t="shared" si="331"/>
        <v>0.53663003663003661</v>
      </c>
      <c r="R1112" s="10">
        <f t="shared" si="332"/>
        <v>1.4652014652014652E-2</v>
      </c>
      <c r="S1112" s="10">
        <f t="shared" si="333"/>
        <v>0.2271062271062271</v>
      </c>
      <c r="T1112" s="10">
        <f t="shared" si="334"/>
        <v>2.0146520146520148E-2</v>
      </c>
      <c r="U1112" s="10">
        <f t="shared" si="335"/>
        <v>7.326007326007326E-3</v>
      </c>
      <c r="V1112" s="10">
        <f t="shared" si="336"/>
        <v>0.19413919413919414</v>
      </c>
      <c r="W1112" s="1">
        <v>2</v>
      </c>
      <c r="X1112" s="1">
        <v>6</v>
      </c>
      <c r="Y1112" s="1">
        <v>6</v>
      </c>
      <c r="Z1112" s="1">
        <v>3</v>
      </c>
      <c r="AA1112" s="8">
        <f t="shared" si="337"/>
        <v>17</v>
      </c>
      <c r="AB1112" s="10">
        <f t="shared" si="338"/>
        <v>0.11764705882352941</v>
      </c>
      <c r="AC1112" s="10">
        <f t="shared" si="339"/>
        <v>0.35294117647058826</v>
      </c>
      <c r="AD1112" s="10">
        <f t="shared" si="340"/>
        <v>0.35294117647058826</v>
      </c>
      <c r="AE1112" s="10">
        <f t="shared" si="341"/>
        <v>0.17647058823529413</v>
      </c>
      <c r="AF1112" s="1">
        <v>6</v>
      </c>
      <c r="AG1112" s="1">
        <v>0</v>
      </c>
      <c r="AH1112" s="1">
        <v>0</v>
      </c>
      <c r="AI1112" s="1">
        <v>1</v>
      </c>
      <c r="AJ1112" s="1">
        <v>0</v>
      </c>
      <c r="AK1112" s="1">
        <v>0</v>
      </c>
      <c r="AL1112" s="1">
        <v>0</v>
      </c>
      <c r="AM1112" s="1">
        <v>0</v>
      </c>
      <c r="AN1112" s="1">
        <v>47</v>
      </c>
      <c r="AO1112" s="20" t="str">
        <f t="shared" si="324"/>
        <v>36-50</v>
      </c>
      <c r="AP1112" s="1">
        <v>2471</v>
      </c>
      <c r="AQ1112" s="1">
        <v>0</v>
      </c>
      <c r="AR1112" s="1">
        <v>0</v>
      </c>
      <c r="AS1112" s="1">
        <v>0</v>
      </c>
      <c r="AT1112" s="1">
        <v>1</v>
      </c>
      <c r="AU1112" s="1">
        <v>0</v>
      </c>
      <c r="AV1112" s="1">
        <v>0</v>
      </c>
      <c r="AW1112" s="1">
        <v>1</v>
      </c>
      <c r="AX1112" s="1">
        <v>0</v>
      </c>
      <c r="AY1112" s="1">
        <v>0</v>
      </c>
      <c r="AZ1112" s="1">
        <v>334</v>
      </c>
      <c r="BA1112" s="23">
        <v>42378</v>
      </c>
      <c r="BB1112" s="25">
        <f t="shared" si="325"/>
        <v>1</v>
      </c>
      <c r="BC1112" s="25" t="str">
        <f t="shared" si="326"/>
        <v>January</v>
      </c>
      <c r="BD1112" s="25">
        <v>1</v>
      </c>
      <c r="BE1112" t="str">
        <f t="shared" si="327"/>
        <v>1237,55593,High income,252,Low spender,0.00453294479520803,0,1,63,293,8,124,11,4,106,546,0.536630036630037,0.0146520146520147,0.227106227106227,0.0201465201465201,0.00732600732600733,0.194139194139194,2,6,6,3,17,0.117647058823529,0.352941176470588,0.352941176470588,0.176470588235294,6,0,0,1,0,0,0,0,47,36-50,2471,0,0,0,1,0,0,1,0,0,334</v>
      </c>
    </row>
    <row r="1113" spans="1:57" ht="13.2" x14ac:dyDescent="0.25">
      <c r="A1113" s="8">
        <v>1445</v>
      </c>
      <c r="B1113" s="1">
        <v>55521</v>
      </c>
      <c r="C1113" s="8" t="str">
        <f t="shared" si="328"/>
        <v>High income</v>
      </c>
      <c r="D1113" s="31">
        <v>228</v>
      </c>
      <c r="E1113" s="34" t="str">
        <f t="shared" si="329"/>
        <v>Low spender</v>
      </c>
      <c r="F1113" s="10">
        <f t="shared" si="323"/>
        <v>4.1065542767601444E-3</v>
      </c>
      <c r="G1113" s="1">
        <v>1</v>
      </c>
      <c r="H1113" s="1">
        <v>2</v>
      </c>
      <c r="I1113" s="1">
        <v>11</v>
      </c>
      <c r="J1113" s="1">
        <v>416</v>
      </c>
      <c r="K1113" s="1">
        <v>0</v>
      </c>
      <c r="L1113" s="1">
        <v>26</v>
      </c>
      <c r="M1113" s="1">
        <v>0</v>
      </c>
      <c r="N1113" s="1">
        <v>0</v>
      </c>
      <c r="O1113" s="1">
        <v>4</v>
      </c>
      <c r="P1113" s="8">
        <f t="shared" si="330"/>
        <v>446</v>
      </c>
      <c r="Q1113" s="10">
        <f t="shared" si="331"/>
        <v>0.93273542600896864</v>
      </c>
      <c r="R1113" s="10">
        <f t="shared" si="332"/>
        <v>0</v>
      </c>
      <c r="S1113" s="10">
        <f t="shared" si="333"/>
        <v>5.829596412556054E-2</v>
      </c>
      <c r="T1113" s="10">
        <f t="shared" si="334"/>
        <v>0</v>
      </c>
      <c r="U1113" s="10">
        <f t="shared" si="335"/>
        <v>0</v>
      </c>
      <c r="V1113" s="10">
        <f t="shared" si="336"/>
        <v>8.9686098654708519E-3</v>
      </c>
      <c r="W1113" s="1">
        <v>9</v>
      </c>
      <c r="X1113" s="1">
        <v>6</v>
      </c>
      <c r="Y1113" s="1">
        <v>3</v>
      </c>
      <c r="Z1113" s="1">
        <v>6</v>
      </c>
      <c r="AA1113" s="8">
        <f t="shared" si="337"/>
        <v>24</v>
      </c>
      <c r="AB1113" s="10">
        <f t="shared" si="338"/>
        <v>0.375</v>
      </c>
      <c r="AC1113" s="10">
        <f t="shared" si="339"/>
        <v>0.25</v>
      </c>
      <c r="AD1113" s="10">
        <f t="shared" si="340"/>
        <v>0.125</v>
      </c>
      <c r="AE1113" s="10">
        <f t="shared" si="341"/>
        <v>0.25</v>
      </c>
      <c r="AF1113" s="1">
        <v>7</v>
      </c>
      <c r="AG1113" s="1">
        <v>0</v>
      </c>
      <c r="AH1113" s="1">
        <v>0</v>
      </c>
      <c r="AI1113" s="1">
        <v>0</v>
      </c>
      <c r="AJ1113" s="1">
        <v>1</v>
      </c>
      <c r="AK1113" s="1">
        <v>0</v>
      </c>
      <c r="AL1113" s="1">
        <v>0</v>
      </c>
      <c r="AM1113" s="1">
        <v>1</v>
      </c>
      <c r="AN1113" s="1">
        <v>65</v>
      </c>
      <c r="AO1113" s="20" t="str">
        <f t="shared" si="324"/>
        <v>50-65</v>
      </c>
      <c r="AP1113" s="1">
        <v>2409</v>
      </c>
      <c r="AQ1113" s="1">
        <v>0</v>
      </c>
      <c r="AR1113" s="1">
        <v>0</v>
      </c>
      <c r="AS1113" s="1">
        <v>1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1</v>
      </c>
      <c r="AZ1113" s="1">
        <v>438</v>
      </c>
      <c r="BA1113" s="23">
        <v>42440</v>
      </c>
      <c r="BB1113" s="25">
        <f t="shared" si="325"/>
        <v>3</v>
      </c>
      <c r="BC1113" s="25" t="str">
        <f t="shared" si="326"/>
        <v>March</v>
      </c>
      <c r="BD1113" s="25">
        <v>1</v>
      </c>
      <c r="BE1113" t="str">
        <f t="shared" si="327"/>
        <v>1445,55521,High income,228,Low spender,0.00410655427676014,1,2,11,416,0,26,0,0,4,446,0.932735426008969,0,0.0582959641255605,0,0,0.00896860986547085,9,6,3,6,24,0.375,0.25,0.125,0.25,7,0,0,0,1,0,0,1,65,50-65,2409,0,0,1,0,0,0,0,0,1,438</v>
      </c>
    </row>
    <row r="1114" spans="1:57" ht="13.2" x14ac:dyDescent="0.25">
      <c r="A1114" s="8">
        <v>504</v>
      </c>
      <c r="B1114" s="1">
        <v>84460</v>
      </c>
      <c r="C1114" s="8" t="str">
        <f t="shared" si="328"/>
        <v>High income</v>
      </c>
      <c r="D1114" s="31">
        <v>608</v>
      </c>
      <c r="E1114" s="34" t="str">
        <f t="shared" si="329"/>
        <v>High spender</v>
      </c>
      <c r="F1114" s="10">
        <f t="shared" si="323"/>
        <v>7.1986739284868578E-3</v>
      </c>
      <c r="G1114" s="1">
        <v>0</v>
      </c>
      <c r="H1114" s="1">
        <v>0</v>
      </c>
      <c r="I1114" s="1">
        <v>80</v>
      </c>
      <c r="J1114" s="1">
        <v>152</v>
      </c>
      <c r="K1114" s="1">
        <v>27</v>
      </c>
      <c r="L1114" s="1">
        <v>103</v>
      </c>
      <c r="M1114" s="1">
        <v>106</v>
      </c>
      <c r="N1114" s="1">
        <v>54</v>
      </c>
      <c r="O1114" s="1">
        <v>81</v>
      </c>
      <c r="P1114" s="8">
        <f t="shared" si="330"/>
        <v>523</v>
      </c>
      <c r="Q1114" s="10">
        <f t="shared" si="331"/>
        <v>0.29063097514340347</v>
      </c>
      <c r="R1114" s="10">
        <f t="shared" si="332"/>
        <v>5.1625239005736137E-2</v>
      </c>
      <c r="S1114" s="10">
        <f t="shared" si="333"/>
        <v>0.19694072657743786</v>
      </c>
      <c r="T1114" s="10">
        <f t="shared" si="334"/>
        <v>0.20267686424474188</v>
      </c>
      <c r="U1114" s="10">
        <f t="shared" si="335"/>
        <v>0.10325047801147227</v>
      </c>
      <c r="V1114" s="10">
        <f t="shared" si="336"/>
        <v>0.15487571701720843</v>
      </c>
      <c r="W1114" s="1">
        <v>0</v>
      </c>
      <c r="X1114" s="1">
        <v>9</v>
      </c>
      <c r="Y1114" s="1">
        <v>9</v>
      </c>
      <c r="Z1114" s="1">
        <v>4</v>
      </c>
      <c r="AA1114" s="8">
        <f t="shared" si="337"/>
        <v>22</v>
      </c>
      <c r="AB1114" s="10">
        <f t="shared" si="338"/>
        <v>0</v>
      </c>
      <c r="AC1114" s="10">
        <f t="shared" si="339"/>
        <v>0.40909090909090912</v>
      </c>
      <c r="AD1114" s="10">
        <f t="shared" si="340"/>
        <v>0.40909090909090912</v>
      </c>
      <c r="AE1114" s="10">
        <f t="shared" si="341"/>
        <v>0.18181818181818182</v>
      </c>
      <c r="AF1114" s="1">
        <v>5</v>
      </c>
      <c r="AG1114" s="1">
        <v>1</v>
      </c>
      <c r="AH1114" s="1">
        <v>1</v>
      </c>
      <c r="AI1114" s="1">
        <v>0</v>
      </c>
      <c r="AJ1114" s="1">
        <v>1</v>
      </c>
      <c r="AK1114" s="1">
        <v>1</v>
      </c>
      <c r="AL1114" s="1">
        <v>0</v>
      </c>
      <c r="AM1114" s="1">
        <v>1</v>
      </c>
      <c r="AN1114" s="1">
        <v>62</v>
      </c>
      <c r="AO1114" s="20" t="str">
        <f t="shared" si="324"/>
        <v>50-65</v>
      </c>
      <c r="AP1114" s="1">
        <v>2700</v>
      </c>
      <c r="AQ1114" s="1">
        <v>0</v>
      </c>
      <c r="AR1114" s="1">
        <v>0</v>
      </c>
      <c r="AS1114" s="1">
        <v>0</v>
      </c>
      <c r="AT1114" s="1">
        <v>1</v>
      </c>
      <c r="AU1114" s="1">
        <v>0</v>
      </c>
      <c r="AV1114" s="1">
        <v>0</v>
      </c>
      <c r="AW1114" s="1">
        <v>0</v>
      </c>
      <c r="AX1114" s="1">
        <v>0</v>
      </c>
      <c r="AY1114" s="1">
        <v>1</v>
      </c>
      <c r="AZ1114" s="1">
        <v>361</v>
      </c>
      <c r="BA1114" s="23">
        <v>42149</v>
      </c>
      <c r="BB1114" s="25">
        <f t="shared" si="325"/>
        <v>5</v>
      </c>
      <c r="BC1114" s="25" t="str">
        <f t="shared" si="326"/>
        <v>May</v>
      </c>
      <c r="BD1114" s="25">
        <v>1</v>
      </c>
      <c r="BE1114" t="str">
        <f t="shared" si="327"/>
        <v>504,84460,High income,608,High spender,0.00719867392848686,0,0,80,152,27,103,106,54,81,523,0.290630975143403,0.0516252390057361,0.196940726577438,0.202676864244742,0.103250478011472,0.154875717017208,0,9,9,4,22,0,0.409090909090909,0.409090909090909,0.181818181818182,5,1,1,0,1,1,0,1,62,50-65,2700,0,0,0,1,0,0,0,0,1,361</v>
      </c>
    </row>
    <row r="1115" spans="1:57" ht="13.2" x14ac:dyDescent="0.25">
      <c r="A1115" s="8">
        <v>2079</v>
      </c>
      <c r="B1115" s="1">
        <v>53863</v>
      </c>
      <c r="C1115" s="8" t="str">
        <f t="shared" si="328"/>
        <v>High income</v>
      </c>
      <c r="D1115" s="31">
        <v>1174</v>
      </c>
      <c r="E1115" s="34" t="str">
        <f t="shared" si="329"/>
        <v>High spender</v>
      </c>
      <c r="F1115" s="10">
        <f t="shared" si="323"/>
        <v>2.179603809665262E-2</v>
      </c>
      <c r="G1115" s="1">
        <v>0</v>
      </c>
      <c r="H1115" s="1">
        <v>1</v>
      </c>
      <c r="I1115" s="1">
        <v>4</v>
      </c>
      <c r="J1115" s="1">
        <v>399</v>
      </c>
      <c r="K1115" s="1">
        <v>4</v>
      </c>
      <c r="L1115" s="1">
        <v>30</v>
      </c>
      <c r="M1115" s="1">
        <v>6</v>
      </c>
      <c r="N1115" s="1">
        <v>4</v>
      </c>
      <c r="O1115" s="1">
        <v>30</v>
      </c>
      <c r="P1115" s="8">
        <f t="shared" si="330"/>
        <v>473</v>
      </c>
      <c r="Q1115" s="10">
        <f t="shared" si="331"/>
        <v>0.84355179704016914</v>
      </c>
      <c r="R1115" s="10">
        <f t="shared" si="332"/>
        <v>8.4566596194503175E-3</v>
      </c>
      <c r="S1115" s="10">
        <f t="shared" si="333"/>
        <v>6.3424947145877375E-2</v>
      </c>
      <c r="T1115" s="10">
        <f t="shared" si="334"/>
        <v>1.2684989429175475E-2</v>
      </c>
      <c r="U1115" s="10">
        <f t="shared" si="335"/>
        <v>8.4566596194503175E-3</v>
      </c>
      <c r="V1115" s="10">
        <f t="shared" si="336"/>
        <v>6.3424947145877375E-2</v>
      </c>
      <c r="W1115" s="1">
        <v>3</v>
      </c>
      <c r="X1115" s="1">
        <v>7</v>
      </c>
      <c r="Y1115" s="1">
        <v>1</v>
      </c>
      <c r="Z1115" s="1">
        <v>7</v>
      </c>
      <c r="AA1115" s="8">
        <f t="shared" si="337"/>
        <v>18</v>
      </c>
      <c r="AB1115" s="10">
        <f t="shared" si="338"/>
        <v>0.16666666666666666</v>
      </c>
      <c r="AC1115" s="10">
        <f t="shared" si="339"/>
        <v>0.3888888888888889</v>
      </c>
      <c r="AD1115" s="10">
        <f t="shared" si="340"/>
        <v>5.5555555555555552E-2</v>
      </c>
      <c r="AE1115" s="10">
        <f t="shared" si="341"/>
        <v>0.3888888888888889</v>
      </c>
      <c r="AF1115" s="1">
        <v>7</v>
      </c>
      <c r="AG1115" s="1">
        <v>0</v>
      </c>
      <c r="AH1115" s="1">
        <v>0</v>
      </c>
      <c r="AI1115" s="1">
        <v>0</v>
      </c>
      <c r="AJ1115" s="1">
        <v>1</v>
      </c>
      <c r="AK1115" s="1">
        <v>0</v>
      </c>
      <c r="AL1115" s="1">
        <v>0</v>
      </c>
      <c r="AM1115" s="1">
        <v>0</v>
      </c>
      <c r="AN1115" s="1">
        <v>65</v>
      </c>
      <c r="AO1115" s="20" t="str">
        <f t="shared" si="324"/>
        <v>50-65</v>
      </c>
      <c r="AP1115" s="1">
        <v>2202</v>
      </c>
      <c r="AQ1115" s="1">
        <v>0</v>
      </c>
      <c r="AR1115" s="1">
        <v>0</v>
      </c>
      <c r="AS1115" s="1">
        <v>0</v>
      </c>
      <c r="AT1115" s="1">
        <v>1</v>
      </c>
      <c r="AU1115" s="1">
        <v>0</v>
      </c>
      <c r="AV1115" s="1">
        <v>0</v>
      </c>
      <c r="AW1115" s="1">
        <v>1</v>
      </c>
      <c r="AX1115" s="1">
        <v>0</v>
      </c>
      <c r="AY1115" s="1">
        <v>0</v>
      </c>
      <c r="AZ1115" s="1">
        <v>413</v>
      </c>
      <c r="BA1115" s="23">
        <v>42647</v>
      </c>
      <c r="BB1115" s="25">
        <f t="shared" si="325"/>
        <v>10</v>
      </c>
      <c r="BC1115" s="25" t="str">
        <f t="shared" si="326"/>
        <v>October</v>
      </c>
      <c r="BD1115" s="25">
        <v>1</v>
      </c>
      <c r="BE1115" t="str">
        <f t="shared" si="327"/>
        <v>2079,53863,High income,1174,High spender,0.0217960380966526,0,1,4,399,4,30,6,4,30,473,0.843551797040169,0.00845665961945032,0.0634249471458774,0.0126849894291755,0.00845665961945032,0.0634249471458774,3,7,1,7,18,0.166666666666667,0.388888888888889,0.0555555555555556,0.388888888888889,7,0,0,0,1,0,0,0,65,50-65,2202,0,0,0,1,0,0,1,0,0,413</v>
      </c>
    </row>
    <row r="1116" spans="1:57" ht="13.2" x14ac:dyDescent="0.25">
      <c r="A1116" s="8">
        <v>889</v>
      </c>
      <c r="B1116" s="1">
        <v>50729</v>
      </c>
      <c r="C1116" s="8" t="str">
        <f t="shared" si="328"/>
        <v>Low income</v>
      </c>
      <c r="D1116" s="31">
        <v>892</v>
      </c>
      <c r="E1116" s="34" t="str">
        <f t="shared" si="329"/>
        <v>High spender</v>
      </c>
      <c r="F1116" s="10">
        <f t="shared" si="323"/>
        <v>1.7583630664905675E-2</v>
      </c>
      <c r="G1116" s="1">
        <v>1</v>
      </c>
      <c r="H1116" s="1">
        <v>1</v>
      </c>
      <c r="I1116" s="1">
        <v>62</v>
      </c>
      <c r="J1116" s="1">
        <v>239</v>
      </c>
      <c r="K1116" s="1">
        <v>13</v>
      </c>
      <c r="L1116" s="1">
        <v>143</v>
      </c>
      <c r="M1116" s="1">
        <v>45</v>
      </c>
      <c r="N1116" s="1">
        <v>4</v>
      </c>
      <c r="O1116" s="1">
        <v>52</v>
      </c>
      <c r="P1116" s="8">
        <f t="shared" si="330"/>
        <v>496</v>
      </c>
      <c r="Q1116" s="10">
        <f t="shared" si="331"/>
        <v>0.48185483870967744</v>
      </c>
      <c r="R1116" s="10">
        <f t="shared" si="332"/>
        <v>2.620967741935484E-2</v>
      </c>
      <c r="S1116" s="10">
        <f t="shared" si="333"/>
        <v>0.28830645161290325</v>
      </c>
      <c r="T1116" s="10">
        <f t="shared" si="334"/>
        <v>9.0725806451612906E-2</v>
      </c>
      <c r="U1116" s="10">
        <f t="shared" si="335"/>
        <v>8.0645161290322578E-3</v>
      </c>
      <c r="V1116" s="10">
        <f t="shared" si="336"/>
        <v>0.10483870967741936</v>
      </c>
      <c r="W1116" s="1">
        <v>9</v>
      </c>
      <c r="X1116" s="1">
        <v>6</v>
      </c>
      <c r="Y1116" s="1">
        <v>2</v>
      </c>
      <c r="Z1116" s="1">
        <v>7</v>
      </c>
      <c r="AA1116" s="8">
        <f t="shared" si="337"/>
        <v>24</v>
      </c>
      <c r="AB1116" s="10">
        <f t="shared" si="338"/>
        <v>0.375</v>
      </c>
      <c r="AC1116" s="10">
        <f t="shared" si="339"/>
        <v>0.25</v>
      </c>
      <c r="AD1116" s="10">
        <f t="shared" si="340"/>
        <v>8.3333333333333329E-2</v>
      </c>
      <c r="AE1116" s="10">
        <f t="shared" si="341"/>
        <v>0.29166666666666669</v>
      </c>
      <c r="AF1116" s="1">
        <v>6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62</v>
      </c>
      <c r="AO1116" s="20" t="str">
        <f t="shared" si="324"/>
        <v>50-65</v>
      </c>
      <c r="AP1116" s="1">
        <v>2582</v>
      </c>
      <c r="AQ1116" s="1">
        <v>0</v>
      </c>
      <c r="AR1116" s="1">
        <v>0</v>
      </c>
      <c r="AS1116" s="1">
        <v>1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1</v>
      </c>
      <c r="AZ1116" s="1">
        <v>392</v>
      </c>
      <c r="BA1116" s="23">
        <v>42267</v>
      </c>
      <c r="BB1116" s="25">
        <f t="shared" si="325"/>
        <v>9</v>
      </c>
      <c r="BC1116" s="25" t="str">
        <f t="shared" si="326"/>
        <v>September</v>
      </c>
      <c r="BD1116" s="25">
        <v>1</v>
      </c>
      <c r="BE1116" t="str">
        <f t="shared" si="327"/>
        <v>889,50729,Low income,892,High spender,0.0175836306649057,1,1,62,239,13,143,45,4,52,496,0.481854838709677,0.0262096774193548,0.288306451612903,0.0907258064516129,0.00806451612903226,0.104838709677419,9,6,2,7,24,0.375,0.25,0.0833333333333333,0.291666666666667,6,0,0,0,0,0,0,0,62,50-65,2582,0,0,1,0,0,0,0,0,1,392</v>
      </c>
    </row>
    <row r="1117" spans="1:57" ht="13.2" x14ac:dyDescent="0.25">
      <c r="A1117" s="8">
        <v>1372</v>
      </c>
      <c r="B1117" s="1">
        <v>51518</v>
      </c>
      <c r="C1117" s="8" t="str">
        <f t="shared" si="328"/>
        <v>Low income</v>
      </c>
      <c r="D1117" s="31">
        <v>33</v>
      </c>
      <c r="E1117" s="34" t="str">
        <f t="shared" si="329"/>
        <v>Low spender</v>
      </c>
      <c r="F1117" s="10">
        <f t="shared" si="323"/>
        <v>6.4055281649132341E-4</v>
      </c>
      <c r="G1117" s="1">
        <v>0</v>
      </c>
      <c r="H1117" s="1">
        <v>1</v>
      </c>
      <c r="I1117" s="1">
        <v>92</v>
      </c>
      <c r="J1117" s="1">
        <v>350</v>
      </c>
      <c r="K1117" s="1">
        <v>8</v>
      </c>
      <c r="L1117" s="1">
        <v>66</v>
      </c>
      <c r="M1117" s="1">
        <v>17</v>
      </c>
      <c r="N1117" s="1">
        <v>4</v>
      </c>
      <c r="O1117" s="1">
        <v>4</v>
      </c>
      <c r="P1117" s="8">
        <f t="shared" si="330"/>
        <v>449</v>
      </c>
      <c r="Q1117" s="10">
        <f t="shared" si="331"/>
        <v>0.77951002227171495</v>
      </c>
      <c r="R1117" s="10">
        <f t="shared" si="332"/>
        <v>1.7817371937639197E-2</v>
      </c>
      <c r="S1117" s="10">
        <f t="shared" si="333"/>
        <v>0.14699331848552338</v>
      </c>
      <c r="T1117" s="10">
        <f t="shared" si="334"/>
        <v>3.7861915367483297E-2</v>
      </c>
      <c r="U1117" s="10">
        <f t="shared" si="335"/>
        <v>8.9086859688195987E-3</v>
      </c>
      <c r="V1117" s="10">
        <f t="shared" si="336"/>
        <v>8.9086859688195987E-3</v>
      </c>
      <c r="W1117" s="1">
        <v>2</v>
      </c>
      <c r="X1117" s="1">
        <v>3</v>
      </c>
      <c r="Y1117" s="1">
        <v>2</v>
      </c>
      <c r="Z1117" s="1">
        <v>10</v>
      </c>
      <c r="AA1117" s="8">
        <f t="shared" si="337"/>
        <v>17</v>
      </c>
      <c r="AB1117" s="10">
        <f t="shared" si="338"/>
        <v>0.11764705882352941</v>
      </c>
      <c r="AC1117" s="10">
        <f t="shared" si="339"/>
        <v>0.17647058823529413</v>
      </c>
      <c r="AD1117" s="10">
        <f t="shared" si="340"/>
        <v>0.11764705882352941</v>
      </c>
      <c r="AE1117" s="10">
        <f t="shared" si="341"/>
        <v>0.58823529411764708</v>
      </c>
      <c r="AF1117" s="1">
        <v>3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62</v>
      </c>
      <c r="AO1117" s="20" t="str">
        <f t="shared" si="324"/>
        <v>50-65</v>
      </c>
      <c r="AP1117" s="1">
        <v>2428</v>
      </c>
      <c r="AQ1117" s="1">
        <v>0</v>
      </c>
      <c r="AR1117" s="1">
        <v>0</v>
      </c>
      <c r="AS1117" s="1">
        <v>0</v>
      </c>
      <c r="AT1117" s="1">
        <v>1</v>
      </c>
      <c r="AU1117" s="1">
        <v>0</v>
      </c>
      <c r="AV1117" s="1">
        <v>0</v>
      </c>
      <c r="AW1117" s="1">
        <v>0</v>
      </c>
      <c r="AX1117" s="1">
        <v>0</v>
      </c>
      <c r="AY1117" s="1">
        <v>1</v>
      </c>
      <c r="AZ1117" s="1">
        <v>441</v>
      </c>
      <c r="BA1117" s="23">
        <v>42421</v>
      </c>
      <c r="BB1117" s="25">
        <f t="shared" si="325"/>
        <v>2</v>
      </c>
      <c r="BC1117" s="25" t="str">
        <f t="shared" si="326"/>
        <v>February</v>
      </c>
      <c r="BD1117" s="25">
        <v>1</v>
      </c>
      <c r="BE1117" t="str">
        <f t="shared" si="327"/>
        <v>1372,51518,Low income,33,Low spender,0.000640552816491323,0,1,92,350,8,66,17,4,4,449,0.779510022271715,0.0178173719376392,0.146993318485523,0.0378619153674833,0.0089086859688196,0.0089086859688196,2,3,2,10,17,0.117647058823529,0.176470588235294,0.117647058823529,0.588235294117647,3,0,0,0,0,0,0,0,62,50-65,2428,0,0,0,1,0,0,0,0,1,441</v>
      </c>
    </row>
    <row r="1118" spans="1:57" ht="13.2" x14ac:dyDescent="0.25">
      <c r="A1118" s="8">
        <v>1284</v>
      </c>
      <c r="B1118" s="1">
        <v>51529</v>
      </c>
      <c r="C1118" s="8" t="str">
        <f t="shared" si="328"/>
        <v>Low income</v>
      </c>
      <c r="D1118" s="31">
        <v>20</v>
      </c>
      <c r="E1118" s="34" t="str">
        <f t="shared" si="329"/>
        <v>Low spender</v>
      </c>
      <c r="F1118" s="10">
        <f t="shared" si="323"/>
        <v>3.8813095538434665E-4</v>
      </c>
      <c r="G1118" s="1">
        <v>0</v>
      </c>
      <c r="H1118" s="1">
        <v>1</v>
      </c>
      <c r="I1118" s="1">
        <v>14</v>
      </c>
      <c r="J1118" s="1">
        <v>400</v>
      </c>
      <c r="K1118" s="1">
        <v>4</v>
      </c>
      <c r="L1118" s="1">
        <v>35</v>
      </c>
      <c r="M1118" s="1">
        <v>6</v>
      </c>
      <c r="N1118" s="1">
        <v>0</v>
      </c>
      <c r="O1118" s="1">
        <v>22</v>
      </c>
      <c r="P1118" s="8">
        <f t="shared" si="330"/>
        <v>467</v>
      </c>
      <c r="Q1118" s="10">
        <f t="shared" si="331"/>
        <v>0.85653104925053536</v>
      </c>
      <c r="R1118" s="10">
        <f t="shared" si="332"/>
        <v>8.5653104925053538E-3</v>
      </c>
      <c r="S1118" s="10">
        <f t="shared" si="333"/>
        <v>7.4946466809421838E-2</v>
      </c>
      <c r="T1118" s="10">
        <f t="shared" si="334"/>
        <v>1.284796573875803E-2</v>
      </c>
      <c r="U1118" s="10">
        <f t="shared" si="335"/>
        <v>0</v>
      </c>
      <c r="V1118" s="10">
        <f t="shared" si="336"/>
        <v>4.7109207708779445E-2</v>
      </c>
      <c r="W1118" s="1">
        <v>2</v>
      </c>
      <c r="X1118" s="1">
        <v>9</v>
      </c>
      <c r="Y1118" s="1">
        <v>1</v>
      </c>
      <c r="Z1118" s="1">
        <v>5</v>
      </c>
      <c r="AA1118" s="8">
        <f t="shared" si="337"/>
        <v>17</v>
      </c>
      <c r="AB1118" s="10">
        <f t="shared" si="338"/>
        <v>0.11764705882352941</v>
      </c>
      <c r="AC1118" s="10">
        <f t="shared" si="339"/>
        <v>0.52941176470588236</v>
      </c>
      <c r="AD1118" s="10">
        <f t="shared" si="340"/>
        <v>5.8823529411764705E-2</v>
      </c>
      <c r="AE1118" s="10">
        <f t="shared" si="341"/>
        <v>0.29411764705882354</v>
      </c>
      <c r="AF1118" s="1">
        <v>8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71</v>
      </c>
      <c r="AO1118" s="20" t="str">
        <f t="shared" si="324"/>
        <v>66+</v>
      </c>
      <c r="AP1118" s="1">
        <v>2454</v>
      </c>
      <c r="AQ1118" s="1">
        <v>0</v>
      </c>
      <c r="AR1118" s="1">
        <v>0</v>
      </c>
      <c r="AS1118" s="1">
        <v>0</v>
      </c>
      <c r="AT1118" s="1">
        <v>0</v>
      </c>
      <c r="AU1118" s="1">
        <v>1</v>
      </c>
      <c r="AV1118" s="1">
        <v>0</v>
      </c>
      <c r="AW1118" s="1">
        <v>0</v>
      </c>
      <c r="AX1118" s="1">
        <v>1</v>
      </c>
      <c r="AY1118" s="1">
        <v>0</v>
      </c>
      <c r="AZ1118" s="1">
        <v>423</v>
      </c>
      <c r="BA1118" s="23">
        <v>42395</v>
      </c>
      <c r="BB1118" s="25">
        <f t="shared" si="325"/>
        <v>1</v>
      </c>
      <c r="BC1118" s="25" t="str">
        <f t="shared" si="326"/>
        <v>January</v>
      </c>
      <c r="BD1118" s="25">
        <v>1</v>
      </c>
      <c r="BE1118" t="str">
        <f t="shared" si="327"/>
        <v>1284,51529,Low income,20,Low spender,0.000388130955384347,0,1,14,400,4,35,6,0,22,467,0.856531049250535,0.00856531049250535,0.0749464668094218,0.012847965738758,0,0.0471092077087794,2,9,1,5,17,0.117647058823529,0.529411764705882,0.0588235294117647,0.294117647058824,8,0,0,0,0,0,0,0,71,66+,2454,0,0,0,0,1,0,0,1,0,423</v>
      </c>
    </row>
    <row r="1119" spans="1:57" ht="13.2" x14ac:dyDescent="0.25">
      <c r="A1119" s="8">
        <v>1010</v>
      </c>
      <c r="B1119" s="1">
        <v>57537</v>
      </c>
      <c r="C1119" s="8" t="str">
        <f t="shared" si="328"/>
        <v>High income</v>
      </c>
      <c r="D1119" s="31">
        <v>182</v>
      </c>
      <c r="E1119" s="34" t="str">
        <f t="shared" si="329"/>
        <v>Low spender</v>
      </c>
      <c r="F1119" s="10">
        <f t="shared" si="323"/>
        <v>3.1631819524827504E-3</v>
      </c>
      <c r="G1119" s="1">
        <v>1</v>
      </c>
      <c r="H1119" s="1">
        <v>0</v>
      </c>
      <c r="I1119" s="1">
        <v>83</v>
      </c>
      <c r="J1119" s="1">
        <v>191</v>
      </c>
      <c r="K1119" s="1">
        <v>56</v>
      </c>
      <c r="L1119" s="1">
        <v>139</v>
      </c>
      <c r="M1119" s="1">
        <v>51</v>
      </c>
      <c r="N1119" s="1">
        <v>8</v>
      </c>
      <c r="O1119" s="1">
        <v>100</v>
      </c>
      <c r="P1119" s="8">
        <f t="shared" si="330"/>
        <v>545</v>
      </c>
      <c r="Q1119" s="10">
        <f t="shared" si="331"/>
        <v>0.35045871559633029</v>
      </c>
      <c r="R1119" s="10">
        <f t="shared" si="332"/>
        <v>0.10275229357798166</v>
      </c>
      <c r="S1119" s="10">
        <f t="shared" si="333"/>
        <v>0.25504587155963304</v>
      </c>
      <c r="T1119" s="10">
        <f t="shared" si="334"/>
        <v>9.3577981651376152E-2</v>
      </c>
      <c r="U1119" s="10">
        <f t="shared" si="335"/>
        <v>1.4678899082568808E-2</v>
      </c>
      <c r="V1119" s="10">
        <f t="shared" si="336"/>
        <v>0.1834862385321101</v>
      </c>
      <c r="W1119" s="1">
        <v>4</v>
      </c>
      <c r="X1119" s="1">
        <v>4</v>
      </c>
      <c r="Y1119" s="1">
        <v>3</v>
      </c>
      <c r="Z1119" s="1">
        <v>8</v>
      </c>
      <c r="AA1119" s="8">
        <f t="shared" si="337"/>
        <v>19</v>
      </c>
      <c r="AB1119" s="10">
        <f t="shared" si="338"/>
        <v>0.21052631578947367</v>
      </c>
      <c r="AC1119" s="10">
        <f t="shared" si="339"/>
        <v>0.21052631578947367</v>
      </c>
      <c r="AD1119" s="10">
        <f t="shared" si="340"/>
        <v>0.15789473684210525</v>
      </c>
      <c r="AE1119" s="10">
        <f t="shared" si="341"/>
        <v>0.42105263157894735</v>
      </c>
      <c r="AF1119" s="1">
        <v>4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41</v>
      </c>
      <c r="AO1119" s="20" t="str">
        <f t="shared" si="324"/>
        <v>36-50</v>
      </c>
      <c r="AP1119" s="1">
        <v>2543</v>
      </c>
      <c r="AQ1119" s="1">
        <v>0</v>
      </c>
      <c r="AR1119" s="1">
        <v>0</v>
      </c>
      <c r="AS1119" s="1">
        <v>1</v>
      </c>
      <c r="AT1119" s="1">
        <v>0</v>
      </c>
      <c r="AU1119" s="1">
        <v>0</v>
      </c>
      <c r="AV1119" s="1">
        <v>0</v>
      </c>
      <c r="AW1119" s="1">
        <v>1</v>
      </c>
      <c r="AX1119" s="1">
        <v>0</v>
      </c>
      <c r="AY1119" s="1">
        <v>0</v>
      </c>
      <c r="AZ1119" s="1">
        <v>345</v>
      </c>
      <c r="BA1119" s="23">
        <v>42306</v>
      </c>
      <c r="BB1119" s="25">
        <f t="shared" si="325"/>
        <v>10</v>
      </c>
      <c r="BC1119" s="25" t="str">
        <f t="shared" si="326"/>
        <v>October</v>
      </c>
      <c r="BD1119" s="25">
        <v>1</v>
      </c>
      <c r="BE1119" t="str">
        <f t="shared" si="327"/>
        <v>1010,57537,High income,182,Low spender,0.00316318195248275,1,0,83,191,56,139,51,8,100,545,0.35045871559633,0.102752293577982,0.255045871559633,0.0935779816513762,0.0146788990825688,0.18348623853211,4,4,3,8,19,0.210526315789474,0.210526315789474,0.157894736842105,0.421052631578947,4,0,0,0,0,0,0,0,41,36-50,2543,0,0,1,0,0,0,1,0,0,345</v>
      </c>
    </row>
    <row r="1120" spans="1:57" ht="13.2" x14ac:dyDescent="0.25">
      <c r="A1120" s="8">
        <v>943</v>
      </c>
      <c r="B1120" s="1">
        <v>54386</v>
      </c>
      <c r="C1120" s="8" t="str">
        <f t="shared" si="328"/>
        <v>High income</v>
      </c>
      <c r="D1120" s="31">
        <v>117</v>
      </c>
      <c r="E1120" s="34" t="str">
        <f t="shared" si="329"/>
        <v>Low spender</v>
      </c>
      <c r="F1120" s="10">
        <f t="shared" si="323"/>
        <v>2.1512889346523003E-3</v>
      </c>
      <c r="G1120" s="1">
        <v>0</v>
      </c>
      <c r="H1120" s="1">
        <v>1</v>
      </c>
      <c r="I1120" s="1">
        <v>8</v>
      </c>
      <c r="J1120" s="1">
        <v>277</v>
      </c>
      <c r="K1120" s="1">
        <v>21</v>
      </c>
      <c r="L1120" s="1">
        <v>64</v>
      </c>
      <c r="M1120" s="1">
        <v>62</v>
      </c>
      <c r="N1120" s="1">
        <v>21</v>
      </c>
      <c r="O1120" s="1">
        <v>25</v>
      </c>
      <c r="P1120" s="8">
        <f t="shared" si="330"/>
        <v>470</v>
      </c>
      <c r="Q1120" s="10">
        <f t="shared" si="331"/>
        <v>0.58936170212765959</v>
      </c>
      <c r="R1120" s="10">
        <f t="shared" si="332"/>
        <v>4.4680851063829789E-2</v>
      </c>
      <c r="S1120" s="10">
        <f t="shared" si="333"/>
        <v>0.13617021276595745</v>
      </c>
      <c r="T1120" s="10">
        <f t="shared" si="334"/>
        <v>0.13191489361702127</v>
      </c>
      <c r="U1120" s="10">
        <f t="shared" si="335"/>
        <v>4.4680851063829789E-2</v>
      </c>
      <c r="V1120" s="10">
        <f t="shared" si="336"/>
        <v>5.3191489361702128E-2</v>
      </c>
      <c r="W1120" s="1">
        <v>2</v>
      </c>
      <c r="X1120" s="1">
        <v>3</v>
      </c>
      <c r="Y1120" s="1">
        <v>2</v>
      </c>
      <c r="Z1120" s="1">
        <v>10</v>
      </c>
      <c r="AA1120" s="8">
        <f t="shared" si="337"/>
        <v>17</v>
      </c>
      <c r="AB1120" s="10">
        <f t="shared" si="338"/>
        <v>0.11764705882352941</v>
      </c>
      <c r="AC1120" s="10">
        <f t="shared" si="339"/>
        <v>0.17647058823529413</v>
      </c>
      <c r="AD1120" s="10">
        <f t="shared" si="340"/>
        <v>0.11764705882352941</v>
      </c>
      <c r="AE1120" s="10">
        <f t="shared" si="341"/>
        <v>0.58823529411764708</v>
      </c>
      <c r="AF1120" s="1">
        <v>3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39</v>
      </c>
      <c r="AO1120" s="20" t="str">
        <f t="shared" si="324"/>
        <v>36-50</v>
      </c>
      <c r="AP1120" s="1">
        <v>2567</v>
      </c>
      <c r="AQ1120" s="1">
        <v>0</v>
      </c>
      <c r="AR1120" s="1">
        <v>1</v>
      </c>
      <c r="AS1120" s="1">
        <v>0</v>
      </c>
      <c r="AT1120" s="1">
        <v>0</v>
      </c>
      <c r="AU1120" s="1">
        <v>0</v>
      </c>
      <c r="AV1120" s="1">
        <v>0</v>
      </c>
      <c r="AW1120" s="1">
        <v>1</v>
      </c>
      <c r="AX1120" s="1">
        <v>0</v>
      </c>
      <c r="AY1120" s="1">
        <v>0</v>
      </c>
      <c r="AZ1120" s="1">
        <v>420</v>
      </c>
      <c r="BA1120" s="23">
        <v>42282</v>
      </c>
      <c r="BB1120" s="25">
        <f t="shared" si="325"/>
        <v>10</v>
      </c>
      <c r="BC1120" s="25" t="str">
        <f t="shared" si="326"/>
        <v>October</v>
      </c>
      <c r="BD1120" s="25">
        <v>1</v>
      </c>
      <c r="BE1120" t="str">
        <f t="shared" si="327"/>
        <v>943,54386,High income,117,Low spender,0.0021512889346523,0,1,8,277,21,64,62,21,25,470,0.58936170212766,0.0446808510638298,0.136170212765957,0.131914893617021,0.0446808510638298,0.0531914893617021,2,3,2,10,17,0.117647058823529,0.176470588235294,0.117647058823529,0.588235294117647,3,0,0,0,0,0,0,0,39,36-50,2567,0,1,0,0,0,0,1,0,0,420</v>
      </c>
    </row>
    <row r="1121" spans="1:57" ht="13.2" x14ac:dyDescent="0.25">
      <c r="A1121" s="8">
        <v>2000</v>
      </c>
      <c r="B1121" s="1">
        <v>59354</v>
      </c>
      <c r="C1121" s="8" t="str">
        <f t="shared" si="328"/>
        <v>High income</v>
      </c>
      <c r="D1121" s="31">
        <v>765</v>
      </c>
      <c r="E1121" s="34" t="str">
        <f t="shared" si="329"/>
        <v>High spender</v>
      </c>
      <c r="F1121" s="10">
        <f t="shared" si="323"/>
        <v>1.2888769080432658E-2</v>
      </c>
      <c r="G1121" s="1">
        <v>0</v>
      </c>
      <c r="H1121" s="1">
        <v>2</v>
      </c>
      <c r="I1121" s="1">
        <v>59</v>
      </c>
      <c r="J1121" s="1">
        <v>295</v>
      </c>
      <c r="K1121" s="1">
        <v>21</v>
      </c>
      <c r="L1121" s="1">
        <v>78</v>
      </c>
      <c r="M1121" s="1">
        <v>39</v>
      </c>
      <c r="N1121" s="1">
        <v>13</v>
      </c>
      <c r="O1121" s="1">
        <v>13</v>
      </c>
      <c r="P1121" s="8">
        <f t="shared" si="330"/>
        <v>459</v>
      </c>
      <c r="Q1121" s="10">
        <f t="shared" si="331"/>
        <v>0.64270152505446621</v>
      </c>
      <c r="R1121" s="10">
        <f t="shared" si="332"/>
        <v>4.5751633986928102E-2</v>
      </c>
      <c r="S1121" s="10">
        <f t="shared" si="333"/>
        <v>0.16993464052287582</v>
      </c>
      <c r="T1121" s="10">
        <f t="shared" si="334"/>
        <v>8.4967320261437912E-2</v>
      </c>
      <c r="U1121" s="10">
        <f t="shared" si="335"/>
        <v>2.8322440087145968E-2</v>
      </c>
      <c r="V1121" s="10">
        <f t="shared" si="336"/>
        <v>2.8322440087145968E-2</v>
      </c>
      <c r="W1121" s="1">
        <v>1</v>
      </c>
      <c r="X1121" s="1">
        <v>4</v>
      </c>
      <c r="Y1121" s="1">
        <v>4</v>
      </c>
      <c r="Z1121" s="1">
        <v>7</v>
      </c>
      <c r="AA1121" s="8">
        <f t="shared" si="337"/>
        <v>16</v>
      </c>
      <c r="AB1121" s="10">
        <f t="shared" si="338"/>
        <v>6.25E-2</v>
      </c>
      <c r="AC1121" s="10">
        <f t="shared" si="339"/>
        <v>0.25</v>
      </c>
      <c r="AD1121" s="10">
        <f t="shared" si="340"/>
        <v>0.25</v>
      </c>
      <c r="AE1121" s="10">
        <f t="shared" si="341"/>
        <v>0.4375</v>
      </c>
      <c r="AF1121" s="1">
        <v>3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67</v>
      </c>
      <c r="AO1121" s="20" t="str">
        <f t="shared" si="324"/>
        <v>66+</v>
      </c>
      <c r="AP1121" s="1">
        <v>2225</v>
      </c>
      <c r="AQ1121" s="1">
        <v>0</v>
      </c>
      <c r="AR1121" s="1">
        <v>1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1</v>
      </c>
      <c r="AY1121" s="1">
        <v>0</v>
      </c>
      <c r="AZ1121" s="1">
        <v>433</v>
      </c>
      <c r="BA1121" s="23">
        <v>42624</v>
      </c>
      <c r="BB1121" s="25">
        <f t="shared" si="325"/>
        <v>9</v>
      </c>
      <c r="BC1121" s="25" t="str">
        <f t="shared" si="326"/>
        <v>September</v>
      </c>
      <c r="BD1121" s="25">
        <v>1</v>
      </c>
      <c r="BE1121" t="str">
        <f t="shared" si="327"/>
        <v>2000,59354,High income,765,High spender,0.0128887690804327,0,2,59,295,21,78,39,13,13,459,0.642701525054466,0.0457516339869281,0.169934640522876,0.0849673202614379,0.028322440087146,0.028322440087146,1,4,4,7,16,0.0625,0.25,0.25,0.4375,3,0,0,0,0,0,0,0,67,66+,2225,0,1,0,0,0,0,0,1,0,433</v>
      </c>
    </row>
    <row r="1122" spans="1:57" ht="13.2" x14ac:dyDescent="0.25">
      <c r="A1122" s="8">
        <v>1681</v>
      </c>
      <c r="B1122" s="1">
        <v>57705</v>
      </c>
      <c r="C1122" s="8" t="str">
        <f t="shared" si="328"/>
        <v>High income</v>
      </c>
      <c r="D1122" s="31">
        <v>1023</v>
      </c>
      <c r="E1122" s="34" t="str">
        <f t="shared" si="329"/>
        <v>High spender</v>
      </c>
      <c r="F1122" s="10">
        <f t="shared" si="323"/>
        <v>1.7728099818040032E-2</v>
      </c>
      <c r="G1122" s="1">
        <v>0</v>
      </c>
      <c r="H1122" s="1">
        <v>1</v>
      </c>
      <c r="I1122" s="1">
        <v>14</v>
      </c>
      <c r="J1122" s="1">
        <v>383</v>
      </c>
      <c r="K1122" s="1">
        <v>0</v>
      </c>
      <c r="L1122" s="1">
        <v>53</v>
      </c>
      <c r="M1122" s="1">
        <v>6</v>
      </c>
      <c r="N1122" s="1">
        <v>4</v>
      </c>
      <c r="O1122" s="1">
        <v>40</v>
      </c>
      <c r="P1122" s="8">
        <f t="shared" si="330"/>
        <v>486</v>
      </c>
      <c r="Q1122" s="10">
        <f t="shared" si="331"/>
        <v>0.7880658436213992</v>
      </c>
      <c r="R1122" s="10">
        <f t="shared" si="332"/>
        <v>0</v>
      </c>
      <c r="S1122" s="10">
        <f t="shared" si="333"/>
        <v>0.10905349794238683</v>
      </c>
      <c r="T1122" s="10">
        <f t="shared" si="334"/>
        <v>1.2345679012345678E-2</v>
      </c>
      <c r="U1122" s="10">
        <f t="shared" si="335"/>
        <v>8.23045267489712E-3</v>
      </c>
      <c r="V1122" s="10">
        <f t="shared" si="336"/>
        <v>8.2304526748971193E-2</v>
      </c>
      <c r="W1122" s="1">
        <v>3</v>
      </c>
      <c r="X1122" s="1">
        <v>8</v>
      </c>
      <c r="Y1122" s="1">
        <v>1</v>
      </c>
      <c r="Z1122" s="1">
        <v>6</v>
      </c>
      <c r="AA1122" s="8">
        <f t="shared" si="337"/>
        <v>18</v>
      </c>
      <c r="AB1122" s="10">
        <f t="shared" si="338"/>
        <v>0.16666666666666666</v>
      </c>
      <c r="AC1122" s="10">
        <f t="shared" si="339"/>
        <v>0.44444444444444442</v>
      </c>
      <c r="AD1122" s="10">
        <f t="shared" si="340"/>
        <v>5.5555555555555552E-2</v>
      </c>
      <c r="AE1122" s="10">
        <f t="shared" si="341"/>
        <v>0.33333333333333331</v>
      </c>
      <c r="AF1122" s="1">
        <v>6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54</v>
      </c>
      <c r="AO1122" s="20" t="str">
        <f t="shared" si="324"/>
        <v>50-65</v>
      </c>
      <c r="AP1122" s="1">
        <v>2328</v>
      </c>
      <c r="AQ1122" s="1">
        <v>0</v>
      </c>
      <c r="AR1122" s="1">
        <v>1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1</v>
      </c>
      <c r="AZ1122" s="1">
        <v>406</v>
      </c>
      <c r="BA1122" s="23">
        <v>42521</v>
      </c>
      <c r="BB1122" s="25">
        <f t="shared" si="325"/>
        <v>5</v>
      </c>
      <c r="BC1122" s="25" t="str">
        <f t="shared" si="326"/>
        <v>May</v>
      </c>
      <c r="BD1122" s="25">
        <v>1</v>
      </c>
      <c r="BE1122" t="str">
        <f t="shared" si="327"/>
        <v>1681,57705,High income,1023,High spender,0.01772809981804,0,1,14,383,0,53,6,4,40,486,0.788065843621399,0,0.109053497942387,0.0123456790123457,0.00823045267489712,0.0823045267489712,3,8,1,6,18,0.166666666666667,0.444444444444444,0.0555555555555556,0.333333333333333,6,0,0,0,0,0,0,0,54,50-65,2328,0,1,0,0,0,0,0,0,1,406</v>
      </c>
    </row>
    <row r="1123" spans="1:57" ht="13.2" x14ac:dyDescent="0.25">
      <c r="A1123" s="8">
        <v>1843</v>
      </c>
      <c r="B1123" s="1">
        <v>65747</v>
      </c>
      <c r="C1123" s="8" t="str">
        <f t="shared" si="328"/>
        <v>High income</v>
      </c>
      <c r="D1123" s="31">
        <v>224</v>
      </c>
      <c r="E1123" s="34" t="str">
        <f t="shared" si="329"/>
        <v>Low spender</v>
      </c>
      <c r="F1123" s="10">
        <f t="shared" si="323"/>
        <v>3.4069995589152357E-3</v>
      </c>
      <c r="G1123" s="1">
        <v>0</v>
      </c>
      <c r="H1123" s="1">
        <v>1</v>
      </c>
      <c r="I1123" s="1">
        <v>96</v>
      </c>
      <c r="J1123" s="1">
        <v>346</v>
      </c>
      <c r="K1123" s="1">
        <v>17</v>
      </c>
      <c r="L1123" s="1">
        <v>48</v>
      </c>
      <c r="M1123" s="1">
        <v>23</v>
      </c>
      <c r="N1123" s="1">
        <v>13</v>
      </c>
      <c r="O1123" s="1">
        <v>13</v>
      </c>
      <c r="P1123" s="8">
        <f t="shared" si="330"/>
        <v>460</v>
      </c>
      <c r="Q1123" s="10">
        <f t="shared" si="331"/>
        <v>0.75217391304347825</v>
      </c>
      <c r="R1123" s="10">
        <f t="shared" si="332"/>
        <v>3.6956521739130437E-2</v>
      </c>
      <c r="S1123" s="10">
        <f t="shared" si="333"/>
        <v>0.10434782608695652</v>
      </c>
      <c r="T1123" s="10">
        <f t="shared" si="334"/>
        <v>0.05</v>
      </c>
      <c r="U1123" s="10">
        <f t="shared" si="335"/>
        <v>2.8260869565217391E-2</v>
      </c>
      <c r="V1123" s="10">
        <f t="shared" si="336"/>
        <v>2.8260869565217391E-2</v>
      </c>
      <c r="W1123" s="1">
        <v>4</v>
      </c>
      <c r="X1123" s="1">
        <v>8</v>
      </c>
      <c r="Y1123" s="1">
        <v>1</v>
      </c>
      <c r="Z1123" s="1">
        <v>6</v>
      </c>
      <c r="AA1123" s="8">
        <f t="shared" si="337"/>
        <v>19</v>
      </c>
      <c r="AB1123" s="10">
        <f t="shared" si="338"/>
        <v>0.21052631578947367</v>
      </c>
      <c r="AC1123" s="10">
        <f t="shared" si="339"/>
        <v>0.42105263157894735</v>
      </c>
      <c r="AD1123" s="10">
        <f t="shared" si="340"/>
        <v>5.2631578947368418E-2</v>
      </c>
      <c r="AE1123" s="10">
        <f t="shared" si="341"/>
        <v>0.31578947368421051</v>
      </c>
      <c r="AF1123" s="1">
        <v>6</v>
      </c>
      <c r="AG1123" s="1">
        <v>0</v>
      </c>
      <c r="AH1123" s="1">
        <v>0</v>
      </c>
      <c r="AI1123" s="1">
        <v>0</v>
      </c>
      <c r="AJ1123" s="1">
        <v>1</v>
      </c>
      <c r="AK1123" s="1">
        <v>0</v>
      </c>
      <c r="AL1123" s="1">
        <v>0</v>
      </c>
      <c r="AM1123" s="1">
        <v>0</v>
      </c>
      <c r="AN1123" s="1">
        <v>51</v>
      </c>
      <c r="AO1123" s="20" t="str">
        <f t="shared" si="324"/>
        <v>50-65</v>
      </c>
      <c r="AP1123" s="1">
        <v>2273</v>
      </c>
      <c r="AQ1123" s="1">
        <v>0</v>
      </c>
      <c r="AR1123" s="1">
        <v>1</v>
      </c>
      <c r="AS1123" s="1">
        <v>0</v>
      </c>
      <c r="AT1123" s="1">
        <v>0</v>
      </c>
      <c r="AU1123" s="1">
        <v>0</v>
      </c>
      <c r="AV1123" s="1">
        <v>0</v>
      </c>
      <c r="AW1123" s="1">
        <v>1</v>
      </c>
      <c r="AX1123" s="1">
        <v>0</v>
      </c>
      <c r="AY1123" s="1">
        <v>0</v>
      </c>
      <c r="AZ1123" s="1">
        <v>434</v>
      </c>
      <c r="BA1123" s="23">
        <v>42576</v>
      </c>
      <c r="BB1123" s="25">
        <f t="shared" si="325"/>
        <v>7</v>
      </c>
      <c r="BC1123" s="25" t="str">
        <f t="shared" si="326"/>
        <v>July</v>
      </c>
      <c r="BD1123" s="25">
        <v>1</v>
      </c>
      <c r="BE1123" t="str">
        <f t="shared" si="327"/>
        <v>1843,65747,High income,224,Low spender,0.00340699955891524,0,1,96,346,17,48,23,13,13,460,0.752173913043478,0.0369565217391304,0.104347826086957,0.05,0.0282608695652174,0.0282608695652174,4,8,1,6,19,0.210526315789474,0.421052631578947,0.0526315789473684,0.315789473684211,6,0,0,0,1,0,0,0,51,50-65,2273,0,1,0,0,0,0,1,0,0,434</v>
      </c>
    </row>
    <row r="1124" spans="1:57" ht="13.2" x14ac:dyDescent="0.25">
      <c r="A1124" s="8">
        <v>723</v>
      </c>
      <c r="B1124" s="1">
        <v>54998</v>
      </c>
      <c r="C1124" s="8" t="str">
        <f t="shared" si="328"/>
        <v>High income</v>
      </c>
      <c r="D1124" s="31">
        <v>734</v>
      </c>
      <c r="E1124" s="34" t="str">
        <f t="shared" si="329"/>
        <v>High spender</v>
      </c>
      <c r="F1124" s="10">
        <f t="shared" si="323"/>
        <v>1.3345939852358268E-2</v>
      </c>
      <c r="G1124" s="1">
        <v>0</v>
      </c>
      <c r="H1124" s="1">
        <v>1</v>
      </c>
      <c r="I1124" s="1">
        <v>3</v>
      </c>
      <c r="J1124" s="1">
        <v>154</v>
      </c>
      <c r="K1124" s="1">
        <v>22</v>
      </c>
      <c r="L1124" s="1">
        <v>202</v>
      </c>
      <c r="M1124" s="1">
        <v>39</v>
      </c>
      <c r="N1124" s="1">
        <v>30</v>
      </c>
      <c r="O1124" s="1">
        <v>8</v>
      </c>
      <c r="P1124" s="8">
        <f t="shared" si="330"/>
        <v>455</v>
      </c>
      <c r="Q1124" s="10">
        <f t="shared" si="331"/>
        <v>0.33846153846153848</v>
      </c>
      <c r="R1124" s="10">
        <f t="shared" si="332"/>
        <v>4.8351648351648353E-2</v>
      </c>
      <c r="S1124" s="10">
        <f t="shared" si="333"/>
        <v>0.44395604395604393</v>
      </c>
      <c r="T1124" s="10">
        <f t="shared" si="334"/>
        <v>8.5714285714285715E-2</v>
      </c>
      <c r="U1124" s="10">
        <f t="shared" si="335"/>
        <v>6.5934065934065936E-2</v>
      </c>
      <c r="V1124" s="10">
        <f t="shared" si="336"/>
        <v>1.7582417582417582E-2</v>
      </c>
      <c r="W1124" s="1">
        <v>5</v>
      </c>
      <c r="X1124" s="1">
        <v>4</v>
      </c>
      <c r="Y1124" s="1">
        <v>2</v>
      </c>
      <c r="Z1124" s="1">
        <v>9</v>
      </c>
      <c r="AA1124" s="8">
        <f t="shared" si="337"/>
        <v>20</v>
      </c>
      <c r="AB1124" s="10">
        <f t="shared" si="338"/>
        <v>0.25</v>
      </c>
      <c r="AC1124" s="10">
        <f t="shared" si="339"/>
        <v>0.2</v>
      </c>
      <c r="AD1124" s="10">
        <f t="shared" si="340"/>
        <v>0.1</v>
      </c>
      <c r="AE1124" s="10">
        <f t="shared" si="341"/>
        <v>0.45</v>
      </c>
      <c r="AF1124" s="1">
        <v>4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1</v>
      </c>
      <c r="AN1124" s="1">
        <v>64</v>
      </c>
      <c r="AO1124" s="20" t="str">
        <f t="shared" si="324"/>
        <v>50-65</v>
      </c>
      <c r="AP1124" s="1">
        <v>2635</v>
      </c>
      <c r="AQ1124" s="1">
        <v>0</v>
      </c>
      <c r="AR1124" s="1">
        <v>0</v>
      </c>
      <c r="AS1124" s="1">
        <v>1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1</v>
      </c>
      <c r="AZ1124" s="1">
        <v>439</v>
      </c>
      <c r="BA1124" s="23">
        <v>42214</v>
      </c>
      <c r="BB1124" s="25">
        <f t="shared" si="325"/>
        <v>7</v>
      </c>
      <c r="BC1124" s="25" t="str">
        <f t="shared" si="326"/>
        <v>July</v>
      </c>
      <c r="BD1124" s="25">
        <v>1</v>
      </c>
      <c r="BE1124" t="str">
        <f t="shared" si="327"/>
        <v>723,54998,High income,734,High spender,0.0133459398523583,0,1,3,154,22,202,39,30,8,455,0.338461538461538,0.0483516483516484,0.443956043956044,0.0857142857142857,0.0659340659340659,0.0175824175824176,5,4,2,9,20,0.25,0.2,0.1,0.45,4,0,0,0,0,0,0,1,64,50-65,2635,0,0,1,0,0,0,0,0,1,439</v>
      </c>
    </row>
    <row r="1125" spans="1:57" ht="13.2" x14ac:dyDescent="0.25">
      <c r="A1125" s="8">
        <v>1554</v>
      </c>
      <c r="B1125" s="1">
        <v>58025</v>
      </c>
      <c r="C1125" s="8" t="str">
        <f t="shared" si="328"/>
        <v>High income</v>
      </c>
      <c r="D1125" s="31">
        <v>382</v>
      </c>
      <c r="E1125" s="34" t="str">
        <f t="shared" si="329"/>
        <v>Low spender</v>
      </c>
      <c r="F1125" s="10">
        <f t="shared" si="323"/>
        <v>6.5833692373976731E-3</v>
      </c>
      <c r="G1125" s="1">
        <v>0</v>
      </c>
      <c r="H1125" s="1">
        <v>1</v>
      </c>
      <c r="I1125" s="1">
        <v>81</v>
      </c>
      <c r="J1125" s="1">
        <v>270</v>
      </c>
      <c r="K1125" s="1">
        <v>31</v>
      </c>
      <c r="L1125" s="1">
        <v>88</v>
      </c>
      <c r="M1125" s="1">
        <v>11</v>
      </c>
      <c r="N1125" s="1">
        <v>48</v>
      </c>
      <c r="O1125" s="1">
        <v>22</v>
      </c>
      <c r="P1125" s="8">
        <f t="shared" si="330"/>
        <v>470</v>
      </c>
      <c r="Q1125" s="10">
        <f t="shared" si="331"/>
        <v>0.57446808510638303</v>
      </c>
      <c r="R1125" s="10">
        <f t="shared" si="332"/>
        <v>6.5957446808510636E-2</v>
      </c>
      <c r="S1125" s="10">
        <f t="shared" si="333"/>
        <v>0.18723404255319148</v>
      </c>
      <c r="T1125" s="10">
        <f t="shared" si="334"/>
        <v>2.3404255319148935E-2</v>
      </c>
      <c r="U1125" s="10">
        <f t="shared" si="335"/>
        <v>0.10212765957446808</v>
      </c>
      <c r="V1125" s="10">
        <f t="shared" si="336"/>
        <v>4.6808510638297871E-2</v>
      </c>
      <c r="W1125" s="1">
        <v>3</v>
      </c>
      <c r="X1125" s="1">
        <v>3</v>
      </c>
      <c r="Y1125" s="1">
        <v>2</v>
      </c>
      <c r="Z1125" s="1">
        <v>10</v>
      </c>
      <c r="AA1125" s="8">
        <f t="shared" si="337"/>
        <v>18</v>
      </c>
      <c r="AB1125" s="10">
        <f t="shared" si="338"/>
        <v>0.16666666666666666</v>
      </c>
      <c r="AC1125" s="10">
        <f t="shared" si="339"/>
        <v>0.16666666666666666</v>
      </c>
      <c r="AD1125" s="10">
        <f t="shared" si="340"/>
        <v>0.1111111111111111</v>
      </c>
      <c r="AE1125" s="10">
        <f t="shared" si="341"/>
        <v>0.55555555555555558</v>
      </c>
      <c r="AF1125" s="1">
        <v>4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41</v>
      </c>
      <c r="AO1125" s="20" t="str">
        <f t="shared" si="324"/>
        <v>36-50</v>
      </c>
      <c r="AP1125" s="1">
        <v>2374</v>
      </c>
      <c r="AQ1125" s="1">
        <v>0</v>
      </c>
      <c r="AR1125" s="1">
        <v>1</v>
      </c>
      <c r="AS1125" s="1">
        <v>0</v>
      </c>
      <c r="AT1125" s="1">
        <v>0</v>
      </c>
      <c r="AU1125" s="1">
        <v>0</v>
      </c>
      <c r="AV1125" s="1">
        <v>0</v>
      </c>
      <c r="AW1125" s="1">
        <v>1</v>
      </c>
      <c r="AX1125" s="1">
        <v>0</v>
      </c>
      <c r="AY1125" s="1">
        <v>0</v>
      </c>
      <c r="AZ1125" s="1">
        <v>426</v>
      </c>
      <c r="BA1125" s="23">
        <v>42475</v>
      </c>
      <c r="BB1125" s="25">
        <f t="shared" si="325"/>
        <v>4</v>
      </c>
      <c r="BC1125" s="25" t="str">
        <f t="shared" si="326"/>
        <v>April</v>
      </c>
      <c r="BD1125" s="25">
        <v>1</v>
      </c>
      <c r="BE1125" t="str">
        <f t="shared" si="327"/>
        <v>1554,58025,High income,382,Low spender,0.00658336923739767,0,1,81,270,31,88,11,48,22,470,0.574468085106383,0.0659574468085106,0.187234042553191,0.0234042553191489,0.102127659574468,0.0468085106382979,3,3,2,10,18,0.166666666666667,0.166666666666667,0.111111111111111,0.555555555555556,4,0,0,0,0,0,0,0,41,36-50,2374,0,1,0,0,0,0,1,0,0,426</v>
      </c>
    </row>
    <row r="1126" spans="1:57" ht="13.2" x14ac:dyDescent="0.25">
      <c r="A1126" s="8">
        <v>1547</v>
      </c>
      <c r="B1126" s="1">
        <v>61798</v>
      </c>
      <c r="C1126" s="8" t="str">
        <f t="shared" si="328"/>
        <v>High income</v>
      </c>
      <c r="D1126" s="31">
        <v>221</v>
      </c>
      <c r="E1126" s="34" t="str">
        <f t="shared" si="329"/>
        <v>Low spender</v>
      </c>
      <c r="F1126" s="10">
        <f t="shared" si="323"/>
        <v>3.5761675135117642E-3</v>
      </c>
      <c r="G1126" s="1">
        <v>0</v>
      </c>
      <c r="H1126" s="1">
        <v>0</v>
      </c>
      <c r="I1126" s="1">
        <v>13</v>
      </c>
      <c r="J1126" s="1">
        <v>338</v>
      </c>
      <c r="K1126" s="1">
        <v>4</v>
      </c>
      <c r="L1126" s="1">
        <v>89</v>
      </c>
      <c r="M1126" s="1">
        <v>11</v>
      </c>
      <c r="N1126" s="1">
        <v>8</v>
      </c>
      <c r="O1126" s="1">
        <v>13</v>
      </c>
      <c r="P1126" s="8">
        <f t="shared" si="330"/>
        <v>463</v>
      </c>
      <c r="Q1126" s="10">
        <f t="shared" si="331"/>
        <v>0.73002159827213819</v>
      </c>
      <c r="R1126" s="10">
        <f t="shared" si="332"/>
        <v>8.6393088552915772E-3</v>
      </c>
      <c r="S1126" s="10">
        <f t="shared" si="333"/>
        <v>0.19222462203023757</v>
      </c>
      <c r="T1126" s="10">
        <f t="shared" si="334"/>
        <v>2.3758099352051837E-2</v>
      </c>
      <c r="U1126" s="10">
        <f t="shared" si="335"/>
        <v>1.7278617710583154E-2</v>
      </c>
      <c r="V1126" s="10">
        <f t="shared" si="336"/>
        <v>2.8077753779697623E-2</v>
      </c>
      <c r="W1126" s="1">
        <v>1</v>
      </c>
      <c r="X1126" s="1">
        <v>4</v>
      </c>
      <c r="Y1126" s="1">
        <v>2</v>
      </c>
      <c r="Z1126" s="1">
        <v>9</v>
      </c>
      <c r="AA1126" s="8">
        <f t="shared" si="337"/>
        <v>16</v>
      </c>
      <c r="AB1126" s="10">
        <f t="shared" si="338"/>
        <v>6.25E-2</v>
      </c>
      <c r="AC1126" s="10">
        <f t="shared" si="339"/>
        <v>0.25</v>
      </c>
      <c r="AD1126" s="10">
        <f t="shared" si="340"/>
        <v>0.125</v>
      </c>
      <c r="AE1126" s="10">
        <f t="shared" si="341"/>
        <v>0.5625</v>
      </c>
      <c r="AF1126" s="1">
        <v>4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56</v>
      </c>
      <c r="AO1126" s="20" t="str">
        <f t="shared" si="324"/>
        <v>50-65</v>
      </c>
      <c r="AP1126" s="1">
        <v>2377</v>
      </c>
      <c r="AQ1126" s="1">
        <v>0</v>
      </c>
      <c r="AR1126" s="1">
        <v>0</v>
      </c>
      <c r="AS1126" s="1">
        <v>1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1</v>
      </c>
      <c r="AZ1126" s="1">
        <v>437</v>
      </c>
      <c r="BA1126" s="23">
        <v>42472</v>
      </c>
      <c r="BB1126" s="25">
        <f t="shared" si="325"/>
        <v>4</v>
      </c>
      <c r="BC1126" s="25" t="str">
        <f t="shared" si="326"/>
        <v>April</v>
      </c>
      <c r="BD1126" s="25">
        <v>1</v>
      </c>
      <c r="BE1126" t="str">
        <f t="shared" si="327"/>
        <v>1547,61798,High income,221,Low spender,0.00357616751351176,0,0,13,338,4,89,11,8,13,463,0.730021598272138,0.00863930885529158,0.192224622030238,0.0237580993520518,0.0172786177105832,0.0280777537796976,1,4,2,9,16,0.0625,0.25,0.125,0.5625,4,0,0,0,0,0,0,0,56,50-65,2377,0,0,1,0,0,0,0,0,1,437</v>
      </c>
    </row>
    <row r="1127" spans="1:57" ht="13.2" x14ac:dyDescent="0.25">
      <c r="A1127" s="8">
        <v>603</v>
      </c>
      <c r="B1127" s="1">
        <v>36130</v>
      </c>
      <c r="C1127" s="8" t="str">
        <f t="shared" si="328"/>
        <v>Low income</v>
      </c>
      <c r="D1127" s="31">
        <v>440</v>
      </c>
      <c r="E1127" s="34" t="str">
        <f t="shared" si="329"/>
        <v>Low spender</v>
      </c>
      <c r="F1127" s="10">
        <f t="shared" si="323"/>
        <v>1.2178245225574315E-2</v>
      </c>
      <c r="G1127" s="1">
        <v>0</v>
      </c>
      <c r="H1127" s="1">
        <v>1</v>
      </c>
      <c r="I1127" s="1">
        <v>46</v>
      </c>
      <c r="J1127" s="1">
        <v>157</v>
      </c>
      <c r="K1127" s="1">
        <v>43</v>
      </c>
      <c r="L1127" s="1">
        <v>127</v>
      </c>
      <c r="M1127" s="1">
        <v>68</v>
      </c>
      <c r="N1127" s="1">
        <v>56</v>
      </c>
      <c r="O1127" s="1">
        <v>37</v>
      </c>
      <c r="P1127" s="8">
        <f t="shared" si="330"/>
        <v>488</v>
      </c>
      <c r="Q1127" s="10">
        <f t="shared" si="331"/>
        <v>0.32172131147540983</v>
      </c>
      <c r="R1127" s="10">
        <f t="shared" si="332"/>
        <v>8.8114754098360656E-2</v>
      </c>
      <c r="S1127" s="10">
        <f t="shared" si="333"/>
        <v>0.26024590163934425</v>
      </c>
      <c r="T1127" s="10">
        <f t="shared" si="334"/>
        <v>0.13934426229508196</v>
      </c>
      <c r="U1127" s="10">
        <f t="shared" si="335"/>
        <v>0.11475409836065574</v>
      </c>
      <c r="V1127" s="10">
        <f t="shared" si="336"/>
        <v>7.5819672131147542E-2</v>
      </c>
      <c r="W1127" s="1">
        <v>6</v>
      </c>
      <c r="X1127" s="1">
        <v>3</v>
      </c>
      <c r="Y1127" s="1">
        <v>8</v>
      </c>
      <c r="Z1127" s="1">
        <v>4</v>
      </c>
      <c r="AA1127" s="8">
        <f t="shared" si="337"/>
        <v>21</v>
      </c>
      <c r="AB1127" s="10">
        <f t="shared" si="338"/>
        <v>0.2857142857142857</v>
      </c>
      <c r="AC1127" s="10">
        <f t="shared" si="339"/>
        <v>0.14285714285714285</v>
      </c>
      <c r="AD1127" s="10">
        <f t="shared" si="340"/>
        <v>0.38095238095238093</v>
      </c>
      <c r="AE1127" s="10">
        <f t="shared" si="341"/>
        <v>0.19047619047619047</v>
      </c>
      <c r="AF1127" s="1">
        <v>4</v>
      </c>
      <c r="AG1127" s="1">
        <v>0</v>
      </c>
      <c r="AH1127" s="1">
        <v>0</v>
      </c>
      <c r="AI1127" s="1">
        <v>1</v>
      </c>
      <c r="AJ1127" s="1">
        <v>0</v>
      </c>
      <c r="AK1127" s="1">
        <v>0</v>
      </c>
      <c r="AL1127" s="1">
        <v>0</v>
      </c>
      <c r="AM1127" s="1">
        <v>1</v>
      </c>
      <c r="AN1127" s="1">
        <v>66</v>
      </c>
      <c r="AO1127" s="20" t="str">
        <f t="shared" si="324"/>
        <v>66+</v>
      </c>
      <c r="AP1127" s="1">
        <v>2671</v>
      </c>
      <c r="AQ1127" s="1">
        <v>0</v>
      </c>
      <c r="AR1127" s="1">
        <v>0</v>
      </c>
      <c r="AS1127" s="1">
        <v>1</v>
      </c>
      <c r="AT1127" s="1">
        <v>0</v>
      </c>
      <c r="AU1127" s="1">
        <v>0</v>
      </c>
      <c r="AV1127" s="1">
        <v>0</v>
      </c>
      <c r="AW1127" s="1">
        <v>1</v>
      </c>
      <c r="AX1127" s="1">
        <v>0</v>
      </c>
      <c r="AY1127" s="1">
        <v>0</v>
      </c>
      <c r="AZ1127" s="1">
        <v>414</v>
      </c>
      <c r="BA1127" s="23">
        <v>42178</v>
      </c>
      <c r="BB1127" s="25">
        <f t="shared" si="325"/>
        <v>6</v>
      </c>
      <c r="BC1127" s="25" t="str">
        <f t="shared" si="326"/>
        <v>June</v>
      </c>
      <c r="BD1127" s="25">
        <v>1</v>
      </c>
      <c r="BE1127" t="str">
        <f t="shared" si="327"/>
        <v>603,36130,Low income,440,Low spender,0.0121782452255743,0,1,46,157,43,127,68,56,37,488,0.32172131147541,0.0881147540983607,0.260245901639344,0.139344262295082,0.114754098360656,0.0758196721311475,6,3,8,4,21,0.285714285714286,0.142857142857143,0.380952380952381,0.19047619047619,4,0,0,1,0,0,0,1,66,66+,2671,0,0,1,0,0,0,1,0,0,414</v>
      </c>
    </row>
    <row r="1128" spans="1:57" ht="13.2" x14ac:dyDescent="0.25">
      <c r="A1128" s="8">
        <v>1317</v>
      </c>
      <c r="B1128" s="1">
        <v>66886</v>
      </c>
      <c r="C1128" s="8" t="str">
        <f t="shared" si="328"/>
        <v>High income</v>
      </c>
      <c r="D1128" s="31">
        <v>117</v>
      </c>
      <c r="E1128" s="34" t="str">
        <f t="shared" si="329"/>
        <v>Low spender</v>
      </c>
      <c r="F1128" s="10">
        <f t="shared" si="323"/>
        <v>1.7492449840026314E-3</v>
      </c>
      <c r="G1128" s="1">
        <v>0</v>
      </c>
      <c r="H1128" s="1">
        <v>1</v>
      </c>
      <c r="I1128" s="1">
        <v>28</v>
      </c>
      <c r="J1128" s="1">
        <v>315</v>
      </c>
      <c r="K1128" s="1">
        <v>4</v>
      </c>
      <c r="L1128" s="1">
        <v>62</v>
      </c>
      <c r="M1128" s="1">
        <v>41</v>
      </c>
      <c r="N1128" s="1">
        <v>31</v>
      </c>
      <c r="O1128" s="1">
        <v>146</v>
      </c>
      <c r="P1128" s="8">
        <f t="shared" si="330"/>
        <v>599</v>
      </c>
      <c r="Q1128" s="10">
        <f t="shared" si="331"/>
        <v>0.52587646076794659</v>
      </c>
      <c r="R1128" s="10">
        <f t="shared" si="332"/>
        <v>6.6777963272120202E-3</v>
      </c>
      <c r="S1128" s="10">
        <f t="shared" si="333"/>
        <v>0.10350584307178631</v>
      </c>
      <c r="T1128" s="10">
        <f t="shared" si="334"/>
        <v>6.8447412353923209E-2</v>
      </c>
      <c r="U1128" s="10">
        <f t="shared" si="335"/>
        <v>5.1752921535893157E-2</v>
      </c>
      <c r="V1128" s="10">
        <f t="shared" si="336"/>
        <v>0.24373956594323873</v>
      </c>
      <c r="W1128" s="1">
        <v>2</v>
      </c>
      <c r="X1128" s="1">
        <v>7</v>
      </c>
      <c r="Y1128" s="1">
        <v>1</v>
      </c>
      <c r="Z1128" s="1">
        <v>7</v>
      </c>
      <c r="AA1128" s="8">
        <f t="shared" si="337"/>
        <v>17</v>
      </c>
      <c r="AB1128" s="10">
        <f t="shared" si="338"/>
        <v>0.11764705882352941</v>
      </c>
      <c r="AC1128" s="10">
        <f t="shared" si="339"/>
        <v>0.41176470588235292</v>
      </c>
      <c r="AD1128" s="10">
        <f t="shared" si="340"/>
        <v>5.8823529411764705E-2</v>
      </c>
      <c r="AE1128" s="10">
        <f t="shared" si="341"/>
        <v>0.41176470588235292</v>
      </c>
      <c r="AF1128" s="1">
        <v>5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62</v>
      </c>
      <c r="AO1128" s="20" t="str">
        <f t="shared" si="324"/>
        <v>50-65</v>
      </c>
      <c r="AP1128" s="1">
        <v>2445</v>
      </c>
      <c r="AQ1128" s="1">
        <v>0</v>
      </c>
      <c r="AR1128" s="1">
        <v>0</v>
      </c>
      <c r="AS1128" s="1">
        <v>0</v>
      </c>
      <c r="AT1128" s="1">
        <v>1</v>
      </c>
      <c r="AU1128" s="1">
        <v>0</v>
      </c>
      <c r="AV1128" s="1">
        <v>0</v>
      </c>
      <c r="AW1128" s="1">
        <v>1</v>
      </c>
      <c r="AX1128" s="1">
        <v>0</v>
      </c>
      <c r="AY1128" s="1">
        <v>0</v>
      </c>
      <c r="AZ1128" s="1">
        <v>307</v>
      </c>
      <c r="BA1128" s="23">
        <v>42404</v>
      </c>
      <c r="BB1128" s="25">
        <f t="shared" si="325"/>
        <v>2</v>
      </c>
      <c r="BC1128" s="25" t="str">
        <f t="shared" si="326"/>
        <v>February</v>
      </c>
      <c r="BD1128" s="25">
        <v>1</v>
      </c>
      <c r="BE1128" t="str">
        <f t="shared" si="327"/>
        <v>1317,66886,High income,117,Low spender,0.00174924498400263,0,1,28,315,4,62,41,31,146,599,0.525876460767947,0.00667779632721202,0.103505843071786,0.0684474123539232,0.0517529215358932,0.243739565943239,2,7,1,7,17,0.117647058823529,0.411764705882353,0.0588235294117647,0.411764705882353,5,0,0,0,0,0,0,0,62,50-65,2445,0,0,0,1,0,0,1,0,0,307</v>
      </c>
    </row>
    <row r="1129" spans="1:57" ht="13.2" x14ac:dyDescent="0.25">
      <c r="A1129" s="8">
        <v>475</v>
      </c>
      <c r="B1129" s="1">
        <v>56559</v>
      </c>
      <c r="C1129" s="8" t="str">
        <f t="shared" si="328"/>
        <v>High income</v>
      </c>
      <c r="D1129" s="31">
        <v>50</v>
      </c>
      <c r="E1129" s="34" t="str">
        <f t="shared" si="329"/>
        <v>Low spender</v>
      </c>
      <c r="F1129" s="10">
        <f t="shared" si="323"/>
        <v>8.8403260312240313E-4</v>
      </c>
      <c r="G1129" s="1">
        <v>0</v>
      </c>
      <c r="H1129" s="1">
        <v>1</v>
      </c>
      <c r="I1129" s="1">
        <v>46</v>
      </c>
      <c r="J1129" s="1">
        <v>226</v>
      </c>
      <c r="K1129" s="1">
        <v>22</v>
      </c>
      <c r="L1129" s="1">
        <v>133</v>
      </c>
      <c r="M1129" s="1">
        <v>41</v>
      </c>
      <c r="N1129" s="1">
        <v>31</v>
      </c>
      <c r="O1129" s="1">
        <v>31</v>
      </c>
      <c r="P1129" s="8">
        <f t="shared" si="330"/>
        <v>484</v>
      </c>
      <c r="Q1129" s="10">
        <f t="shared" si="331"/>
        <v>0.46694214876033058</v>
      </c>
      <c r="R1129" s="10">
        <f t="shared" si="332"/>
        <v>4.5454545454545456E-2</v>
      </c>
      <c r="S1129" s="10">
        <f t="shared" si="333"/>
        <v>0.27479338842975204</v>
      </c>
      <c r="T1129" s="10">
        <f t="shared" si="334"/>
        <v>8.4710743801652888E-2</v>
      </c>
      <c r="U1129" s="10">
        <f t="shared" si="335"/>
        <v>6.4049586776859499E-2</v>
      </c>
      <c r="V1129" s="10">
        <f t="shared" si="336"/>
        <v>6.4049586776859499E-2</v>
      </c>
      <c r="W1129" s="1">
        <v>3</v>
      </c>
      <c r="X1129" s="1">
        <v>4</v>
      </c>
      <c r="Y1129" s="1">
        <v>3</v>
      </c>
      <c r="Z1129" s="1">
        <v>8</v>
      </c>
      <c r="AA1129" s="8">
        <f t="shared" si="337"/>
        <v>18</v>
      </c>
      <c r="AB1129" s="10">
        <f t="shared" si="338"/>
        <v>0.16666666666666666</v>
      </c>
      <c r="AC1129" s="10">
        <f t="shared" si="339"/>
        <v>0.22222222222222221</v>
      </c>
      <c r="AD1129" s="10">
        <f t="shared" si="340"/>
        <v>0.16666666666666666</v>
      </c>
      <c r="AE1129" s="10">
        <f t="shared" si="341"/>
        <v>0.44444444444444442</v>
      </c>
      <c r="AF1129" s="1">
        <v>4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45</v>
      </c>
      <c r="AO1129" s="20" t="str">
        <f t="shared" si="324"/>
        <v>36-50</v>
      </c>
      <c r="AP1129" s="1">
        <v>2710</v>
      </c>
      <c r="AQ1129" s="1">
        <v>0</v>
      </c>
      <c r="AR1129" s="1">
        <v>0</v>
      </c>
      <c r="AS1129" s="1">
        <v>0</v>
      </c>
      <c r="AT1129" s="1">
        <v>1</v>
      </c>
      <c r="AU1129" s="1">
        <v>0</v>
      </c>
      <c r="AV1129" s="1">
        <v>0</v>
      </c>
      <c r="AW1129" s="1">
        <v>0</v>
      </c>
      <c r="AX1129" s="1">
        <v>0</v>
      </c>
      <c r="AY1129" s="1">
        <v>1</v>
      </c>
      <c r="AZ1129" s="1">
        <v>422</v>
      </c>
      <c r="BA1129" s="23">
        <v>42139</v>
      </c>
      <c r="BB1129" s="25">
        <f t="shared" si="325"/>
        <v>5</v>
      </c>
      <c r="BC1129" s="25" t="str">
        <f t="shared" si="326"/>
        <v>May</v>
      </c>
      <c r="BD1129" s="25">
        <v>1</v>
      </c>
      <c r="BE1129" t="str">
        <f t="shared" si="327"/>
        <v>475,56559,High income,50,Low spender,0.000884032603122403,0,1,46,226,22,133,41,31,31,484,0.466942148760331,0.0454545454545455,0.274793388429752,0.0847107438016529,0.0640495867768595,0.0640495867768595,3,4,3,8,18,0.166666666666667,0.222222222222222,0.166666666666667,0.444444444444444,4,0,0,0,0,0,0,0,45,36-50,2710,0,0,0,1,0,0,0,0,1,422</v>
      </c>
    </row>
    <row r="1130" spans="1:57" ht="13.2" x14ac:dyDescent="0.25">
      <c r="A1130" s="8">
        <v>667</v>
      </c>
      <c r="B1130" s="1">
        <v>36550</v>
      </c>
      <c r="C1130" s="8" t="str">
        <f t="shared" si="328"/>
        <v>Low income</v>
      </c>
      <c r="D1130" s="31">
        <v>30</v>
      </c>
      <c r="E1130" s="34" t="str">
        <f t="shared" si="329"/>
        <v>Low spender</v>
      </c>
      <c r="F1130" s="10">
        <f t="shared" si="323"/>
        <v>8.2079343365253077E-4</v>
      </c>
      <c r="G1130" s="1">
        <v>1</v>
      </c>
      <c r="H1130" s="1">
        <v>0</v>
      </c>
      <c r="I1130" s="1">
        <v>74</v>
      </c>
      <c r="J1130" s="1">
        <v>47</v>
      </c>
      <c r="K1130" s="1">
        <v>90</v>
      </c>
      <c r="L1130" s="1">
        <v>94</v>
      </c>
      <c r="M1130" s="1">
        <v>123</v>
      </c>
      <c r="N1130" s="1">
        <v>103</v>
      </c>
      <c r="O1130" s="1">
        <v>120</v>
      </c>
      <c r="P1130" s="8">
        <f t="shared" si="330"/>
        <v>577</v>
      </c>
      <c r="Q1130" s="10">
        <f t="shared" si="331"/>
        <v>8.1455805892547667E-2</v>
      </c>
      <c r="R1130" s="10">
        <f t="shared" si="332"/>
        <v>0.15597920277296359</v>
      </c>
      <c r="S1130" s="10">
        <f t="shared" si="333"/>
        <v>0.16291161178509533</v>
      </c>
      <c r="T1130" s="10">
        <f t="shared" si="334"/>
        <v>0.21317157712305027</v>
      </c>
      <c r="U1130" s="10">
        <f t="shared" si="335"/>
        <v>0.17850953206239167</v>
      </c>
      <c r="V1130" s="10">
        <f t="shared" si="336"/>
        <v>0.20797227036395147</v>
      </c>
      <c r="W1130" s="1">
        <v>5</v>
      </c>
      <c r="X1130" s="1">
        <v>9</v>
      </c>
      <c r="Y1130" s="1">
        <v>1</v>
      </c>
      <c r="Z1130" s="1">
        <v>5</v>
      </c>
      <c r="AA1130" s="8">
        <f t="shared" si="337"/>
        <v>20</v>
      </c>
      <c r="AB1130" s="10">
        <f t="shared" si="338"/>
        <v>0.25</v>
      </c>
      <c r="AC1130" s="10">
        <f t="shared" si="339"/>
        <v>0.45</v>
      </c>
      <c r="AD1130" s="10">
        <f t="shared" si="340"/>
        <v>0.05</v>
      </c>
      <c r="AE1130" s="10">
        <f t="shared" si="341"/>
        <v>0.25</v>
      </c>
      <c r="AF1130" s="1">
        <v>9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42</v>
      </c>
      <c r="AO1130" s="20" t="str">
        <f t="shared" si="324"/>
        <v>36-50</v>
      </c>
      <c r="AP1130" s="1">
        <v>2654</v>
      </c>
      <c r="AQ1130" s="1">
        <v>0</v>
      </c>
      <c r="AR1130" s="1">
        <v>1</v>
      </c>
      <c r="AS1130" s="1">
        <v>0</v>
      </c>
      <c r="AT1130" s="1">
        <v>0</v>
      </c>
      <c r="AU1130" s="1">
        <v>0</v>
      </c>
      <c r="AV1130" s="1">
        <v>1</v>
      </c>
      <c r="AW1130" s="1">
        <v>0</v>
      </c>
      <c r="AX1130" s="1">
        <v>0</v>
      </c>
      <c r="AY1130" s="1">
        <v>0</v>
      </c>
      <c r="AZ1130" s="1">
        <v>337</v>
      </c>
      <c r="BA1130" s="23">
        <v>42195</v>
      </c>
      <c r="BB1130" s="25">
        <f t="shared" si="325"/>
        <v>7</v>
      </c>
      <c r="BC1130" s="25" t="str">
        <f t="shared" si="326"/>
        <v>July</v>
      </c>
      <c r="BD1130" s="25">
        <v>1</v>
      </c>
      <c r="BE1130" t="str">
        <f t="shared" si="327"/>
        <v>667,36550,Low income,30,Low spender,0.000820793433652531,1,0,74,47,90,94,123,103,120,577,0.0814558058925477,0.155979202772964,0.162911611785095,0.21317157712305,0.178509532062392,0.207972270363951,5,9,1,5,20,0.25,0.45,0.05,0.25,9,0,0,0,0,0,0,0,42,36-50,2654,0,1,0,0,0,1,0,0,0,337</v>
      </c>
    </row>
    <row r="1131" spans="1:57" ht="13.2" x14ac:dyDescent="0.25">
      <c r="A1131" s="8">
        <v>93</v>
      </c>
      <c r="B1131" s="1">
        <v>32727</v>
      </c>
      <c r="C1131" s="8" t="str">
        <f t="shared" si="328"/>
        <v>Low income</v>
      </c>
      <c r="D1131" s="31">
        <v>702</v>
      </c>
      <c r="E1131" s="34" t="str">
        <f t="shared" si="329"/>
        <v>High spender</v>
      </c>
      <c r="F1131" s="10">
        <f t="shared" si="323"/>
        <v>2.1450178751489597E-2</v>
      </c>
      <c r="G1131" s="1">
        <v>0</v>
      </c>
      <c r="H1131" s="1">
        <v>0</v>
      </c>
      <c r="I1131" s="1">
        <v>38</v>
      </c>
      <c r="J1131" s="1">
        <v>167</v>
      </c>
      <c r="K1131" s="1">
        <v>13</v>
      </c>
      <c r="L1131" s="1">
        <v>180</v>
      </c>
      <c r="M1131" s="1">
        <v>86</v>
      </c>
      <c r="N1131" s="1">
        <v>13</v>
      </c>
      <c r="O1131" s="1">
        <v>70</v>
      </c>
      <c r="P1131" s="8">
        <f t="shared" si="330"/>
        <v>529</v>
      </c>
      <c r="Q1131" s="10">
        <f t="shared" si="331"/>
        <v>0.31568998109640833</v>
      </c>
      <c r="R1131" s="10">
        <f t="shared" si="332"/>
        <v>2.4574669187145556E-2</v>
      </c>
      <c r="S1131" s="10">
        <f t="shared" si="333"/>
        <v>0.34026465028355385</v>
      </c>
      <c r="T1131" s="10">
        <f t="shared" si="334"/>
        <v>0.16257088846880907</v>
      </c>
      <c r="U1131" s="10">
        <f t="shared" si="335"/>
        <v>2.4574669187145556E-2</v>
      </c>
      <c r="V1131" s="10">
        <f t="shared" si="336"/>
        <v>0.1323251417769376</v>
      </c>
      <c r="W1131" s="1">
        <v>2</v>
      </c>
      <c r="X1131" s="1">
        <v>7</v>
      </c>
      <c r="Y1131" s="1">
        <v>3</v>
      </c>
      <c r="Z1131" s="1">
        <v>5</v>
      </c>
      <c r="AA1131" s="8">
        <f t="shared" si="337"/>
        <v>17</v>
      </c>
      <c r="AB1131" s="10">
        <f t="shared" si="338"/>
        <v>0.11764705882352941</v>
      </c>
      <c r="AC1131" s="10">
        <f t="shared" si="339"/>
        <v>0.41176470588235292</v>
      </c>
      <c r="AD1131" s="10">
        <f t="shared" si="340"/>
        <v>0.17647058823529413</v>
      </c>
      <c r="AE1131" s="10">
        <f t="shared" si="341"/>
        <v>0.29411764705882354</v>
      </c>
      <c r="AF1131" s="1">
        <v>8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55</v>
      </c>
      <c r="AO1131" s="20" t="str">
        <f t="shared" si="324"/>
        <v>50-65</v>
      </c>
      <c r="AP1131" s="1">
        <v>2829</v>
      </c>
      <c r="AQ1131" s="1">
        <v>0</v>
      </c>
      <c r="AR1131" s="1">
        <v>0</v>
      </c>
      <c r="AS1131" s="1">
        <v>0</v>
      </c>
      <c r="AT1131" s="1">
        <v>1</v>
      </c>
      <c r="AU1131" s="1">
        <v>0</v>
      </c>
      <c r="AV1131" s="1">
        <v>0</v>
      </c>
      <c r="AW1131" s="1">
        <v>0</v>
      </c>
      <c r="AX1131" s="1">
        <v>0</v>
      </c>
      <c r="AY1131" s="1">
        <v>1</v>
      </c>
      <c r="AZ1131" s="1">
        <v>389</v>
      </c>
      <c r="BA1131" s="23">
        <v>42020</v>
      </c>
      <c r="BB1131" s="25">
        <f t="shared" si="325"/>
        <v>1</v>
      </c>
      <c r="BC1131" s="25" t="str">
        <f t="shared" si="326"/>
        <v>January</v>
      </c>
      <c r="BD1131" s="25">
        <v>1</v>
      </c>
      <c r="BE1131" t="str">
        <f t="shared" si="327"/>
        <v>93,32727,Low income,702,High spender,0.0214501787514896,0,0,38,167,13,180,86,13,70,529,0.315689981096408,0.0245746691871456,0.340264650283554,0.162570888468809,0.0245746691871456,0.132325141776938,2,7,3,5,17,0.117647058823529,0.411764705882353,0.176470588235294,0.294117647058824,8,0,0,0,0,0,0,0,55,50-65,2829,0,0,0,1,0,0,0,0,1,389</v>
      </c>
    </row>
    <row r="1132" spans="1:57" ht="13.2" x14ac:dyDescent="0.25">
      <c r="A1132" s="8">
        <v>1529</v>
      </c>
      <c r="B1132" s="1">
        <v>59052</v>
      </c>
      <c r="C1132" s="8" t="str">
        <f t="shared" si="328"/>
        <v>High income</v>
      </c>
      <c r="D1132" s="31">
        <v>42</v>
      </c>
      <c r="E1132" s="34" t="str">
        <f t="shared" si="329"/>
        <v>Low spender</v>
      </c>
      <c r="F1132" s="10">
        <f t="shared" si="323"/>
        <v>7.1123755334281653E-4</v>
      </c>
      <c r="G1132" s="1">
        <v>0</v>
      </c>
      <c r="H1132" s="1">
        <v>1</v>
      </c>
      <c r="I1132" s="1">
        <v>29</v>
      </c>
      <c r="J1132" s="1">
        <v>230</v>
      </c>
      <c r="K1132" s="1">
        <v>35</v>
      </c>
      <c r="L1132" s="1">
        <v>75</v>
      </c>
      <c r="M1132" s="1">
        <v>63</v>
      </c>
      <c r="N1132" s="1">
        <v>57</v>
      </c>
      <c r="O1132" s="1">
        <v>31</v>
      </c>
      <c r="P1132" s="8">
        <f t="shared" si="330"/>
        <v>491</v>
      </c>
      <c r="Q1132" s="10">
        <f t="shared" si="331"/>
        <v>0.46843177189409368</v>
      </c>
      <c r="R1132" s="10">
        <f t="shared" si="332"/>
        <v>7.128309572301425E-2</v>
      </c>
      <c r="S1132" s="10">
        <f t="shared" si="333"/>
        <v>0.15274949083503056</v>
      </c>
      <c r="T1132" s="10">
        <f t="shared" si="334"/>
        <v>0.12830957230142567</v>
      </c>
      <c r="U1132" s="10">
        <f t="shared" si="335"/>
        <v>0.11608961303462322</v>
      </c>
      <c r="V1132" s="10">
        <f t="shared" si="336"/>
        <v>6.313645621181263E-2</v>
      </c>
      <c r="W1132" s="1">
        <v>3</v>
      </c>
      <c r="X1132" s="1">
        <v>7</v>
      </c>
      <c r="Y1132" s="1">
        <v>1</v>
      </c>
      <c r="Z1132" s="1">
        <v>7</v>
      </c>
      <c r="AA1132" s="8">
        <f t="shared" si="337"/>
        <v>18</v>
      </c>
      <c r="AB1132" s="10">
        <f t="shared" si="338"/>
        <v>0.16666666666666666</v>
      </c>
      <c r="AC1132" s="10">
        <f t="shared" si="339"/>
        <v>0.3888888888888889</v>
      </c>
      <c r="AD1132" s="10">
        <f t="shared" si="340"/>
        <v>5.5555555555555552E-2</v>
      </c>
      <c r="AE1132" s="10">
        <f t="shared" si="341"/>
        <v>0.3888888888888889</v>
      </c>
      <c r="AF1132" s="1">
        <v>5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61</v>
      </c>
      <c r="AO1132" s="20" t="str">
        <f t="shared" si="324"/>
        <v>50-65</v>
      </c>
      <c r="AP1132" s="1">
        <v>2383</v>
      </c>
      <c r="AQ1132" s="1">
        <v>1</v>
      </c>
      <c r="AR1132" s="1">
        <v>0</v>
      </c>
      <c r="AS1132" s="1">
        <v>0</v>
      </c>
      <c r="AT1132" s="1">
        <v>0</v>
      </c>
      <c r="AU1132" s="1">
        <v>0</v>
      </c>
      <c r="AV1132" s="1">
        <v>1</v>
      </c>
      <c r="AW1132" s="1">
        <v>0</v>
      </c>
      <c r="AX1132" s="1">
        <v>0</v>
      </c>
      <c r="AY1132" s="1">
        <v>0</v>
      </c>
      <c r="AZ1132" s="1">
        <v>429</v>
      </c>
      <c r="BA1132" s="23">
        <v>42466</v>
      </c>
      <c r="BB1132" s="25">
        <f t="shared" si="325"/>
        <v>4</v>
      </c>
      <c r="BC1132" s="25" t="str">
        <f t="shared" si="326"/>
        <v>April</v>
      </c>
      <c r="BD1132" s="25">
        <v>1</v>
      </c>
      <c r="BE1132" t="str">
        <f t="shared" si="327"/>
        <v>1529,59052,High income,42,Low spender,0.000711237553342817,0,1,29,230,35,75,63,57,31,491,0.468431771894094,0.0712830957230143,0.152749490835031,0.128309572301426,0.116089613034623,0.0631364562118126,3,7,1,7,18,0.166666666666667,0.388888888888889,0.0555555555555556,0.388888888888889,5,0,0,0,0,0,0,0,61,50-65,2383,1,0,0,0,0,1,0,0,0,429</v>
      </c>
    </row>
    <row r="1133" spans="1:57" ht="13.2" x14ac:dyDescent="0.25">
      <c r="A1133" s="8">
        <v>649</v>
      </c>
      <c r="B1133" s="1">
        <v>47682</v>
      </c>
      <c r="C1133" s="8" t="str">
        <f t="shared" si="328"/>
        <v>Low income</v>
      </c>
      <c r="D1133" s="31">
        <v>1685</v>
      </c>
      <c r="E1133" s="34" t="str">
        <f t="shared" si="329"/>
        <v>High spender</v>
      </c>
      <c r="F1133" s="10">
        <f t="shared" si="323"/>
        <v>3.5338282790151422E-2</v>
      </c>
      <c r="G1133" s="1">
        <v>0</v>
      </c>
      <c r="H1133" s="1">
        <v>1</v>
      </c>
      <c r="I1133" s="1">
        <v>80</v>
      </c>
      <c r="J1133" s="1">
        <v>162</v>
      </c>
      <c r="K1133" s="1">
        <v>61</v>
      </c>
      <c r="L1133" s="1">
        <v>83</v>
      </c>
      <c r="M1133" s="1">
        <v>97</v>
      </c>
      <c r="N1133" s="1">
        <v>57</v>
      </c>
      <c r="O1133" s="1">
        <v>61</v>
      </c>
      <c r="P1133" s="8">
        <f t="shared" si="330"/>
        <v>521</v>
      </c>
      <c r="Q1133" s="10">
        <f t="shared" si="331"/>
        <v>0.31094049904030713</v>
      </c>
      <c r="R1133" s="10">
        <f t="shared" si="332"/>
        <v>0.11708253358925144</v>
      </c>
      <c r="S1133" s="10">
        <f t="shared" si="333"/>
        <v>0.15930902111324377</v>
      </c>
      <c r="T1133" s="10">
        <f t="shared" si="334"/>
        <v>0.18618042226487524</v>
      </c>
      <c r="U1133" s="10">
        <f t="shared" si="335"/>
        <v>0.10940499040307101</v>
      </c>
      <c r="V1133" s="10">
        <f t="shared" si="336"/>
        <v>0.11708253358925144</v>
      </c>
      <c r="W1133" s="1">
        <v>4</v>
      </c>
      <c r="X1133" s="1">
        <v>4</v>
      </c>
      <c r="Y1133" s="1">
        <v>3</v>
      </c>
      <c r="Z1133" s="1">
        <v>8</v>
      </c>
      <c r="AA1133" s="8">
        <f t="shared" si="337"/>
        <v>19</v>
      </c>
      <c r="AB1133" s="10">
        <f t="shared" si="338"/>
        <v>0.21052631578947367</v>
      </c>
      <c r="AC1133" s="10">
        <f t="shared" si="339"/>
        <v>0.21052631578947367</v>
      </c>
      <c r="AD1133" s="10">
        <f t="shared" si="340"/>
        <v>0.15789473684210525</v>
      </c>
      <c r="AE1133" s="10">
        <f t="shared" si="341"/>
        <v>0.42105263157894735</v>
      </c>
      <c r="AF1133" s="1">
        <v>5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45</v>
      </c>
      <c r="AO1133" s="20" t="str">
        <f t="shared" si="324"/>
        <v>36-50</v>
      </c>
      <c r="AP1133" s="1">
        <v>2658</v>
      </c>
      <c r="AQ1133" s="1">
        <v>0</v>
      </c>
      <c r="AR1133" s="1">
        <v>0</v>
      </c>
      <c r="AS1133" s="1">
        <v>0</v>
      </c>
      <c r="AT1133" s="1">
        <v>0</v>
      </c>
      <c r="AU1133" s="1">
        <v>1</v>
      </c>
      <c r="AV1133" s="1">
        <v>1</v>
      </c>
      <c r="AW1133" s="1">
        <v>0</v>
      </c>
      <c r="AX1133" s="1">
        <v>0</v>
      </c>
      <c r="AY1133" s="1">
        <v>0</v>
      </c>
      <c r="AZ1133" s="1">
        <v>399</v>
      </c>
      <c r="BA1133" s="23">
        <v>42191</v>
      </c>
      <c r="BB1133" s="25">
        <f t="shared" si="325"/>
        <v>7</v>
      </c>
      <c r="BC1133" s="25" t="str">
        <f t="shared" si="326"/>
        <v>July</v>
      </c>
      <c r="BD1133" s="25">
        <v>1</v>
      </c>
      <c r="BE1133" t="str">
        <f t="shared" si="327"/>
        <v>649,47682,Low income,1685,High spender,0.0353382827901514,0,1,80,162,61,83,97,57,61,521,0.310940499040307,0.117082533589251,0.159309021113244,0.186180422264875,0.109404990403071,0.117082533589251,4,4,3,8,19,0.210526315789474,0.210526315789474,0.157894736842105,0.421052631578947,5,0,0,0,0,0,0,0,45,36-50,2658,0,0,0,0,1,1,0,0,0,399</v>
      </c>
    </row>
    <row r="1134" spans="1:57" ht="13.2" x14ac:dyDescent="0.25">
      <c r="A1134" s="8">
        <v>1832</v>
      </c>
      <c r="B1134" s="1">
        <v>55954</v>
      </c>
      <c r="C1134" s="8" t="str">
        <f t="shared" si="328"/>
        <v>High income</v>
      </c>
      <c r="D1134" s="31">
        <v>858</v>
      </c>
      <c r="E1134" s="34" t="str">
        <f t="shared" si="329"/>
        <v>High spender</v>
      </c>
      <c r="F1134" s="10">
        <f t="shared" si="323"/>
        <v>1.5334024377166959E-2</v>
      </c>
      <c r="G1134" s="1">
        <v>0</v>
      </c>
      <c r="H1134" s="1">
        <v>1</v>
      </c>
      <c r="I1134" s="1">
        <v>63</v>
      </c>
      <c r="J1134" s="1">
        <v>447</v>
      </c>
      <c r="K1134" s="1">
        <v>0</v>
      </c>
      <c r="L1134" s="1">
        <v>28</v>
      </c>
      <c r="M1134" s="1">
        <v>0</v>
      </c>
      <c r="N1134" s="1">
        <v>0</v>
      </c>
      <c r="O1134" s="1">
        <v>43</v>
      </c>
      <c r="P1134" s="8">
        <f t="shared" si="330"/>
        <v>518</v>
      </c>
      <c r="Q1134" s="10">
        <f t="shared" si="331"/>
        <v>0.86293436293436299</v>
      </c>
      <c r="R1134" s="10">
        <f t="shared" si="332"/>
        <v>0</v>
      </c>
      <c r="S1134" s="10">
        <f t="shared" si="333"/>
        <v>5.4054054054054057E-2</v>
      </c>
      <c r="T1134" s="10">
        <f t="shared" si="334"/>
        <v>0</v>
      </c>
      <c r="U1134" s="10">
        <f t="shared" si="335"/>
        <v>0</v>
      </c>
      <c r="V1134" s="10">
        <f t="shared" si="336"/>
        <v>8.3011583011583012E-2</v>
      </c>
      <c r="W1134" s="1">
        <v>3</v>
      </c>
      <c r="X1134" s="1">
        <v>8</v>
      </c>
      <c r="Y1134" s="1">
        <v>2</v>
      </c>
      <c r="Z1134" s="1">
        <v>6</v>
      </c>
      <c r="AA1134" s="8">
        <f t="shared" si="337"/>
        <v>19</v>
      </c>
      <c r="AB1134" s="10">
        <f t="shared" si="338"/>
        <v>0.15789473684210525</v>
      </c>
      <c r="AC1134" s="10">
        <f t="shared" si="339"/>
        <v>0.42105263157894735</v>
      </c>
      <c r="AD1134" s="10">
        <f t="shared" si="340"/>
        <v>0.10526315789473684</v>
      </c>
      <c r="AE1134" s="10">
        <f t="shared" si="341"/>
        <v>0.31578947368421051</v>
      </c>
      <c r="AF1134" s="1">
        <v>7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52</v>
      </c>
      <c r="AO1134" s="20" t="str">
        <f t="shared" si="324"/>
        <v>50-65</v>
      </c>
      <c r="AP1134" s="1">
        <v>2277</v>
      </c>
      <c r="AQ1134" s="1">
        <v>0</v>
      </c>
      <c r="AR1134" s="1">
        <v>1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1</v>
      </c>
      <c r="AZ1134" s="1">
        <v>432</v>
      </c>
      <c r="BA1134" s="23">
        <v>42572</v>
      </c>
      <c r="BB1134" s="25">
        <f t="shared" si="325"/>
        <v>7</v>
      </c>
      <c r="BC1134" s="25" t="str">
        <f t="shared" si="326"/>
        <v>July</v>
      </c>
      <c r="BD1134" s="25">
        <v>1</v>
      </c>
      <c r="BE1134" t="str">
        <f t="shared" si="327"/>
        <v>1832,55954,High income,858,High spender,0.015334024377167,0,1,63,447,0,28,0,0,43,518,0.862934362934363,0,0.0540540540540541,0,0,0.083011583011583,3,8,2,6,19,0.157894736842105,0.421052631578947,0.105263157894737,0.315789473684211,7,0,0,0,0,0,0,0,52,50-65,2277,0,1,0,0,0,0,0,0,1,432</v>
      </c>
    </row>
    <row r="1135" spans="1:57" ht="13.2" x14ac:dyDescent="0.25">
      <c r="A1135" s="8">
        <v>440</v>
      </c>
      <c r="B1135" s="1">
        <v>43974</v>
      </c>
      <c r="C1135" s="8" t="str">
        <f t="shared" si="328"/>
        <v>Low income</v>
      </c>
      <c r="D1135" s="31">
        <v>1000</v>
      </c>
      <c r="E1135" s="34" t="str">
        <f t="shared" si="329"/>
        <v>High spender</v>
      </c>
      <c r="F1135" s="10">
        <f t="shared" si="323"/>
        <v>2.2740710419793513E-2</v>
      </c>
      <c r="G1135" s="1">
        <v>1</v>
      </c>
      <c r="H1135" s="1">
        <v>0</v>
      </c>
      <c r="I1135" s="1">
        <v>19</v>
      </c>
      <c r="J1135" s="1">
        <v>378</v>
      </c>
      <c r="K1135" s="1">
        <v>0</v>
      </c>
      <c r="L1135" s="1">
        <v>101</v>
      </c>
      <c r="M1135" s="1">
        <v>0</v>
      </c>
      <c r="N1135" s="1">
        <v>0</v>
      </c>
      <c r="O1135" s="1">
        <v>72</v>
      </c>
      <c r="P1135" s="8">
        <f t="shared" si="330"/>
        <v>551</v>
      </c>
      <c r="Q1135" s="10">
        <f t="shared" si="331"/>
        <v>0.68602540834845738</v>
      </c>
      <c r="R1135" s="10">
        <f t="shared" si="332"/>
        <v>0</v>
      </c>
      <c r="S1135" s="10">
        <f t="shared" si="333"/>
        <v>0.18330308529945555</v>
      </c>
      <c r="T1135" s="10">
        <f t="shared" si="334"/>
        <v>0</v>
      </c>
      <c r="U1135" s="10">
        <f t="shared" si="335"/>
        <v>0</v>
      </c>
      <c r="V1135" s="10">
        <f t="shared" si="336"/>
        <v>0.1306715063520871</v>
      </c>
      <c r="W1135" s="1">
        <v>5</v>
      </c>
      <c r="X1135" s="1">
        <v>6</v>
      </c>
      <c r="Y1135" s="1">
        <v>4</v>
      </c>
      <c r="Z1135" s="1">
        <v>6</v>
      </c>
      <c r="AA1135" s="8">
        <f t="shared" si="337"/>
        <v>21</v>
      </c>
      <c r="AB1135" s="10">
        <f t="shared" si="338"/>
        <v>0.23809523809523808</v>
      </c>
      <c r="AC1135" s="10">
        <f t="shared" si="339"/>
        <v>0.2857142857142857</v>
      </c>
      <c r="AD1135" s="10">
        <f t="shared" si="340"/>
        <v>0.19047619047619047</v>
      </c>
      <c r="AE1135" s="10">
        <f t="shared" si="341"/>
        <v>0.2857142857142857</v>
      </c>
      <c r="AF1135" s="1">
        <v>7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40</v>
      </c>
      <c r="AO1135" s="20" t="str">
        <f t="shared" si="324"/>
        <v>36-50</v>
      </c>
      <c r="AP1135" s="1">
        <v>2723</v>
      </c>
      <c r="AQ1135" s="1">
        <v>0</v>
      </c>
      <c r="AR1135" s="1">
        <v>1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1</v>
      </c>
      <c r="AZ1135" s="1">
        <v>407</v>
      </c>
      <c r="BA1135" s="23">
        <v>42126</v>
      </c>
      <c r="BB1135" s="25">
        <f t="shared" si="325"/>
        <v>5</v>
      </c>
      <c r="BC1135" s="25" t="str">
        <f t="shared" si="326"/>
        <v>May</v>
      </c>
      <c r="BD1135" s="25">
        <v>1</v>
      </c>
      <c r="BE1135" t="str">
        <f t="shared" si="327"/>
        <v>440,43974,Low income,1000,High spender,0.0227407104197935,1,0,19,378,0,101,0,0,72,551,0.686025408348457,0,0.183303085299456,0,0,0.130671506352087,5,6,4,6,21,0.238095238095238,0.285714285714286,0.19047619047619,0.285714285714286,7,0,0,0,0,0,0,0,40,36-50,2723,0,1,0,0,0,0,0,0,1,407</v>
      </c>
    </row>
    <row r="1136" spans="1:57" ht="13.2" x14ac:dyDescent="0.25">
      <c r="A1136" s="8">
        <v>580</v>
      </c>
      <c r="B1136" s="1">
        <v>60482</v>
      </c>
      <c r="C1136" s="8" t="str">
        <f t="shared" si="328"/>
        <v>High income</v>
      </c>
      <c r="D1136" s="31">
        <v>338</v>
      </c>
      <c r="E1136" s="34" t="str">
        <f t="shared" si="329"/>
        <v>Low spender</v>
      </c>
      <c r="F1136" s="10">
        <f t="shared" si="323"/>
        <v>5.5884395357296383E-3</v>
      </c>
      <c r="G1136" s="1">
        <v>0</v>
      </c>
      <c r="H1136" s="1">
        <v>1</v>
      </c>
      <c r="I1136" s="1">
        <v>81</v>
      </c>
      <c r="J1136" s="1">
        <v>255</v>
      </c>
      <c r="K1136" s="1">
        <v>43</v>
      </c>
      <c r="L1136" s="1">
        <v>134</v>
      </c>
      <c r="M1136" s="1">
        <v>37</v>
      </c>
      <c r="N1136" s="1">
        <v>14</v>
      </c>
      <c r="O1136" s="1">
        <v>24</v>
      </c>
      <c r="P1136" s="8">
        <f t="shared" si="330"/>
        <v>507</v>
      </c>
      <c r="Q1136" s="10">
        <f t="shared" si="331"/>
        <v>0.50295857988165682</v>
      </c>
      <c r="R1136" s="10">
        <f t="shared" si="332"/>
        <v>8.4812623274161739E-2</v>
      </c>
      <c r="S1136" s="10">
        <f t="shared" si="333"/>
        <v>0.26429980276134124</v>
      </c>
      <c r="T1136" s="10">
        <f t="shared" si="334"/>
        <v>7.2978303747534515E-2</v>
      </c>
      <c r="U1136" s="10">
        <f t="shared" si="335"/>
        <v>2.7613412228796843E-2</v>
      </c>
      <c r="V1136" s="10">
        <f t="shared" si="336"/>
        <v>4.7337278106508875E-2</v>
      </c>
      <c r="W1136" s="1">
        <v>1</v>
      </c>
      <c r="X1136" s="1">
        <v>7</v>
      </c>
      <c r="Y1136" s="1">
        <v>2</v>
      </c>
      <c r="Z1136" s="1">
        <v>7</v>
      </c>
      <c r="AA1136" s="8">
        <f t="shared" si="337"/>
        <v>17</v>
      </c>
      <c r="AB1136" s="10">
        <f t="shared" si="338"/>
        <v>5.8823529411764705E-2</v>
      </c>
      <c r="AC1136" s="10">
        <f t="shared" si="339"/>
        <v>0.41176470588235292</v>
      </c>
      <c r="AD1136" s="10">
        <f t="shared" si="340"/>
        <v>0.11764705882352941</v>
      </c>
      <c r="AE1136" s="10">
        <f t="shared" si="341"/>
        <v>0.41176470588235292</v>
      </c>
      <c r="AF1136" s="1">
        <v>7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44</v>
      </c>
      <c r="AO1136" s="20" t="str">
        <f t="shared" si="324"/>
        <v>36-50</v>
      </c>
      <c r="AP1136" s="1">
        <v>2681</v>
      </c>
      <c r="AQ1136" s="1">
        <v>0</v>
      </c>
      <c r="AR1136" s="1">
        <v>0</v>
      </c>
      <c r="AS1136" s="1">
        <v>1</v>
      </c>
      <c r="AT1136" s="1">
        <v>0</v>
      </c>
      <c r="AU1136" s="1">
        <v>0</v>
      </c>
      <c r="AV1136" s="1">
        <v>0</v>
      </c>
      <c r="AW1136" s="1">
        <v>0</v>
      </c>
      <c r="AX1136" s="1">
        <v>1</v>
      </c>
      <c r="AY1136" s="1">
        <v>0</v>
      </c>
      <c r="AZ1136" s="1">
        <v>459</v>
      </c>
      <c r="BA1136" s="23">
        <v>42168</v>
      </c>
      <c r="BB1136" s="25">
        <f t="shared" si="325"/>
        <v>6</v>
      </c>
      <c r="BC1136" s="25" t="str">
        <f t="shared" si="326"/>
        <v>June</v>
      </c>
      <c r="BD1136" s="25">
        <v>1</v>
      </c>
      <c r="BE1136" t="str">
        <f t="shared" si="327"/>
        <v>580,60482,High income,338,Low spender,0.00558843953572964,0,1,81,255,43,134,37,14,24,507,0.502958579881657,0.0848126232741617,0.264299802761341,0.0729783037475345,0.0276134122287968,0.0473372781065089,1,7,2,7,17,0.0588235294117647,0.411764705882353,0.117647058823529,0.411764705882353,7,0,0,0,0,0,0,0,44,36-50,2681,0,0,1,0,0,0,0,1,0,459</v>
      </c>
    </row>
    <row r="1137" spans="1:57" ht="13.2" x14ac:dyDescent="0.25">
      <c r="A1137" s="8">
        <v>2169</v>
      </c>
      <c r="B1137" s="1">
        <v>57954</v>
      </c>
      <c r="C1137" s="8" t="str">
        <f t="shared" si="328"/>
        <v>High income</v>
      </c>
      <c r="D1137" s="31">
        <v>297</v>
      </c>
      <c r="E1137" s="34" t="str">
        <f t="shared" si="329"/>
        <v>Low spender</v>
      </c>
      <c r="F1137" s="10">
        <f t="shared" si="323"/>
        <v>5.1247541153328505E-3</v>
      </c>
      <c r="G1137" s="1">
        <v>1</v>
      </c>
      <c r="H1137" s="1">
        <v>1</v>
      </c>
      <c r="I1137" s="1">
        <v>52</v>
      </c>
      <c r="J1137" s="1">
        <v>456</v>
      </c>
      <c r="K1137" s="1">
        <v>4</v>
      </c>
      <c r="L1137" s="1">
        <v>24</v>
      </c>
      <c r="M1137" s="1">
        <v>0</v>
      </c>
      <c r="N1137" s="1">
        <v>0</v>
      </c>
      <c r="O1137" s="1">
        <v>9</v>
      </c>
      <c r="P1137" s="8">
        <f t="shared" si="330"/>
        <v>493</v>
      </c>
      <c r="Q1137" s="10">
        <f t="shared" si="331"/>
        <v>0.92494929006085191</v>
      </c>
      <c r="R1137" s="10">
        <f t="shared" si="332"/>
        <v>8.1135902636916835E-3</v>
      </c>
      <c r="S1137" s="10">
        <f t="shared" si="333"/>
        <v>4.8681541582150101E-2</v>
      </c>
      <c r="T1137" s="10">
        <f t="shared" si="334"/>
        <v>0</v>
      </c>
      <c r="U1137" s="10">
        <f t="shared" si="335"/>
        <v>0</v>
      </c>
      <c r="V1137" s="10">
        <f t="shared" si="336"/>
        <v>1.8255578093306288E-2</v>
      </c>
      <c r="W1137" s="1">
        <v>7</v>
      </c>
      <c r="X1137" s="1">
        <v>8</v>
      </c>
      <c r="Y1137" s="1">
        <v>2</v>
      </c>
      <c r="Z1137" s="1">
        <v>6</v>
      </c>
      <c r="AA1137" s="8">
        <f t="shared" si="337"/>
        <v>23</v>
      </c>
      <c r="AB1137" s="10">
        <f t="shared" si="338"/>
        <v>0.30434782608695654</v>
      </c>
      <c r="AC1137" s="10">
        <f t="shared" si="339"/>
        <v>0.34782608695652173</v>
      </c>
      <c r="AD1137" s="10">
        <f t="shared" si="340"/>
        <v>8.6956521739130432E-2</v>
      </c>
      <c r="AE1137" s="10">
        <f t="shared" si="341"/>
        <v>0.2608695652173913</v>
      </c>
      <c r="AF1137" s="1">
        <v>7</v>
      </c>
      <c r="AG1137" s="1">
        <v>0</v>
      </c>
      <c r="AH1137" s="1">
        <v>0</v>
      </c>
      <c r="AI1137" s="1">
        <v>0</v>
      </c>
      <c r="AJ1137" s="1">
        <v>1</v>
      </c>
      <c r="AK1137" s="1">
        <v>0</v>
      </c>
      <c r="AL1137" s="1">
        <v>0</v>
      </c>
      <c r="AM1137" s="1">
        <v>0</v>
      </c>
      <c r="AN1137" s="1">
        <v>43</v>
      </c>
      <c r="AO1137" s="20" t="str">
        <f t="shared" si="324"/>
        <v>36-50</v>
      </c>
      <c r="AP1137" s="1">
        <v>2170</v>
      </c>
      <c r="AQ1137" s="1">
        <v>0</v>
      </c>
      <c r="AR1137" s="1">
        <v>0</v>
      </c>
      <c r="AS1137" s="1">
        <v>0</v>
      </c>
      <c r="AT1137" s="1">
        <v>1</v>
      </c>
      <c r="AU1137" s="1">
        <v>0</v>
      </c>
      <c r="AV1137" s="1">
        <v>0</v>
      </c>
      <c r="AW1137" s="1">
        <v>0</v>
      </c>
      <c r="AX1137" s="1">
        <v>1</v>
      </c>
      <c r="AY1137" s="1">
        <v>0</v>
      </c>
      <c r="AZ1137" s="1">
        <v>475</v>
      </c>
      <c r="BA1137" s="23">
        <v>42679</v>
      </c>
      <c r="BB1137" s="25">
        <f t="shared" si="325"/>
        <v>11</v>
      </c>
      <c r="BC1137" s="25" t="str">
        <f t="shared" si="326"/>
        <v>November</v>
      </c>
      <c r="BD1137" s="25">
        <v>1</v>
      </c>
      <c r="BE1137" t="str">
        <f t="shared" si="327"/>
        <v>2169,57954,High income,297,Low spender,0.00512475411533285,1,1,52,456,4,24,0,0,9,493,0.924949290060852,0.00811359026369168,0.0486815415821501,0,0,0.0182555780933063,7,8,2,6,23,0.304347826086957,0.347826086956522,0.0869565217391304,0.260869565217391,7,0,0,0,1,0,0,0,43,36-50,2170,0,0,0,1,0,0,0,1,0,475</v>
      </c>
    </row>
    <row r="1138" spans="1:57" ht="13.2" x14ac:dyDescent="0.25">
      <c r="A1138" s="8">
        <v>178</v>
      </c>
      <c r="B1138" s="1">
        <v>54006</v>
      </c>
      <c r="C1138" s="8" t="str">
        <f t="shared" si="328"/>
        <v>High income</v>
      </c>
      <c r="D1138" s="31">
        <v>40</v>
      </c>
      <c r="E1138" s="34" t="str">
        <f t="shared" si="329"/>
        <v>Low spender</v>
      </c>
      <c r="F1138" s="10">
        <f t="shared" si="323"/>
        <v>7.4065844535792322E-4</v>
      </c>
      <c r="G1138" s="1">
        <v>1</v>
      </c>
      <c r="H1138" s="1">
        <v>0</v>
      </c>
      <c r="I1138" s="1">
        <v>42</v>
      </c>
      <c r="J1138" s="1">
        <v>174</v>
      </c>
      <c r="K1138" s="1">
        <v>77</v>
      </c>
      <c r="L1138" s="1">
        <v>203</v>
      </c>
      <c r="M1138" s="1">
        <v>6</v>
      </c>
      <c r="N1138" s="1">
        <v>24</v>
      </c>
      <c r="O1138" s="1">
        <v>97</v>
      </c>
      <c r="P1138" s="8">
        <f t="shared" si="330"/>
        <v>581</v>
      </c>
      <c r="Q1138" s="10">
        <f t="shared" si="331"/>
        <v>0.29948364888123924</v>
      </c>
      <c r="R1138" s="10">
        <f t="shared" si="332"/>
        <v>0.13253012048192772</v>
      </c>
      <c r="S1138" s="10">
        <f t="shared" si="333"/>
        <v>0.3493975903614458</v>
      </c>
      <c r="T1138" s="10">
        <f t="shared" si="334"/>
        <v>1.0327022375215147E-2</v>
      </c>
      <c r="U1138" s="10">
        <f t="shared" si="335"/>
        <v>4.1308089500860588E-2</v>
      </c>
      <c r="V1138" s="10">
        <f t="shared" si="336"/>
        <v>0.16695352839931152</v>
      </c>
      <c r="W1138" s="1">
        <v>2</v>
      </c>
      <c r="X1138" s="1">
        <v>8</v>
      </c>
      <c r="Y1138" s="1">
        <v>1</v>
      </c>
      <c r="Z1138" s="1">
        <v>7</v>
      </c>
      <c r="AA1138" s="8">
        <f t="shared" si="337"/>
        <v>18</v>
      </c>
      <c r="AB1138" s="10">
        <f t="shared" si="338"/>
        <v>0.1111111111111111</v>
      </c>
      <c r="AC1138" s="10">
        <f t="shared" si="339"/>
        <v>0.44444444444444442</v>
      </c>
      <c r="AD1138" s="10">
        <f t="shared" si="340"/>
        <v>5.5555555555555552E-2</v>
      </c>
      <c r="AE1138" s="10">
        <f t="shared" si="341"/>
        <v>0.3888888888888889</v>
      </c>
      <c r="AF1138" s="1">
        <v>7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35</v>
      </c>
      <c r="AO1138" s="20" t="str">
        <f t="shared" si="324"/>
        <v>24-35</v>
      </c>
      <c r="AP1138" s="1">
        <v>2808</v>
      </c>
      <c r="AQ1138" s="1">
        <v>0</v>
      </c>
      <c r="AR1138" s="1">
        <v>0</v>
      </c>
      <c r="AS1138" s="1">
        <v>0</v>
      </c>
      <c r="AT1138" s="1">
        <v>1</v>
      </c>
      <c r="AU1138" s="1">
        <v>0</v>
      </c>
      <c r="AV1138" s="1">
        <v>0</v>
      </c>
      <c r="AW1138" s="1">
        <v>1</v>
      </c>
      <c r="AX1138" s="1">
        <v>0</v>
      </c>
      <c r="AY1138" s="1">
        <v>0</v>
      </c>
      <c r="AZ1138" s="1">
        <v>387</v>
      </c>
      <c r="BA1138" s="23">
        <v>42041</v>
      </c>
      <c r="BB1138" s="25">
        <f t="shared" si="325"/>
        <v>2</v>
      </c>
      <c r="BC1138" s="25" t="str">
        <f t="shared" si="326"/>
        <v>February</v>
      </c>
      <c r="BD1138" s="25">
        <v>1</v>
      </c>
      <c r="BE1138" t="str">
        <f t="shared" si="327"/>
        <v>178,54006,High income,40,Low spender,0.000740658445357923,1,0,42,174,77,203,6,24,97,581,0.299483648881239,0.132530120481928,0.349397590361446,0.0103270223752151,0.0413080895008606,0.166953528399312,2,8,1,7,18,0.111111111111111,0.444444444444444,0.0555555555555556,0.388888888888889,7,0,0,0,0,0,0,0,35,24-35,2808,0,0,0,1,0,0,1,0,0,387</v>
      </c>
    </row>
    <row r="1139" spans="1:57" ht="13.2" x14ac:dyDescent="0.25">
      <c r="A1139" s="8">
        <v>1658</v>
      </c>
      <c r="B1139" s="1">
        <v>70337</v>
      </c>
      <c r="C1139" s="8" t="str">
        <f t="shared" si="328"/>
        <v>High income</v>
      </c>
      <c r="D1139" s="31">
        <v>219</v>
      </c>
      <c r="E1139" s="34" t="str">
        <f t="shared" si="329"/>
        <v>Low spender</v>
      </c>
      <c r="F1139" s="10">
        <f t="shared" si="323"/>
        <v>3.1135817564013251E-3</v>
      </c>
      <c r="G1139" s="1">
        <v>0</v>
      </c>
      <c r="H1139" s="1">
        <v>0</v>
      </c>
      <c r="I1139" s="1">
        <v>75</v>
      </c>
      <c r="J1139" s="1">
        <v>187</v>
      </c>
      <c r="K1139" s="1">
        <v>81</v>
      </c>
      <c r="L1139" s="1">
        <v>149</v>
      </c>
      <c r="M1139" s="1">
        <v>25</v>
      </c>
      <c r="N1139" s="1">
        <v>43</v>
      </c>
      <c r="O1139" s="1">
        <v>91</v>
      </c>
      <c r="P1139" s="8">
        <f t="shared" si="330"/>
        <v>576</v>
      </c>
      <c r="Q1139" s="10">
        <f t="shared" si="331"/>
        <v>0.32465277777777779</v>
      </c>
      <c r="R1139" s="10">
        <f t="shared" si="332"/>
        <v>0.140625</v>
      </c>
      <c r="S1139" s="10">
        <f t="shared" si="333"/>
        <v>0.25868055555555558</v>
      </c>
      <c r="T1139" s="10">
        <f t="shared" si="334"/>
        <v>4.3402777777777776E-2</v>
      </c>
      <c r="U1139" s="10">
        <f t="shared" si="335"/>
        <v>7.4652777777777776E-2</v>
      </c>
      <c r="V1139" s="10">
        <f t="shared" si="336"/>
        <v>0.1579861111111111</v>
      </c>
      <c r="W1139" s="1">
        <v>1</v>
      </c>
      <c r="X1139" s="1">
        <v>2</v>
      </c>
      <c r="Y1139" s="1">
        <v>2</v>
      </c>
      <c r="Z1139" s="1">
        <v>12</v>
      </c>
      <c r="AA1139" s="8">
        <f t="shared" si="337"/>
        <v>17</v>
      </c>
      <c r="AB1139" s="10">
        <f t="shared" si="338"/>
        <v>5.8823529411764705E-2</v>
      </c>
      <c r="AC1139" s="10">
        <f t="shared" si="339"/>
        <v>0.11764705882352941</v>
      </c>
      <c r="AD1139" s="10">
        <f t="shared" si="340"/>
        <v>0.11764705882352941</v>
      </c>
      <c r="AE1139" s="10">
        <f t="shared" si="341"/>
        <v>0.70588235294117652</v>
      </c>
      <c r="AF1139" s="1">
        <v>1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41</v>
      </c>
      <c r="AO1139" s="20" t="str">
        <f t="shared" si="324"/>
        <v>36-50</v>
      </c>
      <c r="AP1139" s="1">
        <v>2337</v>
      </c>
      <c r="AQ1139" s="1">
        <v>0</v>
      </c>
      <c r="AR1139" s="1">
        <v>0</v>
      </c>
      <c r="AS1139" s="1">
        <v>1</v>
      </c>
      <c r="AT1139" s="1">
        <v>0</v>
      </c>
      <c r="AU1139" s="1">
        <v>0</v>
      </c>
      <c r="AV1139" s="1">
        <v>0</v>
      </c>
      <c r="AW1139" s="1">
        <v>1</v>
      </c>
      <c r="AX1139" s="1">
        <v>0</v>
      </c>
      <c r="AY1139" s="1">
        <v>0</v>
      </c>
      <c r="AZ1139" s="1">
        <v>394</v>
      </c>
      <c r="BA1139" s="23">
        <v>42512</v>
      </c>
      <c r="BB1139" s="25">
        <f t="shared" si="325"/>
        <v>5</v>
      </c>
      <c r="BC1139" s="25" t="str">
        <f t="shared" si="326"/>
        <v>May</v>
      </c>
      <c r="BD1139" s="25">
        <v>1</v>
      </c>
      <c r="BE1139" t="str">
        <f t="shared" si="327"/>
        <v>1658,70337,High income,219,Low spender,0.00311358175640133,0,0,75,187,81,149,25,43,91,576,0.324652777777778,0.140625,0.258680555555556,0.0434027777777778,0.0746527777777778,0.157986111111111,1,2,2,12,17,0.0588235294117647,0.117647058823529,0.117647058823529,0.705882352941177,1,0,0,0,0,0,0,0,41,36-50,2337,0,0,1,0,0,0,1,0,0,394</v>
      </c>
    </row>
    <row r="1140" spans="1:57" ht="13.2" x14ac:dyDescent="0.25">
      <c r="A1140" s="8">
        <v>542</v>
      </c>
      <c r="B1140" s="1">
        <v>48070</v>
      </c>
      <c r="C1140" s="8" t="str">
        <f t="shared" si="328"/>
        <v>Low income</v>
      </c>
      <c r="D1140" s="31">
        <v>838</v>
      </c>
      <c r="E1140" s="34" t="str">
        <f t="shared" si="329"/>
        <v>High spender</v>
      </c>
      <c r="F1140" s="10">
        <f t="shared" si="323"/>
        <v>1.7432910339088829E-2</v>
      </c>
      <c r="G1140" s="1">
        <v>0</v>
      </c>
      <c r="H1140" s="1">
        <v>1</v>
      </c>
      <c r="I1140" s="1">
        <v>33</v>
      </c>
      <c r="J1140" s="1">
        <v>373</v>
      </c>
      <c r="K1140" s="1">
        <v>14</v>
      </c>
      <c r="L1140" s="1">
        <v>83</v>
      </c>
      <c r="M1140" s="1">
        <v>6</v>
      </c>
      <c r="N1140" s="1">
        <v>9</v>
      </c>
      <c r="O1140" s="1">
        <v>19</v>
      </c>
      <c r="P1140" s="8">
        <f t="shared" si="330"/>
        <v>504</v>
      </c>
      <c r="Q1140" s="10">
        <f t="shared" si="331"/>
        <v>0.74007936507936511</v>
      </c>
      <c r="R1140" s="10">
        <f t="shared" si="332"/>
        <v>2.7777777777777776E-2</v>
      </c>
      <c r="S1140" s="10">
        <f t="shared" si="333"/>
        <v>0.16468253968253968</v>
      </c>
      <c r="T1140" s="10">
        <f t="shared" si="334"/>
        <v>1.1904761904761904E-2</v>
      </c>
      <c r="U1140" s="10">
        <f t="shared" si="335"/>
        <v>1.7857142857142856E-2</v>
      </c>
      <c r="V1140" s="10">
        <f t="shared" si="336"/>
        <v>3.7698412698412696E-2</v>
      </c>
      <c r="W1140" s="1">
        <v>3</v>
      </c>
      <c r="X1140" s="1">
        <v>8</v>
      </c>
      <c r="Y1140" s="1">
        <v>2</v>
      </c>
      <c r="Z1140" s="1">
        <v>6</v>
      </c>
      <c r="AA1140" s="8">
        <f t="shared" si="337"/>
        <v>19</v>
      </c>
      <c r="AB1140" s="10">
        <f t="shared" si="338"/>
        <v>0.15789473684210525</v>
      </c>
      <c r="AC1140" s="10">
        <f t="shared" si="339"/>
        <v>0.42105263157894735</v>
      </c>
      <c r="AD1140" s="10">
        <f t="shared" si="340"/>
        <v>0.10526315789473684</v>
      </c>
      <c r="AE1140" s="10">
        <f t="shared" si="341"/>
        <v>0.31578947368421051</v>
      </c>
      <c r="AF1140" s="1">
        <v>7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1</v>
      </c>
      <c r="AM1140" s="1">
        <v>0</v>
      </c>
      <c r="AN1140" s="1">
        <v>70</v>
      </c>
      <c r="AO1140" s="20" t="str">
        <f t="shared" si="324"/>
        <v>66+</v>
      </c>
      <c r="AP1140" s="1">
        <v>2691</v>
      </c>
      <c r="AQ1140" s="1">
        <v>0</v>
      </c>
      <c r="AR1140" s="1">
        <v>0</v>
      </c>
      <c r="AS1140" s="1">
        <v>0</v>
      </c>
      <c r="AT1140" s="1">
        <v>1</v>
      </c>
      <c r="AU1140" s="1">
        <v>0</v>
      </c>
      <c r="AV1140" s="1">
        <v>0</v>
      </c>
      <c r="AW1140" s="1">
        <v>1</v>
      </c>
      <c r="AX1140" s="1">
        <v>0</v>
      </c>
      <c r="AY1140" s="1">
        <v>0</v>
      </c>
      <c r="AZ1140" s="1">
        <v>466</v>
      </c>
      <c r="BA1140" s="23">
        <v>42158</v>
      </c>
      <c r="BB1140" s="25">
        <f t="shared" si="325"/>
        <v>6</v>
      </c>
      <c r="BC1140" s="25" t="str">
        <f t="shared" si="326"/>
        <v>June</v>
      </c>
      <c r="BD1140" s="25">
        <v>1</v>
      </c>
      <c r="BE1140" t="str">
        <f t="shared" si="327"/>
        <v>542,48070,Low income,838,High spender,0.0174329103390888,0,1,33,373,14,83,6,9,19,504,0.740079365079365,0.0277777777777778,0.16468253968254,0.0119047619047619,0.0178571428571429,0.0376984126984127,3,8,2,6,19,0.157894736842105,0.421052631578947,0.105263157894737,0.315789473684211,7,0,0,0,0,0,1,0,70,66+,2691,0,0,0,1,0,0,1,0,0,466</v>
      </c>
    </row>
    <row r="1141" spans="1:57" ht="13.2" x14ac:dyDescent="0.25">
      <c r="A1141" s="8">
        <v>1995</v>
      </c>
      <c r="B1141" s="1">
        <v>61180</v>
      </c>
      <c r="C1141" s="8" t="str">
        <f t="shared" si="328"/>
        <v>High income</v>
      </c>
      <c r="D1141" s="31">
        <v>18</v>
      </c>
      <c r="E1141" s="34" t="str">
        <f t="shared" si="329"/>
        <v>Low spender</v>
      </c>
      <c r="F1141" s="10">
        <f t="shared" si="323"/>
        <v>2.9421379535796014E-4</v>
      </c>
      <c r="G1141" s="1">
        <v>0</v>
      </c>
      <c r="H1141" s="1">
        <v>1</v>
      </c>
      <c r="I1141" s="1">
        <v>70</v>
      </c>
      <c r="J1141" s="1">
        <v>403</v>
      </c>
      <c r="K1141" s="1">
        <v>24</v>
      </c>
      <c r="L1141" s="1">
        <v>29</v>
      </c>
      <c r="M1141" s="1">
        <v>6</v>
      </c>
      <c r="N1141" s="1">
        <v>24</v>
      </c>
      <c r="O1141" s="1">
        <v>218</v>
      </c>
      <c r="P1141" s="8">
        <f t="shared" si="330"/>
        <v>704</v>
      </c>
      <c r="Q1141" s="10">
        <f t="shared" si="331"/>
        <v>0.57244318181818177</v>
      </c>
      <c r="R1141" s="10">
        <f t="shared" si="332"/>
        <v>3.4090909090909088E-2</v>
      </c>
      <c r="S1141" s="10">
        <f t="shared" si="333"/>
        <v>4.1193181818181816E-2</v>
      </c>
      <c r="T1141" s="10">
        <f t="shared" si="334"/>
        <v>8.5227272727272721E-3</v>
      </c>
      <c r="U1141" s="10">
        <f t="shared" si="335"/>
        <v>3.4090909090909088E-2</v>
      </c>
      <c r="V1141" s="10">
        <f t="shared" si="336"/>
        <v>0.30965909090909088</v>
      </c>
      <c r="W1141" s="1">
        <v>2</v>
      </c>
      <c r="X1141" s="1">
        <v>5</v>
      </c>
      <c r="Y1141" s="1">
        <v>5</v>
      </c>
      <c r="Z1141" s="1">
        <v>6</v>
      </c>
      <c r="AA1141" s="8">
        <f t="shared" si="337"/>
        <v>18</v>
      </c>
      <c r="AB1141" s="10">
        <f t="shared" si="338"/>
        <v>0.1111111111111111</v>
      </c>
      <c r="AC1141" s="10">
        <f t="shared" si="339"/>
        <v>0.27777777777777779</v>
      </c>
      <c r="AD1141" s="10">
        <f t="shared" si="340"/>
        <v>0.27777777777777779</v>
      </c>
      <c r="AE1141" s="10">
        <f t="shared" si="341"/>
        <v>0.33333333333333331</v>
      </c>
      <c r="AF1141" s="1">
        <v>3</v>
      </c>
      <c r="AG1141" s="1">
        <v>0</v>
      </c>
      <c r="AH1141" s="1">
        <v>0</v>
      </c>
      <c r="AI1141" s="1">
        <v>1</v>
      </c>
      <c r="AJ1141" s="1">
        <v>0</v>
      </c>
      <c r="AK1141" s="1">
        <v>0</v>
      </c>
      <c r="AL1141" s="1">
        <v>0</v>
      </c>
      <c r="AM1141" s="1">
        <v>0</v>
      </c>
      <c r="AN1141" s="1">
        <v>61</v>
      </c>
      <c r="AO1141" s="20" t="str">
        <f t="shared" si="324"/>
        <v>50-65</v>
      </c>
      <c r="AP1141" s="1">
        <v>2226</v>
      </c>
      <c r="AQ1141" s="1">
        <v>0</v>
      </c>
      <c r="AR1141" s="1">
        <v>1</v>
      </c>
      <c r="AS1141" s="1">
        <v>0</v>
      </c>
      <c r="AT1141" s="1">
        <v>0</v>
      </c>
      <c r="AU1141" s="1">
        <v>0</v>
      </c>
      <c r="AV1141" s="1">
        <v>0</v>
      </c>
      <c r="AW1141" s="1">
        <v>1</v>
      </c>
      <c r="AX1141" s="1">
        <v>0</v>
      </c>
      <c r="AY1141" s="1">
        <v>0</v>
      </c>
      <c r="AZ1141" s="1">
        <v>268</v>
      </c>
      <c r="BA1141" s="23">
        <v>42623</v>
      </c>
      <c r="BB1141" s="25">
        <f t="shared" si="325"/>
        <v>9</v>
      </c>
      <c r="BC1141" s="25" t="str">
        <f t="shared" si="326"/>
        <v>September</v>
      </c>
      <c r="BD1141" s="25">
        <v>1</v>
      </c>
      <c r="BE1141" t="str">
        <f t="shared" si="327"/>
        <v>1995,61180,High income,18,Low spender,0.00029421379535796,0,1,70,403,24,29,6,24,218,704,0.572443181818182,0.0340909090909091,0.0411931818181818,0.00852272727272727,0.0340909090909091,0.309659090909091,2,5,5,6,18,0.111111111111111,0.277777777777778,0.277777777777778,0.333333333333333,3,0,0,1,0,0,0,0,61,50-65,2226,0,1,0,0,0,0,1,0,0,268</v>
      </c>
    </row>
    <row r="1142" spans="1:57" ht="13.2" x14ac:dyDescent="0.25">
      <c r="A1142" s="8">
        <v>268</v>
      </c>
      <c r="B1142" s="1">
        <v>50437</v>
      </c>
      <c r="C1142" s="8" t="str">
        <f t="shared" si="328"/>
        <v>Low income</v>
      </c>
      <c r="D1142" s="31">
        <v>257</v>
      </c>
      <c r="E1142" s="34" t="str">
        <f t="shared" si="329"/>
        <v>Low spender</v>
      </c>
      <c r="F1142" s="10">
        <f t="shared" si="323"/>
        <v>5.0954656303903879E-3</v>
      </c>
      <c r="G1142" s="1">
        <v>0</v>
      </c>
      <c r="H1142" s="1">
        <v>2</v>
      </c>
      <c r="I1142" s="1">
        <v>28</v>
      </c>
      <c r="J1142" s="1">
        <v>370</v>
      </c>
      <c r="K1142" s="1">
        <v>9</v>
      </c>
      <c r="L1142" s="1">
        <v>92</v>
      </c>
      <c r="M1142" s="1">
        <v>6</v>
      </c>
      <c r="N1142" s="1">
        <v>9</v>
      </c>
      <c r="O1142" s="1">
        <v>4</v>
      </c>
      <c r="P1142" s="8">
        <f t="shared" si="330"/>
        <v>490</v>
      </c>
      <c r="Q1142" s="10">
        <f t="shared" si="331"/>
        <v>0.75510204081632648</v>
      </c>
      <c r="R1142" s="10">
        <f t="shared" si="332"/>
        <v>1.8367346938775512E-2</v>
      </c>
      <c r="S1142" s="10">
        <f t="shared" si="333"/>
        <v>0.18775510204081633</v>
      </c>
      <c r="T1142" s="10">
        <f t="shared" si="334"/>
        <v>1.2244897959183673E-2</v>
      </c>
      <c r="U1142" s="10">
        <f t="shared" si="335"/>
        <v>1.8367346938775512E-2</v>
      </c>
      <c r="V1142" s="10">
        <f t="shared" si="336"/>
        <v>8.1632653061224497E-3</v>
      </c>
      <c r="W1142" s="1">
        <v>3</v>
      </c>
      <c r="X1142" s="1">
        <v>7</v>
      </c>
      <c r="Y1142" s="1">
        <v>1</v>
      </c>
      <c r="Z1142" s="1">
        <v>8</v>
      </c>
      <c r="AA1142" s="8">
        <f t="shared" si="337"/>
        <v>19</v>
      </c>
      <c r="AB1142" s="10">
        <f t="shared" si="338"/>
        <v>0.15789473684210525</v>
      </c>
      <c r="AC1142" s="10">
        <f t="shared" si="339"/>
        <v>0.36842105263157893</v>
      </c>
      <c r="AD1142" s="10">
        <f t="shared" si="340"/>
        <v>5.2631578947368418E-2</v>
      </c>
      <c r="AE1142" s="10">
        <f t="shared" si="341"/>
        <v>0.42105263157894735</v>
      </c>
      <c r="AF1142" s="1">
        <v>7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57</v>
      </c>
      <c r="AO1142" s="20" t="str">
        <f t="shared" si="324"/>
        <v>50-65</v>
      </c>
      <c r="AP1142" s="1">
        <v>2779</v>
      </c>
      <c r="AQ1142" s="1">
        <v>0</v>
      </c>
      <c r="AR1142" s="1">
        <v>1</v>
      </c>
      <c r="AS1142" s="1">
        <v>0</v>
      </c>
      <c r="AT1142" s="1">
        <v>0</v>
      </c>
      <c r="AU1142" s="1">
        <v>0</v>
      </c>
      <c r="AV1142" s="1">
        <v>0</v>
      </c>
      <c r="AW1142" s="1">
        <v>1</v>
      </c>
      <c r="AX1142" s="1">
        <v>0</v>
      </c>
      <c r="AY1142" s="1">
        <v>0</v>
      </c>
      <c r="AZ1142" s="1">
        <v>482</v>
      </c>
      <c r="BA1142" s="23">
        <v>42070</v>
      </c>
      <c r="BB1142" s="25">
        <f t="shared" si="325"/>
        <v>3</v>
      </c>
      <c r="BC1142" s="25" t="str">
        <f t="shared" si="326"/>
        <v>March</v>
      </c>
      <c r="BD1142" s="25">
        <v>1</v>
      </c>
      <c r="BE1142" t="str">
        <f t="shared" si="327"/>
        <v>268,50437,Low income,257,Low spender,0.00509546563039039,0,2,28,370,9,92,6,9,4,490,0.755102040816326,0.0183673469387755,0.187755102040816,0.0122448979591837,0.0183673469387755,0.00816326530612245,3,7,1,8,19,0.157894736842105,0.368421052631579,0.0526315789473684,0.421052631578947,7,0,0,0,0,0,0,0,57,50-65,2779,0,1,0,0,0,0,1,0,0,482</v>
      </c>
    </row>
    <row r="1143" spans="1:57" ht="13.2" x14ac:dyDescent="0.25">
      <c r="A1143" s="8">
        <v>1058</v>
      </c>
      <c r="B1143" s="1">
        <v>53843</v>
      </c>
      <c r="C1143" s="8" t="str">
        <f t="shared" si="328"/>
        <v>High income</v>
      </c>
      <c r="D1143" s="31">
        <v>216</v>
      </c>
      <c r="E1143" s="34" t="str">
        <f t="shared" si="329"/>
        <v>Low spender</v>
      </c>
      <c r="F1143" s="10">
        <f t="shared" si="323"/>
        <v>4.0116635402930746E-3</v>
      </c>
      <c r="G1143" s="1">
        <v>0</v>
      </c>
      <c r="H1143" s="1">
        <v>1</v>
      </c>
      <c r="I1143" s="1">
        <v>64</v>
      </c>
      <c r="J1143" s="1">
        <v>378</v>
      </c>
      <c r="K1143" s="1">
        <v>0</v>
      </c>
      <c r="L1143" s="1">
        <v>88</v>
      </c>
      <c r="M1143" s="1">
        <v>19</v>
      </c>
      <c r="N1143" s="1">
        <v>4</v>
      </c>
      <c r="O1143" s="1">
        <v>73</v>
      </c>
      <c r="P1143" s="8">
        <f t="shared" si="330"/>
        <v>562</v>
      </c>
      <c r="Q1143" s="10">
        <f t="shared" si="331"/>
        <v>0.67259786476868333</v>
      </c>
      <c r="R1143" s="10">
        <f t="shared" si="332"/>
        <v>0</v>
      </c>
      <c r="S1143" s="10">
        <f t="shared" si="333"/>
        <v>0.15658362989323843</v>
      </c>
      <c r="T1143" s="10">
        <f t="shared" si="334"/>
        <v>3.3807829181494664E-2</v>
      </c>
      <c r="U1143" s="10">
        <f t="shared" si="335"/>
        <v>7.1174377224199285E-3</v>
      </c>
      <c r="V1143" s="10">
        <f t="shared" si="336"/>
        <v>0.1298932384341637</v>
      </c>
      <c r="W1143" s="1">
        <v>4</v>
      </c>
      <c r="X1143" s="1">
        <v>8</v>
      </c>
      <c r="Y1143" s="1">
        <v>5</v>
      </c>
      <c r="Z1143" s="1">
        <v>3</v>
      </c>
      <c r="AA1143" s="8">
        <f t="shared" si="337"/>
        <v>20</v>
      </c>
      <c r="AB1143" s="10">
        <f t="shared" si="338"/>
        <v>0.2</v>
      </c>
      <c r="AC1143" s="10">
        <f t="shared" si="339"/>
        <v>0.4</v>
      </c>
      <c r="AD1143" s="10">
        <f t="shared" si="340"/>
        <v>0.25</v>
      </c>
      <c r="AE1143" s="10">
        <f t="shared" si="341"/>
        <v>0.15</v>
      </c>
      <c r="AF1143" s="1">
        <v>7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55</v>
      </c>
      <c r="AO1143" s="20" t="str">
        <f t="shared" si="324"/>
        <v>50-65</v>
      </c>
      <c r="AP1143" s="1">
        <v>2526</v>
      </c>
      <c r="AQ1143" s="1">
        <v>0</v>
      </c>
      <c r="AR1143" s="1">
        <v>1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1</v>
      </c>
      <c r="AY1143" s="1">
        <v>0</v>
      </c>
      <c r="AZ1143" s="1">
        <v>416</v>
      </c>
      <c r="BA1143" s="23">
        <v>42323</v>
      </c>
      <c r="BB1143" s="25">
        <f t="shared" si="325"/>
        <v>11</v>
      </c>
      <c r="BC1143" s="25" t="str">
        <f t="shared" si="326"/>
        <v>November</v>
      </c>
      <c r="BD1143" s="25">
        <v>1</v>
      </c>
      <c r="BE1143" t="str">
        <f t="shared" si="327"/>
        <v>1058,53843,High income,216,Low spender,0.00401166354029307,0,1,64,378,0,88,19,4,73,562,0.672597864768683,0,0.156583629893238,0.0338078291814947,0.00711743772241993,0.129893238434164,4,8,5,3,20,0.2,0.4,0.25,0.15,7,0,0,0,0,0,0,0,55,50-65,2526,0,1,0,0,0,0,0,1,0,416</v>
      </c>
    </row>
    <row r="1144" spans="1:57" ht="13.2" x14ac:dyDescent="0.25">
      <c r="A1144" s="8">
        <v>224</v>
      </c>
      <c r="B1144" s="1">
        <v>50611</v>
      </c>
      <c r="C1144" s="8" t="str">
        <f t="shared" si="328"/>
        <v>Low income</v>
      </c>
      <c r="D1144" s="31">
        <v>1406</v>
      </c>
      <c r="E1144" s="34" t="str">
        <f t="shared" si="329"/>
        <v>High spender</v>
      </c>
      <c r="F1144" s="10">
        <f t="shared" si="323"/>
        <v>2.7780522020904547E-2</v>
      </c>
      <c r="G1144" s="1">
        <v>0</v>
      </c>
      <c r="H1144" s="1">
        <v>1</v>
      </c>
      <c r="I1144" s="1">
        <v>98</v>
      </c>
      <c r="J1144" s="1">
        <v>459</v>
      </c>
      <c r="K1144" s="1">
        <v>0</v>
      </c>
      <c r="L1144" s="1">
        <v>24</v>
      </c>
      <c r="M1144" s="1">
        <v>6</v>
      </c>
      <c r="N1144" s="1">
        <v>0</v>
      </c>
      <c r="O1144" s="1">
        <v>4</v>
      </c>
      <c r="P1144" s="8">
        <f t="shared" si="330"/>
        <v>493</v>
      </c>
      <c r="Q1144" s="10">
        <f t="shared" si="331"/>
        <v>0.93103448275862066</v>
      </c>
      <c r="R1144" s="10">
        <f t="shared" si="332"/>
        <v>0</v>
      </c>
      <c r="S1144" s="10">
        <f t="shared" si="333"/>
        <v>4.8681541582150101E-2</v>
      </c>
      <c r="T1144" s="10">
        <f t="shared" si="334"/>
        <v>1.2170385395537525E-2</v>
      </c>
      <c r="U1144" s="10">
        <f t="shared" si="335"/>
        <v>0</v>
      </c>
      <c r="V1144" s="10">
        <f t="shared" si="336"/>
        <v>8.1135902636916835E-3</v>
      </c>
      <c r="W1144" s="1">
        <v>6</v>
      </c>
      <c r="X1144" s="1">
        <v>4</v>
      </c>
      <c r="Y1144" s="1">
        <v>5</v>
      </c>
      <c r="Z1144" s="1">
        <v>7</v>
      </c>
      <c r="AA1144" s="8">
        <f t="shared" si="337"/>
        <v>22</v>
      </c>
      <c r="AB1144" s="10">
        <f t="shared" si="338"/>
        <v>0.27272727272727271</v>
      </c>
      <c r="AC1144" s="10">
        <f t="shared" si="339"/>
        <v>0.18181818181818182</v>
      </c>
      <c r="AD1144" s="10">
        <f t="shared" si="340"/>
        <v>0.22727272727272727</v>
      </c>
      <c r="AE1144" s="10">
        <f t="shared" si="341"/>
        <v>0.31818181818181818</v>
      </c>
      <c r="AF1144" s="1">
        <v>6</v>
      </c>
      <c r="AG1144" s="1">
        <v>0</v>
      </c>
      <c r="AH1144" s="1">
        <v>0</v>
      </c>
      <c r="AI1144" s="1">
        <v>0</v>
      </c>
      <c r="AJ1144" s="1">
        <v>1</v>
      </c>
      <c r="AK1144" s="1">
        <v>0</v>
      </c>
      <c r="AL1144" s="1">
        <v>0</v>
      </c>
      <c r="AM1144" s="1">
        <v>0</v>
      </c>
      <c r="AN1144" s="1">
        <v>60</v>
      </c>
      <c r="AO1144" s="20" t="str">
        <f t="shared" si="324"/>
        <v>50-65</v>
      </c>
      <c r="AP1144" s="1">
        <v>2792</v>
      </c>
      <c r="AQ1144" s="1">
        <v>1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1</v>
      </c>
      <c r="AZ1144" s="1">
        <v>485</v>
      </c>
      <c r="BA1144" s="23">
        <v>42057</v>
      </c>
      <c r="BB1144" s="25">
        <f t="shared" si="325"/>
        <v>2</v>
      </c>
      <c r="BC1144" s="25" t="str">
        <f t="shared" si="326"/>
        <v>February</v>
      </c>
      <c r="BD1144" s="25">
        <v>1</v>
      </c>
      <c r="BE1144" t="str">
        <f t="shared" si="327"/>
        <v>224,50611,Low income,1406,High spender,0.0277805220209045,0,1,98,459,0,24,6,0,4,493,0.931034482758621,0,0.0486815415821501,0.0121703853955375,0,0.00811359026369168,6,4,5,7,22,0.272727272727273,0.181818181818182,0.227272727272727,0.318181818181818,6,0,0,0,1,0,0,0,60,50-65,2792,1,0,0,0,0,0,0,0,1,485</v>
      </c>
    </row>
    <row r="1145" spans="1:57" ht="13.2" x14ac:dyDescent="0.25">
      <c r="A1145" s="8">
        <v>225</v>
      </c>
      <c r="B1145" s="1">
        <v>50611</v>
      </c>
      <c r="C1145" s="8" t="str">
        <f t="shared" si="328"/>
        <v>Low income</v>
      </c>
      <c r="D1145" s="31">
        <v>62</v>
      </c>
      <c r="E1145" s="34" t="str">
        <f t="shared" si="329"/>
        <v>Low spender</v>
      </c>
      <c r="F1145" s="10">
        <f t="shared" si="323"/>
        <v>1.225030131789532E-3</v>
      </c>
      <c r="G1145" s="1">
        <v>0</v>
      </c>
      <c r="H1145" s="1">
        <v>1</v>
      </c>
      <c r="I1145" s="1">
        <v>98</v>
      </c>
      <c r="J1145" s="1">
        <v>459</v>
      </c>
      <c r="K1145" s="1">
        <v>0</v>
      </c>
      <c r="L1145" s="1">
        <v>24</v>
      </c>
      <c r="M1145" s="1">
        <v>6</v>
      </c>
      <c r="N1145" s="1">
        <v>0</v>
      </c>
      <c r="O1145" s="1">
        <v>4</v>
      </c>
      <c r="P1145" s="8">
        <f t="shared" si="330"/>
        <v>493</v>
      </c>
      <c r="Q1145" s="10">
        <f t="shared" si="331"/>
        <v>0.93103448275862066</v>
      </c>
      <c r="R1145" s="10">
        <f t="shared" si="332"/>
        <v>0</v>
      </c>
      <c r="S1145" s="10">
        <f t="shared" si="333"/>
        <v>4.8681541582150101E-2</v>
      </c>
      <c r="T1145" s="10">
        <f t="shared" si="334"/>
        <v>1.2170385395537525E-2</v>
      </c>
      <c r="U1145" s="10">
        <f t="shared" si="335"/>
        <v>0</v>
      </c>
      <c r="V1145" s="10">
        <f t="shared" si="336"/>
        <v>8.1135902636916835E-3</v>
      </c>
      <c r="W1145" s="1">
        <v>6</v>
      </c>
      <c r="X1145" s="1">
        <v>4</v>
      </c>
      <c r="Y1145" s="1">
        <v>5</v>
      </c>
      <c r="Z1145" s="1">
        <v>7</v>
      </c>
      <c r="AA1145" s="8">
        <f t="shared" si="337"/>
        <v>22</v>
      </c>
      <c r="AB1145" s="10">
        <f t="shared" si="338"/>
        <v>0.27272727272727271</v>
      </c>
      <c r="AC1145" s="10">
        <f t="shared" si="339"/>
        <v>0.18181818181818182</v>
      </c>
      <c r="AD1145" s="10">
        <f t="shared" si="340"/>
        <v>0.22727272727272727</v>
      </c>
      <c r="AE1145" s="10">
        <f t="shared" si="341"/>
        <v>0.31818181818181818</v>
      </c>
      <c r="AF1145" s="1">
        <v>6</v>
      </c>
      <c r="AG1145" s="1">
        <v>0</v>
      </c>
      <c r="AH1145" s="1">
        <v>0</v>
      </c>
      <c r="AI1145" s="1">
        <v>0</v>
      </c>
      <c r="AJ1145" s="1">
        <v>1</v>
      </c>
      <c r="AK1145" s="1">
        <v>0</v>
      </c>
      <c r="AL1145" s="1">
        <v>0</v>
      </c>
      <c r="AM1145" s="1">
        <v>1</v>
      </c>
      <c r="AN1145" s="1">
        <v>60</v>
      </c>
      <c r="AO1145" s="20" t="str">
        <f t="shared" si="324"/>
        <v>50-65</v>
      </c>
      <c r="AP1145" s="1">
        <v>2792</v>
      </c>
      <c r="AQ1145" s="1">
        <v>1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1</v>
      </c>
      <c r="AZ1145" s="1">
        <v>485</v>
      </c>
      <c r="BA1145" s="23">
        <v>42057</v>
      </c>
      <c r="BB1145" s="25">
        <f t="shared" si="325"/>
        <v>2</v>
      </c>
      <c r="BC1145" s="25" t="str">
        <f t="shared" si="326"/>
        <v>February</v>
      </c>
      <c r="BD1145" s="25">
        <v>1</v>
      </c>
      <c r="BE1145" t="str">
        <f t="shared" si="327"/>
        <v>225,50611,Low income,62,Low spender,0.00122503013178953,0,1,98,459,0,24,6,0,4,493,0.931034482758621,0,0.0486815415821501,0.0121703853955375,0,0.00811359026369168,6,4,5,7,22,0.272727272727273,0.181818181818182,0.227272727272727,0.318181818181818,6,0,0,0,1,0,0,1,60,50-65,2792,1,0,0,0,0,0,0,0,1,485</v>
      </c>
    </row>
    <row r="1146" spans="1:57" ht="13.2" x14ac:dyDescent="0.25">
      <c r="A1146" s="8">
        <v>2123</v>
      </c>
      <c r="B1146" s="1">
        <v>43783</v>
      </c>
      <c r="C1146" s="8" t="str">
        <f t="shared" si="328"/>
        <v>Low income</v>
      </c>
      <c r="D1146" s="31">
        <v>18</v>
      </c>
      <c r="E1146" s="34" t="str">
        <f t="shared" si="329"/>
        <v>Low spender</v>
      </c>
      <c r="F1146" s="10">
        <f t="shared" si="323"/>
        <v>4.1111847063928924E-4</v>
      </c>
      <c r="G1146" s="1">
        <v>1</v>
      </c>
      <c r="H1146" s="1">
        <v>0</v>
      </c>
      <c r="I1146" s="1">
        <v>22</v>
      </c>
      <c r="J1146" s="1">
        <v>327</v>
      </c>
      <c r="K1146" s="1">
        <v>9</v>
      </c>
      <c r="L1146" s="1">
        <v>125</v>
      </c>
      <c r="M1146" s="1">
        <v>25</v>
      </c>
      <c r="N1146" s="1">
        <v>4</v>
      </c>
      <c r="O1146" s="1">
        <v>139</v>
      </c>
      <c r="P1146" s="8">
        <f t="shared" si="330"/>
        <v>629</v>
      </c>
      <c r="Q1146" s="10">
        <f t="shared" si="331"/>
        <v>0.51987281399046104</v>
      </c>
      <c r="R1146" s="10">
        <f t="shared" si="332"/>
        <v>1.4308426073131956E-2</v>
      </c>
      <c r="S1146" s="10">
        <f t="shared" si="333"/>
        <v>0.1987281399046105</v>
      </c>
      <c r="T1146" s="10">
        <f t="shared" si="334"/>
        <v>3.9745627980922099E-2</v>
      </c>
      <c r="U1146" s="10">
        <f t="shared" si="335"/>
        <v>6.3593004769475362E-3</v>
      </c>
      <c r="V1146" s="10">
        <f t="shared" si="336"/>
        <v>0.22098569157392686</v>
      </c>
      <c r="W1146" s="1">
        <v>6</v>
      </c>
      <c r="X1146" s="1">
        <v>7</v>
      </c>
      <c r="Y1146" s="1">
        <v>1</v>
      </c>
      <c r="Z1146" s="1">
        <v>8</v>
      </c>
      <c r="AA1146" s="8">
        <f t="shared" si="337"/>
        <v>22</v>
      </c>
      <c r="AB1146" s="10">
        <f t="shared" si="338"/>
        <v>0.27272727272727271</v>
      </c>
      <c r="AC1146" s="10">
        <f t="shared" si="339"/>
        <v>0.31818181818181818</v>
      </c>
      <c r="AD1146" s="10">
        <f t="shared" si="340"/>
        <v>4.5454545454545456E-2</v>
      </c>
      <c r="AE1146" s="10">
        <f t="shared" si="341"/>
        <v>0.36363636363636365</v>
      </c>
      <c r="AF1146" s="1">
        <v>7</v>
      </c>
      <c r="AG1146" s="1">
        <v>0</v>
      </c>
      <c r="AH1146" s="1">
        <v>0</v>
      </c>
      <c r="AI1146" s="1">
        <v>1</v>
      </c>
      <c r="AJ1146" s="1">
        <v>0</v>
      </c>
      <c r="AK1146" s="1">
        <v>0</v>
      </c>
      <c r="AL1146" s="1">
        <v>0</v>
      </c>
      <c r="AM1146" s="1">
        <v>0</v>
      </c>
      <c r="AN1146" s="1">
        <v>42</v>
      </c>
      <c r="AO1146" s="20" t="str">
        <f t="shared" si="324"/>
        <v>36-50</v>
      </c>
      <c r="AP1146" s="1">
        <v>2190</v>
      </c>
      <c r="AQ1146" s="1">
        <v>0</v>
      </c>
      <c r="AR1146" s="1">
        <v>1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1</v>
      </c>
      <c r="AY1146" s="1">
        <v>0</v>
      </c>
      <c r="AZ1146" s="1">
        <v>351</v>
      </c>
      <c r="BA1146" s="23">
        <v>42659</v>
      </c>
      <c r="BB1146" s="25">
        <f t="shared" si="325"/>
        <v>10</v>
      </c>
      <c r="BC1146" s="25" t="str">
        <f t="shared" si="326"/>
        <v>October</v>
      </c>
      <c r="BD1146" s="25">
        <v>1</v>
      </c>
      <c r="BE1146" t="str">
        <f t="shared" si="327"/>
        <v>2123,43783,Low income,18,Low spender,0.000411118470639289,1,0,22,327,9,125,25,4,139,629,0.519872813990461,0.014308426073132,0.19872813990461,0.0397456279809221,0.00635930047694754,0.220985691573927,6,7,1,8,22,0.272727272727273,0.318181818181818,0.0454545454545455,0.363636363636364,7,0,0,1,0,0,0,0,42,36-50,2190,0,1,0,0,0,0,0,1,0,351</v>
      </c>
    </row>
    <row r="1147" spans="1:57" ht="13.2" x14ac:dyDescent="0.25">
      <c r="A1147" s="8">
        <v>277</v>
      </c>
      <c r="B1147" s="1">
        <v>59594</v>
      </c>
      <c r="C1147" s="8" t="str">
        <f t="shared" si="328"/>
        <v>High income</v>
      </c>
      <c r="D1147" s="31">
        <v>87</v>
      </c>
      <c r="E1147" s="34" t="str">
        <f t="shared" si="329"/>
        <v>Low spender</v>
      </c>
      <c r="F1147" s="10">
        <f t="shared" si="323"/>
        <v>1.4598785112595227E-3</v>
      </c>
      <c r="G1147" s="1">
        <v>0</v>
      </c>
      <c r="H1147" s="1">
        <v>1</v>
      </c>
      <c r="I1147" s="1">
        <v>74</v>
      </c>
      <c r="J1147" s="1">
        <v>457</v>
      </c>
      <c r="K1147" s="1">
        <v>4</v>
      </c>
      <c r="L1147" s="1">
        <v>29</v>
      </c>
      <c r="M1147" s="1">
        <v>0</v>
      </c>
      <c r="N1147" s="1">
        <v>0</v>
      </c>
      <c r="O1147" s="1">
        <v>9</v>
      </c>
      <c r="P1147" s="8">
        <f t="shared" si="330"/>
        <v>499</v>
      </c>
      <c r="Q1147" s="10">
        <f t="shared" si="331"/>
        <v>0.91583166332665333</v>
      </c>
      <c r="R1147" s="10">
        <f t="shared" si="332"/>
        <v>8.0160320641282558E-3</v>
      </c>
      <c r="S1147" s="10">
        <f t="shared" si="333"/>
        <v>5.8116232464929862E-2</v>
      </c>
      <c r="T1147" s="10">
        <f t="shared" si="334"/>
        <v>0</v>
      </c>
      <c r="U1147" s="10">
        <f t="shared" si="335"/>
        <v>0</v>
      </c>
      <c r="V1147" s="10">
        <f t="shared" si="336"/>
        <v>1.8036072144288578E-2</v>
      </c>
      <c r="W1147" s="1">
        <v>1</v>
      </c>
      <c r="X1147" s="1">
        <v>8</v>
      </c>
      <c r="Y1147" s="1">
        <v>1</v>
      </c>
      <c r="Z1147" s="1">
        <v>7</v>
      </c>
      <c r="AA1147" s="8">
        <f t="shared" si="337"/>
        <v>17</v>
      </c>
      <c r="AB1147" s="10">
        <f t="shared" si="338"/>
        <v>5.8823529411764705E-2</v>
      </c>
      <c r="AC1147" s="10">
        <f t="shared" si="339"/>
        <v>0.47058823529411764</v>
      </c>
      <c r="AD1147" s="10">
        <f t="shared" si="340"/>
        <v>5.8823529411764705E-2</v>
      </c>
      <c r="AE1147" s="10">
        <f t="shared" si="341"/>
        <v>0.41176470588235292</v>
      </c>
      <c r="AF1147" s="1">
        <v>7</v>
      </c>
      <c r="AG1147" s="1">
        <v>0</v>
      </c>
      <c r="AH1147" s="1">
        <v>0</v>
      </c>
      <c r="AI1147" s="1">
        <v>0</v>
      </c>
      <c r="AJ1147" s="1">
        <v>1</v>
      </c>
      <c r="AK1147" s="1">
        <v>0</v>
      </c>
      <c r="AL1147" s="1">
        <v>0</v>
      </c>
      <c r="AM1147" s="1">
        <v>0</v>
      </c>
      <c r="AN1147" s="1">
        <v>55</v>
      </c>
      <c r="AO1147" s="20" t="str">
        <f t="shared" si="324"/>
        <v>50-65</v>
      </c>
      <c r="AP1147" s="1">
        <v>2776</v>
      </c>
      <c r="AQ1147" s="1">
        <v>0</v>
      </c>
      <c r="AR1147" s="1">
        <v>1</v>
      </c>
      <c r="AS1147" s="1">
        <v>0</v>
      </c>
      <c r="AT1147" s="1">
        <v>0</v>
      </c>
      <c r="AU1147" s="1">
        <v>0</v>
      </c>
      <c r="AV1147" s="1">
        <v>0</v>
      </c>
      <c r="AW1147" s="1">
        <v>1</v>
      </c>
      <c r="AX1147" s="1">
        <v>0</v>
      </c>
      <c r="AY1147" s="1">
        <v>0</v>
      </c>
      <c r="AZ1147" s="1">
        <v>481</v>
      </c>
      <c r="BA1147" s="23">
        <v>42073</v>
      </c>
      <c r="BB1147" s="25">
        <f t="shared" si="325"/>
        <v>3</v>
      </c>
      <c r="BC1147" s="25" t="str">
        <f t="shared" si="326"/>
        <v>March</v>
      </c>
      <c r="BD1147" s="25">
        <v>1</v>
      </c>
      <c r="BE1147" t="str">
        <f t="shared" si="327"/>
        <v>277,59594,High income,87,Low spender,0.00145987851125952,0,1,74,457,4,29,0,0,9,499,0.915831663326653,0.00801603206412826,0.0581162324649299,0,0,0.0180360721442886,1,8,1,7,17,0.0588235294117647,0.470588235294118,0.0588235294117647,0.411764705882353,7,0,0,0,1,0,0,0,55,50-65,2776,0,1,0,0,0,0,1,0,0,481</v>
      </c>
    </row>
    <row r="1148" spans="1:57" ht="13.2" x14ac:dyDescent="0.25">
      <c r="A1148" s="8">
        <v>151</v>
      </c>
      <c r="B1148" s="1">
        <v>78028</v>
      </c>
      <c r="C1148" s="8" t="str">
        <f t="shared" si="328"/>
        <v>High income</v>
      </c>
      <c r="D1148" s="31">
        <v>44</v>
      </c>
      <c r="E1148" s="34" t="str">
        <f t="shared" si="329"/>
        <v>Low spender</v>
      </c>
      <c r="F1148" s="10">
        <f t="shared" si="323"/>
        <v>5.6390013841185218E-4</v>
      </c>
      <c r="G1148" s="1">
        <v>0</v>
      </c>
      <c r="H1148" s="1">
        <v>1</v>
      </c>
      <c r="I1148" s="1">
        <v>38</v>
      </c>
      <c r="J1148" s="1">
        <v>158</v>
      </c>
      <c r="K1148" s="1">
        <v>19</v>
      </c>
      <c r="L1148" s="1">
        <v>288</v>
      </c>
      <c r="M1148" s="1">
        <v>25</v>
      </c>
      <c r="N1148" s="1">
        <v>0</v>
      </c>
      <c r="O1148" s="1">
        <v>38</v>
      </c>
      <c r="P1148" s="8">
        <f t="shared" si="330"/>
        <v>528</v>
      </c>
      <c r="Q1148" s="10">
        <f t="shared" si="331"/>
        <v>0.29924242424242425</v>
      </c>
      <c r="R1148" s="10">
        <f t="shared" si="332"/>
        <v>3.5984848484848488E-2</v>
      </c>
      <c r="S1148" s="10">
        <f t="shared" si="333"/>
        <v>0.54545454545454541</v>
      </c>
      <c r="T1148" s="10">
        <f t="shared" si="334"/>
        <v>4.7348484848484848E-2</v>
      </c>
      <c r="U1148" s="10">
        <f t="shared" si="335"/>
        <v>0</v>
      </c>
      <c r="V1148" s="10">
        <f t="shared" si="336"/>
        <v>7.1969696969696975E-2</v>
      </c>
      <c r="W1148" s="1">
        <v>1</v>
      </c>
      <c r="X1148" s="1">
        <v>6</v>
      </c>
      <c r="Y1148" s="1">
        <v>4</v>
      </c>
      <c r="Z1148" s="1">
        <v>9</v>
      </c>
      <c r="AA1148" s="8">
        <f t="shared" si="337"/>
        <v>20</v>
      </c>
      <c r="AB1148" s="10">
        <f t="shared" si="338"/>
        <v>0.05</v>
      </c>
      <c r="AC1148" s="10">
        <f t="shared" si="339"/>
        <v>0.3</v>
      </c>
      <c r="AD1148" s="10">
        <f t="shared" si="340"/>
        <v>0.2</v>
      </c>
      <c r="AE1148" s="10">
        <f t="shared" si="341"/>
        <v>0.45</v>
      </c>
      <c r="AF1148" s="1">
        <v>7</v>
      </c>
      <c r="AG1148" s="1">
        <v>0</v>
      </c>
      <c r="AH1148" s="1">
        <v>0</v>
      </c>
      <c r="AI1148" s="1">
        <v>0</v>
      </c>
      <c r="AJ1148" s="1">
        <v>1</v>
      </c>
      <c r="AK1148" s="1">
        <v>1</v>
      </c>
      <c r="AL1148" s="1">
        <v>0</v>
      </c>
      <c r="AM1148" s="1">
        <v>1</v>
      </c>
      <c r="AN1148" s="1">
        <v>64</v>
      </c>
      <c r="AO1148" s="20" t="str">
        <f t="shared" si="324"/>
        <v>50-65</v>
      </c>
      <c r="AP1148" s="1">
        <v>2816</v>
      </c>
      <c r="AQ1148" s="1">
        <v>0</v>
      </c>
      <c r="AR1148" s="1">
        <v>0</v>
      </c>
      <c r="AS1148" s="1">
        <v>0</v>
      </c>
      <c r="AT1148" s="1">
        <v>0</v>
      </c>
      <c r="AU1148" s="1">
        <v>1</v>
      </c>
      <c r="AV1148" s="1">
        <v>0</v>
      </c>
      <c r="AW1148" s="1">
        <v>0</v>
      </c>
      <c r="AX1148" s="1">
        <v>0</v>
      </c>
      <c r="AY1148" s="1">
        <v>1</v>
      </c>
      <c r="AZ1148" s="1">
        <v>452</v>
      </c>
      <c r="BA1148" s="23">
        <v>42033</v>
      </c>
      <c r="BB1148" s="25">
        <f t="shared" si="325"/>
        <v>1</v>
      </c>
      <c r="BC1148" s="25" t="str">
        <f t="shared" si="326"/>
        <v>January</v>
      </c>
      <c r="BD1148" s="25">
        <v>1</v>
      </c>
      <c r="BE1148" t="str">
        <f t="shared" si="327"/>
        <v>151,78028,High income,44,Low spender,0.000563900138411852,0,1,38,158,19,288,25,0,38,528,0.299242424242424,0.0359848484848485,0.545454545454545,0.0473484848484848,0,0.071969696969697,1,6,4,9,20,0.05,0.3,0.2,0.45,7,0,0,0,1,1,0,1,64,50-65,2816,0,0,0,0,1,0,0,0,1,452</v>
      </c>
    </row>
    <row r="1149" spans="1:57" ht="13.2" x14ac:dyDescent="0.25">
      <c r="A1149" s="8">
        <v>2067</v>
      </c>
      <c r="B1149" s="1">
        <v>65968</v>
      </c>
      <c r="C1149" s="8" t="str">
        <f t="shared" si="328"/>
        <v>High income</v>
      </c>
      <c r="D1149" s="31">
        <v>30</v>
      </c>
      <c r="E1149" s="34" t="str">
        <f t="shared" si="329"/>
        <v>Low spender</v>
      </c>
      <c r="F1149" s="10">
        <f t="shared" si="323"/>
        <v>4.5476594712587923E-4</v>
      </c>
      <c r="G1149" s="1">
        <v>0</v>
      </c>
      <c r="H1149" s="1">
        <v>1</v>
      </c>
      <c r="I1149" s="1">
        <v>12</v>
      </c>
      <c r="J1149" s="1">
        <v>376</v>
      </c>
      <c r="K1149" s="1">
        <v>9</v>
      </c>
      <c r="L1149" s="1">
        <v>83</v>
      </c>
      <c r="M1149" s="1">
        <v>19</v>
      </c>
      <c r="N1149" s="1">
        <v>4</v>
      </c>
      <c r="O1149" s="1">
        <v>4</v>
      </c>
      <c r="P1149" s="8">
        <f t="shared" si="330"/>
        <v>495</v>
      </c>
      <c r="Q1149" s="10">
        <f t="shared" si="331"/>
        <v>0.7595959595959596</v>
      </c>
      <c r="R1149" s="10">
        <f t="shared" si="332"/>
        <v>1.8181818181818181E-2</v>
      </c>
      <c r="S1149" s="10">
        <f t="shared" si="333"/>
        <v>0.16767676767676767</v>
      </c>
      <c r="T1149" s="10">
        <f t="shared" si="334"/>
        <v>3.8383838383838381E-2</v>
      </c>
      <c r="U1149" s="10">
        <f t="shared" si="335"/>
        <v>8.0808080808080808E-3</v>
      </c>
      <c r="V1149" s="10">
        <f t="shared" si="336"/>
        <v>8.0808080808080808E-3</v>
      </c>
      <c r="W1149" s="1">
        <v>2</v>
      </c>
      <c r="X1149" s="1">
        <v>5</v>
      </c>
      <c r="Y1149" s="1">
        <v>4</v>
      </c>
      <c r="Z1149" s="1">
        <v>7</v>
      </c>
      <c r="AA1149" s="8">
        <f t="shared" si="337"/>
        <v>18</v>
      </c>
      <c r="AB1149" s="10">
        <f t="shared" si="338"/>
        <v>0.1111111111111111</v>
      </c>
      <c r="AC1149" s="10">
        <f t="shared" si="339"/>
        <v>0.27777777777777779</v>
      </c>
      <c r="AD1149" s="10">
        <f t="shared" si="340"/>
        <v>0.22222222222222221</v>
      </c>
      <c r="AE1149" s="10">
        <f t="shared" si="341"/>
        <v>0.3888888888888889</v>
      </c>
      <c r="AF1149" s="1">
        <v>3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50</v>
      </c>
      <c r="AO1149" s="20" t="str">
        <f t="shared" si="324"/>
        <v>36-50</v>
      </c>
      <c r="AP1149" s="1">
        <v>2207</v>
      </c>
      <c r="AQ1149" s="1">
        <v>0</v>
      </c>
      <c r="AR1149" s="1">
        <v>0</v>
      </c>
      <c r="AS1149" s="1">
        <v>0</v>
      </c>
      <c r="AT1149" s="1">
        <v>1</v>
      </c>
      <c r="AU1149" s="1">
        <v>0</v>
      </c>
      <c r="AV1149" s="1">
        <v>0</v>
      </c>
      <c r="AW1149" s="1">
        <v>0</v>
      </c>
      <c r="AX1149" s="1">
        <v>0</v>
      </c>
      <c r="AY1149" s="1">
        <v>1</v>
      </c>
      <c r="AZ1149" s="1">
        <v>487</v>
      </c>
      <c r="BA1149" s="23">
        <v>42642</v>
      </c>
      <c r="BB1149" s="25">
        <f t="shared" si="325"/>
        <v>9</v>
      </c>
      <c r="BC1149" s="25" t="str">
        <f t="shared" si="326"/>
        <v>September</v>
      </c>
      <c r="BD1149" s="25">
        <v>1</v>
      </c>
      <c r="BE1149" t="str">
        <f t="shared" si="327"/>
        <v>2067,65968,High income,30,Low spender,0.000454765947125879,0,1,12,376,9,83,19,4,4,495,0.75959595959596,0.0181818181818182,0.167676767676768,0.0383838383838384,0.00808080808080808,0.00808080808080808,2,5,4,7,18,0.111111111111111,0.277777777777778,0.222222222222222,0.388888888888889,3,0,0,0,0,0,0,0,50,36-50,2207,0,0,0,1,0,0,0,0,1,487</v>
      </c>
    </row>
    <row r="1150" spans="1:57" ht="13.2" x14ac:dyDescent="0.25">
      <c r="A1150" s="8">
        <v>1506</v>
      </c>
      <c r="B1150" s="1">
        <v>59247</v>
      </c>
      <c r="C1150" s="8" t="str">
        <f t="shared" si="328"/>
        <v>High income</v>
      </c>
      <c r="D1150" s="31">
        <v>219</v>
      </c>
      <c r="E1150" s="34" t="str">
        <f t="shared" si="329"/>
        <v>Low spender</v>
      </c>
      <c r="F1150" s="10">
        <f t="shared" si="323"/>
        <v>3.6963896906172466E-3</v>
      </c>
      <c r="G1150" s="1">
        <v>0</v>
      </c>
      <c r="H1150" s="1">
        <v>2</v>
      </c>
      <c r="I1150" s="1">
        <v>87</v>
      </c>
      <c r="J1150" s="1">
        <v>327</v>
      </c>
      <c r="K1150" s="1">
        <v>9</v>
      </c>
      <c r="L1150" s="1">
        <v>122</v>
      </c>
      <c r="M1150" s="1">
        <v>19</v>
      </c>
      <c r="N1150" s="1">
        <v>14</v>
      </c>
      <c r="O1150" s="1">
        <v>83</v>
      </c>
      <c r="P1150" s="8">
        <f t="shared" si="330"/>
        <v>574</v>
      </c>
      <c r="Q1150" s="10">
        <f t="shared" si="331"/>
        <v>0.56968641114982577</v>
      </c>
      <c r="R1150" s="10">
        <f t="shared" si="332"/>
        <v>1.5679442508710801E-2</v>
      </c>
      <c r="S1150" s="10">
        <f t="shared" si="333"/>
        <v>0.21254355400696864</v>
      </c>
      <c r="T1150" s="10">
        <f t="shared" si="334"/>
        <v>3.3101045296167246E-2</v>
      </c>
      <c r="U1150" s="10">
        <f t="shared" si="335"/>
        <v>2.4390243902439025E-2</v>
      </c>
      <c r="V1150" s="10">
        <f t="shared" si="336"/>
        <v>0.14459930313588851</v>
      </c>
      <c r="W1150" s="1">
        <v>5</v>
      </c>
      <c r="X1150" s="1">
        <v>5</v>
      </c>
      <c r="Y1150" s="1">
        <v>2</v>
      </c>
      <c r="Z1150" s="1">
        <v>9</v>
      </c>
      <c r="AA1150" s="8">
        <f t="shared" si="337"/>
        <v>21</v>
      </c>
      <c r="AB1150" s="10">
        <f t="shared" si="338"/>
        <v>0.23809523809523808</v>
      </c>
      <c r="AC1150" s="10">
        <f t="shared" si="339"/>
        <v>0.23809523809523808</v>
      </c>
      <c r="AD1150" s="10">
        <f t="shared" si="340"/>
        <v>9.5238095238095233E-2</v>
      </c>
      <c r="AE1150" s="10">
        <f t="shared" si="341"/>
        <v>0.42857142857142855</v>
      </c>
      <c r="AF1150" s="1">
        <v>6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58</v>
      </c>
      <c r="AO1150" s="20" t="str">
        <f t="shared" si="324"/>
        <v>50-65</v>
      </c>
      <c r="AP1150" s="1">
        <v>2392</v>
      </c>
      <c r="AQ1150" s="1">
        <v>0</v>
      </c>
      <c r="AR1150" s="1">
        <v>0</v>
      </c>
      <c r="AS1150" s="1">
        <v>1</v>
      </c>
      <c r="AT1150" s="1">
        <v>0</v>
      </c>
      <c r="AU1150" s="1">
        <v>0</v>
      </c>
      <c r="AV1150" s="1">
        <v>0</v>
      </c>
      <c r="AW1150" s="1">
        <v>0</v>
      </c>
      <c r="AX1150" s="1">
        <v>1</v>
      </c>
      <c r="AY1150" s="1">
        <v>0</v>
      </c>
      <c r="AZ1150" s="1">
        <v>408</v>
      </c>
      <c r="BA1150" s="23">
        <v>42457</v>
      </c>
      <c r="BB1150" s="25">
        <f t="shared" si="325"/>
        <v>3</v>
      </c>
      <c r="BC1150" s="25" t="str">
        <f t="shared" si="326"/>
        <v>March</v>
      </c>
      <c r="BD1150" s="25">
        <v>1</v>
      </c>
      <c r="BE1150" t="str">
        <f t="shared" si="327"/>
        <v>1506,59247,High income,219,Low spender,0.00369638969061725,0,2,87,327,9,122,19,14,83,574,0.569686411149826,0.0156794425087108,0.212543554006969,0.0331010452961672,0.024390243902439,0.144599303135889,5,5,2,9,21,0.238095238095238,0.238095238095238,0.0952380952380952,0.428571428571429,6,0,0,0,0,0,0,0,58,50-65,2392,0,0,1,0,0,0,0,1,0,408</v>
      </c>
    </row>
    <row r="1151" spans="1:57" ht="13.2" x14ac:dyDescent="0.25">
      <c r="A1151" s="8">
        <v>1267</v>
      </c>
      <c r="B1151" s="1">
        <v>50387</v>
      </c>
      <c r="C1151" s="8" t="str">
        <f t="shared" si="328"/>
        <v>Low income</v>
      </c>
      <c r="D1151" s="31">
        <v>1024</v>
      </c>
      <c r="E1151" s="34" t="str">
        <f t="shared" si="329"/>
        <v>High spender</v>
      </c>
      <c r="F1151" s="10">
        <f t="shared" si="323"/>
        <v>2.0322702284319368E-2</v>
      </c>
      <c r="G1151" s="1">
        <v>0</v>
      </c>
      <c r="H1151" s="1">
        <v>2</v>
      </c>
      <c r="I1151" s="1">
        <v>91</v>
      </c>
      <c r="J1151" s="1">
        <v>369</v>
      </c>
      <c r="K1151" s="1">
        <v>9</v>
      </c>
      <c r="L1151" s="1">
        <v>87</v>
      </c>
      <c r="M1151" s="1">
        <v>12</v>
      </c>
      <c r="N1151" s="1">
        <v>14</v>
      </c>
      <c r="O1151" s="1">
        <v>34</v>
      </c>
      <c r="P1151" s="8">
        <f t="shared" si="330"/>
        <v>525</v>
      </c>
      <c r="Q1151" s="10">
        <f t="shared" si="331"/>
        <v>0.70285714285714285</v>
      </c>
      <c r="R1151" s="10">
        <f t="shared" si="332"/>
        <v>1.7142857142857144E-2</v>
      </c>
      <c r="S1151" s="10">
        <f t="shared" si="333"/>
        <v>0.1657142857142857</v>
      </c>
      <c r="T1151" s="10">
        <f t="shared" si="334"/>
        <v>2.2857142857142857E-2</v>
      </c>
      <c r="U1151" s="10">
        <f t="shared" si="335"/>
        <v>2.6666666666666668E-2</v>
      </c>
      <c r="V1151" s="10">
        <f t="shared" si="336"/>
        <v>6.4761904761904757E-2</v>
      </c>
      <c r="W1151" s="1">
        <v>3</v>
      </c>
      <c r="X1151" s="1">
        <v>6</v>
      </c>
      <c r="Y1151" s="1">
        <v>2</v>
      </c>
      <c r="Z1151" s="1">
        <v>8</v>
      </c>
      <c r="AA1151" s="8">
        <f t="shared" si="337"/>
        <v>19</v>
      </c>
      <c r="AB1151" s="10">
        <f t="shared" si="338"/>
        <v>0.15789473684210525</v>
      </c>
      <c r="AC1151" s="10">
        <f t="shared" si="339"/>
        <v>0.31578947368421051</v>
      </c>
      <c r="AD1151" s="10">
        <f t="shared" si="340"/>
        <v>0.10526315789473684</v>
      </c>
      <c r="AE1151" s="10">
        <f t="shared" si="341"/>
        <v>0.42105263157894735</v>
      </c>
      <c r="AF1151" s="1">
        <v>5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64</v>
      </c>
      <c r="AO1151" s="20" t="str">
        <f t="shared" si="324"/>
        <v>50-65</v>
      </c>
      <c r="AP1151" s="1">
        <v>2461</v>
      </c>
      <c r="AQ1151" s="1">
        <v>0</v>
      </c>
      <c r="AR1151" s="1">
        <v>1</v>
      </c>
      <c r="AS1151" s="1">
        <v>0</v>
      </c>
      <c r="AT1151" s="1">
        <v>0</v>
      </c>
      <c r="AU1151" s="1">
        <v>0</v>
      </c>
      <c r="AV1151" s="1">
        <v>0</v>
      </c>
      <c r="AW1151" s="1">
        <v>1</v>
      </c>
      <c r="AX1151" s="1">
        <v>0</v>
      </c>
      <c r="AY1151" s="1">
        <v>0</v>
      </c>
      <c r="AZ1151" s="1">
        <v>457</v>
      </c>
      <c r="BA1151" s="23">
        <v>42388</v>
      </c>
      <c r="BB1151" s="25">
        <f t="shared" si="325"/>
        <v>1</v>
      </c>
      <c r="BC1151" s="25" t="str">
        <f t="shared" si="326"/>
        <v>January</v>
      </c>
      <c r="BD1151" s="25">
        <v>1</v>
      </c>
      <c r="BE1151" t="str">
        <f t="shared" si="327"/>
        <v>1267,50387,Low income,1024,High spender,0.0203227022843194,0,2,91,369,9,87,12,14,34,525,0.702857142857143,0.0171428571428571,0.165714285714286,0.0228571428571429,0.0266666666666667,0.0647619047619048,3,6,2,8,19,0.157894736842105,0.315789473684211,0.105263157894737,0.421052631578947,5,0,0,0,0,0,0,0,64,50-65,2461,0,1,0,0,0,0,1,0,0,457</v>
      </c>
    </row>
    <row r="1152" spans="1:57" ht="13.2" x14ac:dyDescent="0.25">
      <c r="A1152" s="8">
        <v>1174</v>
      </c>
      <c r="B1152" s="1">
        <v>61286</v>
      </c>
      <c r="C1152" s="8" t="str">
        <f t="shared" si="328"/>
        <v>High income</v>
      </c>
      <c r="D1152" s="31">
        <v>762</v>
      </c>
      <c r="E1152" s="34" t="str">
        <f t="shared" si="329"/>
        <v>High spender</v>
      </c>
      <c r="F1152" s="10">
        <f t="shared" si="323"/>
        <v>1.2433508468491988E-2</v>
      </c>
      <c r="G1152" s="1">
        <v>0</v>
      </c>
      <c r="H1152" s="1">
        <v>1</v>
      </c>
      <c r="I1152" s="1">
        <v>34</v>
      </c>
      <c r="J1152" s="1">
        <v>356</v>
      </c>
      <c r="K1152" s="1">
        <v>0</v>
      </c>
      <c r="L1152" s="1">
        <v>107</v>
      </c>
      <c r="M1152" s="1">
        <v>19</v>
      </c>
      <c r="N1152" s="1">
        <v>9</v>
      </c>
      <c r="O1152" s="1">
        <v>117</v>
      </c>
      <c r="P1152" s="8">
        <f t="shared" si="330"/>
        <v>608</v>
      </c>
      <c r="Q1152" s="10">
        <f t="shared" si="331"/>
        <v>0.58552631578947367</v>
      </c>
      <c r="R1152" s="10">
        <f t="shared" si="332"/>
        <v>0</v>
      </c>
      <c r="S1152" s="10">
        <f t="shared" si="333"/>
        <v>0.17598684210526316</v>
      </c>
      <c r="T1152" s="10">
        <f t="shared" si="334"/>
        <v>3.125E-2</v>
      </c>
      <c r="U1152" s="10">
        <f t="shared" si="335"/>
        <v>1.4802631578947368E-2</v>
      </c>
      <c r="V1152" s="10">
        <f t="shared" si="336"/>
        <v>0.19243421052631579</v>
      </c>
      <c r="W1152" s="1">
        <v>2</v>
      </c>
      <c r="X1152" s="1">
        <v>7</v>
      </c>
      <c r="Y1152" s="1">
        <v>1</v>
      </c>
      <c r="Z1152" s="1">
        <v>8</v>
      </c>
      <c r="AA1152" s="8">
        <f t="shared" si="337"/>
        <v>18</v>
      </c>
      <c r="AB1152" s="10">
        <f t="shared" si="338"/>
        <v>0.1111111111111111</v>
      </c>
      <c r="AC1152" s="10">
        <f t="shared" si="339"/>
        <v>0.3888888888888889</v>
      </c>
      <c r="AD1152" s="10">
        <f t="shared" si="340"/>
        <v>5.5555555555555552E-2</v>
      </c>
      <c r="AE1152" s="10">
        <f t="shared" si="341"/>
        <v>0.44444444444444442</v>
      </c>
      <c r="AF1152" s="1">
        <v>5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54</v>
      </c>
      <c r="AO1152" s="20" t="str">
        <f t="shared" si="324"/>
        <v>50-65</v>
      </c>
      <c r="AP1152" s="1">
        <v>2490</v>
      </c>
      <c r="AQ1152" s="1">
        <v>0</v>
      </c>
      <c r="AR1152" s="1">
        <v>1</v>
      </c>
      <c r="AS1152" s="1">
        <v>0</v>
      </c>
      <c r="AT1152" s="1">
        <v>0</v>
      </c>
      <c r="AU1152" s="1">
        <v>0</v>
      </c>
      <c r="AV1152" s="1">
        <v>0</v>
      </c>
      <c r="AW1152" s="1">
        <v>1</v>
      </c>
      <c r="AX1152" s="1">
        <v>0</v>
      </c>
      <c r="AY1152" s="1">
        <v>0</v>
      </c>
      <c r="AZ1152" s="1">
        <v>374</v>
      </c>
      <c r="BA1152" s="23">
        <v>42359</v>
      </c>
      <c r="BB1152" s="25">
        <f t="shared" si="325"/>
        <v>12</v>
      </c>
      <c r="BC1152" s="25" t="str">
        <f t="shared" si="326"/>
        <v>December</v>
      </c>
      <c r="BD1152" s="25">
        <v>1</v>
      </c>
      <c r="BE1152" t="str">
        <f t="shared" si="327"/>
        <v>1174,61286,High income,762,High spender,0.012433508468492,0,1,34,356,0,107,19,9,117,608,0.585526315789474,0,0.175986842105263,0.03125,0.0148026315789474,0.192434210526316,2,7,1,8,18,0.111111111111111,0.388888888888889,0.0555555555555556,0.444444444444444,5,0,0,0,0,0,0,0,54,50-65,2490,0,1,0,0,0,0,1,0,0,374</v>
      </c>
    </row>
    <row r="1153" spans="1:57" ht="13.2" x14ac:dyDescent="0.25">
      <c r="A1153" s="8">
        <v>1757</v>
      </c>
      <c r="B1153" s="1">
        <v>60504</v>
      </c>
      <c r="C1153" s="8" t="str">
        <f t="shared" si="328"/>
        <v>High income</v>
      </c>
      <c r="D1153" s="31">
        <v>184</v>
      </c>
      <c r="E1153" s="34" t="str">
        <f t="shared" si="329"/>
        <v>Low spender</v>
      </c>
      <c r="F1153" s="10">
        <f t="shared" si="323"/>
        <v>3.0411212481819385E-3</v>
      </c>
      <c r="G1153" s="1">
        <v>0</v>
      </c>
      <c r="H1153" s="1">
        <v>1</v>
      </c>
      <c r="I1153" s="1">
        <v>73</v>
      </c>
      <c r="J1153" s="1">
        <v>458</v>
      </c>
      <c r="K1153" s="1">
        <v>0</v>
      </c>
      <c r="L1153" s="1">
        <v>24</v>
      </c>
      <c r="M1153" s="1">
        <v>6</v>
      </c>
      <c r="N1153" s="1">
        <v>4</v>
      </c>
      <c r="O1153" s="1">
        <v>34</v>
      </c>
      <c r="P1153" s="8">
        <f t="shared" si="330"/>
        <v>526</v>
      </c>
      <c r="Q1153" s="10">
        <f t="shared" si="331"/>
        <v>0.87072243346007605</v>
      </c>
      <c r="R1153" s="10">
        <f t="shared" si="332"/>
        <v>0</v>
      </c>
      <c r="S1153" s="10">
        <f t="shared" si="333"/>
        <v>4.5627376425855515E-2</v>
      </c>
      <c r="T1153" s="10">
        <f t="shared" si="334"/>
        <v>1.1406844106463879E-2</v>
      </c>
      <c r="U1153" s="10">
        <f t="shared" si="335"/>
        <v>7.6045627376425855E-3</v>
      </c>
      <c r="V1153" s="10">
        <f t="shared" si="336"/>
        <v>6.4638783269961975E-2</v>
      </c>
      <c r="W1153" s="1">
        <v>2</v>
      </c>
      <c r="X1153" s="1">
        <v>6</v>
      </c>
      <c r="Y1153" s="1">
        <v>2</v>
      </c>
      <c r="Z1153" s="1">
        <v>8</v>
      </c>
      <c r="AA1153" s="8">
        <f t="shared" si="337"/>
        <v>18</v>
      </c>
      <c r="AB1153" s="10">
        <f t="shared" si="338"/>
        <v>0.1111111111111111</v>
      </c>
      <c r="AC1153" s="10">
        <f t="shared" si="339"/>
        <v>0.33333333333333331</v>
      </c>
      <c r="AD1153" s="10">
        <f t="shared" si="340"/>
        <v>0.1111111111111111</v>
      </c>
      <c r="AE1153" s="10">
        <f t="shared" si="341"/>
        <v>0.44444444444444442</v>
      </c>
      <c r="AF1153" s="1">
        <v>6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49</v>
      </c>
      <c r="AO1153" s="20" t="str">
        <f t="shared" si="324"/>
        <v>36-50</v>
      </c>
      <c r="AP1153" s="1">
        <v>2301</v>
      </c>
      <c r="AQ1153" s="1">
        <v>0</v>
      </c>
      <c r="AR1153" s="1">
        <v>0</v>
      </c>
      <c r="AS1153" s="1">
        <v>1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1</v>
      </c>
      <c r="AZ1153" s="1">
        <v>458</v>
      </c>
      <c r="BA1153" s="23">
        <v>42548</v>
      </c>
      <c r="BB1153" s="25">
        <f t="shared" si="325"/>
        <v>6</v>
      </c>
      <c r="BC1153" s="25" t="str">
        <f t="shared" si="326"/>
        <v>June</v>
      </c>
      <c r="BD1153" s="25">
        <v>1</v>
      </c>
      <c r="BE1153" t="str">
        <f t="shared" si="327"/>
        <v>1757,60504,High income,184,Low spender,0.00304112124818194,0,1,73,458,0,24,6,4,34,526,0.870722433460076,0,0.0456273764258555,0.0114068441064639,0.00760456273764259,0.064638783269962,2,6,2,8,18,0.111111111111111,0.333333333333333,0.111111111111111,0.444444444444444,6,0,0,0,0,0,0,0,49,36-50,2301,0,0,1,0,0,0,0,0,1,458</v>
      </c>
    </row>
    <row r="1154" spans="1:57" ht="13.2" x14ac:dyDescent="0.25">
      <c r="A1154" s="8">
        <v>387</v>
      </c>
      <c r="B1154" s="1">
        <v>57091</v>
      </c>
      <c r="C1154" s="8" t="str">
        <f t="shared" si="328"/>
        <v>High income</v>
      </c>
      <c r="D1154" s="31">
        <v>491</v>
      </c>
      <c r="E1154" s="34" t="str">
        <f t="shared" si="329"/>
        <v>Low spender</v>
      </c>
      <c r="F1154" s="10">
        <f t="shared" ref="F1154:F1217" si="342">D1154/B1154</f>
        <v>8.600304776584751E-3</v>
      </c>
      <c r="G1154" s="1">
        <v>0</v>
      </c>
      <c r="H1154" s="1">
        <v>1</v>
      </c>
      <c r="I1154" s="1">
        <v>82</v>
      </c>
      <c r="J1154" s="1">
        <v>462</v>
      </c>
      <c r="K1154" s="1">
        <v>0</v>
      </c>
      <c r="L1154" s="1">
        <v>24</v>
      </c>
      <c r="M1154" s="1">
        <v>6</v>
      </c>
      <c r="N1154" s="1">
        <v>0</v>
      </c>
      <c r="O1154" s="1">
        <v>4</v>
      </c>
      <c r="P1154" s="8">
        <f t="shared" si="330"/>
        <v>496</v>
      </c>
      <c r="Q1154" s="10">
        <f t="shared" si="331"/>
        <v>0.93145161290322576</v>
      </c>
      <c r="R1154" s="10">
        <f t="shared" si="332"/>
        <v>0</v>
      </c>
      <c r="S1154" s="10">
        <f t="shared" si="333"/>
        <v>4.8387096774193547E-2</v>
      </c>
      <c r="T1154" s="10">
        <f t="shared" si="334"/>
        <v>1.2096774193548387E-2</v>
      </c>
      <c r="U1154" s="10">
        <f t="shared" si="335"/>
        <v>0</v>
      </c>
      <c r="V1154" s="10">
        <f t="shared" si="336"/>
        <v>8.0645161290322578E-3</v>
      </c>
      <c r="W1154" s="1">
        <v>2</v>
      </c>
      <c r="X1154" s="1">
        <v>9</v>
      </c>
      <c r="Y1154" s="1">
        <v>2</v>
      </c>
      <c r="Z1154" s="1">
        <v>5</v>
      </c>
      <c r="AA1154" s="8">
        <f t="shared" si="337"/>
        <v>18</v>
      </c>
      <c r="AB1154" s="10">
        <f t="shared" si="338"/>
        <v>0.1111111111111111</v>
      </c>
      <c r="AC1154" s="10">
        <f t="shared" si="339"/>
        <v>0.5</v>
      </c>
      <c r="AD1154" s="10">
        <f t="shared" si="340"/>
        <v>0.1111111111111111</v>
      </c>
      <c r="AE1154" s="10">
        <f t="shared" si="341"/>
        <v>0.27777777777777779</v>
      </c>
      <c r="AF1154" s="1">
        <v>7</v>
      </c>
      <c r="AG1154" s="1">
        <v>0</v>
      </c>
      <c r="AH1154" s="1">
        <v>0</v>
      </c>
      <c r="AI1154" s="1">
        <v>0</v>
      </c>
      <c r="AJ1154" s="1">
        <v>1</v>
      </c>
      <c r="AK1154" s="1">
        <v>0</v>
      </c>
      <c r="AL1154" s="1">
        <v>0</v>
      </c>
      <c r="AM1154" s="1">
        <v>1</v>
      </c>
      <c r="AN1154" s="1">
        <v>48</v>
      </c>
      <c r="AO1154" s="20" t="str">
        <f t="shared" ref="AO1154:AO1217" si="343">IF(AND(AN1154&lt;36,AN1154&gt;23), "24-35",
IF(AND(AN1154&lt;51,AN1154&gt;35), "36-50",
IF(AND(AN1154&lt;66,AN1154&gt;50), "50-65",
IF(AN1154&gt;65, "66+", "N")
)))</f>
        <v>36-50</v>
      </c>
      <c r="AP1154" s="1">
        <v>2742</v>
      </c>
      <c r="AQ1154" s="1">
        <v>0</v>
      </c>
      <c r="AR1154" s="1">
        <v>1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1</v>
      </c>
      <c r="AZ1154" s="1">
        <v>488</v>
      </c>
      <c r="BA1154" s="23">
        <v>42107</v>
      </c>
      <c r="BB1154" s="25">
        <f t="shared" ref="BB1154:BB1217" si="344">MONTH(BA1154)</f>
        <v>4</v>
      </c>
      <c r="BC1154" s="25" t="str">
        <f t="shared" ref="BC1154:BC1217" si="345">TEXT(BA1154,"mmmm")</f>
        <v>April</v>
      </c>
      <c r="BD1154" s="25">
        <v>1</v>
      </c>
      <c r="BE1154" t="str">
        <f t="shared" ref="BE1154:BE1217" si="346">_xlfn.TEXTJOIN(",",TRUE,A1154:AZ1154)</f>
        <v>387,57091,High income,491,Low spender,0.00860030477658475,0,1,82,462,0,24,6,0,4,496,0.931451612903226,0,0.0483870967741935,0.0120967741935484,0,0.00806451612903226,2,9,2,5,18,0.111111111111111,0.5,0.111111111111111,0.277777777777778,7,0,0,0,1,0,0,1,48,36-50,2742,0,1,0,0,0,0,0,0,1,488</v>
      </c>
    </row>
    <row r="1155" spans="1:57" ht="13.2" x14ac:dyDescent="0.25">
      <c r="A1155" s="8">
        <v>2062</v>
      </c>
      <c r="B1155" s="1">
        <v>65486</v>
      </c>
      <c r="C1155" s="8" t="str">
        <f t="shared" ref="C1155:C1218" si="347">IF(B1155&lt;=AVERAGE(B:B),"Low income", "High income")</f>
        <v>High income</v>
      </c>
      <c r="D1155" s="31">
        <v>957</v>
      </c>
      <c r="E1155" s="34" t="str">
        <f t="shared" ref="E1155:E1218" si="348">IF(D1155&lt;=AVERAGE(D:D),"Low spender", "High spender")</f>
        <v>High spender</v>
      </c>
      <c r="F1155" s="10">
        <f t="shared" si="342"/>
        <v>1.4613810585468651E-2</v>
      </c>
      <c r="G1155" s="1">
        <v>0</v>
      </c>
      <c r="H1155" s="1">
        <v>1</v>
      </c>
      <c r="I1155" s="1">
        <v>29</v>
      </c>
      <c r="J1155" s="1">
        <v>245</v>
      </c>
      <c r="K1155" s="1">
        <v>19</v>
      </c>
      <c r="L1155" s="1">
        <v>125</v>
      </c>
      <c r="M1155" s="1">
        <v>37</v>
      </c>
      <c r="N1155" s="1">
        <v>67</v>
      </c>
      <c r="O1155" s="1">
        <v>14</v>
      </c>
      <c r="P1155" s="8">
        <f t="shared" ref="P1155:P1218" si="349">SUM(J1155:O1155)</f>
        <v>507</v>
      </c>
      <c r="Q1155" s="10">
        <f t="shared" ref="Q1155:Q1218" si="350">IF(P1155=0,0,J1155/P1155)</f>
        <v>0.4832347140039448</v>
      </c>
      <c r="R1155" s="10">
        <f t="shared" ref="R1155:R1218" si="351">IF(P1155=0,0,K1155/P1155)</f>
        <v>3.7475345167652857E-2</v>
      </c>
      <c r="S1155" s="10">
        <f t="shared" ref="S1155:S1218" si="352">IF(P1155=0,0,L1155/P1155)</f>
        <v>0.2465483234714004</v>
      </c>
      <c r="T1155" s="10">
        <f t="shared" ref="T1155:T1218" si="353">IF(P1155=0,0,M1155/P1155)</f>
        <v>7.2978303747534515E-2</v>
      </c>
      <c r="U1155" s="10">
        <f t="shared" ref="U1155:U1218" si="354">IF(P1155=0,0,N1155/P1155)</f>
        <v>0.13214990138067062</v>
      </c>
      <c r="V1155" s="10">
        <f t="shared" ref="V1155:V1218" si="355">IF(P1155=0,0,O1155/P1155)</f>
        <v>2.7613412228796843E-2</v>
      </c>
      <c r="W1155" s="1">
        <v>1</v>
      </c>
      <c r="X1155" s="1">
        <v>4</v>
      </c>
      <c r="Y1155" s="1">
        <v>2</v>
      </c>
      <c r="Z1155" s="1">
        <v>10</v>
      </c>
      <c r="AA1155" s="8">
        <f t="shared" ref="AA1155:AA1218" si="356">SUM(W1155:Z1155)</f>
        <v>17</v>
      </c>
      <c r="AB1155" s="10">
        <f t="shared" ref="AB1155:AB1218" si="357">IF(AA1155=0,0,W1155/AA1155)</f>
        <v>5.8823529411764705E-2</v>
      </c>
      <c r="AC1155" s="10">
        <f t="shared" ref="AC1155:AC1218" si="358">IF(AA1155=0,0,X1155/AA1155)</f>
        <v>0.23529411764705882</v>
      </c>
      <c r="AD1155" s="10">
        <f t="shared" ref="AD1155:AD1218" si="359">IF(AA1155=0,0,Y1155/AA1155)</f>
        <v>0.11764705882352941</v>
      </c>
      <c r="AE1155" s="10">
        <f t="shared" ref="AE1155:AE1218" si="360">IF(AA1155=0,0,Z1155/AA1155)</f>
        <v>0.58823529411764708</v>
      </c>
      <c r="AF1155" s="1">
        <v>2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63</v>
      </c>
      <c r="AO1155" s="20" t="str">
        <f t="shared" si="343"/>
        <v>50-65</v>
      </c>
      <c r="AP1155" s="1">
        <v>2207</v>
      </c>
      <c r="AQ1155" s="1">
        <v>0</v>
      </c>
      <c r="AR1155" s="1">
        <v>0</v>
      </c>
      <c r="AS1155" s="1">
        <v>0</v>
      </c>
      <c r="AT1155" s="1">
        <v>0</v>
      </c>
      <c r="AU1155" s="1">
        <v>1</v>
      </c>
      <c r="AV1155" s="1">
        <v>0</v>
      </c>
      <c r="AW1155" s="1">
        <v>1</v>
      </c>
      <c r="AX1155" s="1">
        <v>0</v>
      </c>
      <c r="AY1155" s="1">
        <v>0</v>
      </c>
      <c r="AZ1155" s="1">
        <v>479</v>
      </c>
      <c r="BA1155" s="23">
        <v>42642</v>
      </c>
      <c r="BB1155" s="25">
        <f t="shared" si="344"/>
        <v>9</v>
      </c>
      <c r="BC1155" s="25" t="str">
        <f t="shared" si="345"/>
        <v>September</v>
      </c>
      <c r="BD1155" s="25">
        <v>1</v>
      </c>
      <c r="BE1155" t="str">
        <f t="shared" si="346"/>
        <v>2062,65486,High income,957,High spender,0.0146138105854687,0,1,29,245,19,125,37,67,14,507,0.483234714003945,0.0374753451676529,0.2465483234714,0.0729783037475345,0.132149901380671,0.0276134122287968,1,4,2,10,17,0.0588235294117647,0.235294117647059,0.117647058823529,0.588235294117647,2,0,0,0,0,0,0,0,63,50-65,2207,0,0,0,0,1,0,1,0,0,479</v>
      </c>
    </row>
    <row r="1156" spans="1:57" ht="13.2" x14ac:dyDescent="0.25">
      <c r="A1156" s="8">
        <v>1019</v>
      </c>
      <c r="B1156" s="1">
        <v>59292</v>
      </c>
      <c r="C1156" s="8" t="str">
        <f t="shared" si="347"/>
        <v>High income</v>
      </c>
      <c r="D1156" s="31">
        <v>34</v>
      </c>
      <c r="E1156" s="34" t="str">
        <f t="shared" si="348"/>
        <v>Low spender</v>
      </c>
      <c r="F1156" s="10">
        <f t="shared" si="342"/>
        <v>5.7343317816906157E-4</v>
      </c>
      <c r="G1156" s="1">
        <v>0</v>
      </c>
      <c r="H1156" s="1">
        <v>1</v>
      </c>
      <c r="I1156" s="1">
        <v>71</v>
      </c>
      <c r="J1156" s="1">
        <v>378</v>
      </c>
      <c r="K1156" s="1">
        <v>14</v>
      </c>
      <c r="L1156" s="1">
        <v>68</v>
      </c>
      <c r="M1156" s="1">
        <v>19</v>
      </c>
      <c r="N1156" s="1">
        <v>14</v>
      </c>
      <c r="O1156" s="1">
        <v>14</v>
      </c>
      <c r="P1156" s="8">
        <f t="shared" si="349"/>
        <v>507</v>
      </c>
      <c r="Q1156" s="10">
        <f t="shared" si="350"/>
        <v>0.74556213017751483</v>
      </c>
      <c r="R1156" s="10">
        <f t="shared" si="351"/>
        <v>2.7613412228796843E-2</v>
      </c>
      <c r="S1156" s="10">
        <f t="shared" si="352"/>
        <v>0.13412228796844181</v>
      </c>
      <c r="T1156" s="10">
        <f t="shared" si="353"/>
        <v>3.7475345167652857E-2</v>
      </c>
      <c r="U1156" s="10">
        <f t="shared" si="354"/>
        <v>2.7613412228796843E-2</v>
      </c>
      <c r="V1156" s="10">
        <f t="shared" si="355"/>
        <v>2.7613412228796843E-2</v>
      </c>
      <c r="W1156" s="1">
        <v>2</v>
      </c>
      <c r="X1156" s="1">
        <v>3</v>
      </c>
      <c r="Y1156" s="1">
        <v>5</v>
      </c>
      <c r="Z1156" s="1">
        <v>8</v>
      </c>
      <c r="AA1156" s="8">
        <f t="shared" si="356"/>
        <v>18</v>
      </c>
      <c r="AB1156" s="10">
        <f t="shared" si="357"/>
        <v>0.1111111111111111</v>
      </c>
      <c r="AC1156" s="10">
        <f t="shared" si="358"/>
        <v>0.16666666666666666</v>
      </c>
      <c r="AD1156" s="10">
        <f t="shared" si="359"/>
        <v>0.27777777777777779</v>
      </c>
      <c r="AE1156" s="10">
        <f t="shared" si="360"/>
        <v>0.44444444444444442</v>
      </c>
      <c r="AF1156" s="1">
        <v>3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70</v>
      </c>
      <c r="AO1156" s="20" t="str">
        <f t="shared" si="343"/>
        <v>66+</v>
      </c>
      <c r="AP1156" s="1">
        <v>2540</v>
      </c>
      <c r="AQ1156" s="1">
        <v>0</v>
      </c>
      <c r="AR1156" s="1">
        <v>0</v>
      </c>
      <c r="AS1156" s="1">
        <v>0</v>
      </c>
      <c r="AT1156" s="1">
        <v>1</v>
      </c>
      <c r="AU1156" s="1">
        <v>0</v>
      </c>
      <c r="AV1156" s="1">
        <v>0</v>
      </c>
      <c r="AW1156" s="1">
        <v>0</v>
      </c>
      <c r="AX1156" s="1">
        <v>0</v>
      </c>
      <c r="AY1156" s="1">
        <v>1</v>
      </c>
      <c r="AZ1156" s="1">
        <v>479</v>
      </c>
      <c r="BA1156" s="23">
        <v>42309</v>
      </c>
      <c r="BB1156" s="25">
        <f t="shared" si="344"/>
        <v>11</v>
      </c>
      <c r="BC1156" s="25" t="str">
        <f t="shared" si="345"/>
        <v>November</v>
      </c>
      <c r="BD1156" s="25">
        <v>1</v>
      </c>
      <c r="BE1156" t="str">
        <f t="shared" si="346"/>
        <v>1019,59292,High income,34,Low spender,0.000573433178169062,0,1,71,378,14,68,19,14,14,507,0.745562130177515,0.0276134122287968,0.134122287968442,0.0374753451676529,0.0276134122287968,0.0276134122287968,2,3,5,8,18,0.111111111111111,0.166666666666667,0.277777777777778,0.444444444444444,3,0,0,0,0,0,0,0,70,66+,2540,0,0,0,1,0,0,0,0,1,479</v>
      </c>
    </row>
    <row r="1157" spans="1:57" ht="13.2" x14ac:dyDescent="0.25">
      <c r="A1157" s="8">
        <v>297</v>
      </c>
      <c r="B1157" s="1">
        <v>42387</v>
      </c>
      <c r="C1157" s="8" t="str">
        <f t="shared" si="347"/>
        <v>Low income</v>
      </c>
      <c r="D1157" s="31">
        <v>122</v>
      </c>
      <c r="E1157" s="34" t="str">
        <f t="shared" si="348"/>
        <v>Low spender</v>
      </c>
      <c r="F1157" s="10">
        <f t="shared" si="342"/>
        <v>2.8782409701087596E-3</v>
      </c>
      <c r="G1157" s="1">
        <v>1</v>
      </c>
      <c r="H1157" s="1">
        <v>0</v>
      </c>
      <c r="I1157" s="1">
        <v>42</v>
      </c>
      <c r="J1157" s="1">
        <v>235</v>
      </c>
      <c r="K1157" s="1">
        <v>0</v>
      </c>
      <c r="L1157" s="1">
        <v>235</v>
      </c>
      <c r="M1157" s="1">
        <v>19</v>
      </c>
      <c r="N1157" s="1">
        <v>4</v>
      </c>
      <c r="O1157" s="1">
        <v>191</v>
      </c>
      <c r="P1157" s="8">
        <f t="shared" si="349"/>
        <v>684</v>
      </c>
      <c r="Q1157" s="10">
        <f t="shared" si="350"/>
        <v>0.3435672514619883</v>
      </c>
      <c r="R1157" s="10">
        <f t="shared" si="351"/>
        <v>0</v>
      </c>
      <c r="S1157" s="10">
        <f t="shared" si="352"/>
        <v>0.3435672514619883</v>
      </c>
      <c r="T1157" s="10">
        <f t="shared" si="353"/>
        <v>2.7777777777777776E-2</v>
      </c>
      <c r="U1157" s="10">
        <f t="shared" si="354"/>
        <v>5.8479532163742687E-3</v>
      </c>
      <c r="V1157" s="10">
        <f t="shared" si="355"/>
        <v>0.27923976608187134</v>
      </c>
      <c r="W1157" s="1">
        <v>5</v>
      </c>
      <c r="X1157" s="1">
        <v>8</v>
      </c>
      <c r="Y1157" s="1">
        <v>1</v>
      </c>
      <c r="Z1157" s="1">
        <v>7</v>
      </c>
      <c r="AA1157" s="8">
        <f t="shared" si="356"/>
        <v>21</v>
      </c>
      <c r="AB1157" s="10">
        <f t="shared" si="357"/>
        <v>0.23809523809523808</v>
      </c>
      <c r="AC1157" s="10">
        <f t="shared" si="358"/>
        <v>0.38095238095238093</v>
      </c>
      <c r="AD1157" s="10">
        <f t="shared" si="359"/>
        <v>4.7619047619047616E-2</v>
      </c>
      <c r="AE1157" s="10">
        <f t="shared" si="360"/>
        <v>0.33333333333333331</v>
      </c>
      <c r="AF1157" s="1">
        <v>8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31</v>
      </c>
      <c r="AO1157" s="20" t="str">
        <f t="shared" si="343"/>
        <v>24-35</v>
      </c>
      <c r="AP1157" s="1">
        <v>2767</v>
      </c>
      <c r="AQ1157" s="1">
        <v>0</v>
      </c>
      <c r="AR1157" s="1">
        <v>1</v>
      </c>
      <c r="AS1157" s="1">
        <v>0</v>
      </c>
      <c r="AT1157" s="1">
        <v>0</v>
      </c>
      <c r="AU1157" s="1">
        <v>0</v>
      </c>
      <c r="AV1157" s="1">
        <v>0</v>
      </c>
      <c r="AW1157" s="1">
        <v>1</v>
      </c>
      <c r="AX1157" s="1">
        <v>0</v>
      </c>
      <c r="AY1157" s="1">
        <v>0</v>
      </c>
      <c r="AZ1157" s="1">
        <v>302</v>
      </c>
      <c r="BA1157" s="23">
        <v>42082</v>
      </c>
      <c r="BB1157" s="25">
        <f t="shared" si="344"/>
        <v>3</v>
      </c>
      <c r="BC1157" s="25" t="str">
        <f t="shared" si="345"/>
        <v>March</v>
      </c>
      <c r="BD1157" s="25">
        <v>1</v>
      </c>
      <c r="BE1157" t="str">
        <f t="shared" si="346"/>
        <v>297,42387,Low income,122,Low spender,0.00287824097010876,1,0,42,235,0,235,19,4,191,684,0.343567251461988,0,0.343567251461988,0.0277777777777778,0.00584795321637427,0.279239766081871,5,8,1,7,21,0.238095238095238,0.380952380952381,0.0476190476190476,0.333333333333333,8,0,0,0,0,0,0,0,31,24-35,2767,0,1,0,0,0,0,1,0,0,302</v>
      </c>
    </row>
    <row r="1158" spans="1:57" ht="13.2" x14ac:dyDescent="0.25">
      <c r="A1158" s="8">
        <v>2101</v>
      </c>
      <c r="B1158" s="1">
        <v>55842</v>
      </c>
      <c r="C1158" s="8" t="str">
        <f t="shared" si="347"/>
        <v>High income</v>
      </c>
      <c r="D1158" s="31">
        <v>43</v>
      </c>
      <c r="E1158" s="34" t="str">
        <f t="shared" si="348"/>
        <v>Low spender</v>
      </c>
      <c r="F1158" s="10">
        <f t="shared" si="342"/>
        <v>7.7002972672898535E-4</v>
      </c>
      <c r="G1158" s="1">
        <v>0</v>
      </c>
      <c r="H1158" s="1">
        <v>1</v>
      </c>
      <c r="I1158" s="1">
        <v>19</v>
      </c>
      <c r="J1158" s="1">
        <v>451</v>
      </c>
      <c r="K1158" s="1">
        <v>0</v>
      </c>
      <c r="L1158" s="1">
        <v>39</v>
      </c>
      <c r="M1158" s="1">
        <v>0</v>
      </c>
      <c r="N1158" s="1">
        <v>4</v>
      </c>
      <c r="O1158" s="1">
        <v>24</v>
      </c>
      <c r="P1158" s="8">
        <f t="shared" si="349"/>
        <v>518</v>
      </c>
      <c r="Q1158" s="10">
        <f t="shared" si="350"/>
        <v>0.87065637065637069</v>
      </c>
      <c r="R1158" s="10">
        <f t="shared" si="351"/>
        <v>0</v>
      </c>
      <c r="S1158" s="10">
        <f t="shared" si="352"/>
        <v>7.5289575289575292E-2</v>
      </c>
      <c r="T1158" s="10">
        <f t="shared" si="353"/>
        <v>0</v>
      </c>
      <c r="U1158" s="10">
        <f t="shared" si="354"/>
        <v>7.7220077220077222E-3</v>
      </c>
      <c r="V1158" s="10">
        <f t="shared" si="355"/>
        <v>4.633204633204633E-2</v>
      </c>
      <c r="W1158" s="1">
        <v>1</v>
      </c>
      <c r="X1158" s="1">
        <v>7</v>
      </c>
      <c r="Y1158" s="1">
        <v>1</v>
      </c>
      <c r="Z1158" s="1">
        <v>8</v>
      </c>
      <c r="AA1158" s="8">
        <f t="shared" si="356"/>
        <v>17</v>
      </c>
      <c r="AB1158" s="10">
        <f t="shared" si="357"/>
        <v>5.8823529411764705E-2</v>
      </c>
      <c r="AC1158" s="10">
        <f t="shared" si="358"/>
        <v>0.41176470588235292</v>
      </c>
      <c r="AD1158" s="10">
        <f t="shared" si="359"/>
        <v>5.8823529411764705E-2</v>
      </c>
      <c r="AE1158" s="10">
        <f t="shared" si="360"/>
        <v>0.47058823529411764</v>
      </c>
      <c r="AF1158" s="1">
        <v>5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43</v>
      </c>
      <c r="AO1158" s="20" t="str">
        <f t="shared" si="343"/>
        <v>36-50</v>
      </c>
      <c r="AP1158" s="1">
        <v>2196</v>
      </c>
      <c r="AQ1158" s="1">
        <v>0</v>
      </c>
      <c r="AR1158" s="1">
        <v>1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1</v>
      </c>
      <c r="AY1158" s="1">
        <v>0</v>
      </c>
      <c r="AZ1158" s="1">
        <v>470</v>
      </c>
      <c r="BA1158" s="23">
        <v>42653</v>
      </c>
      <c r="BB1158" s="25">
        <f t="shared" si="344"/>
        <v>10</v>
      </c>
      <c r="BC1158" s="25" t="str">
        <f t="shared" si="345"/>
        <v>October</v>
      </c>
      <c r="BD1158" s="25">
        <v>1</v>
      </c>
      <c r="BE1158" t="str">
        <f t="shared" si="346"/>
        <v>2101,55842,High income,43,Low spender,0.000770029726728985,0,1,19,451,0,39,0,4,24,518,0.870656370656371,0,0.0752895752895753,0,0.00772200772200772,0.0463320463320463,1,7,1,8,17,0.0588235294117647,0.411764705882353,0.0588235294117647,0.470588235294118,5,0,0,0,0,0,0,0,43,36-50,2196,0,1,0,0,0,0,0,1,0,470</v>
      </c>
    </row>
    <row r="1159" spans="1:57" ht="13.2" x14ac:dyDescent="0.25">
      <c r="A1159" s="8">
        <v>637</v>
      </c>
      <c r="B1159" s="1">
        <v>41769</v>
      </c>
      <c r="C1159" s="8" t="str">
        <f t="shared" si="347"/>
        <v>Low income</v>
      </c>
      <c r="D1159" s="31">
        <v>45</v>
      </c>
      <c r="E1159" s="34" t="str">
        <f t="shared" si="348"/>
        <v>Low spender</v>
      </c>
      <c r="F1159" s="10">
        <f t="shared" si="342"/>
        <v>1.0773540185304892E-3</v>
      </c>
      <c r="G1159" s="1">
        <v>0</v>
      </c>
      <c r="H1159" s="1">
        <v>1</v>
      </c>
      <c r="I1159" s="1">
        <v>31</v>
      </c>
      <c r="J1159" s="1">
        <v>302</v>
      </c>
      <c r="K1159" s="1">
        <v>29</v>
      </c>
      <c r="L1159" s="1">
        <v>131</v>
      </c>
      <c r="M1159" s="1">
        <v>32</v>
      </c>
      <c r="N1159" s="1">
        <v>0</v>
      </c>
      <c r="O1159" s="1">
        <v>27</v>
      </c>
      <c r="P1159" s="8">
        <f t="shared" si="349"/>
        <v>521</v>
      </c>
      <c r="Q1159" s="10">
        <f t="shared" si="350"/>
        <v>0.57965451055662187</v>
      </c>
      <c r="R1159" s="10">
        <f t="shared" si="351"/>
        <v>5.5662188099808059E-2</v>
      </c>
      <c r="S1159" s="10">
        <f t="shared" si="352"/>
        <v>0.25143953934740881</v>
      </c>
      <c r="T1159" s="10">
        <f t="shared" si="353"/>
        <v>6.1420345489443376E-2</v>
      </c>
      <c r="U1159" s="10">
        <f t="shared" si="354"/>
        <v>0</v>
      </c>
      <c r="V1159" s="10">
        <f t="shared" si="355"/>
        <v>5.1823416506717852E-2</v>
      </c>
      <c r="W1159" s="1">
        <v>6</v>
      </c>
      <c r="X1159" s="1">
        <v>8</v>
      </c>
      <c r="Y1159" s="1">
        <v>1</v>
      </c>
      <c r="Z1159" s="1">
        <v>7</v>
      </c>
      <c r="AA1159" s="8">
        <f t="shared" si="356"/>
        <v>22</v>
      </c>
      <c r="AB1159" s="10">
        <f t="shared" si="357"/>
        <v>0.27272727272727271</v>
      </c>
      <c r="AC1159" s="10">
        <f t="shared" si="358"/>
        <v>0.36363636363636365</v>
      </c>
      <c r="AD1159" s="10">
        <f t="shared" si="359"/>
        <v>4.5454545454545456E-2</v>
      </c>
      <c r="AE1159" s="10">
        <f t="shared" si="360"/>
        <v>0.31818181818181818</v>
      </c>
      <c r="AF1159" s="1">
        <v>8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65</v>
      </c>
      <c r="AO1159" s="20" t="str">
        <f t="shared" si="343"/>
        <v>50-65</v>
      </c>
      <c r="AP1159" s="1">
        <v>2660</v>
      </c>
      <c r="AQ1159" s="1">
        <v>1</v>
      </c>
      <c r="AR1159" s="1">
        <v>0</v>
      </c>
      <c r="AS1159" s="1">
        <v>0</v>
      </c>
      <c r="AT1159" s="1">
        <v>0</v>
      </c>
      <c r="AU1159" s="1">
        <v>0</v>
      </c>
      <c r="AV1159" s="1">
        <v>1</v>
      </c>
      <c r="AW1159" s="1">
        <v>0</v>
      </c>
      <c r="AX1159" s="1">
        <v>0</v>
      </c>
      <c r="AY1159" s="1">
        <v>0</v>
      </c>
      <c r="AZ1159" s="1">
        <v>467</v>
      </c>
      <c r="BA1159" s="23">
        <v>42189</v>
      </c>
      <c r="BB1159" s="25">
        <f t="shared" si="344"/>
        <v>7</v>
      </c>
      <c r="BC1159" s="25" t="str">
        <f t="shared" si="345"/>
        <v>July</v>
      </c>
      <c r="BD1159" s="25">
        <v>1</v>
      </c>
      <c r="BE1159" t="str">
        <f t="shared" si="346"/>
        <v>637,41769,Low income,45,Low spender,0.00107735401853049,0,1,31,302,29,131,32,0,27,521,0.579654510556622,0.0556621880998081,0.251439539347409,0.0614203454894434,0,0.0518234165067179,6,8,1,7,22,0.272727272727273,0.363636363636364,0.0454545454545455,0.318181818181818,8,0,0,0,0,0,0,0,65,50-65,2660,1,0,0,0,0,1,0,0,0,467</v>
      </c>
    </row>
    <row r="1160" spans="1:57" ht="13.2" x14ac:dyDescent="0.25">
      <c r="A1160" s="8">
        <v>163</v>
      </c>
      <c r="B1160" s="1">
        <v>86836</v>
      </c>
      <c r="C1160" s="8" t="str">
        <f t="shared" si="347"/>
        <v>High income</v>
      </c>
      <c r="D1160" s="31">
        <v>60</v>
      </c>
      <c r="E1160" s="34" t="str">
        <f t="shared" si="348"/>
        <v>Low spender</v>
      </c>
      <c r="F1160" s="10">
        <f t="shared" si="342"/>
        <v>6.9095766732691515E-4</v>
      </c>
      <c r="G1160" s="1">
        <v>0</v>
      </c>
      <c r="H1160" s="1">
        <v>0</v>
      </c>
      <c r="I1160" s="1">
        <v>7</v>
      </c>
      <c r="J1160" s="1">
        <v>179</v>
      </c>
      <c r="K1160" s="1">
        <v>21</v>
      </c>
      <c r="L1160" s="1">
        <v>273</v>
      </c>
      <c r="M1160" s="1">
        <v>0</v>
      </c>
      <c r="N1160" s="1">
        <v>21</v>
      </c>
      <c r="O1160" s="1">
        <v>63</v>
      </c>
      <c r="P1160" s="8">
        <f t="shared" si="349"/>
        <v>557</v>
      </c>
      <c r="Q1160" s="10">
        <f t="shared" si="350"/>
        <v>0.32136445242369838</v>
      </c>
      <c r="R1160" s="10">
        <f t="shared" si="351"/>
        <v>3.7701974865350089E-2</v>
      </c>
      <c r="S1160" s="10">
        <f t="shared" si="352"/>
        <v>0.49012567324955114</v>
      </c>
      <c r="T1160" s="10">
        <f t="shared" si="353"/>
        <v>0</v>
      </c>
      <c r="U1160" s="10">
        <f t="shared" si="354"/>
        <v>3.7701974865350089E-2</v>
      </c>
      <c r="V1160" s="10">
        <f t="shared" si="355"/>
        <v>0.11310592459605028</v>
      </c>
      <c r="W1160" s="1">
        <v>1</v>
      </c>
      <c r="X1160" s="1">
        <v>6</v>
      </c>
      <c r="Y1160" s="1">
        <v>10</v>
      </c>
      <c r="Z1160" s="1">
        <v>6</v>
      </c>
      <c r="AA1160" s="8">
        <f t="shared" si="356"/>
        <v>23</v>
      </c>
      <c r="AB1160" s="10">
        <f t="shared" si="357"/>
        <v>4.3478260869565216E-2</v>
      </c>
      <c r="AC1160" s="10">
        <f t="shared" si="358"/>
        <v>0.2608695652173913</v>
      </c>
      <c r="AD1160" s="10">
        <f t="shared" si="359"/>
        <v>0.43478260869565216</v>
      </c>
      <c r="AE1160" s="10">
        <f t="shared" si="360"/>
        <v>0.2608695652173913</v>
      </c>
      <c r="AF1160" s="1">
        <v>5</v>
      </c>
      <c r="AG1160" s="1">
        <v>1</v>
      </c>
      <c r="AH1160" s="1">
        <v>0</v>
      </c>
      <c r="AI1160" s="1">
        <v>1</v>
      </c>
      <c r="AJ1160" s="1">
        <v>0</v>
      </c>
      <c r="AK1160" s="1">
        <v>1</v>
      </c>
      <c r="AL1160" s="1">
        <v>0</v>
      </c>
      <c r="AM1160" s="1">
        <v>1</v>
      </c>
      <c r="AN1160" s="1">
        <v>45</v>
      </c>
      <c r="AO1160" s="20" t="str">
        <f t="shared" si="343"/>
        <v>36-50</v>
      </c>
      <c r="AP1160" s="1">
        <v>2814</v>
      </c>
      <c r="AQ1160" s="1">
        <v>0</v>
      </c>
      <c r="AR1160" s="1">
        <v>1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1</v>
      </c>
      <c r="AZ1160" s="1">
        <v>431</v>
      </c>
      <c r="BA1160" s="23">
        <v>42035</v>
      </c>
      <c r="BB1160" s="25">
        <f t="shared" si="344"/>
        <v>1</v>
      </c>
      <c r="BC1160" s="25" t="str">
        <f t="shared" si="345"/>
        <v>January</v>
      </c>
      <c r="BD1160" s="25">
        <v>1</v>
      </c>
      <c r="BE1160" t="str">
        <f t="shared" si="346"/>
        <v>163,86836,High income,60,Low spender,0.000690957667326915,0,0,7,179,21,273,0,21,63,557,0.321364452423698,0.0377019748653501,0.490125673249551,0,0.0377019748653501,0.11310592459605,1,6,10,6,23,0.0434782608695652,0.260869565217391,0.434782608695652,0.260869565217391,5,1,0,1,0,1,0,1,45,36-50,2814,0,1,0,0,0,0,0,0,1,431</v>
      </c>
    </row>
    <row r="1161" spans="1:57" ht="13.2" x14ac:dyDescent="0.25">
      <c r="A1161" s="8">
        <v>1183</v>
      </c>
      <c r="B1161" s="1">
        <v>54591</v>
      </c>
      <c r="C1161" s="8" t="str">
        <f t="shared" si="347"/>
        <v>High income</v>
      </c>
      <c r="D1161" s="31">
        <v>9</v>
      </c>
      <c r="E1161" s="34" t="str">
        <f t="shared" si="348"/>
        <v>Low spender</v>
      </c>
      <c r="F1161" s="10">
        <f t="shared" si="342"/>
        <v>1.6486233994614496E-4</v>
      </c>
      <c r="G1161" s="1">
        <v>0</v>
      </c>
      <c r="H1161" s="1">
        <v>1</v>
      </c>
      <c r="I1161" s="1">
        <v>63</v>
      </c>
      <c r="J1161" s="1">
        <v>376</v>
      </c>
      <c r="K1161" s="1">
        <v>4</v>
      </c>
      <c r="L1161" s="1">
        <v>94</v>
      </c>
      <c r="M1161" s="1">
        <v>12</v>
      </c>
      <c r="N1161" s="1">
        <v>9</v>
      </c>
      <c r="O1161" s="1">
        <v>24</v>
      </c>
      <c r="P1161" s="8">
        <f t="shared" si="349"/>
        <v>519</v>
      </c>
      <c r="Q1161" s="10">
        <f t="shared" si="350"/>
        <v>0.7244701348747592</v>
      </c>
      <c r="R1161" s="10">
        <f t="shared" si="351"/>
        <v>7.7071290944123313E-3</v>
      </c>
      <c r="S1161" s="10">
        <f t="shared" si="352"/>
        <v>0.1811175337186898</v>
      </c>
      <c r="T1161" s="10">
        <f t="shared" si="353"/>
        <v>2.3121387283236993E-2</v>
      </c>
      <c r="U1161" s="10">
        <f t="shared" si="354"/>
        <v>1.7341040462427744E-2</v>
      </c>
      <c r="V1161" s="10">
        <f t="shared" si="355"/>
        <v>4.6242774566473986E-2</v>
      </c>
      <c r="W1161" s="1">
        <v>3</v>
      </c>
      <c r="X1161" s="1">
        <v>6</v>
      </c>
      <c r="Y1161" s="1">
        <v>2</v>
      </c>
      <c r="Z1161" s="1">
        <v>8</v>
      </c>
      <c r="AA1161" s="8">
        <f t="shared" si="356"/>
        <v>19</v>
      </c>
      <c r="AB1161" s="10">
        <f t="shared" si="357"/>
        <v>0.15789473684210525</v>
      </c>
      <c r="AC1161" s="10">
        <f t="shared" si="358"/>
        <v>0.31578947368421051</v>
      </c>
      <c r="AD1161" s="10">
        <f t="shared" si="359"/>
        <v>0.10526315789473684</v>
      </c>
      <c r="AE1161" s="10">
        <f t="shared" si="360"/>
        <v>0.42105263157894735</v>
      </c>
      <c r="AF1161" s="1">
        <v>5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71</v>
      </c>
      <c r="AO1161" s="20" t="str">
        <f t="shared" si="343"/>
        <v>66+</v>
      </c>
      <c r="AP1161" s="1">
        <v>2487</v>
      </c>
      <c r="AQ1161" s="1">
        <v>0</v>
      </c>
      <c r="AR1161" s="1">
        <v>0</v>
      </c>
      <c r="AS1161" s="1">
        <v>0</v>
      </c>
      <c r="AT1161" s="1">
        <v>1</v>
      </c>
      <c r="AU1161" s="1">
        <v>0</v>
      </c>
      <c r="AV1161" s="1">
        <v>0</v>
      </c>
      <c r="AW1161" s="1">
        <v>1</v>
      </c>
      <c r="AX1161" s="1">
        <v>0</v>
      </c>
      <c r="AY1161" s="1">
        <v>0</v>
      </c>
      <c r="AZ1161" s="1">
        <v>471</v>
      </c>
      <c r="BA1161" s="23">
        <v>42362</v>
      </c>
      <c r="BB1161" s="25">
        <f t="shared" si="344"/>
        <v>12</v>
      </c>
      <c r="BC1161" s="25" t="str">
        <f t="shared" si="345"/>
        <v>December</v>
      </c>
      <c r="BD1161" s="25">
        <v>1</v>
      </c>
      <c r="BE1161" t="str">
        <f t="shared" si="346"/>
        <v>1183,54591,High income,9,Low spender,0.000164862339946145,0,1,63,376,4,94,12,9,24,519,0.724470134874759,0.00770712909441233,0.18111753371869,0.023121387283237,0.0173410404624277,0.046242774566474,3,6,2,8,19,0.157894736842105,0.315789473684211,0.105263157894737,0.421052631578947,5,0,0,0,0,0,0,0,71,66+,2487,0,0,0,1,0,0,1,0,0,471</v>
      </c>
    </row>
    <row r="1162" spans="1:57" ht="13.2" x14ac:dyDescent="0.25">
      <c r="A1162" s="8">
        <v>2204</v>
      </c>
      <c r="B1162" s="1">
        <v>69142</v>
      </c>
      <c r="C1162" s="8" t="str">
        <f t="shared" si="347"/>
        <v>High income</v>
      </c>
      <c r="D1162" s="31">
        <v>23</v>
      </c>
      <c r="E1162" s="34" t="str">
        <f t="shared" si="348"/>
        <v>Low spender</v>
      </c>
      <c r="F1162" s="10">
        <f t="shared" si="342"/>
        <v>3.326487518440311E-4</v>
      </c>
      <c r="G1162" s="1">
        <v>0</v>
      </c>
      <c r="H1162" s="1">
        <v>1</v>
      </c>
      <c r="I1162" s="1">
        <v>50</v>
      </c>
      <c r="J1162" s="1">
        <v>448</v>
      </c>
      <c r="K1162" s="1">
        <v>4</v>
      </c>
      <c r="L1162" s="1">
        <v>34</v>
      </c>
      <c r="M1162" s="1">
        <v>6</v>
      </c>
      <c r="N1162" s="1">
        <v>4</v>
      </c>
      <c r="O1162" s="1">
        <v>39</v>
      </c>
      <c r="P1162" s="8">
        <f t="shared" si="349"/>
        <v>535</v>
      </c>
      <c r="Q1162" s="10">
        <f t="shared" si="350"/>
        <v>0.83738317757009351</v>
      </c>
      <c r="R1162" s="10">
        <f t="shared" si="351"/>
        <v>7.4766355140186919E-3</v>
      </c>
      <c r="S1162" s="10">
        <f t="shared" si="352"/>
        <v>6.3551401869158877E-2</v>
      </c>
      <c r="T1162" s="10">
        <f t="shared" si="353"/>
        <v>1.1214953271028037E-2</v>
      </c>
      <c r="U1162" s="10">
        <f t="shared" si="354"/>
        <v>7.4766355140186919E-3</v>
      </c>
      <c r="V1162" s="10">
        <f t="shared" si="355"/>
        <v>7.2897196261682243E-2</v>
      </c>
      <c r="W1162" s="1">
        <v>3</v>
      </c>
      <c r="X1162" s="1">
        <v>8</v>
      </c>
      <c r="Y1162" s="1">
        <v>1</v>
      </c>
      <c r="Z1162" s="1">
        <v>7</v>
      </c>
      <c r="AA1162" s="8">
        <f t="shared" si="356"/>
        <v>19</v>
      </c>
      <c r="AB1162" s="10">
        <f t="shared" si="357"/>
        <v>0.15789473684210525</v>
      </c>
      <c r="AC1162" s="10">
        <f t="shared" si="358"/>
        <v>0.42105263157894735</v>
      </c>
      <c r="AD1162" s="10">
        <f t="shared" si="359"/>
        <v>5.2631578947368418E-2</v>
      </c>
      <c r="AE1162" s="10">
        <f t="shared" si="360"/>
        <v>0.36842105263157893</v>
      </c>
      <c r="AF1162" s="1">
        <v>5</v>
      </c>
      <c r="AG1162" s="1">
        <v>0</v>
      </c>
      <c r="AH1162" s="1">
        <v>0</v>
      </c>
      <c r="AI1162" s="1">
        <v>0</v>
      </c>
      <c r="AJ1162" s="1">
        <v>1</v>
      </c>
      <c r="AK1162" s="1">
        <v>0</v>
      </c>
      <c r="AL1162" s="1">
        <v>0</v>
      </c>
      <c r="AM1162" s="1">
        <v>0</v>
      </c>
      <c r="AN1162" s="1">
        <v>68</v>
      </c>
      <c r="AO1162" s="20" t="str">
        <f t="shared" si="343"/>
        <v>66+</v>
      </c>
      <c r="AP1162" s="1">
        <v>2159</v>
      </c>
      <c r="AQ1162" s="1">
        <v>1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1</v>
      </c>
      <c r="AX1162" s="1">
        <v>0</v>
      </c>
      <c r="AY1162" s="1">
        <v>0</v>
      </c>
      <c r="AZ1162" s="1">
        <v>457</v>
      </c>
      <c r="BA1162" s="23">
        <v>42690</v>
      </c>
      <c r="BB1162" s="25">
        <f t="shared" si="344"/>
        <v>11</v>
      </c>
      <c r="BC1162" s="25" t="str">
        <f t="shared" si="345"/>
        <v>November</v>
      </c>
      <c r="BD1162" s="25">
        <v>1</v>
      </c>
      <c r="BE1162" t="str">
        <f t="shared" si="346"/>
        <v>2204,69142,High income,23,Low spender,0.000332648751844031,0,1,50,448,4,34,6,4,39,535,0.837383177570094,0.00747663551401869,0.0635514018691589,0.011214953271028,0.00747663551401869,0.0728971962616822,3,8,1,7,19,0.157894736842105,0.421052631578947,0.0526315789473684,0.368421052631579,5,0,0,0,1,0,0,0,68,66+,2159,1,0,0,0,0,0,1,0,0,457</v>
      </c>
    </row>
    <row r="1163" spans="1:57" ht="13.2" x14ac:dyDescent="0.25">
      <c r="A1163" s="8">
        <v>1137</v>
      </c>
      <c r="B1163" s="1">
        <v>46049</v>
      </c>
      <c r="C1163" s="8" t="str">
        <f t="shared" si="347"/>
        <v>Low income</v>
      </c>
      <c r="D1163" s="31">
        <v>14</v>
      </c>
      <c r="E1163" s="34" t="str">
        <f t="shared" si="348"/>
        <v>Low spender</v>
      </c>
      <c r="F1163" s="10">
        <f t="shared" si="342"/>
        <v>3.0402397446198615E-4</v>
      </c>
      <c r="G1163" s="1">
        <v>1</v>
      </c>
      <c r="H1163" s="1">
        <v>1</v>
      </c>
      <c r="I1163" s="1">
        <v>11</v>
      </c>
      <c r="J1163" s="1">
        <v>342</v>
      </c>
      <c r="K1163" s="1">
        <v>9</v>
      </c>
      <c r="L1163" s="1">
        <v>112</v>
      </c>
      <c r="M1163" s="1">
        <v>19</v>
      </c>
      <c r="N1163" s="1">
        <v>14</v>
      </c>
      <c r="O1163" s="1">
        <v>19</v>
      </c>
      <c r="P1163" s="8">
        <f t="shared" si="349"/>
        <v>515</v>
      </c>
      <c r="Q1163" s="10">
        <f t="shared" si="350"/>
        <v>0.66407766990291262</v>
      </c>
      <c r="R1163" s="10">
        <f t="shared" si="351"/>
        <v>1.7475728155339806E-2</v>
      </c>
      <c r="S1163" s="10">
        <f t="shared" si="352"/>
        <v>0.2174757281553398</v>
      </c>
      <c r="T1163" s="10">
        <f t="shared" si="353"/>
        <v>3.6893203883495145E-2</v>
      </c>
      <c r="U1163" s="10">
        <f t="shared" si="354"/>
        <v>2.7184466019417475E-2</v>
      </c>
      <c r="V1163" s="10">
        <f t="shared" si="355"/>
        <v>3.6893203883495145E-2</v>
      </c>
      <c r="W1163" s="1">
        <v>10</v>
      </c>
      <c r="X1163" s="1">
        <v>5</v>
      </c>
      <c r="Y1163" s="1">
        <v>2</v>
      </c>
      <c r="Z1163" s="1">
        <v>9</v>
      </c>
      <c r="AA1163" s="8">
        <f t="shared" si="356"/>
        <v>26</v>
      </c>
      <c r="AB1163" s="10">
        <f t="shared" si="357"/>
        <v>0.38461538461538464</v>
      </c>
      <c r="AC1163" s="10">
        <f t="shared" si="358"/>
        <v>0.19230769230769232</v>
      </c>
      <c r="AD1163" s="10">
        <f t="shared" si="359"/>
        <v>7.6923076923076927E-2</v>
      </c>
      <c r="AE1163" s="10">
        <f t="shared" si="360"/>
        <v>0.34615384615384615</v>
      </c>
      <c r="AF1163" s="1">
        <v>7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1</v>
      </c>
      <c r="AN1163" s="1">
        <v>44</v>
      </c>
      <c r="AO1163" s="20" t="str">
        <f t="shared" si="343"/>
        <v>36-50</v>
      </c>
      <c r="AP1163" s="1">
        <v>2502</v>
      </c>
      <c r="AQ1163" s="1">
        <v>0</v>
      </c>
      <c r="AR1163" s="1">
        <v>1</v>
      </c>
      <c r="AS1163" s="1">
        <v>0</v>
      </c>
      <c r="AT1163" s="1">
        <v>0</v>
      </c>
      <c r="AU1163" s="1">
        <v>0</v>
      </c>
      <c r="AV1163" s="1">
        <v>0</v>
      </c>
      <c r="AW1163" s="1">
        <v>1</v>
      </c>
      <c r="AX1163" s="1">
        <v>0</v>
      </c>
      <c r="AY1163" s="1">
        <v>0</v>
      </c>
      <c r="AZ1163" s="1">
        <v>477</v>
      </c>
      <c r="BA1163" s="23">
        <v>42347</v>
      </c>
      <c r="BB1163" s="25">
        <f t="shared" si="344"/>
        <v>12</v>
      </c>
      <c r="BC1163" s="25" t="str">
        <f t="shared" si="345"/>
        <v>December</v>
      </c>
      <c r="BD1163" s="25">
        <v>1</v>
      </c>
      <c r="BE1163" t="str">
        <f t="shared" si="346"/>
        <v>1137,46049,Low income,14,Low spender,0.000304023974461986,1,1,11,342,9,112,19,14,19,515,0.664077669902913,0.0174757281553398,0.21747572815534,0.0368932038834951,0.0271844660194175,0.0368932038834951,10,5,2,9,26,0.384615384615385,0.192307692307692,0.0769230769230769,0.346153846153846,7,0,0,0,0,0,0,1,44,36-50,2502,0,1,0,0,0,0,1,0,0,477</v>
      </c>
    </row>
    <row r="1164" spans="1:57" ht="13.2" x14ac:dyDescent="0.25">
      <c r="A1164" s="8">
        <v>1126</v>
      </c>
      <c r="B1164" s="1">
        <v>61559</v>
      </c>
      <c r="C1164" s="8" t="str">
        <f t="shared" si="347"/>
        <v>High income</v>
      </c>
      <c r="D1164" s="31">
        <v>1550</v>
      </c>
      <c r="E1164" s="34" t="str">
        <f t="shared" si="348"/>
        <v>High spender</v>
      </c>
      <c r="F1164" s="10">
        <f t="shared" si="342"/>
        <v>2.517909647655095E-2</v>
      </c>
      <c r="G1164" s="1">
        <v>0</v>
      </c>
      <c r="H1164" s="1">
        <v>1</v>
      </c>
      <c r="I1164" s="1">
        <v>8</v>
      </c>
      <c r="J1164" s="1">
        <v>279</v>
      </c>
      <c r="K1164" s="1">
        <v>83</v>
      </c>
      <c r="L1164" s="1">
        <v>88</v>
      </c>
      <c r="M1164" s="1">
        <v>32</v>
      </c>
      <c r="N1164" s="1">
        <v>14</v>
      </c>
      <c r="O1164" s="1">
        <v>34</v>
      </c>
      <c r="P1164" s="8">
        <f t="shared" si="349"/>
        <v>530</v>
      </c>
      <c r="Q1164" s="10">
        <f t="shared" si="350"/>
        <v>0.52641509433962264</v>
      </c>
      <c r="R1164" s="10">
        <f t="shared" si="351"/>
        <v>0.15660377358490565</v>
      </c>
      <c r="S1164" s="10">
        <f t="shared" si="352"/>
        <v>0.16603773584905659</v>
      </c>
      <c r="T1164" s="10">
        <f t="shared" si="353"/>
        <v>6.0377358490566038E-2</v>
      </c>
      <c r="U1164" s="10">
        <f t="shared" si="354"/>
        <v>2.6415094339622643E-2</v>
      </c>
      <c r="V1164" s="10">
        <f t="shared" si="355"/>
        <v>6.4150943396226415E-2</v>
      </c>
      <c r="W1164" s="1">
        <v>1</v>
      </c>
      <c r="X1164" s="1">
        <v>4</v>
      </c>
      <c r="Y1164" s="1">
        <v>2</v>
      </c>
      <c r="Z1164" s="1">
        <v>10</v>
      </c>
      <c r="AA1164" s="8">
        <f t="shared" si="356"/>
        <v>17</v>
      </c>
      <c r="AB1164" s="10">
        <f t="shared" si="357"/>
        <v>5.8823529411764705E-2</v>
      </c>
      <c r="AC1164" s="10">
        <f t="shared" si="358"/>
        <v>0.23529411764705882</v>
      </c>
      <c r="AD1164" s="10">
        <f t="shared" si="359"/>
        <v>0.11764705882352941</v>
      </c>
      <c r="AE1164" s="10">
        <f t="shared" si="360"/>
        <v>0.58823529411764708</v>
      </c>
      <c r="AF1164" s="1">
        <v>3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55</v>
      </c>
      <c r="AO1164" s="20" t="str">
        <f t="shared" si="343"/>
        <v>50-65</v>
      </c>
      <c r="AP1164" s="1">
        <v>2506</v>
      </c>
      <c r="AQ1164" s="1">
        <v>0</v>
      </c>
      <c r="AR1164" s="1">
        <v>0</v>
      </c>
      <c r="AS1164" s="1">
        <v>1</v>
      </c>
      <c r="AT1164" s="1">
        <v>0</v>
      </c>
      <c r="AU1164" s="1">
        <v>0</v>
      </c>
      <c r="AV1164" s="1">
        <v>0</v>
      </c>
      <c r="AW1164" s="1">
        <v>1</v>
      </c>
      <c r="AX1164" s="1">
        <v>0</v>
      </c>
      <c r="AY1164" s="1">
        <v>0</v>
      </c>
      <c r="AZ1164" s="1">
        <v>462</v>
      </c>
      <c r="BA1164" s="23">
        <v>42343</v>
      </c>
      <c r="BB1164" s="25">
        <f t="shared" si="344"/>
        <v>12</v>
      </c>
      <c r="BC1164" s="25" t="str">
        <f t="shared" si="345"/>
        <v>December</v>
      </c>
      <c r="BD1164" s="25">
        <v>1</v>
      </c>
      <c r="BE1164" t="str">
        <f t="shared" si="346"/>
        <v>1126,61559,High income,1550,High spender,0.0251790964765509,0,1,8,279,83,88,32,14,34,530,0.526415094339623,0.156603773584906,0.166037735849057,0.060377358490566,0.0264150943396226,0.0641509433962264,1,4,2,10,17,0.0588235294117647,0.235294117647059,0.117647058823529,0.588235294117647,3,0,0,0,0,0,0,0,55,50-65,2506,0,0,1,0,0,0,1,0,0,462</v>
      </c>
    </row>
    <row r="1165" spans="1:57" ht="13.2" x14ac:dyDescent="0.25">
      <c r="A1165" s="8">
        <v>1959</v>
      </c>
      <c r="B1165" s="1">
        <v>65526</v>
      </c>
      <c r="C1165" s="8" t="str">
        <f t="shared" si="347"/>
        <v>High income</v>
      </c>
      <c r="D1165" s="31">
        <v>182</v>
      </c>
      <c r="E1165" s="34" t="str">
        <f t="shared" si="348"/>
        <v>Low spender</v>
      </c>
      <c r="F1165" s="10">
        <f t="shared" si="342"/>
        <v>2.7775234258157065E-3</v>
      </c>
      <c r="G1165" s="1">
        <v>0</v>
      </c>
      <c r="H1165" s="1">
        <v>1</v>
      </c>
      <c r="I1165" s="1">
        <v>22</v>
      </c>
      <c r="J1165" s="1">
        <v>397</v>
      </c>
      <c r="K1165" s="1">
        <v>19</v>
      </c>
      <c r="L1165" s="1">
        <v>69</v>
      </c>
      <c r="M1165" s="1">
        <v>12</v>
      </c>
      <c r="N1165" s="1">
        <v>0</v>
      </c>
      <c r="O1165" s="1">
        <v>9</v>
      </c>
      <c r="P1165" s="8">
        <f t="shared" si="349"/>
        <v>506</v>
      </c>
      <c r="Q1165" s="10">
        <f t="shared" si="350"/>
        <v>0.78458498023715417</v>
      </c>
      <c r="R1165" s="10">
        <f t="shared" si="351"/>
        <v>3.7549407114624504E-2</v>
      </c>
      <c r="S1165" s="10">
        <f t="shared" si="352"/>
        <v>0.13636363636363635</v>
      </c>
      <c r="T1165" s="10">
        <f t="shared" si="353"/>
        <v>2.3715415019762844E-2</v>
      </c>
      <c r="U1165" s="10">
        <f t="shared" si="354"/>
        <v>0</v>
      </c>
      <c r="V1165" s="10">
        <f t="shared" si="355"/>
        <v>1.7786561264822136E-2</v>
      </c>
      <c r="W1165" s="1">
        <v>1</v>
      </c>
      <c r="X1165" s="1">
        <v>4</v>
      </c>
      <c r="Y1165" s="1">
        <v>4</v>
      </c>
      <c r="Z1165" s="1">
        <v>8</v>
      </c>
      <c r="AA1165" s="8">
        <f t="shared" si="356"/>
        <v>17</v>
      </c>
      <c r="AB1165" s="10">
        <f t="shared" si="357"/>
        <v>5.8823529411764705E-2</v>
      </c>
      <c r="AC1165" s="10">
        <f t="shared" si="358"/>
        <v>0.23529411764705882</v>
      </c>
      <c r="AD1165" s="10">
        <f t="shared" si="359"/>
        <v>0.23529411764705882</v>
      </c>
      <c r="AE1165" s="10">
        <f t="shared" si="360"/>
        <v>0.47058823529411764</v>
      </c>
      <c r="AF1165" s="1">
        <v>2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56</v>
      </c>
      <c r="AO1165" s="20" t="str">
        <f t="shared" si="343"/>
        <v>50-65</v>
      </c>
      <c r="AP1165" s="1">
        <v>2238</v>
      </c>
      <c r="AQ1165" s="1">
        <v>0</v>
      </c>
      <c r="AR1165" s="1">
        <v>1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1</v>
      </c>
      <c r="AZ1165" s="1">
        <v>488</v>
      </c>
      <c r="BA1165" s="23">
        <v>42611</v>
      </c>
      <c r="BB1165" s="25">
        <f t="shared" si="344"/>
        <v>8</v>
      </c>
      <c r="BC1165" s="25" t="str">
        <f t="shared" si="345"/>
        <v>August</v>
      </c>
      <c r="BD1165" s="25">
        <v>1</v>
      </c>
      <c r="BE1165" t="str">
        <f t="shared" si="346"/>
        <v>1959,65526,High income,182,Low spender,0.00277752342581571,0,1,22,397,19,69,12,0,9,506,0.784584980237154,0.0375494071146245,0.136363636363636,0.0237154150197628,0,0.0177865612648221,1,4,4,8,17,0.0588235294117647,0.235294117647059,0.235294117647059,0.470588235294118,2,0,0,0,0,0,0,0,56,50-65,2238,0,1,0,0,0,0,0,0,1,488</v>
      </c>
    </row>
    <row r="1166" spans="1:57" ht="13.2" x14ac:dyDescent="0.25">
      <c r="A1166" s="8">
        <v>1070</v>
      </c>
      <c r="B1166" s="1">
        <v>42835</v>
      </c>
      <c r="C1166" s="8" t="str">
        <f t="shared" si="347"/>
        <v>Low income</v>
      </c>
      <c r="D1166" s="31">
        <v>19</v>
      </c>
      <c r="E1166" s="34" t="str">
        <f t="shared" si="348"/>
        <v>Low spender</v>
      </c>
      <c r="F1166" s="10">
        <f t="shared" si="342"/>
        <v>4.4356250729543596E-4</v>
      </c>
      <c r="G1166" s="1">
        <v>1</v>
      </c>
      <c r="H1166" s="1">
        <v>1</v>
      </c>
      <c r="I1166" s="1">
        <v>64</v>
      </c>
      <c r="J1166" s="1">
        <v>379</v>
      </c>
      <c r="K1166" s="1">
        <v>4</v>
      </c>
      <c r="L1166" s="1">
        <v>93</v>
      </c>
      <c r="M1166" s="1">
        <v>12</v>
      </c>
      <c r="N1166" s="1">
        <v>9</v>
      </c>
      <c r="O1166" s="1">
        <v>98</v>
      </c>
      <c r="P1166" s="8">
        <f t="shared" si="349"/>
        <v>595</v>
      </c>
      <c r="Q1166" s="10">
        <f t="shared" si="350"/>
        <v>0.63697478991596634</v>
      </c>
      <c r="R1166" s="10">
        <f t="shared" si="351"/>
        <v>6.7226890756302525E-3</v>
      </c>
      <c r="S1166" s="10">
        <f t="shared" si="352"/>
        <v>0.15630252100840336</v>
      </c>
      <c r="T1166" s="10">
        <f t="shared" si="353"/>
        <v>2.0168067226890758E-2</v>
      </c>
      <c r="U1166" s="10">
        <f t="shared" si="354"/>
        <v>1.5126050420168067E-2</v>
      </c>
      <c r="V1166" s="10">
        <f t="shared" si="355"/>
        <v>0.16470588235294117</v>
      </c>
      <c r="W1166" s="1">
        <v>7</v>
      </c>
      <c r="X1166" s="1">
        <v>6</v>
      </c>
      <c r="Y1166" s="1">
        <v>6</v>
      </c>
      <c r="Z1166" s="1">
        <v>4</v>
      </c>
      <c r="AA1166" s="8">
        <f t="shared" si="356"/>
        <v>23</v>
      </c>
      <c r="AB1166" s="10">
        <f t="shared" si="357"/>
        <v>0.30434782608695654</v>
      </c>
      <c r="AC1166" s="10">
        <f t="shared" si="358"/>
        <v>0.2608695652173913</v>
      </c>
      <c r="AD1166" s="10">
        <f t="shared" si="359"/>
        <v>0.2608695652173913</v>
      </c>
      <c r="AE1166" s="10">
        <f t="shared" si="360"/>
        <v>0.17391304347826086</v>
      </c>
      <c r="AF1166" s="1">
        <v>6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49</v>
      </c>
      <c r="AO1166" s="20" t="str">
        <f t="shared" si="343"/>
        <v>36-50</v>
      </c>
      <c r="AP1166" s="1">
        <v>2523</v>
      </c>
      <c r="AQ1166" s="1">
        <v>1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1</v>
      </c>
      <c r="AY1166" s="1">
        <v>0</v>
      </c>
      <c r="AZ1166" s="1">
        <v>399</v>
      </c>
      <c r="BA1166" s="23">
        <v>42326</v>
      </c>
      <c r="BB1166" s="25">
        <f t="shared" si="344"/>
        <v>11</v>
      </c>
      <c r="BC1166" s="25" t="str">
        <f t="shared" si="345"/>
        <v>November</v>
      </c>
      <c r="BD1166" s="25">
        <v>1</v>
      </c>
      <c r="BE1166" t="str">
        <f t="shared" si="346"/>
        <v>1070,42835,Low income,19,Low spender,0.000443562507295436,1,1,64,379,4,93,12,9,98,595,0.636974789915966,0.00672268907563025,0.156302521008403,0.0201680672268908,0.0151260504201681,0.164705882352941,7,6,6,4,23,0.304347826086957,0.260869565217391,0.260869565217391,0.173913043478261,6,0,0,0,0,0,0,0,49,36-50,2523,1,0,0,0,0,0,0,1,0,399</v>
      </c>
    </row>
    <row r="1167" spans="1:57" ht="13.2" x14ac:dyDescent="0.25">
      <c r="A1167" s="8">
        <v>1015</v>
      </c>
      <c r="B1167" s="1">
        <v>66373</v>
      </c>
      <c r="C1167" s="8" t="str">
        <f t="shared" si="347"/>
        <v>High income</v>
      </c>
      <c r="D1167" s="31">
        <v>47</v>
      </c>
      <c r="E1167" s="34" t="str">
        <f t="shared" si="348"/>
        <v>Low spender</v>
      </c>
      <c r="F1167" s="10">
        <f t="shared" si="342"/>
        <v>7.081192653639281E-4</v>
      </c>
      <c r="G1167" s="1">
        <v>1</v>
      </c>
      <c r="H1167" s="1">
        <v>1</v>
      </c>
      <c r="I1167" s="1">
        <v>57</v>
      </c>
      <c r="J1167" s="1">
        <v>328</v>
      </c>
      <c r="K1167" s="1">
        <v>9</v>
      </c>
      <c r="L1167" s="1">
        <v>124</v>
      </c>
      <c r="M1167" s="1">
        <v>12</v>
      </c>
      <c r="N1167" s="1">
        <v>24</v>
      </c>
      <c r="O1167" s="1">
        <v>109</v>
      </c>
      <c r="P1167" s="8">
        <f t="shared" si="349"/>
        <v>606</v>
      </c>
      <c r="Q1167" s="10">
        <f t="shared" si="350"/>
        <v>0.54125412541254125</v>
      </c>
      <c r="R1167" s="10">
        <f t="shared" si="351"/>
        <v>1.4851485148514851E-2</v>
      </c>
      <c r="S1167" s="10">
        <f t="shared" si="352"/>
        <v>0.20462046204620463</v>
      </c>
      <c r="T1167" s="10">
        <f t="shared" si="353"/>
        <v>1.9801980198019802E-2</v>
      </c>
      <c r="U1167" s="10">
        <f t="shared" si="354"/>
        <v>3.9603960396039604E-2</v>
      </c>
      <c r="V1167" s="10">
        <f t="shared" si="355"/>
        <v>0.17986798679867988</v>
      </c>
      <c r="W1167" s="1">
        <v>7</v>
      </c>
      <c r="X1167" s="1">
        <v>4</v>
      </c>
      <c r="Y1167" s="1">
        <v>2</v>
      </c>
      <c r="Z1167" s="1">
        <v>10</v>
      </c>
      <c r="AA1167" s="8">
        <f t="shared" si="356"/>
        <v>23</v>
      </c>
      <c r="AB1167" s="10">
        <f t="shared" si="357"/>
        <v>0.30434782608695654</v>
      </c>
      <c r="AC1167" s="10">
        <f t="shared" si="358"/>
        <v>0.17391304347826086</v>
      </c>
      <c r="AD1167" s="10">
        <f t="shared" si="359"/>
        <v>8.6956521739130432E-2</v>
      </c>
      <c r="AE1167" s="10">
        <f t="shared" si="360"/>
        <v>0.43478260869565216</v>
      </c>
      <c r="AF1167" s="1">
        <v>3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42</v>
      </c>
      <c r="AO1167" s="20" t="str">
        <f t="shared" si="343"/>
        <v>36-50</v>
      </c>
      <c r="AP1167" s="1">
        <v>2541</v>
      </c>
      <c r="AQ1167" s="1">
        <v>0</v>
      </c>
      <c r="AR1167" s="1">
        <v>1</v>
      </c>
      <c r="AS1167" s="1">
        <v>0</v>
      </c>
      <c r="AT1167" s="1">
        <v>0</v>
      </c>
      <c r="AU1167" s="1">
        <v>0</v>
      </c>
      <c r="AV1167" s="1">
        <v>0</v>
      </c>
      <c r="AW1167" s="1">
        <v>1</v>
      </c>
      <c r="AX1167" s="1">
        <v>0</v>
      </c>
      <c r="AY1167" s="1">
        <v>0</v>
      </c>
      <c r="AZ1167" s="1">
        <v>388</v>
      </c>
      <c r="BA1167" s="23">
        <v>42308</v>
      </c>
      <c r="BB1167" s="25">
        <f t="shared" si="344"/>
        <v>10</v>
      </c>
      <c r="BC1167" s="25" t="str">
        <f t="shared" si="345"/>
        <v>October</v>
      </c>
      <c r="BD1167" s="25">
        <v>1</v>
      </c>
      <c r="BE1167" t="str">
        <f t="shared" si="346"/>
        <v>1015,66373,High income,47,Low spender,0.000708119265363928,1,1,57,328,9,124,12,24,109,606,0.541254125412541,0.0148514851485149,0.204620462046205,0.0198019801980198,0.0396039603960396,0.17986798679868,7,4,2,10,23,0.304347826086957,0.173913043478261,0.0869565217391304,0.434782608695652,3,0,0,0,0,0,0,0,42,36-50,2541,0,1,0,0,0,0,1,0,0,388</v>
      </c>
    </row>
    <row r="1168" spans="1:57" ht="13.2" x14ac:dyDescent="0.25">
      <c r="A1168" s="8">
        <v>572</v>
      </c>
      <c r="B1168" s="1">
        <v>46014</v>
      </c>
      <c r="C1168" s="8" t="str">
        <f t="shared" si="347"/>
        <v>Low income</v>
      </c>
      <c r="D1168" s="31">
        <v>952</v>
      </c>
      <c r="E1168" s="34" t="str">
        <f t="shared" si="348"/>
        <v>High spender</v>
      </c>
      <c r="F1168" s="10">
        <f t="shared" si="342"/>
        <v>2.0689355413569782E-2</v>
      </c>
      <c r="G1168" s="1">
        <v>1</v>
      </c>
      <c r="H1168" s="1">
        <v>1</v>
      </c>
      <c r="I1168" s="1">
        <v>21</v>
      </c>
      <c r="J1168" s="1">
        <v>410</v>
      </c>
      <c r="K1168" s="1">
        <v>0</v>
      </c>
      <c r="L1168" s="1">
        <v>59</v>
      </c>
      <c r="M1168" s="1">
        <v>19</v>
      </c>
      <c r="N1168" s="1">
        <v>9</v>
      </c>
      <c r="O1168" s="1">
        <v>44</v>
      </c>
      <c r="P1168" s="8">
        <f t="shared" si="349"/>
        <v>541</v>
      </c>
      <c r="Q1168" s="10">
        <f t="shared" si="350"/>
        <v>0.75785582255083184</v>
      </c>
      <c r="R1168" s="10">
        <f t="shared" si="351"/>
        <v>0</v>
      </c>
      <c r="S1168" s="10">
        <f t="shared" si="352"/>
        <v>0.10905730129390019</v>
      </c>
      <c r="T1168" s="10">
        <f t="shared" si="353"/>
        <v>3.512014787430684E-2</v>
      </c>
      <c r="U1168" s="10">
        <f t="shared" si="354"/>
        <v>1.6635859519408502E-2</v>
      </c>
      <c r="V1168" s="10">
        <f t="shared" si="355"/>
        <v>8.1330868761552683E-2</v>
      </c>
      <c r="W1168" s="1">
        <v>10</v>
      </c>
      <c r="X1168" s="1">
        <v>7</v>
      </c>
      <c r="Y1168" s="1">
        <v>1</v>
      </c>
      <c r="Z1168" s="1">
        <v>8</v>
      </c>
      <c r="AA1168" s="8">
        <f t="shared" si="356"/>
        <v>26</v>
      </c>
      <c r="AB1168" s="10">
        <f t="shared" si="357"/>
        <v>0.38461538461538464</v>
      </c>
      <c r="AC1168" s="10">
        <f t="shared" si="358"/>
        <v>0.26923076923076922</v>
      </c>
      <c r="AD1168" s="10">
        <f t="shared" si="359"/>
        <v>3.8461538461538464E-2</v>
      </c>
      <c r="AE1168" s="10">
        <f t="shared" si="360"/>
        <v>0.30769230769230771</v>
      </c>
      <c r="AF1168" s="1">
        <v>7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46</v>
      </c>
      <c r="AO1168" s="20" t="str">
        <f t="shared" si="343"/>
        <v>36-50</v>
      </c>
      <c r="AP1168" s="1">
        <v>2683</v>
      </c>
      <c r="AQ1168" s="1">
        <v>0</v>
      </c>
      <c r="AR1168" s="1">
        <v>0</v>
      </c>
      <c r="AS1168" s="1">
        <v>0</v>
      </c>
      <c r="AT1168" s="1">
        <v>1</v>
      </c>
      <c r="AU1168" s="1">
        <v>0</v>
      </c>
      <c r="AV1168" s="1">
        <v>0</v>
      </c>
      <c r="AW1168" s="1">
        <v>0</v>
      </c>
      <c r="AX1168" s="1">
        <v>1</v>
      </c>
      <c r="AY1168" s="1">
        <v>0</v>
      </c>
      <c r="AZ1168" s="1">
        <v>453</v>
      </c>
      <c r="BA1168" s="23">
        <v>42166</v>
      </c>
      <c r="BB1168" s="25">
        <f t="shared" si="344"/>
        <v>6</v>
      </c>
      <c r="BC1168" s="25" t="str">
        <f t="shared" si="345"/>
        <v>June</v>
      </c>
      <c r="BD1168" s="25">
        <v>1</v>
      </c>
      <c r="BE1168" t="str">
        <f t="shared" si="346"/>
        <v>572,46014,Low income,952,High spender,0.0206893554135698,1,1,21,410,0,59,19,9,44,541,0.757855822550832,0,0.1090573012939,0.0351201478743068,0.0166358595194085,0.0813308687615527,10,7,1,8,26,0.384615384615385,0.269230769230769,0.0384615384615385,0.307692307692308,7,0,0,0,0,0,0,0,46,36-50,2683,0,0,0,1,0,0,0,1,0,453</v>
      </c>
    </row>
    <row r="1169" spans="1:57" ht="13.2" x14ac:dyDescent="0.25">
      <c r="A1169" s="8">
        <v>204</v>
      </c>
      <c r="B1169" s="1">
        <v>58554</v>
      </c>
      <c r="C1169" s="8" t="str">
        <f t="shared" si="347"/>
        <v>High income</v>
      </c>
      <c r="D1169" s="31">
        <v>93</v>
      </c>
      <c r="E1169" s="34" t="str">
        <f t="shared" si="348"/>
        <v>Low spender</v>
      </c>
      <c r="F1169" s="10">
        <f t="shared" si="342"/>
        <v>1.5882774874474844E-3</v>
      </c>
      <c r="G1169" s="1">
        <v>1</v>
      </c>
      <c r="H1169" s="1">
        <v>1</v>
      </c>
      <c r="I1169" s="1">
        <v>55</v>
      </c>
      <c r="J1169" s="1">
        <v>368</v>
      </c>
      <c r="K1169" s="1">
        <v>24</v>
      </c>
      <c r="L1169" s="1">
        <v>68</v>
      </c>
      <c r="M1169" s="1">
        <v>38</v>
      </c>
      <c r="N1169" s="1">
        <v>0</v>
      </c>
      <c r="O1169" s="1">
        <v>88</v>
      </c>
      <c r="P1169" s="8">
        <f t="shared" si="349"/>
        <v>586</v>
      </c>
      <c r="Q1169" s="10">
        <f t="shared" si="350"/>
        <v>0.62798634812286691</v>
      </c>
      <c r="R1169" s="10">
        <f t="shared" si="351"/>
        <v>4.0955631399317405E-2</v>
      </c>
      <c r="S1169" s="10">
        <f t="shared" si="352"/>
        <v>0.11604095563139932</v>
      </c>
      <c r="T1169" s="10">
        <f t="shared" si="353"/>
        <v>6.4846416382252553E-2</v>
      </c>
      <c r="U1169" s="10">
        <f t="shared" si="354"/>
        <v>0</v>
      </c>
      <c r="V1169" s="10">
        <f t="shared" si="355"/>
        <v>0.15017064846416384</v>
      </c>
      <c r="W1169" s="1">
        <v>6</v>
      </c>
      <c r="X1169" s="1">
        <v>8</v>
      </c>
      <c r="Y1169" s="1">
        <v>2</v>
      </c>
      <c r="Z1169" s="1">
        <v>6</v>
      </c>
      <c r="AA1169" s="8">
        <f t="shared" si="356"/>
        <v>22</v>
      </c>
      <c r="AB1169" s="10">
        <f t="shared" si="357"/>
        <v>0.27272727272727271</v>
      </c>
      <c r="AC1169" s="10">
        <f t="shared" si="358"/>
        <v>0.36363636363636365</v>
      </c>
      <c r="AD1169" s="10">
        <f t="shared" si="359"/>
        <v>9.0909090909090912E-2</v>
      </c>
      <c r="AE1169" s="10">
        <f t="shared" si="360"/>
        <v>0.27272727272727271</v>
      </c>
      <c r="AF1169" s="1">
        <v>7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52</v>
      </c>
      <c r="AO1169" s="20" t="str">
        <f t="shared" si="343"/>
        <v>50-65</v>
      </c>
      <c r="AP1169" s="1">
        <v>2800</v>
      </c>
      <c r="AQ1169" s="1">
        <v>0</v>
      </c>
      <c r="AR1169" s="1">
        <v>0</v>
      </c>
      <c r="AS1169" s="1">
        <v>0</v>
      </c>
      <c r="AT1169" s="1">
        <v>1</v>
      </c>
      <c r="AU1169" s="1">
        <v>0</v>
      </c>
      <c r="AV1169" s="1">
        <v>0</v>
      </c>
      <c r="AW1169" s="1">
        <v>1</v>
      </c>
      <c r="AX1169" s="1">
        <v>0</v>
      </c>
      <c r="AY1169" s="1">
        <v>0</v>
      </c>
      <c r="AZ1169" s="1">
        <v>410</v>
      </c>
      <c r="BA1169" s="23">
        <v>42049</v>
      </c>
      <c r="BB1169" s="25">
        <f t="shared" si="344"/>
        <v>2</v>
      </c>
      <c r="BC1169" s="25" t="str">
        <f t="shared" si="345"/>
        <v>February</v>
      </c>
      <c r="BD1169" s="25">
        <v>1</v>
      </c>
      <c r="BE1169" t="str">
        <f t="shared" si="346"/>
        <v>204,58554,High income,93,Low spender,0.00158827748744748,1,1,55,368,24,68,38,0,88,586,0.627986348122867,0.0409556313993174,0.116040955631399,0.0648464163822526,0,0.150170648464164,6,8,2,6,22,0.272727272727273,0.363636363636364,0.0909090909090909,0.272727272727273,7,0,0,0,0,0,0,0,52,50-65,2800,0,0,0,1,0,0,1,0,0,410</v>
      </c>
    </row>
    <row r="1170" spans="1:57" ht="13.2" x14ac:dyDescent="0.25">
      <c r="A1170" s="8">
        <v>391</v>
      </c>
      <c r="B1170" s="1">
        <v>22507</v>
      </c>
      <c r="C1170" s="8" t="str">
        <f t="shared" si="347"/>
        <v>Low income</v>
      </c>
      <c r="D1170" s="31">
        <v>445</v>
      </c>
      <c r="E1170" s="34" t="str">
        <f t="shared" si="348"/>
        <v>Low spender</v>
      </c>
      <c r="F1170" s="10">
        <f t="shared" si="342"/>
        <v>1.9771626605056204E-2</v>
      </c>
      <c r="G1170" s="1">
        <v>0</v>
      </c>
      <c r="H1170" s="1">
        <v>0</v>
      </c>
      <c r="I1170" s="1">
        <v>67</v>
      </c>
      <c r="J1170" s="1">
        <v>68</v>
      </c>
      <c r="K1170" s="1">
        <v>0</v>
      </c>
      <c r="L1170" s="1">
        <v>226</v>
      </c>
      <c r="M1170" s="1">
        <v>51</v>
      </c>
      <c r="N1170" s="1">
        <v>157</v>
      </c>
      <c r="O1170" s="1">
        <v>68</v>
      </c>
      <c r="P1170" s="8">
        <f t="shared" si="349"/>
        <v>570</v>
      </c>
      <c r="Q1170" s="10">
        <f t="shared" si="350"/>
        <v>0.11929824561403508</v>
      </c>
      <c r="R1170" s="10">
        <f t="shared" si="351"/>
        <v>0</v>
      </c>
      <c r="S1170" s="10">
        <f t="shared" si="352"/>
        <v>0.39649122807017545</v>
      </c>
      <c r="T1170" s="10">
        <f t="shared" si="353"/>
        <v>8.9473684210526316E-2</v>
      </c>
      <c r="U1170" s="10">
        <f t="shared" si="354"/>
        <v>0.27543859649122809</v>
      </c>
      <c r="V1170" s="10">
        <f t="shared" si="355"/>
        <v>0.11929824561403508</v>
      </c>
      <c r="W1170" s="1">
        <v>3</v>
      </c>
      <c r="X1170" s="1">
        <v>10</v>
      </c>
      <c r="Y1170" s="1">
        <v>2</v>
      </c>
      <c r="Z1170" s="1">
        <v>4</v>
      </c>
      <c r="AA1170" s="8">
        <f t="shared" si="356"/>
        <v>19</v>
      </c>
      <c r="AB1170" s="10">
        <f t="shared" si="357"/>
        <v>0.15789473684210525</v>
      </c>
      <c r="AC1170" s="10">
        <f t="shared" si="358"/>
        <v>0.52631578947368418</v>
      </c>
      <c r="AD1170" s="10">
        <f t="shared" si="359"/>
        <v>0.10526315789473684</v>
      </c>
      <c r="AE1170" s="10">
        <f t="shared" si="360"/>
        <v>0.21052631578947367</v>
      </c>
      <c r="AF1170" s="1">
        <v>9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66</v>
      </c>
      <c r="AO1170" s="20" t="str">
        <f t="shared" si="343"/>
        <v>66+</v>
      </c>
      <c r="AP1170" s="1">
        <v>2741</v>
      </c>
      <c r="AQ1170" s="1">
        <v>0</v>
      </c>
      <c r="AR1170" s="1">
        <v>0</v>
      </c>
      <c r="AS1170" s="1">
        <v>1</v>
      </c>
      <c r="AT1170" s="1">
        <v>0</v>
      </c>
      <c r="AU1170" s="1">
        <v>0</v>
      </c>
      <c r="AV1170" s="1">
        <v>0</v>
      </c>
      <c r="AW1170" s="1">
        <v>1</v>
      </c>
      <c r="AX1170" s="1">
        <v>0</v>
      </c>
      <c r="AY1170" s="1">
        <v>0</v>
      </c>
      <c r="AZ1170" s="1">
        <v>434</v>
      </c>
      <c r="BA1170" s="23">
        <v>42108</v>
      </c>
      <c r="BB1170" s="25">
        <f t="shared" si="344"/>
        <v>4</v>
      </c>
      <c r="BC1170" s="25" t="str">
        <f t="shared" si="345"/>
        <v>April</v>
      </c>
      <c r="BD1170" s="25">
        <v>1</v>
      </c>
      <c r="BE1170" t="str">
        <f t="shared" si="346"/>
        <v>391,22507,Low income,445,Low spender,0.0197716266050562,0,0,67,68,0,226,51,157,68,570,0.119298245614035,0,0.396491228070175,0.0894736842105263,0.275438596491228,0.119298245614035,3,10,2,4,19,0.157894736842105,0.526315789473684,0.105263157894737,0.210526315789474,9,0,0,0,0,0,0,0,66,66+,2741,0,0,1,0,0,0,1,0,0,434</v>
      </c>
    </row>
    <row r="1171" spans="1:57" ht="13.2" x14ac:dyDescent="0.25">
      <c r="A1171" s="8">
        <v>14</v>
      </c>
      <c r="B1171" s="1">
        <v>53230</v>
      </c>
      <c r="C1171" s="8" t="str">
        <f t="shared" si="347"/>
        <v>High income</v>
      </c>
      <c r="D1171" s="31">
        <v>10</v>
      </c>
      <c r="E1171" s="34" t="str">
        <f t="shared" si="348"/>
        <v>Low spender</v>
      </c>
      <c r="F1171" s="10">
        <f t="shared" si="342"/>
        <v>1.8786398647379298E-4</v>
      </c>
      <c r="G1171" s="1">
        <v>0</v>
      </c>
      <c r="H1171" s="1">
        <v>1</v>
      </c>
      <c r="I1171" s="1">
        <v>86</v>
      </c>
      <c r="J1171" s="1">
        <v>176</v>
      </c>
      <c r="K1171" s="1">
        <v>72</v>
      </c>
      <c r="L1171" s="1">
        <v>98</v>
      </c>
      <c r="M1171" s="1">
        <v>136</v>
      </c>
      <c r="N1171" s="1">
        <v>21</v>
      </c>
      <c r="O1171" s="1">
        <v>229</v>
      </c>
      <c r="P1171" s="8">
        <f t="shared" si="349"/>
        <v>732</v>
      </c>
      <c r="Q1171" s="10">
        <f t="shared" si="350"/>
        <v>0.24043715846994534</v>
      </c>
      <c r="R1171" s="10">
        <f t="shared" si="351"/>
        <v>9.8360655737704916E-2</v>
      </c>
      <c r="S1171" s="10">
        <f t="shared" si="352"/>
        <v>0.13387978142076504</v>
      </c>
      <c r="T1171" s="10">
        <f t="shared" si="353"/>
        <v>0.18579234972677597</v>
      </c>
      <c r="U1171" s="10">
        <f t="shared" si="354"/>
        <v>2.8688524590163935E-2</v>
      </c>
      <c r="V1171" s="10">
        <f t="shared" si="355"/>
        <v>0.31284153005464482</v>
      </c>
      <c r="W1171" s="1">
        <v>4</v>
      </c>
      <c r="X1171" s="1">
        <v>5</v>
      </c>
      <c r="Y1171" s="1">
        <v>2</v>
      </c>
      <c r="Z1171" s="1">
        <v>12</v>
      </c>
      <c r="AA1171" s="8">
        <f t="shared" si="356"/>
        <v>23</v>
      </c>
      <c r="AB1171" s="10">
        <f t="shared" si="357"/>
        <v>0.17391304347826086</v>
      </c>
      <c r="AC1171" s="10">
        <f t="shared" si="358"/>
        <v>0.21739130434782608</v>
      </c>
      <c r="AD1171" s="10">
        <f t="shared" si="359"/>
        <v>8.6956521739130432E-2</v>
      </c>
      <c r="AE1171" s="10">
        <f t="shared" si="360"/>
        <v>0.52173913043478259</v>
      </c>
      <c r="AF1171" s="1">
        <v>5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64</v>
      </c>
      <c r="AO1171" s="20" t="str">
        <f t="shared" si="343"/>
        <v>50-65</v>
      </c>
      <c r="AP1171" s="1">
        <v>2854</v>
      </c>
      <c r="AQ1171" s="1">
        <v>0</v>
      </c>
      <c r="AR1171" s="1">
        <v>1</v>
      </c>
      <c r="AS1171" s="1">
        <v>0</v>
      </c>
      <c r="AT1171" s="1">
        <v>0</v>
      </c>
      <c r="AU1171" s="1">
        <v>0</v>
      </c>
      <c r="AV1171" s="1">
        <v>1</v>
      </c>
      <c r="AW1171" s="1">
        <v>0</v>
      </c>
      <c r="AX1171" s="1">
        <v>0</v>
      </c>
      <c r="AY1171" s="1">
        <v>0</v>
      </c>
      <c r="AZ1171" s="1">
        <v>274</v>
      </c>
      <c r="BA1171" s="23">
        <v>41995</v>
      </c>
      <c r="BB1171" s="25">
        <f t="shared" si="344"/>
        <v>12</v>
      </c>
      <c r="BC1171" s="25" t="str">
        <f t="shared" si="345"/>
        <v>December</v>
      </c>
      <c r="BD1171" s="25">
        <v>1</v>
      </c>
      <c r="BE1171" t="str">
        <f t="shared" si="346"/>
        <v>14,53230,High income,10,Low spender,0.000187863986473793,0,1,86,176,72,98,136,21,229,732,0.240437158469945,0.0983606557377049,0.133879781420765,0.185792349726776,0.0286885245901639,0.312841530054645,4,5,2,12,23,0.173913043478261,0.217391304347826,0.0869565217391304,0.521739130434783,5,0,0,0,0,0,0,0,64,50-65,2854,0,1,0,0,0,1,0,0,0,274</v>
      </c>
    </row>
    <row r="1172" spans="1:57" ht="13.2" x14ac:dyDescent="0.25">
      <c r="A1172" s="8">
        <v>798</v>
      </c>
      <c r="B1172" s="1">
        <v>51195</v>
      </c>
      <c r="C1172" s="8" t="str">
        <f t="shared" si="347"/>
        <v>Low income</v>
      </c>
      <c r="D1172" s="31">
        <v>44</v>
      </c>
      <c r="E1172" s="34" t="str">
        <f t="shared" si="348"/>
        <v>Low spender</v>
      </c>
      <c r="F1172" s="10">
        <f t="shared" si="342"/>
        <v>8.594589315362828E-4</v>
      </c>
      <c r="G1172" s="1">
        <v>1</v>
      </c>
      <c r="H1172" s="1">
        <v>1</v>
      </c>
      <c r="I1172" s="1">
        <v>46</v>
      </c>
      <c r="J1172" s="1">
        <v>230</v>
      </c>
      <c r="K1172" s="1">
        <v>14</v>
      </c>
      <c r="L1172" s="1">
        <v>156</v>
      </c>
      <c r="M1172" s="1">
        <v>82</v>
      </c>
      <c r="N1172" s="1">
        <v>24</v>
      </c>
      <c r="O1172" s="1">
        <v>58</v>
      </c>
      <c r="P1172" s="8">
        <f t="shared" si="349"/>
        <v>564</v>
      </c>
      <c r="Q1172" s="10">
        <f t="shared" si="350"/>
        <v>0.40780141843971629</v>
      </c>
      <c r="R1172" s="10">
        <f t="shared" si="351"/>
        <v>2.4822695035460994E-2</v>
      </c>
      <c r="S1172" s="10">
        <f t="shared" si="352"/>
        <v>0.27659574468085107</v>
      </c>
      <c r="T1172" s="10">
        <f t="shared" si="353"/>
        <v>0.1453900709219858</v>
      </c>
      <c r="U1172" s="10">
        <f t="shared" si="354"/>
        <v>4.2553191489361701E-2</v>
      </c>
      <c r="V1172" s="10">
        <f t="shared" si="355"/>
        <v>0.10283687943262411</v>
      </c>
      <c r="W1172" s="1">
        <v>8</v>
      </c>
      <c r="X1172" s="1">
        <v>9</v>
      </c>
      <c r="Y1172" s="1">
        <v>2</v>
      </c>
      <c r="Z1172" s="1">
        <v>5</v>
      </c>
      <c r="AA1172" s="8">
        <f t="shared" si="356"/>
        <v>24</v>
      </c>
      <c r="AB1172" s="10">
        <f t="shared" si="357"/>
        <v>0.33333333333333331</v>
      </c>
      <c r="AC1172" s="10">
        <f t="shared" si="358"/>
        <v>0.375</v>
      </c>
      <c r="AD1172" s="10">
        <f t="shared" si="359"/>
        <v>8.3333333333333329E-2</v>
      </c>
      <c r="AE1172" s="10">
        <f t="shared" si="360"/>
        <v>0.20833333333333334</v>
      </c>
      <c r="AF1172" s="1">
        <v>8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58</v>
      </c>
      <c r="AO1172" s="20" t="str">
        <f t="shared" si="343"/>
        <v>50-65</v>
      </c>
      <c r="AP1172" s="1">
        <v>2613</v>
      </c>
      <c r="AQ1172" s="1">
        <v>0</v>
      </c>
      <c r="AR1172" s="1">
        <v>0</v>
      </c>
      <c r="AS1172" s="1">
        <v>0</v>
      </c>
      <c r="AT1172" s="1">
        <v>1</v>
      </c>
      <c r="AU1172" s="1">
        <v>0</v>
      </c>
      <c r="AV1172" s="1">
        <v>0</v>
      </c>
      <c r="AW1172" s="1">
        <v>1</v>
      </c>
      <c r="AX1172" s="1">
        <v>0</v>
      </c>
      <c r="AY1172" s="1">
        <v>0</v>
      </c>
      <c r="AZ1172" s="1">
        <v>448</v>
      </c>
      <c r="BA1172" s="23">
        <v>42236</v>
      </c>
      <c r="BB1172" s="25">
        <f t="shared" si="344"/>
        <v>8</v>
      </c>
      <c r="BC1172" s="25" t="str">
        <f t="shared" si="345"/>
        <v>August</v>
      </c>
      <c r="BD1172" s="25">
        <v>1</v>
      </c>
      <c r="BE1172" t="str">
        <f t="shared" si="346"/>
        <v>798,51195,Low income,44,Low spender,0.000859458931536283,1,1,46,230,14,156,82,24,58,564,0.407801418439716,0.024822695035461,0.276595744680851,0.145390070921986,0.0425531914893617,0.102836879432624,8,9,2,5,24,0.333333333333333,0.375,0.0833333333333333,0.208333333333333,8,0,0,0,0,0,0,0,58,50-65,2613,0,0,0,1,0,0,1,0,0,448</v>
      </c>
    </row>
    <row r="1173" spans="1:57" ht="13.2" x14ac:dyDescent="0.25">
      <c r="A1173" s="8">
        <v>839</v>
      </c>
      <c r="B1173" s="1">
        <v>65748</v>
      </c>
      <c r="C1173" s="8" t="str">
        <f t="shared" si="347"/>
        <v>High income</v>
      </c>
      <c r="D1173" s="31">
        <v>702</v>
      </c>
      <c r="E1173" s="34" t="str">
        <f t="shared" si="348"/>
        <v>High spender</v>
      </c>
      <c r="F1173" s="10">
        <f t="shared" si="342"/>
        <v>1.0677130863296223E-2</v>
      </c>
      <c r="G1173" s="1">
        <v>0</v>
      </c>
      <c r="H1173" s="1">
        <v>1</v>
      </c>
      <c r="I1173" s="1">
        <v>58</v>
      </c>
      <c r="J1173" s="1">
        <v>172</v>
      </c>
      <c r="K1173" s="1">
        <v>73</v>
      </c>
      <c r="L1173" s="1">
        <v>93</v>
      </c>
      <c r="M1173" s="1">
        <v>95</v>
      </c>
      <c r="N1173" s="1">
        <v>78</v>
      </c>
      <c r="O1173" s="1">
        <v>34</v>
      </c>
      <c r="P1173" s="8">
        <f t="shared" si="349"/>
        <v>545</v>
      </c>
      <c r="Q1173" s="10">
        <f t="shared" si="350"/>
        <v>0.31559633027522938</v>
      </c>
      <c r="R1173" s="10">
        <f t="shared" si="351"/>
        <v>0.13394495412844037</v>
      </c>
      <c r="S1173" s="10">
        <f t="shared" si="352"/>
        <v>0.17064220183486239</v>
      </c>
      <c r="T1173" s="10">
        <f t="shared" si="353"/>
        <v>0.1743119266055046</v>
      </c>
      <c r="U1173" s="10">
        <f t="shared" si="354"/>
        <v>0.14311926605504588</v>
      </c>
      <c r="V1173" s="10">
        <f t="shared" si="355"/>
        <v>6.2385321100917435E-2</v>
      </c>
      <c r="W1173" s="1">
        <v>2</v>
      </c>
      <c r="X1173" s="1">
        <v>2</v>
      </c>
      <c r="Y1173" s="1">
        <v>4</v>
      </c>
      <c r="Z1173" s="1">
        <v>10</v>
      </c>
      <c r="AA1173" s="8">
        <f t="shared" si="356"/>
        <v>18</v>
      </c>
      <c r="AB1173" s="10">
        <f t="shared" si="357"/>
        <v>0.1111111111111111</v>
      </c>
      <c r="AC1173" s="10">
        <f t="shared" si="358"/>
        <v>0.1111111111111111</v>
      </c>
      <c r="AD1173" s="10">
        <f t="shared" si="359"/>
        <v>0.22222222222222221</v>
      </c>
      <c r="AE1173" s="10">
        <f t="shared" si="360"/>
        <v>0.55555555555555558</v>
      </c>
      <c r="AF1173" s="1">
        <v>1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1</v>
      </c>
      <c r="AM1173" s="1">
        <v>0</v>
      </c>
      <c r="AN1173" s="1">
        <v>65</v>
      </c>
      <c r="AO1173" s="20" t="str">
        <f t="shared" si="343"/>
        <v>50-65</v>
      </c>
      <c r="AP1173" s="1">
        <v>2599</v>
      </c>
      <c r="AQ1173" s="1">
        <v>0</v>
      </c>
      <c r="AR1173" s="1">
        <v>0</v>
      </c>
      <c r="AS1173" s="1">
        <v>0</v>
      </c>
      <c r="AT1173" s="1">
        <v>1</v>
      </c>
      <c r="AU1173" s="1">
        <v>0</v>
      </c>
      <c r="AV1173" s="1">
        <v>0</v>
      </c>
      <c r="AW1173" s="1">
        <v>1</v>
      </c>
      <c r="AX1173" s="1">
        <v>0</v>
      </c>
      <c r="AY1173" s="1">
        <v>0</v>
      </c>
      <c r="AZ1173" s="1">
        <v>477</v>
      </c>
      <c r="BA1173" s="23">
        <v>42250</v>
      </c>
      <c r="BB1173" s="25">
        <f t="shared" si="344"/>
        <v>9</v>
      </c>
      <c r="BC1173" s="25" t="str">
        <f t="shared" si="345"/>
        <v>September</v>
      </c>
      <c r="BD1173" s="25">
        <v>1</v>
      </c>
      <c r="BE1173" t="str">
        <f t="shared" si="346"/>
        <v>839,65748,High income,702,High spender,0.0106771308632962,0,1,58,172,73,93,95,78,34,545,0.315596330275229,0.13394495412844,0.170642201834862,0.174311926605505,0.143119266055046,0.0623853211009174,2,2,4,10,18,0.111111111111111,0.111111111111111,0.222222222222222,0.555555555555556,1,0,0,0,0,0,1,0,65,50-65,2599,0,0,0,1,0,0,1,0,0,477</v>
      </c>
    </row>
    <row r="1174" spans="1:57" ht="13.2" x14ac:dyDescent="0.25">
      <c r="A1174" s="8">
        <v>1327</v>
      </c>
      <c r="B1174" s="1">
        <v>56939</v>
      </c>
      <c r="C1174" s="8" t="str">
        <f t="shared" si="347"/>
        <v>High income</v>
      </c>
      <c r="D1174" s="31">
        <v>66</v>
      </c>
      <c r="E1174" s="34" t="str">
        <f t="shared" si="348"/>
        <v>Low spender</v>
      </c>
      <c r="F1174" s="10">
        <f t="shared" si="342"/>
        <v>1.159135214879081E-3</v>
      </c>
      <c r="G1174" s="1">
        <v>0</v>
      </c>
      <c r="H1174" s="1">
        <v>1</v>
      </c>
      <c r="I1174" s="1">
        <v>19</v>
      </c>
      <c r="J1174" s="1">
        <v>256</v>
      </c>
      <c r="K1174" s="1">
        <v>34</v>
      </c>
      <c r="L1174" s="1">
        <v>103</v>
      </c>
      <c r="M1174" s="1">
        <v>90</v>
      </c>
      <c r="N1174" s="1">
        <v>29</v>
      </c>
      <c r="O1174" s="1">
        <v>49</v>
      </c>
      <c r="P1174" s="8">
        <f t="shared" si="349"/>
        <v>561</v>
      </c>
      <c r="Q1174" s="10">
        <f t="shared" si="350"/>
        <v>0.45632798573975042</v>
      </c>
      <c r="R1174" s="10">
        <f t="shared" si="351"/>
        <v>6.0606060606060608E-2</v>
      </c>
      <c r="S1174" s="10">
        <f t="shared" si="352"/>
        <v>0.18360071301247771</v>
      </c>
      <c r="T1174" s="10">
        <f t="shared" si="353"/>
        <v>0.16042780748663102</v>
      </c>
      <c r="U1174" s="10">
        <f t="shared" si="354"/>
        <v>5.1693404634581108E-2</v>
      </c>
      <c r="V1174" s="10">
        <f t="shared" si="355"/>
        <v>8.7344028520499106E-2</v>
      </c>
      <c r="W1174" s="1">
        <v>2</v>
      </c>
      <c r="X1174" s="1">
        <v>3</v>
      </c>
      <c r="Y1174" s="1">
        <v>3</v>
      </c>
      <c r="Z1174" s="1">
        <v>10</v>
      </c>
      <c r="AA1174" s="8">
        <f t="shared" si="356"/>
        <v>18</v>
      </c>
      <c r="AB1174" s="10">
        <f t="shared" si="357"/>
        <v>0.1111111111111111</v>
      </c>
      <c r="AC1174" s="10">
        <f t="shared" si="358"/>
        <v>0.16666666666666666</v>
      </c>
      <c r="AD1174" s="10">
        <f t="shared" si="359"/>
        <v>0.16666666666666666</v>
      </c>
      <c r="AE1174" s="10">
        <f t="shared" si="360"/>
        <v>0.55555555555555558</v>
      </c>
      <c r="AF1174" s="1">
        <v>3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44</v>
      </c>
      <c r="AO1174" s="20" t="str">
        <f t="shared" si="343"/>
        <v>36-50</v>
      </c>
      <c r="AP1174" s="1">
        <v>2443</v>
      </c>
      <c r="AQ1174" s="1">
        <v>0</v>
      </c>
      <c r="AR1174" s="1">
        <v>1</v>
      </c>
      <c r="AS1174" s="1">
        <v>0</v>
      </c>
      <c r="AT1174" s="1">
        <v>0</v>
      </c>
      <c r="AU1174" s="1">
        <v>0</v>
      </c>
      <c r="AV1174" s="1">
        <v>0</v>
      </c>
      <c r="AW1174" s="1">
        <v>1</v>
      </c>
      <c r="AX1174" s="1">
        <v>0</v>
      </c>
      <c r="AY1174" s="1">
        <v>0</v>
      </c>
      <c r="AZ1174" s="1">
        <v>463</v>
      </c>
      <c r="BA1174" s="23">
        <v>42406</v>
      </c>
      <c r="BB1174" s="25">
        <f t="shared" si="344"/>
        <v>2</v>
      </c>
      <c r="BC1174" s="25" t="str">
        <f t="shared" si="345"/>
        <v>February</v>
      </c>
      <c r="BD1174" s="25">
        <v>1</v>
      </c>
      <c r="BE1174" t="str">
        <f t="shared" si="346"/>
        <v>1327,56939,High income,66,Low spender,0.00115913521487908,0,1,19,256,34,103,90,29,49,561,0.45632798573975,0.0606060606060606,0.183600713012478,0.160427807486631,0.0516934046345811,0.0873440285204991,2,3,3,10,18,0.111111111111111,0.166666666666667,0.166666666666667,0.555555555555556,3,0,0,0,0,0,0,0,44,36-50,2443,0,1,0,0,0,0,1,0,0,463</v>
      </c>
    </row>
    <row r="1175" spans="1:57" ht="13.2" x14ac:dyDescent="0.25">
      <c r="A1175" s="8">
        <v>743</v>
      </c>
      <c r="B1175" s="1">
        <v>41003</v>
      </c>
      <c r="C1175" s="8" t="str">
        <f t="shared" si="347"/>
        <v>Low income</v>
      </c>
      <c r="D1175" s="31">
        <v>986</v>
      </c>
      <c r="E1175" s="34" t="str">
        <f t="shared" si="348"/>
        <v>High spender</v>
      </c>
      <c r="F1175" s="10">
        <f t="shared" si="342"/>
        <v>2.4047020949686609E-2</v>
      </c>
      <c r="G1175" s="1">
        <v>0</v>
      </c>
      <c r="H1175" s="1">
        <v>0</v>
      </c>
      <c r="I1175" s="1">
        <v>11</v>
      </c>
      <c r="J1175" s="1">
        <v>123</v>
      </c>
      <c r="K1175" s="1">
        <v>133</v>
      </c>
      <c r="L1175" s="1">
        <v>142</v>
      </c>
      <c r="M1175" s="1">
        <v>71</v>
      </c>
      <c r="N1175" s="1">
        <v>44</v>
      </c>
      <c r="O1175" s="1">
        <v>88</v>
      </c>
      <c r="P1175" s="8">
        <f t="shared" si="349"/>
        <v>601</v>
      </c>
      <c r="Q1175" s="10">
        <f t="shared" si="350"/>
        <v>0.20465890183028287</v>
      </c>
      <c r="R1175" s="10">
        <f t="shared" si="351"/>
        <v>0.22129783693843594</v>
      </c>
      <c r="S1175" s="10">
        <f t="shared" si="352"/>
        <v>0.23627287853577372</v>
      </c>
      <c r="T1175" s="10">
        <f t="shared" si="353"/>
        <v>0.11813643926788686</v>
      </c>
      <c r="U1175" s="10">
        <f t="shared" si="354"/>
        <v>7.3211314475873548E-2</v>
      </c>
      <c r="V1175" s="10">
        <f t="shared" si="355"/>
        <v>0.1464226289517471</v>
      </c>
      <c r="W1175" s="1">
        <v>1</v>
      </c>
      <c r="X1175" s="1">
        <v>6</v>
      </c>
      <c r="Y1175" s="1">
        <v>2</v>
      </c>
      <c r="Z1175" s="1">
        <v>8</v>
      </c>
      <c r="AA1175" s="8">
        <f t="shared" si="356"/>
        <v>17</v>
      </c>
      <c r="AB1175" s="10">
        <f t="shared" si="357"/>
        <v>5.8823529411764705E-2</v>
      </c>
      <c r="AC1175" s="10">
        <f t="shared" si="358"/>
        <v>0.35294117647058826</v>
      </c>
      <c r="AD1175" s="10">
        <f t="shared" si="359"/>
        <v>0.11764705882352941</v>
      </c>
      <c r="AE1175" s="10">
        <f t="shared" si="360"/>
        <v>0.47058823529411764</v>
      </c>
      <c r="AF1175" s="1">
        <v>6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57</v>
      </c>
      <c r="AO1175" s="20" t="str">
        <f t="shared" si="343"/>
        <v>50-65</v>
      </c>
      <c r="AP1175" s="1">
        <v>2628</v>
      </c>
      <c r="AQ1175" s="1">
        <v>1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1</v>
      </c>
      <c r="AZ1175" s="1">
        <v>425</v>
      </c>
      <c r="BA1175" s="23">
        <v>42221</v>
      </c>
      <c r="BB1175" s="25">
        <f t="shared" si="344"/>
        <v>8</v>
      </c>
      <c r="BC1175" s="25" t="str">
        <f t="shared" si="345"/>
        <v>August</v>
      </c>
      <c r="BD1175" s="25">
        <v>1</v>
      </c>
      <c r="BE1175" t="str">
        <f t="shared" si="346"/>
        <v>743,41003,Low income,986,High spender,0.0240470209496866,0,0,11,123,133,142,71,44,88,601,0.204658901830283,0.221297836938436,0.236272878535774,0.118136439267887,0.0732113144758735,0.146422628951747,1,6,2,8,17,0.0588235294117647,0.352941176470588,0.117647058823529,0.470588235294118,6,0,0,0,0,0,0,0,57,50-65,2628,1,0,0,0,0,0,0,0,1,425</v>
      </c>
    </row>
    <row r="1176" spans="1:57" ht="13.2" x14ac:dyDescent="0.25">
      <c r="A1176" s="8">
        <v>169</v>
      </c>
      <c r="B1176" s="1">
        <v>38410</v>
      </c>
      <c r="C1176" s="8" t="str">
        <f t="shared" si="347"/>
        <v>Low income</v>
      </c>
      <c r="D1176" s="31">
        <v>790</v>
      </c>
      <c r="E1176" s="34" t="str">
        <f t="shared" si="348"/>
        <v>High spender</v>
      </c>
      <c r="F1176" s="10">
        <f t="shared" si="342"/>
        <v>2.0567560531111688E-2</v>
      </c>
      <c r="G1176" s="1">
        <v>0</v>
      </c>
      <c r="H1176" s="1">
        <v>0</v>
      </c>
      <c r="I1176" s="1">
        <v>65</v>
      </c>
      <c r="J1176" s="1">
        <v>153</v>
      </c>
      <c r="K1176" s="1">
        <v>64</v>
      </c>
      <c r="L1176" s="1">
        <v>123</v>
      </c>
      <c r="M1176" s="1">
        <v>116</v>
      </c>
      <c r="N1176" s="1">
        <v>64</v>
      </c>
      <c r="O1176" s="1">
        <v>14</v>
      </c>
      <c r="P1176" s="8">
        <f t="shared" si="349"/>
        <v>534</v>
      </c>
      <c r="Q1176" s="10">
        <f t="shared" si="350"/>
        <v>0.28651685393258425</v>
      </c>
      <c r="R1176" s="10">
        <f t="shared" si="351"/>
        <v>0.1198501872659176</v>
      </c>
      <c r="S1176" s="10">
        <f t="shared" si="352"/>
        <v>0.2303370786516854</v>
      </c>
      <c r="T1176" s="10">
        <f t="shared" si="353"/>
        <v>0.21722846441947566</v>
      </c>
      <c r="U1176" s="10">
        <f t="shared" si="354"/>
        <v>0.1198501872659176</v>
      </c>
      <c r="V1176" s="10">
        <f t="shared" si="355"/>
        <v>2.6217228464419477E-2</v>
      </c>
      <c r="W1176" s="1">
        <v>2</v>
      </c>
      <c r="X1176" s="1">
        <v>5</v>
      </c>
      <c r="Y1176" s="1">
        <v>2</v>
      </c>
      <c r="Z1176" s="1">
        <v>9</v>
      </c>
      <c r="AA1176" s="8">
        <f t="shared" si="356"/>
        <v>18</v>
      </c>
      <c r="AB1176" s="10">
        <f t="shared" si="357"/>
        <v>0.1111111111111111</v>
      </c>
      <c r="AC1176" s="10">
        <f t="shared" si="358"/>
        <v>0.27777777777777779</v>
      </c>
      <c r="AD1176" s="10">
        <f t="shared" si="359"/>
        <v>0.1111111111111111</v>
      </c>
      <c r="AE1176" s="10">
        <f t="shared" si="360"/>
        <v>0.5</v>
      </c>
      <c r="AF1176" s="1">
        <v>6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1</v>
      </c>
      <c r="AN1176" s="1">
        <v>46</v>
      </c>
      <c r="AO1176" s="20" t="str">
        <f t="shared" si="343"/>
        <v>36-50</v>
      </c>
      <c r="AP1176" s="1">
        <v>2812</v>
      </c>
      <c r="AQ1176" s="1">
        <v>0</v>
      </c>
      <c r="AR1176" s="1">
        <v>1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1</v>
      </c>
      <c r="AZ1176" s="1">
        <v>506</v>
      </c>
      <c r="BA1176" s="23">
        <v>42037</v>
      </c>
      <c r="BB1176" s="25">
        <f t="shared" si="344"/>
        <v>2</v>
      </c>
      <c r="BC1176" s="25" t="str">
        <f t="shared" si="345"/>
        <v>February</v>
      </c>
      <c r="BD1176" s="25">
        <v>1</v>
      </c>
      <c r="BE1176" t="str">
        <f t="shared" si="346"/>
        <v>169,38410,Low income,790,High spender,0.0205675605311117,0,0,65,153,64,123,116,64,14,534,0.286516853932584,0.119850187265918,0.230337078651685,0.217228464419476,0.119850187265918,0.0262172284644195,2,5,2,9,18,0.111111111111111,0.277777777777778,0.111111111111111,0.5,6,0,0,0,0,0,0,1,46,36-50,2812,0,1,0,0,0,0,0,0,1,506</v>
      </c>
    </row>
    <row r="1177" spans="1:57" ht="13.2" x14ac:dyDescent="0.25">
      <c r="A1177" s="8">
        <v>8</v>
      </c>
      <c r="B1177" s="1">
        <v>32632</v>
      </c>
      <c r="C1177" s="8" t="str">
        <f t="shared" si="347"/>
        <v>Low income</v>
      </c>
      <c r="D1177" s="31">
        <v>87</v>
      </c>
      <c r="E1177" s="34" t="str">
        <f t="shared" si="348"/>
        <v>Low spender</v>
      </c>
      <c r="F1177" s="10">
        <f t="shared" si="342"/>
        <v>2.666094631037019E-3</v>
      </c>
      <c r="G1177" s="1">
        <v>0</v>
      </c>
      <c r="H1177" s="1">
        <v>0</v>
      </c>
      <c r="I1177" s="1">
        <v>32</v>
      </c>
      <c r="J1177" s="1">
        <v>63</v>
      </c>
      <c r="K1177" s="1">
        <v>151</v>
      </c>
      <c r="L1177" s="1">
        <v>137</v>
      </c>
      <c r="M1177" s="1">
        <v>153</v>
      </c>
      <c r="N1177" s="1">
        <v>19</v>
      </c>
      <c r="O1177" s="1">
        <v>53</v>
      </c>
      <c r="P1177" s="8">
        <f t="shared" si="349"/>
        <v>576</v>
      </c>
      <c r="Q1177" s="10">
        <f t="shared" si="350"/>
        <v>0.109375</v>
      </c>
      <c r="R1177" s="10">
        <f t="shared" si="351"/>
        <v>0.26215277777777779</v>
      </c>
      <c r="S1177" s="10">
        <f t="shared" si="352"/>
        <v>0.23784722222222221</v>
      </c>
      <c r="T1177" s="10">
        <f t="shared" si="353"/>
        <v>0.265625</v>
      </c>
      <c r="U1177" s="10">
        <f t="shared" si="354"/>
        <v>3.2986111111111112E-2</v>
      </c>
      <c r="V1177" s="10">
        <f t="shared" si="355"/>
        <v>9.2013888888888895E-2</v>
      </c>
      <c r="W1177" s="1">
        <v>2</v>
      </c>
      <c r="X1177" s="1">
        <v>4</v>
      </c>
      <c r="Y1177" s="1">
        <v>4</v>
      </c>
      <c r="Z1177" s="1">
        <v>8</v>
      </c>
      <c r="AA1177" s="8">
        <f t="shared" si="356"/>
        <v>18</v>
      </c>
      <c r="AB1177" s="10">
        <f t="shared" si="357"/>
        <v>0.1111111111111111</v>
      </c>
      <c r="AC1177" s="10">
        <f t="shared" si="358"/>
        <v>0.22222222222222221</v>
      </c>
      <c r="AD1177" s="10">
        <f t="shared" si="359"/>
        <v>0.22222222222222221</v>
      </c>
      <c r="AE1177" s="10">
        <f t="shared" si="360"/>
        <v>0.44444444444444442</v>
      </c>
      <c r="AF1177" s="1">
        <v>5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57</v>
      </c>
      <c r="AO1177" s="20" t="str">
        <f t="shared" si="343"/>
        <v>50-65</v>
      </c>
      <c r="AP1177" s="1">
        <v>2855</v>
      </c>
      <c r="AQ1177" s="1">
        <v>0</v>
      </c>
      <c r="AR1177" s="1">
        <v>1</v>
      </c>
      <c r="AS1177" s="1">
        <v>0</v>
      </c>
      <c r="AT1177" s="1">
        <v>0</v>
      </c>
      <c r="AU1177" s="1">
        <v>0</v>
      </c>
      <c r="AV1177" s="1">
        <v>1</v>
      </c>
      <c r="AW1177" s="1">
        <v>0</v>
      </c>
      <c r="AX1177" s="1">
        <v>0</v>
      </c>
      <c r="AY1177" s="1">
        <v>0</v>
      </c>
      <c r="AZ1177" s="1">
        <v>470</v>
      </c>
      <c r="BA1177" s="23">
        <v>41994</v>
      </c>
      <c r="BB1177" s="25">
        <f t="shared" si="344"/>
        <v>12</v>
      </c>
      <c r="BC1177" s="25" t="str">
        <f t="shared" si="345"/>
        <v>December</v>
      </c>
      <c r="BD1177" s="25">
        <v>1</v>
      </c>
      <c r="BE1177" t="str">
        <f t="shared" si="346"/>
        <v>8,32632,Low income,87,Low spender,0.00266609463103702,0,0,32,63,151,137,153,19,53,576,0.109375,0.262152777777778,0.237847222222222,0.265625,0.0329861111111111,0.0920138888888889,2,4,4,8,18,0.111111111111111,0.222222222222222,0.222222222222222,0.444444444444444,5,0,0,0,0,0,0,0,57,50-65,2855,0,1,0,0,0,1,0,0,0,470</v>
      </c>
    </row>
    <row r="1178" spans="1:57" ht="13.2" x14ac:dyDescent="0.25">
      <c r="A1178" s="8">
        <v>380</v>
      </c>
      <c r="B1178" s="1">
        <v>47916</v>
      </c>
      <c r="C1178" s="8" t="str">
        <f t="shared" si="347"/>
        <v>Low income</v>
      </c>
      <c r="D1178" s="31">
        <v>536</v>
      </c>
      <c r="E1178" s="34" t="str">
        <f t="shared" si="348"/>
        <v>Low spender</v>
      </c>
      <c r="F1178" s="10">
        <f t="shared" si="342"/>
        <v>1.1186242591201269E-2</v>
      </c>
      <c r="G1178" s="1">
        <v>0</v>
      </c>
      <c r="H1178" s="1">
        <v>1</v>
      </c>
      <c r="I1178" s="1">
        <v>72</v>
      </c>
      <c r="J1178" s="1">
        <v>505</v>
      </c>
      <c r="K1178" s="1">
        <v>0</v>
      </c>
      <c r="L1178" s="1">
        <v>26</v>
      </c>
      <c r="M1178" s="1">
        <v>0</v>
      </c>
      <c r="N1178" s="1">
        <v>0</v>
      </c>
      <c r="O1178" s="1">
        <v>75</v>
      </c>
      <c r="P1178" s="8">
        <f t="shared" si="349"/>
        <v>606</v>
      </c>
      <c r="Q1178" s="10">
        <f t="shared" si="350"/>
        <v>0.83333333333333337</v>
      </c>
      <c r="R1178" s="10">
        <f t="shared" si="351"/>
        <v>0</v>
      </c>
      <c r="S1178" s="10">
        <f t="shared" si="352"/>
        <v>4.2904290429042903E-2</v>
      </c>
      <c r="T1178" s="10">
        <f t="shared" si="353"/>
        <v>0</v>
      </c>
      <c r="U1178" s="10">
        <f t="shared" si="354"/>
        <v>0</v>
      </c>
      <c r="V1178" s="10">
        <f t="shared" si="355"/>
        <v>0.12376237623762376</v>
      </c>
      <c r="W1178" s="1">
        <v>5</v>
      </c>
      <c r="X1178" s="1">
        <v>7</v>
      </c>
      <c r="Y1178" s="1">
        <v>4</v>
      </c>
      <c r="Z1178" s="1">
        <v>6</v>
      </c>
      <c r="AA1178" s="8">
        <f t="shared" si="356"/>
        <v>22</v>
      </c>
      <c r="AB1178" s="10">
        <f t="shared" si="357"/>
        <v>0.22727272727272727</v>
      </c>
      <c r="AC1178" s="10">
        <f t="shared" si="358"/>
        <v>0.31818181818181818</v>
      </c>
      <c r="AD1178" s="10">
        <f t="shared" si="359"/>
        <v>0.18181818181818182</v>
      </c>
      <c r="AE1178" s="10">
        <f t="shared" si="360"/>
        <v>0.27272727272727271</v>
      </c>
      <c r="AF1178" s="1">
        <v>6</v>
      </c>
      <c r="AG1178" s="1">
        <v>0</v>
      </c>
      <c r="AH1178" s="1">
        <v>0</v>
      </c>
      <c r="AI1178" s="1">
        <v>0</v>
      </c>
      <c r="AJ1178" s="1">
        <v>1</v>
      </c>
      <c r="AK1178" s="1">
        <v>0</v>
      </c>
      <c r="AL1178" s="1">
        <v>0</v>
      </c>
      <c r="AM1178" s="1">
        <v>0</v>
      </c>
      <c r="AN1178" s="1">
        <v>60</v>
      </c>
      <c r="AO1178" s="20" t="str">
        <f t="shared" si="343"/>
        <v>50-65</v>
      </c>
      <c r="AP1178" s="1">
        <v>2743</v>
      </c>
      <c r="AQ1178" s="1">
        <v>0</v>
      </c>
      <c r="AR1178" s="1">
        <v>0</v>
      </c>
      <c r="AS1178" s="1">
        <v>0</v>
      </c>
      <c r="AT1178" s="1">
        <v>0</v>
      </c>
      <c r="AU1178" s="1">
        <v>1</v>
      </c>
      <c r="AV1178" s="1">
        <v>0</v>
      </c>
      <c r="AW1178" s="1">
        <v>1</v>
      </c>
      <c r="AX1178" s="1">
        <v>0</v>
      </c>
      <c r="AY1178" s="1">
        <v>0</v>
      </c>
      <c r="AZ1178" s="1">
        <v>456</v>
      </c>
      <c r="BA1178" s="23">
        <v>42106</v>
      </c>
      <c r="BB1178" s="25">
        <f t="shared" si="344"/>
        <v>4</v>
      </c>
      <c r="BC1178" s="25" t="str">
        <f t="shared" si="345"/>
        <v>April</v>
      </c>
      <c r="BD1178" s="25">
        <v>1</v>
      </c>
      <c r="BE1178" t="str">
        <f t="shared" si="346"/>
        <v>380,47916,Low income,536,Low spender,0.0111862425912013,0,1,72,505,0,26,0,0,75,606,0.833333333333333,0,0.0429042904290429,0,0,0.123762376237624,5,7,4,6,22,0.227272727272727,0.318181818181818,0.181818181818182,0.272727272727273,6,0,0,0,1,0,0,0,60,50-65,2743,0,0,0,0,1,0,1,0,0,456</v>
      </c>
    </row>
    <row r="1179" spans="1:57" ht="13.2" x14ac:dyDescent="0.25">
      <c r="A1179" s="8">
        <v>977</v>
      </c>
      <c r="B1179" s="1">
        <v>47703</v>
      </c>
      <c r="C1179" s="8" t="str">
        <f t="shared" si="347"/>
        <v>Low income</v>
      </c>
      <c r="D1179" s="31">
        <v>156</v>
      </c>
      <c r="E1179" s="34" t="str">
        <f t="shared" si="348"/>
        <v>Low spender</v>
      </c>
      <c r="F1179" s="10">
        <f t="shared" si="342"/>
        <v>3.2702345764417332E-3</v>
      </c>
      <c r="G1179" s="1">
        <v>0</v>
      </c>
      <c r="H1179" s="1">
        <v>1</v>
      </c>
      <c r="I1179" s="1">
        <v>95</v>
      </c>
      <c r="J1179" s="1">
        <v>359</v>
      </c>
      <c r="K1179" s="1">
        <v>0</v>
      </c>
      <c r="L1179" s="1">
        <v>134</v>
      </c>
      <c r="M1179" s="1">
        <v>13</v>
      </c>
      <c r="N1179" s="1">
        <v>26</v>
      </c>
      <c r="O1179" s="1">
        <v>123</v>
      </c>
      <c r="P1179" s="8">
        <f t="shared" si="349"/>
        <v>655</v>
      </c>
      <c r="Q1179" s="10">
        <f t="shared" si="350"/>
        <v>0.54809160305343507</v>
      </c>
      <c r="R1179" s="10">
        <f t="shared" si="351"/>
        <v>0</v>
      </c>
      <c r="S1179" s="10">
        <f t="shared" si="352"/>
        <v>0.20458015267175572</v>
      </c>
      <c r="T1179" s="10">
        <f t="shared" si="353"/>
        <v>1.984732824427481E-2</v>
      </c>
      <c r="U1179" s="10">
        <f t="shared" si="354"/>
        <v>3.9694656488549619E-2</v>
      </c>
      <c r="V1179" s="10">
        <f t="shared" si="355"/>
        <v>0.18778625954198475</v>
      </c>
      <c r="W1179" s="1">
        <v>4</v>
      </c>
      <c r="X1179" s="1">
        <v>6</v>
      </c>
      <c r="Y1179" s="1">
        <v>3</v>
      </c>
      <c r="Z1179" s="1">
        <v>8</v>
      </c>
      <c r="AA1179" s="8">
        <f t="shared" si="356"/>
        <v>21</v>
      </c>
      <c r="AB1179" s="10">
        <f t="shared" si="357"/>
        <v>0.19047619047619047</v>
      </c>
      <c r="AC1179" s="10">
        <f t="shared" si="358"/>
        <v>0.2857142857142857</v>
      </c>
      <c r="AD1179" s="10">
        <f t="shared" si="359"/>
        <v>0.14285714285714285</v>
      </c>
      <c r="AE1179" s="10">
        <f t="shared" si="360"/>
        <v>0.38095238095238093</v>
      </c>
      <c r="AF1179" s="1">
        <v>5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67</v>
      </c>
      <c r="AO1179" s="20" t="str">
        <f t="shared" si="343"/>
        <v>66+</v>
      </c>
      <c r="AP1179" s="1">
        <v>2555</v>
      </c>
      <c r="AQ1179" s="1">
        <v>0</v>
      </c>
      <c r="AR1179" s="1">
        <v>1</v>
      </c>
      <c r="AS1179" s="1">
        <v>0</v>
      </c>
      <c r="AT1179" s="1">
        <v>0</v>
      </c>
      <c r="AU1179" s="1">
        <v>0</v>
      </c>
      <c r="AV1179" s="1">
        <v>0</v>
      </c>
      <c r="AW1179" s="1">
        <v>1</v>
      </c>
      <c r="AX1179" s="1">
        <v>0</v>
      </c>
      <c r="AY1179" s="1">
        <v>0</v>
      </c>
      <c r="AZ1179" s="1">
        <v>409</v>
      </c>
      <c r="BA1179" s="23">
        <v>42294</v>
      </c>
      <c r="BB1179" s="25">
        <f t="shared" si="344"/>
        <v>10</v>
      </c>
      <c r="BC1179" s="25" t="str">
        <f t="shared" si="345"/>
        <v>October</v>
      </c>
      <c r="BD1179" s="25">
        <v>1</v>
      </c>
      <c r="BE1179" t="str">
        <f t="shared" si="346"/>
        <v>977,47703,Low income,156,Low spender,0.00327023457644173,0,1,95,359,0,134,13,26,123,655,0.548091603053435,0,0.204580152671756,0.0198473282442748,0.0396946564885496,0.187786259541985,4,6,3,8,21,0.19047619047619,0.285714285714286,0.142857142857143,0.380952380952381,5,0,0,0,0,0,0,0,67,66+,2555,0,1,0,0,0,0,1,0,0,409</v>
      </c>
    </row>
    <row r="1180" spans="1:57" ht="13.2" x14ac:dyDescent="0.25">
      <c r="A1180" s="8">
        <v>898</v>
      </c>
      <c r="B1180" s="1">
        <v>56575</v>
      </c>
      <c r="C1180" s="8" t="str">
        <f t="shared" si="347"/>
        <v>High income</v>
      </c>
      <c r="D1180" s="31">
        <v>563</v>
      </c>
      <c r="E1180" s="34" t="str">
        <f t="shared" si="348"/>
        <v>Low spender</v>
      </c>
      <c r="F1180" s="10">
        <f t="shared" si="342"/>
        <v>9.9513919575784354E-3</v>
      </c>
      <c r="G1180" s="1">
        <v>0</v>
      </c>
      <c r="H1180" s="1">
        <v>2</v>
      </c>
      <c r="I1180" s="1">
        <v>42</v>
      </c>
      <c r="J1180" s="1">
        <v>421</v>
      </c>
      <c r="K1180" s="1">
        <v>5</v>
      </c>
      <c r="L1180" s="1">
        <v>90</v>
      </c>
      <c r="M1180" s="1">
        <v>0</v>
      </c>
      <c r="N1180" s="1">
        <v>16</v>
      </c>
      <c r="O1180" s="1">
        <v>10</v>
      </c>
      <c r="P1180" s="8">
        <f t="shared" si="349"/>
        <v>542</v>
      </c>
      <c r="Q1180" s="10">
        <f t="shared" si="350"/>
        <v>0.7767527675276753</v>
      </c>
      <c r="R1180" s="10">
        <f t="shared" si="351"/>
        <v>9.2250922509225092E-3</v>
      </c>
      <c r="S1180" s="10">
        <f t="shared" si="352"/>
        <v>0.16605166051660517</v>
      </c>
      <c r="T1180" s="10">
        <f t="shared" si="353"/>
        <v>0</v>
      </c>
      <c r="U1180" s="10">
        <f t="shared" si="354"/>
        <v>2.9520295202952029E-2</v>
      </c>
      <c r="V1180" s="10">
        <f t="shared" si="355"/>
        <v>1.8450184501845018E-2</v>
      </c>
      <c r="W1180" s="1">
        <v>3</v>
      </c>
      <c r="X1180" s="1">
        <v>7</v>
      </c>
      <c r="Y1180" s="1">
        <v>3</v>
      </c>
      <c r="Z1180" s="1">
        <v>7</v>
      </c>
      <c r="AA1180" s="8">
        <f t="shared" si="356"/>
        <v>20</v>
      </c>
      <c r="AB1180" s="10">
        <f t="shared" si="357"/>
        <v>0.15</v>
      </c>
      <c r="AC1180" s="10">
        <f t="shared" si="358"/>
        <v>0.35</v>
      </c>
      <c r="AD1180" s="10">
        <f t="shared" si="359"/>
        <v>0.15</v>
      </c>
      <c r="AE1180" s="10">
        <f t="shared" si="360"/>
        <v>0.35</v>
      </c>
      <c r="AF1180" s="1">
        <v>5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53</v>
      </c>
      <c r="AO1180" s="20" t="str">
        <f t="shared" si="343"/>
        <v>50-65</v>
      </c>
      <c r="AP1180" s="1">
        <v>2579</v>
      </c>
      <c r="AQ1180" s="1">
        <v>0</v>
      </c>
      <c r="AR1180" s="1">
        <v>0</v>
      </c>
      <c r="AS1180" s="1">
        <v>0</v>
      </c>
      <c r="AT1180" s="1">
        <v>1</v>
      </c>
      <c r="AU1180" s="1">
        <v>0</v>
      </c>
      <c r="AV1180" s="1">
        <v>0</v>
      </c>
      <c r="AW1180" s="1">
        <v>0</v>
      </c>
      <c r="AX1180" s="1">
        <v>0</v>
      </c>
      <c r="AY1180" s="1">
        <v>1</v>
      </c>
      <c r="AZ1180" s="1">
        <v>522</v>
      </c>
      <c r="BA1180" s="23">
        <v>42270</v>
      </c>
      <c r="BB1180" s="25">
        <f t="shared" si="344"/>
        <v>9</v>
      </c>
      <c r="BC1180" s="25" t="str">
        <f t="shared" si="345"/>
        <v>September</v>
      </c>
      <c r="BD1180" s="25">
        <v>1</v>
      </c>
      <c r="BE1180" t="str">
        <f t="shared" si="346"/>
        <v>898,56575,High income,563,Low spender,0.00995139195757844,0,2,42,421,5,90,0,16,10,542,0.776752767527675,0.00922509225092251,0.166051660516605,0,0.029520295202952,0.018450184501845,3,7,3,7,20,0.15,0.35,0.15,0.35,5,0,0,0,0,0,0,0,53,50-65,2579,0,0,0,1,0,0,0,0,1,522</v>
      </c>
    </row>
    <row r="1181" spans="1:57" ht="13.2" x14ac:dyDescent="0.25">
      <c r="A1181" s="8">
        <v>149</v>
      </c>
      <c r="B1181" s="1">
        <v>48789</v>
      </c>
      <c r="C1181" s="8" t="str">
        <f t="shared" si="347"/>
        <v>Low income</v>
      </c>
      <c r="D1181" s="31">
        <v>65</v>
      </c>
      <c r="E1181" s="34" t="str">
        <f t="shared" si="348"/>
        <v>Low spender</v>
      </c>
      <c r="F1181" s="10">
        <f t="shared" si="342"/>
        <v>1.3322675193178791E-3</v>
      </c>
      <c r="G1181" s="1">
        <v>0</v>
      </c>
      <c r="H1181" s="1">
        <v>0</v>
      </c>
      <c r="I1181" s="1">
        <v>94</v>
      </c>
      <c r="J1181" s="1">
        <v>351</v>
      </c>
      <c r="K1181" s="1">
        <v>16</v>
      </c>
      <c r="L1181" s="1">
        <v>156</v>
      </c>
      <c r="M1181" s="1">
        <v>7</v>
      </c>
      <c r="N1181" s="1">
        <v>5</v>
      </c>
      <c r="O1181" s="1">
        <v>145</v>
      </c>
      <c r="P1181" s="8">
        <f t="shared" si="349"/>
        <v>680</v>
      </c>
      <c r="Q1181" s="10">
        <f t="shared" si="350"/>
        <v>0.51617647058823535</v>
      </c>
      <c r="R1181" s="10">
        <f t="shared" si="351"/>
        <v>2.3529411764705882E-2</v>
      </c>
      <c r="S1181" s="10">
        <f t="shared" si="352"/>
        <v>0.22941176470588234</v>
      </c>
      <c r="T1181" s="10">
        <f t="shared" si="353"/>
        <v>1.0294117647058823E-2</v>
      </c>
      <c r="U1181" s="10">
        <f t="shared" si="354"/>
        <v>7.3529411764705881E-3</v>
      </c>
      <c r="V1181" s="10">
        <f t="shared" si="355"/>
        <v>0.21323529411764705</v>
      </c>
      <c r="W1181" s="1">
        <v>1</v>
      </c>
      <c r="X1181" s="1">
        <v>6</v>
      </c>
      <c r="Y1181" s="1">
        <v>4</v>
      </c>
      <c r="Z1181" s="1">
        <v>7</v>
      </c>
      <c r="AA1181" s="8">
        <f t="shared" si="356"/>
        <v>18</v>
      </c>
      <c r="AB1181" s="10">
        <f t="shared" si="357"/>
        <v>5.5555555555555552E-2</v>
      </c>
      <c r="AC1181" s="10">
        <f t="shared" si="358"/>
        <v>0.33333333333333331</v>
      </c>
      <c r="AD1181" s="10">
        <f t="shared" si="359"/>
        <v>0.22222222222222221</v>
      </c>
      <c r="AE1181" s="10">
        <f t="shared" si="360"/>
        <v>0.3888888888888889</v>
      </c>
      <c r="AF1181" s="1">
        <v>6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28</v>
      </c>
      <c r="AO1181" s="20" t="str">
        <f t="shared" si="343"/>
        <v>24-35</v>
      </c>
      <c r="AP1181" s="1">
        <v>2816</v>
      </c>
      <c r="AQ1181" s="1">
        <v>0</v>
      </c>
      <c r="AR1181" s="1">
        <v>0</v>
      </c>
      <c r="AS1181" s="1">
        <v>1</v>
      </c>
      <c r="AT1181" s="1">
        <v>0</v>
      </c>
      <c r="AU1181" s="1">
        <v>0</v>
      </c>
      <c r="AV1181" s="1">
        <v>0</v>
      </c>
      <c r="AW1181" s="1">
        <v>1</v>
      </c>
      <c r="AX1181" s="1">
        <v>0</v>
      </c>
      <c r="AY1181" s="1">
        <v>0</v>
      </c>
      <c r="AZ1181" s="1">
        <v>390</v>
      </c>
      <c r="BA1181" s="23">
        <v>42033</v>
      </c>
      <c r="BB1181" s="25">
        <f t="shared" si="344"/>
        <v>1</v>
      </c>
      <c r="BC1181" s="25" t="str">
        <f t="shared" si="345"/>
        <v>January</v>
      </c>
      <c r="BD1181" s="25">
        <v>1</v>
      </c>
      <c r="BE1181" t="str">
        <f t="shared" si="346"/>
        <v>149,48789,Low income,65,Low spender,0.00133226751931788,0,0,94,351,16,156,7,5,145,680,0.516176470588235,0.0235294117647059,0.229411764705882,0.0102941176470588,0.00735294117647059,0.213235294117647,1,6,4,7,18,0.0555555555555556,0.333333333333333,0.222222222222222,0.388888888888889,6,0,0,0,0,0,0,0,28,24-35,2816,0,0,1,0,0,0,1,0,0,390</v>
      </c>
    </row>
    <row r="1182" spans="1:57" ht="13.2" x14ac:dyDescent="0.25">
      <c r="A1182" s="8">
        <v>2042</v>
      </c>
      <c r="B1182" s="1">
        <v>52597</v>
      </c>
      <c r="C1182" s="8" t="str">
        <f t="shared" si="347"/>
        <v>High income</v>
      </c>
      <c r="D1182" s="31">
        <v>382</v>
      </c>
      <c r="E1182" s="34" t="str">
        <f t="shared" si="348"/>
        <v>Low spender</v>
      </c>
      <c r="F1182" s="10">
        <f t="shared" si="342"/>
        <v>7.2627716409681157E-3</v>
      </c>
      <c r="G1182" s="1">
        <v>0</v>
      </c>
      <c r="H1182" s="1">
        <v>1</v>
      </c>
      <c r="I1182" s="1">
        <v>69</v>
      </c>
      <c r="J1182" s="1">
        <v>492</v>
      </c>
      <c r="K1182" s="1">
        <v>0</v>
      </c>
      <c r="L1182" s="1">
        <v>37</v>
      </c>
      <c r="M1182" s="1">
        <v>7</v>
      </c>
      <c r="N1182" s="1">
        <v>0</v>
      </c>
      <c r="O1182" s="1">
        <v>42</v>
      </c>
      <c r="P1182" s="8">
        <f t="shared" si="349"/>
        <v>578</v>
      </c>
      <c r="Q1182" s="10">
        <f t="shared" si="350"/>
        <v>0.85121107266435991</v>
      </c>
      <c r="R1182" s="10">
        <f t="shared" si="351"/>
        <v>0</v>
      </c>
      <c r="S1182" s="10">
        <f t="shared" si="352"/>
        <v>6.4013840830449822E-2</v>
      </c>
      <c r="T1182" s="10">
        <f t="shared" si="353"/>
        <v>1.2110726643598616E-2</v>
      </c>
      <c r="U1182" s="10">
        <f t="shared" si="354"/>
        <v>0</v>
      </c>
      <c r="V1182" s="10">
        <f t="shared" si="355"/>
        <v>7.2664359861591699E-2</v>
      </c>
      <c r="W1182" s="1">
        <v>3</v>
      </c>
      <c r="X1182" s="1">
        <v>6</v>
      </c>
      <c r="Y1182" s="1">
        <v>3</v>
      </c>
      <c r="Z1182" s="1">
        <v>8</v>
      </c>
      <c r="AA1182" s="8">
        <f t="shared" si="356"/>
        <v>20</v>
      </c>
      <c r="AB1182" s="10">
        <f t="shared" si="357"/>
        <v>0.15</v>
      </c>
      <c r="AC1182" s="10">
        <f t="shared" si="358"/>
        <v>0.3</v>
      </c>
      <c r="AD1182" s="10">
        <f t="shared" si="359"/>
        <v>0.15</v>
      </c>
      <c r="AE1182" s="10">
        <f t="shared" si="360"/>
        <v>0.4</v>
      </c>
      <c r="AF1182" s="1">
        <v>5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58</v>
      </c>
      <c r="AO1182" s="20" t="str">
        <f t="shared" si="343"/>
        <v>50-65</v>
      </c>
      <c r="AP1182" s="1">
        <v>2212</v>
      </c>
      <c r="AQ1182" s="1">
        <v>0</v>
      </c>
      <c r="AR1182" s="1">
        <v>0</v>
      </c>
      <c r="AS1182" s="1">
        <v>1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1</v>
      </c>
      <c r="AZ1182" s="1">
        <v>494</v>
      </c>
      <c r="BA1182" s="23">
        <v>42637</v>
      </c>
      <c r="BB1182" s="25">
        <f t="shared" si="344"/>
        <v>9</v>
      </c>
      <c r="BC1182" s="25" t="str">
        <f t="shared" si="345"/>
        <v>September</v>
      </c>
      <c r="BD1182" s="25">
        <v>1</v>
      </c>
      <c r="BE1182" t="str">
        <f t="shared" si="346"/>
        <v>2042,52597,High income,382,Low spender,0.00726277164096812,0,1,69,492,0,37,7,0,42,578,0.85121107266436,0,0.0640138408304498,0.0121107266435986,0,0.0726643598615917,3,6,3,8,20,0.15,0.3,0.15,0.4,5,0,0,0,0,0,0,0,58,50-65,2212,0,0,1,0,0,0,0,0,1,494</v>
      </c>
    </row>
    <row r="1183" spans="1:57" ht="13.2" x14ac:dyDescent="0.25">
      <c r="A1183" s="8">
        <v>1293</v>
      </c>
      <c r="B1183" s="1">
        <v>64100</v>
      </c>
      <c r="C1183" s="8" t="str">
        <f t="shared" si="347"/>
        <v>High income</v>
      </c>
      <c r="D1183" s="31">
        <v>152</v>
      </c>
      <c r="E1183" s="34" t="str">
        <f t="shared" si="348"/>
        <v>Low spender</v>
      </c>
      <c r="F1183" s="10">
        <f t="shared" si="342"/>
        <v>2.3712948517940718E-3</v>
      </c>
      <c r="G1183" s="1">
        <v>0</v>
      </c>
      <c r="H1183" s="1">
        <v>1</v>
      </c>
      <c r="I1183" s="1">
        <v>93</v>
      </c>
      <c r="J1183" s="1">
        <v>509</v>
      </c>
      <c r="K1183" s="1">
        <v>0</v>
      </c>
      <c r="L1183" s="1">
        <v>27</v>
      </c>
      <c r="M1183" s="1">
        <v>0</v>
      </c>
      <c r="N1183" s="1">
        <v>0</v>
      </c>
      <c r="O1183" s="1">
        <v>10</v>
      </c>
      <c r="P1183" s="8">
        <f t="shared" si="349"/>
        <v>546</v>
      </c>
      <c r="Q1183" s="10">
        <f t="shared" si="350"/>
        <v>0.93223443223443225</v>
      </c>
      <c r="R1183" s="10">
        <f t="shared" si="351"/>
        <v>0</v>
      </c>
      <c r="S1183" s="10">
        <f t="shared" si="352"/>
        <v>4.9450549450549448E-2</v>
      </c>
      <c r="T1183" s="10">
        <f t="shared" si="353"/>
        <v>0</v>
      </c>
      <c r="U1183" s="10">
        <f t="shared" si="354"/>
        <v>0</v>
      </c>
      <c r="V1183" s="10">
        <f t="shared" si="355"/>
        <v>1.8315018315018316E-2</v>
      </c>
      <c r="W1183" s="1">
        <v>1</v>
      </c>
      <c r="X1183" s="1">
        <v>8</v>
      </c>
      <c r="Y1183" s="1">
        <v>3</v>
      </c>
      <c r="Z1183" s="1">
        <v>6</v>
      </c>
      <c r="AA1183" s="8">
        <f t="shared" si="356"/>
        <v>18</v>
      </c>
      <c r="AB1183" s="10">
        <f t="shared" si="357"/>
        <v>5.5555555555555552E-2</v>
      </c>
      <c r="AC1183" s="10">
        <f t="shared" si="358"/>
        <v>0.44444444444444442</v>
      </c>
      <c r="AD1183" s="10">
        <f t="shared" si="359"/>
        <v>0.16666666666666666</v>
      </c>
      <c r="AE1183" s="10">
        <f t="shared" si="360"/>
        <v>0.33333333333333331</v>
      </c>
      <c r="AF1183" s="1">
        <v>7</v>
      </c>
      <c r="AG1183" s="1">
        <v>0</v>
      </c>
      <c r="AH1183" s="1">
        <v>0</v>
      </c>
      <c r="AI1183" s="1">
        <v>0</v>
      </c>
      <c r="AJ1183" s="1">
        <v>1</v>
      </c>
      <c r="AK1183" s="1">
        <v>0</v>
      </c>
      <c r="AL1183" s="1">
        <v>0</v>
      </c>
      <c r="AM1183" s="1">
        <v>0</v>
      </c>
      <c r="AN1183" s="1">
        <v>56</v>
      </c>
      <c r="AO1183" s="20" t="str">
        <f t="shared" si="343"/>
        <v>50-65</v>
      </c>
      <c r="AP1183" s="1">
        <v>2451</v>
      </c>
      <c r="AQ1183" s="1">
        <v>0</v>
      </c>
      <c r="AR1183" s="1">
        <v>1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1</v>
      </c>
      <c r="AY1183" s="1">
        <v>0</v>
      </c>
      <c r="AZ1183" s="1">
        <v>526</v>
      </c>
      <c r="BA1183" s="23">
        <v>42398</v>
      </c>
      <c r="BB1183" s="25">
        <f t="shared" si="344"/>
        <v>1</v>
      </c>
      <c r="BC1183" s="25" t="str">
        <f t="shared" si="345"/>
        <v>January</v>
      </c>
      <c r="BD1183" s="25">
        <v>1</v>
      </c>
      <c r="BE1183" t="str">
        <f t="shared" si="346"/>
        <v>1293,64100,High income,152,Low spender,0.00237129485179407,0,1,93,509,0,27,0,0,10,546,0.932234432234432,0,0.0494505494505494,0,0,0.0183150183150183,1,8,3,6,18,0.0555555555555556,0.444444444444444,0.166666666666667,0.333333333333333,7,0,0,0,1,0,0,0,56,50-65,2451,0,1,0,0,0,0,0,1,0,526</v>
      </c>
    </row>
    <row r="1184" spans="1:57" ht="13.2" x14ac:dyDescent="0.25">
      <c r="A1184" s="8">
        <v>1841</v>
      </c>
      <c r="B1184" s="1">
        <v>53790</v>
      </c>
      <c r="C1184" s="8" t="str">
        <f t="shared" si="347"/>
        <v>High income</v>
      </c>
      <c r="D1184" s="31">
        <v>154</v>
      </c>
      <c r="E1184" s="34" t="str">
        <f t="shared" si="348"/>
        <v>Low spender</v>
      </c>
      <c r="F1184" s="10">
        <f t="shared" si="342"/>
        <v>2.8629856850715747E-3</v>
      </c>
      <c r="G1184" s="1">
        <v>0</v>
      </c>
      <c r="H1184" s="1">
        <v>2</v>
      </c>
      <c r="I1184" s="1">
        <v>86</v>
      </c>
      <c r="J1184" s="1">
        <v>335</v>
      </c>
      <c r="K1184" s="1">
        <v>42</v>
      </c>
      <c r="L1184" s="1">
        <v>127</v>
      </c>
      <c r="M1184" s="1">
        <v>28</v>
      </c>
      <c r="N1184" s="1">
        <v>5</v>
      </c>
      <c r="O1184" s="1">
        <v>5</v>
      </c>
      <c r="P1184" s="8">
        <f t="shared" si="349"/>
        <v>542</v>
      </c>
      <c r="Q1184" s="10">
        <f t="shared" si="350"/>
        <v>0.61808118081180807</v>
      </c>
      <c r="R1184" s="10">
        <f t="shared" si="351"/>
        <v>7.7490774907749083E-2</v>
      </c>
      <c r="S1184" s="10">
        <f t="shared" si="352"/>
        <v>0.23431734317343172</v>
      </c>
      <c r="T1184" s="10">
        <f t="shared" si="353"/>
        <v>5.1660516605166053E-2</v>
      </c>
      <c r="U1184" s="10">
        <f t="shared" si="354"/>
        <v>9.2250922509225092E-3</v>
      </c>
      <c r="V1184" s="10">
        <f t="shared" si="355"/>
        <v>9.2250922509225092E-3</v>
      </c>
      <c r="W1184" s="1">
        <v>3</v>
      </c>
      <c r="X1184" s="1">
        <v>7</v>
      </c>
      <c r="Y1184" s="1">
        <v>2</v>
      </c>
      <c r="Z1184" s="1">
        <v>8</v>
      </c>
      <c r="AA1184" s="8">
        <f t="shared" si="356"/>
        <v>20</v>
      </c>
      <c r="AB1184" s="10">
        <f t="shared" si="357"/>
        <v>0.15</v>
      </c>
      <c r="AC1184" s="10">
        <f t="shared" si="358"/>
        <v>0.35</v>
      </c>
      <c r="AD1184" s="10">
        <f t="shared" si="359"/>
        <v>0.1</v>
      </c>
      <c r="AE1184" s="10">
        <f t="shared" si="360"/>
        <v>0.4</v>
      </c>
      <c r="AF1184" s="1">
        <v>6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69</v>
      </c>
      <c r="AO1184" s="20" t="str">
        <f t="shared" si="343"/>
        <v>66+</v>
      </c>
      <c r="AP1184" s="1">
        <v>2274</v>
      </c>
      <c r="AQ1184" s="1">
        <v>0</v>
      </c>
      <c r="AR1184" s="1">
        <v>1</v>
      </c>
      <c r="AS1184" s="1">
        <v>0</v>
      </c>
      <c r="AT1184" s="1">
        <v>0</v>
      </c>
      <c r="AU1184" s="1">
        <v>0</v>
      </c>
      <c r="AV1184" s="1">
        <v>0</v>
      </c>
      <c r="AW1184" s="1">
        <v>1</v>
      </c>
      <c r="AX1184" s="1">
        <v>0</v>
      </c>
      <c r="AY1184" s="1">
        <v>0</v>
      </c>
      <c r="AZ1184" s="1">
        <v>532</v>
      </c>
      <c r="BA1184" s="23">
        <v>42575</v>
      </c>
      <c r="BB1184" s="25">
        <f t="shared" si="344"/>
        <v>7</v>
      </c>
      <c r="BC1184" s="25" t="str">
        <f t="shared" si="345"/>
        <v>July</v>
      </c>
      <c r="BD1184" s="25">
        <v>1</v>
      </c>
      <c r="BE1184" t="str">
        <f t="shared" si="346"/>
        <v>1841,53790,High income,154,Low spender,0.00286298568507157,0,2,86,335,42,127,28,5,5,542,0.618081180811808,0.0774907749077491,0.234317343173432,0.0516605166051661,0.00922509225092251,0.00922509225092251,3,7,2,8,20,0.15,0.35,0.1,0.4,6,0,0,0,0,0,0,0,69,66+,2274,0,1,0,0,0,0,1,0,0,532</v>
      </c>
    </row>
    <row r="1185" spans="1:57" ht="13.2" x14ac:dyDescent="0.25">
      <c r="A1185" s="8">
        <v>903</v>
      </c>
      <c r="B1185" s="1">
        <v>75342</v>
      </c>
      <c r="C1185" s="8" t="str">
        <f t="shared" si="347"/>
        <v>High income</v>
      </c>
      <c r="D1185" s="31">
        <v>1177</v>
      </c>
      <c r="E1185" s="34" t="str">
        <f t="shared" si="348"/>
        <v>High spender</v>
      </c>
      <c r="F1185" s="10">
        <f t="shared" si="342"/>
        <v>1.5622096572960632E-2</v>
      </c>
      <c r="G1185" s="1">
        <v>0</v>
      </c>
      <c r="H1185" s="1">
        <v>1</v>
      </c>
      <c r="I1185" s="1">
        <v>38</v>
      </c>
      <c r="J1185" s="1">
        <v>204</v>
      </c>
      <c r="K1185" s="1">
        <v>97</v>
      </c>
      <c r="L1185" s="1">
        <v>97</v>
      </c>
      <c r="M1185" s="1">
        <v>21</v>
      </c>
      <c r="N1185" s="1">
        <v>118</v>
      </c>
      <c r="O1185" s="1">
        <v>26</v>
      </c>
      <c r="P1185" s="8">
        <f t="shared" si="349"/>
        <v>563</v>
      </c>
      <c r="Q1185" s="10">
        <f t="shared" si="350"/>
        <v>0.36234458259325042</v>
      </c>
      <c r="R1185" s="10">
        <f t="shared" si="351"/>
        <v>0.17229129662522202</v>
      </c>
      <c r="S1185" s="10">
        <f t="shared" si="352"/>
        <v>0.17229129662522202</v>
      </c>
      <c r="T1185" s="10">
        <f t="shared" si="353"/>
        <v>3.7300177619893425E-2</v>
      </c>
      <c r="U1185" s="10">
        <f t="shared" si="354"/>
        <v>0.20959147424511546</v>
      </c>
      <c r="V1185" s="10">
        <f t="shared" si="355"/>
        <v>4.6181172291296625E-2</v>
      </c>
      <c r="W1185" s="1">
        <v>1</v>
      </c>
      <c r="X1185" s="1">
        <v>5</v>
      </c>
      <c r="Y1185" s="1">
        <v>2</v>
      </c>
      <c r="Z1185" s="1">
        <v>10</v>
      </c>
      <c r="AA1185" s="8">
        <f t="shared" si="356"/>
        <v>18</v>
      </c>
      <c r="AB1185" s="10">
        <f t="shared" si="357"/>
        <v>5.5555555555555552E-2</v>
      </c>
      <c r="AC1185" s="10">
        <f t="shared" si="358"/>
        <v>0.27777777777777779</v>
      </c>
      <c r="AD1185" s="10">
        <f t="shared" si="359"/>
        <v>0.1111111111111111</v>
      </c>
      <c r="AE1185" s="10">
        <f t="shared" si="360"/>
        <v>0.55555555555555558</v>
      </c>
      <c r="AF1185" s="1">
        <v>4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62</v>
      </c>
      <c r="AO1185" s="20" t="str">
        <f t="shared" si="343"/>
        <v>50-65</v>
      </c>
      <c r="AP1185" s="1">
        <v>2578</v>
      </c>
      <c r="AQ1185" s="1">
        <v>0</v>
      </c>
      <c r="AR1185" s="1">
        <v>0</v>
      </c>
      <c r="AS1185" s="1">
        <v>1</v>
      </c>
      <c r="AT1185" s="1">
        <v>0</v>
      </c>
      <c r="AU1185" s="1">
        <v>0</v>
      </c>
      <c r="AV1185" s="1">
        <v>1</v>
      </c>
      <c r="AW1185" s="1">
        <v>0</v>
      </c>
      <c r="AX1185" s="1">
        <v>0</v>
      </c>
      <c r="AY1185" s="1">
        <v>0</v>
      </c>
      <c r="AZ1185" s="1">
        <v>511</v>
      </c>
      <c r="BA1185" s="23">
        <v>42271</v>
      </c>
      <c r="BB1185" s="25">
        <f t="shared" si="344"/>
        <v>9</v>
      </c>
      <c r="BC1185" s="25" t="str">
        <f t="shared" si="345"/>
        <v>September</v>
      </c>
      <c r="BD1185" s="25">
        <v>1</v>
      </c>
      <c r="BE1185" t="str">
        <f t="shared" si="346"/>
        <v>903,75342,High income,1177,High spender,0.0156220965729606,0,1,38,204,97,97,21,118,26,563,0.36234458259325,0.172291296625222,0.172291296625222,0.0373001776198934,0.209591474245115,0.0461811722912966,1,5,2,10,18,0.0555555555555556,0.277777777777778,0.111111111111111,0.555555555555556,4,0,0,0,0,0,0,0,62,50-65,2578,0,0,1,0,0,1,0,0,0,511</v>
      </c>
    </row>
    <row r="1186" spans="1:57" ht="13.2" x14ac:dyDescent="0.25">
      <c r="A1186" s="8">
        <v>715</v>
      </c>
      <c r="B1186" s="1">
        <v>44325</v>
      </c>
      <c r="C1186" s="8" t="str">
        <f t="shared" si="347"/>
        <v>Low income</v>
      </c>
      <c r="D1186" s="31">
        <v>18</v>
      </c>
      <c r="E1186" s="34" t="str">
        <f t="shared" si="348"/>
        <v>Low spender</v>
      </c>
      <c r="F1186" s="10">
        <f t="shared" si="342"/>
        <v>4.0609137055837562E-4</v>
      </c>
      <c r="G1186" s="1">
        <v>0</v>
      </c>
      <c r="H1186" s="1">
        <v>1</v>
      </c>
      <c r="I1186" s="1">
        <v>69</v>
      </c>
      <c r="J1186" s="1">
        <v>516</v>
      </c>
      <c r="K1186" s="1">
        <v>0</v>
      </c>
      <c r="L1186" s="1">
        <v>21</v>
      </c>
      <c r="M1186" s="1">
        <v>0</v>
      </c>
      <c r="N1186" s="1">
        <v>0</v>
      </c>
      <c r="O1186" s="1">
        <v>5</v>
      </c>
      <c r="P1186" s="8">
        <f t="shared" si="349"/>
        <v>542</v>
      </c>
      <c r="Q1186" s="10">
        <f t="shared" si="350"/>
        <v>0.95202952029520294</v>
      </c>
      <c r="R1186" s="10">
        <f t="shared" si="351"/>
        <v>0</v>
      </c>
      <c r="S1186" s="10">
        <f t="shared" si="352"/>
        <v>3.8745387453874541E-2</v>
      </c>
      <c r="T1186" s="10">
        <f t="shared" si="353"/>
        <v>0</v>
      </c>
      <c r="U1186" s="10">
        <f t="shared" si="354"/>
        <v>0</v>
      </c>
      <c r="V1186" s="10">
        <f t="shared" si="355"/>
        <v>9.2250922509225092E-3</v>
      </c>
      <c r="W1186" s="1">
        <v>4</v>
      </c>
      <c r="X1186" s="1">
        <v>8</v>
      </c>
      <c r="Y1186" s="1">
        <v>2</v>
      </c>
      <c r="Z1186" s="1">
        <v>7</v>
      </c>
      <c r="AA1186" s="8">
        <f t="shared" si="356"/>
        <v>21</v>
      </c>
      <c r="AB1186" s="10">
        <f t="shared" si="357"/>
        <v>0.19047619047619047</v>
      </c>
      <c r="AC1186" s="10">
        <f t="shared" si="358"/>
        <v>0.38095238095238093</v>
      </c>
      <c r="AD1186" s="10">
        <f t="shared" si="359"/>
        <v>9.5238095238095233E-2</v>
      </c>
      <c r="AE1186" s="10">
        <f t="shared" si="360"/>
        <v>0.33333333333333331</v>
      </c>
      <c r="AF1186" s="1">
        <v>8</v>
      </c>
      <c r="AG1186" s="1">
        <v>0</v>
      </c>
      <c r="AH1186" s="1">
        <v>0</v>
      </c>
      <c r="AI1186" s="1">
        <v>0</v>
      </c>
      <c r="AJ1186" s="1">
        <v>1</v>
      </c>
      <c r="AK1186" s="1">
        <v>0</v>
      </c>
      <c r="AL1186" s="1">
        <v>0</v>
      </c>
      <c r="AM1186" s="1">
        <v>0</v>
      </c>
      <c r="AN1186" s="1">
        <v>48</v>
      </c>
      <c r="AO1186" s="20" t="str">
        <f t="shared" si="343"/>
        <v>36-50</v>
      </c>
      <c r="AP1186" s="1">
        <v>2638</v>
      </c>
      <c r="AQ1186" s="1">
        <v>0</v>
      </c>
      <c r="AR1186" s="1">
        <v>1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1</v>
      </c>
      <c r="AZ1186" s="1">
        <v>532</v>
      </c>
      <c r="BA1186" s="23">
        <v>42211</v>
      </c>
      <c r="BB1186" s="25">
        <f t="shared" si="344"/>
        <v>7</v>
      </c>
      <c r="BC1186" s="25" t="str">
        <f t="shared" si="345"/>
        <v>July</v>
      </c>
      <c r="BD1186" s="25">
        <v>1</v>
      </c>
      <c r="BE1186" t="str">
        <f t="shared" si="346"/>
        <v>715,44325,Low income,18,Low spender,0.000406091370558376,0,1,69,516,0,21,0,0,5,542,0.952029520295203,0,0.0387453874538745,0,0,0.00922509225092251,4,8,2,7,21,0.19047619047619,0.380952380952381,0.0952380952380952,0.333333333333333,8,0,0,0,1,0,0,0,48,36-50,2638,0,1,0,0,0,0,0,0,1,532</v>
      </c>
    </row>
    <row r="1187" spans="1:57" ht="13.2" x14ac:dyDescent="0.25">
      <c r="A1187" s="8">
        <v>291</v>
      </c>
      <c r="B1187" s="1">
        <v>56386</v>
      </c>
      <c r="C1187" s="8" t="str">
        <f t="shared" si="347"/>
        <v>High income</v>
      </c>
      <c r="D1187" s="31">
        <v>1391</v>
      </c>
      <c r="E1187" s="34" t="str">
        <f t="shared" si="348"/>
        <v>High spender</v>
      </c>
      <c r="F1187" s="10">
        <f t="shared" si="342"/>
        <v>2.4669244138615969E-2</v>
      </c>
      <c r="G1187" s="1">
        <v>1</v>
      </c>
      <c r="H1187" s="1">
        <v>1</v>
      </c>
      <c r="I1187" s="1">
        <v>51</v>
      </c>
      <c r="J1187" s="1">
        <v>230</v>
      </c>
      <c r="K1187" s="1">
        <v>48</v>
      </c>
      <c r="L1187" s="1">
        <v>214</v>
      </c>
      <c r="M1187" s="1">
        <v>13</v>
      </c>
      <c r="N1187" s="1">
        <v>32</v>
      </c>
      <c r="O1187" s="1">
        <v>75</v>
      </c>
      <c r="P1187" s="8">
        <f t="shared" si="349"/>
        <v>612</v>
      </c>
      <c r="Q1187" s="10">
        <f t="shared" si="350"/>
        <v>0.37581699346405228</v>
      </c>
      <c r="R1187" s="10">
        <f t="shared" si="351"/>
        <v>7.8431372549019607E-2</v>
      </c>
      <c r="S1187" s="10">
        <f t="shared" si="352"/>
        <v>0.34967320261437906</v>
      </c>
      <c r="T1187" s="10">
        <f t="shared" si="353"/>
        <v>2.1241830065359478E-2</v>
      </c>
      <c r="U1187" s="10">
        <f t="shared" si="354"/>
        <v>5.2287581699346407E-2</v>
      </c>
      <c r="V1187" s="10">
        <f t="shared" si="355"/>
        <v>0.12254901960784313</v>
      </c>
      <c r="W1187" s="1">
        <v>8</v>
      </c>
      <c r="X1187" s="1">
        <v>9</v>
      </c>
      <c r="Y1187" s="1">
        <v>1</v>
      </c>
      <c r="Z1187" s="1">
        <v>7</v>
      </c>
      <c r="AA1187" s="8">
        <f t="shared" si="356"/>
        <v>25</v>
      </c>
      <c r="AB1187" s="10">
        <f t="shared" si="357"/>
        <v>0.32</v>
      </c>
      <c r="AC1187" s="10">
        <f t="shared" si="358"/>
        <v>0.36</v>
      </c>
      <c r="AD1187" s="10">
        <f t="shared" si="359"/>
        <v>0.04</v>
      </c>
      <c r="AE1187" s="10">
        <f t="shared" si="360"/>
        <v>0.28000000000000003</v>
      </c>
      <c r="AF1187" s="1">
        <v>9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39</v>
      </c>
      <c r="AO1187" s="20" t="str">
        <f t="shared" si="343"/>
        <v>36-50</v>
      </c>
      <c r="AP1187" s="1">
        <v>2769</v>
      </c>
      <c r="AQ1187" s="1">
        <v>0</v>
      </c>
      <c r="AR1187" s="1">
        <v>0</v>
      </c>
      <c r="AS1187" s="1">
        <v>0</v>
      </c>
      <c r="AT1187" s="1">
        <v>1</v>
      </c>
      <c r="AU1187" s="1">
        <v>0</v>
      </c>
      <c r="AV1187" s="1">
        <v>0</v>
      </c>
      <c r="AW1187" s="1">
        <v>1</v>
      </c>
      <c r="AX1187" s="1">
        <v>0</v>
      </c>
      <c r="AY1187" s="1">
        <v>0</v>
      </c>
      <c r="AZ1187" s="1">
        <v>462</v>
      </c>
      <c r="BA1187" s="23">
        <v>42080</v>
      </c>
      <c r="BB1187" s="25">
        <f t="shared" si="344"/>
        <v>3</v>
      </c>
      <c r="BC1187" s="25" t="str">
        <f t="shared" si="345"/>
        <v>March</v>
      </c>
      <c r="BD1187" s="25">
        <v>1</v>
      </c>
      <c r="BE1187" t="str">
        <f t="shared" si="346"/>
        <v>291,56386,High income,1391,High spender,0.024669244138616,1,1,51,230,48,214,13,32,75,612,0.375816993464052,0.0784313725490196,0.349673202614379,0.0212418300653595,0.0522875816993464,0.122549019607843,8,9,1,7,25,0.32,0.36,0.04,0.28,9,0,0,0,0,0,0,0,39,36-50,2769,0,0,0,1,0,0,1,0,0,462</v>
      </c>
    </row>
    <row r="1188" spans="1:57" ht="13.2" x14ac:dyDescent="0.25">
      <c r="A1188" s="8">
        <v>635</v>
      </c>
      <c r="B1188" s="1">
        <v>50725</v>
      </c>
      <c r="C1188" s="8" t="str">
        <f t="shared" si="347"/>
        <v>Low income</v>
      </c>
      <c r="D1188" s="31">
        <v>597</v>
      </c>
      <c r="E1188" s="34" t="str">
        <f t="shared" si="348"/>
        <v>High spender</v>
      </c>
      <c r="F1188" s="10">
        <f t="shared" si="342"/>
        <v>1.176934450468211E-2</v>
      </c>
      <c r="G1188" s="1">
        <v>0</v>
      </c>
      <c r="H1188" s="1">
        <v>1</v>
      </c>
      <c r="I1188" s="1">
        <v>45</v>
      </c>
      <c r="J1188" s="1">
        <v>443</v>
      </c>
      <c r="K1188" s="1">
        <v>10</v>
      </c>
      <c r="L1188" s="1">
        <v>75</v>
      </c>
      <c r="M1188" s="1">
        <v>0</v>
      </c>
      <c r="N1188" s="1">
        <v>10</v>
      </c>
      <c r="O1188" s="1">
        <v>48</v>
      </c>
      <c r="P1188" s="8">
        <f t="shared" si="349"/>
        <v>586</v>
      </c>
      <c r="Q1188" s="10">
        <f t="shared" si="350"/>
        <v>0.75597269624573382</v>
      </c>
      <c r="R1188" s="10">
        <f t="shared" si="351"/>
        <v>1.7064846416382253E-2</v>
      </c>
      <c r="S1188" s="10">
        <f t="shared" si="352"/>
        <v>0.12798634812286688</v>
      </c>
      <c r="T1188" s="10">
        <f t="shared" si="353"/>
        <v>0</v>
      </c>
      <c r="U1188" s="10">
        <f t="shared" si="354"/>
        <v>1.7064846416382253E-2</v>
      </c>
      <c r="V1188" s="10">
        <f t="shared" si="355"/>
        <v>8.191126279863481E-2</v>
      </c>
      <c r="W1188" s="1">
        <v>4</v>
      </c>
      <c r="X1188" s="1">
        <v>8</v>
      </c>
      <c r="Y1188" s="1">
        <v>1</v>
      </c>
      <c r="Z1188" s="1">
        <v>8</v>
      </c>
      <c r="AA1188" s="8">
        <f t="shared" si="356"/>
        <v>21</v>
      </c>
      <c r="AB1188" s="10">
        <f t="shared" si="357"/>
        <v>0.19047619047619047</v>
      </c>
      <c r="AC1188" s="10">
        <f t="shared" si="358"/>
        <v>0.38095238095238093</v>
      </c>
      <c r="AD1188" s="10">
        <f t="shared" si="359"/>
        <v>4.7619047619047616E-2</v>
      </c>
      <c r="AE1188" s="10">
        <f t="shared" si="360"/>
        <v>0.38095238095238093</v>
      </c>
      <c r="AF1188" s="1">
        <v>8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67</v>
      </c>
      <c r="AO1188" s="20" t="str">
        <f t="shared" si="343"/>
        <v>66+</v>
      </c>
      <c r="AP1188" s="1">
        <v>2660</v>
      </c>
      <c r="AQ1188" s="1">
        <v>0</v>
      </c>
      <c r="AR1188" s="1">
        <v>1</v>
      </c>
      <c r="AS1188" s="1">
        <v>0</v>
      </c>
      <c r="AT1188" s="1">
        <v>0</v>
      </c>
      <c r="AU1188" s="1">
        <v>0</v>
      </c>
      <c r="AV1188" s="1">
        <v>0</v>
      </c>
      <c r="AW1188" s="1">
        <v>1</v>
      </c>
      <c r="AX1188" s="1">
        <v>0</v>
      </c>
      <c r="AY1188" s="1">
        <v>0</v>
      </c>
      <c r="AZ1188" s="1">
        <v>490</v>
      </c>
      <c r="BA1188" s="23">
        <v>42189</v>
      </c>
      <c r="BB1188" s="25">
        <f t="shared" si="344"/>
        <v>7</v>
      </c>
      <c r="BC1188" s="25" t="str">
        <f t="shared" si="345"/>
        <v>July</v>
      </c>
      <c r="BD1188" s="25">
        <v>1</v>
      </c>
      <c r="BE1188" t="str">
        <f t="shared" si="346"/>
        <v>635,50725,Low income,597,High spender,0.0117693445046821,0,1,45,443,10,75,0,10,48,586,0.755972696245734,0.0170648464163823,0.127986348122867,0,0.0170648464163823,0.0819112627986348,4,8,1,8,21,0.19047619047619,0.380952380952381,0.0476190476190476,0.380952380952381,8,0,0,0,0,0,0,0,67,66+,2660,0,1,0,0,0,0,1,0,0,490</v>
      </c>
    </row>
    <row r="1189" spans="1:57" ht="13.2" x14ac:dyDescent="0.25">
      <c r="A1189" s="8">
        <v>1677</v>
      </c>
      <c r="B1189" s="1">
        <v>65324</v>
      </c>
      <c r="C1189" s="8" t="str">
        <f t="shared" si="347"/>
        <v>High income</v>
      </c>
      <c r="D1189" s="31">
        <v>890</v>
      </c>
      <c r="E1189" s="34" t="str">
        <f t="shared" si="348"/>
        <v>High spender</v>
      </c>
      <c r="F1189" s="10">
        <f t="shared" si="342"/>
        <v>1.3624395321780662E-2</v>
      </c>
      <c r="G1189" s="1">
        <v>0</v>
      </c>
      <c r="H1189" s="1">
        <v>1</v>
      </c>
      <c r="I1189" s="1">
        <v>0</v>
      </c>
      <c r="J1189" s="1">
        <v>384</v>
      </c>
      <c r="K1189" s="1">
        <v>0</v>
      </c>
      <c r="L1189" s="1">
        <v>102</v>
      </c>
      <c r="M1189" s="1">
        <v>21</v>
      </c>
      <c r="N1189" s="1">
        <v>32</v>
      </c>
      <c r="O1189" s="1">
        <v>5</v>
      </c>
      <c r="P1189" s="8">
        <f t="shared" si="349"/>
        <v>544</v>
      </c>
      <c r="Q1189" s="10">
        <f t="shared" si="350"/>
        <v>0.70588235294117652</v>
      </c>
      <c r="R1189" s="10">
        <f t="shared" si="351"/>
        <v>0</v>
      </c>
      <c r="S1189" s="10">
        <f t="shared" si="352"/>
        <v>0.1875</v>
      </c>
      <c r="T1189" s="10">
        <f t="shared" si="353"/>
        <v>3.860294117647059E-2</v>
      </c>
      <c r="U1189" s="10">
        <f t="shared" si="354"/>
        <v>5.8823529411764705E-2</v>
      </c>
      <c r="V1189" s="10">
        <f t="shared" si="355"/>
        <v>9.1911764705882356E-3</v>
      </c>
      <c r="W1189" s="1">
        <v>3</v>
      </c>
      <c r="X1189" s="1">
        <v>6</v>
      </c>
      <c r="Y1189" s="1">
        <v>2</v>
      </c>
      <c r="Z1189" s="1">
        <v>9</v>
      </c>
      <c r="AA1189" s="8">
        <f t="shared" si="356"/>
        <v>20</v>
      </c>
      <c r="AB1189" s="10">
        <f t="shared" si="357"/>
        <v>0.15</v>
      </c>
      <c r="AC1189" s="10">
        <f t="shared" si="358"/>
        <v>0.3</v>
      </c>
      <c r="AD1189" s="10">
        <f t="shared" si="359"/>
        <v>0.1</v>
      </c>
      <c r="AE1189" s="10">
        <f t="shared" si="360"/>
        <v>0.45</v>
      </c>
      <c r="AF1189" s="1">
        <v>4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66</v>
      </c>
      <c r="AO1189" s="20" t="str">
        <f t="shared" si="343"/>
        <v>66+</v>
      </c>
      <c r="AP1189" s="1">
        <v>2328</v>
      </c>
      <c r="AQ1189" s="1">
        <v>0</v>
      </c>
      <c r="AR1189" s="1">
        <v>1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1</v>
      </c>
      <c r="AZ1189" s="1">
        <v>534</v>
      </c>
      <c r="BA1189" s="23">
        <v>42521</v>
      </c>
      <c r="BB1189" s="25">
        <f t="shared" si="344"/>
        <v>5</v>
      </c>
      <c r="BC1189" s="25" t="str">
        <f t="shared" si="345"/>
        <v>May</v>
      </c>
      <c r="BD1189" s="25">
        <v>1</v>
      </c>
      <c r="BE1189" t="str">
        <f t="shared" si="346"/>
        <v>1677,65324,High income,890,High spender,0.0136243953217807,0,1,0,384,0,102,21,32,5,544,0.705882352941177,0,0.1875,0.0386029411764706,0.0588235294117647,0.00919117647058824,3,6,2,9,20,0.15,0.3,0.1,0.45,4,0,0,0,0,0,0,0,66,66+,2328,0,1,0,0,0,0,0,0,1,534</v>
      </c>
    </row>
    <row r="1190" spans="1:57" ht="13.2" x14ac:dyDescent="0.25">
      <c r="A1190" s="8">
        <v>2159</v>
      </c>
      <c r="B1190" s="1">
        <v>57091</v>
      </c>
      <c r="C1190" s="8" t="str">
        <f t="shared" si="347"/>
        <v>High income</v>
      </c>
      <c r="D1190" s="31">
        <v>606</v>
      </c>
      <c r="E1190" s="34" t="str">
        <f t="shared" si="348"/>
        <v>High spender</v>
      </c>
      <c r="F1190" s="10">
        <f t="shared" si="342"/>
        <v>1.0614632779247167E-2</v>
      </c>
      <c r="G1190" s="1">
        <v>0</v>
      </c>
      <c r="H1190" s="1">
        <v>0</v>
      </c>
      <c r="I1190" s="1">
        <v>0</v>
      </c>
      <c r="J1190" s="1">
        <v>464</v>
      </c>
      <c r="K1190" s="1">
        <v>5</v>
      </c>
      <c r="L1190" s="1">
        <v>64</v>
      </c>
      <c r="M1190" s="1">
        <v>7</v>
      </c>
      <c r="N1190" s="1">
        <v>0</v>
      </c>
      <c r="O1190" s="1">
        <v>37</v>
      </c>
      <c r="P1190" s="8">
        <f t="shared" si="349"/>
        <v>577</v>
      </c>
      <c r="Q1190" s="10">
        <f t="shared" si="350"/>
        <v>0.80415944540727902</v>
      </c>
      <c r="R1190" s="10">
        <f t="shared" si="351"/>
        <v>8.6655112651646445E-3</v>
      </c>
      <c r="S1190" s="10">
        <f t="shared" si="352"/>
        <v>0.11091854419410745</v>
      </c>
      <c r="T1190" s="10">
        <f t="shared" si="353"/>
        <v>1.2131715771230503E-2</v>
      </c>
      <c r="U1190" s="10">
        <f t="shared" si="354"/>
        <v>0</v>
      </c>
      <c r="V1190" s="10">
        <f t="shared" si="355"/>
        <v>6.4124783362218371E-2</v>
      </c>
      <c r="W1190" s="1">
        <v>1</v>
      </c>
      <c r="X1190" s="1">
        <v>7</v>
      </c>
      <c r="Y1190" s="1">
        <v>3</v>
      </c>
      <c r="Z1190" s="1">
        <v>7</v>
      </c>
      <c r="AA1190" s="8">
        <f t="shared" si="356"/>
        <v>18</v>
      </c>
      <c r="AB1190" s="10">
        <f t="shared" si="357"/>
        <v>5.5555555555555552E-2</v>
      </c>
      <c r="AC1190" s="10">
        <f t="shared" si="358"/>
        <v>0.3888888888888889</v>
      </c>
      <c r="AD1190" s="10">
        <f t="shared" si="359"/>
        <v>0.16666666666666666</v>
      </c>
      <c r="AE1190" s="10">
        <f t="shared" si="360"/>
        <v>0.3888888888888889</v>
      </c>
      <c r="AF1190" s="1">
        <v>5</v>
      </c>
      <c r="AG1190" s="1">
        <v>0</v>
      </c>
      <c r="AH1190" s="1">
        <v>1</v>
      </c>
      <c r="AI1190" s="1">
        <v>0</v>
      </c>
      <c r="AJ1190" s="1">
        <v>0</v>
      </c>
      <c r="AK1190" s="1">
        <v>0</v>
      </c>
      <c r="AL1190" s="1">
        <v>0</v>
      </c>
      <c r="AM1190" s="1">
        <v>1</v>
      </c>
      <c r="AN1190" s="1">
        <v>59</v>
      </c>
      <c r="AO1190" s="20" t="str">
        <f t="shared" si="343"/>
        <v>50-65</v>
      </c>
      <c r="AP1190" s="1">
        <v>2173</v>
      </c>
      <c r="AQ1190" s="1">
        <v>0</v>
      </c>
      <c r="AR1190" s="1">
        <v>0</v>
      </c>
      <c r="AS1190" s="1">
        <v>1</v>
      </c>
      <c r="AT1190" s="1">
        <v>0</v>
      </c>
      <c r="AU1190" s="1">
        <v>0</v>
      </c>
      <c r="AV1190" s="1">
        <v>0</v>
      </c>
      <c r="AW1190" s="1">
        <v>1</v>
      </c>
      <c r="AX1190" s="1">
        <v>0</v>
      </c>
      <c r="AY1190" s="1">
        <v>0</v>
      </c>
      <c r="AZ1190" s="1">
        <v>503</v>
      </c>
      <c r="BA1190" s="23">
        <v>42676</v>
      </c>
      <c r="BB1190" s="25">
        <f t="shared" si="344"/>
        <v>11</v>
      </c>
      <c r="BC1190" s="25" t="str">
        <f t="shared" si="345"/>
        <v>November</v>
      </c>
      <c r="BD1190" s="25">
        <v>1</v>
      </c>
      <c r="BE1190" t="str">
        <f t="shared" si="346"/>
        <v>2159,57091,High income,606,High spender,0.0106146327792472,0,0,0,464,5,64,7,0,37,577,0.804159445407279,0.00866551126516464,0.110918544194107,0.0121317157712305,0,0.0641247833622184,1,7,3,7,18,0.0555555555555556,0.388888888888889,0.166666666666667,0.388888888888889,5,0,1,0,0,0,0,1,59,50-65,2173,0,0,1,0,0,0,1,0,0,503</v>
      </c>
    </row>
    <row r="1191" spans="1:57" ht="13.2" x14ac:dyDescent="0.25">
      <c r="A1191" s="8">
        <v>752</v>
      </c>
      <c r="B1191" s="1">
        <v>57183</v>
      </c>
      <c r="C1191" s="8" t="str">
        <f t="shared" si="347"/>
        <v>High income</v>
      </c>
      <c r="D1191" s="31">
        <v>789</v>
      </c>
      <c r="E1191" s="34" t="str">
        <f t="shared" si="348"/>
        <v>High spender</v>
      </c>
      <c r="F1191" s="10">
        <f t="shared" si="342"/>
        <v>1.379780704055401E-2</v>
      </c>
      <c r="G1191" s="1">
        <v>1</v>
      </c>
      <c r="H1191" s="1">
        <v>1</v>
      </c>
      <c r="I1191" s="1">
        <v>51</v>
      </c>
      <c r="J1191" s="1">
        <v>464</v>
      </c>
      <c r="K1191" s="1">
        <v>5</v>
      </c>
      <c r="L1191" s="1">
        <v>64</v>
      </c>
      <c r="M1191" s="1">
        <v>7</v>
      </c>
      <c r="N1191" s="1">
        <v>0</v>
      </c>
      <c r="O1191" s="1">
        <v>70</v>
      </c>
      <c r="P1191" s="8">
        <f t="shared" si="349"/>
        <v>610</v>
      </c>
      <c r="Q1191" s="10">
        <f t="shared" si="350"/>
        <v>0.76065573770491801</v>
      </c>
      <c r="R1191" s="10">
        <f t="shared" si="351"/>
        <v>8.1967213114754103E-3</v>
      </c>
      <c r="S1191" s="10">
        <f t="shared" si="352"/>
        <v>0.10491803278688525</v>
      </c>
      <c r="T1191" s="10">
        <f t="shared" si="353"/>
        <v>1.1475409836065573E-2</v>
      </c>
      <c r="U1191" s="10">
        <f t="shared" si="354"/>
        <v>0</v>
      </c>
      <c r="V1191" s="10">
        <f t="shared" si="355"/>
        <v>0.11475409836065574</v>
      </c>
      <c r="W1191" s="1">
        <v>8</v>
      </c>
      <c r="X1191" s="1">
        <v>9</v>
      </c>
      <c r="Y1191" s="1">
        <v>1</v>
      </c>
      <c r="Z1191" s="1">
        <v>7</v>
      </c>
      <c r="AA1191" s="8">
        <f t="shared" si="356"/>
        <v>25</v>
      </c>
      <c r="AB1191" s="10">
        <f t="shared" si="357"/>
        <v>0.32</v>
      </c>
      <c r="AC1191" s="10">
        <f t="shared" si="358"/>
        <v>0.36</v>
      </c>
      <c r="AD1191" s="10">
        <f t="shared" si="359"/>
        <v>0.04</v>
      </c>
      <c r="AE1191" s="10">
        <f t="shared" si="360"/>
        <v>0.28000000000000003</v>
      </c>
      <c r="AF1191" s="1">
        <v>8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54</v>
      </c>
      <c r="AO1191" s="20" t="str">
        <f t="shared" si="343"/>
        <v>50-65</v>
      </c>
      <c r="AP1191" s="1">
        <v>2626</v>
      </c>
      <c r="AQ1191" s="1">
        <v>0</v>
      </c>
      <c r="AR1191" s="1">
        <v>1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1</v>
      </c>
      <c r="AY1191" s="1">
        <v>0</v>
      </c>
      <c r="AZ1191" s="1">
        <v>470</v>
      </c>
      <c r="BA1191" s="23">
        <v>42223</v>
      </c>
      <c r="BB1191" s="25">
        <f t="shared" si="344"/>
        <v>8</v>
      </c>
      <c r="BC1191" s="25" t="str">
        <f t="shared" si="345"/>
        <v>August</v>
      </c>
      <c r="BD1191" s="25">
        <v>1</v>
      </c>
      <c r="BE1191" t="str">
        <f t="shared" si="346"/>
        <v>752,57183,High income,789,High spender,0.013797807040554,1,1,51,464,5,64,7,0,70,610,0.760655737704918,0.00819672131147541,0.104918032786885,0.0114754098360656,0,0.114754098360656,8,9,1,7,25,0.32,0.36,0.04,0.28,8,0,0,0,0,0,0,0,54,50-65,2626,0,1,0,0,0,0,0,1,0,470</v>
      </c>
    </row>
    <row r="1192" spans="1:57" ht="13.2" x14ac:dyDescent="0.25">
      <c r="A1192" s="8">
        <v>870</v>
      </c>
      <c r="B1192" s="1">
        <v>42720</v>
      </c>
      <c r="C1192" s="8" t="str">
        <f t="shared" si="347"/>
        <v>Low income</v>
      </c>
      <c r="D1192" s="31">
        <v>153</v>
      </c>
      <c r="E1192" s="34" t="str">
        <f t="shared" si="348"/>
        <v>Low spender</v>
      </c>
      <c r="F1192" s="10">
        <f t="shared" si="342"/>
        <v>3.5814606741573032E-3</v>
      </c>
      <c r="G1192" s="1">
        <v>1</v>
      </c>
      <c r="H1192" s="1">
        <v>1</v>
      </c>
      <c r="I1192" s="1">
        <v>9</v>
      </c>
      <c r="J1192" s="1">
        <v>392</v>
      </c>
      <c r="K1192" s="1">
        <v>5</v>
      </c>
      <c r="L1192" s="1">
        <v>91</v>
      </c>
      <c r="M1192" s="1">
        <v>28</v>
      </c>
      <c r="N1192" s="1">
        <v>26</v>
      </c>
      <c r="O1192" s="1">
        <v>112</v>
      </c>
      <c r="P1192" s="8">
        <f t="shared" si="349"/>
        <v>654</v>
      </c>
      <c r="Q1192" s="10">
        <f t="shared" si="350"/>
        <v>0.59938837920489296</v>
      </c>
      <c r="R1192" s="10">
        <f t="shared" si="351"/>
        <v>7.6452599388379203E-3</v>
      </c>
      <c r="S1192" s="10">
        <f t="shared" si="352"/>
        <v>0.13914373088685014</v>
      </c>
      <c r="T1192" s="10">
        <f t="shared" si="353"/>
        <v>4.2813455657492352E-2</v>
      </c>
      <c r="U1192" s="10">
        <f t="shared" si="354"/>
        <v>3.9755351681957186E-2</v>
      </c>
      <c r="V1192" s="10">
        <f t="shared" si="355"/>
        <v>0.17125382262996941</v>
      </c>
      <c r="W1192" s="1">
        <v>8</v>
      </c>
      <c r="X1192" s="1">
        <v>7</v>
      </c>
      <c r="Y1192" s="1">
        <v>3</v>
      </c>
      <c r="Z1192" s="1">
        <v>7</v>
      </c>
      <c r="AA1192" s="8">
        <f t="shared" si="356"/>
        <v>25</v>
      </c>
      <c r="AB1192" s="10">
        <f t="shared" si="357"/>
        <v>0.32</v>
      </c>
      <c r="AC1192" s="10">
        <f t="shared" si="358"/>
        <v>0.28000000000000003</v>
      </c>
      <c r="AD1192" s="10">
        <f t="shared" si="359"/>
        <v>0.12</v>
      </c>
      <c r="AE1192" s="10">
        <f t="shared" si="360"/>
        <v>0.28000000000000003</v>
      </c>
      <c r="AF1192" s="1">
        <v>8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1</v>
      </c>
      <c r="AN1192" s="1">
        <v>55</v>
      </c>
      <c r="AO1192" s="20" t="str">
        <f t="shared" si="343"/>
        <v>50-65</v>
      </c>
      <c r="AP1192" s="1">
        <v>2590</v>
      </c>
      <c r="AQ1192" s="1">
        <v>0</v>
      </c>
      <c r="AR1192" s="1">
        <v>0</v>
      </c>
      <c r="AS1192" s="1">
        <v>1</v>
      </c>
      <c r="AT1192" s="1">
        <v>0</v>
      </c>
      <c r="AU1192" s="1">
        <v>0</v>
      </c>
      <c r="AV1192" s="1">
        <v>0</v>
      </c>
      <c r="AW1192" s="1">
        <v>1</v>
      </c>
      <c r="AX1192" s="1">
        <v>0</v>
      </c>
      <c r="AY1192" s="1">
        <v>0</v>
      </c>
      <c r="AZ1192" s="1">
        <v>430</v>
      </c>
      <c r="BA1192" s="23">
        <v>42259</v>
      </c>
      <c r="BB1192" s="25">
        <f t="shared" si="344"/>
        <v>9</v>
      </c>
      <c r="BC1192" s="25" t="str">
        <f t="shared" si="345"/>
        <v>September</v>
      </c>
      <c r="BD1192" s="25">
        <v>1</v>
      </c>
      <c r="BE1192" t="str">
        <f t="shared" si="346"/>
        <v>870,42720,Low income,153,Low spender,0.0035814606741573,1,1,9,392,5,91,28,26,112,654,0.599388379204893,0.00764525993883792,0.13914373088685,0.0428134556574924,0.0397553516819572,0.171253822629969,8,7,3,7,25,0.32,0.28,0.12,0.28,8,0,0,0,0,0,0,1,55,50-65,2590,0,0,1,0,0,0,1,0,0,430</v>
      </c>
    </row>
    <row r="1193" spans="1:57" ht="13.2" x14ac:dyDescent="0.25">
      <c r="A1193" s="8">
        <v>776</v>
      </c>
      <c r="B1193" s="1">
        <v>56337</v>
      </c>
      <c r="C1193" s="8" t="str">
        <f t="shared" si="347"/>
        <v>High income</v>
      </c>
      <c r="D1193" s="31">
        <v>600</v>
      </c>
      <c r="E1193" s="34" t="str">
        <f t="shared" si="348"/>
        <v>High spender</v>
      </c>
      <c r="F1193" s="10">
        <f t="shared" si="342"/>
        <v>1.065019436604718E-2</v>
      </c>
      <c r="G1193" s="1">
        <v>1</v>
      </c>
      <c r="H1193" s="1">
        <v>1</v>
      </c>
      <c r="I1193" s="1">
        <v>25</v>
      </c>
      <c r="J1193" s="1">
        <v>349</v>
      </c>
      <c r="K1193" s="1">
        <v>16</v>
      </c>
      <c r="L1193" s="1">
        <v>144</v>
      </c>
      <c r="M1193" s="1">
        <v>28</v>
      </c>
      <c r="N1193" s="1">
        <v>5</v>
      </c>
      <c r="O1193" s="1">
        <v>182</v>
      </c>
      <c r="P1193" s="8">
        <f t="shared" si="349"/>
        <v>724</v>
      </c>
      <c r="Q1193" s="10">
        <f t="shared" si="350"/>
        <v>0.48204419889502764</v>
      </c>
      <c r="R1193" s="10">
        <f t="shared" si="351"/>
        <v>2.2099447513812154E-2</v>
      </c>
      <c r="S1193" s="10">
        <f t="shared" si="352"/>
        <v>0.19889502762430938</v>
      </c>
      <c r="T1193" s="10">
        <f t="shared" si="353"/>
        <v>3.8674033149171269E-2</v>
      </c>
      <c r="U1193" s="10">
        <f t="shared" si="354"/>
        <v>6.9060773480662981E-3</v>
      </c>
      <c r="V1193" s="10">
        <f t="shared" si="355"/>
        <v>0.25138121546961328</v>
      </c>
      <c r="W1193" s="1">
        <v>5</v>
      </c>
      <c r="X1193" s="1">
        <v>8</v>
      </c>
      <c r="Y1193" s="1">
        <v>5</v>
      </c>
      <c r="Z1193" s="1">
        <v>4</v>
      </c>
      <c r="AA1193" s="8">
        <f t="shared" si="356"/>
        <v>22</v>
      </c>
      <c r="AB1193" s="10">
        <f t="shared" si="357"/>
        <v>0.22727272727272727</v>
      </c>
      <c r="AC1193" s="10">
        <f t="shared" si="358"/>
        <v>0.36363636363636365</v>
      </c>
      <c r="AD1193" s="10">
        <f t="shared" si="359"/>
        <v>0.22727272727272727</v>
      </c>
      <c r="AE1193" s="10">
        <f t="shared" si="360"/>
        <v>0.18181818181818182</v>
      </c>
      <c r="AF1193" s="1">
        <v>8</v>
      </c>
      <c r="AG1193" s="1">
        <v>1</v>
      </c>
      <c r="AH1193" s="1">
        <v>0</v>
      </c>
      <c r="AI1193" s="1">
        <v>1</v>
      </c>
      <c r="AJ1193" s="1">
        <v>0</v>
      </c>
      <c r="AK1193" s="1">
        <v>0</v>
      </c>
      <c r="AL1193" s="1">
        <v>0</v>
      </c>
      <c r="AM1193" s="1">
        <v>1</v>
      </c>
      <c r="AN1193" s="1">
        <v>39</v>
      </c>
      <c r="AO1193" s="20" t="str">
        <f t="shared" si="343"/>
        <v>36-50</v>
      </c>
      <c r="AP1193" s="1">
        <v>2618</v>
      </c>
      <c r="AQ1193" s="1">
        <v>0</v>
      </c>
      <c r="AR1193" s="1">
        <v>1</v>
      </c>
      <c r="AS1193" s="1">
        <v>0</v>
      </c>
      <c r="AT1193" s="1">
        <v>0</v>
      </c>
      <c r="AU1193" s="1">
        <v>0</v>
      </c>
      <c r="AV1193" s="1">
        <v>1</v>
      </c>
      <c r="AW1193" s="1">
        <v>0</v>
      </c>
      <c r="AX1193" s="1">
        <v>0</v>
      </c>
      <c r="AY1193" s="1">
        <v>0</v>
      </c>
      <c r="AZ1193" s="1">
        <v>360</v>
      </c>
      <c r="BA1193" s="23">
        <v>42231</v>
      </c>
      <c r="BB1193" s="25">
        <f t="shared" si="344"/>
        <v>8</v>
      </c>
      <c r="BC1193" s="25" t="str">
        <f t="shared" si="345"/>
        <v>August</v>
      </c>
      <c r="BD1193" s="25">
        <v>1</v>
      </c>
      <c r="BE1193" t="str">
        <f t="shared" si="346"/>
        <v>776,56337,High income,600,High spender,0.0106501943660472,1,1,25,349,16,144,28,5,182,724,0.482044198895028,0.0220994475138122,0.198895027624309,0.0386740331491713,0.0069060773480663,0.251381215469613,5,8,5,4,22,0.227272727272727,0.363636363636364,0.227272727272727,0.181818181818182,8,1,0,1,0,0,0,1,39,36-50,2618,0,1,0,0,0,1,0,0,0,360</v>
      </c>
    </row>
    <row r="1194" spans="1:57" ht="13.2" x14ac:dyDescent="0.25">
      <c r="A1194" s="8">
        <v>890</v>
      </c>
      <c r="B1194" s="1">
        <v>49767</v>
      </c>
      <c r="C1194" s="8" t="str">
        <f t="shared" si="347"/>
        <v>Low income</v>
      </c>
      <c r="D1194" s="31">
        <v>17</v>
      </c>
      <c r="E1194" s="34" t="str">
        <f t="shared" si="348"/>
        <v>Low spender</v>
      </c>
      <c r="F1194" s="10">
        <f t="shared" si="342"/>
        <v>3.4159181787128017E-4</v>
      </c>
      <c r="G1194" s="1">
        <v>0</v>
      </c>
      <c r="H1194" s="1">
        <v>0</v>
      </c>
      <c r="I1194" s="1">
        <v>92</v>
      </c>
      <c r="J1194" s="1">
        <v>202</v>
      </c>
      <c r="K1194" s="1">
        <v>47</v>
      </c>
      <c r="L1194" s="1">
        <v>197</v>
      </c>
      <c r="M1194" s="1">
        <v>55</v>
      </c>
      <c r="N1194" s="1">
        <v>42</v>
      </c>
      <c r="O1194" s="1">
        <v>149</v>
      </c>
      <c r="P1194" s="8">
        <f t="shared" si="349"/>
        <v>692</v>
      </c>
      <c r="Q1194" s="10">
        <f t="shared" si="350"/>
        <v>0.29190751445086704</v>
      </c>
      <c r="R1194" s="10">
        <f t="shared" si="351"/>
        <v>6.7919075144508664E-2</v>
      </c>
      <c r="S1194" s="10">
        <f t="shared" si="352"/>
        <v>0.28468208092485547</v>
      </c>
      <c r="T1194" s="10">
        <f t="shared" si="353"/>
        <v>7.947976878612717E-2</v>
      </c>
      <c r="U1194" s="10">
        <f t="shared" si="354"/>
        <v>6.0693641618497107E-2</v>
      </c>
      <c r="V1194" s="10">
        <f t="shared" si="355"/>
        <v>0.2153179190751445</v>
      </c>
      <c r="W1194" s="1">
        <v>1</v>
      </c>
      <c r="X1194" s="1">
        <v>5</v>
      </c>
      <c r="Y1194" s="1">
        <v>4</v>
      </c>
      <c r="Z1194" s="1">
        <v>8</v>
      </c>
      <c r="AA1194" s="8">
        <f t="shared" si="356"/>
        <v>18</v>
      </c>
      <c r="AB1194" s="10">
        <f t="shared" si="357"/>
        <v>5.5555555555555552E-2</v>
      </c>
      <c r="AC1194" s="10">
        <f t="shared" si="358"/>
        <v>0.27777777777777779</v>
      </c>
      <c r="AD1194" s="10">
        <f t="shared" si="359"/>
        <v>0.22222222222222221</v>
      </c>
      <c r="AE1194" s="10">
        <f t="shared" si="360"/>
        <v>0.44444444444444442</v>
      </c>
      <c r="AF1194" s="1">
        <v>4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29</v>
      </c>
      <c r="AO1194" s="20" t="str">
        <f t="shared" si="343"/>
        <v>24-35</v>
      </c>
      <c r="AP1194" s="1">
        <v>2582</v>
      </c>
      <c r="AQ1194" s="1">
        <v>0</v>
      </c>
      <c r="AR1194" s="1">
        <v>0</v>
      </c>
      <c r="AS1194" s="1">
        <v>1</v>
      </c>
      <c r="AT1194" s="1">
        <v>0</v>
      </c>
      <c r="AU1194" s="1">
        <v>0</v>
      </c>
      <c r="AV1194" s="1">
        <v>0</v>
      </c>
      <c r="AW1194" s="1">
        <v>1</v>
      </c>
      <c r="AX1194" s="1">
        <v>0</v>
      </c>
      <c r="AY1194" s="1">
        <v>0</v>
      </c>
      <c r="AZ1194" s="1">
        <v>394</v>
      </c>
      <c r="BA1194" s="23">
        <v>42267</v>
      </c>
      <c r="BB1194" s="25">
        <f t="shared" si="344"/>
        <v>9</v>
      </c>
      <c r="BC1194" s="25" t="str">
        <f t="shared" si="345"/>
        <v>September</v>
      </c>
      <c r="BD1194" s="25">
        <v>1</v>
      </c>
      <c r="BE1194" t="str">
        <f t="shared" si="346"/>
        <v>890,49767,Low income,17,Low spender,0.00034159181787128,0,0,92,202,47,197,55,42,149,692,0.291907514450867,0.0679190751445087,0.284682080924855,0.0794797687861272,0.0606936416184971,0.215317919075144,1,5,4,8,18,0.0555555555555556,0.277777777777778,0.222222222222222,0.444444444444444,4,0,0,0,0,0,0,0,29,24-35,2582,0,0,1,0,0,0,1,0,0,394</v>
      </c>
    </row>
    <row r="1195" spans="1:57" ht="13.2" x14ac:dyDescent="0.25">
      <c r="A1195" s="8">
        <v>1348</v>
      </c>
      <c r="B1195" s="1">
        <v>69096</v>
      </c>
      <c r="C1195" s="8" t="str">
        <f t="shared" si="347"/>
        <v>High income</v>
      </c>
      <c r="D1195" s="31">
        <v>20</v>
      </c>
      <c r="E1195" s="34" t="str">
        <f t="shared" si="348"/>
        <v>Low spender</v>
      </c>
      <c r="F1195" s="10">
        <f t="shared" si="342"/>
        <v>2.89452356142179E-4</v>
      </c>
      <c r="G1195" s="1">
        <v>0</v>
      </c>
      <c r="H1195" s="1">
        <v>1</v>
      </c>
      <c r="I1195" s="1">
        <v>4</v>
      </c>
      <c r="J1195" s="1">
        <v>247</v>
      </c>
      <c r="K1195" s="1">
        <v>49</v>
      </c>
      <c r="L1195" s="1">
        <v>159</v>
      </c>
      <c r="M1195" s="1">
        <v>7</v>
      </c>
      <c r="N1195" s="1">
        <v>82</v>
      </c>
      <c r="O1195" s="1">
        <v>109</v>
      </c>
      <c r="P1195" s="8">
        <f t="shared" si="349"/>
        <v>653</v>
      </c>
      <c r="Q1195" s="10">
        <f t="shared" si="350"/>
        <v>0.37825421133231241</v>
      </c>
      <c r="R1195" s="10">
        <f t="shared" si="351"/>
        <v>7.5038284839203676E-2</v>
      </c>
      <c r="S1195" s="10">
        <f t="shared" si="352"/>
        <v>0.24349157733537519</v>
      </c>
      <c r="T1195" s="10">
        <f t="shared" si="353"/>
        <v>1.0719754977029096E-2</v>
      </c>
      <c r="U1195" s="10">
        <f t="shared" si="354"/>
        <v>0.12557427258805512</v>
      </c>
      <c r="V1195" s="10">
        <f t="shared" si="355"/>
        <v>0.1669218989280245</v>
      </c>
      <c r="W1195" s="1">
        <v>1</v>
      </c>
      <c r="X1195" s="1">
        <v>5</v>
      </c>
      <c r="Y1195" s="1">
        <v>2</v>
      </c>
      <c r="Z1195" s="1">
        <v>10</v>
      </c>
      <c r="AA1195" s="8">
        <f t="shared" si="356"/>
        <v>18</v>
      </c>
      <c r="AB1195" s="10">
        <f t="shared" si="357"/>
        <v>5.5555555555555552E-2</v>
      </c>
      <c r="AC1195" s="10">
        <f t="shared" si="358"/>
        <v>0.27777777777777779</v>
      </c>
      <c r="AD1195" s="10">
        <f t="shared" si="359"/>
        <v>0.1111111111111111</v>
      </c>
      <c r="AE1195" s="10">
        <f t="shared" si="360"/>
        <v>0.55555555555555558</v>
      </c>
      <c r="AF1195" s="1">
        <v>4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62</v>
      </c>
      <c r="AO1195" s="20" t="str">
        <f t="shared" si="343"/>
        <v>50-65</v>
      </c>
      <c r="AP1195" s="1">
        <v>2434</v>
      </c>
      <c r="AQ1195" s="1">
        <v>0</v>
      </c>
      <c r="AR1195" s="1">
        <v>0</v>
      </c>
      <c r="AS1195" s="1">
        <v>0</v>
      </c>
      <c r="AT1195" s="1">
        <v>1</v>
      </c>
      <c r="AU1195" s="1">
        <v>0</v>
      </c>
      <c r="AV1195" s="1">
        <v>0</v>
      </c>
      <c r="AW1195" s="1">
        <v>1</v>
      </c>
      <c r="AX1195" s="1">
        <v>0</v>
      </c>
      <c r="AY1195" s="1">
        <v>0</v>
      </c>
      <c r="AZ1195" s="1">
        <v>435</v>
      </c>
      <c r="BA1195" s="23">
        <v>42415</v>
      </c>
      <c r="BB1195" s="25">
        <f t="shared" si="344"/>
        <v>2</v>
      </c>
      <c r="BC1195" s="25" t="str">
        <f t="shared" si="345"/>
        <v>February</v>
      </c>
      <c r="BD1195" s="25">
        <v>1</v>
      </c>
      <c r="BE1195" t="str">
        <f t="shared" si="346"/>
        <v>1348,69096,High income,20,Low spender,0.000289452356142179,0,1,4,247,49,159,7,82,109,653,0.378254211332312,0.0750382848392037,0.243491577335375,0.0107197549770291,0.125574272588055,0.166921898928025,1,5,2,10,18,0.0555555555555556,0.277777777777778,0.111111111111111,0.555555555555556,4,0,0,0,0,0,0,0,62,50-65,2434,0,0,0,1,0,0,1,0,0,435</v>
      </c>
    </row>
    <row r="1196" spans="1:57" ht="13.2" x14ac:dyDescent="0.25">
      <c r="A1196" s="8">
        <v>433</v>
      </c>
      <c r="B1196" s="1">
        <v>61467</v>
      </c>
      <c r="C1196" s="8" t="str">
        <f t="shared" si="347"/>
        <v>High income</v>
      </c>
      <c r="D1196" s="31">
        <v>28</v>
      </c>
      <c r="E1196" s="34" t="str">
        <f t="shared" si="348"/>
        <v>Low spender</v>
      </c>
      <c r="F1196" s="10">
        <f t="shared" si="342"/>
        <v>4.555289830315454E-4</v>
      </c>
      <c r="G1196" s="1">
        <v>0</v>
      </c>
      <c r="H1196" s="1">
        <v>2</v>
      </c>
      <c r="I1196" s="1">
        <v>69</v>
      </c>
      <c r="J1196" s="1">
        <v>410</v>
      </c>
      <c r="K1196" s="1">
        <v>16</v>
      </c>
      <c r="L1196" s="1">
        <v>114</v>
      </c>
      <c r="M1196" s="1">
        <v>0</v>
      </c>
      <c r="N1196" s="1">
        <v>5</v>
      </c>
      <c r="O1196" s="1">
        <v>49</v>
      </c>
      <c r="P1196" s="8">
        <f t="shared" si="349"/>
        <v>594</v>
      </c>
      <c r="Q1196" s="10">
        <f t="shared" si="350"/>
        <v>0.6902356902356902</v>
      </c>
      <c r="R1196" s="10">
        <f t="shared" si="351"/>
        <v>2.6936026936026935E-2</v>
      </c>
      <c r="S1196" s="10">
        <f t="shared" si="352"/>
        <v>0.19191919191919191</v>
      </c>
      <c r="T1196" s="10">
        <f t="shared" si="353"/>
        <v>0</v>
      </c>
      <c r="U1196" s="10">
        <f t="shared" si="354"/>
        <v>8.4175084175084174E-3</v>
      </c>
      <c r="V1196" s="10">
        <f t="shared" si="355"/>
        <v>8.2491582491582491E-2</v>
      </c>
      <c r="W1196" s="1">
        <v>3</v>
      </c>
      <c r="X1196" s="1">
        <v>5</v>
      </c>
      <c r="Y1196" s="1">
        <v>2</v>
      </c>
      <c r="Z1196" s="1">
        <v>10</v>
      </c>
      <c r="AA1196" s="8">
        <f t="shared" si="356"/>
        <v>20</v>
      </c>
      <c r="AB1196" s="10">
        <f t="shared" si="357"/>
        <v>0.15</v>
      </c>
      <c r="AC1196" s="10">
        <f t="shared" si="358"/>
        <v>0.25</v>
      </c>
      <c r="AD1196" s="10">
        <f t="shared" si="359"/>
        <v>0.1</v>
      </c>
      <c r="AE1196" s="10">
        <f t="shared" si="360"/>
        <v>0.5</v>
      </c>
      <c r="AF1196" s="1">
        <v>5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72</v>
      </c>
      <c r="AO1196" s="20" t="str">
        <f t="shared" si="343"/>
        <v>66+</v>
      </c>
      <c r="AP1196" s="1">
        <v>2726</v>
      </c>
      <c r="AQ1196" s="1">
        <v>0</v>
      </c>
      <c r="AR1196" s="1">
        <v>1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1</v>
      </c>
      <c r="AZ1196" s="1">
        <v>496</v>
      </c>
      <c r="BA1196" s="23">
        <v>42123</v>
      </c>
      <c r="BB1196" s="25">
        <f t="shared" si="344"/>
        <v>4</v>
      </c>
      <c r="BC1196" s="25" t="str">
        <f t="shared" si="345"/>
        <v>April</v>
      </c>
      <c r="BD1196" s="25">
        <v>1</v>
      </c>
      <c r="BE1196" t="str">
        <f t="shared" si="346"/>
        <v>433,61467,High income,28,Low spender,0.000455528983031545,0,2,69,410,16,114,0,5,49,594,0.69023569023569,0.0269360269360269,0.191919191919192,0,0.00841750841750842,0.0824915824915825,3,5,2,10,20,0.15,0.25,0.1,0.5,5,0,0,0,0,0,0,0,72,66+,2726,0,1,0,0,0,0,0,0,1,496</v>
      </c>
    </row>
    <row r="1197" spans="1:57" ht="13.2" x14ac:dyDescent="0.25">
      <c r="A1197" s="8">
        <v>1741</v>
      </c>
      <c r="B1197" s="1">
        <v>65463</v>
      </c>
      <c r="C1197" s="8" t="str">
        <f t="shared" si="347"/>
        <v>High income</v>
      </c>
      <c r="D1197" s="31">
        <v>51</v>
      </c>
      <c r="E1197" s="34" t="str">
        <f t="shared" si="348"/>
        <v>Low spender</v>
      </c>
      <c r="F1197" s="10">
        <f t="shared" si="342"/>
        <v>7.7906603730351501E-4</v>
      </c>
      <c r="G1197" s="1">
        <v>1</v>
      </c>
      <c r="H1197" s="1">
        <v>0</v>
      </c>
      <c r="I1197" s="1">
        <v>17</v>
      </c>
      <c r="J1197" s="1">
        <v>391</v>
      </c>
      <c r="K1197" s="1">
        <v>32</v>
      </c>
      <c r="L1197" s="1">
        <v>70</v>
      </c>
      <c r="M1197" s="1">
        <v>21</v>
      </c>
      <c r="N1197" s="1">
        <v>32</v>
      </c>
      <c r="O1197" s="1">
        <v>16</v>
      </c>
      <c r="P1197" s="8">
        <f t="shared" si="349"/>
        <v>562</v>
      </c>
      <c r="Q1197" s="10">
        <f t="shared" si="350"/>
        <v>0.69572953736654808</v>
      </c>
      <c r="R1197" s="10">
        <f t="shared" si="351"/>
        <v>5.6939501779359428E-2</v>
      </c>
      <c r="S1197" s="10">
        <f t="shared" si="352"/>
        <v>0.12455516014234876</v>
      </c>
      <c r="T1197" s="10">
        <f t="shared" si="353"/>
        <v>3.7366548042704624E-2</v>
      </c>
      <c r="U1197" s="10">
        <f t="shared" si="354"/>
        <v>5.6939501779359428E-2</v>
      </c>
      <c r="V1197" s="10">
        <f t="shared" si="355"/>
        <v>2.8469750889679714E-2</v>
      </c>
      <c r="W1197" s="1">
        <v>2</v>
      </c>
      <c r="X1197" s="1">
        <v>6</v>
      </c>
      <c r="Y1197" s="1">
        <v>2</v>
      </c>
      <c r="Z1197" s="1">
        <v>9</v>
      </c>
      <c r="AA1197" s="8">
        <f t="shared" si="356"/>
        <v>19</v>
      </c>
      <c r="AB1197" s="10">
        <f t="shared" si="357"/>
        <v>0.10526315789473684</v>
      </c>
      <c r="AC1197" s="10">
        <f t="shared" si="358"/>
        <v>0.31578947368421051</v>
      </c>
      <c r="AD1197" s="10">
        <f t="shared" si="359"/>
        <v>0.10526315789473684</v>
      </c>
      <c r="AE1197" s="10">
        <f t="shared" si="360"/>
        <v>0.47368421052631576</v>
      </c>
      <c r="AF1197" s="1">
        <v>5</v>
      </c>
      <c r="AG1197" s="1">
        <v>0</v>
      </c>
      <c r="AH1197" s="1">
        <v>0</v>
      </c>
      <c r="AI1197" s="1">
        <v>0</v>
      </c>
      <c r="AJ1197" s="1">
        <v>1</v>
      </c>
      <c r="AK1197" s="1">
        <v>0</v>
      </c>
      <c r="AL1197" s="1">
        <v>0</v>
      </c>
      <c r="AM1197" s="1">
        <v>0</v>
      </c>
      <c r="AN1197" s="1">
        <v>46</v>
      </c>
      <c r="AO1197" s="20" t="str">
        <f t="shared" si="343"/>
        <v>36-50</v>
      </c>
      <c r="AP1197" s="1">
        <v>2309</v>
      </c>
      <c r="AQ1197" s="1">
        <v>0</v>
      </c>
      <c r="AR1197" s="1">
        <v>1</v>
      </c>
      <c r="AS1197" s="1">
        <v>0</v>
      </c>
      <c r="AT1197" s="1">
        <v>0</v>
      </c>
      <c r="AU1197" s="1">
        <v>0</v>
      </c>
      <c r="AV1197" s="1">
        <v>1</v>
      </c>
      <c r="AW1197" s="1">
        <v>0</v>
      </c>
      <c r="AX1197" s="1">
        <v>0</v>
      </c>
      <c r="AY1197" s="1">
        <v>0</v>
      </c>
      <c r="AZ1197" s="1">
        <v>530</v>
      </c>
      <c r="BA1197" s="23">
        <v>42540</v>
      </c>
      <c r="BB1197" s="25">
        <f t="shared" si="344"/>
        <v>6</v>
      </c>
      <c r="BC1197" s="25" t="str">
        <f t="shared" si="345"/>
        <v>June</v>
      </c>
      <c r="BD1197" s="25">
        <v>1</v>
      </c>
      <c r="BE1197" t="str">
        <f t="shared" si="346"/>
        <v>1741,65463,High income,51,Low spender,0.000779066037303515,1,0,17,391,32,70,21,32,16,562,0.695729537366548,0.0569395017793594,0.124555160142349,0.0373665480427046,0.0569395017793594,0.0284697508896797,2,6,2,9,19,0.105263157894737,0.315789473684211,0.105263157894737,0.473684210526316,5,0,0,0,1,0,0,0,46,36-50,2309,0,1,0,0,0,1,0,0,0,530</v>
      </c>
    </row>
    <row r="1198" spans="1:57" ht="13.2" x14ac:dyDescent="0.25">
      <c r="A1198" s="8">
        <v>1727</v>
      </c>
      <c r="B1198" s="1">
        <v>64866</v>
      </c>
      <c r="C1198" s="8" t="str">
        <f t="shared" si="347"/>
        <v>High income</v>
      </c>
      <c r="D1198" s="31">
        <v>763</v>
      </c>
      <c r="E1198" s="34" t="str">
        <f t="shared" si="348"/>
        <v>High spender</v>
      </c>
      <c r="F1198" s="10">
        <f t="shared" si="342"/>
        <v>1.1762710819227331E-2</v>
      </c>
      <c r="G1198" s="1">
        <v>0</v>
      </c>
      <c r="H1198" s="1">
        <v>1</v>
      </c>
      <c r="I1198" s="1">
        <v>9</v>
      </c>
      <c r="J1198" s="1">
        <v>508</v>
      </c>
      <c r="K1198" s="1">
        <v>5</v>
      </c>
      <c r="L1198" s="1">
        <v>21</v>
      </c>
      <c r="M1198" s="1">
        <v>7</v>
      </c>
      <c r="N1198" s="1">
        <v>5</v>
      </c>
      <c r="O1198" s="1">
        <v>10</v>
      </c>
      <c r="P1198" s="8">
        <f t="shared" si="349"/>
        <v>556</v>
      </c>
      <c r="Q1198" s="10">
        <f t="shared" si="350"/>
        <v>0.91366906474820142</v>
      </c>
      <c r="R1198" s="10">
        <f t="shared" si="351"/>
        <v>8.9928057553956831E-3</v>
      </c>
      <c r="S1198" s="10">
        <f t="shared" si="352"/>
        <v>3.7769784172661872E-2</v>
      </c>
      <c r="T1198" s="10">
        <f t="shared" si="353"/>
        <v>1.2589928057553957E-2</v>
      </c>
      <c r="U1198" s="10">
        <f t="shared" si="354"/>
        <v>8.9928057553956831E-3</v>
      </c>
      <c r="V1198" s="10">
        <f t="shared" si="355"/>
        <v>1.7985611510791366E-2</v>
      </c>
      <c r="W1198" s="1">
        <v>4</v>
      </c>
      <c r="X1198" s="1">
        <v>7</v>
      </c>
      <c r="Y1198" s="1">
        <v>3</v>
      </c>
      <c r="Z1198" s="1">
        <v>7</v>
      </c>
      <c r="AA1198" s="8">
        <f t="shared" si="356"/>
        <v>21</v>
      </c>
      <c r="AB1198" s="10">
        <f t="shared" si="357"/>
        <v>0.19047619047619047</v>
      </c>
      <c r="AC1198" s="10">
        <f t="shared" si="358"/>
        <v>0.33333333333333331</v>
      </c>
      <c r="AD1198" s="10">
        <f t="shared" si="359"/>
        <v>0.14285714285714285</v>
      </c>
      <c r="AE1198" s="10">
        <f t="shared" si="360"/>
        <v>0.33333333333333331</v>
      </c>
      <c r="AF1198" s="1">
        <v>5</v>
      </c>
      <c r="AG1198" s="1">
        <v>0</v>
      </c>
      <c r="AH1198" s="1">
        <v>0</v>
      </c>
      <c r="AI1198" s="1">
        <v>0</v>
      </c>
      <c r="AJ1198" s="1">
        <v>1</v>
      </c>
      <c r="AK1198" s="1">
        <v>0</v>
      </c>
      <c r="AL1198" s="1">
        <v>0</v>
      </c>
      <c r="AM1198" s="1">
        <v>0</v>
      </c>
      <c r="AN1198" s="1">
        <v>70</v>
      </c>
      <c r="AO1198" s="20" t="str">
        <f t="shared" si="343"/>
        <v>66+</v>
      </c>
      <c r="AP1198" s="1">
        <v>2313</v>
      </c>
      <c r="AQ1198" s="1">
        <v>0</v>
      </c>
      <c r="AR1198" s="1">
        <v>0</v>
      </c>
      <c r="AS1198" s="1">
        <v>0</v>
      </c>
      <c r="AT1198" s="1">
        <v>0</v>
      </c>
      <c r="AU1198" s="1">
        <v>1</v>
      </c>
      <c r="AV1198" s="1">
        <v>0</v>
      </c>
      <c r="AW1198" s="1">
        <v>0</v>
      </c>
      <c r="AX1198" s="1">
        <v>1</v>
      </c>
      <c r="AY1198" s="1">
        <v>0</v>
      </c>
      <c r="AZ1198" s="1">
        <v>536</v>
      </c>
      <c r="BA1198" s="23">
        <v>42536</v>
      </c>
      <c r="BB1198" s="25">
        <f t="shared" si="344"/>
        <v>6</v>
      </c>
      <c r="BC1198" s="25" t="str">
        <f t="shared" si="345"/>
        <v>June</v>
      </c>
      <c r="BD1198" s="25">
        <v>1</v>
      </c>
      <c r="BE1198" t="str">
        <f t="shared" si="346"/>
        <v>1727,64866,High income,763,High spender,0.0117627108192273,0,1,9,508,5,21,7,5,10,556,0.913669064748201,0.00899280575539568,0.0377697841726619,0.012589928057554,0.00899280575539568,0.0179856115107914,4,7,3,7,21,0.19047619047619,0.333333333333333,0.142857142857143,0.333333333333333,5,0,0,0,1,0,0,0,70,66+,2313,0,0,0,0,1,0,0,1,0,536</v>
      </c>
    </row>
    <row r="1199" spans="1:57" ht="13.2" x14ac:dyDescent="0.25">
      <c r="A1199" s="8">
        <v>112</v>
      </c>
      <c r="B1199" s="1">
        <v>42021</v>
      </c>
      <c r="C1199" s="8" t="str">
        <f t="shared" si="347"/>
        <v>Low income</v>
      </c>
      <c r="D1199" s="31">
        <v>67</v>
      </c>
      <c r="E1199" s="34" t="str">
        <f t="shared" si="348"/>
        <v>Low spender</v>
      </c>
      <c r="F1199" s="10">
        <f t="shared" si="342"/>
        <v>1.5944408748006949E-3</v>
      </c>
      <c r="G1199" s="1">
        <v>1</v>
      </c>
      <c r="H1199" s="1">
        <v>0</v>
      </c>
      <c r="I1199" s="1">
        <v>34</v>
      </c>
      <c r="J1199" s="1">
        <v>393</v>
      </c>
      <c r="K1199" s="1">
        <v>5</v>
      </c>
      <c r="L1199" s="1">
        <v>136</v>
      </c>
      <c r="M1199" s="1">
        <v>7</v>
      </c>
      <c r="N1199" s="1">
        <v>5</v>
      </c>
      <c r="O1199" s="1">
        <v>27</v>
      </c>
      <c r="P1199" s="8">
        <f t="shared" si="349"/>
        <v>573</v>
      </c>
      <c r="Q1199" s="10">
        <f t="shared" si="350"/>
        <v>0.68586387434554974</v>
      </c>
      <c r="R1199" s="10">
        <f t="shared" si="351"/>
        <v>8.7260034904013961E-3</v>
      </c>
      <c r="S1199" s="10">
        <f t="shared" si="352"/>
        <v>0.23734729493891799</v>
      </c>
      <c r="T1199" s="10">
        <f t="shared" si="353"/>
        <v>1.2216404886561954E-2</v>
      </c>
      <c r="U1199" s="10">
        <f t="shared" si="354"/>
        <v>8.7260034904013961E-3</v>
      </c>
      <c r="V1199" s="10">
        <f t="shared" si="355"/>
        <v>4.712041884816754E-2</v>
      </c>
      <c r="W1199" s="1">
        <v>5</v>
      </c>
      <c r="X1199" s="1">
        <v>10</v>
      </c>
      <c r="Y1199" s="1">
        <v>1</v>
      </c>
      <c r="Z1199" s="1">
        <v>6</v>
      </c>
      <c r="AA1199" s="8">
        <f t="shared" si="356"/>
        <v>22</v>
      </c>
      <c r="AB1199" s="10">
        <f t="shared" si="357"/>
        <v>0.22727272727272727</v>
      </c>
      <c r="AC1199" s="10">
        <f t="shared" si="358"/>
        <v>0.45454545454545453</v>
      </c>
      <c r="AD1199" s="10">
        <f t="shared" si="359"/>
        <v>4.5454545454545456E-2</v>
      </c>
      <c r="AE1199" s="10">
        <f t="shared" si="360"/>
        <v>0.27272727272727271</v>
      </c>
      <c r="AF1199" s="1">
        <v>9</v>
      </c>
      <c r="AG1199" s="1">
        <v>0</v>
      </c>
      <c r="AH1199" s="1">
        <v>0</v>
      </c>
      <c r="AI1199" s="1">
        <v>1</v>
      </c>
      <c r="AJ1199" s="1">
        <v>0</v>
      </c>
      <c r="AK1199" s="1">
        <v>0</v>
      </c>
      <c r="AL1199" s="1">
        <v>0</v>
      </c>
      <c r="AM1199" s="1">
        <v>0</v>
      </c>
      <c r="AN1199" s="1">
        <v>39</v>
      </c>
      <c r="AO1199" s="20" t="str">
        <f t="shared" si="343"/>
        <v>36-50</v>
      </c>
      <c r="AP1199" s="1">
        <v>2826</v>
      </c>
      <c r="AQ1199" s="1">
        <v>0</v>
      </c>
      <c r="AR1199" s="1">
        <v>0</v>
      </c>
      <c r="AS1199" s="1">
        <v>0</v>
      </c>
      <c r="AT1199" s="1">
        <v>1</v>
      </c>
      <c r="AU1199" s="1">
        <v>0</v>
      </c>
      <c r="AV1199" s="1">
        <v>0</v>
      </c>
      <c r="AW1199" s="1">
        <v>0</v>
      </c>
      <c r="AX1199" s="1">
        <v>1</v>
      </c>
      <c r="AY1199" s="1">
        <v>0</v>
      </c>
      <c r="AZ1199" s="1">
        <v>519</v>
      </c>
      <c r="BA1199" s="23">
        <v>42023</v>
      </c>
      <c r="BB1199" s="25">
        <f t="shared" si="344"/>
        <v>1</v>
      </c>
      <c r="BC1199" s="25" t="str">
        <f t="shared" si="345"/>
        <v>January</v>
      </c>
      <c r="BD1199" s="25">
        <v>1</v>
      </c>
      <c r="BE1199" t="str">
        <f t="shared" si="346"/>
        <v>112,42021,Low income,67,Low spender,0.00159444087480069,1,0,34,393,5,136,7,5,27,573,0.68586387434555,0.0087260034904014,0.237347294938918,0.012216404886562,0.0087260034904014,0.0471204188481675,5,10,1,6,22,0.227272727272727,0.454545454545455,0.0454545454545455,0.272727272727273,9,0,0,1,0,0,0,0,39,36-50,2826,0,0,0,1,0,0,0,1,0,519</v>
      </c>
    </row>
    <row r="1200" spans="1:57" ht="13.2" x14ac:dyDescent="0.25">
      <c r="A1200" s="8">
        <v>1840</v>
      </c>
      <c r="B1200" s="1">
        <v>69263</v>
      </c>
      <c r="C1200" s="8" t="str">
        <f t="shared" si="347"/>
        <v>High income</v>
      </c>
      <c r="D1200" s="31">
        <v>453</v>
      </c>
      <c r="E1200" s="34" t="str">
        <f t="shared" si="348"/>
        <v>Low spender</v>
      </c>
      <c r="F1200" s="10">
        <f t="shared" si="342"/>
        <v>6.5402884657031896E-3</v>
      </c>
      <c r="G1200" s="1">
        <v>0</v>
      </c>
      <c r="H1200" s="1">
        <v>1</v>
      </c>
      <c r="I1200" s="1">
        <v>14</v>
      </c>
      <c r="J1200" s="1">
        <v>492</v>
      </c>
      <c r="K1200" s="1">
        <v>5</v>
      </c>
      <c r="L1200" s="1">
        <v>32</v>
      </c>
      <c r="M1200" s="1">
        <v>13</v>
      </c>
      <c r="N1200" s="1">
        <v>5</v>
      </c>
      <c r="O1200" s="1">
        <v>21</v>
      </c>
      <c r="P1200" s="8">
        <f t="shared" si="349"/>
        <v>568</v>
      </c>
      <c r="Q1200" s="10">
        <f t="shared" si="350"/>
        <v>0.86619718309859151</v>
      </c>
      <c r="R1200" s="10">
        <f t="shared" si="351"/>
        <v>8.8028169014084511E-3</v>
      </c>
      <c r="S1200" s="10">
        <f t="shared" si="352"/>
        <v>5.6338028169014086E-2</v>
      </c>
      <c r="T1200" s="10">
        <f t="shared" si="353"/>
        <v>2.2887323943661973E-2</v>
      </c>
      <c r="U1200" s="10">
        <f t="shared" si="354"/>
        <v>8.8028169014084511E-3</v>
      </c>
      <c r="V1200" s="10">
        <f t="shared" si="355"/>
        <v>3.6971830985915492E-2</v>
      </c>
      <c r="W1200" s="1">
        <v>1</v>
      </c>
      <c r="X1200" s="1">
        <v>9</v>
      </c>
      <c r="Y1200" s="1">
        <v>1</v>
      </c>
      <c r="Z1200" s="1">
        <v>7</v>
      </c>
      <c r="AA1200" s="8">
        <f t="shared" si="356"/>
        <v>18</v>
      </c>
      <c r="AB1200" s="10">
        <f t="shared" si="357"/>
        <v>5.5555555555555552E-2</v>
      </c>
      <c r="AC1200" s="10">
        <f t="shared" si="358"/>
        <v>0.5</v>
      </c>
      <c r="AD1200" s="10">
        <f t="shared" si="359"/>
        <v>5.5555555555555552E-2</v>
      </c>
      <c r="AE1200" s="10">
        <f t="shared" si="360"/>
        <v>0.3888888888888889</v>
      </c>
      <c r="AF1200" s="1">
        <v>6</v>
      </c>
      <c r="AG1200" s="1">
        <v>0</v>
      </c>
      <c r="AH1200" s="1">
        <v>0</v>
      </c>
      <c r="AI1200" s="1">
        <v>0</v>
      </c>
      <c r="AJ1200" s="1">
        <v>1</v>
      </c>
      <c r="AK1200" s="1">
        <v>0</v>
      </c>
      <c r="AL1200" s="1">
        <v>0</v>
      </c>
      <c r="AM1200" s="1">
        <v>0</v>
      </c>
      <c r="AN1200" s="1">
        <v>55</v>
      </c>
      <c r="AO1200" s="20" t="str">
        <f t="shared" si="343"/>
        <v>50-65</v>
      </c>
      <c r="AP1200" s="1">
        <v>2275</v>
      </c>
      <c r="AQ1200" s="1">
        <v>0</v>
      </c>
      <c r="AR1200" s="1">
        <v>0</v>
      </c>
      <c r="AS1200" s="1">
        <v>1</v>
      </c>
      <c r="AT1200" s="1">
        <v>0</v>
      </c>
      <c r="AU1200" s="1">
        <v>0</v>
      </c>
      <c r="AV1200" s="1">
        <v>0</v>
      </c>
      <c r="AW1200" s="1">
        <v>1</v>
      </c>
      <c r="AX1200" s="1">
        <v>0</v>
      </c>
      <c r="AY1200" s="1">
        <v>0</v>
      </c>
      <c r="AZ1200" s="1">
        <v>526</v>
      </c>
      <c r="BA1200" s="23">
        <v>42574</v>
      </c>
      <c r="BB1200" s="25">
        <f t="shared" si="344"/>
        <v>7</v>
      </c>
      <c r="BC1200" s="25" t="str">
        <f t="shared" si="345"/>
        <v>July</v>
      </c>
      <c r="BD1200" s="25">
        <v>1</v>
      </c>
      <c r="BE1200" t="str">
        <f t="shared" si="346"/>
        <v>1840,69263,High income,453,Low spender,0.00654028846570319,0,1,14,492,5,32,13,5,21,568,0.866197183098592,0.00880281690140845,0.0563380281690141,0.022887323943662,0.00880281690140845,0.0369718309859155,1,9,1,7,18,0.0555555555555556,0.5,0.0555555555555556,0.388888888888889,6,0,0,0,1,0,0,0,55,50-65,2275,0,0,1,0,0,0,1,0,0,526</v>
      </c>
    </row>
    <row r="1201" spans="1:57" ht="13.2" x14ac:dyDescent="0.25">
      <c r="A1201" s="8">
        <v>932</v>
      </c>
      <c r="B1201" s="1">
        <v>58398</v>
      </c>
      <c r="C1201" s="8" t="str">
        <f t="shared" si="347"/>
        <v>High income</v>
      </c>
      <c r="D1201" s="31">
        <v>18</v>
      </c>
      <c r="E1201" s="34" t="str">
        <f t="shared" si="348"/>
        <v>Low spender</v>
      </c>
      <c r="F1201" s="10">
        <f t="shared" si="342"/>
        <v>3.082297338949964E-4</v>
      </c>
      <c r="G1201" s="1">
        <v>0</v>
      </c>
      <c r="H1201" s="1">
        <v>0</v>
      </c>
      <c r="I1201" s="1">
        <v>44</v>
      </c>
      <c r="J1201" s="1">
        <v>299</v>
      </c>
      <c r="K1201" s="1">
        <v>5</v>
      </c>
      <c r="L1201" s="1">
        <v>201</v>
      </c>
      <c r="M1201" s="1">
        <v>21</v>
      </c>
      <c r="N1201" s="1">
        <v>21</v>
      </c>
      <c r="O1201" s="1">
        <v>49</v>
      </c>
      <c r="P1201" s="8">
        <f t="shared" si="349"/>
        <v>596</v>
      </c>
      <c r="Q1201" s="10">
        <f t="shared" si="350"/>
        <v>0.50167785234899331</v>
      </c>
      <c r="R1201" s="10">
        <f t="shared" si="351"/>
        <v>8.389261744966443E-3</v>
      </c>
      <c r="S1201" s="10">
        <f t="shared" si="352"/>
        <v>0.33724832214765099</v>
      </c>
      <c r="T1201" s="10">
        <f t="shared" si="353"/>
        <v>3.5234899328859058E-2</v>
      </c>
      <c r="U1201" s="10">
        <f t="shared" si="354"/>
        <v>3.5234899328859058E-2</v>
      </c>
      <c r="V1201" s="10">
        <f t="shared" si="355"/>
        <v>8.2214765100671147E-2</v>
      </c>
      <c r="W1201" s="1">
        <v>3</v>
      </c>
      <c r="X1201" s="1">
        <v>5</v>
      </c>
      <c r="Y1201" s="1">
        <v>4</v>
      </c>
      <c r="Z1201" s="1">
        <v>8</v>
      </c>
      <c r="AA1201" s="8">
        <f t="shared" si="356"/>
        <v>20</v>
      </c>
      <c r="AB1201" s="10">
        <f t="shared" si="357"/>
        <v>0.15</v>
      </c>
      <c r="AC1201" s="10">
        <f t="shared" si="358"/>
        <v>0.25</v>
      </c>
      <c r="AD1201" s="10">
        <f t="shared" si="359"/>
        <v>0.2</v>
      </c>
      <c r="AE1201" s="10">
        <f t="shared" si="360"/>
        <v>0.4</v>
      </c>
      <c r="AF1201" s="1">
        <v>4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67</v>
      </c>
      <c r="AO1201" s="20" t="str">
        <f t="shared" si="343"/>
        <v>66+</v>
      </c>
      <c r="AP1201" s="1">
        <v>2570</v>
      </c>
      <c r="AQ1201" s="1">
        <v>0</v>
      </c>
      <c r="AR1201" s="1">
        <v>0</v>
      </c>
      <c r="AS1201" s="1">
        <v>0</v>
      </c>
      <c r="AT1201" s="1">
        <v>1</v>
      </c>
      <c r="AU1201" s="1">
        <v>0</v>
      </c>
      <c r="AV1201" s="1">
        <v>0</v>
      </c>
      <c r="AW1201" s="1">
        <v>1</v>
      </c>
      <c r="AX1201" s="1">
        <v>0</v>
      </c>
      <c r="AY1201" s="1">
        <v>0</v>
      </c>
      <c r="AZ1201" s="1">
        <v>498</v>
      </c>
      <c r="BA1201" s="23">
        <v>42279</v>
      </c>
      <c r="BB1201" s="25">
        <f t="shared" si="344"/>
        <v>10</v>
      </c>
      <c r="BC1201" s="25" t="str">
        <f t="shared" si="345"/>
        <v>October</v>
      </c>
      <c r="BD1201" s="25">
        <v>1</v>
      </c>
      <c r="BE1201" t="str">
        <f t="shared" si="346"/>
        <v>932,58398,High income,18,Low spender,0.000308229733894996,0,0,44,299,5,201,21,21,49,596,0.501677852348993,0.00838926174496644,0.337248322147651,0.0352348993288591,0.0352348993288591,0.0822147651006711,3,5,4,8,20,0.15,0.25,0.2,0.4,4,0,0,0,0,0,0,0,67,66+,2570,0,0,0,1,0,0,1,0,0,498</v>
      </c>
    </row>
    <row r="1202" spans="1:57" ht="13.2" x14ac:dyDescent="0.25">
      <c r="A1202" s="8">
        <v>2189</v>
      </c>
      <c r="B1202" s="1">
        <v>57288</v>
      </c>
      <c r="C1202" s="8" t="str">
        <f t="shared" si="347"/>
        <v>High income</v>
      </c>
      <c r="D1202" s="31">
        <v>1097</v>
      </c>
      <c r="E1202" s="34" t="str">
        <f t="shared" si="348"/>
        <v>High spender</v>
      </c>
      <c r="F1202" s="10">
        <f t="shared" si="342"/>
        <v>1.9148861890797373E-2</v>
      </c>
      <c r="G1202" s="1">
        <v>0</v>
      </c>
      <c r="H1202" s="1">
        <v>1</v>
      </c>
      <c r="I1202" s="1">
        <v>27</v>
      </c>
      <c r="J1202" s="1">
        <v>527</v>
      </c>
      <c r="K1202" s="1">
        <v>0</v>
      </c>
      <c r="L1202" s="1">
        <v>21</v>
      </c>
      <c r="M1202" s="1">
        <v>0</v>
      </c>
      <c r="N1202" s="1">
        <v>0</v>
      </c>
      <c r="O1202" s="1">
        <v>60</v>
      </c>
      <c r="P1202" s="8">
        <f t="shared" si="349"/>
        <v>608</v>
      </c>
      <c r="Q1202" s="10">
        <f t="shared" si="350"/>
        <v>0.86677631578947367</v>
      </c>
      <c r="R1202" s="10">
        <f t="shared" si="351"/>
        <v>0</v>
      </c>
      <c r="S1202" s="10">
        <f t="shared" si="352"/>
        <v>3.453947368421053E-2</v>
      </c>
      <c r="T1202" s="10">
        <f t="shared" si="353"/>
        <v>0</v>
      </c>
      <c r="U1202" s="10">
        <f t="shared" si="354"/>
        <v>0</v>
      </c>
      <c r="V1202" s="10">
        <f t="shared" si="355"/>
        <v>9.8684210526315791E-2</v>
      </c>
      <c r="W1202" s="1">
        <v>3</v>
      </c>
      <c r="X1202" s="1">
        <v>8</v>
      </c>
      <c r="Y1202" s="1">
        <v>1</v>
      </c>
      <c r="Z1202" s="1">
        <v>8</v>
      </c>
      <c r="AA1202" s="8">
        <f t="shared" si="356"/>
        <v>20</v>
      </c>
      <c r="AB1202" s="10">
        <f t="shared" si="357"/>
        <v>0.15</v>
      </c>
      <c r="AC1202" s="10">
        <f t="shared" si="358"/>
        <v>0.4</v>
      </c>
      <c r="AD1202" s="10">
        <f t="shared" si="359"/>
        <v>0.05</v>
      </c>
      <c r="AE1202" s="10">
        <f t="shared" si="360"/>
        <v>0.4</v>
      </c>
      <c r="AF1202" s="1">
        <v>6</v>
      </c>
      <c r="AG1202" s="1">
        <v>0</v>
      </c>
      <c r="AH1202" s="1">
        <v>0</v>
      </c>
      <c r="AI1202" s="1">
        <v>0</v>
      </c>
      <c r="AJ1202" s="1">
        <v>1</v>
      </c>
      <c r="AK1202" s="1">
        <v>0</v>
      </c>
      <c r="AL1202" s="1">
        <v>0</v>
      </c>
      <c r="AM1202" s="1">
        <v>0</v>
      </c>
      <c r="AN1202" s="1">
        <v>57</v>
      </c>
      <c r="AO1202" s="20" t="str">
        <f t="shared" si="343"/>
        <v>50-65</v>
      </c>
      <c r="AP1202" s="1">
        <v>2163</v>
      </c>
      <c r="AQ1202" s="1">
        <v>0</v>
      </c>
      <c r="AR1202" s="1">
        <v>0</v>
      </c>
      <c r="AS1202" s="1">
        <v>0</v>
      </c>
      <c r="AT1202" s="1">
        <v>1</v>
      </c>
      <c r="AU1202" s="1">
        <v>0</v>
      </c>
      <c r="AV1202" s="1">
        <v>0</v>
      </c>
      <c r="AW1202" s="1">
        <v>0</v>
      </c>
      <c r="AX1202" s="1">
        <v>1</v>
      </c>
      <c r="AY1202" s="1">
        <v>0</v>
      </c>
      <c r="AZ1202" s="1">
        <v>488</v>
      </c>
      <c r="BA1202" s="23">
        <v>42686</v>
      </c>
      <c r="BB1202" s="25">
        <f t="shared" si="344"/>
        <v>11</v>
      </c>
      <c r="BC1202" s="25" t="str">
        <f t="shared" si="345"/>
        <v>November</v>
      </c>
      <c r="BD1202" s="25">
        <v>1</v>
      </c>
      <c r="BE1202" t="str">
        <f t="shared" si="346"/>
        <v>2189,57288,High income,1097,High spender,0.0191488618907974,0,1,27,527,0,21,0,0,60,608,0.866776315789474,0,0.0345394736842105,0,0,0.0986842105263158,3,8,1,8,20,0.15,0.4,0.05,0.4,6,0,0,0,1,0,0,0,57,50-65,2163,0,0,0,1,0,0,0,1,0,488</v>
      </c>
    </row>
    <row r="1203" spans="1:57" ht="13.2" x14ac:dyDescent="0.25">
      <c r="A1203" s="8">
        <v>2002</v>
      </c>
      <c r="B1203" s="1">
        <v>79146</v>
      </c>
      <c r="C1203" s="8" t="str">
        <f t="shared" si="347"/>
        <v>High income</v>
      </c>
      <c r="D1203" s="31">
        <v>700</v>
      </c>
      <c r="E1203" s="34" t="str">
        <f t="shared" si="348"/>
        <v>High spender</v>
      </c>
      <c r="F1203" s="10">
        <f t="shared" si="342"/>
        <v>8.8444141207388877E-3</v>
      </c>
      <c r="G1203" s="1">
        <v>1</v>
      </c>
      <c r="H1203" s="1">
        <v>1</v>
      </c>
      <c r="I1203" s="1">
        <v>33</v>
      </c>
      <c r="J1203" s="1">
        <v>245</v>
      </c>
      <c r="K1203" s="1">
        <v>16</v>
      </c>
      <c r="L1203" s="1">
        <v>223</v>
      </c>
      <c r="M1203" s="1">
        <v>21</v>
      </c>
      <c r="N1203" s="1">
        <v>43</v>
      </c>
      <c r="O1203" s="1">
        <v>16</v>
      </c>
      <c r="P1203" s="8">
        <f t="shared" si="349"/>
        <v>564</v>
      </c>
      <c r="Q1203" s="10">
        <f t="shared" si="350"/>
        <v>0.43439716312056736</v>
      </c>
      <c r="R1203" s="10">
        <f t="shared" si="351"/>
        <v>2.8368794326241134E-2</v>
      </c>
      <c r="S1203" s="10">
        <f t="shared" si="352"/>
        <v>0.3953900709219858</v>
      </c>
      <c r="T1203" s="10">
        <f t="shared" si="353"/>
        <v>3.7234042553191488E-2</v>
      </c>
      <c r="U1203" s="10">
        <f t="shared" si="354"/>
        <v>7.6241134751773049E-2</v>
      </c>
      <c r="V1203" s="10">
        <f t="shared" si="355"/>
        <v>2.8368794326241134E-2</v>
      </c>
      <c r="W1203" s="1">
        <v>2</v>
      </c>
      <c r="X1203" s="1">
        <v>8</v>
      </c>
      <c r="Y1203" s="1">
        <v>1</v>
      </c>
      <c r="Z1203" s="1">
        <v>8</v>
      </c>
      <c r="AA1203" s="8">
        <f t="shared" si="356"/>
        <v>19</v>
      </c>
      <c r="AB1203" s="10">
        <f t="shared" si="357"/>
        <v>0.10526315789473684</v>
      </c>
      <c r="AC1203" s="10">
        <f t="shared" si="358"/>
        <v>0.42105263157894735</v>
      </c>
      <c r="AD1203" s="10">
        <f t="shared" si="359"/>
        <v>5.2631578947368418E-2</v>
      </c>
      <c r="AE1203" s="10">
        <f t="shared" si="360"/>
        <v>0.42105263157894735</v>
      </c>
      <c r="AF1203" s="1">
        <v>6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53</v>
      </c>
      <c r="AO1203" s="20" t="str">
        <f t="shared" si="343"/>
        <v>50-65</v>
      </c>
      <c r="AP1203" s="1">
        <v>2225</v>
      </c>
      <c r="AQ1203" s="1">
        <v>0</v>
      </c>
      <c r="AR1203" s="1">
        <v>0</v>
      </c>
      <c r="AS1203" s="1">
        <v>1</v>
      </c>
      <c r="AT1203" s="1">
        <v>0</v>
      </c>
      <c r="AU1203" s="1">
        <v>0</v>
      </c>
      <c r="AV1203" s="1">
        <v>0</v>
      </c>
      <c r="AW1203" s="1">
        <v>1</v>
      </c>
      <c r="AX1203" s="1">
        <v>0</v>
      </c>
      <c r="AY1203" s="1">
        <v>0</v>
      </c>
      <c r="AZ1203" s="1">
        <v>532</v>
      </c>
      <c r="BA1203" s="23">
        <v>42624</v>
      </c>
      <c r="BB1203" s="25">
        <f t="shared" si="344"/>
        <v>9</v>
      </c>
      <c r="BC1203" s="25" t="str">
        <f t="shared" si="345"/>
        <v>September</v>
      </c>
      <c r="BD1203" s="25">
        <v>1</v>
      </c>
      <c r="BE1203" t="str">
        <f t="shared" si="346"/>
        <v>2002,79146,High income,700,High spender,0.00884441412073889,1,1,33,245,16,223,21,43,16,564,0.434397163120567,0.0283687943262411,0.395390070921986,0.0372340425531915,0.076241134751773,0.0283687943262411,2,8,1,8,19,0.105263157894737,0.421052631578947,0.0526315789473684,0.421052631578947,6,0,0,0,0,0,0,0,53,50-65,2225,0,0,1,0,0,0,1,0,0,532</v>
      </c>
    </row>
    <row r="1204" spans="1:57" ht="13.2" x14ac:dyDescent="0.25">
      <c r="A1204" s="8">
        <v>1759</v>
      </c>
      <c r="B1204" s="1">
        <v>64713</v>
      </c>
      <c r="C1204" s="8" t="str">
        <f t="shared" si="347"/>
        <v>High income</v>
      </c>
      <c r="D1204" s="31">
        <v>1644</v>
      </c>
      <c r="E1204" s="34" t="str">
        <f t="shared" si="348"/>
        <v>High spender</v>
      </c>
      <c r="F1204" s="10">
        <f t="shared" si="342"/>
        <v>2.5404478234666916E-2</v>
      </c>
      <c r="G1204" s="1">
        <v>1</v>
      </c>
      <c r="H1204" s="1">
        <v>0</v>
      </c>
      <c r="I1204" s="1">
        <v>11</v>
      </c>
      <c r="J1204" s="1">
        <v>180</v>
      </c>
      <c r="K1204" s="1">
        <v>60</v>
      </c>
      <c r="L1204" s="1">
        <v>241</v>
      </c>
      <c r="M1204" s="1">
        <v>13</v>
      </c>
      <c r="N1204" s="1">
        <v>54</v>
      </c>
      <c r="O1204" s="1">
        <v>54</v>
      </c>
      <c r="P1204" s="8">
        <f t="shared" si="349"/>
        <v>602</v>
      </c>
      <c r="Q1204" s="10">
        <f t="shared" si="350"/>
        <v>0.29900332225913623</v>
      </c>
      <c r="R1204" s="10">
        <f t="shared" si="351"/>
        <v>9.9667774086378738E-2</v>
      </c>
      <c r="S1204" s="10">
        <f t="shared" si="352"/>
        <v>0.40033222591362128</v>
      </c>
      <c r="T1204" s="10">
        <f t="shared" si="353"/>
        <v>2.1594684385382059E-2</v>
      </c>
      <c r="U1204" s="10">
        <f t="shared" si="354"/>
        <v>8.9700996677740868E-2</v>
      </c>
      <c r="V1204" s="10">
        <f t="shared" si="355"/>
        <v>8.9700996677740868E-2</v>
      </c>
      <c r="W1204" s="1">
        <v>2</v>
      </c>
      <c r="X1204" s="1">
        <v>5</v>
      </c>
      <c r="Y1204" s="1">
        <v>5</v>
      </c>
      <c r="Z1204" s="1">
        <v>7</v>
      </c>
      <c r="AA1204" s="8">
        <f t="shared" si="356"/>
        <v>19</v>
      </c>
      <c r="AB1204" s="10">
        <f t="shared" si="357"/>
        <v>0.10526315789473684</v>
      </c>
      <c r="AC1204" s="10">
        <f t="shared" si="358"/>
        <v>0.26315789473684209</v>
      </c>
      <c r="AD1204" s="10">
        <f t="shared" si="359"/>
        <v>0.26315789473684209</v>
      </c>
      <c r="AE1204" s="10">
        <f t="shared" si="360"/>
        <v>0.36842105263157893</v>
      </c>
      <c r="AF1204" s="1">
        <v>4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1</v>
      </c>
      <c r="AN1204" s="1">
        <v>50</v>
      </c>
      <c r="AO1204" s="20" t="str">
        <f t="shared" si="343"/>
        <v>36-50</v>
      </c>
      <c r="AP1204" s="1">
        <v>2301</v>
      </c>
      <c r="AQ1204" s="1">
        <v>1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1</v>
      </c>
      <c r="AX1204" s="1">
        <v>0</v>
      </c>
      <c r="AY1204" s="1">
        <v>0</v>
      </c>
      <c r="AZ1204" s="1">
        <v>494</v>
      </c>
      <c r="BA1204" s="23">
        <v>42548</v>
      </c>
      <c r="BB1204" s="25">
        <f t="shared" si="344"/>
        <v>6</v>
      </c>
      <c r="BC1204" s="25" t="str">
        <f t="shared" si="345"/>
        <v>June</v>
      </c>
      <c r="BD1204" s="25">
        <v>1</v>
      </c>
      <c r="BE1204" t="str">
        <f t="shared" si="346"/>
        <v>1759,64713,High income,1644,High spender,0.0254044782346669,1,0,11,180,60,241,13,54,54,602,0.299003322259136,0.0996677740863787,0.400332225913621,0.0215946843853821,0.0897009966777409,0.0897009966777409,2,5,5,7,19,0.105263157894737,0.263157894736842,0.263157894736842,0.368421052631579,4,0,0,0,0,0,0,1,50,36-50,2301,1,0,0,0,0,0,1,0,0,494</v>
      </c>
    </row>
    <row r="1205" spans="1:57" ht="13.2" x14ac:dyDescent="0.25">
      <c r="A1205" s="8">
        <v>1789</v>
      </c>
      <c r="B1205" s="1">
        <v>57937</v>
      </c>
      <c r="C1205" s="8" t="str">
        <f t="shared" si="347"/>
        <v>High income</v>
      </c>
      <c r="D1205" s="31">
        <v>270</v>
      </c>
      <c r="E1205" s="34" t="str">
        <f t="shared" si="348"/>
        <v>Low spender</v>
      </c>
      <c r="F1205" s="10">
        <f t="shared" si="342"/>
        <v>4.6602343925298169E-3</v>
      </c>
      <c r="G1205" s="1">
        <v>0</v>
      </c>
      <c r="H1205" s="1">
        <v>1</v>
      </c>
      <c r="I1205" s="1">
        <v>56</v>
      </c>
      <c r="J1205" s="1">
        <v>261</v>
      </c>
      <c r="K1205" s="1">
        <v>42</v>
      </c>
      <c r="L1205" s="1">
        <v>144</v>
      </c>
      <c r="M1205" s="1">
        <v>55</v>
      </c>
      <c r="N1205" s="1">
        <v>48</v>
      </c>
      <c r="O1205" s="1">
        <v>133</v>
      </c>
      <c r="P1205" s="8">
        <f t="shared" si="349"/>
        <v>683</v>
      </c>
      <c r="Q1205" s="10">
        <f t="shared" si="350"/>
        <v>0.38213762811127377</v>
      </c>
      <c r="R1205" s="10">
        <f t="shared" si="351"/>
        <v>6.149341142020498E-2</v>
      </c>
      <c r="S1205" s="10">
        <f t="shared" si="352"/>
        <v>0.21083455344070279</v>
      </c>
      <c r="T1205" s="10">
        <f t="shared" si="353"/>
        <v>8.0527086383601759E-2</v>
      </c>
      <c r="U1205" s="10">
        <f t="shared" si="354"/>
        <v>7.0278184480234263E-2</v>
      </c>
      <c r="V1205" s="10">
        <f t="shared" si="355"/>
        <v>0.19472913616398244</v>
      </c>
      <c r="W1205" s="1">
        <v>3</v>
      </c>
      <c r="X1205" s="1">
        <v>4</v>
      </c>
      <c r="Y1205" s="1">
        <v>4</v>
      </c>
      <c r="Z1205" s="1">
        <v>9</v>
      </c>
      <c r="AA1205" s="8">
        <f t="shared" si="356"/>
        <v>20</v>
      </c>
      <c r="AB1205" s="10">
        <f t="shared" si="357"/>
        <v>0.15</v>
      </c>
      <c r="AC1205" s="10">
        <f t="shared" si="358"/>
        <v>0.2</v>
      </c>
      <c r="AD1205" s="10">
        <f t="shared" si="359"/>
        <v>0.2</v>
      </c>
      <c r="AE1205" s="10">
        <f t="shared" si="360"/>
        <v>0.45</v>
      </c>
      <c r="AF1205" s="1">
        <v>3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38</v>
      </c>
      <c r="AO1205" s="20" t="str">
        <f t="shared" si="343"/>
        <v>36-50</v>
      </c>
      <c r="AP1205" s="1">
        <v>2292</v>
      </c>
      <c r="AQ1205" s="1">
        <v>0</v>
      </c>
      <c r="AR1205" s="1">
        <v>1</v>
      </c>
      <c r="AS1205" s="1">
        <v>0</v>
      </c>
      <c r="AT1205" s="1">
        <v>0</v>
      </c>
      <c r="AU1205" s="1">
        <v>0</v>
      </c>
      <c r="AV1205" s="1">
        <v>1</v>
      </c>
      <c r="AW1205" s="1">
        <v>0</v>
      </c>
      <c r="AX1205" s="1">
        <v>0</v>
      </c>
      <c r="AY1205" s="1">
        <v>0</v>
      </c>
      <c r="AZ1205" s="1">
        <v>417</v>
      </c>
      <c r="BA1205" s="23">
        <v>42557</v>
      </c>
      <c r="BB1205" s="25">
        <f t="shared" si="344"/>
        <v>7</v>
      </c>
      <c r="BC1205" s="25" t="str">
        <f t="shared" si="345"/>
        <v>July</v>
      </c>
      <c r="BD1205" s="25">
        <v>1</v>
      </c>
      <c r="BE1205" t="str">
        <f t="shared" si="346"/>
        <v>1789,57937,High income,270,Low spender,0.00466023439252982,0,1,56,261,42,144,55,48,133,683,0.382137628111274,0.061493411420205,0.210834553440703,0.0805270863836018,0.0702781844802343,0.194729136163982,3,4,4,9,20,0.15,0.2,0.2,0.45,3,0,0,0,0,0,0,0,38,36-50,2292,0,1,0,0,0,1,0,0,0,417</v>
      </c>
    </row>
    <row r="1206" spans="1:57" ht="13.2" x14ac:dyDescent="0.25">
      <c r="A1206" s="8">
        <v>1106</v>
      </c>
      <c r="B1206" s="1">
        <v>57136</v>
      </c>
      <c r="C1206" s="8" t="str">
        <f t="shared" si="347"/>
        <v>High income</v>
      </c>
      <c r="D1206" s="31">
        <v>263</v>
      </c>
      <c r="E1206" s="34" t="str">
        <f t="shared" si="348"/>
        <v>Low spender</v>
      </c>
      <c r="F1206" s="10">
        <f t="shared" si="342"/>
        <v>4.6030523662839544E-3</v>
      </c>
      <c r="G1206" s="1">
        <v>1</v>
      </c>
      <c r="H1206" s="1">
        <v>1</v>
      </c>
      <c r="I1206" s="1">
        <v>48</v>
      </c>
      <c r="J1206" s="1">
        <v>306</v>
      </c>
      <c r="K1206" s="1">
        <v>5</v>
      </c>
      <c r="L1206" s="1">
        <v>109</v>
      </c>
      <c r="M1206" s="1">
        <v>21</v>
      </c>
      <c r="N1206" s="1">
        <v>109</v>
      </c>
      <c r="O1206" s="1">
        <v>92</v>
      </c>
      <c r="P1206" s="8">
        <f t="shared" si="349"/>
        <v>642</v>
      </c>
      <c r="Q1206" s="10">
        <f t="shared" si="350"/>
        <v>0.47663551401869159</v>
      </c>
      <c r="R1206" s="10">
        <f t="shared" si="351"/>
        <v>7.7881619937694704E-3</v>
      </c>
      <c r="S1206" s="10">
        <f t="shared" si="352"/>
        <v>0.16978193146417445</v>
      </c>
      <c r="T1206" s="10">
        <f t="shared" si="353"/>
        <v>3.2710280373831772E-2</v>
      </c>
      <c r="U1206" s="10">
        <f t="shared" si="354"/>
        <v>0.16978193146417445</v>
      </c>
      <c r="V1206" s="10">
        <f t="shared" si="355"/>
        <v>0.14330218068535824</v>
      </c>
      <c r="W1206" s="1">
        <v>9</v>
      </c>
      <c r="X1206" s="1">
        <v>5</v>
      </c>
      <c r="Y1206" s="1">
        <v>2</v>
      </c>
      <c r="Z1206" s="1">
        <v>10</v>
      </c>
      <c r="AA1206" s="8">
        <f t="shared" si="356"/>
        <v>26</v>
      </c>
      <c r="AB1206" s="10">
        <f t="shared" si="357"/>
        <v>0.34615384615384615</v>
      </c>
      <c r="AC1206" s="10">
        <f t="shared" si="358"/>
        <v>0.19230769230769232</v>
      </c>
      <c r="AD1206" s="10">
        <f t="shared" si="359"/>
        <v>7.6923076923076927E-2</v>
      </c>
      <c r="AE1206" s="10">
        <f t="shared" si="360"/>
        <v>0.38461538461538464</v>
      </c>
      <c r="AF1206" s="1">
        <v>6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48</v>
      </c>
      <c r="AO1206" s="20" t="str">
        <f t="shared" si="343"/>
        <v>36-50</v>
      </c>
      <c r="AP1206" s="1">
        <v>2514</v>
      </c>
      <c r="AQ1206" s="1">
        <v>0</v>
      </c>
      <c r="AR1206" s="1">
        <v>1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1</v>
      </c>
      <c r="AY1206" s="1">
        <v>0</v>
      </c>
      <c r="AZ1206" s="1">
        <v>458</v>
      </c>
      <c r="BA1206" s="23">
        <v>42335</v>
      </c>
      <c r="BB1206" s="25">
        <f t="shared" si="344"/>
        <v>11</v>
      </c>
      <c r="BC1206" s="25" t="str">
        <f t="shared" si="345"/>
        <v>November</v>
      </c>
      <c r="BD1206" s="25">
        <v>1</v>
      </c>
      <c r="BE1206" t="str">
        <f t="shared" si="346"/>
        <v>1106,57136,High income,263,Low spender,0.00460305236628395,1,1,48,306,5,109,21,109,92,642,0.476635514018692,0.00778816199376947,0.169781931464174,0.0327102803738318,0.169781931464174,0.143302180685358,9,5,2,10,26,0.346153846153846,0.192307692307692,0.0769230769230769,0.384615384615385,6,0,0,0,0,0,0,0,48,36-50,2514,0,1,0,0,0,0,0,1,0,458</v>
      </c>
    </row>
    <row r="1207" spans="1:57" ht="13.2" x14ac:dyDescent="0.25">
      <c r="A1207" s="8">
        <v>987</v>
      </c>
      <c r="B1207" s="1">
        <v>58275</v>
      </c>
      <c r="C1207" s="8" t="str">
        <f t="shared" si="347"/>
        <v>High income</v>
      </c>
      <c r="D1207" s="31">
        <v>1114</v>
      </c>
      <c r="E1207" s="34" t="str">
        <f t="shared" si="348"/>
        <v>High spender</v>
      </c>
      <c r="F1207" s="10">
        <f t="shared" si="342"/>
        <v>1.9116259116259117E-2</v>
      </c>
      <c r="G1207" s="1">
        <v>1</v>
      </c>
      <c r="H1207" s="1">
        <v>1</v>
      </c>
      <c r="I1207" s="1">
        <v>48</v>
      </c>
      <c r="J1207" s="1">
        <v>189</v>
      </c>
      <c r="K1207" s="1">
        <v>10</v>
      </c>
      <c r="L1207" s="1">
        <v>253</v>
      </c>
      <c r="M1207" s="1">
        <v>56</v>
      </c>
      <c r="N1207" s="1">
        <v>43</v>
      </c>
      <c r="O1207" s="1">
        <v>64</v>
      </c>
      <c r="P1207" s="8">
        <f t="shared" si="349"/>
        <v>615</v>
      </c>
      <c r="Q1207" s="10">
        <f t="shared" si="350"/>
        <v>0.3073170731707317</v>
      </c>
      <c r="R1207" s="10">
        <f t="shared" si="351"/>
        <v>1.6260162601626018E-2</v>
      </c>
      <c r="S1207" s="10">
        <f t="shared" si="352"/>
        <v>0.41138211382113821</v>
      </c>
      <c r="T1207" s="10">
        <f t="shared" si="353"/>
        <v>9.1056910569105698E-2</v>
      </c>
      <c r="U1207" s="10">
        <f t="shared" si="354"/>
        <v>6.9918699186991867E-2</v>
      </c>
      <c r="V1207" s="10">
        <f t="shared" si="355"/>
        <v>0.1040650406504065</v>
      </c>
      <c r="W1207" s="1">
        <v>6</v>
      </c>
      <c r="X1207" s="1">
        <v>8</v>
      </c>
      <c r="Y1207" s="1">
        <v>2</v>
      </c>
      <c r="Z1207" s="1">
        <v>7</v>
      </c>
      <c r="AA1207" s="8">
        <f t="shared" si="356"/>
        <v>23</v>
      </c>
      <c r="AB1207" s="10">
        <f t="shared" si="357"/>
        <v>0.2608695652173913</v>
      </c>
      <c r="AC1207" s="10">
        <f t="shared" si="358"/>
        <v>0.34782608695652173</v>
      </c>
      <c r="AD1207" s="10">
        <f t="shared" si="359"/>
        <v>8.6956521739130432E-2</v>
      </c>
      <c r="AE1207" s="10">
        <f t="shared" si="360"/>
        <v>0.30434782608695654</v>
      </c>
      <c r="AF1207" s="1">
        <v>7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65</v>
      </c>
      <c r="AO1207" s="20" t="str">
        <f t="shared" si="343"/>
        <v>50-65</v>
      </c>
      <c r="AP1207" s="1">
        <v>2551</v>
      </c>
      <c r="AQ1207" s="1">
        <v>0</v>
      </c>
      <c r="AR1207" s="1">
        <v>0</v>
      </c>
      <c r="AS1207" s="1">
        <v>0</v>
      </c>
      <c r="AT1207" s="1">
        <v>0</v>
      </c>
      <c r="AU1207" s="1">
        <v>1</v>
      </c>
      <c r="AV1207" s="1">
        <v>0</v>
      </c>
      <c r="AW1207" s="1">
        <v>1</v>
      </c>
      <c r="AX1207" s="1">
        <v>0</v>
      </c>
      <c r="AY1207" s="1">
        <v>0</v>
      </c>
      <c r="AZ1207" s="1">
        <v>487</v>
      </c>
      <c r="BA1207" s="23">
        <v>42298</v>
      </c>
      <c r="BB1207" s="25">
        <f t="shared" si="344"/>
        <v>10</v>
      </c>
      <c r="BC1207" s="25" t="str">
        <f t="shared" si="345"/>
        <v>October</v>
      </c>
      <c r="BD1207" s="25">
        <v>1</v>
      </c>
      <c r="BE1207" t="str">
        <f t="shared" si="346"/>
        <v>987,58275,High income,1114,High spender,0.0191162591162591,1,1,48,189,10,253,56,43,64,615,0.307317073170732,0.016260162601626,0.411382113821138,0.0910569105691057,0.0699186991869919,0.104065040650407,6,8,2,7,23,0.260869565217391,0.347826086956522,0.0869565217391304,0.304347826086957,7,0,0,0,0,0,0,0,65,50-65,2551,0,0,0,0,1,0,1,0,0,487</v>
      </c>
    </row>
    <row r="1208" spans="1:57" ht="13.2" x14ac:dyDescent="0.25">
      <c r="A1208" s="8">
        <v>71</v>
      </c>
      <c r="B1208" s="1">
        <v>54803</v>
      </c>
      <c r="C1208" s="8" t="str">
        <f t="shared" si="347"/>
        <v>High income</v>
      </c>
      <c r="D1208" s="31">
        <v>84</v>
      </c>
      <c r="E1208" s="34" t="str">
        <f t="shared" si="348"/>
        <v>Low spender</v>
      </c>
      <c r="F1208" s="10">
        <f t="shared" si="342"/>
        <v>1.5327628049559331E-3</v>
      </c>
      <c r="G1208" s="1">
        <v>0</v>
      </c>
      <c r="H1208" s="1">
        <v>1</v>
      </c>
      <c r="I1208" s="1">
        <v>65</v>
      </c>
      <c r="J1208" s="1">
        <v>404</v>
      </c>
      <c r="K1208" s="1">
        <v>0</v>
      </c>
      <c r="L1208" s="1">
        <v>92</v>
      </c>
      <c r="M1208" s="1">
        <v>28</v>
      </c>
      <c r="N1208" s="1">
        <v>27</v>
      </c>
      <c r="O1208" s="1">
        <v>142</v>
      </c>
      <c r="P1208" s="8">
        <f t="shared" si="349"/>
        <v>693</v>
      </c>
      <c r="Q1208" s="10">
        <f t="shared" si="350"/>
        <v>0.58297258297258292</v>
      </c>
      <c r="R1208" s="10">
        <f t="shared" si="351"/>
        <v>0</v>
      </c>
      <c r="S1208" s="10">
        <f t="shared" si="352"/>
        <v>0.13275613275613277</v>
      </c>
      <c r="T1208" s="10">
        <f t="shared" si="353"/>
        <v>4.0404040404040407E-2</v>
      </c>
      <c r="U1208" s="10">
        <f t="shared" si="354"/>
        <v>3.896103896103896E-2</v>
      </c>
      <c r="V1208" s="10">
        <f t="shared" si="355"/>
        <v>0.2049062049062049</v>
      </c>
      <c r="W1208" s="1">
        <v>2</v>
      </c>
      <c r="X1208" s="1">
        <v>6</v>
      </c>
      <c r="Y1208" s="1">
        <v>2</v>
      </c>
      <c r="Z1208" s="1">
        <v>9</v>
      </c>
      <c r="AA1208" s="8">
        <f t="shared" si="356"/>
        <v>19</v>
      </c>
      <c r="AB1208" s="10">
        <f t="shared" si="357"/>
        <v>0.10526315789473684</v>
      </c>
      <c r="AC1208" s="10">
        <f t="shared" si="358"/>
        <v>0.31578947368421051</v>
      </c>
      <c r="AD1208" s="10">
        <f t="shared" si="359"/>
        <v>0.10526315789473684</v>
      </c>
      <c r="AE1208" s="10">
        <f t="shared" si="360"/>
        <v>0.47368421052631576</v>
      </c>
      <c r="AF1208" s="1">
        <v>4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51</v>
      </c>
      <c r="AO1208" s="20" t="str">
        <f t="shared" si="343"/>
        <v>50-65</v>
      </c>
      <c r="AP1208" s="1">
        <v>2836</v>
      </c>
      <c r="AQ1208" s="1">
        <v>0</v>
      </c>
      <c r="AR1208" s="1">
        <v>0</v>
      </c>
      <c r="AS1208" s="1">
        <v>1</v>
      </c>
      <c r="AT1208" s="1">
        <v>0</v>
      </c>
      <c r="AU1208" s="1">
        <v>0</v>
      </c>
      <c r="AV1208" s="1">
        <v>0</v>
      </c>
      <c r="AW1208" s="1">
        <v>1</v>
      </c>
      <c r="AX1208" s="1">
        <v>0</v>
      </c>
      <c r="AY1208" s="1">
        <v>0</v>
      </c>
      <c r="AZ1208" s="1">
        <v>409</v>
      </c>
      <c r="BA1208" s="23">
        <v>42013</v>
      </c>
      <c r="BB1208" s="25">
        <f t="shared" si="344"/>
        <v>1</v>
      </c>
      <c r="BC1208" s="25" t="str">
        <f t="shared" si="345"/>
        <v>January</v>
      </c>
      <c r="BD1208" s="25">
        <v>1</v>
      </c>
      <c r="BE1208" t="str">
        <f t="shared" si="346"/>
        <v>71,54803,High income,84,Low spender,0.00153276280495593,0,1,65,404,0,92,28,27,142,693,0.582972582972583,0,0.132756132756133,0.0404040404040404,0.038961038961039,0.204906204906205,2,6,2,9,19,0.105263157894737,0.315789473684211,0.105263157894737,0.473684210526316,4,0,0,0,0,0,0,0,51,50-65,2836,0,0,1,0,0,0,1,0,0,409</v>
      </c>
    </row>
    <row r="1209" spans="1:57" ht="13.2" x14ac:dyDescent="0.25">
      <c r="A1209" s="8">
        <v>1029</v>
      </c>
      <c r="B1209" s="1">
        <v>50002</v>
      </c>
      <c r="C1209" s="8" t="str">
        <f t="shared" si="347"/>
        <v>Low income</v>
      </c>
      <c r="D1209" s="31">
        <v>1232</v>
      </c>
      <c r="E1209" s="34" t="str">
        <f t="shared" si="348"/>
        <v>High spender</v>
      </c>
      <c r="F1209" s="10">
        <f t="shared" si="342"/>
        <v>2.4639014439422423E-2</v>
      </c>
      <c r="G1209" s="1">
        <v>0</v>
      </c>
      <c r="H1209" s="1">
        <v>1</v>
      </c>
      <c r="I1209" s="1">
        <v>21</v>
      </c>
      <c r="J1209" s="1">
        <v>443</v>
      </c>
      <c r="K1209" s="1">
        <v>5</v>
      </c>
      <c r="L1209" s="1">
        <v>71</v>
      </c>
      <c r="M1209" s="1">
        <v>21</v>
      </c>
      <c r="N1209" s="1">
        <v>16</v>
      </c>
      <c r="O1209" s="1">
        <v>82</v>
      </c>
      <c r="P1209" s="8">
        <f t="shared" si="349"/>
        <v>638</v>
      </c>
      <c r="Q1209" s="10">
        <f t="shared" si="350"/>
        <v>0.69435736677115989</v>
      </c>
      <c r="R1209" s="10">
        <f t="shared" si="351"/>
        <v>7.8369905956112845E-3</v>
      </c>
      <c r="S1209" s="10">
        <f t="shared" si="352"/>
        <v>0.11128526645768025</v>
      </c>
      <c r="T1209" s="10">
        <f t="shared" si="353"/>
        <v>3.2915360501567396E-2</v>
      </c>
      <c r="U1209" s="10">
        <f t="shared" si="354"/>
        <v>2.5078369905956112E-2</v>
      </c>
      <c r="V1209" s="10">
        <f t="shared" si="355"/>
        <v>0.12852664576802508</v>
      </c>
      <c r="W1209" s="1">
        <v>2</v>
      </c>
      <c r="X1209" s="1">
        <v>8</v>
      </c>
      <c r="Y1209" s="1">
        <v>2</v>
      </c>
      <c r="Z1209" s="1">
        <v>7</v>
      </c>
      <c r="AA1209" s="8">
        <f t="shared" si="356"/>
        <v>19</v>
      </c>
      <c r="AB1209" s="10">
        <f t="shared" si="357"/>
        <v>0.10526315789473684</v>
      </c>
      <c r="AC1209" s="10">
        <f t="shared" si="358"/>
        <v>0.42105263157894735</v>
      </c>
      <c r="AD1209" s="10">
        <f t="shared" si="359"/>
        <v>0.10526315789473684</v>
      </c>
      <c r="AE1209" s="10">
        <f t="shared" si="360"/>
        <v>0.36842105263157893</v>
      </c>
      <c r="AF1209" s="1">
        <v>7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66</v>
      </c>
      <c r="AO1209" s="20" t="str">
        <f t="shared" si="343"/>
        <v>66+</v>
      </c>
      <c r="AP1209" s="1">
        <v>2536</v>
      </c>
      <c r="AQ1209" s="1">
        <v>1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1</v>
      </c>
      <c r="AX1209" s="1">
        <v>0</v>
      </c>
      <c r="AY1209" s="1">
        <v>0</v>
      </c>
      <c r="AZ1209" s="1">
        <v>474</v>
      </c>
      <c r="BA1209" s="23">
        <v>42313</v>
      </c>
      <c r="BB1209" s="25">
        <f t="shared" si="344"/>
        <v>11</v>
      </c>
      <c r="BC1209" s="25" t="str">
        <f t="shared" si="345"/>
        <v>November</v>
      </c>
      <c r="BD1209" s="25">
        <v>1</v>
      </c>
      <c r="BE1209" t="str">
        <f t="shared" si="346"/>
        <v>1029,50002,Low income,1232,High spender,0.0246390144394224,0,1,21,443,5,71,21,16,82,638,0.69435736677116,0.00783699059561128,0.11128526645768,0.0329153605015674,0.0250783699059561,0.128526645768025,2,8,2,7,19,0.105263157894737,0.421052631578947,0.105263157894737,0.368421052631579,7,0,0,0,0,0,0,0,66,66+,2536,1,0,0,0,0,0,1,0,0,474</v>
      </c>
    </row>
    <row r="1210" spans="1:57" ht="13.2" x14ac:dyDescent="0.25">
      <c r="A1210" s="8">
        <v>1603</v>
      </c>
      <c r="B1210" s="1">
        <v>61872</v>
      </c>
      <c r="C1210" s="8" t="str">
        <f t="shared" si="347"/>
        <v>High income</v>
      </c>
      <c r="D1210" s="31">
        <v>512</v>
      </c>
      <c r="E1210" s="34" t="str">
        <f t="shared" si="348"/>
        <v>Low spender</v>
      </c>
      <c r="F1210" s="10">
        <f t="shared" si="342"/>
        <v>8.2751486940780966E-3</v>
      </c>
      <c r="G1210" s="1">
        <v>0</v>
      </c>
      <c r="H1210" s="1">
        <v>1</v>
      </c>
      <c r="I1210" s="1">
        <v>81</v>
      </c>
      <c r="J1210" s="1">
        <v>330</v>
      </c>
      <c r="K1210" s="1">
        <v>5</v>
      </c>
      <c r="L1210" s="1">
        <v>159</v>
      </c>
      <c r="M1210" s="1">
        <v>36</v>
      </c>
      <c r="N1210" s="1">
        <v>27</v>
      </c>
      <c r="O1210" s="1">
        <v>16</v>
      </c>
      <c r="P1210" s="8">
        <f t="shared" si="349"/>
        <v>573</v>
      </c>
      <c r="Q1210" s="10">
        <f t="shared" si="350"/>
        <v>0.5759162303664922</v>
      </c>
      <c r="R1210" s="10">
        <f t="shared" si="351"/>
        <v>8.7260034904013961E-3</v>
      </c>
      <c r="S1210" s="10">
        <f t="shared" si="352"/>
        <v>0.27748691099476441</v>
      </c>
      <c r="T1210" s="10">
        <f t="shared" si="353"/>
        <v>6.2827225130890049E-2</v>
      </c>
      <c r="U1210" s="10">
        <f t="shared" si="354"/>
        <v>4.712041884816754E-2</v>
      </c>
      <c r="V1210" s="10">
        <f t="shared" si="355"/>
        <v>2.7923211169284468E-2</v>
      </c>
      <c r="W1210" s="1">
        <v>4</v>
      </c>
      <c r="X1210" s="1">
        <v>4</v>
      </c>
      <c r="Y1210" s="1">
        <v>4</v>
      </c>
      <c r="Z1210" s="1">
        <v>9</v>
      </c>
      <c r="AA1210" s="8">
        <f t="shared" si="356"/>
        <v>21</v>
      </c>
      <c r="AB1210" s="10">
        <f t="shared" si="357"/>
        <v>0.19047619047619047</v>
      </c>
      <c r="AC1210" s="10">
        <f t="shared" si="358"/>
        <v>0.19047619047619047</v>
      </c>
      <c r="AD1210" s="10">
        <f t="shared" si="359"/>
        <v>0.19047619047619047</v>
      </c>
      <c r="AE1210" s="10">
        <f t="shared" si="360"/>
        <v>0.42857142857142855</v>
      </c>
      <c r="AF1210" s="1">
        <v>4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50</v>
      </c>
      <c r="AO1210" s="20" t="str">
        <f t="shared" si="343"/>
        <v>36-50</v>
      </c>
      <c r="AP1210" s="1">
        <v>2357</v>
      </c>
      <c r="AQ1210" s="1">
        <v>0</v>
      </c>
      <c r="AR1210" s="1">
        <v>1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1</v>
      </c>
      <c r="AY1210" s="1">
        <v>0</v>
      </c>
      <c r="AZ1210" s="1">
        <v>541</v>
      </c>
      <c r="BA1210" s="23">
        <v>42492</v>
      </c>
      <c r="BB1210" s="25">
        <f t="shared" si="344"/>
        <v>5</v>
      </c>
      <c r="BC1210" s="25" t="str">
        <f t="shared" si="345"/>
        <v>May</v>
      </c>
      <c r="BD1210" s="25">
        <v>1</v>
      </c>
      <c r="BE1210" t="str">
        <f t="shared" si="346"/>
        <v>1603,61872,High income,512,Low spender,0.0082751486940781,0,1,81,330,5,159,36,27,16,573,0.575916230366492,0.0087260034904014,0.277486910994764,0.06282722513089,0.0471204188481675,0.0279232111692845,4,4,4,9,21,0.19047619047619,0.19047619047619,0.19047619047619,0.428571428571429,4,0,0,0,0,0,0,0,50,36-50,2357,0,1,0,0,0,0,0,1,0,541</v>
      </c>
    </row>
    <row r="1211" spans="1:57" ht="13.2" x14ac:dyDescent="0.25">
      <c r="A1211" s="8">
        <v>1848</v>
      </c>
      <c r="B1211" s="1">
        <v>76800</v>
      </c>
      <c r="C1211" s="8" t="str">
        <f t="shared" si="347"/>
        <v>High income</v>
      </c>
      <c r="D1211" s="31">
        <v>1549</v>
      </c>
      <c r="E1211" s="34" t="str">
        <f t="shared" si="348"/>
        <v>High spender</v>
      </c>
      <c r="F1211" s="10">
        <f t="shared" si="342"/>
        <v>2.0169270833333332E-2</v>
      </c>
      <c r="G1211" s="1">
        <v>0</v>
      </c>
      <c r="H1211" s="1">
        <v>0</v>
      </c>
      <c r="I1211" s="1">
        <v>33</v>
      </c>
      <c r="J1211" s="1">
        <v>173</v>
      </c>
      <c r="K1211" s="1">
        <v>26</v>
      </c>
      <c r="L1211" s="1">
        <v>255</v>
      </c>
      <c r="M1211" s="1">
        <v>35</v>
      </c>
      <c r="N1211" s="1">
        <v>71</v>
      </c>
      <c r="O1211" s="1">
        <v>81</v>
      </c>
      <c r="P1211" s="8">
        <f t="shared" si="349"/>
        <v>641</v>
      </c>
      <c r="Q1211" s="10">
        <f t="shared" si="350"/>
        <v>0.26989079563182528</v>
      </c>
      <c r="R1211" s="10">
        <f t="shared" si="351"/>
        <v>4.0561622464898597E-2</v>
      </c>
      <c r="S1211" s="10">
        <f t="shared" si="352"/>
        <v>0.39781591263650545</v>
      </c>
      <c r="T1211" s="10">
        <f t="shared" si="353"/>
        <v>5.4602184087363496E-2</v>
      </c>
      <c r="U1211" s="10">
        <f t="shared" si="354"/>
        <v>0.11076443057722309</v>
      </c>
      <c r="V1211" s="10">
        <f t="shared" si="355"/>
        <v>0.12636505460218408</v>
      </c>
      <c r="W1211" s="1">
        <v>1</v>
      </c>
      <c r="X1211" s="1">
        <v>4</v>
      </c>
      <c r="Y1211" s="1">
        <v>4</v>
      </c>
      <c r="Z1211" s="1">
        <v>7</v>
      </c>
      <c r="AA1211" s="8">
        <f t="shared" si="356"/>
        <v>16</v>
      </c>
      <c r="AB1211" s="10">
        <f t="shared" si="357"/>
        <v>6.25E-2</v>
      </c>
      <c r="AC1211" s="10">
        <f t="shared" si="358"/>
        <v>0.25</v>
      </c>
      <c r="AD1211" s="10">
        <f t="shared" si="359"/>
        <v>0.25</v>
      </c>
      <c r="AE1211" s="10">
        <f t="shared" si="360"/>
        <v>0.4375</v>
      </c>
      <c r="AF1211" s="1">
        <v>1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55</v>
      </c>
      <c r="AO1211" s="20" t="str">
        <f t="shared" si="343"/>
        <v>50-65</v>
      </c>
      <c r="AP1211" s="1">
        <v>2272</v>
      </c>
      <c r="AQ1211" s="1">
        <v>0</v>
      </c>
      <c r="AR1211" s="1">
        <v>1</v>
      </c>
      <c r="AS1211" s="1">
        <v>0</v>
      </c>
      <c r="AT1211" s="1">
        <v>0</v>
      </c>
      <c r="AU1211" s="1">
        <v>0</v>
      </c>
      <c r="AV1211" s="1">
        <v>1</v>
      </c>
      <c r="AW1211" s="1">
        <v>0</v>
      </c>
      <c r="AX1211" s="1">
        <v>0</v>
      </c>
      <c r="AY1211" s="1">
        <v>0</v>
      </c>
      <c r="AZ1211" s="1">
        <v>479</v>
      </c>
      <c r="BA1211" s="23">
        <v>42577</v>
      </c>
      <c r="BB1211" s="25">
        <f t="shared" si="344"/>
        <v>7</v>
      </c>
      <c r="BC1211" s="25" t="str">
        <f t="shared" si="345"/>
        <v>July</v>
      </c>
      <c r="BD1211" s="25">
        <v>1</v>
      </c>
      <c r="BE1211" t="str">
        <f t="shared" si="346"/>
        <v>1848,76800,High income,1549,High spender,0.0201692708333333,0,0,33,173,26,255,35,71,81,641,0.269890795631825,0.0405616224648986,0.397815912636505,0.0546021840873635,0.110764430577223,0.126365054602184,1,4,4,7,16,0.0625,0.25,0.25,0.4375,1,0,0,0,0,0,0,0,55,50-65,2272,0,1,0,0,0,1,0,0,0,479</v>
      </c>
    </row>
    <row r="1212" spans="1:57" ht="13.2" x14ac:dyDescent="0.25">
      <c r="A1212" s="8">
        <v>1146</v>
      </c>
      <c r="B1212" s="1">
        <v>50334</v>
      </c>
      <c r="C1212" s="8" t="str">
        <f t="shared" si="347"/>
        <v>Low income</v>
      </c>
      <c r="D1212" s="31">
        <v>1019</v>
      </c>
      <c r="E1212" s="34" t="str">
        <f t="shared" si="348"/>
        <v>High spender</v>
      </c>
      <c r="F1212" s="10">
        <f t="shared" si="342"/>
        <v>2.0244764970000398E-2</v>
      </c>
      <c r="G1212" s="1">
        <v>0</v>
      </c>
      <c r="H1212" s="1">
        <v>1</v>
      </c>
      <c r="I1212" s="1">
        <v>24</v>
      </c>
      <c r="J1212" s="1">
        <v>284</v>
      </c>
      <c r="K1212" s="1">
        <v>16</v>
      </c>
      <c r="L1212" s="1">
        <v>160</v>
      </c>
      <c r="M1212" s="1">
        <v>84</v>
      </c>
      <c r="N1212" s="1">
        <v>16</v>
      </c>
      <c r="O1212" s="1">
        <v>134</v>
      </c>
      <c r="P1212" s="8">
        <f t="shared" si="349"/>
        <v>694</v>
      </c>
      <c r="Q1212" s="10">
        <f t="shared" si="350"/>
        <v>0.40922190201729108</v>
      </c>
      <c r="R1212" s="10">
        <f t="shared" si="351"/>
        <v>2.3054755043227664E-2</v>
      </c>
      <c r="S1212" s="10">
        <f t="shared" si="352"/>
        <v>0.23054755043227665</v>
      </c>
      <c r="T1212" s="10">
        <f t="shared" si="353"/>
        <v>0.12103746397694524</v>
      </c>
      <c r="U1212" s="10">
        <f t="shared" si="354"/>
        <v>2.3054755043227664E-2</v>
      </c>
      <c r="V1212" s="10">
        <f t="shared" si="355"/>
        <v>0.1930835734870317</v>
      </c>
      <c r="W1212" s="1">
        <v>6</v>
      </c>
      <c r="X1212" s="1">
        <v>7</v>
      </c>
      <c r="Y1212" s="1">
        <v>4</v>
      </c>
      <c r="Z1212" s="1">
        <v>6</v>
      </c>
      <c r="AA1212" s="8">
        <f t="shared" si="356"/>
        <v>23</v>
      </c>
      <c r="AB1212" s="10">
        <f t="shared" si="357"/>
        <v>0.2608695652173913</v>
      </c>
      <c r="AC1212" s="10">
        <f t="shared" si="358"/>
        <v>0.30434782608695654</v>
      </c>
      <c r="AD1212" s="10">
        <f t="shared" si="359"/>
        <v>0.17391304347826086</v>
      </c>
      <c r="AE1212" s="10">
        <f t="shared" si="360"/>
        <v>0.2608695652173913</v>
      </c>
      <c r="AF1212" s="1">
        <v>6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48</v>
      </c>
      <c r="AO1212" s="20" t="str">
        <f t="shared" si="343"/>
        <v>36-50</v>
      </c>
      <c r="AP1212" s="1">
        <v>2499</v>
      </c>
      <c r="AQ1212" s="1">
        <v>0</v>
      </c>
      <c r="AR1212" s="1">
        <v>0</v>
      </c>
      <c r="AS1212" s="1">
        <v>0</v>
      </c>
      <c r="AT1212" s="1">
        <v>1</v>
      </c>
      <c r="AU1212" s="1">
        <v>0</v>
      </c>
      <c r="AV1212" s="1">
        <v>1</v>
      </c>
      <c r="AW1212" s="1">
        <v>0</v>
      </c>
      <c r="AX1212" s="1">
        <v>0</v>
      </c>
      <c r="AY1212" s="1">
        <v>0</v>
      </c>
      <c r="AZ1212" s="1">
        <v>426</v>
      </c>
      <c r="BA1212" s="23">
        <v>42350</v>
      </c>
      <c r="BB1212" s="25">
        <f t="shared" si="344"/>
        <v>12</v>
      </c>
      <c r="BC1212" s="25" t="str">
        <f t="shared" si="345"/>
        <v>December</v>
      </c>
      <c r="BD1212" s="25">
        <v>1</v>
      </c>
      <c r="BE1212" t="str">
        <f t="shared" si="346"/>
        <v>1146,50334,Low income,1019,High spender,0.0202447649700004,0,1,24,284,16,160,84,16,134,694,0.409221902017291,0.0230547550432277,0.230547550432277,0.121037463976945,0.0230547550432277,0.193083573487032,6,7,4,6,23,0.260869565217391,0.304347826086957,0.173913043478261,0.260869565217391,6,0,0,0,0,0,0,0,48,36-50,2499,0,0,0,1,0,1,0,0,0,426</v>
      </c>
    </row>
    <row r="1213" spans="1:57" ht="13.2" x14ac:dyDescent="0.25">
      <c r="A1213" s="8">
        <v>1295</v>
      </c>
      <c r="B1213" s="1">
        <v>62905</v>
      </c>
      <c r="C1213" s="8" t="str">
        <f t="shared" si="347"/>
        <v>High income</v>
      </c>
      <c r="D1213" s="31">
        <v>153</v>
      </c>
      <c r="E1213" s="34" t="str">
        <f t="shared" si="348"/>
        <v>Low spender</v>
      </c>
      <c r="F1213" s="10">
        <f t="shared" si="342"/>
        <v>2.432239090692314E-3</v>
      </c>
      <c r="G1213" s="1">
        <v>0</v>
      </c>
      <c r="H1213" s="1">
        <v>1</v>
      </c>
      <c r="I1213" s="1">
        <v>68</v>
      </c>
      <c r="J1213" s="1">
        <v>166</v>
      </c>
      <c r="K1213" s="1">
        <v>75</v>
      </c>
      <c r="L1213" s="1">
        <v>96</v>
      </c>
      <c r="M1213" s="1">
        <v>119</v>
      </c>
      <c r="N1213" s="1">
        <v>107</v>
      </c>
      <c r="O1213" s="1">
        <v>59</v>
      </c>
      <c r="P1213" s="8">
        <f t="shared" si="349"/>
        <v>622</v>
      </c>
      <c r="Q1213" s="10">
        <f t="shared" si="350"/>
        <v>0.26688102893890675</v>
      </c>
      <c r="R1213" s="10">
        <f t="shared" si="351"/>
        <v>0.12057877813504823</v>
      </c>
      <c r="S1213" s="10">
        <f t="shared" si="352"/>
        <v>0.15434083601286175</v>
      </c>
      <c r="T1213" s="10">
        <f t="shared" si="353"/>
        <v>0.19131832797427653</v>
      </c>
      <c r="U1213" s="10">
        <f t="shared" si="354"/>
        <v>0.17202572347266881</v>
      </c>
      <c r="V1213" s="10">
        <f t="shared" si="355"/>
        <v>9.4855305466237938E-2</v>
      </c>
      <c r="W1213" s="1">
        <v>3</v>
      </c>
      <c r="X1213" s="1">
        <v>7</v>
      </c>
      <c r="Y1213" s="1">
        <v>2</v>
      </c>
      <c r="Z1213" s="1">
        <v>8</v>
      </c>
      <c r="AA1213" s="8">
        <f t="shared" si="356"/>
        <v>20</v>
      </c>
      <c r="AB1213" s="10">
        <f t="shared" si="357"/>
        <v>0.15</v>
      </c>
      <c r="AC1213" s="10">
        <f t="shared" si="358"/>
        <v>0.35</v>
      </c>
      <c r="AD1213" s="10">
        <f t="shared" si="359"/>
        <v>0.1</v>
      </c>
      <c r="AE1213" s="10">
        <f t="shared" si="360"/>
        <v>0.4</v>
      </c>
      <c r="AF1213" s="1">
        <v>4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56</v>
      </c>
      <c r="AO1213" s="20" t="str">
        <f t="shared" si="343"/>
        <v>50-65</v>
      </c>
      <c r="AP1213" s="1">
        <v>2451</v>
      </c>
      <c r="AQ1213" s="1">
        <v>0</v>
      </c>
      <c r="AR1213" s="1">
        <v>1</v>
      </c>
      <c r="AS1213" s="1">
        <v>0</v>
      </c>
      <c r="AT1213" s="1">
        <v>0</v>
      </c>
      <c r="AU1213" s="1">
        <v>0</v>
      </c>
      <c r="AV1213" s="1">
        <v>1</v>
      </c>
      <c r="AW1213" s="1">
        <v>0</v>
      </c>
      <c r="AX1213" s="1">
        <v>0</v>
      </c>
      <c r="AY1213" s="1">
        <v>0</v>
      </c>
      <c r="AZ1213" s="1">
        <v>504</v>
      </c>
      <c r="BA1213" s="23">
        <v>42398</v>
      </c>
      <c r="BB1213" s="25">
        <f t="shared" si="344"/>
        <v>1</v>
      </c>
      <c r="BC1213" s="25" t="str">
        <f t="shared" si="345"/>
        <v>January</v>
      </c>
      <c r="BD1213" s="25">
        <v>1</v>
      </c>
      <c r="BE1213" t="str">
        <f t="shared" si="346"/>
        <v>1295,62905,High income,153,Low spender,0.00243223909069231,0,1,68,166,75,96,119,107,59,622,0.266881028938907,0.120578778135048,0.154340836012862,0.191318327974277,0.172025723472669,0.0948553054662379,3,7,2,8,20,0.15,0.35,0.1,0.4,4,0,0,0,0,0,0,0,56,50-65,2451,0,1,0,0,0,1,0,0,0,504</v>
      </c>
    </row>
    <row r="1214" spans="1:57" ht="13.2" x14ac:dyDescent="0.25">
      <c r="A1214" s="8">
        <v>359</v>
      </c>
      <c r="B1214" s="1">
        <v>55635</v>
      </c>
      <c r="C1214" s="8" t="str">
        <f t="shared" si="347"/>
        <v>High income</v>
      </c>
      <c r="D1214" s="31">
        <v>88</v>
      </c>
      <c r="E1214" s="34" t="str">
        <f t="shared" si="348"/>
        <v>Low spender</v>
      </c>
      <c r="F1214" s="10">
        <f t="shared" si="342"/>
        <v>1.5817381144962704E-3</v>
      </c>
      <c r="G1214" s="1">
        <v>0</v>
      </c>
      <c r="H1214" s="1">
        <v>1</v>
      </c>
      <c r="I1214" s="1">
        <v>34</v>
      </c>
      <c r="J1214" s="1">
        <v>235</v>
      </c>
      <c r="K1214" s="1">
        <v>65</v>
      </c>
      <c r="L1214" s="1">
        <v>164</v>
      </c>
      <c r="M1214" s="1">
        <v>50</v>
      </c>
      <c r="N1214" s="1">
        <v>49</v>
      </c>
      <c r="O1214" s="1">
        <v>27</v>
      </c>
      <c r="P1214" s="8">
        <f t="shared" si="349"/>
        <v>590</v>
      </c>
      <c r="Q1214" s="10">
        <f t="shared" si="350"/>
        <v>0.39830508474576271</v>
      </c>
      <c r="R1214" s="10">
        <f t="shared" si="351"/>
        <v>0.11016949152542373</v>
      </c>
      <c r="S1214" s="10">
        <f t="shared" si="352"/>
        <v>0.27796610169491526</v>
      </c>
      <c r="T1214" s="10">
        <f t="shared" si="353"/>
        <v>8.4745762711864403E-2</v>
      </c>
      <c r="U1214" s="10">
        <f t="shared" si="354"/>
        <v>8.3050847457627114E-2</v>
      </c>
      <c r="V1214" s="10">
        <f t="shared" si="355"/>
        <v>4.576271186440678E-2</v>
      </c>
      <c r="W1214" s="1">
        <v>4</v>
      </c>
      <c r="X1214" s="1">
        <v>7</v>
      </c>
      <c r="Y1214" s="1">
        <v>3</v>
      </c>
      <c r="Z1214" s="1">
        <v>7</v>
      </c>
      <c r="AA1214" s="8">
        <f t="shared" si="356"/>
        <v>21</v>
      </c>
      <c r="AB1214" s="10">
        <f t="shared" si="357"/>
        <v>0.19047619047619047</v>
      </c>
      <c r="AC1214" s="10">
        <f t="shared" si="358"/>
        <v>0.33333333333333331</v>
      </c>
      <c r="AD1214" s="10">
        <f t="shared" si="359"/>
        <v>0.14285714285714285</v>
      </c>
      <c r="AE1214" s="10">
        <f t="shared" si="360"/>
        <v>0.33333333333333331</v>
      </c>
      <c r="AF1214" s="1">
        <v>6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49</v>
      </c>
      <c r="AO1214" s="20" t="str">
        <f t="shared" si="343"/>
        <v>36-50</v>
      </c>
      <c r="AP1214" s="1">
        <v>2752</v>
      </c>
      <c r="AQ1214" s="1">
        <v>1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1</v>
      </c>
      <c r="AX1214" s="1">
        <v>0</v>
      </c>
      <c r="AY1214" s="1">
        <v>0</v>
      </c>
      <c r="AZ1214" s="1">
        <v>536</v>
      </c>
      <c r="BA1214" s="23">
        <v>42097</v>
      </c>
      <c r="BB1214" s="25">
        <f t="shared" si="344"/>
        <v>4</v>
      </c>
      <c r="BC1214" s="25" t="str">
        <f t="shared" si="345"/>
        <v>April</v>
      </c>
      <c r="BD1214" s="25">
        <v>1</v>
      </c>
      <c r="BE1214" t="str">
        <f t="shared" si="346"/>
        <v>359,55635,High income,88,Low spender,0.00158173811449627,0,1,34,235,65,164,50,49,27,590,0.398305084745763,0.110169491525424,0.277966101694915,0.0847457627118644,0.0830508474576271,0.0457627118644068,4,7,3,7,21,0.19047619047619,0.333333333333333,0.142857142857143,0.333333333333333,6,0,0,0,0,0,0,0,49,36-50,2752,1,0,0,0,0,0,1,0,0,536</v>
      </c>
    </row>
    <row r="1215" spans="1:57" ht="13.2" x14ac:dyDescent="0.25">
      <c r="A1215" s="8">
        <v>1413</v>
      </c>
      <c r="B1215" s="1">
        <v>65704</v>
      </c>
      <c r="C1215" s="8" t="str">
        <f t="shared" si="347"/>
        <v>High income</v>
      </c>
      <c r="D1215" s="31">
        <v>152</v>
      </c>
      <c r="E1215" s="34" t="str">
        <f t="shared" si="348"/>
        <v>Low spender</v>
      </c>
      <c r="F1215" s="10">
        <f t="shared" si="342"/>
        <v>2.3134055765250214E-3</v>
      </c>
      <c r="G1215" s="1">
        <v>0</v>
      </c>
      <c r="H1215" s="1">
        <v>0</v>
      </c>
      <c r="I1215" s="1">
        <v>18</v>
      </c>
      <c r="J1215" s="1">
        <v>279</v>
      </c>
      <c r="K1215" s="1">
        <v>172</v>
      </c>
      <c r="L1215" s="1">
        <v>74</v>
      </c>
      <c r="M1215" s="1">
        <v>38</v>
      </c>
      <c r="N1215" s="1">
        <v>8</v>
      </c>
      <c r="O1215" s="1">
        <v>246</v>
      </c>
      <c r="P1215" s="8">
        <f t="shared" si="349"/>
        <v>817</v>
      </c>
      <c r="Q1215" s="10">
        <f t="shared" si="350"/>
        <v>0.34149326805385555</v>
      </c>
      <c r="R1215" s="10">
        <f t="shared" si="351"/>
        <v>0.21052631578947367</v>
      </c>
      <c r="S1215" s="10">
        <f t="shared" si="352"/>
        <v>9.057527539779682E-2</v>
      </c>
      <c r="T1215" s="10">
        <f t="shared" si="353"/>
        <v>4.6511627906976744E-2</v>
      </c>
      <c r="U1215" s="10">
        <f t="shared" si="354"/>
        <v>9.7919216646266821E-3</v>
      </c>
      <c r="V1215" s="10">
        <f t="shared" si="355"/>
        <v>0.30110159118727048</v>
      </c>
      <c r="W1215" s="1">
        <v>1</v>
      </c>
      <c r="X1215" s="1">
        <v>2</v>
      </c>
      <c r="Y1215" s="1">
        <v>10</v>
      </c>
      <c r="Z1215" s="1">
        <v>10</v>
      </c>
      <c r="AA1215" s="8">
        <f t="shared" si="356"/>
        <v>23</v>
      </c>
      <c r="AB1215" s="10">
        <f t="shared" si="357"/>
        <v>4.3478260869565216E-2</v>
      </c>
      <c r="AC1215" s="10">
        <f t="shared" si="358"/>
        <v>8.6956521739130432E-2</v>
      </c>
      <c r="AD1215" s="10">
        <f t="shared" si="359"/>
        <v>0.43478260869565216</v>
      </c>
      <c r="AE1215" s="10">
        <f t="shared" si="360"/>
        <v>0.43478260869565216</v>
      </c>
      <c r="AF1215" s="1">
        <v>1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48</v>
      </c>
      <c r="AO1215" s="20" t="str">
        <f t="shared" si="343"/>
        <v>36-50</v>
      </c>
      <c r="AP1215" s="1">
        <v>2418</v>
      </c>
      <c r="AQ1215" s="1">
        <v>0</v>
      </c>
      <c r="AR1215" s="1">
        <v>0</v>
      </c>
      <c r="AS1215" s="1">
        <v>1</v>
      </c>
      <c r="AT1215" s="1">
        <v>0</v>
      </c>
      <c r="AU1215" s="1">
        <v>0</v>
      </c>
      <c r="AV1215" s="1">
        <v>1</v>
      </c>
      <c r="AW1215" s="1">
        <v>0</v>
      </c>
      <c r="AX1215" s="1">
        <v>0</v>
      </c>
      <c r="AY1215" s="1">
        <v>0</v>
      </c>
      <c r="AZ1215" s="1">
        <v>325</v>
      </c>
      <c r="BA1215" s="23">
        <v>42431</v>
      </c>
      <c r="BB1215" s="25">
        <f t="shared" si="344"/>
        <v>3</v>
      </c>
      <c r="BC1215" s="25" t="str">
        <f t="shared" si="345"/>
        <v>March</v>
      </c>
      <c r="BD1215" s="25">
        <v>1</v>
      </c>
      <c r="BE1215" t="str">
        <f t="shared" si="346"/>
        <v>1413,65704,High income,152,Low spender,0.00231340557652502,0,0,18,279,172,74,38,8,246,817,0.341493268053856,0.210526315789474,0.0905752753977968,0.0465116279069767,0.00979192166462668,0.30110159118727,1,2,10,10,23,0.0434782608695652,0.0869565217391304,0.434782608695652,0.434782608695652,1,0,0,0,0,0,0,0,48,36-50,2418,0,0,1,0,0,1,0,0,0,325</v>
      </c>
    </row>
    <row r="1216" spans="1:57" ht="13.2" x14ac:dyDescent="0.25">
      <c r="A1216" s="8">
        <v>2070</v>
      </c>
      <c r="B1216" s="1">
        <v>74190</v>
      </c>
      <c r="C1216" s="8" t="str">
        <f t="shared" si="347"/>
        <v>High income</v>
      </c>
      <c r="D1216" s="31">
        <v>78</v>
      </c>
      <c r="E1216" s="34" t="str">
        <f t="shared" si="348"/>
        <v>Low spender</v>
      </c>
      <c r="F1216" s="10">
        <f t="shared" si="342"/>
        <v>1.0513546300040437E-3</v>
      </c>
      <c r="G1216" s="1">
        <v>0</v>
      </c>
      <c r="H1216" s="1">
        <v>1</v>
      </c>
      <c r="I1216" s="1">
        <v>49</v>
      </c>
      <c r="J1216" s="1">
        <v>151</v>
      </c>
      <c r="K1216" s="1">
        <v>81</v>
      </c>
      <c r="L1216" s="1">
        <v>86</v>
      </c>
      <c r="M1216" s="1">
        <v>168</v>
      </c>
      <c r="N1216" s="1">
        <v>91</v>
      </c>
      <c r="O1216" s="1">
        <v>64</v>
      </c>
      <c r="P1216" s="8">
        <f t="shared" si="349"/>
        <v>641</v>
      </c>
      <c r="Q1216" s="10">
        <f t="shared" si="350"/>
        <v>0.23556942277691106</v>
      </c>
      <c r="R1216" s="10">
        <f t="shared" si="351"/>
        <v>0.12636505460218408</v>
      </c>
      <c r="S1216" s="10">
        <f t="shared" si="352"/>
        <v>0.13416536661466458</v>
      </c>
      <c r="T1216" s="10">
        <f t="shared" si="353"/>
        <v>0.26209048361934478</v>
      </c>
      <c r="U1216" s="10">
        <f t="shared" si="354"/>
        <v>0.1419656786271451</v>
      </c>
      <c r="V1216" s="10">
        <f t="shared" si="355"/>
        <v>9.9843993759750393E-2</v>
      </c>
      <c r="W1216" s="1">
        <v>2</v>
      </c>
      <c r="X1216" s="1">
        <v>4</v>
      </c>
      <c r="Y1216" s="1">
        <v>2</v>
      </c>
      <c r="Z1216" s="1">
        <v>11</v>
      </c>
      <c r="AA1216" s="8">
        <f t="shared" si="356"/>
        <v>19</v>
      </c>
      <c r="AB1216" s="10">
        <f t="shared" si="357"/>
        <v>0.10526315789473684</v>
      </c>
      <c r="AC1216" s="10">
        <f t="shared" si="358"/>
        <v>0.21052631578947367</v>
      </c>
      <c r="AD1216" s="10">
        <f t="shared" si="359"/>
        <v>0.10526315789473684</v>
      </c>
      <c r="AE1216" s="10">
        <f t="shared" si="360"/>
        <v>0.57894736842105265</v>
      </c>
      <c r="AF1216" s="1">
        <v>2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45</v>
      </c>
      <c r="AO1216" s="20" t="str">
        <f t="shared" si="343"/>
        <v>36-50</v>
      </c>
      <c r="AP1216" s="1">
        <v>2207</v>
      </c>
      <c r="AQ1216" s="1">
        <v>0</v>
      </c>
      <c r="AR1216" s="1">
        <v>1</v>
      </c>
      <c r="AS1216" s="1">
        <v>0</v>
      </c>
      <c r="AT1216" s="1">
        <v>0</v>
      </c>
      <c r="AU1216" s="1">
        <v>0</v>
      </c>
      <c r="AV1216" s="1">
        <v>0</v>
      </c>
      <c r="AW1216" s="1">
        <v>1</v>
      </c>
      <c r="AX1216" s="1">
        <v>0</v>
      </c>
      <c r="AY1216" s="1">
        <v>0</v>
      </c>
      <c r="AZ1216" s="1">
        <v>513</v>
      </c>
      <c r="BA1216" s="23">
        <v>42642</v>
      </c>
      <c r="BB1216" s="25">
        <f t="shared" si="344"/>
        <v>9</v>
      </c>
      <c r="BC1216" s="25" t="str">
        <f t="shared" si="345"/>
        <v>September</v>
      </c>
      <c r="BD1216" s="25">
        <v>1</v>
      </c>
      <c r="BE1216" t="str">
        <f t="shared" si="346"/>
        <v>2070,74190,High income,78,Low spender,0.00105135463000404,0,1,49,151,81,86,168,91,64,641,0.235569422776911,0.126365054602184,0.134165366614665,0.262090483619345,0.141965678627145,0.0998439937597504,2,4,2,11,19,0.105263157894737,0.210526315789474,0.105263157894737,0.578947368421053,2,0,0,0,0,0,0,0,45,36-50,2207,0,1,0,0,0,0,1,0,0,513</v>
      </c>
    </row>
    <row r="1217" spans="1:57" ht="13.2" x14ac:dyDescent="0.25">
      <c r="A1217" s="8">
        <v>1134</v>
      </c>
      <c r="B1217" s="1">
        <v>49090</v>
      </c>
      <c r="C1217" s="8" t="str">
        <f t="shared" si="347"/>
        <v>Low income</v>
      </c>
      <c r="D1217" s="31">
        <v>19</v>
      </c>
      <c r="E1217" s="34" t="str">
        <f t="shared" si="348"/>
        <v>Low spender</v>
      </c>
      <c r="F1217" s="10">
        <f t="shared" si="342"/>
        <v>3.8704420452230595E-4</v>
      </c>
      <c r="G1217" s="1">
        <v>0</v>
      </c>
      <c r="H1217" s="1">
        <v>1</v>
      </c>
      <c r="I1217" s="1">
        <v>45</v>
      </c>
      <c r="J1217" s="1">
        <v>494</v>
      </c>
      <c r="K1217" s="1">
        <v>5</v>
      </c>
      <c r="L1217" s="1">
        <v>82</v>
      </c>
      <c r="M1217" s="1">
        <v>7</v>
      </c>
      <c r="N1217" s="1">
        <v>0</v>
      </c>
      <c r="O1217" s="1">
        <v>100</v>
      </c>
      <c r="P1217" s="8">
        <f t="shared" si="349"/>
        <v>688</v>
      </c>
      <c r="Q1217" s="10">
        <f t="shared" si="350"/>
        <v>0.71802325581395354</v>
      </c>
      <c r="R1217" s="10">
        <f t="shared" si="351"/>
        <v>7.2674418604651162E-3</v>
      </c>
      <c r="S1217" s="10">
        <f t="shared" si="352"/>
        <v>0.11918604651162791</v>
      </c>
      <c r="T1217" s="10">
        <f t="shared" si="353"/>
        <v>1.0174418604651164E-2</v>
      </c>
      <c r="U1217" s="10">
        <f t="shared" si="354"/>
        <v>0</v>
      </c>
      <c r="V1217" s="10">
        <f t="shared" si="355"/>
        <v>0.14534883720930233</v>
      </c>
      <c r="W1217" s="1">
        <v>3</v>
      </c>
      <c r="X1217" s="1">
        <v>7</v>
      </c>
      <c r="Y1217" s="1">
        <v>2</v>
      </c>
      <c r="Z1217" s="1">
        <v>9</v>
      </c>
      <c r="AA1217" s="8">
        <f t="shared" si="356"/>
        <v>21</v>
      </c>
      <c r="AB1217" s="10">
        <f t="shared" si="357"/>
        <v>0.14285714285714285</v>
      </c>
      <c r="AC1217" s="10">
        <f t="shared" si="358"/>
        <v>0.33333333333333331</v>
      </c>
      <c r="AD1217" s="10">
        <f t="shared" si="359"/>
        <v>9.5238095238095233E-2</v>
      </c>
      <c r="AE1217" s="10">
        <f t="shared" si="360"/>
        <v>0.42857142857142855</v>
      </c>
      <c r="AF1217" s="1">
        <v>7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69</v>
      </c>
      <c r="AO1217" s="20" t="str">
        <f t="shared" si="343"/>
        <v>66+</v>
      </c>
      <c r="AP1217" s="1">
        <v>2504</v>
      </c>
      <c r="AQ1217" s="1">
        <v>0</v>
      </c>
      <c r="AR1217" s="1">
        <v>0</v>
      </c>
      <c r="AS1217" s="1">
        <v>1</v>
      </c>
      <c r="AT1217" s="1">
        <v>0</v>
      </c>
      <c r="AU1217" s="1">
        <v>0</v>
      </c>
      <c r="AV1217" s="1">
        <v>0</v>
      </c>
      <c r="AW1217" s="1">
        <v>1</v>
      </c>
      <c r="AX1217" s="1">
        <v>0</v>
      </c>
      <c r="AY1217" s="1">
        <v>0</v>
      </c>
      <c r="AZ1217" s="1">
        <v>488</v>
      </c>
      <c r="BA1217" s="23">
        <v>42345</v>
      </c>
      <c r="BB1217" s="25">
        <f t="shared" si="344"/>
        <v>12</v>
      </c>
      <c r="BC1217" s="25" t="str">
        <f t="shared" si="345"/>
        <v>December</v>
      </c>
      <c r="BD1217" s="25">
        <v>1</v>
      </c>
      <c r="BE1217" t="str">
        <f t="shared" si="346"/>
        <v>1134,49090,Low income,19,Low spender,0.000387044204522306,0,1,45,494,5,82,7,0,100,688,0.718023255813954,0.00726744186046512,0.119186046511628,0.0101744186046512,0,0.145348837209302,3,7,2,9,21,0.142857142857143,0.333333333333333,0.0952380952380952,0.428571428571429,7,0,0,0,0,0,0,0,69,66+,2504,0,0,1,0,0,0,1,0,0,488</v>
      </c>
    </row>
    <row r="1218" spans="1:57" ht="13.2" x14ac:dyDescent="0.25">
      <c r="A1218" s="8">
        <v>530</v>
      </c>
      <c r="B1218" s="1">
        <v>40464</v>
      </c>
      <c r="C1218" s="8" t="str">
        <f t="shared" si="347"/>
        <v>Low income</v>
      </c>
      <c r="D1218" s="31">
        <v>804</v>
      </c>
      <c r="E1218" s="34" t="str">
        <f t="shared" si="348"/>
        <v>High spender</v>
      </c>
      <c r="F1218" s="10">
        <f t="shared" ref="F1218:F1281" si="361">D1218/B1218</f>
        <v>1.9869513641755633E-2</v>
      </c>
      <c r="G1218" s="1">
        <v>0</v>
      </c>
      <c r="H1218" s="1">
        <v>1</v>
      </c>
      <c r="I1218" s="1">
        <v>78</v>
      </c>
      <c r="J1218" s="1">
        <v>424</v>
      </c>
      <c r="K1218" s="1">
        <v>17</v>
      </c>
      <c r="L1218" s="1">
        <v>118</v>
      </c>
      <c r="M1218" s="1">
        <v>7</v>
      </c>
      <c r="N1218" s="1">
        <v>23</v>
      </c>
      <c r="O1218" s="1">
        <v>41</v>
      </c>
      <c r="P1218" s="8">
        <f t="shared" si="349"/>
        <v>630</v>
      </c>
      <c r="Q1218" s="10">
        <f t="shared" si="350"/>
        <v>0.67301587301587307</v>
      </c>
      <c r="R1218" s="10">
        <f t="shared" si="351"/>
        <v>2.6984126984126985E-2</v>
      </c>
      <c r="S1218" s="10">
        <f t="shared" si="352"/>
        <v>0.1873015873015873</v>
      </c>
      <c r="T1218" s="10">
        <f t="shared" si="353"/>
        <v>1.1111111111111112E-2</v>
      </c>
      <c r="U1218" s="10">
        <f t="shared" si="354"/>
        <v>3.650793650793651E-2</v>
      </c>
      <c r="V1218" s="10">
        <f t="shared" si="355"/>
        <v>6.5079365079365084E-2</v>
      </c>
      <c r="W1218" s="1">
        <v>6</v>
      </c>
      <c r="X1218" s="1">
        <v>8</v>
      </c>
      <c r="Y1218" s="1">
        <v>2</v>
      </c>
      <c r="Z1218" s="1">
        <v>8</v>
      </c>
      <c r="AA1218" s="8">
        <f t="shared" si="356"/>
        <v>24</v>
      </c>
      <c r="AB1218" s="10">
        <f t="shared" si="357"/>
        <v>0.25</v>
      </c>
      <c r="AC1218" s="10">
        <f t="shared" si="358"/>
        <v>0.33333333333333331</v>
      </c>
      <c r="AD1218" s="10">
        <f t="shared" si="359"/>
        <v>8.3333333333333329E-2</v>
      </c>
      <c r="AE1218" s="10">
        <f t="shared" si="360"/>
        <v>0.33333333333333331</v>
      </c>
      <c r="AF1218" s="1">
        <v>8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67</v>
      </c>
      <c r="AO1218" s="20" t="str">
        <f t="shared" ref="AO1218:AO1281" si="362">IF(AND(AN1218&lt;36,AN1218&gt;23), "24-35",
IF(AND(AN1218&lt;51,AN1218&gt;35), "36-50",
IF(AND(AN1218&lt;66,AN1218&gt;50), "50-65",
IF(AN1218&gt;65, "66+", "N")
)))</f>
        <v>66+</v>
      </c>
      <c r="AP1218" s="1">
        <v>2693</v>
      </c>
      <c r="AQ1218" s="1">
        <v>0</v>
      </c>
      <c r="AR1218" s="1">
        <v>0</v>
      </c>
      <c r="AS1218" s="1">
        <v>1</v>
      </c>
      <c r="AT1218" s="1">
        <v>0</v>
      </c>
      <c r="AU1218" s="1">
        <v>0</v>
      </c>
      <c r="AV1218" s="1">
        <v>0</v>
      </c>
      <c r="AW1218" s="1">
        <v>1</v>
      </c>
      <c r="AX1218" s="1">
        <v>0</v>
      </c>
      <c r="AY1218" s="1">
        <v>0</v>
      </c>
      <c r="AZ1218" s="1">
        <v>548</v>
      </c>
      <c r="BA1218" s="23">
        <v>42156</v>
      </c>
      <c r="BB1218" s="25">
        <f t="shared" ref="BB1218:BB1281" si="363">MONTH(BA1218)</f>
        <v>6</v>
      </c>
      <c r="BC1218" s="25" t="str">
        <f t="shared" ref="BC1218:BC1281" si="364">TEXT(BA1218,"mmmm")</f>
        <v>June</v>
      </c>
      <c r="BD1218" s="25">
        <v>1</v>
      </c>
      <c r="BE1218" t="str">
        <f t="shared" ref="BE1218:BE1281" si="365">_xlfn.TEXTJOIN(",",TRUE,A1218:AZ1218)</f>
        <v>530,40464,Low income,804,High spender,0.0198695136417556,0,1,78,424,17,118,7,23,41,630,0.673015873015873,0.026984126984127,0.187301587301587,0.0111111111111111,0.0365079365079365,0.0650793650793651,6,8,2,8,24,0.25,0.333333333333333,0.0833333333333333,0.333333333333333,8,0,0,0,0,0,0,0,67,66+,2693,0,0,1,0,0,0,1,0,0,548</v>
      </c>
    </row>
    <row r="1219" spans="1:57" ht="13.2" x14ac:dyDescent="0.25">
      <c r="A1219" s="8">
        <v>1887</v>
      </c>
      <c r="B1219" s="1">
        <v>56628</v>
      </c>
      <c r="C1219" s="8" t="str">
        <f t="shared" ref="C1219:C1282" si="366">IF(B1219&lt;=AVERAGE(B:B),"Low income", "High income")</f>
        <v>High income</v>
      </c>
      <c r="D1219" s="31">
        <v>16</v>
      </c>
      <c r="E1219" s="34" t="str">
        <f t="shared" ref="E1219:E1282" si="367">IF(D1219&lt;=AVERAGE(D:D),"Low spender", "High spender")</f>
        <v>Low spender</v>
      </c>
      <c r="F1219" s="10">
        <f t="shared" si="361"/>
        <v>2.8254573709119162E-4</v>
      </c>
      <c r="G1219" s="1">
        <v>0</v>
      </c>
      <c r="H1219" s="1">
        <v>1</v>
      </c>
      <c r="I1219" s="1">
        <v>30</v>
      </c>
      <c r="J1219" s="1">
        <v>479</v>
      </c>
      <c r="K1219" s="1">
        <v>5</v>
      </c>
      <c r="L1219" s="1">
        <v>82</v>
      </c>
      <c r="M1219" s="1">
        <v>7</v>
      </c>
      <c r="N1219" s="1">
        <v>17</v>
      </c>
      <c r="O1219" s="1">
        <v>171</v>
      </c>
      <c r="P1219" s="8">
        <f t="shared" ref="P1219:P1282" si="368">SUM(J1219:O1219)</f>
        <v>761</v>
      </c>
      <c r="Q1219" s="10">
        <f t="shared" ref="Q1219:Q1282" si="369">IF(P1219=0,0,J1219/P1219)</f>
        <v>0.62943495400788441</v>
      </c>
      <c r="R1219" s="10">
        <f t="shared" ref="R1219:R1282" si="370">IF(P1219=0,0,K1219/P1219)</f>
        <v>6.5703022339027592E-3</v>
      </c>
      <c r="S1219" s="10">
        <f t="shared" ref="S1219:S1282" si="371">IF(P1219=0,0,L1219/P1219)</f>
        <v>0.10775295663600526</v>
      </c>
      <c r="T1219" s="10">
        <f t="shared" ref="T1219:T1282" si="372">IF(P1219=0,0,M1219/P1219)</f>
        <v>9.1984231274638631E-3</v>
      </c>
      <c r="U1219" s="10">
        <f t="shared" ref="U1219:U1282" si="373">IF(P1219=0,0,N1219/P1219)</f>
        <v>2.2339027595269383E-2</v>
      </c>
      <c r="V1219" s="10">
        <f t="shared" ref="V1219:V1282" si="374">IF(P1219=0,0,O1219/P1219)</f>
        <v>0.22470433639947437</v>
      </c>
      <c r="W1219" s="1">
        <v>2</v>
      </c>
      <c r="X1219" s="1">
        <v>7</v>
      </c>
      <c r="Y1219" s="1">
        <v>6</v>
      </c>
      <c r="Z1219" s="1">
        <v>5</v>
      </c>
      <c r="AA1219" s="8">
        <f t="shared" ref="AA1219:AA1282" si="375">SUM(W1219:Z1219)</f>
        <v>20</v>
      </c>
      <c r="AB1219" s="10">
        <f t="shared" ref="AB1219:AB1282" si="376">IF(AA1219=0,0,W1219/AA1219)</f>
        <v>0.1</v>
      </c>
      <c r="AC1219" s="10">
        <f t="shared" ref="AC1219:AC1282" si="377">IF(AA1219=0,0,X1219/AA1219)</f>
        <v>0.35</v>
      </c>
      <c r="AD1219" s="10">
        <f t="shared" ref="AD1219:AD1282" si="378">IF(AA1219=0,0,Y1219/AA1219)</f>
        <v>0.3</v>
      </c>
      <c r="AE1219" s="10">
        <f t="shared" ref="AE1219:AE1282" si="379">IF(AA1219=0,0,Z1219/AA1219)</f>
        <v>0.25</v>
      </c>
      <c r="AF1219" s="1">
        <v>5</v>
      </c>
      <c r="AG1219" s="1">
        <v>0</v>
      </c>
      <c r="AH1219" s="1">
        <v>0</v>
      </c>
      <c r="AI1219" s="1">
        <v>1</v>
      </c>
      <c r="AJ1219" s="1">
        <v>0</v>
      </c>
      <c r="AK1219" s="1">
        <v>0</v>
      </c>
      <c r="AL1219" s="1">
        <v>0</v>
      </c>
      <c r="AM1219" s="1">
        <v>0</v>
      </c>
      <c r="AN1219" s="1">
        <v>43</v>
      </c>
      <c r="AO1219" s="20" t="str">
        <f t="shared" si="362"/>
        <v>36-50</v>
      </c>
      <c r="AP1219" s="1">
        <v>2259</v>
      </c>
      <c r="AQ1219" s="1">
        <v>0</v>
      </c>
      <c r="AR1219" s="1">
        <v>0</v>
      </c>
      <c r="AS1219" s="1">
        <v>1</v>
      </c>
      <c r="AT1219" s="1">
        <v>0</v>
      </c>
      <c r="AU1219" s="1">
        <v>0</v>
      </c>
      <c r="AV1219" s="1">
        <v>0</v>
      </c>
      <c r="AW1219" s="1">
        <v>1</v>
      </c>
      <c r="AX1219" s="1">
        <v>0</v>
      </c>
      <c r="AY1219" s="1">
        <v>0</v>
      </c>
      <c r="AZ1219" s="1">
        <v>419</v>
      </c>
      <c r="BA1219" s="23">
        <v>42590</v>
      </c>
      <c r="BB1219" s="25">
        <f t="shared" si="363"/>
        <v>8</v>
      </c>
      <c r="BC1219" s="25" t="str">
        <f t="shared" si="364"/>
        <v>August</v>
      </c>
      <c r="BD1219" s="25">
        <v>1</v>
      </c>
      <c r="BE1219" t="str">
        <f t="shared" si="365"/>
        <v>1887,56628,High income,16,Low spender,0.000282545737091192,0,1,30,479,5,82,7,17,171,761,0.629434954007884,0.00657030223390276,0.107752956636005,0.00919842312746386,0.0223390275952694,0.224704336399474,2,7,6,5,20,0.1,0.35,0.3,0.25,5,0,0,1,0,0,0,0,43,36-50,2259,0,0,1,0,0,0,1,0,0,419</v>
      </c>
    </row>
    <row r="1220" spans="1:57" ht="13.2" x14ac:dyDescent="0.25">
      <c r="A1220" s="8">
        <v>1859</v>
      </c>
      <c r="B1220" s="1">
        <v>71427</v>
      </c>
      <c r="C1220" s="8" t="str">
        <f t="shared" si="366"/>
        <v>High income</v>
      </c>
      <c r="D1220" s="31">
        <v>84</v>
      </c>
      <c r="E1220" s="34" t="str">
        <f t="shared" si="367"/>
        <v>Low spender</v>
      </c>
      <c r="F1220" s="10">
        <f t="shared" si="361"/>
        <v>1.1760258725691966E-3</v>
      </c>
      <c r="G1220" s="1">
        <v>2</v>
      </c>
      <c r="H1220" s="1">
        <v>0</v>
      </c>
      <c r="I1220" s="1">
        <v>26</v>
      </c>
      <c r="J1220" s="1">
        <v>212</v>
      </c>
      <c r="K1220" s="1">
        <v>123</v>
      </c>
      <c r="L1220" s="1">
        <v>177</v>
      </c>
      <c r="M1220" s="1">
        <v>15</v>
      </c>
      <c r="N1220" s="1">
        <v>64</v>
      </c>
      <c r="O1220" s="1">
        <v>23</v>
      </c>
      <c r="P1220" s="8">
        <f t="shared" si="368"/>
        <v>614</v>
      </c>
      <c r="Q1220" s="10">
        <f t="shared" si="369"/>
        <v>0.34527687296416937</v>
      </c>
      <c r="R1220" s="10">
        <f t="shared" si="370"/>
        <v>0.20032573289902281</v>
      </c>
      <c r="S1220" s="10">
        <f t="shared" si="371"/>
        <v>0.28827361563517917</v>
      </c>
      <c r="T1220" s="10">
        <f t="shared" si="372"/>
        <v>2.4429967426710098E-2</v>
      </c>
      <c r="U1220" s="10">
        <f t="shared" si="373"/>
        <v>0.10423452768729642</v>
      </c>
      <c r="V1220" s="10">
        <f t="shared" si="374"/>
        <v>3.7459283387622153E-2</v>
      </c>
      <c r="W1220" s="1">
        <v>2</v>
      </c>
      <c r="X1220" s="1">
        <v>8</v>
      </c>
      <c r="Y1220" s="1">
        <v>2</v>
      </c>
      <c r="Z1220" s="1">
        <v>8</v>
      </c>
      <c r="AA1220" s="8">
        <f t="shared" si="375"/>
        <v>20</v>
      </c>
      <c r="AB1220" s="10">
        <f t="shared" si="376"/>
        <v>0.1</v>
      </c>
      <c r="AC1220" s="10">
        <f t="shared" si="377"/>
        <v>0.4</v>
      </c>
      <c r="AD1220" s="10">
        <f t="shared" si="378"/>
        <v>0.1</v>
      </c>
      <c r="AE1220" s="10">
        <f t="shared" si="379"/>
        <v>0.4</v>
      </c>
      <c r="AF1220" s="1">
        <v>4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42</v>
      </c>
      <c r="AO1220" s="20" t="str">
        <f t="shared" si="362"/>
        <v>36-50</v>
      </c>
      <c r="AP1220" s="1">
        <v>2268</v>
      </c>
      <c r="AQ1220" s="1">
        <v>0</v>
      </c>
      <c r="AR1220" s="1">
        <v>1</v>
      </c>
      <c r="AS1220" s="1">
        <v>0</v>
      </c>
      <c r="AT1220" s="1">
        <v>0</v>
      </c>
      <c r="AU1220" s="1">
        <v>0</v>
      </c>
      <c r="AV1220" s="1">
        <v>0</v>
      </c>
      <c r="AW1220" s="1">
        <v>1</v>
      </c>
      <c r="AX1220" s="1">
        <v>0</v>
      </c>
      <c r="AY1220" s="1">
        <v>0</v>
      </c>
      <c r="AZ1220" s="1">
        <v>568</v>
      </c>
      <c r="BA1220" s="23">
        <v>42581</v>
      </c>
      <c r="BB1220" s="25">
        <f t="shared" si="363"/>
        <v>7</v>
      </c>
      <c r="BC1220" s="25" t="str">
        <f t="shared" si="364"/>
        <v>July</v>
      </c>
      <c r="BD1220" s="25">
        <v>1</v>
      </c>
      <c r="BE1220" t="str">
        <f t="shared" si="365"/>
        <v>1859,71427,High income,84,Low spender,0.0011760258725692,2,0,26,212,123,177,15,64,23,614,0.345276872964169,0.200325732899023,0.288273615635179,0.0244299674267101,0.104234527687296,0.0374592833876222,2,8,2,8,20,0.1,0.4,0.1,0.4,4,0,0,0,0,0,0,0,42,36-50,2268,0,1,0,0,0,0,1,0,0,568</v>
      </c>
    </row>
    <row r="1221" spans="1:57" ht="13.2" x14ac:dyDescent="0.25">
      <c r="A1221" s="8">
        <v>721</v>
      </c>
      <c r="B1221" s="1">
        <v>61331</v>
      </c>
      <c r="C1221" s="8" t="str">
        <f t="shared" si="366"/>
        <v>High income</v>
      </c>
      <c r="D1221" s="31">
        <v>432</v>
      </c>
      <c r="E1221" s="34" t="str">
        <f t="shared" si="367"/>
        <v>Low spender</v>
      </c>
      <c r="F1221" s="10">
        <f t="shared" si="361"/>
        <v>7.0437462294761213E-3</v>
      </c>
      <c r="G1221" s="1">
        <v>1</v>
      </c>
      <c r="H1221" s="1">
        <v>1</v>
      </c>
      <c r="I1221" s="1">
        <v>42</v>
      </c>
      <c r="J1221" s="1">
        <v>534</v>
      </c>
      <c r="K1221" s="1">
        <v>5</v>
      </c>
      <c r="L1221" s="1">
        <v>47</v>
      </c>
      <c r="M1221" s="1">
        <v>0</v>
      </c>
      <c r="N1221" s="1">
        <v>5</v>
      </c>
      <c r="O1221" s="1">
        <v>41</v>
      </c>
      <c r="P1221" s="8">
        <f t="shared" si="368"/>
        <v>632</v>
      </c>
      <c r="Q1221" s="10">
        <f t="shared" si="369"/>
        <v>0.84493670886075944</v>
      </c>
      <c r="R1221" s="10">
        <f t="shared" si="370"/>
        <v>7.9113924050632917E-3</v>
      </c>
      <c r="S1221" s="10">
        <f t="shared" si="371"/>
        <v>7.4367088607594931E-2</v>
      </c>
      <c r="T1221" s="10">
        <f t="shared" si="372"/>
        <v>0</v>
      </c>
      <c r="U1221" s="10">
        <f t="shared" si="373"/>
        <v>7.9113924050632917E-3</v>
      </c>
      <c r="V1221" s="10">
        <f t="shared" si="374"/>
        <v>6.4873417721518986E-2</v>
      </c>
      <c r="W1221" s="1">
        <v>5</v>
      </c>
      <c r="X1221" s="1">
        <v>11</v>
      </c>
      <c r="Y1221" s="1">
        <v>1</v>
      </c>
      <c r="Z1221" s="1">
        <v>6</v>
      </c>
      <c r="AA1221" s="8">
        <f t="shared" si="375"/>
        <v>23</v>
      </c>
      <c r="AB1221" s="10">
        <f t="shared" si="376"/>
        <v>0.21739130434782608</v>
      </c>
      <c r="AC1221" s="10">
        <f t="shared" si="377"/>
        <v>0.47826086956521741</v>
      </c>
      <c r="AD1221" s="10">
        <f t="shared" si="378"/>
        <v>4.3478260869565216E-2</v>
      </c>
      <c r="AE1221" s="10">
        <f t="shared" si="379"/>
        <v>0.2608695652173913</v>
      </c>
      <c r="AF1221" s="1">
        <v>8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62</v>
      </c>
      <c r="AO1221" s="20" t="str">
        <f t="shared" si="362"/>
        <v>50-65</v>
      </c>
      <c r="AP1221" s="1">
        <v>2635</v>
      </c>
      <c r="AQ1221" s="1">
        <v>0</v>
      </c>
      <c r="AR1221" s="1">
        <v>0</v>
      </c>
      <c r="AS1221" s="1">
        <v>1</v>
      </c>
      <c r="AT1221" s="1">
        <v>0</v>
      </c>
      <c r="AU1221" s="1">
        <v>0</v>
      </c>
      <c r="AV1221" s="1">
        <v>0</v>
      </c>
      <c r="AW1221" s="1">
        <v>0</v>
      </c>
      <c r="AX1221" s="1">
        <v>1</v>
      </c>
      <c r="AY1221" s="1">
        <v>0</v>
      </c>
      <c r="AZ1221" s="1">
        <v>550</v>
      </c>
      <c r="BA1221" s="23">
        <v>42214</v>
      </c>
      <c r="BB1221" s="25">
        <f t="shared" si="363"/>
        <v>7</v>
      </c>
      <c r="BC1221" s="25" t="str">
        <f t="shared" si="364"/>
        <v>July</v>
      </c>
      <c r="BD1221" s="25">
        <v>1</v>
      </c>
      <c r="BE1221" t="str">
        <f t="shared" si="365"/>
        <v>721,61331,High income,432,Low spender,0.00704374622947612,1,1,42,534,5,47,0,5,41,632,0.844936708860759,0.00791139240506329,0.0743670886075949,0,0.00791139240506329,0.064873417721519,5,11,1,6,23,0.217391304347826,0.478260869565217,0.0434782608695652,0.260869565217391,8,0,0,0,0,0,0,0,62,50-65,2635,0,0,1,0,0,0,0,1,0,550</v>
      </c>
    </row>
    <row r="1222" spans="1:57" ht="13.2" x14ac:dyDescent="0.25">
      <c r="A1222" s="8">
        <v>428</v>
      </c>
      <c r="B1222" s="1">
        <v>56253</v>
      </c>
      <c r="C1222" s="8" t="str">
        <f t="shared" si="366"/>
        <v>High income</v>
      </c>
      <c r="D1222" s="31">
        <v>151</v>
      </c>
      <c r="E1222" s="34" t="str">
        <f t="shared" si="367"/>
        <v>Low spender</v>
      </c>
      <c r="F1222" s="10">
        <f t="shared" si="361"/>
        <v>2.6843012817094197E-3</v>
      </c>
      <c r="G1222" s="1">
        <v>0</v>
      </c>
      <c r="H1222" s="1">
        <v>1</v>
      </c>
      <c r="I1222" s="1">
        <v>83</v>
      </c>
      <c r="J1222" s="1">
        <v>509</v>
      </c>
      <c r="K1222" s="1">
        <v>0</v>
      </c>
      <c r="L1222" s="1">
        <v>65</v>
      </c>
      <c r="M1222" s="1">
        <v>7</v>
      </c>
      <c r="N1222" s="1">
        <v>11</v>
      </c>
      <c r="O1222" s="1">
        <v>5</v>
      </c>
      <c r="P1222" s="8">
        <f t="shared" si="368"/>
        <v>597</v>
      </c>
      <c r="Q1222" s="10">
        <f t="shared" si="369"/>
        <v>0.85259631490787269</v>
      </c>
      <c r="R1222" s="10">
        <f t="shared" si="370"/>
        <v>0</v>
      </c>
      <c r="S1222" s="10">
        <f t="shared" si="371"/>
        <v>0.10887772194304858</v>
      </c>
      <c r="T1222" s="10">
        <f t="shared" si="372"/>
        <v>1.1725293132328308E-2</v>
      </c>
      <c r="U1222" s="10">
        <f t="shared" si="373"/>
        <v>1.8425460636515914E-2</v>
      </c>
      <c r="V1222" s="10">
        <f t="shared" si="374"/>
        <v>8.3752093802345051E-3</v>
      </c>
      <c r="W1222" s="1">
        <v>4</v>
      </c>
      <c r="X1222" s="1">
        <v>7</v>
      </c>
      <c r="Y1222" s="1">
        <v>2</v>
      </c>
      <c r="Z1222" s="1">
        <v>9</v>
      </c>
      <c r="AA1222" s="8">
        <f t="shared" si="375"/>
        <v>22</v>
      </c>
      <c r="AB1222" s="10">
        <f t="shared" si="376"/>
        <v>0.18181818181818182</v>
      </c>
      <c r="AC1222" s="10">
        <f t="shared" si="377"/>
        <v>0.31818181818181818</v>
      </c>
      <c r="AD1222" s="10">
        <f t="shared" si="378"/>
        <v>9.0909090909090912E-2</v>
      </c>
      <c r="AE1222" s="10">
        <f t="shared" si="379"/>
        <v>0.40909090909090912</v>
      </c>
      <c r="AF1222" s="1">
        <v>6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57</v>
      </c>
      <c r="AO1222" s="20" t="str">
        <f t="shared" si="362"/>
        <v>50-65</v>
      </c>
      <c r="AP1222" s="1">
        <v>2728</v>
      </c>
      <c r="AQ1222" s="1">
        <v>0</v>
      </c>
      <c r="AR1222" s="1">
        <v>0</v>
      </c>
      <c r="AS1222" s="1">
        <v>0</v>
      </c>
      <c r="AT1222" s="1">
        <v>1</v>
      </c>
      <c r="AU1222" s="1">
        <v>0</v>
      </c>
      <c r="AV1222" s="1">
        <v>0</v>
      </c>
      <c r="AW1222" s="1">
        <v>1</v>
      </c>
      <c r="AX1222" s="1">
        <v>0</v>
      </c>
      <c r="AY1222" s="1">
        <v>0</v>
      </c>
      <c r="AZ1222" s="1">
        <v>587</v>
      </c>
      <c r="BA1222" s="23">
        <v>42121</v>
      </c>
      <c r="BB1222" s="25">
        <f t="shared" si="363"/>
        <v>4</v>
      </c>
      <c r="BC1222" s="25" t="str">
        <f t="shared" si="364"/>
        <v>April</v>
      </c>
      <c r="BD1222" s="25">
        <v>1</v>
      </c>
      <c r="BE1222" t="str">
        <f t="shared" si="365"/>
        <v>428,56253,High income,151,Low spender,0.00268430128170942,0,1,83,509,0,65,7,11,5,597,0.852596314907873,0,0.108877721943049,0.0117252931323283,0.0184254606365159,0.00837520938023451,4,7,2,9,22,0.181818181818182,0.318181818181818,0.0909090909090909,0.409090909090909,6,0,0,0,0,0,0,0,57,50-65,2728,0,0,0,1,0,0,1,0,0,587</v>
      </c>
    </row>
    <row r="1223" spans="1:57" ht="13.2" x14ac:dyDescent="0.25">
      <c r="A1223" s="8">
        <v>1377</v>
      </c>
      <c r="B1223" s="1">
        <v>79761</v>
      </c>
      <c r="C1223" s="8" t="str">
        <f t="shared" si="366"/>
        <v>High income</v>
      </c>
      <c r="D1223" s="31">
        <v>150</v>
      </c>
      <c r="E1223" s="34" t="str">
        <f t="shared" si="367"/>
        <v>Low spender</v>
      </c>
      <c r="F1223" s="10">
        <f t="shared" si="361"/>
        <v>1.8806183473125964E-3</v>
      </c>
      <c r="G1223" s="1">
        <v>0</v>
      </c>
      <c r="H1223" s="1">
        <v>1</v>
      </c>
      <c r="I1223" s="1">
        <v>32</v>
      </c>
      <c r="J1223" s="1">
        <v>415</v>
      </c>
      <c r="K1223" s="1">
        <v>5</v>
      </c>
      <c r="L1223" s="1">
        <v>124</v>
      </c>
      <c r="M1223" s="1">
        <v>15</v>
      </c>
      <c r="N1223" s="1">
        <v>35</v>
      </c>
      <c r="O1223" s="1">
        <v>11</v>
      </c>
      <c r="P1223" s="8">
        <f t="shared" si="368"/>
        <v>605</v>
      </c>
      <c r="Q1223" s="10">
        <f t="shared" si="369"/>
        <v>0.68595041322314054</v>
      </c>
      <c r="R1223" s="10">
        <f t="shared" si="370"/>
        <v>8.2644628099173556E-3</v>
      </c>
      <c r="S1223" s="10">
        <f t="shared" si="371"/>
        <v>0.20495867768595041</v>
      </c>
      <c r="T1223" s="10">
        <f t="shared" si="372"/>
        <v>2.4793388429752067E-2</v>
      </c>
      <c r="U1223" s="10">
        <f t="shared" si="373"/>
        <v>5.7851239669421489E-2</v>
      </c>
      <c r="V1223" s="10">
        <f t="shared" si="374"/>
        <v>1.8181818181818181E-2</v>
      </c>
      <c r="W1223" s="1">
        <v>1</v>
      </c>
      <c r="X1223" s="1">
        <v>5</v>
      </c>
      <c r="Y1223" s="1">
        <v>2</v>
      </c>
      <c r="Z1223" s="1">
        <v>11</v>
      </c>
      <c r="AA1223" s="8">
        <f t="shared" si="375"/>
        <v>19</v>
      </c>
      <c r="AB1223" s="10">
        <f t="shared" si="376"/>
        <v>5.2631578947368418E-2</v>
      </c>
      <c r="AC1223" s="10">
        <f t="shared" si="377"/>
        <v>0.26315789473684209</v>
      </c>
      <c r="AD1223" s="10">
        <f t="shared" si="378"/>
        <v>0.10526315789473684</v>
      </c>
      <c r="AE1223" s="10">
        <f t="shared" si="379"/>
        <v>0.57894736842105265</v>
      </c>
      <c r="AF1223" s="1">
        <v>3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62</v>
      </c>
      <c r="AO1223" s="20" t="str">
        <f t="shared" si="362"/>
        <v>50-65</v>
      </c>
      <c r="AP1223" s="1">
        <v>2427</v>
      </c>
      <c r="AQ1223" s="1">
        <v>0</v>
      </c>
      <c r="AR1223" s="1">
        <v>0</v>
      </c>
      <c r="AS1223" s="1">
        <v>1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1</v>
      </c>
      <c r="AZ1223" s="1">
        <v>583</v>
      </c>
      <c r="BA1223" s="23">
        <v>42422</v>
      </c>
      <c r="BB1223" s="25">
        <f t="shared" si="363"/>
        <v>2</v>
      </c>
      <c r="BC1223" s="25" t="str">
        <f t="shared" si="364"/>
        <v>February</v>
      </c>
      <c r="BD1223" s="25">
        <v>1</v>
      </c>
      <c r="BE1223" t="str">
        <f t="shared" si="365"/>
        <v>1377,79761,High income,150,Low spender,0.0018806183473126,0,1,32,415,5,124,15,35,11,605,0.685950413223141,0.00826446280991736,0.20495867768595,0.0247933884297521,0.0578512396694215,0.0181818181818182,1,5,2,11,19,0.0526315789473684,0.263157894736842,0.105263157894737,0.578947368421053,3,0,0,0,0,0,0,0,62,50-65,2427,0,0,1,0,0,0,0,0,1,583</v>
      </c>
    </row>
    <row r="1224" spans="1:57" ht="13.2" x14ac:dyDescent="0.25">
      <c r="A1224" s="8">
        <v>1889</v>
      </c>
      <c r="B1224" s="1">
        <v>62187</v>
      </c>
      <c r="C1224" s="8" t="str">
        <f t="shared" si="366"/>
        <v>High income</v>
      </c>
      <c r="D1224" s="31">
        <v>180</v>
      </c>
      <c r="E1224" s="34" t="str">
        <f t="shared" si="367"/>
        <v>Low spender</v>
      </c>
      <c r="F1224" s="10">
        <f t="shared" si="361"/>
        <v>2.8944956341357517E-3</v>
      </c>
      <c r="G1224" s="1">
        <v>0</v>
      </c>
      <c r="H1224" s="1">
        <v>1</v>
      </c>
      <c r="I1224" s="1">
        <v>38</v>
      </c>
      <c r="J1224" s="1">
        <v>512</v>
      </c>
      <c r="K1224" s="1">
        <v>0</v>
      </c>
      <c r="L1224" s="1">
        <v>83</v>
      </c>
      <c r="M1224" s="1">
        <v>0</v>
      </c>
      <c r="N1224" s="1">
        <v>0</v>
      </c>
      <c r="O1224" s="1">
        <v>41</v>
      </c>
      <c r="P1224" s="8">
        <f t="shared" si="368"/>
        <v>636</v>
      </c>
      <c r="Q1224" s="10">
        <f t="shared" si="369"/>
        <v>0.80503144654088055</v>
      </c>
      <c r="R1224" s="10">
        <f t="shared" si="370"/>
        <v>0</v>
      </c>
      <c r="S1224" s="10">
        <f t="shared" si="371"/>
        <v>0.13050314465408805</v>
      </c>
      <c r="T1224" s="10">
        <f t="shared" si="372"/>
        <v>0</v>
      </c>
      <c r="U1224" s="10">
        <f t="shared" si="373"/>
        <v>0</v>
      </c>
      <c r="V1224" s="10">
        <f t="shared" si="374"/>
        <v>6.4465408805031446E-2</v>
      </c>
      <c r="W1224" s="1">
        <v>3</v>
      </c>
      <c r="X1224" s="1">
        <v>6</v>
      </c>
      <c r="Y1224" s="1">
        <v>2</v>
      </c>
      <c r="Z1224" s="1">
        <v>10</v>
      </c>
      <c r="AA1224" s="8">
        <f t="shared" si="375"/>
        <v>21</v>
      </c>
      <c r="AB1224" s="10">
        <f t="shared" si="376"/>
        <v>0.14285714285714285</v>
      </c>
      <c r="AC1224" s="10">
        <f t="shared" si="377"/>
        <v>0.2857142857142857</v>
      </c>
      <c r="AD1224" s="10">
        <f t="shared" si="378"/>
        <v>9.5238095238095233E-2</v>
      </c>
      <c r="AE1224" s="10">
        <f t="shared" si="379"/>
        <v>0.47619047619047616</v>
      </c>
      <c r="AF1224" s="1">
        <v>4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51</v>
      </c>
      <c r="AO1224" s="20" t="str">
        <f t="shared" si="362"/>
        <v>50-65</v>
      </c>
      <c r="AP1224" s="1">
        <v>2258</v>
      </c>
      <c r="AQ1224" s="1">
        <v>0</v>
      </c>
      <c r="AR1224" s="1">
        <v>0</v>
      </c>
      <c r="AS1224" s="1">
        <v>0</v>
      </c>
      <c r="AT1224" s="1">
        <v>0</v>
      </c>
      <c r="AU1224" s="1">
        <v>1</v>
      </c>
      <c r="AV1224" s="1">
        <v>0</v>
      </c>
      <c r="AW1224" s="1">
        <v>0</v>
      </c>
      <c r="AX1224" s="1">
        <v>0</v>
      </c>
      <c r="AY1224" s="1">
        <v>1</v>
      </c>
      <c r="AZ1224" s="1">
        <v>554</v>
      </c>
      <c r="BA1224" s="23">
        <v>42591</v>
      </c>
      <c r="BB1224" s="25">
        <f t="shared" si="363"/>
        <v>8</v>
      </c>
      <c r="BC1224" s="25" t="str">
        <f t="shared" si="364"/>
        <v>August</v>
      </c>
      <c r="BD1224" s="25">
        <v>1</v>
      </c>
      <c r="BE1224" t="str">
        <f t="shared" si="365"/>
        <v>1889,62187,High income,180,Low spender,0.00289449563413575,0,1,38,512,0,83,0,0,41,636,0.805031446540881,0,0.130503144654088,0,0,0.0644654088050314,3,6,2,10,21,0.142857142857143,0.285714285714286,0.0952380952380952,0.476190476190476,4,0,0,0,0,0,0,0,51,50-65,2258,0,0,0,0,1,0,0,0,1,554</v>
      </c>
    </row>
    <row r="1225" spans="1:57" ht="13.2" x14ac:dyDescent="0.25">
      <c r="A1225" s="8">
        <v>1768</v>
      </c>
      <c r="B1225" s="1">
        <v>73448</v>
      </c>
      <c r="C1225" s="8" t="str">
        <f t="shared" si="366"/>
        <v>High income</v>
      </c>
      <c r="D1225" s="31">
        <v>10</v>
      </c>
      <c r="E1225" s="34" t="str">
        <f t="shared" si="367"/>
        <v>Low spender</v>
      </c>
      <c r="F1225" s="10">
        <f t="shared" si="361"/>
        <v>1.3615074610608867E-4</v>
      </c>
      <c r="G1225" s="1">
        <v>0</v>
      </c>
      <c r="H1225" s="1">
        <v>0</v>
      </c>
      <c r="I1225" s="1">
        <v>10</v>
      </c>
      <c r="J1225" s="1">
        <v>236</v>
      </c>
      <c r="K1225" s="1">
        <v>106</v>
      </c>
      <c r="L1225" s="1">
        <v>189</v>
      </c>
      <c r="M1225" s="1">
        <v>23</v>
      </c>
      <c r="N1225" s="1">
        <v>41</v>
      </c>
      <c r="O1225" s="1">
        <v>130</v>
      </c>
      <c r="P1225" s="8">
        <f t="shared" si="368"/>
        <v>725</v>
      </c>
      <c r="Q1225" s="10">
        <f t="shared" si="369"/>
        <v>0.32551724137931032</v>
      </c>
      <c r="R1225" s="10">
        <f t="shared" si="370"/>
        <v>0.14620689655172414</v>
      </c>
      <c r="S1225" s="10">
        <f t="shared" si="371"/>
        <v>0.26068965517241377</v>
      </c>
      <c r="T1225" s="10">
        <f t="shared" si="372"/>
        <v>3.1724137931034485E-2</v>
      </c>
      <c r="U1225" s="10">
        <f t="shared" si="373"/>
        <v>5.6551724137931032E-2</v>
      </c>
      <c r="V1225" s="10">
        <f t="shared" si="374"/>
        <v>0.1793103448275862</v>
      </c>
      <c r="W1225" s="1">
        <v>1</v>
      </c>
      <c r="X1225" s="1">
        <v>7</v>
      </c>
      <c r="Y1225" s="1">
        <v>2</v>
      </c>
      <c r="Z1225" s="1">
        <v>9</v>
      </c>
      <c r="AA1225" s="8">
        <f t="shared" si="375"/>
        <v>19</v>
      </c>
      <c r="AB1225" s="10">
        <f t="shared" si="376"/>
        <v>5.2631578947368418E-2</v>
      </c>
      <c r="AC1225" s="10">
        <f t="shared" si="377"/>
        <v>0.36842105263157893</v>
      </c>
      <c r="AD1225" s="10">
        <f t="shared" si="378"/>
        <v>0.10526315789473684</v>
      </c>
      <c r="AE1225" s="10">
        <f t="shared" si="379"/>
        <v>0.47368421052631576</v>
      </c>
      <c r="AF1225" s="1">
        <v>4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51</v>
      </c>
      <c r="AO1225" s="20" t="str">
        <f t="shared" si="362"/>
        <v>50-65</v>
      </c>
      <c r="AP1225" s="1">
        <v>2298</v>
      </c>
      <c r="AQ1225" s="1">
        <v>0</v>
      </c>
      <c r="AR1225" s="1">
        <v>1</v>
      </c>
      <c r="AS1225" s="1">
        <v>0</v>
      </c>
      <c r="AT1225" s="1">
        <v>0</v>
      </c>
      <c r="AU1225" s="1">
        <v>0</v>
      </c>
      <c r="AV1225" s="1">
        <v>0</v>
      </c>
      <c r="AW1225" s="1">
        <v>1</v>
      </c>
      <c r="AX1225" s="1">
        <v>0</v>
      </c>
      <c r="AY1225" s="1">
        <v>0</v>
      </c>
      <c r="AZ1225" s="1">
        <v>465</v>
      </c>
      <c r="BA1225" s="23">
        <v>42551</v>
      </c>
      <c r="BB1225" s="25">
        <f t="shared" si="363"/>
        <v>6</v>
      </c>
      <c r="BC1225" s="25" t="str">
        <f t="shared" si="364"/>
        <v>June</v>
      </c>
      <c r="BD1225" s="25">
        <v>1</v>
      </c>
      <c r="BE1225" t="str">
        <f t="shared" si="365"/>
        <v>1768,73448,High income,10,Low spender,0.000136150746106089,0,0,10,236,106,189,23,41,130,725,0.32551724137931,0.146206896551724,0.260689655172414,0.0317241379310345,0.056551724137931,0.179310344827586,1,7,2,9,19,0.0526315789473684,0.368421052631579,0.105263157894737,0.473684210526316,4,0,0,0,0,0,0,0,51,50-65,2298,0,1,0,0,0,0,1,0,0,465</v>
      </c>
    </row>
    <row r="1226" spans="1:57" ht="13.2" x14ac:dyDescent="0.25">
      <c r="A1226" s="8">
        <v>1363</v>
      </c>
      <c r="B1226" s="1">
        <v>57867</v>
      </c>
      <c r="C1226" s="8" t="str">
        <f t="shared" si="366"/>
        <v>High income</v>
      </c>
      <c r="D1226" s="31">
        <v>44</v>
      </c>
      <c r="E1226" s="34" t="str">
        <f t="shared" si="367"/>
        <v>Low spender</v>
      </c>
      <c r="F1226" s="10">
        <f t="shared" si="361"/>
        <v>7.6036428361587777E-4</v>
      </c>
      <c r="G1226" s="1">
        <v>1</v>
      </c>
      <c r="H1226" s="1">
        <v>0</v>
      </c>
      <c r="I1226" s="1">
        <v>48</v>
      </c>
      <c r="J1226" s="1">
        <v>344</v>
      </c>
      <c r="K1226" s="1">
        <v>35</v>
      </c>
      <c r="L1226" s="1">
        <v>178</v>
      </c>
      <c r="M1226" s="1">
        <v>15</v>
      </c>
      <c r="N1226" s="1">
        <v>23</v>
      </c>
      <c r="O1226" s="1">
        <v>17</v>
      </c>
      <c r="P1226" s="8">
        <f t="shared" si="368"/>
        <v>612</v>
      </c>
      <c r="Q1226" s="10">
        <f t="shared" si="369"/>
        <v>0.56209150326797386</v>
      </c>
      <c r="R1226" s="10">
        <f t="shared" si="370"/>
        <v>5.7189542483660129E-2</v>
      </c>
      <c r="S1226" s="10">
        <f t="shared" si="371"/>
        <v>0.2908496732026144</v>
      </c>
      <c r="T1226" s="10">
        <f t="shared" si="372"/>
        <v>2.4509803921568627E-2</v>
      </c>
      <c r="U1226" s="10">
        <f t="shared" si="373"/>
        <v>3.7581699346405227E-2</v>
      </c>
      <c r="V1226" s="10">
        <f t="shared" si="374"/>
        <v>2.7777777777777776E-2</v>
      </c>
      <c r="W1226" s="1">
        <v>7</v>
      </c>
      <c r="X1226" s="1">
        <v>7</v>
      </c>
      <c r="Y1226" s="1">
        <v>2</v>
      </c>
      <c r="Z1226" s="1">
        <v>9</v>
      </c>
      <c r="AA1226" s="8">
        <f t="shared" si="375"/>
        <v>25</v>
      </c>
      <c r="AB1226" s="10">
        <f t="shared" si="376"/>
        <v>0.28000000000000003</v>
      </c>
      <c r="AC1226" s="10">
        <f t="shared" si="377"/>
        <v>0.28000000000000003</v>
      </c>
      <c r="AD1226" s="10">
        <f t="shared" si="378"/>
        <v>0.08</v>
      </c>
      <c r="AE1226" s="10">
        <f t="shared" si="379"/>
        <v>0.36</v>
      </c>
      <c r="AF1226" s="1">
        <v>6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42</v>
      </c>
      <c r="AO1226" s="20" t="str">
        <f t="shared" si="362"/>
        <v>36-50</v>
      </c>
      <c r="AP1226" s="1">
        <v>2430</v>
      </c>
      <c r="AQ1226" s="1">
        <v>0</v>
      </c>
      <c r="AR1226" s="1">
        <v>0</v>
      </c>
      <c r="AS1226" s="1">
        <v>0</v>
      </c>
      <c r="AT1226" s="1">
        <v>1</v>
      </c>
      <c r="AU1226" s="1">
        <v>0</v>
      </c>
      <c r="AV1226" s="1">
        <v>0</v>
      </c>
      <c r="AW1226" s="1">
        <v>1</v>
      </c>
      <c r="AX1226" s="1">
        <v>0</v>
      </c>
      <c r="AY1226" s="1">
        <v>0</v>
      </c>
      <c r="AZ1226" s="1">
        <v>578</v>
      </c>
      <c r="BA1226" s="23">
        <v>42419</v>
      </c>
      <c r="BB1226" s="25">
        <f t="shared" si="363"/>
        <v>2</v>
      </c>
      <c r="BC1226" s="25" t="str">
        <f t="shared" si="364"/>
        <v>February</v>
      </c>
      <c r="BD1226" s="25">
        <v>1</v>
      </c>
      <c r="BE1226" t="str">
        <f t="shared" si="365"/>
        <v>1363,57867,High income,44,Low spender,0.000760364283615878,1,0,48,344,35,178,15,23,17,612,0.562091503267974,0.0571895424836601,0.290849673202614,0.0245098039215686,0.0375816993464052,0.0277777777777778,7,7,2,9,25,0.28,0.28,0.08,0.36,6,0,0,0,0,0,0,0,42,36-50,2430,0,0,0,1,0,0,1,0,0,578</v>
      </c>
    </row>
    <row r="1227" spans="1:57" ht="13.2" x14ac:dyDescent="0.25">
      <c r="A1227" s="8">
        <v>963</v>
      </c>
      <c r="B1227" s="1">
        <v>62710</v>
      </c>
      <c r="C1227" s="8" t="str">
        <f t="shared" si="366"/>
        <v>High income</v>
      </c>
      <c r="D1227" s="31">
        <v>93</v>
      </c>
      <c r="E1227" s="34" t="str">
        <f t="shared" si="367"/>
        <v>Low spender</v>
      </c>
      <c r="F1227" s="10">
        <f t="shared" si="361"/>
        <v>1.4830170626694307E-3</v>
      </c>
      <c r="G1227" s="1">
        <v>0</v>
      </c>
      <c r="H1227" s="1">
        <v>1</v>
      </c>
      <c r="I1227" s="1">
        <v>53</v>
      </c>
      <c r="J1227" s="1">
        <v>441</v>
      </c>
      <c r="K1227" s="1">
        <v>35</v>
      </c>
      <c r="L1227" s="1">
        <v>83</v>
      </c>
      <c r="M1227" s="1">
        <v>7</v>
      </c>
      <c r="N1227" s="1">
        <v>29</v>
      </c>
      <c r="O1227" s="1">
        <v>11</v>
      </c>
      <c r="P1227" s="8">
        <f t="shared" si="368"/>
        <v>606</v>
      </c>
      <c r="Q1227" s="10">
        <f t="shared" si="369"/>
        <v>0.7277227722772277</v>
      </c>
      <c r="R1227" s="10">
        <f t="shared" si="370"/>
        <v>5.7755775577557754E-2</v>
      </c>
      <c r="S1227" s="10">
        <f t="shared" si="371"/>
        <v>0.13696369636963696</v>
      </c>
      <c r="T1227" s="10">
        <f t="shared" si="372"/>
        <v>1.155115511551155E-2</v>
      </c>
      <c r="U1227" s="10">
        <f t="shared" si="373"/>
        <v>4.7854785478547858E-2</v>
      </c>
      <c r="V1227" s="10">
        <f t="shared" si="374"/>
        <v>1.8151815181518153E-2</v>
      </c>
      <c r="W1227" s="1">
        <v>4</v>
      </c>
      <c r="X1227" s="1">
        <v>4</v>
      </c>
      <c r="Y1227" s="1">
        <v>2</v>
      </c>
      <c r="Z1227" s="1">
        <v>12</v>
      </c>
      <c r="AA1227" s="8">
        <f t="shared" si="375"/>
        <v>22</v>
      </c>
      <c r="AB1227" s="10">
        <f t="shared" si="376"/>
        <v>0.18181818181818182</v>
      </c>
      <c r="AC1227" s="10">
        <f t="shared" si="377"/>
        <v>0.18181818181818182</v>
      </c>
      <c r="AD1227" s="10">
        <f t="shared" si="378"/>
        <v>9.0909090909090912E-2</v>
      </c>
      <c r="AE1227" s="10">
        <f t="shared" si="379"/>
        <v>0.54545454545454541</v>
      </c>
      <c r="AF1227" s="1">
        <v>4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48</v>
      </c>
      <c r="AO1227" s="20" t="str">
        <f t="shared" si="362"/>
        <v>36-50</v>
      </c>
      <c r="AP1227" s="1">
        <v>2561</v>
      </c>
      <c r="AQ1227" s="1">
        <v>0</v>
      </c>
      <c r="AR1227" s="1">
        <v>1</v>
      </c>
      <c r="AS1227" s="1">
        <v>0</v>
      </c>
      <c r="AT1227" s="1">
        <v>0</v>
      </c>
      <c r="AU1227" s="1">
        <v>0</v>
      </c>
      <c r="AV1227" s="1">
        <v>0</v>
      </c>
      <c r="AW1227" s="1">
        <v>1</v>
      </c>
      <c r="AX1227" s="1">
        <v>0</v>
      </c>
      <c r="AY1227" s="1">
        <v>0</v>
      </c>
      <c r="AZ1227" s="1">
        <v>584</v>
      </c>
      <c r="BA1227" s="23">
        <v>42288</v>
      </c>
      <c r="BB1227" s="25">
        <f t="shared" si="363"/>
        <v>10</v>
      </c>
      <c r="BC1227" s="25" t="str">
        <f t="shared" si="364"/>
        <v>October</v>
      </c>
      <c r="BD1227" s="25">
        <v>1</v>
      </c>
      <c r="BE1227" t="str">
        <f t="shared" si="365"/>
        <v>963,62710,High income,93,Low spender,0.00148301706266943,0,1,53,441,35,83,7,29,11,606,0.727722772277228,0.0577557755775578,0.136963696369637,0.0115511551155116,0.0478547854785479,0.0181518151815182,4,4,2,12,22,0.181818181818182,0.181818181818182,0.0909090909090909,0.545454545454545,4,0,0,0,0,0,0,0,48,36-50,2561,0,1,0,0,0,0,1,0,0,584</v>
      </c>
    </row>
    <row r="1228" spans="1:57" ht="13.2" x14ac:dyDescent="0.25">
      <c r="A1228" s="8">
        <v>1304</v>
      </c>
      <c r="B1228" s="1">
        <v>54753</v>
      </c>
      <c r="C1228" s="8" t="str">
        <f t="shared" si="366"/>
        <v>High income</v>
      </c>
      <c r="D1228" s="31">
        <v>152</v>
      </c>
      <c r="E1228" s="34" t="str">
        <f t="shared" si="367"/>
        <v>Low spender</v>
      </c>
      <c r="F1228" s="10">
        <f t="shared" si="361"/>
        <v>2.7761035924972147E-3</v>
      </c>
      <c r="G1228" s="1">
        <v>0</v>
      </c>
      <c r="H1228" s="1">
        <v>1</v>
      </c>
      <c r="I1228" s="1">
        <v>87</v>
      </c>
      <c r="J1228" s="1">
        <v>197</v>
      </c>
      <c r="K1228" s="1">
        <v>107</v>
      </c>
      <c r="L1228" s="1">
        <v>227</v>
      </c>
      <c r="M1228" s="1">
        <v>7</v>
      </c>
      <c r="N1228" s="1">
        <v>59</v>
      </c>
      <c r="O1228" s="1">
        <v>131</v>
      </c>
      <c r="P1228" s="8">
        <f t="shared" si="368"/>
        <v>728</v>
      </c>
      <c r="Q1228" s="10">
        <f t="shared" si="369"/>
        <v>0.27060439560439559</v>
      </c>
      <c r="R1228" s="10">
        <f t="shared" si="370"/>
        <v>0.14697802197802198</v>
      </c>
      <c r="S1228" s="10">
        <f t="shared" si="371"/>
        <v>0.31181318681318682</v>
      </c>
      <c r="T1228" s="10">
        <f t="shared" si="372"/>
        <v>9.6153846153846159E-3</v>
      </c>
      <c r="U1228" s="10">
        <f t="shared" si="373"/>
        <v>8.1043956043956047E-2</v>
      </c>
      <c r="V1228" s="10">
        <f t="shared" si="374"/>
        <v>0.17994505494505494</v>
      </c>
      <c r="W1228" s="1">
        <v>3</v>
      </c>
      <c r="X1228" s="1">
        <v>5</v>
      </c>
      <c r="Y1228" s="1">
        <v>2</v>
      </c>
      <c r="Z1228" s="1">
        <v>11</v>
      </c>
      <c r="AA1228" s="8">
        <f t="shared" si="375"/>
        <v>21</v>
      </c>
      <c r="AB1228" s="10">
        <f t="shared" si="376"/>
        <v>0.14285714285714285</v>
      </c>
      <c r="AC1228" s="10">
        <f t="shared" si="377"/>
        <v>0.23809523809523808</v>
      </c>
      <c r="AD1228" s="10">
        <f t="shared" si="378"/>
        <v>9.5238095238095233E-2</v>
      </c>
      <c r="AE1228" s="10">
        <f t="shared" si="379"/>
        <v>0.52380952380952384</v>
      </c>
      <c r="AF1228" s="1">
        <v>4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61</v>
      </c>
      <c r="AO1228" s="20" t="str">
        <f t="shared" si="362"/>
        <v>50-65</v>
      </c>
      <c r="AP1228" s="1">
        <v>2449</v>
      </c>
      <c r="AQ1228" s="1">
        <v>0</v>
      </c>
      <c r="AR1228" s="1">
        <v>0</v>
      </c>
      <c r="AS1228" s="1">
        <v>0</v>
      </c>
      <c r="AT1228" s="1">
        <v>1</v>
      </c>
      <c r="AU1228" s="1">
        <v>0</v>
      </c>
      <c r="AV1228" s="1">
        <v>0</v>
      </c>
      <c r="AW1228" s="1">
        <v>1</v>
      </c>
      <c r="AX1228" s="1">
        <v>0</v>
      </c>
      <c r="AY1228" s="1">
        <v>0</v>
      </c>
      <c r="AZ1228" s="1">
        <v>466</v>
      </c>
      <c r="BA1228" s="23">
        <v>42400</v>
      </c>
      <c r="BB1228" s="25">
        <f t="shared" si="363"/>
        <v>1</v>
      </c>
      <c r="BC1228" s="25" t="str">
        <f t="shared" si="364"/>
        <v>January</v>
      </c>
      <c r="BD1228" s="25">
        <v>1</v>
      </c>
      <c r="BE1228" t="str">
        <f t="shared" si="365"/>
        <v>1304,54753,High income,152,Low spender,0.00277610359249721,0,1,87,197,107,227,7,59,131,728,0.270604395604396,0.146978021978022,0.311813186813187,0.00961538461538462,0.081043956043956,0.179945054945055,3,5,2,11,21,0.142857142857143,0.238095238095238,0.0952380952380952,0.523809523809524,4,0,0,0,0,0,0,0,61,50-65,2449,0,0,0,1,0,0,1,0,0,466</v>
      </c>
    </row>
    <row r="1229" spans="1:57" ht="13.2" x14ac:dyDescent="0.25">
      <c r="A1229" s="8">
        <v>236</v>
      </c>
      <c r="B1229" s="1">
        <v>60208</v>
      </c>
      <c r="C1229" s="8" t="str">
        <f t="shared" si="366"/>
        <v>High income</v>
      </c>
      <c r="D1229" s="31">
        <v>32</v>
      </c>
      <c r="E1229" s="34" t="str">
        <f t="shared" si="367"/>
        <v>Low spender</v>
      </c>
      <c r="F1229" s="10">
        <f t="shared" si="361"/>
        <v>5.3149083178315171E-4</v>
      </c>
      <c r="G1229" s="1">
        <v>1</v>
      </c>
      <c r="H1229" s="1">
        <v>1</v>
      </c>
      <c r="I1229" s="1">
        <v>13</v>
      </c>
      <c r="J1229" s="1">
        <v>488</v>
      </c>
      <c r="K1229" s="1">
        <v>23</v>
      </c>
      <c r="L1229" s="1">
        <v>71</v>
      </c>
      <c r="M1229" s="1">
        <v>15</v>
      </c>
      <c r="N1229" s="1">
        <v>0</v>
      </c>
      <c r="O1229" s="1">
        <v>59</v>
      </c>
      <c r="P1229" s="8">
        <f t="shared" si="368"/>
        <v>656</v>
      </c>
      <c r="Q1229" s="10">
        <f t="shared" si="369"/>
        <v>0.74390243902439024</v>
      </c>
      <c r="R1229" s="10">
        <f t="shared" si="370"/>
        <v>3.5060975609756101E-2</v>
      </c>
      <c r="S1229" s="10">
        <f t="shared" si="371"/>
        <v>0.10823170731707317</v>
      </c>
      <c r="T1229" s="10">
        <f t="shared" si="372"/>
        <v>2.2865853658536585E-2</v>
      </c>
      <c r="U1229" s="10">
        <f t="shared" si="373"/>
        <v>0</v>
      </c>
      <c r="V1229" s="10">
        <f t="shared" si="374"/>
        <v>8.9939024390243899E-2</v>
      </c>
      <c r="W1229" s="1">
        <v>11</v>
      </c>
      <c r="X1229" s="1">
        <v>8</v>
      </c>
      <c r="Y1229" s="1">
        <v>3</v>
      </c>
      <c r="Z1229" s="1">
        <v>7</v>
      </c>
      <c r="AA1229" s="8">
        <f t="shared" si="375"/>
        <v>29</v>
      </c>
      <c r="AB1229" s="10">
        <f t="shared" si="376"/>
        <v>0.37931034482758619</v>
      </c>
      <c r="AC1229" s="10">
        <f t="shared" si="377"/>
        <v>0.27586206896551724</v>
      </c>
      <c r="AD1229" s="10">
        <f t="shared" si="378"/>
        <v>0.10344827586206896</v>
      </c>
      <c r="AE1229" s="10">
        <f t="shared" si="379"/>
        <v>0.2413793103448276</v>
      </c>
      <c r="AF1229" s="1">
        <v>7</v>
      </c>
      <c r="AG1229" s="1">
        <v>0</v>
      </c>
      <c r="AH1229" s="1">
        <v>0</v>
      </c>
      <c r="AI1229" s="1">
        <v>0</v>
      </c>
      <c r="AJ1229" s="1">
        <v>1</v>
      </c>
      <c r="AK1229" s="1">
        <v>0</v>
      </c>
      <c r="AL1229" s="1">
        <v>0</v>
      </c>
      <c r="AM1229" s="1">
        <v>1</v>
      </c>
      <c r="AN1229" s="1">
        <v>47</v>
      </c>
      <c r="AO1229" s="20" t="str">
        <f t="shared" si="362"/>
        <v>36-50</v>
      </c>
      <c r="AP1229" s="1">
        <v>2789</v>
      </c>
      <c r="AQ1229" s="1">
        <v>0</v>
      </c>
      <c r="AR1229" s="1">
        <v>0</v>
      </c>
      <c r="AS1229" s="1">
        <v>0</v>
      </c>
      <c r="AT1229" s="1">
        <v>0</v>
      </c>
      <c r="AU1229" s="1">
        <v>1</v>
      </c>
      <c r="AV1229" s="1">
        <v>0</v>
      </c>
      <c r="AW1229" s="1">
        <v>1</v>
      </c>
      <c r="AX1229" s="1">
        <v>0</v>
      </c>
      <c r="AY1229" s="1">
        <v>0</v>
      </c>
      <c r="AZ1229" s="1">
        <v>538</v>
      </c>
      <c r="BA1229" s="23">
        <v>42060</v>
      </c>
      <c r="BB1229" s="25">
        <f t="shared" si="363"/>
        <v>2</v>
      </c>
      <c r="BC1229" s="25" t="str">
        <f t="shared" si="364"/>
        <v>February</v>
      </c>
      <c r="BD1229" s="25">
        <v>1</v>
      </c>
      <c r="BE1229" t="str">
        <f t="shared" si="365"/>
        <v>236,60208,High income,32,Low spender,0.000531490831783152,1,1,13,488,23,71,15,0,59,656,0.74390243902439,0.0350609756097561,0.108231707317073,0.0228658536585366,0,0.0899390243902439,11,8,3,7,29,0.379310344827586,0.275862068965517,0.103448275862069,0.241379310344828,7,0,0,0,1,0,0,1,47,36-50,2789,0,0,0,0,1,0,1,0,0,538</v>
      </c>
    </row>
    <row r="1230" spans="1:57" ht="13.2" x14ac:dyDescent="0.25">
      <c r="A1230" s="8">
        <v>208</v>
      </c>
      <c r="B1230" s="1">
        <v>55517</v>
      </c>
      <c r="C1230" s="8" t="str">
        <f t="shared" si="366"/>
        <v>High income</v>
      </c>
      <c r="D1230" s="31">
        <v>544</v>
      </c>
      <c r="E1230" s="34" t="str">
        <f t="shared" si="367"/>
        <v>Low spender</v>
      </c>
      <c r="F1230" s="10">
        <f t="shared" si="361"/>
        <v>9.7988003674550142E-3</v>
      </c>
      <c r="G1230" s="1">
        <v>1</v>
      </c>
      <c r="H1230" s="1">
        <v>1</v>
      </c>
      <c r="I1230" s="1">
        <v>53</v>
      </c>
      <c r="J1230" s="1">
        <v>483</v>
      </c>
      <c r="K1230" s="1">
        <v>0</v>
      </c>
      <c r="L1230" s="1">
        <v>108</v>
      </c>
      <c r="M1230" s="1">
        <v>0</v>
      </c>
      <c r="N1230" s="1">
        <v>6</v>
      </c>
      <c r="O1230" s="1">
        <v>36</v>
      </c>
      <c r="P1230" s="8">
        <f t="shared" si="368"/>
        <v>633</v>
      </c>
      <c r="Q1230" s="10">
        <f t="shared" si="369"/>
        <v>0.76303317535545023</v>
      </c>
      <c r="R1230" s="10">
        <f t="shared" si="370"/>
        <v>0</v>
      </c>
      <c r="S1230" s="10">
        <f t="shared" si="371"/>
        <v>0.17061611374407584</v>
      </c>
      <c r="T1230" s="10">
        <f t="shared" si="372"/>
        <v>0</v>
      </c>
      <c r="U1230" s="10">
        <f t="shared" si="373"/>
        <v>9.4786729857819912E-3</v>
      </c>
      <c r="V1230" s="10">
        <f t="shared" si="374"/>
        <v>5.6872037914691941E-2</v>
      </c>
      <c r="W1230" s="1">
        <v>5</v>
      </c>
      <c r="X1230" s="1">
        <v>11</v>
      </c>
      <c r="Y1230" s="1">
        <v>1</v>
      </c>
      <c r="Z1230" s="1">
        <v>6</v>
      </c>
      <c r="AA1230" s="8">
        <f t="shared" si="375"/>
        <v>23</v>
      </c>
      <c r="AB1230" s="10">
        <f t="shared" si="376"/>
        <v>0.21739130434782608</v>
      </c>
      <c r="AC1230" s="10">
        <f t="shared" si="377"/>
        <v>0.47826086956521741</v>
      </c>
      <c r="AD1230" s="10">
        <f t="shared" si="378"/>
        <v>4.3478260869565216E-2</v>
      </c>
      <c r="AE1230" s="10">
        <f t="shared" si="379"/>
        <v>0.2608695652173913</v>
      </c>
      <c r="AF1230" s="1">
        <v>9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1</v>
      </c>
      <c r="AN1230" s="1">
        <v>70</v>
      </c>
      <c r="AO1230" s="20" t="str">
        <f t="shared" si="362"/>
        <v>66+</v>
      </c>
      <c r="AP1230" s="1">
        <v>2799</v>
      </c>
      <c r="AQ1230" s="1">
        <v>0</v>
      </c>
      <c r="AR1230" s="1">
        <v>1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1</v>
      </c>
      <c r="AZ1230" s="1">
        <v>561</v>
      </c>
      <c r="BA1230" s="23">
        <v>42050</v>
      </c>
      <c r="BB1230" s="25">
        <f t="shared" si="363"/>
        <v>2</v>
      </c>
      <c r="BC1230" s="25" t="str">
        <f t="shared" si="364"/>
        <v>February</v>
      </c>
      <c r="BD1230" s="25">
        <v>1</v>
      </c>
      <c r="BE1230" t="str">
        <f t="shared" si="365"/>
        <v>208,55517,High income,544,Low spender,0.00979880036745501,1,1,53,483,0,108,0,6,36,633,0.76303317535545,0,0.170616113744076,0,0.00947867298578199,0.0568720379146919,5,11,1,6,23,0.217391304347826,0.478260869565217,0.0434782608695652,0.260869565217391,9,0,0,0,0,0,0,1,70,66+,2799,0,1,0,0,0,0,0,0,1,561</v>
      </c>
    </row>
    <row r="1231" spans="1:57" ht="13.2" x14ac:dyDescent="0.25">
      <c r="A1231" s="8">
        <v>1041</v>
      </c>
      <c r="B1231" s="1">
        <v>49476</v>
      </c>
      <c r="C1231" s="8" t="str">
        <f t="shared" si="366"/>
        <v>Low income</v>
      </c>
      <c r="D1231" s="31">
        <v>11</v>
      </c>
      <c r="E1231" s="34" t="str">
        <f t="shared" si="367"/>
        <v>Low spender</v>
      </c>
      <c r="F1231" s="10">
        <f t="shared" si="361"/>
        <v>2.2233001859487428E-4</v>
      </c>
      <c r="G1231" s="1">
        <v>0</v>
      </c>
      <c r="H1231" s="1">
        <v>1</v>
      </c>
      <c r="I1231" s="1">
        <v>29</v>
      </c>
      <c r="J1231" s="1">
        <v>386</v>
      </c>
      <c r="K1231" s="1">
        <v>23</v>
      </c>
      <c r="L1231" s="1">
        <v>95</v>
      </c>
      <c r="M1231" s="1">
        <v>54</v>
      </c>
      <c r="N1231" s="1">
        <v>41</v>
      </c>
      <c r="O1231" s="1">
        <v>196</v>
      </c>
      <c r="P1231" s="8">
        <f t="shared" si="368"/>
        <v>795</v>
      </c>
      <c r="Q1231" s="10">
        <f t="shared" si="369"/>
        <v>0.48553459119496856</v>
      </c>
      <c r="R1231" s="10">
        <f t="shared" si="370"/>
        <v>2.8930817610062894E-2</v>
      </c>
      <c r="S1231" s="10">
        <f t="shared" si="371"/>
        <v>0.11949685534591195</v>
      </c>
      <c r="T1231" s="10">
        <f t="shared" si="372"/>
        <v>6.7924528301886791E-2</v>
      </c>
      <c r="U1231" s="10">
        <f t="shared" si="373"/>
        <v>5.157232704402516E-2</v>
      </c>
      <c r="V1231" s="10">
        <f t="shared" si="374"/>
        <v>0.24654088050314465</v>
      </c>
      <c r="W1231" s="1">
        <v>4</v>
      </c>
      <c r="X1231" s="1">
        <v>2</v>
      </c>
      <c r="Y1231" s="1">
        <v>11</v>
      </c>
      <c r="Z1231" s="1">
        <v>5</v>
      </c>
      <c r="AA1231" s="8">
        <f t="shared" si="375"/>
        <v>22</v>
      </c>
      <c r="AB1231" s="10">
        <f t="shared" si="376"/>
        <v>0.18181818181818182</v>
      </c>
      <c r="AC1231" s="10">
        <f t="shared" si="377"/>
        <v>9.0909090909090912E-2</v>
      </c>
      <c r="AD1231" s="10">
        <f t="shared" si="378"/>
        <v>0.5</v>
      </c>
      <c r="AE1231" s="10">
        <f t="shared" si="379"/>
        <v>0.22727272727272727</v>
      </c>
      <c r="AF1231" s="1">
        <v>2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57</v>
      </c>
      <c r="AO1231" s="20" t="str">
        <f t="shared" si="362"/>
        <v>50-65</v>
      </c>
      <c r="AP1231" s="1">
        <v>2533</v>
      </c>
      <c r="AQ1231" s="1">
        <v>1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1</v>
      </c>
      <c r="AY1231" s="1">
        <v>0</v>
      </c>
      <c r="AZ1231" s="1">
        <v>403</v>
      </c>
      <c r="BA1231" s="23">
        <v>42316</v>
      </c>
      <c r="BB1231" s="25">
        <f t="shared" si="363"/>
        <v>11</v>
      </c>
      <c r="BC1231" s="25" t="str">
        <f t="shared" si="364"/>
        <v>November</v>
      </c>
      <c r="BD1231" s="25">
        <v>1</v>
      </c>
      <c r="BE1231" t="str">
        <f t="shared" si="365"/>
        <v>1041,49476,Low income,11,Low spender,0.000222330018594874,0,1,29,386,23,95,54,41,196,795,0.485534591194969,0.0289308176100629,0.119496855345912,0.0679245283018868,0.0515723270440252,0.246540880503145,4,2,11,5,22,0.181818181818182,0.0909090909090909,0.5,0.227272727272727,2,0,0,0,0,0,0,0,57,50-65,2533,1,0,0,0,0,0,0,1,0,403</v>
      </c>
    </row>
    <row r="1232" spans="1:57" ht="13.2" x14ac:dyDescent="0.25">
      <c r="A1232" s="8">
        <v>1309</v>
      </c>
      <c r="B1232" s="1">
        <v>61794</v>
      </c>
      <c r="C1232" s="8" t="str">
        <f t="shared" si="366"/>
        <v>High income</v>
      </c>
      <c r="D1232" s="31">
        <v>2157</v>
      </c>
      <c r="E1232" s="34" t="str">
        <f t="shared" si="367"/>
        <v>High spender</v>
      </c>
      <c r="F1232" s="10">
        <f t="shared" si="361"/>
        <v>3.4906301582677927E-2</v>
      </c>
      <c r="G1232" s="1">
        <v>0</v>
      </c>
      <c r="H1232" s="1">
        <v>1</v>
      </c>
      <c r="I1232" s="1">
        <v>74</v>
      </c>
      <c r="J1232" s="1">
        <v>264</v>
      </c>
      <c r="K1232" s="1">
        <v>47</v>
      </c>
      <c r="L1232" s="1">
        <v>188</v>
      </c>
      <c r="M1232" s="1">
        <v>54</v>
      </c>
      <c r="N1232" s="1">
        <v>47</v>
      </c>
      <c r="O1232" s="1">
        <v>11</v>
      </c>
      <c r="P1232" s="8">
        <f t="shared" si="368"/>
        <v>611</v>
      </c>
      <c r="Q1232" s="10">
        <f t="shared" si="369"/>
        <v>0.43207855973813419</v>
      </c>
      <c r="R1232" s="10">
        <f t="shared" si="370"/>
        <v>7.6923076923076927E-2</v>
      </c>
      <c r="S1232" s="10">
        <f t="shared" si="371"/>
        <v>0.30769230769230771</v>
      </c>
      <c r="T1232" s="10">
        <f t="shared" si="372"/>
        <v>8.8379705400982E-2</v>
      </c>
      <c r="U1232" s="10">
        <f t="shared" si="373"/>
        <v>7.6923076923076927E-2</v>
      </c>
      <c r="V1232" s="10">
        <f t="shared" si="374"/>
        <v>1.8003273322422259E-2</v>
      </c>
      <c r="W1232" s="1">
        <v>2</v>
      </c>
      <c r="X1232" s="1">
        <v>4</v>
      </c>
      <c r="Y1232" s="1">
        <v>4</v>
      </c>
      <c r="Z1232" s="1">
        <v>10</v>
      </c>
      <c r="AA1232" s="8">
        <f t="shared" si="375"/>
        <v>20</v>
      </c>
      <c r="AB1232" s="10">
        <f t="shared" si="376"/>
        <v>0.1</v>
      </c>
      <c r="AC1232" s="10">
        <f t="shared" si="377"/>
        <v>0.2</v>
      </c>
      <c r="AD1232" s="10">
        <f t="shared" si="378"/>
        <v>0.2</v>
      </c>
      <c r="AE1232" s="10">
        <f t="shared" si="379"/>
        <v>0.5</v>
      </c>
      <c r="AF1232" s="1">
        <v>2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59</v>
      </c>
      <c r="AO1232" s="20" t="str">
        <f t="shared" si="362"/>
        <v>50-65</v>
      </c>
      <c r="AP1232" s="1">
        <v>2447</v>
      </c>
      <c r="AQ1232" s="1">
        <v>0</v>
      </c>
      <c r="AR1232" s="1">
        <v>1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1</v>
      </c>
      <c r="AY1232" s="1">
        <v>0</v>
      </c>
      <c r="AZ1232" s="1">
        <v>589</v>
      </c>
      <c r="BA1232" s="23">
        <v>42402</v>
      </c>
      <c r="BB1232" s="25">
        <f t="shared" si="363"/>
        <v>2</v>
      </c>
      <c r="BC1232" s="25" t="str">
        <f t="shared" si="364"/>
        <v>February</v>
      </c>
      <c r="BD1232" s="25">
        <v>1</v>
      </c>
      <c r="BE1232" t="str">
        <f t="shared" si="365"/>
        <v>1309,61794,High income,2157,High spender,0.0349063015826779,0,1,74,264,47,188,54,47,11,611,0.432078559738134,0.0769230769230769,0.307692307692308,0.088379705400982,0.0769230769230769,0.0180032733224223,2,4,4,10,20,0.1,0.2,0.2,0.5,2,0,0,0,0,0,0,0,59,50-65,2447,0,1,0,0,0,0,0,1,0,589</v>
      </c>
    </row>
    <row r="1233" spans="1:57" ht="13.2" x14ac:dyDescent="0.25">
      <c r="A1233" s="8">
        <v>1013</v>
      </c>
      <c r="B1233" s="1">
        <v>67680</v>
      </c>
      <c r="C1233" s="8" t="str">
        <f t="shared" si="366"/>
        <v>High income</v>
      </c>
      <c r="D1233" s="31">
        <v>892</v>
      </c>
      <c r="E1233" s="34" t="str">
        <f t="shared" si="367"/>
        <v>High spender</v>
      </c>
      <c r="F1233" s="10">
        <f t="shared" si="361"/>
        <v>1.317966903073286E-2</v>
      </c>
      <c r="G1233" s="1">
        <v>0</v>
      </c>
      <c r="H1233" s="1">
        <v>1</v>
      </c>
      <c r="I1233" s="1">
        <v>8</v>
      </c>
      <c r="J1233" s="1">
        <v>546</v>
      </c>
      <c r="K1233" s="1">
        <v>0</v>
      </c>
      <c r="L1233" s="1">
        <v>48</v>
      </c>
      <c r="M1233" s="1">
        <v>0</v>
      </c>
      <c r="N1233" s="1">
        <v>6</v>
      </c>
      <c r="O1233" s="1">
        <v>6</v>
      </c>
      <c r="P1233" s="8">
        <f t="shared" si="368"/>
        <v>606</v>
      </c>
      <c r="Q1233" s="10">
        <f t="shared" si="369"/>
        <v>0.90099009900990101</v>
      </c>
      <c r="R1233" s="10">
        <f t="shared" si="370"/>
        <v>0</v>
      </c>
      <c r="S1233" s="10">
        <f t="shared" si="371"/>
        <v>7.9207920792079209E-2</v>
      </c>
      <c r="T1233" s="10">
        <f t="shared" si="372"/>
        <v>0</v>
      </c>
      <c r="U1233" s="10">
        <f t="shared" si="373"/>
        <v>9.9009900990099011E-3</v>
      </c>
      <c r="V1233" s="10">
        <f t="shared" si="374"/>
        <v>9.9009900990099011E-3</v>
      </c>
      <c r="W1233" s="1">
        <v>1</v>
      </c>
      <c r="X1233" s="1">
        <v>7</v>
      </c>
      <c r="Y1233" s="1">
        <v>3</v>
      </c>
      <c r="Z1233" s="1">
        <v>8</v>
      </c>
      <c r="AA1233" s="8">
        <f t="shared" si="375"/>
        <v>19</v>
      </c>
      <c r="AB1233" s="10">
        <f t="shared" si="376"/>
        <v>5.2631578947368418E-2</v>
      </c>
      <c r="AC1233" s="10">
        <f t="shared" si="377"/>
        <v>0.36842105263157893</v>
      </c>
      <c r="AD1233" s="10">
        <f t="shared" si="378"/>
        <v>0.15789473684210525</v>
      </c>
      <c r="AE1233" s="10">
        <f t="shared" si="379"/>
        <v>0.42105263157894735</v>
      </c>
      <c r="AF1233" s="1">
        <v>5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69</v>
      </c>
      <c r="AO1233" s="20" t="str">
        <f t="shared" si="362"/>
        <v>66+</v>
      </c>
      <c r="AP1233" s="1">
        <v>2542</v>
      </c>
      <c r="AQ1233" s="1">
        <v>0</v>
      </c>
      <c r="AR1233" s="1">
        <v>0</v>
      </c>
      <c r="AS1233" s="1">
        <v>0</v>
      </c>
      <c r="AT1233" s="1">
        <v>0</v>
      </c>
      <c r="AU1233" s="1">
        <v>1</v>
      </c>
      <c r="AV1233" s="1">
        <v>0</v>
      </c>
      <c r="AW1233" s="1">
        <v>0</v>
      </c>
      <c r="AX1233" s="1">
        <v>0</v>
      </c>
      <c r="AY1233" s="1">
        <v>1</v>
      </c>
      <c r="AZ1233" s="1">
        <v>594</v>
      </c>
      <c r="BA1233" s="23">
        <v>42307</v>
      </c>
      <c r="BB1233" s="25">
        <f t="shared" si="363"/>
        <v>10</v>
      </c>
      <c r="BC1233" s="25" t="str">
        <f t="shared" si="364"/>
        <v>October</v>
      </c>
      <c r="BD1233" s="25">
        <v>1</v>
      </c>
      <c r="BE1233" t="str">
        <f t="shared" si="365"/>
        <v>1013,67680,High income,892,High spender,0.0131796690307329,0,1,8,546,0,48,0,6,6,606,0.900990099009901,0,0.0792079207920792,0,0.0099009900990099,0.0099009900990099,1,7,3,8,19,0.0526315789473684,0.368421052631579,0.157894736842105,0.421052631578947,5,0,0,0,0,0,0,0,69,66+,2542,0,0,0,0,1,0,0,0,1,594</v>
      </c>
    </row>
    <row r="1234" spans="1:57" ht="13.2" x14ac:dyDescent="0.25">
      <c r="A1234" s="8">
        <v>768</v>
      </c>
      <c r="B1234" s="1">
        <v>63777</v>
      </c>
      <c r="C1234" s="8" t="str">
        <f t="shared" si="366"/>
        <v>High income</v>
      </c>
      <c r="D1234" s="31">
        <v>1727</v>
      </c>
      <c r="E1234" s="34" t="str">
        <f t="shared" si="367"/>
        <v>High spender</v>
      </c>
      <c r="F1234" s="10">
        <f t="shared" si="361"/>
        <v>2.7078727440926979E-2</v>
      </c>
      <c r="G1234" s="1">
        <v>1</v>
      </c>
      <c r="H1234" s="1">
        <v>1</v>
      </c>
      <c r="I1234" s="1">
        <v>87</v>
      </c>
      <c r="J1234" s="1">
        <v>457</v>
      </c>
      <c r="K1234" s="1">
        <v>5</v>
      </c>
      <c r="L1234" s="1">
        <v>106</v>
      </c>
      <c r="M1234" s="1">
        <v>15</v>
      </c>
      <c r="N1234" s="1">
        <v>17</v>
      </c>
      <c r="O1234" s="1">
        <v>53</v>
      </c>
      <c r="P1234" s="8">
        <f t="shared" si="368"/>
        <v>653</v>
      </c>
      <c r="Q1234" s="10">
        <f t="shared" si="369"/>
        <v>0.69984686064318535</v>
      </c>
      <c r="R1234" s="10">
        <f t="shared" si="370"/>
        <v>7.656967840735069E-3</v>
      </c>
      <c r="S1234" s="10">
        <f t="shared" si="371"/>
        <v>0.16232771822358347</v>
      </c>
      <c r="T1234" s="10">
        <f t="shared" si="372"/>
        <v>2.2970903522205207E-2</v>
      </c>
      <c r="U1234" s="10">
        <f t="shared" si="373"/>
        <v>2.6033690658499236E-2</v>
      </c>
      <c r="V1234" s="10">
        <f t="shared" si="374"/>
        <v>8.1163859111791734E-2</v>
      </c>
      <c r="W1234" s="1">
        <v>8</v>
      </c>
      <c r="X1234" s="1">
        <v>11</v>
      </c>
      <c r="Y1234" s="1">
        <v>1</v>
      </c>
      <c r="Z1234" s="1">
        <v>6</v>
      </c>
      <c r="AA1234" s="8">
        <f t="shared" si="375"/>
        <v>26</v>
      </c>
      <c r="AB1234" s="10">
        <f t="shared" si="376"/>
        <v>0.30769230769230771</v>
      </c>
      <c r="AC1234" s="10">
        <f t="shared" si="377"/>
        <v>0.42307692307692307</v>
      </c>
      <c r="AD1234" s="10">
        <f t="shared" si="378"/>
        <v>3.8461538461538464E-2</v>
      </c>
      <c r="AE1234" s="10">
        <f t="shared" si="379"/>
        <v>0.23076923076923078</v>
      </c>
      <c r="AF1234" s="1">
        <v>8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41</v>
      </c>
      <c r="AO1234" s="20" t="str">
        <f t="shared" si="362"/>
        <v>36-50</v>
      </c>
      <c r="AP1234" s="1">
        <v>2621</v>
      </c>
      <c r="AQ1234" s="1">
        <v>0</v>
      </c>
      <c r="AR1234" s="1">
        <v>1</v>
      </c>
      <c r="AS1234" s="1">
        <v>0</v>
      </c>
      <c r="AT1234" s="1">
        <v>0</v>
      </c>
      <c r="AU1234" s="1">
        <v>0</v>
      </c>
      <c r="AV1234" s="1">
        <v>0</v>
      </c>
      <c r="AW1234" s="1">
        <v>1</v>
      </c>
      <c r="AX1234" s="1">
        <v>0</v>
      </c>
      <c r="AY1234" s="1">
        <v>0</v>
      </c>
      <c r="AZ1234" s="1">
        <v>547</v>
      </c>
      <c r="BA1234" s="23">
        <v>42228</v>
      </c>
      <c r="BB1234" s="25">
        <f t="shared" si="363"/>
        <v>8</v>
      </c>
      <c r="BC1234" s="25" t="str">
        <f t="shared" si="364"/>
        <v>August</v>
      </c>
      <c r="BD1234" s="25">
        <v>1</v>
      </c>
      <c r="BE1234" t="str">
        <f t="shared" si="365"/>
        <v>768,63777,High income,1727,High spender,0.027078727440927,1,1,87,457,5,106,15,17,53,653,0.699846860643185,0.00765696784073507,0.162327718223583,0.0229709035222052,0.0260336906584992,0.0811638591117917,8,11,1,6,26,0.307692307692308,0.423076923076923,0.0384615384615385,0.230769230769231,8,0,0,0,0,0,0,0,41,36-50,2621,0,1,0,0,0,0,1,0,0,547</v>
      </c>
    </row>
    <row r="1235" spans="1:57" ht="13.2" x14ac:dyDescent="0.25">
      <c r="A1235" s="8">
        <v>559</v>
      </c>
      <c r="B1235" s="1">
        <v>64795</v>
      </c>
      <c r="C1235" s="8" t="str">
        <f t="shared" si="366"/>
        <v>High income</v>
      </c>
      <c r="D1235" s="31">
        <v>721</v>
      </c>
      <c r="E1235" s="34" t="str">
        <f t="shared" si="367"/>
        <v>High spender</v>
      </c>
      <c r="F1235" s="10">
        <f t="shared" si="361"/>
        <v>1.1127401805694884E-2</v>
      </c>
      <c r="G1235" s="1">
        <v>0</v>
      </c>
      <c r="H1235" s="1">
        <v>1</v>
      </c>
      <c r="I1235" s="1">
        <v>23</v>
      </c>
      <c r="J1235" s="1">
        <v>412</v>
      </c>
      <c r="K1235" s="1">
        <v>5</v>
      </c>
      <c r="L1235" s="1">
        <v>119</v>
      </c>
      <c r="M1235" s="1">
        <v>38</v>
      </c>
      <c r="N1235" s="1">
        <v>29</v>
      </c>
      <c r="O1235" s="1">
        <v>77</v>
      </c>
      <c r="P1235" s="8">
        <f t="shared" si="368"/>
        <v>680</v>
      </c>
      <c r="Q1235" s="10">
        <f t="shared" si="369"/>
        <v>0.60588235294117643</v>
      </c>
      <c r="R1235" s="10">
        <f t="shared" si="370"/>
        <v>7.3529411764705881E-3</v>
      </c>
      <c r="S1235" s="10">
        <f t="shared" si="371"/>
        <v>0.17499999999999999</v>
      </c>
      <c r="T1235" s="10">
        <f t="shared" si="372"/>
        <v>5.5882352941176473E-2</v>
      </c>
      <c r="U1235" s="10">
        <f t="shared" si="373"/>
        <v>4.2647058823529413E-2</v>
      </c>
      <c r="V1235" s="10">
        <f t="shared" si="374"/>
        <v>0.11323529411764706</v>
      </c>
      <c r="W1235" s="1">
        <v>3</v>
      </c>
      <c r="X1235" s="1">
        <v>3</v>
      </c>
      <c r="Y1235" s="1">
        <v>3</v>
      </c>
      <c r="Z1235" s="1">
        <v>12</v>
      </c>
      <c r="AA1235" s="8">
        <f t="shared" si="375"/>
        <v>21</v>
      </c>
      <c r="AB1235" s="10">
        <f t="shared" si="376"/>
        <v>0.14285714285714285</v>
      </c>
      <c r="AC1235" s="10">
        <f t="shared" si="377"/>
        <v>0.14285714285714285</v>
      </c>
      <c r="AD1235" s="10">
        <f t="shared" si="378"/>
        <v>0.14285714285714285</v>
      </c>
      <c r="AE1235" s="10">
        <f t="shared" si="379"/>
        <v>0.5714285714285714</v>
      </c>
      <c r="AF1235" s="1">
        <v>2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49</v>
      </c>
      <c r="AO1235" s="20" t="str">
        <f t="shared" si="362"/>
        <v>36-50</v>
      </c>
      <c r="AP1235" s="1">
        <v>2687</v>
      </c>
      <c r="AQ1235" s="1">
        <v>0</v>
      </c>
      <c r="AR1235" s="1">
        <v>1</v>
      </c>
      <c r="AS1235" s="1">
        <v>0</v>
      </c>
      <c r="AT1235" s="1">
        <v>0</v>
      </c>
      <c r="AU1235" s="1">
        <v>0</v>
      </c>
      <c r="AV1235" s="1">
        <v>0</v>
      </c>
      <c r="AW1235" s="1">
        <v>1</v>
      </c>
      <c r="AX1235" s="1">
        <v>0</v>
      </c>
      <c r="AY1235" s="1">
        <v>0</v>
      </c>
      <c r="AZ1235" s="1">
        <v>526</v>
      </c>
      <c r="BA1235" s="23">
        <v>42162</v>
      </c>
      <c r="BB1235" s="25">
        <f t="shared" si="363"/>
        <v>6</v>
      </c>
      <c r="BC1235" s="25" t="str">
        <f t="shared" si="364"/>
        <v>June</v>
      </c>
      <c r="BD1235" s="25">
        <v>1</v>
      </c>
      <c r="BE1235" t="str">
        <f t="shared" si="365"/>
        <v>559,64795,High income,721,High spender,0.0111274018056949,0,1,23,412,5,119,38,29,77,680,0.605882352941176,0.00735294117647059,0.175,0.0558823529411765,0.0426470588235294,0.113235294117647,3,3,3,12,21,0.142857142857143,0.142857142857143,0.142857142857143,0.571428571428571,2,0,0,0,0,0,0,0,49,36-50,2687,0,1,0,0,0,0,1,0,0,526</v>
      </c>
    </row>
    <row r="1236" spans="1:57" ht="13.2" x14ac:dyDescent="0.25">
      <c r="A1236" s="8">
        <v>971</v>
      </c>
      <c r="B1236" s="1">
        <v>77981</v>
      </c>
      <c r="C1236" s="8" t="str">
        <f t="shared" si="366"/>
        <v>High income</v>
      </c>
      <c r="D1236" s="31">
        <v>345</v>
      </c>
      <c r="E1236" s="34" t="str">
        <f t="shared" si="367"/>
        <v>Low spender</v>
      </c>
      <c r="F1236" s="10">
        <f t="shared" si="361"/>
        <v>4.424154601761968E-3</v>
      </c>
      <c r="G1236" s="1">
        <v>1</v>
      </c>
      <c r="H1236" s="1">
        <v>0</v>
      </c>
      <c r="I1236" s="1">
        <v>78</v>
      </c>
      <c r="J1236" s="1">
        <v>138</v>
      </c>
      <c r="K1236" s="1">
        <v>120</v>
      </c>
      <c r="L1236" s="1">
        <v>204</v>
      </c>
      <c r="M1236" s="1">
        <v>16</v>
      </c>
      <c r="N1236" s="1">
        <v>126</v>
      </c>
      <c r="O1236" s="1">
        <v>60</v>
      </c>
      <c r="P1236" s="8">
        <f t="shared" si="368"/>
        <v>664</v>
      </c>
      <c r="Q1236" s="10">
        <f t="shared" si="369"/>
        <v>0.20783132530120482</v>
      </c>
      <c r="R1236" s="10">
        <f t="shared" si="370"/>
        <v>0.18072289156626506</v>
      </c>
      <c r="S1236" s="10">
        <f t="shared" si="371"/>
        <v>0.30722891566265059</v>
      </c>
      <c r="T1236" s="10">
        <f t="shared" si="372"/>
        <v>2.4096385542168676E-2</v>
      </c>
      <c r="U1236" s="10">
        <f t="shared" si="373"/>
        <v>0.18975903614457831</v>
      </c>
      <c r="V1236" s="10">
        <f t="shared" si="374"/>
        <v>9.036144578313253E-2</v>
      </c>
      <c r="W1236" s="1">
        <v>3</v>
      </c>
      <c r="X1236" s="1">
        <v>7</v>
      </c>
      <c r="Y1236" s="1">
        <v>4</v>
      </c>
      <c r="Z1236" s="1">
        <v>7</v>
      </c>
      <c r="AA1236" s="8">
        <f t="shared" si="375"/>
        <v>21</v>
      </c>
      <c r="AB1236" s="10">
        <f t="shared" si="376"/>
        <v>0.14285714285714285</v>
      </c>
      <c r="AC1236" s="10">
        <f t="shared" si="377"/>
        <v>0.33333333333333331</v>
      </c>
      <c r="AD1236" s="10">
        <f t="shared" si="378"/>
        <v>0.19047619047619047</v>
      </c>
      <c r="AE1236" s="10">
        <f t="shared" si="379"/>
        <v>0.33333333333333331</v>
      </c>
      <c r="AF1236" s="1">
        <v>5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48</v>
      </c>
      <c r="AO1236" s="20" t="str">
        <f t="shared" si="362"/>
        <v>36-50</v>
      </c>
      <c r="AP1236" s="1">
        <v>2558</v>
      </c>
      <c r="AQ1236" s="1">
        <v>0</v>
      </c>
      <c r="AR1236" s="1">
        <v>1</v>
      </c>
      <c r="AS1236" s="1">
        <v>0</v>
      </c>
      <c r="AT1236" s="1">
        <v>0</v>
      </c>
      <c r="AU1236" s="1">
        <v>0</v>
      </c>
      <c r="AV1236" s="1">
        <v>0</v>
      </c>
      <c r="AW1236" s="1">
        <v>1</v>
      </c>
      <c r="AX1236" s="1">
        <v>0</v>
      </c>
      <c r="AY1236" s="1">
        <v>0</v>
      </c>
      <c r="AZ1236" s="1">
        <v>544</v>
      </c>
      <c r="BA1236" s="23">
        <v>42291</v>
      </c>
      <c r="BB1236" s="25">
        <f t="shared" si="363"/>
        <v>10</v>
      </c>
      <c r="BC1236" s="25" t="str">
        <f t="shared" si="364"/>
        <v>October</v>
      </c>
      <c r="BD1236" s="25">
        <v>1</v>
      </c>
      <c r="BE1236" t="str">
        <f t="shared" si="365"/>
        <v>971,77981,High income,345,Low spender,0.00442415460176197,1,0,78,138,120,204,16,126,60,664,0.207831325301205,0.180722891566265,0.307228915662651,0.0240963855421687,0.189759036144578,0.0903614457831325,3,7,4,7,21,0.142857142857143,0.333333333333333,0.19047619047619,0.333333333333333,5,0,0,0,0,0,0,0,48,36-50,2558,0,1,0,0,0,0,1,0,0,544</v>
      </c>
    </row>
    <row r="1237" spans="1:57" ht="13.2" x14ac:dyDescent="0.25">
      <c r="A1237" s="8">
        <v>2012</v>
      </c>
      <c r="B1237" s="1">
        <v>62159</v>
      </c>
      <c r="C1237" s="8" t="str">
        <f t="shared" si="366"/>
        <v>High income</v>
      </c>
      <c r="D1237" s="31">
        <v>269</v>
      </c>
      <c r="E1237" s="34" t="str">
        <f t="shared" si="367"/>
        <v>Low spender</v>
      </c>
      <c r="F1237" s="10">
        <f t="shared" si="361"/>
        <v>4.3276114480606184E-3</v>
      </c>
      <c r="G1237" s="1">
        <v>0</v>
      </c>
      <c r="H1237" s="1">
        <v>0</v>
      </c>
      <c r="I1237" s="1">
        <v>68</v>
      </c>
      <c r="J1237" s="1">
        <v>182</v>
      </c>
      <c r="K1237" s="1">
        <v>17</v>
      </c>
      <c r="L1237" s="1">
        <v>259</v>
      </c>
      <c r="M1237" s="1">
        <v>77</v>
      </c>
      <c r="N1237" s="1">
        <v>70</v>
      </c>
      <c r="O1237" s="1">
        <v>29</v>
      </c>
      <c r="P1237" s="8">
        <f t="shared" si="368"/>
        <v>634</v>
      </c>
      <c r="Q1237" s="10">
        <f t="shared" si="369"/>
        <v>0.28706624605678233</v>
      </c>
      <c r="R1237" s="10">
        <f t="shared" si="370"/>
        <v>2.6813880126182965E-2</v>
      </c>
      <c r="S1237" s="10">
        <f t="shared" si="371"/>
        <v>0.40851735015772872</v>
      </c>
      <c r="T1237" s="10">
        <f t="shared" si="372"/>
        <v>0.12145110410094637</v>
      </c>
      <c r="U1237" s="10">
        <f t="shared" si="373"/>
        <v>0.11041009463722397</v>
      </c>
      <c r="V1237" s="10">
        <f t="shared" si="374"/>
        <v>4.5741324921135647E-2</v>
      </c>
      <c r="W1237" s="1">
        <v>1</v>
      </c>
      <c r="X1237" s="1">
        <v>6</v>
      </c>
      <c r="Y1237" s="1">
        <v>2</v>
      </c>
      <c r="Z1237" s="1">
        <v>10</v>
      </c>
      <c r="AA1237" s="8">
        <f t="shared" si="375"/>
        <v>19</v>
      </c>
      <c r="AB1237" s="10">
        <f t="shared" si="376"/>
        <v>5.2631578947368418E-2</v>
      </c>
      <c r="AC1237" s="10">
        <f t="shared" si="377"/>
        <v>0.31578947368421051</v>
      </c>
      <c r="AD1237" s="10">
        <f t="shared" si="378"/>
        <v>0.10526315789473684</v>
      </c>
      <c r="AE1237" s="10">
        <f t="shared" si="379"/>
        <v>0.52631578947368418</v>
      </c>
      <c r="AF1237" s="1">
        <v>4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74</v>
      </c>
      <c r="AO1237" s="20" t="str">
        <f t="shared" si="362"/>
        <v>66+</v>
      </c>
      <c r="AP1237" s="1">
        <v>2221</v>
      </c>
      <c r="AQ1237" s="1">
        <v>0</v>
      </c>
      <c r="AR1237" s="1">
        <v>0</v>
      </c>
      <c r="AS1237" s="1">
        <v>1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1</v>
      </c>
      <c r="AZ1237" s="1">
        <v>576</v>
      </c>
      <c r="BA1237" s="23">
        <v>42628</v>
      </c>
      <c r="BB1237" s="25">
        <f t="shared" si="363"/>
        <v>9</v>
      </c>
      <c r="BC1237" s="25" t="str">
        <f t="shared" si="364"/>
        <v>September</v>
      </c>
      <c r="BD1237" s="25">
        <v>1</v>
      </c>
      <c r="BE1237" t="str">
        <f t="shared" si="365"/>
        <v>2012,62159,High income,269,Low spender,0.00432761144806062,0,0,68,182,17,259,77,70,29,634,0.287066246056782,0.026813880126183,0.408517350157729,0.121451104100946,0.110410094637224,0.0457413249211356,1,6,2,10,19,0.0526315789473684,0.315789473684211,0.105263157894737,0.526315789473684,4,0,0,0,0,0,0,0,74,66+,2221,0,0,1,0,0,0,0,0,1,576</v>
      </c>
    </row>
    <row r="1238" spans="1:57" ht="13.2" x14ac:dyDescent="0.25">
      <c r="A1238" s="8">
        <v>1135</v>
      </c>
      <c r="B1238" s="1">
        <v>56067</v>
      </c>
      <c r="C1238" s="8" t="str">
        <f t="shared" si="366"/>
        <v>High income</v>
      </c>
      <c r="D1238" s="31">
        <v>405</v>
      </c>
      <c r="E1238" s="34" t="str">
        <f t="shared" si="367"/>
        <v>Low spender</v>
      </c>
      <c r="F1238" s="10">
        <f t="shared" si="361"/>
        <v>7.2235004548129918E-3</v>
      </c>
      <c r="G1238" s="1">
        <v>0</v>
      </c>
      <c r="H1238" s="1">
        <v>1</v>
      </c>
      <c r="I1238" s="1">
        <v>51</v>
      </c>
      <c r="J1238" s="1">
        <v>517</v>
      </c>
      <c r="K1238" s="1">
        <v>12</v>
      </c>
      <c r="L1238" s="1">
        <v>54</v>
      </c>
      <c r="M1238" s="1">
        <v>16</v>
      </c>
      <c r="N1238" s="1">
        <v>6</v>
      </c>
      <c r="O1238" s="1">
        <v>120</v>
      </c>
      <c r="P1238" s="8">
        <f t="shared" si="368"/>
        <v>725</v>
      </c>
      <c r="Q1238" s="10">
        <f t="shared" si="369"/>
        <v>0.71310344827586203</v>
      </c>
      <c r="R1238" s="10">
        <f t="shared" si="370"/>
        <v>1.6551724137931035E-2</v>
      </c>
      <c r="S1238" s="10">
        <f t="shared" si="371"/>
        <v>7.4482758620689649E-2</v>
      </c>
      <c r="T1238" s="10">
        <f t="shared" si="372"/>
        <v>2.2068965517241378E-2</v>
      </c>
      <c r="U1238" s="10">
        <f t="shared" si="373"/>
        <v>8.2758620689655175E-3</v>
      </c>
      <c r="V1238" s="10">
        <f t="shared" si="374"/>
        <v>0.16551724137931034</v>
      </c>
      <c r="W1238" s="1">
        <v>2</v>
      </c>
      <c r="X1238" s="1">
        <v>7</v>
      </c>
      <c r="Y1238" s="1">
        <v>4</v>
      </c>
      <c r="Z1238" s="1">
        <v>7</v>
      </c>
      <c r="AA1238" s="8">
        <f t="shared" si="375"/>
        <v>20</v>
      </c>
      <c r="AB1238" s="10">
        <f t="shared" si="376"/>
        <v>0.1</v>
      </c>
      <c r="AC1238" s="10">
        <f t="shared" si="377"/>
        <v>0.35</v>
      </c>
      <c r="AD1238" s="10">
        <f t="shared" si="378"/>
        <v>0.2</v>
      </c>
      <c r="AE1238" s="10">
        <f t="shared" si="379"/>
        <v>0.35</v>
      </c>
      <c r="AF1238" s="1">
        <v>5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58</v>
      </c>
      <c r="AO1238" s="20" t="str">
        <f t="shared" si="362"/>
        <v>50-65</v>
      </c>
      <c r="AP1238" s="1">
        <v>2503</v>
      </c>
      <c r="AQ1238" s="1">
        <v>0</v>
      </c>
      <c r="AR1238" s="1">
        <v>0</v>
      </c>
      <c r="AS1238" s="1">
        <v>0</v>
      </c>
      <c r="AT1238" s="1">
        <v>1</v>
      </c>
      <c r="AU1238" s="1">
        <v>0</v>
      </c>
      <c r="AV1238" s="1">
        <v>0</v>
      </c>
      <c r="AW1238" s="1">
        <v>0</v>
      </c>
      <c r="AX1238" s="1">
        <v>0</v>
      </c>
      <c r="AY1238" s="1">
        <v>1</v>
      </c>
      <c r="AZ1238" s="1">
        <v>485</v>
      </c>
      <c r="BA1238" s="23">
        <v>42346</v>
      </c>
      <c r="BB1238" s="25">
        <f t="shared" si="363"/>
        <v>12</v>
      </c>
      <c r="BC1238" s="25" t="str">
        <f t="shared" si="364"/>
        <v>December</v>
      </c>
      <c r="BD1238" s="25">
        <v>1</v>
      </c>
      <c r="BE1238" t="str">
        <f t="shared" si="365"/>
        <v>1135,56067,High income,405,Low spender,0.00722350045481299,0,1,51,517,12,54,16,6,120,725,0.713103448275862,0.016551724137931,0.0744827586206896,0.0220689655172414,0.00827586206896552,0.16551724137931,2,7,4,7,20,0.1,0.35,0.2,0.35,5,0,0,0,0,0,0,0,58,50-65,2503,0,0,0,1,0,0,0,0,1,485</v>
      </c>
    </row>
    <row r="1239" spans="1:57" ht="13.2" x14ac:dyDescent="0.25">
      <c r="A1239" s="8">
        <v>2095</v>
      </c>
      <c r="B1239" s="1">
        <v>75127</v>
      </c>
      <c r="C1239" s="8" t="str">
        <f t="shared" si="366"/>
        <v>High income</v>
      </c>
      <c r="D1239" s="31">
        <v>977</v>
      </c>
      <c r="E1239" s="34" t="str">
        <f t="shared" si="367"/>
        <v>High spender</v>
      </c>
      <c r="F1239" s="10">
        <f t="shared" si="361"/>
        <v>1.3004645467009197E-2</v>
      </c>
      <c r="G1239" s="1">
        <v>0</v>
      </c>
      <c r="H1239" s="1">
        <v>0</v>
      </c>
      <c r="I1239" s="1">
        <v>92</v>
      </c>
      <c r="J1239" s="1">
        <v>203</v>
      </c>
      <c r="K1239" s="1">
        <v>35</v>
      </c>
      <c r="L1239" s="1">
        <v>305</v>
      </c>
      <c r="M1239" s="1">
        <v>46</v>
      </c>
      <c r="N1239" s="1">
        <v>17</v>
      </c>
      <c r="O1239" s="1">
        <v>227</v>
      </c>
      <c r="P1239" s="8">
        <f t="shared" si="368"/>
        <v>833</v>
      </c>
      <c r="Q1239" s="10">
        <f t="shared" si="369"/>
        <v>0.24369747899159663</v>
      </c>
      <c r="R1239" s="10">
        <f t="shared" si="370"/>
        <v>4.2016806722689079E-2</v>
      </c>
      <c r="S1239" s="10">
        <f t="shared" si="371"/>
        <v>0.36614645858343337</v>
      </c>
      <c r="T1239" s="10">
        <f t="shared" si="372"/>
        <v>5.5222088835534214E-2</v>
      </c>
      <c r="U1239" s="10">
        <f t="shared" si="373"/>
        <v>2.0408163265306121E-2</v>
      </c>
      <c r="V1239" s="10">
        <f t="shared" si="374"/>
        <v>0.27250900360144059</v>
      </c>
      <c r="W1239" s="1">
        <v>1</v>
      </c>
      <c r="X1239" s="1">
        <v>2</v>
      </c>
      <c r="Y1239" s="1">
        <v>11</v>
      </c>
      <c r="Z1239" s="1">
        <v>5</v>
      </c>
      <c r="AA1239" s="8">
        <f t="shared" si="375"/>
        <v>19</v>
      </c>
      <c r="AB1239" s="10">
        <f t="shared" si="376"/>
        <v>5.2631578947368418E-2</v>
      </c>
      <c r="AC1239" s="10">
        <f t="shared" si="377"/>
        <v>0.10526315789473684</v>
      </c>
      <c r="AD1239" s="10">
        <f t="shared" si="378"/>
        <v>0.57894736842105265</v>
      </c>
      <c r="AE1239" s="10">
        <f t="shared" si="379"/>
        <v>0.26315789473684209</v>
      </c>
      <c r="AF1239" s="1">
        <v>1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68</v>
      </c>
      <c r="AO1239" s="20" t="str">
        <f t="shared" si="362"/>
        <v>66+</v>
      </c>
      <c r="AP1239" s="1">
        <v>2197</v>
      </c>
      <c r="AQ1239" s="1">
        <v>0</v>
      </c>
      <c r="AR1239" s="1">
        <v>0</v>
      </c>
      <c r="AS1239" s="1">
        <v>1</v>
      </c>
      <c r="AT1239" s="1">
        <v>0</v>
      </c>
      <c r="AU1239" s="1">
        <v>0</v>
      </c>
      <c r="AV1239" s="1">
        <v>0</v>
      </c>
      <c r="AW1239" s="1">
        <v>1</v>
      </c>
      <c r="AX1239" s="1">
        <v>0</v>
      </c>
      <c r="AY1239" s="1">
        <v>0</v>
      </c>
      <c r="AZ1239" s="1">
        <v>379</v>
      </c>
      <c r="BA1239" s="23">
        <v>42652</v>
      </c>
      <c r="BB1239" s="25">
        <f t="shared" si="363"/>
        <v>10</v>
      </c>
      <c r="BC1239" s="25" t="str">
        <f t="shared" si="364"/>
        <v>October</v>
      </c>
      <c r="BD1239" s="25">
        <v>1</v>
      </c>
      <c r="BE1239" t="str">
        <f t="shared" si="365"/>
        <v>2095,75127,High income,977,High spender,0.0130046454670092,0,0,92,203,35,305,46,17,227,833,0.243697478991597,0.0420168067226891,0.366146458583433,0.0552220888355342,0.0204081632653061,0.272509003601441,1,2,11,5,19,0.0526315789473684,0.105263157894737,0.578947368421053,0.263157894736842,1,0,0,0,0,0,0,0,68,66+,2197,0,0,1,0,0,0,1,0,0,379</v>
      </c>
    </row>
    <row r="1240" spans="1:57" ht="13.2" x14ac:dyDescent="0.25">
      <c r="A1240" s="8">
        <v>1306</v>
      </c>
      <c r="B1240" s="1">
        <v>47025</v>
      </c>
      <c r="C1240" s="8" t="str">
        <f t="shared" si="366"/>
        <v>Low income</v>
      </c>
      <c r="D1240" s="31">
        <v>259</v>
      </c>
      <c r="E1240" s="34" t="str">
        <f t="shared" si="367"/>
        <v>Low spender</v>
      </c>
      <c r="F1240" s="10">
        <f t="shared" si="361"/>
        <v>5.5077086656034023E-3</v>
      </c>
      <c r="G1240" s="1">
        <v>0</v>
      </c>
      <c r="H1240" s="1">
        <v>1</v>
      </c>
      <c r="I1240" s="1">
        <v>98</v>
      </c>
      <c r="J1240" s="1">
        <v>508</v>
      </c>
      <c r="K1240" s="1">
        <v>11</v>
      </c>
      <c r="L1240" s="1">
        <v>59</v>
      </c>
      <c r="M1240" s="1">
        <v>23</v>
      </c>
      <c r="N1240" s="1">
        <v>5</v>
      </c>
      <c r="O1240" s="1">
        <v>29</v>
      </c>
      <c r="P1240" s="8">
        <f t="shared" si="368"/>
        <v>635</v>
      </c>
      <c r="Q1240" s="10">
        <f t="shared" si="369"/>
        <v>0.8</v>
      </c>
      <c r="R1240" s="10">
        <f t="shared" si="370"/>
        <v>1.7322834645669291E-2</v>
      </c>
      <c r="S1240" s="10">
        <f t="shared" si="371"/>
        <v>9.2913385826771652E-2</v>
      </c>
      <c r="T1240" s="10">
        <f t="shared" si="372"/>
        <v>3.6220472440944881E-2</v>
      </c>
      <c r="U1240" s="10">
        <f t="shared" si="373"/>
        <v>7.874015748031496E-3</v>
      </c>
      <c r="V1240" s="10">
        <f t="shared" si="374"/>
        <v>4.5669291338582677E-2</v>
      </c>
      <c r="W1240" s="1">
        <v>5</v>
      </c>
      <c r="X1240" s="1">
        <v>11</v>
      </c>
      <c r="Y1240" s="1">
        <v>1</v>
      </c>
      <c r="Z1240" s="1">
        <v>6</v>
      </c>
      <c r="AA1240" s="8">
        <f t="shared" si="375"/>
        <v>23</v>
      </c>
      <c r="AB1240" s="10">
        <f t="shared" si="376"/>
        <v>0.21739130434782608</v>
      </c>
      <c r="AC1240" s="10">
        <f t="shared" si="377"/>
        <v>0.47826086956521741</v>
      </c>
      <c r="AD1240" s="10">
        <f t="shared" si="378"/>
        <v>4.3478260869565216E-2</v>
      </c>
      <c r="AE1240" s="10">
        <f t="shared" si="379"/>
        <v>0.2608695652173913</v>
      </c>
      <c r="AF1240" s="1">
        <v>9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42</v>
      </c>
      <c r="AO1240" s="20" t="str">
        <f t="shared" si="362"/>
        <v>36-50</v>
      </c>
      <c r="AP1240" s="1">
        <v>2449</v>
      </c>
      <c r="AQ1240" s="1">
        <v>0</v>
      </c>
      <c r="AR1240" s="1">
        <v>1</v>
      </c>
      <c r="AS1240" s="1">
        <v>0</v>
      </c>
      <c r="AT1240" s="1">
        <v>0</v>
      </c>
      <c r="AU1240" s="1">
        <v>0</v>
      </c>
      <c r="AV1240" s="1">
        <v>1</v>
      </c>
      <c r="AW1240" s="1">
        <v>0</v>
      </c>
      <c r="AX1240" s="1">
        <v>0</v>
      </c>
      <c r="AY1240" s="1">
        <v>0</v>
      </c>
      <c r="AZ1240" s="1">
        <v>577</v>
      </c>
      <c r="BA1240" s="23">
        <v>42400</v>
      </c>
      <c r="BB1240" s="25">
        <f t="shared" si="363"/>
        <v>1</v>
      </c>
      <c r="BC1240" s="25" t="str">
        <f t="shared" si="364"/>
        <v>January</v>
      </c>
      <c r="BD1240" s="25">
        <v>1</v>
      </c>
      <c r="BE1240" t="str">
        <f t="shared" si="365"/>
        <v>1306,47025,Low income,259,Low spender,0.0055077086656034,0,1,98,508,11,59,23,5,29,635,0.8,0.0173228346456693,0.0929133858267717,0.0362204724409449,0.0078740157480315,0.0456692913385827,5,11,1,6,23,0.217391304347826,0.478260869565217,0.0434782608695652,0.260869565217391,9,0,0,0,0,0,0,0,42,36-50,2449,0,1,0,0,0,1,0,0,0,577</v>
      </c>
    </row>
    <row r="1241" spans="1:57" ht="13.2" x14ac:dyDescent="0.25">
      <c r="A1241" s="8">
        <v>133</v>
      </c>
      <c r="B1241" s="1">
        <v>66653</v>
      </c>
      <c r="C1241" s="8" t="str">
        <f t="shared" si="366"/>
        <v>High income</v>
      </c>
      <c r="D1241" s="31">
        <v>54</v>
      </c>
      <c r="E1241" s="34" t="str">
        <f t="shared" si="367"/>
        <v>Low spender</v>
      </c>
      <c r="F1241" s="10">
        <f t="shared" si="361"/>
        <v>8.1016608404722965E-4</v>
      </c>
      <c r="G1241" s="1">
        <v>1</v>
      </c>
      <c r="H1241" s="1">
        <v>1</v>
      </c>
      <c r="I1241" s="1">
        <v>18</v>
      </c>
      <c r="J1241" s="1">
        <v>452</v>
      </c>
      <c r="K1241" s="1">
        <v>18</v>
      </c>
      <c r="L1241" s="1">
        <v>102</v>
      </c>
      <c r="M1241" s="1">
        <v>16</v>
      </c>
      <c r="N1241" s="1">
        <v>18</v>
      </c>
      <c r="O1241" s="1">
        <v>6</v>
      </c>
      <c r="P1241" s="8">
        <f t="shared" si="368"/>
        <v>612</v>
      </c>
      <c r="Q1241" s="10">
        <f t="shared" si="369"/>
        <v>0.73856209150326801</v>
      </c>
      <c r="R1241" s="10">
        <f t="shared" si="370"/>
        <v>2.9411764705882353E-2</v>
      </c>
      <c r="S1241" s="10">
        <f t="shared" si="371"/>
        <v>0.16666666666666666</v>
      </c>
      <c r="T1241" s="10">
        <f t="shared" si="372"/>
        <v>2.6143790849673203E-2</v>
      </c>
      <c r="U1241" s="10">
        <f t="shared" si="373"/>
        <v>2.9411764705882353E-2</v>
      </c>
      <c r="V1241" s="10">
        <f t="shared" si="374"/>
        <v>9.8039215686274508E-3</v>
      </c>
      <c r="W1241" s="1">
        <v>4</v>
      </c>
      <c r="X1241" s="1">
        <v>4</v>
      </c>
      <c r="Y1241" s="1">
        <v>2</v>
      </c>
      <c r="Z1241" s="1">
        <v>12</v>
      </c>
      <c r="AA1241" s="8">
        <f t="shared" si="375"/>
        <v>22</v>
      </c>
      <c r="AB1241" s="10">
        <f t="shared" si="376"/>
        <v>0.18181818181818182</v>
      </c>
      <c r="AC1241" s="10">
        <f t="shared" si="377"/>
        <v>0.18181818181818182</v>
      </c>
      <c r="AD1241" s="10">
        <f t="shared" si="378"/>
        <v>9.0909090909090912E-2</v>
      </c>
      <c r="AE1241" s="10">
        <f t="shared" si="379"/>
        <v>0.54545454545454541</v>
      </c>
      <c r="AF1241" s="1">
        <v>3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45</v>
      </c>
      <c r="AO1241" s="20" t="str">
        <f t="shared" si="362"/>
        <v>36-50</v>
      </c>
      <c r="AP1241" s="1">
        <v>2819</v>
      </c>
      <c r="AQ1241" s="1">
        <v>0</v>
      </c>
      <c r="AR1241" s="1">
        <v>0</v>
      </c>
      <c r="AS1241" s="1">
        <v>0</v>
      </c>
      <c r="AT1241" s="1">
        <v>1</v>
      </c>
      <c r="AU1241" s="1">
        <v>0</v>
      </c>
      <c r="AV1241" s="1">
        <v>0</v>
      </c>
      <c r="AW1241" s="1">
        <v>1</v>
      </c>
      <c r="AX1241" s="1">
        <v>0</v>
      </c>
      <c r="AY1241" s="1">
        <v>0</v>
      </c>
      <c r="AZ1241" s="1">
        <v>600</v>
      </c>
      <c r="BA1241" s="23">
        <v>42030</v>
      </c>
      <c r="BB1241" s="25">
        <f t="shared" si="363"/>
        <v>1</v>
      </c>
      <c r="BC1241" s="25" t="str">
        <f t="shared" si="364"/>
        <v>January</v>
      </c>
      <c r="BD1241" s="25">
        <v>1</v>
      </c>
      <c r="BE1241" t="str">
        <f t="shared" si="365"/>
        <v>133,66653,High income,54,Low spender,0.00081016608404723,1,1,18,452,18,102,16,18,6,612,0.738562091503268,0.0294117647058824,0.166666666666667,0.0261437908496732,0.0294117647058824,0.00980392156862745,4,4,2,12,22,0.181818181818182,0.181818181818182,0.0909090909090909,0.545454545454545,3,0,0,0,0,0,0,0,45,36-50,2819,0,0,0,1,0,0,1,0,0,600</v>
      </c>
    </row>
    <row r="1242" spans="1:57" ht="13.2" x14ac:dyDescent="0.25">
      <c r="A1242" s="8">
        <v>1484</v>
      </c>
      <c r="B1242" s="1">
        <v>45938</v>
      </c>
      <c r="C1242" s="8" t="str">
        <f t="shared" si="366"/>
        <v>Low income</v>
      </c>
      <c r="D1242" s="31">
        <v>1259</v>
      </c>
      <c r="E1242" s="34" t="str">
        <f t="shared" si="367"/>
        <v>High spender</v>
      </c>
      <c r="F1242" s="10">
        <f t="shared" si="361"/>
        <v>2.7406504418999521E-2</v>
      </c>
      <c r="G1242" s="1">
        <v>0</v>
      </c>
      <c r="H1242" s="1">
        <v>0</v>
      </c>
      <c r="I1242" s="1">
        <v>46</v>
      </c>
      <c r="J1242" s="1">
        <v>273</v>
      </c>
      <c r="K1242" s="1">
        <v>11</v>
      </c>
      <c r="L1242" s="1">
        <v>178</v>
      </c>
      <c r="M1242" s="1">
        <v>62</v>
      </c>
      <c r="N1242" s="1">
        <v>83</v>
      </c>
      <c r="O1242" s="1">
        <v>29</v>
      </c>
      <c r="P1242" s="8">
        <f t="shared" si="368"/>
        <v>636</v>
      </c>
      <c r="Q1242" s="10">
        <f t="shared" si="369"/>
        <v>0.42924528301886794</v>
      </c>
      <c r="R1242" s="10">
        <f t="shared" si="370"/>
        <v>1.7295597484276729E-2</v>
      </c>
      <c r="S1242" s="10">
        <f t="shared" si="371"/>
        <v>0.27987421383647798</v>
      </c>
      <c r="T1242" s="10">
        <f t="shared" si="372"/>
        <v>9.7484276729559755E-2</v>
      </c>
      <c r="U1242" s="10">
        <f t="shared" si="373"/>
        <v>0.13050314465408805</v>
      </c>
      <c r="V1242" s="10">
        <f t="shared" si="374"/>
        <v>4.5597484276729557E-2</v>
      </c>
      <c r="W1242" s="1">
        <v>2</v>
      </c>
      <c r="X1242" s="1">
        <v>8</v>
      </c>
      <c r="Y1242" s="1">
        <v>4</v>
      </c>
      <c r="Z1242" s="1">
        <v>6</v>
      </c>
      <c r="AA1242" s="8">
        <f t="shared" si="375"/>
        <v>20</v>
      </c>
      <c r="AB1242" s="10">
        <f t="shared" si="376"/>
        <v>0.1</v>
      </c>
      <c r="AC1242" s="10">
        <f t="shared" si="377"/>
        <v>0.4</v>
      </c>
      <c r="AD1242" s="10">
        <f t="shared" si="378"/>
        <v>0.2</v>
      </c>
      <c r="AE1242" s="10">
        <f t="shared" si="379"/>
        <v>0.3</v>
      </c>
      <c r="AF1242" s="1">
        <v>6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59</v>
      </c>
      <c r="AO1242" s="20" t="str">
        <f t="shared" si="362"/>
        <v>50-65</v>
      </c>
      <c r="AP1242" s="1">
        <v>2397</v>
      </c>
      <c r="AQ1242" s="1">
        <v>0</v>
      </c>
      <c r="AR1242" s="1">
        <v>0</v>
      </c>
      <c r="AS1242" s="1">
        <v>1</v>
      </c>
      <c r="AT1242" s="1">
        <v>0</v>
      </c>
      <c r="AU1242" s="1">
        <v>0</v>
      </c>
      <c r="AV1242" s="1">
        <v>0</v>
      </c>
      <c r="AW1242" s="1">
        <v>1</v>
      </c>
      <c r="AX1242" s="1">
        <v>0</v>
      </c>
      <c r="AY1242" s="1">
        <v>0</v>
      </c>
      <c r="AZ1242" s="1">
        <v>578</v>
      </c>
      <c r="BA1242" s="23">
        <v>42452</v>
      </c>
      <c r="BB1242" s="25">
        <f t="shared" si="363"/>
        <v>3</v>
      </c>
      <c r="BC1242" s="25" t="str">
        <f t="shared" si="364"/>
        <v>March</v>
      </c>
      <c r="BD1242" s="25">
        <v>1</v>
      </c>
      <c r="BE1242" t="str">
        <f t="shared" si="365"/>
        <v>1484,45938,Low income,1259,High spender,0.0274065044189995,0,0,46,273,11,178,62,83,29,636,0.429245283018868,0.0172955974842767,0.279874213836478,0.0974842767295598,0.130503144654088,0.0455974842767296,2,8,4,6,20,0.1,0.4,0.2,0.3,6,0,0,0,0,0,0,0,59,50-65,2397,0,0,1,0,0,0,1,0,0,578</v>
      </c>
    </row>
    <row r="1243" spans="1:57" ht="13.2" x14ac:dyDescent="0.25">
      <c r="A1243" s="8">
        <v>822</v>
      </c>
      <c r="B1243" s="1">
        <v>43185</v>
      </c>
      <c r="C1243" s="8" t="str">
        <f t="shared" si="366"/>
        <v>Low income</v>
      </c>
      <c r="D1243" s="31">
        <v>358</v>
      </c>
      <c r="E1243" s="34" t="str">
        <f t="shared" si="367"/>
        <v>Low spender</v>
      </c>
      <c r="F1243" s="10">
        <f t="shared" si="361"/>
        <v>8.2899154799120061E-3</v>
      </c>
      <c r="G1243" s="1">
        <v>0</v>
      </c>
      <c r="H1243" s="1">
        <v>1</v>
      </c>
      <c r="I1243" s="1">
        <v>88</v>
      </c>
      <c r="J1243" s="1">
        <v>537</v>
      </c>
      <c r="K1243" s="1">
        <v>6</v>
      </c>
      <c r="L1243" s="1">
        <v>42</v>
      </c>
      <c r="M1243" s="1">
        <v>16</v>
      </c>
      <c r="N1243" s="1">
        <v>6</v>
      </c>
      <c r="O1243" s="1">
        <v>30</v>
      </c>
      <c r="P1243" s="8">
        <f t="shared" si="368"/>
        <v>637</v>
      </c>
      <c r="Q1243" s="10">
        <f t="shared" si="369"/>
        <v>0.84301412872841441</v>
      </c>
      <c r="R1243" s="10">
        <f t="shared" si="370"/>
        <v>9.4191522762951327E-3</v>
      </c>
      <c r="S1243" s="10">
        <f t="shared" si="371"/>
        <v>6.5934065934065936E-2</v>
      </c>
      <c r="T1243" s="10">
        <f t="shared" si="372"/>
        <v>2.5117739403453691E-2</v>
      </c>
      <c r="U1243" s="10">
        <f t="shared" si="373"/>
        <v>9.4191522762951327E-3</v>
      </c>
      <c r="V1243" s="10">
        <f t="shared" si="374"/>
        <v>4.709576138147567E-2</v>
      </c>
      <c r="W1243" s="1">
        <v>2</v>
      </c>
      <c r="X1243" s="1">
        <v>9</v>
      </c>
      <c r="Y1243" s="1">
        <v>3</v>
      </c>
      <c r="Z1243" s="1">
        <v>6</v>
      </c>
      <c r="AA1243" s="8">
        <f t="shared" si="375"/>
        <v>20</v>
      </c>
      <c r="AB1243" s="10">
        <f t="shared" si="376"/>
        <v>0.1</v>
      </c>
      <c r="AC1243" s="10">
        <f t="shared" si="377"/>
        <v>0.45</v>
      </c>
      <c r="AD1243" s="10">
        <f t="shared" si="378"/>
        <v>0.15</v>
      </c>
      <c r="AE1243" s="10">
        <f t="shared" si="379"/>
        <v>0.3</v>
      </c>
      <c r="AF1243" s="1">
        <v>8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69</v>
      </c>
      <c r="AO1243" s="20" t="str">
        <f t="shared" si="362"/>
        <v>66+</v>
      </c>
      <c r="AP1243" s="1">
        <v>2604</v>
      </c>
      <c r="AQ1243" s="1">
        <v>1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1</v>
      </c>
      <c r="AX1243" s="1">
        <v>0</v>
      </c>
      <c r="AY1243" s="1">
        <v>0</v>
      </c>
      <c r="AZ1243" s="1">
        <v>577</v>
      </c>
      <c r="BA1243" s="23">
        <v>42245</v>
      </c>
      <c r="BB1243" s="25">
        <f t="shared" si="363"/>
        <v>8</v>
      </c>
      <c r="BC1243" s="25" t="str">
        <f t="shared" si="364"/>
        <v>August</v>
      </c>
      <c r="BD1243" s="25">
        <v>1</v>
      </c>
      <c r="BE1243" t="str">
        <f t="shared" si="365"/>
        <v>822,43185,Low income,358,Low spender,0.00828991547991201,0,1,88,537,6,42,16,6,30,637,0.843014128728414,0.00941915227629513,0.0659340659340659,0.0251177394034537,0.00941915227629513,0.0470957613814757,2,9,3,6,20,0.1,0.45,0.15,0.3,8,0,0,0,0,0,0,0,69,66+,2604,1,0,0,0,0,0,1,0,0,577</v>
      </c>
    </row>
    <row r="1244" spans="1:57" ht="13.2" x14ac:dyDescent="0.25">
      <c r="A1244" s="8">
        <v>1223</v>
      </c>
      <c r="B1244" s="1">
        <v>57957</v>
      </c>
      <c r="C1244" s="8" t="str">
        <f t="shared" si="366"/>
        <v>High income</v>
      </c>
      <c r="D1244" s="31">
        <v>595</v>
      </c>
      <c r="E1244" s="34" t="str">
        <f t="shared" si="367"/>
        <v>High spender</v>
      </c>
      <c r="F1244" s="10">
        <f t="shared" si="361"/>
        <v>1.026623186155253E-2</v>
      </c>
      <c r="G1244" s="1">
        <v>0</v>
      </c>
      <c r="H1244" s="1">
        <v>1</v>
      </c>
      <c r="I1244" s="1">
        <v>24</v>
      </c>
      <c r="J1244" s="1">
        <v>290</v>
      </c>
      <c r="K1244" s="1">
        <v>59</v>
      </c>
      <c r="L1244" s="1">
        <v>177</v>
      </c>
      <c r="M1244" s="1">
        <v>77</v>
      </c>
      <c r="N1244" s="1">
        <v>5</v>
      </c>
      <c r="O1244" s="1">
        <v>29</v>
      </c>
      <c r="P1244" s="8">
        <f t="shared" si="368"/>
        <v>637</v>
      </c>
      <c r="Q1244" s="10">
        <f t="shared" si="369"/>
        <v>0.4552590266875981</v>
      </c>
      <c r="R1244" s="10">
        <f t="shared" si="370"/>
        <v>9.2621664050235475E-2</v>
      </c>
      <c r="S1244" s="10">
        <f t="shared" si="371"/>
        <v>0.27786499215070642</v>
      </c>
      <c r="T1244" s="10">
        <f t="shared" si="372"/>
        <v>0.12087912087912088</v>
      </c>
      <c r="U1244" s="10">
        <f t="shared" si="373"/>
        <v>7.8492935635792772E-3</v>
      </c>
      <c r="V1244" s="10">
        <f t="shared" si="374"/>
        <v>4.5525902668759811E-2</v>
      </c>
      <c r="W1244" s="1">
        <v>7</v>
      </c>
      <c r="X1244" s="1">
        <v>4</v>
      </c>
      <c r="Y1244" s="1">
        <v>6</v>
      </c>
      <c r="Z1244" s="1">
        <v>8</v>
      </c>
      <c r="AA1244" s="8">
        <f t="shared" si="375"/>
        <v>25</v>
      </c>
      <c r="AB1244" s="10">
        <f t="shared" si="376"/>
        <v>0.28000000000000003</v>
      </c>
      <c r="AC1244" s="10">
        <f t="shared" si="377"/>
        <v>0.16</v>
      </c>
      <c r="AD1244" s="10">
        <f t="shared" si="378"/>
        <v>0.24</v>
      </c>
      <c r="AE1244" s="10">
        <f t="shared" si="379"/>
        <v>0.32</v>
      </c>
      <c r="AF1244" s="1">
        <v>3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1</v>
      </c>
      <c r="AM1244" s="1">
        <v>0</v>
      </c>
      <c r="AN1244" s="1">
        <v>61</v>
      </c>
      <c r="AO1244" s="20" t="str">
        <f t="shared" si="362"/>
        <v>50-65</v>
      </c>
      <c r="AP1244" s="1">
        <v>2473</v>
      </c>
      <c r="AQ1244" s="1">
        <v>0</v>
      </c>
      <c r="AR1244" s="1">
        <v>0</v>
      </c>
      <c r="AS1244" s="1">
        <v>0</v>
      </c>
      <c r="AT1244" s="1">
        <v>1</v>
      </c>
      <c r="AU1244" s="1">
        <v>0</v>
      </c>
      <c r="AV1244" s="1">
        <v>0</v>
      </c>
      <c r="AW1244" s="1">
        <v>1</v>
      </c>
      <c r="AX1244" s="1">
        <v>0</v>
      </c>
      <c r="AY1244" s="1">
        <v>0</v>
      </c>
      <c r="AZ1244" s="1">
        <v>579</v>
      </c>
      <c r="BA1244" s="23">
        <v>42376</v>
      </c>
      <c r="BB1244" s="25">
        <f t="shared" si="363"/>
        <v>1</v>
      </c>
      <c r="BC1244" s="25" t="str">
        <f t="shared" si="364"/>
        <v>January</v>
      </c>
      <c r="BD1244" s="25">
        <v>1</v>
      </c>
      <c r="BE1244" t="str">
        <f t="shared" si="365"/>
        <v>1223,57957,High income,595,High spender,0.0102662318615525,0,1,24,290,59,177,77,5,29,637,0.455259026687598,0.0926216640502355,0.277864992150706,0.120879120879121,0.00784929356357928,0.0455259026687598,7,4,6,8,25,0.28,0.16,0.24,0.32,3,0,0,0,0,0,1,0,61,50-65,2473,0,0,0,1,0,0,1,0,0,579</v>
      </c>
    </row>
    <row r="1245" spans="1:57" ht="13.2" x14ac:dyDescent="0.25">
      <c r="A1245" s="8">
        <v>995</v>
      </c>
      <c r="B1245" s="1">
        <v>54058</v>
      </c>
      <c r="C1245" s="8" t="str">
        <f t="shared" si="366"/>
        <v>High income</v>
      </c>
      <c r="D1245" s="31">
        <v>1702</v>
      </c>
      <c r="E1245" s="34" t="str">
        <f t="shared" si="367"/>
        <v>High spender</v>
      </c>
      <c r="F1245" s="10">
        <f t="shared" si="361"/>
        <v>3.1484701616781977E-2</v>
      </c>
      <c r="G1245" s="1">
        <v>0</v>
      </c>
      <c r="H1245" s="1">
        <v>1</v>
      </c>
      <c r="I1245" s="1">
        <v>56</v>
      </c>
      <c r="J1245" s="1">
        <v>198</v>
      </c>
      <c r="K1245" s="1">
        <v>18</v>
      </c>
      <c r="L1245" s="1">
        <v>252</v>
      </c>
      <c r="M1245" s="1">
        <v>32</v>
      </c>
      <c r="N1245" s="1">
        <v>108</v>
      </c>
      <c r="O1245" s="1">
        <v>54</v>
      </c>
      <c r="P1245" s="8">
        <f t="shared" si="368"/>
        <v>662</v>
      </c>
      <c r="Q1245" s="10">
        <f t="shared" si="369"/>
        <v>0.29909365558912387</v>
      </c>
      <c r="R1245" s="10">
        <f t="shared" si="370"/>
        <v>2.7190332326283987E-2</v>
      </c>
      <c r="S1245" s="10">
        <f t="shared" si="371"/>
        <v>0.38066465256797583</v>
      </c>
      <c r="T1245" s="10">
        <f t="shared" si="372"/>
        <v>4.8338368580060423E-2</v>
      </c>
      <c r="U1245" s="10">
        <f t="shared" si="373"/>
        <v>0.16314199395770393</v>
      </c>
      <c r="V1245" s="10">
        <f t="shared" si="374"/>
        <v>8.1570996978851965E-2</v>
      </c>
      <c r="W1245" s="1">
        <v>2</v>
      </c>
      <c r="X1245" s="1">
        <v>4</v>
      </c>
      <c r="Y1245" s="1">
        <v>6</v>
      </c>
      <c r="Z1245" s="1">
        <v>8</v>
      </c>
      <c r="AA1245" s="8">
        <f t="shared" si="375"/>
        <v>20</v>
      </c>
      <c r="AB1245" s="10">
        <f t="shared" si="376"/>
        <v>0.1</v>
      </c>
      <c r="AC1245" s="10">
        <f t="shared" si="377"/>
        <v>0.2</v>
      </c>
      <c r="AD1245" s="10">
        <f t="shared" si="378"/>
        <v>0.3</v>
      </c>
      <c r="AE1245" s="10">
        <f t="shared" si="379"/>
        <v>0.4</v>
      </c>
      <c r="AF1245" s="1">
        <v>3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44</v>
      </c>
      <c r="AO1245" s="20" t="str">
        <f t="shared" si="362"/>
        <v>36-50</v>
      </c>
      <c r="AP1245" s="1">
        <v>2549</v>
      </c>
      <c r="AQ1245" s="1">
        <v>0</v>
      </c>
      <c r="AR1245" s="1">
        <v>0</v>
      </c>
      <c r="AS1245" s="1">
        <v>0</v>
      </c>
      <c r="AT1245" s="1">
        <v>1</v>
      </c>
      <c r="AU1245" s="1">
        <v>0</v>
      </c>
      <c r="AV1245" s="1">
        <v>0</v>
      </c>
      <c r="AW1245" s="1">
        <v>1</v>
      </c>
      <c r="AX1245" s="1">
        <v>0</v>
      </c>
      <c r="AY1245" s="1">
        <v>0</v>
      </c>
      <c r="AZ1245" s="1">
        <v>554</v>
      </c>
      <c r="BA1245" s="23">
        <v>42300</v>
      </c>
      <c r="BB1245" s="25">
        <f t="shared" si="363"/>
        <v>10</v>
      </c>
      <c r="BC1245" s="25" t="str">
        <f t="shared" si="364"/>
        <v>October</v>
      </c>
      <c r="BD1245" s="25">
        <v>1</v>
      </c>
      <c r="BE1245" t="str">
        <f t="shared" si="365"/>
        <v>995,54058,High income,1702,High spender,0.031484701616782,0,1,56,198,18,252,32,108,54,662,0.299093655589124,0.027190332326284,0.380664652567976,0.0483383685800604,0.163141993957704,0.081570996978852,2,4,6,8,20,0.1,0.2,0.3,0.4,3,0,0,0,0,0,0,0,44,36-50,2549,0,0,0,1,0,0,1,0,0,554</v>
      </c>
    </row>
    <row r="1246" spans="1:57" ht="13.2" x14ac:dyDescent="0.25">
      <c r="A1246" s="8">
        <v>1609</v>
      </c>
      <c r="B1246" s="1">
        <v>77353</v>
      </c>
      <c r="C1246" s="8" t="str">
        <f t="shared" si="366"/>
        <v>High income</v>
      </c>
      <c r="D1246" s="31">
        <v>19</v>
      </c>
      <c r="E1246" s="34" t="str">
        <f t="shared" si="367"/>
        <v>Low spender</v>
      </c>
      <c r="F1246" s="10">
        <f t="shared" si="361"/>
        <v>2.4562718963711813E-4</v>
      </c>
      <c r="G1246" s="1">
        <v>0</v>
      </c>
      <c r="H1246" s="1">
        <v>1</v>
      </c>
      <c r="I1246" s="1">
        <v>38</v>
      </c>
      <c r="J1246" s="1">
        <v>275</v>
      </c>
      <c r="K1246" s="1">
        <v>59</v>
      </c>
      <c r="L1246" s="1">
        <v>107</v>
      </c>
      <c r="M1246" s="1">
        <v>69</v>
      </c>
      <c r="N1246" s="1">
        <v>101</v>
      </c>
      <c r="O1246" s="1">
        <v>59</v>
      </c>
      <c r="P1246" s="8">
        <f t="shared" si="368"/>
        <v>670</v>
      </c>
      <c r="Q1246" s="10">
        <f t="shared" si="369"/>
        <v>0.41044776119402987</v>
      </c>
      <c r="R1246" s="10">
        <f t="shared" si="370"/>
        <v>8.8059701492537307E-2</v>
      </c>
      <c r="S1246" s="10">
        <f t="shared" si="371"/>
        <v>0.15970149253731344</v>
      </c>
      <c r="T1246" s="10">
        <f t="shared" si="372"/>
        <v>0.10298507462686567</v>
      </c>
      <c r="U1246" s="10">
        <f t="shared" si="373"/>
        <v>0.15074626865671642</v>
      </c>
      <c r="V1246" s="10">
        <f t="shared" si="374"/>
        <v>8.8059701492537307E-2</v>
      </c>
      <c r="W1246" s="1">
        <v>2</v>
      </c>
      <c r="X1246" s="1">
        <v>6</v>
      </c>
      <c r="Y1246" s="1">
        <v>4</v>
      </c>
      <c r="Z1246" s="1">
        <v>8</v>
      </c>
      <c r="AA1246" s="8">
        <f t="shared" si="375"/>
        <v>20</v>
      </c>
      <c r="AB1246" s="10">
        <f t="shared" si="376"/>
        <v>0.1</v>
      </c>
      <c r="AC1246" s="10">
        <f t="shared" si="377"/>
        <v>0.3</v>
      </c>
      <c r="AD1246" s="10">
        <f t="shared" si="378"/>
        <v>0.2</v>
      </c>
      <c r="AE1246" s="10">
        <f t="shared" si="379"/>
        <v>0.4</v>
      </c>
      <c r="AF1246" s="1">
        <v>4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40</v>
      </c>
      <c r="AO1246" s="20" t="str">
        <f t="shared" si="362"/>
        <v>36-50</v>
      </c>
      <c r="AP1246" s="1">
        <v>2354</v>
      </c>
      <c r="AQ1246" s="1">
        <v>0</v>
      </c>
      <c r="AR1246" s="1">
        <v>1</v>
      </c>
      <c r="AS1246" s="1">
        <v>0</v>
      </c>
      <c r="AT1246" s="1">
        <v>0</v>
      </c>
      <c r="AU1246" s="1">
        <v>0</v>
      </c>
      <c r="AV1246" s="1">
        <v>0</v>
      </c>
      <c r="AW1246" s="1">
        <v>1</v>
      </c>
      <c r="AX1246" s="1">
        <v>0</v>
      </c>
      <c r="AY1246" s="1">
        <v>0</v>
      </c>
      <c r="AZ1246" s="1">
        <v>552</v>
      </c>
      <c r="BA1246" s="23">
        <v>42495</v>
      </c>
      <c r="BB1246" s="25">
        <f t="shared" si="363"/>
        <v>5</v>
      </c>
      <c r="BC1246" s="25" t="str">
        <f t="shared" si="364"/>
        <v>May</v>
      </c>
      <c r="BD1246" s="25">
        <v>1</v>
      </c>
      <c r="BE1246" t="str">
        <f t="shared" si="365"/>
        <v>1609,77353,High income,19,Low spender,0.000245627189637118,0,1,38,275,59,107,69,101,59,670,0.41044776119403,0.0880597014925373,0.159701492537313,0.102985074626866,0.150746268656716,0.0880597014925373,2,6,4,8,20,0.1,0.3,0.2,0.4,4,0,0,0,0,0,0,0,40,36-50,2354,0,1,0,0,0,0,1,0,0,552</v>
      </c>
    </row>
    <row r="1247" spans="1:57" ht="13.2" x14ac:dyDescent="0.25">
      <c r="A1247" s="8">
        <v>713</v>
      </c>
      <c r="B1247" s="1">
        <v>66476</v>
      </c>
      <c r="C1247" s="8" t="str">
        <f t="shared" si="366"/>
        <v>High income</v>
      </c>
      <c r="D1247" s="31">
        <v>1220</v>
      </c>
      <c r="E1247" s="34" t="str">
        <f t="shared" si="367"/>
        <v>High spender</v>
      </c>
      <c r="F1247" s="10">
        <f t="shared" si="361"/>
        <v>1.8352488116011794E-2</v>
      </c>
      <c r="G1247" s="1">
        <v>0</v>
      </c>
      <c r="H1247" s="1">
        <v>1</v>
      </c>
      <c r="I1247" s="1">
        <v>99</v>
      </c>
      <c r="J1247" s="1">
        <v>372</v>
      </c>
      <c r="K1247" s="1">
        <v>18</v>
      </c>
      <c r="L1247" s="1">
        <v>126</v>
      </c>
      <c r="M1247" s="1">
        <v>47</v>
      </c>
      <c r="N1247" s="1">
        <v>48</v>
      </c>
      <c r="O1247" s="1">
        <v>78</v>
      </c>
      <c r="P1247" s="8">
        <f t="shared" si="368"/>
        <v>689</v>
      </c>
      <c r="Q1247" s="10">
        <f t="shared" si="369"/>
        <v>0.53991291727140789</v>
      </c>
      <c r="R1247" s="10">
        <f t="shared" si="370"/>
        <v>2.6124818577648767E-2</v>
      </c>
      <c r="S1247" s="10">
        <f t="shared" si="371"/>
        <v>0.18287373004354138</v>
      </c>
      <c r="T1247" s="10">
        <f t="shared" si="372"/>
        <v>6.8214804063860671E-2</v>
      </c>
      <c r="U1247" s="10">
        <f t="shared" si="373"/>
        <v>6.966618287373004E-2</v>
      </c>
      <c r="V1247" s="10">
        <f t="shared" si="374"/>
        <v>0.11320754716981132</v>
      </c>
      <c r="W1247" s="1">
        <v>2</v>
      </c>
      <c r="X1247" s="1">
        <v>5</v>
      </c>
      <c r="Y1247" s="1">
        <v>2</v>
      </c>
      <c r="Z1247" s="1">
        <v>11</v>
      </c>
      <c r="AA1247" s="8">
        <f t="shared" si="375"/>
        <v>20</v>
      </c>
      <c r="AB1247" s="10">
        <f t="shared" si="376"/>
        <v>0.1</v>
      </c>
      <c r="AC1247" s="10">
        <f t="shared" si="377"/>
        <v>0.25</v>
      </c>
      <c r="AD1247" s="10">
        <f t="shared" si="378"/>
        <v>0.1</v>
      </c>
      <c r="AE1247" s="10">
        <f t="shared" si="379"/>
        <v>0.55000000000000004</v>
      </c>
      <c r="AF1247" s="1">
        <v>4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44</v>
      </c>
      <c r="AO1247" s="20" t="str">
        <f t="shared" si="362"/>
        <v>36-50</v>
      </c>
      <c r="AP1247" s="1">
        <v>2638</v>
      </c>
      <c r="AQ1247" s="1">
        <v>1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1</v>
      </c>
      <c r="AZ1247" s="1">
        <v>533</v>
      </c>
      <c r="BA1247" s="23">
        <v>42211</v>
      </c>
      <c r="BB1247" s="25">
        <f t="shared" si="363"/>
        <v>7</v>
      </c>
      <c r="BC1247" s="25" t="str">
        <f t="shared" si="364"/>
        <v>July</v>
      </c>
      <c r="BD1247" s="25">
        <v>1</v>
      </c>
      <c r="BE1247" t="str">
        <f t="shared" si="365"/>
        <v>713,66476,High income,1220,High spender,0.0183524881160118,0,1,99,372,18,126,47,48,78,689,0.539912917271408,0.0261248185776488,0.182873730043541,0.0682148040638607,0.06966618287373,0.113207547169811,2,5,2,11,20,0.1,0.25,0.1,0.55,4,0,0,0,0,0,0,0,44,36-50,2638,1,0,0,0,0,0,0,0,1,533</v>
      </c>
    </row>
    <row r="1248" spans="1:57" ht="13.2" x14ac:dyDescent="0.25">
      <c r="A1248" s="8">
        <v>57</v>
      </c>
      <c r="B1248" s="1">
        <v>53700</v>
      </c>
      <c r="C1248" s="8" t="str">
        <f t="shared" si="366"/>
        <v>High income</v>
      </c>
      <c r="D1248" s="31">
        <v>62</v>
      </c>
      <c r="E1248" s="34" t="str">
        <f t="shared" si="367"/>
        <v>Low spender</v>
      </c>
      <c r="F1248" s="10">
        <f t="shared" si="361"/>
        <v>1.1545623836126629E-3</v>
      </c>
      <c r="G1248" s="1">
        <v>0</v>
      </c>
      <c r="H1248" s="1">
        <v>1</v>
      </c>
      <c r="I1248" s="1">
        <v>94</v>
      </c>
      <c r="J1248" s="1">
        <v>263</v>
      </c>
      <c r="K1248" s="1">
        <v>5</v>
      </c>
      <c r="L1248" s="1">
        <v>233</v>
      </c>
      <c r="M1248" s="1">
        <v>69</v>
      </c>
      <c r="N1248" s="1">
        <v>41</v>
      </c>
      <c r="O1248" s="1">
        <v>83</v>
      </c>
      <c r="P1248" s="8">
        <f t="shared" si="368"/>
        <v>694</v>
      </c>
      <c r="Q1248" s="10">
        <f t="shared" si="369"/>
        <v>0.37896253602305474</v>
      </c>
      <c r="R1248" s="10">
        <f t="shared" si="370"/>
        <v>7.2046109510086453E-3</v>
      </c>
      <c r="S1248" s="10">
        <f t="shared" si="371"/>
        <v>0.33573487031700289</v>
      </c>
      <c r="T1248" s="10">
        <f t="shared" si="372"/>
        <v>9.9423631123919304E-2</v>
      </c>
      <c r="U1248" s="10">
        <f t="shared" si="373"/>
        <v>5.9077809798270896E-2</v>
      </c>
      <c r="V1248" s="10">
        <f t="shared" si="374"/>
        <v>0.11959654178674352</v>
      </c>
      <c r="W1248" s="1">
        <v>4</v>
      </c>
      <c r="X1248" s="1">
        <v>5</v>
      </c>
      <c r="Y1248" s="1">
        <v>5</v>
      </c>
      <c r="Z1248" s="1">
        <v>8</v>
      </c>
      <c r="AA1248" s="8">
        <f t="shared" si="375"/>
        <v>22</v>
      </c>
      <c r="AB1248" s="10">
        <f t="shared" si="376"/>
        <v>0.18181818181818182</v>
      </c>
      <c r="AC1248" s="10">
        <f t="shared" si="377"/>
        <v>0.22727272727272727</v>
      </c>
      <c r="AD1248" s="10">
        <f t="shared" si="378"/>
        <v>0.22727272727272727</v>
      </c>
      <c r="AE1248" s="10">
        <f t="shared" si="379"/>
        <v>0.36363636363636365</v>
      </c>
      <c r="AF1248" s="1">
        <v>5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68</v>
      </c>
      <c r="AO1248" s="20" t="str">
        <f t="shared" si="362"/>
        <v>66+</v>
      </c>
      <c r="AP1248" s="1">
        <v>2840</v>
      </c>
      <c r="AQ1248" s="1">
        <v>0</v>
      </c>
      <c r="AR1248" s="1">
        <v>0</v>
      </c>
      <c r="AS1248" s="1">
        <v>1</v>
      </c>
      <c r="AT1248" s="1">
        <v>0</v>
      </c>
      <c r="AU1248" s="1">
        <v>0</v>
      </c>
      <c r="AV1248" s="1">
        <v>0</v>
      </c>
      <c r="AW1248" s="1">
        <v>1</v>
      </c>
      <c r="AX1248" s="1">
        <v>0</v>
      </c>
      <c r="AY1248" s="1">
        <v>0</v>
      </c>
      <c r="AZ1248" s="1">
        <v>528</v>
      </c>
      <c r="BA1248" s="23">
        <v>42009</v>
      </c>
      <c r="BB1248" s="25">
        <f t="shared" si="363"/>
        <v>1</v>
      </c>
      <c r="BC1248" s="25" t="str">
        <f t="shared" si="364"/>
        <v>January</v>
      </c>
      <c r="BD1248" s="25">
        <v>1</v>
      </c>
      <c r="BE1248" t="str">
        <f t="shared" si="365"/>
        <v>57,53700,High income,62,Low spender,0.00115456238361266,0,1,94,263,5,233,69,41,83,694,0.378962536023055,0.00720461095100865,0.335734870317003,0.0994236311239193,0.0590778097982709,0.119596541786744,4,5,5,8,22,0.181818181818182,0.227272727272727,0.227272727272727,0.363636363636364,5,0,0,0,0,0,0,0,68,66+,2840,0,0,1,0,0,0,1,0,0,528</v>
      </c>
    </row>
    <row r="1249" spans="1:57" ht="13.2" x14ac:dyDescent="0.25">
      <c r="A1249" s="8">
        <v>1038</v>
      </c>
      <c r="B1249" s="1">
        <v>56129</v>
      </c>
      <c r="C1249" s="8" t="str">
        <f t="shared" si="366"/>
        <v>High income</v>
      </c>
      <c r="D1249" s="31">
        <v>32</v>
      </c>
      <c r="E1249" s="34" t="str">
        <f t="shared" si="367"/>
        <v>Low spender</v>
      </c>
      <c r="F1249" s="10">
        <f t="shared" si="361"/>
        <v>5.7011527018118976E-4</v>
      </c>
      <c r="G1249" s="1">
        <v>0</v>
      </c>
      <c r="H1249" s="1">
        <v>1</v>
      </c>
      <c r="I1249" s="1">
        <v>65</v>
      </c>
      <c r="J1249" s="1">
        <v>320</v>
      </c>
      <c r="K1249" s="1">
        <v>48</v>
      </c>
      <c r="L1249" s="1">
        <v>133</v>
      </c>
      <c r="M1249" s="1">
        <v>39</v>
      </c>
      <c r="N1249" s="1">
        <v>72</v>
      </c>
      <c r="O1249" s="1">
        <v>48</v>
      </c>
      <c r="P1249" s="8">
        <f t="shared" si="368"/>
        <v>660</v>
      </c>
      <c r="Q1249" s="10">
        <f t="shared" si="369"/>
        <v>0.48484848484848486</v>
      </c>
      <c r="R1249" s="10">
        <f t="shared" si="370"/>
        <v>7.2727272727272724E-2</v>
      </c>
      <c r="S1249" s="10">
        <f t="shared" si="371"/>
        <v>0.20151515151515151</v>
      </c>
      <c r="T1249" s="10">
        <f t="shared" si="372"/>
        <v>5.909090909090909E-2</v>
      </c>
      <c r="U1249" s="10">
        <f t="shared" si="373"/>
        <v>0.10909090909090909</v>
      </c>
      <c r="V1249" s="10">
        <f t="shared" si="374"/>
        <v>7.2727272727272724E-2</v>
      </c>
      <c r="W1249" s="1">
        <v>4</v>
      </c>
      <c r="X1249" s="1">
        <v>6</v>
      </c>
      <c r="Y1249" s="1">
        <v>2</v>
      </c>
      <c r="Z1249" s="1">
        <v>10</v>
      </c>
      <c r="AA1249" s="8">
        <f t="shared" si="375"/>
        <v>22</v>
      </c>
      <c r="AB1249" s="10">
        <f t="shared" si="376"/>
        <v>0.18181818181818182</v>
      </c>
      <c r="AC1249" s="10">
        <f t="shared" si="377"/>
        <v>0.27272727272727271</v>
      </c>
      <c r="AD1249" s="10">
        <f t="shared" si="378"/>
        <v>9.0909090909090912E-2</v>
      </c>
      <c r="AE1249" s="10">
        <f t="shared" si="379"/>
        <v>0.45454545454545453</v>
      </c>
      <c r="AF1249" s="1">
        <v>4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67</v>
      </c>
      <c r="AO1249" s="20" t="str">
        <f t="shared" si="362"/>
        <v>66+</v>
      </c>
      <c r="AP1249" s="1">
        <v>2533</v>
      </c>
      <c r="AQ1249" s="1">
        <v>0</v>
      </c>
      <c r="AR1249" s="1">
        <v>0</v>
      </c>
      <c r="AS1249" s="1">
        <v>0</v>
      </c>
      <c r="AT1249" s="1">
        <v>1</v>
      </c>
      <c r="AU1249" s="1">
        <v>0</v>
      </c>
      <c r="AV1249" s="1">
        <v>0</v>
      </c>
      <c r="AW1249" s="1">
        <v>0</v>
      </c>
      <c r="AX1249" s="1">
        <v>1</v>
      </c>
      <c r="AY1249" s="1">
        <v>0</v>
      </c>
      <c r="AZ1249" s="1">
        <v>564</v>
      </c>
      <c r="BA1249" s="23">
        <v>42316</v>
      </c>
      <c r="BB1249" s="25">
        <f t="shared" si="363"/>
        <v>11</v>
      </c>
      <c r="BC1249" s="25" t="str">
        <f t="shared" si="364"/>
        <v>November</v>
      </c>
      <c r="BD1249" s="25">
        <v>1</v>
      </c>
      <c r="BE1249" t="str">
        <f t="shared" si="365"/>
        <v>1038,56129,High income,32,Low spender,0.00057011527018119,0,1,65,320,48,133,39,72,48,660,0.484848484848485,0.0727272727272727,0.201515151515152,0.0590909090909091,0.109090909090909,0.0727272727272727,4,6,2,10,22,0.181818181818182,0.272727272727273,0.0909090909090909,0.454545454545455,4,0,0,0,0,0,0,0,67,66+,2533,0,0,0,1,0,0,0,1,0,564</v>
      </c>
    </row>
    <row r="1250" spans="1:57" ht="13.2" x14ac:dyDescent="0.25">
      <c r="A1250" s="8">
        <v>569</v>
      </c>
      <c r="B1250" s="1">
        <v>66033</v>
      </c>
      <c r="C1250" s="8" t="str">
        <f t="shared" si="366"/>
        <v>High income</v>
      </c>
      <c r="D1250" s="31">
        <v>801</v>
      </c>
      <c r="E1250" s="34" t="str">
        <f t="shared" si="367"/>
        <v>High spender</v>
      </c>
      <c r="F1250" s="10">
        <f t="shared" si="361"/>
        <v>1.2130298487120076E-2</v>
      </c>
      <c r="G1250" s="1">
        <v>0</v>
      </c>
      <c r="H1250" s="1">
        <v>1</v>
      </c>
      <c r="I1250" s="1">
        <v>76</v>
      </c>
      <c r="J1250" s="1">
        <v>293</v>
      </c>
      <c r="K1250" s="1">
        <v>35</v>
      </c>
      <c r="L1250" s="1">
        <v>179</v>
      </c>
      <c r="M1250" s="1">
        <v>46</v>
      </c>
      <c r="N1250" s="1">
        <v>59</v>
      </c>
      <c r="O1250" s="1">
        <v>65</v>
      </c>
      <c r="P1250" s="8">
        <f t="shared" si="368"/>
        <v>677</v>
      </c>
      <c r="Q1250" s="10">
        <f t="shared" si="369"/>
        <v>0.43279172821270312</v>
      </c>
      <c r="R1250" s="10">
        <f t="shared" si="370"/>
        <v>5.1698670605612999E-2</v>
      </c>
      <c r="S1250" s="10">
        <f t="shared" si="371"/>
        <v>0.26440177252584934</v>
      </c>
      <c r="T1250" s="10">
        <f t="shared" si="372"/>
        <v>6.7946824224519947E-2</v>
      </c>
      <c r="U1250" s="10">
        <f t="shared" si="373"/>
        <v>8.7149187592319058E-2</v>
      </c>
      <c r="V1250" s="10">
        <f t="shared" si="374"/>
        <v>9.6011816838995567E-2</v>
      </c>
      <c r="W1250" s="1">
        <v>2</v>
      </c>
      <c r="X1250" s="1">
        <v>8</v>
      </c>
      <c r="Y1250" s="1">
        <v>3</v>
      </c>
      <c r="Z1250" s="1">
        <v>7</v>
      </c>
      <c r="AA1250" s="8">
        <f t="shared" si="375"/>
        <v>20</v>
      </c>
      <c r="AB1250" s="10">
        <f t="shared" si="376"/>
        <v>0.1</v>
      </c>
      <c r="AC1250" s="10">
        <f t="shared" si="377"/>
        <v>0.4</v>
      </c>
      <c r="AD1250" s="10">
        <f t="shared" si="378"/>
        <v>0.15</v>
      </c>
      <c r="AE1250" s="10">
        <f t="shared" si="379"/>
        <v>0.35</v>
      </c>
      <c r="AF1250" s="1">
        <v>7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63</v>
      </c>
      <c r="AO1250" s="20" t="str">
        <f t="shared" si="362"/>
        <v>50-65</v>
      </c>
      <c r="AP1250" s="1">
        <v>2684</v>
      </c>
      <c r="AQ1250" s="1">
        <v>0</v>
      </c>
      <c r="AR1250" s="1">
        <v>0</v>
      </c>
      <c r="AS1250" s="1">
        <v>0</v>
      </c>
      <c r="AT1250" s="1">
        <v>0</v>
      </c>
      <c r="AU1250" s="1">
        <v>1</v>
      </c>
      <c r="AV1250" s="1">
        <v>0</v>
      </c>
      <c r="AW1250" s="1">
        <v>1</v>
      </c>
      <c r="AX1250" s="1">
        <v>0</v>
      </c>
      <c r="AY1250" s="1">
        <v>0</v>
      </c>
      <c r="AZ1250" s="1">
        <v>547</v>
      </c>
      <c r="BA1250" s="23">
        <v>42165</v>
      </c>
      <c r="BB1250" s="25">
        <f t="shared" si="363"/>
        <v>6</v>
      </c>
      <c r="BC1250" s="25" t="str">
        <f t="shared" si="364"/>
        <v>June</v>
      </c>
      <c r="BD1250" s="25">
        <v>1</v>
      </c>
      <c r="BE1250" t="str">
        <f t="shared" si="365"/>
        <v>569,66033,High income,801,High spender,0.0121302984871201,0,1,76,293,35,179,46,59,65,677,0.432791728212703,0.051698670605613,0.264401772525849,0.0679468242245199,0.0871491875923191,0.0960118168389956,2,8,3,7,20,0.1,0.4,0.15,0.35,7,0,0,0,0,0,0,0,63,50-65,2684,0,0,0,0,1,0,1,0,0,547</v>
      </c>
    </row>
    <row r="1251" spans="1:57" ht="13.2" x14ac:dyDescent="0.25">
      <c r="A1251" s="8">
        <v>250</v>
      </c>
      <c r="B1251" s="1">
        <v>44010</v>
      </c>
      <c r="C1251" s="8" t="str">
        <f t="shared" si="366"/>
        <v>Low income</v>
      </c>
      <c r="D1251" s="31">
        <v>221</v>
      </c>
      <c r="E1251" s="34" t="str">
        <f t="shared" si="367"/>
        <v>Low spender</v>
      </c>
      <c r="F1251" s="10">
        <f t="shared" si="361"/>
        <v>5.0215860031810949E-3</v>
      </c>
      <c r="G1251" s="1">
        <v>1</v>
      </c>
      <c r="H1251" s="1">
        <v>0</v>
      </c>
      <c r="I1251" s="1">
        <v>46</v>
      </c>
      <c r="J1251" s="1">
        <v>186</v>
      </c>
      <c r="K1251" s="1">
        <v>36</v>
      </c>
      <c r="L1251" s="1">
        <v>234</v>
      </c>
      <c r="M1251" s="1">
        <v>86</v>
      </c>
      <c r="N1251" s="1">
        <v>72</v>
      </c>
      <c r="O1251" s="1">
        <v>48</v>
      </c>
      <c r="P1251" s="8">
        <f t="shared" si="368"/>
        <v>662</v>
      </c>
      <c r="Q1251" s="10">
        <f t="shared" si="369"/>
        <v>0.2809667673716012</v>
      </c>
      <c r="R1251" s="10">
        <f t="shared" si="370"/>
        <v>5.4380664652567974E-2</v>
      </c>
      <c r="S1251" s="10">
        <f t="shared" si="371"/>
        <v>0.35347432024169184</v>
      </c>
      <c r="T1251" s="10">
        <f t="shared" si="372"/>
        <v>0.12990936555891239</v>
      </c>
      <c r="U1251" s="10">
        <f t="shared" si="373"/>
        <v>0.10876132930513595</v>
      </c>
      <c r="V1251" s="10">
        <f t="shared" si="374"/>
        <v>7.2507552870090641E-2</v>
      </c>
      <c r="W1251" s="1">
        <v>6</v>
      </c>
      <c r="X1251" s="1">
        <v>10</v>
      </c>
      <c r="Y1251" s="1">
        <v>2</v>
      </c>
      <c r="Z1251" s="1">
        <v>6</v>
      </c>
      <c r="AA1251" s="8">
        <f t="shared" si="375"/>
        <v>24</v>
      </c>
      <c r="AB1251" s="10">
        <f t="shared" si="376"/>
        <v>0.25</v>
      </c>
      <c r="AC1251" s="10">
        <f t="shared" si="377"/>
        <v>0.41666666666666669</v>
      </c>
      <c r="AD1251" s="10">
        <f t="shared" si="378"/>
        <v>8.3333333333333329E-2</v>
      </c>
      <c r="AE1251" s="10">
        <f t="shared" si="379"/>
        <v>0.25</v>
      </c>
      <c r="AF1251" s="1">
        <v>9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40</v>
      </c>
      <c r="AO1251" s="20" t="str">
        <f t="shared" si="362"/>
        <v>36-50</v>
      </c>
      <c r="AP1251" s="1">
        <v>2783</v>
      </c>
      <c r="AQ1251" s="1">
        <v>0</v>
      </c>
      <c r="AR1251" s="1">
        <v>0</v>
      </c>
      <c r="AS1251" s="1">
        <v>0</v>
      </c>
      <c r="AT1251" s="1">
        <v>1</v>
      </c>
      <c r="AU1251" s="1">
        <v>0</v>
      </c>
      <c r="AV1251" s="1">
        <v>0</v>
      </c>
      <c r="AW1251" s="1">
        <v>1</v>
      </c>
      <c r="AX1251" s="1">
        <v>0</v>
      </c>
      <c r="AY1251" s="1">
        <v>0</v>
      </c>
      <c r="AZ1251" s="1">
        <v>566</v>
      </c>
      <c r="BA1251" s="23">
        <v>42066</v>
      </c>
      <c r="BB1251" s="25">
        <f t="shared" si="363"/>
        <v>3</v>
      </c>
      <c r="BC1251" s="25" t="str">
        <f t="shared" si="364"/>
        <v>March</v>
      </c>
      <c r="BD1251" s="25">
        <v>1</v>
      </c>
      <c r="BE1251" t="str">
        <f t="shared" si="365"/>
        <v>250,44010,Low income,221,Low spender,0.00502158600318109,1,0,46,186,36,234,86,72,48,662,0.280966767371601,0.054380664652568,0.353474320241692,0.129909365558912,0.108761329305136,0.0725075528700906,6,10,2,6,24,0.25,0.416666666666667,0.0833333333333333,0.25,9,0,0,0,0,0,0,0,40,36-50,2783,0,0,0,1,0,0,1,0,0,566</v>
      </c>
    </row>
    <row r="1252" spans="1:57" ht="13.2" x14ac:dyDescent="0.25">
      <c r="A1252" s="8">
        <v>986</v>
      </c>
      <c r="B1252" s="1">
        <v>60689</v>
      </c>
      <c r="C1252" s="8" t="str">
        <f t="shared" si="366"/>
        <v>High income</v>
      </c>
      <c r="D1252" s="31">
        <v>445</v>
      </c>
      <c r="E1252" s="34" t="str">
        <f t="shared" si="367"/>
        <v>Low spender</v>
      </c>
      <c r="F1252" s="10">
        <f t="shared" si="361"/>
        <v>7.3324655209346008E-3</v>
      </c>
      <c r="G1252" s="1">
        <v>0</v>
      </c>
      <c r="H1252" s="1">
        <v>1</v>
      </c>
      <c r="I1252" s="1">
        <v>23</v>
      </c>
      <c r="J1252" s="1">
        <v>240</v>
      </c>
      <c r="K1252" s="1">
        <v>90</v>
      </c>
      <c r="L1252" s="1">
        <v>216</v>
      </c>
      <c r="M1252" s="1">
        <v>63</v>
      </c>
      <c r="N1252" s="1">
        <v>6</v>
      </c>
      <c r="O1252" s="1">
        <v>24</v>
      </c>
      <c r="P1252" s="8">
        <f t="shared" si="368"/>
        <v>639</v>
      </c>
      <c r="Q1252" s="10">
        <f t="shared" si="369"/>
        <v>0.37558685446009388</v>
      </c>
      <c r="R1252" s="10">
        <f t="shared" si="370"/>
        <v>0.14084507042253522</v>
      </c>
      <c r="S1252" s="10">
        <f t="shared" si="371"/>
        <v>0.3380281690140845</v>
      </c>
      <c r="T1252" s="10">
        <f t="shared" si="372"/>
        <v>9.8591549295774641E-2</v>
      </c>
      <c r="U1252" s="10">
        <f t="shared" si="373"/>
        <v>9.3896713615023476E-3</v>
      </c>
      <c r="V1252" s="10">
        <f t="shared" si="374"/>
        <v>3.7558685446009391E-2</v>
      </c>
      <c r="W1252" s="1">
        <v>4</v>
      </c>
      <c r="X1252" s="1">
        <v>4</v>
      </c>
      <c r="Y1252" s="1">
        <v>4</v>
      </c>
      <c r="Z1252" s="1">
        <v>10</v>
      </c>
      <c r="AA1252" s="8">
        <f t="shared" si="375"/>
        <v>22</v>
      </c>
      <c r="AB1252" s="10">
        <f t="shared" si="376"/>
        <v>0.18181818181818182</v>
      </c>
      <c r="AC1252" s="10">
        <f t="shared" si="377"/>
        <v>0.18181818181818182</v>
      </c>
      <c r="AD1252" s="10">
        <f t="shared" si="378"/>
        <v>0.18181818181818182</v>
      </c>
      <c r="AE1252" s="10">
        <f t="shared" si="379"/>
        <v>0.45454545454545453</v>
      </c>
      <c r="AF1252" s="1">
        <v>3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69</v>
      </c>
      <c r="AO1252" s="20" t="str">
        <f t="shared" si="362"/>
        <v>66+</v>
      </c>
      <c r="AP1252" s="1">
        <v>2552</v>
      </c>
      <c r="AQ1252" s="1">
        <v>0</v>
      </c>
      <c r="AR1252" s="1">
        <v>0</v>
      </c>
      <c r="AS1252" s="1">
        <v>1</v>
      </c>
      <c r="AT1252" s="1">
        <v>0</v>
      </c>
      <c r="AU1252" s="1">
        <v>0</v>
      </c>
      <c r="AV1252" s="1">
        <v>0</v>
      </c>
      <c r="AW1252" s="1">
        <v>1</v>
      </c>
      <c r="AX1252" s="1">
        <v>0</v>
      </c>
      <c r="AY1252" s="1">
        <v>0</v>
      </c>
      <c r="AZ1252" s="1">
        <v>591</v>
      </c>
      <c r="BA1252" s="23">
        <v>42297</v>
      </c>
      <c r="BB1252" s="25">
        <f t="shared" si="363"/>
        <v>10</v>
      </c>
      <c r="BC1252" s="25" t="str">
        <f t="shared" si="364"/>
        <v>October</v>
      </c>
      <c r="BD1252" s="25">
        <v>1</v>
      </c>
      <c r="BE1252" t="str">
        <f t="shared" si="365"/>
        <v>986,60689,High income,445,Low spender,0.0073324655209346,0,1,23,240,90,216,63,6,24,639,0.375586854460094,0.140845070422535,0.338028169014085,0.0985915492957746,0.00938967136150235,0.0375586854460094,4,4,4,10,22,0.181818181818182,0.181818181818182,0.181818181818182,0.454545454545455,3,0,0,0,0,0,0,0,69,66+,2552,0,0,1,0,0,0,1,0,0,591</v>
      </c>
    </row>
    <row r="1253" spans="1:57" ht="13.2" x14ac:dyDescent="0.25">
      <c r="A1253" s="8">
        <v>500</v>
      </c>
      <c r="B1253" s="1">
        <v>42564</v>
      </c>
      <c r="C1253" s="8" t="str">
        <f t="shared" si="366"/>
        <v>Low income</v>
      </c>
      <c r="D1253" s="31">
        <v>55</v>
      </c>
      <c r="E1253" s="34" t="str">
        <f t="shared" si="367"/>
        <v>Low spender</v>
      </c>
      <c r="F1253" s="10">
        <f t="shared" si="361"/>
        <v>1.292171788365755E-3</v>
      </c>
      <c r="G1253" s="1">
        <v>0</v>
      </c>
      <c r="H1253" s="1">
        <v>1</v>
      </c>
      <c r="I1253" s="1">
        <v>28</v>
      </c>
      <c r="J1253" s="1">
        <v>324</v>
      </c>
      <c r="K1253" s="1">
        <v>48</v>
      </c>
      <c r="L1253" s="1">
        <v>186</v>
      </c>
      <c r="M1253" s="1">
        <v>39</v>
      </c>
      <c r="N1253" s="1">
        <v>18</v>
      </c>
      <c r="O1253" s="1">
        <v>198</v>
      </c>
      <c r="P1253" s="8">
        <f t="shared" si="368"/>
        <v>813</v>
      </c>
      <c r="Q1253" s="10">
        <f t="shared" si="369"/>
        <v>0.39852398523985239</v>
      </c>
      <c r="R1253" s="10">
        <f t="shared" si="370"/>
        <v>5.9040590405904057E-2</v>
      </c>
      <c r="S1253" s="10">
        <f t="shared" si="371"/>
        <v>0.22878228782287824</v>
      </c>
      <c r="T1253" s="10">
        <f t="shared" si="372"/>
        <v>4.797047970479705E-2</v>
      </c>
      <c r="U1253" s="10">
        <f t="shared" si="373"/>
        <v>2.2140221402214021E-2</v>
      </c>
      <c r="V1253" s="10">
        <f t="shared" si="374"/>
        <v>0.24354243542435425</v>
      </c>
      <c r="W1253" s="1">
        <v>6</v>
      </c>
      <c r="X1253" s="1">
        <v>6</v>
      </c>
      <c r="Y1253" s="1">
        <v>8</v>
      </c>
      <c r="Z1253" s="1">
        <v>4</v>
      </c>
      <c r="AA1253" s="8">
        <f t="shared" si="375"/>
        <v>24</v>
      </c>
      <c r="AB1253" s="10">
        <f t="shared" si="376"/>
        <v>0.25</v>
      </c>
      <c r="AC1253" s="10">
        <f t="shared" si="377"/>
        <v>0.25</v>
      </c>
      <c r="AD1253" s="10">
        <f t="shared" si="378"/>
        <v>0.33333333333333331</v>
      </c>
      <c r="AE1253" s="10">
        <f t="shared" si="379"/>
        <v>0.16666666666666666</v>
      </c>
      <c r="AF1253" s="1">
        <v>7</v>
      </c>
      <c r="AG1253" s="1">
        <v>0</v>
      </c>
      <c r="AH1253" s="1">
        <v>0</v>
      </c>
      <c r="AI1253" s="1">
        <v>1</v>
      </c>
      <c r="AJ1253" s="1">
        <v>0</v>
      </c>
      <c r="AK1253" s="1">
        <v>0</v>
      </c>
      <c r="AL1253" s="1">
        <v>0</v>
      </c>
      <c r="AM1253" s="1">
        <v>1</v>
      </c>
      <c r="AN1253" s="1">
        <v>52</v>
      </c>
      <c r="AO1253" s="20" t="str">
        <f t="shared" si="362"/>
        <v>50-65</v>
      </c>
      <c r="AP1253" s="1">
        <v>2702</v>
      </c>
      <c r="AQ1253" s="1">
        <v>1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1</v>
      </c>
      <c r="AZ1253" s="1">
        <v>417</v>
      </c>
      <c r="BA1253" s="23">
        <v>42147</v>
      </c>
      <c r="BB1253" s="25">
        <f t="shared" si="363"/>
        <v>5</v>
      </c>
      <c r="BC1253" s="25" t="str">
        <f t="shared" si="364"/>
        <v>May</v>
      </c>
      <c r="BD1253" s="25">
        <v>1</v>
      </c>
      <c r="BE1253" t="str">
        <f t="shared" si="365"/>
        <v>500,42564,Low income,55,Low spender,0.00129217178836576,0,1,28,324,48,186,39,18,198,813,0.398523985239852,0.0590405904059041,0.228782287822878,0.0479704797047971,0.022140221402214,0.243542435424354,6,6,8,4,24,0.25,0.25,0.333333333333333,0.166666666666667,7,0,0,1,0,0,0,1,52,50-65,2702,1,0,0,0,0,0,0,0,1,417</v>
      </c>
    </row>
    <row r="1254" spans="1:57" ht="13.2" x14ac:dyDescent="0.25">
      <c r="A1254" s="8">
        <v>51</v>
      </c>
      <c r="B1254" s="1">
        <v>33051</v>
      </c>
      <c r="C1254" s="8" t="str">
        <f t="shared" si="366"/>
        <v>Low income</v>
      </c>
      <c r="D1254" s="31">
        <v>62</v>
      </c>
      <c r="E1254" s="34" t="str">
        <f t="shared" si="367"/>
        <v>Low spender</v>
      </c>
      <c r="F1254" s="10">
        <f t="shared" si="361"/>
        <v>1.87588877794923E-3</v>
      </c>
      <c r="G1254" s="1">
        <v>0</v>
      </c>
      <c r="H1254" s="1">
        <v>0</v>
      </c>
      <c r="I1254" s="1">
        <v>15</v>
      </c>
      <c r="J1254" s="1">
        <v>100</v>
      </c>
      <c r="K1254" s="1">
        <v>71</v>
      </c>
      <c r="L1254" s="1">
        <v>243</v>
      </c>
      <c r="M1254" s="1">
        <v>108</v>
      </c>
      <c r="N1254" s="1">
        <v>94</v>
      </c>
      <c r="O1254" s="1">
        <v>219</v>
      </c>
      <c r="P1254" s="8">
        <f t="shared" si="368"/>
        <v>835</v>
      </c>
      <c r="Q1254" s="10">
        <f t="shared" si="369"/>
        <v>0.11976047904191617</v>
      </c>
      <c r="R1254" s="10">
        <f t="shared" si="370"/>
        <v>8.5029940119760478E-2</v>
      </c>
      <c r="S1254" s="10">
        <f t="shared" si="371"/>
        <v>0.29101796407185626</v>
      </c>
      <c r="T1254" s="10">
        <f t="shared" si="372"/>
        <v>0.12934131736526946</v>
      </c>
      <c r="U1254" s="10">
        <f t="shared" si="373"/>
        <v>0.1125748502994012</v>
      </c>
      <c r="V1254" s="10">
        <f t="shared" si="374"/>
        <v>0.2622754491017964</v>
      </c>
      <c r="W1254" s="1">
        <v>3</v>
      </c>
      <c r="X1254" s="1">
        <v>9</v>
      </c>
      <c r="Y1254" s="1">
        <v>1</v>
      </c>
      <c r="Z1254" s="1">
        <v>8</v>
      </c>
      <c r="AA1254" s="8">
        <f t="shared" si="375"/>
        <v>21</v>
      </c>
      <c r="AB1254" s="10">
        <f t="shared" si="376"/>
        <v>0.14285714285714285</v>
      </c>
      <c r="AC1254" s="10">
        <f t="shared" si="377"/>
        <v>0.42857142857142855</v>
      </c>
      <c r="AD1254" s="10">
        <f t="shared" si="378"/>
        <v>4.7619047619047616E-2</v>
      </c>
      <c r="AE1254" s="10">
        <f t="shared" si="379"/>
        <v>0.38095238095238093</v>
      </c>
      <c r="AF1254" s="1">
        <v>9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1</v>
      </c>
      <c r="AN1254" s="1">
        <v>61</v>
      </c>
      <c r="AO1254" s="20" t="str">
        <f t="shared" si="362"/>
        <v>50-65</v>
      </c>
      <c r="AP1254" s="1">
        <v>2841</v>
      </c>
      <c r="AQ1254" s="1">
        <v>0</v>
      </c>
      <c r="AR1254" s="1">
        <v>0</v>
      </c>
      <c r="AS1254" s="1">
        <v>0</v>
      </c>
      <c r="AT1254" s="1">
        <v>0</v>
      </c>
      <c r="AU1254" s="1">
        <v>1</v>
      </c>
      <c r="AV1254" s="1">
        <v>0</v>
      </c>
      <c r="AW1254" s="1">
        <v>0</v>
      </c>
      <c r="AX1254" s="1">
        <v>1</v>
      </c>
      <c r="AY1254" s="1">
        <v>0</v>
      </c>
      <c r="AZ1254" s="1">
        <v>397</v>
      </c>
      <c r="BA1254" s="23">
        <v>42008</v>
      </c>
      <c r="BB1254" s="25">
        <f t="shared" si="363"/>
        <v>1</v>
      </c>
      <c r="BC1254" s="25" t="str">
        <f t="shared" si="364"/>
        <v>January</v>
      </c>
      <c r="BD1254" s="25">
        <v>1</v>
      </c>
      <c r="BE1254" t="str">
        <f t="shared" si="365"/>
        <v>51,33051,Low income,62,Low spender,0.00187588877794923,0,0,15,100,71,243,108,94,219,835,0.119760479041916,0.0850299401197605,0.291017964071856,0.129341317365269,0.112574850299401,0.262275449101796,3,9,1,8,21,0.142857142857143,0.428571428571429,0.0476190476190476,0.380952380952381,9,0,0,0,0,0,0,1,61,50-65,2841,0,0,0,0,1,0,0,1,0,397</v>
      </c>
    </row>
    <row r="1255" spans="1:57" ht="13.2" x14ac:dyDescent="0.25">
      <c r="A1255" s="8">
        <v>523</v>
      </c>
      <c r="B1255" s="1">
        <v>42000</v>
      </c>
      <c r="C1255" s="8" t="str">
        <f t="shared" si="366"/>
        <v>Low income</v>
      </c>
      <c r="D1255" s="31">
        <v>59</v>
      </c>
      <c r="E1255" s="34" t="str">
        <f t="shared" si="367"/>
        <v>Low spender</v>
      </c>
      <c r="F1255" s="10">
        <f t="shared" si="361"/>
        <v>1.4047619047619047E-3</v>
      </c>
      <c r="G1255" s="1">
        <v>0</v>
      </c>
      <c r="H1255" s="1">
        <v>0</v>
      </c>
      <c r="I1255" s="1">
        <v>23</v>
      </c>
      <c r="J1255" s="1">
        <v>124</v>
      </c>
      <c r="K1255" s="1">
        <v>83</v>
      </c>
      <c r="L1255" s="1">
        <v>267</v>
      </c>
      <c r="M1255" s="1">
        <v>85</v>
      </c>
      <c r="N1255" s="1">
        <v>59</v>
      </c>
      <c r="O1255" s="1">
        <v>35</v>
      </c>
      <c r="P1255" s="8">
        <f t="shared" si="368"/>
        <v>653</v>
      </c>
      <c r="Q1255" s="10">
        <f t="shared" si="369"/>
        <v>0.18989280245022971</v>
      </c>
      <c r="R1255" s="10">
        <f t="shared" si="370"/>
        <v>0.12710566615620214</v>
      </c>
      <c r="S1255" s="10">
        <f t="shared" si="371"/>
        <v>0.40888208269525267</v>
      </c>
      <c r="T1255" s="10">
        <f t="shared" si="372"/>
        <v>0.13016845329249618</v>
      </c>
      <c r="U1255" s="10">
        <f t="shared" si="373"/>
        <v>9.0352220520673807E-2</v>
      </c>
      <c r="V1255" s="10">
        <f t="shared" si="374"/>
        <v>5.359877488514548E-2</v>
      </c>
      <c r="W1255" s="1">
        <v>2</v>
      </c>
      <c r="X1255" s="1">
        <v>5</v>
      </c>
      <c r="Y1255" s="1">
        <v>2</v>
      </c>
      <c r="Z1255" s="1">
        <v>11</v>
      </c>
      <c r="AA1255" s="8">
        <f t="shared" si="375"/>
        <v>20</v>
      </c>
      <c r="AB1255" s="10">
        <f t="shared" si="376"/>
        <v>0.1</v>
      </c>
      <c r="AC1255" s="10">
        <f t="shared" si="377"/>
        <v>0.25</v>
      </c>
      <c r="AD1255" s="10">
        <f t="shared" si="378"/>
        <v>0.1</v>
      </c>
      <c r="AE1255" s="10">
        <f t="shared" si="379"/>
        <v>0.55000000000000004</v>
      </c>
      <c r="AF1255" s="1">
        <v>5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1</v>
      </c>
      <c r="AN1255" s="1">
        <v>33</v>
      </c>
      <c r="AO1255" s="20" t="str">
        <f t="shared" si="362"/>
        <v>24-35</v>
      </c>
      <c r="AP1255" s="1">
        <v>2694</v>
      </c>
      <c r="AQ1255" s="1">
        <v>0</v>
      </c>
      <c r="AR1255" s="1">
        <v>0</v>
      </c>
      <c r="AS1255" s="1">
        <v>1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1</v>
      </c>
      <c r="AZ1255" s="1">
        <v>583</v>
      </c>
      <c r="BA1255" s="23">
        <v>42155</v>
      </c>
      <c r="BB1255" s="25">
        <f t="shared" si="363"/>
        <v>5</v>
      </c>
      <c r="BC1255" s="25" t="str">
        <f t="shared" si="364"/>
        <v>May</v>
      </c>
      <c r="BD1255" s="25">
        <v>1</v>
      </c>
      <c r="BE1255" t="str">
        <f t="shared" si="365"/>
        <v>523,42000,Low income,59,Low spender,0.0014047619047619,0,0,23,124,83,267,85,59,35,653,0.18989280245023,0.127105666156202,0.408882082695253,0.130168453292496,0.0903522205206738,0.0535987748851455,2,5,2,11,20,0.1,0.25,0.1,0.55,5,0,0,0,0,0,0,1,33,24-35,2694,0,0,1,0,0,0,0,0,1,583</v>
      </c>
    </row>
    <row r="1256" spans="1:57" ht="13.2" x14ac:dyDescent="0.25">
      <c r="A1256" s="8">
        <v>818</v>
      </c>
      <c r="B1256" s="1">
        <v>56320</v>
      </c>
      <c r="C1256" s="8" t="str">
        <f t="shared" si="366"/>
        <v>High income</v>
      </c>
      <c r="D1256" s="31">
        <v>346</v>
      </c>
      <c r="E1256" s="34" t="str">
        <f t="shared" si="367"/>
        <v>Low spender</v>
      </c>
      <c r="F1256" s="10">
        <f t="shared" si="361"/>
        <v>6.1434659090909092E-3</v>
      </c>
      <c r="G1256" s="1">
        <v>0</v>
      </c>
      <c r="H1256" s="1">
        <v>1</v>
      </c>
      <c r="I1256" s="1">
        <v>11</v>
      </c>
      <c r="J1256" s="1">
        <v>201</v>
      </c>
      <c r="K1256" s="1">
        <v>53</v>
      </c>
      <c r="L1256" s="1">
        <v>172</v>
      </c>
      <c r="M1256" s="1">
        <v>116</v>
      </c>
      <c r="N1256" s="1">
        <v>77</v>
      </c>
      <c r="O1256" s="1">
        <v>83</v>
      </c>
      <c r="P1256" s="8">
        <f t="shared" si="368"/>
        <v>702</v>
      </c>
      <c r="Q1256" s="10">
        <f t="shared" si="369"/>
        <v>0.28632478632478631</v>
      </c>
      <c r="R1256" s="10">
        <f t="shared" si="370"/>
        <v>7.5498575498575499E-2</v>
      </c>
      <c r="S1256" s="10">
        <f t="shared" si="371"/>
        <v>0.24501424501424501</v>
      </c>
      <c r="T1256" s="10">
        <f t="shared" si="372"/>
        <v>0.16524216524216523</v>
      </c>
      <c r="U1256" s="10">
        <f t="shared" si="373"/>
        <v>0.10968660968660969</v>
      </c>
      <c r="V1256" s="10">
        <f t="shared" si="374"/>
        <v>0.11823361823361823</v>
      </c>
      <c r="W1256" s="1">
        <v>3</v>
      </c>
      <c r="X1256" s="1">
        <v>5</v>
      </c>
      <c r="Y1256" s="1">
        <v>4</v>
      </c>
      <c r="Z1256" s="1">
        <v>9</v>
      </c>
      <c r="AA1256" s="8">
        <f t="shared" si="375"/>
        <v>21</v>
      </c>
      <c r="AB1256" s="10">
        <f t="shared" si="376"/>
        <v>0.14285714285714285</v>
      </c>
      <c r="AC1256" s="10">
        <f t="shared" si="377"/>
        <v>0.23809523809523808</v>
      </c>
      <c r="AD1256" s="10">
        <f t="shared" si="378"/>
        <v>0.19047619047619047</v>
      </c>
      <c r="AE1256" s="10">
        <f t="shared" si="379"/>
        <v>0.42857142857142855</v>
      </c>
      <c r="AF1256" s="1">
        <v>4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53</v>
      </c>
      <c r="AO1256" s="20" t="str">
        <f t="shared" si="362"/>
        <v>50-65</v>
      </c>
      <c r="AP1256" s="1">
        <v>2606</v>
      </c>
      <c r="AQ1256" s="1">
        <v>0</v>
      </c>
      <c r="AR1256" s="1">
        <v>1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1</v>
      </c>
      <c r="AZ1256" s="1">
        <v>536</v>
      </c>
      <c r="BA1256" s="23">
        <v>42243</v>
      </c>
      <c r="BB1256" s="25">
        <f t="shared" si="363"/>
        <v>8</v>
      </c>
      <c r="BC1256" s="25" t="str">
        <f t="shared" si="364"/>
        <v>August</v>
      </c>
      <c r="BD1256" s="25">
        <v>1</v>
      </c>
      <c r="BE1256" t="str">
        <f t="shared" si="365"/>
        <v>818,56320,High income,346,Low spender,0.00614346590909091,0,1,11,201,53,172,116,77,83,702,0.286324786324786,0.0754985754985755,0.245014245014245,0.165242165242165,0.10968660968661,0.118233618233618,3,5,4,9,21,0.142857142857143,0.238095238095238,0.19047619047619,0.428571428571429,4,0,0,0,0,0,0,0,53,50-65,2606,0,1,0,0,0,0,0,0,1,536</v>
      </c>
    </row>
    <row r="1257" spans="1:57" ht="13.2" x14ac:dyDescent="0.25">
      <c r="A1257" s="8">
        <v>499</v>
      </c>
      <c r="B1257" s="1">
        <v>56046</v>
      </c>
      <c r="C1257" s="8" t="str">
        <f t="shared" si="366"/>
        <v>High income</v>
      </c>
      <c r="D1257" s="31">
        <v>594</v>
      </c>
      <c r="E1257" s="34" t="str">
        <f t="shared" si="367"/>
        <v>High spender</v>
      </c>
      <c r="F1257" s="10">
        <f t="shared" si="361"/>
        <v>1.0598436998180066E-2</v>
      </c>
      <c r="G1257" s="1">
        <v>0</v>
      </c>
      <c r="H1257" s="1">
        <v>0</v>
      </c>
      <c r="I1257" s="1">
        <v>9</v>
      </c>
      <c r="J1257" s="1">
        <v>577</v>
      </c>
      <c r="K1257" s="1">
        <v>0</v>
      </c>
      <c r="L1257" s="1">
        <v>64</v>
      </c>
      <c r="M1257" s="1">
        <v>0</v>
      </c>
      <c r="N1257" s="1">
        <v>0</v>
      </c>
      <c r="O1257" s="1">
        <v>51</v>
      </c>
      <c r="P1257" s="8">
        <f t="shared" si="368"/>
        <v>692</v>
      </c>
      <c r="Q1257" s="10">
        <f t="shared" si="369"/>
        <v>0.83381502890173409</v>
      </c>
      <c r="R1257" s="10">
        <f t="shared" si="370"/>
        <v>0</v>
      </c>
      <c r="S1257" s="10">
        <f t="shared" si="371"/>
        <v>9.2485549132947972E-2</v>
      </c>
      <c r="T1257" s="10">
        <f t="shared" si="372"/>
        <v>0</v>
      </c>
      <c r="U1257" s="10">
        <f t="shared" si="373"/>
        <v>0</v>
      </c>
      <c r="V1257" s="10">
        <f t="shared" si="374"/>
        <v>7.3699421965317924E-2</v>
      </c>
      <c r="W1257" s="1">
        <v>2</v>
      </c>
      <c r="X1257" s="1">
        <v>10</v>
      </c>
      <c r="Y1257" s="1">
        <v>1</v>
      </c>
      <c r="Z1257" s="1">
        <v>8</v>
      </c>
      <c r="AA1257" s="8">
        <f t="shared" si="375"/>
        <v>21</v>
      </c>
      <c r="AB1257" s="10">
        <f t="shared" si="376"/>
        <v>9.5238095238095233E-2</v>
      </c>
      <c r="AC1257" s="10">
        <f t="shared" si="377"/>
        <v>0.47619047619047616</v>
      </c>
      <c r="AD1257" s="10">
        <f t="shared" si="378"/>
        <v>4.7619047619047616E-2</v>
      </c>
      <c r="AE1257" s="10">
        <f t="shared" si="379"/>
        <v>0.38095238095238093</v>
      </c>
      <c r="AF1257" s="1">
        <v>8</v>
      </c>
      <c r="AG1257" s="1">
        <v>0</v>
      </c>
      <c r="AH1257" s="1">
        <v>0</v>
      </c>
      <c r="AI1257" s="1">
        <v>1</v>
      </c>
      <c r="AJ1257" s="1">
        <v>0</v>
      </c>
      <c r="AK1257" s="1">
        <v>0</v>
      </c>
      <c r="AL1257" s="1">
        <v>0</v>
      </c>
      <c r="AM1257" s="1">
        <v>1</v>
      </c>
      <c r="AN1257" s="1">
        <v>55</v>
      </c>
      <c r="AO1257" s="20" t="str">
        <f t="shared" si="362"/>
        <v>50-65</v>
      </c>
      <c r="AP1257" s="1">
        <v>2702</v>
      </c>
      <c r="AQ1257" s="1">
        <v>0</v>
      </c>
      <c r="AR1257" s="1">
        <v>0</v>
      </c>
      <c r="AS1257" s="1">
        <v>0</v>
      </c>
      <c r="AT1257" s="1">
        <v>1</v>
      </c>
      <c r="AU1257" s="1">
        <v>0</v>
      </c>
      <c r="AV1257" s="1">
        <v>0</v>
      </c>
      <c r="AW1257" s="1">
        <v>1</v>
      </c>
      <c r="AX1257" s="1">
        <v>0</v>
      </c>
      <c r="AY1257" s="1">
        <v>0</v>
      </c>
      <c r="AZ1257" s="1">
        <v>590</v>
      </c>
      <c r="BA1257" s="23">
        <v>42147</v>
      </c>
      <c r="BB1257" s="25">
        <f t="shared" si="363"/>
        <v>5</v>
      </c>
      <c r="BC1257" s="25" t="str">
        <f t="shared" si="364"/>
        <v>May</v>
      </c>
      <c r="BD1257" s="25">
        <v>1</v>
      </c>
      <c r="BE1257" t="str">
        <f t="shared" si="365"/>
        <v>499,56046,High income,594,High spender,0.0105984369981801,0,0,9,577,0,64,0,0,51,692,0.833815028901734,0,0.092485549132948,0,0,0.0736994219653179,2,10,1,8,21,0.0952380952380952,0.476190476190476,0.0476190476190476,0.380952380952381,8,0,0,1,0,0,0,1,55,50-65,2702,0,0,0,1,0,0,1,0,0,590</v>
      </c>
    </row>
    <row r="1258" spans="1:57" ht="13.2" x14ac:dyDescent="0.25">
      <c r="A1258" s="8">
        <v>806</v>
      </c>
      <c r="B1258" s="1">
        <v>60631</v>
      </c>
      <c r="C1258" s="8" t="str">
        <f t="shared" si="366"/>
        <v>High income</v>
      </c>
      <c r="D1258" s="31">
        <v>46</v>
      </c>
      <c r="E1258" s="34" t="str">
        <f t="shared" si="367"/>
        <v>Low spender</v>
      </c>
      <c r="F1258" s="10">
        <f t="shared" si="361"/>
        <v>7.5868779997031218E-4</v>
      </c>
      <c r="G1258" s="1">
        <v>1</v>
      </c>
      <c r="H1258" s="1">
        <v>1</v>
      </c>
      <c r="I1258" s="1">
        <v>88</v>
      </c>
      <c r="J1258" s="1">
        <v>565</v>
      </c>
      <c r="K1258" s="1">
        <v>6</v>
      </c>
      <c r="L1258" s="1">
        <v>65</v>
      </c>
      <c r="M1258" s="1">
        <v>0</v>
      </c>
      <c r="N1258" s="1">
        <v>6</v>
      </c>
      <c r="O1258" s="1">
        <v>19</v>
      </c>
      <c r="P1258" s="8">
        <f t="shared" si="368"/>
        <v>661</v>
      </c>
      <c r="Q1258" s="10">
        <f t="shared" si="369"/>
        <v>0.85476550680786689</v>
      </c>
      <c r="R1258" s="10">
        <f t="shared" si="370"/>
        <v>9.0771558245083209E-3</v>
      </c>
      <c r="S1258" s="10">
        <f t="shared" si="371"/>
        <v>9.8335854765506811E-2</v>
      </c>
      <c r="T1258" s="10">
        <f t="shared" si="372"/>
        <v>0</v>
      </c>
      <c r="U1258" s="10">
        <f t="shared" si="373"/>
        <v>9.0771558245083209E-3</v>
      </c>
      <c r="V1258" s="10">
        <f t="shared" si="374"/>
        <v>2.8744326777609682E-2</v>
      </c>
      <c r="W1258" s="1">
        <v>5</v>
      </c>
      <c r="X1258" s="1">
        <v>9</v>
      </c>
      <c r="Y1258" s="1">
        <v>2</v>
      </c>
      <c r="Z1258" s="1">
        <v>8</v>
      </c>
      <c r="AA1258" s="8">
        <f t="shared" si="375"/>
        <v>24</v>
      </c>
      <c r="AB1258" s="10">
        <f t="shared" si="376"/>
        <v>0.20833333333333334</v>
      </c>
      <c r="AC1258" s="10">
        <f t="shared" si="377"/>
        <v>0.375</v>
      </c>
      <c r="AD1258" s="10">
        <f t="shared" si="378"/>
        <v>8.3333333333333329E-2</v>
      </c>
      <c r="AE1258" s="10">
        <f t="shared" si="379"/>
        <v>0.33333333333333331</v>
      </c>
      <c r="AF1258" s="1">
        <v>7</v>
      </c>
      <c r="AG1258" s="1">
        <v>0</v>
      </c>
      <c r="AH1258" s="1">
        <v>0</v>
      </c>
      <c r="AI1258" s="1">
        <v>0</v>
      </c>
      <c r="AJ1258" s="1">
        <v>1</v>
      </c>
      <c r="AK1258" s="1">
        <v>0</v>
      </c>
      <c r="AL1258" s="1">
        <v>0</v>
      </c>
      <c r="AM1258" s="1">
        <v>0</v>
      </c>
      <c r="AN1258" s="1">
        <v>45</v>
      </c>
      <c r="AO1258" s="20" t="str">
        <f t="shared" si="362"/>
        <v>36-50</v>
      </c>
      <c r="AP1258" s="1">
        <v>2609</v>
      </c>
      <c r="AQ1258" s="1">
        <v>0</v>
      </c>
      <c r="AR1258" s="1">
        <v>1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1</v>
      </c>
      <c r="AZ1258" s="1">
        <v>623</v>
      </c>
      <c r="BA1258" s="23">
        <v>42240</v>
      </c>
      <c r="BB1258" s="25">
        <f t="shared" si="363"/>
        <v>8</v>
      </c>
      <c r="BC1258" s="25" t="str">
        <f t="shared" si="364"/>
        <v>August</v>
      </c>
      <c r="BD1258" s="25">
        <v>1</v>
      </c>
      <c r="BE1258" t="str">
        <f t="shared" si="365"/>
        <v>806,60631,High income,46,Low spender,0.000758687799970312,1,1,88,565,6,65,0,6,19,661,0.854765506807867,0.00907715582450832,0.0983358547655068,0,0.00907715582450832,0.0287443267776097,5,9,2,8,24,0.208333333333333,0.375,0.0833333333333333,0.333333333333333,7,0,0,0,1,0,0,0,45,36-50,2609,0,1,0,0,0,0,0,0,1,623</v>
      </c>
    </row>
    <row r="1259" spans="1:57" ht="13.2" x14ac:dyDescent="0.25">
      <c r="A1259" s="8">
        <v>1057</v>
      </c>
      <c r="B1259" s="1">
        <v>60093</v>
      </c>
      <c r="C1259" s="8" t="str">
        <f t="shared" si="366"/>
        <v>High income</v>
      </c>
      <c r="D1259" s="31">
        <v>1555</v>
      </c>
      <c r="E1259" s="34" t="str">
        <f t="shared" si="367"/>
        <v>High spender</v>
      </c>
      <c r="F1259" s="10">
        <f t="shared" si="361"/>
        <v>2.5876558001763934E-2</v>
      </c>
      <c r="G1259" s="1">
        <v>0</v>
      </c>
      <c r="H1259" s="1">
        <v>1</v>
      </c>
      <c r="I1259" s="1">
        <v>92</v>
      </c>
      <c r="J1259" s="1">
        <v>502</v>
      </c>
      <c r="K1259" s="1">
        <v>12</v>
      </c>
      <c r="L1259" s="1">
        <v>109</v>
      </c>
      <c r="M1259" s="1">
        <v>16</v>
      </c>
      <c r="N1259" s="1">
        <v>6</v>
      </c>
      <c r="O1259" s="1">
        <v>90</v>
      </c>
      <c r="P1259" s="8">
        <f t="shared" si="368"/>
        <v>735</v>
      </c>
      <c r="Q1259" s="10">
        <f t="shared" si="369"/>
        <v>0.68299319727891161</v>
      </c>
      <c r="R1259" s="10">
        <f t="shared" si="370"/>
        <v>1.6326530612244899E-2</v>
      </c>
      <c r="S1259" s="10">
        <f t="shared" si="371"/>
        <v>0.14829931972789115</v>
      </c>
      <c r="T1259" s="10">
        <f t="shared" si="372"/>
        <v>2.1768707482993196E-2</v>
      </c>
      <c r="U1259" s="10">
        <f t="shared" si="373"/>
        <v>8.1632653061224497E-3</v>
      </c>
      <c r="V1259" s="10">
        <f t="shared" si="374"/>
        <v>0.12244897959183673</v>
      </c>
      <c r="W1259" s="1">
        <v>2</v>
      </c>
      <c r="X1259" s="1">
        <v>7</v>
      </c>
      <c r="Y1259" s="1">
        <v>2</v>
      </c>
      <c r="Z1259" s="1">
        <v>10</v>
      </c>
      <c r="AA1259" s="8">
        <f t="shared" si="375"/>
        <v>21</v>
      </c>
      <c r="AB1259" s="10">
        <f t="shared" si="376"/>
        <v>9.5238095238095233E-2</v>
      </c>
      <c r="AC1259" s="10">
        <f t="shared" si="377"/>
        <v>0.33333333333333331</v>
      </c>
      <c r="AD1259" s="10">
        <f t="shared" si="378"/>
        <v>9.5238095238095233E-2</v>
      </c>
      <c r="AE1259" s="10">
        <f t="shared" si="379"/>
        <v>0.47619047619047616</v>
      </c>
      <c r="AF1259" s="1">
        <v>6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46</v>
      </c>
      <c r="AO1259" s="20" t="str">
        <f t="shared" si="362"/>
        <v>36-50</v>
      </c>
      <c r="AP1259" s="1">
        <v>2527</v>
      </c>
      <c r="AQ1259" s="1">
        <v>0</v>
      </c>
      <c r="AR1259" s="1">
        <v>1</v>
      </c>
      <c r="AS1259" s="1">
        <v>0</v>
      </c>
      <c r="AT1259" s="1">
        <v>0</v>
      </c>
      <c r="AU1259" s="1">
        <v>0</v>
      </c>
      <c r="AV1259" s="1">
        <v>0</v>
      </c>
      <c r="AW1259" s="1">
        <v>1</v>
      </c>
      <c r="AX1259" s="1">
        <v>0</v>
      </c>
      <c r="AY1259" s="1">
        <v>0</v>
      </c>
      <c r="AZ1259" s="1">
        <v>555</v>
      </c>
      <c r="BA1259" s="23">
        <v>42322</v>
      </c>
      <c r="BB1259" s="25">
        <f t="shared" si="363"/>
        <v>11</v>
      </c>
      <c r="BC1259" s="25" t="str">
        <f t="shared" si="364"/>
        <v>November</v>
      </c>
      <c r="BD1259" s="25">
        <v>1</v>
      </c>
      <c r="BE1259" t="str">
        <f t="shared" si="365"/>
        <v>1057,60093,High income,1555,High spender,0.0258765580017639,0,1,92,502,12,109,16,6,90,735,0.682993197278912,0.0163265306122449,0.148299319727891,0.0217687074829932,0.00816326530612245,0.122448979591837,2,7,2,10,21,0.0952380952380952,0.333333333333333,0.0952380952380952,0.476190476190476,6,0,0,0,0,0,0,0,46,36-50,2527,0,1,0,0,0,0,1,0,0,555</v>
      </c>
    </row>
    <row r="1260" spans="1:57" ht="13.2" x14ac:dyDescent="0.25">
      <c r="A1260" s="8">
        <v>1888</v>
      </c>
      <c r="B1260" s="1">
        <v>55012</v>
      </c>
      <c r="C1260" s="8" t="str">
        <f t="shared" si="366"/>
        <v>High income</v>
      </c>
      <c r="D1260" s="31">
        <v>119</v>
      </c>
      <c r="E1260" s="34" t="str">
        <f t="shared" si="367"/>
        <v>Low spender</v>
      </c>
      <c r="F1260" s="10">
        <f t="shared" si="361"/>
        <v>2.1631644004944375E-3</v>
      </c>
      <c r="G1260" s="1">
        <v>0</v>
      </c>
      <c r="H1260" s="1">
        <v>1</v>
      </c>
      <c r="I1260" s="1">
        <v>85</v>
      </c>
      <c r="J1260" s="1">
        <v>582</v>
      </c>
      <c r="K1260" s="1">
        <v>0</v>
      </c>
      <c r="L1260" s="1">
        <v>65</v>
      </c>
      <c r="M1260" s="1">
        <v>0</v>
      </c>
      <c r="N1260" s="1">
        <v>0</v>
      </c>
      <c r="O1260" s="1">
        <v>13</v>
      </c>
      <c r="P1260" s="8">
        <f t="shared" si="368"/>
        <v>660</v>
      </c>
      <c r="Q1260" s="10">
        <f t="shared" si="369"/>
        <v>0.88181818181818183</v>
      </c>
      <c r="R1260" s="10">
        <f t="shared" si="370"/>
        <v>0</v>
      </c>
      <c r="S1260" s="10">
        <f t="shared" si="371"/>
        <v>9.8484848484848481E-2</v>
      </c>
      <c r="T1260" s="10">
        <f t="shared" si="372"/>
        <v>0</v>
      </c>
      <c r="U1260" s="10">
        <f t="shared" si="373"/>
        <v>0</v>
      </c>
      <c r="V1260" s="10">
        <f t="shared" si="374"/>
        <v>1.9696969696969695E-2</v>
      </c>
      <c r="W1260" s="1">
        <v>6</v>
      </c>
      <c r="X1260" s="1">
        <v>8</v>
      </c>
      <c r="Y1260" s="1">
        <v>2</v>
      </c>
      <c r="Z1260" s="1">
        <v>9</v>
      </c>
      <c r="AA1260" s="8">
        <f t="shared" si="375"/>
        <v>25</v>
      </c>
      <c r="AB1260" s="10">
        <f t="shared" si="376"/>
        <v>0.24</v>
      </c>
      <c r="AC1260" s="10">
        <f t="shared" si="377"/>
        <v>0.32</v>
      </c>
      <c r="AD1260" s="10">
        <f t="shared" si="378"/>
        <v>0.08</v>
      </c>
      <c r="AE1260" s="10">
        <f t="shared" si="379"/>
        <v>0.36</v>
      </c>
      <c r="AF1260" s="1">
        <v>5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47</v>
      </c>
      <c r="AO1260" s="20" t="str">
        <f t="shared" si="362"/>
        <v>36-50</v>
      </c>
      <c r="AP1260" s="1">
        <v>2259</v>
      </c>
      <c r="AQ1260" s="1">
        <v>0</v>
      </c>
      <c r="AR1260" s="1">
        <v>0</v>
      </c>
      <c r="AS1260" s="1">
        <v>0</v>
      </c>
      <c r="AT1260" s="1">
        <v>1</v>
      </c>
      <c r="AU1260" s="1">
        <v>0</v>
      </c>
      <c r="AV1260" s="1">
        <v>0</v>
      </c>
      <c r="AW1260" s="1">
        <v>0</v>
      </c>
      <c r="AX1260" s="1">
        <v>0</v>
      </c>
      <c r="AY1260" s="1">
        <v>1</v>
      </c>
      <c r="AZ1260" s="1">
        <v>634</v>
      </c>
      <c r="BA1260" s="23">
        <v>42590</v>
      </c>
      <c r="BB1260" s="25">
        <f t="shared" si="363"/>
        <v>8</v>
      </c>
      <c r="BC1260" s="25" t="str">
        <f t="shared" si="364"/>
        <v>August</v>
      </c>
      <c r="BD1260" s="25">
        <v>1</v>
      </c>
      <c r="BE1260" t="str">
        <f t="shared" si="365"/>
        <v>1888,55012,High income,119,Low spender,0.00216316440049444,0,1,85,582,0,65,0,0,13,660,0.881818181818182,0,0.0984848484848485,0,0,0.0196969696969697,6,8,2,9,25,0.24,0.32,0.08,0.36,5,0,0,0,0,0,0,0,47,36-50,2259,0,0,0,1,0,0,0,0,1,634</v>
      </c>
    </row>
    <row r="1261" spans="1:57" ht="13.2" x14ac:dyDescent="0.25">
      <c r="A1261" s="8">
        <v>2050</v>
      </c>
      <c r="B1261" s="1">
        <v>77376</v>
      </c>
      <c r="C1261" s="8" t="str">
        <f t="shared" si="366"/>
        <v>High income</v>
      </c>
      <c r="D1261" s="31">
        <v>44</v>
      </c>
      <c r="E1261" s="34" t="str">
        <f t="shared" si="367"/>
        <v>Low spender</v>
      </c>
      <c r="F1261" s="10">
        <f t="shared" si="361"/>
        <v>5.6865177832919774E-4</v>
      </c>
      <c r="G1261" s="1">
        <v>1</v>
      </c>
      <c r="H1261" s="1">
        <v>1</v>
      </c>
      <c r="I1261" s="1">
        <v>72</v>
      </c>
      <c r="J1261" s="1">
        <v>492</v>
      </c>
      <c r="K1261" s="1">
        <v>19</v>
      </c>
      <c r="L1261" s="1">
        <v>110</v>
      </c>
      <c r="M1261" s="1">
        <v>16</v>
      </c>
      <c r="N1261" s="1">
        <v>12</v>
      </c>
      <c r="O1261" s="1">
        <v>12</v>
      </c>
      <c r="P1261" s="8">
        <f t="shared" si="368"/>
        <v>661</v>
      </c>
      <c r="Q1261" s="10">
        <f t="shared" si="369"/>
        <v>0.74432677760968224</v>
      </c>
      <c r="R1261" s="10">
        <f t="shared" si="370"/>
        <v>2.8744326777609682E-2</v>
      </c>
      <c r="S1261" s="10">
        <f t="shared" si="371"/>
        <v>0.1664145234493192</v>
      </c>
      <c r="T1261" s="10">
        <f t="shared" si="372"/>
        <v>2.4205748865355523E-2</v>
      </c>
      <c r="U1261" s="10">
        <f t="shared" si="373"/>
        <v>1.8154311649016642E-2</v>
      </c>
      <c r="V1261" s="10">
        <f t="shared" si="374"/>
        <v>1.8154311649016642E-2</v>
      </c>
      <c r="W1261" s="1">
        <v>4</v>
      </c>
      <c r="X1261" s="1">
        <v>6</v>
      </c>
      <c r="Y1261" s="1">
        <v>3</v>
      </c>
      <c r="Z1261" s="1">
        <v>10</v>
      </c>
      <c r="AA1261" s="8">
        <f t="shared" si="375"/>
        <v>23</v>
      </c>
      <c r="AB1261" s="10">
        <f t="shared" si="376"/>
        <v>0.17391304347826086</v>
      </c>
      <c r="AC1261" s="10">
        <f t="shared" si="377"/>
        <v>0.2608695652173913</v>
      </c>
      <c r="AD1261" s="10">
        <f t="shared" si="378"/>
        <v>0.13043478260869565</v>
      </c>
      <c r="AE1261" s="10">
        <f t="shared" si="379"/>
        <v>0.43478260869565216</v>
      </c>
      <c r="AF1261" s="1">
        <v>4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64</v>
      </c>
      <c r="AO1261" s="20" t="str">
        <f t="shared" si="362"/>
        <v>50-65</v>
      </c>
      <c r="AP1261" s="1">
        <v>2209</v>
      </c>
      <c r="AQ1261" s="1">
        <v>0</v>
      </c>
      <c r="AR1261" s="1">
        <v>0</v>
      </c>
      <c r="AS1261" s="1">
        <v>0</v>
      </c>
      <c r="AT1261" s="1">
        <v>1</v>
      </c>
      <c r="AU1261" s="1">
        <v>0</v>
      </c>
      <c r="AV1261" s="1">
        <v>0</v>
      </c>
      <c r="AW1261" s="1">
        <v>0</v>
      </c>
      <c r="AX1261" s="1">
        <v>0</v>
      </c>
      <c r="AY1261" s="1">
        <v>1</v>
      </c>
      <c r="AZ1261" s="1">
        <v>637</v>
      </c>
      <c r="BA1261" s="23">
        <v>42640</v>
      </c>
      <c r="BB1261" s="25">
        <f t="shared" si="363"/>
        <v>9</v>
      </c>
      <c r="BC1261" s="25" t="str">
        <f t="shared" si="364"/>
        <v>September</v>
      </c>
      <c r="BD1261" s="25">
        <v>1</v>
      </c>
      <c r="BE1261" t="str">
        <f t="shared" si="365"/>
        <v>2050,77376,High income,44,Low spender,0.000568651778329198,1,1,72,492,19,110,16,12,12,661,0.744326777609682,0.0287443267776097,0.166414523449319,0.0242057488653555,0.0181543116490166,0.0181543116490166,4,6,3,10,23,0.173913043478261,0.260869565217391,0.130434782608696,0.434782608695652,4,0,0,0,0,0,0,0,64,50-65,2209,0,0,0,1,0,0,0,0,1,637</v>
      </c>
    </row>
    <row r="1262" spans="1:57" ht="13.2" x14ac:dyDescent="0.25">
      <c r="A1262" s="8">
        <v>1743</v>
      </c>
      <c r="B1262" s="1">
        <v>65695</v>
      </c>
      <c r="C1262" s="8" t="str">
        <f t="shared" si="366"/>
        <v>High income</v>
      </c>
      <c r="D1262" s="31">
        <v>806</v>
      </c>
      <c r="E1262" s="34" t="str">
        <f t="shared" si="367"/>
        <v>High spender</v>
      </c>
      <c r="F1262" s="10">
        <f t="shared" si="361"/>
        <v>1.226881802268057E-2</v>
      </c>
      <c r="G1262" s="1">
        <v>0</v>
      </c>
      <c r="H1262" s="1">
        <v>1</v>
      </c>
      <c r="I1262" s="1">
        <v>50</v>
      </c>
      <c r="J1262" s="1">
        <v>371</v>
      </c>
      <c r="K1262" s="1">
        <v>32</v>
      </c>
      <c r="L1262" s="1">
        <v>189</v>
      </c>
      <c r="M1262" s="1">
        <v>0</v>
      </c>
      <c r="N1262" s="1">
        <v>58</v>
      </c>
      <c r="O1262" s="1">
        <v>6</v>
      </c>
      <c r="P1262" s="8">
        <f t="shared" si="368"/>
        <v>656</v>
      </c>
      <c r="Q1262" s="10">
        <f t="shared" si="369"/>
        <v>0.56554878048780488</v>
      </c>
      <c r="R1262" s="10">
        <f t="shared" si="370"/>
        <v>4.878048780487805E-2</v>
      </c>
      <c r="S1262" s="10">
        <f t="shared" si="371"/>
        <v>0.28810975609756095</v>
      </c>
      <c r="T1262" s="10">
        <f t="shared" si="372"/>
        <v>0</v>
      </c>
      <c r="U1262" s="10">
        <f t="shared" si="373"/>
        <v>8.8414634146341459E-2</v>
      </c>
      <c r="V1262" s="10">
        <f t="shared" si="374"/>
        <v>9.1463414634146336E-3</v>
      </c>
      <c r="W1262" s="1">
        <v>2</v>
      </c>
      <c r="X1262" s="1">
        <v>5</v>
      </c>
      <c r="Y1262" s="1">
        <v>4</v>
      </c>
      <c r="Z1262" s="1">
        <v>10</v>
      </c>
      <c r="AA1262" s="8">
        <f t="shared" si="375"/>
        <v>21</v>
      </c>
      <c r="AB1262" s="10">
        <f t="shared" si="376"/>
        <v>9.5238095238095233E-2</v>
      </c>
      <c r="AC1262" s="10">
        <f t="shared" si="377"/>
        <v>0.23809523809523808</v>
      </c>
      <c r="AD1262" s="10">
        <f t="shared" si="378"/>
        <v>0.19047619047619047</v>
      </c>
      <c r="AE1262" s="10">
        <f t="shared" si="379"/>
        <v>0.47619047619047616</v>
      </c>
      <c r="AF1262" s="1">
        <v>4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60</v>
      </c>
      <c r="AO1262" s="20" t="str">
        <f t="shared" si="362"/>
        <v>50-65</v>
      </c>
      <c r="AP1262" s="1">
        <v>2308</v>
      </c>
      <c r="AQ1262" s="1">
        <v>0</v>
      </c>
      <c r="AR1262" s="1">
        <v>1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1</v>
      </c>
      <c r="AZ1262" s="1">
        <v>644</v>
      </c>
      <c r="BA1262" s="23">
        <v>42541</v>
      </c>
      <c r="BB1262" s="25">
        <f t="shared" si="363"/>
        <v>6</v>
      </c>
      <c r="BC1262" s="25" t="str">
        <f t="shared" si="364"/>
        <v>June</v>
      </c>
      <c r="BD1262" s="25">
        <v>1</v>
      </c>
      <c r="BE1262" t="str">
        <f t="shared" si="365"/>
        <v>1743,65695,High income,806,High spender,0.0122688180226806,0,1,50,371,32,189,0,58,6,656,0.565548780487805,0.0487804878048781,0.288109756097561,0,0.0884146341463415,0.00914634146341463,2,5,4,10,21,0.0952380952380952,0.238095238095238,0.19047619047619,0.476190476190476,4,0,0,0,0,0,0,0,60,50-65,2308,0,1,0,0,0,0,0,0,1,644</v>
      </c>
    </row>
    <row r="1263" spans="1:57" ht="13.2" x14ac:dyDescent="0.25">
      <c r="A1263" s="8">
        <v>327</v>
      </c>
      <c r="B1263" s="1">
        <v>54108</v>
      </c>
      <c r="C1263" s="8" t="str">
        <f t="shared" si="366"/>
        <v>High income</v>
      </c>
      <c r="D1263" s="31">
        <v>38</v>
      </c>
      <c r="E1263" s="34" t="str">
        <f t="shared" si="367"/>
        <v>Low spender</v>
      </c>
      <c r="F1263" s="10">
        <f t="shared" si="361"/>
        <v>7.0229910549271827E-4</v>
      </c>
      <c r="G1263" s="1">
        <v>1</v>
      </c>
      <c r="H1263" s="1">
        <v>1</v>
      </c>
      <c r="I1263" s="1">
        <v>74</v>
      </c>
      <c r="J1263" s="1">
        <v>539</v>
      </c>
      <c r="K1263" s="1">
        <v>6</v>
      </c>
      <c r="L1263" s="1">
        <v>91</v>
      </c>
      <c r="M1263" s="1">
        <v>8</v>
      </c>
      <c r="N1263" s="1">
        <v>6</v>
      </c>
      <c r="O1263" s="1">
        <v>97</v>
      </c>
      <c r="P1263" s="8">
        <f t="shared" si="368"/>
        <v>747</v>
      </c>
      <c r="Q1263" s="10">
        <f t="shared" si="369"/>
        <v>0.72155287817938418</v>
      </c>
      <c r="R1263" s="10">
        <f t="shared" si="370"/>
        <v>8.0321285140562242E-3</v>
      </c>
      <c r="S1263" s="10">
        <f t="shared" si="371"/>
        <v>0.12182061579651941</v>
      </c>
      <c r="T1263" s="10">
        <f t="shared" si="372"/>
        <v>1.0709504685408299E-2</v>
      </c>
      <c r="U1263" s="10">
        <f t="shared" si="373"/>
        <v>8.0321285140562242E-3</v>
      </c>
      <c r="V1263" s="10">
        <f t="shared" si="374"/>
        <v>0.12985274431057564</v>
      </c>
      <c r="W1263" s="1">
        <v>13</v>
      </c>
      <c r="X1263" s="1">
        <v>8</v>
      </c>
      <c r="Y1263" s="1">
        <v>2</v>
      </c>
      <c r="Z1263" s="1">
        <v>9</v>
      </c>
      <c r="AA1263" s="8">
        <f t="shared" si="375"/>
        <v>32</v>
      </c>
      <c r="AB1263" s="10">
        <f t="shared" si="376"/>
        <v>0.40625</v>
      </c>
      <c r="AC1263" s="10">
        <f t="shared" si="377"/>
        <v>0.25</v>
      </c>
      <c r="AD1263" s="10">
        <f t="shared" si="378"/>
        <v>6.25E-2</v>
      </c>
      <c r="AE1263" s="10">
        <f t="shared" si="379"/>
        <v>0.28125</v>
      </c>
      <c r="AF1263" s="1">
        <v>8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47</v>
      </c>
      <c r="AO1263" s="20" t="str">
        <f t="shared" si="362"/>
        <v>36-50</v>
      </c>
      <c r="AP1263" s="1">
        <v>2760</v>
      </c>
      <c r="AQ1263" s="1">
        <v>0</v>
      </c>
      <c r="AR1263" s="1">
        <v>1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1</v>
      </c>
      <c r="AY1263" s="1">
        <v>0</v>
      </c>
      <c r="AZ1263" s="1">
        <v>553</v>
      </c>
      <c r="BA1263" s="23">
        <v>42089</v>
      </c>
      <c r="BB1263" s="25">
        <f t="shared" si="363"/>
        <v>3</v>
      </c>
      <c r="BC1263" s="25" t="str">
        <f t="shared" si="364"/>
        <v>March</v>
      </c>
      <c r="BD1263" s="25">
        <v>1</v>
      </c>
      <c r="BE1263" t="str">
        <f t="shared" si="365"/>
        <v>327,54108,High income,38,Low spender,0.000702299105492718,1,1,74,539,6,91,8,6,97,747,0.721552878179384,0.00803212851405622,0.121820615796519,0.0107095046854083,0.00803212851405622,0.129852744310576,13,8,2,9,32,0.40625,0.25,0.0625,0.28125,8,0,0,0,0,0,0,0,47,36-50,2760,0,1,0,0,0,0,0,1,0,553</v>
      </c>
    </row>
    <row r="1264" spans="1:57" ht="13.2" x14ac:dyDescent="0.25">
      <c r="A1264" s="8">
        <v>1893</v>
      </c>
      <c r="B1264" s="1">
        <v>69401</v>
      </c>
      <c r="C1264" s="8" t="str">
        <f t="shared" si="366"/>
        <v>High income</v>
      </c>
      <c r="D1264" s="31">
        <v>1553</v>
      </c>
      <c r="E1264" s="34" t="str">
        <f t="shared" si="367"/>
        <v>High spender</v>
      </c>
      <c r="F1264" s="10">
        <f t="shared" si="361"/>
        <v>2.2377199175804382E-2</v>
      </c>
      <c r="G1264" s="1">
        <v>0</v>
      </c>
      <c r="H1264" s="1">
        <v>1</v>
      </c>
      <c r="I1264" s="1">
        <v>41</v>
      </c>
      <c r="J1264" s="1">
        <v>399</v>
      </c>
      <c r="K1264" s="1">
        <v>27</v>
      </c>
      <c r="L1264" s="1">
        <v>159</v>
      </c>
      <c r="M1264" s="1">
        <v>58</v>
      </c>
      <c r="N1264" s="1">
        <v>8</v>
      </c>
      <c r="O1264" s="1">
        <v>39</v>
      </c>
      <c r="P1264" s="8">
        <f t="shared" si="368"/>
        <v>690</v>
      </c>
      <c r="Q1264" s="10">
        <f t="shared" si="369"/>
        <v>0.57826086956521738</v>
      </c>
      <c r="R1264" s="10">
        <f t="shared" si="370"/>
        <v>3.9130434782608699E-2</v>
      </c>
      <c r="S1264" s="10">
        <f t="shared" si="371"/>
        <v>0.23043478260869565</v>
      </c>
      <c r="T1264" s="10">
        <f t="shared" si="372"/>
        <v>8.4057971014492749E-2</v>
      </c>
      <c r="U1264" s="10">
        <f t="shared" si="373"/>
        <v>1.1594202898550725E-2</v>
      </c>
      <c r="V1264" s="10">
        <f t="shared" si="374"/>
        <v>5.6521739130434782E-2</v>
      </c>
      <c r="W1264" s="1">
        <v>4</v>
      </c>
      <c r="X1264" s="1">
        <v>4</v>
      </c>
      <c r="Y1264" s="1">
        <v>4</v>
      </c>
      <c r="Z1264" s="1">
        <v>5</v>
      </c>
      <c r="AA1264" s="8">
        <f t="shared" si="375"/>
        <v>17</v>
      </c>
      <c r="AB1264" s="10">
        <f t="shared" si="376"/>
        <v>0.23529411764705882</v>
      </c>
      <c r="AC1264" s="10">
        <f t="shared" si="377"/>
        <v>0.23529411764705882</v>
      </c>
      <c r="AD1264" s="10">
        <f t="shared" si="378"/>
        <v>0.23529411764705882</v>
      </c>
      <c r="AE1264" s="10">
        <f t="shared" si="379"/>
        <v>0.29411764705882354</v>
      </c>
      <c r="AF1264" s="1">
        <v>2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47</v>
      </c>
      <c r="AO1264" s="20" t="str">
        <f t="shared" si="362"/>
        <v>36-50</v>
      </c>
      <c r="AP1264" s="1">
        <v>2257</v>
      </c>
      <c r="AQ1264" s="1">
        <v>0</v>
      </c>
      <c r="AR1264" s="1">
        <v>0</v>
      </c>
      <c r="AS1264" s="1">
        <v>0</v>
      </c>
      <c r="AT1264" s="1">
        <v>1</v>
      </c>
      <c r="AU1264" s="1">
        <v>0</v>
      </c>
      <c r="AV1264" s="1">
        <v>1</v>
      </c>
      <c r="AW1264" s="1">
        <v>0</v>
      </c>
      <c r="AX1264" s="1">
        <v>0</v>
      </c>
      <c r="AY1264" s="1">
        <v>0</v>
      </c>
      <c r="AZ1264" s="1">
        <v>612</v>
      </c>
      <c r="BA1264" s="23">
        <v>42592</v>
      </c>
      <c r="BB1264" s="25">
        <f t="shared" si="363"/>
        <v>8</v>
      </c>
      <c r="BC1264" s="25" t="str">
        <f t="shared" si="364"/>
        <v>August</v>
      </c>
      <c r="BD1264" s="25">
        <v>1</v>
      </c>
      <c r="BE1264" t="str">
        <f t="shared" si="365"/>
        <v>1893,69401,High income,1553,High spender,0.0223771991758044,0,1,41,399,27,159,58,8,39,690,0.578260869565217,0.0391304347826087,0.230434782608696,0.0840579710144927,0.0115942028985507,0.0565217391304348,4,4,4,5,17,0.235294117647059,0.235294117647059,0.235294117647059,0.294117647058824,2,0,0,0,0,0,0,0,47,36-50,2257,0,0,0,1,0,1,0,0,0,612</v>
      </c>
    </row>
    <row r="1265" spans="1:57" ht="13.2" x14ac:dyDescent="0.25">
      <c r="A1265" s="8">
        <v>830</v>
      </c>
      <c r="B1265" s="1">
        <v>59432</v>
      </c>
      <c r="C1265" s="8" t="str">
        <f t="shared" si="366"/>
        <v>High income</v>
      </c>
      <c r="D1265" s="31">
        <v>847</v>
      </c>
      <c r="E1265" s="34" t="str">
        <f t="shared" si="367"/>
        <v>High spender</v>
      </c>
      <c r="F1265" s="10">
        <f t="shared" si="361"/>
        <v>1.4251581639520797E-2</v>
      </c>
      <c r="G1265" s="1">
        <v>0</v>
      </c>
      <c r="H1265" s="1">
        <v>1</v>
      </c>
      <c r="I1265" s="1">
        <v>88</v>
      </c>
      <c r="J1265" s="1">
        <v>317</v>
      </c>
      <c r="K1265" s="1">
        <v>25</v>
      </c>
      <c r="L1265" s="1">
        <v>265</v>
      </c>
      <c r="M1265" s="1">
        <v>25</v>
      </c>
      <c r="N1265" s="1">
        <v>19</v>
      </c>
      <c r="O1265" s="1">
        <v>12</v>
      </c>
      <c r="P1265" s="8">
        <f t="shared" si="368"/>
        <v>663</v>
      </c>
      <c r="Q1265" s="10">
        <f t="shared" si="369"/>
        <v>0.47812971342383109</v>
      </c>
      <c r="R1265" s="10">
        <f t="shared" si="370"/>
        <v>3.7707390648567117E-2</v>
      </c>
      <c r="S1265" s="10">
        <f t="shared" si="371"/>
        <v>0.39969834087481149</v>
      </c>
      <c r="T1265" s="10">
        <f t="shared" si="372"/>
        <v>3.7707390648567117E-2</v>
      </c>
      <c r="U1265" s="10">
        <f t="shared" si="373"/>
        <v>2.8657616892911009E-2</v>
      </c>
      <c r="V1265" s="10">
        <f t="shared" si="374"/>
        <v>1.8099547511312219E-2</v>
      </c>
      <c r="W1265" s="1">
        <v>3</v>
      </c>
      <c r="X1265" s="1">
        <v>5</v>
      </c>
      <c r="Y1265" s="1">
        <v>3</v>
      </c>
      <c r="Z1265" s="1">
        <v>11</v>
      </c>
      <c r="AA1265" s="8">
        <f t="shared" si="375"/>
        <v>22</v>
      </c>
      <c r="AB1265" s="10">
        <f t="shared" si="376"/>
        <v>0.13636363636363635</v>
      </c>
      <c r="AC1265" s="10">
        <f t="shared" si="377"/>
        <v>0.22727272727272727</v>
      </c>
      <c r="AD1265" s="10">
        <f t="shared" si="378"/>
        <v>0.13636363636363635</v>
      </c>
      <c r="AE1265" s="10">
        <f t="shared" si="379"/>
        <v>0.5</v>
      </c>
      <c r="AF1265" s="1">
        <v>5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58</v>
      </c>
      <c r="AO1265" s="20" t="str">
        <f t="shared" si="362"/>
        <v>50-65</v>
      </c>
      <c r="AP1265" s="1">
        <v>2601</v>
      </c>
      <c r="AQ1265" s="1">
        <v>1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1</v>
      </c>
      <c r="AY1265" s="1">
        <v>0</v>
      </c>
      <c r="AZ1265" s="1">
        <v>639</v>
      </c>
      <c r="BA1265" s="23">
        <v>42248</v>
      </c>
      <c r="BB1265" s="25">
        <f t="shared" si="363"/>
        <v>9</v>
      </c>
      <c r="BC1265" s="25" t="str">
        <f t="shared" si="364"/>
        <v>September</v>
      </c>
      <c r="BD1265" s="25">
        <v>1</v>
      </c>
      <c r="BE1265" t="str">
        <f t="shared" si="365"/>
        <v>830,59432,High income,847,High spender,0.0142515816395208,0,1,88,317,25,265,25,19,12,663,0.478129713423831,0.0377073906485671,0.399698340874811,0.0377073906485671,0.028657616892911,0.0180995475113122,3,5,3,11,22,0.136363636363636,0.227272727272727,0.136363636363636,0.5,5,0,0,0,0,0,0,0,58,50-65,2601,1,0,0,0,0,0,0,1,0,639</v>
      </c>
    </row>
    <row r="1266" spans="1:57" ht="13.2" x14ac:dyDescent="0.25">
      <c r="A1266" s="8">
        <v>1672</v>
      </c>
      <c r="B1266" s="1">
        <v>57642</v>
      </c>
      <c r="C1266" s="8" t="str">
        <f t="shared" si="366"/>
        <v>High income</v>
      </c>
      <c r="D1266" s="31">
        <v>736</v>
      </c>
      <c r="E1266" s="34" t="str">
        <f t="shared" si="367"/>
        <v>High spender</v>
      </c>
      <c r="F1266" s="10">
        <f t="shared" si="361"/>
        <v>1.2768467436938344E-2</v>
      </c>
      <c r="G1266" s="1">
        <v>0</v>
      </c>
      <c r="H1266" s="1">
        <v>1</v>
      </c>
      <c r="I1266" s="1">
        <v>24</v>
      </c>
      <c r="J1266" s="1">
        <v>580</v>
      </c>
      <c r="K1266" s="1">
        <v>6</v>
      </c>
      <c r="L1266" s="1">
        <v>58</v>
      </c>
      <c r="M1266" s="1">
        <v>8</v>
      </c>
      <c r="N1266" s="1">
        <v>0</v>
      </c>
      <c r="O1266" s="1">
        <v>27</v>
      </c>
      <c r="P1266" s="8">
        <f t="shared" si="368"/>
        <v>679</v>
      </c>
      <c r="Q1266" s="10">
        <f t="shared" si="369"/>
        <v>0.85419734904270983</v>
      </c>
      <c r="R1266" s="10">
        <f t="shared" si="370"/>
        <v>8.836524300441826E-3</v>
      </c>
      <c r="S1266" s="10">
        <f t="shared" si="371"/>
        <v>8.5419734904270989E-2</v>
      </c>
      <c r="T1266" s="10">
        <f t="shared" si="372"/>
        <v>1.1782032400589101E-2</v>
      </c>
      <c r="U1266" s="10">
        <f t="shared" si="373"/>
        <v>0</v>
      </c>
      <c r="V1266" s="10">
        <f t="shared" si="374"/>
        <v>3.9764359351988215E-2</v>
      </c>
      <c r="W1266" s="1">
        <v>3</v>
      </c>
      <c r="X1266" s="1">
        <v>7</v>
      </c>
      <c r="Y1266" s="1">
        <v>6</v>
      </c>
      <c r="Z1266" s="1">
        <v>6</v>
      </c>
      <c r="AA1266" s="8">
        <f t="shared" si="375"/>
        <v>22</v>
      </c>
      <c r="AB1266" s="10">
        <f t="shared" si="376"/>
        <v>0.13636363636363635</v>
      </c>
      <c r="AC1266" s="10">
        <f t="shared" si="377"/>
        <v>0.31818181818181818</v>
      </c>
      <c r="AD1266" s="10">
        <f t="shared" si="378"/>
        <v>0.27272727272727271</v>
      </c>
      <c r="AE1266" s="10">
        <f t="shared" si="379"/>
        <v>0.27272727272727271</v>
      </c>
      <c r="AF1266" s="1">
        <v>4</v>
      </c>
      <c r="AG1266" s="1">
        <v>0</v>
      </c>
      <c r="AH1266" s="1">
        <v>0</v>
      </c>
      <c r="AI1266" s="1">
        <v>1</v>
      </c>
      <c r="AJ1266" s="1">
        <v>0</v>
      </c>
      <c r="AK1266" s="1">
        <v>0</v>
      </c>
      <c r="AL1266" s="1">
        <v>0</v>
      </c>
      <c r="AM1266" s="1">
        <v>0</v>
      </c>
      <c r="AN1266" s="1">
        <v>50</v>
      </c>
      <c r="AO1266" s="20" t="str">
        <f t="shared" si="362"/>
        <v>36-50</v>
      </c>
      <c r="AP1266" s="1">
        <v>2330</v>
      </c>
      <c r="AQ1266" s="1">
        <v>0</v>
      </c>
      <c r="AR1266" s="1">
        <v>0</v>
      </c>
      <c r="AS1266" s="1">
        <v>1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1</v>
      </c>
      <c r="AZ1266" s="1">
        <v>625</v>
      </c>
      <c r="BA1266" s="23">
        <v>42519</v>
      </c>
      <c r="BB1266" s="25">
        <f t="shared" si="363"/>
        <v>5</v>
      </c>
      <c r="BC1266" s="25" t="str">
        <f t="shared" si="364"/>
        <v>May</v>
      </c>
      <c r="BD1266" s="25">
        <v>1</v>
      </c>
      <c r="BE1266" t="str">
        <f t="shared" si="365"/>
        <v>1672,57642,High income,736,High spender,0.0127684674369383,0,1,24,580,6,58,8,0,27,679,0.85419734904271,0.00883652430044183,0.085419734904271,0.0117820324005891,0,0.0397643593519882,3,7,6,6,22,0.136363636363636,0.318181818181818,0.272727272727273,0.272727272727273,4,0,0,1,0,0,0,0,50,36-50,2330,0,0,1,0,0,0,0,0,1,625</v>
      </c>
    </row>
    <row r="1267" spans="1:57" ht="13.2" x14ac:dyDescent="0.25">
      <c r="A1267" s="8">
        <v>166</v>
      </c>
      <c r="B1267" s="1">
        <v>54450</v>
      </c>
      <c r="C1267" s="8" t="str">
        <f t="shared" si="366"/>
        <v>High income</v>
      </c>
      <c r="D1267" s="31">
        <v>151</v>
      </c>
      <c r="E1267" s="34" t="str">
        <f t="shared" si="367"/>
        <v>Low spender</v>
      </c>
      <c r="F1267" s="10">
        <f t="shared" si="361"/>
        <v>2.7731864095500458E-3</v>
      </c>
      <c r="G1267" s="1">
        <v>1</v>
      </c>
      <c r="H1267" s="1">
        <v>1</v>
      </c>
      <c r="I1267" s="1">
        <v>0</v>
      </c>
      <c r="J1267" s="1">
        <v>454</v>
      </c>
      <c r="K1267" s="1">
        <v>0</v>
      </c>
      <c r="L1267" s="1">
        <v>171</v>
      </c>
      <c r="M1267" s="1">
        <v>8</v>
      </c>
      <c r="N1267" s="1">
        <v>19</v>
      </c>
      <c r="O1267" s="1">
        <v>32</v>
      </c>
      <c r="P1267" s="8">
        <f t="shared" si="368"/>
        <v>684</v>
      </c>
      <c r="Q1267" s="10">
        <f t="shared" si="369"/>
        <v>0.66374269005847952</v>
      </c>
      <c r="R1267" s="10">
        <f t="shared" si="370"/>
        <v>0</v>
      </c>
      <c r="S1267" s="10">
        <f t="shared" si="371"/>
        <v>0.25</v>
      </c>
      <c r="T1267" s="10">
        <f t="shared" si="372"/>
        <v>1.1695906432748537E-2</v>
      </c>
      <c r="U1267" s="10">
        <f t="shared" si="373"/>
        <v>2.7777777777777776E-2</v>
      </c>
      <c r="V1267" s="10">
        <f t="shared" si="374"/>
        <v>4.6783625730994149E-2</v>
      </c>
      <c r="W1267" s="1">
        <v>12</v>
      </c>
      <c r="X1267" s="1">
        <v>9</v>
      </c>
      <c r="Y1267" s="1">
        <v>2</v>
      </c>
      <c r="Z1267" s="1">
        <v>8</v>
      </c>
      <c r="AA1267" s="8">
        <f t="shared" si="375"/>
        <v>31</v>
      </c>
      <c r="AB1267" s="10">
        <f t="shared" si="376"/>
        <v>0.38709677419354838</v>
      </c>
      <c r="AC1267" s="10">
        <f t="shared" si="377"/>
        <v>0.29032258064516131</v>
      </c>
      <c r="AD1267" s="10">
        <f t="shared" si="378"/>
        <v>6.4516129032258063E-2</v>
      </c>
      <c r="AE1267" s="10">
        <f t="shared" si="379"/>
        <v>0.25806451612903225</v>
      </c>
      <c r="AF1267" s="1">
        <v>8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64</v>
      </c>
      <c r="AO1267" s="20" t="str">
        <f t="shared" si="362"/>
        <v>50-65</v>
      </c>
      <c r="AP1267" s="1">
        <v>2812</v>
      </c>
      <c r="AQ1267" s="1">
        <v>0</v>
      </c>
      <c r="AR1267" s="1">
        <v>0</v>
      </c>
      <c r="AS1267" s="1">
        <v>0</v>
      </c>
      <c r="AT1267" s="1">
        <v>1</v>
      </c>
      <c r="AU1267" s="1">
        <v>0</v>
      </c>
      <c r="AV1267" s="1">
        <v>0</v>
      </c>
      <c r="AW1267" s="1">
        <v>1</v>
      </c>
      <c r="AX1267" s="1">
        <v>0</v>
      </c>
      <c r="AY1267" s="1">
        <v>0</v>
      </c>
      <c r="AZ1267" s="1">
        <v>620</v>
      </c>
      <c r="BA1267" s="23">
        <v>42037</v>
      </c>
      <c r="BB1267" s="25">
        <f t="shared" si="363"/>
        <v>2</v>
      </c>
      <c r="BC1267" s="25" t="str">
        <f t="shared" si="364"/>
        <v>February</v>
      </c>
      <c r="BD1267" s="25">
        <v>1</v>
      </c>
      <c r="BE1267" t="str">
        <f t="shared" si="365"/>
        <v>166,54450,High income,151,Low spender,0.00277318640955005,1,1,0,454,0,171,8,19,32,684,0.66374269005848,0,0.25,0.0116959064327485,0.0277777777777778,0.0467836257309941,12,9,2,8,31,0.387096774193548,0.290322580645161,0.0645161290322581,0.258064516129032,8,0,0,0,0,0,0,0,64,50-65,2812,0,0,0,1,0,0,1,0,0,620</v>
      </c>
    </row>
    <row r="1268" spans="1:57" ht="13.2" x14ac:dyDescent="0.25">
      <c r="A1268" s="8">
        <v>838</v>
      </c>
      <c r="B1268" s="1">
        <v>89891</v>
      </c>
      <c r="C1268" s="8" t="str">
        <f t="shared" si="366"/>
        <v>High income</v>
      </c>
      <c r="D1268" s="31">
        <v>387</v>
      </c>
      <c r="E1268" s="34" t="str">
        <f t="shared" si="367"/>
        <v>Low spender</v>
      </c>
      <c r="F1268" s="10">
        <f t="shared" si="361"/>
        <v>4.3052140926232883E-3</v>
      </c>
      <c r="G1268" s="1">
        <v>0</v>
      </c>
      <c r="H1268" s="1">
        <v>0</v>
      </c>
      <c r="I1268" s="1">
        <v>17</v>
      </c>
      <c r="J1268" s="1">
        <v>412</v>
      </c>
      <c r="K1268" s="1">
        <v>22</v>
      </c>
      <c r="L1268" s="1">
        <v>132</v>
      </c>
      <c r="M1268" s="1">
        <v>59</v>
      </c>
      <c r="N1268" s="1">
        <v>28</v>
      </c>
      <c r="O1268" s="1">
        <v>183</v>
      </c>
      <c r="P1268" s="8">
        <f t="shared" si="368"/>
        <v>836</v>
      </c>
      <c r="Q1268" s="10">
        <f t="shared" si="369"/>
        <v>0.49282296650717705</v>
      </c>
      <c r="R1268" s="10">
        <f t="shared" si="370"/>
        <v>2.6315789473684209E-2</v>
      </c>
      <c r="S1268" s="10">
        <f t="shared" si="371"/>
        <v>0.15789473684210525</v>
      </c>
      <c r="T1268" s="10">
        <f t="shared" si="372"/>
        <v>7.0574162679425831E-2</v>
      </c>
      <c r="U1268" s="10">
        <f t="shared" si="373"/>
        <v>3.3492822966507178E-2</v>
      </c>
      <c r="V1268" s="10">
        <f t="shared" si="374"/>
        <v>0.21889952153110048</v>
      </c>
      <c r="W1268" s="1">
        <v>1</v>
      </c>
      <c r="X1268" s="1">
        <v>11</v>
      </c>
      <c r="Y1268" s="1">
        <v>6</v>
      </c>
      <c r="Z1268" s="1">
        <v>8</v>
      </c>
      <c r="AA1268" s="8">
        <f t="shared" si="375"/>
        <v>26</v>
      </c>
      <c r="AB1268" s="10">
        <f t="shared" si="376"/>
        <v>3.8461538461538464E-2</v>
      </c>
      <c r="AC1268" s="10">
        <f t="shared" si="377"/>
        <v>0.42307692307692307</v>
      </c>
      <c r="AD1268" s="10">
        <f t="shared" si="378"/>
        <v>0.23076923076923078</v>
      </c>
      <c r="AE1268" s="10">
        <f t="shared" si="379"/>
        <v>0.30769230769230771</v>
      </c>
      <c r="AF1268" s="1">
        <v>4</v>
      </c>
      <c r="AG1268" s="1">
        <v>0</v>
      </c>
      <c r="AH1268" s="1">
        <v>0</v>
      </c>
      <c r="AI1268" s="1">
        <v>0</v>
      </c>
      <c r="AJ1268" s="1">
        <v>0</v>
      </c>
      <c r="AK1268" s="1">
        <v>1</v>
      </c>
      <c r="AL1268" s="1">
        <v>0</v>
      </c>
      <c r="AM1268" s="1">
        <v>0</v>
      </c>
      <c r="AN1268" s="1">
        <v>29</v>
      </c>
      <c r="AO1268" s="20" t="str">
        <f t="shared" si="362"/>
        <v>24-35</v>
      </c>
      <c r="AP1268" s="1">
        <v>2599</v>
      </c>
      <c r="AQ1268" s="1">
        <v>0</v>
      </c>
      <c r="AR1268" s="1">
        <v>0</v>
      </c>
      <c r="AS1268" s="1">
        <v>0</v>
      </c>
      <c r="AT1268" s="1">
        <v>1</v>
      </c>
      <c r="AU1268" s="1">
        <v>0</v>
      </c>
      <c r="AV1268" s="1">
        <v>0</v>
      </c>
      <c r="AW1268" s="1">
        <v>1</v>
      </c>
      <c r="AX1268" s="1">
        <v>0</v>
      </c>
      <c r="AY1268" s="1">
        <v>0</v>
      </c>
      <c r="AZ1268" s="1">
        <v>470</v>
      </c>
      <c r="BA1268" s="23">
        <v>42250</v>
      </c>
      <c r="BB1268" s="25">
        <f t="shared" si="363"/>
        <v>9</v>
      </c>
      <c r="BC1268" s="25" t="str">
        <f t="shared" si="364"/>
        <v>September</v>
      </c>
      <c r="BD1268" s="25">
        <v>1</v>
      </c>
      <c r="BE1268" t="str">
        <f t="shared" si="365"/>
        <v>838,89891,High income,387,Low spender,0.00430521409262329,0,0,17,412,22,132,59,28,183,836,0.492822966507177,0.0263157894736842,0.157894736842105,0.0705741626794258,0.0334928229665072,0.2188995215311,1,11,6,8,26,0.0384615384615385,0.423076923076923,0.230769230769231,0.307692307692308,4,0,0,0,0,1,0,0,29,24-35,2599,0,0,0,1,0,0,1,0,0,470</v>
      </c>
    </row>
    <row r="1269" spans="1:57" ht="13.2" x14ac:dyDescent="0.25">
      <c r="A1269" s="8">
        <v>1555</v>
      </c>
      <c r="B1269" s="1">
        <v>55614</v>
      </c>
      <c r="C1269" s="8" t="str">
        <f t="shared" si="366"/>
        <v>High income</v>
      </c>
      <c r="D1269" s="31">
        <v>1484</v>
      </c>
      <c r="E1269" s="34" t="str">
        <f t="shared" si="367"/>
        <v>High spender</v>
      </c>
      <c r="F1269" s="10">
        <f t="shared" si="361"/>
        <v>2.6683928507210415E-2</v>
      </c>
      <c r="G1269" s="1">
        <v>0</v>
      </c>
      <c r="H1269" s="1">
        <v>0</v>
      </c>
      <c r="I1269" s="1">
        <v>85</v>
      </c>
      <c r="J1269" s="1">
        <v>504</v>
      </c>
      <c r="K1269" s="1">
        <v>13</v>
      </c>
      <c r="L1269" s="1">
        <v>131</v>
      </c>
      <c r="M1269" s="1">
        <v>8</v>
      </c>
      <c r="N1269" s="1">
        <v>0</v>
      </c>
      <c r="O1269" s="1">
        <v>26</v>
      </c>
      <c r="P1269" s="8">
        <f t="shared" si="368"/>
        <v>682</v>
      </c>
      <c r="Q1269" s="10">
        <f t="shared" si="369"/>
        <v>0.73900293255131966</v>
      </c>
      <c r="R1269" s="10">
        <f t="shared" si="370"/>
        <v>1.906158357771261E-2</v>
      </c>
      <c r="S1269" s="10">
        <f t="shared" si="371"/>
        <v>0.19208211143695014</v>
      </c>
      <c r="T1269" s="10">
        <f t="shared" si="372"/>
        <v>1.1730205278592375E-2</v>
      </c>
      <c r="U1269" s="10">
        <f t="shared" si="373"/>
        <v>0</v>
      </c>
      <c r="V1269" s="10">
        <f t="shared" si="374"/>
        <v>3.8123167155425221E-2</v>
      </c>
      <c r="W1269" s="1">
        <v>1</v>
      </c>
      <c r="X1269" s="1">
        <v>9</v>
      </c>
      <c r="Y1269" s="1">
        <v>4</v>
      </c>
      <c r="Z1269" s="1">
        <v>6</v>
      </c>
      <c r="AA1269" s="8">
        <f t="shared" si="375"/>
        <v>20</v>
      </c>
      <c r="AB1269" s="10">
        <f t="shared" si="376"/>
        <v>0.05</v>
      </c>
      <c r="AC1269" s="10">
        <f t="shared" si="377"/>
        <v>0.45</v>
      </c>
      <c r="AD1269" s="10">
        <f t="shared" si="378"/>
        <v>0.2</v>
      </c>
      <c r="AE1269" s="10">
        <f t="shared" si="379"/>
        <v>0.3</v>
      </c>
      <c r="AF1269" s="1">
        <v>7</v>
      </c>
      <c r="AG1269" s="1">
        <v>0</v>
      </c>
      <c r="AH1269" s="1">
        <v>0</v>
      </c>
      <c r="AI1269" s="1">
        <v>0</v>
      </c>
      <c r="AJ1269" s="1">
        <v>1</v>
      </c>
      <c r="AK1269" s="1">
        <v>0</v>
      </c>
      <c r="AL1269" s="1">
        <v>0</v>
      </c>
      <c r="AM1269" s="1">
        <v>0</v>
      </c>
      <c r="AN1269" s="1">
        <v>76</v>
      </c>
      <c r="AO1269" s="20" t="str">
        <f t="shared" si="362"/>
        <v>66+</v>
      </c>
      <c r="AP1269" s="1">
        <v>2373</v>
      </c>
      <c r="AQ1269" s="1">
        <v>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1</v>
      </c>
      <c r="AZ1269" s="1">
        <v>630</v>
      </c>
      <c r="BA1269" s="23">
        <v>42476</v>
      </c>
      <c r="BB1269" s="25">
        <f t="shared" si="363"/>
        <v>4</v>
      </c>
      <c r="BC1269" s="25" t="str">
        <f t="shared" si="364"/>
        <v>April</v>
      </c>
      <c r="BD1269" s="25">
        <v>1</v>
      </c>
      <c r="BE1269" t="str">
        <f t="shared" si="365"/>
        <v>1555,55614,High income,1484,High spender,0.0266839285072104,0,0,85,504,13,131,8,0,26,682,0.73900293255132,0.0190615835777126,0.19208211143695,0.0117302052785924,0,0.0381231671554252,1,9,4,6,20,0.05,0.45,0.2,0.3,7,0,0,0,1,0,0,0,76,66+,2373,1,0,0,0,0,0,0,0,1,630</v>
      </c>
    </row>
    <row r="1270" spans="1:57" ht="13.2" x14ac:dyDescent="0.25">
      <c r="A1270" s="8">
        <v>675</v>
      </c>
      <c r="B1270" s="1">
        <v>50965</v>
      </c>
      <c r="C1270" s="8" t="str">
        <f t="shared" si="366"/>
        <v>Low income</v>
      </c>
      <c r="D1270" s="31">
        <v>90</v>
      </c>
      <c r="E1270" s="34" t="str">
        <f t="shared" si="367"/>
        <v>Low spender</v>
      </c>
      <c r="F1270" s="10">
        <f t="shared" si="361"/>
        <v>1.765917786716374E-3</v>
      </c>
      <c r="G1270" s="1">
        <v>0</v>
      </c>
      <c r="H1270" s="1">
        <v>1</v>
      </c>
      <c r="I1270" s="1">
        <v>87</v>
      </c>
      <c r="J1270" s="1">
        <v>544</v>
      </c>
      <c r="K1270" s="1">
        <v>13</v>
      </c>
      <c r="L1270" s="1">
        <v>85</v>
      </c>
      <c r="M1270" s="1">
        <v>8</v>
      </c>
      <c r="N1270" s="1">
        <v>6</v>
      </c>
      <c r="O1270" s="1">
        <v>29</v>
      </c>
      <c r="P1270" s="8">
        <f t="shared" si="368"/>
        <v>685</v>
      </c>
      <c r="Q1270" s="10">
        <f t="shared" si="369"/>
        <v>0.79416058394160582</v>
      </c>
      <c r="R1270" s="10">
        <f t="shared" si="370"/>
        <v>1.8978102189781021E-2</v>
      </c>
      <c r="S1270" s="10">
        <f t="shared" si="371"/>
        <v>0.12408759124087591</v>
      </c>
      <c r="T1270" s="10">
        <f t="shared" si="372"/>
        <v>1.167883211678832E-2</v>
      </c>
      <c r="U1270" s="10">
        <f t="shared" si="373"/>
        <v>8.7591240875912416E-3</v>
      </c>
      <c r="V1270" s="10">
        <f t="shared" si="374"/>
        <v>4.2335766423357665E-2</v>
      </c>
      <c r="W1270" s="1">
        <v>3</v>
      </c>
      <c r="X1270" s="1">
        <v>10</v>
      </c>
      <c r="Y1270" s="1">
        <v>4</v>
      </c>
      <c r="Z1270" s="1">
        <v>5</v>
      </c>
      <c r="AA1270" s="8">
        <f t="shared" si="375"/>
        <v>22</v>
      </c>
      <c r="AB1270" s="10">
        <f t="shared" si="376"/>
        <v>0.13636363636363635</v>
      </c>
      <c r="AC1270" s="10">
        <f t="shared" si="377"/>
        <v>0.45454545454545453</v>
      </c>
      <c r="AD1270" s="10">
        <f t="shared" si="378"/>
        <v>0.18181818181818182</v>
      </c>
      <c r="AE1270" s="10">
        <f t="shared" si="379"/>
        <v>0.22727272727272727</v>
      </c>
      <c r="AF1270" s="1">
        <v>8</v>
      </c>
      <c r="AG1270" s="1">
        <v>0</v>
      </c>
      <c r="AH1270" s="1">
        <v>0</v>
      </c>
      <c r="AI1270" s="1">
        <v>1</v>
      </c>
      <c r="AJ1270" s="1">
        <v>0</v>
      </c>
      <c r="AK1270" s="1">
        <v>0</v>
      </c>
      <c r="AL1270" s="1">
        <v>0</v>
      </c>
      <c r="AM1270" s="1">
        <v>0</v>
      </c>
      <c r="AN1270" s="1">
        <v>64</v>
      </c>
      <c r="AO1270" s="20" t="str">
        <f t="shared" si="362"/>
        <v>50-65</v>
      </c>
      <c r="AP1270" s="1">
        <v>2653</v>
      </c>
      <c r="AQ1270" s="1">
        <v>0</v>
      </c>
      <c r="AR1270" s="1">
        <v>1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1</v>
      </c>
      <c r="AY1270" s="1">
        <v>0</v>
      </c>
      <c r="AZ1270" s="1">
        <v>627</v>
      </c>
      <c r="BA1270" s="23">
        <v>42196</v>
      </c>
      <c r="BB1270" s="25">
        <f t="shared" si="363"/>
        <v>7</v>
      </c>
      <c r="BC1270" s="25" t="str">
        <f t="shared" si="364"/>
        <v>July</v>
      </c>
      <c r="BD1270" s="25">
        <v>1</v>
      </c>
      <c r="BE1270" t="str">
        <f t="shared" si="365"/>
        <v>675,50965,Low income,90,Low spender,0.00176591778671637,0,1,87,544,13,85,8,6,29,685,0.794160583941606,0.018978102189781,0.124087591240876,0.0116788321167883,0.00875912408759124,0.0423357664233577,3,10,4,5,22,0.136363636363636,0.454545454545455,0.181818181818182,0.227272727272727,8,0,0,1,0,0,0,0,64,50-65,2653,0,1,0,0,0,0,0,1,0,627</v>
      </c>
    </row>
    <row r="1271" spans="1:57" ht="13.2" x14ac:dyDescent="0.25">
      <c r="A1271" s="8">
        <v>1626</v>
      </c>
      <c r="B1271" s="1">
        <v>65295</v>
      </c>
      <c r="C1271" s="8" t="str">
        <f t="shared" si="366"/>
        <v>High income</v>
      </c>
      <c r="D1271" s="31">
        <v>150</v>
      </c>
      <c r="E1271" s="34" t="str">
        <f t="shared" si="367"/>
        <v>Low spender</v>
      </c>
      <c r="F1271" s="10">
        <f t="shared" si="361"/>
        <v>2.297266253158741E-3</v>
      </c>
      <c r="G1271" s="1">
        <v>0</v>
      </c>
      <c r="H1271" s="1">
        <v>0</v>
      </c>
      <c r="I1271" s="1">
        <v>19</v>
      </c>
      <c r="J1271" s="1">
        <v>365</v>
      </c>
      <c r="K1271" s="1">
        <v>32</v>
      </c>
      <c r="L1271" s="1">
        <v>117</v>
      </c>
      <c r="M1271" s="1">
        <v>34</v>
      </c>
      <c r="N1271" s="1">
        <v>110</v>
      </c>
      <c r="O1271" s="1">
        <v>6</v>
      </c>
      <c r="P1271" s="8">
        <f t="shared" si="368"/>
        <v>664</v>
      </c>
      <c r="Q1271" s="10">
        <f t="shared" si="369"/>
        <v>0.54969879518072284</v>
      </c>
      <c r="R1271" s="10">
        <f t="shared" si="370"/>
        <v>4.8192771084337352E-2</v>
      </c>
      <c r="S1271" s="10">
        <f t="shared" si="371"/>
        <v>0.17620481927710843</v>
      </c>
      <c r="T1271" s="10">
        <f t="shared" si="372"/>
        <v>5.1204819277108432E-2</v>
      </c>
      <c r="U1271" s="10">
        <f t="shared" si="373"/>
        <v>0.16566265060240964</v>
      </c>
      <c r="V1271" s="10">
        <f t="shared" si="374"/>
        <v>9.0361445783132526E-3</v>
      </c>
      <c r="W1271" s="1">
        <v>1</v>
      </c>
      <c r="X1271" s="1">
        <v>3</v>
      </c>
      <c r="Y1271" s="1">
        <v>3</v>
      </c>
      <c r="Z1271" s="1">
        <v>13</v>
      </c>
      <c r="AA1271" s="8">
        <f t="shared" si="375"/>
        <v>20</v>
      </c>
      <c r="AB1271" s="10">
        <f t="shared" si="376"/>
        <v>0.05</v>
      </c>
      <c r="AC1271" s="10">
        <f t="shared" si="377"/>
        <v>0.15</v>
      </c>
      <c r="AD1271" s="10">
        <f t="shared" si="378"/>
        <v>0.15</v>
      </c>
      <c r="AE1271" s="10">
        <f t="shared" si="379"/>
        <v>0.65</v>
      </c>
      <c r="AF1271" s="1">
        <v>2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40</v>
      </c>
      <c r="AO1271" s="20" t="str">
        <f t="shared" si="362"/>
        <v>36-50</v>
      </c>
      <c r="AP1271" s="1">
        <v>2347</v>
      </c>
      <c r="AQ1271" s="1">
        <v>0</v>
      </c>
      <c r="AR1271" s="1">
        <v>0</v>
      </c>
      <c r="AS1271" s="1">
        <v>1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1</v>
      </c>
      <c r="AZ1271" s="1">
        <v>652</v>
      </c>
      <c r="BA1271" s="23">
        <v>42502</v>
      </c>
      <c r="BB1271" s="25">
        <f t="shared" si="363"/>
        <v>5</v>
      </c>
      <c r="BC1271" s="25" t="str">
        <f t="shared" si="364"/>
        <v>May</v>
      </c>
      <c r="BD1271" s="25">
        <v>1</v>
      </c>
      <c r="BE1271" t="str">
        <f t="shared" si="365"/>
        <v>1626,65295,High income,150,Low spender,0.00229726625315874,0,0,19,365,32,117,34,110,6,664,0.549698795180723,0.0481927710843374,0.176204819277108,0.0512048192771084,0.16566265060241,0.00903614457831325,1,3,3,13,20,0.05,0.15,0.15,0.65,2,0,0,0,0,0,0,0,40,36-50,2347,0,0,1,0,0,0,0,0,1,652</v>
      </c>
    </row>
    <row r="1272" spans="1:57" ht="13.2" x14ac:dyDescent="0.25">
      <c r="A1272" s="8">
        <v>1030</v>
      </c>
      <c r="B1272" s="1">
        <v>62694</v>
      </c>
      <c r="C1272" s="8" t="str">
        <f t="shared" si="366"/>
        <v>High income</v>
      </c>
      <c r="D1272" s="31">
        <v>182</v>
      </c>
      <c r="E1272" s="34" t="str">
        <f t="shared" si="367"/>
        <v>Low spender</v>
      </c>
      <c r="F1272" s="10">
        <f t="shared" si="361"/>
        <v>2.9029891217660381E-3</v>
      </c>
      <c r="G1272" s="1">
        <v>1</v>
      </c>
      <c r="H1272" s="1">
        <v>1</v>
      </c>
      <c r="I1272" s="1">
        <v>29</v>
      </c>
      <c r="J1272" s="1">
        <v>379</v>
      </c>
      <c r="K1272" s="1">
        <v>6</v>
      </c>
      <c r="L1272" s="1">
        <v>157</v>
      </c>
      <c r="M1272" s="1">
        <v>25</v>
      </c>
      <c r="N1272" s="1">
        <v>91</v>
      </c>
      <c r="O1272" s="1">
        <v>91</v>
      </c>
      <c r="P1272" s="8">
        <f t="shared" si="368"/>
        <v>749</v>
      </c>
      <c r="Q1272" s="10">
        <f t="shared" si="369"/>
        <v>0.50600801068090784</v>
      </c>
      <c r="R1272" s="10">
        <f t="shared" si="370"/>
        <v>8.0106809078771702E-3</v>
      </c>
      <c r="S1272" s="10">
        <f t="shared" si="371"/>
        <v>0.20961281708945259</v>
      </c>
      <c r="T1272" s="10">
        <f t="shared" si="372"/>
        <v>3.3377837116154871E-2</v>
      </c>
      <c r="U1272" s="10">
        <f t="shared" si="373"/>
        <v>0.12149532710280374</v>
      </c>
      <c r="V1272" s="10">
        <f t="shared" si="374"/>
        <v>0.12149532710280374</v>
      </c>
      <c r="W1272" s="1">
        <v>5</v>
      </c>
      <c r="X1272" s="1">
        <v>9</v>
      </c>
      <c r="Y1272" s="1">
        <v>3</v>
      </c>
      <c r="Z1272" s="1">
        <v>7</v>
      </c>
      <c r="AA1272" s="8">
        <f t="shared" si="375"/>
        <v>24</v>
      </c>
      <c r="AB1272" s="10">
        <f t="shared" si="376"/>
        <v>0.20833333333333334</v>
      </c>
      <c r="AC1272" s="10">
        <f t="shared" si="377"/>
        <v>0.375</v>
      </c>
      <c r="AD1272" s="10">
        <f t="shared" si="378"/>
        <v>0.125</v>
      </c>
      <c r="AE1272" s="10">
        <f t="shared" si="379"/>
        <v>0.29166666666666669</v>
      </c>
      <c r="AF1272" s="1">
        <v>7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55</v>
      </c>
      <c r="AO1272" s="20" t="str">
        <f t="shared" si="362"/>
        <v>50-65</v>
      </c>
      <c r="AP1272" s="1">
        <v>2536</v>
      </c>
      <c r="AQ1272" s="1">
        <v>0</v>
      </c>
      <c r="AR1272" s="1">
        <v>1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1</v>
      </c>
      <c r="AY1272" s="1">
        <v>0</v>
      </c>
      <c r="AZ1272" s="1">
        <v>567</v>
      </c>
      <c r="BA1272" s="23">
        <v>42313</v>
      </c>
      <c r="BB1272" s="25">
        <f t="shared" si="363"/>
        <v>11</v>
      </c>
      <c r="BC1272" s="25" t="str">
        <f t="shared" si="364"/>
        <v>November</v>
      </c>
      <c r="BD1272" s="25">
        <v>1</v>
      </c>
      <c r="BE1272" t="str">
        <f t="shared" si="365"/>
        <v>1030,62694,High income,182,Low spender,0.00290298912176604,1,1,29,379,6,157,25,91,91,749,0.506008010680908,0.00801068090787717,0.209612817089453,0.0333778371161549,0.121495327102804,0.121495327102804,5,9,3,7,24,0.208333333333333,0.375,0.125,0.291666666666667,7,0,0,0,0,0,0,0,55,50-65,2536,0,1,0,0,0,0,0,1,0,567</v>
      </c>
    </row>
    <row r="1273" spans="1:57" ht="13.2" x14ac:dyDescent="0.25">
      <c r="A1273" s="8">
        <v>501</v>
      </c>
      <c r="B1273" s="1">
        <v>60200</v>
      </c>
      <c r="C1273" s="8" t="str">
        <f t="shared" si="366"/>
        <v>High income</v>
      </c>
      <c r="D1273" s="31">
        <v>1430</v>
      </c>
      <c r="E1273" s="34" t="str">
        <f t="shared" si="367"/>
        <v>High spender</v>
      </c>
      <c r="F1273" s="10">
        <f t="shared" si="361"/>
        <v>2.3754152823920266E-2</v>
      </c>
      <c r="G1273" s="1">
        <v>0</v>
      </c>
      <c r="H1273" s="1">
        <v>1</v>
      </c>
      <c r="I1273" s="1">
        <v>3</v>
      </c>
      <c r="J1273" s="1">
        <v>502</v>
      </c>
      <c r="K1273" s="1">
        <v>19</v>
      </c>
      <c r="L1273" s="1">
        <v>132</v>
      </c>
      <c r="M1273" s="1">
        <v>0</v>
      </c>
      <c r="N1273" s="1">
        <v>6</v>
      </c>
      <c r="O1273" s="1">
        <v>26</v>
      </c>
      <c r="P1273" s="8">
        <f t="shared" si="368"/>
        <v>685</v>
      </c>
      <c r="Q1273" s="10">
        <f t="shared" si="369"/>
        <v>0.73284671532846712</v>
      </c>
      <c r="R1273" s="10">
        <f t="shared" si="370"/>
        <v>2.7737226277372264E-2</v>
      </c>
      <c r="S1273" s="10">
        <f t="shared" si="371"/>
        <v>0.19270072992700729</v>
      </c>
      <c r="T1273" s="10">
        <f t="shared" si="372"/>
        <v>0</v>
      </c>
      <c r="U1273" s="10">
        <f t="shared" si="373"/>
        <v>8.7591240875912416E-3</v>
      </c>
      <c r="V1273" s="10">
        <f t="shared" si="374"/>
        <v>3.7956204379562042E-2</v>
      </c>
      <c r="W1273" s="1">
        <v>6</v>
      </c>
      <c r="X1273" s="1">
        <v>6</v>
      </c>
      <c r="Y1273" s="1">
        <v>2</v>
      </c>
      <c r="Z1273" s="1">
        <v>11</v>
      </c>
      <c r="AA1273" s="8">
        <f t="shared" si="375"/>
        <v>25</v>
      </c>
      <c r="AB1273" s="10">
        <f t="shared" si="376"/>
        <v>0.24</v>
      </c>
      <c r="AC1273" s="10">
        <f t="shared" si="377"/>
        <v>0.24</v>
      </c>
      <c r="AD1273" s="10">
        <f t="shared" si="378"/>
        <v>0.08</v>
      </c>
      <c r="AE1273" s="10">
        <f t="shared" si="379"/>
        <v>0.44</v>
      </c>
      <c r="AF1273" s="1">
        <v>6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72</v>
      </c>
      <c r="AO1273" s="20" t="str">
        <f t="shared" si="362"/>
        <v>66+</v>
      </c>
      <c r="AP1273" s="1">
        <v>2702</v>
      </c>
      <c r="AQ1273" s="1">
        <v>0</v>
      </c>
      <c r="AR1273" s="1">
        <v>0</v>
      </c>
      <c r="AS1273" s="1">
        <v>1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1</v>
      </c>
      <c r="AZ1273" s="1">
        <v>633</v>
      </c>
      <c r="BA1273" s="23">
        <v>42147</v>
      </c>
      <c r="BB1273" s="25">
        <f t="shared" si="363"/>
        <v>5</v>
      </c>
      <c r="BC1273" s="25" t="str">
        <f t="shared" si="364"/>
        <v>May</v>
      </c>
      <c r="BD1273" s="25">
        <v>1</v>
      </c>
      <c r="BE1273" t="str">
        <f t="shared" si="365"/>
        <v>501,60200,High income,1430,High spender,0.0237541528239203,0,1,3,502,19,132,0,6,26,685,0.732846715328467,0.0277372262773723,0.192700729927007,0,0.00875912408759124,0.037956204379562,6,6,2,11,25,0.24,0.24,0.08,0.44,6,0,0,0,0,0,0,0,72,66+,2702,0,0,1,0,0,0,0,0,1,633</v>
      </c>
    </row>
    <row r="1274" spans="1:57" ht="13.2" x14ac:dyDescent="0.25">
      <c r="A1274" s="8">
        <v>390</v>
      </c>
      <c r="B1274" s="1">
        <v>57731</v>
      </c>
      <c r="C1274" s="8" t="str">
        <f t="shared" si="366"/>
        <v>High income</v>
      </c>
      <c r="D1274" s="31">
        <v>11</v>
      </c>
      <c r="E1274" s="34" t="str">
        <f t="shared" si="367"/>
        <v>Low spender</v>
      </c>
      <c r="F1274" s="10">
        <f t="shared" si="361"/>
        <v>1.905388785920909E-4</v>
      </c>
      <c r="G1274" s="1">
        <v>0</v>
      </c>
      <c r="H1274" s="1">
        <v>1</v>
      </c>
      <c r="I1274" s="1">
        <v>0</v>
      </c>
      <c r="J1274" s="1">
        <v>266</v>
      </c>
      <c r="K1274" s="1">
        <v>21</v>
      </c>
      <c r="L1274" s="1">
        <v>300</v>
      </c>
      <c r="M1274" s="1">
        <v>65</v>
      </c>
      <c r="N1274" s="1">
        <v>8</v>
      </c>
      <c r="O1274" s="1">
        <v>44</v>
      </c>
      <c r="P1274" s="8">
        <f t="shared" si="368"/>
        <v>704</v>
      </c>
      <c r="Q1274" s="10">
        <f t="shared" si="369"/>
        <v>0.37784090909090912</v>
      </c>
      <c r="R1274" s="10">
        <f t="shared" si="370"/>
        <v>2.9829545454545456E-2</v>
      </c>
      <c r="S1274" s="10">
        <f t="shared" si="371"/>
        <v>0.42613636363636365</v>
      </c>
      <c r="T1274" s="10">
        <f t="shared" si="372"/>
        <v>9.2329545454545456E-2</v>
      </c>
      <c r="U1274" s="10">
        <f t="shared" si="373"/>
        <v>1.1363636363636364E-2</v>
      </c>
      <c r="V1274" s="10">
        <f t="shared" si="374"/>
        <v>6.25E-2</v>
      </c>
      <c r="W1274" s="1">
        <v>4</v>
      </c>
      <c r="X1274" s="1">
        <v>8</v>
      </c>
      <c r="Y1274" s="1">
        <v>8</v>
      </c>
      <c r="Z1274" s="1">
        <v>6</v>
      </c>
      <c r="AA1274" s="8">
        <f t="shared" si="375"/>
        <v>26</v>
      </c>
      <c r="AB1274" s="10">
        <f t="shared" si="376"/>
        <v>0.15384615384615385</v>
      </c>
      <c r="AC1274" s="10">
        <f t="shared" si="377"/>
        <v>0.30769230769230771</v>
      </c>
      <c r="AD1274" s="10">
        <f t="shared" si="378"/>
        <v>0.30769230769230771</v>
      </c>
      <c r="AE1274" s="10">
        <f t="shared" si="379"/>
        <v>0.23076923076923078</v>
      </c>
      <c r="AF1274" s="1">
        <v>6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51</v>
      </c>
      <c r="AO1274" s="20" t="str">
        <f t="shared" si="362"/>
        <v>50-65</v>
      </c>
      <c r="AP1274" s="1">
        <v>2742</v>
      </c>
      <c r="AQ1274" s="1">
        <v>0</v>
      </c>
      <c r="AR1274" s="1">
        <v>0</v>
      </c>
      <c r="AS1274" s="1">
        <v>1</v>
      </c>
      <c r="AT1274" s="1">
        <v>0</v>
      </c>
      <c r="AU1274" s="1">
        <v>0</v>
      </c>
      <c r="AV1274" s="1">
        <v>0</v>
      </c>
      <c r="AW1274" s="1">
        <v>1</v>
      </c>
      <c r="AX1274" s="1">
        <v>0</v>
      </c>
      <c r="AY1274" s="1">
        <v>0</v>
      </c>
      <c r="AZ1274" s="1">
        <v>616</v>
      </c>
      <c r="BA1274" s="23">
        <v>42107</v>
      </c>
      <c r="BB1274" s="25">
        <f t="shared" si="363"/>
        <v>4</v>
      </c>
      <c r="BC1274" s="25" t="str">
        <f t="shared" si="364"/>
        <v>April</v>
      </c>
      <c r="BD1274" s="25">
        <v>1</v>
      </c>
      <c r="BE1274" t="str">
        <f t="shared" si="365"/>
        <v>390,57731,High income,11,Low spender,0.000190538878592091,0,1,0,266,21,300,65,8,44,704,0.377840909090909,0.0298295454545455,0.426136363636364,0.0923295454545455,0.0113636363636364,0.0625,4,8,8,6,26,0.153846153846154,0.307692307692308,0.307692307692308,0.230769230769231,6,0,0,0,0,0,0,0,51,50-65,2742,0,0,1,0,0,0,1,0,0,616</v>
      </c>
    </row>
    <row r="1275" spans="1:57" ht="13.2" x14ac:dyDescent="0.25">
      <c r="A1275" s="8">
        <v>199</v>
      </c>
      <c r="B1275" s="1">
        <v>53378</v>
      </c>
      <c r="C1275" s="8" t="str">
        <f t="shared" si="366"/>
        <v>High income</v>
      </c>
      <c r="D1275" s="31">
        <v>149</v>
      </c>
      <c r="E1275" s="34" t="str">
        <f t="shared" si="367"/>
        <v>Low spender</v>
      </c>
      <c r="F1275" s="10">
        <f t="shared" si="361"/>
        <v>2.7914121922889578E-3</v>
      </c>
      <c r="G1275" s="1">
        <v>1</v>
      </c>
      <c r="H1275" s="1">
        <v>1</v>
      </c>
      <c r="I1275" s="1">
        <v>41</v>
      </c>
      <c r="J1275" s="1">
        <v>489</v>
      </c>
      <c r="K1275" s="1">
        <v>6</v>
      </c>
      <c r="L1275" s="1">
        <v>152</v>
      </c>
      <c r="M1275" s="1">
        <v>8</v>
      </c>
      <c r="N1275" s="1">
        <v>6</v>
      </c>
      <c r="O1275" s="1">
        <v>132</v>
      </c>
      <c r="P1275" s="8">
        <f t="shared" si="368"/>
        <v>793</v>
      </c>
      <c r="Q1275" s="10">
        <f t="shared" si="369"/>
        <v>0.61664564943253464</v>
      </c>
      <c r="R1275" s="10">
        <f t="shared" si="370"/>
        <v>7.5662042875157629E-3</v>
      </c>
      <c r="S1275" s="10">
        <f t="shared" si="371"/>
        <v>0.19167717528373265</v>
      </c>
      <c r="T1275" s="10">
        <f t="shared" si="372"/>
        <v>1.0088272383354351E-2</v>
      </c>
      <c r="U1275" s="10">
        <f t="shared" si="373"/>
        <v>7.5662042875157629E-3</v>
      </c>
      <c r="V1275" s="10">
        <f t="shared" si="374"/>
        <v>0.16645649432534679</v>
      </c>
      <c r="W1275" s="1">
        <v>10</v>
      </c>
      <c r="X1275" s="1">
        <v>9</v>
      </c>
      <c r="Y1275" s="1">
        <v>4</v>
      </c>
      <c r="Z1275" s="1">
        <v>6</v>
      </c>
      <c r="AA1275" s="8">
        <f t="shared" si="375"/>
        <v>29</v>
      </c>
      <c r="AB1275" s="10">
        <f t="shared" si="376"/>
        <v>0.34482758620689657</v>
      </c>
      <c r="AC1275" s="10">
        <f t="shared" si="377"/>
        <v>0.31034482758620691</v>
      </c>
      <c r="AD1275" s="10">
        <f t="shared" si="378"/>
        <v>0.13793103448275862</v>
      </c>
      <c r="AE1275" s="10">
        <f t="shared" si="379"/>
        <v>0.20689655172413793</v>
      </c>
      <c r="AF1275" s="1">
        <v>8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1</v>
      </c>
      <c r="AN1275" s="1">
        <v>57</v>
      </c>
      <c r="AO1275" s="20" t="str">
        <f t="shared" si="362"/>
        <v>50-65</v>
      </c>
      <c r="AP1275" s="1">
        <v>2802</v>
      </c>
      <c r="AQ1275" s="1">
        <v>0</v>
      </c>
      <c r="AR1275" s="1">
        <v>1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1</v>
      </c>
      <c r="AZ1275" s="1">
        <v>529</v>
      </c>
      <c r="BA1275" s="23">
        <v>42047</v>
      </c>
      <c r="BB1275" s="25">
        <f t="shared" si="363"/>
        <v>2</v>
      </c>
      <c r="BC1275" s="25" t="str">
        <f t="shared" si="364"/>
        <v>February</v>
      </c>
      <c r="BD1275" s="25">
        <v>1</v>
      </c>
      <c r="BE1275" t="str">
        <f t="shared" si="365"/>
        <v>199,53378,High income,149,Low spender,0.00279141219228896,1,1,41,489,6,152,8,6,132,793,0.616645649432535,0.00756620428751576,0.191677175283733,0.0100882723833544,0.00756620428751576,0.166456494325347,10,9,4,6,29,0.344827586206897,0.310344827586207,0.137931034482759,0.206896551724138,8,0,0,0,0,0,0,1,57,50-65,2802,0,1,0,0,0,0,0,0,1,529</v>
      </c>
    </row>
    <row r="1276" spans="1:57" ht="13.2" x14ac:dyDescent="0.25">
      <c r="A1276" s="8">
        <v>1193</v>
      </c>
      <c r="B1276" s="1">
        <v>64090</v>
      </c>
      <c r="C1276" s="8" t="str">
        <f t="shared" si="366"/>
        <v>High income</v>
      </c>
      <c r="D1276" s="31">
        <v>385</v>
      </c>
      <c r="E1276" s="34" t="str">
        <f t="shared" si="367"/>
        <v>Low spender</v>
      </c>
      <c r="F1276" s="10">
        <f t="shared" si="361"/>
        <v>6.0071774067717272E-3</v>
      </c>
      <c r="G1276" s="1">
        <v>0</v>
      </c>
      <c r="H1276" s="1">
        <v>1</v>
      </c>
      <c r="I1276" s="1">
        <v>8</v>
      </c>
      <c r="J1276" s="1">
        <v>316</v>
      </c>
      <c r="K1276" s="1">
        <v>58</v>
      </c>
      <c r="L1276" s="1">
        <v>161</v>
      </c>
      <c r="M1276" s="1">
        <v>76</v>
      </c>
      <c r="N1276" s="1">
        <v>51</v>
      </c>
      <c r="O1276" s="1">
        <v>135</v>
      </c>
      <c r="P1276" s="8">
        <f t="shared" si="368"/>
        <v>797</v>
      </c>
      <c r="Q1276" s="10">
        <f t="shared" si="369"/>
        <v>0.39648682559598497</v>
      </c>
      <c r="R1276" s="10">
        <f t="shared" si="370"/>
        <v>7.2772898368883315E-2</v>
      </c>
      <c r="S1276" s="10">
        <f t="shared" si="371"/>
        <v>0.20200752823086573</v>
      </c>
      <c r="T1276" s="10">
        <f t="shared" si="372"/>
        <v>9.5357590966122965E-2</v>
      </c>
      <c r="U1276" s="10">
        <f t="shared" si="373"/>
        <v>6.3989962358845673E-2</v>
      </c>
      <c r="V1276" s="10">
        <f t="shared" si="374"/>
        <v>0.16938519447929737</v>
      </c>
      <c r="W1276" s="1">
        <v>1</v>
      </c>
      <c r="X1276" s="1">
        <v>6</v>
      </c>
      <c r="Y1276" s="1">
        <v>9</v>
      </c>
      <c r="Z1276" s="1">
        <v>4</v>
      </c>
      <c r="AA1276" s="8">
        <f t="shared" si="375"/>
        <v>20</v>
      </c>
      <c r="AB1276" s="10">
        <f t="shared" si="376"/>
        <v>0.05</v>
      </c>
      <c r="AC1276" s="10">
        <f t="shared" si="377"/>
        <v>0.3</v>
      </c>
      <c r="AD1276" s="10">
        <f t="shared" si="378"/>
        <v>0.45</v>
      </c>
      <c r="AE1276" s="10">
        <f t="shared" si="379"/>
        <v>0.2</v>
      </c>
      <c r="AF1276" s="1">
        <v>5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1</v>
      </c>
      <c r="AN1276" s="1">
        <v>64</v>
      </c>
      <c r="AO1276" s="20" t="str">
        <f t="shared" si="362"/>
        <v>50-65</v>
      </c>
      <c r="AP1276" s="1">
        <v>2485</v>
      </c>
      <c r="AQ1276" s="1">
        <v>0</v>
      </c>
      <c r="AR1276" s="1">
        <v>0</v>
      </c>
      <c r="AS1276" s="1">
        <v>0</v>
      </c>
      <c r="AT1276" s="1">
        <v>1</v>
      </c>
      <c r="AU1276" s="1">
        <v>0</v>
      </c>
      <c r="AV1276" s="1">
        <v>0</v>
      </c>
      <c r="AW1276" s="1">
        <v>1</v>
      </c>
      <c r="AX1276" s="1">
        <v>0</v>
      </c>
      <c r="AY1276" s="1">
        <v>0</v>
      </c>
      <c r="AZ1276" s="1">
        <v>527</v>
      </c>
      <c r="BA1276" s="23">
        <v>42364</v>
      </c>
      <c r="BB1276" s="25">
        <f t="shared" si="363"/>
        <v>12</v>
      </c>
      <c r="BC1276" s="25" t="str">
        <f t="shared" si="364"/>
        <v>December</v>
      </c>
      <c r="BD1276" s="25">
        <v>1</v>
      </c>
      <c r="BE1276" t="str">
        <f t="shared" si="365"/>
        <v>1193,64090,High income,385,Low spender,0.00600717740677173,0,1,8,316,58,161,76,51,135,797,0.396486825595985,0.0727728983688833,0.202007528230866,0.095357590966123,0.0639899623588457,0.169385194479297,1,6,9,4,20,0.05,0.3,0.45,0.2,5,0,0,0,0,0,0,1,64,50-65,2485,0,0,0,1,0,0,1,0,0,527</v>
      </c>
    </row>
    <row r="1277" spans="1:57" ht="13.2" x14ac:dyDescent="0.25">
      <c r="A1277" s="8">
        <v>668</v>
      </c>
      <c r="B1277" s="1">
        <v>55357</v>
      </c>
      <c r="C1277" s="8" t="str">
        <f t="shared" si="366"/>
        <v>High income</v>
      </c>
      <c r="D1277" s="31">
        <v>254</v>
      </c>
      <c r="E1277" s="34" t="str">
        <f t="shared" si="367"/>
        <v>Low spender</v>
      </c>
      <c r="F1277" s="10">
        <f t="shared" si="361"/>
        <v>4.5883989378037102E-3</v>
      </c>
      <c r="G1277" s="1">
        <v>2</v>
      </c>
      <c r="H1277" s="1">
        <v>0</v>
      </c>
      <c r="I1277" s="1">
        <v>66</v>
      </c>
      <c r="J1277" s="1">
        <v>374</v>
      </c>
      <c r="K1277" s="1">
        <v>64</v>
      </c>
      <c r="L1277" s="1">
        <v>116</v>
      </c>
      <c r="M1277" s="1">
        <v>84</v>
      </c>
      <c r="N1277" s="1">
        <v>25</v>
      </c>
      <c r="O1277" s="1">
        <v>64</v>
      </c>
      <c r="P1277" s="8">
        <f t="shared" si="368"/>
        <v>727</v>
      </c>
      <c r="Q1277" s="10">
        <f t="shared" si="369"/>
        <v>0.5144429160935351</v>
      </c>
      <c r="R1277" s="10">
        <f t="shared" si="370"/>
        <v>8.8033012379642367E-2</v>
      </c>
      <c r="S1277" s="10">
        <f t="shared" si="371"/>
        <v>0.15955983493810177</v>
      </c>
      <c r="T1277" s="10">
        <f t="shared" si="372"/>
        <v>0.1155433287482806</v>
      </c>
      <c r="U1277" s="10">
        <f t="shared" si="373"/>
        <v>3.4387895460797797E-2</v>
      </c>
      <c r="V1277" s="10">
        <f t="shared" si="374"/>
        <v>8.8033012379642367E-2</v>
      </c>
      <c r="W1277" s="1">
        <v>3</v>
      </c>
      <c r="X1277" s="1">
        <v>6</v>
      </c>
      <c r="Y1277" s="1">
        <v>2</v>
      </c>
      <c r="Z1277" s="1">
        <v>11</v>
      </c>
      <c r="AA1277" s="8">
        <f t="shared" si="375"/>
        <v>22</v>
      </c>
      <c r="AB1277" s="10">
        <f t="shared" si="376"/>
        <v>0.13636363636363635</v>
      </c>
      <c r="AC1277" s="10">
        <f t="shared" si="377"/>
        <v>0.27272727272727271</v>
      </c>
      <c r="AD1277" s="10">
        <f t="shared" si="378"/>
        <v>9.0909090909090912E-2</v>
      </c>
      <c r="AE1277" s="10">
        <f t="shared" si="379"/>
        <v>0.5</v>
      </c>
      <c r="AF1277" s="1">
        <v>5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35</v>
      </c>
      <c r="AO1277" s="20" t="str">
        <f t="shared" si="362"/>
        <v>24-35</v>
      </c>
      <c r="AP1277" s="1">
        <v>2654</v>
      </c>
      <c r="AQ1277" s="1">
        <v>0</v>
      </c>
      <c r="AR1277" s="1">
        <v>1</v>
      </c>
      <c r="AS1277" s="1">
        <v>0</v>
      </c>
      <c r="AT1277" s="1">
        <v>0</v>
      </c>
      <c r="AU1277" s="1">
        <v>0</v>
      </c>
      <c r="AV1277" s="1">
        <v>0</v>
      </c>
      <c r="AW1277" s="1">
        <v>1</v>
      </c>
      <c r="AX1277" s="1">
        <v>0</v>
      </c>
      <c r="AY1277" s="1">
        <v>0</v>
      </c>
      <c r="AZ1277" s="1">
        <v>599</v>
      </c>
      <c r="BA1277" s="23">
        <v>42195</v>
      </c>
      <c r="BB1277" s="25">
        <f t="shared" si="363"/>
        <v>7</v>
      </c>
      <c r="BC1277" s="25" t="str">
        <f t="shared" si="364"/>
        <v>July</v>
      </c>
      <c r="BD1277" s="25">
        <v>1</v>
      </c>
      <c r="BE1277" t="str">
        <f t="shared" si="365"/>
        <v>668,55357,High income,254,Low spender,0.00458839893780371,2,0,66,374,64,116,84,25,64,727,0.514442916093535,0.0880330123796424,0.159559834938102,0.115543328748281,0.0343878954607978,0.0880330123796424,3,6,2,11,22,0.136363636363636,0.272727272727273,0.0909090909090909,0.5,5,0,0,0,0,0,0,0,35,24-35,2654,0,1,0,0,0,0,1,0,0,599</v>
      </c>
    </row>
    <row r="1278" spans="1:57" ht="13.2" x14ac:dyDescent="0.25">
      <c r="A1278" s="8">
        <v>1090</v>
      </c>
      <c r="B1278" s="1">
        <v>44529</v>
      </c>
      <c r="C1278" s="8" t="str">
        <f t="shared" si="366"/>
        <v>Low income</v>
      </c>
      <c r="D1278" s="31">
        <v>65</v>
      </c>
      <c r="E1278" s="34" t="str">
        <f t="shared" si="367"/>
        <v>Low spender</v>
      </c>
      <c r="F1278" s="10">
        <f t="shared" si="361"/>
        <v>1.4597228772260775E-3</v>
      </c>
      <c r="G1278" s="1">
        <v>0</v>
      </c>
      <c r="H1278" s="1">
        <v>1</v>
      </c>
      <c r="I1278" s="1">
        <v>98</v>
      </c>
      <c r="J1278" s="1">
        <v>538</v>
      </c>
      <c r="K1278" s="1">
        <v>13</v>
      </c>
      <c r="L1278" s="1">
        <v>91</v>
      </c>
      <c r="M1278" s="1">
        <v>17</v>
      </c>
      <c r="N1278" s="1">
        <v>6</v>
      </c>
      <c r="O1278" s="1">
        <v>26</v>
      </c>
      <c r="P1278" s="8">
        <f t="shared" si="368"/>
        <v>691</v>
      </c>
      <c r="Q1278" s="10">
        <f t="shared" si="369"/>
        <v>0.77858176555716352</v>
      </c>
      <c r="R1278" s="10">
        <f t="shared" si="370"/>
        <v>1.8813314037626629E-2</v>
      </c>
      <c r="S1278" s="10">
        <f t="shared" si="371"/>
        <v>0.13169319826338641</v>
      </c>
      <c r="T1278" s="10">
        <f t="shared" si="372"/>
        <v>2.4602026049204053E-2</v>
      </c>
      <c r="U1278" s="10">
        <f t="shared" si="373"/>
        <v>8.6830680173661367E-3</v>
      </c>
      <c r="V1278" s="10">
        <f t="shared" si="374"/>
        <v>3.7626628075253257E-2</v>
      </c>
      <c r="W1278" s="1">
        <v>6</v>
      </c>
      <c r="X1278" s="1">
        <v>6</v>
      </c>
      <c r="Y1278" s="1">
        <v>2</v>
      </c>
      <c r="Z1278" s="1">
        <v>11</v>
      </c>
      <c r="AA1278" s="8">
        <f t="shared" si="375"/>
        <v>25</v>
      </c>
      <c r="AB1278" s="10">
        <f t="shared" si="376"/>
        <v>0.24</v>
      </c>
      <c r="AC1278" s="10">
        <f t="shared" si="377"/>
        <v>0.24</v>
      </c>
      <c r="AD1278" s="10">
        <f t="shared" si="378"/>
        <v>0.08</v>
      </c>
      <c r="AE1278" s="10">
        <f t="shared" si="379"/>
        <v>0.44</v>
      </c>
      <c r="AF1278" s="1">
        <v>5</v>
      </c>
      <c r="AG1278" s="1">
        <v>0</v>
      </c>
      <c r="AH1278" s="1">
        <v>0</v>
      </c>
      <c r="AI1278" s="1">
        <v>0</v>
      </c>
      <c r="AJ1278" s="1">
        <v>1</v>
      </c>
      <c r="AK1278" s="1">
        <v>0</v>
      </c>
      <c r="AL1278" s="1">
        <v>0</v>
      </c>
      <c r="AM1278" s="1">
        <v>0</v>
      </c>
      <c r="AN1278" s="1">
        <v>54</v>
      </c>
      <c r="AO1278" s="20" t="str">
        <f t="shared" si="362"/>
        <v>50-65</v>
      </c>
      <c r="AP1278" s="1">
        <v>2518</v>
      </c>
      <c r="AQ1278" s="1">
        <v>0</v>
      </c>
      <c r="AR1278" s="1">
        <v>1</v>
      </c>
      <c r="AS1278" s="1">
        <v>0</v>
      </c>
      <c r="AT1278" s="1">
        <v>0</v>
      </c>
      <c r="AU1278" s="1">
        <v>0</v>
      </c>
      <c r="AV1278" s="1">
        <v>0</v>
      </c>
      <c r="AW1278" s="1">
        <v>1</v>
      </c>
      <c r="AX1278" s="1">
        <v>0</v>
      </c>
      <c r="AY1278" s="1">
        <v>0</v>
      </c>
      <c r="AZ1278" s="1">
        <v>639</v>
      </c>
      <c r="BA1278" s="23">
        <v>42331</v>
      </c>
      <c r="BB1278" s="25">
        <f t="shared" si="363"/>
        <v>11</v>
      </c>
      <c r="BC1278" s="25" t="str">
        <f t="shared" si="364"/>
        <v>November</v>
      </c>
      <c r="BD1278" s="25">
        <v>1</v>
      </c>
      <c r="BE1278" t="str">
        <f t="shared" si="365"/>
        <v>1090,44529,Low income,65,Low spender,0.00145972287722608,0,1,98,538,13,91,17,6,26,691,0.778581765557164,0.0188133140376266,0.131693198263386,0.0246020260492041,0.00868306801736614,0.0376266280752533,6,6,2,11,25,0.24,0.24,0.08,0.44,5,0,0,0,1,0,0,0,54,50-65,2518,0,1,0,0,0,0,1,0,0,639</v>
      </c>
    </row>
    <row r="1279" spans="1:57" ht="13.2" x14ac:dyDescent="0.25">
      <c r="A1279" s="8">
        <v>1987</v>
      </c>
      <c r="B1279" s="1">
        <v>66000</v>
      </c>
      <c r="C1279" s="8" t="str">
        <f t="shared" si="366"/>
        <v>High income</v>
      </c>
      <c r="D1279" s="31">
        <v>700</v>
      </c>
      <c r="E1279" s="34" t="str">
        <f t="shared" si="367"/>
        <v>High spender</v>
      </c>
      <c r="F1279" s="10">
        <f t="shared" si="361"/>
        <v>1.0606060606060607E-2</v>
      </c>
      <c r="G1279" s="1">
        <v>0</v>
      </c>
      <c r="H1279" s="1">
        <v>0</v>
      </c>
      <c r="I1279" s="1">
        <v>36</v>
      </c>
      <c r="J1279" s="1">
        <v>244</v>
      </c>
      <c r="K1279" s="1">
        <v>51</v>
      </c>
      <c r="L1279" s="1">
        <v>270</v>
      </c>
      <c r="M1279" s="1">
        <v>101</v>
      </c>
      <c r="N1279" s="1">
        <v>0</v>
      </c>
      <c r="O1279" s="1">
        <v>45</v>
      </c>
      <c r="P1279" s="8">
        <f t="shared" si="368"/>
        <v>711</v>
      </c>
      <c r="Q1279" s="10">
        <f t="shared" si="369"/>
        <v>0.34317862165963431</v>
      </c>
      <c r="R1279" s="10">
        <f t="shared" si="370"/>
        <v>7.1729957805907171E-2</v>
      </c>
      <c r="S1279" s="10">
        <f t="shared" si="371"/>
        <v>0.379746835443038</v>
      </c>
      <c r="T1279" s="10">
        <f t="shared" si="372"/>
        <v>0.1420534458509142</v>
      </c>
      <c r="U1279" s="10">
        <f t="shared" si="373"/>
        <v>0</v>
      </c>
      <c r="V1279" s="10">
        <f t="shared" si="374"/>
        <v>6.3291139240506333E-2</v>
      </c>
      <c r="W1279" s="1">
        <v>1</v>
      </c>
      <c r="X1279" s="1">
        <v>1</v>
      </c>
      <c r="Y1279" s="1">
        <v>3</v>
      </c>
      <c r="Z1279" s="1">
        <v>5</v>
      </c>
      <c r="AA1279" s="8">
        <f t="shared" si="375"/>
        <v>10</v>
      </c>
      <c r="AB1279" s="10">
        <f t="shared" si="376"/>
        <v>0.1</v>
      </c>
      <c r="AC1279" s="10">
        <f t="shared" si="377"/>
        <v>0.1</v>
      </c>
      <c r="AD1279" s="10">
        <f t="shared" si="378"/>
        <v>0.3</v>
      </c>
      <c r="AE1279" s="10">
        <f t="shared" si="379"/>
        <v>0.5</v>
      </c>
      <c r="AF1279" s="1">
        <v>1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73</v>
      </c>
      <c r="AO1279" s="20" t="str">
        <f t="shared" si="362"/>
        <v>66+</v>
      </c>
      <c r="AP1279" s="1">
        <v>2229</v>
      </c>
      <c r="AQ1279" s="1">
        <v>0</v>
      </c>
      <c r="AR1279" s="1">
        <v>0</v>
      </c>
      <c r="AS1279" s="1">
        <v>0</v>
      </c>
      <c r="AT1279" s="1">
        <v>1</v>
      </c>
      <c r="AU1279" s="1">
        <v>0</v>
      </c>
      <c r="AV1279" s="1">
        <v>0</v>
      </c>
      <c r="AW1279" s="1">
        <v>0</v>
      </c>
      <c r="AX1279" s="1">
        <v>1</v>
      </c>
      <c r="AY1279" s="1">
        <v>0</v>
      </c>
      <c r="AZ1279" s="1">
        <v>621</v>
      </c>
      <c r="BA1279" s="23">
        <v>42620</v>
      </c>
      <c r="BB1279" s="25">
        <f t="shared" si="363"/>
        <v>9</v>
      </c>
      <c r="BC1279" s="25" t="str">
        <f t="shared" si="364"/>
        <v>September</v>
      </c>
      <c r="BD1279" s="25">
        <v>1</v>
      </c>
      <c r="BE1279" t="str">
        <f t="shared" si="365"/>
        <v>1987,66000,High income,700,High spender,0.0106060606060606,0,0,36,244,51,270,101,0,45,711,0.343178621659634,0.0717299578059072,0.379746835443038,0.142053445850914,0,0.0632911392405063,1,1,3,5,10,0.1,0.1,0.3,0.5,1,0,0,0,0,0,0,0,73,66+,2229,0,0,0,1,0,0,0,1,0,621</v>
      </c>
    </row>
    <row r="1280" spans="1:57" ht="13.2" x14ac:dyDescent="0.25">
      <c r="A1280" s="8">
        <v>1078</v>
      </c>
      <c r="B1280" s="1">
        <v>72063</v>
      </c>
      <c r="C1280" s="8" t="str">
        <f t="shared" si="366"/>
        <v>High income</v>
      </c>
      <c r="D1280" s="31">
        <v>15</v>
      </c>
      <c r="E1280" s="34" t="str">
        <f t="shared" si="367"/>
        <v>Low spender</v>
      </c>
      <c r="F1280" s="10">
        <f t="shared" si="361"/>
        <v>2.0815120103242997E-4</v>
      </c>
      <c r="G1280" s="1">
        <v>0</v>
      </c>
      <c r="H1280" s="1">
        <v>1</v>
      </c>
      <c r="I1280" s="1">
        <v>3</v>
      </c>
      <c r="J1280" s="1">
        <v>180</v>
      </c>
      <c r="K1280" s="1">
        <v>32</v>
      </c>
      <c r="L1280" s="1">
        <v>348</v>
      </c>
      <c r="M1280" s="1">
        <v>76</v>
      </c>
      <c r="N1280" s="1">
        <v>32</v>
      </c>
      <c r="O1280" s="1">
        <v>90</v>
      </c>
      <c r="P1280" s="8">
        <f t="shared" si="368"/>
        <v>758</v>
      </c>
      <c r="Q1280" s="10">
        <f t="shared" si="369"/>
        <v>0.23746701846965698</v>
      </c>
      <c r="R1280" s="10">
        <f t="shared" si="370"/>
        <v>4.221635883905013E-2</v>
      </c>
      <c r="S1280" s="10">
        <f t="shared" si="371"/>
        <v>0.45910290237467016</v>
      </c>
      <c r="T1280" s="10">
        <f t="shared" si="372"/>
        <v>0.10026385224274406</v>
      </c>
      <c r="U1280" s="10">
        <f t="shared" si="373"/>
        <v>4.221635883905013E-2</v>
      </c>
      <c r="V1280" s="10">
        <f t="shared" si="374"/>
        <v>0.11873350923482849</v>
      </c>
      <c r="W1280" s="1">
        <v>2</v>
      </c>
      <c r="X1280" s="1">
        <v>5</v>
      </c>
      <c r="Y1280" s="1">
        <v>2</v>
      </c>
      <c r="Z1280" s="1">
        <v>12</v>
      </c>
      <c r="AA1280" s="8">
        <f t="shared" si="375"/>
        <v>21</v>
      </c>
      <c r="AB1280" s="10">
        <f t="shared" si="376"/>
        <v>9.5238095238095233E-2</v>
      </c>
      <c r="AC1280" s="10">
        <f t="shared" si="377"/>
        <v>0.23809523809523808</v>
      </c>
      <c r="AD1280" s="10">
        <f t="shared" si="378"/>
        <v>9.5238095238095233E-2</v>
      </c>
      <c r="AE1280" s="10">
        <f t="shared" si="379"/>
        <v>0.5714285714285714</v>
      </c>
      <c r="AF1280" s="1">
        <v>2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41</v>
      </c>
      <c r="AO1280" s="20" t="str">
        <f t="shared" si="362"/>
        <v>36-50</v>
      </c>
      <c r="AP1280" s="1">
        <v>2520</v>
      </c>
      <c r="AQ1280" s="1">
        <v>0</v>
      </c>
      <c r="AR1280" s="1">
        <v>1</v>
      </c>
      <c r="AS1280" s="1">
        <v>0</v>
      </c>
      <c r="AT1280" s="1">
        <v>0</v>
      </c>
      <c r="AU1280" s="1">
        <v>0</v>
      </c>
      <c r="AV1280" s="1">
        <v>0</v>
      </c>
      <c r="AW1280" s="1">
        <v>1</v>
      </c>
      <c r="AX1280" s="1">
        <v>0</v>
      </c>
      <c r="AY1280" s="1">
        <v>0</v>
      </c>
      <c r="AZ1280" s="1">
        <v>578</v>
      </c>
      <c r="BA1280" s="23">
        <v>42329</v>
      </c>
      <c r="BB1280" s="25">
        <f t="shared" si="363"/>
        <v>11</v>
      </c>
      <c r="BC1280" s="25" t="str">
        <f t="shared" si="364"/>
        <v>November</v>
      </c>
      <c r="BD1280" s="25">
        <v>1</v>
      </c>
      <c r="BE1280" t="str">
        <f t="shared" si="365"/>
        <v>1078,72063,High income,15,Low spender,0.00020815120103243,0,1,3,180,32,348,76,32,90,758,0.237467018469657,0.0422163588390501,0.45910290237467,0.100263852242744,0.0422163588390501,0.118733509234828,2,5,2,12,21,0.0952380952380952,0.238095238095238,0.0952380952380952,0.571428571428571,2,0,0,0,0,0,0,0,41,36-50,2520,0,1,0,0,0,0,1,0,0,578</v>
      </c>
    </row>
    <row r="1281" spans="1:57" ht="13.2" x14ac:dyDescent="0.25">
      <c r="A1281" s="8">
        <v>487</v>
      </c>
      <c r="B1281" s="1">
        <v>52531</v>
      </c>
      <c r="C1281" s="8" t="str">
        <f t="shared" si="366"/>
        <v>High income</v>
      </c>
      <c r="D1281" s="31">
        <v>343</v>
      </c>
      <c r="E1281" s="34" t="str">
        <f t="shared" si="367"/>
        <v>Low spender</v>
      </c>
      <c r="F1281" s="10">
        <f t="shared" si="361"/>
        <v>6.5294778321372138E-3</v>
      </c>
      <c r="G1281" s="1">
        <v>0</v>
      </c>
      <c r="H1281" s="1">
        <v>0</v>
      </c>
      <c r="I1281" s="1">
        <v>68</v>
      </c>
      <c r="J1281" s="1">
        <v>283</v>
      </c>
      <c r="K1281" s="1">
        <v>112</v>
      </c>
      <c r="L1281" s="1">
        <v>151</v>
      </c>
      <c r="M1281" s="1">
        <v>51</v>
      </c>
      <c r="N1281" s="1">
        <v>72</v>
      </c>
      <c r="O1281" s="1">
        <v>125</v>
      </c>
      <c r="P1281" s="8">
        <f t="shared" si="368"/>
        <v>794</v>
      </c>
      <c r="Q1281" s="10">
        <f t="shared" si="369"/>
        <v>0.35642317380352645</v>
      </c>
      <c r="R1281" s="10">
        <f t="shared" si="370"/>
        <v>0.14105793450881612</v>
      </c>
      <c r="S1281" s="10">
        <f t="shared" si="371"/>
        <v>0.19017632241813601</v>
      </c>
      <c r="T1281" s="10">
        <f t="shared" si="372"/>
        <v>6.4231738035264482E-2</v>
      </c>
      <c r="U1281" s="10">
        <f t="shared" si="373"/>
        <v>9.06801007556675E-2</v>
      </c>
      <c r="V1281" s="10">
        <f t="shared" si="374"/>
        <v>0.15743073047858941</v>
      </c>
      <c r="W1281" s="1">
        <v>2</v>
      </c>
      <c r="X1281" s="1">
        <v>7</v>
      </c>
      <c r="Y1281" s="1">
        <v>2</v>
      </c>
      <c r="Z1281" s="1">
        <v>10</v>
      </c>
      <c r="AA1281" s="8">
        <f t="shared" si="375"/>
        <v>21</v>
      </c>
      <c r="AB1281" s="10">
        <f t="shared" si="376"/>
        <v>9.5238095238095233E-2</v>
      </c>
      <c r="AC1281" s="10">
        <f t="shared" si="377"/>
        <v>0.33333333333333331</v>
      </c>
      <c r="AD1281" s="10">
        <f t="shared" si="378"/>
        <v>9.5238095238095233E-2</v>
      </c>
      <c r="AE1281" s="10">
        <f t="shared" si="379"/>
        <v>0.47619047619047616</v>
      </c>
      <c r="AF1281" s="1">
        <v>6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49</v>
      </c>
      <c r="AO1281" s="20" t="str">
        <f t="shared" si="362"/>
        <v>36-50</v>
      </c>
      <c r="AP1281" s="1">
        <v>2705</v>
      </c>
      <c r="AQ1281" s="1">
        <v>0</v>
      </c>
      <c r="AR1281" s="1">
        <v>1</v>
      </c>
      <c r="AS1281" s="1">
        <v>0</v>
      </c>
      <c r="AT1281" s="1">
        <v>0</v>
      </c>
      <c r="AU1281" s="1">
        <v>0</v>
      </c>
      <c r="AV1281" s="1">
        <v>0</v>
      </c>
      <c r="AW1281" s="1">
        <v>1</v>
      </c>
      <c r="AX1281" s="1">
        <v>0</v>
      </c>
      <c r="AY1281" s="1">
        <v>0</v>
      </c>
      <c r="AZ1281" s="1">
        <v>544</v>
      </c>
      <c r="BA1281" s="23">
        <v>42144</v>
      </c>
      <c r="BB1281" s="25">
        <f t="shared" si="363"/>
        <v>5</v>
      </c>
      <c r="BC1281" s="25" t="str">
        <f t="shared" si="364"/>
        <v>May</v>
      </c>
      <c r="BD1281" s="25">
        <v>1</v>
      </c>
      <c r="BE1281" t="str">
        <f t="shared" si="365"/>
        <v>487,52531,High income,343,Low spender,0.00652947783213721,0,0,68,283,112,151,51,72,125,794,0.356423173803526,0.141057934508816,0.190176322418136,0.0642317380352645,0.0906801007556675,0.157430730478589,2,7,2,10,21,0.0952380952380952,0.333333333333333,0.0952380952380952,0.476190476190476,6,0,0,0,0,0,0,0,49,36-50,2705,0,1,0,0,0,0,1,0,0,544</v>
      </c>
    </row>
    <row r="1282" spans="1:57" ht="13.2" x14ac:dyDescent="0.25">
      <c r="A1282" s="8">
        <v>791</v>
      </c>
      <c r="B1282" s="1">
        <v>51250</v>
      </c>
      <c r="C1282" s="8" t="str">
        <f t="shared" si="366"/>
        <v>Low income</v>
      </c>
      <c r="D1282" s="31">
        <v>766</v>
      </c>
      <c r="E1282" s="34" t="str">
        <f t="shared" si="367"/>
        <v>High spender</v>
      </c>
      <c r="F1282" s="10">
        <f t="shared" ref="F1282:F1345" si="380">D1282/B1282</f>
        <v>1.4946341463414635E-2</v>
      </c>
      <c r="G1282" s="1">
        <v>1</v>
      </c>
      <c r="H1282" s="1">
        <v>0</v>
      </c>
      <c r="I1282" s="1">
        <v>28</v>
      </c>
      <c r="J1282" s="1">
        <v>342</v>
      </c>
      <c r="K1282" s="1">
        <v>32</v>
      </c>
      <c r="L1282" s="1">
        <v>230</v>
      </c>
      <c r="M1282" s="1">
        <v>34</v>
      </c>
      <c r="N1282" s="1">
        <v>32</v>
      </c>
      <c r="O1282" s="1">
        <v>40</v>
      </c>
      <c r="P1282" s="8">
        <f t="shared" si="368"/>
        <v>710</v>
      </c>
      <c r="Q1282" s="10">
        <f t="shared" si="369"/>
        <v>0.48169014084507045</v>
      </c>
      <c r="R1282" s="10">
        <f t="shared" si="370"/>
        <v>4.507042253521127E-2</v>
      </c>
      <c r="S1282" s="10">
        <f t="shared" si="371"/>
        <v>0.323943661971831</v>
      </c>
      <c r="T1282" s="10">
        <f t="shared" si="372"/>
        <v>4.788732394366197E-2</v>
      </c>
      <c r="U1282" s="10">
        <f t="shared" si="373"/>
        <v>4.507042253521127E-2</v>
      </c>
      <c r="V1282" s="10">
        <f t="shared" si="374"/>
        <v>5.6338028169014086E-2</v>
      </c>
      <c r="W1282" s="1">
        <v>5</v>
      </c>
      <c r="X1282" s="1">
        <v>10</v>
      </c>
      <c r="Y1282" s="1">
        <v>5</v>
      </c>
      <c r="Z1282" s="1">
        <v>4</v>
      </c>
      <c r="AA1282" s="8">
        <f t="shared" si="375"/>
        <v>24</v>
      </c>
      <c r="AB1282" s="10">
        <f t="shared" si="376"/>
        <v>0.20833333333333334</v>
      </c>
      <c r="AC1282" s="10">
        <f t="shared" si="377"/>
        <v>0.41666666666666669</v>
      </c>
      <c r="AD1282" s="10">
        <f t="shared" si="378"/>
        <v>0.20833333333333334</v>
      </c>
      <c r="AE1282" s="10">
        <f t="shared" si="379"/>
        <v>0.16666666666666666</v>
      </c>
      <c r="AF1282" s="1">
        <v>9</v>
      </c>
      <c r="AG1282" s="1">
        <v>0</v>
      </c>
      <c r="AH1282" s="1">
        <v>0</v>
      </c>
      <c r="AI1282" s="1">
        <v>1</v>
      </c>
      <c r="AJ1282" s="1">
        <v>0</v>
      </c>
      <c r="AK1282" s="1">
        <v>0</v>
      </c>
      <c r="AL1282" s="1">
        <v>0</v>
      </c>
      <c r="AM1282" s="1">
        <v>0</v>
      </c>
      <c r="AN1282" s="1">
        <v>30</v>
      </c>
      <c r="AO1282" s="20" t="str">
        <f t="shared" ref="AO1282:AO1345" si="381">IF(AND(AN1282&lt;36,AN1282&gt;23), "24-35",
IF(AND(AN1282&lt;51,AN1282&gt;35), "36-50",
IF(AND(AN1282&lt;66,AN1282&gt;50), "50-65",
IF(AN1282&gt;65, "66+", "N")
)))</f>
        <v>24-35</v>
      </c>
      <c r="AP1282" s="1">
        <v>2615</v>
      </c>
      <c r="AQ1282" s="1">
        <v>0</v>
      </c>
      <c r="AR1282" s="1">
        <v>0</v>
      </c>
      <c r="AS1282" s="1">
        <v>1</v>
      </c>
      <c r="AT1282" s="1">
        <v>0</v>
      </c>
      <c r="AU1282" s="1">
        <v>0</v>
      </c>
      <c r="AV1282" s="1">
        <v>1</v>
      </c>
      <c r="AW1282" s="1">
        <v>0</v>
      </c>
      <c r="AX1282" s="1">
        <v>0</v>
      </c>
      <c r="AY1282" s="1">
        <v>0</v>
      </c>
      <c r="AZ1282" s="1">
        <v>630</v>
      </c>
      <c r="BA1282" s="23">
        <v>42234</v>
      </c>
      <c r="BB1282" s="25">
        <f t="shared" ref="BB1282:BB1345" si="382">MONTH(BA1282)</f>
        <v>8</v>
      </c>
      <c r="BC1282" s="25" t="str">
        <f t="shared" ref="BC1282:BC1345" si="383">TEXT(BA1282,"mmmm")</f>
        <v>August</v>
      </c>
      <c r="BD1282" s="25">
        <v>1</v>
      </c>
      <c r="BE1282" t="str">
        <f t="shared" ref="BE1282:BE1345" si="384">_xlfn.TEXTJOIN(",",TRUE,A1282:AZ1282)</f>
        <v>791,51250,Low income,766,High spender,0.0149463414634146,1,0,28,342,32,230,34,32,40,710,0.48169014084507,0.0450704225352113,0.323943661971831,0.047887323943662,0.0450704225352113,0.0563380281690141,5,10,5,4,24,0.208333333333333,0.416666666666667,0.208333333333333,0.166666666666667,9,0,0,1,0,0,0,0,30,24-35,2615,0,0,1,0,0,1,0,0,0,630</v>
      </c>
    </row>
    <row r="1283" spans="1:57" ht="13.2" x14ac:dyDescent="0.25">
      <c r="A1283" s="8">
        <v>448</v>
      </c>
      <c r="B1283" s="1">
        <v>61250</v>
      </c>
      <c r="C1283" s="8" t="str">
        <f t="shared" ref="C1283:C1346" si="385">IF(B1283&lt;=AVERAGE(B:B),"Low income", "High income")</f>
        <v>High income</v>
      </c>
      <c r="D1283" s="31">
        <v>91</v>
      </c>
      <c r="E1283" s="34" t="str">
        <f t="shared" ref="E1283:E1346" si="386">IF(D1283&lt;=AVERAGE(D:D),"Low spender", "High spender")</f>
        <v>Low spender</v>
      </c>
      <c r="F1283" s="10">
        <f t="shared" si="380"/>
        <v>1.4857142857142857E-3</v>
      </c>
      <c r="G1283" s="1">
        <v>0</v>
      </c>
      <c r="H1283" s="1">
        <v>1</v>
      </c>
      <c r="I1283" s="1">
        <v>49</v>
      </c>
      <c r="J1283" s="1">
        <v>382</v>
      </c>
      <c r="K1283" s="1">
        <v>138</v>
      </c>
      <c r="L1283" s="1">
        <v>65</v>
      </c>
      <c r="M1283" s="1">
        <v>60</v>
      </c>
      <c r="N1283" s="1">
        <v>26</v>
      </c>
      <c r="O1283" s="1">
        <v>59</v>
      </c>
      <c r="P1283" s="8">
        <f t="shared" ref="P1283:P1346" si="387">SUM(J1283:O1283)</f>
        <v>730</v>
      </c>
      <c r="Q1283" s="10">
        <f t="shared" ref="Q1283:Q1346" si="388">IF(P1283=0,0,J1283/P1283)</f>
        <v>0.52328767123287667</v>
      </c>
      <c r="R1283" s="10">
        <f t="shared" ref="R1283:R1346" si="389">IF(P1283=0,0,K1283/P1283)</f>
        <v>0.18904109589041096</v>
      </c>
      <c r="S1283" s="10">
        <f t="shared" ref="S1283:S1346" si="390">IF(P1283=0,0,L1283/P1283)</f>
        <v>8.9041095890410954E-2</v>
      </c>
      <c r="T1283" s="10">
        <f t="shared" ref="T1283:T1346" si="391">IF(P1283=0,0,M1283/P1283)</f>
        <v>8.2191780821917804E-2</v>
      </c>
      <c r="U1283" s="10">
        <f t="shared" ref="U1283:U1346" si="392">IF(P1283=0,0,N1283/P1283)</f>
        <v>3.5616438356164383E-2</v>
      </c>
      <c r="V1283" s="10">
        <f t="shared" ref="V1283:V1346" si="393">IF(P1283=0,0,O1283/P1283)</f>
        <v>8.0821917808219179E-2</v>
      </c>
      <c r="W1283" s="1">
        <v>6</v>
      </c>
      <c r="X1283" s="1">
        <v>5</v>
      </c>
      <c r="Y1283" s="1">
        <v>2</v>
      </c>
      <c r="Z1283" s="1">
        <v>12</v>
      </c>
      <c r="AA1283" s="8">
        <f t="shared" ref="AA1283:AA1346" si="394">SUM(W1283:Z1283)</f>
        <v>25</v>
      </c>
      <c r="AB1283" s="10">
        <f t="shared" ref="AB1283:AB1346" si="395">IF(AA1283=0,0,W1283/AA1283)</f>
        <v>0.24</v>
      </c>
      <c r="AC1283" s="10">
        <f t="shared" ref="AC1283:AC1346" si="396">IF(AA1283=0,0,X1283/AA1283)</f>
        <v>0.2</v>
      </c>
      <c r="AD1283" s="10">
        <f t="shared" ref="AD1283:AD1346" si="397">IF(AA1283=0,0,Y1283/AA1283)</f>
        <v>0.08</v>
      </c>
      <c r="AE1283" s="10">
        <f t="shared" ref="AE1283:AE1346" si="398">IF(AA1283=0,0,Z1283/AA1283)</f>
        <v>0.48</v>
      </c>
      <c r="AF1283" s="1">
        <v>5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61</v>
      </c>
      <c r="AO1283" s="20" t="str">
        <f t="shared" si="381"/>
        <v>50-65</v>
      </c>
      <c r="AP1283" s="1">
        <v>2719</v>
      </c>
      <c r="AQ1283" s="1">
        <v>1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1</v>
      </c>
      <c r="AX1283" s="1">
        <v>0</v>
      </c>
      <c r="AY1283" s="1">
        <v>0</v>
      </c>
      <c r="AZ1283" s="1">
        <v>612</v>
      </c>
      <c r="BA1283" s="23">
        <v>42130</v>
      </c>
      <c r="BB1283" s="25">
        <f t="shared" si="382"/>
        <v>5</v>
      </c>
      <c r="BC1283" s="25" t="str">
        <f t="shared" si="383"/>
        <v>May</v>
      </c>
      <c r="BD1283" s="25">
        <v>1</v>
      </c>
      <c r="BE1283" t="str">
        <f t="shared" si="384"/>
        <v>448,61250,High income,91,Low spender,0.00148571428571429,0,1,49,382,138,65,60,26,59,730,0.523287671232877,0.189041095890411,0.089041095890411,0.0821917808219178,0.0356164383561644,0.0808219178082192,6,5,2,12,25,0.24,0.2,0.08,0.48,5,0,0,0,0,0,0,0,61,50-65,2719,1,0,0,0,0,0,1,0,0,612</v>
      </c>
    </row>
    <row r="1284" spans="1:57" ht="13.2" x14ac:dyDescent="0.25">
      <c r="A1284" s="8">
        <v>1118</v>
      </c>
      <c r="B1284" s="1">
        <v>55239</v>
      </c>
      <c r="C1284" s="8" t="str">
        <f t="shared" si="385"/>
        <v>High income</v>
      </c>
      <c r="D1284" s="31">
        <v>88</v>
      </c>
      <c r="E1284" s="34" t="str">
        <f t="shared" si="386"/>
        <v>Low spender</v>
      </c>
      <c r="F1284" s="10">
        <f t="shared" si="380"/>
        <v>1.593077354767465E-3</v>
      </c>
      <c r="G1284" s="1">
        <v>0</v>
      </c>
      <c r="H1284" s="1">
        <v>1</v>
      </c>
      <c r="I1284" s="1">
        <v>59</v>
      </c>
      <c r="J1284" s="1">
        <v>371</v>
      </c>
      <c r="K1284" s="1">
        <v>17</v>
      </c>
      <c r="L1284" s="1">
        <v>238</v>
      </c>
      <c r="M1284" s="1">
        <v>23</v>
      </c>
      <c r="N1284" s="1">
        <v>24</v>
      </c>
      <c r="O1284" s="1">
        <v>106</v>
      </c>
      <c r="P1284" s="8">
        <f t="shared" si="387"/>
        <v>779</v>
      </c>
      <c r="Q1284" s="10">
        <f t="shared" si="388"/>
        <v>0.47625160462130939</v>
      </c>
      <c r="R1284" s="10">
        <f t="shared" si="389"/>
        <v>2.1822849807445442E-2</v>
      </c>
      <c r="S1284" s="10">
        <f t="shared" si="390"/>
        <v>0.30551989730423618</v>
      </c>
      <c r="T1284" s="10">
        <f t="shared" si="391"/>
        <v>2.9525032092426188E-2</v>
      </c>
      <c r="U1284" s="10">
        <f t="shared" si="392"/>
        <v>3.0808729139922979E-2</v>
      </c>
      <c r="V1284" s="10">
        <f t="shared" si="393"/>
        <v>0.13607188703465983</v>
      </c>
      <c r="W1284" s="1">
        <v>3</v>
      </c>
      <c r="X1284" s="1">
        <v>7</v>
      </c>
      <c r="Y1284" s="1">
        <v>5</v>
      </c>
      <c r="Z1284" s="1">
        <v>11</v>
      </c>
      <c r="AA1284" s="8">
        <f t="shared" si="394"/>
        <v>26</v>
      </c>
      <c r="AB1284" s="10">
        <f t="shared" si="395"/>
        <v>0.11538461538461539</v>
      </c>
      <c r="AC1284" s="10">
        <f t="shared" si="396"/>
        <v>0.26923076923076922</v>
      </c>
      <c r="AD1284" s="10">
        <f t="shared" si="397"/>
        <v>0.19230769230769232</v>
      </c>
      <c r="AE1284" s="10">
        <f t="shared" si="398"/>
        <v>0.42307692307692307</v>
      </c>
      <c r="AF1284" s="1">
        <v>5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49</v>
      </c>
      <c r="AO1284" s="20" t="str">
        <f t="shared" si="381"/>
        <v>36-50</v>
      </c>
      <c r="AP1284" s="1">
        <v>2509</v>
      </c>
      <c r="AQ1284" s="1">
        <v>0</v>
      </c>
      <c r="AR1284" s="1">
        <v>0</v>
      </c>
      <c r="AS1284" s="1">
        <v>1</v>
      </c>
      <c r="AT1284" s="1">
        <v>0</v>
      </c>
      <c r="AU1284" s="1">
        <v>0</v>
      </c>
      <c r="AV1284" s="1">
        <v>0</v>
      </c>
      <c r="AW1284" s="1">
        <v>1</v>
      </c>
      <c r="AX1284" s="1">
        <v>0</v>
      </c>
      <c r="AY1284" s="1">
        <v>0</v>
      </c>
      <c r="AZ1284" s="1">
        <v>567</v>
      </c>
      <c r="BA1284" s="23">
        <v>42340</v>
      </c>
      <c r="BB1284" s="25">
        <f t="shared" si="382"/>
        <v>12</v>
      </c>
      <c r="BC1284" s="25" t="str">
        <f t="shared" si="383"/>
        <v>December</v>
      </c>
      <c r="BD1284" s="25">
        <v>1</v>
      </c>
      <c r="BE1284" t="str">
        <f t="shared" si="384"/>
        <v>1118,55239,High income,88,Low spender,0.00159307735476747,0,1,59,371,17,238,23,24,106,779,0.476251604621309,0.0218228498074454,0.305519897304236,0.0295250320924262,0.030808729139923,0.13607188703466,3,7,5,11,26,0.115384615384615,0.269230769230769,0.192307692307692,0.423076923076923,5,0,0,0,0,0,0,0,49,36-50,2509,0,0,1,0,0,0,1,0,0,567</v>
      </c>
    </row>
    <row r="1285" spans="1:57" ht="13.2" x14ac:dyDescent="0.25">
      <c r="A1285" s="8">
        <v>584</v>
      </c>
      <c r="B1285" s="1">
        <v>58113</v>
      </c>
      <c r="C1285" s="8" t="str">
        <f t="shared" si="385"/>
        <v>High income</v>
      </c>
      <c r="D1285" s="31">
        <v>1113</v>
      </c>
      <c r="E1285" s="34" t="str">
        <f t="shared" si="386"/>
        <v>High spender</v>
      </c>
      <c r="F1285" s="10">
        <f t="shared" si="380"/>
        <v>1.9152341128491044E-2</v>
      </c>
      <c r="G1285" s="1">
        <v>0</v>
      </c>
      <c r="H1285" s="1">
        <v>1</v>
      </c>
      <c r="I1285" s="1">
        <v>66</v>
      </c>
      <c r="J1285" s="1">
        <v>221</v>
      </c>
      <c r="K1285" s="1">
        <v>104</v>
      </c>
      <c r="L1285" s="1">
        <v>169</v>
      </c>
      <c r="M1285" s="1">
        <v>102</v>
      </c>
      <c r="N1285" s="1">
        <v>78</v>
      </c>
      <c r="O1285" s="1">
        <v>84</v>
      </c>
      <c r="P1285" s="8">
        <f t="shared" si="387"/>
        <v>758</v>
      </c>
      <c r="Q1285" s="10">
        <f t="shared" si="388"/>
        <v>0.29155672823218998</v>
      </c>
      <c r="R1285" s="10">
        <f t="shared" si="389"/>
        <v>0.13720316622691292</v>
      </c>
      <c r="S1285" s="10">
        <f t="shared" si="390"/>
        <v>0.22295514511873352</v>
      </c>
      <c r="T1285" s="10">
        <f t="shared" si="391"/>
        <v>0.13456464379947231</v>
      </c>
      <c r="U1285" s="10">
        <f t="shared" si="392"/>
        <v>0.10290237467018469</v>
      </c>
      <c r="V1285" s="10">
        <f t="shared" si="393"/>
        <v>0.11081794195250659</v>
      </c>
      <c r="W1285" s="1">
        <v>3</v>
      </c>
      <c r="X1285" s="1">
        <v>9</v>
      </c>
      <c r="Y1285" s="1">
        <v>2</v>
      </c>
      <c r="Z1285" s="1">
        <v>8</v>
      </c>
      <c r="AA1285" s="8">
        <f t="shared" si="394"/>
        <v>22</v>
      </c>
      <c r="AB1285" s="10">
        <f t="shared" si="395"/>
        <v>0.13636363636363635</v>
      </c>
      <c r="AC1285" s="10">
        <f t="shared" si="396"/>
        <v>0.40909090909090912</v>
      </c>
      <c r="AD1285" s="10">
        <f t="shared" si="397"/>
        <v>9.0909090909090912E-2</v>
      </c>
      <c r="AE1285" s="10">
        <f t="shared" si="398"/>
        <v>0.36363636363636365</v>
      </c>
      <c r="AF1285" s="1">
        <v>7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1</v>
      </c>
      <c r="AM1285" s="1">
        <v>0</v>
      </c>
      <c r="AN1285" s="1">
        <v>61</v>
      </c>
      <c r="AO1285" s="20" t="str">
        <f t="shared" si="381"/>
        <v>50-65</v>
      </c>
      <c r="AP1285" s="1">
        <v>2679</v>
      </c>
      <c r="AQ1285" s="1">
        <v>0</v>
      </c>
      <c r="AR1285" s="1">
        <v>1</v>
      </c>
      <c r="AS1285" s="1">
        <v>0</v>
      </c>
      <c r="AT1285" s="1">
        <v>0</v>
      </c>
      <c r="AU1285" s="1">
        <v>0</v>
      </c>
      <c r="AV1285" s="1">
        <v>0</v>
      </c>
      <c r="AW1285" s="1">
        <v>1</v>
      </c>
      <c r="AX1285" s="1">
        <v>0</v>
      </c>
      <c r="AY1285" s="1">
        <v>0</v>
      </c>
      <c r="AZ1285" s="1">
        <v>590</v>
      </c>
      <c r="BA1285" s="23">
        <v>42170</v>
      </c>
      <c r="BB1285" s="25">
        <f t="shared" si="382"/>
        <v>6</v>
      </c>
      <c r="BC1285" s="25" t="str">
        <f t="shared" si="383"/>
        <v>June</v>
      </c>
      <c r="BD1285" s="25">
        <v>1</v>
      </c>
      <c r="BE1285" t="str">
        <f t="shared" si="384"/>
        <v>584,58113,High income,1113,High spender,0.019152341128491,0,1,66,221,104,169,102,78,84,758,0.29155672823219,0.137203166226913,0.222955145118734,0.134564643799472,0.102902374670185,0.110817941952507,3,9,2,8,22,0.136363636363636,0.409090909090909,0.0909090909090909,0.363636363636364,7,0,0,0,0,0,1,0,61,50-65,2679,0,1,0,0,0,0,1,0,0,590</v>
      </c>
    </row>
    <row r="1286" spans="1:57" ht="13.2" x14ac:dyDescent="0.25">
      <c r="A1286" s="8">
        <v>696</v>
      </c>
      <c r="B1286" s="1">
        <v>54880</v>
      </c>
      <c r="C1286" s="8" t="str">
        <f t="shared" si="385"/>
        <v>High income</v>
      </c>
      <c r="D1286" s="31">
        <v>216</v>
      </c>
      <c r="E1286" s="34" t="str">
        <f t="shared" si="386"/>
        <v>Low spender</v>
      </c>
      <c r="F1286" s="10">
        <f t="shared" si="380"/>
        <v>3.9358600583090375E-3</v>
      </c>
      <c r="G1286" s="1">
        <v>1</v>
      </c>
      <c r="H1286" s="1">
        <v>0</v>
      </c>
      <c r="I1286" s="1">
        <v>57</v>
      </c>
      <c r="J1286" s="1">
        <v>308</v>
      </c>
      <c r="K1286" s="1">
        <v>85</v>
      </c>
      <c r="L1286" s="1">
        <v>137</v>
      </c>
      <c r="M1286" s="1">
        <v>102</v>
      </c>
      <c r="N1286" s="1">
        <v>45</v>
      </c>
      <c r="O1286" s="1">
        <v>118</v>
      </c>
      <c r="P1286" s="8">
        <f t="shared" si="387"/>
        <v>795</v>
      </c>
      <c r="Q1286" s="10">
        <f t="shared" si="388"/>
        <v>0.38742138364779877</v>
      </c>
      <c r="R1286" s="10">
        <f t="shared" si="389"/>
        <v>0.1069182389937107</v>
      </c>
      <c r="S1286" s="10">
        <f t="shared" si="390"/>
        <v>0.17232704402515722</v>
      </c>
      <c r="T1286" s="10">
        <f t="shared" si="391"/>
        <v>0.12830188679245283</v>
      </c>
      <c r="U1286" s="10">
        <f t="shared" si="392"/>
        <v>5.6603773584905662E-2</v>
      </c>
      <c r="V1286" s="10">
        <f t="shared" si="393"/>
        <v>0.14842767295597484</v>
      </c>
      <c r="W1286" s="1">
        <v>2</v>
      </c>
      <c r="X1286" s="1">
        <v>6</v>
      </c>
      <c r="Y1286" s="1">
        <v>2</v>
      </c>
      <c r="Z1286" s="1">
        <v>11</v>
      </c>
      <c r="AA1286" s="8">
        <f t="shared" si="394"/>
        <v>21</v>
      </c>
      <c r="AB1286" s="10">
        <f t="shared" si="395"/>
        <v>9.5238095238095233E-2</v>
      </c>
      <c r="AC1286" s="10">
        <f t="shared" si="396"/>
        <v>0.2857142857142857</v>
      </c>
      <c r="AD1286" s="10">
        <f t="shared" si="397"/>
        <v>9.5238095238095233E-2</v>
      </c>
      <c r="AE1286" s="10">
        <f t="shared" si="398"/>
        <v>0.52380952380952384</v>
      </c>
      <c r="AF1286" s="1">
        <v>5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42</v>
      </c>
      <c r="AO1286" s="20" t="str">
        <f t="shared" si="381"/>
        <v>36-50</v>
      </c>
      <c r="AP1286" s="1">
        <v>2644</v>
      </c>
      <c r="AQ1286" s="1">
        <v>0</v>
      </c>
      <c r="AR1286" s="1">
        <v>0</v>
      </c>
      <c r="AS1286" s="1">
        <v>1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1</v>
      </c>
      <c r="AZ1286" s="1">
        <v>559</v>
      </c>
      <c r="BA1286" s="23">
        <v>42205</v>
      </c>
      <c r="BB1286" s="25">
        <f t="shared" si="382"/>
        <v>7</v>
      </c>
      <c r="BC1286" s="25" t="str">
        <f t="shared" si="383"/>
        <v>July</v>
      </c>
      <c r="BD1286" s="25">
        <v>1</v>
      </c>
      <c r="BE1286" t="str">
        <f t="shared" si="384"/>
        <v>696,54880,High income,216,Low spender,0.00393586005830904,1,0,57,308,85,137,102,45,118,795,0.387421383647799,0.106918238993711,0.172327044025157,0.128301886792453,0.0566037735849057,0.148427672955975,2,6,2,11,21,0.0952380952380952,0.285714285714286,0.0952380952380952,0.523809523809524,5,0,0,0,0,0,0,0,42,36-50,2644,0,0,1,0,0,0,0,0,1,559</v>
      </c>
    </row>
    <row r="1287" spans="1:57" ht="13.2" x14ac:dyDescent="0.25">
      <c r="A1287" s="8">
        <v>1635</v>
      </c>
      <c r="B1287" s="1">
        <v>71866</v>
      </c>
      <c r="C1287" s="8" t="str">
        <f t="shared" si="385"/>
        <v>High income</v>
      </c>
      <c r="D1287" s="31">
        <v>571</v>
      </c>
      <c r="E1287" s="34" t="str">
        <f t="shared" si="386"/>
        <v>High spender</v>
      </c>
      <c r="F1287" s="10">
        <f t="shared" si="380"/>
        <v>7.9453427211755214E-3</v>
      </c>
      <c r="G1287" s="1">
        <v>0</v>
      </c>
      <c r="H1287" s="1">
        <v>1</v>
      </c>
      <c r="I1287" s="1">
        <v>85</v>
      </c>
      <c r="J1287" s="1">
        <v>184</v>
      </c>
      <c r="K1287" s="1">
        <v>178</v>
      </c>
      <c r="L1287" s="1">
        <v>178</v>
      </c>
      <c r="M1287" s="1">
        <v>103</v>
      </c>
      <c r="N1287" s="1">
        <v>39</v>
      </c>
      <c r="O1287" s="1">
        <v>33</v>
      </c>
      <c r="P1287" s="8">
        <f t="shared" si="387"/>
        <v>715</v>
      </c>
      <c r="Q1287" s="10">
        <f t="shared" si="388"/>
        <v>0.25734265734265732</v>
      </c>
      <c r="R1287" s="10">
        <f t="shared" si="389"/>
        <v>0.24895104895104894</v>
      </c>
      <c r="S1287" s="10">
        <f t="shared" si="390"/>
        <v>0.24895104895104894</v>
      </c>
      <c r="T1287" s="10">
        <f t="shared" si="391"/>
        <v>0.14405594405594405</v>
      </c>
      <c r="U1287" s="10">
        <f t="shared" si="392"/>
        <v>5.4545454545454543E-2</v>
      </c>
      <c r="V1287" s="10">
        <f t="shared" si="393"/>
        <v>4.6153846153846156E-2</v>
      </c>
      <c r="W1287" s="1">
        <v>1</v>
      </c>
      <c r="X1287" s="1">
        <v>6</v>
      </c>
      <c r="Y1287" s="1">
        <v>3</v>
      </c>
      <c r="Z1287" s="1">
        <v>10</v>
      </c>
      <c r="AA1287" s="8">
        <f t="shared" si="394"/>
        <v>20</v>
      </c>
      <c r="AB1287" s="10">
        <f t="shared" si="395"/>
        <v>0.05</v>
      </c>
      <c r="AC1287" s="10">
        <f t="shared" si="396"/>
        <v>0.3</v>
      </c>
      <c r="AD1287" s="10">
        <f t="shared" si="397"/>
        <v>0.15</v>
      </c>
      <c r="AE1287" s="10">
        <f t="shared" si="398"/>
        <v>0.5</v>
      </c>
      <c r="AF1287" s="1">
        <v>3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64</v>
      </c>
      <c r="AO1287" s="20" t="str">
        <f t="shared" si="381"/>
        <v>50-65</v>
      </c>
      <c r="AP1287" s="1">
        <v>2345</v>
      </c>
      <c r="AQ1287" s="1">
        <v>0</v>
      </c>
      <c r="AR1287" s="1">
        <v>1</v>
      </c>
      <c r="AS1287" s="1">
        <v>0</v>
      </c>
      <c r="AT1287" s="1">
        <v>0</v>
      </c>
      <c r="AU1287" s="1">
        <v>0</v>
      </c>
      <c r="AV1287" s="1">
        <v>0</v>
      </c>
      <c r="AW1287" s="1">
        <v>1</v>
      </c>
      <c r="AX1287" s="1">
        <v>0</v>
      </c>
      <c r="AY1287" s="1">
        <v>0</v>
      </c>
      <c r="AZ1287" s="1">
        <v>649</v>
      </c>
      <c r="BA1287" s="23">
        <v>42504</v>
      </c>
      <c r="BB1287" s="25">
        <f t="shared" si="382"/>
        <v>5</v>
      </c>
      <c r="BC1287" s="25" t="str">
        <f t="shared" si="383"/>
        <v>May</v>
      </c>
      <c r="BD1287" s="25">
        <v>1</v>
      </c>
      <c r="BE1287" t="str">
        <f t="shared" si="384"/>
        <v>1635,71866,High income,571,High spender,0.00794534272117552,0,1,85,184,178,178,103,39,33,715,0.257342657342657,0.248951048951049,0.248951048951049,0.144055944055944,0.0545454545454545,0.0461538461538462,1,6,3,10,20,0.05,0.3,0.15,0.5,3,0,0,0,0,0,0,0,64,50-65,2345,0,1,0,0,0,0,1,0,0,649</v>
      </c>
    </row>
    <row r="1288" spans="1:57" ht="13.2" x14ac:dyDescent="0.25">
      <c r="A1288" s="8">
        <v>964</v>
      </c>
      <c r="B1288" s="1">
        <v>62335</v>
      </c>
      <c r="C1288" s="8" t="str">
        <f t="shared" si="385"/>
        <v>High income</v>
      </c>
      <c r="D1288" s="31">
        <v>1096</v>
      </c>
      <c r="E1288" s="34" t="str">
        <f t="shared" si="386"/>
        <v>High spender</v>
      </c>
      <c r="F1288" s="10">
        <f t="shared" si="380"/>
        <v>1.7582417582417582E-2</v>
      </c>
      <c r="G1288" s="1">
        <v>0</v>
      </c>
      <c r="H1288" s="1">
        <v>1</v>
      </c>
      <c r="I1288" s="1">
        <v>87</v>
      </c>
      <c r="J1288" s="1">
        <v>243</v>
      </c>
      <c r="K1288" s="1">
        <v>131</v>
      </c>
      <c r="L1288" s="1">
        <v>217</v>
      </c>
      <c r="M1288" s="1">
        <v>85</v>
      </c>
      <c r="N1288" s="1">
        <v>6</v>
      </c>
      <c r="O1288" s="1">
        <v>26</v>
      </c>
      <c r="P1288" s="8">
        <f t="shared" si="387"/>
        <v>708</v>
      </c>
      <c r="Q1288" s="10">
        <f t="shared" si="388"/>
        <v>0.34322033898305082</v>
      </c>
      <c r="R1288" s="10">
        <f t="shared" si="389"/>
        <v>0.18502824858757061</v>
      </c>
      <c r="S1288" s="10">
        <f t="shared" si="390"/>
        <v>0.30649717514124292</v>
      </c>
      <c r="T1288" s="10">
        <f t="shared" si="391"/>
        <v>0.12005649717514125</v>
      </c>
      <c r="U1288" s="10">
        <f t="shared" si="392"/>
        <v>8.4745762711864406E-3</v>
      </c>
      <c r="V1288" s="10">
        <f t="shared" si="393"/>
        <v>3.6723163841807911E-2</v>
      </c>
      <c r="W1288" s="1">
        <v>2</v>
      </c>
      <c r="X1288" s="1">
        <v>3</v>
      </c>
      <c r="Y1288" s="1">
        <v>3</v>
      </c>
      <c r="Z1288" s="1">
        <v>13</v>
      </c>
      <c r="AA1288" s="8">
        <f t="shared" si="394"/>
        <v>21</v>
      </c>
      <c r="AB1288" s="10">
        <f t="shared" si="395"/>
        <v>9.5238095238095233E-2</v>
      </c>
      <c r="AC1288" s="10">
        <f t="shared" si="396"/>
        <v>0.14285714285714285</v>
      </c>
      <c r="AD1288" s="10">
        <f t="shared" si="397"/>
        <v>0.14285714285714285</v>
      </c>
      <c r="AE1288" s="10">
        <f t="shared" si="398"/>
        <v>0.61904761904761907</v>
      </c>
      <c r="AF1288" s="1">
        <v>2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68</v>
      </c>
      <c r="AO1288" s="20" t="str">
        <f t="shared" si="381"/>
        <v>66+</v>
      </c>
      <c r="AP1288" s="1">
        <v>2561</v>
      </c>
      <c r="AQ1288" s="1">
        <v>1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1</v>
      </c>
      <c r="AX1288" s="1">
        <v>0</v>
      </c>
      <c r="AY1288" s="1">
        <v>0</v>
      </c>
      <c r="AZ1288" s="1">
        <v>656</v>
      </c>
      <c r="BA1288" s="23">
        <v>42288</v>
      </c>
      <c r="BB1288" s="25">
        <f t="shared" si="382"/>
        <v>10</v>
      </c>
      <c r="BC1288" s="25" t="str">
        <f t="shared" si="383"/>
        <v>October</v>
      </c>
      <c r="BD1288" s="25">
        <v>1</v>
      </c>
      <c r="BE1288" t="str">
        <f t="shared" si="384"/>
        <v>964,62335,High income,1096,High spender,0.0175824175824176,0,1,87,243,131,217,85,6,26,708,0.343220338983051,0.185028248587571,0.306497175141243,0.120056497175141,0.00847457627118644,0.0367231638418079,2,3,3,13,21,0.0952380952380952,0.142857142857143,0.142857142857143,0.619047619047619,2,0,0,0,0,0,0,0,68,66+,2561,1,0,0,0,0,0,1,0,0,656</v>
      </c>
    </row>
    <row r="1289" spans="1:57" ht="13.2" x14ac:dyDescent="0.25">
      <c r="A1289" s="8">
        <v>1659</v>
      </c>
      <c r="B1289" s="1">
        <v>64813</v>
      </c>
      <c r="C1289" s="8" t="str">
        <f t="shared" si="385"/>
        <v>High income</v>
      </c>
      <c r="D1289" s="31">
        <v>147</v>
      </c>
      <c r="E1289" s="34" t="str">
        <f t="shared" si="386"/>
        <v>Low spender</v>
      </c>
      <c r="F1289" s="10">
        <f t="shared" si="380"/>
        <v>2.2680635057781618E-3</v>
      </c>
      <c r="G1289" s="1">
        <v>1</v>
      </c>
      <c r="H1289" s="1">
        <v>0</v>
      </c>
      <c r="I1289" s="1">
        <v>81</v>
      </c>
      <c r="J1289" s="1">
        <v>293</v>
      </c>
      <c r="K1289" s="1">
        <v>0</v>
      </c>
      <c r="L1289" s="1">
        <v>124</v>
      </c>
      <c r="M1289" s="1">
        <v>179</v>
      </c>
      <c r="N1289" s="1">
        <v>97</v>
      </c>
      <c r="O1289" s="1">
        <v>52</v>
      </c>
      <c r="P1289" s="8">
        <f t="shared" si="387"/>
        <v>745</v>
      </c>
      <c r="Q1289" s="10">
        <f t="shared" si="388"/>
        <v>0.39328859060402682</v>
      </c>
      <c r="R1289" s="10">
        <f t="shared" si="389"/>
        <v>0</v>
      </c>
      <c r="S1289" s="10">
        <f t="shared" si="390"/>
        <v>0.16644295302013423</v>
      </c>
      <c r="T1289" s="10">
        <f t="shared" si="391"/>
        <v>0.24026845637583893</v>
      </c>
      <c r="U1289" s="10">
        <f t="shared" si="392"/>
        <v>0.13020134228187918</v>
      </c>
      <c r="V1289" s="10">
        <f t="shared" si="393"/>
        <v>6.9798657718120799E-2</v>
      </c>
      <c r="W1289" s="1">
        <v>1</v>
      </c>
      <c r="X1289" s="1">
        <v>7</v>
      </c>
      <c r="Y1289" s="1">
        <v>2</v>
      </c>
      <c r="Z1289" s="1">
        <v>10</v>
      </c>
      <c r="AA1289" s="8">
        <f t="shared" si="394"/>
        <v>20</v>
      </c>
      <c r="AB1289" s="10">
        <f t="shared" si="395"/>
        <v>0.05</v>
      </c>
      <c r="AC1289" s="10">
        <f t="shared" si="396"/>
        <v>0.35</v>
      </c>
      <c r="AD1289" s="10">
        <f t="shared" si="397"/>
        <v>0.1</v>
      </c>
      <c r="AE1289" s="10">
        <f t="shared" si="398"/>
        <v>0.5</v>
      </c>
      <c r="AF1289" s="1">
        <v>5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42</v>
      </c>
      <c r="AO1289" s="20" t="str">
        <f t="shared" si="381"/>
        <v>36-50</v>
      </c>
      <c r="AP1289" s="1">
        <v>2337</v>
      </c>
      <c r="AQ1289" s="1">
        <v>0</v>
      </c>
      <c r="AR1289" s="1">
        <v>1</v>
      </c>
      <c r="AS1289" s="1">
        <v>0</v>
      </c>
      <c r="AT1289" s="1">
        <v>0</v>
      </c>
      <c r="AU1289" s="1">
        <v>0</v>
      </c>
      <c r="AV1289" s="1">
        <v>0</v>
      </c>
      <c r="AW1289" s="1">
        <v>1</v>
      </c>
      <c r="AX1289" s="1">
        <v>0</v>
      </c>
      <c r="AY1289" s="1">
        <v>0</v>
      </c>
      <c r="AZ1289" s="1">
        <v>641</v>
      </c>
      <c r="BA1289" s="23">
        <v>42512</v>
      </c>
      <c r="BB1289" s="25">
        <f t="shared" si="382"/>
        <v>5</v>
      </c>
      <c r="BC1289" s="25" t="str">
        <f t="shared" si="383"/>
        <v>May</v>
      </c>
      <c r="BD1289" s="25">
        <v>1</v>
      </c>
      <c r="BE1289" t="str">
        <f t="shared" si="384"/>
        <v>1659,64813,High income,147,Low spender,0.00226806350577816,1,0,81,293,0,124,179,97,52,745,0.393288590604027,0,0.166442953020134,0.240268456375839,0.130201342281879,0.0697986577181208,1,7,2,10,20,0.05,0.35,0.1,0.5,5,0,0,0,0,0,0,0,42,36-50,2337,0,1,0,0,0,0,1,0,0,641</v>
      </c>
    </row>
    <row r="1290" spans="1:57" ht="13.2" x14ac:dyDescent="0.25">
      <c r="A1290" s="8">
        <v>2130</v>
      </c>
      <c r="B1290" s="1">
        <v>73170</v>
      </c>
      <c r="C1290" s="8" t="str">
        <f t="shared" si="385"/>
        <v>High income</v>
      </c>
      <c r="D1290" s="31">
        <v>907</v>
      </c>
      <c r="E1290" s="34" t="str">
        <f t="shared" si="386"/>
        <v>High spender</v>
      </c>
      <c r="F1290" s="10">
        <f t="shared" si="380"/>
        <v>1.2395790624572913E-2</v>
      </c>
      <c r="G1290" s="1">
        <v>0</v>
      </c>
      <c r="H1290" s="1">
        <v>0</v>
      </c>
      <c r="I1290" s="1">
        <v>1</v>
      </c>
      <c r="J1290" s="1">
        <v>184</v>
      </c>
      <c r="K1290" s="1">
        <v>174</v>
      </c>
      <c r="L1290" s="1">
        <v>256</v>
      </c>
      <c r="M1290" s="1">
        <v>50</v>
      </c>
      <c r="N1290" s="1">
        <v>30</v>
      </c>
      <c r="O1290" s="1">
        <v>32</v>
      </c>
      <c r="P1290" s="8">
        <f t="shared" si="387"/>
        <v>726</v>
      </c>
      <c r="Q1290" s="10">
        <f t="shared" si="388"/>
        <v>0.25344352617079891</v>
      </c>
      <c r="R1290" s="10">
        <f t="shared" si="389"/>
        <v>0.23966942148760331</v>
      </c>
      <c r="S1290" s="10">
        <f t="shared" si="390"/>
        <v>0.35261707988980717</v>
      </c>
      <c r="T1290" s="10">
        <f t="shared" si="391"/>
        <v>6.8870523415977963E-2</v>
      </c>
      <c r="U1290" s="10">
        <f t="shared" si="392"/>
        <v>4.1322314049586778E-2</v>
      </c>
      <c r="V1290" s="10">
        <f t="shared" si="393"/>
        <v>4.4077134986225897E-2</v>
      </c>
      <c r="W1290" s="1">
        <v>1</v>
      </c>
      <c r="X1290" s="1">
        <v>5</v>
      </c>
      <c r="Y1290" s="1">
        <v>4</v>
      </c>
      <c r="Z1290" s="1">
        <v>6</v>
      </c>
      <c r="AA1290" s="8">
        <f t="shared" si="394"/>
        <v>16</v>
      </c>
      <c r="AB1290" s="10">
        <f t="shared" si="395"/>
        <v>6.25E-2</v>
      </c>
      <c r="AC1290" s="10">
        <f t="shared" si="396"/>
        <v>0.3125</v>
      </c>
      <c r="AD1290" s="10">
        <f t="shared" si="397"/>
        <v>0.25</v>
      </c>
      <c r="AE1290" s="10">
        <f t="shared" si="398"/>
        <v>0.375</v>
      </c>
      <c r="AF1290" s="1">
        <v>2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45</v>
      </c>
      <c r="AO1290" s="20" t="str">
        <f t="shared" si="381"/>
        <v>36-50</v>
      </c>
      <c r="AP1290" s="1">
        <v>2188</v>
      </c>
      <c r="AQ1290" s="1">
        <v>0</v>
      </c>
      <c r="AR1290" s="1">
        <v>0</v>
      </c>
      <c r="AS1290" s="1">
        <v>1</v>
      </c>
      <c r="AT1290" s="1">
        <v>0</v>
      </c>
      <c r="AU1290" s="1">
        <v>0</v>
      </c>
      <c r="AV1290" s="1">
        <v>0</v>
      </c>
      <c r="AW1290" s="1">
        <v>1</v>
      </c>
      <c r="AX1290" s="1">
        <v>0</v>
      </c>
      <c r="AY1290" s="1">
        <v>0</v>
      </c>
      <c r="AZ1290" s="1">
        <v>662</v>
      </c>
      <c r="BA1290" s="23">
        <v>42661</v>
      </c>
      <c r="BB1290" s="25">
        <f t="shared" si="382"/>
        <v>10</v>
      </c>
      <c r="BC1290" s="25" t="str">
        <f t="shared" si="383"/>
        <v>October</v>
      </c>
      <c r="BD1290" s="25">
        <v>1</v>
      </c>
      <c r="BE1290" t="str">
        <f t="shared" si="384"/>
        <v>2130,73170,High income,907,High spender,0.0123957906245729,0,0,1,184,174,256,50,30,32,726,0.253443526170799,0.239669421487603,0.352617079889807,0.068870523415978,0.0413223140495868,0.0440771349862259,1,5,4,6,16,0.0625,0.3125,0.25,0.375,2,0,0,0,0,0,0,0,45,36-50,2188,0,0,1,0,0,0,1,0,0,662</v>
      </c>
    </row>
    <row r="1291" spans="1:57" ht="13.2" x14ac:dyDescent="0.25">
      <c r="A1291" s="8">
        <v>828</v>
      </c>
      <c r="B1291" s="1">
        <v>59821</v>
      </c>
      <c r="C1291" s="8" t="str">
        <f t="shared" si="385"/>
        <v>High income</v>
      </c>
      <c r="D1291" s="31">
        <v>304</v>
      </c>
      <c r="E1291" s="34" t="str">
        <f t="shared" si="386"/>
        <v>Low spender</v>
      </c>
      <c r="F1291" s="10">
        <f t="shared" si="380"/>
        <v>5.0818274518981627E-3</v>
      </c>
      <c r="G1291" s="1">
        <v>0</v>
      </c>
      <c r="H1291" s="1">
        <v>1</v>
      </c>
      <c r="I1291" s="1">
        <v>11</v>
      </c>
      <c r="J1291" s="1">
        <v>629</v>
      </c>
      <c r="K1291" s="1">
        <v>0</v>
      </c>
      <c r="L1291" s="1">
        <v>70</v>
      </c>
      <c r="M1291" s="1">
        <v>0</v>
      </c>
      <c r="N1291" s="1">
        <v>0</v>
      </c>
      <c r="O1291" s="1">
        <v>35</v>
      </c>
      <c r="P1291" s="8">
        <f t="shared" si="387"/>
        <v>734</v>
      </c>
      <c r="Q1291" s="10">
        <f t="shared" si="388"/>
        <v>0.85694822888283384</v>
      </c>
      <c r="R1291" s="10">
        <f t="shared" si="389"/>
        <v>0</v>
      </c>
      <c r="S1291" s="10">
        <f t="shared" si="390"/>
        <v>9.5367847411444148E-2</v>
      </c>
      <c r="T1291" s="10">
        <f t="shared" si="391"/>
        <v>0</v>
      </c>
      <c r="U1291" s="10">
        <f t="shared" si="392"/>
        <v>0</v>
      </c>
      <c r="V1291" s="10">
        <f t="shared" si="393"/>
        <v>4.7683923705722074E-2</v>
      </c>
      <c r="W1291" s="1">
        <v>6</v>
      </c>
      <c r="X1291" s="1">
        <v>11</v>
      </c>
      <c r="Y1291" s="1">
        <v>2</v>
      </c>
      <c r="Z1291" s="1">
        <v>7</v>
      </c>
      <c r="AA1291" s="8">
        <f t="shared" si="394"/>
        <v>26</v>
      </c>
      <c r="AB1291" s="10">
        <f t="shared" si="395"/>
        <v>0.23076923076923078</v>
      </c>
      <c r="AC1291" s="10">
        <f t="shared" si="396"/>
        <v>0.42307692307692307</v>
      </c>
      <c r="AD1291" s="10">
        <f t="shared" si="397"/>
        <v>7.6923076923076927E-2</v>
      </c>
      <c r="AE1291" s="10">
        <f t="shared" si="398"/>
        <v>0.26923076923076922</v>
      </c>
      <c r="AF1291" s="1">
        <v>8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65</v>
      </c>
      <c r="AO1291" s="20" t="str">
        <f t="shared" si="381"/>
        <v>50-65</v>
      </c>
      <c r="AP1291" s="1">
        <v>2602</v>
      </c>
      <c r="AQ1291" s="1">
        <v>0</v>
      </c>
      <c r="AR1291" s="1">
        <v>1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1</v>
      </c>
      <c r="AZ1291" s="1">
        <v>664</v>
      </c>
      <c r="BA1291" s="23">
        <v>42247</v>
      </c>
      <c r="BB1291" s="25">
        <f t="shared" si="382"/>
        <v>8</v>
      </c>
      <c r="BC1291" s="25" t="str">
        <f t="shared" si="383"/>
        <v>August</v>
      </c>
      <c r="BD1291" s="25">
        <v>1</v>
      </c>
      <c r="BE1291" t="str">
        <f t="shared" si="384"/>
        <v>828,59821,High income,304,Low spender,0.00508182745189816,0,1,11,629,0,70,0,0,35,734,0.856948228882834,0,0.0953678474114441,0,0,0.0476839237057221,6,11,2,7,26,0.230769230769231,0.423076923076923,0.0769230769230769,0.269230769230769,8,0,0,0,0,0,0,0,65,50-65,2602,0,1,0,0,0,0,0,0,1,664</v>
      </c>
    </row>
    <row r="1292" spans="1:57" ht="13.2" x14ac:dyDescent="0.25">
      <c r="A1292" s="8">
        <v>1970</v>
      </c>
      <c r="B1292" s="1">
        <v>77622</v>
      </c>
      <c r="C1292" s="8" t="str">
        <f t="shared" si="385"/>
        <v>High income</v>
      </c>
      <c r="D1292" s="31">
        <v>292</v>
      </c>
      <c r="E1292" s="34" t="str">
        <f t="shared" si="386"/>
        <v>Low spender</v>
      </c>
      <c r="F1292" s="10">
        <f t="shared" si="380"/>
        <v>3.7618201025482467E-3</v>
      </c>
      <c r="G1292" s="1">
        <v>0</v>
      </c>
      <c r="H1292" s="1">
        <v>2</v>
      </c>
      <c r="I1292" s="1">
        <v>3</v>
      </c>
      <c r="J1292" s="1">
        <v>520</v>
      </c>
      <c r="K1292" s="1">
        <v>7</v>
      </c>
      <c r="L1292" s="1">
        <v>154</v>
      </c>
      <c r="M1292" s="1">
        <v>19</v>
      </c>
      <c r="N1292" s="1">
        <v>0</v>
      </c>
      <c r="O1292" s="1">
        <v>14</v>
      </c>
      <c r="P1292" s="8">
        <f t="shared" si="387"/>
        <v>714</v>
      </c>
      <c r="Q1292" s="10">
        <f t="shared" si="388"/>
        <v>0.72829131652661061</v>
      </c>
      <c r="R1292" s="10">
        <f t="shared" si="389"/>
        <v>9.8039215686274508E-3</v>
      </c>
      <c r="S1292" s="10">
        <f t="shared" si="390"/>
        <v>0.21568627450980393</v>
      </c>
      <c r="T1292" s="10">
        <f t="shared" si="391"/>
        <v>2.661064425770308E-2</v>
      </c>
      <c r="U1292" s="10">
        <f t="shared" si="392"/>
        <v>0</v>
      </c>
      <c r="V1292" s="10">
        <f t="shared" si="393"/>
        <v>1.9607843137254902E-2</v>
      </c>
      <c r="W1292" s="1">
        <v>2</v>
      </c>
      <c r="X1292" s="1">
        <v>6</v>
      </c>
      <c r="Y1292" s="1">
        <v>3</v>
      </c>
      <c r="Z1292" s="1">
        <v>11</v>
      </c>
      <c r="AA1292" s="8">
        <f t="shared" si="394"/>
        <v>22</v>
      </c>
      <c r="AB1292" s="10">
        <f t="shared" si="395"/>
        <v>9.0909090909090912E-2</v>
      </c>
      <c r="AC1292" s="10">
        <f t="shared" si="396"/>
        <v>0.27272727272727271</v>
      </c>
      <c r="AD1292" s="10">
        <f t="shared" si="397"/>
        <v>0.13636363636363635</v>
      </c>
      <c r="AE1292" s="10">
        <f t="shared" si="398"/>
        <v>0.5</v>
      </c>
      <c r="AF1292" s="1">
        <v>3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50</v>
      </c>
      <c r="AO1292" s="20" t="str">
        <f t="shared" si="381"/>
        <v>36-50</v>
      </c>
      <c r="AP1292" s="1">
        <v>2235</v>
      </c>
      <c r="AQ1292" s="1">
        <v>0</v>
      </c>
      <c r="AR1292" s="1">
        <v>0</v>
      </c>
      <c r="AS1292" s="1">
        <v>0</v>
      </c>
      <c r="AT1292" s="1">
        <v>1</v>
      </c>
      <c r="AU1292" s="1">
        <v>0</v>
      </c>
      <c r="AV1292" s="1">
        <v>0</v>
      </c>
      <c r="AW1292" s="1">
        <v>0</v>
      </c>
      <c r="AX1292" s="1">
        <v>0</v>
      </c>
      <c r="AY1292" s="1">
        <v>1</v>
      </c>
      <c r="AZ1292" s="1">
        <v>686</v>
      </c>
      <c r="BA1292" s="23">
        <v>42614</v>
      </c>
      <c r="BB1292" s="25">
        <f t="shared" si="382"/>
        <v>9</v>
      </c>
      <c r="BC1292" s="25" t="str">
        <f t="shared" si="383"/>
        <v>September</v>
      </c>
      <c r="BD1292" s="25">
        <v>1</v>
      </c>
      <c r="BE1292" t="str">
        <f t="shared" si="384"/>
        <v>1970,77622,High income,292,Low spender,0.00376182010254825,0,2,3,520,7,154,19,0,14,714,0.728291316526611,0.00980392156862745,0.215686274509804,0.0266106442577031,0,0.0196078431372549,2,6,3,11,22,0.0909090909090909,0.272727272727273,0.136363636363636,0.5,3,0,0,0,0,0,0,0,50,36-50,2235,0,0,0,1,0,0,0,0,1,686</v>
      </c>
    </row>
    <row r="1293" spans="1:57" ht="13.2" x14ac:dyDescent="0.25">
      <c r="A1293" s="8">
        <v>1405</v>
      </c>
      <c r="B1293" s="1">
        <v>58821</v>
      </c>
      <c r="C1293" s="8" t="str">
        <f t="shared" si="385"/>
        <v>High income</v>
      </c>
      <c r="D1293" s="31">
        <v>254</v>
      </c>
      <c r="E1293" s="34" t="str">
        <f t="shared" si="386"/>
        <v>Low spender</v>
      </c>
      <c r="F1293" s="10">
        <f t="shared" si="380"/>
        <v>4.3181856819843253E-3</v>
      </c>
      <c r="G1293" s="1">
        <v>0</v>
      </c>
      <c r="H1293" s="1">
        <v>1</v>
      </c>
      <c r="I1293" s="1">
        <v>44</v>
      </c>
      <c r="J1293" s="1">
        <v>513</v>
      </c>
      <c r="K1293" s="1">
        <v>14</v>
      </c>
      <c r="L1293" s="1">
        <v>154</v>
      </c>
      <c r="M1293" s="1">
        <v>19</v>
      </c>
      <c r="N1293" s="1">
        <v>0</v>
      </c>
      <c r="O1293" s="1">
        <v>28</v>
      </c>
      <c r="P1293" s="8">
        <f t="shared" si="387"/>
        <v>728</v>
      </c>
      <c r="Q1293" s="10">
        <f t="shared" si="388"/>
        <v>0.70467032967032972</v>
      </c>
      <c r="R1293" s="10">
        <f t="shared" si="389"/>
        <v>1.9230769230769232E-2</v>
      </c>
      <c r="S1293" s="10">
        <f t="shared" si="390"/>
        <v>0.21153846153846154</v>
      </c>
      <c r="T1293" s="10">
        <f t="shared" si="391"/>
        <v>2.60989010989011E-2</v>
      </c>
      <c r="U1293" s="10">
        <f t="shared" si="392"/>
        <v>0</v>
      </c>
      <c r="V1293" s="10">
        <f t="shared" si="393"/>
        <v>3.8461538461538464E-2</v>
      </c>
      <c r="W1293" s="1">
        <v>1</v>
      </c>
      <c r="X1293" s="1">
        <v>9</v>
      </c>
      <c r="Y1293" s="1">
        <v>2</v>
      </c>
      <c r="Z1293" s="1">
        <v>9</v>
      </c>
      <c r="AA1293" s="8">
        <f t="shared" si="394"/>
        <v>21</v>
      </c>
      <c r="AB1293" s="10">
        <f t="shared" si="395"/>
        <v>4.7619047619047616E-2</v>
      </c>
      <c r="AC1293" s="10">
        <f t="shared" si="396"/>
        <v>0.42857142857142855</v>
      </c>
      <c r="AD1293" s="10">
        <f t="shared" si="397"/>
        <v>9.5238095238095233E-2</v>
      </c>
      <c r="AE1293" s="10">
        <f t="shared" si="398"/>
        <v>0.42857142857142855</v>
      </c>
      <c r="AF1293" s="1">
        <v>6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64</v>
      </c>
      <c r="AO1293" s="20" t="str">
        <f t="shared" si="381"/>
        <v>50-65</v>
      </c>
      <c r="AP1293" s="1">
        <v>2419</v>
      </c>
      <c r="AQ1293" s="1">
        <v>0</v>
      </c>
      <c r="AR1293" s="1">
        <v>0</v>
      </c>
      <c r="AS1293" s="1">
        <v>0</v>
      </c>
      <c r="AT1293" s="1">
        <v>1</v>
      </c>
      <c r="AU1293" s="1">
        <v>0</v>
      </c>
      <c r="AV1293" s="1">
        <v>1</v>
      </c>
      <c r="AW1293" s="1">
        <v>0</v>
      </c>
      <c r="AX1293" s="1">
        <v>0</v>
      </c>
      <c r="AY1293" s="1">
        <v>0</v>
      </c>
      <c r="AZ1293" s="1">
        <v>672</v>
      </c>
      <c r="BA1293" s="23">
        <v>42430</v>
      </c>
      <c r="BB1293" s="25">
        <f t="shared" si="382"/>
        <v>3</v>
      </c>
      <c r="BC1293" s="25" t="str">
        <f t="shared" si="383"/>
        <v>March</v>
      </c>
      <c r="BD1293" s="25">
        <v>1</v>
      </c>
      <c r="BE1293" t="str">
        <f t="shared" si="384"/>
        <v>1405,58821,High income,254,Low spender,0.00431818568198433,0,1,44,513,14,154,19,0,28,728,0.70467032967033,0.0192307692307692,0.211538461538462,0.0260989010989011,0,0.0384615384615385,1,9,2,9,21,0.0476190476190476,0.428571428571429,0.0952380952380952,0.428571428571429,6,0,0,0,0,0,0,0,64,50-65,2419,0,0,0,1,0,1,0,0,0,672</v>
      </c>
    </row>
    <row r="1294" spans="1:57" ht="13.2" x14ac:dyDescent="0.25">
      <c r="A1294" s="8">
        <v>1320</v>
      </c>
      <c r="B1294" s="1">
        <v>78901</v>
      </c>
      <c r="C1294" s="8" t="str">
        <f t="shared" si="385"/>
        <v>High income</v>
      </c>
      <c r="D1294" s="31">
        <v>40</v>
      </c>
      <c r="E1294" s="34" t="str">
        <f t="shared" si="386"/>
        <v>Low spender</v>
      </c>
      <c r="F1294" s="10">
        <f t="shared" si="380"/>
        <v>5.0696442377156183E-4</v>
      </c>
      <c r="G1294" s="1">
        <v>0</v>
      </c>
      <c r="H1294" s="1">
        <v>1</v>
      </c>
      <c r="I1294" s="1">
        <v>99</v>
      </c>
      <c r="J1294" s="1">
        <v>321</v>
      </c>
      <c r="K1294" s="1">
        <v>11</v>
      </c>
      <c r="L1294" s="1">
        <v>309</v>
      </c>
      <c r="M1294" s="1">
        <v>33</v>
      </c>
      <c r="N1294" s="1">
        <v>26</v>
      </c>
      <c r="O1294" s="1">
        <v>34</v>
      </c>
      <c r="P1294" s="8">
        <f t="shared" si="387"/>
        <v>734</v>
      </c>
      <c r="Q1294" s="10">
        <f t="shared" si="388"/>
        <v>0.43732970027247958</v>
      </c>
      <c r="R1294" s="10">
        <f t="shared" si="389"/>
        <v>1.4986376021798364E-2</v>
      </c>
      <c r="S1294" s="10">
        <f t="shared" si="390"/>
        <v>0.42098092643051771</v>
      </c>
      <c r="T1294" s="10">
        <f t="shared" si="391"/>
        <v>4.4959128065395093E-2</v>
      </c>
      <c r="U1294" s="10">
        <f t="shared" si="392"/>
        <v>3.5422343324250684E-2</v>
      </c>
      <c r="V1294" s="10">
        <f t="shared" si="393"/>
        <v>4.632152588555858E-2</v>
      </c>
      <c r="W1294" s="1">
        <v>3</v>
      </c>
      <c r="X1294" s="1">
        <v>9</v>
      </c>
      <c r="Y1294" s="1">
        <v>3</v>
      </c>
      <c r="Z1294" s="1">
        <v>5</v>
      </c>
      <c r="AA1294" s="8">
        <f t="shared" si="394"/>
        <v>20</v>
      </c>
      <c r="AB1294" s="10">
        <f t="shared" si="395"/>
        <v>0.15</v>
      </c>
      <c r="AC1294" s="10">
        <f t="shared" si="396"/>
        <v>0.45</v>
      </c>
      <c r="AD1294" s="10">
        <f t="shared" si="397"/>
        <v>0.15</v>
      </c>
      <c r="AE1294" s="10">
        <f t="shared" si="398"/>
        <v>0.25</v>
      </c>
      <c r="AF1294" s="1">
        <v>4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47</v>
      </c>
      <c r="AO1294" s="20" t="str">
        <f t="shared" si="381"/>
        <v>36-50</v>
      </c>
      <c r="AP1294" s="1">
        <v>2444</v>
      </c>
      <c r="AQ1294" s="1">
        <v>1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1</v>
      </c>
      <c r="AX1294" s="1">
        <v>0</v>
      </c>
      <c r="AY1294" s="1">
        <v>0</v>
      </c>
      <c r="AZ1294" s="1">
        <v>666</v>
      </c>
      <c r="BA1294" s="23">
        <v>42405</v>
      </c>
      <c r="BB1294" s="25">
        <f t="shared" si="382"/>
        <v>2</v>
      </c>
      <c r="BC1294" s="25" t="str">
        <f t="shared" si="383"/>
        <v>February</v>
      </c>
      <c r="BD1294" s="25">
        <v>1</v>
      </c>
      <c r="BE1294" t="str">
        <f t="shared" si="384"/>
        <v>1320,78901,High income,40,Low spender,0.000506964423771562,0,1,99,321,11,309,33,26,34,734,0.43732970027248,0.0149863760217984,0.420980926430518,0.0449591280653951,0.0354223433242507,0.0463215258855586,3,9,3,5,20,0.15,0.45,0.15,0.25,4,0,0,0,0,0,0,0,47,36-50,2444,1,0,0,0,0,0,1,0,0,666</v>
      </c>
    </row>
    <row r="1295" spans="1:57" ht="13.2" x14ac:dyDescent="0.25">
      <c r="A1295" s="8">
        <v>471</v>
      </c>
      <c r="B1295" s="1">
        <v>55284</v>
      </c>
      <c r="C1295" s="8" t="str">
        <f t="shared" si="385"/>
        <v>High income</v>
      </c>
      <c r="D1295" s="31">
        <v>29</v>
      </c>
      <c r="E1295" s="34" t="str">
        <f t="shared" si="386"/>
        <v>Low spender</v>
      </c>
      <c r="F1295" s="10">
        <f t="shared" si="380"/>
        <v>5.245640691701035E-4</v>
      </c>
      <c r="G1295" s="1">
        <v>0</v>
      </c>
      <c r="H1295" s="1">
        <v>1</v>
      </c>
      <c r="I1295" s="1">
        <v>60</v>
      </c>
      <c r="J1295" s="1">
        <v>547</v>
      </c>
      <c r="K1295" s="1">
        <v>7</v>
      </c>
      <c r="L1295" s="1">
        <v>140</v>
      </c>
      <c r="M1295" s="1">
        <v>0</v>
      </c>
      <c r="N1295" s="1">
        <v>7</v>
      </c>
      <c r="O1295" s="1">
        <v>63</v>
      </c>
      <c r="P1295" s="8">
        <f t="shared" si="387"/>
        <v>764</v>
      </c>
      <c r="Q1295" s="10">
        <f t="shared" si="388"/>
        <v>0.71596858638743455</v>
      </c>
      <c r="R1295" s="10">
        <f t="shared" si="389"/>
        <v>9.1623036649214652E-3</v>
      </c>
      <c r="S1295" s="10">
        <f t="shared" si="390"/>
        <v>0.18324607329842932</v>
      </c>
      <c r="T1295" s="10">
        <f t="shared" si="391"/>
        <v>0</v>
      </c>
      <c r="U1295" s="10">
        <f t="shared" si="392"/>
        <v>9.1623036649214652E-3</v>
      </c>
      <c r="V1295" s="10">
        <f t="shared" si="393"/>
        <v>8.2460732984293197E-2</v>
      </c>
      <c r="W1295" s="1">
        <v>3</v>
      </c>
      <c r="X1295" s="1">
        <v>7</v>
      </c>
      <c r="Y1295" s="1">
        <v>5</v>
      </c>
      <c r="Z1295" s="1">
        <v>8</v>
      </c>
      <c r="AA1295" s="8">
        <f t="shared" si="394"/>
        <v>23</v>
      </c>
      <c r="AB1295" s="10">
        <f t="shared" si="395"/>
        <v>0.13043478260869565</v>
      </c>
      <c r="AC1295" s="10">
        <f t="shared" si="396"/>
        <v>0.30434782608695654</v>
      </c>
      <c r="AD1295" s="10">
        <f t="shared" si="397"/>
        <v>0.21739130434782608</v>
      </c>
      <c r="AE1295" s="10">
        <f t="shared" si="398"/>
        <v>0.34782608695652173</v>
      </c>
      <c r="AF1295" s="1">
        <v>5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64</v>
      </c>
      <c r="AO1295" s="20" t="str">
        <f t="shared" si="381"/>
        <v>50-65</v>
      </c>
      <c r="AP1295" s="1">
        <v>2711</v>
      </c>
      <c r="AQ1295" s="1">
        <v>0</v>
      </c>
      <c r="AR1295" s="1">
        <v>0</v>
      </c>
      <c r="AS1295" s="1">
        <v>1</v>
      </c>
      <c r="AT1295" s="1">
        <v>0</v>
      </c>
      <c r="AU1295" s="1">
        <v>0</v>
      </c>
      <c r="AV1295" s="1">
        <v>0</v>
      </c>
      <c r="AW1295" s="1">
        <v>0</v>
      </c>
      <c r="AX1295" s="1">
        <v>1</v>
      </c>
      <c r="AY1295" s="1">
        <v>0</v>
      </c>
      <c r="AZ1295" s="1">
        <v>638</v>
      </c>
      <c r="BA1295" s="23">
        <v>42138</v>
      </c>
      <c r="BB1295" s="25">
        <f t="shared" si="382"/>
        <v>5</v>
      </c>
      <c r="BC1295" s="25" t="str">
        <f t="shared" si="383"/>
        <v>May</v>
      </c>
      <c r="BD1295" s="25">
        <v>1</v>
      </c>
      <c r="BE1295" t="str">
        <f t="shared" si="384"/>
        <v>471,55284,High income,29,Low spender,0.000524564069170103,0,1,60,547,7,140,0,7,63,764,0.715968586387435,0.00916230366492147,0.183246073298429,0,0.00916230366492147,0.0824607329842932,3,7,5,8,23,0.130434782608696,0.304347826086957,0.217391304347826,0.347826086956522,5,0,0,0,0,0,0,0,64,50-65,2711,0,0,1,0,0,0,0,1,0,638</v>
      </c>
    </row>
    <row r="1296" spans="1:57" ht="13.2" x14ac:dyDescent="0.25">
      <c r="A1296" s="8">
        <v>1810</v>
      </c>
      <c r="B1296" s="1">
        <v>81361</v>
      </c>
      <c r="C1296" s="8" t="str">
        <f t="shared" si="385"/>
        <v>High income</v>
      </c>
      <c r="D1296" s="31">
        <v>25</v>
      </c>
      <c r="E1296" s="34" t="str">
        <f t="shared" si="386"/>
        <v>Low spender</v>
      </c>
      <c r="F1296" s="10">
        <f t="shared" si="380"/>
        <v>3.0727252614889196E-4</v>
      </c>
      <c r="G1296" s="1">
        <v>0</v>
      </c>
      <c r="H1296" s="1">
        <v>0</v>
      </c>
      <c r="I1296" s="1">
        <v>18</v>
      </c>
      <c r="J1296" s="1">
        <v>163</v>
      </c>
      <c r="K1296" s="1">
        <v>23</v>
      </c>
      <c r="L1296" s="1">
        <v>424</v>
      </c>
      <c r="M1296" s="1">
        <v>27</v>
      </c>
      <c r="N1296" s="1">
        <v>65</v>
      </c>
      <c r="O1296" s="1">
        <v>76</v>
      </c>
      <c r="P1296" s="8">
        <f t="shared" si="387"/>
        <v>778</v>
      </c>
      <c r="Q1296" s="10">
        <f t="shared" si="388"/>
        <v>0.2095115681233933</v>
      </c>
      <c r="R1296" s="10">
        <f t="shared" si="389"/>
        <v>2.9562982005141389E-2</v>
      </c>
      <c r="S1296" s="10">
        <f t="shared" si="390"/>
        <v>0.54498714652956293</v>
      </c>
      <c r="T1296" s="10">
        <f t="shared" si="391"/>
        <v>3.4704370179948589E-2</v>
      </c>
      <c r="U1296" s="10">
        <f t="shared" si="392"/>
        <v>8.3547557840616973E-2</v>
      </c>
      <c r="V1296" s="10">
        <f t="shared" si="393"/>
        <v>9.7686375321336755E-2</v>
      </c>
      <c r="W1296" s="1">
        <v>1</v>
      </c>
      <c r="X1296" s="1">
        <v>3</v>
      </c>
      <c r="Y1296" s="1">
        <v>10</v>
      </c>
      <c r="Z1296" s="1">
        <v>13</v>
      </c>
      <c r="AA1296" s="8">
        <f t="shared" si="394"/>
        <v>27</v>
      </c>
      <c r="AB1296" s="10">
        <f t="shared" si="395"/>
        <v>3.7037037037037035E-2</v>
      </c>
      <c r="AC1296" s="10">
        <f t="shared" si="396"/>
        <v>0.1111111111111111</v>
      </c>
      <c r="AD1296" s="10">
        <f t="shared" si="397"/>
        <v>0.37037037037037035</v>
      </c>
      <c r="AE1296" s="10">
        <f t="shared" si="398"/>
        <v>0.48148148148148145</v>
      </c>
      <c r="AF1296" s="1">
        <v>1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33</v>
      </c>
      <c r="AO1296" s="20" t="str">
        <f t="shared" si="381"/>
        <v>24-35</v>
      </c>
      <c r="AP1296" s="1">
        <v>2283</v>
      </c>
      <c r="AQ1296" s="1">
        <v>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1</v>
      </c>
      <c r="AX1296" s="1">
        <v>0</v>
      </c>
      <c r="AY1296" s="1">
        <v>0</v>
      </c>
      <c r="AZ1296" s="1">
        <v>626</v>
      </c>
      <c r="BA1296" s="23">
        <v>42566</v>
      </c>
      <c r="BB1296" s="25">
        <f t="shared" si="382"/>
        <v>7</v>
      </c>
      <c r="BC1296" s="25" t="str">
        <f t="shared" si="383"/>
        <v>July</v>
      </c>
      <c r="BD1296" s="25">
        <v>1</v>
      </c>
      <c r="BE1296" t="str">
        <f t="shared" si="384"/>
        <v>1810,81361,High income,25,Low spender,0.000307272526148892,0,0,18,163,23,424,27,65,76,778,0.209511568123393,0.0295629820051414,0.544987146529563,0.0347043701799486,0.083547557840617,0.0976863753213368,1,3,10,13,27,0.037037037037037,0.111111111111111,0.37037037037037,0.481481481481481,1,0,0,0,0,0,0,0,33,24-35,2283,1,0,0,0,0,0,1,0,0,626</v>
      </c>
    </row>
    <row r="1297" spans="1:57" ht="13.2" x14ac:dyDescent="0.25">
      <c r="A1297" s="8">
        <v>1814</v>
      </c>
      <c r="B1297" s="1">
        <v>81361</v>
      </c>
      <c r="C1297" s="8" t="str">
        <f t="shared" si="385"/>
        <v>High income</v>
      </c>
      <c r="D1297" s="31">
        <v>149</v>
      </c>
      <c r="E1297" s="34" t="str">
        <f t="shared" si="386"/>
        <v>Low spender</v>
      </c>
      <c r="F1297" s="10">
        <f t="shared" si="380"/>
        <v>1.8313442558473962E-3</v>
      </c>
      <c r="G1297" s="1">
        <v>0</v>
      </c>
      <c r="H1297" s="1">
        <v>0</v>
      </c>
      <c r="I1297" s="1">
        <v>18</v>
      </c>
      <c r="J1297" s="1">
        <v>163</v>
      </c>
      <c r="K1297" s="1">
        <v>23</v>
      </c>
      <c r="L1297" s="1">
        <v>424</v>
      </c>
      <c r="M1297" s="1">
        <v>27</v>
      </c>
      <c r="N1297" s="1">
        <v>65</v>
      </c>
      <c r="O1297" s="1">
        <v>76</v>
      </c>
      <c r="P1297" s="8">
        <f t="shared" si="387"/>
        <v>778</v>
      </c>
      <c r="Q1297" s="10">
        <f t="shared" si="388"/>
        <v>0.2095115681233933</v>
      </c>
      <c r="R1297" s="10">
        <f t="shared" si="389"/>
        <v>2.9562982005141389E-2</v>
      </c>
      <c r="S1297" s="10">
        <f t="shared" si="390"/>
        <v>0.54498714652956293</v>
      </c>
      <c r="T1297" s="10">
        <f t="shared" si="391"/>
        <v>3.4704370179948589E-2</v>
      </c>
      <c r="U1297" s="10">
        <f t="shared" si="392"/>
        <v>8.3547557840616973E-2</v>
      </c>
      <c r="V1297" s="10">
        <f t="shared" si="393"/>
        <v>9.7686375321336755E-2</v>
      </c>
      <c r="W1297" s="1">
        <v>1</v>
      </c>
      <c r="X1297" s="1">
        <v>3</v>
      </c>
      <c r="Y1297" s="1">
        <v>10</v>
      </c>
      <c r="Z1297" s="1">
        <v>13</v>
      </c>
      <c r="AA1297" s="8">
        <f t="shared" si="394"/>
        <v>27</v>
      </c>
      <c r="AB1297" s="10">
        <f t="shared" si="395"/>
        <v>3.7037037037037035E-2</v>
      </c>
      <c r="AC1297" s="10">
        <f t="shared" si="396"/>
        <v>0.1111111111111111</v>
      </c>
      <c r="AD1297" s="10">
        <f t="shared" si="397"/>
        <v>0.37037037037037035</v>
      </c>
      <c r="AE1297" s="10">
        <f t="shared" si="398"/>
        <v>0.48148148148148145</v>
      </c>
      <c r="AF1297" s="1">
        <v>1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1</v>
      </c>
      <c r="AN1297" s="1">
        <v>33</v>
      </c>
      <c r="AO1297" s="20" t="str">
        <f t="shared" si="381"/>
        <v>24-35</v>
      </c>
      <c r="AP1297" s="1">
        <v>2283</v>
      </c>
      <c r="AQ1297" s="1">
        <v>1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1</v>
      </c>
      <c r="AX1297" s="1">
        <v>0</v>
      </c>
      <c r="AY1297" s="1">
        <v>0</v>
      </c>
      <c r="AZ1297" s="1">
        <v>626</v>
      </c>
      <c r="BA1297" s="23">
        <v>42566</v>
      </c>
      <c r="BB1297" s="25">
        <f t="shared" si="382"/>
        <v>7</v>
      </c>
      <c r="BC1297" s="25" t="str">
        <f t="shared" si="383"/>
        <v>July</v>
      </c>
      <c r="BD1297" s="25">
        <v>1</v>
      </c>
      <c r="BE1297" t="str">
        <f t="shared" si="384"/>
        <v>1814,81361,High income,149,Low spender,0.0018313442558474,0,0,18,163,23,424,27,65,76,778,0.209511568123393,0.0295629820051414,0.544987146529563,0.0347043701799486,0.083547557840617,0.0976863753213368,1,3,10,13,27,0.037037037037037,0.111111111111111,0.37037037037037,0.481481481481481,1,0,0,0,0,0,0,1,33,24-35,2283,1,0,0,0,0,0,1,0,0,626</v>
      </c>
    </row>
    <row r="1298" spans="1:57" ht="13.2" x14ac:dyDescent="0.25">
      <c r="A1298" s="8">
        <v>1287</v>
      </c>
      <c r="B1298" s="1">
        <v>62513</v>
      </c>
      <c r="C1298" s="8" t="str">
        <f t="shared" si="385"/>
        <v>High income</v>
      </c>
      <c r="D1298" s="31">
        <v>125</v>
      </c>
      <c r="E1298" s="34" t="str">
        <f t="shared" si="386"/>
        <v>Low spender</v>
      </c>
      <c r="F1298" s="10">
        <f t="shared" si="380"/>
        <v>1.9995840865100058E-3</v>
      </c>
      <c r="G1298" s="1">
        <v>0</v>
      </c>
      <c r="H1298" s="1">
        <v>1</v>
      </c>
      <c r="I1298" s="1">
        <v>16</v>
      </c>
      <c r="J1298" s="1">
        <v>520</v>
      </c>
      <c r="K1298" s="1">
        <v>42</v>
      </c>
      <c r="L1298" s="1">
        <v>98</v>
      </c>
      <c r="M1298" s="1">
        <v>0</v>
      </c>
      <c r="N1298" s="1">
        <v>42</v>
      </c>
      <c r="O1298" s="1">
        <v>14</v>
      </c>
      <c r="P1298" s="8">
        <f t="shared" si="387"/>
        <v>716</v>
      </c>
      <c r="Q1298" s="10">
        <f t="shared" si="388"/>
        <v>0.72625698324022347</v>
      </c>
      <c r="R1298" s="10">
        <f t="shared" si="389"/>
        <v>5.8659217877094973E-2</v>
      </c>
      <c r="S1298" s="10">
        <f t="shared" si="390"/>
        <v>0.13687150837988826</v>
      </c>
      <c r="T1298" s="10">
        <f t="shared" si="391"/>
        <v>0</v>
      </c>
      <c r="U1298" s="10">
        <f t="shared" si="392"/>
        <v>5.8659217877094973E-2</v>
      </c>
      <c r="V1298" s="10">
        <f t="shared" si="393"/>
        <v>1.9553072625698324E-2</v>
      </c>
      <c r="W1298" s="1">
        <v>2</v>
      </c>
      <c r="X1298" s="1">
        <v>6</v>
      </c>
      <c r="Y1298" s="1">
        <v>4</v>
      </c>
      <c r="Z1298" s="1">
        <v>10</v>
      </c>
      <c r="AA1298" s="8">
        <f t="shared" si="394"/>
        <v>22</v>
      </c>
      <c r="AB1298" s="10">
        <f t="shared" si="395"/>
        <v>9.0909090909090912E-2</v>
      </c>
      <c r="AC1298" s="10">
        <f t="shared" si="396"/>
        <v>0.27272727272727271</v>
      </c>
      <c r="AD1298" s="10">
        <f t="shared" si="397"/>
        <v>0.18181818181818182</v>
      </c>
      <c r="AE1298" s="10">
        <f t="shared" si="398"/>
        <v>0.45454545454545453</v>
      </c>
      <c r="AF1298" s="1">
        <v>6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53</v>
      </c>
      <c r="AO1298" s="20" t="str">
        <f t="shared" si="381"/>
        <v>50-65</v>
      </c>
      <c r="AP1298" s="1">
        <v>2452</v>
      </c>
      <c r="AQ1298" s="1">
        <v>0</v>
      </c>
      <c r="AR1298" s="1">
        <v>0</v>
      </c>
      <c r="AS1298" s="1">
        <v>0</v>
      </c>
      <c r="AT1298" s="1">
        <v>1</v>
      </c>
      <c r="AU1298" s="1">
        <v>0</v>
      </c>
      <c r="AV1298" s="1">
        <v>0</v>
      </c>
      <c r="AW1298" s="1">
        <v>0</v>
      </c>
      <c r="AX1298" s="1">
        <v>1</v>
      </c>
      <c r="AY1298" s="1">
        <v>0</v>
      </c>
      <c r="AZ1298" s="1">
        <v>688</v>
      </c>
      <c r="BA1298" s="23">
        <v>42397</v>
      </c>
      <c r="BB1298" s="25">
        <f t="shared" si="382"/>
        <v>1</v>
      </c>
      <c r="BC1298" s="25" t="str">
        <f t="shared" si="383"/>
        <v>January</v>
      </c>
      <c r="BD1298" s="25">
        <v>1</v>
      </c>
      <c r="BE1298" t="str">
        <f t="shared" si="384"/>
        <v>1287,62513,High income,125,Low spender,0.00199958408651001,0,1,16,520,42,98,0,42,14,716,0.726256983240223,0.058659217877095,0.136871508379888,0,0.058659217877095,0.0195530726256983,2,6,4,10,22,0.0909090909090909,0.272727272727273,0.181818181818182,0.454545454545455,6,0,0,0,0,0,0,0,53,50-65,2452,0,0,0,1,0,0,0,1,0,688</v>
      </c>
    </row>
    <row r="1299" spans="1:57" ht="13.2" x14ac:dyDescent="0.25">
      <c r="A1299" s="8">
        <v>1241</v>
      </c>
      <c r="B1299" s="1">
        <v>71367</v>
      </c>
      <c r="C1299" s="8" t="str">
        <f t="shared" si="385"/>
        <v>High income</v>
      </c>
      <c r="D1299" s="31">
        <v>125</v>
      </c>
      <c r="E1299" s="34" t="str">
        <f t="shared" si="386"/>
        <v>Low spender</v>
      </c>
      <c r="F1299" s="10">
        <f t="shared" si="380"/>
        <v>1.751509801448849E-3</v>
      </c>
      <c r="G1299" s="1">
        <v>0</v>
      </c>
      <c r="H1299" s="1">
        <v>0</v>
      </c>
      <c r="I1299" s="1">
        <v>24</v>
      </c>
      <c r="J1299" s="1">
        <v>227</v>
      </c>
      <c r="K1299" s="1">
        <v>23</v>
      </c>
      <c r="L1299" s="1">
        <v>389</v>
      </c>
      <c r="M1299" s="1">
        <v>42</v>
      </c>
      <c r="N1299" s="1">
        <v>21</v>
      </c>
      <c r="O1299" s="1">
        <v>75</v>
      </c>
      <c r="P1299" s="8">
        <f t="shared" si="387"/>
        <v>777</v>
      </c>
      <c r="Q1299" s="10">
        <f t="shared" si="388"/>
        <v>0.29214929214929214</v>
      </c>
      <c r="R1299" s="10">
        <f t="shared" si="389"/>
        <v>2.9601029601029602E-2</v>
      </c>
      <c r="S1299" s="10">
        <f t="shared" si="390"/>
        <v>0.50064350064350061</v>
      </c>
      <c r="T1299" s="10">
        <f t="shared" si="391"/>
        <v>5.4054054054054057E-2</v>
      </c>
      <c r="U1299" s="10">
        <f t="shared" si="392"/>
        <v>2.7027027027027029E-2</v>
      </c>
      <c r="V1299" s="10">
        <f t="shared" si="393"/>
        <v>9.6525096525096526E-2</v>
      </c>
      <c r="W1299" s="1">
        <v>1</v>
      </c>
      <c r="X1299" s="1">
        <v>4</v>
      </c>
      <c r="Y1299" s="1">
        <v>5</v>
      </c>
      <c r="Z1299" s="1">
        <v>7</v>
      </c>
      <c r="AA1299" s="8">
        <f t="shared" si="394"/>
        <v>17</v>
      </c>
      <c r="AB1299" s="10">
        <f t="shared" si="395"/>
        <v>5.8823529411764705E-2</v>
      </c>
      <c r="AC1299" s="10">
        <f t="shared" si="396"/>
        <v>0.23529411764705882</v>
      </c>
      <c r="AD1299" s="10">
        <f t="shared" si="397"/>
        <v>0.29411764705882354</v>
      </c>
      <c r="AE1299" s="10">
        <f t="shared" si="398"/>
        <v>0.41176470588235292</v>
      </c>
      <c r="AF1299" s="1">
        <v>2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61</v>
      </c>
      <c r="AO1299" s="20" t="str">
        <f t="shared" si="381"/>
        <v>50-65</v>
      </c>
      <c r="AP1299" s="1">
        <v>2469</v>
      </c>
      <c r="AQ1299" s="1">
        <v>0</v>
      </c>
      <c r="AR1299" s="1">
        <v>0</v>
      </c>
      <c r="AS1299" s="1">
        <v>0</v>
      </c>
      <c r="AT1299" s="1">
        <v>1</v>
      </c>
      <c r="AU1299" s="1">
        <v>0</v>
      </c>
      <c r="AV1299" s="1">
        <v>0</v>
      </c>
      <c r="AW1299" s="1">
        <v>1</v>
      </c>
      <c r="AX1299" s="1">
        <v>0</v>
      </c>
      <c r="AY1299" s="1">
        <v>0</v>
      </c>
      <c r="AZ1299" s="1">
        <v>627</v>
      </c>
      <c r="BA1299" s="23">
        <v>42380</v>
      </c>
      <c r="BB1299" s="25">
        <f t="shared" si="382"/>
        <v>1</v>
      </c>
      <c r="BC1299" s="25" t="str">
        <f t="shared" si="383"/>
        <v>January</v>
      </c>
      <c r="BD1299" s="25">
        <v>1</v>
      </c>
      <c r="BE1299" t="str">
        <f t="shared" si="384"/>
        <v>1241,71367,High income,125,Low spender,0.00175150980144885,0,0,24,227,23,389,42,21,75,777,0.292149292149292,0.0296010296010296,0.500643500643501,0.0540540540540541,0.027027027027027,0.0965250965250965,1,4,5,7,17,0.0588235294117647,0.235294117647059,0.294117647058824,0.411764705882353,2,0,0,0,0,0,0,0,61,50-65,2469,0,0,0,1,0,0,1,0,0,627</v>
      </c>
    </row>
    <row r="1300" spans="1:57" ht="13.2" x14ac:dyDescent="0.25">
      <c r="A1300" s="8">
        <v>1856</v>
      </c>
      <c r="B1300" s="1">
        <v>65210</v>
      </c>
      <c r="C1300" s="8" t="str">
        <f t="shared" si="385"/>
        <v>High income</v>
      </c>
      <c r="D1300" s="31">
        <v>148</v>
      </c>
      <c r="E1300" s="34" t="str">
        <f t="shared" si="386"/>
        <v>Low spender</v>
      </c>
      <c r="F1300" s="10">
        <f t="shared" si="380"/>
        <v>2.2695905535960741E-3</v>
      </c>
      <c r="G1300" s="1">
        <v>0</v>
      </c>
      <c r="H1300" s="1">
        <v>1</v>
      </c>
      <c r="I1300" s="1">
        <v>25</v>
      </c>
      <c r="J1300" s="1">
        <v>626</v>
      </c>
      <c r="K1300" s="1">
        <v>0</v>
      </c>
      <c r="L1300" s="1">
        <v>70</v>
      </c>
      <c r="M1300" s="1">
        <v>0</v>
      </c>
      <c r="N1300" s="1">
        <v>7</v>
      </c>
      <c r="O1300" s="1">
        <v>28</v>
      </c>
      <c r="P1300" s="8">
        <f t="shared" si="387"/>
        <v>731</v>
      </c>
      <c r="Q1300" s="10">
        <f t="shared" si="388"/>
        <v>0.85636114911080707</v>
      </c>
      <c r="R1300" s="10">
        <f t="shared" si="389"/>
        <v>0</v>
      </c>
      <c r="S1300" s="10">
        <f t="shared" si="390"/>
        <v>9.575923392612859E-2</v>
      </c>
      <c r="T1300" s="10">
        <f t="shared" si="391"/>
        <v>0</v>
      </c>
      <c r="U1300" s="10">
        <f t="shared" si="392"/>
        <v>9.575923392612859E-3</v>
      </c>
      <c r="V1300" s="10">
        <f t="shared" si="393"/>
        <v>3.8303693570451436E-2</v>
      </c>
      <c r="W1300" s="1">
        <v>2</v>
      </c>
      <c r="X1300" s="1">
        <v>9</v>
      </c>
      <c r="Y1300" s="1">
        <v>3</v>
      </c>
      <c r="Z1300" s="1">
        <v>8</v>
      </c>
      <c r="AA1300" s="8">
        <f t="shared" si="394"/>
        <v>22</v>
      </c>
      <c r="AB1300" s="10">
        <f t="shared" si="395"/>
        <v>9.0909090909090912E-2</v>
      </c>
      <c r="AC1300" s="10">
        <f t="shared" si="396"/>
        <v>0.40909090909090912</v>
      </c>
      <c r="AD1300" s="10">
        <f t="shared" si="397"/>
        <v>0.13636363636363635</v>
      </c>
      <c r="AE1300" s="10">
        <f t="shared" si="398"/>
        <v>0.36363636363636365</v>
      </c>
      <c r="AF1300" s="1">
        <v>6</v>
      </c>
      <c r="AG1300" s="1">
        <v>1</v>
      </c>
      <c r="AH1300" s="1">
        <v>0</v>
      </c>
      <c r="AI1300" s="1">
        <v>0</v>
      </c>
      <c r="AJ1300" s="1">
        <v>1</v>
      </c>
      <c r="AK1300" s="1">
        <v>0</v>
      </c>
      <c r="AL1300" s="1">
        <v>0</v>
      </c>
      <c r="AM1300" s="1">
        <v>0</v>
      </c>
      <c r="AN1300" s="1">
        <v>65</v>
      </c>
      <c r="AO1300" s="20" t="str">
        <f t="shared" si="381"/>
        <v>50-65</v>
      </c>
      <c r="AP1300" s="1">
        <v>2270</v>
      </c>
      <c r="AQ1300" s="1">
        <v>0</v>
      </c>
      <c r="AR1300" s="1">
        <v>1</v>
      </c>
      <c r="AS1300" s="1">
        <v>0</v>
      </c>
      <c r="AT1300" s="1">
        <v>0</v>
      </c>
      <c r="AU1300" s="1">
        <v>0</v>
      </c>
      <c r="AV1300" s="1">
        <v>0</v>
      </c>
      <c r="AW1300" s="1">
        <v>1</v>
      </c>
      <c r="AX1300" s="1">
        <v>0</v>
      </c>
      <c r="AY1300" s="1">
        <v>0</v>
      </c>
      <c r="AZ1300" s="1">
        <v>675</v>
      </c>
      <c r="BA1300" s="23">
        <v>42579</v>
      </c>
      <c r="BB1300" s="25">
        <f t="shared" si="382"/>
        <v>7</v>
      </c>
      <c r="BC1300" s="25" t="str">
        <f t="shared" si="383"/>
        <v>July</v>
      </c>
      <c r="BD1300" s="25">
        <v>1</v>
      </c>
      <c r="BE1300" t="str">
        <f t="shared" si="384"/>
        <v>1856,65210,High income,148,Low spender,0.00226959055359607,0,1,25,626,0,70,0,7,28,731,0.856361149110807,0,0.0957592339261286,0,0.00957592339261286,0.0383036935704514,2,9,3,8,22,0.0909090909090909,0.409090909090909,0.136363636363636,0.363636363636364,6,1,0,0,1,0,0,0,65,50-65,2270,0,1,0,0,0,0,1,0,0,675</v>
      </c>
    </row>
    <row r="1301" spans="1:57" ht="13.2" x14ac:dyDescent="0.25">
      <c r="A1301" s="8">
        <v>2135</v>
      </c>
      <c r="B1301" s="1">
        <v>61671</v>
      </c>
      <c r="C1301" s="8" t="str">
        <f t="shared" si="385"/>
        <v>High income</v>
      </c>
      <c r="D1301" s="31">
        <v>56</v>
      </c>
      <c r="E1301" s="34" t="str">
        <f t="shared" si="386"/>
        <v>Low spender</v>
      </c>
      <c r="F1301" s="10">
        <f t="shared" si="380"/>
        <v>9.080442995897586E-4</v>
      </c>
      <c r="G1301" s="1">
        <v>0</v>
      </c>
      <c r="H1301" s="1">
        <v>1</v>
      </c>
      <c r="I1301" s="1">
        <v>23</v>
      </c>
      <c r="J1301" s="1">
        <v>641</v>
      </c>
      <c r="K1301" s="1">
        <v>7</v>
      </c>
      <c r="L1301" s="1">
        <v>56</v>
      </c>
      <c r="M1301" s="1">
        <v>0</v>
      </c>
      <c r="N1301" s="1">
        <v>0</v>
      </c>
      <c r="O1301" s="1">
        <v>28</v>
      </c>
      <c r="P1301" s="8">
        <f t="shared" si="387"/>
        <v>732</v>
      </c>
      <c r="Q1301" s="10">
        <f t="shared" si="388"/>
        <v>0.87568306010928965</v>
      </c>
      <c r="R1301" s="10">
        <f t="shared" si="389"/>
        <v>9.562841530054645E-3</v>
      </c>
      <c r="S1301" s="10">
        <f t="shared" si="390"/>
        <v>7.650273224043716E-2</v>
      </c>
      <c r="T1301" s="10">
        <f t="shared" si="391"/>
        <v>0</v>
      </c>
      <c r="U1301" s="10">
        <f t="shared" si="392"/>
        <v>0</v>
      </c>
      <c r="V1301" s="10">
        <f t="shared" si="393"/>
        <v>3.825136612021858E-2</v>
      </c>
      <c r="W1301" s="1">
        <v>8</v>
      </c>
      <c r="X1301" s="1">
        <v>10</v>
      </c>
      <c r="Y1301" s="1">
        <v>4</v>
      </c>
      <c r="Z1301" s="1">
        <v>6</v>
      </c>
      <c r="AA1301" s="8">
        <f t="shared" si="394"/>
        <v>28</v>
      </c>
      <c r="AB1301" s="10">
        <f t="shared" si="395"/>
        <v>0.2857142857142857</v>
      </c>
      <c r="AC1301" s="10">
        <f t="shared" si="396"/>
        <v>0.35714285714285715</v>
      </c>
      <c r="AD1301" s="10">
        <f t="shared" si="397"/>
        <v>0.14285714285714285</v>
      </c>
      <c r="AE1301" s="10">
        <f t="shared" si="398"/>
        <v>0.21428571428571427</v>
      </c>
      <c r="AF1301" s="1">
        <v>8</v>
      </c>
      <c r="AG1301" s="1">
        <v>1</v>
      </c>
      <c r="AH1301" s="1">
        <v>0</v>
      </c>
      <c r="AI1301" s="1">
        <v>0</v>
      </c>
      <c r="AJ1301" s="1">
        <v>1</v>
      </c>
      <c r="AK1301" s="1">
        <v>0</v>
      </c>
      <c r="AL1301" s="1">
        <v>0</v>
      </c>
      <c r="AM1301" s="1">
        <v>0</v>
      </c>
      <c r="AN1301" s="1">
        <v>52</v>
      </c>
      <c r="AO1301" s="20" t="str">
        <f t="shared" si="381"/>
        <v>50-65</v>
      </c>
      <c r="AP1301" s="1">
        <v>2185</v>
      </c>
      <c r="AQ1301" s="1">
        <v>1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1</v>
      </c>
      <c r="AX1301" s="1">
        <v>0</v>
      </c>
      <c r="AY1301" s="1">
        <v>0</v>
      </c>
      <c r="AZ1301" s="1">
        <v>676</v>
      </c>
      <c r="BA1301" s="23">
        <v>42664</v>
      </c>
      <c r="BB1301" s="25">
        <f t="shared" si="382"/>
        <v>10</v>
      </c>
      <c r="BC1301" s="25" t="str">
        <f t="shared" si="383"/>
        <v>October</v>
      </c>
      <c r="BD1301" s="25">
        <v>1</v>
      </c>
      <c r="BE1301" t="str">
        <f t="shared" si="384"/>
        <v>2135,61671,High income,56,Low spender,0.000908044299589759,0,1,23,641,7,56,0,0,28,732,0.87568306010929,0.00956284153005465,0.0765027322404372,0,0,0.0382513661202186,8,10,4,6,28,0.285714285714286,0.357142857142857,0.142857142857143,0.214285714285714,8,1,0,0,1,0,0,0,52,50-65,2185,1,0,0,0,0,0,1,0,0,676</v>
      </c>
    </row>
    <row r="1302" spans="1:57" ht="13.2" x14ac:dyDescent="0.25">
      <c r="A1302" s="8">
        <v>332</v>
      </c>
      <c r="B1302" s="1">
        <v>82017</v>
      </c>
      <c r="C1302" s="8" t="str">
        <f t="shared" si="385"/>
        <v>High income</v>
      </c>
      <c r="D1302" s="31">
        <v>34</v>
      </c>
      <c r="E1302" s="34" t="str">
        <f t="shared" si="386"/>
        <v>Low spender</v>
      </c>
      <c r="F1302" s="10">
        <f t="shared" si="380"/>
        <v>4.1454820342124192E-4</v>
      </c>
      <c r="G1302" s="1">
        <v>0</v>
      </c>
      <c r="H1302" s="1">
        <v>0</v>
      </c>
      <c r="I1302" s="1">
        <v>58</v>
      </c>
      <c r="J1302" s="1">
        <v>184</v>
      </c>
      <c r="K1302" s="1">
        <v>23</v>
      </c>
      <c r="L1302" s="1">
        <v>446</v>
      </c>
      <c r="M1302" s="1">
        <v>30</v>
      </c>
      <c r="N1302" s="1">
        <v>23</v>
      </c>
      <c r="O1302" s="1">
        <v>23</v>
      </c>
      <c r="P1302" s="8">
        <f t="shared" si="387"/>
        <v>729</v>
      </c>
      <c r="Q1302" s="10">
        <f t="shared" si="388"/>
        <v>0.25240054869684497</v>
      </c>
      <c r="R1302" s="10">
        <f t="shared" si="389"/>
        <v>3.1550068587105622E-2</v>
      </c>
      <c r="S1302" s="10">
        <f t="shared" si="390"/>
        <v>0.61179698216735257</v>
      </c>
      <c r="T1302" s="10">
        <f t="shared" si="391"/>
        <v>4.1152263374485597E-2</v>
      </c>
      <c r="U1302" s="10">
        <f t="shared" si="392"/>
        <v>3.1550068587105622E-2</v>
      </c>
      <c r="V1302" s="10">
        <f t="shared" si="393"/>
        <v>3.1550068587105622E-2</v>
      </c>
      <c r="W1302" s="1">
        <v>1</v>
      </c>
      <c r="X1302" s="1">
        <v>5</v>
      </c>
      <c r="Y1302" s="1">
        <v>4</v>
      </c>
      <c r="Z1302" s="1">
        <v>7</v>
      </c>
      <c r="AA1302" s="8">
        <f t="shared" si="394"/>
        <v>17</v>
      </c>
      <c r="AB1302" s="10">
        <f t="shared" si="395"/>
        <v>5.8823529411764705E-2</v>
      </c>
      <c r="AC1302" s="10">
        <f t="shared" si="396"/>
        <v>0.29411764705882354</v>
      </c>
      <c r="AD1302" s="10">
        <f t="shared" si="397"/>
        <v>0.23529411764705882</v>
      </c>
      <c r="AE1302" s="10">
        <f t="shared" si="398"/>
        <v>0.41176470588235292</v>
      </c>
      <c r="AF1302" s="1">
        <v>2</v>
      </c>
      <c r="AG1302" s="1">
        <v>1</v>
      </c>
      <c r="AH1302" s="1">
        <v>0</v>
      </c>
      <c r="AI1302" s="1">
        <v>0</v>
      </c>
      <c r="AJ1302" s="1">
        <v>1</v>
      </c>
      <c r="AK1302" s="1">
        <v>1</v>
      </c>
      <c r="AL1302" s="1">
        <v>0</v>
      </c>
      <c r="AM1302" s="1">
        <v>1</v>
      </c>
      <c r="AN1302" s="1">
        <v>63</v>
      </c>
      <c r="AO1302" s="20" t="str">
        <f t="shared" si="381"/>
        <v>50-65</v>
      </c>
      <c r="AP1302" s="1">
        <v>2758</v>
      </c>
      <c r="AQ1302" s="1">
        <v>0</v>
      </c>
      <c r="AR1302" s="1">
        <v>1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1</v>
      </c>
      <c r="AZ1302" s="1">
        <v>683</v>
      </c>
      <c r="BA1302" s="23">
        <v>42091</v>
      </c>
      <c r="BB1302" s="25">
        <f t="shared" si="382"/>
        <v>3</v>
      </c>
      <c r="BC1302" s="25" t="str">
        <f t="shared" si="383"/>
        <v>March</v>
      </c>
      <c r="BD1302" s="25">
        <v>1</v>
      </c>
      <c r="BE1302" t="str">
        <f t="shared" si="384"/>
        <v>332,82017,High income,34,Low spender,0.000414548203421242,0,0,58,184,23,446,30,23,23,729,0.252400548696845,0.0315500685871056,0.611796982167353,0.0411522633744856,0.0315500685871056,0.0315500685871056,1,5,4,7,17,0.0588235294117647,0.294117647058824,0.235294117647059,0.411764705882353,2,1,0,0,1,1,0,1,63,50-65,2758,0,1,0,0,0,0,0,0,1,683</v>
      </c>
    </row>
    <row r="1303" spans="1:57" ht="13.2" x14ac:dyDescent="0.25">
      <c r="A1303" s="8">
        <v>498</v>
      </c>
      <c r="B1303" s="1">
        <v>86037</v>
      </c>
      <c r="C1303" s="8" t="str">
        <f t="shared" si="385"/>
        <v>High income</v>
      </c>
      <c r="D1303" s="31">
        <v>774</v>
      </c>
      <c r="E1303" s="34" t="str">
        <f t="shared" si="386"/>
        <v>High spender</v>
      </c>
      <c r="F1303" s="10">
        <f t="shared" si="380"/>
        <v>8.9961295721608138E-3</v>
      </c>
      <c r="G1303" s="1">
        <v>0</v>
      </c>
      <c r="H1303" s="1">
        <v>0</v>
      </c>
      <c r="I1303" s="1">
        <v>95</v>
      </c>
      <c r="J1303" s="1">
        <v>490</v>
      </c>
      <c r="K1303" s="1">
        <v>44</v>
      </c>
      <c r="L1303" s="1">
        <v>125</v>
      </c>
      <c r="M1303" s="1">
        <v>29</v>
      </c>
      <c r="N1303" s="1">
        <v>20</v>
      </c>
      <c r="O1303" s="1">
        <v>22</v>
      </c>
      <c r="P1303" s="8">
        <f t="shared" si="387"/>
        <v>730</v>
      </c>
      <c r="Q1303" s="10">
        <f t="shared" si="388"/>
        <v>0.67123287671232879</v>
      </c>
      <c r="R1303" s="10">
        <f t="shared" si="389"/>
        <v>6.0273972602739728E-2</v>
      </c>
      <c r="S1303" s="10">
        <f t="shared" si="390"/>
        <v>0.17123287671232876</v>
      </c>
      <c r="T1303" s="10">
        <f t="shared" si="391"/>
        <v>3.9726027397260277E-2</v>
      </c>
      <c r="U1303" s="10">
        <f t="shared" si="392"/>
        <v>2.7397260273972601E-2</v>
      </c>
      <c r="V1303" s="10">
        <f t="shared" si="393"/>
        <v>3.0136986301369864E-2</v>
      </c>
      <c r="W1303" s="1">
        <v>1</v>
      </c>
      <c r="X1303" s="1">
        <v>6</v>
      </c>
      <c r="Y1303" s="1">
        <v>7</v>
      </c>
      <c r="Z1303" s="1">
        <v>11</v>
      </c>
      <c r="AA1303" s="8">
        <f t="shared" si="394"/>
        <v>25</v>
      </c>
      <c r="AB1303" s="10">
        <f t="shared" si="395"/>
        <v>0.04</v>
      </c>
      <c r="AC1303" s="10">
        <f t="shared" si="396"/>
        <v>0.24</v>
      </c>
      <c r="AD1303" s="10">
        <f t="shared" si="397"/>
        <v>0.28000000000000003</v>
      </c>
      <c r="AE1303" s="10">
        <f t="shared" si="398"/>
        <v>0.44</v>
      </c>
      <c r="AF1303" s="1">
        <v>3</v>
      </c>
      <c r="AG1303" s="1">
        <v>0</v>
      </c>
      <c r="AH1303" s="1">
        <v>0</v>
      </c>
      <c r="AI1303" s="1">
        <v>0</v>
      </c>
      <c r="AJ1303" s="1">
        <v>1</v>
      </c>
      <c r="AK1303" s="1">
        <v>1</v>
      </c>
      <c r="AL1303" s="1">
        <v>0</v>
      </c>
      <c r="AM1303" s="1">
        <v>1</v>
      </c>
      <c r="AN1303" s="1">
        <v>29</v>
      </c>
      <c r="AO1303" s="20" t="str">
        <f t="shared" si="381"/>
        <v>24-35</v>
      </c>
      <c r="AP1303" s="1">
        <v>2702</v>
      </c>
      <c r="AQ1303" s="1">
        <v>0</v>
      </c>
      <c r="AR1303" s="1">
        <v>0</v>
      </c>
      <c r="AS1303" s="1">
        <v>1</v>
      </c>
      <c r="AT1303" s="1">
        <v>0</v>
      </c>
      <c r="AU1303" s="1">
        <v>0</v>
      </c>
      <c r="AV1303" s="1">
        <v>0</v>
      </c>
      <c r="AW1303" s="1">
        <v>1</v>
      </c>
      <c r="AX1303" s="1">
        <v>0</v>
      </c>
      <c r="AY1303" s="1">
        <v>0</v>
      </c>
      <c r="AZ1303" s="1">
        <v>686</v>
      </c>
      <c r="BA1303" s="23">
        <v>42147</v>
      </c>
      <c r="BB1303" s="25">
        <f t="shared" si="382"/>
        <v>5</v>
      </c>
      <c r="BC1303" s="25" t="str">
        <f t="shared" si="383"/>
        <v>May</v>
      </c>
      <c r="BD1303" s="25">
        <v>1</v>
      </c>
      <c r="BE1303" t="str">
        <f t="shared" si="384"/>
        <v>498,86037,High income,774,High spender,0.00899612957216081,0,0,95,490,44,125,29,20,22,730,0.671232876712329,0.0602739726027397,0.171232876712329,0.0397260273972603,0.0273972602739726,0.0301369863013699,1,6,7,11,25,0.04,0.24,0.28,0.44,3,0,0,0,1,1,0,1,29,24-35,2702,0,0,1,0,0,0,1,0,0,686</v>
      </c>
    </row>
    <row r="1304" spans="1:57" ht="13.2" x14ac:dyDescent="0.25">
      <c r="A1304" s="8">
        <v>1812</v>
      </c>
      <c r="B1304" s="1">
        <v>70777</v>
      </c>
      <c r="C1304" s="8" t="str">
        <f t="shared" si="385"/>
        <v>High income</v>
      </c>
      <c r="D1304" s="31">
        <v>28</v>
      </c>
      <c r="E1304" s="34" t="str">
        <f t="shared" si="386"/>
        <v>Low spender</v>
      </c>
      <c r="F1304" s="10">
        <f t="shared" si="380"/>
        <v>3.9560874295321927E-4</v>
      </c>
      <c r="G1304" s="1">
        <v>0</v>
      </c>
      <c r="H1304" s="1">
        <v>1</v>
      </c>
      <c r="I1304" s="1">
        <v>80</v>
      </c>
      <c r="J1304" s="1">
        <v>554</v>
      </c>
      <c r="K1304" s="1">
        <v>35</v>
      </c>
      <c r="L1304" s="1">
        <v>113</v>
      </c>
      <c r="M1304" s="1">
        <v>0</v>
      </c>
      <c r="N1304" s="1">
        <v>7</v>
      </c>
      <c r="O1304" s="1">
        <v>78</v>
      </c>
      <c r="P1304" s="8">
        <f t="shared" si="387"/>
        <v>787</v>
      </c>
      <c r="Q1304" s="10">
        <f t="shared" si="388"/>
        <v>0.7039390088945362</v>
      </c>
      <c r="R1304" s="10">
        <f t="shared" si="389"/>
        <v>4.4472681067344345E-2</v>
      </c>
      <c r="S1304" s="10">
        <f t="shared" si="390"/>
        <v>0.14358322744599747</v>
      </c>
      <c r="T1304" s="10">
        <f t="shared" si="391"/>
        <v>0</v>
      </c>
      <c r="U1304" s="10">
        <f t="shared" si="392"/>
        <v>8.8945362134688691E-3</v>
      </c>
      <c r="V1304" s="10">
        <f t="shared" si="393"/>
        <v>9.9110546378653117E-2</v>
      </c>
      <c r="W1304" s="1">
        <v>3</v>
      </c>
      <c r="X1304" s="1">
        <v>5</v>
      </c>
      <c r="Y1304" s="1">
        <v>3</v>
      </c>
      <c r="Z1304" s="1">
        <v>12</v>
      </c>
      <c r="AA1304" s="8">
        <f t="shared" si="394"/>
        <v>23</v>
      </c>
      <c r="AB1304" s="10">
        <f t="shared" si="395"/>
        <v>0.13043478260869565</v>
      </c>
      <c r="AC1304" s="10">
        <f t="shared" si="396"/>
        <v>0.21739130434782608</v>
      </c>
      <c r="AD1304" s="10">
        <f t="shared" si="397"/>
        <v>0.13043478260869565</v>
      </c>
      <c r="AE1304" s="10">
        <f t="shared" si="398"/>
        <v>0.52173913043478259</v>
      </c>
      <c r="AF1304" s="1">
        <v>3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52</v>
      </c>
      <c r="AO1304" s="20" t="str">
        <f t="shared" si="381"/>
        <v>50-65</v>
      </c>
      <c r="AP1304" s="1">
        <v>2283</v>
      </c>
      <c r="AQ1304" s="1">
        <v>0</v>
      </c>
      <c r="AR1304" s="1">
        <v>1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1</v>
      </c>
      <c r="AY1304" s="1">
        <v>0</v>
      </c>
      <c r="AZ1304" s="1">
        <v>631</v>
      </c>
      <c r="BA1304" s="23">
        <v>42566</v>
      </c>
      <c r="BB1304" s="25">
        <f t="shared" si="382"/>
        <v>7</v>
      </c>
      <c r="BC1304" s="25" t="str">
        <f t="shared" si="383"/>
        <v>July</v>
      </c>
      <c r="BD1304" s="25">
        <v>1</v>
      </c>
      <c r="BE1304" t="str">
        <f t="shared" si="384"/>
        <v>1812,70777,High income,28,Low spender,0.000395608742953219,0,1,80,554,35,113,0,7,78,787,0.703939008894536,0.0444726810673443,0.143583227445997,0,0.00889453621346887,0.0991105463786531,3,5,3,12,23,0.130434782608696,0.217391304347826,0.130434782608696,0.521739130434783,3,0,0,0,0,0,0,0,52,50-65,2283,0,1,0,0,0,0,0,1,0,631</v>
      </c>
    </row>
    <row r="1305" spans="1:57" ht="13.2" x14ac:dyDescent="0.25">
      <c r="A1305" s="8">
        <v>406</v>
      </c>
      <c r="B1305" s="1">
        <v>59925</v>
      </c>
      <c r="C1305" s="8" t="str">
        <f t="shared" si="385"/>
        <v>High income</v>
      </c>
      <c r="D1305" s="31">
        <v>37</v>
      </c>
      <c r="E1305" s="34" t="str">
        <f t="shared" si="386"/>
        <v>Low spender</v>
      </c>
      <c r="F1305" s="10">
        <f t="shared" si="380"/>
        <v>6.1743846474760118E-4</v>
      </c>
      <c r="G1305" s="1">
        <v>0</v>
      </c>
      <c r="H1305" s="1">
        <v>1</v>
      </c>
      <c r="I1305" s="1">
        <v>83</v>
      </c>
      <c r="J1305" s="1">
        <v>473</v>
      </c>
      <c r="K1305" s="1">
        <v>21</v>
      </c>
      <c r="L1305" s="1">
        <v>176</v>
      </c>
      <c r="M1305" s="1">
        <v>19</v>
      </c>
      <c r="N1305" s="1">
        <v>21</v>
      </c>
      <c r="O1305" s="1">
        <v>56</v>
      </c>
      <c r="P1305" s="8">
        <f t="shared" si="387"/>
        <v>766</v>
      </c>
      <c r="Q1305" s="10">
        <f t="shared" si="388"/>
        <v>0.61749347258485643</v>
      </c>
      <c r="R1305" s="10">
        <f t="shared" si="389"/>
        <v>2.7415143603133161E-2</v>
      </c>
      <c r="S1305" s="10">
        <f t="shared" si="390"/>
        <v>0.2297650130548303</v>
      </c>
      <c r="T1305" s="10">
        <f t="shared" si="391"/>
        <v>2.4804177545691905E-2</v>
      </c>
      <c r="U1305" s="10">
        <f t="shared" si="392"/>
        <v>2.7415143603133161E-2</v>
      </c>
      <c r="V1305" s="10">
        <f t="shared" si="393"/>
        <v>7.3107049608355096E-2</v>
      </c>
      <c r="W1305" s="1">
        <v>3</v>
      </c>
      <c r="X1305" s="1">
        <v>9</v>
      </c>
      <c r="Y1305" s="1">
        <v>2</v>
      </c>
      <c r="Z1305" s="1">
        <v>9</v>
      </c>
      <c r="AA1305" s="8">
        <f t="shared" si="394"/>
        <v>23</v>
      </c>
      <c r="AB1305" s="10">
        <f t="shared" si="395"/>
        <v>0.13043478260869565</v>
      </c>
      <c r="AC1305" s="10">
        <f t="shared" si="396"/>
        <v>0.39130434782608697</v>
      </c>
      <c r="AD1305" s="10">
        <f t="shared" si="397"/>
        <v>8.6956521739130432E-2</v>
      </c>
      <c r="AE1305" s="10">
        <f t="shared" si="398"/>
        <v>0.39130434782608697</v>
      </c>
      <c r="AF1305" s="1">
        <v>6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65</v>
      </c>
      <c r="AO1305" s="20" t="str">
        <f t="shared" si="381"/>
        <v>50-65</v>
      </c>
      <c r="AP1305" s="1">
        <v>2735</v>
      </c>
      <c r="AQ1305" s="1">
        <v>0</v>
      </c>
      <c r="AR1305" s="1">
        <v>0</v>
      </c>
      <c r="AS1305" s="1">
        <v>0</v>
      </c>
      <c r="AT1305" s="1">
        <v>1</v>
      </c>
      <c r="AU1305" s="1">
        <v>0</v>
      </c>
      <c r="AV1305" s="1">
        <v>0</v>
      </c>
      <c r="AW1305" s="1">
        <v>1</v>
      </c>
      <c r="AX1305" s="1">
        <v>0</v>
      </c>
      <c r="AY1305" s="1">
        <v>0</v>
      </c>
      <c r="AZ1305" s="1">
        <v>654</v>
      </c>
      <c r="BA1305" s="23">
        <v>42114</v>
      </c>
      <c r="BB1305" s="25">
        <f t="shared" si="382"/>
        <v>4</v>
      </c>
      <c r="BC1305" s="25" t="str">
        <f t="shared" si="383"/>
        <v>April</v>
      </c>
      <c r="BD1305" s="25">
        <v>1</v>
      </c>
      <c r="BE1305" t="str">
        <f t="shared" si="384"/>
        <v>406,59925,High income,37,Low spender,0.000617438464747601,0,1,83,473,21,176,19,21,56,766,0.617493472584856,0.0274151436031332,0.22976501305483,0.0248041775456919,0.0274151436031332,0.0731070496083551,3,9,2,9,23,0.130434782608696,0.391304347826087,0.0869565217391304,0.391304347826087,6,0,0,0,0,0,0,0,65,50-65,2735,0,0,0,1,0,0,1,0,0,654</v>
      </c>
    </row>
    <row r="1306" spans="1:57" ht="13.2" x14ac:dyDescent="0.25">
      <c r="A1306" s="8">
        <v>1912</v>
      </c>
      <c r="B1306" s="1">
        <v>65685</v>
      </c>
      <c r="C1306" s="8" t="str">
        <f t="shared" si="385"/>
        <v>High income</v>
      </c>
      <c r="D1306" s="31">
        <v>341</v>
      </c>
      <c r="E1306" s="34" t="str">
        <f t="shared" si="386"/>
        <v>Low spender</v>
      </c>
      <c r="F1306" s="10">
        <f t="shared" si="380"/>
        <v>5.1914440130927915E-3</v>
      </c>
      <c r="G1306" s="1">
        <v>0</v>
      </c>
      <c r="H1306" s="1">
        <v>1</v>
      </c>
      <c r="I1306" s="1">
        <v>54</v>
      </c>
      <c r="J1306" s="1">
        <v>642</v>
      </c>
      <c r="K1306" s="1">
        <v>14</v>
      </c>
      <c r="L1306" s="1">
        <v>49</v>
      </c>
      <c r="M1306" s="1">
        <v>0</v>
      </c>
      <c r="N1306" s="1">
        <v>7</v>
      </c>
      <c r="O1306" s="1">
        <v>57</v>
      </c>
      <c r="P1306" s="8">
        <f t="shared" si="387"/>
        <v>769</v>
      </c>
      <c r="Q1306" s="10">
        <f t="shared" si="388"/>
        <v>0.83485045513654099</v>
      </c>
      <c r="R1306" s="10">
        <f t="shared" si="389"/>
        <v>1.8205461638491547E-2</v>
      </c>
      <c r="S1306" s="10">
        <f t="shared" si="390"/>
        <v>6.3719115734720416E-2</v>
      </c>
      <c r="T1306" s="10">
        <f t="shared" si="391"/>
        <v>0</v>
      </c>
      <c r="U1306" s="10">
        <f t="shared" si="392"/>
        <v>9.1027308192457735E-3</v>
      </c>
      <c r="V1306" s="10">
        <f t="shared" si="393"/>
        <v>7.4122236671001304E-2</v>
      </c>
      <c r="W1306" s="1">
        <v>1</v>
      </c>
      <c r="X1306" s="1">
        <v>9</v>
      </c>
      <c r="Y1306" s="1">
        <v>2</v>
      </c>
      <c r="Z1306" s="1">
        <v>9</v>
      </c>
      <c r="AA1306" s="8">
        <f t="shared" si="394"/>
        <v>21</v>
      </c>
      <c r="AB1306" s="10">
        <f t="shared" si="395"/>
        <v>4.7619047619047616E-2</v>
      </c>
      <c r="AC1306" s="10">
        <f t="shared" si="396"/>
        <v>0.42857142857142855</v>
      </c>
      <c r="AD1306" s="10">
        <f t="shared" si="397"/>
        <v>9.5238095238095233E-2</v>
      </c>
      <c r="AE1306" s="10">
        <f t="shared" si="398"/>
        <v>0.42857142857142855</v>
      </c>
      <c r="AF1306" s="1">
        <v>5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48</v>
      </c>
      <c r="AO1306" s="20" t="str">
        <f t="shared" si="381"/>
        <v>36-50</v>
      </c>
      <c r="AP1306" s="1">
        <v>2251</v>
      </c>
      <c r="AQ1306" s="1">
        <v>0</v>
      </c>
      <c r="AR1306" s="1">
        <v>1</v>
      </c>
      <c r="AS1306" s="1">
        <v>0</v>
      </c>
      <c r="AT1306" s="1">
        <v>0</v>
      </c>
      <c r="AU1306" s="1">
        <v>0</v>
      </c>
      <c r="AV1306" s="1">
        <v>0</v>
      </c>
      <c r="AW1306" s="1">
        <v>1</v>
      </c>
      <c r="AX1306" s="1">
        <v>0</v>
      </c>
      <c r="AY1306" s="1">
        <v>0</v>
      </c>
      <c r="AZ1306" s="1">
        <v>655</v>
      </c>
      <c r="BA1306" s="23">
        <v>42598</v>
      </c>
      <c r="BB1306" s="25">
        <f t="shared" si="382"/>
        <v>8</v>
      </c>
      <c r="BC1306" s="25" t="str">
        <f t="shared" si="383"/>
        <v>August</v>
      </c>
      <c r="BD1306" s="25">
        <v>1</v>
      </c>
      <c r="BE1306" t="str">
        <f t="shared" si="384"/>
        <v>1912,65685,High income,341,Low spender,0.00519144401309279,0,1,54,642,14,49,0,7,57,769,0.834850455136541,0.0182054616384915,0.0637191157347204,0,0.00910273081924577,0.0741222366710013,1,9,2,9,21,0.0476190476190476,0.428571428571429,0.0952380952380952,0.428571428571429,5,0,0,0,0,0,0,0,48,36-50,2251,0,1,0,0,0,0,1,0,0,655</v>
      </c>
    </row>
    <row r="1307" spans="1:57" ht="13.2" x14ac:dyDescent="0.25">
      <c r="A1307" s="8">
        <v>1831</v>
      </c>
      <c r="B1307" s="1">
        <v>65814</v>
      </c>
      <c r="C1307" s="8" t="str">
        <f t="shared" si="385"/>
        <v>High income</v>
      </c>
      <c r="D1307" s="31">
        <v>37</v>
      </c>
      <c r="E1307" s="34" t="str">
        <f t="shared" si="386"/>
        <v>Low spender</v>
      </c>
      <c r="F1307" s="10">
        <f t="shared" si="380"/>
        <v>5.6219041541313397E-4</v>
      </c>
      <c r="G1307" s="1">
        <v>0</v>
      </c>
      <c r="H1307" s="1">
        <v>1</v>
      </c>
      <c r="I1307" s="1">
        <v>90</v>
      </c>
      <c r="J1307" s="1">
        <v>561</v>
      </c>
      <c r="K1307" s="1">
        <v>14</v>
      </c>
      <c r="L1307" s="1">
        <v>113</v>
      </c>
      <c r="M1307" s="1">
        <v>10</v>
      </c>
      <c r="N1307" s="1">
        <v>14</v>
      </c>
      <c r="O1307" s="1">
        <v>35</v>
      </c>
      <c r="P1307" s="8">
        <f t="shared" si="387"/>
        <v>747</v>
      </c>
      <c r="Q1307" s="10">
        <f t="shared" si="388"/>
        <v>0.75100401606425704</v>
      </c>
      <c r="R1307" s="10">
        <f t="shared" si="389"/>
        <v>1.8741633199464525E-2</v>
      </c>
      <c r="S1307" s="10">
        <f t="shared" si="390"/>
        <v>0.15127175368139223</v>
      </c>
      <c r="T1307" s="10">
        <f t="shared" si="391"/>
        <v>1.3386880856760375E-2</v>
      </c>
      <c r="U1307" s="10">
        <f t="shared" si="392"/>
        <v>1.8741633199464525E-2</v>
      </c>
      <c r="V1307" s="10">
        <f t="shared" si="393"/>
        <v>4.6854082998661312E-2</v>
      </c>
      <c r="W1307" s="1">
        <v>3</v>
      </c>
      <c r="X1307" s="1">
        <v>8</v>
      </c>
      <c r="Y1307" s="1">
        <v>2</v>
      </c>
      <c r="Z1307" s="1">
        <v>10</v>
      </c>
      <c r="AA1307" s="8">
        <f t="shared" si="394"/>
        <v>23</v>
      </c>
      <c r="AB1307" s="10">
        <f t="shared" si="395"/>
        <v>0.13043478260869565</v>
      </c>
      <c r="AC1307" s="10">
        <f t="shared" si="396"/>
        <v>0.34782608695652173</v>
      </c>
      <c r="AD1307" s="10">
        <f t="shared" si="397"/>
        <v>8.6956521739130432E-2</v>
      </c>
      <c r="AE1307" s="10">
        <f t="shared" si="398"/>
        <v>0.43478260869565216</v>
      </c>
      <c r="AF1307" s="1">
        <v>5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54</v>
      </c>
      <c r="AO1307" s="20" t="str">
        <f t="shared" si="381"/>
        <v>50-65</v>
      </c>
      <c r="AP1307" s="1">
        <v>2278</v>
      </c>
      <c r="AQ1307" s="1">
        <v>0</v>
      </c>
      <c r="AR1307" s="1">
        <v>0</v>
      </c>
      <c r="AS1307" s="1">
        <v>0</v>
      </c>
      <c r="AT1307" s="1">
        <v>1</v>
      </c>
      <c r="AU1307" s="1">
        <v>0</v>
      </c>
      <c r="AV1307" s="1">
        <v>0</v>
      </c>
      <c r="AW1307" s="1">
        <v>0</v>
      </c>
      <c r="AX1307" s="1">
        <v>0</v>
      </c>
      <c r="AY1307" s="1">
        <v>1</v>
      </c>
      <c r="AZ1307" s="1">
        <v>677</v>
      </c>
      <c r="BA1307" s="23">
        <v>42571</v>
      </c>
      <c r="BB1307" s="25">
        <f t="shared" si="382"/>
        <v>7</v>
      </c>
      <c r="BC1307" s="25" t="str">
        <f t="shared" si="383"/>
        <v>July</v>
      </c>
      <c r="BD1307" s="25">
        <v>1</v>
      </c>
      <c r="BE1307" t="str">
        <f t="shared" si="384"/>
        <v>1831,65814,High income,37,Low spender,0.000562190415413134,0,1,90,561,14,113,10,14,35,747,0.751004016064257,0.0187416331994645,0.151271753681392,0.0133868808567604,0.0187416331994645,0.0468540829986613,3,8,2,10,23,0.130434782608696,0.347826086956522,0.0869565217391304,0.434782608695652,5,0,0,0,0,0,0,0,54,50-65,2278,0,0,0,1,0,0,0,0,1,677</v>
      </c>
    </row>
    <row r="1308" spans="1:57" ht="13.2" x14ac:dyDescent="0.25">
      <c r="A1308" s="8">
        <v>376</v>
      </c>
      <c r="B1308" s="1">
        <v>58597</v>
      </c>
      <c r="C1308" s="8" t="str">
        <f t="shared" si="385"/>
        <v>High income</v>
      </c>
      <c r="D1308" s="31">
        <v>152</v>
      </c>
      <c r="E1308" s="34" t="str">
        <f t="shared" si="386"/>
        <v>Low spender</v>
      </c>
      <c r="F1308" s="10">
        <f t="shared" si="380"/>
        <v>2.5939894533849855E-3</v>
      </c>
      <c r="G1308" s="1">
        <v>1</v>
      </c>
      <c r="H1308" s="1">
        <v>1</v>
      </c>
      <c r="I1308" s="1">
        <v>20</v>
      </c>
      <c r="J1308" s="1">
        <v>490</v>
      </c>
      <c r="K1308" s="1">
        <v>0</v>
      </c>
      <c r="L1308" s="1">
        <v>184</v>
      </c>
      <c r="M1308" s="1">
        <v>10</v>
      </c>
      <c r="N1308" s="1">
        <v>28</v>
      </c>
      <c r="O1308" s="1">
        <v>21</v>
      </c>
      <c r="P1308" s="8">
        <f t="shared" si="387"/>
        <v>733</v>
      </c>
      <c r="Q1308" s="10">
        <f t="shared" si="388"/>
        <v>0.66848567530695768</v>
      </c>
      <c r="R1308" s="10">
        <f t="shared" si="389"/>
        <v>0</v>
      </c>
      <c r="S1308" s="10">
        <f t="shared" si="390"/>
        <v>0.25102319236016374</v>
      </c>
      <c r="T1308" s="10">
        <f t="shared" si="391"/>
        <v>1.3642564802182811E-2</v>
      </c>
      <c r="U1308" s="10">
        <f t="shared" si="392"/>
        <v>3.8199181446111868E-2</v>
      </c>
      <c r="V1308" s="10">
        <f t="shared" si="393"/>
        <v>2.8649386084583901E-2</v>
      </c>
      <c r="W1308" s="1">
        <v>12</v>
      </c>
      <c r="X1308" s="1">
        <v>7</v>
      </c>
      <c r="Y1308" s="1">
        <v>4</v>
      </c>
      <c r="Z1308" s="1">
        <v>9</v>
      </c>
      <c r="AA1308" s="8">
        <f t="shared" si="394"/>
        <v>32</v>
      </c>
      <c r="AB1308" s="10">
        <f t="shared" si="395"/>
        <v>0.375</v>
      </c>
      <c r="AC1308" s="10">
        <f t="shared" si="396"/>
        <v>0.21875</v>
      </c>
      <c r="AD1308" s="10">
        <f t="shared" si="397"/>
        <v>0.125</v>
      </c>
      <c r="AE1308" s="10">
        <f t="shared" si="398"/>
        <v>0.28125</v>
      </c>
      <c r="AF1308" s="1">
        <v>7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44</v>
      </c>
      <c r="AO1308" s="20" t="str">
        <f t="shared" si="381"/>
        <v>36-50</v>
      </c>
      <c r="AP1308" s="1">
        <v>2745</v>
      </c>
      <c r="AQ1308" s="1">
        <v>0</v>
      </c>
      <c r="AR1308" s="1">
        <v>1</v>
      </c>
      <c r="AS1308" s="1">
        <v>0</v>
      </c>
      <c r="AT1308" s="1">
        <v>0</v>
      </c>
      <c r="AU1308" s="1">
        <v>0</v>
      </c>
      <c r="AV1308" s="1">
        <v>0</v>
      </c>
      <c r="AW1308" s="1">
        <v>1</v>
      </c>
      <c r="AX1308" s="1">
        <v>0</v>
      </c>
      <c r="AY1308" s="1">
        <v>0</v>
      </c>
      <c r="AZ1308" s="1">
        <v>691</v>
      </c>
      <c r="BA1308" s="23">
        <v>42104</v>
      </c>
      <c r="BB1308" s="25">
        <f t="shared" si="382"/>
        <v>4</v>
      </c>
      <c r="BC1308" s="25" t="str">
        <f t="shared" si="383"/>
        <v>April</v>
      </c>
      <c r="BD1308" s="25">
        <v>1</v>
      </c>
      <c r="BE1308" t="str">
        <f t="shared" si="384"/>
        <v>376,58597,High income,152,Low spender,0.00259398945338499,1,1,20,490,0,184,10,28,21,733,0.668485675306958,0,0.251023192360164,0.0136425648021828,0.0381991814461119,0.0286493860845839,12,7,4,9,32,0.375,0.21875,0.125,0.28125,7,0,0,0,0,0,0,0,44,36-50,2745,0,1,0,0,0,0,1,0,0,691</v>
      </c>
    </row>
    <row r="1309" spans="1:57" ht="13.2" x14ac:dyDescent="0.25">
      <c r="A1309" s="8">
        <v>246</v>
      </c>
      <c r="B1309" s="1">
        <v>44511</v>
      </c>
      <c r="C1309" s="8" t="str">
        <f t="shared" si="385"/>
        <v>Low income</v>
      </c>
      <c r="D1309" s="31">
        <v>221</v>
      </c>
      <c r="E1309" s="34" t="str">
        <f t="shared" si="386"/>
        <v>Low spender</v>
      </c>
      <c r="F1309" s="10">
        <f t="shared" si="380"/>
        <v>4.9650648154388804E-3</v>
      </c>
      <c r="G1309" s="1">
        <v>1</v>
      </c>
      <c r="H1309" s="1">
        <v>0</v>
      </c>
      <c r="I1309" s="1">
        <v>39</v>
      </c>
      <c r="J1309" s="1">
        <v>513</v>
      </c>
      <c r="K1309" s="1">
        <v>7</v>
      </c>
      <c r="L1309" s="1">
        <v>133</v>
      </c>
      <c r="M1309" s="1">
        <v>46</v>
      </c>
      <c r="N1309" s="1">
        <v>14</v>
      </c>
      <c r="O1309" s="1">
        <v>14</v>
      </c>
      <c r="P1309" s="8">
        <f t="shared" si="387"/>
        <v>727</v>
      </c>
      <c r="Q1309" s="10">
        <f t="shared" si="388"/>
        <v>0.70563961485557081</v>
      </c>
      <c r="R1309" s="10">
        <f t="shared" si="389"/>
        <v>9.6286107290233843E-3</v>
      </c>
      <c r="S1309" s="10">
        <f t="shared" si="390"/>
        <v>0.18294360385144429</v>
      </c>
      <c r="T1309" s="10">
        <f t="shared" si="391"/>
        <v>6.3273727647867956E-2</v>
      </c>
      <c r="U1309" s="10">
        <f t="shared" si="392"/>
        <v>1.9257221458046769E-2</v>
      </c>
      <c r="V1309" s="10">
        <f t="shared" si="393"/>
        <v>1.9257221458046769E-2</v>
      </c>
      <c r="W1309" s="1">
        <v>6</v>
      </c>
      <c r="X1309" s="1">
        <v>8</v>
      </c>
      <c r="Y1309" s="1">
        <v>4</v>
      </c>
      <c r="Z1309" s="1">
        <v>8</v>
      </c>
      <c r="AA1309" s="8">
        <f t="shared" si="394"/>
        <v>26</v>
      </c>
      <c r="AB1309" s="10">
        <f t="shared" si="395"/>
        <v>0.23076923076923078</v>
      </c>
      <c r="AC1309" s="10">
        <f t="shared" si="396"/>
        <v>0.30769230769230771</v>
      </c>
      <c r="AD1309" s="10">
        <f t="shared" si="397"/>
        <v>0.15384615384615385</v>
      </c>
      <c r="AE1309" s="10">
        <f t="shared" si="398"/>
        <v>0.30769230769230771</v>
      </c>
      <c r="AF1309" s="1">
        <v>8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50</v>
      </c>
      <c r="AO1309" s="20" t="str">
        <f t="shared" si="381"/>
        <v>36-50</v>
      </c>
      <c r="AP1309" s="1">
        <v>2784</v>
      </c>
      <c r="AQ1309" s="1">
        <v>0</v>
      </c>
      <c r="AR1309" s="1">
        <v>1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1</v>
      </c>
      <c r="AY1309" s="1">
        <v>0</v>
      </c>
      <c r="AZ1309" s="1">
        <v>699</v>
      </c>
      <c r="BA1309" s="23">
        <v>42065</v>
      </c>
      <c r="BB1309" s="25">
        <f t="shared" si="382"/>
        <v>3</v>
      </c>
      <c r="BC1309" s="25" t="str">
        <f t="shared" si="383"/>
        <v>March</v>
      </c>
      <c r="BD1309" s="25">
        <v>1</v>
      </c>
      <c r="BE1309" t="str">
        <f t="shared" si="384"/>
        <v>246,44511,Low income,221,Low spender,0.00496506481543888,1,0,39,513,7,133,46,14,14,727,0.705639614855571,0.00962861072902338,0.182943603851444,0.063273727647868,0.0192572214580468,0.0192572214580468,6,8,4,8,26,0.230769230769231,0.307692307692308,0.153846153846154,0.307692307692308,8,0,0,0,0,0,0,0,50,36-50,2784,0,1,0,0,0,0,0,1,0,699</v>
      </c>
    </row>
    <row r="1310" spans="1:57" ht="13.2" x14ac:dyDescent="0.25">
      <c r="A1310" s="8">
        <v>887</v>
      </c>
      <c r="B1310" s="1">
        <v>59111</v>
      </c>
      <c r="C1310" s="8" t="str">
        <f t="shared" si="385"/>
        <v>High income</v>
      </c>
      <c r="D1310" s="31">
        <v>147</v>
      </c>
      <c r="E1310" s="34" t="str">
        <f t="shared" si="386"/>
        <v>Low spender</v>
      </c>
      <c r="F1310" s="10">
        <f t="shared" si="380"/>
        <v>2.4868467797871802E-3</v>
      </c>
      <c r="G1310" s="1">
        <v>0</v>
      </c>
      <c r="H1310" s="1">
        <v>0</v>
      </c>
      <c r="I1310" s="1">
        <v>90</v>
      </c>
      <c r="J1310" s="1">
        <v>524</v>
      </c>
      <c r="K1310" s="1">
        <v>0</v>
      </c>
      <c r="L1310" s="1">
        <v>134</v>
      </c>
      <c r="M1310" s="1">
        <v>28</v>
      </c>
      <c r="N1310" s="1">
        <v>28</v>
      </c>
      <c r="O1310" s="1">
        <v>155</v>
      </c>
      <c r="P1310" s="8">
        <f t="shared" si="387"/>
        <v>869</v>
      </c>
      <c r="Q1310" s="10">
        <f t="shared" si="388"/>
        <v>0.60299194476409668</v>
      </c>
      <c r="R1310" s="10">
        <f t="shared" si="389"/>
        <v>0</v>
      </c>
      <c r="S1310" s="10">
        <f t="shared" si="390"/>
        <v>0.15420023014959724</v>
      </c>
      <c r="T1310" s="10">
        <f t="shared" si="391"/>
        <v>3.2220943613348679E-2</v>
      </c>
      <c r="U1310" s="10">
        <f t="shared" si="392"/>
        <v>3.2220943613348679E-2</v>
      </c>
      <c r="V1310" s="10">
        <f t="shared" si="393"/>
        <v>0.17836593785960875</v>
      </c>
      <c r="W1310" s="1">
        <v>1</v>
      </c>
      <c r="X1310" s="1">
        <v>11</v>
      </c>
      <c r="Y1310" s="1">
        <v>1</v>
      </c>
      <c r="Z1310" s="1">
        <v>8</v>
      </c>
      <c r="AA1310" s="8">
        <f t="shared" si="394"/>
        <v>21</v>
      </c>
      <c r="AB1310" s="10">
        <f t="shared" si="395"/>
        <v>4.7619047619047616E-2</v>
      </c>
      <c r="AC1310" s="10">
        <f t="shared" si="396"/>
        <v>0.52380952380952384</v>
      </c>
      <c r="AD1310" s="10">
        <f t="shared" si="397"/>
        <v>4.7619047619047616E-2</v>
      </c>
      <c r="AE1310" s="10">
        <f t="shared" si="398"/>
        <v>0.38095238095238093</v>
      </c>
      <c r="AF1310" s="1">
        <v>7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66</v>
      </c>
      <c r="AO1310" s="20" t="str">
        <f t="shared" si="381"/>
        <v>66+</v>
      </c>
      <c r="AP1310" s="1">
        <v>2582</v>
      </c>
      <c r="AQ1310" s="1">
        <v>0</v>
      </c>
      <c r="AR1310" s="1">
        <v>1</v>
      </c>
      <c r="AS1310" s="1">
        <v>0</v>
      </c>
      <c r="AT1310" s="1">
        <v>0</v>
      </c>
      <c r="AU1310" s="1">
        <v>0</v>
      </c>
      <c r="AV1310" s="1">
        <v>0</v>
      </c>
      <c r="AW1310" s="1">
        <v>1</v>
      </c>
      <c r="AX1310" s="1">
        <v>0</v>
      </c>
      <c r="AY1310" s="1">
        <v>0</v>
      </c>
      <c r="AZ1310" s="1">
        <v>559</v>
      </c>
      <c r="BA1310" s="23">
        <v>42267</v>
      </c>
      <c r="BB1310" s="25">
        <f t="shared" si="382"/>
        <v>9</v>
      </c>
      <c r="BC1310" s="25" t="str">
        <f t="shared" si="383"/>
        <v>September</v>
      </c>
      <c r="BD1310" s="25">
        <v>1</v>
      </c>
      <c r="BE1310" t="str">
        <f t="shared" si="384"/>
        <v>887,59111,High income,147,Low spender,0.00248684677978718,0,0,90,524,0,134,28,28,155,869,0.602991944764097,0,0.154200230149597,0.0322209436133487,0.0322209436133487,0.178365937859609,1,11,1,8,21,0.0476190476190476,0.523809523809524,0.0476190476190476,0.380952380952381,7,0,0,0,0,0,0,0,66,66+,2582,0,1,0,0,0,0,1,0,0,559</v>
      </c>
    </row>
    <row r="1311" spans="1:57" ht="13.2" x14ac:dyDescent="0.25">
      <c r="A1311" s="8">
        <v>1053</v>
      </c>
      <c r="B1311" s="1">
        <v>60585</v>
      </c>
      <c r="C1311" s="8" t="str">
        <f t="shared" si="385"/>
        <v>High income</v>
      </c>
      <c r="D1311" s="31">
        <v>360</v>
      </c>
      <c r="E1311" s="34" t="str">
        <f t="shared" si="386"/>
        <v>Low spender</v>
      </c>
      <c r="F1311" s="10">
        <f t="shared" si="380"/>
        <v>5.9420648675414705E-3</v>
      </c>
      <c r="G1311" s="1">
        <v>1</v>
      </c>
      <c r="H1311" s="1">
        <v>1</v>
      </c>
      <c r="I1311" s="1">
        <v>17</v>
      </c>
      <c r="J1311" s="1">
        <v>267</v>
      </c>
      <c r="K1311" s="1">
        <v>42</v>
      </c>
      <c r="L1311" s="1">
        <v>309</v>
      </c>
      <c r="M1311" s="1">
        <v>55</v>
      </c>
      <c r="N1311" s="1">
        <v>42</v>
      </c>
      <c r="O1311" s="1">
        <v>21</v>
      </c>
      <c r="P1311" s="8">
        <f t="shared" si="387"/>
        <v>736</v>
      </c>
      <c r="Q1311" s="10">
        <f t="shared" si="388"/>
        <v>0.36277173913043476</v>
      </c>
      <c r="R1311" s="10">
        <f t="shared" si="389"/>
        <v>5.7065217391304345E-2</v>
      </c>
      <c r="S1311" s="10">
        <f t="shared" si="390"/>
        <v>0.41983695652173914</v>
      </c>
      <c r="T1311" s="10">
        <f t="shared" si="391"/>
        <v>7.4728260869565216E-2</v>
      </c>
      <c r="U1311" s="10">
        <f t="shared" si="392"/>
        <v>5.7065217391304345E-2</v>
      </c>
      <c r="V1311" s="10">
        <f t="shared" si="393"/>
        <v>2.8532608695652172E-2</v>
      </c>
      <c r="W1311" s="1">
        <v>10</v>
      </c>
      <c r="X1311" s="1">
        <v>7</v>
      </c>
      <c r="Y1311" s="1">
        <v>4</v>
      </c>
      <c r="Z1311" s="1">
        <v>9</v>
      </c>
      <c r="AA1311" s="8">
        <f t="shared" si="394"/>
        <v>30</v>
      </c>
      <c r="AB1311" s="10">
        <f t="shared" si="395"/>
        <v>0.33333333333333331</v>
      </c>
      <c r="AC1311" s="10">
        <f t="shared" si="396"/>
        <v>0.23333333333333334</v>
      </c>
      <c r="AD1311" s="10">
        <f t="shared" si="397"/>
        <v>0.13333333333333333</v>
      </c>
      <c r="AE1311" s="10">
        <f t="shared" si="398"/>
        <v>0.3</v>
      </c>
      <c r="AF1311" s="1">
        <v>5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1</v>
      </c>
      <c r="AN1311" s="1">
        <v>49</v>
      </c>
      <c r="AO1311" s="20" t="str">
        <f t="shared" si="381"/>
        <v>36-50</v>
      </c>
      <c r="AP1311" s="1">
        <v>2529</v>
      </c>
      <c r="AQ1311" s="1">
        <v>0</v>
      </c>
      <c r="AR1311" s="1">
        <v>1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1</v>
      </c>
      <c r="AZ1311" s="1">
        <v>694</v>
      </c>
      <c r="BA1311" s="23">
        <v>42320</v>
      </c>
      <c r="BB1311" s="25">
        <f t="shared" si="382"/>
        <v>11</v>
      </c>
      <c r="BC1311" s="25" t="str">
        <f t="shared" si="383"/>
        <v>November</v>
      </c>
      <c r="BD1311" s="25">
        <v>1</v>
      </c>
      <c r="BE1311" t="str">
        <f t="shared" si="384"/>
        <v>1053,60585,High income,360,Low spender,0.00594206486754147,1,1,17,267,42,309,55,42,21,736,0.362771739130435,0.0570652173913043,0.419836956521739,0.0747282608695652,0.0570652173913043,0.0285326086956522,10,7,4,9,30,0.333333333333333,0.233333333333333,0.133333333333333,0.3,5,0,0,0,0,0,0,1,49,36-50,2529,0,1,0,0,0,0,0,0,1,694</v>
      </c>
    </row>
    <row r="1312" spans="1:57" ht="13.2" x14ac:dyDescent="0.25">
      <c r="A1312" s="8">
        <v>662</v>
      </c>
      <c r="B1312" s="1">
        <v>61823</v>
      </c>
      <c r="C1312" s="8" t="str">
        <f t="shared" si="385"/>
        <v>High income</v>
      </c>
      <c r="D1312" s="31">
        <v>123</v>
      </c>
      <c r="E1312" s="34" t="str">
        <f t="shared" si="386"/>
        <v>Low spender</v>
      </c>
      <c r="F1312" s="10">
        <f t="shared" si="380"/>
        <v>1.989550814421817E-3</v>
      </c>
      <c r="G1312" s="1">
        <v>0</v>
      </c>
      <c r="H1312" s="1">
        <v>1</v>
      </c>
      <c r="I1312" s="1">
        <v>26</v>
      </c>
      <c r="J1312" s="1">
        <v>523</v>
      </c>
      <c r="K1312" s="1">
        <v>7</v>
      </c>
      <c r="L1312" s="1">
        <v>134</v>
      </c>
      <c r="M1312" s="1">
        <v>37</v>
      </c>
      <c r="N1312" s="1">
        <v>14</v>
      </c>
      <c r="O1312" s="1">
        <v>169</v>
      </c>
      <c r="P1312" s="8">
        <f t="shared" si="387"/>
        <v>884</v>
      </c>
      <c r="Q1312" s="10">
        <f t="shared" si="388"/>
        <v>0.59162895927601811</v>
      </c>
      <c r="R1312" s="10">
        <f t="shared" si="389"/>
        <v>7.9185520361990946E-3</v>
      </c>
      <c r="S1312" s="10">
        <f t="shared" si="390"/>
        <v>0.15158371040723981</v>
      </c>
      <c r="T1312" s="10">
        <f t="shared" si="391"/>
        <v>4.1855203619909499E-2</v>
      </c>
      <c r="U1312" s="10">
        <f t="shared" si="392"/>
        <v>1.5837104072398189E-2</v>
      </c>
      <c r="V1312" s="10">
        <f t="shared" si="393"/>
        <v>0.19117647058823528</v>
      </c>
      <c r="W1312" s="1">
        <v>4</v>
      </c>
      <c r="X1312" s="1">
        <v>8</v>
      </c>
      <c r="Y1312" s="1">
        <v>2</v>
      </c>
      <c r="Z1312" s="1">
        <v>10</v>
      </c>
      <c r="AA1312" s="8">
        <f t="shared" si="394"/>
        <v>24</v>
      </c>
      <c r="AB1312" s="10">
        <f t="shared" si="395"/>
        <v>0.16666666666666666</v>
      </c>
      <c r="AC1312" s="10">
        <f t="shared" si="396"/>
        <v>0.33333333333333331</v>
      </c>
      <c r="AD1312" s="10">
        <f t="shared" si="397"/>
        <v>8.3333333333333329E-2</v>
      </c>
      <c r="AE1312" s="10">
        <f t="shared" si="398"/>
        <v>0.41666666666666669</v>
      </c>
      <c r="AF1312" s="1">
        <v>7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68</v>
      </c>
      <c r="AO1312" s="20" t="str">
        <f t="shared" si="381"/>
        <v>66+</v>
      </c>
      <c r="AP1312" s="1">
        <v>2655</v>
      </c>
      <c r="AQ1312" s="1">
        <v>0</v>
      </c>
      <c r="AR1312" s="1">
        <v>0</v>
      </c>
      <c r="AS1312" s="1">
        <v>1</v>
      </c>
      <c r="AT1312" s="1">
        <v>0</v>
      </c>
      <c r="AU1312" s="1">
        <v>0</v>
      </c>
      <c r="AV1312" s="1">
        <v>0</v>
      </c>
      <c r="AW1312" s="1">
        <v>1</v>
      </c>
      <c r="AX1312" s="1">
        <v>0</v>
      </c>
      <c r="AY1312" s="1">
        <v>0</v>
      </c>
      <c r="AZ1312" s="1">
        <v>546</v>
      </c>
      <c r="BA1312" s="23">
        <v>42194</v>
      </c>
      <c r="BB1312" s="25">
        <f t="shared" si="382"/>
        <v>7</v>
      </c>
      <c r="BC1312" s="25" t="str">
        <f t="shared" si="383"/>
        <v>July</v>
      </c>
      <c r="BD1312" s="25">
        <v>1</v>
      </c>
      <c r="BE1312" t="str">
        <f t="shared" si="384"/>
        <v>662,61823,High income,123,Low spender,0.00198955081442182,0,1,26,523,7,134,37,14,169,884,0.591628959276018,0.00791855203619909,0.15158371040724,0.0418552036199095,0.0158371040723982,0.191176470588235,4,8,2,10,24,0.166666666666667,0.333333333333333,0.0833333333333333,0.416666666666667,7,0,0,0,0,0,0,0,68,66+,2655,0,0,1,0,0,0,1,0,0,546</v>
      </c>
    </row>
    <row r="1313" spans="1:57" ht="13.2" x14ac:dyDescent="0.25">
      <c r="A1313" s="8">
        <v>309</v>
      </c>
      <c r="B1313" s="1">
        <v>80910</v>
      </c>
      <c r="C1313" s="8" t="str">
        <f t="shared" si="385"/>
        <v>High income</v>
      </c>
      <c r="D1313" s="31">
        <v>220</v>
      </c>
      <c r="E1313" s="34" t="str">
        <f t="shared" si="386"/>
        <v>Low spender</v>
      </c>
      <c r="F1313" s="10">
        <f t="shared" si="380"/>
        <v>2.7190705722407614E-3</v>
      </c>
      <c r="G1313" s="1">
        <v>0</v>
      </c>
      <c r="H1313" s="1">
        <v>0</v>
      </c>
      <c r="I1313" s="1">
        <v>71</v>
      </c>
      <c r="J1313" s="1">
        <v>160</v>
      </c>
      <c r="K1313" s="1">
        <v>80</v>
      </c>
      <c r="L1313" s="1">
        <v>369</v>
      </c>
      <c r="M1313" s="1">
        <v>67</v>
      </c>
      <c r="N1313" s="1">
        <v>39</v>
      </c>
      <c r="O1313" s="1">
        <v>41</v>
      </c>
      <c r="P1313" s="8">
        <f t="shared" si="387"/>
        <v>756</v>
      </c>
      <c r="Q1313" s="10">
        <f t="shared" si="388"/>
        <v>0.21164021164021163</v>
      </c>
      <c r="R1313" s="10">
        <f t="shared" si="389"/>
        <v>0.10582010582010581</v>
      </c>
      <c r="S1313" s="10">
        <f t="shared" si="390"/>
        <v>0.48809523809523808</v>
      </c>
      <c r="T1313" s="10">
        <f t="shared" si="391"/>
        <v>8.8624338624338619E-2</v>
      </c>
      <c r="U1313" s="10">
        <f t="shared" si="392"/>
        <v>5.1587301587301584E-2</v>
      </c>
      <c r="V1313" s="10">
        <f t="shared" si="393"/>
        <v>5.423280423280423E-2</v>
      </c>
      <c r="W1313" s="1">
        <v>1</v>
      </c>
      <c r="X1313" s="1">
        <v>3</v>
      </c>
      <c r="Y1313" s="1">
        <v>3</v>
      </c>
      <c r="Z1313" s="1">
        <v>8</v>
      </c>
      <c r="AA1313" s="8">
        <f t="shared" si="394"/>
        <v>15</v>
      </c>
      <c r="AB1313" s="10">
        <f t="shared" si="395"/>
        <v>6.6666666666666666E-2</v>
      </c>
      <c r="AC1313" s="10">
        <f t="shared" si="396"/>
        <v>0.2</v>
      </c>
      <c r="AD1313" s="10">
        <f t="shared" si="397"/>
        <v>0.2</v>
      </c>
      <c r="AE1313" s="10">
        <f t="shared" si="398"/>
        <v>0.53333333333333333</v>
      </c>
      <c r="AF1313" s="1">
        <v>1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34</v>
      </c>
      <c r="AO1313" s="20" t="str">
        <f t="shared" si="381"/>
        <v>24-35</v>
      </c>
      <c r="AP1313" s="1">
        <v>2765</v>
      </c>
      <c r="AQ1313" s="1">
        <v>0</v>
      </c>
      <c r="AR1313" s="1">
        <v>0</v>
      </c>
      <c r="AS1313" s="1">
        <v>1</v>
      </c>
      <c r="AT1313" s="1">
        <v>0</v>
      </c>
      <c r="AU1313" s="1">
        <v>0</v>
      </c>
      <c r="AV1313" s="1">
        <v>1</v>
      </c>
      <c r="AW1313" s="1">
        <v>0</v>
      </c>
      <c r="AX1313" s="1">
        <v>0</v>
      </c>
      <c r="AY1313" s="1">
        <v>0</v>
      </c>
      <c r="AZ1313" s="1">
        <v>674</v>
      </c>
      <c r="BA1313" s="23">
        <v>42084</v>
      </c>
      <c r="BB1313" s="25">
        <f t="shared" si="382"/>
        <v>3</v>
      </c>
      <c r="BC1313" s="25" t="str">
        <f t="shared" si="383"/>
        <v>March</v>
      </c>
      <c r="BD1313" s="25">
        <v>1</v>
      </c>
      <c r="BE1313" t="str">
        <f t="shared" si="384"/>
        <v>309,80910,High income,220,Low spender,0.00271907057224076,0,0,71,160,80,369,67,39,41,756,0.211640211640212,0.105820105820106,0.488095238095238,0.0886243386243386,0.0515873015873016,0.0542328042328042,1,3,3,8,15,0.0666666666666667,0.2,0.2,0.533333333333333,1,0,0,0,0,0,0,0,34,24-35,2765,0,0,1,0,0,1,0,0,0,674</v>
      </c>
    </row>
    <row r="1314" spans="1:57" ht="13.2" x14ac:dyDescent="0.25">
      <c r="A1314" s="8">
        <v>1622</v>
      </c>
      <c r="B1314" s="1">
        <v>67272</v>
      </c>
      <c r="C1314" s="8" t="str">
        <f t="shared" si="385"/>
        <v>High income</v>
      </c>
      <c r="D1314" s="31">
        <v>118</v>
      </c>
      <c r="E1314" s="34" t="str">
        <f t="shared" si="386"/>
        <v>Low spender</v>
      </c>
      <c r="F1314" s="10">
        <f t="shared" si="380"/>
        <v>1.7540730170055893E-3</v>
      </c>
      <c r="G1314" s="1">
        <v>0</v>
      </c>
      <c r="H1314" s="1">
        <v>1</v>
      </c>
      <c r="I1314" s="1">
        <v>12</v>
      </c>
      <c r="J1314" s="1">
        <v>357</v>
      </c>
      <c r="K1314" s="1">
        <v>35</v>
      </c>
      <c r="L1314" s="1">
        <v>271</v>
      </c>
      <c r="M1314" s="1">
        <v>28</v>
      </c>
      <c r="N1314" s="1">
        <v>28</v>
      </c>
      <c r="O1314" s="1">
        <v>14</v>
      </c>
      <c r="P1314" s="8">
        <f t="shared" si="387"/>
        <v>733</v>
      </c>
      <c r="Q1314" s="10">
        <f t="shared" si="388"/>
        <v>0.48703956343792632</v>
      </c>
      <c r="R1314" s="10">
        <f t="shared" si="389"/>
        <v>4.7748976807639835E-2</v>
      </c>
      <c r="S1314" s="10">
        <f t="shared" si="390"/>
        <v>0.36971350613915416</v>
      </c>
      <c r="T1314" s="10">
        <f t="shared" si="391"/>
        <v>3.8199181446111868E-2</v>
      </c>
      <c r="U1314" s="10">
        <f t="shared" si="392"/>
        <v>3.8199181446111868E-2</v>
      </c>
      <c r="V1314" s="10">
        <f t="shared" si="393"/>
        <v>1.9099590723055934E-2</v>
      </c>
      <c r="W1314" s="1">
        <v>3</v>
      </c>
      <c r="X1314" s="1">
        <v>6</v>
      </c>
      <c r="Y1314" s="1">
        <v>2</v>
      </c>
      <c r="Z1314" s="1">
        <v>12</v>
      </c>
      <c r="AA1314" s="8">
        <f t="shared" si="394"/>
        <v>23</v>
      </c>
      <c r="AB1314" s="10">
        <f t="shared" si="395"/>
        <v>0.13043478260869565</v>
      </c>
      <c r="AC1314" s="10">
        <f t="shared" si="396"/>
        <v>0.2608695652173913</v>
      </c>
      <c r="AD1314" s="10">
        <f t="shared" si="397"/>
        <v>8.6956521739130432E-2</v>
      </c>
      <c r="AE1314" s="10">
        <f t="shared" si="398"/>
        <v>0.52173913043478259</v>
      </c>
      <c r="AF1314" s="1">
        <v>5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54</v>
      </c>
      <c r="AO1314" s="20" t="str">
        <f t="shared" si="381"/>
        <v>50-65</v>
      </c>
      <c r="AP1314" s="1">
        <v>2349</v>
      </c>
      <c r="AQ1314" s="1">
        <v>1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1</v>
      </c>
      <c r="AX1314" s="1">
        <v>0</v>
      </c>
      <c r="AY1314" s="1">
        <v>0</v>
      </c>
      <c r="AZ1314" s="1">
        <v>705</v>
      </c>
      <c r="BA1314" s="23">
        <v>42500</v>
      </c>
      <c r="BB1314" s="25">
        <f t="shared" si="382"/>
        <v>5</v>
      </c>
      <c r="BC1314" s="25" t="str">
        <f t="shared" si="383"/>
        <v>May</v>
      </c>
      <c r="BD1314" s="25">
        <v>1</v>
      </c>
      <c r="BE1314" t="str">
        <f t="shared" si="384"/>
        <v>1622,67272,High income,118,Low spender,0.00175407301700559,0,1,12,357,35,271,28,28,14,733,0.487039563437926,0.0477489768076398,0.369713506139154,0.0381991814461119,0.0381991814461119,0.0190995907230559,3,6,2,12,23,0.130434782608696,0.260869565217391,0.0869565217391304,0.521739130434783,5,0,0,0,0,0,0,0,54,50-65,2349,1,0,0,0,0,0,1,0,0,705</v>
      </c>
    </row>
    <row r="1315" spans="1:57" ht="13.2" x14ac:dyDescent="0.25">
      <c r="A1315" s="8">
        <v>1200</v>
      </c>
      <c r="B1315" s="1">
        <v>63967</v>
      </c>
      <c r="C1315" s="8" t="str">
        <f t="shared" si="385"/>
        <v>High income</v>
      </c>
      <c r="D1315" s="31">
        <v>21</v>
      </c>
      <c r="E1315" s="34" t="str">
        <f t="shared" si="386"/>
        <v>Low spender</v>
      </c>
      <c r="F1315" s="10">
        <f t="shared" si="380"/>
        <v>3.2829427673644222E-4</v>
      </c>
      <c r="G1315" s="1">
        <v>0</v>
      </c>
      <c r="H1315" s="1">
        <v>1</v>
      </c>
      <c r="I1315" s="1">
        <v>57</v>
      </c>
      <c r="J1315" s="1">
        <v>387</v>
      </c>
      <c r="K1315" s="1">
        <v>84</v>
      </c>
      <c r="L1315" s="1">
        <v>141</v>
      </c>
      <c r="M1315" s="1">
        <v>73</v>
      </c>
      <c r="N1315" s="1">
        <v>35</v>
      </c>
      <c r="O1315" s="1">
        <v>162</v>
      </c>
      <c r="P1315" s="8">
        <f t="shared" si="387"/>
        <v>882</v>
      </c>
      <c r="Q1315" s="10">
        <f t="shared" si="388"/>
        <v>0.43877551020408162</v>
      </c>
      <c r="R1315" s="10">
        <f t="shared" si="389"/>
        <v>9.5238095238095233E-2</v>
      </c>
      <c r="S1315" s="10">
        <f t="shared" si="390"/>
        <v>0.1598639455782313</v>
      </c>
      <c r="T1315" s="10">
        <f t="shared" si="391"/>
        <v>8.2766439909297052E-2</v>
      </c>
      <c r="U1315" s="10">
        <f t="shared" si="392"/>
        <v>3.968253968253968E-2</v>
      </c>
      <c r="V1315" s="10">
        <f t="shared" si="393"/>
        <v>0.18367346938775511</v>
      </c>
      <c r="W1315" s="1">
        <v>3</v>
      </c>
      <c r="X1315" s="1">
        <v>4</v>
      </c>
      <c r="Y1315" s="1">
        <v>4</v>
      </c>
      <c r="Z1315" s="1">
        <v>12</v>
      </c>
      <c r="AA1315" s="8">
        <f t="shared" si="394"/>
        <v>23</v>
      </c>
      <c r="AB1315" s="10">
        <f t="shared" si="395"/>
        <v>0.13043478260869565</v>
      </c>
      <c r="AC1315" s="10">
        <f t="shared" si="396"/>
        <v>0.17391304347826086</v>
      </c>
      <c r="AD1315" s="10">
        <f t="shared" si="397"/>
        <v>0.17391304347826086</v>
      </c>
      <c r="AE1315" s="10">
        <f t="shared" si="398"/>
        <v>0.52173913043478259</v>
      </c>
      <c r="AF1315" s="1">
        <v>2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52</v>
      </c>
      <c r="AO1315" s="20" t="str">
        <f t="shared" si="381"/>
        <v>50-65</v>
      </c>
      <c r="AP1315" s="1">
        <v>2483</v>
      </c>
      <c r="AQ1315" s="1">
        <v>0</v>
      </c>
      <c r="AR1315" s="1">
        <v>1</v>
      </c>
      <c r="AS1315" s="1">
        <v>0</v>
      </c>
      <c r="AT1315" s="1">
        <v>0</v>
      </c>
      <c r="AU1315" s="1">
        <v>0</v>
      </c>
      <c r="AV1315" s="1">
        <v>0</v>
      </c>
      <c r="AW1315" s="1">
        <v>1</v>
      </c>
      <c r="AX1315" s="1">
        <v>0</v>
      </c>
      <c r="AY1315" s="1">
        <v>0</v>
      </c>
      <c r="AZ1315" s="1">
        <v>558</v>
      </c>
      <c r="BA1315" s="23">
        <v>42366</v>
      </c>
      <c r="BB1315" s="25">
        <f t="shared" si="382"/>
        <v>12</v>
      </c>
      <c r="BC1315" s="25" t="str">
        <f t="shared" si="383"/>
        <v>December</v>
      </c>
      <c r="BD1315" s="25">
        <v>1</v>
      </c>
      <c r="BE1315" t="str">
        <f t="shared" si="384"/>
        <v>1200,63967,High income,21,Low spender,0.000328294276736442,0,1,57,387,84,141,73,35,162,882,0.438775510204082,0.0952380952380952,0.159863945578231,0.0827664399092971,0.0396825396825397,0.183673469387755,3,4,4,12,23,0.130434782608696,0.173913043478261,0.173913043478261,0.521739130434783,2,0,0,0,0,0,0,0,52,50-65,2483,0,1,0,0,0,0,1,0,0,558</v>
      </c>
    </row>
    <row r="1316" spans="1:57" ht="13.2" x14ac:dyDescent="0.25">
      <c r="A1316" s="8">
        <v>110</v>
      </c>
      <c r="B1316" s="1">
        <v>62807</v>
      </c>
      <c r="C1316" s="8" t="str">
        <f t="shared" si="385"/>
        <v>High income</v>
      </c>
      <c r="D1316" s="31">
        <v>58</v>
      </c>
      <c r="E1316" s="34" t="str">
        <f t="shared" si="386"/>
        <v>Low spender</v>
      </c>
      <c r="F1316" s="10">
        <f t="shared" si="380"/>
        <v>9.2346394510166069E-4</v>
      </c>
      <c r="G1316" s="1">
        <v>0</v>
      </c>
      <c r="H1316" s="1">
        <v>1</v>
      </c>
      <c r="I1316" s="1">
        <v>83</v>
      </c>
      <c r="J1316" s="1">
        <v>526</v>
      </c>
      <c r="K1316" s="1">
        <v>28</v>
      </c>
      <c r="L1316" s="1">
        <v>135</v>
      </c>
      <c r="M1316" s="1">
        <v>10</v>
      </c>
      <c r="N1316" s="1">
        <v>21</v>
      </c>
      <c r="O1316" s="1">
        <v>99</v>
      </c>
      <c r="P1316" s="8">
        <f t="shared" si="387"/>
        <v>819</v>
      </c>
      <c r="Q1316" s="10">
        <f t="shared" si="388"/>
        <v>0.6422466422466423</v>
      </c>
      <c r="R1316" s="10">
        <f t="shared" si="389"/>
        <v>3.4188034188034191E-2</v>
      </c>
      <c r="S1316" s="10">
        <f t="shared" si="390"/>
        <v>0.16483516483516483</v>
      </c>
      <c r="T1316" s="10">
        <f t="shared" si="391"/>
        <v>1.221001221001221E-2</v>
      </c>
      <c r="U1316" s="10">
        <f t="shared" si="392"/>
        <v>2.564102564102564E-2</v>
      </c>
      <c r="V1316" s="10">
        <f t="shared" si="393"/>
        <v>0.12087912087912088</v>
      </c>
      <c r="W1316" s="1">
        <v>3</v>
      </c>
      <c r="X1316" s="1">
        <v>5</v>
      </c>
      <c r="Y1316" s="1">
        <v>3</v>
      </c>
      <c r="Z1316" s="1">
        <v>12</v>
      </c>
      <c r="AA1316" s="8">
        <f t="shared" si="394"/>
        <v>23</v>
      </c>
      <c r="AB1316" s="10">
        <f t="shared" si="395"/>
        <v>0.13043478260869565</v>
      </c>
      <c r="AC1316" s="10">
        <f t="shared" si="396"/>
        <v>0.21739130434782608</v>
      </c>
      <c r="AD1316" s="10">
        <f t="shared" si="397"/>
        <v>0.13043478260869565</v>
      </c>
      <c r="AE1316" s="10">
        <f t="shared" si="398"/>
        <v>0.52173913043478259</v>
      </c>
      <c r="AF1316" s="1">
        <v>5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60</v>
      </c>
      <c r="AO1316" s="20" t="str">
        <f t="shared" si="381"/>
        <v>50-65</v>
      </c>
      <c r="AP1316" s="1">
        <v>2826</v>
      </c>
      <c r="AQ1316" s="1">
        <v>0</v>
      </c>
      <c r="AR1316" s="1">
        <v>0</v>
      </c>
      <c r="AS1316" s="1">
        <v>0</v>
      </c>
      <c r="AT1316" s="1">
        <v>1</v>
      </c>
      <c r="AU1316" s="1">
        <v>0</v>
      </c>
      <c r="AV1316" s="1">
        <v>0</v>
      </c>
      <c r="AW1316" s="1">
        <v>1</v>
      </c>
      <c r="AX1316" s="1">
        <v>0</v>
      </c>
      <c r="AY1316" s="1">
        <v>0</v>
      </c>
      <c r="AZ1316" s="1">
        <v>621</v>
      </c>
      <c r="BA1316" s="23">
        <v>42023</v>
      </c>
      <c r="BB1316" s="25">
        <f t="shared" si="382"/>
        <v>1</v>
      </c>
      <c r="BC1316" s="25" t="str">
        <f t="shared" si="383"/>
        <v>January</v>
      </c>
      <c r="BD1316" s="25">
        <v>1</v>
      </c>
      <c r="BE1316" t="str">
        <f t="shared" si="384"/>
        <v>110,62807,High income,58,Low spender,0.000923463945101661,0,1,83,526,28,135,10,21,99,819,0.642246642246642,0.0341880341880342,0.164835164835165,0.0122100122100122,0.0256410256410256,0.120879120879121,3,5,3,12,23,0.130434782608696,0.217391304347826,0.130434782608696,0.521739130434783,5,0,0,0,0,0,0,0,60,50-65,2826,0,0,0,1,0,0,1,0,0,621</v>
      </c>
    </row>
    <row r="1317" spans="1:57" ht="13.2" x14ac:dyDescent="0.25">
      <c r="A1317" s="8">
        <v>1354</v>
      </c>
      <c r="B1317" s="1">
        <v>58582</v>
      </c>
      <c r="C1317" s="8" t="str">
        <f t="shared" si="385"/>
        <v>High income</v>
      </c>
      <c r="D1317" s="31">
        <v>121</v>
      </c>
      <c r="E1317" s="34" t="str">
        <f t="shared" si="386"/>
        <v>Low spender</v>
      </c>
      <c r="F1317" s="10">
        <f t="shared" si="380"/>
        <v>2.0654808644293469E-3</v>
      </c>
      <c r="G1317" s="1">
        <v>0</v>
      </c>
      <c r="H1317" s="1">
        <v>1</v>
      </c>
      <c r="I1317" s="1">
        <v>15</v>
      </c>
      <c r="J1317" s="1">
        <v>402</v>
      </c>
      <c r="K1317" s="1">
        <v>35</v>
      </c>
      <c r="L1317" s="1">
        <v>106</v>
      </c>
      <c r="M1317" s="1">
        <v>101</v>
      </c>
      <c r="N1317" s="1">
        <v>77</v>
      </c>
      <c r="O1317" s="1">
        <v>42</v>
      </c>
      <c r="P1317" s="8">
        <f t="shared" si="387"/>
        <v>763</v>
      </c>
      <c r="Q1317" s="10">
        <f t="shared" si="388"/>
        <v>0.52686762778505902</v>
      </c>
      <c r="R1317" s="10">
        <f t="shared" si="389"/>
        <v>4.5871559633027525E-2</v>
      </c>
      <c r="S1317" s="10">
        <f t="shared" si="390"/>
        <v>0.13892529488859764</v>
      </c>
      <c r="T1317" s="10">
        <f t="shared" si="391"/>
        <v>0.13237221494102228</v>
      </c>
      <c r="U1317" s="10">
        <f t="shared" si="392"/>
        <v>0.10091743119266056</v>
      </c>
      <c r="V1317" s="10">
        <f t="shared" si="393"/>
        <v>5.5045871559633031E-2</v>
      </c>
      <c r="W1317" s="1">
        <v>2</v>
      </c>
      <c r="X1317" s="1">
        <v>9</v>
      </c>
      <c r="Y1317" s="1">
        <v>2</v>
      </c>
      <c r="Z1317" s="1">
        <v>9</v>
      </c>
      <c r="AA1317" s="8">
        <f t="shared" si="394"/>
        <v>22</v>
      </c>
      <c r="AB1317" s="10">
        <f t="shared" si="395"/>
        <v>9.0909090909090912E-2</v>
      </c>
      <c r="AC1317" s="10">
        <f t="shared" si="396"/>
        <v>0.40909090909090912</v>
      </c>
      <c r="AD1317" s="10">
        <f t="shared" si="397"/>
        <v>9.0909090909090912E-2</v>
      </c>
      <c r="AE1317" s="10">
        <f t="shared" si="398"/>
        <v>0.40909090909090912</v>
      </c>
      <c r="AF1317" s="1">
        <v>5</v>
      </c>
      <c r="AG1317" s="1">
        <v>0</v>
      </c>
      <c r="AH1317" s="1">
        <v>0</v>
      </c>
      <c r="AI1317" s="1">
        <v>0</v>
      </c>
      <c r="AJ1317" s="1">
        <v>1</v>
      </c>
      <c r="AK1317" s="1">
        <v>0</v>
      </c>
      <c r="AL1317" s="1">
        <v>0</v>
      </c>
      <c r="AM1317" s="1">
        <v>0</v>
      </c>
      <c r="AN1317" s="1">
        <v>38</v>
      </c>
      <c r="AO1317" s="20" t="str">
        <f t="shared" si="381"/>
        <v>36-50</v>
      </c>
      <c r="AP1317" s="1">
        <v>2433</v>
      </c>
      <c r="AQ1317" s="1">
        <v>0</v>
      </c>
      <c r="AR1317" s="1">
        <v>0</v>
      </c>
      <c r="AS1317" s="1">
        <v>0</v>
      </c>
      <c r="AT1317" s="1">
        <v>1</v>
      </c>
      <c r="AU1317" s="1">
        <v>0</v>
      </c>
      <c r="AV1317" s="1">
        <v>1</v>
      </c>
      <c r="AW1317" s="1">
        <v>0</v>
      </c>
      <c r="AX1317" s="1">
        <v>0</v>
      </c>
      <c r="AY1317" s="1">
        <v>0</v>
      </c>
      <c r="AZ1317" s="1">
        <v>679</v>
      </c>
      <c r="BA1317" s="23">
        <v>42416</v>
      </c>
      <c r="BB1317" s="25">
        <f t="shared" si="382"/>
        <v>2</v>
      </c>
      <c r="BC1317" s="25" t="str">
        <f t="shared" si="383"/>
        <v>February</v>
      </c>
      <c r="BD1317" s="25">
        <v>1</v>
      </c>
      <c r="BE1317" t="str">
        <f t="shared" si="384"/>
        <v>1354,58582,High income,121,Low spender,0.00206548086442935,0,1,15,402,35,106,101,77,42,763,0.526867627785059,0.0458715596330275,0.138925294888598,0.132372214941022,0.100917431192661,0.055045871559633,2,9,2,9,22,0.0909090909090909,0.409090909090909,0.0909090909090909,0.409090909090909,5,0,0,0,1,0,0,0,38,36-50,2433,0,0,0,1,0,1,0,0,0,679</v>
      </c>
    </row>
    <row r="1318" spans="1:57" ht="13.2" x14ac:dyDescent="0.25">
      <c r="A1318" s="8">
        <v>709</v>
      </c>
      <c r="B1318" s="1">
        <v>49505</v>
      </c>
      <c r="C1318" s="8" t="str">
        <f t="shared" si="385"/>
        <v>Low income</v>
      </c>
      <c r="D1318" s="31">
        <v>730</v>
      </c>
      <c r="E1318" s="34" t="str">
        <f t="shared" si="386"/>
        <v>High spender</v>
      </c>
      <c r="F1318" s="10">
        <f t="shared" si="380"/>
        <v>1.4745985254014746E-2</v>
      </c>
      <c r="G1318" s="1">
        <v>1</v>
      </c>
      <c r="H1318" s="1">
        <v>1</v>
      </c>
      <c r="I1318" s="1">
        <v>4</v>
      </c>
      <c r="J1318" s="1">
        <v>604</v>
      </c>
      <c r="K1318" s="1">
        <v>0</v>
      </c>
      <c r="L1318" s="1">
        <v>100</v>
      </c>
      <c r="M1318" s="1">
        <v>19</v>
      </c>
      <c r="N1318" s="1">
        <v>0</v>
      </c>
      <c r="O1318" s="1">
        <v>28</v>
      </c>
      <c r="P1318" s="8">
        <f t="shared" si="387"/>
        <v>751</v>
      </c>
      <c r="Q1318" s="10">
        <f t="shared" si="388"/>
        <v>0.80426098535286283</v>
      </c>
      <c r="R1318" s="10">
        <f t="shared" si="389"/>
        <v>0</v>
      </c>
      <c r="S1318" s="10">
        <f t="shared" si="390"/>
        <v>0.13315579227696406</v>
      </c>
      <c r="T1318" s="10">
        <f t="shared" si="391"/>
        <v>2.529960053262317E-2</v>
      </c>
      <c r="U1318" s="10">
        <f t="shared" si="392"/>
        <v>0</v>
      </c>
      <c r="V1318" s="10">
        <f t="shared" si="393"/>
        <v>3.7283621837549935E-2</v>
      </c>
      <c r="W1318" s="1">
        <v>9</v>
      </c>
      <c r="X1318" s="1">
        <v>10</v>
      </c>
      <c r="Y1318" s="1">
        <v>2</v>
      </c>
      <c r="Z1318" s="1">
        <v>8</v>
      </c>
      <c r="AA1318" s="8">
        <f t="shared" si="394"/>
        <v>29</v>
      </c>
      <c r="AB1318" s="10">
        <f t="shared" si="395"/>
        <v>0.31034482758620691</v>
      </c>
      <c r="AC1318" s="10">
        <f t="shared" si="396"/>
        <v>0.34482758620689657</v>
      </c>
      <c r="AD1318" s="10">
        <f t="shared" si="397"/>
        <v>6.8965517241379309E-2</v>
      </c>
      <c r="AE1318" s="10">
        <f t="shared" si="398"/>
        <v>0.27586206896551724</v>
      </c>
      <c r="AF1318" s="1">
        <v>8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49</v>
      </c>
      <c r="AO1318" s="20" t="str">
        <f t="shared" si="381"/>
        <v>36-50</v>
      </c>
      <c r="AP1318" s="1">
        <v>2640</v>
      </c>
      <c r="AQ1318" s="1">
        <v>0</v>
      </c>
      <c r="AR1318" s="1">
        <v>1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1</v>
      </c>
      <c r="AY1318" s="1">
        <v>0</v>
      </c>
      <c r="AZ1318" s="1">
        <v>695</v>
      </c>
      <c r="BA1318" s="23">
        <v>42209</v>
      </c>
      <c r="BB1318" s="25">
        <f t="shared" si="382"/>
        <v>7</v>
      </c>
      <c r="BC1318" s="25" t="str">
        <f t="shared" si="383"/>
        <v>July</v>
      </c>
      <c r="BD1318" s="25">
        <v>1</v>
      </c>
      <c r="BE1318" t="str">
        <f t="shared" si="384"/>
        <v>709,49505,Low income,730,High spender,0.0147459852540147,1,1,4,604,0,100,19,0,28,751,0.804260985352863,0,0.133155792276964,0.0252996005326232,0,0.0372836218375499,9,10,2,8,29,0.310344827586207,0.344827586206897,0.0689655172413793,0.275862068965517,8,0,0,0,0,0,0,0,49,36-50,2640,0,1,0,0,0,0,0,1,0,695</v>
      </c>
    </row>
    <row r="1319" spans="1:57" ht="13.2" x14ac:dyDescent="0.25">
      <c r="A1319" s="8">
        <v>1863</v>
      </c>
      <c r="B1319" s="1">
        <v>58482</v>
      </c>
      <c r="C1319" s="8" t="str">
        <f t="shared" si="385"/>
        <v>High income</v>
      </c>
      <c r="D1319" s="31">
        <v>181</v>
      </c>
      <c r="E1319" s="34" t="str">
        <f t="shared" si="386"/>
        <v>Low spender</v>
      </c>
      <c r="F1319" s="10">
        <f t="shared" si="380"/>
        <v>3.0949693922916453E-3</v>
      </c>
      <c r="G1319" s="1">
        <v>0</v>
      </c>
      <c r="H1319" s="1">
        <v>1</v>
      </c>
      <c r="I1319" s="1">
        <v>59</v>
      </c>
      <c r="J1319" s="1">
        <v>576</v>
      </c>
      <c r="K1319" s="1">
        <v>7</v>
      </c>
      <c r="L1319" s="1">
        <v>115</v>
      </c>
      <c r="M1319" s="1">
        <v>19</v>
      </c>
      <c r="N1319" s="1">
        <v>7</v>
      </c>
      <c r="O1319" s="1">
        <v>7</v>
      </c>
      <c r="P1319" s="8">
        <f t="shared" si="387"/>
        <v>731</v>
      </c>
      <c r="Q1319" s="10">
        <f t="shared" si="388"/>
        <v>0.78796169630642954</v>
      </c>
      <c r="R1319" s="10">
        <f t="shared" si="389"/>
        <v>9.575923392612859E-3</v>
      </c>
      <c r="S1319" s="10">
        <f t="shared" si="390"/>
        <v>0.15731874145006841</v>
      </c>
      <c r="T1319" s="10">
        <f t="shared" si="391"/>
        <v>2.5991792065663474E-2</v>
      </c>
      <c r="U1319" s="10">
        <f t="shared" si="392"/>
        <v>9.575923392612859E-3</v>
      </c>
      <c r="V1319" s="10">
        <f t="shared" si="393"/>
        <v>9.575923392612859E-3</v>
      </c>
      <c r="W1319" s="1">
        <v>2</v>
      </c>
      <c r="X1319" s="1">
        <v>7</v>
      </c>
      <c r="Y1319" s="1">
        <v>4</v>
      </c>
      <c r="Z1319" s="1">
        <v>9</v>
      </c>
      <c r="AA1319" s="8">
        <f t="shared" si="394"/>
        <v>22</v>
      </c>
      <c r="AB1319" s="10">
        <f t="shared" si="395"/>
        <v>9.0909090909090912E-2</v>
      </c>
      <c r="AC1319" s="10">
        <f t="shared" si="396"/>
        <v>0.31818181818181818</v>
      </c>
      <c r="AD1319" s="10">
        <f t="shared" si="397"/>
        <v>0.18181818181818182</v>
      </c>
      <c r="AE1319" s="10">
        <f t="shared" si="398"/>
        <v>0.40909090909090912</v>
      </c>
      <c r="AF1319" s="1">
        <v>6</v>
      </c>
      <c r="AG1319" s="1">
        <v>0</v>
      </c>
      <c r="AH1319" s="1">
        <v>0</v>
      </c>
      <c r="AI1319" s="1">
        <v>0</v>
      </c>
      <c r="AJ1319" s="1">
        <v>1</v>
      </c>
      <c r="AK1319" s="1">
        <v>0</v>
      </c>
      <c r="AL1319" s="1">
        <v>0</v>
      </c>
      <c r="AM1319" s="1">
        <v>0</v>
      </c>
      <c r="AN1319" s="1">
        <v>65</v>
      </c>
      <c r="AO1319" s="20" t="str">
        <f t="shared" si="381"/>
        <v>50-65</v>
      </c>
      <c r="AP1319" s="1">
        <v>2268</v>
      </c>
      <c r="AQ1319" s="1">
        <v>0</v>
      </c>
      <c r="AR1319" s="1">
        <v>1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1</v>
      </c>
      <c r="AZ1319" s="1">
        <v>717</v>
      </c>
      <c r="BA1319" s="23">
        <v>42581</v>
      </c>
      <c r="BB1319" s="25">
        <f t="shared" si="382"/>
        <v>7</v>
      </c>
      <c r="BC1319" s="25" t="str">
        <f t="shared" si="383"/>
        <v>July</v>
      </c>
      <c r="BD1319" s="25">
        <v>1</v>
      </c>
      <c r="BE1319" t="str">
        <f t="shared" si="384"/>
        <v>1863,58482,High income,181,Low spender,0.00309496939229165,0,1,59,576,7,115,19,7,7,731,0.78796169630643,0.00957592339261286,0.157318741450068,0.0259917920656635,0.00957592339261286,0.00957592339261286,2,7,4,9,22,0.0909090909090909,0.318181818181818,0.181818181818182,0.409090909090909,6,0,0,0,1,0,0,0,65,50-65,2268,0,1,0,0,0,0,0,0,1,717</v>
      </c>
    </row>
    <row r="1320" spans="1:57" ht="13.2" x14ac:dyDescent="0.25">
      <c r="A1320" s="8">
        <v>1699</v>
      </c>
      <c r="B1320" s="1">
        <v>70932</v>
      </c>
      <c r="C1320" s="8" t="str">
        <f t="shared" si="385"/>
        <v>High income</v>
      </c>
      <c r="D1320" s="31">
        <v>403</v>
      </c>
      <c r="E1320" s="34" t="str">
        <f t="shared" si="386"/>
        <v>Low spender</v>
      </c>
      <c r="F1320" s="10">
        <f t="shared" si="380"/>
        <v>5.6814977725145209E-3</v>
      </c>
      <c r="G1320" s="1">
        <v>0</v>
      </c>
      <c r="H1320" s="1">
        <v>1</v>
      </c>
      <c r="I1320" s="1">
        <v>57</v>
      </c>
      <c r="J1320" s="1">
        <v>200</v>
      </c>
      <c r="K1320" s="1">
        <v>193</v>
      </c>
      <c r="L1320" s="1">
        <v>100</v>
      </c>
      <c r="M1320" s="1">
        <v>46</v>
      </c>
      <c r="N1320" s="1">
        <v>185</v>
      </c>
      <c r="O1320" s="1">
        <v>185</v>
      </c>
      <c r="P1320" s="8">
        <f t="shared" si="387"/>
        <v>909</v>
      </c>
      <c r="Q1320" s="10">
        <f t="shared" si="388"/>
        <v>0.22002200220022003</v>
      </c>
      <c r="R1320" s="10">
        <f t="shared" si="389"/>
        <v>0.21232123212321233</v>
      </c>
      <c r="S1320" s="10">
        <f t="shared" si="390"/>
        <v>0.11001100110011001</v>
      </c>
      <c r="T1320" s="10">
        <f t="shared" si="391"/>
        <v>5.0605060506050605E-2</v>
      </c>
      <c r="U1320" s="10">
        <f t="shared" si="392"/>
        <v>0.20352035203520352</v>
      </c>
      <c r="V1320" s="10">
        <f t="shared" si="393"/>
        <v>0.20352035203520352</v>
      </c>
      <c r="W1320" s="1">
        <v>2</v>
      </c>
      <c r="X1320" s="1">
        <v>6</v>
      </c>
      <c r="Y1320" s="1">
        <v>2</v>
      </c>
      <c r="Z1320" s="1">
        <v>12</v>
      </c>
      <c r="AA1320" s="8">
        <f t="shared" si="394"/>
        <v>22</v>
      </c>
      <c r="AB1320" s="10">
        <f t="shared" si="395"/>
        <v>9.0909090909090912E-2</v>
      </c>
      <c r="AC1320" s="10">
        <f t="shared" si="396"/>
        <v>0.27272727272727271</v>
      </c>
      <c r="AD1320" s="10">
        <f t="shared" si="397"/>
        <v>9.0909090909090912E-2</v>
      </c>
      <c r="AE1320" s="10">
        <f t="shared" si="398"/>
        <v>0.54545454545454541</v>
      </c>
      <c r="AF1320" s="1">
        <v>3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48</v>
      </c>
      <c r="AO1320" s="20" t="str">
        <f t="shared" si="381"/>
        <v>36-50</v>
      </c>
      <c r="AP1320" s="1">
        <v>2320</v>
      </c>
      <c r="AQ1320" s="1">
        <v>0</v>
      </c>
      <c r="AR1320" s="1">
        <v>1</v>
      </c>
      <c r="AS1320" s="1">
        <v>0</v>
      </c>
      <c r="AT1320" s="1">
        <v>0</v>
      </c>
      <c r="AU1320" s="1">
        <v>0</v>
      </c>
      <c r="AV1320" s="1">
        <v>1</v>
      </c>
      <c r="AW1320" s="1">
        <v>0</v>
      </c>
      <c r="AX1320" s="1">
        <v>0</v>
      </c>
      <c r="AY1320" s="1">
        <v>0</v>
      </c>
      <c r="AZ1320" s="1">
        <v>539</v>
      </c>
      <c r="BA1320" s="23">
        <v>42529</v>
      </c>
      <c r="BB1320" s="25">
        <f t="shared" si="382"/>
        <v>6</v>
      </c>
      <c r="BC1320" s="25" t="str">
        <f t="shared" si="383"/>
        <v>June</v>
      </c>
      <c r="BD1320" s="25">
        <v>1</v>
      </c>
      <c r="BE1320" t="str">
        <f t="shared" si="384"/>
        <v>1699,70932,High income,403,Low spender,0.00568149777251452,0,1,57,200,193,100,46,185,185,909,0.22002200220022,0.212321232123212,0.11001100110011,0.0506050605060506,0.203520352035204,0.203520352035204,2,6,2,12,22,0.0909090909090909,0.272727272727273,0.0909090909090909,0.545454545454545,3,0,0,0,0,0,0,0,48,36-50,2320,0,1,0,0,0,1,0,0,0,539</v>
      </c>
    </row>
    <row r="1321" spans="1:57" ht="13.2" x14ac:dyDescent="0.25">
      <c r="A1321" s="8">
        <v>1052</v>
      </c>
      <c r="B1321" s="1">
        <v>57811</v>
      </c>
      <c r="C1321" s="8" t="str">
        <f t="shared" si="385"/>
        <v>High income</v>
      </c>
      <c r="D1321" s="31">
        <v>216</v>
      </c>
      <c r="E1321" s="34" t="str">
        <f t="shared" si="386"/>
        <v>Low spender</v>
      </c>
      <c r="F1321" s="10">
        <f t="shared" si="380"/>
        <v>3.736313158395461E-3</v>
      </c>
      <c r="G1321" s="1">
        <v>0</v>
      </c>
      <c r="H1321" s="1">
        <v>1</v>
      </c>
      <c r="I1321" s="1">
        <v>49</v>
      </c>
      <c r="J1321" s="1">
        <v>545</v>
      </c>
      <c r="K1321" s="1">
        <v>7</v>
      </c>
      <c r="L1321" s="1">
        <v>114</v>
      </c>
      <c r="M1321" s="1">
        <v>37</v>
      </c>
      <c r="N1321" s="1">
        <v>21</v>
      </c>
      <c r="O1321" s="1">
        <v>78</v>
      </c>
      <c r="P1321" s="8">
        <f t="shared" si="387"/>
        <v>802</v>
      </c>
      <c r="Q1321" s="10">
        <f t="shared" si="388"/>
        <v>0.67955112219451375</v>
      </c>
      <c r="R1321" s="10">
        <f t="shared" si="389"/>
        <v>8.7281795511221939E-3</v>
      </c>
      <c r="S1321" s="10">
        <f t="shared" si="390"/>
        <v>0.14214463840399003</v>
      </c>
      <c r="T1321" s="10">
        <f t="shared" si="391"/>
        <v>4.6134663341645885E-2</v>
      </c>
      <c r="U1321" s="10">
        <f t="shared" si="392"/>
        <v>2.6184538653366583E-2</v>
      </c>
      <c r="V1321" s="10">
        <f t="shared" si="393"/>
        <v>9.7256857855361589E-2</v>
      </c>
      <c r="W1321" s="1">
        <v>5</v>
      </c>
      <c r="X1321" s="1">
        <v>7</v>
      </c>
      <c r="Y1321" s="1">
        <v>2</v>
      </c>
      <c r="Z1321" s="1">
        <v>11</v>
      </c>
      <c r="AA1321" s="8">
        <f t="shared" si="394"/>
        <v>25</v>
      </c>
      <c r="AB1321" s="10">
        <f t="shared" si="395"/>
        <v>0.2</v>
      </c>
      <c r="AC1321" s="10">
        <f t="shared" si="396"/>
        <v>0.28000000000000003</v>
      </c>
      <c r="AD1321" s="10">
        <f t="shared" si="397"/>
        <v>0.08</v>
      </c>
      <c r="AE1321" s="10">
        <f t="shared" si="398"/>
        <v>0.44</v>
      </c>
      <c r="AF1321" s="1">
        <v>5</v>
      </c>
      <c r="AG1321" s="1">
        <v>0</v>
      </c>
      <c r="AH1321" s="1">
        <v>0</v>
      </c>
      <c r="AI1321" s="1">
        <v>0</v>
      </c>
      <c r="AJ1321" s="1">
        <v>1</v>
      </c>
      <c r="AK1321" s="1">
        <v>0</v>
      </c>
      <c r="AL1321" s="1">
        <v>0</v>
      </c>
      <c r="AM1321" s="1">
        <v>0</v>
      </c>
      <c r="AN1321" s="1">
        <v>54</v>
      </c>
      <c r="AO1321" s="20" t="str">
        <f t="shared" si="381"/>
        <v>50-65</v>
      </c>
      <c r="AP1321" s="1">
        <v>2529</v>
      </c>
      <c r="AQ1321" s="1">
        <v>0</v>
      </c>
      <c r="AR1321" s="1">
        <v>0</v>
      </c>
      <c r="AS1321" s="1">
        <v>0</v>
      </c>
      <c r="AT1321" s="1">
        <v>1</v>
      </c>
      <c r="AU1321" s="1">
        <v>0</v>
      </c>
      <c r="AV1321" s="1">
        <v>0</v>
      </c>
      <c r="AW1321" s="1">
        <v>1</v>
      </c>
      <c r="AX1321" s="1">
        <v>0</v>
      </c>
      <c r="AY1321" s="1">
        <v>0</v>
      </c>
      <c r="AZ1321" s="1">
        <v>646</v>
      </c>
      <c r="BA1321" s="23">
        <v>42320</v>
      </c>
      <c r="BB1321" s="25">
        <f t="shared" si="382"/>
        <v>11</v>
      </c>
      <c r="BC1321" s="25" t="str">
        <f t="shared" si="383"/>
        <v>November</v>
      </c>
      <c r="BD1321" s="25">
        <v>1</v>
      </c>
      <c r="BE1321" t="str">
        <f t="shared" si="384"/>
        <v>1052,57811,High income,216,Low spender,0.00373631315839546,0,1,49,545,7,114,37,21,78,802,0.679551122194514,0.00872817955112219,0.14214463840399,0.0461346633416459,0.0261845386533666,0.0972568578553616,5,7,2,11,25,0.2,0.28,0.08,0.44,5,0,0,0,1,0,0,0,54,50-65,2529,0,0,0,1,0,0,1,0,0,646</v>
      </c>
    </row>
    <row r="1322" spans="1:57" ht="13.2" x14ac:dyDescent="0.25">
      <c r="A1322" s="8">
        <v>514</v>
      </c>
      <c r="B1322" s="1">
        <v>50898</v>
      </c>
      <c r="C1322" s="8" t="str">
        <f t="shared" si="385"/>
        <v>Low income</v>
      </c>
      <c r="D1322" s="31">
        <v>928</v>
      </c>
      <c r="E1322" s="34" t="str">
        <f t="shared" si="386"/>
        <v>High spender</v>
      </c>
      <c r="F1322" s="10">
        <f t="shared" si="380"/>
        <v>1.8232543518409368E-2</v>
      </c>
      <c r="G1322" s="1">
        <v>1</v>
      </c>
      <c r="H1322" s="1">
        <v>1</v>
      </c>
      <c r="I1322" s="1">
        <v>88</v>
      </c>
      <c r="J1322" s="1">
        <v>285</v>
      </c>
      <c r="K1322" s="1">
        <v>28</v>
      </c>
      <c r="L1322" s="1">
        <v>242</v>
      </c>
      <c r="M1322" s="1">
        <v>55</v>
      </c>
      <c r="N1322" s="1">
        <v>114</v>
      </c>
      <c r="O1322" s="1">
        <v>135</v>
      </c>
      <c r="P1322" s="8">
        <f t="shared" si="387"/>
        <v>859</v>
      </c>
      <c r="Q1322" s="10">
        <f t="shared" si="388"/>
        <v>0.33178114086146682</v>
      </c>
      <c r="R1322" s="10">
        <f t="shared" si="389"/>
        <v>3.2596041909196738E-2</v>
      </c>
      <c r="S1322" s="10">
        <f t="shared" si="390"/>
        <v>0.28172293364377182</v>
      </c>
      <c r="T1322" s="10">
        <f t="shared" si="391"/>
        <v>6.4027939464493602E-2</v>
      </c>
      <c r="U1322" s="10">
        <f t="shared" si="392"/>
        <v>0.13271245634458673</v>
      </c>
      <c r="V1322" s="10">
        <f t="shared" si="393"/>
        <v>0.15715948777648428</v>
      </c>
      <c r="W1322" s="1">
        <v>13</v>
      </c>
      <c r="X1322" s="1">
        <v>6</v>
      </c>
      <c r="Y1322" s="1">
        <v>2</v>
      </c>
      <c r="Z1322" s="1">
        <v>12</v>
      </c>
      <c r="AA1322" s="8">
        <f t="shared" si="394"/>
        <v>33</v>
      </c>
      <c r="AB1322" s="10">
        <f t="shared" si="395"/>
        <v>0.39393939393939392</v>
      </c>
      <c r="AC1322" s="10">
        <f t="shared" si="396"/>
        <v>0.18181818181818182</v>
      </c>
      <c r="AD1322" s="10">
        <f t="shared" si="397"/>
        <v>6.0606060606060608E-2</v>
      </c>
      <c r="AE1322" s="10">
        <f t="shared" si="398"/>
        <v>0.36363636363636365</v>
      </c>
      <c r="AF1322" s="1">
        <v>5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64</v>
      </c>
      <c r="AO1322" s="20" t="str">
        <f t="shared" si="381"/>
        <v>50-65</v>
      </c>
      <c r="AP1322" s="1">
        <v>2696</v>
      </c>
      <c r="AQ1322" s="1">
        <v>0</v>
      </c>
      <c r="AR1322" s="1">
        <v>0</v>
      </c>
      <c r="AS1322" s="1">
        <v>0</v>
      </c>
      <c r="AT1322" s="1">
        <v>1</v>
      </c>
      <c r="AU1322" s="1">
        <v>0</v>
      </c>
      <c r="AV1322" s="1">
        <v>0</v>
      </c>
      <c r="AW1322" s="1">
        <v>0</v>
      </c>
      <c r="AX1322" s="1">
        <v>1</v>
      </c>
      <c r="AY1322" s="1">
        <v>0</v>
      </c>
      <c r="AZ1322" s="1">
        <v>589</v>
      </c>
      <c r="BA1322" s="23">
        <v>42153</v>
      </c>
      <c r="BB1322" s="25">
        <f t="shared" si="382"/>
        <v>5</v>
      </c>
      <c r="BC1322" s="25" t="str">
        <f t="shared" si="383"/>
        <v>May</v>
      </c>
      <c r="BD1322" s="25">
        <v>1</v>
      </c>
      <c r="BE1322" t="str">
        <f t="shared" si="384"/>
        <v>514,50898,Low income,928,High spender,0.0182325435184094,1,1,88,285,28,242,55,114,135,859,0.331781140861467,0.0325960419091967,0.281722933643772,0.0640279394644936,0.132712456344587,0.157159487776484,13,6,2,12,33,0.393939393939394,0.181818181818182,0.0606060606060606,0.363636363636364,5,0,0,0,0,0,0,0,64,50-65,2696,0,0,0,1,0,0,0,1,0,589</v>
      </c>
    </row>
    <row r="1323" spans="1:57" ht="13.2" x14ac:dyDescent="0.25">
      <c r="A1323" s="8">
        <v>1553</v>
      </c>
      <c r="B1323" s="1">
        <v>67225</v>
      </c>
      <c r="C1323" s="8" t="str">
        <f t="shared" si="385"/>
        <v>High income</v>
      </c>
      <c r="D1323" s="31">
        <v>37</v>
      </c>
      <c r="E1323" s="34" t="str">
        <f t="shared" si="386"/>
        <v>Low spender</v>
      </c>
      <c r="F1323" s="10">
        <f t="shared" si="380"/>
        <v>5.5039047973224242E-4</v>
      </c>
      <c r="G1323" s="1">
        <v>0</v>
      </c>
      <c r="H1323" s="1">
        <v>1</v>
      </c>
      <c r="I1323" s="1">
        <v>4</v>
      </c>
      <c r="J1323" s="1">
        <v>315</v>
      </c>
      <c r="K1323" s="1">
        <v>35</v>
      </c>
      <c r="L1323" s="1">
        <v>322</v>
      </c>
      <c r="M1323" s="1">
        <v>46</v>
      </c>
      <c r="N1323" s="1">
        <v>7</v>
      </c>
      <c r="O1323" s="1">
        <v>143</v>
      </c>
      <c r="P1323" s="8">
        <f t="shared" si="387"/>
        <v>868</v>
      </c>
      <c r="Q1323" s="10">
        <f t="shared" si="388"/>
        <v>0.36290322580645162</v>
      </c>
      <c r="R1323" s="10">
        <f t="shared" si="389"/>
        <v>4.0322580645161289E-2</v>
      </c>
      <c r="S1323" s="10">
        <f t="shared" si="390"/>
        <v>0.37096774193548387</v>
      </c>
      <c r="T1323" s="10">
        <f t="shared" si="391"/>
        <v>5.2995391705069124E-2</v>
      </c>
      <c r="U1323" s="10">
        <f t="shared" si="392"/>
        <v>8.0645161290322578E-3</v>
      </c>
      <c r="V1323" s="10">
        <f t="shared" si="393"/>
        <v>0.16474654377880185</v>
      </c>
      <c r="W1323" s="1">
        <v>3</v>
      </c>
      <c r="X1323" s="1">
        <v>7</v>
      </c>
      <c r="Y1323" s="1">
        <v>2</v>
      </c>
      <c r="Z1323" s="1">
        <v>11</v>
      </c>
      <c r="AA1323" s="8">
        <f t="shared" si="394"/>
        <v>23</v>
      </c>
      <c r="AB1323" s="10">
        <f t="shared" si="395"/>
        <v>0.13043478260869565</v>
      </c>
      <c r="AC1323" s="10">
        <f t="shared" si="396"/>
        <v>0.30434782608695654</v>
      </c>
      <c r="AD1323" s="10">
        <f t="shared" si="397"/>
        <v>8.6956521739130432E-2</v>
      </c>
      <c r="AE1323" s="10">
        <f t="shared" si="398"/>
        <v>0.47826086956521741</v>
      </c>
      <c r="AF1323" s="1">
        <v>5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65</v>
      </c>
      <c r="AO1323" s="20" t="str">
        <f t="shared" si="381"/>
        <v>50-65</v>
      </c>
      <c r="AP1323" s="1">
        <v>2374</v>
      </c>
      <c r="AQ1323" s="1">
        <v>0</v>
      </c>
      <c r="AR1323" s="1">
        <v>1</v>
      </c>
      <c r="AS1323" s="1">
        <v>0</v>
      </c>
      <c r="AT1323" s="1">
        <v>0</v>
      </c>
      <c r="AU1323" s="1">
        <v>0</v>
      </c>
      <c r="AV1323" s="1">
        <v>0</v>
      </c>
      <c r="AW1323" s="1">
        <v>1</v>
      </c>
      <c r="AX1323" s="1">
        <v>0</v>
      </c>
      <c r="AY1323" s="1">
        <v>0</v>
      </c>
      <c r="AZ1323" s="1">
        <v>582</v>
      </c>
      <c r="BA1323" s="23">
        <v>42475</v>
      </c>
      <c r="BB1323" s="25">
        <f t="shared" si="382"/>
        <v>4</v>
      </c>
      <c r="BC1323" s="25" t="str">
        <f t="shared" si="383"/>
        <v>April</v>
      </c>
      <c r="BD1323" s="25">
        <v>1</v>
      </c>
      <c r="BE1323" t="str">
        <f t="shared" si="384"/>
        <v>1553,67225,High income,37,Low spender,0.000550390479732242,0,1,4,315,35,322,46,7,143,868,0.362903225806452,0.0403225806451613,0.370967741935484,0.0529953917050691,0.00806451612903226,0.164746543778802,3,7,2,11,23,0.130434782608696,0.304347826086957,0.0869565217391304,0.478260869565217,5,0,0,0,0,0,0,0,65,50-65,2374,0,1,0,0,0,0,1,0,0,582</v>
      </c>
    </row>
    <row r="1324" spans="1:57" ht="13.2" x14ac:dyDescent="0.25">
      <c r="A1324" s="8">
        <v>803</v>
      </c>
      <c r="B1324" s="1">
        <v>65275</v>
      </c>
      <c r="C1324" s="8" t="str">
        <f t="shared" si="385"/>
        <v>High income</v>
      </c>
      <c r="D1324" s="31">
        <v>120</v>
      </c>
      <c r="E1324" s="34" t="str">
        <f t="shared" si="386"/>
        <v>Low spender</v>
      </c>
      <c r="F1324" s="10">
        <f t="shared" si="380"/>
        <v>1.8383761011106857E-3</v>
      </c>
      <c r="G1324" s="1">
        <v>0</v>
      </c>
      <c r="H1324" s="1">
        <v>0</v>
      </c>
      <c r="I1324" s="1">
        <v>9</v>
      </c>
      <c r="J1324" s="1">
        <v>388</v>
      </c>
      <c r="K1324" s="1">
        <v>14</v>
      </c>
      <c r="L1324" s="1">
        <v>218</v>
      </c>
      <c r="M1324" s="1">
        <v>91</v>
      </c>
      <c r="N1324" s="1">
        <v>14</v>
      </c>
      <c r="O1324" s="1">
        <v>21</v>
      </c>
      <c r="P1324" s="8">
        <f t="shared" si="387"/>
        <v>746</v>
      </c>
      <c r="Q1324" s="10">
        <f t="shared" si="388"/>
        <v>0.52010723860589814</v>
      </c>
      <c r="R1324" s="10">
        <f t="shared" si="389"/>
        <v>1.876675603217158E-2</v>
      </c>
      <c r="S1324" s="10">
        <f t="shared" si="390"/>
        <v>0.29222520107238603</v>
      </c>
      <c r="T1324" s="10">
        <f t="shared" si="391"/>
        <v>0.12198391420911528</v>
      </c>
      <c r="U1324" s="10">
        <f t="shared" si="392"/>
        <v>1.876675603217158E-2</v>
      </c>
      <c r="V1324" s="10">
        <f t="shared" si="393"/>
        <v>2.8150134048257374E-2</v>
      </c>
      <c r="W1324" s="1">
        <v>1</v>
      </c>
      <c r="X1324" s="1">
        <v>4</v>
      </c>
      <c r="Y1324" s="1">
        <v>3</v>
      </c>
      <c r="Z1324" s="1">
        <v>13</v>
      </c>
      <c r="AA1324" s="8">
        <f t="shared" si="394"/>
        <v>21</v>
      </c>
      <c r="AB1324" s="10">
        <f t="shared" si="395"/>
        <v>4.7619047619047616E-2</v>
      </c>
      <c r="AC1324" s="10">
        <f t="shared" si="396"/>
        <v>0.19047619047619047</v>
      </c>
      <c r="AD1324" s="10">
        <f t="shared" si="397"/>
        <v>0.14285714285714285</v>
      </c>
      <c r="AE1324" s="10">
        <f t="shared" si="398"/>
        <v>0.61904761904761907</v>
      </c>
      <c r="AF1324" s="1">
        <v>2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76</v>
      </c>
      <c r="AO1324" s="20" t="str">
        <f t="shared" si="381"/>
        <v>66+</v>
      </c>
      <c r="AP1324" s="1">
        <v>2611</v>
      </c>
      <c r="AQ1324" s="1">
        <v>0</v>
      </c>
      <c r="AR1324" s="1">
        <v>1</v>
      </c>
      <c r="AS1324" s="1">
        <v>0</v>
      </c>
      <c r="AT1324" s="1">
        <v>0</v>
      </c>
      <c r="AU1324" s="1">
        <v>0</v>
      </c>
      <c r="AV1324" s="1">
        <v>0</v>
      </c>
      <c r="AW1324" s="1">
        <v>1</v>
      </c>
      <c r="AX1324" s="1">
        <v>0</v>
      </c>
      <c r="AY1324" s="1">
        <v>0</v>
      </c>
      <c r="AZ1324" s="1">
        <v>704</v>
      </c>
      <c r="BA1324" s="23">
        <v>42238</v>
      </c>
      <c r="BB1324" s="25">
        <f t="shared" si="382"/>
        <v>8</v>
      </c>
      <c r="BC1324" s="25" t="str">
        <f t="shared" si="383"/>
        <v>August</v>
      </c>
      <c r="BD1324" s="25">
        <v>1</v>
      </c>
      <c r="BE1324" t="str">
        <f t="shared" si="384"/>
        <v>803,65275,High income,120,Low spender,0.00183837610111069,0,0,9,388,14,218,91,14,21,746,0.520107238605898,0.0187667560321716,0.292225201072386,0.121983914209115,0.0187667560321716,0.0281501340482574,1,4,3,13,21,0.0476190476190476,0.19047619047619,0.142857142857143,0.619047619047619,2,0,0,0,0,0,0,0,76,66+,2611,0,1,0,0,0,0,1,0,0,704</v>
      </c>
    </row>
    <row r="1325" spans="1:57" ht="13.2" x14ac:dyDescent="0.25">
      <c r="A1325" s="8">
        <v>692</v>
      </c>
      <c r="B1325" s="1">
        <v>86580</v>
      </c>
      <c r="C1325" s="8" t="str">
        <f t="shared" si="385"/>
        <v>High income</v>
      </c>
      <c r="D1325" s="31">
        <v>39</v>
      </c>
      <c r="E1325" s="34" t="str">
        <f t="shared" si="386"/>
        <v>Low spender</v>
      </c>
      <c r="F1325" s="10">
        <f t="shared" si="380"/>
        <v>4.5045045045045046E-4</v>
      </c>
      <c r="G1325" s="1">
        <v>0</v>
      </c>
      <c r="H1325" s="1">
        <v>0</v>
      </c>
      <c r="I1325" s="1">
        <v>72</v>
      </c>
      <c r="J1325" s="1">
        <v>532</v>
      </c>
      <c r="K1325" s="1">
        <v>21</v>
      </c>
      <c r="L1325" s="1">
        <v>127</v>
      </c>
      <c r="M1325" s="1">
        <v>26</v>
      </c>
      <c r="N1325" s="1">
        <v>20</v>
      </c>
      <c r="O1325" s="1">
        <v>20</v>
      </c>
      <c r="P1325" s="8">
        <f t="shared" si="387"/>
        <v>746</v>
      </c>
      <c r="Q1325" s="10">
        <f t="shared" si="388"/>
        <v>0.71313672922252014</v>
      </c>
      <c r="R1325" s="10">
        <f t="shared" si="389"/>
        <v>2.8150134048257374E-2</v>
      </c>
      <c r="S1325" s="10">
        <f t="shared" si="390"/>
        <v>0.17024128686327078</v>
      </c>
      <c r="T1325" s="10">
        <f t="shared" si="391"/>
        <v>3.4852546916890083E-2</v>
      </c>
      <c r="U1325" s="10">
        <f t="shared" si="392"/>
        <v>2.6809651474530832E-2</v>
      </c>
      <c r="V1325" s="10">
        <f t="shared" si="393"/>
        <v>2.6809651474530832E-2</v>
      </c>
      <c r="W1325" s="1">
        <v>0</v>
      </c>
      <c r="X1325" s="1">
        <v>4</v>
      </c>
      <c r="Y1325" s="1">
        <v>2</v>
      </c>
      <c r="Z1325" s="1">
        <v>5</v>
      </c>
      <c r="AA1325" s="8">
        <f t="shared" si="394"/>
        <v>11</v>
      </c>
      <c r="AB1325" s="10">
        <f t="shared" si="395"/>
        <v>0</v>
      </c>
      <c r="AC1325" s="10">
        <f t="shared" si="396"/>
        <v>0.36363636363636365</v>
      </c>
      <c r="AD1325" s="10">
        <f t="shared" si="397"/>
        <v>0.18181818181818182</v>
      </c>
      <c r="AE1325" s="10">
        <f t="shared" si="398"/>
        <v>0.45454545454545453</v>
      </c>
      <c r="AF1325" s="1">
        <v>1</v>
      </c>
      <c r="AG1325" s="1">
        <v>0</v>
      </c>
      <c r="AH1325" s="1">
        <v>0</v>
      </c>
      <c r="AI1325" s="1">
        <v>0</v>
      </c>
      <c r="AJ1325" s="1">
        <v>0</v>
      </c>
      <c r="AK1325" s="1">
        <v>1</v>
      </c>
      <c r="AL1325" s="1">
        <v>0</v>
      </c>
      <c r="AM1325" s="1">
        <v>0</v>
      </c>
      <c r="AN1325" s="1">
        <v>37</v>
      </c>
      <c r="AO1325" s="20" t="str">
        <f t="shared" si="381"/>
        <v>36-50</v>
      </c>
      <c r="AP1325" s="1">
        <v>2646</v>
      </c>
      <c r="AQ1325" s="1">
        <v>0</v>
      </c>
      <c r="AR1325" s="1">
        <v>1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1</v>
      </c>
      <c r="AZ1325" s="1">
        <v>706</v>
      </c>
      <c r="BA1325" s="23">
        <v>42203</v>
      </c>
      <c r="BB1325" s="25">
        <f t="shared" si="382"/>
        <v>7</v>
      </c>
      <c r="BC1325" s="25" t="str">
        <f t="shared" si="383"/>
        <v>July</v>
      </c>
      <c r="BD1325" s="25">
        <v>1</v>
      </c>
      <c r="BE1325" t="str">
        <f t="shared" si="384"/>
        <v>692,86580,High income,39,Low spender,0.00045045045045045,0,0,72,532,21,127,26,20,20,746,0.71313672922252,0.0281501340482574,0.170241286863271,0.0348525469168901,0.0268096514745308,0.0268096514745308,0,4,2,5,11,0,0.363636363636364,0.181818181818182,0.454545454545455,1,0,0,0,0,1,0,0,37,36-50,2646,0,1,0,0,0,0,0,0,1,706</v>
      </c>
    </row>
    <row r="1326" spans="1:57" ht="13.2" x14ac:dyDescent="0.25">
      <c r="A1326" s="8">
        <v>2164</v>
      </c>
      <c r="B1326" s="1">
        <v>58684</v>
      </c>
      <c r="C1326" s="8" t="str">
        <f t="shared" si="385"/>
        <v>High income</v>
      </c>
      <c r="D1326" s="31">
        <v>1114</v>
      </c>
      <c r="E1326" s="34" t="str">
        <f t="shared" si="386"/>
        <v>High spender</v>
      </c>
      <c r="F1326" s="10">
        <f t="shared" si="380"/>
        <v>1.8983027741803559E-2</v>
      </c>
      <c r="G1326" s="1">
        <v>0</v>
      </c>
      <c r="H1326" s="1">
        <v>0</v>
      </c>
      <c r="I1326" s="1">
        <v>71</v>
      </c>
      <c r="J1326" s="1">
        <v>479</v>
      </c>
      <c r="K1326" s="1">
        <v>35</v>
      </c>
      <c r="L1326" s="1">
        <v>179</v>
      </c>
      <c r="M1326" s="1">
        <v>28</v>
      </c>
      <c r="N1326" s="1">
        <v>7</v>
      </c>
      <c r="O1326" s="1">
        <v>85</v>
      </c>
      <c r="P1326" s="8">
        <f t="shared" si="387"/>
        <v>813</v>
      </c>
      <c r="Q1326" s="10">
        <f t="shared" si="388"/>
        <v>0.5891758917589176</v>
      </c>
      <c r="R1326" s="10">
        <f t="shared" si="389"/>
        <v>4.3050430504305043E-2</v>
      </c>
      <c r="S1326" s="10">
        <f t="shared" si="390"/>
        <v>0.22017220172201721</v>
      </c>
      <c r="T1326" s="10">
        <f t="shared" si="391"/>
        <v>3.4440344403444033E-2</v>
      </c>
      <c r="U1326" s="10">
        <f t="shared" si="392"/>
        <v>8.6100861008610082E-3</v>
      </c>
      <c r="V1326" s="10">
        <f t="shared" si="393"/>
        <v>0.1045510455104551</v>
      </c>
      <c r="W1326" s="1">
        <v>1</v>
      </c>
      <c r="X1326" s="1">
        <v>5</v>
      </c>
      <c r="Y1326" s="1">
        <v>3</v>
      </c>
      <c r="Z1326" s="1">
        <v>12</v>
      </c>
      <c r="AA1326" s="8">
        <f t="shared" si="394"/>
        <v>21</v>
      </c>
      <c r="AB1326" s="10">
        <f t="shared" si="395"/>
        <v>4.7619047619047616E-2</v>
      </c>
      <c r="AC1326" s="10">
        <f t="shared" si="396"/>
        <v>0.23809523809523808</v>
      </c>
      <c r="AD1326" s="10">
        <f t="shared" si="397"/>
        <v>0.14285714285714285</v>
      </c>
      <c r="AE1326" s="10">
        <f t="shared" si="398"/>
        <v>0.5714285714285714</v>
      </c>
      <c r="AF1326" s="1">
        <v>2</v>
      </c>
      <c r="AG1326" s="1">
        <v>0</v>
      </c>
      <c r="AH1326" s="1">
        <v>0</v>
      </c>
      <c r="AI1326" s="1">
        <v>0</v>
      </c>
      <c r="AJ1326" s="1">
        <v>1</v>
      </c>
      <c r="AK1326" s="1">
        <v>0</v>
      </c>
      <c r="AL1326" s="1">
        <v>0</v>
      </c>
      <c r="AM1326" s="1">
        <v>0</v>
      </c>
      <c r="AN1326" s="1">
        <v>39</v>
      </c>
      <c r="AO1326" s="20" t="str">
        <f t="shared" si="381"/>
        <v>36-50</v>
      </c>
      <c r="AP1326" s="1">
        <v>2172</v>
      </c>
      <c r="AQ1326" s="1">
        <v>0</v>
      </c>
      <c r="AR1326" s="1">
        <v>0</v>
      </c>
      <c r="AS1326" s="1">
        <v>1</v>
      </c>
      <c r="AT1326" s="1">
        <v>0</v>
      </c>
      <c r="AU1326" s="1">
        <v>0</v>
      </c>
      <c r="AV1326" s="1">
        <v>0</v>
      </c>
      <c r="AW1326" s="1">
        <v>1</v>
      </c>
      <c r="AX1326" s="1">
        <v>0</v>
      </c>
      <c r="AY1326" s="1">
        <v>0</v>
      </c>
      <c r="AZ1326" s="1">
        <v>643</v>
      </c>
      <c r="BA1326" s="23">
        <v>42677</v>
      </c>
      <c r="BB1326" s="25">
        <f t="shared" si="382"/>
        <v>11</v>
      </c>
      <c r="BC1326" s="25" t="str">
        <f t="shared" si="383"/>
        <v>November</v>
      </c>
      <c r="BD1326" s="25">
        <v>1</v>
      </c>
      <c r="BE1326" t="str">
        <f t="shared" si="384"/>
        <v>2164,58684,High income,1114,High spender,0.0189830277418036,0,0,71,479,35,179,28,7,85,813,0.589175891758918,0.043050430504305,0.220172201722017,0.034440344403444,0.00861008610086101,0.104551045510455,1,5,3,12,21,0.0476190476190476,0.238095238095238,0.142857142857143,0.571428571428571,2,0,0,0,1,0,0,0,39,36-50,2172,0,0,1,0,0,0,1,0,0,643</v>
      </c>
    </row>
    <row r="1327" spans="1:57" ht="13.2" x14ac:dyDescent="0.25">
      <c r="A1327" s="8">
        <v>240</v>
      </c>
      <c r="B1327" s="1">
        <v>83151</v>
      </c>
      <c r="C1327" s="8" t="str">
        <f t="shared" si="385"/>
        <v>High income</v>
      </c>
      <c r="D1327" s="31">
        <v>908</v>
      </c>
      <c r="E1327" s="34" t="str">
        <f t="shared" si="386"/>
        <v>High spender</v>
      </c>
      <c r="F1327" s="10">
        <f t="shared" si="380"/>
        <v>1.0919892725282919E-2</v>
      </c>
      <c r="G1327" s="1">
        <v>0</v>
      </c>
      <c r="H1327" s="1">
        <v>0</v>
      </c>
      <c r="I1327" s="1">
        <v>93</v>
      </c>
      <c r="J1327" s="1">
        <v>407</v>
      </c>
      <c r="K1327" s="1">
        <v>28</v>
      </c>
      <c r="L1327" s="1">
        <v>100</v>
      </c>
      <c r="M1327" s="1">
        <v>120</v>
      </c>
      <c r="N1327" s="1">
        <v>74</v>
      </c>
      <c r="O1327" s="1">
        <v>18</v>
      </c>
      <c r="P1327" s="8">
        <f t="shared" si="387"/>
        <v>747</v>
      </c>
      <c r="Q1327" s="10">
        <f t="shared" si="388"/>
        <v>0.54484605087014726</v>
      </c>
      <c r="R1327" s="10">
        <f t="shared" si="389"/>
        <v>3.7483266398929051E-2</v>
      </c>
      <c r="S1327" s="10">
        <f t="shared" si="390"/>
        <v>0.13386880856760375</v>
      </c>
      <c r="T1327" s="10">
        <f t="shared" si="391"/>
        <v>0.1606425702811245</v>
      </c>
      <c r="U1327" s="10">
        <f t="shared" si="392"/>
        <v>9.906291834002677E-2</v>
      </c>
      <c r="V1327" s="10">
        <f t="shared" si="393"/>
        <v>2.4096385542168676E-2</v>
      </c>
      <c r="W1327" s="1">
        <v>1</v>
      </c>
      <c r="X1327" s="1">
        <v>5</v>
      </c>
      <c r="Y1327" s="1">
        <v>9</v>
      </c>
      <c r="Z1327" s="1">
        <v>4</v>
      </c>
      <c r="AA1327" s="8">
        <f t="shared" si="394"/>
        <v>19</v>
      </c>
      <c r="AB1327" s="10">
        <f t="shared" si="395"/>
        <v>5.2631578947368418E-2</v>
      </c>
      <c r="AC1327" s="10">
        <f t="shared" si="396"/>
        <v>0.26315789473684209</v>
      </c>
      <c r="AD1327" s="10">
        <f t="shared" si="397"/>
        <v>0.47368421052631576</v>
      </c>
      <c r="AE1327" s="10">
        <f t="shared" si="398"/>
        <v>0.21052631578947367</v>
      </c>
      <c r="AF1327" s="1">
        <v>3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60</v>
      </c>
      <c r="AO1327" s="20" t="str">
        <f t="shared" si="381"/>
        <v>50-65</v>
      </c>
      <c r="AP1327" s="1">
        <v>2786</v>
      </c>
      <c r="AQ1327" s="1">
        <v>0</v>
      </c>
      <c r="AR1327" s="1">
        <v>0</v>
      </c>
      <c r="AS1327" s="1">
        <v>0</v>
      </c>
      <c r="AT1327" s="1">
        <v>1</v>
      </c>
      <c r="AU1327" s="1">
        <v>0</v>
      </c>
      <c r="AV1327" s="1">
        <v>0</v>
      </c>
      <c r="AW1327" s="1">
        <v>0</v>
      </c>
      <c r="AX1327" s="1">
        <v>1</v>
      </c>
      <c r="AY1327" s="1">
        <v>0</v>
      </c>
      <c r="AZ1327" s="1">
        <v>711</v>
      </c>
      <c r="BA1327" s="23">
        <v>42063</v>
      </c>
      <c r="BB1327" s="25">
        <f t="shared" si="382"/>
        <v>2</v>
      </c>
      <c r="BC1327" s="25" t="str">
        <f t="shared" si="383"/>
        <v>February</v>
      </c>
      <c r="BD1327" s="25">
        <v>1</v>
      </c>
      <c r="BE1327" t="str">
        <f t="shared" si="384"/>
        <v>240,83151,High income,908,High spender,0.0109198927252829,0,0,93,407,28,100,120,74,18,747,0.544846050870147,0.0374832663989291,0.133868808567604,0.160642570281124,0.0990629183400268,0.0240963855421687,1,5,9,4,19,0.0526315789473684,0.263157894736842,0.473684210526316,0.210526315789474,3,0,0,0,0,0,0,0,60,50-65,2786,0,0,0,1,0,0,0,1,0,711</v>
      </c>
    </row>
    <row r="1328" spans="1:57" ht="13.2" x14ac:dyDescent="0.25">
      <c r="A1328" s="8">
        <v>1446</v>
      </c>
      <c r="B1328" s="1">
        <v>64474</v>
      </c>
      <c r="C1328" s="8" t="str">
        <f t="shared" si="385"/>
        <v>High income</v>
      </c>
      <c r="D1328" s="31">
        <v>66</v>
      </c>
      <c r="E1328" s="34" t="str">
        <f t="shared" si="386"/>
        <v>Low spender</v>
      </c>
      <c r="F1328" s="10">
        <f t="shared" si="380"/>
        <v>1.0236684555014425E-3</v>
      </c>
      <c r="G1328" s="1">
        <v>0</v>
      </c>
      <c r="H1328" s="1">
        <v>1</v>
      </c>
      <c r="I1328" s="1">
        <v>59</v>
      </c>
      <c r="J1328" s="1">
        <v>381</v>
      </c>
      <c r="K1328" s="1">
        <v>35</v>
      </c>
      <c r="L1328" s="1">
        <v>172</v>
      </c>
      <c r="M1328" s="1">
        <v>56</v>
      </c>
      <c r="N1328" s="1">
        <v>86</v>
      </c>
      <c r="O1328" s="1">
        <v>93</v>
      </c>
      <c r="P1328" s="8">
        <f t="shared" si="387"/>
        <v>823</v>
      </c>
      <c r="Q1328" s="10">
        <f t="shared" si="388"/>
        <v>0.46294046172539488</v>
      </c>
      <c r="R1328" s="10">
        <f t="shared" si="389"/>
        <v>4.25273390036452E-2</v>
      </c>
      <c r="S1328" s="10">
        <f t="shared" si="390"/>
        <v>0.20899149453219928</v>
      </c>
      <c r="T1328" s="10">
        <f t="shared" si="391"/>
        <v>6.8043742405832316E-2</v>
      </c>
      <c r="U1328" s="10">
        <f t="shared" si="392"/>
        <v>0.10449574726609964</v>
      </c>
      <c r="V1328" s="10">
        <f t="shared" si="393"/>
        <v>0.11300121506682867</v>
      </c>
      <c r="W1328" s="1">
        <v>2</v>
      </c>
      <c r="X1328" s="1">
        <v>8</v>
      </c>
      <c r="Y1328" s="1">
        <v>2</v>
      </c>
      <c r="Z1328" s="1">
        <v>10</v>
      </c>
      <c r="AA1328" s="8">
        <f t="shared" si="394"/>
        <v>22</v>
      </c>
      <c r="AB1328" s="10">
        <f t="shared" si="395"/>
        <v>9.0909090909090912E-2</v>
      </c>
      <c r="AC1328" s="10">
        <f t="shared" si="396"/>
        <v>0.36363636363636365</v>
      </c>
      <c r="AD1328" s="10">
        <f t="shared" si="397"/>
        <v>9.0909090909090912E-2</v>
      </c>
      <c r="AE1328" s="10">
        <f t="shared" si="398"/>
        <v>0.45454545454545453</v>
      </c>
      <c r="AF1328" s="1">
        <v>5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48</v>
      </c>
      <c r="AO1328" s="20" t="str">
        <f t="shared" si="381"/>
        <v>36-50</v>
      </c>
      <c r="AP1328" s="1">
        <v>2409</v>
      </c>
      <c r="AQ1328" s="1">
        <v>0</v>
      </c>
      <c r="AR1328" s="1">
        <v>0</v>
      </c>
      <c r="AS1328" s="1">
        <v>0</v>
      </c>
      <c r="AT1328" s="1">
        <v>1</v>
      </c>
      <c r="AU1328" s="1">
        <v>0</v>
      </c>
      <c r="AV1328" s="1">
        <v>0</v>
      </c>
      <c r="AW1328" s="1">
        <v>1</v>
      </c>
      <c r="AX1328" s="1">
        <v>0</v>
      </c>
      <c r="AY1328" s="1">
        <v>0</v>
      </c>
      <c r="AZ1328" s="1">
        <v>637</v>
      </c>
      <c r="BA1328" s="23">
        <v>42440</v>
      </c>
      <c r="BB1328" s="25">
        <f t="shared" si="382"/>
        <v>3</v>
      </c>
      <c r="BC1328" s="25" t="str">
        <f t="shared" si="383"/>
        <v>March</v>
      </c>
      <c r="BD1328" s="25">
        <v>1</v>
      </c>
      <c r="BE1328" t="str">
        <f t="shared" si="384"/>
        <v>1446,64474,High income,66,Low spender,0.00102366845550144,0,1,59,381,35,172,56,86,93,823,0.462940461725395,0.0425273390036452,0.208991494532199,0.0680437424058323,0.1044957472661,0.113001215066829,2,8,2,10,22,0.0909090909090909,0.363636363636364,0.0909090909090909,0.454545454545455,5,0,0,0,0,0,0,0,48,36-50,2409,0,0,0,1,0,0,1,0,0,637</v>
      </c>
    </row>
    <row r="1329" spans="1:57" ht="13.2" x14ac:dyDescent="0.25">
      <c r="A1329" s="8">
        <v>2202</v>
      </c>
      <c r="B1329" s="1">
        <v>70421</v>
      </c>
      <c r="C1329" s="8" t="str">
        <f t="shared" si="385"/>
        <v>High income</v>
      </c>
      <c r="D1329" s="31">
        <v>258</v>
      </c>
      <c r="E1329" s="34" t="str">
        <f t="shared" si="386"/>
        <v>Low spender</v>
      </c>
      <c r="F1329" s="10">
        <f t="shared" si="380"/>
        <v>3.6636798682211274E-3</v>
      </c>
      <c r="G1329" s="1">
        <v>0</v>
      </c>
      <c r="H1329" s="1">
        <v>1</v>
      </c>
      <c r="I1329" s="1">
        <v>98</v>
      </c>
      <c r="J1329" s="1">
        <v>479</v>
      </c>
      <c r="K1329" s="1">
        <v>28</v>
      </c>
      <c r="L1329" s="1">
        <v>136</v>
      </c>
      <c r="M1329" s="1">
        <v>75</v>
      </c>
      <c r="N1329" s="1">
        <v>14</v>
      </c>
      <c r="O1329" s="1">
        <v>35</v>
      </c>
      <c r="P1329" s="8">
        <f t="shared" si="387"/>
        <v>767</v>
      </c>
      <c r="Q1329" s="10">
        <f t="shared" si="388"/>
        <v>0.62451108213820083</v>
      </c>
      <c r="R1329" s="10">
        <f t="shared" si="389"/>
        <v>3.6505867014341588E-2</v>
      </c>
      <c r="S1329" s="10">
        <f t="shared" si="390"/>
        <v>0.17731421121251631</v>
      </c>
      <c r="T1329" s="10">
        <f t="shared" si="391"/>
        <v>9.7783572359843543E-2</v>
      </c>
      <c r="U1329" s="10">
        <f t="shared" si="392"/>
        <v>1.8252933507170794E-2</v>
      </c>
      <c r="V1329" s="10">
        <f t="shared" si="393"/>
        <v>4.563233376792699E-2</v>
      </c>
      <c r="W1329" s="1">
        <v>3</v>
      </c>
      <c r="X1329" s="1">
        <v>10</v>
      </c>
      <c r="Y1329" s="1">
        <v>3</v>
      </c>
      <c r="Z1329" s="1">
        <v>7</v>
      </c>
      <c r="AA1329" s="8">
        <f t="shared" si="394"/>
        <v>23</v>
      </c>
      <c r="AB1329" s="10">
        <f t="shared" si="395"/>
        <v>0.13043478260869565</v>
      </c>
      <c r="AC1329" s="10">
        <f t="shared" si="396"/>
        <v>0.43478260869565216</v>
      </c>
      <c r="AD1329" s="10">
        <f t="shared" si="397"/>
        <v>0.13043478260869565</v>
      </c>
      <c r="AE1329" s="10">
        <f t="shared" si="398"/>
        <v>0.30434782608695654</v>
      </c>
      <c r="AF1329" s="1">
        <v>6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66</v>
      </c>
      <c r="AO1329" s="20" t="str">
        <f t="shared" si="381"/>
        <v>66+</v>
      </c>
      <c r="AP1329" s="1">
        <v>2160</v>
      </c>
      <c r="AQ1329" s="1">
        <v>0</v>
      </c>
      <c r="AR1329" s="1">
        <v>1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1</v>
      </c>
      <c r="AZ1329" s="1">
        <v>697</v>
      </c>
      <c r="BA1329" s="23">
        <v>42689</v>
      </c>
      <c r="BB1329" s="25">
        <f t="shared" si="382"/>
        <v>11</v>
      </c>
      <c r="BC1329" s="25" t="str">
        <f t="shared" si="383"/>
        <v>November</v>
      </c>
      <c r="BD1329" s="25">
        <v>1</v>
      </c>
      <c r="BE1329" t="str">
        <f t="shared" si="384"/>
        <v>2202,70421,High income,258,Low spender,0.00366367986822113,0,1,98,479,28,136,75,14,35,767,0.624511082138201,0.0365058670143416,0.177314211212516,0.0977835723598435,0.0182529335071708,0.045632333767927,3,10,3,7,23,0.130434782608696,0.434782608695652,0.130434782608696,0.304347826086957,6,0,0,0,0,0,0,0,66,66+,2160,0,1,0,0,0,0,0,0,1,697</v>
      </c>
    </row>
    <row r="1330" spans="1:57" ht="13.2" x14ac:dyDescent="0.25">
      <c r="A1330" s="8">
        <v>979</v>
      </c>
      <c r="B1330" s="1">
        <v>69901</v>
      </c>
      <c r="C1330" s="8" t="str">
        <f t="shared" si="385"/>
        <v>High income</v>
      </c>
      <c r="D1330" s="31">
        <v>257</v>
      </c>
      <c r="E1330" s="34" t="str">
        <f t="shared" si="386"/>
        <v>Low spender</v>
      </c>
      <c r="F1330" s="10">
        <f t="shared" si="380"/>
        <v>3.6766283744152444E-3</v>
      </c>
      <c r="G1330" s="1">
        <v>0</v>
      </c>
      <c r="H1330" s="1">
        <v>1</v>
      </c>
      <c r="I1330" s="1">
        <v>95</v>
      </c>
      <c r="J1330" s="1">
        <v>312</v>
      </c>
      <c r="K1330" s="1">
        <v>21</v>
      </c>
      <c r="L1330" s="1">
        <v>206</v>
      </c>
      <c r="M1330" s="1">
        <v>102</v>
      </c>
      <c r="N1330" s="1">
        <v>92</v>
      </c>
      <c r="O1330" s="1">
        <v>149</v>
      </c>
      <c r="P1330" s="8">
        <f t="shared" si="387"/>
        <v>882</v>
      </c>
      <c r="Q1330" s="10">
        <f t="shared" si="388"/>
        <v>0.35374149659863946</v>
      </c>
      <c r="R1330" s="10">
        <f t="shared" si="389"/>
        <v>2.3809523809523808E-2</v>
      </c>
      <c r="S1330" s="10">
        <f t="shared" si="390"/>
        <v>0.23356009070294784</v>
      </c>
      <c r="T1330" s="10">
        <f t="shared" si="391"/>
        <v>0.11564625850340136</v>
      </c>
      <c r="U1330" s="10">
        <f t="shared" si="392"/>
        <v>0.10430839002267574</v>
      </c>
      <c r="V1330" s="10">
        <f t="shared" si="393"/>
        <v>0.16893424036281179</v>
      </c>
      <c r="W1330" s="1">
        <v>3</v>
      </c>
      <c r="X1330" s="1">
        <v>7</v>
      </c>
      <c r="Y1330" s="1">
        <v>3</v>
      </c>
      <c r="Z1330" s="1">
        <v>10</v>
      </c>
      <c r="AA1330" s="8">
        <f t="shared" si="394"/>
        <v>23</v>
      </c>
      <c r="AB1330" s="10">
        <f t="shared" si="395"/>
        <v>0.13043478260869565</v>
      </c>
      <c r="AC1330" s="10">
        <f t="shared" si="396"/>
        <v>0.30434782608695654</v>
      </c>
      <c r="AD1330" s="10">
        <f t="shared" si="397"/>
        <v>0.13043478260869565</v>
      </c>
      <c r="AE1330" s="10">
        <f t="shared" si="398"/>
        <v>0.43478260869565216</v>
      </c>
      <c r="AF1330" s="1">
        <v>5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51</v>
      </c>
      <c r="AO1330" s="20" t="str">
        <f t="shared" si="381"/>
        <v>50-65</v>
      </c>
      <c r="AP1330" s="1">
        <v>2555</v>
      </c>
      <c r="AQ1330" s="1">
        <v>1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1</v>
      </c>
      <c r="AX1330" s="1">
        <v>0</v>
      </c>
      <c r="AY1330" s="1">
        <v>0</v>
      </c>
      <c r="AZ1330" s="1">
        <v>584</v>
      </c>
      <c r="BA1330" s="23">
        <v>42294</v>
      </c>
      <c r="BB1330" s="25">
        <f t="shared" si="382"/>
        <v>10</v>
      </c>
      <c r="BC1330" s="25" t="str">
        <f t="shared" si="383"/>
        <v>October</v>
      </c>
      <c r="BD1330" s="25">
        <v>1</v>
      </c>
      <c r="BE1330" t="str">
        <f t="shared" si="384"/>
        <v>979,69901,High income,257,Low spender,0.00367662837441524,0,1,95,312,21,206,102,92,149,882,0.353741496598639,0.0238095238095238,0.233560090702948,0.115646258503401,0.104308390022676,0.168934240362812,3,7,3,10,23,0.130434782608696,0.304347826086957,0.130434782608696,0.434782608695652,5,0,0,0,0,0,0,0,51,50-65,2555,1,0,0,0,0,0,1,0,0,584</v>
      </c>
    </row>
    <row r="1331" spans="1:57" ht="13.2" x14ac:dyDescent="0.25">
      <c r="A1331" s="8">
        <v>1234</v>
      </c>
      <c r="B1331" s="1">
        <v>71613</v>
      </c>
      <c r="C1331" s="8" t="str">
        <f t="shared" si="385"/>
        <v>High income</v>
      </c>
      <c r="D1331" s="31">
        <v>15</v>
      </c>
      <c r="E1331" s="34" t="str">
        <f t="shared" si="386"/>
        <v>Low spender</v>
      </c>
      <c r="F1331" s="10">
        <f t="shared" si="380"/>
        <v>2.0945917640651838E-4</v>
      </c>
      <c r="G1331" s="1">
        <v>0</v>
      </c>
      <c r="H1331" s="1">
        <v>0</v>
      </c>
      <c r="I1331" s="1">
        <v>26</v>
      </c>
      <c r="J1331" s="1">
        <v>426</v>
      </c>
      <c r="K1331" s="1">
        <v>49</v>
      </c>
      <c r="L1331" s="1">
        <v>127</v>
      </c>
      <c r="M1331" s="1">
        <v>111</v>
      </c>
      <c r="N1331" s="1">
        <v>21</v>
      </c>
      <c r="O1331" s="1">
        <v>42</v>
      </c>
      <c r="P1331" s="8">
        <f t="shared" si="387"/>
        <v>776</v>
      </c>
      <c r="Q1331" s="10">
        <f t="shared" si="388"/>
        <v>0.5489690721649485</v>
      </c>
      <c r="R1331" s="10">
        <f t="shared" si="389"/>
        <v>6.3144329896907214E-2</v>
      </c>
      <c r="S1331" s="10">
        <f t="shared" si="390"/>
        <v>0.16365979381443299</v>
      </c>
      <c r="T1331" s="10">
        <f t="shared" si="391"/>
        <v>0.14304123711340205</v>
      </c>
      <c r="U1331" s="10">
        <f t="shared" si="392"/>
        <v>2.7061855670103094E-2</v>
      </c>
      <c r="V1331" s="10">
        <f t="shared" si="393"/>
        <v>5.4123711340206188E-2</v>
      </c>
      <c r="W1331" s="1">
        <v>1</v>
      </c>
      <c r="X1331" s="1">
        <v>8</v>
      </c>
      <c r="Y1331" s="1">
        <v>2</v>
      </c>
      <c r="Z1331" s="1">
        <v>10</v>
      </c>
      <c r="AA1331" s="8">
        <f t="shared" si="394"/>
        <v>21</v>
      </c>
      <c r="AB1331" s="10">
        <f t="shared" si="395"/>
        <v>4.7619047619047616E-2</v>
      </c>
      <c r="AC1331" s="10">
        <f t="shared" si="396"/>
        <v>0.38095238095238093</v>
      </c>
      <c r="AD1331" s="10">
        <f t="shared" si="397"/>
        <v>9.5238095238095233E-2</v>
      </c>
      <c r="AE1331" s="10">
        <f t="shared" si="398"/>
        <v>0.47619047619047616</v>
      </c>
      <c r="AF1331" s="1">
        <v>4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55</v>
      </c>
      <c r="AO1331" s="20" t="str">
        <f t="shared" si="381"/>
        <v>50-65</v>
      </c>
      <c r="AP1331" s="1">
        <v>2471</v>
      </c>
      <c r="AQ1331" s="1">
        <v>0</v>
      </c>
      <c r="AR1331" s="1">
        <v>0</v>
      </c>
      <c r="AS1331" s="1">
        <v>0</v>
      </c>
      <c r="AT1331" s="1">
        <v>1</v>
      </c>
      <c r="AU1331" s="1">
        <v>0</v>
      </c>
      <c r="AV1331" s="1">
        <v>0</v>
      </c>
      <c r="AW1331" s="1">
        <v>1</v>
      </c>
      <c r="AX1331" s="1">
        <v>0</v>
      </c>
      <c r="AY1331" s="1">
        <v>0</v>
      </c>
      <c r="AZ1331" s="1">
        <v>692</v>
      </c>
      <c r="BA1331" s="23">
        <v>42378</v>
      </c>
      <c r="BB1331" s="25">
        <f t="shared" si="382"/>
        <v>1</v>
      </c>
      <c r="BC1331" s="25" t="str">
        <f t="shared" si="383"/>
        <v>January</v>
      </c>
      <c r="BD1331" s="25">
        <v>1</v>
      </c>
      <c r="BE1331" t="str">
        <f t="shared" si="384"/>
        <v>1234,71613,High income,15,Low spender,0.000209459176406518,0,0,26,426,49,127,111,21,42,776,0.548969072164949,0.0631443298969072,0.163659793814433,0.143041237113402,0.0270618556701031,0.0541237113402062,1,8,2,10,21,0.0476190476190476,0.380952380952381,0.0952380952380952,0.476190476190476,4,0,0,0,0,0,0,0,55,50-65,2471,0,0,0,1,0,0,1,0,0,692</v>
      </c>
    </row>
    <row r="1332" spans="1:57" ht="13.2" x14ac:dyDescent="0.25">
      <c r="A1332" s="8">
        <v>1797</v>
      </c>
      <c r="B1332" s="1">
        <v>64449</v>
      </c>
      <c r="C1332" s="8" t="str">
        <f t="shared" si="385"/>
        <v>High income</v>
      </c>
      <c r="D1332" s="31">
        <v>989</v>
      </c>
      <c r="E1332" s="34" t="str">
        <f t="shared" si="386"/>
        <v>High spender</v>
      </c>
      <c r="F1332" s="10">
        <f t="shared" si="380"/>
        <v>1.5345466958370184E-2</v>
      </c>
      <c r="G1332" s="1">
        <v>1</v>
      </c>
      <c r="H1332" s="1">
        <v>0</v>
      </c>
      <c r="I1332" s="1">
        <v>70</v>
      </c>
      <c r="J1332" s="1">
        <v>218</v>
      </c>
      <c r="K1332" s="1">
        <v>63</v>
      </c>
      <c r="L1332" s="1">
        <v>282</v>
      </c>
      <c r="M1332" s="1">
        <v>137</v>
      </c>
      <c r="N1332" s="1">
        <v>35</v>
      </c>
      <c r="O1332" s="1">
        <v>70</v>
      </c>
      <c r="P1332" s="8">
        <f t="shared" si="387"/>
        <v>805</v>
      </c>
      <c r="Q1332" s="10">
        <f t="shared" si="388"/>
        <v>0.27080745341614909</v>
      </c>
      <c r="R1332" s="10">
        <f t="shared" si="389"/>
        <v>7.8260869565217397E-2</v>
      </c>
      <c r="S1332" s="10">
        <f t="shared" si="390"/>
        <v>0.35031055900621116</v>
      </c>
      <c r="T1332" s="10">
        <f t="shared" si="391"/>
        <v>0.17018633540372671</v>
      </c>
      <c r="U1332" s="10">
        <f t="shared" si="392"/>
        <v>4.3478260869565216E-2</v>
      </c>
      <c r="V1332" s="10">
        <f t="shared" si="393"/>
        <v>8.6956521739130432E-2</v>
      </c>
      <c r="W1332" s="1">
        <v>4</v>
      </c>
      <c r="X1332" s="1">
        <v>5</v>
      </c>
      <c r="Y1332" s="1">
        <v>3</v>
      </c>
      <c r="Z1332" s="1">
        <v>12</v>
      </c>
      <c r="AA1332" s="8">
        <f t="shared" si="394"/>
        <v>24</v>
      </c>
      <c r="AB1332" s="10">
        <f t="shared" si="395"/>
        <v>0.16666666666666666</v>
      </c>
      <c r="AC1332" s="10">
        <f t="shared" si="396"/>
        <v>0.20833333333333334</v>
      </c>
      <c r="AD1332" s="10">
        <f t="shared" si="397"/>
        <v>0.125</v>
      </c>
      <c r="AE1332" s="10">
        <f t="shared" si="398"/>
        <v>0.5</v>
      </c>
      <c r="AF1332" s="1">
        <v>4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31</v>
      </c>
      <c r="AO1332" s="20" t="str">
        <f t="shared" si="381"/>
        <v>24-35</v>
      </c>
      <c r="AP1332" s="1">
        <v>2290</v>
      </c>
      <c r="AQ1332" s="1">
        <v>0</v>
      </c>
      <c r="AR1332" s="1">
        <v>0</v>
      </c>
      <c r="AS1332" s="1">
        <v>1</v>
      </c>
      <c r="AT1332" s="1">
        <v>0</v>
      </c>
      <c r="AU1332" s="1">
        <v>0</v>
      </c>
      <c r="AV1332" s="1">
        <v>0</v>
      </c>
      <c r="AW1332" s="1">
        <v>1</v>
      </c>
      <c r="AX1332" s="1">
        <v>0</v>
      </c>
      <c r="AY1332" s="1">
        <v>0</v>
      </c>
      <c r="AZ1332" s="1">
        <v>665</v>
      </c>
      <c r="BA1332" s="23">
        <v>42559</v>
      </c>
      <c r="BB1332" s="25">
        <f t="shared" si="382"/>
        <v>7</v>
      </c>
      <c r="BC1332" s="25" t="str">
        <f t="shared" si="383"/>
        <v>July</v>
      </c>
      <c r="BD1332" s="25">
        <v>1</v>
      </c>
      <c r="BE1332" t="str">
        <f t="shared" si="384"/>
        <v>1797,64449,High income,989,High spender,0.0153454669583702,1,0,70,218,63,282,137,35,70,805,0.270807453416149,0.0782608695652174,0.350310559006211,0.170186335403727,0.0434782608695652,0.0869565217391304,4,5,3,12,24,0.166666666666667,0.208333333333333,0.125,0.5,4,0,0,0,0,0,0,0,31,24-35,2290,0,0,1,0,0,0,1,0,0,665</v>
      </c>
    </row>
    <row r="1333" spans="1:57" ht="13.2" x14ac:dyDescent="0.25">
      <c r="A1333" s="8">
        <v>1388</v>
      </c>
      <c r="B1333" s="1">
        <v>70566</v>
      </c>
      <c r="C1333" s="8" t="str">
        <f t="shared" si="385"/>
        <v>High income</v>
      </c>
      <c r="D1333" s="31">
        <v>14</v>
      </c>
      <c r="E1333" s="34" t="str">
        <f t="shared" si="386"/>
        <v>Low spender</v>
      </c>
      <c r="F1333" s="10">
        <f t="shared" si="380"/>
        <v>1.9839582801915937E-4</v>
      </c>
      <c r="G1333" s="1">
        <v>0</v>
      </c>
      <c r="H1333" s="1">
        <v>1</v>
      </c>
      <c r="I1333" s="1">
        <v>4</v>
      </c>
      <c r="J1333" s="1">
        <v>381</v>
      </c>
      <c r="K1333" s="1">
        <v>28</v>
      </c>
      <c r="L1333" s="1">
        <v>215</v>
      </c>
      <c r="M1333" s="1">
        <v>84</v>
      </c>
      <c r="N1333" s="1">
        <v>28</v>
      </c>
      <c r="O1333" s="1">
        <v>21</v>
      </c>
      <c r="P1333" s="8">
        <f t="shared" si="387"/>
        <v>757</v>
      </c>
      <c r="Q1333" s="10">
        <f t="shared" si="388"/>
        <v>0.50330250990752967</v>
      </c>
      <c r="R1333" s="10">
        <f t="shared" si="389"/>
        <v>3.6988110964332896E-2</v>
      </c>
      <c r="S1333" s="10">
        <f t="shared" si="390"/>
        <v>0.28401585204755614</v>
      </c>
      <c r="T1333" s="10">
        <f t="shared" si="391"/>
        <v>0.11096433289299867</v>
      </c>
      <c r="U1333" s="10">
        <f t="shared" si="392"/>
        <v>3.6988110964332896E-2</v>
      </c>
      <c r="V1333" s="10">
        <f t="shared" si="393"/>
        <v>2.7741083223249668E-2</v>
      </c>
      <c r="W1333" s="1">
        <v>2</v>
      </c>
      <c r="X1333" s="1">
        <v>6</v>
      </c>
      <c r="Y1333" s="1">
        <v>5</v>
      </c>
      <c r="Z1333" s="1">
        <v>9</v>
      </c>
      <c r="AA1333" s="8">
        <f t="shared" si="394"/>
        <v>22</v>
      </c>
      <c r="AB1333" s="10">
        <f t="shared" si="395"/>
        <v>9.0909090909090912E-2</v>
      </c>
      <c r="AC1333" s="10">
        <f t="shared" si="396"/>
        <v>0.27272727272727271</v>
      </c>
      <c r="AD1333" s="10">
        <f t="shared" si="397"/>
        <v>0.22727272727272727</v>
      </c>
      <c r="AE1333" s="10">
        <f t="shared" si="398"/>
        <v>0.40909090909090912</v>
      </c>
      <c r="AF1333" s="1">
        <v>3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52</v>
      </c>
      <c r="AO1333" s="20" t="str">
        <f t="shared" si="381"/>
        <v>50-65</v>
      </c>
      <c r="AP1333" s="1">
        <v>2425</v>
      </c>
      <c r="AQ1333" s="1">
        <v>0</v>
      </c>
      <c r="AR1333" s="1">
        <v>0</v>
      </c>
      <c r="AS1333" s="1">
        <v>1</v>
      </c>
      <c r="AT1333" s="1">
        <v>0</v>
      </c>
      <c r="AU1333" s="1">
        <v>0</v>
      </c>
      <c r="AV1333" s="1">
        <v>0</v>
      </c>
      <c r="AW1333" s="1">
        <v>1</v>
      </c>
      <c r="AX1333" s="1">
        <v>0</v>
      </c>
      <c r="AY1333" s="1">
        <v>0</v>
      </c>
      <c r="AZ1333" s="1">
        <v>715</v>
      </c>
      <c r="BA1333" s="23">
        <v>42424</v>
      </c>
      <c r="BB1333" s="25">
        <f t="shared" si="382"/>
        <v>2</v>
      </c>
      <c r="BC1333" s="25" t="str">
        <f t="shared" si="383"/>
        <v>February</v>
      </c>
      <c r="BD1333" s="25">
        <v>1</v>
      </c>
      <c r="BE1333" t="str">
        <f t="shared" si="384"/>
        <v>1388,70566,High income,14,Low spender,0.000198395828019159,0,1,4,381,28,215,84,28,21,757,0.50330250990753,0.0369881109643329,0.284015852047556,0.110964332892999,0.0369881109643329,0.0277410832232497,2,6,5,9,22,0.0909090909090909,0.272727272727273,0.227272727272727,0.409090909090909,3,0,0,0,0,0,0,0,52,50-65,2425,0,0,1,0,0,0,1,0,0,715</v>
      </c>
    </row>
    <row r="1334" spans="1:57" ht="13.2" x14ac:dyDescent="0.25">
      <c r="A1334" s="8">
        <v>2106</v>
      </c>
      <c r="B1334" s="1">
        <v>96547</v>
      </c>
      <c r="C1334" s="8" t="str">
        <f t="shared" si="385"/>
        <v>High income</v>
      </c>
      <c r="D1334" s="31">
        <v>2068</v>
      </c>
      <c r="E1334" s="34" t="str">
        <f t="shared" si="386"/>
        <v>High spender</v>
      </c>
      <c r="F1334" s="10">
        <f t="shared" si="380"/>
        <v>2.1419619459952147E-2</v>
      </c>
      <c r="G1334" s="1">
        <v>0</v>
      </c>
      <c r="H1334" s="1">
        <v>0</v>
      </c>
      <c r="I1334" s="1">
        <v>4</v>
      </c>
      <c r="J1334" s="1">
        <v>448</v>
      </c>
      <c r="K1334" s="1">
        <v>21</v>
      </c>
      <c r="L1334" s="1">
        <v>125</v>
      </c>
      <c r="M1334" s="1">
        <v>52</v>
      </c>
      <c r="N1334" s="1">
        <v>101</v>
      </c>
      <c r="O1334" s="1">
        <v>62</v>
      </c>
      <c r="P1334" s="8">
        <f t="shared" si="387"/>
        <v>809</v>
      </c>
      <c r="Q1334" s="10">
        <f t="shared" si="388"/>
        <v>0.553770086526576</v>
      </c>
      <c r="R1334" s="10">
        <f t="shared" si="389"/>
        <v>2.595797280593325E-2</v>
      </c>
      <c r="S1334" s="10">
        <f t="shared" si="390"/>
        <v>0.15451174289245984</v>
      </c>
      <c r="T1334" s="10">
        <f t="shared" si="391"/>
        <v>6.4276885043263288E-2</v>
      </c>
      <c r="U1334" s="10">
        <f t="shared" si="392"/>
        <v>0.12484548825710753</v>
      </c>
      <c r="V1334" s="10">
        <f t="shared" si="393"/>
        <v>7.6637824474660068E-2</v>
      </c>
      <c r="W1334" s="1">
        <v>0</v>
      </c>
      <c r="X1334" s="1">
        <v>7</v>
      </c>
      <c r="Y1334" s="1">
        <v>6</v>
      </c>
      <c r="Z1334" s="1">
        <v>8</v>
      </c>
      <c r="AA1334" s="8">
        <f t="shared" si="394"/>
        <v>21</v>
      </c>
      <c r="AB1334" s="10">
        <f t="shared" si="395"/>
        <v>0</v>
      </c>
      <c r="AC1334" s="10">
        <f t="shared" si="396"/>
        <v>0.33333333333333331</v>
      </c>
      <c r="AD1334" s="10">
        <f t="shared" si="397"/>
        <v>0.2857142857142857</v>
      </c>
      <c r="AE1334" s="10">
        <f t="shared" si="398"/>
        <v>0.38095238095238093</v>
      </c>
      <c r="AF1334" s="1">
        <v>2</v>
      </c>
      <c r="AG1334" s="1">
        <v>1</v>
      </c>
      <c r="AH1334" s="1">
        <v>0</v>
      </c>
      <c r="AI1334" s="1">
        <v>1</v>
      </c>
      <c r="AJ1334" s="1">
        <v>0</v>
      </c>
      <c r="AK1334" s="1">
        <v>1</v>
      </c>
      <c r="AL1334" s="1">
        <v>0</v>
      </c>
      <c r="AM1334" s="1">
        <v>1</v>
      </c>
      <c r="AN1334" s="1">
        <v>40</v>
      </c>
      <c r="AO1334" s="20" t="str">
        <f t="shared" si="381"/>
        <v>36-50</v>
      </c>
      <c r="AP1334" s="1">
        <v>2196</v>
      </c>
      <c r="AQ1334" s="1">
        <v>0</v>
      </c>
      <c r="AR1334" s="1">
        <v>1</v>
      </c>
      <c r="AS1334" s="1">
        <v>0</v>
      </c>
      <c r="AT1334" s="1">
        <v>0</v>
      </c>
      <c r="AU1334" s="1">
        <v>0</v>
      </c>
      <c r="AV1334" s="1">
        <v>1</v>
      </c>
      <c r="AW1334" s="1">
        <v>0</v>
      </c>
      <c r="AX1334" s="1">
        <v>0</v>
      </c>
      <c r="AY1334" s="1">
        <v>0</v>
      </c>
      <c r="AZ1334" s="1">
        <v>685</v>
      </c>
      <c r="BA1334" s="23">
        <v>42653</v>
      </c>
      <c r="BB1334" s="25">
        <f t="shared" si="382"/>
        <v>10</v>
      </c>
      <c r="BC1334" s="25" t="str">
        <f t="shared" si="383"/>
        <v>October</v>
      </c>
      <c r="BD1334" s="25">
        <v>1</v>
      </c>
      <c r="BE1334" t="str">
        <f t="shared" si="384"/>
        <v>2106,96547,High income,2068,High spender,0.0214196194599521,0,0,4,448,21,125,52,101,62,809,0.553770086526576,0.0259579728059332,0.15451174289246,0.0642768850432633,0.124845488257108,0.0766378244746601,0,7,6,8,21,0,0.333333333333333,0.285714285714286,0.380952380952381,2,1,0,1,0,1,0,1,40,36-50,2196,0,1,0,0,0,1,0,0,0,685</v>
      </c>
    </row>
    <row r="1335" spans="1:57" ht="13.2" x14ac:dyDescent="0.25">
      <c r="A1335" s="8">
        <v>588</v>
      </c>
      <c r="B1335" s="1">
        <v>77297</v>
      </c>
      <c r="C1335" s="8" t="str">
        <f t="shared" si="385"/>
        <v>High income</v>
      </c>
      <c r="D1335" s="31">
        <v>35</v>
      </c>
      <c r="E1335" s="34" t="str">
        <f t="shared" si="386"/>
        <v>Low spender</v>
      </c>
      <c r="F1335" s="10">
        <f t="shared" si="380"/>
        <v>4.5279894433160409E-4</v>
      </c>
      <c r="G1335" s="1">
        <v>0</v>
      </c>
      <c r="H1335" s="1">
        <v>0</v>
      </c>
      <c r="I1335" s="1">
        <v>84</v>
      </c>
      <c r="J1335" s="1">
        <v>408</v>
      </c>
      <c r="K1335" s="1">
        <v>61</v>
      </c>
      <c r="L1335" s="1">
        <v>109</v>
      </c>
      <c r="M1335" s="1">
        <v>48</v>
      </c>
      <c r="N1335" s="1">
        <v>122</v>
      </c>
      <c r="O1335" s="1">
        <v>41</v>
      </c>
      <c r="P1335" s="8">
        <f t="shared" si="387"/>
        <v>789</v>
      </c>
      <c r="Q1335" s="10">
        <f t="shared" si="388"/>
        <v>0.5171102661596958</v>
      </c>
      <c r="R1335" s="10">
        <f t="shared" si="389"/>
        <v>7.731305449936629E-2</v>
      </c>
      <c r="S1335" s="10">
        <f t="shared" si="390"/>
        <v>0.13814955640050697</v>
      </c>
      <c r="T1335" s="10">
        <f t="shared" si="391"/>
        <v>6.0836501901140684E-2</v>
      </c>
      <c r="U1335" s="10">
        <f t="shared" si="392"/>
        <v>0.15462610899873258</v>
      </c>
      <c r="V1335" s="10">
        <f t="shared" si="393"/>
        <v>5.1964512040557666E-2</v>
      </c>
      <c r="W1335" s="1">
        <v>1</v>
      </c>
      <c r="X1335" s="1">
        <v>5</v>
      </c>
      <c r="Y1335" s="1">
        <v>7</v>
      </c>
      <c r="Z1335" s="1">
        <v>9</v>
      </c>
      <c r="AA1335" s="8">
        <f t="shared" si="394"/>
        <v>22</v>
      </c>
      <c r="AB1335" s="10">
        <f t="shared" si="395"/>
        <v>4.5454545454545456E-2</v>
      </c>
      <c r="AC1335" s="10">
        <f t="shared" si="396"/>
        <v>0.22727272727272727</v>
      </c>
      <c r="AD1335" s="10">
        <f t="shared" si="397"/>
        <v>0.31818181818181818</v>
      </c>
      <c r="AE1335" s="10">
        <f t="shared" si="398"/>
        <v>0.40909090909090912</v>
      </c>
      <c r="AF1335" s="1">
        <v>4</v>
      </c>
      <c r="AG1335" s="1">
        <v>1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63</v>
      </c>
      <c r="AO1335" s="20" t="str">
        <f t="shared" si="381"/>
        <v>50-65</v>
      </c>
      <c r="AP1335" s="1">
        <v>2678</v>
      </c>
      <c r="AQ1335" s="1">
        <v>1</v>
      </c>
      <c r="AR1335" s="1">
        <v>0</v>
      </c>
      <c r="AS1335" s="1">
        <v>0</v>
      </c>
      <c r="AT1335" s="1">
        <v>0</v>
      </c>
      <c r="AU1335" s="1">
        <v>0</v>
      </c>
      <c r="AV1335" s="1">
        <v>1</v>
      </c>
      <c r="AW1335" s="1">
        <v>0</v>
      </c>
      <c r="AX1335" s="1">
        <v>0</v>
      </c>
      <c r="AY1335" s="1">
        <v>0</v>
      </c>
      <c r="AZ1335" s="1">
        <v>707</v>
      </c>
      <c r="BA1335" s="23">
        <v>42171</v>
      </c>
      <c r="BB1335" s="25">
        <f t="shared" si="382"/>
        <v>6</v>
      </c>
      <c r="BC1335" s="25" t="str">
        <f t="shared" si="383"/>
        <v>June</v>
      </c>
      <c r="BD1335" s="25">
        <v>1</v>
      </c>
      <c r="BE1335" t="str">
        <f t="shared" si="384"/>
        <v>588,77297,High income,35,Low spender,0.000452798944331604,0,0,84,408,61,109,48,122,41,789,0.517110266159696,0.0773130544993663,0.138149556400507,0.0608365019011407,0.154626108998733,0.0519645120405577,1,5,7,9,22,0.0454545454545455,0.227272727272727,0.318181818181818,0.409090909090909,4,1,0,0,0,0,0,0,63,50-65,2678,1,0,0,0,0,1,0,0,0,707</v>
      </c>
    </row>
    <row r="1336" spans="1:57" ht="13.2" x14ac:dyDescent="0.25">
      <c r="A1336" s="8">
        <v>1615</v>
      </c>
      <c r="B1336" s="1">
        <v>67087</v>
      </c>
      <c r="C1336" s="8" t="str">
        <f t="shared" si="385"/>
        <v>High income</v>
      </c>
      <c r="D1336" s="31">
        <v>1387</v>
      </c>
      <c r="E1336" s="34" t="str">
        <f t="shared" si="386"/>
        <v>High spender</v>
      </c>
      <c r="F1336" s="10">
        <f t="shared" si="380"/>
        <v>2.0674646354733407E-2</v>
      </c>
      <c r="G1336" s="1">
        <v>0</v>
      </c>
      <c r="H1336" s="1">
        <v>1</v>
      </c>
      <c r="I1336" s="1">
        <v>40</v>
      </c>
      <c r="J1336" s="1">
        <v>329</v>
      </c>
      <c r="K1336" s="1">
        <v>35</v>
      </c>
      <c r="L1336" s="1">
        <v>222</v>
      </c>
      <c r="M1336" s="1">
        <v>130</v>
      </c>
      <c r="N1336" s="1">
        <v>35</v>
      </c>
      <c r="O1336" s="1">
        <v>43</v>
      </c>
      <c r="P1336" s="8">
        <f t="shared" si="387"/>
        <v>794</v>
      </c>
      <c r="Q1336" s="10">
        <f t="shared" si="388"/>
        <v>0.41435768261964734</v>
      </c>
      <c r="R1336" s="10">
        <f t="shared" si="389"/>
        <v>4.4080604534005037E-2</v>
      </c>
      <c r="S1336" s="10">
        <f t="shared" si="390"/>
        <v>0.27959697732997479</v>
      </c>
      <c r="T1336" s="10">
        <f t="shared" si="391"/>
        <v>0.16372795969773299</v>
      </c>
      <c r="U1336" s="10">
        <f t="shared" si="392"/>
        <v>4.4080604534005037E-2</v>
      </c>
      <c r="V1336" s="10">
        <f t="shared" si="393"/>
        <v>5.4156171284634763E-2</v>
      </c>
      <c r="W1336" s="1">
        <v>2</v>
      </c>
      <c r="X1336" s="1">
        <v>7</v>
      </c>
      <c r="Y1336" s="1">
        <v>5</v>
      </c>
      <c r="Z1336" s="1">
        <v>8</v>
      </c>
      <c r="AA1336" s="8">
        <f t="shared" si="394"/>
        <v>22</v>
      </c>
      <c r="AB1336" s="10">
        <f t="shared" si="395"/>
        <v>9.0909090909090912E-2</v>
      </c>
      <c r="AC1336" s="10">
        <f t="shared" si="396"/>
        <v>0.31818181818181818</v>
      </c>
      <c r="AD1336" s="10">
        <f t="shared" si="397"/>
        <v>0.22727272727272727</v>
      </c>
      <c r="AE1336" s="10">
        <f t="shared" si="398"/>
        <v>0.36363636363636365</v>
      </c>
      <c r="AF1336" s="1">
        <v>4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67</v>
      </c>
      <c r="AO1336" s="20" t="str">
        <f t="shared" si="381"/>
        <v>66+</v>
      </c>
      <c r="AP1336" s="1">
        <v>2353</v>
      </c>
      <c r="AQ1336" s="1">
        <v>0</v>
      </c>
      <c r="AR1336" s="1">
        <v>1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1</v>
      </c>
      <c r="AY1336" s="1">
        <v>0</v>
      </c>
      <c r="AZ1336" s="1">
        <v>708</v>
      </c>
      <c r="BA1336" s="23">
        <v>42496</v>
      </c>
      <c r="BB1336" s="25">
        <f t="shared" si="382"/>
        <v>5</v>
      </c>
      <c r="BC1336" s="25" t="str">
        <f t="shared" si="383"/>
        <v>May</v>
      </c>
      <c r="BD1336" s="25">
        <v>1</v>
      </c>
      <c r="BE1336" t="str">
        <f t="shared" si="384"/>
        <v>1615,67087,High income,1387,High spender,0.0206746463547334,0,1,40,329,35,222,130,35,43,794,0.414357682619647,0.044080604534005,0.279596977329975,0.163727959697733,0.044080604534005,0.0541561712846348,2,7,5,8,22,0.0909090909090909,0.318181818181818,0.227272727272727,0.363636363636364,4,0,0,0,0,0,0,0,67,66+,2353,0,1,0,0,0,0,0,1,0,708</v>
      </c>
    </row>
    <row r="1337" spans="1:57" ht="13.2" x14ac:dyDescent="0.25">
      <c r="A1337" s="8">
        <v>2171</v>
      </c>
      <c r="B1337" s="1">
        <v>79865</v>
      </c>
      <c r="C1337" s="8" t="str">
        <f t="shared" si="385"/>
        <v>High income</v>
      </c>
      <c r="D1337" s="31">
        <v>120</v>
      </c>
      <c r="E1337" s="34" t="str">
        <f t="shared" si="386"/>
        <v>Low spender</v>
      </c>
      <c r="F1337" s="10">
        <f t="shared" si="380"/>
        <v>1.5025355287046891E-3</v>
      </c>
      <c r="G1337" s="1">
        <v>0</v>
      </c>
      <c r="H1337" s="1">
        <v>1</v>
      </c>
      <c r="I1337" s="1">
        <v>12</v>
      </c>
      <c r="J1337" s="1">
        <v>71</v>
      </c>
      <c r="K1337" s="1">
        <v>99</v>
      </c>
      <c r="L1337" s="1">
        <v>278</v>
      </c>
      <c r="M1337" s="1">
        <v>185</v>
      </c>
      <c r="N1337" s="1">
        <v>121</v>
      </c>
      <c r="O1337" s="1">
        <v>38</v>
      </c>
      <c r="P1337" s="8">
        <f t="shared" si="387"/>
        <v>792</v>
      </c>
      <c r="Q1337" s="10">
        <f t="shared" si="388"/>
        <v>8.9646464646464641E-2</v>
      </c>
      <c r="R1337" s="10">
        <f t="shared" si="389"/>
        <v>0.125</v>
      </c>
      <c r="S1337" s="10">
        <f t="shared" si="390"/>
        <v>0.35101010101010099</v>
      </c>
      <c r="T1337" s="10">
        <f t="shared" si="391"/>
        <v>0.23358585858585859</v>
      </c>
      <c r="U1337" s="10">
        <f t="shared" si="392"/>
        <v>0.15277777777777779</v>
      </c>
      <c r="V1337" s="10">
        <f t="shared" si="393"/>
        <v>4.7979797979797977E-2</v>
      </c>
      <c r="W1337" s="1">
        <v>1</v>
      </c>
      <c r="X1337" s="1">
        <v>5</v>
      </c>
      <c r="Y1337" s="1">
        <v>10</v>
      </c>
      <c r="Z1337" s="1">
        <v>5</v>
      </c>
      <c r="AA1337" s="8">
        <f t="shared" si="394"/>
        <v>21</v>
      </c>
      <c r="AB1337" s="10">
        <f t="shared" si="395"/>
        <v>4.7619047619047616E-2</v>
      </c>
      <c r="AC1337" s="10">
        <f t="shared" si="396"/>
        <v>0.23809523809523808</v>
      </c>
      <c r="AD1337" s="10">
        <f t="shared" si="397"/>
        <v>0.47619047619047616</v>
      </c>
      <c r="AE1337" s="10">
        <f t="shared" si="398"/>
        <v>0.23809523809523808</v>
      </c>
      <c r="AF1337" s="1">
        <v>1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66</v>
      </c>
      <c r="AO1337" s="20" t="str">
        <f t="shared" si="381"/>
        <v>66+</v>
      </c>
      <c r="AP1337" s="1">
        <v>2170</v>
      </c>
      <c r="AQ1337" s="1">
        <v>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1</v>
      </c>
      <c r="AX1337" s="1">
        <v>0</v>
      </c>
      <c r="AY1337" s="1">
        <v>0</v>
      </c>
      <c r="AZ1337" s="1">
        <v>716</v>
      </c>
      <c r="BA1337" s="23">
        <v>42679</v>
      </c>
      <c r="BB1337" s="25">
        <f t="shared" si="382"/>
        <v>11</v>
      </c>
      <c r="BC1337" s="25" t="str">
        <f t="shared" si="383"/>
        <v>November</v>
      </c>
      <c r="BD1337" s="25">
        <v>1</v>
      </c>
      <c r="BE1337" t="str">
        <f t="shared" si="384"/>
        <v>2171,79865,High income,120,Low spender,0.00150253552870469,0,1,12,71,99,278,185,121,38,792,0.0896464646464646,0.125,0.351010101010101,0.233585858585859,0.152777777777778,0.047979797979798,1,5,10,5,21,0.0476190476190476,0.238095238095238,0.476190476190476,0.238095238095238,1,0,0,0,0,0,0,0,66,66+,2170,1,0,0,0,0,0,1,0,0,716</v>
      </c>
    </row>
    <row r="1338" spans="1:57" ht="13.2" x14ac:dyDescent="0.25">
      <c r="A1338" s="8">
        <v>1564</v>
      </c>
      <c r="B1338" s="1">
        <v>78497</v>
      </c>
      <c r="C1338" s="8" t="str">
        <f t="shared" si="385"/>
        <v>High income</v>
      </c>
      <c r="D1338" s="31">
        <v>181</v>
      </c>
      <c r="E1338" s="34" t="str">
        <f t="shared" si="386"/>
        <v>Low spender</v>
      </c>
      <c r="F1338" s="10">
        <f t="shared" si="380"/>
        <v>2.3058206046090934E-3</v>
      </c>
      <c r="G1338" s="1">
        <v>0</v>
      </c>
      <c r="H1338" s="1">
        <v>0</v>
      </c>
      <c r="I1338" s="1">
        <v>44</v>
      </c>
      <c r="J1338" s="1">
        <v>207</v>
      </c>
      <c r="K1338" s="1">
        <v>26</v>
      </c>
      <c r="L1338" s="1">
        <v>447</v>
      </c>
      <c r="M1338" s="1">
        <v>75</v>
      </c>
      <c r="N1338" s="1">
        <v>0</v>
      </c>
      <c r="O1338" s="1">
        <v>223</v>
      </c>
      <c r="P1338" s="8">
        <f t="shared" si="387"/>
        <v>978</v>
      </c>
      <c r="Q1338" s="10">
        <f t="shared" si="388"/>
        <v>0.21165644171779141</v>
      </c>
      <c r="R1338" s="10">
        <f t="shared" si="389"/>
        <v>2.6584867075664622E-2</v>
      </c>
      <c r="S1338" s="10">
        <f t="shared" si="390"/>
        <v>0.45705521472392641</v>
      </c>
      <c r="T1338" s="10">
        <f t="shared" si="391"/>
        <v>7.6687116564417179E-2</v>
      </c>
      <c r="U1338" s="10">
        <f t="shared" si="392"/>
        <v>0</v>
      </c>
      <c r="V1338" s="10">
        <f t="shared" si="393"/>
        <v>0.22801635991820041</v>
      </c>
      <c r="W1338" s="1">
        <v>1</v>
      </c>
      <c r="X1338" s="1">
        <v>5</v>
      </c>
      <c r="Y1338" s="1">
        <v>7</v>
      </c>
      <c r="Z1338" s="1">
        <v>12</v>
      </c>
      <c r="AA1338" s="8">
        <f t="shared" si="394"/>
        <v>25</v>
      </c>
      <c r="AB1338" s="10">
        <f t="shared" si="395"/>
        <v>0.04</v>
      </c>
      <c r="AC1338" s="10">
        <f t="shared" si="396"/>
        <v>0.2</v>
      </c>
      <c r="AD1338" s="10">
        <f t="shared" si="397"/>
        <v>0.28000000000000003</v>
      </c>
      <c r="AE1338" s="10">
        <f t="shared" si="398"/>
        <v>0.48</v>
      </c>
      <c r="AF1338" s="1">
        <v>2</v>
      </c>
      <c r="AG1338" s="1">
        <v>1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69</v>
      </c>
      <c r="AO1338" s="20" t="str">
        <f t="shared" si="381"/>
        <v>66+</v>
      </c>
      <c r="AP1338" s="1">
        <v>2369</v>
      </c>
      <c r="AQ1338" s="1">
        <v>0</v>
      </c>
      <c r="AR1338" s="1">
        <v>1</v>
      </c>
      <c r="AS1338" s="1">
        <v>0</v>
      </c>
      <c r="AT1338" s="1">
        <v>0</v>
      </c>
      <c r="AU1338" s="1">
        <v>0</v>
      </c>
      <c r="AV1338" s="1">
        <v>1</v>
      </c>
      <c r="AW1338" s="1">
        <v>0</v>
      </c>
      <c r="AX1338" s="1">
        <v>0</v>
      </c>
      <c r="AY1338" s="1">
        <v>0</v>
      </c>
      <c r="AZ1338" s="1">
        <v>532</v>
      </c>
      <c r="BA1338" s="23">
        <v>42480</v>
      </c>
      <c r="BB1338" s="25">
        <f t="shared" si="382"/>
        <v>4</v>
      </c>
      <c r="BC1338" s="25" t="str">
        <f t="shared" si="383"/>
        <v>April</v>
      </c>
      <c r="BD1338" s="25">
        <v>1</v>
      </c>
      <c r="BE1338" t="str">
        <f t="shared" si="384"/>
        <v>1564,78497,High income,181,Low spender,0.00230582060460909,0,0,44,207,26,447,75,0,223,978,0.211656441717791,0.0265848670756646,0.457055214723926,0.0766871165644172,0,0.2280163599182,1,5,7,12,25,0.04,0.2,0.28,0.48,2,1,0,0,0,0,0,0,69,66+,2369,0,1,0,0,0,1,0,0,0,532</v>
      </c>
    </row>
    <row r="1339" spans="1:57" ht="13.2" x14ac:dyDescent="0.25">
      <c r="A1339" s="8">
        <v>1538</v>
      </c>
      <c r="B1339" s="1">
        <v>66375</v>
      </c>
      <c r="C1339" s="8" t="str">
        <f t="shared" si="385"/>
        <v>High income</v>
      </c>
      <c r="D1339" s="31">
        <v>41</v>
      </c>
      <c r="E1339" s="34" t="str">
        <f t="shared" si="386"/>
        <v>Low spender</v>
      </c>
      <c r="F1339" s="10">
        <f t="shared" si="380"/>
        <v>6.1770244821092283E-4</v>
      </c>
      <c r="G1339" s="1">
        <v>0</v>
      </c>
      <c r="H1339" s="1">
        <v>1</v>
      </c>
      <c r="I1339" s="1">
        <v>96</v>
      </c>
      <c r="J1339" s="1">
        <v>712</v>
      </c>
      <c r="K1339" s="1">
        <v>0</v>
      </c>
      <c r="L1339" s="1">
        <v>45</v>
      </c>
      <c r="M1339" s="1">
        <v>0</v>
      </c>
      <c r="N1339" s="1">
        <v>0</v>
      </c>
      <c r="O1339" s="1">
        <v>191</v>
      </c>
      <c r="P1339" s="8">
        <f t="shared" si="387"/>
        <v>948</v>
      </c>
      <c r="Q1339" s="10">
        <f t="shared" si="388"/>
        <v>0.75105485232067515</v>
      </c>
      <c r="R1339" s="10">
        <f t="shared" si="389"/>
        <v>0</v>
      </c>
      <c r="S1339" s="10">
        <f t="shared" si="390"/>
        <v>4.746835443037975E-2</v>
      </c>
      <c r="T1339" s="10">
        <f t="shared" si="391"/>
        <v>0</v>
      </c>
      <c r="U1339" s="10">
        <f t="shared" si="392"/>
        <v>0</v>
      </c>
      <c r="V1339" s="10">
        <f t="shared" si="393"/>
        <v>0.20147679324894516</v>
      </c>
      <c r="W1339" s="1">
        <v>3</v>
      </c>
      <c r="X1339" s="1">
        <v>2</v>
      </c>
      <c r="Y1339" s="1">
        <v>4</v>
      </c>
      <c r="Z1339" s="1">
        <v>5</v>
      </c>
      <c r="AA1339" s="8">
        <f t="shared" si="394"/>
        <v>14</v>
      </c>
      <c r="AB1339" s="10">
        <f t="shared" si="395"/>
        <v>0.21428571428571427</v>
      </c>
      <c r="AC1339" s="10">
        <f t="shared" si="396"/>
        <v>0.14285714285714285</v>
      </c>
      <c r="AD1339" s="10">
        <f t="shared" si="397"/>
        <v>0.2857142857142857</v>
      </c>
      <c r="AE1339" s="10">
        <f t="shared" si="398"/>
        <v>0.35714285714285715</v>
      </c>
      <c r="AF1339" s="1">
        <v>7</v>
      </c>
      <c r="AG1339" s="1">
        <v>0</v>
      </c>
      <c r="AH1339" s="1">
        <v>0</v>
      </c>
      <c r="AI1339" s="1">
        <v>1</v>
      </c>
      <c r="AJ1339" s="1">
        <v>0</v>
      </c>
      <c r="AK1339" s="1">
        <v>0</v>
      </c>
      <c r="AL1339" s="1">
        <v>0</v>
      </c>
      <c r="AM1339" s="1">
        <v>0</v>
      </c>
      <c r="AN1339" s="1">
        <v>72</v>
      </c>
      <c r="AO1339" s="20" t="str">
        <f t="shared" si="381"/>
        <v>66+</v>
      </c>
      <c r="AP1339" s="1">
        <v>2379</v>
      </c>
      <c r="AQ1339" s="1">
        <v>0</v>
      </c>
      <c r="AR1339" s="1">
        <v>0</v>
      </c>
      <c r="AS1339" s="1">
        <v>0</v>
      </c>
      <c r="AT1339" s="1">
        <v>1</v>
      </c>
      <c r="AU1339" s="1">
        <v>0</v>
      </c>
      <c r="AV1339" s="1">
        <v>0</v>
      </c>
      <c r="AW1339" s="1">
        <v>0</v>
      </c>
      <c r="AX1339" s="1">
        <v>0</v>
      </c>
      <c r="AY1339" s="1">
        <v>1</v>
      </c>
      <c r="AZ1339" s="1">
        <v>566</v>
      </c>
      <c r="BA1339" s="23">
        <v>42470</v>
      </c>
      <c r="BB1339" s="25">
        <f t="shared" si="382"/>
        <v>4</v>
      </c>
      <c r="BC1339" s="25" t="str">
        <f t="shared" si="383"/>
        <v>April</v>
      </c>
      <c r="BD1339" s="25">
        <v>1</v>
      </c>
      <c r="BE1339" t="str">
        <f t="shared" si="384"/>
        <v>1538,66375,High income,41,Low spender,0.000617702448210923,0,1,96,712,0,45,0,0,191,948,0.751054852320675,0,0.0474683544303797,0,0,0.201476793248945,3,2,4,5,14,0.214285714285714,0.142857142857143,0.285714285714286,0.357142857142857,7,0,0,1,0,0,0,0,72,66+,2379,0,0,0,1,0,0,0,0,1,566</v>
      </c>
    </row>
    <row r="1340" spans="1:57" ht="13.2" x14ac:dyDescent="0.25">
      <c r="A1340" s="8">
        <v>2118</v>
      </c>
      <c r="B1340" s="1">
        <v>69719</v>
      </c>
      <c r="C1340" s="8" t="str">
        <f t="shared" si="385"/>
        <v>High income</v>
      </c>
      <c r="D1340" s="31">
        <v>16</v>
      </c>
      <c r="E1340" s="34" t="str">
        <f t="shared" si="386"/>
        <v>Low spender</v>
      </c>
      <c r="F1340" s="10">
        <f t="shared" si="380"/>
        <v>2.2949267774925055E-4</v>
      </c>
      <c r="G1340" s="1">
        <v>0</v>
      </c>
      <c r="H1340" s="1">
        <v>0</v>
      </c>
      <c r="I1340" s="1">
        <v>99</v>
      </c>
      <c r="J1340" s="1">
        <v>273</v>
      </c>
      <c r="K1340" s="1">
        <v>86</v>
      </c>
      <c r="L1340" s="1">
        <v>208</v>
      </c>
      <c r="M1340" s="1">
        <v>177</v>
      </c>
      <c r="N1340" s="1">
        <v>14</v>
      </c>
      <c r="O1340" s="1">
        <v>43</v>
      </c>
      <c r="P1340" s="8">
        <f t="shared" si="387"/>
        <v>801</v>
      </c>
      <c r="Q1340" s="10">
        <f t="shared" si="388"/>
        <v>0.34082397003745318</v>
      </c>
      <c r="R1340" s="10">
        <f t="shared" si="389"/>
        <v>0.10736579275905118</v>
      </c>
      <c r="S1340" s="10">
        <f t="shared" si="390"/>
        <v>0.2596754057428215</v>
      </c>
      <c r="T1340" s="10">
        <f t="shared" si="391"/>
        <v>0.22097378277153559</v>
      </c>
      <c r="U1340" s="10">
        <f t="shared" si="392"/>
        <v>1.7478152309612985E-2</v>
      </c>
      <c r="V1340" s="10">
        <f t="shared" si="393"/>
        <v>5.3682896379525592E-2</v>
      </c>
      <c r="W1340" s="1">
        <v>1</v>
      </c>
      <c r="X1340" s="1">
        <v>2</v>
      </c>
      <c r="Y1340" s="1">
        <v>3</v>
      </c>
      <c r="Z1340" s="1">
        <v>5</v>
      </c>
      <c r="AA1340" s="8">
        <f t="shared" si="394"/>
        <v>11</v>
      </c>
      <c r="AB1340" s="10">
        <f t="shared" si="395"/>
        <v>9.0909090909090912E-2</v>
      </c>
      <c r="AC1340" s="10">
        <f t="shared" si="396"/>
        <v>0.18181818181818182</v>
      </c>
      <c r="AD1340" s="10">
        <f t="shared" si="397"/>
        <v>0.27272727272727271</v>
      </c>
      <c r="AE1340" s="10">
        <f t="shared" si="398"/>
        <v>0.45454545454545453</v>
      </c>
      <c r="AF1340" s="1">
        <v>1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46</v>
      </c>
      <c r="AO1340" s="20" t="str">
        <f t="shared" si="381"/>
        <v>36-50</v>
      </c>
      <c r="AP1340" s="1">
        <v>2193</v>
      </c>
      <c r="AQ1340" s="1">
        <v>0</v>
      </c>
      <c r="AR1340" s="1">
        <v>0</v>
      </c>
      <c r="AS1340" s="1">
        <v>1</v>
      </c>
      <c r="AT1340" s="1">
        <v>0</v>
      </c>
      <c r="AU1340" s="1">
        <v>0</v>
      </c>
      <c r="AV1340" s="1">
        <v>0</v>
      </c>
      <c r="AW1340" s="1">
        <v>1</v>
      </c>
      <c r="AX1340" s="1">
        <v>0</v>
      </c>
      <c r="AY1340" s="1">
        <v>0</v>
      </c>
      <c r="AZ1340" s="1">
        <v>715</v>
      </c>
      <c r="BA1340" s="23">
        <v>42656</v>
      </c>
      <c r="BB1340" s="25">
        <f t="shared" si="382"/>
        <v>10</v>
      </c>
      <c r="BC1340" s="25" t="str">
        <f t="shared" si="383"/>
        <v>October</v>
      </c>
      <c r="BD1340" s="25">
        <v>1</v>
      </c>
      <c r="BE1340" t="str">
        <f t="shared" si="384"/>
        <v>2118,69719,High income,16,Low spender,0.000229492677749251,0,0,99,273,86,208,177,14,43,801,0.340823970037453,0.107365792759051,0.259675405742821,0.220973782771536,0.017478152309613,0.0536828963795256,1,2,3,5,11,0.0909090909090909,0.181818181818182,0.272727272727273,0.454545454545455,1,0,0,0,0,0,0,0,46,36-50,2193,0,0,1,0,0,0,1,0,0,715</v>
      </c>
    </row>
    <row r="1341" spans="1:57" ht="13.2" x14ac:dyDescent="0.25">
      <c r="A1341" s="8">
        <v>1055</v>
      </c>
      <c r="B1341" s="1">
        <v>71499</v>
      </c>
      <c r="C1341" s="8" t="str">
        <f t="shared" si="385"/>
        <v>High income</v>
      </c>
      <c r="D1341" s="31">
        <v>118</v>
      </c>
      <c r="E1341" s="34" t="str">
        <f t="shared" si="386"/>
        <v>Low spender</v>
      </c>
      <c r="F1341" s="10">
        <f t="shared" si="380"/>
        <v>1.6503727324857691E-3</v>
      </c>
      <c r="G1341" s="1">
        <v>0</v>
      </c>
      <c r="H1341" s="1">
        <v>1</v>
      </c>
      <c r="I1341" s="1">
        <v>12</v>
      </c>
      <c r="J1341" s="1">
        <v>465</v>
      </c>
      <c r="K1341" s="1">
        <v>25</v>
      </c>
      <c r="L1341" s="1">
        <v>132</v>
      </c>
      <c r="M1341" s="1">
        <v>136</v>
      </c>
      <c r="N1341" s="1">
        <v>0</v>
      </c>
      <c r="O1341" s="1">
        <v>37</v>
      </c>
      <c r="P1341" s="8">
        <f t="shared" si="387"/>
        <v>795</v>
      </c>
      <c r="Q1341" s="10">
        <f t="shared" si="388"/>
        <v>0.58490566037735847</v>
      </c>
      <c r="R1341" s="10">
        <f t="shared" si="389"/>
        <v>3.1446540880503145E-2</v>
      </c>
      <c r="S1341" s="10">
        <f t="shared" si="390"/>
        <v>0.16603773584905659</v>
      </c>
      <c r="T1341" s="10">
        <f t="shared" si="391"/>
        <v>0.1710691823899371</v>
      </c>
      <c r="U1341" s="10">
        <f t="shared" si="392"/>
        <v>0</v>
      </c>
      <c r="V1341" s="10">
        <f t="shared" si="393"/>
        <v>4.6540880503144651E-2</v>
      </c>
      <c r="W1341" s="1">
        <v>2</v>
      </c>
      <c r="X1341" s="1">
        <v>8</v>
      </c>
      <c r="Y1341" s="1">
        <v>3</v>
      </c>
      <c r="Z1341" s="1">
        <v>13</v>
      </c>
      <c r="AA1341" s="8">
        <f t="shared" si="394"/>
        <v>26</v>
      </c>
      <c r="AB1341" s="10">
        <f t="shared" si="395"/>
        <v>7.6923076923076927E-2</v>
      </c>
      <c r="AC1341" s="10">
        <f t="shared" si="396"/>
        <v>0.30769230769230771</v>
      </c>
      <c r="AD1341" s="10">
        <f t="shared" si="397"/>
        <v>0.11538461538461539</v>
      </c>
      <c r="AE1341" s="10">
        <f t="shared" si="398"/>
        <v>0.5</v>
      </c>
      <c r="AF1341" s="1">
        <v>4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49</v>
      </c>
      <c r="AO1341" s="20" t="str">
        <f t="shared" si="381"/>
        <v>36-50</v>
      </c>
      <c r="AP1341" s="1">
        <v>2528</v>
      </c>
      <c r="AQ1341" s="1">
        <v>0</v>
      </c>
      <c r="AR1341" s="1">
        <v>0</v>
      </c>
      <c r="AS1341" s="1">
        <v>0</v>
      </c>
      <c r="AT1341" s="1">
        <v>1</v>
      </c>
      <c r="AU1341" s="1">
        <v>0</v>
      </c>
      <c r="AV1341" s="1">
        <v>0</v>
      </c>
      <c r="AW1341" s="1">
        <v>0</v>
      </c>
      <c r="AX1341" s="1">
        <v>1</v>
      </c>
      <c r="AY1341" s="1">
        <v>0</v>
      </c>
      <c r="AZ1341" s="1">
        <v>721</v>
      </c>
      <c r="BA1341" s="23">
        <v>42321</v>
      </c>
      <c r="BB1341" s="25">
        <f t="shared" si="382"/>
        <v>11</v>
      </c>
      <c r="BC1341" s="25" t="str">
        <f t="shared" si="383"/>
        <v>November</v>
      </c>
      <c r="BD1341" s="25">
        <v>1</v>
      </c>
      <c r="BE1341" t="str">
        <f t="shared" si="384"/>
        <v>1055,71499,High income,118,Low spender,0.00165037273248577,0,1,12,465,25,132,136,0,37,795,0.584905660377358,0.0314465408805031,0.166037735849057,0.171069182389937,0,0.0465408805031447,2,8,3,13,26,0.0769230769230769,0.307692307692308,0.115384615384615,0.5,4,0,0,0,0,0,0,0,49,36-50,2528,0,0,0,1,0,0,0,1,0,721</v>
      </c>
    </row>
    <row r="1342" spans="1:57" ht="13.2" x14ac:dyDescent="0.25">
      <c r="A1342" s="8">
        <v>1264</v>
      </c>
      <c r="B1342" s="1">
        <v>62061</v>
      </c>
      <c r="C1342" s="8" t="str">
        <f t="shared" si="385"/>
        <v>High income</v>
      </c>
      <c r="D1342" s="31">
        <v>258</v>
      </c>
      <c r="E1342" s="34" t="str">
        <f t="shared" si="386"/>
        <v>Low spender</v>
      </c>
      <c r="F1342" s="10">
        <f t="shared" si="380"/>
        <v>4.1572001740223328E-3</v>
      </c>
      <c r="G1342" s="1">
        <v>0</v>
      </c>
      <c r="H1342" s="1">
        <v>1</v>
      </c>
      <c r="I1342" s="1">
        <v>12</v>
      </c>
      <c r="J1342" s="1">
        <v>641</v>
      </c>
      <c r="K1342" s="1">
        <v>7</v>
      </c>
      <c r="L1342" s="1">
        <v>84</v>
      </c>
      <c r="M1342" s="1">
        <v>0</v>
      </c>
      <c r="N1342" s="1">
        <v>30</v>
      </c>
      <c r="O1342" s="1">
        <v>38</v>
      </c>
      <c r="P1342" s="8">
        <f t="shared" si="387"/>
        <v>800</v>
      </c>
      <c r="Q1342" s="10">
        <f t="shared" si="388"/>
        <v>0.80125000000000002</v>
      </c>
      <c r="R1342" s="10">
        <f t="shared" si="389"/>
        <v>8.7500000000000008E-3</v>
      </c>
      <c r="S1342" s="10">
        <f t="shared" si="390"/>
        <v>0.105</v>
      </c>
      <c r="T1342" s="10">
        <f t="shared" si="391"/>
        <v>0</v>
      </c>
      <c r="U1342" s="10">
        <f t="shared" si="392"/>
        <v>3.7499999999999999E-2</v>
      </c>
      <c r="V1342" s="10">
        <f t="shared" si="393"/>
        <v>4.7500000000000001E-2</v>
      </c>
      <c r="W1342" s="1">
        <v>3</v>
      </c>
      <c r="X1342" s="1">
        <v>10</v>
      </c>
      <c r="Y1342" s="1">
        <v>4</v>
      </c>
      <c r="Z1342" s="1">
        <v>7</v>
      </c>
      <c r="AA1342" s="8">
        <f t="shared" si="394"/>
        <v>24</v>
      </c>
      <c r="AB1342" s="10">
        <f t="shared" si="395"/>
        <v>0.125</v>
      </c>
      <c r="AC1342" s="10">
        <f t="shared" si="396"/>
        <v>0.41666666666666669</v>
      </c>
      <c r="AD1342" s="10">
        <f t="shared" si="397"/>
        <v>0.16666666666666666</v>
      </c>
      <c r="AE1342" s="10">
        <f t="shared" si="398"/>
        <v>0.29166666666666669</v>
      </c>
      <c r="AF1342" s="1">
        <v>6</v>
      </c>
      <c r="AG1342" s="1">
        <v>0</v>
      </c>
      <c r="AH1342" s="1">
        <v>0</v>
      </c>
      <c r="AI1342" s="1">
        <v>0</v>
      </c>
      <c r="AJ1342" s="1">
        <v>1</v>
      </c>
      <c r="AK1342" s="1">
        <v>0</v>
      </c>
      <c r="AL1342" s="1">
        <v>0</v>
      </c>
      <c r="AM1342" s="1">
        <v>0</v>
      </c>
      <c r="AN1342" s="1">
        <v>44</v>
      </c>
      <c r="AO1342" s="20" t="str">
        <f t="shared" si="381"/>
        <v>36-50</v>
      </c>
      <c r="AP1342" s="1">
        <v>2461</v>
      </c>
      <c r="AQ1342" s="1">
        <v>0</v>
      </c>
      <c r="AR1342" s="1">
        <v>0</v>
      </c>
      <c r="AS1342" s="1">
        <v>0</v>
      </c>
      <c r="AT1342" s="1">
        <v>1</v>
      </c>
      <c r="AU1342" s="1">
        <v>0</v>
      </c>
      <c r="AV1342" s="1">
        <v>0</v>
      </c>
      <c r="AW1342" s="1">
        <v>1</v>
      </c>
      <c r="AX1342" s="1">
        <v>0</v>
      </c>
      <c r="AY1342" s="1">
        <v>0</v>
      </c>
      <c r="AZ1342" s="1">
        <v>724</v>
      </c>
      <c r="BA1342" s="23">
        <v>42388</v>
      </c>
      <c r="BB1342" s="25">
        <f t="shared" si="382"/>
        <v>1</v>
      </c>
      <c r="BC1342" s="25" t="str">
        <f t="shared" si="383"/>
        <v>January</v>
      </c>
      <c r="BD1342" s="25">
        <v>1</v>
      </c>
      <c r="BE1342" t="str">
        <f t="shared" si="384"/>
        <v>1264,62061,High income,258,Low spender,0.00415720017402233,0,1,12,641,7,84,0,30,38,800,0.80125,0.00875,0.105,0,0.0375,0.0475,3,10,4,7,24,0.125,0.416666666666667,0.166666666666667,0.291666666666667,6,0,0,0,1,0,0,0,44,36-50,2461,0,0,0,1,0,0,1,0,0,724</v>
      </c>
    </row>
    <row r="1343" spans="1:57" ht="13.2" x14ac:dyDescent="0.25">
      <c r="A1343" s="8">
        <v>1315</v>
      </c>
      <c r="B1343" s="1">
        <v>66313</v>
      </c>
      <c r="C1343" s="8" t="str">
        <f t="shared" si="385"/>
        <v>High income</v>
      </c>
      <c r="D1343" s="31">
        <v>36</v>
      </c>
      <c r="E1343" s="34" t="str">
        <f t="shared" si="386"/>
        <v>Low spender</v>
      </c>
      <c r="F1343" s="10">
        <f t="shared" si="380"/>
        <v>5.4287997828480084E-4</v>
      </c>
      <c r="G1343" s="1">
        <v>0</v>
      </c>
      <c r="H1343" s="1">
        <v>1</v>
      </c>
      <c r="I1343" s="1">
        <v>86</v>
      </c>
      <c r="J1343" s="1">
        <v>625</v>
      </c>
      <c r="K1343" s="1">
        <v>7</v>
      </c>
      <c r="L1343" s="1">
        <v>99</v>
      </c>
      <c r="M1343" s="1">
        <v>10</v>
      </c>
      <c r="N1343" s="1">
        <v>22</v>
      </c>
      <c r="O1343" s="1">
        <v>7</v>
      </c>
      <c r="P1343" s="8">
        <f t="shared" si="387"/>
        <v>770</v>
      </c>
      <c r="Q1343" s="10">
        <f t="shared" si="388"/>
        <v>0.81168831168831168</v>
      </c>
      <c r="R1343" s="10">
        <f t="shared" si="389"/>
        <v>9.0909090909090905E-3</v>
      </c>
      <c r="S1343" s="10">
        <f t="shared" si="390"/>
        <v>0.12857142857142856</v>
      </c>
      <c r="T1343" s="10">
        <f t="shared" si="391"/>
        <v>1.2987012987012988E-2</v>
      </c>
      <c r="U1343" s="10">
        <f t="shared" si="392"/>
        <v>2.8571428571428571E-2</v>
      </c>
      <c r="V1343" s="10">
        <f t="shared" si="393"/>
        <v>9.0909090909090905E-3</v>
      </c>
      <c r="W1343" s="1">
        <v>2</v>
      </c>
      <c r="X1343" s="1">
        <v>6</v>
      </c>
      <c r="Y1343" s="1">
        <v>3</v>
      </c>
      <c r="Z1343" s="1">
        <v>12</v>
      </c>
      <c r="AA1343" s="8">
        <f t="shared" si="394"/>
        <v>23</v>
      </c>
      <c r="AB1343" s="10">
        <f t="shared" si="395"/>
        <v>8.6956521739130432E-2</v>
      </c>
      <c r="AC1343" s="10">
        <f t="shared" si="396"/>
        <v>0.2608695652173913</v>
      </c>
      <c r="AD1343" s="10">
        <f t="shared" si="397"/>
        <v>0.13043478260869565</v>
      </c>
      <c r="AE1343" s="10">
        <f t="shared" si="398"/>
        <v>0.52173913043478259</v>
      </c>
      <c r="AF1343" s="1">
        <v>4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57</v>
      </c>
      <c r="AO1343" s="20" t="str">
        <f t="shared" si="381"/>
        <v>50-65</v>
      </c>
      <c r="AP1343" s="1">
        <v>2445</v>
      </c>
      <c r="AQ1343" s="1">
        <v>0</v>
      </c>
      <c r="AR1343" s="1">
        <v>0</v>
      </c>
      <c r="AS1343" s="1">
        <v>0</v>
      </c>
      <c r="AT1343" s="1">
        <v>1</v>
      </c>
      <c r="AU1343" s="1">
        <v>0</v>
      </c>
      <c r="AV1343" s="1">
        <v>0</v>
      </c>
      <c r="AW1343" s="1">
        <v>0</v>
      </c>
      <c r="AX1343" s="1">
        <v>0</v>
      </c>
      <c r="AY1343" s="1">
        <v>1</v>
      </c>
      <c r="AZ1343" s="1">
        <v>756</v>
      </c>
      <c r="BA1343" s="23">
        <v>42404</v>
      </c>
      <c r="BB1343" s="25">
        <f t="shared" si="382"/>
        <v>2</v>
      </c>
      <c r="BC1343" s="25" t="str">
        <f t="shared" si="383"/>
        <v>February</v>
      </c>
      <c r="BD1343" s="25">
        <v>1</v>
      </c>
      <c r="BE1343" t="str">
        <f t="shared" si="384"/>
        <v>1315,66313,High income,36,Low spender,0.000542879978284801,0,1,86,625,7,99,10,22,7,770,0.811688311688312,0.00909090909090909,0.128571428571429,0.012987012987013,0.0285714285714286,0.00909090909090909,2,6,3,12,23,0.0869565217391304,0.260869565217391,0.130434782608696,0.521739130434783,4,0,0,0,0,0,0,0,57,50-65,2445,0,0,0,1,0,0,0,0,1,756</v>
      </c>
    </row>
    <row r="1344" spans="1:57" ht="13.2" x14ac:dyDescent="0.25">
      <c r="A1344" s="8">
        <v>114</v>
      </c>
      <c r="B1344" s="1">
        <v>51983</v>
      </c>
      <c r="C1344" s="8" t="str">
        <f t="shared" si="385"/>
        <v>High income</v>
      </c>
      <c r="D1344" s="31">
        <v>261</v>
      </c>
      <c r="E1344" s="34" t="str">
        <f t="shared" si="386"/>
        <v>Low spender</v>
      </c>
      <c r="F1344" s="10">
        <f t="shared" si="380"/>
        <v>5.0208722082219189E-3</v>
      </c>
      <c r="G1344" s="1">
        <v>0</v>
      </c>
      <c r="H1344" s="1">
        <v>1</v>
      </c>
      <c r="I1344" s="1">
        <v>95</v>
      </c>
      <c r="J1344" s="1">
        <v>631</v>
      </c>
      <c r="K1344" s="1">
        <v>0</v>
      </c>
      <c r="L1344" s="1">
        <v>115</v>
      </c>
      <c r="M1344" s="1">
        <v>10</v>
      </c>
      <c r="N1344" s="1">
        <v>7</v>
      </c>
      <c r="O1344" s="1">
        <v>30</v>
      </c>
      <c r="P1344" s="8">
        <f t="shared" si="387"/>
        <v>793</v>
      </c>
      <c r="Q1344" s="10">
        <f t="shared" si="388"/>
        <v>0.79571248423707441</v>
      </c>
      <c r="R1344" s="10">
        <f t="shared" si="389"/>
        <v>0</v>
      </c>
      <c r="S1344" s="10">
        <f t="shared" si="390"/>
        <v>0.1450189155107188</v>
      </c>
      <c r="T1344" s="10">
        <f t="shared" si="391"/>
        <v>1.2610340479192938E-2</v>
      </c>
      <c r="U1344" s="10">
        <f t="shared" si="392"/>
        <v>8.8272383354350576E-3</v>
      </c>
      <c r="V1344" s="10">
        <f t="shared" si="393"/>
        <v>3.7831021437578813E-2</v>
      </c>
      <c r="W1344" s="1">
        <v>3</v>
      </c>
      <c r="X1344" s="1">
        <v>9</v>
      </c>
      <c r="Y1344" s="1">
        <v>2</v>
      </c>
      <c r="Z1344" s="1">
        <v>10</v>
      </c>
      <c r="AA1344" s="8">
        <f t="shared" si="394"/>
        <v>24</v>
      </c>
      <c r="AB1344" s="10">
        <f t="shared" si="395"/>
        <v>0.125</v>
      </c>
      <c r="AC1344" s="10">
        <f t="shared" si="396"/>
        <v>0.375</v>
      </c>
      <c r="AD1344" s="10">
        <f t="shared" si="397"/>
        <v>8.3333333333333329E-2</v>
      </c>
      <c r="AE1344" s="10">
        <f t="shared" si="398"/>
        <v>0.41666666666666669</v>
      </c>
      <c r="AF1344" s="1">
        <v>7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56</v>
      </c>
      <c r="AO1344" s="20" t="str">
        <f t="shared" si="381"/>
        <v>50-65</v>
      </c>
      <c r="AP1344" s="1">
        <v>2826</v>
      </c>
      <c r="AQ1344" s="1">
        <v>1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1</v>
      </c>
      <c r="AX1344" s="1">
        <v>0</v>
      </c>
      <c r="AY1344" s="1">
        <v>0</v>
      </c>
      <c r="AZ1344" s="1">
        <v>733</v>
      </c>
      <c r="BA1344" s="23">
        <v>42023</v>
      </c>
      <c r="BB1344" s="25">
        <f t="shared" si="382"/>
        <v>1</v>
      </c>
      <c r="BC1344" s="25" t="str">
        <f t="shared" si="383"/>
        <v>January</v>
      </c>
      <c r="BD1344" s="25">
        <v>1</v>
      </c>
      <c r="BE1344" t="str">
        <f t="shared" si="384"/>
        <v>114,51983,High income,261,Low spender,0.00502087220822192,0,1,95,631,0,115,10,7,30,793,0.795712484237074,0,0.145018915510719,0.0126103404791929,0.00882723833543506,0.0378310214375788,3,9,2,10,24,0.125,0.375,0.0833333333333333,0.416666666666667,7,0,0,0,0,0,0,0,56,50-65,2826,1,0,0,0,0,0,1,0,0,733</v>
      </c>
    </row>
    <row r="1345" spans="1:57" ht="13.2" x14ac:dyDescent="0.25">
      <c r="A1345" s="8">
        <v>1231</v>
      </c>
      <c r="B1345" s="1">
        <v>63246</v>
      </c>
      <c r="C1345" s="8" t="str">
        <f t="shared" si="385"/>
        <v>High income</v>
      </c>
      <c r="D1345" s="31">
        <v>292</v>
      </c>
      <c r="E1345" s="34" t="str">
        <f t="shared" si="386"/>
        <v>Low spender</v>
      </c>
      <c r="F1345" s="10">
        <f t="shared" si="380"/>
        <v>4.6168927679220819E-3</v>
      </c>
      <c r="G1345" s="1">
        <v>0</v>
      </c>
      <c r="H1345" s="1">
        <v>2</v>
      </c>
      <c r="I1345" s="1">
        <v>60</v>
      </c>
      <c r="J1345" s="1">
        <v>593</v>
      </c>
      <c r="K1345" s="1">
        <v>30</v>
      </c>
      <c r="L1345" s="1">
        <v>91</v>
      </c>
      <c r="M1345" s="1">
        <v>29</v>
      </c>
      <c r="N1345" s="1">
        <v>22</v>
      </c>
      <c r="O1345" s="1">
        <v>7</v>
      </c>
      <c r="P1345" s="8">
        <f t="shared" si="387"/>
        <v>772</v>
      </c>
      <c r="Q1345" s="10">
        <f t="shared" si="388"/>
        <v>0.76813471502590669</v>
      </c>
      <c r="R1345" s="10">
        <f t="shared" si="389"/>
        <v>3.8860103626943004E-2</v>
      </c>
      <c r="S1345" s="10">
        <f t="shared" si="390"/>
        <v>0.11787564766839378</v>
      </c>
      <c r="T1345" s="10">
        <f t="shared" si="391"/>
        <v>3.756476683937824E-2</v>
      </c>
      <c r="U1345" s="10">
        <f t="shared" si="392"/>
        <v>2.8497409326424871E-2</v>
      </c>
      <c r="V1345" s="10">
        <f t="shared" si="393"/>
        <v>9.0673575129533671E-3</v>
      </c>
      <c r="W1345" s="1">
        <v>1</v>
      </c>
      <c r="X1345" s="1">
        <v>6</v>
      </c>
      <c r="Y1345" s="1">
        <v>3</v>
      </c>
      <c r="Z1345" s="1">
        <v>12</v>
      </c>
      <c r="AA1345" s="8">
        <f t="shared" si="394"/>
        <v>22</v>
      </c>
      <c r="AB1345" s="10">
        <f t="shared" si="395"/>
        <v>4.5454545454545456E-2</v>
      </c>
      <c r="AC1345" s="10">
        <f t="shared" si="396"/>
        <v>0.27272727272727271</v>
      </c>
      <c r="AD1345" s="10">
        <f t="shared" si="397"/>
        <v>0.13636363636363635</v>
      </c>
      <c r="AE1345" s="10">
        <f t="shared" si="398"/>
        <v>0.54545454545454541</v>
      </c>
      <c r="AF1345" s="1">
        <v>4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53</v>
      </c>
      <c r="AO1345" s="20" t="str">
        <f t="shared" si="381"/>
        <v>50-65</v>
      </c>
      <c r="AP1345" s="1">
        <v>2472</v>
      </c>
      <c r="AQ1345" s="1">
        <v>0</v>
      </c>
      <c r="AR1345" s="1">
        <v>1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1</v>
      </c>
      <c r="AZ1345" s="1">
        <v>758</v>
      </c>
      <c r="BA1345" s="23">
        <v>42377</v>
      </c>
      <c r="BB1345" s="25">
        <f t="shared" si="382"/>
        <v>1</v>
      </c>
      <c r="BC1345" s="25" t="str">
        <f t="shared" si="383"/>
        <v>January</v>
      </c>
      <c r="BD1345" s="25">
        <v>1</v>
      </c>
      <c r="BE1345" t="str">
        <f t="shared" si="384"/>
        <v>1231,63246,High income,292,Low spender,0.00461689276792208,0,2,60,593,30,91,29,22,7,772,0.768134715025907,0.038860103626943,0.117875647668394,0.0375647668393782,0.0284974093264249,0.00906735751295337,1,6,3,12,22,0.0454545454545455,0.272727272727273,0.136363636363636,0.545454545454545,4,0,0,0,0,0,0,0,53,50-65,2472,0,1,0,0,0,0,0,0,1,758</v>
      </c>
    </row>
    <row r="1346" spans="1:57" ht="13.2" x14ac:dyDescent="0.25">
      <c r="A1346" s="8">
        <v>1408</v>
      </c>
      <c r="B1346" s="1">
        <v>61284</v>
      </c>
      <c r="C1346" s="8" t="str">
        <f t="shared" si="385"/>
        <v>High income</v>
      </c>
      <c r="D1346" s="31">
        <v>69</v>
      </c>
      <c r="E1346" s="34" t="str">
        <f t="shared" si="386"/>
        <v>Low spender</v>
      </c>
      <c r="F1346" s="10">
        <f t="shared" ref="F1346:F1409" si="399">D1346/B1346</f>
        <v>1.1259056197376151E-3</v>
      </c>
      <c r="G1346" s="1">
        <v>0</v>
      </c>
      <c r="H1346" s="1">
        <v>0</v>
      </c>
      <c r="I1346" s="1">
        <v>76</v>
      </c>
      <c r="J1346" s="1">
        <v>618</v>
      </c>
      <c r="K1346" s="1">
        <v>15</v>
      </c>
      <c r="L1346" s="1">
        <v>106</v>
      </c>
      <c r="M1346" s="1">
        <v>20</v>
      </c>
      <c r="N1346" s="1">
        <v>7</v>
      </c>
      <c r="O1346" s="1">
        <v>45</v>
      </c>
      <c r="P1346" s="8">
        <f t="shared" si="387"/>
        <v>811</v>
      </c>
      <c r="Q1346" s="10">
        <f t="shared" si="388"/>
        <v>0.76202219482120837</v>
      </c>
      <c r="R1346" s="10">
        <f t="shared" si="389"/>
        <v>1.8495684340320593E-2</v>
      </c>
      <c r="S1346" s="10">
        <f t="shared" si="390"/>
        <v>0.13070283600493218</v>
      </c>
      <c r="T1346" s="10">
        <f t="shared" si="391"/>
        <v>2.4660912453760789E-2</v>
      </c>
      <c r="U1346" s="10">
        <f t="shared" si="392"/>
        <v>8.6313193588162754E-3</v>
      </c>
      <c r="V1346" s="10">
        <f t="shared" si="393"/>
        <v>5.5487053020961775E-2</v>
      </c>
      <c r="W1346" s="1">
        <v>1</v>
      </c>
      <c r="X1346" s="1">
        <v>11</v>
      </c>
      <c r="Y1346" s="1">
        <v>2</v>
      </c>
      <c r="Z1346" s="1">
        <v>8</v>
      </c>
      <c r="AA1346" s="8">
        <f t="shared" si="394"/>
        <v>22</v>
      </c>
      <c r="AB1346" s="10">
        <f t="shared" si="395"/>
        <v>4.5454545454545456E-2</v>
      </c>
      <c r="AC1346" s="10">
        <f t="shared" si="396"/>
        <v>0.5</v>
      </c>
      <c r="AD1346" s="10">
        <f t="shared" si="397"/>
        <v>9.0909090909090912E-2</v>
      </c>
      <c r="AE1346" s="10">
        <f t="shared" si="398"/>
        <v>0.36363636363636365</v>
      </c>
      <c r="AF1346" s="1">
        <v>6</v>
      </c>
      <c r="AG1346" s="1">
        <v>0</v>
      </c>
      <c r="AH1346" s="1">
        <v>0</v>
      </c>
      <c r="AI1346" s="1">
        <v>0</v>
      </c>
      <c r="AJ1346" s="1">
        <v>1</v>
      </c>
      <c r="AK1346" s="1">
        <v>0</v>
      </c>
      <c r="AL1346" s="1">
        <v>0</v>
      </c>
      <c r="AM1346" s="1">
        <v>0</v>
      </c>
      <c r="AN1346" s="1">
        <v>65</v>
      </c>
      <c r="AO1346" s="20" t="str">
        <f t="shared" ref="AO1346:AO1409" si="400">IF(AND(AN1346&lt;36,AN1346&gt;23), "24-35",
IF(AND(AN1346&lt;51,AN1346&gt;35), "36-50",
IF(AND(AN1346&lt;66,AN1346&gt;50), "50-65",
IF(AN1346&gt;65, "66+", "N")
)))</f>
        <v>50-65</v>
      </c>
      <c r="AP1346" s="1">
        <v>2419</v>
      </c>
      <c r="AQ1346" s="1">
        <v>0</v>
      </c>
      <c r="AR1346" s="1">
        <v>0</v>
      </c>
      <c r="AS1346" s="1">
        <v>1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1</v>
      </c>
      <c r="AZ1346" s="1">
        <v>721</v>
      </c>
      <c r="BA1346" s="23">
        <v>42430</v>
      </c>
      <c r="BB1346" s="25">
        <f t="shared" ref="BB1346:BB1409" si="401">MONTH(BA1346)</f>
        <v>3</v>
      </c>
      <c r="BC1346" s="25" t="str">
        <f t="shared" ref="BC1346:BC1409" si="402">TEXT(BA1346,"mmmm")</f>
        <v>March</v>
      </c>
      <c r="BD1346" s="25">
        <v>1</v>
      </c>
      <c r="BE1346" t="str">
        <f t="shared" ref="BE1346:BE1409" si="403">_xlfn.TEXTJOIN(",",TRUE,A1346:AZ1346)</f>
        <v>1408,61284,High income,69,Low spender,0.00112590561973762,0,0,76,618,15,106,20,7,45,811,0.762022194821208,0.0184956843403206,0.130702836004932,0.0246609124537608,0.00863131935881628,0.0554870530209618,1,11,2,8,22,0.0454545454545455,0.5,0.0909090909090909,0.363636363636364,6,0,0,0,1,0,0,0,65,50-65,2419,0,0,1,0,0,0,0,0,1,721</v>
      </c>
    </row>
    <row r="1347" spans="1:57" ht="13.2" x14ac:dyDescent="0.25">
      <c r="A1347" s="8">
        <v>2027</v>
      </c>
      <c r="B1347" s="1">
        <v>75774</v>
      </c>
      <c r="C1347" s="8" t="str">
        <f t="shared" ref="C1347:C1410" si="404">IF(B1347&lt;=AVERAGE(B:B),"Low income", "High income")</f>
        <v>High income</v>
      </c>
      <c r="D1347" s="31">
        <v>890</v>
      </c>
      <c r="E1347" s="34" t="str">
        <f t="shared" ref="E1347:E1410" si="405">IF(D1347&lt;=AVERAGE(D:D),"Low spender", "High spender")</f>
        <v>High spender</v>
      </c>
      <c r="F1347" s="10">
        <f t="shared" si="399"/>
        <v>1.1745453585662629E-2</v>
      </c>
      <c r="G1347" s="1">
        <v>1</v>
      </c>
      <c r="H1347" s="1">
        <v>0</v>
      </c>
      <c r="I1347" s="1">
        <v>27</v>
      </c>
      <c r="J1347" s="1">
        <v>340</v>
      </c>
      <c r="K1347" s="1">
        <v>21</v>
      </c>
      <c r="L1347" s="1">
        <v>134</v>
      </c>
      <c r="M1347" s="1">
        <v>258</v>
      </c>
      <c r="N1347" s="1">
        <v>14</v>
      </c>
      <c r="O1347" s="1">
        <v>56</v>
      </c>
      <c r="P1347" s="8">
        <f t="shared" ref="P1347:P1410" si="406">SUM(J1347:O1347)</f>
        <v>823</v>
      </c>
      <c r="Q1347" s="10">
        <f t="shared" ref="Q1347:Q1410" si="407">IF(P1347=0,0,J1347/P1347)</f>
        <v>0.41312272174969622</v>
      </c>
      <c r="R1347" s="10">
        <f t="shared" ref="R1347:R1410" si="408">IF(P1347=0,0,K1347/P1347)</f>
        <v>2.551640340218712E-2</v>
      </c>
      <c r="S1347" s="10">
        <f t="shared" ref="S1347:S1410" si="409">IF(P1347=0,0,L1347/P1347)</f>
        <v>0.16281895504252733</v>
      </c>
      <c r="T1347" s="10">
        <f t="shared" ref="T1347:T1410" si="410">IF(P1347=0,0,M1347/P1347)</f>
        <v>0.3134872417982989</v>
      </c>
      <c r="U1347" s="10">
        <f t="shared" ref="U1347:U1410" si="411">IF(P1347=0,0,N1347/P1347)</f>
        <v>1.7010935601458079E-2</v>
      </c>
      <c r="V1347" s="10">
        <f t="shared" ref="V1347:V1410" si="412">IF(P1347=0,0,O1347/P1347)</f>
        <v>6.8043742405832316E-2</v>
      </c>
      <c r="W1347" s="1">
        <v>1</v>
      </c>
      <c r="X1347" s="1">
        <v>7</v>
      </c>
      <c r="Y1347" s="1">
        <v>5</v>
      </c>
      <c r="Z1347" s="1">
        <v>8</v>
      </c>
      <c r="AA1347" s="8">
        <f t="shared" ref="AA1347:AA1410" si="413">SUM(W1347:Z1347)</f>
        <v>21</v>
      </c>
      <c r="AB1347" s="10">
        <f t="shared" ref="AB1347:AB1410" si="414">IF(AA1347=0,0,W1347/AA1347)</f>
        <v>4.7619047619047616E-2</v>
      </c>
      <c r="AC1347" s="10">
        <f t="shared" ref="AC1347:AC1410" si="415">IF(AA1347=0,0,X1347/AA1347)</f>
        <v>0.33333333333333331</v>
      </c>
      <c r="AD1347" s="10">
        <f t="shared" ref="AD1347:AD1410" si="416">IF(AA1347=0,0,Y1347/AA1347)</f>
        <v>0.23809523809523808</v>
      </c>
      <c r="AE1347" s="10">
        <f t="shared" ref="AE1347:AE1410" si="417">IF(AA1347=0,0,Z1347/AA1347)</f>
        <v>0.38095238095238093</v>
      </c>
      <c r="AF1347" s="1">
        <v>4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39</v>
      </c>
      <c r="AO1347" s="20" t="str">
        <f t="shared" si="400"/>
        <v>36-50</v>
      </c>
      <c r="AP1347" s="1">
        <v>2217</v>
      </c>
      <c r="AQ1347" s="1">
        <v>0</v>
      </c>
      <c r="AR1347" s="1">
        <v>0</v>
      </c>
      <c r="AS1347" s="1">
        <v>0</v>
      </c>
      <c r="AT1347" s="1">
        <v>1</v>
      </c>
      <c r="AU1347" s="1">
        <v>0</v>
      </c>
      <c r="AV1347" s="1">
        <v>1</v>
      </c>
      <c r="AW1347" s="1">
        <v>0</v>
      </c>
      <c r="AX1347" s="1">
        <v>0</v>
      </c>
      <c r="AY1347" s="1">
        <v>0</v>
      </c>
      <c r="AZ1347" s="1">
        <v>711</v>
      </c>
      <c r="BA1347" s="23">
        <v>42632</v>
      </c>
      <c r="BB1347" s="25">
        <f t="shared" si="401"/>
        <v>9</v>
      </c>
      <c r="BC1347" s="25" t="str">
        <f t="shared" si="402"/>
        <v>September</v>
      </c>
      <c r="BD1347" s="25">
        <v>1</v>
      </c>
      <c r="BE1347" t="str">
        <f t="shared" si="403"/>
        <v>2027,75774,High income,890,High spender,0.0117454535856626,1,0,27,340,21,134,258,14,56,823,0.413122721749696,0.0255164034021871,0.162818955042527,0.313487241798299,0.0170109356014581,0.0680437424058323,1,7,5,8,21,0.0476190476190476,0.333333333333333,0.238095238095238,0.380952380952381,4,0,0,0,0,0,0,0,39,36-50,2217,0,0,0,1,0,1,0,0,0,711</v>
      </c>
    </row>
    <row r="1348" spans="1:57" ht="13.2" x14ac:dyDescent="0.25">
      <c r="A1348" s="8">
        <v>1508</v>
      </c>
      <c r="B1348" s="1">
        <v>82623</v>
      </c>
      <c r="C1348" s="8" t="str">
        <f t="shared" si="404"/>
        <v>High income</v>
      </c>
      <c r="D1348" s="31">
        <v>993</v>
      </c>
      <c r="E1348" s="34" t="str">
        <f t="shared" si="405"/>
        <v>High spender</v>
      </c>
      <c r="F1348" s="10">
        <f t="shared" si="399"/>
        <v>1.2018445227115936E-2</v>
      </c>
      <c r="G1348" s="1">
        <v>0</v>
      </c>
      <c r="H1348" s="1">
        <v>0</v>
      </c>
      <c r="I1348" s="1">
        <v>58</v>
      </c>
      <c r="J1348" s="1">
        <v>204</v>
      </c>
      <c r="K1348" s="1">
        <v>34</v>
      </c>
      <c r="L1348" s="1">
        <v>204</v>
      </c>
      <c r="M1348" s="1">
        <v>172</v>
      </c>
      <c r="N1348" s="1">
        <v>153</v>
      </c>
      <c r="O1348" s="1">
        <v>173</v>
      </c>
      <c r="P1348" s="8">
        <f t="shared" si="406"/>
        <v>940</v>
      </c>
      <c r="Q1348" s="10">
        <f t="shared" si="407"/>
        <v>0.21702127659574469</v>
      </c>
      <c r="R1348" s="10">
        <f t="shared" si="408"/>
        <v>3.6170212765957444E-2</v>
      </c>
      <c r="S1348" s="10">
        <f t="shared" si="409"/>
        <v>0.21702127659574469</v>
      </c>
      <c r="T1348" s="10">
        <f t="shared" si="410"/>
        <v>0.18297872340425531</v>
      </c>
      <c r="U1348" s="10">
        <f t="shared" si="411"/>
        <v>0.16276595744680852</v>
      </c>
      <c r="V1348" s="10">
        <f t="shared" si="412"/>
        <v>0.18404255319148935</v>
      </c>
      <c r="W1348" s="1">
        <v>1</v>
      </c>
      <c r="X1348" s="1">
        <v>2</v>
      </c>
      <c r="Y1348" s="1">
        <v>9</v>
      </c>
      <c r="Z1348" s="1">
        <v>4</v>
      </c>
      <c r="AA1348" s="8">
        <f t="shared" si="413"/>
        <v>16</v>
      </c>
      <c r="AB1348" s="10">
        <f t="shared" si="414"/>
        <v>6.25E-2</v>
      </c>
      <c r="AC1348" s="10">
        <f t="shared" si="415"/>
        <v>0.125</v>
      </c>
      <c r="AD1348" s="10">
        <f t="shared" si="416"/>
        <v>0.5625</v>
      </c>
      <c r="AE1348" s="10">
        <f t="shared" si="417"/>
        <v>0.25</v>
      </c>
      <c r="AF1348" s="1">
        <v>1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68</v>
      </c>
      <c r="AO1348" s="20" t="str">
        <f t="shared" si="400"/>
        <v>66+</v>
      </c>
      <c r="AP1348" s="1">
        <v>2390</v>
      </c>
      <c r="AQ1348" s="1">
        <v>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1</v>
      </c>
      <c r="AX1348" s="1">
        <v>0</v>
      </c>
      <c r="AY1348" s="1">
        <v>0</v>
      </c>
      <c r="AZ1348" s="1">
        <v>594</v>
      </c>
      <c r="BA1348" s="23">
        <v>42459</v>
      </c>
      <c r="BB1348" s="25">
        <f t="shared" si="401"/>
        <v>3</v>
      </c>
      <c r="BC1348" s="25" t="str">
        <f t="shared" si="402"/>
        <v>March</v>
      </c>
      <c r="BD1348" s="25">
        <v>1</v>
      </c>
      <c r="BE1348" t="str">
        <f t="shared" si="403"/>
        <v>1508,82623,High income,993,High spender,0.0120184452271159,0,0,58,204,34,204,172,153,173,940,0.217021276595745,0.0361702127659574,0.217021276595745,0.182978723404255,0.162765957446809,0.184042553191489,1,2,9,4,16,0.0625,0.125,0.5625,0.25,1,0,0,0,0,0,0,0,68,66+,2390,1,0,0,0,0,0,1,0,0,594</v>
      </c>
    </row>
    <row r="1349" spans="1:57" ht="13.2" x14ac:dyDescent="0.25">
      <c r="A1349" s="8">
        <v>1692</v>
      </c>
      <c r="B1349" s="1">
        <v>65333</v>
      </c>
      <c r="C1349" s="8" t="str">
        <f t="shared" si="404"/>
        <v>High income</v>
      </c>
      <c r="D1349" s="31">
        <v>19</v>
      </c>
      <c r="E1349" s="34" t="str">
        <f t="shared" si="405"/>
        <v>Low spender</v>
      </c>
      <c r="F1349" s="10">
        <f t="shared" si="399"/>
        <v>2.9081781029495046E-4</v>
      </c>
      <c r="G1349" s="1">
        <v>0</v>
      </c>
      <c r="H1349" s="1">
        <v>1</v>
      </c>
      <c r="I1349" s="1">
        <v>58</v>
      </c>
      <c r="J1349" s="1">
        <v>654</v>
      </c>
      <c r="K1349" s="1">
        <v>7</v>
      </c>
      <c r="L1349" s="1">
        <v>92</v>
      </c>
      <c r="M1349" s="1">
        <v>0</v>
      </c>
      <c r="N1349" s="1">
        <v>15</v>
      </c>
      <c r="O1349" s="1">
        <v>30</v>
      </c>
      <c r="P1349" s="8">
        <f t="shared" si="406"/>
        <v>798</v>
      </c>
      <c r="Q1349" s="10">
        <f t="shared" si="407"/>
        <v>0.81954887218045114</v>
      </c>
      <c r="R1349" s="10">
        <f t="shared" si="408"/>
        <v>8.771929824561403E-3</v>
      </c>
      <c r="S1349" s="10">
        <f t="shared" si="409"/>
        <v>0.11528822055137844</v>
      </c>
      <c r="T1349" s="10">
        <f t="shared" si="410"/>
        <v>0</v>
      </c>
      <c r="U1349" s="10">
        <f t="shared" si="411"/>
        <v>1.8796992481203006E-2</v>
      </c>
      <c r="V1349" s="10">
        <f t="shared" si="412"/>
        <v>3.7593984962406013E-2</v>
      </c>
      <c r="W1349" s="1">
        <v>7</v>
      </c>
      <c r="X1349" s="1">
        <v>9</v>
      </c>
      <c r="Y1349" s="1">
        <v>4</v>
      </c>
      <c r="Z1349" s="1">
        <v>8</v>
      </c>
      <c r="AA1349" s="8">
        <f t="shared" si="413"/>
        <v>28</v>
      </c>
      <c r="AB1349" s="10">
        <f t="shared" si="414"/>
        <v>0.25</v>
      </c>
      <c r="AC1349" s="10">
        <f t="shared" si="415"/>
        <v>0.32142857142857145</v>
      </c>
      <c r="AD1349" s="10">
        <f t="shared" si="416"/>
        <v>0.14285714285714285</v>
      </c>
      <c r="AE1349" s="10">
        <f t="shared" si="417"/>
        <v>0.2857142857142857</v>
      </c>
      <c r="AF1349" s="1">
        <v>6</v>
      </c>
      <c r="AG1349" s="1">
        <v>0</v>
      </c>
      <c r="AH1349" s="1">
        <v>0</v>
      </c>
      <c r="AI1349" s="1">
        <v>0</v>
      </c>
      <c r="AJ1349" s="1">
        <v>1</v>
      </c>
      <c r="AK1349" s="1">
        <v>1</v>
      </c>
      <c r="AL1349" s="1">
        <v>0</v>
      </c>
      <c r="AM1349" s="1">
        <v>0</v>
      </c>
      <c r="AN1349" s="1">
        <v>47</v>
      </c>
      <c r="AO1349" s="20" t="str">
        <f t="shared" si="400"/>
        <v>36-50</v>
      </c>
      <c r="AP1349" s="1">
        <v>2322</v>
      </c>
      <c r="AQ1349" s="1">
        <v>0</v>
      </c>
      <c r="AR1349" s="1">
        <v>0</v>
      </c>
      <c r="AS1349" s="1">
        <v>1</v>
      </c>
      <c r="AT1349" s="1">
        <v>0</v>
      </c>
      <c r="AU1349" s="1">
        <v>0</v>
      </c>
      <c r="AV1349" s="1">
        <v>0</v>
      </c>
      <c r="AW1349" s="1">
        <v>1</v>
      </c>
      <c r="AX1349" s="1">
        <v>0</v>
      </c>
      <c r="AY1349" s="1">
        <v>0</v>
      </c>
      <c r="AZ1349" s="1">
        <v>738</v>
      </c>
      <c r="BA1349" s="23">
        <v>42527</v>
      </c>
      <c r="BB1349" s="25">
        <f t="shared" si="401"/>
        <v>6</v>
      </c>
      <c r="BC1349" s="25" t="str">
        <f t="shared" si="402"/>
        <v>June</v>
      </c>
      <c r="BD1349" s="25">
        <v>1</v>
      </c>
      <c r="BE1349" t="str">
        <f t="shared" si="403"/>
        <v>1692,65333,High income,19,Low spender,0.00029081781029495,0,1,58,654,7,92,0,15,30,798,0.819548872180451,0.0087719298245614,0.115288220551378,0,0.018796992481203,0.037593984962406,7,9,4,8,28,0.25,0.321428571428571,0.142857142857143,0.285714285714286,6,0,0,0,1,1,0,0,47,36-50,2322,0,0,1,0,0,0,1,0,0,738</v>
      </c>
    </row>
    <row r="1350" spans="1:57" ht="13.2" x14ac:dyDescent="0.25">
      <c r="A1350" s="8">
        <v>1145</v>
      </c>
      <c r="B1350" s="1">
        <v>56534</v>
      </c>
      <c r="C1350" s="8" t="str">
        <f t="shared" si="404"/>
        <v>High income</v>
      </c>
      <c r="D1350" s="31">
        <v>87</v>
      </c>
      <c r="E1350" s="34" t="str">
        <f t="shared" si="405"/>
        <v>Low spender</v>
      </c>
      <c r="F1350" s="10">
        <f t="shared" si="399"/>
        <v>1.538896946969965E-3</v>
      </c>
      <c r="G1350" s="1">
        <v>0</v>
      </c>
      <c r="H1350" s="1">
        <v>1</v>
      </c>
      <c r="I1350" s="1">
        <v>35</v>
      </c>
      <c r="J1350" s="1">
        <v>691</v>
      </c>
      <c r="K1350" s="1">
        <v>7</v>
      </c>
      <c r="L1350" s="1">
        <v>61</v>
      </c>
      <c r="M1350" s="1">
        <v>10</v>
      </c>
      <c r="N1350" s="1">
        <v>0</v>
      </c>
      <c r="O1350" s="1">
        <v>46</v>
      </c>
      <c r="P1350" s="8">
        <f t="shared" si="406"/>
        <v>815</v>
      </c>
      <c r="Q1350" s="10">
        <f t="shared" si="407"/>
        <v>0.84785276073619631</v>
      </c>
      <c r="R1350" s="10">
        <f t="shared" si="408"/>
        <v>8.5889570552147246E-3</v>
      </c>
      <c r="S1350" s="10">
        <f t="shared" si="409"/>
        <v>7.4846625766871164E-2</v>
      </c>
      <c r="T1350" s="10">
        <f t="shared" si="410"/>
        <v>1.2269938650306749E-2</v>
      </c>
      <c r="U1350" s="10">
        <f t="shared" si="411"/>
        <v>0</v>
      </c>
      <c r="V1350" s="10">
        <f t="shared" si="412"/>
        <v>5.6441717791411043E-2</v>
      </c>
      <c r="W1350" s="1">
        <v>4</v>
      </c>
      <c r="X1350" s="1">
        <v>10</v>
      </c>
      <c r="Y1350" s="1">
        <v>4</v>
      </c>
      <c r="Z1350" s="1">
        <v>7</v>
      </c>
      <c r="AA1350" s="8">
        <f t="shared" si="413"/>
        <v>25</v>
      </c>
      <c r="AB1350" s="10">
        <f t="shared" si="414"/>
        <v>0.16</v>
      </c>
      <c r="AC1350" s="10">
        <f t="shared" si="415"/>
        <v>0.4</v>
      </c>
      <c r="AD1350" s="10">
        <f t="shared" si="416"/>
        <v>0.16</v>
      </c>
      <c r="AE1350" s="10">
        <f t="shared" si="417"/>
        <v>0.28000000000000003</v>
      </c>
      <c r="AF1350" s="1">
        <v>8</v>
      </c>
      <c r="AG1350" s="1">
        <v>0</v>
      </c>
      <c r="AH1350" s="1">
        <v>1</v>
      </c>
      <c r="AI1350" s="1">
        <v>0</v>
      </c>
      <c r="AJ1350" s="1">
        <v>1</v>
      </c>
      <c r="AK1350" s="1">
        <v>0</v>
      </c>
      <c r="AL1350" s="1">
        <v>0</v>
      </c>
      <c r="AM1350" s="1">
        <v>1</v>
      </c>
      <c r="AN1350" s="1">
        <v>52</v>
      </c>
      <c r="AO1350" s="20" t="str">
        <f t="shared" si="400"/>
        <v>50-65</v>
      </c>
      <c r="AP1350" s="1">
        <v>2500</v>
      </c>
      <c r="AQ1350" s="1">
        <v>0</v>
      </c>
      <c r="AR1350" s="1">
        <v>0</v>
      </c>
      <c r="AS1350" s="1">
        <v>0</v>
      </c>
      <c r="AT1350" s="1">
        <v>1</v>
      </c>
      <c r="AU1350" s="1">
        <v>0</v>
      </c>
      <c r="AV1350" s="1">
        <v>0</v>
      </c>
      <c r="AW1350" s="1">
        <v>1</v>
      </c>
      <c r="AX1350" s="1">
        <v>0</v>
      </c>
      <c r="AY1350" s="1">
        <v>0</v>
      </c>
      <c r="AZ1350" s="1">
        <v>723</v>
      </c>
      <c r="BA1350" s="23">
        <v>42349</v>
      </c>
      <c r="BB1350" s="25">
        <f t="shared" si="401"/>
        <v>12</v>
      </c>
      <c r="BC1350" s="25" t="str">
        <f t="shared" si="402"/>
        <v>December</v>
      </c>
      <c r="BD1350" s="25">
        <v>1</v>
      </c>
      <c r="BE1350" t="str">
        <f t="shared" si="403"/>
        <v>1145,56534,High income,87,Low spender,0.00153889694696997,0,1,35,691,7,61,10,0,46,815,0.847852760736196,0.00858895705521472,0.0748466257668712,0.0122699386503067,0,0.056441717791411,4,10,4,7,25,0.16,0.4,0.16,0.28,8,0,1,0,1,0,0,1,52,50-65,2500,0,0,0,1,0,0,1,0,0,723</v>
      </c>
    </row>
    <row r="1351" spans="1:57" ht="13.2" x14ac:dyDescent="0.25">
      <c r="A1351" s="8">
        <v>63</v>
      </c>
      <c r="B1351" s="1">
        <v>88097</v>
      </c>
      <c r="C1351" s="8" t="str">
        <f t="shared" si="404"/>
        <v>High income</v>
      </c>
      <c r="D1351" s="31">
        <v>340</v>
      </c>
      <c r="E1351" s="34" t="str">
        <f t="shared" si="405"/>
        <v>Low spender</v>
      </c>
      <c r="F1351" s="10">
        <f t="shared" si="399"/>
        <v>3.8593822718140233E-3</v>
      </c>
      <c r="G1351" s="1">
        <v>1</v>
      </c>
      <c r="H1351" s="1">
        <v>0</v>
      </c>
      <c r="I1351" s="1">
        <v>24</v>
      </c>
      <c r="J1351" s="1">
        <v>163</v>
      </c>
      <c r="K1351" s="1">
        <v>0</v>
      </c>
      <c r="L1351" s="1">
        <v>480</v>
      </c>
      <c r="M1351" s="1">
        <v>0</v>
      </c>
      <c r="N1351" s="1">
        <v>126</v>
      </c>
      <c r="O1351" s="1">
        <v>75</v>
      </c>
      <c r="P1351" s="8">
        <f t="shared" si="406"/>
        <v>844</v>
      </c>
      <c r="Q1351" s="10">
        <f t="shared" si="407"/>
        <v>0.19312796208530805</v>
      </c>
      <c r="R1351" s="10">
        <f t="shared" si="408"/>
        <v>0</v>
      </c>
      <c r="S1351" s="10">
        <f t="shared" si="409"/>
        <v>0.56872037914691942</v>
      </c>
      <c r="T1351" s="10">
        <f t="shared" si="410"/>
        <v>0</v>
      </c>
      <c r="U1351" s="10">
        <f t="shared" si="411"/>
        <v>0.14928909952606634</v>
      </c>
      <c r="V1351" s="10">
        <f t="shared" si="412"/>
        <v>8.8862559241706163E-2</v>
      </c>
      <c r="W1351" s="1">
        <v>1</v>
      </c>
      <c r="X1351" s="1">
        <v>6</v>
      </c>
      <c r="Y1351" s="1">
        <v>5</v>
      </c>
      <c r="Z1351" s="1">
        <v>8</v>
      </c>
      <c r="AA1351" s="8">
        <f t="shared" si="413"/>
        <v>20</v>
      </c>
      <c r="AB1351" s="10">
        <f t="shared" si="414"/>
        <v>0.05</v>
      </c>
      <c r="AC1351" s="10">
        <f t="shared" si="415"/>
        <v>0.3</v>
      </c>
      <c r="AD1351" s="10">
        <f t="shared" si="416"/>
        <v>0.25</v>
      </c>
      <c r="AE1351" s="10">
        <f t="shared" si="417"/>
        <v>0.4</v>
      </c>
      <c r="AF1351" s="1">
        <v>9</v>
      </c>
      <c r="AG1351" s="1">
        <v>1</v>
      </c>
      <c r="AH1351" s="1">
        <v>0</v>
      </c>
      <c r="AI1351" s="1">
        <v>0</v>
      </c>
      <c r="AJ1351" s="1">
        <v>1</v>
      </c>
      <c r="AK1351" s="1">
        <v>1</v>
      </c>
      <c r="AL1351" s="1">
        <v>0</v>
      </c>
      <c r="AM1351" s="1">
        <v>1</v>
      </c>
      <c r="AN1351" s="1">
        <v>42</v>
      </c>
      <c r="AO1351" s="20" t="str">
        <f t="shared" si="400"/>
        <v>36-50</v>
      </c>
      <c r="AP1351" s="1">
        <v>2839</v>
      </c>
      <c r="AQ1351" s="1">
        <v>0</v>
      </c>
      <c r="AR1351" s="1">
        <v>1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1</v>
      </c>
      <c r="AY1351" s="1">
        <v>0</v>
      </c>
      <c r="AZ1351" s="1">
        <v>694</v>
      </c>
      <c r="BA1351" s="23">
        <v>42010</v>
      </c>
      <c r="BB1351" s="25">
        <f t="shared" si="401"/>
        <v>1</v>
      </c>
      <c r="BC1351" s="25" t="str">
        <f t="shared" si="402"/>
        <v>January</v>
      </c>
      <c r="BD1351" s="25">
        <v>1</v>
      </c>
      <c r="BE1351" t="str">
        <f t="shared" si="403"/>
        <v>63,88097,High income,340,Low spender,0.00385938227181402,1,0,24,163,0,480,0,126,75,844,0.193127962085308,0,0.568720379146919,0,0.149289099526066,0.0888625592417062,1,6,5,8,20,0.05,0.3,0.25,0.4,9,1,0,0,1,1,0,1,42,36-50,2839,0,1,0,0,0,0,0,1,0,694</v>
      </c>
    </row>
    <row r="1352" spans="1:57" ht="13.2" x14ac:dyDescent="0.25">
      <c r="A1352" s="8">
        <v>534</v>
      </c>
      <c r="B1352" s="1">
        <v>58308</v>
      </c>
      <c r="C1352" s="8" t="str">
        <f t="shared" si="404"/>
        <v>High income</v>
      </c>
      <c r="D1352" s="31">
        <v>607</v>
      </c>
      <c r="E1352" s="34" t="str">
        <f t="shared" si="405"/>
        <v>High spender</v>
      </c>
      <c r="F1352" s="10">
        <f t="shared" si="399"/>
        <v>1.0410235302188379E-2</v>
      </c>
      <c r="G1352" s="1">
        <v>0</v>
      </c>
      <c r="H1352" s="1">
        <v>1</v>
      </c>
      <c r="I1352" s="1">
        <v>77</v>
      </c>
      <c r="J1352" s="1">
        <v>691</v>
      </c>
      <c r="K1352" s="1">
        <v>0</v>
      </c>
      <c r="L1352" s="1">
        <v>69</v>
      </c>
      <c r="M1352" s="1">
        <v>10</v>
      </c>
      <c r="N1352" s="1">
        <v>0</v>
      </c>
      <c r="O1352" s="1">
        <v>130</v>
      </c>
      <c r="P1352" s="8">
        <f t="shared" si="406"/>
        <v>900</v>
      </c>
      <c r="Q1352" s="10">
        <f t="shared" si="407"/>
        <v>0.76777777777777778</v>
      </c>
      <c r="R1352" s="10">
        <f t="shared" si="408"/>
        <v>0</v>
      </c>
      <c r="S1352" s="10">
        <f t="shared" si="409"/>
        <v>7.6666666666666661E-2</v>
      </c>
      <c r="T1352" s="10">
        <f t="shared" si="410"/>
        <v>1.1111111111111112E-2</v>
      </c>
      <c r="U1352" s="10">
        <f t="shared" si="411"/>
        <v>0</v>
      </c>
      <c r="V1352" s="10">
        <f t="shared" si="412"/>
        <v>0.14444444444444443</v>
      </c>
      <c r="W1352" s="1">
        <v>4</v>
      </c>
      <c r="X1352" s="1">
        <v>2</v>
      </c>
      <c r="Y1352" s="1">
        <v>6</v>
      </c>
      <c r="Z1352" s="1">
        <v>3</v>
      </c>
      <c r="AA1352" s="8">
        <f t="shared" si="413"/>
        <v>15</v>
      </c>
      <c r="AB1352" s="10">
        <f t="shared" si="414"/>
        <v>0.26666666666666666</v>
      </c>
      <c r="AC1352" s="10">
        <f t="shared" si="415"/>
        <v>0.13333333333333333</v>
      </c>
      <c r="AD1352" s="10">
        <f t="shared" si="416"/>
        <v>0.4</v>
      </c>
      <c r="AE1352" s="10">
        <f t="shared" si="417"/>
        <v>0.2</v>
      </c>
      <c r="AF1352" s="1">
        <v>8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56</v>
      </c>
      <c r="AO1352" s="20" t="str">
        <f t="shared" si="400"/>
        <v>50-65</v>
      </c>
      <c r="AP1352" s="1">
        <v>2692</v>
      </c>
      <c r="AQ1352" s="1">
        <v>0</v>
      </c>
      <c r="AR1352" s="1">
        <v>0</v>
      </c>
      <c r="AS1352" s="1">
        <v>1</v>
      </c>
      <c r="AT1352" s="1">
        <v>0</v>
      </c>
      <c r="AU1352" s="1">
        <v>0</v>
      </c>
      <c r="AV1352" s="1">
        <v>0</v>
      </c>
      <c r="AW1352" s="1">
        <v>0</v>
      </c>
      <c r="AX1352" s="1">
        <v>1</v>
      </c>
      <c r="AY1352" s="1">
        <v>0</v>
      </c>
      <c r="AZ1352" s="1">
        <v>640</v>
      </c>
      <c r="BA1352" s="23">
        <v>42157</v>
      </c>
      <c r="BB1352" s="25">
        <f t="shared" si="401"/>
        <v>6</v>
      </c>
      <c r="BC1352" s="25" t="str">
        <f t="shared" si="402"/>
        <v>June</v>
      </c>
      <c r="BD1352" s="25">
        <v>1</v>
      </c>
      <c r="BE1352" t="str">
        <f t="shared" si="403"/>
        <v>534,58308,High income,607,High spender,0.0104102353021884,0,1,77,691,0,69,10,0,130,900,0.767777777777778,0,0.0766666666666667,0.0111111111111111,0,0.144444444444444,4,2,6,3,15,0.266666666666667,0.133333333333333,0.4,0.2,8,0,0,0,0,0,0,0,56,50-65,2692,0,0,1,0,0,0,0,1,0,640</v>
      </c>
    </row>
    <row r="1353" spans="1:57" ht="13.2" x14ac:dyDescent="0.25">
      <c r="A1353" s="8">
        <v>394</v>
      </c>
      <c r="B1353" s="1">
        <v>55424</v>
      </c>
      <c r="C1353" s="8" t="str">
        <f t="shared" si="404"/>
        <v>High income</v>
      </c>
      <c r="D1353" s="31">
        <v>293</v>
      </c>
      <c r="E1353" s="34" t="str">
        <f t="shared" si="405"/>
        <v>Low spender</v>
      </c>
      <c r="F1353" s="10">
        <f t="shared" si="399"/>
        <v>5.2865184757505774E-3</v>
      </c>
      <c r="G1353" s="1">
        <v>0</v>
      </c>
      <c r="H1353" s="1">
        <v>1</v>
      </c>
      <c r="I1353" s="1">
        <v>6</v>
      </c>
      <c r="J1353" s="1">
        <v>462</v>
      </c>
      <c r="K1353" s="1">
        <v>61</v>
      </c>
      <c r="L1353" s="1">
        <v>184</v>
      </c>
      <c r="M1353" s="1">
        <v>10</v>
      </c>
      <c r="N1353" s="1">
        <v>53</v>
      </c>
      <c r="O1353" s="1">
        <v>107</v>
      </c>
      <c r="P1353" s="8">
        <f t="shared" si="406"/>
        <v>877</v>
      </c>
      <c r="Q1353" s="10">
        <f t="shared" si="407"/>
        <v>0.52679589509692137</v>
      </c>
      <c r="R1353" s="10">
        <f t="shared" si="408"/>
        <v>6.9555302166476624E-2</v>
      </c>
      <c r="S1353" s="10">
        <f t="shared" si="409"/>
        <v>0.20980615735461802</v>
      </c>
      <c r="T1353" s="10">
        <f t="shared" si="410"/>
        <v>1.1402508551881414E-2</v>
      </c>
      <c r="U1353" s="10">
        <f t="shared" si="411"/>
        <v>6.0433295324971492E-2</v>
      </c>
      <c r="V1353" s="10">
        <f t="shared" si="412"/>
        <v>0.12200684150513112</v>
      </c>
      <c r="W1353" s="1">
        <v>4</v>
      </c>
      <c r="X1353" s="1">
        <v>7</v>
      </c>
      <c r="Y1353" s="1">
        <v>5</v>
      </c>
      <c r="Z1353" s="1">
        <v>9</v>
      </c>
      <c r="AA1353" s="8">
        <f t="shared" si="413"/>
        <v>25</v>
      </c>
      <c r="AB1353" s="10">
        <f t="shared" si="414"/>
        <v>0.16</v>
      </c>
      <c r="AC1353" s="10">
        <f t="shared" si="415"/>
        <v>0.28000000000000003</v>
      </c>
      <c r="AD1353" s="10">
        <f t="shared" si="416"/>
        <v>0.2</v>
      </c>
      <c r="AE1353" s="10">
        <f t="shared" si="417"/>
        <v>0.36</v>
      </c>
      <c r="AF1353" s="1">
        <v>6</v>
      </c>
      <c r="AG1353" s="1">
        <v>0</v>
      </c>
      <c r="AH1353" s="1">
        <v>0</v>
      </c>
      <c r="AI1353" s="1">
        <v>1</v>
      </c>
      <c r="AJ1353" s="1">
        <v>0</v>
      </c>
      <c r="AK1353" s="1">
        <v>0</v>
      </c>
      <c r="AL1353" s="1">
        <v>0</v>
      </c>
      <c r="AM1353" s="1">
        <v>1</v>
      </c>
      <c r="AN1353" s="1">
        <v>44</v>
      </c>
      <c r="AO1353" s="20" t="str">
        <f t="shared" si="400"/>
        <v>36-50</v>
      </c>
      <c r="AP1353" s="1">
        <v>2740</v>
      </c>
      <c r="AQ1353" s="1">
        <v>0</v>
      </c>
      <c r="AR1353" s="1">
        <v>1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1</v>
      </c>
      <c r="AZ1353" s="1">
        <v>663</v>
      </c>
      <c r="BA1353" s="23">
        <v>42109</v>
      </c>
      <c r="BB1353" s="25">
        <f t="shared" si="401"/>
        <v>4</v>
      </c>
      <c r="BC1353" s="25" t="str">
        <f t="shared" si="402"/>
        <v>April</v>
      </c>
      <c r="BD1353" s="25">
        <v>1</v>
      </c>
      <c r="BE1353" t="str">
        <f t="shared" si="403"/>
        <v>394,55424,High income,293,Low spender,0.00528651847575058,0,1,6,462,61,184,10,53,107,877,0.526795895096921,0.0695553021664766,0.209806157354618,0.0114025085518814,0.0604332953249715,0.122006841505131,4,7,5,9,25,0.16,0.28,0.2,0.36,6,0,0,1,0,0,0,1,44,36-50,2740,0,1,0,0,0,0,0,0,1,663</v>
      </c>
    </row>
    <row r="1354" spans="1:57" ht="13.2" x14ac:dyDescent="0.25">
      <c r="A1354" s="8">
        <v>1430</v>
      </c>
      <c r="B1354" s="1">
        <v>68118</v>
      </c>
      <c r="C1354" s="8" t="str">
        <f t="shared" si="404"/>
        <v>High income</v>
      </c>
      <c r="D1354" s="31">
        <v>6</v>
      </c>
      <c r="E1354" s="34" t="str">
        <f t="shared" si="405"/>
        <v>Low spender</v>
      </c>
      <c r="F1354" s="10">
        <f t="shared" si="399"/>
        <v>8.8082445168677882E-5</v>
      </c>
      <c r="G1354" s="1">
        <v>0</v>
      </c>
      <c r="H1354" s="1">
        <v>1</v>
      </c>
      <c r="I1354" s="1">
        <v>51</v>
      </c>
      <c r="J1354" s="1">
        <v>595</v>
      </c>
      <c r="K1354" s="1">
        <v>23</v>
      </c>
      <c r="L1354" s="1">
        <v>123</v>
      </c>
      <c r="M1354" s="1">
        <v>10</v>
      </c>
      <c r="N1354" s="1">
        <v>23</v>
      </c>
      <c r="O1354" s="1">
        <v>154</v>
      </c>
      <c r="P1354" s="8">
        <f t="shared" si="406"/>
        <v>928</v>
      </c>
      <c r="Q1354" s="10">
        <f t="shared" si="407"/>
        <v>0.64116379310344829</v>
      </c>
      <c r="R1354" s="10">
        <f t="shared" si="408"/>
        <v>2.4784482758620691E-2</v>
      </c>
      <c r="S1354" s="10">
        <f t="shared" si="409"/>
        <v>0.13254310344827586</v>
      </c>
      <c r="T1354" s="10">
        <f t="shared" si="410"/>
        <v>1.0775862068965518E-2</v>
      </c>
      <c r="U1354" s="10">
        <f t="shared" si="411"/>
        <v>2.4784482758620691E-2</v>
      </c>
      <c r="V1354" s="10">
        <f t="shared" si="412"/>
        <v>0.16594827586206898</v>
      </c>
      <c r="W1354" s="1">
        <v>2</v>
      </c>
      <c r="X1354" s="1">
        <v>8</v>
      </c>
      <c r="Y1354" s="1">
        <v>9</v>
      </c>
      <c r="Z1354" s="1">
        <v>4</v>
      </c>
      <c r="AA1354" s="8">
        <f t="shared" si="413"/>
        <v>23</v>
      </c>
      <c r="AB1354" s="10">
        <f t="shared" si="414"/>
        <v>8.6956521739130432E-2</v>
      </c>
      <c r="AC1354" s="10">
        <f t="shared" si="415"/>
        <v>0.34782608695652173</v>
      </c>
      <c r="AD1354" s="10">
        <f t="shared" si="416"/>
        <v>0.39130434782608697</v>
      </c>
      <c r="AE1354" s="10">
        <f t="shared" si="417"/>
        <v>0.17391304347826086</v>
      </c>
      <c r="AF1354" s="1">
        <v>6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57</v>
      </c>
      <c r="AO1354" s="20" t="str">
        <f t="shared" si="400"/>
        <v>50-65</v>
      </c>
      <c r="AP1354" s="1">
        <v>2413</v>
      </c>
      <c r="AQ1354" s="1">
        <v>1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1</v>
      </c>
      <c r="AX1354" s="1">
        <v>0</v>
      </c>
      <c r="AY1354" s="1">
        <v>0</v>
      </c>
      <c r="AZ1354" s="1">
        <v>620</v>
      </c>
      <c r="BA1354" s="23">
        <v>42436</v>
      </c>
      <c r="BB1354" s="25">
        <f t="shared" si="401"/>
        <v>3</v>
      </c>
      <c r="BC1354" s="25" t="str">
        <f t="shared" si="402"/>
        <v>March</v>
      </c>
      <c r="BD1354" s="25">
        <v>1</v>
      </c>
      <c r="BE1354" t="str">
        <f t="shared" si="403"/>
        <v>1430,68118,High income,6,Low spender,8.80824451686779E-05,0,1,51,595,23,123,10,23,154,928,0.641163793103448,0.0247844827586207,0.132543103448276,0.0107758620689655,0.0247844827586207,0.165948275862069,2,8,9,4,23,0.0869565217391304,0.347826086956522,0.391304347826087,0.173913043478261,6,0,0,0,0,0,0,0,57,50-65,2413,1,0,0,0,0,0,1,0,0,620</v>
      </c>
    </row>
    <row r="1355" spans="1:57" ht="13.2" x14ac:dyDescent="0.25">
      <c r="A1355" s="8">
        <v>1163</v>
      </c>
      <c r="B1355" s="1">
        <v>63915</v>
      </c>
      <c r="C1355" s="8" t="str">
        <f t="shared" si="404"/>
        <v>High income</v>
      </c>
      <c r="D1355" s="31">
        <v>437</v>
      </c>
      <c r="E1355" s="34" t="str">
        <f t="shared" si="405"/>
        <v>Low spender</v>
      </c>
      <c r="F1355" s="10">
        <f t="shared" si="399"/>
        <v>6.8372056637721976E-3</v>
      </c>
      <c r="G1355" s="1">
        <v>0</v>
      </c>
      <c r="H1355" s="1">
        <v>2</v>
      </c>
      <c r="I1355" s="1">
        <v>2</v>
      </c>
      <c r="J1355" s="1">
        <v>622</v>
      </c>
      <c r="K1355" s="1">
        <v>7</v>
      </c>
      <c r="L1355" s="1">
        <v>115</v>
      </c>
      <c r="M1355" s="1">
        <v>30</v>
      </c>
      <c r="N1355" s="1">
        <v>0</v>
      </c>
      <c r="O1355" s="1">
        <v>15</v>
      </c>
      <c r="P1355" s="8">
        <f t="shared" si="406"/>
        <v>789</v>
      </c>
      <c r="Q1355" s="10">
        <f t="shared" si="407"/>
        <v>0.78833967046894804</v>
      </c>
      <c r="R1355" s="10">
        <f t="shared" si="408"/>
        <v>8.8719898605830166E-3</v>
      </c>
      <c r="S1355" s="10">
        <f t="shared" si="409"/>
        <v>0.14575411913814956</v>
      </c>
      <c r="T1355" s="10">
        <f t="shared" si="410"/>
        <v>3.8022813688212927E-2</v>
      </c>
      <c r="U1355" s="10">
        <f t="shared" si="411"/>
        <v>0</v>
      </c>
      <c r="V1355" s="10">
        <f t="shared" si="412"/>
        <v>1.9011406844106463E-2</v>
      </c>
      <c r="W1355" s="1">
        <v>2</v>
      </c>
      <c r="X1355" s="1">
        <v>6</v>
      </c>
      <c r="Y1355" s="1">
        <v>3</v>
      </c>
      <c r="Z1355" s="1">
        <v>12</v>
      </c>
      <c r="AA1355" s="8">
        <f t="shared" si="413"/>
        <v>23</v>
      </c>
      <c r="AB1355" s="10">
        <f t="shared" si="414"/>
        <v>8.6956521739130432E-2</v>
      </c>
      <c r="AC1355" s="10">
        <f t="shared" si="415"/>
        <v>0.2608695652173913</v>
      </c>
      <c r="AD1355" s="10">
        <f t="shared" si="416"/>
        <v>0.13043478260869565</v>
      </c>
      <c r="AE1355" s="10">
        <f t="shared" si="417"/>
        <v>0.52173913043478259</v>
      </c>
      <c r="AF1355" s="1">
        <v>5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64</v>
      </c>
      <c r="AO1355" s="20" t="str">
        <f t="shared" si="400"/>
        <v>50-65</v>
      </c>
      <c r="AP1355" s="1">
        <v>2493</v>
      </c>
      <c r="AQ1355" s="1">
        <v>0</v>
      </c>
      <c r="AR1355" s="1">
        <v>1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1</v>
      </c>
      <c r="AY1355" s="1">
        <v>0</v>
      </c>
      <c r="AZ1355" s="1">
        <v>759</v>
      </c>
      <c r="BA1355" s="23">
        <v>42356</v>
      </c>
      <c r="BB1355" s="25">
        <f t="shared" si="401"/>
        <v>12</v>
      </c>
      <c r="BC1355" s="25" t="str">
        <f t="shared" si="402"/>
        <v>December</v>
      </c>
      <c r="BD1355" s="25">
        <v>1</v>
      </c>
      <c r="BE1355" t="str">
        <f t="shared" si="403"/>
        <v>1163,63915,High income,437,Low spender,0.0068372056637722,0,2,2,622,7,115,30,0,15,789,0.788339670468948,0.00887198986058302,0.14575411913815,0.0380228136882129,0,0.0190114068441065,2,6,3,12,23,0.0869565217391304,0.260869565217391,0.130434782608696,0.521739130434783,5,0,0,0,0,0,0,0,64,50-65,2493,0,1,0,0,0,0,0,1,0,759</v>
      </c>
    </row>
    <row r="1356" spans="1:57" ht="13.2" x14ac:dyDescent="0.25">
      <c r="A1356" s="8">
        <v>1150</v>
      </c>
      <c r="B1356" s="1">
        <v>59601</v>
      </c>
      <c r="C1356" s="8" t="str">
        <f t="shared" si="404"/>
        <v>High income</v>
      </c>
      <c r="D1356" s="31">
        <v>44</v>
      </c>
      <c r="E1356" s="34" t="str">
        <f t="shared" si="405"/>
        <v>Low spender</v>
      </c>
      <c r="F1356" s="10">
        <f t="shared" si="399"/>
        <v>7.3824264693545406E-4</v>
      </c>
      <c r="G1356" s="1">
        <v>0</v>
      </c>
      <c r="H1356" s="1">
        <v>1</v>
      </c>
      <c r="I1356" s="1">
        <v>14</v>
      </c>
      <c r="J1356" s="1">
        <v>691</v>
      </c>
      <c r="K1356" s="1">
        <v>7</v>
      </c>
      <c r="L1356" s="1">
        <v>69</v>
      </c>
      <c r="M1356" s="1">
        <v>0</v>
      </c>
      <c r="N1356" s="1">
        <v>7</v>
      </c>
      <c r="O1356" s="1">
        <v>23</v>
      </c>
      <c r="P1356" s="8">
        <f t="shared" si="406"/>
        <v>797</v>
      </c>
      <c r="Q1356" s="10">
        <f t="shared" si="407"/>
        <v>0.86700125470514433</v>
      </c>
      <c r="R1356" s="10">
        <f t="shared" si="408"/>
        <v>8.7829360100376407E-3</v>
      </c>
      <c r="S1356" s="10">
        <f t="shared" si="409"/>
        <v>8.6574654956085323E-2</v>
      </c>
      <c r="T1356" s="10">
        <f t="shared" si="410"/>
        <v>0</v>
      </c>
      <c r="U1356" s="10">
        <f t="shared" si="411"/>
        <v>8.7829360100376407E-3</v>
      </c>
      <c r="V1356" s="10">
        <f t="shared" si="412"/>
        <v>2.8858218318695106E-2</v>
      </c>
      <c r="W1356" s="1">
        <v>4</v>
      </c>
      <c r="X1356" s="1">
        <v>2</v>
      </c>
      <c r="Y1356" s="1">
        <v>2</v>
      </c>
      <c r="Z1356" s="1">
        <v>7</v>
      </c>
      <c r="AA1356" s="8">
        <f t="shared" si="413"/>
        <v>15</v>
      </c>
      <c r="AB1356" s="10">
        <f t="shared" si="414"/>
        <v>0.26666666666666666</v>
      </c>
      <c r="AC1356" s="10">
        <f t="shared" si="415"/>
        <v>0.13333333333333333</v>
      </c>
      <c r="AD1356" s="10">
        <f t="shared" si="416"/>
        <v>0.13333333333333333</v>
      </c>
      <c r="AE1356" s="10">
        <f t="shared" si="417"/>
        <v>0.46666666666666667</v>
      </c>
      <c r="AF1356" s="1">
        <v>8</v>
      </c>
      <c r="AG1356" s="1">
        <v>0</v>
      </c>
      <c r="AH1356" s="1">
        <v>0</v>
      </c>
      <c r="AI1356" s="1">
        <v>0</v>
      </c>
      <c r="AJ1356" s="1">
        <v>1</v>
      </c>
      <c r="AK1356" s="1">
        <v>0</v>
      </c>
      <c r="AL1356" s="1">
        <v>0</v>
      </c>
      <c r="AM1356" s="1">
        <v>0</v>
      </c>
      <c r="AN1356" s="1">
        <v>43</v>
      </c>
      <c r="AO1356" s="20" t="str">
        <f t="shared" si="400"/>
        <v>36-50</v>
      </c>
      <c r="AP1356" s="1">
        <v>2498</v>
      </c>
      <c r="AQ1356" s="1">
        <v>1</v>
      </c>
      <c r="AR1356" s="1">
        <v>0</v>
      </c>
      <c r="AS1356" s="1">
        <v>0</v>
      </c>
      <c r="AT1356" s="1">
        <v>0</v>
      </c>
      <c r="AU1356" s="1">
        <v>0</v>
      </c>
      <c r="AV1356" s="1">
        <v>1</v>
      </c>
      <c r="AW1356" s="1">
        <v>0</v>
      </c>
      <c r="AX1356" s="1">
        <v>0</v>
      </c>
      <c r="AY1356" s="1">
        <v>0</v>
      </c>
      <c r="AZ1356" s="1">
        <v>751</v>
      </c>
      <c r="BA1356" s="23">
        <v>42351</v>
      </c>
      <c r="BB1356" s="25">
        <f t="shared" si="401"/>
        <v>12</v>
      </c>
      <c r="BC1356" s="25" t="str">
        <f t="shared" si="402"/>
        <v>December</v>
      </c>
      <c r="BD1356" s="25">
        <v>1</v>
      </c>
      <c r="BE1356" t="str">
        <f t="shared" si="403"/>
        <v>1150,59601,High income,44,Low spender,0.000738242646935454,0,1,14,691,7,69,0,7,23,797,0.867001254705144,0.00878293601003764,0.0865746549560853,0,0.00878293601003764,0.0288582183186951,4,2,2,7,15,0.266666666666667,0.133333333333333,0.133333333333333,0.466666666666667,8,0,0,0,1,0,0,0,43,36-50,2498,1,0,0,0,0,1,0,0,0,751</v>
      </c>
    </row>
    <row r="1357" spans="1:57" ht="13.2" x14ac:dyDescent="0.25">
      <c r="A1357" s="8">
        <v>375</v>
      </c>
      <c r="B1357" s="1">
        <v>54356</v>
      </c>
      <c r="C1357" s="8" t="str">
        <f t="shared" si="404"/>
        <v>High income</v>
      </c>
      <c r="D1357" s="31">
        <v>307</v>
      </c>
      <c r="E1357" s="34" t="str">
        <f t="shared" si="405"/>
        <v>Low spender</v>
      </c>
      <c r="F1357" s="10">
        <f t="shared" si="399"/>
        <v>5.6479505482375453E-3</v>
      </c>
      <c r="G1357" s="1">
        <v>0</v>
      </c>
      <c r="H1357" s="1">
        <v>1</v>
      </c>
      <c r="I1357" s="1">
        <v>62</v>
      </c>
      <c r="J1357" s="1">
        <v>710</v>
      </c>
      <c r="K1357" s="1">
        <v>15</v>
      </c>
      <c r="L1357" s="1">
        <v>30</v>
      </c>
      <c r="M1357" s="1">
        <v>20</v>
      </c>
      <c r="N1357" s="1">
        <v>0</v>
      </c>
      <c r="O1357" s="1">
        <v>0</v>
      </c>
      <c r="P1357" s="8">
        <f t="shared" si="406"/>
        <v>775</v>
      </c>
      <c r="Q1357" s="10">
        <f t="shared" si="407"/>
        <v>0.91612903225806452</v>
      </c>
      <c r="R1357" s="10">
        <f t="shared" si="408"/>
        <v>1.935483870967742E-2</v>
      </c>
      <c r="S1357" s="10">
        <f t="shared" si="409"/>
        <v>3.870967741935484E-2</v>
      </c>
      <c r="T1357" s="10">
        <f t="shared" si="410"/>
        <v>2.5806451612903226E-2</v>
      </c>
      <c r="U1357" s="10">
        <f t="shared" si="411"/>
        <v>0</v>
      </c>
      <c r="V1357" s="10">
        <f t="shared" si="412"/>
        <v>0</v>
      </c>
      <c r="W1357" s="1">
        <v>3</v>
      </c>
      <c r="X1357" s="1">
        <v>11</v>
      </c>
      <c r="Y1357" s="1">
        <v>2</v>
      </c>
      <c r="Z1357" s="1">
        <v>8</v>
      </c>
      <c r="AA1357" s="8">
        <f t="shared" si="413"/>
        <v>24</v>
      </c>
      <c r="AB1357" s="10">
        <f t="shared" si="414"/>
        <v>0.125</v>
      </c>
      <c r="AC1357" s="10">
        <f t="shared" si="415"/>
        <v>0.45833333333333331</v>
      </c>
      <c r="AD1357" s="10">
        <f t="shared" si="416"/>
        <v>8.3333333333333329E-2</v>
      </c>
      <c r="AE1357" s="10">
        <f t="shared" si="417"/>
        <v>0.33333333333333331</v>
      </c>
      <c r="AF1357" s="1">
        <v>8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1</v>
      </c>
      <c r="AN1357" s="1">
        <v>71</v>
      </c>
      <c r="AO1357" s="20" t="str">
        <f t="shared" si="400"/>
        <v>66+</v>
      </c>
      <c r="AP1357" s="1">
        <v>2746</v>
      </c>
      <c r="AQ1357" s="1">
        <v>0</v>
      </c>
      <c r="AR1357" s="1">
        <v>0</v>
      </c>
      <c r="AS1357" s="1">
        <v>0</v>
      </c>
      <c r="AT1357" s="1">
        <v>0</v>
      </c>
      <c r="AU1357" s="1">
        <v>1</v>
      </c>
      <c r="AV1357" s="1">
        <v>0</v>
      </c>
      <c r="AW1357" s="1">
        <v>0</v>
      </c>
      <c r="AX1357" s="1">
        <v>0</v>
      </c>
      <c r="AY1357" s="1">
        <v>1</v>
      </c>
      <c r="AZ1357" s="1">
        <v>775</v>
      </c>
      <c r="BA1357" s="23">
        <v>42103</v>
      </c>
      <c r="BB1357" s="25">
        <f t="shared" si="401"/>
        <v>4</v>
      </c>
      <c r="BC1357" s="25" t="str">
        <f t="shared" si="402"/>
        <v>April</v>
      </c>
      <c r="BD1357" s="25">
        <v>1</v>
      </c>
      <c r="BE1357" t="str">
        <f t="shared" si="403"/>
        <v>375,54356,High income,307,Low spender,0.00564795054823755,0,1,62,710,15,30,20,0,0,775,0.916129032258065,0.0193548387096774,0.0387096774193548,0.0258064516129032,0,0,3,11,2,8,24,0.125,0.458333333333333,0.0833333333333333,0.333333333333333,8,0,0,0,0,0,0,1,71,66+,2746,0,0,0,0,1,0,0,0,1,775</v>
      </c>
    </row>
    <row r="1358" spans="1:57" ht="13.2" x14ac:dyDescent="0.25">
      <c r="A1358" s="8">
        <v>855</v>
      </c>
      <c r="B1358" s="1">
        <v>63841</v>
      </c>
      <c r="C1358" s="8" t="str">
        <f t="shared" si="404"/>
        <v>High income</v>
      </c>
      <c r="D1358" s="31">
        <v>1145</v>
      </c>
      <c r="E1358" s="34" t="str">
        <f t="shared" si="405"/>
        <v>High spender</v>
      </c>
      <c r="F1358" s="10">
        <f t="shared" si="399"/>
        <v>1.793518271956893E-2</v>
      </c>
      <c r="G1358" s="1">
        <v>0</v>
      </c>
      <c r="H1358" s="1">
        <v>1</v>
      </c>
      <c r="I1358" s="1">
        <v>64</v>
      </c>
      <c r="J1358" s="1">
        <v>635</v>
      </c>
      <c r="K1358" s="1">
        <v>15</v>
      </c>
      <c r="L1358" s="1">
        <v>100</v>
      </c>
      <c r="M1358" s="1">
        <v>20</v>
      </c>
      <c r="N1358" s="1">
        <v>7</v>
      </c>
      <c r="O1358" s="1">
        <v>131</v>
      </c>
      <c r="P1358" s="8">
        <f t="shared" si="406"/>
        <v>908</v>
      </c>
      <c r="Q1358" s="10">
        <f t="shared" si="407"/>
        <v>0.6993392070484582</v>
      </c>
      <c r="R1358" s="10">
        <f t="shared" si="408"/>
        <v>1.6519823788546256E-2</v>
      </c>
      <c r="S1358" s="10">
        <f t="shared" si="409"/>
        <v>0.11013215859030837</v>
      </c>
      <c r="T1358" s="10">
        <f t="shared" si="410"/>
        <v>2.2026431718061675E-2</v>
      </c>
      <c r="U1358" s="10">
        <f t="shared" si="411"/>
        <v>7.709251101321586E-3</v>
      </c>
      <c r="V1358" s="10">
        <f t="shared" si="412"/>
        <v>0.14427312775330398</v>
      </c>
      <c r="W1358" s="1">
        <v>1</v>
      </c>
      <c r="X1358" s="1">
        <v>9</v>
      </c>
      <c r="Y1358" s="1">
        <v>3</v>
      </c>
      <c r="Z1358" s="1">
        <v>9</v>
      </c>
      <c r="AA1358" s="8">
        <f t="shared" si="413"/>
        <v>22</v>
      </c>
      <c r="AB1358" s="10">
        <f t="shared" si="414"/>
        <v>4.5454545454545456E-2</v>
      </c>
      <c r="AC1358" s="10">
        <f t="shared" si="415"/>
        <v>0.40909090909090912</v>
      </c>
      <c r="AD1358" s="10">
        <f t="shared" si="416"/>
        <v>0.13636363636363635</v>
      </c>
      <c r="AE1358" s="10">
        <f t="shared" si="417"/>
        <v>0.40909090909090912</v>
      </c>
      <c r="AF1358" s="1">
        <v>6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52</v>
      </c>
      <c r="AO1358" s="20" t="str">
        <f t="shared" si="400"/>
        <v>50-65</v>
      </c>
      <c r="AP1358" s="1">
        <v>2593</v>
      </c>
      <c r="AQ1358" s="1">
        <v>1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1</v>
      </c>
      <c r="AY1358" s="1">
        <v>0</v>
      </c>
      <c r="AZ1358" s="1">
        <v>646</v>
      </c>
      <c r="BA1358" s="23">
        <v>42256</v>
      </c>
      <c r="BB1358" s="25">
        <f t="shared" si="401"/>
        <v>9</v>
      </c>
      <c r="BC1358" s="25" t="str">
        <f t="shared" si="402"/>
        <v>September</v>
      </c>
      <c r="BD1358" s="25">
        <v>1</v>
      </c>
      <c r="BE1358" t="str">
        <f t="shared" si="403"/>
        <v>855,63841,High income,1145,High spender,0.0179351827195689,0,1,64,635,15,100,20,7,131,908,0.699339207048458,0.0165198237885463,0.110132158590308,0.0220264317180617,0.00770925110132159,0.144273127753304,1,9,3,9,22,0.0454545454545455,0.409090909090909,0.136363636363636,0.409090909090909,6,0,0,0,0,0,0,0,52,50-65,2593,1,0,0,0,0,0,0,1,0,646</v>
      </c>
    </row>
    <row r="1359" spans="1:57" ht="13.2" x14ac:dyDescent="0.25">
      <c r="A1359" s="8">
        <v>740</v>
      </c>
      <c r="B1359" s="1">
        <v>65031</v>
      </c>
      <c r="C1359" s="8" t="str">
        <f t="shared" si="404"/>
        <v>High income</v>
      </c>
      <c r="D1359" s="31">
        <v>969</v>
      </c>
      <c r="E1359" s="34" t="str">
        <f t="shared" si="405"/>
        <v>High spender</v>
      </c>
      <c r="F1359" s="10">
        <f t="shared" si="399"/>
        <v>1.4900585874429119E-2</v>
      </c>
      <c r="G1359" s="1">
        <v>0</v>
      </c>
      <c r="H1359" s="1">
        <v>1</v>
      </c>
      <c r="I1359" s="1">
        <v>29</v>
      </c>
      <c r="J1359" s="1">
        <v>258</v>
      </c>
      <c r="K1359" s="1">
        <v>107</v>
      </c>
      <c r="L1359" s="1">
        <v>291</v>
      </c>
      <c r="M1359" s="1">
        <v>84</v>
      </c>
      <c r="N1359" s="1">
        <v>37</v>
      </c>
      <c r="O1359" s="1">
        <v>86</v>
      </c>
      <c r="P1359" s="8">
        <f t="shared" si="406"/>
        <v>863</v>
      </c>
      <c r="Q1359" s="10">
        <f t="shared" si="407"/>
        <v>0.29895712630359211</v>
      </c>
      <c r="R1359" s="10">
        <f t="shared" si="408"/>
        <v>0.12398609501738123</v>
      </c>
      <c r="S1359" s="10">
        <f t="shared" si="409"/>
        <v>0.33719582850521435</v>
      </c>
      <c r="T1359" s="10">
        <f t="shared" si="410"/>
        <v>9.7334878331402086E-2</v>
      </c>
      <c r="U1359" s="10">
        <f t="shared" si="411"/>
        <v>4.287369640787949E-2</v>
      </c>
      <c r="V1359" s="10">
        <f t="shared" si="412"/>
        <v>9.9652375434530704E-2</v>
      </c>
      <c r="W1359" s="1">
        <v>4</v>
      </c>
      <c r="X1359" s="1">
        <v>10</v>
      </c>
      <c r="Y1359" s="1">
        <v>3</v>
      </c>
      <c r="Z1359" s="1">
        <v>13</v>
      </c>
      <c r="AA1359" s="8">
        <f t="shared" si="413"/>
        <v>30</v>
      </c>
      <c r="AB1359" s="10">
        <f t="shared" si="414"/>
        <v>0.13333333333333333</v>
      </c>
      <c r="AC1359" s="10">
        <f t="shared" si="415"/>
        <v>0.33333333333333331</v>
      </c>
      <c r="AD1359" s="10">
        <f t="shared" si="416"/>
        <v>0.1</v>
      </c>
      <c r="AE1359" s="10">
        <f t="shared" si="417"/>
        <v>0.43333333333333335</v>
      </c>
      <c r="AF1359" s="1">
        <v>7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61</v>
      </c>
      <c r="AO1359" s="20" t="str">
        <f t="shared" si="400"/>
        <v>50-65</v>
      </c>
      <c r="AP1359" s="1">
        <v>2628</v>
      </c>
      <c r="AQ1359" s="1">
        <v>0</v>
      </c>
      <c r="AR1359" s="1">
        <v>1</v>
      </c>
      <c r="AS1359" s="1">
        <v>0</v>
      </c>
      <c r="AT1359" s="1">
        <v>0</v>
      </c>
      <c r="AU1359" s="1">
        <v>0</v>
      </c>
      <c r="AV1359" s="1">
        <v>0</v>
      </c>
      <c r="AW1359" s="1">
        <v>1</v>
      </c>
      <c r="AX1359" s="1">
        <v>0</v>
      </c>
      <c r="AY1359" s="1">
        <v>0</v>
      </c>
      <c r="AZ1359" s="1">
        <v>691</v>
      </c>
      <c r="BA1359" s="23">
        <v>42221</v>
      </c>
      <c r="BB1359" s="25">
        <f t="shared" si="401"/>
        <v>8</v>
      </c>
      <c r="BC1359" s="25" t="str">
        <f t="shared" si="402"/>
        <v>August</v>
      </c>
      <c r="BD1359" s="25">
        <v>1</v>
      </c>
      <c r="BE1359" t="str">
        <f t="shared" si="403"/>
        <v>740,65031,High income,969,High spender,0.0149005858744291,0,1,29,258,107,291,84,37,86,863,0.298957126303592,0.123986095017381,0.337195828505214,0.0973348783314021,0.0428736964078795,0.0996523754345307,4,10,3,13,30,0.133333333333333,0.333333333333333,0.1,0.433333333333333,7,0,0,0,0,0,0,0,61,50-65,2628,0,1,0,0,0,0,1,0,0,691</v>
      </c>
    </row>
    <row r="1360" spans="1:57" ht="13.2" x14ac:dyDescent="0.25">
      <c r="A1360" s="8">
        <v>570</v>
      </c>
      <c r="B1360" s="1">
        <v>58086</v>
      </c>
      <c r="C1360" s="8" t="str">
        <f t="shared" si="404"/>
        <v>High income</v>
      </c>
      <c r="D1360" s="31">
        <v>1106</v>
      </c>
      <c r="E1360" s="34" t="str">
        <f t="shared" si="405"/>
        <v>High spender</v>
      </c>
      <c r="F1360" s="10">
        <f t="shared" si="399"/>
        <v>1.9040732706676309E-2</v>
      </c>
      <c r="G1360" s="1">
        <v>0</v>
      </c>
      <c r="H1360" s="1">
        <v>1</v>
      </c>
      <c r="I1360" s="1">
        <v>80</v>
      </c>
      <c r="J1360" s="1">
        <v>708</v>
      </c>
      <c r="K1360" s="1">
        <v>7</v>
      </c>
      <c r="L1360" s="1">
        <v>62</v>
      </c>
      <c r="M1360" s="1">
        <v>0</v>
      </c>
      <c r="N1360" s="1">
        <v>0</v>
      </c>
      <c r="O1360" s="1">
        <v>15</v>
      </c>
      <c r="P1360" s="8">
        <f t="shared" si="406"/>
        <v>792</v>
      </c>
      <c r="Q1360" s="10">
        <f t="shared" si="407"/>
        <v>0.89393939393939392</v>
      </c>
      <c r="R1360" s="10">
        <f t="shared" si="408"/>
        <v>8.8383838383838381E-3</v>
      </c>
      <c r="S1360" s="10">
        <f t="shared" si="409"/>
        <v>7.8282828282828287E-2</v>
      </c>
      <c r="T1360" s="10">
        <f t="shared" si="410"/>
        <v>0</v>
      </c>
      <c r="U1360" s="10">
        <f t="shared" si="411"/>
        <v>0</v>
      </c>
      <c r="V1360" s="10">
        <f t="shared" si="412"/>
        <v>1.893939393939394E-2</v>
      </c>
      <c r="W1360" s="1">
        <v>2</v>
      </c>
      <c r="X1360" s="1">
        <v>11</v>
      </c>
      <c r="Y1360" s="1">
        <v>3</v>
      </c>
      <c r="Z1360" s="1">
        <v>7</v>
      </c>
      <c r="AA1360" s="8">
        <f t="shared" si="413"/>
        <v>23</v>
      </c>
      <c r="AB1360" s="10">
        <f t="shared" si="414"/>
        <v>8.6956521739130432E-2</v>
      </c>
      <c r="AC1360" s="10">
        <f t="shared" si="415"/>
        <v>0.47826086956521741</v>
      </c>
      <c r="AD1360" s="10">
        <f t="shared" si="416"/>
        <v>0.13043478260869565</v>
      </c>
      <c r="AE1360" s="10">
        <f t="shared" si="417"/>
        <v>0.30434782608695654</v>
      </c>
      <c r="AF1360" s="1">
        <v>8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51</v>
      </c>
      <c r="AO1360" s="20" t="str">
        <f t="shared" si="400"/>
        <v>50-65</v>
      </c>
      <c r="AP1360" s="1">
        <v>2684</v>
      </c>
      <c r="AQ1360" s="1">
        <v>1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1</v>
      </c>
      <c r="AZ1360" s="1">
        <v>762</v>
      </c>
      <c r="BA1360" s="23">
        <v>42165</v>
      </c>
      <c r="BB1360" s="25">
        <f t="shared" si="401"/>
        <v>6</v>
      </c>
      <c r="BC1360" s="25" t="str">
        <f t="shared" si="402"/>
        <v>June</v>
      </c>
      <c r="BD1360" s="25">
        <v>1</v>
      </c>
      <c r="BE1360" t="str">
        <f t="shared" si="403"/>
        <v>570,58086,High income,1106,High spender,0.0190407327066763,0,1,80,708,7,62,0,0,15,792,0.893939393939394,0.00883838383838384,0.0782828282828283,0,0,0.0189393939393939,2,11,3,7,23,0.0869565217391304,0.478260869565217,0.130434782608696,0.304347826086957,8,0,0,0,0,0,0,0,51,50-65,2684,1,0,0,0,0,0,0,0,1,762</v>
      </c>
    </row>
    <row r="1361" spans="1:57" ht="13.2" x14ac:dyDescent="0.25">
      <c r="A1361" s="8">
        <v>400</v>
      </c>
      <c r="B1361" s="1">
        <v>55759</v>
      </c>
      <c r="C1361" s="8" t="str">
        <f t="shared" si="404"/>
        <v>High income</v>
      </c>
      <c r="D1361" s="31">
        <v>118</v>
      </c>
      <c r="E1361" s="34" t="str">
        <f t="shared" si="405"/>
        <v>Low spender</v>
      </c>
      <c r="F1361" s="10">
        <f t="shared" si="399"/>
        <v>2.1162502914327734E-3</v>
      </c>
      <c r="G1361" s="1">
        <v>0</v>
      </c>
      <c r="H1361" s="1">
        <v>1</v>
      </c>
      <c r="I1361" s="1">
        <v>84</v>
      </c>
      <c r="J1361" s="1">
        <v>675</v>
      </c>
      <c r="K1361" s="1">
        <v>0</v>
      </c>
      <c r="L1361" s="1">
        <v>85</v>
      </c>
      <c r="M1361" s="1">
        <v>10</v>
      </c>
      <c r="N1361" s="1">
        <v>7</v>
      </c>
      <c r="O1361" s="1">
        <v>77</v>
      </c>
      <c r="P1361" s="8">
        <f t="shared" si="406"/>
        <v>854</v>
      </c>
      <c r="Q1361" s="10">
        <f t="shared" si="407"/>
        <v>0.79039812646370022</v>
      </c>
      <c r="R1361" s="10">
        <f t="shared" si="408"/>
        <v>0</v>
      </c>
      <c r="S1361" s="10">
        <f t="shared" si="409"/>
        <v>9.9531615925058547E-2</v>
      </c>
      <c r="T1361" s="10">
        <f t="shared" si="410"/>
        <v>1.1709601873536301E-2</v>
      </c>
      <c r="U1361" s="10">
        <f t="shared" si="411"/>
        <v>8.1967213114754103E-3</v>
      </c>
      <c r="V1361" s="10">
        <f t="shared" si="412"/>
        <v>9.0163934426229511E-2</v>
      </c>
      <c r="W1361" s="1">
        <v>5</v>
      </c>
      <c r="X1361" s="1">
        <v>10</v>
      </c>
      <c r="Y1361" s="1">
        <v>3</v>
      </c>
      <c r="Z1361" s="1">
        <v>8</v>
      </c>
      <c r="AA1361" s="8">
        <f t="shared" si="413"/>
        <v>26</v>
      </c>
      <c r="AB1361" s="10">
        <f t="shared" si="414"/>
        <v>0.19230769230769232</v>
      </c>
      <c r="AC1361" s="10">
        <f t="shared" si="415"/>
        <v>0.38461538461538464</v>
      </c>
      <c r="AD1361" s="10">
        <f t="shared" si="416"/>
        <v>0.11538461538461539</v>
      </c>
      <c r="AE1361" s="10">
        <f t="shared" si="417"/>
        <v>0.30769230769230771</v>
      </c>
      <c r="AF1361" s="1">
        <v>8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58</v>
      </c>
      <c r="AO1361" s="20" t="str">
        <f t="shared" si="400"/>
        <v>50-65</v>
      </c>
      <c r="AP1361" s="1">
        <v>2737</v>
      </c>
      <c r="AQ1361" s="1">
        <v>0</v>
      </c>
      <c r="AR1361" s="1">
        <v>1</v>
      </c>
      <c r="AS1361" s="1">
        <v>0</v>
      </c>
      <c r="AT1361" s="1">
        <v>0</v>
      </c>
      <c r="AU1361" s="1">
        <v>0</v>
      </c>
      <c r="AV1361" s="1">
        <v>0</v>
      </c>
      <c r="AW1361" s="1">
        <v>1</v>
      </c>
      <c r="AX1361" s="1">
        <v>0</v>
      </c>
      <c r="AY1361" s="1">
        <v>0</v>
      </c>
      <c r="AZ1361" s="1">
        <v>700</v>
      </c>
      <c r="BA1361" s="23">
        <v>42112</v>
      </c>
      <c r="BB1361" s="25">
        <f t="shared" si="401"/>
        <v>4</v>
      </c>
      <c r="BC1361" s="25" t="str">
        <f t="shared" si="402"/>
        <v>April</v>
      </c>
      <c r="BD1361" s="25">
        <v>1</v>
      </c>
      <c r="BE1361" t="str">
        <f t="shared" si="403"/>
        <v>400,55759,High income,118,Low spender,0.00211625029143277,0,1,84,675,0,85,10,7,77,854,0.7903981264637,0,0.0995316159250585,0.0117096018735363,0.00819672131147541,0.0901639344262295,5,10,3,8,26,0.192307692307692,0.384615384615385,0.115384615384615,0.307692307692308,8,0,0,0,0,0,0,0,58,50-65,2737,0,1,0,0,0,0,1,0,0,700</v>
      </c>
    </row>
    <row r="1362" spans="1:57" ht="13.2" x14ac:dyDescent="0.25">
      <c r="A1362" s="8">
        <v>1063</v>
      </c>
      <c r="B1362" s="1">
        <v>60894</v>
      </c>
      <c r="C1362" s="8" t="str">
        <f t="shared" si="404"/>
        <v>High income</v>
      </c>
      <c r="D1362" s="31">
        <v>783</v>
      </c>
      <c r="E1362" s="34" t="str">
        <f t="shared" si="405"/>
        <v>High spender</v>
      </c>
      <c r="F1362" s="10">
        <f t="shared" si="399"/>
        <v>1.2858409695536506E-2</v>
      </c>
      <c r="G1362" s="1">
        <v>0</v>
      </c>
      <c r="H1362" s="1">
        <v>1</v>
      </c>
      <c r="I1362" s="1">
        <v>61</v>
      </c>
      <c r="J1362" s="1">
        <v>606</v>
      </c>
      <c r="K1362" s="1">
        <v>7</v>
      </c>
      <c r="L1362" s="1">
        <v>155</v>
      </c>
      <c r="M1362" s="1">
        <v>10</v>
      </c>
      <c r="N1362" s="1">
        <v>0</v>
      </c>
      <c r="O1362" s="1">
        <v>54</v>
      </c>
      <c r="P1362" s="8">
        <f t="shared" si="406"/>
        <v>832</v>
      </c>
      <c r="Q1362" s="10">
        <f t="shared" si="407"/>
        <v>0.72836538461538458</v>
      </c>
      <c r="R1362" s="10">
        <f t="shared" si="408"/>
        <v>8.4134615384615381E-3</v>
      </c>
      <c r="S1362" s="10">
        <f t="shared" si="409"/>
        <v>0.18629807692307693</v>
      </c>
      <c r="T1362" s="10">
        <f t="shared" si="410"/>
        <v>1.201923076923077E-2</v>
      </c>
      <c r="U1362" s="10">
        <f t="shared" si="411"/>
        <v>0</v>
      </c>
      <c r="V1362" s="10">
        <f t="shared" si="412"/>
        <v>6.4903846153846159E-2</v>
      </c>
      <c r="W1362" s="1">
        <v>5</v>
      </c>
      <c r="X1362" s="1">
        <v>10</v>
      </c>
      <c r="Y1362" s="1">
        <v>3</v>
      </c>
      <c r="Z1362" s="1">
        <v>8</v>
      </c>
      <c r="AA1362" s="8">
        <f t="shared" si="413"/>
        <v>26</v>
      </c>
      <c r="AB1362" s="10">
        <f t="shared" si="414"/>
        <v>0.19230769230769232</v>
      </c>
      <c r="AC1362" s="10">
        <f t="shared" si="415"/>
        <v>0.38461538461538464</v>
      </c>
      <c r="AD1362" s="10">
        <f t="shared" si="416"/>
        <v>0.11538461538461539</v>
      </c>
      <c r="AE1362" s="10">
        <f t="shared" si="417"/>
        <v>0.30769230769230771</v>
      </c>
      <c r="AF1362" s="1">
        <v>7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54</v>
      </c>
      <c r="AO1362" s="20" t="str">
        <f t="shared" si="400"/>
        <v>50-65</v>
      </c>
      <c r="AP1362" s="1">
        <v>2525</v>
      </c>
      <c r="AQ1362" s="1">
        <v>0</v>
      </c>
      <c r="AR1362" s="1">
        <v>0</v>
      </c>
      <c r="AS1362" s="1">
        <v>0</v>
      </c>
      <c r="AT1362" s="1">
        <v>1</v>
      </c>
      <c r="AU1362" s="1">
        <v>0</v>
      </c>
      <c r="AV1362" s="1">
        <v>0</v>
      </c>
      <c r="AW1362" s="1">
        <v>1</v>
      </c>
      <c r="AX1362" s="1">
        <v>0</v>
      </c>
      <c r="AY1362" s="1">
        <v>0</v>
      </c>
      <c r="AZ1362" s="1">
        <v>724</v>
      </c>
      <c r="BA1362" s="23">
        <v>42324</v>
      </c>
      <c r="BB1362" s="25">
        <f t="shared" si="401"/>
        <v>11</v>
      </c>
      <c r="BC1362" s="25" t="str">
        <f t="shared" si="402"/>
        <v>November</v>
      </c>
      <c r="BD1362" s="25">
        <v>1</v>
      </c>
      <c r="BE1362" t="str">
        <f t="shared" si="403"/>
        <v>1063,60894,High income,783,High spender,0.0128584096955365,0,1,61,606,7,155,10,0,54,832,0.728365384615385,0.00841346153846154,0.186298076923077,0.0120192307692308,0,0.0649038461538462,5,10,3,8,26,0.192307692307692,0.384615384615385,0.115384615384615,0.307692307692308,7,0,0,0,0,0,0,0,54,50-65,2525,0,0,0,1,0,0,1,0,0,724</v>
      </c>
    </row>
    <row r="1363" spans="1:57" ht="13.2" x14ac:dyDescent="0.25">
      <c r="A1363" s="8">
        <v>1717</v>
      </c>
      <c r="B1363" s="1">
        <v>69245</v>
      </c>
      <c r="C1363" s="8" t="str">
        <f t="shared" si="404"/>
        <v>High income</v>
      </c>
      <c r="D1363" s="31">
        <v>57</v>
      </c>
      <c r="E1363" s="34" t="str">
        <f t="shared" si="405"/>
        <v>Low spender</v>
      </c>
      <c r="F1363" s="10">
        <f t="shared" si="399"/>
        <v>8.2316412737381758E-4</v>
      </c>
      <c r="G1363" s="1">
        <v>0</v>
      </c>
      <c r="H1363" s="1">
        <v>1</v>
      </c>
      <c r="I1363" s="1">
        <v>8</v>
      </c>
      <c r="J1363" s="1">
        <v>428</v>
      </c>
      <c r="K1363" s="1">
        <v>30</v>
      </c>
      <c r="L1363" s="1">
        <v>214</v>
      </c>
      <c r="M1363" s="1">
        <v>80</v>
      </c>
      <c r="N1363" s="1">
        <v>30</v>
      </c>
      <c r="O1363" s="1">
        <v>61</v>
      </c>
      <c r="P1363" s="8">
        <f t="shared" si="406"/>
        <v>843</v>
      </c>
      <c r="Q1363" s="10">
        <f t="shared" si="407"/>
        <v>0.50771055753262162</v>
      </c>
      <c r="R1363" s="10">
        <f t="shared" si="408"/>
        <v>3.5587188612099648E-2</v>
      </c>
      <c r="S1363" s="10">
        <f t="shared" si="409"/>
        <v>0.25385527876631081</v>
      </c>
      <c r="T1363" s="10">
        <f t="shared" si="410"/>
        <v>9.4899169632265717E-2</v>
      </c>
      <c r="U1363" s="10">
        <f t="shared" si="411"/>
        <v>3.5587188612099648E-2</v>
      </c>
      <c r="V1363" s="10">
        <f t="shared" si="412"/>
        <v>7.2360616844602613E-2</v>
      </c>
      <c r="W1363" s="1">
        <v>2</v>
      </c>
      <c r="X1363" s="1">
        <v>6</v>
      </c>
      <c r="Y1363" s="1">
        <v>5</v>
      </c>
      <c r="Z1363" s="1">
        <v>10</v>
      </c>
      <c r="AA1363" s="8">
        <f t="shared" si="413"/>
        <v>23</v>
      </c>
      <c r="AB1363" s="10">
        <f t="shared" si="414"/>
        <v>8.6956521739130432E-2</v>
      </c>
      <c r="AC1363" s="10">
        <f t="shared" si="415"/>
        <v>0.2608695652173913</v>
      </c>
      <c r="AD1363" s="10">
        <f t="shared" si="416"/>
        <v>0.21739130434782608</v>
      </c>
      <c r="AE1363" s="10">
        <f t="shared" si="417"/>
        <v>0.43478260869565216</v>
      </c>
      <c r="AF1363" s="1">
        <v>3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64</v>
      </c>
      <c r="AO1363" s="20" t="str">
        <f t="shared" si="400"/>
        <v>50-65</v>
      </c>
      <c r="AP1363" s="1">
        <v>2315</v>
      </c>
      <c r="AQ1363" s="1">
        <v>0</v>
      </c>
      <c r="AR1363" s="1">
        <v>0</v>
      </c>
      <c r="AS1363" s="1">
        <v>0</v>
      </c>
      <c r="AT1363" s="1">
        <v>1</v>
      </c>
      <c r="AU1363" s="1">
        <v>0</v>
      </c>
      <c r="AV1363" s="1">
        <v>0</v>
      </c>
      <c r="AW1363" s="1">
        <v>0</v>
      </c>
      <c r="AX1363" s="1">
        <v>1</v>
      </c>
      <c r="AY1363" s="1">
        <v>0</v>
      </c>
      <c r="AZ1363" s="1">
        <v>721</v>
      </c>
      <c r="BA1363" s="23">
        <v>42534</v>
      </c>
      <c r="BB1363" s="25">
        <f t="shared" si="401"/>
        <v>6</v>
      </c>
      <c r="BC1363" s="25" t="str">
        <f t="shared" si="402"/>
        <v>June</v>
      </c>
      <c r="BD1363" s="25">
        <v>1</v>
      </c>
      <c r="BE1363" t="str">
        <f t="shared" si="403"/>
        <v>1717,69245,High income,57,Low spender,0.000823164127373818,0,1,8,428,30,214,80,30,61,843,0.507710557532622,0.0355871886120996,0.253855278766311,0.0948991696322657,0.0355871886120996,0.0723606168446026,2,6,5,10,23,0.0869565217391304,0.260869565217391,0.217391304347826,0.434782608695652,3,0,0,0,0,0,0,0,64,50-65,2315,0,0,0,1,0,0,0,1,0,721</v>
      </c>
    </row>
    <row r="1364" spans="1:57" ht="13.2" x14ac:dyDescent="0.25">
      <c r="A1364" s="8">
        <v>211</v>
      </c>
      <c r="B1364" s="1">
        <v>69389</v>
      </c>
      <c r="C1364" s="8" t="str">
        <f t="shared" si="404"/>
        <v>High income</v>
      </c>
      <c r="D1364" s="31">
        <v>18</v>
      </c>
      <c r="E1364" s="34" t="str">
        <f t="shared" si="405"/>
        <v>Low spender</v>
      </c>
      <c r="F1364" s="10">
        <f t="shared" si="399"/>
        <v>2.5940711063713267E-4</v>
      </c>
      <c r="G1364" s="1">
        <v>0</v>
      </c>
      <c r="H1364" s="1">
        <v>1</v>
      </c>
      <c r="I1364" s="1">
        <v>17</v>
      </c>
      <c r="J1364" s="1">
        <v>422</v>
      </c>
      <c r="K1364" s="1">
        <v>7</v>
      </c>
      <c r="L1364" s="1">
        <v>238</v>
      </c>
      <c r="M1364" s="1">
        <v>69</v>
      </c>
      <c r="N1364" s="1">
        <v>46</v>
      </c>
      <c r="O1364" s="1">
        <v>15</v>
      </c>
      <c r="P1364" s="8">
        <f t="shared" si="406"/>
        <v>797</v>
      </c>
      <c r="Q1364" s="10">
        <f t="shared" si="407"/>
        <v>0.5294855708908407</v>
      </c>
      <c r="R1364" s="10">
        <f t="shared" si="408"/>
        <v>8.7829360100376407E-3</v>
      </c>
      <c r="S1364" s="10">
        <f t="shared" si="409"/>
        <v>0.29861982434127982</v>
      </c>
      <c r="T1364" s="10">
        <f t="shared" si="410"/>
        <v>8.6574654956085323E-2</v>
      </c>
      <c r="U1364" s="10">
        <f t="shared" si="411"/>
        <v>5.7716436637390213E-2</v>
      </c>
      <c r="V1364" s="10">
        <f t="shared" si="412"/>
        <v>1.8820577164366373E-2</v>
      </c>
      <c r="W1364" s="1">
        <v>1</v>
      </c>
      <c r="X1364" s="1">
        <v>7</v>
      </c>
      <c r="Y1364" s="1">
        <v>2</v>
      </c>
      <c r="Z1364" s="1">
        <v>12</v>
      </c>
      <c r="AA1364" s="8">
        <f t="shared" si="413"/>
        <v>22</v>
      </c>
      <c r="AB1364" s="10">
        <f t="shared" si="414"/>
        <v>4.5454545454545456E-2</v>
      </c>
      <c r="AC1364" s="10">
        <f t="shared" si="415"/>
        <v>0.31818181818181818</v>
      </c>
      <c r="AD1364" s="10">
        <f t="shared" si="416"/>
        <v>9.0909090909090912E-2</v>
      </c>
      <c r="AE1364" s="10">
        <f t="shared" si="417"/>
        <v>0.54545454545454541</v>
      </c>
      <c r="AF1364" s="1">
        <v>4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43</v>
      </c>
      <c r="AO1364" s="20" t="str">
        <f t="shared" si="400"/>
        <v>36-50</v>
      </c>
      <c r="AP1364" s="1">
        <v>2798</v>
      </c>
      <c r="AQ1364" s="1">
        <v>0</v>
      </c>
      <c r="AR1364" s="1">
        <v>1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1</v>
      </c>
      <c r="AZ1364" s="1">
        <v>767</v>
      </c>
      <c r="BA1364" s="23">
        <v>42051</v>
      </c>
      <c r="BB1364" s="25">
        <f t="shared" si="401"/>
        <v>2</v>
      </c>
      <c r="BC1364" s="25" t="str">
        <f t="shared" si="402"/>
        <v>February</v>
      </c>
      <c r="BD1364" s="25">
        <v>1</v>
      </c>
      <c r="BE1364" t="str">
        <f t="shared" si="403"/>
        <v>211,69389,High income,18,Low spender,0.000259407110637133,0,1,17,422,7,238,69,46,15,797,0.529485570890841,0.00878293601003764,0.29861982434128,0.0865746549560853,0.0577164366373902,0.0188205771643664,1,7,2,12,22,0.0454545454545455,0.318181818181818,0.0909090909090909,0.545454545454545,4,0,0,0,0,0,0,0,43,36-50,2798,0,1,0,0,0,0,0,0,1,767</v>
      </c>
    </row>
    <row r="1365" spans="1:57" ht="13.2" x14ac:dyDescent="0.25">
      <c r="A1365" s="8">
        <v>1495</v>
      </c>
      <c r="B1365" s="1">
        <v>74805</v>
      </c>
      <c r="C1365" s="8" t="str">
        <f t="shared" si="404"/>
        <v>High income</v>
      </c>
      <c r="D1365" s="31">
        <v>35</v>
      </c>
      <c r="E1365" s="34" t="str">
        <f t="shared" si="405"/>
        <v>Low spender</v>
      </c>
      <c r="F1365" s="10">
        <f t="shared" si="399"/>
        <v>4.6788316289018115E-4</v>
      </c>
      <c r="G1365" s="1">
        <v>0</v>
      </c>
      <c r="H1365" s="1">
        <v>1</v>
      </c>
      <c r="I1365" s="1">
        <v>14</v>
      </c>
      <c r="J1365" s="1">
        <v>209</v>
      </c>
      <c r="K1365" s="1">
        <v>162</v>
      </c>
      <c r="L1365" s="1">
        <v>209</v>
      </c>
      <c r="M1365" s="1">
        <v>41</v>
      </c>
      <c r="N1365" s="1">
        <v>162</v>
      </c>
      <c r="O1365" s="1">
        <v>37</v>
      </c>
      <c r="P1365" s="8">
        <f t="shared" si="406"/>
        <v>820</v>
      </c>
      <c r="Q1365" s="10">
        <f t="shared" si="407"/>
        <v>0.25487804878048781</v>
      </c>
      <c r="R1365" s="10">
        <f t="shared" si="408"/>
        <v>0.19756097560975611</v>
      </c>
      <c r="S1365" s="10">
        <f t="shared" si="409"/>
        <v>0.25487804878048781</v>
      </c>
      <c r="T1365" s="10">
        <f t="shared" si="410"/>
        <v>0.05</v>
      </c>
      <c r="U1365" s="10">
        <f t="shared" si="411"/>
        <v>0.19756097560975611</v>
      </c>
      <c r="V1365" s="10">
        <f t="shared" si="412"/>
        <v>4.5121951219512194E-2</v>
      </c>
      <c r="W1365" s="1">
        <v>5</v>
      </c>
      <c r="X1365" s="1">
        <v>4</v>
      </c>
      <c r="Y1365" s="1">
        <v>7</v>
      </c>
      <c r="Z1365" s="1">
        <v>10</v>
      </c>
      <c r="AA1365" s="8">
        <f t="shared" si="413"/>
        <v>26</v>
      </c>
      <c r="AB1365" s="10">
        <f t="shared" si="414"/>
        <v>0.19230769230769232</v>
      </c>
      <c r="AC1365" s="10">
        <f t="shared" si="415"/>
        <v>0.15384615384615385</v>
      </c>
      <c r="AD1365" s="10">
        <f t="shared" si="416"/>
        <v>0.26923076923076922</v>
      </c>
      <c r="AE1365" s="10">
        <f t="shared" si="417"/>
        <v>0.38461538461538464</v>
      </c>
      <c r="AF1365" s="1">
        <v>2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65</v>
      </c>
      <c r="AO1365" s="20" t="str">
        <f t="shared" si="400"/>
        <v>50-65</v>
      </c>
      <c r="AP1365" s="1">
        <v>2394</v>
      </c>
      <c r="AQ1365" s="1">
        <v>0</v>
      </c>
      <c r="AR1365" s="1">
        <v>0</v>
      </c>
      <c r="AS1365" s="1">
        <v>0</v>
      </c>
      <c r="AT1365" s="1">
        <v>1</v>
      </c>
      <c r="AU1365" s="1">
        <v>0</v>
      </c>
      <c r="AV1365" s="1">
        <v>1</v>
      </c>
      <c r="AW1365" s="1">
        <v>0</v>
      </c>
      <c r="AX1365" s="1">
        <v>0</v>
      </c>
      <c r="AY1365" s="1">
        <v>0</v>
      </c>
      <c r="AZ1365" s="1">
        <v>746</v>
      </c>
      <c r="BA1365" s="23">
        <v>42455</v>
      </c>
      <c r="BB1365" s="25">
        <f t="shared" si="401"/>
        <v>3</v>
      </c>
      <c r="BC1365" s="25" t="str">
        <f t="shared" si="402"/>
        <v>March</v>
      </c>
      <c r="BD1365" s="25">
        <v>1</v>
      </c>
      <c r="BE1365" t="str">
        <f t="shared" si="403"/>
        <v>1495,74805,High income,35,Low spender,0.000467883162890181,0,1,14,209,162,209,41,162,37,820,0.254878048780488,0.197560975609756,0.254878048780488,0.05,0.197560975609756,0.0451219512195122,5,4,7,10,26,0.192307692307692,0.153846153846154,0.269230769230769,0.384615384615385,2,0,0,0,0,0,0,0,65,50-65,2394,0,0,0,1,0,1,0,0,0,746</v>
      </c>
    </row>
    <row r="1366" spans="1:57" ht="13.2" x14ac:dyDescent="0.25">
      <c r="A1366" s="8">
        <v>1748</v>
      </c>
      <c r="B1366" s="1">
        <v>62670</v>
      </c>
      <c r="C1366" s="8" t="str">
        <f t="shared" si="404"/>
        <v>High income</v>
      </c>
      <c r="D1366" s="31">
        <v>118</v>
      </c>
      <c r="E1366" s="34" t="str">
        <f t="shared" si="405"/>
        <v>Low spender</v>
      </c>
      <c r="F1366" s="10">
        <f t="shared" si="399"/>
        <v>1.8828785702888144E-3</v>
      </c>
      <c r="G1366" s="1">
        <v>0</v>
      </c>
      <c r="H1366" s="1">
        <v>1</v>
      </c>
      <c r="I1366" s="1">
        <v>57</v>
      </c>
      <c r="J1366" s="1">
        <v>539</v>
      </c>
      <c r="K1366" s="1">
        <v>30</v>
      </c>
      <c r="L1366" s="1">
        <v>92</v>
      </c>
      <c r="M1366" s="1">
        <v>80</v>
      </c>
      <c r="N1366" s="1">
        <v>46</v>
      </c>
      <c r="O1366" s="1">
        <v>38</v>
      </c>
      <c r="P1366" s="8">
        <f t="shared" si="406"/>
        <v>825</v>
      </c>
      <c r="Q1366" s="10">
        <f t="shared" si="407"/>
        <v>0.65333333333333332</v>
      </c>
      <c r="R1366" s="10">
        <f t="shared" si="408"/>
        <v>3.6363636363636362E-2</v>
      </c>
      <c r="S1366" s="10">
        <f t="shared" si="409"/>
        <v>0.11151515151515151</v>
      </c>
      <c r="T1366" s="10">
        <f t="shared" si="410"/>
        <v>9.696969696969697E-2</v>
      </c>
      <c r="U1366" s="10">
        <f t="shared" si="411"/>
        <v>5.5757575757575756E-2</v>
      </c>
      <c r="V1366" s="10">
        <f t="shared" si="412"/>
        <v>4.6060606060606059E-2</v>
      </c>
      <c r="W1366" s="1">
        <v>1</v>
      </c>
      <c r="X1366" s="1">
        <v>5</v>
      </c>
      <c r="Y1366" s="1">
        <v>3</v>
      </c>
      <c r="Z1366" s="1">
        <v>13</v>
      </c>
      <c r="AA1366" s="8">
        <f t="shared" si="413"/>
        <v>22</v>
      </c>
      <c r="AB1366" s="10">
        <f t="shared" si="414"/>
        <v>4.5454545454545456E-2</v>
      </c>
      <c r="AC1366" s="10">
        <f t="shared" si="415"/>
        <v>0.22727272727272727</v>
      </c>
      <c r="AD1366" s="10">
        <f t="shared" si="416"/>
        <v>0.13636363636363635</v>
      </c>
      <c r="AE1366" s="10">
        <f t="shared" si="417"/>
        <v>0.59090909090909094</v>
      </c>
      <c r="AF1366" s="1">
        <v>3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66</v>
      </c>
      <c r="AO1366" s="20" t="str">
        <f t="shared" si="400"/>
        <v>66+</v>
      </c>
      <c r="AP1366" s="1">
        <v>2306</v>
      </c>
      <c r="AQ1366" s="1">
        <v>0</v>
      </c>
      <c r="AR1366" s="1">
        <v>1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1</v>
      </c>
      <c r="AZ1366" s="1">
        <v>749</v>
      </c>
      <c r="BA1366" s="23">
        <v>42543</v>
      </c>
      <c r="BB1366" s="25">
        <f t="shared" si="401"/>
        <v>6</v>
      </c>
      <c r="BC1366" s="25" t="str">
        <f t="shared" si="402"/>
        <v>June</v>
      </c>
      <c r="BD1366" s="25">
        <v>1</v>
      </c>
      <c r="BE1366" t="str">
        <f t="shared" si="403"/>
        <v>1748,62670,High income,118,Low spender,0.00188287857028881,0,1,57,539,30,92,80,46,38,825,0.653333333333333,0.0363636363636364,0.111515151515152,0.096969696969697,0.0557575757575758,0.0460606060606061,1,5,3,13,22,0.0454545454545455,0.227272727272727,0.136363636363636,0.590909090909091,3,0,0,0,0,0,0,0,66,66+,2306,0,1,0,0,0,0,0,0,1,749</v>
      </c>
    </row>
    <row r="1367" spans="1:57" ht="13.2" x14ac:dyDescent="0.25">
      <c r="A1367" s="8">
        <v>533</v>
      </c>
      <c r="B1367" s="1">
        <v>68627</v>
      </c>
      <c r="C1367" s="8" t="str">
        <f t="shared" si="404"/>
        <v>High income</v>
      </c>
      <c r="D1367" s="31">
        <v>32</v>
      </c>
      <c r="E1367" s="34" t="str">
        <f t="shared" si="405"/>
        <v>Low spender</v>
      </c>
      <c r="F1367" s="10">
        <f t="shared" si="399"/>
        <v>4.6628877846911565E-4</v>
      </c>
      <c r="G1367" s="1">
        <v>0</v>
      </c>
      <c r="H1367" s="1">
        <v>0</v>
      </c>
      <c r="I1367" s="1">
        <v>45</v>
      </c>
      <c r="J1367" s="1">
        <v>395</v>
      </c>
      <c r="K1367" s="1">
        <v>15</v>
      </c>
      <c r="L1367" s="1">
        <v>263</v>
      </c>
      <c r="M1367" s="1">
        <v>60</v>
      </c>
      <c r="N1367" s="1">
        <v>54</v>
      </c>
      <c r="O1367" s="1">
        <v>38</v>
      </c>
      <c r="P1367" s="8">
        <f t="shared" si="406"/>
        <v>825</v>
      </c>
      <c r="Q1367" s="10">
        <f t="shared" si="407"/>
        <v>0.47878787878787876</v>
      </c>
      <c r="R1367" s="10">
        <f t="shared" si="408"/>
        <v>1.8181818181818181E-2</v>
      </c>
      <c r="S1367" s="10">
        <f t="shared" si="409"/>
        <v>0.31878787878787879</v>
      </c>
      <c r="T1367" s="10">
        <f t="shared" si="410"/>
        <v>7.2727272727272724E-2</v>
      </c>
      <c r="U1367" s="10">
        <f t="shared" si="411"/>
        <v>6.545454545454546E-2</v>
      </c>
      <c r="V1367" s="10">
        <f t="shared" si="412"/>
        <v>4.6060606060606059E-2</v>
      </c>
      <c r="W1367" s="1">
        <v>1</v>
      </c>
      <c r="X1367" s="1">
        <v>2</v>
      </c>
      <c r="Y1367" s="1">
        <v>3</v>
      </c>
      <c r="Z1367" s="1">
        <v>6</v>
      </c>
      <c r="AA1367" s="8">
        <f t="shared" si="413"/>
        <v>12</v>
      </c>
      <c r="AB1367" s="10">
        <f t="shared" si="414"/>
        <v>8.3333333333333329E-2</v>
      </c>
      <c r="AC1367" s="10">
        <f t="shared" si="415"/>
        <v>0.16666666666666666</v>
      </c>
      <c r="AD1367" s="10">
        <f t="shared" si="416"/>
        <v>0.25</v>
      </c>
      <c r="AE1367" s="10">
        <f t="shared" si="417"/>
        <v>0.5</v>
      </c>
      <c r="AF1367" s="1">
        <v>1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38</v>
      </c>
      <c r="AO1367" s="20" t="str">
        <f t="shared" si="400"/>
        <v>36-50</v>
      </c>
      <c r="AP1367" s="1">
        <v>2692</v>
      </c>
      <c r="AQ1367" s="1">
        <v>0</v>
      </c>
      <c r="AR1367" s="1">
        <v>0</v>
      </c>
      <c r="AS1367" s="1">
        <v>1</v>
      </c>
      <c r="AT1367" s="1">
        <v>0</v>
      </c>
      <c r="AU1367" s="1">
        <v>0</v>
      </c>
      <c r="AV1367" s="1">
        <v>0</v>
      </c>
      <c r="AW1367" s="1">
        <v>1</v>
      </c>
      <c r="AX1367" s="1">
        <v>0</v>
      </c>
      <c r="AY1367" s="1">
        <v>0</v>
      </c>
      <c r="AZ1367" s="1">
        <v>749</v>
      </c>
      <c r="BA1367" s="23">
        <v>42157</v>
      </c>
      <c r="BB1367" s="25">
        <f t="shared" si="401"/>
        <v>6</v>
      </c>
      <c r="BC1367" s="25" t="str">
        <f t="shared" si="402"/>
        <v>June</v>
      </c>
      <c r="BD1367" s="25">
        <v>1</v>
      </c>
      <c r="BE1367" t="str">
        <f t="shared" si="403"/>
        <v>533,68627,High income,32,Low spender,0.000466288778469116,0,0,45,395,15,263,60,54,38,825,0.478787878787879,0.0181818181818182,0.318787878787879,0.0727272727272727,0.0654545454545455,0.0460606060606061,1,2,3,6,12,0.0833333333333333,0.166666666666667,0.25,0.5,1,0,0,0,0,0,0,0,38,36-50,2692,0,0,1,0,0,0,1,0,0,749</v>
      </c>
    </row>
    <row r="1368" spans="1:57" ht="13.2" x14ac:dyDescent="0.25">
      <c r="A1368" s="8">
        <v>1307</v>
      </c>
      <c r="B1368" s="1">
        <v>74716</v>
      </c>
      <c r="C1368" s="8" t="str">
        <f t="shared" si="404"/>
        <v>High income</v>
      </c>
      <c r="D1368" s="31">
        <v>180</v>
      </c>
      <c r="E1368" s="34" t="str">
        <f t="shared" si="405"/>
        <v>Low spender</v>
      </c>
      <c r="F1368" s="10">
        <f t="shared" si="399"/>
        <v>2.4091225440334065E-3</v>
      </c>
      <c r="G1368" s="1">
        <v>0</v>
      </c>
      <c r="H1368" s="1">
        <v>1</v>
      </c>
      <c r="I1368" s="1">
        <v>92</v>
      </c>
      <c r="J1368" s="1">
        <v>133</v>
      </c>
      <c r="K1368" s="1">
        <v>27</v>
      </c>
      <c r="L1368" s="1">
        <v>421</v>
      </c>
      <c r="M1368" s="1">
        <v>13</v>
      </c>
      <c r="N1368" s="1">
        <v>195</v>
      </c>
      <c r="O1368" s="1">
        <v>71</v>
      </c>
      <c r="P1368" s="8">
        <f t="shared" si="406"/>
        <v>860</v>
      </c>
      <c r="Q1368" s="10">
        <f t="shared" si="407"/>
        <v>0.15465116279069768</v>
      </c>
      <c r="R1368" s="10">
        <f t="shared" si="408"/>
        <v>3.1395348837209305E-2</v>
      </c>
      <c r="S1368" s="10">
        <f t="shared" si="409"/>
        <v>0.48953488372093024</v>
      </c>
      <c r="T1368" s="10">
        <f t="shared" si="410"/>
        <v>1.5116279069767442E-2</v>
      </c>
      <c r="U1368" s="10">
        <f t="shared" si="411"/>
        <v>0.22674418604651161</v>
      </c>
      <c r="V1368" s="10">
        <f t="shared" si="412"/>
        <v>8.2558139534883723E-2</v>
      </c>
      <c r="W1368" s="1">
        <v>2</v>
      </c>
      <c r="X1368" s="1">
        <v>7</v>
      </c>
      <c r="Y1368" s="1">
        <v>3</v>
      </c>
      <c r="Z1368" s="1">
        <v>5</v>
      </c>
      <c r="AA1368" s="8">
        <f t="shared" si="413"/>
        <v>17</v>
      </c>
      <c r="AB1368" s="10">
        <f t="shared" si="414"/>
        <v>0.11764705882352941</v>
      </c>
      <c r="AC1368" s="10">
        <f t="shared" si="415"/>
        <v>0.41176470588235292</v>
      </c>
      <c r="AD1368" s="10">
        <f t="shared" si="416"/>
        <v>0.17647058823529413</v>
      </c>
      <c r="AE1368" s="10">
        <f t="shared" si="417"/>
        <v>0.29411764705882354</v>
      </c>
      <c r="AF1368" s="1">
        <v>4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48</v>
      </c>
      <c r="AO1368" s="20" t="str">
        <f t="shared" si="400"/>
        <v>36-50</v>
      </c>
      <c r="AP1368" s="1">
        <v>2449</v>
      </c>
      <c r="AQ1368" s="1">
        <v>0</v>
      </c>
      <c r="AR1368" s="1">
        <v>1</v>
      </c>
      <c r="AS1368" s="1">
        <v>0</v>
      </c>
      <c r="AT1368" s="1">
        <v>0</v>
      </c>
      <c r="AU1368" s="1">
        <v>0</v>
      </c>
      <c r="AV1368" s="1">
        <v>0</v>
      </c>
      <c r="AW1368" s="1">
        <v>1</v>
      </c>
      <c r="AX1368" s="1">
        <v>0</v>
      </c>
      <c r="AY1368" s="1">
        <v>0</v>
      </c>
      <c r="AZ1368" s="1">
        <v>718</v>
      </c>
      <c r="BA1368" s="23">
        <v>42400</v>
      </c>
      <c r="BB1368" s="25">
        <f t="shared" si="401"/>
        <v>1</v>
      </c>
      <c r="BC1368" s="25" t="str">
        <f t="shared" si="402"/>
        <v>January</v>
      </c>
      <c r="BD1368" s="25">
        <v>1</v>
      </c>
      <c r="BE1368" t="str">
        <f t="shared" si="403"/>
        <v>1307,74716,High income,180,Low spender,0.00240912254403341,0,1,92,133,27,421,13,195,71,860,0.154651162790698,0.0313953488372093,0.48953488372093,0.0151162790697674,0.226744186046512,0.0825581395348837,2,7,3,5,17,0.117647058823529,0.411764705882353,0.176470588235294,0.294117647058824,4,0,0,0,0,0,0,0,48,36-50,2449,0,1,0,0,0,0,1,0,0,718</v>
      </c>
    </row>
    <row r="1369" spans="1:57" ht="13.2" x14ac:dyDescent="0.25">
      <c r="A1369" s="8">
        <v>325</v>
      </c>
      <c r="B1369" s="1">
        <v>65569</v>
      </c>
      <c r="C1369" s="8" t="str">
        <f t="shared" si="404"/>
        <v>High income</v>
      </c>
      <c r="D1369" s="31">
        <v>1229</v>
      </c>
      <c r="E1369" s="34" t="str">
        <f t="shared" si="405"/>
        <v>High spender</v>
      </c>
      <c r="F1369" s="10">
        <f t="shared" si="399"/>
        <v>1.8743613597889248E-2</v>
      </c>
      <c r="G1369" s="1">
        <v>0</v>
      </c>
      <c r="H1369" s="1">
        <v>1</v>
      </c>
      <c r="I1369" s="1">
        <v>96</v>
      </c>
      <c r="J1369" s="1">
        <v>397</v>
      </c>
      <c r="K1369" s="1">
        <v>46</v>
      </c>
      <c r="L1369" s="1">
        <v>288</v>
      </c>
      <c r="M1369" s="1">
        <v>20</v>
      </c>
      <c r="N1369" s="1">
        <v>38</v>
      </c>
      <c r="O1369" s="1">
        <v>70</v>
      </c>
      <c r="P1369" s="8">
        <f t="shared" si="406"/>
        <v>859</v>
      </c>
      <c r="Q1369" s="10">
        <f t="shared" si="407"/>
        <v>0.46216530849825377</v>
      </c>
      <c r="R1369" s="10">
        <f t="shared" si="408"/>
        <v>5.3550640279394643E-2</v>
      </c>
      <c r="S1369" s="10">
        <f t="shared" si="409"/>
        <v>0.33527357392316648</v>
      </c>
      <c r="T1369" s="10">
        <f t="shared" si="410"/>
        <v>2.3282887077997673E-2</v>
      </c>
      <c r="U1369" s="10">
        <f t="shared" si="411"/>
        <v>4.4237485448195578E-2</v>
      </c>
      <c r="V1369" s="10">
        <f t="shared" si="412"/>
        <v>8.1490104772991845E-2</v>
      </c>
      <c r="W1369" s="1">
        <v>2</v>
      </c>
      <c r="X1369" s="1">
        <v>6</v>
      </c>
      <c r="Y1369" s="1">
        <v>5</v>
      </c>
      <c r="Z1369" s="1">
        <v>10</v>
      </c>
      <c r="AA1369" s="8">
        <f t="shared" si="413"/>
        <v>23</v>
      </c>
      <c r="AB1369" s="10">
        <f t="shared" si="414"/>
        <v>8.6956521739130432E-2</v>
      </c>
      <c r="AC1369" s="10">
        <f t="shared" si="415"/>
        <v>0.2608695652173913</v>
      </c>
      <c r="AD1369" s="10">
        <f t="shared" si="416"/>
        <v>0.21739130434782608</v>
      </c>
      <c r="AE1369" s="10">
        <f t="shared" si="417"/>
        <v>0.43478260869565216</v>
      </c>
      <c r="AF1369" s="1">
        <v>3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67</v>
      </c>
      <c r="AO1369" s="20" t="str">
        <f t="shared" si="400"/>
        <v>66+</v>
      </c>
      <c r="AP1369" s="1">
        <v>2760</v>
      </c>
      <c r="AQ1369" s="1">
        <v>0</v>
      </c>
      <c r="AR1369" s="1">
        <v>1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1</v>
      </c>
      <c r="AY1369" s="1">
        <v>0</v>
      </c>
      <c r="AZ1369" s="1">
        <v>719</v>
      </c>
      <c r="BA1369" s="23">
        <v>42089</v>
      </c>
      <c r="BB1369" s="25">
        <f t="shared" si="401"/>
        <v>3</v>
      </c>
      <c r="BC1369" s="25" t="str">
        <f t="shared" si="402"/>
        <v>March</v>
      </c>
      <c r="BD1369" s="25">
        <v>1</v>
      </c>
      <c r="BE1369" t="str">
        <f t="shared" si="403"/>
        <v>325,65569,High income,1229,High spender,0.0187436135978892,0,1,96,397,46,288,20,38,70,859,0.462165308498254,0.0535506402793946,0.335273573923166,0.0232828870779977,0.0442374854481956,0.0814901047729918,2,6,5,10,23,0.0869565217391304,0.260869565217391,0.217391304347826,0.434782608695652,3,0,0,0,0,0,0,0,67,66+,2760,0,1,0,0,0,0,0,1,0,719</v>
      </c>
    </row>
    <row r="1370" spans="1:57" ht="13.2" x14ac:dyDescent="0.25">
      <c r="A1370" s="8">
        <v>2117</v>
      </c>
      <c r="B1370" s="1">
        <v>64722</v>
      </c>
      <c r="C1370" s="8" t="str">
        <f t="shared" si="404"/>
        <v>High income</v>
      </c>
      <c r="D1370" s="31">
        <v>389</v>
      </c>
      <c r="E1370" s="34" t="str">
        <f t="shared" si="405"/>
        <v>Low spender</v>
      </c>
      <c r="F1370" s="10">
        <f t="shared" si="399"/>
        <v>6.0103210654800536E-3</v>
      </c>
      <c r="G1370" s="1">
        <v>1</v>
      </c>
      <c r="H1370" s="1">
        <v>0</v>
      </c>
      <c r="I1370" s="1">
        <v>47</v>
      </c>
      <c r="J1370" s="1">
        <v>303</v>
      </c>
      <c r="K1370" s="1">
        <v>0</v>
      </c>
      <c r="L1370" s="1">
        <v>280</v>
      </c>
      <c r="M1370" s="1">
        <v>60</v>
      </c>
      <c r="N1370" s="1">
        <v>147</v>
      </c>
      <c r="O1370" s="1">
        <v>15</v>
      </c>
      <c r="P1370" s="8">
        <f t="shared" si="406"/>
        <v>805</v>
      </c>
      <c r="Q1370" s="10">
        <f t="shared" si="407"/>
        <v>0.37639751552795031</v>
      </c>
      <c r="R1370" s="10">
        <f t="shared" si="408"/>
        <v>0</v>
      </c>
      <c r="S1370" s="10">
        <f t="shared" si="409"/>
        <v>0.34782608695652173</v>
      </c>
      <c r="T1370" s="10">
        <f t="shared" si="410"/>
        <v>7.4534161490683232E-2</v>
      </c>
      <c r="U1370" s="10">
        <f t="shared" si="411"/>
        <v>0.18260869565217391</v>
      </c>
      <c r="V1370" s="10">
        <f t="shared" si="412"/>
        <v>1.8633540372670808E-2</v>
      </c>
      <c r="W1370" s="1">
        <v>4</v>
      </c>
      <c r="X1370" s="1">
        <v>8</v>
      </c>
      <c r="Y1370" s="1">
        <v>2</v>
      </c>
      <c r="Z1370" s="1">
        <v>11</v>
      </c>
      <c r="AA1370" s="8">
        <f t="shared" si="413"/>
        <v>25</v>
      </c>
      <c r="AB1370" s="10">
        <f t="shared" si="414"/>
        <v>0.16</v>
      </c>
      <c r="AC1370" s="10">
        <f t="shared" si="415"/>
        <v>0.32</v>
      </c>
      <c r="AD1370" s="10">
        <f t="shared" si="416"/>
        <v>0.08</v>
      </c>
      <c r="AE1370" s="10">
        <f t="shared" si="417"/>
        <v>0.44</v>
      </c>
      <c r="AF1370" s="1">
        <v>6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49</v>
      </c>
      <c r="AO1370" s="20" t="str">
        <f t="shared" si="400"/>
        <v>36-50</v>
      </c>
      <c r="AP1370" s="1">
        <v>2193</v>
      </c>
      <c r="AQ1370" s="1">
        <v>0</v>
      </c>
      <c r="AR1370" s="1">
        <v>1</v>
      </c>
      <c r="AS1370" s="1">
        <v>0</v>
      </c>
      <c r="AT1370" s="1">
        <v>0</v>
      </c>
      <c r="AU1370" s="1">
        <v>0</v>
      </c>
      <c r="AV1370" s="1">
        <v>0</v>
      </c>
      <c r="AW1370" s="1">
        <v>1</v>
      </c>
      <c r="AX1370" s="1">
        <v>0</v>
      </c>
      <c r="AY1370" s="1">
        <v>0</v>
      </c>
      <c r="AZ1370" s="1">
        <v>775</v>
      </c>
      <c r="BA1370" s="23">
        <v>42656</v>
      </c>
      <c r="BB1370" s="25">
        <f t="shared" si="401"/>
        <v>10</v>
      </c>
      <c r="BC1370" s="25" t="str">
        <f t="shared" si="402"/>
        <v>October</v>
      </c>
      <c r="BD1370" s="25">
        <v>1</v>
      </c>
      <c r="BE1370" t="str">
        <f t="shared" si="403"/>
        <v>2117,64722,High income,389,Low spender,0.00601032106548005,1,0,47,303,0,280,60,147,15,805,0.37639751552795,0,0.347826086956522,0.0745341614906832,0.182608695652174,0.0186335403726708,4,8,2,11,25,0.16,0.32,0.08,0.44,6,0,0,0,0,0,0,0,49,36-50,2193,0,1,0,0,0,0,1,0,0,775</v>
      </c>
    </row>
    <row r="1371" spans="1:57" ht="13.2" x14ac:dyDescent="0.25">
      <c r="A1371" s="8">
        <v>1291</v>
      </c>
      <c r="B1371" s="1">
        <v>76532</v>
      </c>
      <c r="C1371" s="8" t="str">
        <f t="shared" si="404"/>
        <v>High income</v>
      </c>
      <c r="D1371" s="31">
        <v>50</v>
      </c>
      <c r="E1371" s="34" t="str">
        <f t="shared" si="405"/>
        <v>Low spender</v>
      </c>
      <c r="F1371" s="10">
        <f t="shared" si="399"/>
        <v>6.5332148643704592E-4</v>
      </c>
      <c r="G1371" s="1">
        <v>1</v>
      </c>
      <c r="H1371" s="1">
        <v>1</v>
      </c>
      <c r="I1371" s="1">
        <v>38</v>
      </c>
      <c r="J1371" s="1">
        <v>355</v>
      </c>
      <c r="K1371" s="1">
        <v>30</v>
      </c>
      <c r="L1371" s="1">
        <v>177</v>
      </c>
      <c r="M1371" s="1">
        <v>90</v>
      </c>
      <c r="N1371" s="1">
        <v>138</v>
      </c>
      <c r="O1371" s="1">
        <v>30</v>
      </c>
      <c r="P1371" s="8">
        <f t="shared" si="406"/>
        <v>820</v>
      </c>
      <c r="Q1371" s="10">
        <f t="shared" si="407"/>
        <v>0.43292682926829268</v>
      </c>
      <c r="R1371" s="10">
        <f t="shared" si="408"/>
        <v>3.6585365853658534E-2</v>
      </c>
      <c r="S1371" s="10">
        <f t="shared" si="409"/>
        <v>0.21585365853658536</v>
      </c>
      <c r="T1371" s="10">
        <f t="shared" si="410"/>
        <v>0.10975609756097561</v>
      </c>
      <c r="U1371" s="10">
        <f t="shared" si="411"/>
        <v>0.16829268292682928</v>
      </c>
      <c r="V1371" s="10">
        <f t="shared" si="412"/>
        <v>3.6585365853658534E-2</v>
      </c>
      <c r="W1371" s="1">
        <v>4</v>
      </c>
      <c r="X1371" s="1">
        <v>9</v>
      </c>
      <c r="Y1371" s="1">
        <v>5</v>
      </c>
      <c r="Z1371" s="1">
        <v>7</v>
      </c>
      <c r="AA1371" s="8">
        <f t="shared" si="413"/>
        <v>25</v>
      </c>
      <c r="AB1371" s="10">
        <f t="shared" si="414"/>
        <v>0.16</v>
      </c>
      <c r="AC1371" s="10">
        <f t="shared" si="415"/>
        <v>0.36</v>
      </c>
      <c r="AD1371" s="10">
        <f t="shared" si="416"/>
        <v>0.2</v>
      </c>
      <c r="AE1371" s="10">
        <f t="shared" si="417"/>
        <v>0.28000000000000003</v>
      </c>
      <c r="AF1371" s="1">
        <v>5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45</v>
      </c>
      <c r="AO1371" s="20" t="str">
        <f t="shared" si="400"/>
        <v>36-50</v>
      </c>
      <c r="AP1371" s="1">
        <v>2452</v>
      </c>
      <c r="AQ1371" s="1">
        <v>0</v>
      </c>
      <c r="AR1371" s="1">
        <v>0</v>
      </c>
      <c r="AS1371" s="1">
        <v>0</v>
      </c>
      <c r="AT1371" s="1">
        <v>1</v>
      </c>
      <c r="AU1371" s="1">
        <v>0</v>
      </c>
      <c r="AV1371" s="1">
        <v>0</v>
      </c>
      <c r="AW1371" s="1">
        <v>1</v>
      </c>
      <c r="AX1371" s="1">
        <v>0</v>
      </c>
      <c r="AY1371" s="1">
        <v>0</v>
      </c>
      <c r="AZ1371" s="1">
        <v>760</v>
      </c>
      <c r="BA1371" s="23">
        <v>42397</v>
      </c>
      <c r="BB1371" s="25">
        <f t="shared" si="401"/>
        <v>1</v>
      </c>
      <c r="BC1371" s="25" t="str">
        <f t="shared" si="402"/>
        <v>January</v>
      </c>
      <c r="BD1371" s="25">
        <v>1</v>
      </c>
      <c r="BE1371" t="str">
        <f t="shared" si="403"/>
        <v>1291,76532,High income,50,Low spender,0.000653321486437046,1,1,38,355,30,177,90,138,30,820,0.432926829268293,0.0365853658536585,0.215853658536585,0.109756097560976,0.168292682926829,0.0365853658536585,4,9,5,7,25,0.16,0.36,0.2,0.28,5,0,0,0,0,0,0,0,45,36-50,2452,0,0,0,1,0,0,1,0,0,760</v>
      </c>
    </row>
    <row r="1372" spans="1:57" ht="13.2" x14ac:dyDescent="0.25">
      <c r="A1372" s="8">
        <v>606</v>
      </c>
      <c r="B1372" s="1">
        <v>52750</v>
      </c>
      <c r="C1372" s="8" t="str">
        <f t="shared" si="404"/>
        <v>High income</v>
      </c>
      <c r="D1372" s="31">
        <v>491</v>
      </c>
      <c r="E1372" s="34" t="str">
        <f t="shared" si="405"/>
        <v>Low spender</v>
      </c>
      <c r="F1372" s="10">
        <f t="shared" si="399"/>
        <v>9.3080568720379144E-3</v>
      </c>
      <c r="G1372" s="1">
        <v>0</v>
      </c>
      <c r="H1372" s="1">
        <v>1</v>
      </c>
      <c r="I1372" s="1">
        <v>72</v>
      </c>
      <c r="J1372" s="1">
        <v>393</v>
      </c>
      <c r="K1372" s="1">
        <v>0</v>
      </c>
      <c r="L1372" s="1">
        <v>239</v>
      </c>
      <c r="M1372" s="1">
        <v>90</v>
      </c>
      <c r="N1372" s="1">
        <v>69</v>
      </c>
      <c r="O1372" s="1">
        <v>69</v>
      </c>
      <c r="P1372" s="8">
        <f t="shared" si="406"/>
        <v>860</v>
      </c>
      <c r="Q1372" s="10">
        <f t="shared" si="407"/>
        <v>0.4569767441860465</v>
      </c>
      <c r="R1372" s="10">
        <f t="shared" si="408"/>
        <v>0</v>
      </c>
      <c r="S1372" s="10">
        <f t="shared" si="409"/>
        <v>0.27790697674418607</v>
      </c>
      <c r="T1372" s="10">
        <f t="shared" si="410"/>
        <v>0.10465116279069768</v>
      </c>
      <c r="U1372" s="10">
        <f t="shared" si="411"/>
        <v>8.0232558139534879E-2</v>
      </c>
      <c r="V1372" s="10">
        <f t="shared" si="412"/>
        <v>8.0232558139534879E-2</v>
      </c>
      <c r="W1372" s="1">
        <v>6</v>
      </c>
      <c r="X1372" s="1">
        <v>5</v>
      </c>
      <c r="Y1372" s="1">
        <v>7</v>
      </c>
      <c r="Z1372" s="1">
        <v>9</v>
      </c>
      <c r="AA1372" s="8">
        <f t="shared" si="413"/>
        <v>27</v>
      </c>
      <c r="AB1372" s="10">
        <f t="shared" si="414"/>
        <v>0.22222222222222221</v>
      </c>
      <c r="AC1372" s="10">
        <f t="shared" si="415"/>
        <v>0.18518518518518517</v>
      </c>
      <c r="AD1372" s="10">
        <f t="shared" si="416"/>
        <v>0.25925925925925924</v>
      </c>
      <c r="AE1372" s="10">
        <f t="shared" si="417"/>
        <v>0.33333333333333331</v>
      </c>
      <c r="AF1372" s="1">
        <v>4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65</v>
      </c>
      <c r="AO1372" s="20" t="str">
        <f t="shared" si="400"/>
        <v>50-65</v>
      </c>
      <c r="AP1372" s="1">
        <v>2669</v>
      </c>
      <c r="AQ1372" s="1">
        <v>0</v>
      </c>
      <c r="AR1372" s="1">
        <v>1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1</v>
      </c>
      <c r="AY1372" s="1">
        <v>0</v>
      </c>
      <c r="AZ1372" s="1">
        <v>722</v>
      </c>
      <c r="BA1372" s="23">
        <v>42180</v>
      </c>
      <c r="BB1372" s="25">
        <f t="shared" si="401"/>
        <v>6</v>
      </c>
      <c r="BC1372" s="25" t="str">
        <f t="shared" si="402"/>
        <v>June</v>
      </c>
      <c r="BD1372" s="25">
        <v>1</v>
      </c>
      <c r="BE1372" t="str">
        <f t="shared" si="403"/>
        <v>606,52750,High income,491,Low spender,0.00930805687203791,0,1,72,393,0,239,90,69,69,860,0.456976744186047,0,0.277906976744186,0.104651162790698,0.0802325581395349,0.0802325581395349,6,5,7,9,27,0.222222222222222,0.185185185185185,0.259259259259259,0.333333333333333,4,0,0,0,0,0,0,0,65,50-65,2669,0,1,0,0,0,0,0,1,0,722</v>
      </c>
    </row>
    <row r="1373" spans="1:57" ht="13.2" x14ac:dyDescent="0.25">
      <c r="A1373" s="8">
        <v>562</v>
      </c>
      <c r="B1373" s="1">
        <v>60714</v>
      </c>
      <c r="C1373" s="8" t="str">
        <f t="shared" si="404"/>
        <v>High income</v>
      </c>
      <c r="D1373" s="31">
        <v>1493</v>
      </c>
      <c r="E1373" s="34" t="str">
        <f t="shared" si="405"/>
        <v>High spender</v>
      </c>
      <c r="F1373" s="10">
        <f t="shared" si="399"/>
        <v>2.4590703956253911E-2</v>
      </c>
      <c r="G1373" s="1">
        <v>0</v>
      </c>
      <c r="H1373" s="1">
        <v>0</v>
      </c>
      <c r="I1373" s="1">
        <v>56</v>
      </c>
      <c r="J1373" s="1">
        <v>216</v>
      </c>
      <c r="K1373" s="1">
        <v>162</v>
      </c>
      <c r="L1373" s="1">
        <v>224</v>
      </c>
      <c r="M1373" s="1">
        <v>101</v>
      </c>
      <c r="N1373" s="1">
        <v>92</v>
      </c>
      <c r="O1373" s="1">
        <v>162</v>
      </c>
      <c r="P1373" s="8">
        <f t="shared" si="406"/>
        <v>957</v>
      </c>
      <c r="Q1373" s="10">
        <f t="shared" si="407"/>
        <v>0.22570532915360503</v>
      </c>
      <c r="R1373" s="10">
        <f t="shared" si="408"/>
        <v>0.16927899686520376</v>
      </c>
      <c r="S1373" s="10">
        <f t="shared" si="409"/>
        <v>0.23406478578892373</v>
      </c>
      <c r="T1373" s="10">
        <f t="shared" si="410"/>
        <v>0.10553814002089865</v>
      </c>
      <c r="U1373" s="10">
        <f t="shared" si="411"/>
        <v>9.6133751306165097E-2</v>
      </c>
      <c r="V1373" s="10">
        <f t="shared" si="412"/>
        <v>0.16927899686520376</v>
      </c>
      <c r="W1373" s="1">
        <v>2</v>
      </c>
      <c r="X1373" s="1">
        <v>7</v>
      </c>
      <c r="Y1373" s="1">
        <v>4</v>
      </c>
      <c r="Z1373" s="1">
        <v>10</v>
      </c>
      <c r="AA1373" s="8">
        <f t="shared" si="413"/>
        <v>23</v>
      </c>
      <c r="AB1373" s="10">
        <f t="shared" si="414"/>
        <v>8.6956521739130432E-2</v>
      </c>
      <c r="AC1373" s="10">
        <f t="shared" si="415"/>
        <v>0.30434782608695654</v>
      </c>
      <c r="AD1373" s="10">
        <f t="shared" si="416"/>
        <v>0.17391304347826086</v>
      </c>
      <c r="AE1373" s="10">
        <f t="shared" si="417"/>
        <v>0.43478260869565216</v>
      </c>
      <c r="AF1373" s="1">
        <v>5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1</v>
      </c>
      <c r="AN1373" s="1">
        <v>64</v>
      </c>
      <c r="AO1373" s="20" t="str">
        <f t="shared" si="400"/>
        <v>50-65</v>
      </c>
      <c r="AP1373" s="1">
        <v>2687</v>
      </c>
      <c r="AQ1373" s="1">
        <v>0</v>
      </c>
      <c r="AR1373" s="1">
        <v>0</v>
      </c>
      <c r="AS1373" s="1">
        <v>1</v>
      </c>
      <c r="AT1373" s="1">
        <v>0</v>
      </c>
      <c r="AU1373" s="1">
        <v>0</v>
      </c>
      <c r="AV1373" s="1">
        <v>0</v>
      </c>
      <c r="AW1373" s="1">
        <v>1</v>
      </c>
      <c r="AX1373" s="1">
        <v>0</v>
      </c>
      <c r="AY1373" s="1">
        <v>0</v>
      </c>
      <c r="AZ1373" s="1">
        <v>633</v>
      </c>
      <c r="BA1373" s="23">
        <v>42162</v>
      </c>
      <c r="BB1373" s="25">
        <f t="shared" si="401"/>
        <v>6</v>
      </c>
      <c r="BC1373" s="25" t="str">
        <f t="shared" si="402"/>
        <v>June</v>
      </c>
      <c r="BD1373" s="25">
        <v>1</v>
      </c>
      <c r="BE1373" t="str">
        <f t="shared" si="403"/>
        <v>562,60714,High income,1493,High spender,0.0245907039562539,0,0,56,216,162,224,101,92,162,957,0.225705329153605,0.169278996865204,0.234064785788924,0.105538140020899,0.0961337513061651,0.169278996865204,2,7,4,10,23,0.0869565217391304,0.304347826086957,0.173913043478261,0.434782608695652,5,0,0,0,0,0,0,1,64,50-65,2687,0,0,1,0,0,0,1,0,0,633</v>
      </c>
    </row>
    <row r="1374" spans="1:57" ht="13.2" x14ac:dyDescent="0.25">
      <c r="A1374" s="8">
        <v>502</v>
      </c>
      <c r="B1374" s="1">
        <v>73807</v>
      </c>
      <c r="C1374" s="8" t="str">
        <f t="shared" si="404"/>
        <v>High income</v>
      </c>
      <c r="D1374" s="31">
        <v>767</v>
      </c>
      <c r="E1374" s="34" t="str">
        <f t="shared" si="405"/>
        <v>High spender</v>
      </c>
      <c r="F1374" s="10">
        <f t="shared" si="399"/>
        <v>1.0391968241494709E-2</v>
      </c>
      <c r="G1374" s="1">
        <v>0</v>
      </c>
      <c r="H1374" s="1">
        <v>1</v>
      </c>
      <c r="I1374" s="1">
        <v>88</v>
      </c>
      <c r="J1374" s="1">
        <v>366</v>
      </c>
      <c r="K1374" s="1">
        <v>124</v>
      </c>
      <c r="L1374" s="1">
        <v>156</v>
      </c>
      <c r="M1374" s="1">
        <v>71</v>
      </c>
      <c r="N1374" s="1">
        <v>78</v>
      </c>
      <c r="O1374" s="1">
        <v>54</v>
      </c>
      <c r="P1374" s="8">
        <f t="shared" si="406"/>
        <v>849</v>
      </c>
      <c r="Q1374" s="10">
        <f t="shared" si="407"/>
        <v>0.43109540636042404</v>
      </c>
      <c r="R1374" s="10">
        <f t="shared" si="408"/>
        <v>0.14605418138987045</v>
      </c>
      <c r="S1374" s="10">
        <f t="shared" si="409"/>
        <v>0.18374558303886926</v>
      </c>
      <c r="T1374" s="10">
        <f t="shared" si="410"/>
        <v>8.3627797408716134E-2</v>
      </c>
      <c r="U1374" s="10">
        <f t="shared" si="411"/>
        <v>9.187279151943463E-2</v>
      </c>
      <c r="V1374" s="10">
        <f t="shared" si="412"/>
        <v>6.3604240282685506E-2</v>
      </c>
      <c r="W1374" s="1">
        <v>2</v>
      </c>
      <c r="X1374" s="1">
        <v>5</v>
      </c>
      <c r="Y1374" s="1">
        <v>5</v>
      </c>
      <c r="Z1374" s="1">
        <v>11</v>
      </c>
      <c r="AA1374" s="8">
        <f t="shared" si="413"/>
        <v>23</v>
      </c>
      <c r="AB1374" s="10">
        <f t="shared" si="414"/>
        <v>8.6956521739130432E-2</v>
      </c>
      <c r="AC1374" s="10">
        <f t="shared" si="415"/>
        <v>0.21739130434782608</v>
      </c>
      <c r="AD1374" s="10">
        <f t="shared" si="416"/>
        <v>0.21739130434782608</v>
      </c>
      <c r="AE1374" s="10">
        <f t="shared" si="417"/>
        <v>0.47826086956521741</v>
      </c>
      <c r="AF1374" s="1">
        <v>2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42</v>
      </c>
      <c r="AO1374" s="20" t="str">
        <f t="shared" si="400"/>
        <v>36-50</v>
      </c>
      <c r="AP1374" s="1">
        <v>2702</v>
      </c>
      <c r="AQ1374" s="1">
        <v>0</v>
      </c>
      <c r="AR1374" s="1">
        <v>1</v>
      </c>
      <c r="AS1374" s="1">
        <v>0</v>
      </c>
      <c r="AT1374" s="1">
        <v>0</v>
      </c>
      <c r="AU1374" s="1">
        <v>0</v>
      </c>
      <c r="AV1374" s="1">
        <v>0</v>
      </c>
      <c r="AW1374" s="1">
        <v>1</v>
      </c>
      <c r="AX1374" s="1">
        <v>0</v>
      </c>
      <c r="AY1374" s="1">
        <v>0</v>
      </c>
      <c r="AZ1374" s="1">
        <v>741</v>
      </c>
      <c r="BA1374" s="23">
        <v>42147</v>
      </c>
      <c r="BB1374" s="25">
        <f t="shared" si="401"/>
        <v>5</v>
      </c>
      <c r="BC1374" s="25" t="str">
        <f t="shared" si="402"/>
        <v>May</v>
      </c>
      <c r="BD1374" s="25">
        <v>1</v>
      </c>
      <c r="BE1374" t="str">
        <f t="shared" si="403"/>
        <v>502,73807,High income,767,High spender,0.0103919682414947,0,1,88,366,124,156,71,78,54,849,0.431095406360424,0.14605418138987,0.183745583038869,0.0836277974087161,0.0918727915194346,0.0636042402826855,2,5,5,11,23,0.0869565217391304,0.217391304347826,0.217391304347826,0.478260869565217,2,0,0,0,0,0,0,0,42,36-50,2702,0,1,0,0,0,0,1,0,0,741</v>
      </c>
    </row>
    <row r="1375" spans="1:57" ht="13.2" x14ac:dyDescent="0.25">
      <c r="A1375" s="8">
        <v>1197</v>
      </c>
      <c r="B1375" s="1">
        <v>60554</v>
      </c>
      <c r="C1375" s="8" t="str">
        <f t="shared" si="404"/>
        <v>High income</v>
      </c>
      <c r="D1375" s="31">
        <v>1313</v>
      </c>
      <c r="E1375" s="34" t="str">
        <f t="shared" si="405"/>
        <v>High spender</v>
      </c>
      <c r="F1375" s="10">
        <f t="shared" si="399"/>
        <v>2.1683125805066553E-2</v>
      </c>
      <c r="G1375" s="1">
        <v>1</v>
      </c>
      <c r="H1375" s="1">
        <v>0</v>
      </c>
      <c r="I1375" s="1">
        <v>8</v>
      </c>
      <c r="J1375" s="1">
        <v>588</v>
      </c>
      <c r="K1375" s="1">
        <v>7</v>
      </c>
      <c r="L1375" s="1">
        <v>76</v>
      </c>
      <c r="M1375" s="1">
        <v>110</v>
      </c>
      <c r="N1375" s="1">
        <v>15</v>
      </c>
      <c r="O1375" s="1">
        <v>15</v>
      </c>
      <c r="P1375" s="8">
        <f t="shared" si="406"/>
        <v>811</v>
      </c>
      <c r="Q1375" s="10">
        <f t="shared" si="407"/>
        <v>0.72503082614056724</v>
      </c>
      <c r="R1375" s="10">
        <f t="shared" si="408"/>
        <v>8.6313193588162754E-3</v>
      </c>
      <c r="S1375" s="10">
        <f t="shared" si="409"/>
        <v>9.3711467324291003E-2</v>
      </c>
      <c r="T1375" s="10">
        <f t="shared" si="410"/>
        <v>0.13563501849568435</v>
      </c>
      <c r="U1375" s="10">
        <f t="shared" si="411"/>
        <v>1.8495684340320593E-2</v>
      </c>
      <c r="V1375" s="10">
        <f t="shared" si="412"/>
        <v>1.8495684340320593E-2</v>
      </c>
      <c r="W1375" s="1">
        <v>2</v>
      </c>
      <c r="X1375" s="1">
        <v>8</v>
      </c>
      <c r="Y1375" s="1">
        <v>4</v>
      </c>
      <c r="Z1375" s="1">
        <v>9</v>
      </c>
      <c r="AA1375" s="8">
        <f t="shared" si="413"/>
        <v>23</v>
      </c>
      <c r="AB1375" s="10">
        <f t="shared" si="414"/>
        <v>8.6956521739130432E-2</v>
      </c>
      <c r="AC1375" s="10">
        <f t="shared" si="415"/>
        <v>0.34782608695652173</v>
      </c>
      <c r="AD1375" s="10">
        <f t="shared" si="416"/>
        <v>0.17391304347826086</v>
      </c>
      <c r="AE1375" s="10">
        <f t="shared" si="417"/>
        <v>0.39130434782608697</v>
      </c>
      <c r="AF1375" s="1">
        <v>6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45</v>
      </c>
      <c r="AO1375" s="20" t="str">
        <f t="shared" si="400"/>
        <v>36-50</v>
      </c>
      <c r="AP1375" s="1">
        <v>2483</v>
      </c>
      <c r="AQ1375" s="1">
        <v>1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1</v>
      </c>
      <c r="AZ1375" s="1">
        <v>781</v>
      </c>
      <c r="BA1375" s="23">
        <v>42366</v>
      </c>
      <c r="BB1375" s="25">
        <f t="shared" si="401"/>
        <v>12</v>
      </c>
      <c r="BC1375" s="25" t="str">
        <f t="shared" si="402"/>
        <v>December</v>
      </c>
      <c r="BD1375" s="25">
        <v>1</v>
      </c>
      <c r="BE1375" t="str">
        <f t="shared" si="403"/>
        <v>1197,60554,High income,1313,High spender,0.0216831258050666,1,0,8,588,7,76,110,15,15,811,0.725030826140567,0.00863131935881628,0.093711467324291,0.135635018495684,0.0184956843403206,0.0184956843403206,2,8,4,9,23,0.0869565217391304,0.347826086956522,0.173913043478261,0.391304347826087,6,0,0,0,0,0,0,0,45,36-50,2483,1,0,0,0,0,0,0,0,1,781</v>
      </c>
    </row>
    <row r="1376" spans="1:57" ht="13.2" x14ac:dyDescent="0.25">
      <c r="A1376" s="8">
        <v>2176</v>
      </c>
      <c r="B1376" s="1">
        <v>83891</v>
      </c>
      <c r="C1376" s="8" t="str">
        <f t="shared" si="404"/>
        <v>High income</v>
      </c>
      <c r="D1376" s="31">
        <v>350</v>
      </c>
      <c r="E1376" s="34" t="str">
        <f t="shared" si="405"/>
        <v>Low spender</v>
      </c>
      <c r="F1376" s="10">
        <f t="shared" si="399"/>
        <v>4.1720804377108388E-3</v>
      </c>
      <c r="G1376" s="1">
        <v>0</v>
      </c>
      <c r="H1376" s="1">
        <v>1</v>
      </c>
      <c r="I1376" s="1">
        <v>24</v>
      </c>
      <c r="J1376" s="1">
        <v>217</v>
      </c>
      <c r="K1376" s="1">
        <v>38</v>
      </c>
      <c r="L1376" s="1">
        <v>350</v>
      </c>
      <c r="M1376" s="1">
        <v>111</v>
      </c>
      <c r="N1376" s="1">
        <v>85</v>
      </c>
      <c r="O1376" s="1">
        <v>15</v>
      </c>
      <c r="P1376" s="8">
        <f t="shared" si="406"/>
        <v>816</v>
      </c>
      <c r="Q1376" s="10">
        <f t="shared" si="407"/>
        <v>0.26593137254901961</v>
      </c>
      <c r="R1376" s="10">
        <f t="shared" si="408"/>
        <v>4.6568627450980393E-2</v>
      </c>
      <c r="S1376" s="10">
        <f t="shared" si="409"/>
        <v>0.42892156862745096</v>
      </c>
      <c r="T1376" s="10">
        <f t="shared" si="410"/>
        <v>0.13602941176470587</v>
      </c>
      <c r="U1376" s="10">
        <f t="shared" si="411"/>
        <v>0.10416666666666667</v>
      </c>
      <c r="V1376" s="10">
        <f t="shared" si="412"/>
        <v>1.8382352941176471E-2</v>
      </c>
      <c r="W1376" s="1">
        <v>1</v>
      </c>
      <c r="X1376" s="1">
        <v>4</v>
      </c>
      <c r="Y1376" s="1">
        <v>7</v>
      </c>
      <c r="Z1376" s="1">
        <v>10</v>
      </c>
      <c r="AA1376" s="8">
        <f t="shared" si="413"/>
        <v>22</v>
      </c>
      <c r="AB1376" s="10">
        <f t="shared" si="414"/>
        <v>4.5454545454545456E-2</v>
      </c>
      <c r="AC1376" s="10">
        <f t="shared" si="415"/>
        <v>0.18181818181818182</v>
      </c>
      <c r="AD1376" s="10">
        <f t="shared" si="416"/>
        <v>0.31818181818181818</v>
      </c>
      <c r="AE1376" s="10">
        <f t="shared" si="417"/>
        <v>0.45454545454545453</v>
      </c>
      <c r="AF1376" s="1">
        <v>1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46</v>
      </c>
      <c r="AO1376" s="20" t="str">
        <f t="shared" si="400"/>
        <v>36-50</v>
      </c>
      <c r="AP1376" s="1">
        <v>2168</v>
      </c>
      <c r="AQ1376" s="1">
        <v>0</v>
      </c>
      <c r="AR1376" s="1">
        <v>1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1</v>
      </c>
      <c r="AY1376" s="1">
        <v>0</v>
      </c>
      <c r="AZ1376" s="1">
        <v>786</v>
      </c>
      <c r="BA1376" s="23">
        <v>42681</v>
      </c>
      <c r="BB1376" s="25">
        <f t="shared" si="401"/>
        <v>11</v>
      </c>
      <c r="BC1376" s="25" t="str">
        <f t="shared" si="402"/>
        <v>November</v>
      </c>
      <c r="BD1376" s="25">
        <v>1</v>
      </c>
      <c r="BE1376" t="str">
        <f t="shared" si="403"/>
        <v>2176,83891,High income,350,Low spender,0.00417208043771084,0,1,24,217,38,350,111,85,15,816,0.26593137254902,0.0465686274509804,0.428921568627451,0.136029411764706,0.104166666666667,0.0183823529411765,1,4,7,10,22,0.0454545454545455,0.181818181818182,0.318181818181818,0.454545454545455,1,0,0,0,0,0,0,0,46,36-50,2168,0,1,0,0,0,0,0,1,0,786</v>
      </c>
    </row>
    <row r="1377" spans="1:57" ht="13.2" x14ac:dyDescent="0.25">
      <c r="A1377" s="8">
        <v>1369</v>
      </c>
      <c r="B1377" s="1">
        <v>69755</v>
      </c>
      <c r="C1377" s="8" t="str">
        <f t="shared" si="404"/>
        <v>High income</v>
      </c>
      <c r="D1377" s="31">
        <v>392</v>
      </c>
      <c r="E1377" s="34" t="str">
        <f t="shared" si="405"/>
        <v>Low spender</v>
      </c>
      <c r="F1377" s="10">
        <f t="shared" si="399"/>
        <v>5.6196688409433015E-3</v>
      </c>
      <c r="G1377" s="1">
        <v>0</v>
      </c>
      <c r="H1377" s="1">
        <v>0</v>
      </c>
      <c r="I1377" s="1">
        <v>23</v>
      </c>
      <c r="J1377" s="1">
        <v>217</v>
      </c>
      <c r="K1377" s="1">
        <v>77</v>
      </c>
      <c r="L1377" s="1">
        <v>373</v>
      </c>
      <c r="M1377" s="1">
        <v>111</v>
      </c>
      <c r="N1377" s="1">
        <v>23</v>
      </c>
      <c r="O1377" s="1">
        <v>93</v>
      </c>
      <c r="P1377" s="8">
        <f t="shared" si="406"/>
        <v>894</v>
      </c>
      <c r="Q1377" s="10">
        <f t="shared" si="407"/>
        <v>0.24272930648769575</v>
      </c>
      <c r="R1377" s="10">
        <f t="shared" si="408"/>
        <v>8.612975391498881E-2</v>
      </c>
      <c r="S1377" s="10">
        <f t="shared" si="409"/>
        <v>0.41722595078299779</v>
      </c>
      <c r="T1377" s="10">
        <f t="shared" si="410"/>
        <v>0.12416107382550336</v>
      </c>
      <c r="U1377" s="10">
        <f t="shared" si="411"/>
        <v>2.5727069351230425E-2</v>
      </c>
      <c r="V1377" s="10">
        <f t="shared" si="412"/>
        <v>0.1040268456375839</v>
      </c>
      <c r="W1377" s="1">
        <v>1</v>
      </c>
      <c r="X1377" s="1">
        <v>3</v>
      </c>
      <c r="Y1377" s="1">
        <v>6</v>
      </c>
      <c r="Z1377" s="1">
        <v>12</v>
      </c>
      <c r="AA1377" s="8">
        <f t="shared" si="413"/>
        <v>22</v>
      </c>
      <c r="AB1377" s="10">
        <f t="shared" si="414"/>
        <v>4.5454545454545456E-2</v>
      </c>
      <c r="AC1377" s="10">
        <f t="shared" si="415"/>
        <v>0.13636363636363635</v>
      </c>
      <c r="AD1377" s="10">
        <f t="shared" si="416"/>
        <v>0.27272727272727271</v>
      </c>
      <c r="AE1377" s="10">
        <f t="shared" si="417"/>
        <v>0.54545454545454541</v>
      </c>
      <c r="AF1377" s="1">
        <v>1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75</v>
      </c>
      <c r="AO1377" s="20" t="str">
        <f t="shared" si="400"/>
        <v>66+</v>
      </c>
      <c r="AP1377" s="1">
        <v>2429</v>
      </c>
      <c r="AQ1377" s="1">
        <v>0</v>
      </c>
      <c r="AR1377" s="1">
        <v>1</v>
      </c>
      <c r="AS1377" s="1">
        <v>0</v>
      </c>
      <c r="AT1377" s="1">
        <v>0</v>
      </c>
      <c r="AU1377" s="1">
        <v>0</v>
      </c>
      <c r="AV1377" s="1">
        <v>0</v>
      </c>
      <c r="AW1377" s="1">
        <v>1</v>
      </c>
      <c r="AX1377" s="1">
        <v>0</v>
      </c>
      <c r="AY1377" s="1">
        <v>0</v>
      </c>
      <c r="AZ1377" s="1">
        <v>708</v>
      </c>
      <c r="BA1377" s="23">
        <v>42420</v>
      </c>
      <c r="BB1377" s="25">
        <f t="shared" si="401"/>
        <v>2</v>
      </c>
      <c r="BC1377" s="25" t="str">
        <f t="shared" si="402"/>
        <v>February</v>
      </c>
      <c r="BD1377" s="25">
        <v>1</v>
      </c>
      <c r="BE1377" t="str">
        <f t="shared" si="403"/>
        <v>1369,69755,High income,392,Low spender,0.0056196688409433,0,0,23,217,77,373,111,23,93,894,0.242729306487696,0.0861297539149888,0.417225950782998,0.124161073825503,0.0257270693512304,0.104026845637584,1,3,6,12,22,0.0454545454545455,0.136363636363636,0.272727272727273,0.545454545454545,1,0,0,0,0,0,0,0,75,66+,2429,0,1,0,0,0,0,1,0,0,708</v>
      </c>
    </row>
    <row r="1378" spans="1:57" ht="13.2" x14ac:dyDescent="0.25">
      <c r="A1378" s="8">
        <v>819</v>
      </c>
      <c r="B1378" s="1">
        <v>75903</v>
      </c>
      <c r="C1378" s="8" t="str">
        <f t="shared" si="404"/>
        <v>High income</v>
      </c>
      <c r="D1378" s="31">
        <v>44</v>
      </c>
      <c r="E1378" s="34" t="str">
        <f t="shared" si="405"/>
        <v>Low spender</v>
      </c>
      <c r="F1378" s="10">
        <f t="shared" si="399"/>
        <v>5.7968723238870665E-4</v>
      </c>
      <c r="G1378" s="1">
        <v>0</v>
      </c>
      <c r="H1378" s="1">
        <v>1</v>
      </c>
      <c r="I1378" s="1">
        <v>50</v>
      </c>
      <c r="J1378" s="1">
        <v>340</v>
      </c>
      <c r="K1378" s="1">
        <v>108</v>
      </c>
      <c r="L1378" s="1">
        <v>185</v>
      </c>
      <c r="M1378" s="1">
        <v>130</v>
      </c>
      <c r="N1378" s="1">
        <v>38</v>
      </c>
      <c r="O1378" s="1">
        <v>100</v>
      </c>
      <c r="P1378" s="8">
        <f t="shared" si="406"/>
        <v>901</v>
      </c>
      <c r="Q1378" s="10">
        <f t="shared" si="407"/>
        <v>0.37735849056603776</v>
      </c>
      <c r="R1378" s="10">
        <f t="shared" si="408"/>
        <v>0.11986681465038845</v>
      </c>
      <c r="S1378" s="10">
        <f t="shared" si="409"/>
        <v>0.20532741398446172</v>
      </c>
      <c r="T1378" s="10">
        <f t="shared" si="410"/>
        <v>0.14428412874583796</v>
      </c>
      <c r="U1378" s="10">
        <f t="shared" si="411"/>
        <v>4.2175360710321866E-2</v>
      </c>
      <c r="V1378" s="10">
        <f t="shared" si="412"/>
        <v>0.11098779134295228</v>
      </c>
      <c r="W1378" s="1">
        <v>2</v>
      </c>
      <c r="X1378" s="1">
        <v>6</v>
      </c>
      <c r="Y1378" s="1">
        <v>6</v>
      </c>
      <c r="Z1378" s="1">
        <v>9</v>
      </c>
      <c r="AA1378" s="8">
        <f t="shared" si="413"/>
        <v>23</v>
      </c>
      <c r="AB1378" s="10">
        <f t="shared" si="414"/>
        <v>8.6956521739130432E-2</v>
      </c>
      <c r="AC1378" s="10">
        <f t="shared" si="415"/>
        <v>0.2608695652173913</v>
      </c>
      <c r="AD1378" s="10">
        <f t="shared" si="416"/>
        <v>0.2608695652173913</v>
      </c>
      <c r="AE1378" s="10">
        <f t="shared" si="417"/>
        <v>0.39130434782608697</v>
      </c>
      <c r="AF1378" s="1">
        <v>3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69</v>
      </c>
      <c r="AO1378" s="20" t="str">
        <f t="shared" si="400"/>
        <v>66+</v>
      </c>
      <c r="AP1378" s="1">
        <v>2606</v>
      </c>
      <c r="AQ1378" s="1">
        <v>0</v>
      </c>
      <c r="AR1378" s="1">
        <v>1</v>
      </c>
      <c r="AS1378" s="1">
        <v>0</v>
      </c>
      <c r="AT1378" s="1">
        <v>0</v>
      </c>
      <c r="AU1378" s="1">
        <v>0</v>
      </c>
      <c r="AV1378" s="1">
        <v>0</v>
      </c>
      <c r="AW1378" s="1">
        <v>1</v>
      </c>
      <c r="AX1378" s="1">
        <v>0</v>
      </c>
      <c r="AY1378" s="1">
        <v>0</v>
      </c>
      <c r="AZ1378" s="1">
        <v>701</v>
      </c>
      <c r="BA1378" s="23">
        <v>42243</v>
      </c>
      <c r="BB1378" s="25">
        <f t="shared" si="401"/>
        <v>8</v>
      </c>
      <c r="BC1378" s="25" t="str">
        <f t="shared" si="402"/>
        <v>August</v>
      </c>
      <c r="BD1378" s="25">
        <v>1</v>
      </c>
      <c r="BE1378" t="str">
        <f t="shared" si="403"/>
        <v>819,75903,High income,44,Low spender,0.000579687232388707,0,1,50,340,108,185,130,38,100,901,0.377358490566038,0.119866814650388,0.205327413984462,0.144284128745838,0.0421753607103219,0.110987791342952,2,6,6,9,23,0.0869565217391304,0.260869565217391,0.260869565217391,0.391304347826087,3,0,0,0,0,0,0,0,69,66+,2606,0,1,0,0,0,0,1,0,0,701</v>
      </c>
    </row>
    <row r="1379" spans="1:57" ht="13.2" x14ac:dyDescent="0.25">
      <c r="A1379" s="8">
        <v>2019</v>
      </c>
      <c r="B1379" s="1">
        <v>77882</v>
      </c>
      <c r="C1379" s="8" t="str">
        <f t="shared" si="404"/>
        <v>High income</v>
      </c>
      <c r="D1379" s="31">
        <v>60</v>
      </c>
      <c r="E1379" s="34" t="str">
        <f t="shared" si="405"/>
        <v>Low spender</v>
      </c>
      <c r="F1379" s="10">
        <f t="shared" si="399"/>
        <v>7.703962404663465E-4</v>
      </c>
      <c r="G1379" s="1">
        <v>0</v>
      </c>
      <c r="H1379" s="1">
        <v>0</v>
      </c>
      <c r="I1379" s="1">
        <v>29</v>
      </c>
      <c r="J1379" s="1">
        <v>68</v>
      </c>
      <c r="K1379" s="1">
        <v>129</v>
      </c>
      <c r="L1379" s="1">
        <v>396</v>
      </c>
      <c r="M1379" s="1">
        <v>188</v>
      </c>
      <c r="N1379" s="1">
        <v>22</v>
      </c>
      <c r="O1379" s="1">
        <v>15</v>
      </c>
      <c r="P1379" s="8">
        <f t="shared" si="406"/>
        <v>818</v>
      </c>
      <c r="Q1379" s="10">
        <f t="shared" si="407"/>
        <v>8.3129584352078234E-2</v>
      </c>
      <c r="R1379" s="10">
        <f t="shared" si="408"/>
        <v>0.15770171149144255</v>
      </c>
      <c r="S1379" s="10">
        <f t="shared" si="409"/>
        <v>0.4841075794621027</v>
      </c>
      <c r="T1379" s="10">
        <f t="shared" si="410"/>
        <v>0.22982885085574573</v>
      </c>
      <c r="U1379" s="10">
        <f t="shared" si="411"/>
        <v>2.6894865525672371E-2</v>
      </c>
      <c r="V1379" s="10">
        <f t="shared" si="412"/>
        <v>1.8337408312958436E-2</v>
      </c>
      <c r="W1379" s="1">
        <v>1</v>
      </c>
      <c r="X1379" s="1">
        <v>3</v>
      </c>
      <c r="Y1379" s="1">
        <v>3</v>
      </c>
      <c r="Z1379" s="1">
        <v>5</v>
      </c>
      <c r="AA1379" s="8">
        <f t="shared" si="413"/>
        <v>12</v>
      </c>
      <c r="AB1379" s="10">
        <f t="shared" si="414"/>
        <v>8.3333333333333329E-2</v>
      </c>
      <c r="AC1379" s="10">
        <f t="shared" si="415"/>
        <v>0.25</v>
      </c>
      <c r="AD1379" s="10">
        <f t="shared" si="416"/>
        <v>0.25</v>
      </c>
      <c r="AE1379" s="10">
        <f t="shared" si="417"/>
        <v>0.41666666666666669</v>
      </c>
      <c r="AF1379" s="1">
        <v>1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39</v>
      </c>
      <c r="AO1379" s="20" t="str">
        <f t="shared" si="400"/>
        <v>36-50</v>
      </c>
      <c r="AP1379" s="1">
        <v>2219</v>
      </c>
      <c r="AQ1379" s="1">
        <v>0</v>
      </c>
      <c r="AR1379" s="1">
        <v>0</v>
      </c>
      <c r="AS1379" s="1">
        <v>0</v>
      </c>
      <c r="AT1379" s="1">
        <v>1</v>
      </c>
      <c r="AU1379" s="1">
        <v>0</v>
      </c>
      <c r="AV1379" s="1">
        <v>0</v>
      </c>
      <c r="AW1379" s="1">
        <v>0</v>
      </c>
      <c r="AX1379" s="1">
        <v>1</v>
      </c>
      <c r="AY1379" s="1">
        <v>0</v>
      </c>
      <c r="AZ1379" s="1">
        <v>788</v>
      </c>
      <c r="BA1379" s="23">
        <v>42630</v>
      </c>
      <c r="BB1379" s="25">
        <f t="shared" si="401"/>
        <v>9</v>
      </c>
      <c r="BC1379" s="25" t="str">
        <f t="shared" si="402"/>
        <v>September</v>
      </c>
      <c r="BD1379" s="25">
        <v>1</v>
      </c>
      <c r="BE1379" t="str">
        <f t="shared" si="403"/>
        <v>2019,77882,High income,60,Low spender,0.000770396240466347,0,0,29,68,129,396,188,22,15,818,0.0831295843520782,0.157701711491443,0.484107579462103,0.229828850855746,0.0268948655256724,0.0183374083129584,1,3,3,5,12,0.0833333333333333,0.25,0.25,0.416666666666667,1,0,0,0,0,0,0,0,39,36-50,2219,0,0,0,1,0,0,0,1,0,788</v>
      </c>
    </row>
    <row r="1380" spans="1:57" ht="13.2" x14ac:dyDescent="0.25">
      <c r="A1380" s="8">
        <v>1336</v>
      </c>
      <c r="B1380" s="1">
        <v>70165</v>
      </c>
      <c r="C1380" s="8" t="str">
        <f t="shared" si="404"/>
        <v>High income</v>
      </c>
      <c r="D1380" s="31">
        <v>116</v>
      </c>
      <c r="E1380" s="34" t="str">
        <f t="shared" si="405"/>
        <v>Low spender</v>
      </c>
      <c r="F1380" s="10">
        <f t="shared" si="399"/>
        <v>1.6532459203306492E-3</v>
      </c>
      <c r="G1380" s="1">
        <v>0</v>
      </c>
      <c r="H1380" s="1">
        <v>0</v>
      </c>
      <c r="I1380" s="1">
        <v>60</v>
      </c>
      <c r="J1380" s="1">
        <v>161</v>
      </c>
      <c r="K1380" s="1">
        <v>0</v>
      </c>
      <c r="L1380" s="1">
        <v>253</v>
      </c>
      <c r="M1380" s="1">
        <v>199</v>
      </c>
      <c r="N1380" s="1">
        <v>191</v>
      </c>
      <c r="O1380" s="1">
        <v>122</v>
      </c>
      <c r="P1380" s="8">
        <f t="shared" si="406"/>
        <v>926</v>
      </c>
      <c r="Q1380" s="10">
        <f t="shared" si="407"/>
        <v>0.17386609071274298</v>
      </c>
      <c r="R1380" s="10">
        <f t="shared" si="408"/>
        <v>0</v>
      </c>
      <c r="S1380" s="10">
        <f t="shared" si="409"/>
        <v>0.27321814254859611</v>
      </c>
      <c r="T1380" s="10">
        <f t="shared" si="410"/>
        <v>0.21490280777537796</v>
      </c>
      <c r="U1380" s="10">
        <f t="shared" si="411"/>
        <v>0.20626349892008639</v>
      </c>
      <c r="V1380" s="10">
        <f t="shared" si="412"/>
        <v>0.13174946004319654</v>
      </c>
      <c r="W1380" s="1">
        <v>1</v>
      </c>
      <c r="X1380" s="1">
        <v>3</v>
      </c>
      <c r="Y1380" s="1">
        <v>7</v>
      </c>
      <c r="Z1380" s="1">
        <v>11</v>
      </c>
      <c r="AA1380" s="8">
        <f t="shared" si="413"/>
        <v>22</v>
      </c>
      <c r="AB1380" s="10">
        <f t="shared" si="414"/>
        <v>4.5454545454545456E-2</v>
      </c>
      <c r="AC1380" s="10">
        <f t="shared" si="415"/>
        <v>0.13636363636363635</v>
      </c>
      <c r="AD1380" s="10">
        <f t="shared" si="416"/>
        <v>0.31818181818181818</v>
      </c>
      <c r="AE1380" s="10">
        <f t="shared" si="417"/>
        <v>0.5</v>
      </c>
      <c r="AF1380" s="1">
        <v>1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71</v>
      </c>
      <c r="AO1380" s="20" t="str">
        <f t="shared" si="400"/>
        <v>66+</v>
      </c>
      <c r="AP1380" s="1">
        <v>2439</v>
      </c>
      <c r="AQ1380" s="1">
        <v>0</v>
      </c>
      <c r="AR1380" s="1">
        <v>0</v>
      </c>
      <c r="AS1380" s="1">
        <v>0</v>
      </c>
      <c r="AT1380" s="1">
        <v>0</v>
      </c>
      <c r="AU1380" s="1">
        <v>1</v>
      </c>
      <c r="AV1380" s="1">
        <v>0</v>
      </c>
      <c r="AW1380" s="1">
        <v>1</v>
      </c>
      <c r="AX1380" s="1">
        <v>0</v>
      </c>
      <c r="AY1380" s="1">
        <v>0</v>
      </c>
      <c r="AZ1380" s="1">
        <v>682</v>
      </c>
      <c r="BA1380" s="23">
        <v>42410</v>
      </c>
      <c r="BB1380" s="25">
        <f t="shared" si="401"/>
        <v>2</v>
      </c>
      <c r="BC1380" s="25" t="str">
        <f t="shared" si="402"/>
        <v>February</v>
      </c>
      <c r="BD1380" s="25">
        <v>1</v>
      </c>
      <c r="BE1380" t="str">
        <f t="shared" si="403"/>
        <v>1336,70165,High income,116,Low spender,0.00165324592033065,0,0,60,161,0,253,199,191,122,926,0.173866090712743,0,0.273218142548596,0.214902807775378,0.206263498920086,0.131749460043197,1,3,7,11,22,0.0454545454545455,0.136363636363636,0.318181818181818,0.5,1,0,0,0,0,0,0,0,71,66+,2439,0,0,0,0,1,0,1,0,0,682</v>
      </c>
    </row>
    <row r="1381" spans="1:57" ht="13.2" x14ac:dyDescent="0.25">
      <c r="A1381" s="8">
        <v>1687</v>
      </c>
      <c r="B1381" s="1">
        <v>62466</v>
      </c>
      <c r="C1381" s="8" t="str">
        <f t="shared" si="404"/>
        <v>High income</v>
      </c>
      <c r="D1381" s="31">
        <v>221</v>
      </c>
      <c r="E1381" s="34" t="str">
        <f t="shared" si="405"/>
        <v>Low spender</v>
      </c>
      <c r="F1381" s="10">
        <f t="shared" si="399"/>
        <v>3.5379246309992637E-3</v>
      </c>
      <c r="G1381" s="1">
        <v>0</v>
      </c>
      <c r="H1381" s="1">
        <v>1</v>
      </c>
      <c r="I1381" s="1">
        <v>13</v>
      </c>
      <c r="J1381" s="1">
        <v>129</v>
      </c>
      <c r="K1381" s="1">
        <v>129</v>
      </c>
      <c r="L1381" s="1">
        <v>259</v>
      </c>
      <c r="M1381" s="1">
        <v>168</v>
      </c>
      <c r="N1381" s="1">
        <v>121</v>
      </c>
      <c r="O1381" s="1">
        <v>83</v>
      </c>
      <c r="P1381" s="8">
        <f t="shared" si="406"/>
        <v>889</v>
      </c>
      <c r="Q1381" s="10">
        <f t="shared" si="407"/>
        <v>0.14510686164229472</v>
      </c>
      <c r="R1381" s="10">
        <f t="shared" si="408"/>
        <v>0.14510686164229472</v>
      </c>
      <c r="S1381" s="10">
        <f t="shared" si="409"/>
        <v>0.29133858267716534</v>
      </c>
      <c r="T1381" s="10">
        <f t="shared" si="410"/>
        <v>0.1889763779527559</v>
      </c>
      <c r="U1381" s="10">
        <f t="shared" si="411"/>
        <v>0.13610798650168729</v>
      </c>
      <c r="V1381" s="10">
        <f t="shared" si="412"/>
        <v>9.3363329583802029E-2</v>
      </c>
      <c r="W1381" s="1">
        <v>5</v>
      </c>
      <c r="X1381" s="1">
        <v>6</v>
      </c>
      <c r="Y1381" s="1">
        <v>3</v>
      </c>
      <c r="Z1381" s="1">
        <v>12</v>
      </c>
      <c r="AA1381" s="8">
        <f t="shared" si="413"/>
        <v>26</v>
      </c>
      <c r="AB1381" s="10">
        <f t="shared" si="414"/>
        <v>0.19230769230769232</v>
      </c>
      <c r="AC1381" s="10">
        <f t="shared" si="415"/>
        <v>0.23076923076923078</v>
      </c>
      <c r="AD1381" s="10">
        <f t="shared" si="416"/>
        <v>0.11538461538461539</v>
      </c>
      <c r="AE1381" s="10">
        <f t="shared" si="417"/>
        <v>0.46153846153846156</v>
      </c>
      <c r="AF1381" s="1">
        <v>4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50</v>
      </c>
      <c r="AO1381" s="20" t="str">
        <f t="shared" si="400"/>
        <v>36-50</v>
      </c>
      <c r="AP1381" s="1">
        <v>2324</v>
      </c>
      <c r="AQ1381" s="1">
        <v>0</v>
      </c>
      <c r="AR1381" s="1">
        <v>1</v>
      </c>
      <c r="AS1381" s="1">
        <v>0</v>
      </c>
      <c r="AT1381" s="1">
        <v>0</v>
      </c>
      <c r="AU1381" s="1">
        <v>0</v>
      </c>
      <c r="AV1381" s="1">
        <v>1</v>
      </c>
      <c r="AW1381" s="1">
        <v>0</v>
      </c>
      <c r="AX1381" s="1">
        <v>0</v>
      </c>
      <c r="AY1381" s="1">
        <v>0</v>
      </c>
      <c r="AZ1381" s="1">
        <v>723</v>
      </c>
      <c r="BA1381" s="23">
        <v>42525</v>
      </c>
      <c r="BB1381" s="25">
        <f t="shared" si="401"/>
        <v>6</v>
      </c>
      <c r="BC1381" s="25" t="str">
        <f t="shared" si="402"/>
        <v>June</v>
      </c>
      <c r="BD1381" s="25">
        <v>1</v>
      </c>
      <c r="BE1381" t="str">
        <f t="shared" si="403"/>
        <v>1687,62466,High income,221,Low spender,0.00353792463099926,0,1,13,129,129,259,168,121,83,889,0.145106861642295,0.145106861642295,0.291338582677165,0.188976377952756,0.136107986501687,0.093363329583802,5,6,3,12,26,0.192307692307692,0.230769230769231,0.115384615384615,0.461538461538462,4,0,0,0,0,0,0,0,50,36-50,2324,0,1,0,0,0,1,0,0,0,723</v>
      </c>
    </row>
    <row r="1382" spans="1:57" ht="13.2" x14ac:dyDescent="0.25">
      <c r="A1382" s="8">
        <v>1384</v>
      </c>
      <c r="B1382" s="1">
        <v>55434</v>
      </c>
      <c r="C1382" s="8" t="str">
        <f t="shared" si="404"/>
        <v>High income</v>
      </c>
      <c r="D1382" s="31">
        <v>30</v>
      </c>
      <c r="E1382" s="34" t="str">
        <f t="shared" si="405"/>
        <v>Low spender</v>
      </c>
      <c r="F1382" s="10">
        <f t="shared" si="399"/>
        <v>5.4118411083450585E-4</v>
      </c>
      <c r="G1382" s="1">
        <v>1</v>
      </c>
      <c r="H1382" s="1">
        <v>0</v>
      </c>
      <c r="I1382" s="1">
        <v>21</v>
      </c>
      <c r="J1382" s="1">
        <v>238</v>
      </c>
      <c r="K1382" s="1">
        <v>115</v>
      </c>
      <c r="L1382" s="1">
        <v>215</v>
      </c>
      <c r="M1382" s="1">
        <v>169</v>
      </c>
      <c r="N1382" s="1">
        <v>69</v>
      </c>
      <c r="O1382" s="1">
        <v>76</v>
      </c>
      <c r="P1382" s="8">
        <f t="shared" si="406"/>
        <v>882</v>
      </c>
      <c r="Q1382" s="10">
        <f t="shared" si="407"/>
        <v>0.26984126984126983</v>
      </c>
      <c r="R1382" s="10">
        <f t="shared" si="408"/>
        <v>0.13038548752834467</v>
      </c>
      <c r="S1382" s="10">
        <f t="shared" si="409"/>
        <v>0.24376417233560091</v>
      </c>
      <c r="T1382" s="10">
        <f t="shared" si="410"/>
        <v>0.19160997732426305</v>
      </c>
      <c r="U1382" s="10">
        <f t="shared" si="411"/>
        <v>7.8231292517006806E-2</v>
      </c>
      <c r="V1382" s="10">
        <f t="shared" si="412"/>
        <v>8.6167800453514742E-2</v>
      </c>
      <c r="W1382" s="1">
        <v>3</v>
      </c>
      <c r="X1382" s="1">
        <v>5</v>
      </c>
      <c r="Y1382" s="1">
        <v>3</v>
      </c>
      <c r="Z1382" s="1">
        <v>13</v>
      </c>
      <c r="AA1382" s="8">
        <f t="shared" si="413"/>
        <v>24</v>
      </c>
      <c r="AB1382" s="10">
        <f t="shared" si="414"/>
        <v>0.125</v>
      </c>
      <c r="AC1382" s="10">
        <f t="shared" si="415"/>
        <v>0.20833333333333334</v>
      </c>
      <c r="AD1382" s="10">
        <f t="shared" si="416"/>
        <v>0.125</v>
      </c>
      <c r="AE1382" s="10">
        <f t="shared" si="417"/>
        <v>0.54166666666666663</v>
      </c>
      <c r="AF1382" s="1">
        <v>4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36</v>
      </c>
      <c r="AO1382" s="20" t="str">
        <f t="shared" si="400"/>
        <v>36-50</v>
      </c>
      <c r="AP1382" s="1">
        <v>2426</v>
      </c>
      <c r="AQ1382" s="1">
        <v>0</v>
      </c>
      <c r="AR1382" s="1">
        <v>1</v>
      </c>
      <c r="AS1382" s="1">
        <v>0</v>
      </c>
      <c r="AT1382" s="1">
        <v>0</v>
      </c>
      <c r="AU1382" s="1">
        <v>0</v>
      </c>
      <c r="AV1382" s="1">
        <v>0</v>
      </c>
      <c r="AW1382" s="1">
        <v>1</v>
      </c>
      <c r="AX1382" s="1">
        <v>0</v>
      </c>
      <c r="AY1382" s="1">
        <v>0</v>
      </c>
      <c r="AZ1382" s="1">
        <v>730</v>
      </c>
      <c r="BA1382" s="23">
        <v>42423</v>
      </c>
      <c r="BB1382" s="25">
        <f t="shared" si="401"/>
        <v>2</v>
      </c>
      <c r="BC1382" s="25" t="str">
        <f t="shared" si="402"/>
        <v>February</v>
      </c>
      <c r="BD1382" s="25">
        <v>1</v>
      </c>
      <c r="BE1382" t="str">
        <f t="shared" si="403"/>
        <v>1384,55434,High income,30,Low spender,0.000541184110834506,1,0,21,238,115,215,169,69,76,882,0.26984126984127,0.130385487528345,0.243764172335601,0.191609977324263,0.0782312925170068,0.0861678004535147,3,5,3,13,24,0.125,0.208333333333333,0.125,0.541666666666667,4,0,0,0,0,0,0,0,36,36-50,2426,0,1,0,0,0,0,1,0,0,730</v>
      </c>
    </row>
    <row r="1383" spans="1:57" ht="13.2" x14ac:dyDescent="0.25">
      <c r="A1383" s="8">
        <v>426</v>
      </c>
      <c r="B1383" s="1">
        <v>89058</v>
      </c>
      <c r="C1383" s="8" t="str">
        <f t="shared" si="404"/>
        <v>High income</v>
      </c>
      <c r="D1383" s="31">
        <v>1037</v>
      </c>
      <c r="E1383" s="34" t="str">
        <f t="shared" si="405"/>
        <v>High spender</v>
      </c>
      <c r="F1383" s="10">
        <f t="shared" si="399"/>
        <v>1.1644097105257248E-2</v>
      </c>
      <c r="G1383" s="1">
        <v>0</v>
      </c>
      <c r="H1383" s="1">
        <v>0</v>
      </c>
      <c r="I1383" s="1">
        <v>18</v>
      </c>
      <c r="J1383" s="1">
        <v>454</v>
      </c>
      <c r="K1383" s="1">
        <v>194</v>
      </c>
      <c r="L1383" s="1">
        <v>106</v>
      </c>
      <c r="M1383" s="1">
        <v>31</v>
      </c>
      <c r="N1383" s="1">
        <v>22</v>
      </c>
      <c r="O1383" s="1">
        <v>43</v>
      </c>
      <c r="P1383" s="8">
        <f t="shared" si="406"/>
        <v>850</v>
      </c>
      <c r="Q1383" s="10">
        <f t="shared" si="407"/>
        <v>0.53411764705882347</v>
      </c>
      <c r="R1383" s="10">
        <f t="shared" si="408"/>
        <v>0.22823529411764706</v>
      </c>
      <c r="S1383" s="10">
        <f t="shared" si="409"/>
        <v>0.12470588235294118</v>
      </c>
      <c r="T1383" s="10">
        <f t="shared" si="410"/>
        <v>3.6470588235294116E-2</v>
      </c>
      <c r="U1383" s="10">
        <f t="shared" si="411"/>
        <v>2.5882352941176471E-2</v>
      </c>
      <c r="V1383" s="10">
        <f t="shared" si="412"/>
        <v>5.0588235294117649E-2</v>
      </c>
      <c r="W1383" s="1">
        <v>1</v>
      </c>
      <c r="X1383" s="1">
        <v>5</v>
      </c>
      <c r="Y1383" s="1">
        <v>4</v>
      </c>
      <c r="Z1383" s="1">
        <v>4</v>
      </c>
      <c r="AA1383" s="8">
        <f t="shared" si="413"/>
        <v>14</v>
      </c>
      <c r="AB1383" s="10">
        <f t="shared" si="414"/>
        <v>7.1428571428571425E-2</v>
      </c>
      <c r="AC1383" s="10">
        <f t="shared" si="415"/>
        <v>0.35714285714285715</v>
      </c>
      <c r="AD1383" s="10">
        <f t="shared" si="416"/>
        <v>0.2857142857142857</v>
      </c>
      <c r="AE1383" s="10">
        <f t="shared" si="417"/>
        <v>0.2857142857142857</v>
      </c>
      <c r="AF1383" s="1">
        <v>2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60</v>
      </c>
      <c r="AO1383" s="20" t="str">
        <f t="shared" si="400"/>
        <v>50-65</v>
      </c>
      <c r="AP1383" s="1">
        <v>2728</v>
      </c>
      <c r="AQ1383" s="1">
        <v>0</v>
      </c>
      <c r="AR1383" s="1">
        <v>1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1</v>
      </c>
      <c r="AY1383" s="1">
        <v>0</v>
      </c>
      <c r="AZ1383" s="1">
        <v>764</v>
      </c>
      <c r="BA1383" s="23">
        <v>42121</v>
      </c>
      <c r="BB1383" s="25">
        <f t="shared" si="401"/>
        <v>4</v>
      </c>
      <c r="BC1383" s="25" t="str">
        <f t="shared" si="402"/>
        <v>April</v>
      </c>
      <c r="BD1383" s="25">
        <v>1</v>
      </c>
      <c r="BE1383" t="str">
        <f t="shared" si="403"/>
        <v>426,89058,High income,1037,High spender,0.0116440971052572,0,0,18,454,194,106,31,22,43,850,0.534117647058823,0.228235294117647,0.124705882352941,0.0364705882352941,0.0258823529411765,0.0505882352941176,1,5,4,4,14,0.0714285714285714,0.357142857142857,0.285714285714286,0.285714285714286,2,0,0,0,0,0,0,0,60,50-65,2728,0,1,0,0,0,0,0,1,0,764</v>
      </c>
    </row>
    <row r="1384" spans="1:57" ht="13.2" x14ac:dyDescent="0.25">
      <c r="A1384" s="8">
        <v>158</v>
      </c>
      <c r="B1384" s="1">
        <v>62204</v>
      </c>
      <c r="C1384" s="8" t="str">
        <f t="shared" si="404"/>
        <v>High income</v>
      </c>
      <c r="D1384" s="31">
        <v>16</v>
      </c>
      <c r="E1384" s="34" t="str">
        <f t="shared" si="405"/>
        <v>Low spender</v>
      </c>
      <c r="F1384" s="10">
        <f t="shared" si="399"/>
        <v>2.5721818532570251E-4</v>
      </c>
      <c r="G1384" s="1">
        <v>0</v>
      </c>
      <c r="H1384" s="1">
        <v>2</v>
      </c>
      <c r="I1384" s="1">
        <v>38</v>
      </c>
      <c r="J1384" s="1">
        <v>317</v>
      </c>
      <c r="K1384" s="1">
        <v>46</v>
      </c>
      <c r="L1384" s="1">
        <v>247</v>
      </c>
      <c r="M1384" s="1">
        <v>151</v>
      </c>
      <c r="N1384" s="1">
        <v>46</v>
      </c>
      <c r="O1384" s="1">
        <v>139</v>
      </c>
      <c r="P1384" s="8">
        <f t="shared" si="406"/>
        <v>946</v>
      </c>
      <c r="Q1384" s="10">
        <f t="shared" si="407"/>
        <v>0.33509513742071884</v>
      </c>
      <c r="R1384" s="10">
        <f t="shared" si="408"/>
        <v>4.8625792811839326E-2</v>
      </c>
      <c r="S1384" s="10">
        <f t="shared" si="409"/>
        <v>0.26109936575052856</v>
      </c>
      <c r="T1384" s="10">
        <f t="shared" si="410"/>
        <v>0.15961945031712474</v>
      </c>
      <c r="U1384" s="10">
        <f t="shared" si="411"/>
        <v>4.8625792811839326E-2</v>
      </c>
      <c r="V1384" s="10">
        <f t="shared" si="412"/>
        <v>0.14693446088794926</v>
      </c>
      <c r="W1384" s="1">
        <v>1</v>
      </c>
      <c r="X1384" s="1">
        <v>4</v>
      </c>
      <c r="Y1384" s="1">
        <v>5</v>
      </c>
      <c r="Z1384" s="1">
        <v>12</v>
      </c>
      <c r="AA1384" s="8">
        <f t="shared" si="413"/>
        <v>22</v>
      </c>
      <c r="AB1384" s="10">
        <f t="shared" si="414"/>
        <v>4.5454545454545456E-2</v>
      </c>
      <c r="AC1384" s="10">
        <f t="shared" si="415"/>
        <v>0.18181818181818182</v>
      </c>
      <c r="AD1384" s="10">
        <f t="shared" si="416"/>
        <v>0.22727272727272727</v>
      </c>
      <c r="AE1384" s="10">
        <f t="shared" si="417"/>
        <v>0.54545454545454541</v>
      </c>
      <c r="AF1384" s="1">
        <v>3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60</v>
      </c>
      <c r="AO1384" s="20" t="str">
        <f t="shared" si="400"/>
        <v>50-65</v>
      </c>
      <c r="AP1384" s="1">
        <v>2814</v>
      </c>
      <c r="AQ1384" s="1">
        <v>1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1</v>
      </c>
      <c r="AX1384" s="1">
        <v>0</v>
      </c>
      <c r="AY1384" s="1">
        <v>0</v>
      </c>
      <c r="AZ1384" s="1">
        <v>668</v>
      </c>
      <c r="BA1384" s="23">
        <v>42035</v>
      </c>
      <c r="BB1384" s="25">
        <f t="shared" si="401"/>
        <v>1</v>
      </c>
      <c r="BC1384" s="25" t="str">
        <f t="shared" si="402"/>
        <v>January</v>
      </c>
      <c r="BD1384" s="25">
        <v>1</v>
      </c>
      <c r="BE1384" t="str">
        <f t="shared" si="403"/>
        <v>158,62204,High income,16,Low spender,0.000257218185325703,0,2,38,317,46,247,151,46,139,946,0.335095137420719,0.0486257928118393,0.261099365750529,0.159619450317125,0.0486257928118393,0.146934460887949,1,4,5,12,22,0.0454545454545455,0.181818181818182,0.227272727272727,0.545454545454545,3,0,0,0,0,0,0,0,60,50-65,2814,1,0,0,0,0,0,1,0,0,668</v>
      </c>
    </row>
    <row r="1385" spans="1:57" ht="13.2" x14ac:dyDescent="0.25">
      <c r="A1385" s="8">
        <v>742</v>
      </c>
      <c r="B1385" s="1">
        <v>69627</v>
      </c>
      <c r="C1385" s="8" t="str">
        <f t="shared" si="404"/>
        <v>High income</v>
      </c>
      <c r="D1385" s="31">
        <v>1003</v>
      </c>
      <c r="E1385" s="34" t="str">
        <f t="shared" si="405"/>
        <v>High spender</v>
      </c>
      <c r="F1385" s="10">
        <f t="shared" si="399"/>
        <v>1.4405331265170121E-2</v>
      </c>
      <c r="G1385" s="1">
        <v>0</v>
      </c>
      <c r="H1385" s="1">
        <v>1</v>
      </c>
      <c r="I1385" s="1">
        <v>35</v>
      </c>
      <c r="J1385" s="1">
        <v>231</v>
      </c>
      <c r="K1385" s="1">
        <v>161</v>
      </c>
      <c r="L1385" s="1">
        <v>215</v>
      </c>
      <c r="M1385" s="1">
        <v>171</v>
      </c>
      <c r="N1385" s="1">
        <v>30</v>
      </c>
      <c r="O1385" s="1">
        <v>53</v>
      </c>
      <c r="P1385" s="8">
        <f t="shared" si="406"/>
        <v>861</v>
      </c>
      <c r="Q1385" s="10">
        <f t="shared" si="407"/>
        <v>0.26829268292682928</v>
      </c>
      <c r="R1385" s="10">
        <f t="shared" si="408"/>
        <v>0.18699186991869918</v>
      </c>
      <c r="S1385" s="10">
        <f t="shared" si="409"/>
        <v>0.24970963995354239</v>
      </c>
      <c r="T1385" s="10">
        <f t="shared" si="410"/>
        <v>0.19860627177700349</v>
      </c>
      <c r="U1385" s="10">
        <f t="shared" si="411"/>
        <v>3.484320557491289E-2</v>
      </c>
      <c r="V1385" s="10">
        <f t="shared" si="412"/>
        <v>6.1556329849012777E-2</v>
      </c>
      <c r="W1385" s="1">
        <v>2</v>
      </c>
      <c r="X1385" s="1">
        <v>8</v>
      </c>
      <c r="Y1385" s="1">
        <v>2</v>
      </c>
      <c r="Z1385" s="1">
        <v>11</v>
      </c>
      <c r="AA1385" s="8">
        <f t="shared" si="413"/>
        <v>23</v>
      </c>
      <c r="AB1385" s="10">
        <f t="shared" si="414"/>
        <v>8.6956521739130432E-2</v>
      </c>
      <c r="AC1385" s="10">
        <f t="shared" si="415"/>
        <v>0.34782608695652173</v>
      </c>
      <c r="AD1385" s="10">
        <f t="shared" si="416"/>
        <v>8.6956521739130432E-2</v>
      </c>
      <c r="AE1385" s="10">
        <f t="shared" si="417"/>
        <v>0.47826086956521741</v>
      </c>
      <c r="AF1385" s="1">
        <v>5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58</v>
      </c>
      <c r="AO1385" s="20" t="str">
        <f t="shared" si="400"/>
        <v>50-65</v>
      </c>
      <c r="AP1385" s="1">
        <v>2628</v>
      </c>
      <c r="AQ1385" s="1">
        <v>0</v>
      </c>
      <c r="AR1385" s="1">
        <v>0</v>
      </c>
      <c r="AS1385" s="1">
        <v>1</v>
      </c>
      <c r="AT1385" s="1">
        <v>0</v>
      </c>
      <c r="AU1385" s="1">
        <v>0</v>
      </c>
      <c r="AV1385" s="1">
        <v>0</v>
      </c>
      <c r="AW1385" s="1">
        <v>1</v>
      </c>
      <c r="AX1385" s="1">
        <v>0</v>
      </c>
      <c r="AY1385" s="1">
        <v>0</v>
      </c>
      <c r="AZ1385" s="1">
        <v>755</v>
      </c>
      <c r="BA1385" s="23">
        <v>42221</v>
      </c>
      <c r="BB1385" s="25">
        <f t="shared" si="401"/>
        <v>8</v>
      </c>
      <c r="BC1385" s="25" t="str">
        <f t="shared" si="402"/>
        <v>August</v>
      </c>
      <c r="BD1385" s="25">
        <v>1</v>
      </c>
      <c r="BE1385" t="str">
        <f t="shared" si="403"/>
        <v>742,69627,High income,1003,High spender,0.0144053312651701,0,1,35,231,161,215,171,30,53,861,0.268292682926829,0.186991869918699,0.249709639953542,0.198606271777003,0.0348432055749129,0.0615563298490128,2,8,2,11,23,0.0869565217391304,0.347826086956522,0.0869565217391304,0.478260869565217,5,0,0,0,0,0,0,0,58,50-65,2628,0,0,1,0,0,0,1,0,0,755</v>
      </c>
    </row>
    <row r="1386" spans="1:57" ht="13.2" x14ac:dyDescent="0.25">
      <c r="A1386" s="8">
        <v>591</v>
      </c>
      <c r="B1386" s="1">
        <v>34445</v>
      </c>
      <c r="C1386" s="8" t="str">
        <f t="shared" si="404"/>
        <v>Low income</v>
      </c>
      <c r="D1386" s="31">
        <v>115</v>
      </c>
      <c r="E1386" s="34" t="str">
        <f t="shared" si="405"/>
        <v>Low spender</v>
      </c>
      <c r="F1386" s="10">
        <f t="shared" si="399"/>
        <v>3.3386558281318043E-3</v>
      </c>
      <c r="G1386" s="1">
        <v>0</v>
      </c>
      <c r="H1386" s="1">
        <v>0</v>
      </c>
      <c r="I1386" s="1">
        <v>92</v>
      </c>
      <c r="J1386" s="1">
        <v>228</v>
      </c>
      <c r="K1386" s="1">
        <v>122</v>
      </c>
      <c r="L1386" s="1">
        <v>122</v>
      </c>
      <c r="M1386" s="1">
        <v>208</v>
      </c>
      <c r="N1386" s="1">
        <v>129</v>
      </c>
      <c r="O1386" s="1">
        <v>30</v>
      </c>
      <c r="P1386" s="8">
        <f t="shared" si="406"/>
        <v>839</v>
      </c>
      <c r="Q1386" s="10">
        <f t="shared" si="407"/>
        <v>0.27175208581644816</v>
      </c>
      <c r="R1386" s="10">
        <f t="shared" si="408"/>
        <v>0.14541120381406436</v>
      </c>
      <c r="S1386" s="10">
        <f t="shared" si="409"/>
        <v>0.14541120381406436</v>
      </c>
      <c r="T1386" s="10">
        <f t="shared" si="410"/>
        <v>0.24791418355184744</v>
      </c>
      <c r="U1386" s="10">
        <f t="shared" si="411"/>
        <v>0.1537544696066746</v>
      </c>
      <c r="V1386" s="10">
        <f t="shared" si="412"/>
        <v>3.5756853396901073E-2</v>
      </c>
      <c r="W1386" s="1">
        <v>6</v>
      </c>
      <c r="X1386" s="1">
        <v>11</v>
      </c>
      <c r="Y1386" s="1">
        <v>2</v>
      </c>
      <c r="Z1386" s="1">
        <v>8</v>
      </c>
      <c r="AA1386" s="8">
        <f t="shared" si="413"/>
        <v>27</v>
      </c>
      <c r="AB1386" s="10">
        <f t="shared" si="414"/>
        <v>0.22222222222222221</v>
      </c>
      <c r="AC1386" s="10">
        <f t="shared" si="415"/>
        <v>0.40740740740740738</v>
      </c>
      <c r="AD1386" s="10">
        <f t="shared" si="416"/>
        <v>7.407407407407407E-2</v>
      </c>
      <c r="AE1386" s="10">
        <f t="shared" si="417"/>
        <v>0.29629629629629628</v>
      </c>
      <c r="AF1386" s="1">
        <v>9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39</v>
      </c>
      <c r="AO1386" s="20" t="str">
        <f t="shared" si="400"/>
        <v>36-50</v>
      </c>
      <c r="AP1386" s="1">
        <v>2677</v>
      </c>
      <c r="AQ1386" s="1">
        <v>0</v>
      </c>
      <c r="AR1386" s="1">
        <v>1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779</v>
      </c>
      <c r="BA1386" s="23">
        <v>42172</v>
      </c>
      <c r="BB1386" s="25">
        <f t="shared" si="401"/>
        <v>6</v>
      </c>
      <c r="BC1386" s="25" t="str">
        <f t="shared" si="402"/>
        <v>June</v>
      </c>
      <c r="BD1386" s="25">
        <v>1</v>
      </c>
      <c r="BE1386" t="str">
        <f t="shared" si="403"/>
        <v>591,34445,Low income,115,Low spender,0.0033386558281318,0,0,92,228,122,122,208,129,30,839,0.271752085816448,0.145411203814064,0.145411203814064,0.247914183551847,0.153754469606675,0.0357568533969011,6,11,2,8,27,0.222222222222222,0.407407407407407,0.0740740740740741,0.296296296296296,9,0,0,0,0,0,0,0,39,36-50,2677,0,1,0,0,0,0,0,0,0,779</v>
      </c>
    </row>
    <row r="1387" spans="1:57" ht="13.2" x14ac:dyDescent="0.25">
      <c r="A1387" s="8">
        <v>2201</v>
      </c>
      <c r="B1387" s="1">
        <v>79941</v>
      </c>
      <c r="C1387" s="8" t="str">
        <f t="shared" si="404"/>
        <v>High income</v>
      </c>
      <c r="D1387" s="31">
        <v>1072</v>
      </c>
      <c r="E1387" s="34" t="str">
        <f t="shared" si="405"/>
        <v>High spender</v>
      </c>
      <c r="F1387" s="10">
        <f t="shared" si="399"/>
        <v>1.340988979372287E-2</v>
      </c>
      <c r="G1387" s="1">
        <v>0</v>
      </c>
      <c r="H1387" s="1">
        <v>0</v>
      </c>
      <c r="I1387" s="1">
        <v>72</v>
      </c>
      <c r="J1387" s="1">
        <v>123</v>
      </c>
      <c r="K1387" s="1">
        <v>164</v>
      </c>
      <c r="L1387" s="1">
        <v>266</v>
      </c>
      <c r="M1387" s="1">
        <v>227</v>
      </c>
      <c r="N1387" s="1">
        <v>30</v>
      </c>
      <c r="O1387" s="1">
        <v>174</v>
      </c>
      <c r="P1387" s="8">
        <f t="shared" si="406"/>
        <v>984</v>
      </c>
      <c r="Q1387" s="10">
        <f t="shared" si="407"/>
        <v>0.125</v>
      </c>
      <c r="R1387" s="10">
        <f t="shared" si="408"/>
        <v>0.16666666666666666</v>
      </c>
      <c r="S1387" s="10">
        <f t="shared" si="409"/>
        <v>0.27032520325203252</v>
      </c>
      <c r="T1387" s="10">
        <f t="shared" si="410"/>
        <v>0.2306910569105691</v>
      </c>
      <c r="U1387" s="10">
        <f t="shared" si="411"/>
        <v>3.048780487804878E-2</v>
      </c>
      <c r="V1387" s="10">
        <f t="shared" si="412"/>
        <v>0.17682926829268292</v>
      </c>
      <c r="W1387" s="1">
        <v>1</v>
      </c>
      <c r="X1387" s="1">
        <v>2</v>
      </c>
      <c r="Y1387" s="1">
        <v>4</v>
      </c>
      <c r="Z1387" s="1">
        <v>9</v>
      </c>
      <c r="AA1387" s="8">
        <f t="shared" si="413"/>
        <v>16</v>
      </c>
      <c r="AB1387" s="10">
        <f t="shared" si="414"/>
        <v>6.25E-2</v>
      </c>
      <c r="AC1387" s="10">
        <f t="shared" si="415"/>
        <v>0.125</v>
      </c>
      <c r="AD1387" s="10">
        <f t="shared" si="416"/>
        <v>0.25</v>
      </c>
      <c r="AE1387" s="10">
        <f t="shared" si="417"/>
        <v>0.5625</v>
      </c>
      <c r="AF1387" s="1">
        <v>1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44</v>
      </c>
      <c r="AO1387" s="20" t="str">
        <f t="shared" si="400"/>
        <v>36-50</v>
      </c>
      <c r="AP1387" s="1">
        <v>2160</v>
      </c>
      <c r="AQ1387" s="1">
        <v>0</v>
      </c>
      <c r="AR1387" s="1">
        <v>0</v>
      </c>
      <c r="AS1387" s="1">
        <v>1</v>
      </c>
      <c r="AT1387" s="1">
        <v>0</v>
      </c>
      <c r="AU1387" s="1">
        <v>0</v>
      </c>
      <c r="AV1387" s="1">
        <v>0</v>
      </c>
      <c r="AW1387" s="1">
        <v>1</v>
      </c>
      <c r="AX1387" s="1">
        <v>0</v>
      </c>
      <c r="AY1387" s="1">
        <v>0</v>
      </c>
      <c r="AZ1387" s="1">
        <v>636</v>
      </c>
      <c r="BA1387" s="23">
        <v>42689</v>
      </c>
      <c r="BB1387" s="25">
        <f t="shared" si="401"/>
        <v>11</v>
      </c>
      <c r="BC1387" s="25" t="str">
        <f t="shared" si="402"/>
        <v>November</v>
      </c>
      <c r="BD1387" s="25">
        <v>1</v>
      </c>
      <c r="BE1387" t="str">
        <f t="shared" si="403"/>
        <v>2201,79941,High income,1072,High spender,0.0134098897937229,0,0,72,123,164,266,227,30,174,984,0.125,0.166666666666667,0.270325203252033,0.230691056910569,0.0304878048780488,0.176829268292683,1,2,4,9,16,0.0625,0.125,0.25,0.5625,1,0,0,0,0,0,0,0,44,36-50,2160,0,0,1,0,0,0,1,0,0,636</v>
      </c>
    </row>
    <row r="1388" spans="1:57" ht="13.2" x14ac:dyDescent="0.25">
      <c r="A1388" s="8">
        <v>1972</v>
      </c>
      <c r="B1388" s="1">
        <v>75315</v>
      </c>
      <c r="C1388" s="8" t="str">
        <f t="shared" si="404"/>
        <v>High income</v>
      </c>
      <c r="D1388" s="31">
        <v>296</v>
      </c>
      <c r="E1388" s="34" t="str">
        <f t="shared" si="405"/>
        <v>Low spender</v>
      </c>
      <c r="F1388" s="10">
        <f t="shared" si="399"/>
        <v>3.9301599946889726E-3</v>
      </c>
      <c r="G1388" s="1">
        <v>0</v>
      </c>
      <c r="H1388" s="1">
        <v>1</v>
      </c>
      <c r="I1388" s="1">
        <v>14</v>
      </c>
      <c r="J1388" s="1">
        <v>459</v>
      </c>
      <c r="K1388" s="1">
        <v>15</v>
      </c>
      <c r="L1388" s="1">
        <v>171</v>
      </c>
      <c r="M1388" s="1">
        <v>142</v>
      </c>
      <c r="N1388" s="1">
        <v>23</v>
      </c>
      <c r="O1388" s="1">
        <v>31</v>
      </c>
      <c r="P1388" s="8">
        <f t="shared" si="406"/>
        <v>841</v>
      </c>
      <c r="Q1388" s="10">
        <f t="shared" si="407"/>
        <v>0.54577883472057076</v>
      </c>
      <c r="R1388" s="10">
        <f t="shared" si="408"/>
        <v>1.78359096313912E-2</v>
      </c>
      <c r="S1388" s="10">
        <f t="shared" si="409"/>
        <v>0.20332936979785968</v>
      </c>
      <c r="T1388" s="10">
        <f t="shared" si="410"/>
        <v>0.16884661117717004</v>
      </c>
      <c r="U1388" s="10">
        <f t="shared" si="411"/>
        <v>2.7348394768133173E-2</v>
      </c>
      <c r="V1388" s="10">
        <f t="shared" si="412"/>
        <v>3.6860879904875146E-2</v>
      </c>
      <c r="W1388" s="1">
        <v>2</v>
      </c>
      <c r="X1388" s="1">
        <v>5</v>
      </c>
      <c r="Y1388" s="1">
        <v>4</v>
      </c>
      <c r="Z1388" s="1">
        <v>12</v>
      </c>
      <c r="AA1388" s="8">
        <f t="shared" si="413"/>
        <v>23</v>
      </c>
      <c r="AB1388" s="10">
        <f t="shared" si="414"/>
        <v>8.6956521739130432E-2</v>
      </c>
      <c r="AC1388" s="10">
        <f t="shared" si="415"/>
        <v>0.21739130434782608</v>
      </c>
      <c r="AD1388" s="10">
        <f t="shared" si="416"/>
        <v>0.17391304347826086</v>
      </c>
      <c r="AE1388" s="10">
        <f t="shared" si="417"/>
        <v>0.52173913043478259</v>
      </c>
      <c r="AF1388" s="1">
        <v>2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66</v>
      </c>
      <c r="AO1388" s="20" t="str">
        <f t="shared" si="400"/>
        <v>66+</v>
      </c>
      <c r="AP1388" s="1">
        <v>2234</v>
      </c>
      <c r="AQ1388" s="1">
        <v>0</v>
      </c>
      <c r="AR1388" s="1">
        <v>0</v>
      </c>
      <c r="AS1388" s="1">
        <v>0</v>
      </c>
      <c r="AT1388" s="1">
        <v>1</v>
      </c>
      <c r="AU1388" s="1">
        <v>0</v>
      </c>
      <c r="AV1388" s="1">
        <v>0</v>
      </c>
      <c r="AW1388" s="1">
        <v>1</v>
      </c>
      <c r="AX1388" s="1">
        <v>0</v>
      </c>
      <c r="AY1388" s="1">
        <v>0</v>
      </c>
      <c r="AZ1388" s="1">
        <v>779</v>
      </c>
      <c r="BA1388" s="23">
        <v>42615</v>
      </c>
      <c r="BB1388" s="25">
        <f t="shared" si="401"/>
        <v>9</v>
      </c>
      <c r="BC1388" s="25" t="str">
        <f t="shared" si="402"/>
        <v>September</v>
      </c>
      <c r="BD1388" s="25">
        <v>1</v>
      </c>
      <c r="BE1388" t="str">
        <f t="shared" si="403"/>
        <v>1972,75315,High income,296,Low spender,0.00393015999468897,0,1,14,459,15,171,142,23,31,841,0.545778834720571,0.0178359096313912,0.20332936979786,0.16884661117717,0.0273483947681332,0.0368608799048751,2,5,4,12,23,0.0869565217391304,0.217391304347826,0.173913043478261,0.521739130434783,2,0,0,0,0,0,0,0,66,66+,2234,0,0,0,1,0,0,1,0,0,779</v>
      </c>
    </row>
    <row r="1389" spans="1:57" ht="13.2" x14ac:dyDescent="0.25">
      <c r="A1389" s="8">
        <v>576</v>
      </c>
      <c r="B1389" s="1">
        <v>64191</v>
      </c>
      <c r="C1389" s="8" t="str">
        <f t="shared" si="404"/>
        <v>High income</v>
      </c>
      <c r="D1389" s="31">
        <v>1599</v>
      </c>
      <c r="E1389" s="34" t="str">
        <f t="shared" si="405"/>
        <v>High spender</v>
      </c>
      <c r="F1389" s="10">
        <f t="shared" si="399"/>
        <v>2.4910034116932281E-2</v>
      </c>
      <c r="G1389" s="1">
        <v>0</v>
      </c>
      <c r="H1389" s="1">
        <v>1</v>
      </c>
      <c r="I1389" s="1">
        <v>30</v>
      </c>
      <c r="J1389" s="1">
        <v>420</v>
      </c>
      <c r="K1389" s="1">
        <v>15</v>
      </c>
      <c r="L1389" s="1">
        <v>186</v>
      </c>
      <c r="M1389" s="1">
        <v>151</v>
      </c>
      <c r="N1389" s="1">
        <v>38</v>
      </c>
      <c r="O1389" s="1">
        <v>15</v>
      </c>
      <c r="P1389" s="8">
        <f t="shared" si="406"/>
        <v>825</v>
      </c>
      <c r="Q1389" s="10">
        <f t="shared" si="407"/>
        <v>0.50909090909090904</v>
      </c>
      <c r="R1389" s="10">
        <f t="shared" si="408"/>
        <v>1.8181818181818181E-2</v>
      </c>
      <c r="S1389" s="10">
        <f t="shared" si="409"/>
        <v>0.22545454545454546</v>
      </c>
      <c r="T1389" s="10">
        <f t="shared" si="410"/>
        <v>0.18303030303030304</v>
      </c>
      <c r="U1389" s="10">
        <f t="shared" si="411"/>
        <v>4.6060606060606059E-2</v>
      </c>
      <c r="V1389" s="10">
        <f t="shared" si="412"/>
        <v>1.8181818181818181E-2</v>
      </c>
      <c r="W1389" s="1">
        <v>3</v>
      </c>
      <c r="X1389" s="1">
        <v>5</v>
      </c>
      <c r="Y1389" s="1">
        <v>3</v>
      </c>
      <c r="Z1389" s="1">
        <v>13</v>
      </c>
      <c r="AA1389" s="8">
        <f t="shared" si="413"/>
        <v>24</v>
      </c>
      <c r="AB1389" s="10">
        <f t="shared" si="414"/>
        <v>0.125</v>
      </c>
      <c r="AC1389" s="10">
        <f t="shared" si="415"/>
        <v>0.20833333333333334</v>
      </c>
      <c r="AD1389" s="10">
        <f t="shared" si="416"/>
        <v>0.125</v>
      </c>
      <c r="AE1389" s="10">
        <f t="shared" si="417"/>
        <v>0.54166666666666663</v>
      </c>
      <c r="AF1389" s="1">
        <v>3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57</v>
      </c>
      <c r="AO1389" s="20" t="str">
        <f t="shared" si="400"/>
        <v>50-65</v>
      </c>
      <c r="AP1389" s="1">
        <v>2682</v>
      </c>
      <c r="AQ1389" s="1">
        <v>0</v>
      </c>
      <c r="AR1389" s="1">
        <v>0</v>
      </c>
      <c r="AS1389" s="1">
        <v>1</v>
      </c>
      <c r="AT1389" s="1">
        <v>0</v>
      </c>
      <c r="AU1389" s="1">
        <v>0</v>
      </c>
      <c r="AV1389" s="1">
        <v>0</v>
      </c>
      <c r="AW1389" s="1">
        <v>0</v>
      </c>
      <c r="AX1389" s="1">
        <v>1</v>
      </c>
      <c r="AY1389" s="1">
        <v>0</v>
      </c>
      <c r="AZ1389" s="1">
        <v>795</v>
      </c>
      <c r="BA1389" s="23">
        <v>42167</v>
      </c>
      <c r="BB1389" s="25">
        <f t="shared" si="401"/>
        <v>6</v>
      </c>
      <c r="BC1389" s="25" t="str">
        <f t="shared" si="402"/>
        <v>June</v>
      </c>
      <c r="BD1389" s="25">
        <v>1</v>
      </c>
      <c r="BE1389" t="str">
        <f t="shared" si="403"/>
        <v>576,64191,High income,1599,High spender,0.0249100341169323,0,1,30,420,15,186,151,38,15,825,0.509090909090909,0.0181818181818182,0.225454545454545,0.183030303030303,0.0460606060606061,0.0181818181818182,3,5,3,13,24,0.125,0.208333333333333,0.125,0.541666666666667,3,0,0,0,0,0,0,0,57,50-65,2682,0,0,1,0,0,0,0,1,0,795</v>
      </c>
    </row>
    <row r="1390" spans="1:57" ht="13.2" x14ac:dyDescent="0.25">
      <c r="A1390" s="8">
        <v>1117</v>
      </c>
      <c r="B1390" s="1">
        <v>66825</v>
      </c>
      <c r="C1390" s="8" t="str">
        <f t="shared" si="404"/>
        <v>High income</v>
      </c>
      <c r="D1390" s="31">
        <v>32</v>
      </c>
      <c r="E1390" s="34" t="str">
        <f t="shared" si="405"/>
        <v>Low spender</v>
      </c>
      <c r="F1390" s="10">
        <f t="shared" si="399"/>
        <v>4.7886270108492328E-4</v>
      </c>
      <c r="G1390" s="1">
        <v>0</v>
      </c>
      <c r="H1390" s="1">
        <v>0</v>
      </c>
      <c r="I1390" s="1">
        <v>73</v>
      </c>
      <c r="J1390" s="1">
        <v>243</v>
      </c>
      <c r="K1390" s="1">
        <v>101</v>
      </c>
      <c r="L1390" s="1">
        <v>405</v>
      </c>
      <c r="M1390" s="1">
        <v>29</v>
      </c>
      <c r="N1390" s="1">
        <v>40</v>
      </c>
      <c r="O1390" s="1">
        <v>40</v>
      </c>
      <c r="P1390" s="8">
        <f t="shared" si="406"/>
        <v>858</v>
      </c>
      <c r="Q1390" s="10">
        <f t="shared" si="407"/>
        <v>0.28321678321678323</v>
      </c>
      <c r="R1390" s="10">
        <f t="shared" si="408"/>
        <v>0.11771561771561771</v>
      </c>
      <c r="S1390" s="10">
        <f t="shared" si="409"/>
        <v>0.47202797202797203</v>
      </c>
      <c r="T1390" s="10">
        <f t="shared" si="410"/>
        <v>3.37995337995338E-2</v>
      </c>
      <c r="U1390" s="10">
        <f t="shared" si="411"/>
        <v>4.6620046620046623E-2</v>
      </c>
      <c r="V1390" s="10">
        <f t="shared" si="412"/>
        <v>4.6620046620046623E-2</v>
      </c>
      <c r="W1390" s="1">
        <v>1</v>
      </c>
      <c r="X1390" s="1">
        <v>4</v>
      </c>
      <c r="Y1390" s="1">
        <v>5</v>
      </c>
      <c r="Z1390" s="1">
        <v>6</v>
      </c>
      <c r="AA1390" s="8">
        <f t="shared" si="413"/>
        <v>16</v>
      </c>
      <c r="AB1390" s="10">
        <f t="shared" si="414"/>
        <v>6.25E-2</v>
      </c>
      <c r="AC1390" s="10">
        <f t="shared" si="415"/>
        <v>0.25</v>
      </c>
      <c r="AD1390" s="10">
        <f t="shared" si="416"/>
        <v>0.3125</v>
      </c>
      <c r="AE1390" s="10">
        <f t="shared" si="417"/>
        <v>0.375</v>
      </c>
      <c r="AF1390" s="1">
        <v>2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53</v>
      </c>
      <c r="AO1390" s="20" t="str">
        <f t="shared" si="400"/>
        <v>50-65</v>
      </c>
      <c r="AP1390" s="1">
        <v>2509</v>
      </c>
      <c r="AQ1390" s="1">
        <v>0</v>
      </c>
      <c r="AR1390" s="1">
        <v>0</v>
      </c>
      <c r="AS1390" s="1">
        <v>0</v>
      </c>
      <c r="AT1390" s="1">
        <v>1</v>
      </c>
      <c r="AU1390" s="1">
        <v>0</v>
      </c>
      <c r="AV1390" s="1">
        <v>0</v>
      </c>
      <c r="AW1390" s="1">
        <v>1</v>
      </c>
      <c r="AX1390" s="1">
        <v>0</v>
      </c>
      <c r="AY1390" s="1">
        <v>0</v>
      </c>
      <c r="AZ1390" s="1">
        <v>778</v>
      </c>
      <c r="BA1390" s="23">
        <v>42340</v>
      </c>
      <c r="BB1390" s="25">
        <f t="shared" si="401"/>
        <v>12</v>
      </c>
      <c r="BC1390" s="25" t="str">
        <f t="shared" si="402"/>
        <v>December</v>
      </c>
      <c r="BD1390" s="25">
        <v>1</v>
      </c>
      <c r="BE1390" t="str">
        <f t="shared" si="403"/>
        <v>1117,66825,High income,32,Low spender,0.000478862701084923,0,0,73,243,101,405,29,40,40,858,0.283216783216783,0.117715617715618,0.472027972027972,0.0337995337995338,0.0466200466200466,0.0466200466200466,1,4,5,6,16,0.0625,0.25,0.3125,0.375,2,0,0,0,0,0,0,0,53,50-65,2509,0,0,0,1,0,0,1,0,0,778</v>
      </c>
    </row>
    <row r="1391" spans="1:57" ht="13.2" x14ac:dyDescent="0.25">
      <c r="A1391" s="8">
        <v>1693</v>
      </c>
      <c r="B1391" s="1">
        <v>60934</v>
      </c>
      <c r="C1391" s="8" t="str">
        <f t="shared" si="404"/>
        <v>High income</v>
      </c>
      <c r="D1391" s="31">
        <v>1323</v>
      </c>
      <c r="E1391" s="34" t="str">
        <f t="shared" si="405"/>
        <v>High spender</v>
      </c>
      <c r="F1391" s="10">
        <f t="shared" si="399"/>
        <v>2.1712016279909409E-2</v>
      </c>
      <c r="G1391" s="1">
        <v>0</v>
      </c>
      <c r="H1391" s="1">
        <v>1</v>
      </c>
      <c r="I1391" s="1">
        <v>41</v>
      </c>
      <c r="J1391" s="1">
        <v>224</v>
      </c>
      <c r="K1391" s="1">
        <v>155</v>
      </c>
      <c r="L1391" s="1">
        <v>155</v>
      </c>
      <c r="M1391" s="1">
        <v>192</v>
      </c>
      <c r="N1391" s="1">
        <v>93</v>
      </c>
      <c r="O1391" s="1">
        <v>54</v>
      </c>
      <c r="P1391" s="8">
        <f t="shared" si="406"/>
        <v>873</v>
      </c>
      <c r="Q1391" s="10">
        <f t="shared" si="407"/>
        <v>0.25658648339060708</v>
      </c>
      <c r="R1391" s="10">
        <f t="shared" si="408"/>
        <v>0.17754868270332189</v>
      </c>
      <c r="S1391" s="10">
        <f t="shared" si="409"/>
        <v>0.17754868270332189</v>
      </c>
      <c r="T1391" s="10">
        <f t="shared" si="410"/>
        <v>0.21993127147766323</v>
      </c>
      <c r="U1391" s="10">
        <f t="shared" si="411"/>
        <v>0.10652920962199312</v>
      </c>
      <c r="V1391" s="10">
        <f t="shared" si="412"/>
        <v>6.1855670103092786E-2</v>
      </c>
      <c r="W1391" s="1">
        <v>2</v>
      </c>
      <c r="X1391" s="1">
        <v>6</v>
      </c>
      <c r="Y1391" s="1">
        <v>4</v>
      </c>
      <c r="Z1391" s="1">
        <v>11</v>
      </c>
      <c r="AA1391" s="8">
        <f t="shared" si="413"/>
        <v>23</v>
      </c>
      <c r="AB1391" s="10">
        <f t="shared" si="414"/>
        <v>8.6956521739130432E-2</v>
      </c>
      <c r="AC1391" s="10">
        <f t="shared" si="415"/>
        <v>0.2608695652173913</v>
      </c>
      <c r="AD1391" s="10">
        <f t="shared" si="416"/>
        <v>0.17391304347826086</v>
      </c>
      <c r="AE1391" s="10">
        <f t="shared" si="417"/>
        <v>0.47826086956521741</v>
      </c>
      <c r="AF1391" s="1">
        <v>4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45</v>
      </c>
      <c r="AO1391" s="20" t="str">
        <f t="shared" si="400"/>
        <v>36-50</v>
      </c>
      <c r="AP1391" s="1">
        <v>2322</v>
      </c>
      <c r="AQ1391" s="1">
        <v>0</v>
      </c>
      <c r="AR1391" s="1">
        <v>0</v>
      </c>
      <c r="AS1391" s="1">
        <v>0</v>
      </c>
      <c r="AT1391" s="1">
        <v>1</v>
      </c>
      <c r="AU1391" s="1">
        <v>0</v>
      </c>
      <c r="AV1391" s="1">
        <v>0</v>
      </c>
      <c r="AW1391" s="1">
        <v>1</v>
      </c>
      <c r="AX1391" s="1">
        <v>0</v>
      </c>
      <c r="AY1391" s="1">
        <v>0</v>
      </c>
      <c r="AZ1391" s="1">
        <v>765</v>
      </c>
      <c r="BA1391" s="23">
        <v>42527</v>
      </c>
      <c r="BB1391" s="25">
        <f t="shared" si="401"/>
        <v>6</v>
      </c>
      <c r="BC1391" s="25" t="str">
        <f t="shared" si="402"/>
        <v>June</v>
      </c>
      <c r="BD1391" s="25">
        <v>1</v>
      </c>
      <c r="BE1391" t="str">
        <f t="shared" si="403"/>
        <v>1693,60934,High income,1323,High spender,0.0217120162799094,0,1,41,224,155,155,192,93,54,873,0.256586483390607,0.177548682703322,0.177548682703322,0.219931271477663,0.106529209621993,0.0618556701030928,2,6,4,11,23,0.0869565217391304,0.260869565217391,0.173913043478261,0.478260869565217,4,0,0,0,0,0,0,0,45,36-50,2322,0,0,0,1,0,0,1,0,0,765</v>
      </c>
    </row>
    <row r="1392" spans="1:57" ht="13.2" x14ac:dyDescent="0.25">
      <c r="A1392" s="8">
        <v>958</v>
      </c>
      <c r="B1392" s="1">
        <v>69674</v>
      </c>
      <c r="C1392" s="8" t="str">
        <f t="shared" si="404"/>
        <v>High income</v>
      </c>
      <c r="D1392" s="31">
        <v>303</v>
      </c>
      <c r="E1392" s="34" t="str">
        <f t="shared" si="405"/>
        <v>Low spender</v>
      </c>
      <c r="F1392" s="10">
        <f t="shared" si="399"/>
        <v>4.3488245256480176E-3</v>
      </c>
      <c r="G1392" s="1">
        <v>0</v>
      </c>
      <c r="H1392" s="1">
        <v>2</v>
      </c>
      <c r="I1392" s="1">
        <v>46</v>
      </c>
      <c r="J1392" s="1">
        <v>554</v>
      </c>
      <c r="K1392" s="1">
        <v>41</v>
      </c>
      <c r="L1392" s="1">
        <v>215</v>
      </c>
      <c r="M1392" s="1">
        <v>11</v>
      </c>
      <c r="N1392" s="1">
        <v>0</v>
      </c>
      <c r="O1392" s="1">
        <v>24</v>
      </c>
      <c r="P1392" s="8">
        <f t="shared" si="406"/>
        <v>845</v>
      </c>
      <c r="Q1392" s="10">
        <f t="shared" si="407"/>
        <v>0.65562130177514788</v>
      </c>
      <c r="R1392" s="10">
        <f t="shared" si="408"/>
        <v>4.85207100591716E-2</v>
      </c>
      <c r="S1392" s="10">
        <f t="shared" si="409"/>
        <v>0.25443786982248523</v>
      </c>
      <c r="T1392" s="10">
        <f t="shared" si="410"/>
        <v>1.301775147928994E-2</v>
      </c>
      <c r="U1392" s="10">
        <f t="shared" si="411"/>
        <v>0</v>
      </c>
      <c r="V1392" s="10">
        <f t="shared" si="412"/>
        <v>2.8402366863905324E-2</v>
      </c>
      <c r="W1392" s="1">
        <v>3</v>
      </c>
      <c r="X1392" s="1">
        <v>10</v>
      </c>
      <c r="Y1392" s="1">
        <v>2</v>
      </c>
      <c r="Z1392" s="1">
        <v>10</v>
      </c>
      <c r="AA1392" s="8">
        <f t="shared" si="413"/>
        <v>25</v>
      </c>
      <c r="AB1392" s="10">
        <f t="shared" si="414"/>
        <v>0.12</v>
      </c>
      <c r="AC1392" s="10">
        <f t="shared" si="415"/>
        <v>0.4</v>
      </c>
      <c r="AD1392" s="10">
        <f t="shared" si="416"/>
        <v>0.08</v>
      </c>
      <c r="AE1392" s="10">
        <f t="shared" si="417"/>
        <v>0.4</v>
      </c>
      <c r="AF1392" s="1">
        <v>5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52</v>
      </c>
      <c r="AO1392" s="20" t="str">
        <f t="shared" si="400"/>
        <v>50-65</v>
      </c>
      <c r="AP1392" s="1">
        <v>2562</v>
      </c>
      <c r="AQ1392" s="1">
        <v>1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1</v>
      </c>
      <c r="AZ1392" s="1">
        <v>797</v>
      </c>
      <c r="BA1392" s="23">
        <v>42287</v>
      </c>
      <c r="BB1392" s="25">
        <f t="shared" si="401"/>
        <v>10</v>
      </c>
      <c r="BC1392" s="25" t="str">
        <f t="shared" si="402"/>
        <v>October</v>
      </c>
      <c r="BD1392" s="25">
        <v>1</v>
      </c>
      <c r="BE1392" t="str">
        <f t="shared" si="403"/>
        <v>958,69674,High income,303,Low spender,0.00434882452564802,0,2,46,554,41,215,11,0,24,845,0.655621301775148,0.0485207100591716,0.254437869822485,0.0130177514792899,0,0.0284023668639053,3,10,2,10,25,0.12,0.4,0.08,0.4,5,0,0,0,0,0,0,0,52,50-65,2562,1,0,0,0,0,0,0,0,1,797</v>
      </c>
    </row>
    <row r="1393" spans="1:57" ht="13.2" x14ac:dyDescent="0.25">
      <c r="A1393" s="8">
        <v>1004</v>
      </c>
      <c r="B1393" s="1">
        <v>53977</v>
      </c>
      <c r="C1393" s="8" t="str">
        <f t="shared" si="404"/>
        <v>High income</v>
      </c>
      <c r="D1393" s="31">
        <v>1336</v>
      </c>
      <c r="E1393" s="34" t="str">
        <f t="shared" si="405"/>
        <v>High spender</v>
      </c>
      <c r="F1393" s="10">
        <f t="shared" si="399"/>
        <v>2.4751282953850713E-2</v>
      </c>
      <c r="G1393" s="1">
        <v>0</v>
      </c>
      <c r="H1393" s="1">
        <v>1</v>
      </c>
      <c r="I1393" s="1">
        <v>21</v>
      </c>
      <c r="J1393" s="1">
        <v>620</v>
      </c>
      <c r="K1393" s="1">
        <v>16</v>
      </c>
      <c r="L1393" s="1">
        <v>165</v>
      </c>
      <c r="M1393" s="1">
        <v>0</v>
      </c>
      <c r="N1393" s="1">
        <v>24</v>
      </c>
      <c r="O1393" s="1">
        <v>82</v>
      </c>
      <c r="P1393" s="8">
        <f t="shared" si="406"/>
        <v>907</v>
      </c>
      <c r="Q1393" s="10">
        <f t="shared" si="407"/>
        <v>0.68357221609702312</v>
      </c>
      <c r="R1393" s="10">
        <f t="shared" si="408"/>
        <v>1.7640573318632856E-2</v>
      </c>
      <c r="S1393" s="10">
        <f t="shared" si="409"/>
        <v>0.18191841234840131</v>
      </c>
      <c r="T1393" s="10">
        <f t="shared" si="410"/>
        <v>0</v>
      </c>
      <c r="U1393" s="10">
        <f t="shared" si="411"/>
        <v>2.6460859977949284E-2</v>
      </c>
      <c r="V1393" s="10">
        <f t="shared" si="412"/>
        <v>9.0407938257993384E-2</v>
      </c>
      <c r="W1393" s="1">
        <v>5</v>
      </c>
      <c r="X1393" s="1">
        <v>5</v>
      </c>
      <c r="Y1393" s="1">
        <v>5</v>
      </c>
      <c r="Z1393" s="1">
        <v>12</v>
      </c>
      <c r="AA1393" s="8">
        <f t="shared" si="413"/>
        <v>27</v>
      </c>
      <c r="AB1393" s="10">
        <f t="shared" si="414"/>
        <v>0.18518518518518517</v>
      </c>
      <c r="AC1393" s="10">
        <f t="shared" si="415"/>
        <v>0.18518518518518517</v>
      </c>
      <c r="AD1393" s="10">
        <f t="shared" si="416"/>
        <v>0.18518518518518517</v>
      </c>
      <c r="AE1393" s="10">
        <f t="shared" si="417"/>
        <v>0.44444444444444442</v>
      </c>
      <c r="AF1393" s="1">
        <v>5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62</v>
      </c>
      <c r="AO1393" s="20" t="str">
        <f t="shared" si="400"/>
        <v>50-65</v>
      </c>
      <c r="AP1393" s="1">
        <v>2545</v>
      </c>
      <c r="AQ1393" s="1">
        <v>0</v>
      </c>
      <c r="AR1393" s="1">
        <v>0</v>
      </c>
      <c r="AS1393" s="1">
        <v>0</v>
      </c>
      <c r="AT1393" s="1">
        <v>1</v>
      </c>
      <c r="AU1393" s="1">
        <v>0</v>
      </c>
      <c r="AV1393" s="1">
        <v>0</v>
      </c>
      <c r="AW1393" s="1">
        <v>1</v>
      </c>
      <c r="AX1393" s="1">
        <v>0</v>
      </c>
      <c r="AY1393" s="1">
        <v>0</v>
      </c>
      <c r="AZ1393" s="1">
        <v>743</v>
      </c>
      <c r="BA1393" s="23">
        <v>42304</v>
      </c>
      <c r="BB1393" s="25">
        <f t="shared" si="401"/>
        <v>10</v>
      </c>
      <c r="BC1393" s="25" t="str">
        <f t="shared" si="402"/>
        <v>October</v>
      </c>
      <c r="BD1393" s="25">
        <v>1</v>
      </c>
      <c r="BE1393" t="str">
        <f t="shared" si="403"/>
        <v>1004,53977,High income,1336,High spender,0.0247512829538507,0,1,21,620,16,165,0,24,82,907,0.683572216097023,0.0176405733186329,0.181918412348401,0,0.0264608599779493,0.0904079382579934,5,5,5,12,27,0.185185185185185,0.185185185185185,0.185185185185185,0.444444444444444,5,0,0,0,0,0,0,0,62,50-65,2545,0,0,0,1,0,0,1,0,0,743</v>
      </c>
    </row>
    <row r="1394" spans="1:57" ht="13.2" x14ac:dyDescent="0.25">
      <c r="A1394" s="8">
        <v>2073</v>
      </c>
      <c r="B1394" s="1">
        <v>69661</v>
      </c>
      <c r="C1394" s="8" t="str">
        <f t="shared" si="404"/>
        <v>High income</v>
      </c>
      <c r="D1394" s="31">
        <v>460</v>
      </c>
      <c r="E1394" s="34" t="str">
        <f t="shared" si="405"/>
        <v>Low spender</v>
      </c>
      <c r="F1394" s="10">
        <f t="shared" si="399"/>
        <v>6.6034079327026603E-3</v>
      </c>
      <c r="G1394" s="1">
        <v>0</v>
      </c>
      <c r="H1394" s="1">
        <v>0</v>
      </c>
      <c r="I1394" s="1">
        <v>80</v>
      </c>
      <c r="J1394" s="1">
        <v>656</v>
      </c>
      <c r="K1394" s="1">
        <v>16</v>
      </c>
      <c r="L1394" s="1">
        <v>106</v>
      </c>
      <c r="M1394" s="1">
        <v>32</v>
      </c>
      <c r="N1394" s="1">
        <v>16</v>
      </c>
      <c r="O1394" s="1">
        <v>8</v>
      </c>
      <c r="P1394" s="8">
        <f t="shared" si="406"/>
        <v>834</v>
      </c>
      <c r="Q1394" s="10">
        <f t="shared" si="407"/>
        <v>0.78657074340527577</v>
      </c>
      <c r="R1394" s="10">
        <f t="shared" si="408"/>
        <v>1.9184652278177457E-2</v>
      </c>
      <c r="S1394" s="10">
        <f t="shared" si="409"/>
        <v>0.12709832134292565</v>
      </c>
      <c r="T1394" s="10">
        <f t="shared" si="410"/>
        <v>3.8369304556354913E-2</v>
      </c>
      <c r="U1394" s="10">
        <f t="shared" si="411"/>
        <v>1.9184652278177457E-2</v>
      </c>
      <c r="V1394" s="10">
        <f t="shared" si="412"/>
        <v>9.5923261390887284E-3</v>
      </c>
      <c r="W1394" s="1">
        <v>1</v>
      </c>
      <c r="X1394" s="1">
        <v>7</v>
      </c>
      <c r="Y1394" s="1">
        <v>3</v>
      </c>
      <c r="Z1394" s="1">
        <v>12</v>
      </c>
      <c r="AA1394" s="8">
        <f t="shared" si="413"/>
        <v>23</v>
      </c>
      <c r="AB1394" s="10">
        <f t="shared" si="414"/>
        <v>4.3478260869565216E-2</v>
      </c>
      <c r="AC1394" s="10">
        <f t="shared" si="415"/>
        <v>0.30434782608695654</v>
      </c>
      <c r="AD1394" s="10">
        <f t="shared" si="416"/>
        <v>0.13043478260869565</v>
      </c>
      <c r="AE1394" s="10">
        <f t="shared" si="417"/>
        <v>0.52173913043478259</v>
      </c>
      <c r="AF1394" s="1">
        <v>3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40</v>
      </c>
      <c r="AO1394" s="20" t="str">
        <f t="shared" si="400"/>
        <v>36-50</v>
      </c>
      <c r="AP1394" s="1">
        <v>2206</v>
      </c>
      <c r="AQ1394" s="1">
        <v>0</v>
      </c>
      <c r="AR1394" s="1">
        <v>1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1</v>
      </c>
      <c r="AY1394" s="1">
        <v>0</v>
      </c>
      <c r="AZ1394" s="1">
        <v>818</v>
      </c>
      <c r="BA1394" s="23">
        <v>42643</v>
      </c>
      <c r="BB1394" s="25">
        <f t="shared" si="401"/>
        <v>9</v>
      </c>
      <c r="BC1394" s="25" t="str">
        <f t="shared" si="402"/>
        <v>September</v>
      </c>
      <c r="BD1394" s="25">
        <v>1</v>
      </c>
      <c r="BE1394" t="str">
        <f t="shared" si="403"/>
        <v>2073,69661,High income,460,Low spender,0.00660340793270266,0,0,80,656,16,106,32,16,8,834,0.786570743405276,0.0191846522781775,0.127098321342926,0.0383693045563549,0.0191846522781775,0.00959232613908873,1,7,3,12,23,0.0434782608695652,0.304347826086957,0.130434782608696,0.521739130434783,3,0,0,0,0,0,0,0,40,36-50,2206,0,1,0,0,0,0,0,1,0,818</v>
      </c>
    </row>
    <row r="1395" spans="1:57" ht="13.2" x14ac:dyDescent="0.25">
      <c r="A1395" s="8">
        <v>1657</v>
      </c>
      <c r="B1395" s="1">
        <v>60597</v>
      </c>
      <c r="C1395" s="8" t="str">
        <f t="shared" si="404"/>
        <v>High income</v>
      </c>
      <c r="D1395" s="31">
        <v>93</v>
      </c>
      <c r="E1395" s="34" t="str">
        <f t="shared" si="405"/>
        <v>Low spender</v>
      </c>
      <c r="F1395" s="10">
        <f t="shared" si="399"/>
        <v>1.5347294420515866E-3</v>
      </c>
      <c r="G1395" s="1">
        <v>0</v>
      </c>
      <c r="H1395" s="1">
        <v>1</v>
      </c>
      <c r="I1395" s="1">
        <v>2</v>
      </c>
      <c r="J1395" s="1">
        <v>522</v>
      </c>
      <c r="K1395" s="1">
        <v>0</v>
      </c>
      <c r="L1395" s="1">
        <v>257</v>
      </c>
      <c r="M1395" s="1">
        <v>32</v>
      </c>
      <c r="N1395" s="1">
        <v>16</v>
      </c>
      <c r="O1395" s="1">
        <v>66</v>
      </c>
      <c r="P1395" s="8">
        <f t="shared" si="406"/>
        <v>893</v>
      </c>
      <c r="Q1395" s="10">
        <f t="shared" si="407"/>
        <v>0.58454647256438974</v>
      </c>
      <c r="R1395" s="10">
        <f t="shared" si="408"/>
        <v>0</v>
      </c>
      <c r="S1395" s="10">
        <f t="shared" si="409"/>
        <v>0.28779395296752519</v>
      </c>
      <c r="T1395" s="10">
        <f t="shared" si="410"/>
        <v>3.5834266517357223E-2</v>
      </c>
      <c r="U1395" s="10">
        <f t="shared" si="411"/>
        <v>1.7917133258678612E-2</v>
      </c>
      <c r="V1395" s="10">
        <f t="shared" si="412"/>
        <v>7.3908174692049272E-2</v>
      </c>
      <c r="W1395" s="1">
        <v>4</v>
      </c>
      <c r="X1395" s="1">
        <v>2</v>
      </c>
      <c r="Y1395" s="1">
        <v>2</v>
      </c>
      <c r="Z1395" s="1">
        <v>8</v>
      </c>
      <c r="AA1395" s="8">
        <f t="shared" si="413"/>
        <v>16</v>
      </c>
      <c r="AB1395" s="10">
        <f t="shared" si="414"/>
        <v>0.25</v>
      </c>
      <c r="AC1395" s="10">
        <f t="shared" si="415"/>
        <v>0.125</v>
      </c>
      <c r="AD1395" s="10">
        <f t="shared" si="416"/>
        <v>0.125</v>
      </c>
      <c r="AE1395" s="10">
        <f t="shared" si="417"/>
        <v>0.5</v>
      </c>
      <c r="AF1395" s="1">
        <v>7</v>
      </c>
      <c r="AG1395" s="1">
        <v>1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1</v>
      </c>
      <c r="AN1395" s="1">
        <v>56</v>
      </c>
      <c r="AO1395" s="20" t="str">
        <f t="shared" si="400"/>
        <v>50-65</v>
      </c>
      <c r="AP1395" s="1">
        <v>2338</v>
      </c>
      <c r="AQ1395" s="1">
        <v>0</v>
      </c>
      <c r="AR1395" s="1">
        <v>1</v>
      </c>
      <c r="AS1395" s="1">
        <v>0</v>
      </c>
      <c r="AT1395" s="1">
        <v>0</v>
      </c>
      <c r="AU1395" s="1">
        <v>0</v>
      </c>
      <c r="AV1395" s="1">
        <v>0</v>
      </c>
      <c r="AW1395" s="1">
        <v>1</v>
      </c>
      <c r="AX1395" s="1">
        <v>0</v>
      </c>
      <c r="AY1395" s="1">
        <v>0</v>
      </c>
      <c r="AZ1395" s="1">
        <v>761</v>
      </c>
      <c r="BA1395" s="23">
        <v>42511</v>
      </c>
      <c r="BB1395" s="25">
        <f t="shared" si="401"/>
        <v>5</v>
      </c>
      <c r="BC1395" s="25" t="str">
        <f t="shared" si="402"/>
        <v>May</v>
      </c>
      <c r="BD1395" s="25">
        <v>1</v>
      </c>
      <c r="BE1395" t="str">
        <f t="shared" si="403"/>
        <v>1657,60597,High income,93,Low spender,0.00153472944205159,0,1,2,522,0,257,32,16,66,893,0.58454647256439,0,0.287793952967525,0.0358342665173572,0.0179171332586786,0.0739081746920493,4,2,2,8,16,0.25,0.125,0.125,0.5,7,1,0,0,0,0,0,1,56,50-65,2338,0,1,0,0,0,0,1,0,0,761</v>
      </c>
    </row>
    <row r="1396" spans="1:57" ht="13.2" x14ac:dyDescent="0.25">
      <c r="A1396" s="8">
        <v>1613</v>
      </c>
      <c r="B1396" s="1">
        <v>71113</v>
      </c>
      <c r="C1396" s="8" t="str">
        <f t="shared" si="404"/>
        <v>High income</v>
      </c>
      <c r="D1396" s="31">
        <v>394</v>
      </c>
      <c r="E1396" s="34" t="str">
        <f t="shared" si="405"/>
        <v>Low spender</v>
      </c>
      <c r="F1396" s="10">
        <f t="shared" si="399"/>
        <v>5.5404778310576127E-3</v>
      </c>
      <c r="G1396" s="1">
        <v>0</v>
      </c>
      <c r="H1396" s="1">
        <v>1</v>
      </c>
      <c r="I1396" s="1">
        <v>95</v>
      </c>
      <c r="J1396" s="1">
        <v>495</v>
      </c>
      <c r="K1396" s="1">
        <v>33</v>
      </c>
      <c r="L1396" s="1">
        <v>255</v>
      </c>
      <c r="M1396" s="1">
        <v>11</v>
      </c>
      <c r="N1396" s="1">
        <v>33</v>
      </c>
      <c r="O1396" s="1">
        <v>8</v>
      </c>
      <c r="P1396" s="8">
        <f t="shared" si="406"/>
        <v>835</v>
      </c>
      <c r="Q1396" s="10">
        <f t="shared" si="407"/>
        <v>0.59281437125748504</v>
      </c>
      <c r="R1396" s="10">
        <f t="shared" si="408"/>
        <v>3.9520958083832339E-2</v>
      </c>
      <c r="S1396" s="10">
        <f t="shared" si="409"/>
        <v>0.30538922155688625</v>
      </c>
      <c r="T1396" s="10">
        <f t="shared" si="410"/>
        <v>1.3173652694610778E-2</v>
      </c>
      <c r="U1396" s="10">
        <f t="shared" si="411"/>
        <v>3.9520958083832339E-2</v>
      </c>
      <c r="V1396" s="10">
        <f t="shared" si="412"/>
        <v>9.5808383233532933E-3</v>
      </c>
      <c r="W1396" s="1">
        <v>4</v>
      </c>
      <c r="X1396" s="1">
        <v>6</v>
      </c>
      <c r="Y1396" s="1">
        <v>7</v>
      </c>
      <c r="Z1396" s="1">
        <v>9</v>
      </c>
      <c r="AA1396" s="8">
        <f t="shared" si="413"/>
        <v>26</v>
      </c>
      <c r="AB1396" s="10">
        <f t="shared" si="414"/>
        <v>0.15384615384615385</v>
      </c>
      <c r="AC1396" s="10">
        <f t="shared" si="415"/>
        <v>0.23076923076923078</v>
      </c>
      <c r="AD1396" s="10">
        <f t="shared" si="416"/>
        <v>0.26923076923076922</v>
      </c>
      <c r="AE1396" s="10">
        <f t="shared" si="417"/>
        <v>0.34615384615384615</v>
      </c>
      <c r="AF1396" s="1">
        <v>4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63</v>
      </c>
      <c r="AO1396" s="20" t="str">
        <f t="shared" si="400"/>
        <v>50-65</v>
      </c>
      <c r="AP1396" s="1">
        <v>2353</v>
      </c>
      <c r="AQ1396" s="1">
        <v>0</v>
      </c>
      <c r="AR1396" s="1">
        <v>1</v>
      </c>
      <c r="AS1396" s="1">
        <v>0</v>
      </c>
      <c r="AT1396" s="1">
        <v>0</v>
      </c>
      <c r="AU1396" s="1">
        <v>0</v>
      </c>
      <c r="AV1396" s="1">
        <v>0</v>
      </c>
      <c r="AW1396" s="1">
        <v>1</v>
      </c>
      <c r="AX1396" s="1">
        <v>0</v>
      </c>
      <c r="AY1396" s="1">
        <v>0</v>
      </c>
      <c r="AZ1396" s="1">
        <v>819</v>
      </c>
      <c r="BA1396" s="23">
        <v>42496</v>
      </c>
      <c r="BB1396" s="25">
        <f t="shared" si="401"/>
        <v>5</v>
      </c>
      <c r="BC1396" s="25" t="str">
        <f t="shared" si="402"/>
        <v>May</v>
      </c>
      <c r="BD1396" s="25">
        <v>1</v>
      </c>
      <c r="BE1396" t="str">
        <f t="shared" si="403"/>
        <v>1613,71113,High income,394,Low spender,0.00554047783105761,0,1,95,495,33,255,11,33,8,835,0.592814371257485,0.0395209580838323,0.305389221556886,0.0131736526946108,0.0395209580838323,0.00958083832335329,4,6,7,9,26,0.153846153846154,0.230769230769231,0.269230769230769,0.346153846153846,4,0,0,0,0,0,0,0,63,50-65,2353,0,1,0,0,0,0,1,0,0,819</v>
      </c>
    </row>
    <row r="1397" spans="1:57" ht="13.2" x14ac:dyDescent="0.25">
      <c r="A1397" s="8">
        <v>1684</v>
      </c>
      <c r="B1397" s="1">
        <v>76630</v>
      </c>
      <c r="C1397" s="8" t="str">
        <f t="shared" si="404"/>
        <v>High income</v>
      </c>
      <c r="D1397" s="31">
        <v>1556</v>
      </c>
      <c r="E1397" s="34" t="str">
        <f t="shared" si="405"/>
        <v>High spender</v>
      </c>
      <c r="F1397" s="10">
        <f t="shared" si="399"/>
        <v>2.0305363434686155E-2</v>
      </c>
      <c r="G1397" s="1">
        <v>0</v>
      </c>
      <c r="H1397" s="1">
        <v>0</v>
      </c>
      <c r="I1397" s="1">
        <v>93</v>
      </c>
      <c r="J1397" s="1">
        <v>255</v>
      </c>
      <c r="K1397" s="1">
        <v>31</v>
      </c>
      <c r="L1397" s="1">
        <v>446</v>
      </c>
      <c r="M1397" s="1">
        <v>40</v>
      </c>
      <c r="N1397" s="1">
        <v>56</v>
      </c>
      <c r="O1397" s="1">
        <v>175</v>
      </c>
      <c r="P1397" s="8">
        <f t="shared" si="406"/>
        <v>1003</v>
      </c>
      <c r="Q1397" s="10">
        <f t="shared" si="407"/>
        <v>0.25423728813559321</v>
      </c>
      <c r="R1397" s="10">
        <f t="shared" si="408"/>
        <v>3.0907278165503489E-2</v>
      </c>
      <c r="S1397" s="10">
        <f t="shared" si="409"/>
        <v>0.44466600199401796</v>
      </c>
      <c r="T1397" s="10">
        <f t="shared" si="410"/>
        <v>3.9880358923230309E-2</v>
      </c>
      <c r="U1397" s="10">
        <f t="shared" si="411"/>
        <v>5.5832502492522432E-2</v>
      </c>
      <c r="V1397" s="10">
        <f t="shared" si="412"/>
        <v>0.1744765702891326</v>
      </c>
      <c r="W1397" s="1">
        <v>1</v>
      </c>
      <c r="X1397" s="1">
        <v>3</v>
      </c>
      <c r="Y1397" s="1">
        <v>10</v>
      </c>
      <c r="Z1397" s="1">
        <v>11</v>
      </c>
      <c r="AA1397" s="8">
        <f t="shared" si="413"/>
        <v>25</v>
      </c>
      <c r="AB1397" s="10">
        <f t="shared" si="414"/>
        <v>0.04</v>
      </c>
      <c r="AC1397" s="10">
        <f t="shared" si="415"/>
        <v>0.12</v>
      </c>
      <c r="AD1397" s="10">
        <f t="shared" si="416"/>
        <v>0.4</v>
      </c>
      <c r="AE1397" s="10">
        <f t="shared" si="417"/>
        <v>0.44</v>
      </c>
      <c r="AF1397" s="1">
        <v>1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37</v>
      </c>
      <c r="AO1397" s="20" t="str">
        <f t="shared" si="400"/>
        <v>36-50</v>
      </c>
      <c r="AP1397" s="1">
        <v>2325</v>
      </c>
      <c r="AQ1397" s="1">
        <v>0</v>
      </c>
      <c r="AR1397" s="1">
        <v>1</v>
      </c>
      <c r="AS1397" s="1">
        <v>0</v>
      </c>
      <c r="AT1397" s="1">
        <v>0</v>
      </c>
      <c r="AU1397" s="1">
        <v>0</v>
      </c>
      <c r="AV1397" s="1">
        <v>0</v>
      </c>
      <c r="AW1397" s="1">
        <v>1</v>
      </c>
      <c r="AX1397" s="1">
        <v>0</v>
      </c>
      <c r="AY1397" s="1">
        <v>0</v>
      </c>
      <c r="AZ1397" s="1">
        <v>653</v>
      </c>
      <c r="BA1397" s="23">
        <v>42524</v>
      </c>
      <c r="BB1397" s="25">
        <f t="shared" si="401"/>
        <v>6</v>
      </c>
      <c r="BC1397" s="25" t="str">
        <f t="shared" si="402"/>
        <v>June</v>
      </c>
      <c r="BD1397" s="25">
        <v>1</v>
      </c>
      <c r="BE1397" t="str">
        <f t="shared" si="403"/>
        <v>1684,76630,High income,1556,High spender,0.0203053634346862,0,0,93,255,31,446,40,56,175,1003,0.254237288135593,0.0309072781655035,0.444666001994018,0.0398803589232303,0.0558325024925224,0.174476570289133,1,3,10,11,25,0.04,0.12,0.4,0.44,1,0,0,0,0,0,0,0,37,36-50,2325,0,1,0,0,0,0,1,0,0,653</v>
      </c>
    </row>
    <row r="1398" spans="1:57" ht="13.2" x14ac:dyDescent="0.25">
      <c r="A1398" s="8">
        <v>270</v>
      </c>
      <c r="B1398" s="1">
        <v>59809</v>
      </c>
      <c r="C1398" s="8" t="str">
        <f t="shared" si="404"/>
        <v>High income</v>
      </c>
      <c r="D1398" s="31">
        <v>92</v>
      </c>
      <c r="E1398" s="34" t="str">
        <f t="shared" si="405"/>
        <v>Low spender</v>
      </c>
      <c r="F1398" s="10">
        <f t="shared" si="399"/>
        <v>1.538230032269391E-3</v>
      </c>
      <c r="G1398" s="1">
        <v>0</v>
      </c>
      <c r="H1398" s="1">
        <v>2</v>
      </c>
      <c r="I1398" s="1">
        <v>36</v>
      </c>
      <c r="J1398" s="1">
        <v>598</v>
      </c>
      <c r="K1398" s="1">
        <v>16</v>
      </c>
      <c r="L1398" s="1">
        <v>141</v>
      </c>
      <c r="M1398" s="1">
        <v>32</v>
      </c>
      <c r="N1398" s="1">
        <v>41</v>
      </c>
      <c r="O1398" s="1">
        <v>49</v>
      </c>
      <c r="P1398" s="8">
        <f t="shared" si="406"/>
        <v>877</v>
      </c>
      <c r="Q1398" s="10">
        <f t="shared" si="407"/>
        <v>0.68187001140250858</v>
      </c>
      <c r="R1398" s="10">
        <f t="shared" si="408"/>
        <v>1.8244013683010263E-2</v>
      </c>
      <c r="S1398" s="10">
        <f t="shared" si="409"/>
        <v>0.16077537058152794</v>
      </c>
      <c r="T1398" s="10">
        <f t="shared" si="410"/>
        <v>3.6488027366020526E-2</v>
      </c>
      <c r="U1398" s="10">
        <f t="shared" si="411"/>
        <v>4.6750285062713795E-2</v>
      </c>
      <c r="V1398" s="10">
        <f t="shared" si="412"/>
        <v>5.5872291904218926E-2</v>
      </c>
      <c r="W1398" s="1">
        <v>3</v>
      </c>
      <c r="X1398" s="1">
        <v>3</v>
      </c>
      <c r="Y1398" s="1">
        <v>3</v>
      </c>
      <c r="Z1398" s="1">
        <v>6</v>
      </c>
      <c r="AA1398" s="8">
        <f t="shared" si="413"/>
        <v>15</v>
      </c>
      <c r="AB1398" s="10">
        <f t="shared" si="414"/>
        <v>0.2</v>
      </c>
      <c r="AC1398" s="10">
        <f t="shared" si="415"/>
        <v>0.2</v>
      </c>
      <c r="AD1398" s="10">
        <f t="shared" si="416"/>
        <v>0.2</v>
      </c>
      <c r="AE1398" s="10">
        <f t="shared" si="417"/>
        <v>0.4</v>
      </c>
      <c r="AF1398" s="1">
        <v>8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44</v>
      </c>
      <c r="AO1398" s="20" t="str">
        <f t="shared" si="400"/>
        <v>36-50</v>
      </c>
      <c r="AP1398" s="1">
        <v>2778</v>
      </c>
      <c r="AQ1398" s="1">
        <v>0</v>
      </c>
      <c r="AR1398" s="1">
        <v>1</v>
      </c>
      <c r="AS1398" s="1">
        <v>0</v>
      </c>
      <c r="AT1398" s="1">
        <v>0</v>
      </c>
      <c r="AU1398" s="1">
        <v>0</v>
      </c>
      <c r="AV1398" s="1">
        <v>0</v>
      </c>
      <c r="AW1398" s="1">
        <v>1</v>
      </c>
      <c r="AX1398" s="1">
        <v>0</v>
      </c>
      <c r="AY1398" s="1">
        <v>0</v>
      </c>
      <c r="AZ1398" s="1">
        <v>779</v>
      </c>
      <c r="BA1398" s="23">
        <v>42071</v>
      </c>
      <c r="BB1398" s="25">
        <f t="shared" si="401"/>
        <v>3</v>
      </c>
      <c r="BC1398" s="25" t="str">
        <f t="shared" si="402"/>
        <v>March</v>
      </c>
      <c r="BD1398" s="25">
        <v>1</v>
      </c>
      <c r="BE1398" t="str">
        <f t="shared" si="403"/>
        <v>270,59809,High income,92,Low spender,0.00153823003226939,0,2,36,598,16,141,32,41,49,877,0.681870011402509,0.0182440136830103,0.160775370581528,0.0364880273660205,0.0467502850627138,0.0558722919042189,3,3,3,6,15,0.2,0.2,0.2,0.4,8,0,0,0,0,0,0,0,44,36-50,2778,0,1,0,0,0,0,1,0,0,779</v>
      </c>
    </row>
    <row r="1399" spans="1:57" ht="13.2" x14ac:dyDescent="0.25">
      <c r="A1399" s="8">
        <v>409</v>
      </c>
      <c r="B1399" s="1">
        <v>52852</v>
      </c>
      <c r="C1399" s="8" t="str">
        <f t="shared" si="404"/>
        <v>High income</v>
      </c>
      <c r="D1399" s="31">
        <v>50</v>
      </c>
      <c r="E1399" s="34" t="str">
        <f t="shared" si="405"/>
        <v>Low spender</v>
      </c>
      <c r="F1399" s="10">
        <f t="shared" si="399"/>
        <v>9.4603799288579425E-4</v>
      </c>
      <c r="G1399" s="1">
        <v>0</v>
      </c>
      <c r="H1399" s="1">
        <v>1</v>
      </c>
      <c r="I1399" s="1">
        <v>93</v>
      </c>
      <c r="J1399" s="1">
        <v>714</v>
      </c>
      <c r="K1399" s="1">
        <v>8</v>
      </c>
      <c r="L1399" s="1">
        <v>99</v>
      </c>
      <c r="M1399" s="1">
        <v>11</v>
      </c>
      <c r="N1399" s="1">
        <v>0</v>
      </c>
      <c r="O1399" s="1">
        <v>47</v>
      </c>
      <c r="P1399" s="8">
        <f t="shared" si="406"/>
        <v>879</v>
      </c>
      <c r="Q1399" s="10">
        <f t="shared" si="407"/>
        <v>0.8122866894197952</v>
      </c>
      <c r="R1399" s="10">
        <f t="shared" si="408"/>
        <v>9.1012514220705342E-3</v>
      </c>
      <c r="S1399" s="10">
        <f t="shared" si="409"/>
        <v>0.11262798634812286</v>
      </c>
      <c r="T1399" s="10">
        <f t="shared" si="410"/>
        <v>1.2514220705346985E-2</v>
      </c>
      <c r="U1399" s="10">
        <f t="shared" si="411"/>
        <v>0</v>
      </c>
      <c r="V1399" s="10">
        <f t="shared" si="412"/>
        <v>5.3469852104664393E-2</v>
      </c>
      <c r="W1399" s="1">
        <v>4</v>
      </c>
      <c r="X1399" s="1">
        <v>10</v>
      </c>
      <c r="Y1399" s="1">
        <v>7</v>
      </c>
      <c r="Z1399" s="1">
        <v>5</v>
      </c>
      <c r="AA1399" s="8">
        <f t="shared" si="413"/>
        <v>26</v>
      </c>
      <c r="AB1399" s="10">
        <f t="shared" si="414"/>
        <v>0.15384615384615385</v>
      </c>
      <c r="AC1399" s="10">
        <f t="shared" si="415"/>
        <v>0.38461538461538464</v>
      </c>
      <c r="AD1399" s="10">
        <f t="shared" si="416"/>
        <v>0.26923076923076922</v>
      </c>
      <c r="AE1399" s="10">
        <f t="shared" si="417"/>
        <v>0.19230769230769232</v>
      </c>
      <c r="AF1399" s="1">
        <v>8</v>
      </c>
      <c r="AG1399" s="1">
        <v>0</v>
      </c>
      <c r="AH1399" s="1">
        <v>0</v>
      </c>
      <c r="AI1399" s="1">
        <v>1</v>
      </c>
      <c r="AJ1399" s="1">
        <v>0</v>
      </c>
      <c r="AK1399" s="1">
        <v>0</v>
      </c>
      <c r="AL1399" s="1">
        <v>0</v>
      </c>
      <c r="AM1399" s="1">
        <v>0</v>
      </c>
      <c r="AN1399" s="1">
        <v>63</v>
      </c>
      <c r="AO1399" s="20" t="str">
        <f t="shared" si="400"/>
        <v>50-65</v>
      </c>
      <c r="AP1399" s="1">
        <v>2734</v>
      </c>
      <c r="AQ1399" s="1">
        <v>0</v>
      </c>
      <c r="AR1399" s="1">
        <v>1</v>
      </c>
      <c r="AS1399" s="1">
        <v>0</v>
      </c>
      <c r="AT1399" s="1">
        <v>0</v>
      </c>
      <c r="AU1399" s="1">
        <v>0</v>
      </c>
      <c r="AV1399" s="1">
        <v>0</v>
      </c>
      <c r="AW1399" s="1">
        <v>1</v>
      </c>
      <c r="AX1399" s="1">
        <v>0</v>
      </c>
      <c r="AY1399" s="1">
        <v>0</v>
      </c>
      <c r="AZ1399" s="1">
        <v>785</v>
      </c>
      <c r="BA1399" s="23">
        <v>42115</v>
      </c>
      <c r="BB1399" s="25">
        <f t="shared" si="401"/>
        <v>4</v>
      </c>
      <c r="BC1399" s="25" t="str">
        <f t="shared" si="402"/>
        <v>April</v>
      </c>
      <c r="BD1399" s="25">
        <v>1</v>
      </c>
      <c r="BE1399" t="str">
        <f t="shared" si="403"/>
        <v>409,52852,High income,50,Low spender,0.000946037992885794,0,1,93,714,8,99,11,0,47,879,0.812286689419795,0.00910125142207053,0.112627986348123,0.012514220705347,0,0.0534698521046644,4,10,7,5,26,0.153846153846154,0.384615384615385,0.269230769230769,0.192307692307692,8,0,0,1,0,0,0,0,63,50-65,2734,0,1,0,0,0,0,1,0,0,785</v>
      </c>
    </row>
    <row r="1400" spans="1:57" ht="13.2" x14ac:dyDescent="0.25">
      <c r="A1400" s="8">
        <v>136</v>
      </c>
      <c r="B1400" s="1">
        <v>49912</v>
      </c>
      <c r="C1400" s="8" t="str">
        <f t="shared" si="404"/>
        <v>Low income</v>
      </c>
      <c r="D1400" s="31">
        <v>53</v>
      </c>
      <c r="E1400" s="34" t="str">
        <f t="shared" si="405"/>
        <v>Low spender</v>
      </c>
      <c r="F1400" s="10">
        <f t="shared" si="399"/>
        <v>1.0618688892450713E-3</v>
      </c>
      <c r="G1400" s="1">
        <v>0</v>
      </c>
      <c r="H1400" s="1">
        <v>1</v>
      </c>
      <c r="I1400" s="1">
        <v>5</v>
      </c>
      <c r="J1400" s="1">
        <v>520</v>
      </c>
      <c r="K1400" s="1">
        <v>8</v>
      </c>
      <c r="L1400" s="1">
        <v>223</v>
      </c>
      <c r="M1400" s="1">
        <v>32</v>
      </c>
      <c r="N1400" s="1">
        <v>49</v>
      </c>
      <c r="O1400" s="1">
        <v>42</v>
      </c>
      <c r="P1400" s="8">
        <f t="shared" si="406"/>
        <v>874</v>
      </c>
      <c r="Q1400" s="10">
        <f t="shared" si="407"/>
        <v>0.59496567505720821</v>
      </c>
      <c r="R1400" s="10">
        <f t="shared" si="408"/>
        <v>9.1533180778032037E-3</v>
      </c>
      <c r="S1400" s="10">
        <f t="shared" si="409"/>
        <v>0.25514874141876431</v>
      </c>
      <c r="T1400" s="10">
        <f t="shared" si="410"/>
        <v>3.6613272311212815E-2</v>
      </c>
      <c r="U1400" s="10">
        <f t="shared" si="411"/>
        <v>5.6064073226544622E-2</v>
      </c>
      <c r="V1400" s="10">
        <f t="shared" si="412"/>
        <v>4.8054919908466817E-2</v>
      </c>
      <c r="W1400" s="1">
        <v>4</v>
      </c>
      <c r="X1400" s="1">
        <v>10</v>
      </c>
      <c r="Y1400" s="1">
        <v>5</v>
      </c>
      <c r="Z1400" s="1">
        <v>7</v>
      </c>
      <c r="AA1400" s="8">
        <f t="shared" si="413"/>
        <v>26</v>
      </c>
      <c r="AB1400" s="10">
        <f t="shared" si="414"/>
        <v>0.15384615384615385</v>
      </c>
      <c r="AC1400" s="10">
        <f t="shared" si="415"/>
        <v>0.38461538461538464</v>
      </c>
      <c r="AD1400" s="10">
        <f t="shared" si="416"/>
        <v>0.19230769230769232</v>
      </c>
      <c r="AE1400" s="10">
        <f t="shared" si="417"/>
        <v>0.26923076923076922</v>
      </c>
      <c r="AF1400" s="1">
        <v>8</v>
      </c>
      <c r="AG1400" s="1">
        <v>0</v>
      </c>
      <c r="AH1400" s="1">
        <v>0</v>
      </c>
      <c r="AI1400" s="1">
        <v>1</v>
      </c>
      <c r="AJ1400" s="1">
        <v>0</v>
      </c>
      <c r="AK1400" s="1">
        <v>0</v>
      </c>
      <c r="AL1400" s="1">
        <v>0</v>
      </c>
      <c r="AM1400" s="1">
        <v>1</v>
      </c>
      <c r="AN1400" s="1">
        <v>71</v>
      </c>
      <c r="AO1400" s="20" t="str">
        <f t="shared" si="400"/>
        <v>66+</v>
      </c>
      <c r="AP1400" s="1">
        <v>2819</v>
      </c>
      <c r="AQ1400" s="1">
        <v>0</v>
      </c>
      <c r="AR1400" s="1">
        <v>0</v>
      </c>
      <c r="AS1400" s="1">
        <v>0</v>
      </c>
      <c r="AT1400" s="1">
        <v>1</v>
      </c>
      <c r="AU1400" s="1">
        <v>0</v>
      </c>
      <c r="AV1400" s="1">
        <v>0</v>
      </c>
      <c r="AW1400" s="1">
        <v>0</v>
      </c>
      <c r="AX1400" s="1">
        <v>1</v>
      </c>
      <c r="AY1400" s="1">
        <v>0</v>
      </c>
      <c r="AZ1400" s="1">
        <v>790</v>
      </c>
      <c r="BA1400" s="23">
        <v>42030</v>
      </c>
      <c r="BB1400" s="25">
        <f t="shared" si="401"/>
        <v>1</v>
      </c>
      <c r="BC1400" s="25" t="str">
        <f t="shared" si="402"/>
        <v>January</v>
      </c>
      <c r="BD1400" s="25">
        <v>1</v>
      </c>
      <c r="BE1400" t="str">
        <f t="shared" si="403"/>
        <v>136,49912,Low income,53,Low spender,0.00106186888924507,0,1,5,520,8,223,32,49,42,874,0.594965675057208,0.0091533180778032,0.255148741418764,0.0366132723112128,0.0560640732265446,0.0480549199084668,4,10,5,7,26,0.153846153846154,0.384615384615385,0.192307692307692,0.269230769230769,8,0,0,1,0,0,0,1,71,66+,2819,0,0,0,1,0,0,0,1,0,790</v>
      </c>
    </row>
    <row r="1401" spans="1:57" ht="13.2" x14ac:dyDescent="0.25">
      <c r="A1401" s="8">
        <v>49</v>
      </c>
      <c r="B1401" s="1">
        <v>49269</v>
      </c>
      <c r="C1401" s="8" t="str">
        <f t="shared" si="404"/>
        <v>Low income</v>
      </c>
      <c r="D1401" s="31">
        <v>90</v>
      </c>
      <c r="E1401" s="34" t="str">
        <f t="shared" si="405"/>
        <v>Low spender</v>
      </c>
      <c r="F1401" s="10">
        <f t="shared" si="399"/>
        <v>1.8267064482737625E-3</v>
      </c>
      <c r="G1401" s="1">
        <v>1</v>
      </c>
      <c r="H1401" s="1">
        <v>0</v>
      </c>
      <c r="I1401" s="1">
        <v>92</v>
      </c>
      <c r="J1401" s="1">
        <v>639</v>
      </c>
      <c r="K1401" s="1">
        <v>8</v>
      </c>
      <c r="L1401" s="1">
        <v>166</v>
      </c>
      <c r="M1401" s="1">
        <v>11</v>
      </c>
      <c r="N1401" s="1">
        <v>8</v>
      </c>
      <c r="O1401" s="1">
        <v>58</v>
      </c>
      <c r="P1401" s="8">
        <f t="shared" si="406"/>
        <v>890</v>
      </c>
      <c r="Q1401" s="10">
        <f t="shared" si="407"/>
        <v>0.71797752808988768</v>
      </c>
      <c r="R1401" s="10">
        <f t="shared" si="408"/>
        <v>8.988764044943821E-3</v>
      </c>
      <c r="S1401" s="10">
        <f t="shared" si="409"/>
        <v>0.18651685393258427</v>
      </c>
      <c r="T1401" s="10">
        <f t="shared" si="410"/>
        <v>1.2359550561797753E-2</v>
      </c>
      <c r="U1401" s="10">
        <f t="shared" si="411"/>
        <v>8.988764044943821E-3</v>
      </c>
      <c r="V1401" s="10">
        <f t="shared" si="412"/>
        <v>6.5168539325842698E-2</v>
      </c>
      <c r="W1401" s="1">
        <v>3</v>
      </c>
      <c r="X1401" s="1">
        <v>7</v>
      </c>
      <c r="Y1401" s="1">
        <v>3</v>
      </c>
      <c r="Z1401" s="1">
        <v>12</v>
      </c>
      <c r="AA1401" s="8">
        <f t="shared" si="413"/>
        <v>25</v>
      </c>
      <c r="AB1401" s="10">
        <f t="shared" si="414"/>
        <v>0.12</v>
      </c>
      <c r="AC1401" s="10">
        <f t="shared" si="415"/>
        <v>0.28000000000000003</v>
      </c>
      <c r="AD1401" s="10">
        <f t="shared" si="416"/>
        <v>0.12</v>
      </c>
      <c r="AE1401" s="10">
        <f t="shared" si="417"/>
        <v>0.48</v>
      </c>
      <c r="AF1401" s="1">
        <v>7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49</v>
      </c>
      <c r="AO1401" s="20" t="str">
        <f t="shared" si="400"/>
        <v>36-50</v>
      </c>
      <c r="AP1401" s="1">
        <v>2842</v>
      </c>
      <c r="AQ1401" s="1">
        <v>0</v>
      </c>
      <c r="AR1401" s="1">
        <v>0</v>
      </c>
      <c r="AS1401" s="1">
        <v>0</v>
      </c>
      <c r="AT1401" s="1">
        <v>1</v>
      </c>
      <c r="AU1401" s="1">
        <v>0</v>
      </c>
      <c r="AV1401" s="1">
        <v>0</v>
      </c>
      <c r="AW1401" s="1">
        <v>0</v>
      </c>
      <c r="AX1401" s="1">
        <v>0</v>
      </c>
      <c r="AY1401" s="1">
        <v>1</v>
      </c>
      <c r="AZ1401" s="1">
        <v>774</v>
      </c>
      <c r="BA1401" s="23">
        <v>42007</v>
      </c>
      <c r="BB1401" s="25">
        <f t="shared" si="401"/>
        <v>1</v>
      </c>
      <c r="BC1401" s="25" t="str">
        <f t="shared" si="402"/>
        <v>January</v>
      </c>
      <c r="BD1401" s="25">
        <v>1</v>
      </c>
      <c r="BE1401" t="str">
        <f t="shared" si="403"/>
        <v>49,49269,Low income,90,Low spender,0.00182670644827376,1,0,92,639,8,166,11,8,58,890,0.717977528089888,0.00898876404494382,0.186516853932584,0.0123595505617978,0.00898876404494382,0.0651685393258427,3,7,3,12,25,0.12,0.28,0.12,0.48,7,0,0,0,0,0,0,0,49,36-50,2842,0,0,0,1,0,0,0,0,1,774</v>
      </c>
    </row>
    <row r="1402" spans="1:57" ht="13.2" x14ac:dyDescent="0.25">
      <c r="A1402" s="8">
        <v>2110</v>
      </c>
      <c r="B1402" s="1">
        <v>76624</v>
      </c>
      <c r="C1402" s="8" t="str">
        <f t="shared" si="404"/>
        <v>High income</v>
      </c>
      <c r="D1402" s="31">
        <v>757</v>
      </c>
      <c r="E1402" s="34" t="str">
        <f t="shared" si="405"/>
        <v>High spender</v>
      </c>
      <c r="F1402" s="10">
        <f t="shared" si="399"/>
        <v>9.8794111505533522E-3</v>
      </c>
      <c r="G1402" s="1">
        <v>0</v>
      </c>
      <c r="H1402" s="1">
        <v>1</v>
      </c>
      <c r="I1402" s="1">
        <v>68</v>
      </c>
      <c r="J1402" s="1">
        <v>411</v>
      </c>
      <c r="K1402" s="1">
        <v>106</v>
      </c>
      <c r="L1402" s="1">
        <v>147</v>
      </c>
      <c r="M1402" s="1">
        <v>54</v>
      </c>
      <c r="N1402" s="1">
        <v>115</v>
      </c>
      <c r="O1402" s="1">
        <v>66</v>
      </c>
      <c r="P1402" s="8">
        <f t="shared" si="406"/>
        <v>899</v>
      </c>
      <c r="Q1402" s="10">
        <f t="shared" si="407"/>
        <v>0.45717463848720802</v>
      </c>
      <c r="R1402" s="10">
        <f t="shared" si="408"/>
        <v>0.11790878754171301</v>
      </c>
      <c r="S1402" s="10">
        <f t="shared" si="409"/>
        <v>0.16351501668520579</v>
      </c>
      <c r="T1402" s="10">
        <f t="shared" si="410"/>
        <v>6.0066740823136816E-2</v>
      </c>
      <c r="U1402" s="10">
        <f t="shared" si="411"/>
        <v>0.12791991101223582</v>
      </c>
      <c r="V1402" s="10">
        <f t="shared" si="412"/>
        <v>7.3414905450500556E-2</v>
      </c>
      <c r="W1402" s="1">
        <v>1</v>
      </c>
      <c r="X1402" s="1">
        <v>5</v>
      </c>
      <c r="Y1402" s="1">
        <v>10</v>
      </c>
      <c r="Z1402" s="1">
        <v>7</v>
      </c>
      <c r="AA1402" s="8">
        <f t="shared" si="413"/>
        <v>23</v>
      </c>
      <c r="AB1402" s="10">
        <f t="shared" si="414"/>
        <v>4.3478260869565216E-2</v>
      </c>
      <c r="AC1402" s="10">
        <f t="shared" si="415"/>
        <v>0.21739130434782608</v>
      </c>
      <c r="AD1402" s="10">
        <f t="shared" si="416"/>
        <v>0.43478260869565216</v>
      </c>
      <c r="AE1402" s="10">
        <f t="shared" si="417"/>
        <v>0.30434782608695654</v>
      </c>
      <c r="AF1402" s="1">
        <v>1</v>
      </c>
      <c r="AG1402" s="1">
        <v>0</v>
      </c>
      <c r="AH1402" s="1">
        <v>0</v>
      </c>
      <c r="AI1402" s="1">
        <v>1</v>
      </c>
      <c r="AJ1402" s="1">
        <v>0</v>
      </c>
      <c r="AK1402" s="1">
        <v>0</v>
      </c>
      <c r="AL1402" s="1">
        <v>0</v>
      </c>
      <c r="AM1402" s="1">
        <v>0</v>
      </c>
      <c r="AN1402" s="1">
        <v>58</v>
      </c>
      <c r="AO1402" s="20" t="str">
        <f t="shared" si="400"/>
        <v>50-65</v>
      </c>
      <c r="AP1402" s="1">
        <v>2195</v>
      </c>
      <c r="AQ1402" s="1">
        <v>0</v>
      </c>
      <c r="AR1402" s="1">
        <v>0</v>
      </c>
      <c r="AS1402" s="1">
        <v>1</v>
      </c>
      <c r="AT1402" s="1">
        <v>0</v>
      </c>
      <c r="AU1402" s="1">
        <v>0</v>
      </c>
      <c r="AV1402" s="1">
        <v>0</v>
      </c>
      <c r="AW1402" s="1">
        <v>1</v>
      </c>
      <c r="AX1402" s="1">
        <v>0</v>
      </c>
      <c r="AY1402" s="1">
        <v>0</v>
      </c>
      <c r="AZ1402" s="1">
        <v>767</v>
      </c>
      <c r="BA1402" s="23">
        <v>42654</v>
      </c>
      <c r="BB1402" s="25">
        <f t="shared" si="401"/>
        <v>10</v>
      </c>
      <c r="BC1402" s="25" t="str">
        <f t="shared" si="402"/>
        <v>October</v>
      </c>
      <c r="BD1402" s="25">
        <v>1</v>
      </c>
      <c r="BE1402" t="str">
        <f t="shared" si="403"/>
        <v>2110,76624,High income,757,High spender,0.00987941115055335,0,1,68,411,106,147,54,115,66,899,0.457174638487208,0.117908787541713,0.163515016685206,0.0600667408231368,0.127919911012236,0.0734149054505006,1,5,10,7,23,0.0434782608695652,0.217391304347826,0.434782608695652,0.304347826086957,1,0,0,1,0,0,0,0,58,50-65,2195,0,0,1,0,0,0,1,0,0,767</v>
      </c>
    </row>
    <row r="1403" spans="1:57" ht="13.2" x14ac:dyDescent="0.25">
      <c r="A1403" s="8">
        <v>2104</v>
      </c>
      <c r="B1403" s="1">
        <v>76081</v>
      </c>
      <c r="C1403" s="8" t="str">
        <f t="shared" si="404"/>
        <v>High income</v>
      </c>
      <c r="D1403" s="31">
        <v>91</v>
      </c>
      <c r="E1403" s="34" t="str">
        <f t="shared" si="405"/>
        <v>Low spender</v>
      </c>
      <c r="F1403" s="10">
        <f t="shared" si="399"/>
        <v>1.1960936370447287E-3</v>
      </c>
      <c r="G1403" s="1">
        <v>0</v>
      </c>
      <c r="H1403" s="1">
        <v>0</v>
      </c>
      <c r="I1403" s="1">
        <v>85</v>
      </c>
      <c r="J1403" s="1">
        <v>292</v>
      </c>
      <c r="K1403" s="1">
        <v>30</v>
      </c>
      <c r="L1403" s="1">
        <v>415</v>
      </c>
      <c r="M1403" s="1">
        <v>63</v>
      </c>
      <c r="N1403" s="1">
        <v>33</v>
      </c>
      <c r="O1403" s="1">
        <v>200</v>
      </c>
      <c r="P1403" s="8">
        <f t="shared" si="406"/>
        <v>1033</v>
      </c>
      <c r="Q1403" s="10">
        <f t="shared" si="407"/>
        <v>0.28267182962245885</v>
      </c>
      <c r="R1403" s="10">
        <f t="shared" si="408"/>
        <v>2.904162633107454E-2</v>
      </c>
      <c r="S1403" s="10">
        <f t="shared" si="409"/>
        <v>0.40174249757986447</v>
      </c>
      <c r="T1403" s="10">
        <f t="shared" si="410"/>
        <v>6.0987415295256538E-2</v>
      </c>
      <c r="U1403" s="10">
        <f t="shared" si="411"/>
        <v>3.1945788964181994E-2</v>
      </c>
      <c r="V1403" s="10">
        <f t="shared" si="412"/>
        <v>0.1936108422071636</v>
      </c>
      <c r="W1403" s="1">
        <v>1</v>
      </c>
      <c r="X1403" s="1">
        <v>4</v>
      </c>
      <c r="Y1403" s="1">
        <v>5</v>
      </c>
      <c r="Z1403" s="1">
        <v>4</v>
      </c>
      <c r="AA1403" s="8">
        <f t="shared" si="413"/>
        <v>14</v>
      </c>
      <c r="AB1403" s="10">
        <f t="shared" si="414"/>
        <v>7.1428571428571425E-2</v>
      </c>
      <c r="AC1403" s="10">
        <f t="shared" si="415"/>
        <v>0.2857142857142857</v>
      </c>
      <c r="AD1403" s="10">
        <f t="shared" si="416"/>
        <v>0.35714285714285715</v>
      </c>
      <c r="AE1403" s="10">
        <f t="shared" si="417"/>
        <v>0.2857142857142857</v>
      </c>
      <c r="AF1403" s="1">
        <v>2</v>
      </c>
      <c r="AG1403" s="1">
        <v>1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58</v>
      </c>
      <c r="AO1403" s="20" t="str">
        <f t="shared" si="400"/>
        <v>50-65</v>
      </c>
      <c r="AP1403" s="1">
        <v>2196</v>
      </c>
      <c r="AQ1403" s="1">
        <v>0</v>
      </c>
      <c r="AR1403" s="1">
        <v>0</v>
      </c>
      <c r="AS1403" s="1">
        <v>0</v>
      </c>
      <c r="AT1403" s="1">
        <v>1</v>
      </c>
      <c r="AU1403" s="1">
        <v>0</v>
      </c>
      <c r="AV1403" s="1">
        <v>0</v>
      </c>
      <c r="AW1403" s="1">
        <v>1</v>
      </c>
      <c r="AX1403" s="1">
        <v>0</v>
      </c>
      <c r="AY1403" s="1">
        <v>0</v>
      </c>
      <c r="AZ1403" s="1">
        <v>633</v>
      </c>
      <c r="BA1403" s="23">
        <v>42653</v>
      </c>
      <c r="BB1403" s="25">
        <f t="shared" si="401"/>
        <v>10</v>
      </c>
      <c r="BC1403" s="25" t="str">
        <f t="shared" si="402"/>
        <v>October</v>
      </c>
      <c r="BD1403" s="25">
        <v>1</v>
      </c>
      <c r="BE1403" t="str">
        <f t="shared" si="403"/>
        <v>2104,76081,High income,91,Low spender,0.00119609363704473,0,0,85,292,30,415,63,33,200,1033,0.282671829622459,0.0290416263310745,0.401742497579864,0.0609874152952565,0.031945788964182,0.193610842207164,1,4,5,4,14,0.0714285714285714,0.285714285714286,0.357142857142857,0.285714285714286,2,1,0,0,0,0,0,0,58,50-65,2196,0,0,0,1,0,0,1,0,0,633</v>
      </c>
    </row>
    <row r="1404" spans="1:57" ht="13.2" x14ac:dyDescent="0.25">
      <c r="A1404" s="8">
        <v>2132</v>
      </c>
      <c r="B1404" s="1">
        <v>79803</v>
      </c>
      <c r="C1404" s="8" t="str">
        <f t="shared" si="404"/>
        <v>High income</v>
      </c>
      <c r="D1404" s="31">
        <v>1672</v>
      </c>
      <c r="E1404" s="34" t="str">
        <f t="shared" si="405"/>
        <v>High spender</v>
      </c>
      <c r="F1404" s="10">
        <f t="shared" si="399"/>
        <v>2.0951593298497551E-2</v>
      </c>
      <c r="G1404" s="1">
        <v>0</v>
      </c>
      <c r="H1404" s="1">
        <v>1</v>
      </c>
      <c r="I1404" s="1">
        <v>54</v>
      </c>
      <c r="J1404" s="1">
        <v>574</v>
      </c>
      <c r="K1404" s="1">
        <v>8</v>
      </c>
      <c r="L1404" s="1">
        <v>216</v>
      </c>
      <c r="M1404" s="1">
        <v>21</v>
      </c>
      <c r="N1404" s="1">
        <v>16</v>
      </c>
      <c r="O1404" s="1">
        <v>33</v>
      </c>
      <c r="P1404" s="8">
        <f t="shared" si="406"/>
        <v>868</v>
      </c>
      <c r="Q1404" s="10">
        <f t="shared" si="407"/>
        <v>0.66129032258064513</v>
      </c>
      <c r="R1404" s="10">
        <f t="shared" si="408"/>
        <v>9.2165898617511521E-3</v>
      </c>
      <c r="S1404" s="10">
        <f t="shared" si="409"/>
        <v>0.24884792626728111</v>
      </c>
      <c r="T1404" s="10">
        <f t="shared" si="410"/>
        <v>2.4193548387096774E-2</v>
      </c>
      <c r="U1404" s="10">
        <f t="shared" si="411"/>
        <v>1.8433179723502304E-2</v>
      </c>
      <c r="V1404" s="10">
        <f t="shared" si="412"/>
        <v>3.8018433179723504E-2</v>
      </c>
      <c r="W1404" s="1">
        <v>1</v>
      </c>
      <c r="X1404" s="1">
        <v>4</v>
      </c>
      <c r="Y1404" s="1">
        <v>3</v>
      </c>
      <c r="Z1404" s="1">
        <v>5</v>
      </c>
      <c r="AA1404" s="8">
        <f t="shared" si="413"/>
        <v>13</v>
      </c>
      <c r="AB1404" s="10">
        <f t="shared" si="414"/>
        <v>7.6923076923076927E-2</v>
      </c>
      <c r="AC1404" s="10">
        <f t="shared" si="415"/>
        <v>0.30769230769230771</v>
      </c>
      <c r="AD1404" s="10">
        <f t="shared" si="416"/>
        <v>0.23076923076923078</v>
      </c>
      <c r="AE1404" s="10">
        <f t="shared" si="417"/>
        <v>0.38461538461538464</v>
      </c>
      <c r="AF1404" s="1">
        <v>1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62</v>
      </c>
      <c r="AO1404" s="20" t="str">
        <f t="shared" si="400"/>
        <v>50-65</v>
      </c>
      <c r="AP1404" s="1">
        <v>2186</v>
      </c>
      <c r="AQ1404" s="1">
        <v>1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1</v>
      </c>
      <c r="AX1404" s="1">
        <v>0</v>
      </c>
      <c r="AY1404" s="1">
        <v>0</v>
      </c>
      <c r="AZ1404" s="1">
        <v>802</v>
      </c>
      <c r="BA1404" s="23">
        <v>42663</v>
      </c>
      <c r="BB1404" s="25">
        <f t="shared" si="401"/>
        <v>10</v>
      </c>
      <c r="BC1404" s="25" t="str">
        <f t="shared" si="402"/>
        <v>October</v>
      </c>
      <c r="BD1404" s="25">
        <v>1</v>
      </c>
      <c r="BE1404" t="str">
        <f t="shared" si="403"/>
        <v>2132,79803,High income,1672,High spender,0.0209515932984976,0,1,54,574,8,216,21,16,33,868,0.661290322580645,0.00921658986175115,0.248847926267281,0.0241935483870968,0.0184331797235023,0.0380184331797235,1,4,3,5,13,0.0769230769230769,0.307692307692308,0.230769230769231,0.384615384615385,1,0,0,0,0,0,0,0,62,50-65,2186,1,0,0,0,0,0,1,0,0,802</v>
      </c>
    </row>
    <row r="1405" spans="1:57" ht="13.2" x14ac:dyDescent="0.25">
      <c r="A1405" s="8">
        <v>886</v>
      </c>
      <c r="B1405" s="1">
        <v>57959</v>
      </c>
      <c r="C1405" s="8" t="str">
        <f t="shared" si="404"/>
        <v>High income</v>
      </c>
      <c r="D1405" s="31">
        <v>55</v>
      </c>
      <c r="E1405" s="34" t="str">
        <f t="shared" si="405"/>
        <v>Low spender</v>
      </c>
      <c r="F1405" s="10">
        <f t="shared" si="399"/>
        <v>9.4894666919719114E-4</v>
      </c>
      <c r="G1405" s="1">
        <v>0</v>
      </c>
      <c r="H1405" s="1">
        <v>1</v>
      </c>
      <c r="I1405" s="1">
        <v>71</v>
      </c>
      <c r="J1405" s="1">
        <v>430</v>
      </c>
      <c r="K1405" s="1">
        <v>16</v>
      </c>
      <c r="L1405" s="1">
        <v>322</v>
      </c>
      <c r="M1405" s="1">
        <v>43</v>
      </c>
      <c r="N1405" s="1">
        <v>24</v>
      </c>
      <c r="O1405" s="1">
        <v>33</v>
      </c>
      <c r="P1405" s="8">
        <f t="shared" si="406"/>
        <v>868</v>
      </c>
      <c r="Q1405" s="10">
        <f t="shared" si="407"/>
        <v>0.49539170506912444</v>
      </c>
      <c r="R1405" s="10">
        <f t="shared" si="408"/>
        <v>1.8433179723502304E-2</v>
      </c>
      <c r="S1405" s="10">
        <f t="shared" si="409"/>
        <v>0.37096774193548387</v>
      </c>
      <c r="T1405" s="10">
        <f t="shared" si="410"/>
        <v>4.9539170506912443E-2</v>
      </c>
      <c r="U1405" s="10">
        <f t="shared" si="411"/>
        <v>2.7649769585253458E-2</v>
      </c>
      <c r="V1405" s="10">
        <f t="shared" si="412"/>
        <v>3.8018433179723504E-2</v>
      </c>
      <c r="W1405" s="1">
        <v>5</v>
      </c>
      <c r="X1405" s="1">
        <v>4</v>
      </c>
      <c r="Y1405" s="1">
        <v>7</v>
      </c>
      <c r="Z1405" s="1">
        <v>11</v>
      </c>
      <c r="AA1405" s="8">
        <f t="shared" si="413"/>
        <v>27</v>
      </c>
      <c r="AB1405" s="10">
        <f t="shared" si="414"/>
        <v>0.18518518518518517</v>
      </c>
      <c r="AC1405" s="10">
        <f t="shared" si="415"/>
        <v>0.14814814814814814</v>
      </c>
      <c r="AD1405" s="10">
        <f t="shared" si="416"/>
        <v>0.25925925925925924</v>
      </c>
      <c r="AE1405" s="10">
        <f t="shared" si="417"/>
        <v>0.40740740740740738</v>
      </c>
      <c r="AF1405" s="1">
        <v>3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65</v>
      </c>
      <c r="AO1405" s="20" t="str">
        <f t="shared" si="400"/>
        <v>50-65</v>
      </c>
      <c r="AP1405" s="1">
        <v>2582</v>
      </c>
      <c r="AQ1405" s="1">
        <v>0</v>
      </c>
      <c r="AR1405" s="1">
        <v>0</v>
      </c>
      <c r="AS1405" s="1">
        <v>1</v>
      </c>
      <c r="AT1405" s="1">
        <v>0</v>
      </c>
      <c r="AU1405" s="1">
        <v>0</v>
      </c>
      <c r="AV1405" s="1">
        <v>0</v>
      </c>
      <c r="AW1405" s="1">
        <v>1</v>
      </c>
      <c r="AX1405" s="1">
        <v>0</v>
      </c>
      <c r="AY1405" s="1">
        <v>0</v>
      </c>
      <c r="AZ1405" s="1">
        <v>802</v>
      </c>
      <c r="BA1405" s="23">
        <v>42267</v>
      </c>
      <c r="BB1405" s="25">
        <f t="shared" si="401"/>
        <v>9</v>
      </c>
      <c r="BC1405" s="25" t="str">
        <f t="shared" si="402"/>
        <v>September</v>
      </c>
      <c r="BD1405" s="25">
        <v>1</v>
      </c>
      <c r="BE1405" t="str">
        <f t="shared" si="403"/>
        <v>886,57959,High income,55,Low spender,0.000948946669197191,0,1,71,430,16,322,43,24,33,868,0.495391705069124,0.0184331797235023,0.370967741935484,0.0495391705069124,0.0276497695852535,0.0380184331797235,5,4,7,11,27,0.185185185185185,0.148148148148148,0.259259259259259,0.407407407407407,3,0,0,0,0,0,0,0,65,50-65,2582,0,0,1,0,0,0,1,0,0,802</v>
      </c>
    </row>
    <row r="1406" spans="1:57" ht="13.2" x14ac:dyDescent="0.25">
      <c r="A1406" s="8">
        <v>871</v>
      </c>
      <c r="B1406" s="1">
        <v>61314</v>
      </c>
      <c r="C1406" s="8" t="str">
        <f t="shared" si="404"/>
        <v>High income</v>
      </c>
      <c r="D1406" s="31">
        <v>1332</v>
      </c>
      <c r="E1406" s="34" t="str">
        <f t="shared" si="405"/>
        <v>High spender</v>
      </c>
      <c r="F1406" s="10">
        <f t="shared" si="399"/>
        <v>2.1724239162344651E-2</v>
      </c>
      <c r="G1406" s="1">
        <v>0</v>
      </c>
      <c r="H1406" s="1">
        <v>1</v>
      </c>
      <c r="I1406" s="1">
        <v>1</v>
      </c>
      <c r="J1406" s="1">
        <v>378</v>
      </c>
      <c r="K1406" s="1">
        <v>0</v>
      </c>
      <c r="L1406" s="1">
        <v>189</v>
      </c>
      <c r="M1406" s="1">
        <v>97</v>
      </c>
      <c r="N1406" s="1">
        <v>172</v>
      </c>
      <c r="O1406" s="1">
        <v>172</v>
      </c>
      <c r="P1406" s="8">
        <f t="shared" si="406"/>
        <v>1008</v>
      </c>
      <c r="Q1406" s="10">
        <f t="shared" si="407"/>
        <v>0.375</v>
      </c>
      <c r="R1406" s="10">
        <f t="shared" si="408"/>
        <v>0</v>
      </c>
      <c r="S1406" s="10">
        <f t="shared" si="409"/>
        <v>0.1875</v>
      </c>
      <c r="T1406" s="10">
        <f t="shared" si="410"/>
        <v>9.6230158730158735E-2</v>
      </c>
      <c r="U1406" s="10">
        <f t="shared" si="411"/>
        <v>0.17063492063492064</v>
      </c>
      <c r="V1406" s="10">
        <f t="shared" si="412"/>
        <v>0.17063492063492064</v>
      </c>
      <c r="W1406" s="1">
        <v>2</v>
      </c>
      <c r="X1406" s="1">
        <v>5</v>
      </c>
      <c r="Y1406" s="1">
        <v>5</v>
      </c>
      <c r="Z1406" s="1">
        <v>12</v>
      </c>
      <c r="AA1406" s="8">
        <f t="shared" si="413"/>
        <v>24</v>
      </c>
      <c r="AB1406" s="10">
        <f t="shared" si="414"/>
        <v>8.3333333333333329E-2</v>
      </c>
      <c r="AC1406" s="10">
        <f t="shared" si="415"/>
        <v>0.20833333333333334</v>
      </c>
      <c r="AD1406" s="10">
        <f t="shared" si="416"/>
        <v>0.20833333333333334</v>
      </c>
      <c r="AE1406" s="10">
        <f t="shared" si="417"/>
        <v>0.5</v>
      </c>
      <c r="AF1406" s="1">
        <v>3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52</v>
      </c>
      <c r="AO1406" s="20" t="str">
        <f t="shared" si="400"/>
        <v>50-65</v>
      </c>
      <c r="AP1406" s="1">
        <v>2589</v>
      </c>
      <c r="AQ1406" s="1">
        <v>0</v>
      </c>
      <c r="AR1406" s="1">
        <v>1</v>
      </c>
      <c r="AS1406" s="1">
        <v>0</v>
      </c>
      <c r="AT1406" s="1">
        <v>0</v>
      </c>
      <c r="AU1406" s="1">
        <v>0</v>
      </c>
      <c r="AV1406" s="1">
        <v>0</v>
      </c>
      <c r="AW1406" s="1">
        <v>1</v>
      </c>
      <c r="AX1406" s="1">
        <v>0</v>
      </c>
      <c r="AY1406" s="1">
        <v>0</v>
      </c>
      <c r="AZ1406" s="1">
        <v>664</v>
      </c>
      <c r="BA1406" s="23">
        <v>42260</v>
      </c>
      <c r="BB1406" s="25">
        <f t="shared" si="401"/>
        <v>9</v>
      </c>
      <c r="BC1406" s="25" t="str">
        <f t="shared" si="402"/>
        <v>September</v>
      </c>
      <c r="BD1406" s="25">
        <v>1</v>
      </c>
      <c r="BE1406" t="str">
        <f t="shared" si="403"/>
        <v>871,61314,High income,1332,High spender,0.0217242391623447,0,1,1,378,0,189,97,172,172,1008,0.375,0,0.1875,0.0962301587301587,0.170634920634921,0.170634920634921,2,5,5,12,24,0.0833333333333333,0.208333333333333,0.208333333333333,0.5,3,0,0,0,0,0,0,0,52,50-65,2589,0,1,0,0,0,0,1,0,0,664</v>
      </c>
    </row>
    <row r="1407" spans="1:57" ht="13.2" x14ac:dyDescent="0.25">
      <c r="A1407" s="8">
        <v>2127</v>
      </c>
      <c r="B1407" s="1">
        <v>64892</v>
      </c>
      <c r="C1407" s="8" t="str">
        <f t="shared" si="404"/>
        <v>High income</v>
      </c>
      <c r="D1407" s="31">
        <v>1467</v>
      </c>
      <c r="E1407" s="34" t="str">
        <f t="shared" si="405"/>
        <v>High spender</v>
      </c>
      <c r="F1407" s="10">
        <f t="shared" si="399"/>
        <v>2.260679282500154E-2</v>
      </c>
      <c r="G1407" s="1">
        <v>0</v>
      </c>
      <c r="H1407" s="1">
        <v>1</v>
      </c>
      <c r="I1407" s="1">
        <v>77</v>
      </c>
      <c r="J1407" s="1">
        <v>527</v>
      </c>
      <c r="K1407" s="1">
        <v>24</v>
      </c>
      <c r="L1407" s="1">
        <v>230</v>
      </c>
      <c r="M1407" s="1">
        <v>32</v>
      </c>
      <c r="N1407" s="1">
        <v>24</v>
      </c>
      <c r="O1407" s="1">
        <v>65</v>
      </c>
      <c r="P1407" s="8">
        <f t="shared" si="406"/>
        <v>902</v>
      </c>
      <c r="Q1407" s="10">
        <f t="shared" si="407"/>
        <v>0.58425720620842569</v>
      </c>
      <c r="R1407" s="10">
        <f t="shared" si="408"/>
        <v>2.6607538802660754E-2</v>
      </c>
      <c r="S1407" s="10">
        <f t="shared" si="409"/>
        <v>0.25498891352549891</v>
      </c>
      <c r="T1407" s="10">
        <f t="shared" si="410"/>
        <v>3.5476718403547672E-2</v>
      </c>
      <c r="U1407" s="10">
        <f t="shared" si="411"/>
        <v>2.6607538802660754E-2</v>
      </c>
      <c r="V1407" s="10">
        <f t="shared" si="412"/>
        <v>7.2062084257206213E-2</v>
      </c>
      <c r="W1407" s="1">
        <v>2</v>
      </c>
      <c r="X1407" s="1">
        <v>6</v>
      </c>
      <c r="Y1407" s="1">
        <v>4</v>
      </c>
      <c r="Z1407" s="1">
        <v>12</v>
      </c>
      <c r="AA1407" s="8">
        <f t="shared" si="413"/>
        <v>24</v>
      </c>
      <c r="AB1407" s="10">
        <f t="shared" si="414"/>
        <v>8.3333333333333329E-2</v>
      </c>
      <c r="AC1407" s="10">
        <f t="shared" si="415"/>
        <v>0.25</v>
      </c>
      <c r="AD1407" s="10">
        <f t="shared" si="416"/>
        <v>0.16666666666666666</v>
      </c>
      <c r="AE1407" s="10">
        <f t="shared" si="417"/>
        <v>0.5</v>
      </c>
      <c r="AF1407" s="1">
        <v>4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44</v>
      </c>
      <c r="AO1407" s="20" t="str">
        <f t="shared" si="400"/>
        <v>36-50</v>
      </c>
      <c r="AP1407" s="1">
        <v>2190</v>
      </c>
      <c r="AQ1407" s="1">
        <v>1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1</v>
      </c>
      <c r="AX1407" s="1">
        <v>0</v>
      </c>
      <c r="AY1407" s="1">
        <v>0</v>
      </c>
      <c r="AZ1407" s="1">
        <v>772</v>
      </c>
      <c r="BA1407" s="23">
        <v>42659</v>
      </c>
      <c r="BB1407" s="25">
        <f t="shared" si="401"/>
        <v>10</v>
      </c>
      <c r="BC1407" s="25" t="str">
        <f t="shared" si="402"/>
        <v>October</v>
      </c>
      <c r="BD1407" s="25">
        <v>1</v>
      </c>
      <c r="BE1407" t="str">
        <f t="shared" si="403"/>
        <v>2127,64892,High income,1467,High spender,0.0226067928250015,0,1,77,527,24,230,32,24,65,902,0.584257206208426,0.0266075388026608,0.254988913525499,0.0354767184035477,0.0266075388026608,0.0720620842572062,2,6,4,12,24,0.0833333333333333,0.25,0.166666666666667,0.5,4,0,0,0,0,0,0,0,44,36-50,2190,1,0,0,0,0,0,1,0,0,772</v>
      </c>
    </row>
    <row r="1408" spans="1:57" ht="13.2" x14ac:dyDescent="0.25">
      <c r="A1408" s="8">
        <v>278</v>
      </c>
      <c r="B1408" s="1">
        <v>55250</v>
      </c>
      <c r="C1408" s="8" t="str">
        <f t="shared" si="404"/>
        <v>High income</v>
      </c>
      <c r="D1408" s="31">
        <v>90</v>
      </c>
      <c r="E1408" s="34" t="str">
        <f t="shared" si="405"/>
        <v>Low spender</v>
      </c>
      <c r="F1408" s="10">
        <f t="shared" si="399"/>
        <v>1.6289592760180996E-3</v>
      </c>
      <c r="G1408" s="1">
        <v>0</v>
      </c>
      <c r="H1408" s="1">
        <v>1</v>
      </c>
      <c r="I1408" s="1">
        <v>49</v>
      </c>
      <c r="J1408" s="1">
        <v>664</v>
      </c>
      <c r="K1408" s="1">
        <v>58</v>
      </c>
      <c r="L1408" s="1">
        <v>83</v>
      </c>
      <c r="M1408" s="1">
        <v>32</v>
      </c>
      <c r="N1408" s="1">
        <v>0</v>
      </c>
      <c r="O1408" s="1">
        <v>66</v>
      </c>
      <c r="P1408" s="8">
        <f t="shared" si="406"/>
        <v>903</v>
      </c>
      <c r="Q1408" s="10">
        <f t="shared" si="407"/>
        <v>0.73532668881506091</v>
      </c>
      <c r="R1408" s="10">
        <f t="shared" si="408"/>
        <v>6.4230343300110737E-2</v>
      </c>
      <c r="S1408" s="10">
        <f t="shared" si="409"/>
        <v>9.1915836101882614E-2</v>
      </c>
      <c r="T1408" s="10">
        <f t="shared" si="410"/>
        <v>3.5437430786267994E-2</v>
      </c>
      <c r="U1408" s="10">
        <f t="shared" si="411"/>
        <v>0</v>
      </c>
      <c r="V1408" s="10">
        <f t="shared" si="412"/>
        <v>7.3089700996677748E-2</v>
      </c>
      <c r="W1408" s="1">
        <v>4</v>
      </c>
      <c r="X1408" s="1">
        <v>7</v>
      </c>
      <c r="Y1408" s="1">
        <v>5</v>
      </c>
      <c r="Z1408" s="1">
        <v>10</v>
      </c>
      <c r="AA1408" s="8">
        <f t="shared" si="413"/>
        <v>26</v>
      </c>
      <c r="AB1408" s="10">
        <f t="shared" si="414"/>
        <v>0.15384615384615385</v>
      </c>
      <c r="AC1408" s="10">
        <f t="shared" si="415"/>
        <v>0.26923076923076922</v>
      </c>
      <c r="AD1408" s="10">
        <f t="shared" si="416"/>
        <v>0.19230769230769232</v>
      </c>
      <c r="AE1408" s="10">
        <f t="shared" si="417"/>
        <v>0.38461538461538464</v>
      </c>
      <c r="AF1408" s="1">
        <v>5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55</v>
      </c>
      <c r="AO1408" s="20" t="str">
        <f t="shared" si="400"/>
        <v>50-65</v>
      </c>
      <c r="AP1408" s="1">
        <v>2775</v>
      </c>
      <c r="AQ1408" s="1">
        <v>0</v>
      </c>
      <c r="AR1408" s="1">
        <v>0</v>
      </c>
      <c r="AS1408" s="1">
        <v>1</v>
      </c>
      <c r="AT1408" s="1">
        <v>0</v>
      </c>
      <c r="AU1408" s="1">
        <v>0</v>
      </c>
      <c r="AV1408" s="1">
        <v>0</v>
      </c>
      <c r="AW1408" s="1">
        <v>0</v>
      </c>
      <c r="AX1408" s="1">
        <v>1</v>
      </c>
      <c r="AY1408" s="1">
        <v>0</v>
      </c>
      <c r="AZ1408" s="1">
        <v>771</v>
      </c>
      <c r="BA1408" s="23">
        <v>42074</v>
      </c>
      <c r="BB1408" s="25">
        <f t="shared" si="401"/>
        <v>3</v>
      </c>
      <c r="BC1408" s="25" t="str">
        <f t="shared" si="402"/>
        <v>March</v>
      </c>
      <c r="BD1408" s="25">
        <v>1</v>
      </c>
      <c r="BE1408" t="str">
        <f t="shared" si="403"/>
        <v>278,55250,High income,90,Low spender,0.0016289592760181,0,1,49,664,58,83,32,0,66,903,0.735326688815061,0.0642303433001107,0.0919158361018826,0.035437430786268,0,0.0730897009966777,4,7,5,10,26,0.153846153846154,0.269230769230769,0.192307692307692,0.384615384615385,5,0,0,0,0,0,0,0,55,50-65,2775,0,0,1,0,0,0,0,1,0,771</v>
      </c>
    </row>
    <row r="1409" spans="1:57" ht="13.2" x14ac:dyDescent="0.25">
      <c r="A1409" s="8">
        <v>1252</v>
      </c>
      <c r="B1409" s="1">
        <v>68352</v>
      </c>
      <c r="C1409" s="8" t="str">
        <f t="shared" si="404"/>
        <v>High income</v>
      </c>
      <c r="D1409" s="31">
        <v>40</v>
      </c>
      <c r="E1409" s="34" t="str">
        <f t="shared" si="405"/>
        <v>Low spender</v>
      </c>
      <c r="F1409" s="10">
        <f t="shared" si="399"/>
        <v>5.8520599250936332E-4</v>
      </c>
      <c r="G1409" s="1">
        <v>0</v>
      </c>
      <c r="H1409" s="1">
        <v>1</v>
      </c>
      <c r="I1409" s="1">
        <v>47</v>
      </c>
      <c r="J1409" s="1">
        <v>614</v>
      </c>
      <c r="K1409" s="1">
        <v>16</v>
      </c>
      <c r="L1409" s="1">
        <v>132</v>
      </c>
      <c r="M1409" s="1">
        <v>43</v>
      </c>
      <c r="N1409" s="1">
        <v>33</v>
      </c>
      <c r="O1409" s="1">
        <v>33</v>
      </c>
      <c r="P1409" s="8">
        <f t="shared" si="406"/>
        <v>871</v>
      </c>
      <c r="Q1409" s="10">
        <f t="shared" si="407"/>
        <v>0.70493685419058549</v>
      </c>
      <c r="R1409" s="10">
        <f t="shared" si="408"/>
        <v>1.8369690011481057E-2</v>
      </c>
      <c r="S1409" s="10">
        <f t="shared" si="409"/>
        <v>0.15154994259471871</v>
      </c>
      <c r="T1409" s="10">
        <f t="shared" si="410"/>
        <v>4.9368541905855337E-2</v>
      </c>
      <c r="U1409" s="10">
        <f t="shared" si="411"/>
        <v>3.7887485648679678E-2</v>
      </c>
      <c r="V1409" s="10">
        <f t="shared" si="412"/>
        <v>3.7887485648679678E-2</v>
      </c>
      <c r="W1409" s="1">
        <v>3</v>
      </c>
      <c r="X1409" s="1">
        <v>8</v>
      </c>
      <c r="Y1409" s="1">
        <v>5</v>
      </c>
      <c r="Z1409" s="1">
        <v>9</v>
      </c>
      <c r="AA1409" s="8">
        <f t="shared" si="413"/>
        <v>25</v>
      </c>
      <c r="AB1409" s="10">
        <f t="shared" si="414"/>
        <v>0.12</v>
      </c>
      <c r="AC1409" s="10">
        <f t="shared" si="415"/>
        <v>0.32</v>
      </c>
      <c r="AD1409" s="10">
        <f t="shared" si="416"/>
        <v>0.2</v>
      </c>
      <c r="AE1409" s="10">
        <f t="shared" si="417"/>
        <v>0.36</v>
      </c>
      <c r="AF1409" s="1">
        <v>6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46</v>
      </c>
      <c r="AO1409" s="20" t="str">
        <f t="shared" si="400"/>
        <v>36-50</v>
      </c>
      <c r="AP1409" s="1">
        <v>2464</v>
      </c>
      <c r="AQ1409" s="1">
        <v>0</v>
      </c>
      <c r="AR1409" s="1">
        <v>0</v>
      </c>
      <c r="AS1409" s="1">
        <v>1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1</v>
      </c>
      <c r="AZ1409" s="1">
        <v>805</v>
      </c>
      <c r="BA1409" s="23">
        <v>42385</v>
      </c>
      <c r="BB1409" s="25">
        <f t="shared" si="401"/>
        <v>1</v>
      </c>
      <c r="BC1409" s="25" t="str">
        <f t="shared" si="402"/>
        <v>January</v>
      </c>
      <c r="BD1409" s="25">
        <v>1</v>
      </c>
      <c r="BE1409" t="str">
        <f t="shared" si="403"/>
        <v>1252,68352,High income,40,Low spender,0.000585205992509363,0,1,47,614,16,132,43,33,33,871,0.704936854190585,0.0183696900114811,0.151549942594719,0.0493685419058553,0.0378874856486797,0.0378874856486797,3,8,5,9,25,0.12,0.32,0.2,0.36,6,0,0,0,0,0,0,0,46,36-50,2464,0,0,1,0,0,0,0,0,1,805</v>
      </c>
    </row>
    <row r="1410" spans="1:57" ht="13.2" x14ac:dyDescent="0.25">
      <c r="A1410" s="8">
        <v>947</v>
      </c>
      <c r="B1410" s="1">
        <v>62772</v>
      </c>
      <c r="C1410" s="8" t="str">
        <f t="shared" si="404"/>
        <v>High income</v>
      </c>
      <c r="D1410" s="31">
        <v>450</v>
      </c>
      <c r="E1410" s="34" t="str">
        <f t="shared" si="405"/>
        <v>Low spender</v>
      </c>
      <c r="F1410" s="10">
        <f t="shared" ref="F1410:F1473" si="418">D1410/B1410</f>
        <v>7.168801376409864E-3</v>
      </c>
      <c r="G1410" s="1">
        <v>0</v>
      </c>
      <c r="H1410" s="1">
        <v>1</v>
      </c>
      <c r="I1410" s="1">
        <v>74</v>
      </c>
      <c r="J1410" s="1">
        <v>581</v>
      </c>
      <c r="K1410" s="1">
        <v>49</v>
      </c>
      <c r="L1410" s="1">
        <v>157</v>
      </c>
      <c r="M1410" s="1">
        <v>43</v>
      </c>
      <c r="N1410" s="1">
        <v>8</v>
      </c>
      <c r="O1410" s="1">
        <v>108</v>
      </c>
      <c r="P1410" s="8">
        <f t="shared" si="406"/>
        <v>946</v>
      </c>
      <c r="Q1410" s="10">
        <f t="shared" si="407"/>
        <v>0.61416490486257924</v>
      </c>
      <c r="R1410" s="10">
        <f t="shared" si="408"/>
        <v>5.1797040169133189E-2</v>
      </c>
      <c r="S1410" s="10">
        <f t="shared" si="409"/>
        <v>0.16596194503171247</v>
      </c>
      <c r="T1410" s="10">
        <f t="shared" si="410"/>
        <v>4.5454545454545456E-2</v>
      </c>
      <c r="U1410" s="10">
        <f t="shared" si="411"/>
        <v>8.4566596194503175E-3</v>
      </c>
      <c r="V1410" s="10">
        <f t="shared" si="412"/>
        <v>0.11416490486257928</v>
      </c>
      <c r="W1410" s="1">
        <v>1</v>
      </c>
      <c r="X1410" s="1">
        <v>5</v>
      </c>
      <c r="Y1410" s="1">
        <v>6</v>
      </c>
      <c r="Z1410" s="1">
        <v>11</v>
      </c>
      <c r="AA1410" s="8">
        <f t="shared" si="413"/>
        <v>23</v>
      </c>
      <c r="AB1410" s="10">
        <f t="shared" si="414"/>
        <v>4.3478260869565216E-2</v>
      </c>
      <c r="AC1410" s="10">
        <f t="shared" si="415"/>
        <v>0.21739130434782608</v>
      </c>
      <c r="AD1410" s="10">
        <f t="shared" si="416"/>
        <v>0.2608695652173913</v>
      </c>
      <c r="AE1410" s="10">
        <f t="shared" si="417"/>
        <v>0.47826086956521741</v>
      </c>
      <c r="AF1410" s="1">
        <v>2</v>
      </c>
      <c r="AG1410" s="1">
        <v>0</v>
      </c>
      <c r="AH1410" s="1">
        <v>0</v>
      </c>
      <c r="AI1410" s="1">
        <v>0</v>
      </c>
      <c r="AJ1410" s="1">
        <v>1</v>
      </c>
      <c r="AK1410" s="1">
        <v>0</v>
      </c>
      <c r="AL1410" s="1">
        <v>0</v>
      </c>
      <c r="AM1410" s="1">
        <v>0</v>
      </c>
      <c r="AN1410" s="1">
        <v>51</v>
      </c>
      <c r="AO1410" s="20" t="str">
        <f t="shared" ref="AO1410:AO1473" si="419">IF(AND(AN1410&lt;36,AN1410&gt;23), "24-35",
IF(AND(AN1410&lt;51,AN1410&gt;35), "36-50",
IF(AND(AN1410&lt;66,AN1410&gt;50), "50-65",
IF(AN1410&gt;65, "66+", "N")
)))</f>
        <v>50-65</v>
      </c>
      <c r="AP1410" s="1">
        <v>2565</v>
      </c>
      <c r="AQ1410" s="1">
        <v>0</v>
      </c>
      <c r="AR1410" s="1">
        <v>0</v>
      </c>
      <c r="AS1410" s="1">
        <v>1</v>
      </c>
      <c r="AT1410" s="1">
        <v>0</v>
      </c>
      <c r="AU1410" s="1">
        <v>0</v>
      </c>
      <c r="AV1410" s="1">
        <v>0</v>
      </c>
      <c r="AW1410" s="1">
        <v>0</v>
      </c>
      <c r="AX1410" s="1">
        <v>1</v>
      </c>
      <c r="AY1410" s="1">
        <v>0</v>
      </c>
      <c r="AZ1410" s="1">
        <v>730</v>
      </c>
      <c r="BA1410" s="23">
        <v>42284</v>
      </c>
      <c r="BB1410" s="25">
        <f t="shared" ref="BB1410:BB1473" si="420">MONTH(BA1410)</f>
        <v>10</v>
      </c>
      <c r="BC1410" s="25" t="str">
        <f t="shared" ref="BC1410:BC1473" si="421">TEXT(BA1410,"mmmm")</f>
        <v>October</v>
      </c>
      <c r="BD1410" s="25">
        <v>1</v>
      </c>
      <c r="BE1410" t="str">
        <f t="shared" ref="BE1410:BE1473" si="422">_xlfn.TEXTJOIN(",",TRUE,A1410:AZ1410)</f>
        <v>947,62772,High income,450,Low spender,0.00716880137640986,0,1,74,581,49,157,43,8,108,946,0.614164904862579,0.0517970401691332,0.165961945031712,0.0454545454545455,0.00845665961945032,0.114164904862579,1,5,6,11,23,0.0434782608695652,0.217391304347826,0.260869565217391,0.478260869565217,2,0,0,0,1,0,0,0,51,50-65,2565,0,0,1,0,0,0,0,1,0,730</v>
      </c>
    </row>
    <row r="1411" spans="1:57" ht="13.2" x14ac:dyDescent="0.25">
      <c r="A1411" s="8">
        <v>607</v>
      </c>
      <c r="B1411" s="1">
        <v>54233</v>
      </c>
      <c r="C1411" s="8" t="str">
        <f t="shared" ref="C1411:C1474" si="423">IF(B1411&lt;=AVERAGE(B:B),"Low income", "High income")</f>
        <v>High income</v>
      </c>
      <c r="D1411" s="31">
        <v>39</v>
      </c>
      <c r="E1411" s="34" t="str">
        <f t="shared" ref="E1411:E1474" si="424">IF(D1411&lt;=AVERAGE(D:D),"Low spender", "High spender")</f>
        <v>Low spender</v>
      </c>
      <c r="F1411" s="10">
        <f t="shared" si="418"/>
        <v>7.1911935537403429E-4</v>
      </c>
      <c r="G1411" s="1">
        <v>0</v>
      </c>
      <c r="H1411" s="1">
        <v>1</v>
      </c>
      <c r="I1411" s="1">
        <v>46</v>
      </c>
      <c r="J1411" s="1">
        <v>652</v>
      </c>
      <c r="K1411" s="1">
        <v>8</v>
      </c>
      <c r="L1411" s="1">
        <v>158</v>
      </c>
      <c r="M1411" s="1">
        <v>21</v>
      </c>
      <c r="N1411" s="1">
        <v>0</v>
      </c>
      <c r="O1411" s="1">
        <v>142</v>
      </c>
      <c r="P1411" s="8">
        <f t="shared" ref="P1411:P1474" si="425">SUM(J1411:O1411)</f>
        <v>981</v>
      </c>
      <c r="Q1411" s="10">
        <f t="shared" ref="Q1411:Q1474" si="426">IF(P1411=0,0,J1411/P1411)</f>
        <v>0.66462793068297654</v>
      </c>
      <c r="R1411" s="10">
        <f t="shared" ref="R1411:R1474" si="427">IF(P1411=0,0,K1411/P1411)</f>
        <v>8.1549439347604492E-3</v>
      </c>
      <c r="S1411" s="10">
        <f t="shared" ref="S1411:S1474" si="428">IF(P1411=0,0,L1411/P1411)</f>
        <v>0.16106014271151886</v>
      </c>
      <c r="T1411" s="10">
        <f t="shared" ref="T1411:T1474" si="429">IF(P1411=0,0,M1411/P1411)</f>
        <v>2.1406727828746176E-2</v>
      </c>
      <c r="U1411" s="10">
        <f t="shared" ref="U1411:U1474" si="430">IF(P1411=0,0,N1411/P1411)</f>
        <v>0</v>
      </c>
      <c r="V1411" s="10">
        <f t="shared" ref="V1411:V1474" si="431">IF(P1411=0,0,O1411/P1411)</f>
        <v>0.14475025484199797</v>
      </c>
      <c r="W1411" s="1">
        <v>4</v>
      </c>
      <c r="X1411" s="1">
        <v>11</v>
      </c>
      <c r="Y1411" s="1">
        <v>6</v>
      </c>
      <c r="Z1411" s="1">
        <v>5</v>
      </c>
      <c r="AA1411" s="8">
        <f t="shared" ref="AA1411:AA1474" si="432">SUM(W1411:Z1411)</f>
        <v>26</v>
      </c>
      <c r="AB1411" s="10">
        <f t="shared" ref="AB1411:AB1474" si="433">IF(AA1411=0,0,W1411/AA1411)</f>
        <v>0.15384615384615385</v>
      </c>
      <c r="AC1411" s="10">
        <f t="shared" ref="AC1411:AC1474" si="434">IF(AA1411=0,0,X1411/AA1411)</f>
        <v>0.42307692307692307</v>
      </c>
      <c r="AD1411" s="10">
        <f t="shared" ref="AD1411:AD1474" si="435">IF(AA1411=0,0,Y1411/AA1411)</f>
        <v>0.23076923076923078</v>
      </c>
      <c r="AE1411" s="10">
        <f t="shared" ref="AE1411:AE1474" si="436">IF(AA1411=0,0,Z1411/AA1411)</f>
        <v>0.19230769230769232</v>
      </c>
      <c r="AF1411" s="1">
        <v>8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43</v>
      </c>
      <c r="AO1411" s="20" t="str">
        <f t="shared" si="419"/>
        <v>36-50</v>
      </c>
      <c r="AP1411" s="1">
        <v>2669</v>
      </c>
      <c r="AQ1411" s="1">
        <v>0</v>
      </c>
      <c r="AR1411" s="1">
        <v>1</v>
      </c>
      <c r="AS1411" s="1">
        <v>0</v>
      </c>
      <c r="AT1411" s="1">
        <v>0</v>
      </c>
      <c r="AU1411" s="1">
        <v>0</v>
      </c>
      <c r="AV1411" s="1">
        <v>0</v>
      </c>
      <c r="AW1411" s="1">
        <v>1</v>
      </c>
      <c r="AX1411" s="1">
        <v>0</v>
      </c>
      <c r="AY1411" s="1">
        <v>0</v>
      </c>
      <c r="AZ1411" s="1">
        <v>697</v>
      </c>
      <c r="BA1411" s="23">
        <v>42180</v>
      </c>
      <c r="BB1411" s="25">
        <f t="shared" si="420"/>
        <v>6</v>
      </c>
      <c r="BC1411" s="25" t="str">
        <f t="shared" si="421"/>
        <v>June</v>
      </c>
      <c r="BD1411" s="25">
        <v>1</v>
      </c>
      <c r="BE1411" t="str">
        <f t="shared" si="422"/>
        <v>607,54233,High income,39,Low spender,0.000719119355374034,0,1,46,652,8,158,21,0,142,981,0.664627930682977,0.00815494393476045,0.161060142711519,0.0214067278287462,0,0.144750254841998,4,11,6,5,26,0.153846153846154,0.423076923076923,0.230769230769231,0.192307692307692,8,0,0,0,0,0,0,0,43,36-50,2669,0,1,0,0,0,0,1,0,0,697</v>
      </c>
    </row>
    <row r="1412" spans="1:57" ht="13.2" x14ac:dyDescent="0.25">
      <c r="A1412" s="8">
        <v>342</v>
      </c>
      <c r="B1412" s="1">
        <v>48240</v>
      </c>
      <c r="C1412" s="8" t="str">
        <f t="shared" si="423"/>
        <v>Low income</v>
      </c>
      <c r="D1412" s="31">
        <v>954</v>
      </c>
      <c r="E1412" s="34" t="str">
        <f t="shared" si="424"/>
        <v>High spender</v>
      </c>
      <c r="F1412" s="10">
        <f t="shared" si="418"/>
        <v>1.9776119402985074E-2</v>
      </c>
      <c r="G1412" s="1">
        <v>0</v>
      </c>
      <c r="H1412" s="1">
        <v>0</v>
      </c>
      <c r="I1412" s="1">
        <v>73</v>
      </c>
      <c r="J1412" s="1">
        <v>389</v>
      </c>
      <c r="K1412" s="1">
        <v>91</v>
      </c>
      <c r="L1412" s="1">
        <v>248</v>
      </c>
      <c r="M1412" s="1">
        <v>64</v>
      </c>
      <c r="N1412" s="1">
        <v>49</v>
      </c>
      <c r="O1412" s="1">
        <v>41</v>
      </c>
      <c r="P1412" s="8">
        <f t="shared" si="425"/>
        <v>882</v>
      </c>
      <c r="Q1412" s="10">
        <f t="shared" si="426"/>
        <v>0.44104308390022678</v>
      </c>
      <c r="R1412" s="10">
        <f t="shared" si="427"/>
        <v>0.10317460317460317</v>
      </c>
      <c r="S1412" s="10">
        <f t="shared" si="428"/>
        <v>0.28117913832199548</v>
      </c>
      <c r="T1412" s="10">
        <f t="shared" si="429"/>
        <v>7.2562358276643993E-2</v>
      </c>
      <c r="U1412" s="10">
        <f t="shared" si="430"/>
        <v>5.5555555555555552E-2</v>
      </c>
      <c r="V1412" s="10">
        <f t="shared" si="431"/>
        <v>4.6485260770975055E-2</v>
      </c>
      <c r="W1412" s="1">
        <v>3</v>
      </c>
      <c r="X1412" s="1">
        <v>6</v>
      </c>
      <c r="Y1412" s="1">
        <v>3</v>
      </c>
      <c r="Z1412" s="1">
        <v>13</v>
      </c>
      <c r="AA1412" s="8">
        <f t="shared" si="432"/>
        <v>25</v>
      </c>
      <c r="AB1412" s="10">
        <f t="shared" si="433"/>
        <v>0.12</v>
      </c>
      <c r="AC1412" s="10">
        <f t="shared" si="434"/>
        <v>0.24</v>
      </c>
      <c r="AD1412" s="10">
        <f t="shared" si="435"/>
        <v>0.12</v>
      </c>
      <c r="AE1412" s="10">
        <f t="shared" si="436"/>
        <v>0.52</v>
      </c>
      <c r="AF1412" s="1">
        <v>5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1</v>
      </c>
      <c r="AN1412" s="1">
        <v>51</v>
      </c>
      <c r="AO1412" s="20" t="str">
        <f t="shared" si="419"/>
        <v>50-65</v>
      </c>
      <c r="AP1412" s="1">
        <v>2756</v>
      </c>
      <c r="AQ1412" s="1">
        <v>0</v>
      </c>
      <c r="AR1412" s="1">
        <v>0</v>
      </c>
      <c r="AS1412" s="1">
        <v>1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1</v>
      </c>
      <c r="AZ1412" s="1">
        <v>800</v>
      </c>
      <c r="BA1412" s="23">
        <v>42093</v>
      </c>
      <c r="BB1412" s="25">
        <f t="shared" si="420"/>
        <v>3</v>
      </c>
      <c r="BC1412" s="25" t="str">
        <f t="shared" si="421"/>
        <v>March</v>
      </c>
      <c r="BD1412" s="25">
        <v>1</v>
      </c>
      <c r="BE1412" t="str">
        <f t="shared" si="422"/>
        <v>342,48240,Low income,954,High spender,0.0197761194029851,0,0,73,389,91,248,64,49,41,882,0.441043083900227,0.103174603174603,0.281179138321995,0.072562358276644,0.0555555555555556,0.0464852607709751,3,6,3,13,25,0.12,0.24,0.12,0.52,5,0,0,0,0,0,0,1,51,50-65,2756,0,0,1,0,0,0,0,0,1,800</v>
      </c>
    </row>
    <row r="1413" spans="1:57" ht="13.2" x14ac:dyDescent="0.25">
      <c r="A1413" s="8">
        <v>600</v>
      </c>
      <c r="B1413" s="1">
        <v>52413</v>
      </c>
      <c r="C1413" s="8" t="str">
        <f t="shared" si="423"/>
        <v>High income</v>
      </c>
      <c r="D1413" s="31">
        <v>1871</v>
      </c>
      <c r="E1413" s="34" t="str">
        <f t="shared" si="424"/>
        <v>High spender</v>
      </c>
      <c r="F1413" s="10">
        <f t="shared" si="418"/>
        <v>3.5697250682082689E-2</v>
      </c>
      <c r="G1413" s="1">
        <v>0</v>
      </c>
      <c r="H1413" s="1">
        <v>2</v>
      </c>
      <c r="I1413" s="1">
        <v>56</v>
      </c>
      <c r="J1413" s="1">
        <v>295</v>
      </c>
      <c r="K1413" s="1">
        <v>106</v>
      </c>
      <c r="L1413" s="1">
        <v>271</v>
      </c>
      <c r="M1413" s="1">
        <v>75</v>
      </c>
      <c r="N1413" s="1">
        <v>98</v>
      </c>
      <c r="O1413" s="1">
        <v>65</v>
      </c>
      <c r="P1413" s="8">
        <f t="shared" si="425"/>
        <v>910</v>
      </c>
      <c r="Q1413" s="10">
        <f t="shared" si="426"/>
        <v>0.32417582417582419</v>
      </c>
      <c r="R1413" s="10">
        <f t="shared" si="427"/>
        <v>0.11648351648351649</v>
      </c>
      <c r="S1413" s="10">
        <f t="shared" si="428"/>
        <v>0.2978021978021978</v>
      </c>
      <c r="T1413" s="10">
        <f t="shared" si="429"/>
        <v>8.2417582417582416E-2</v>
      </c>
      <c r="U1413" s="10">
        <f t="shared" si="430"/>
        <v>0.1076923076923077</v>
      </c>
      <c r="V1413" s="10">
        <f t="shared" si="431"/>
        <v>7.1428571428571425E-2</v>
      </c>
      <c r="W1413" s="1">
        <v>4</v>
      </c>
      <c r="X1413" s="1">
        <v>6</v>
      </c>
      <c r="Y1413" s="1">
        <v>4</v>
      </c>
      <c r="Z1413" s="1">
        <v>12</v>
      </c>
      <c r="AA1413" s="8">
        <f t="shared" si="432"/>
        <v>26</v>
      </c>
      <c r="AB1413" s="10">
        <f t="shared" si="433"/>
        <v>0.15384615384615385</v>
      </c>
      <c r="AC1413" s="10">
        <f t="shared" si="434"/>
        <v>0.23076923076923078</v>
      </c>
      <c r="AD1413" s="10">
        <f t="shared" si="435"/>
        <v>0.15384615384615385</v>
      </c>
      <c r="AE1413" s="10">
        <f t="shared" si="436"/>
        <v>0.46153846153846156</v>
      </c>
      <c r="AF1413" s="1">
        <v>6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51</v>
      </c>
      <c r="AO1413" s="20" t="str">
        <f t="shared" si="419"/>
        <v>50-65</v>
      </c>
      <c r="AP1413" s="1">
        <v>2671</v>
      </c>
      <c r="AQ1413" s="1">
        <v>0</v>
      </c>
      <c r="AR1413" s="1">
        <v>1</v>
      </c>
      <c r="AS1413" s="1">
        <v>0</v>
      </c>
      <c r="AT1413" s="1">
        <v>0</v>
      </c>
      <c r="AU1413" s="1">
        <v>0</v>
      </c>
      <c r="AV1413" s="1">
        <v>0</v>
      </c>
      <c r="AW1413" s="1">
        <v>1</v>
      </c>
      <c r="AX1413" s="1">
        <v>0</v>
      </c>
      <c r="AY1413" s="1">
        <v>0</v>
      </c>
      <c r="AZ1413" s="1">
        <v>780</v>
      </c>
      <c r="BA1413" s="23">
        <v>42178</v>
      </c>
      <c r="BB1413" s="25">
        <f t="shared" si="420"/>
        <v>6</v>
      </c>
      <c r="BC1413" s="25" t="str">
        <f t="shared" si="421"/>
        <v>June</v>
      </c>
      <c r="BD1413" s="25">
        <v>1</v>
      </c>
      <c r="BE1413" t="str">
        <f t="shared" si="422"/>
        <v>600,52413,High income,1871,High spender,0.0356972506820827,0,2,56,295,106,271,75,98,65,910,0.324175824175824,0.116483516483516,0.297802197802198,0.0824175824175824,0.107692307692308,0.0714285714285714,4,6,4,12,26,0.153846153846154,0.230769230769231,0.153846153846154,0.461538461538462,6,0,0,0,0,0,0,0,51,50-65,2671,0,1,0,0,0,0,1,0,0,780</v>
      </c>
    </row>
    <row r="1414" spans="1:57" ht="13.2" x14ac:dyDescent="0.25">
      <c r="A1414" s="8">
        <v>229</v>
      </c>
      <c r="B1414" s="1">
        <v>63381</v>
      </c>
      <c r="C1414" s="8" t="str">
        <f t="shared" si="423"/>
        <v>High income</v>
      </c>
      <c r="D1414" s="31">
        <v>23</v>
      </c>
      <c r="E1414" s="34" t="str">
        <f t="shared" si="424"/>
        <v>Low spender</v>
      </c>
      <c r="F1414" s="10">
        <f t="shared" si="418"/>
        <v>3.628847761947587E-4</v>
      </c>
      <c r="G1414" s="1">
        <v>0</v>
      </c>
      <c r="H1414" s="1">
        <v>1</v>
      </c>
      <c r="I1414" s="1">
        <v>78</v>
      </c>
      <c r="J1414" s="1">
        <v>571</v>
      </c>
      <c r="K1414" s="1">
        <v>50</v>
      </c>
      <c r="L1414" s="1">
        <v>142</v>
      </c>
      <c r="M1414" s="1">
        <v>33</v>
      </c>
      <c r="N1414" s="1">
        <v>50</v>
      </c>
      <c r="O1414" s="1">
        <v>159</v>
      </c>
      <c r="P1414" s="8">
        <f t="shared" si="425"/>
        <v>1005</v>
      </c>
      <c r="Q1414" s="10">
        <f t="shared" si="426"/>
        <v>0.56815920398009945</v>
      </c>
      <c r="R1414" s="10">
        <f t="shared" si="427"/>
        <v>4.975124378109453E-2</v>
      </c>
      <c r="S1414" s="10">
        <f t="shared" si="428"/>
        <v>0.14129353233830846</v>
      </c>
      <c r="T1414" s="10">
        <f t="shared" si="429"/>
        <v>3.2835820895522387E-2</v>
      </c>
      <c r="U1414" s="10">
        <f t="shared" si="430"/>
        <v>4.975124378109453E-2</v>
      </c>
      <c r="V1414" s="10">
        <f t="shared" si="431"/>
        <v>0.15820895522388059</v>
      </c>
      <c r="W1414" s="1">
        <v>4</v>
      </c>
      <c r="X1414" s="1">
        <v>4</v>
      </c>
      <c r="Y1414" s="1">
        <v>5</v>
      </c>
      <c r="Z1414" s="1">
        <v>13</v>
      </c>
      <c r="AA1414" s="8">
        <f t="shared" si="432"/>
        <v>26</v>
      </c>
      <c r="AB1414" s="10">
        <f t="shared" si="433"/>
        <v>0.15384615384615385</v>
      </c>
      <c r="AC1414" s="10">
        <f t="shared" si="434"/>
        <v>0.15384615384615385</v>
      </c>
      <c r="AD1414" s="10">
        <f t="shared" si="435"/>
        <v>0.19230769230769232</v>
      </c>
      <c r="AE1414" s="10">
        <f t="shared" si="436"/>
        <v>0.5</v>
      </c>
      <c r="AF1414" s="1">
        <v>2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60</v>
      </c>
      <c r="AO1414" s="20" t="str">
        <f t="shared" si="419"/>
        <v>50-65</v>
      </c>
      <c r="AP1414" s="1">
        <v>2791</v>
      </c>
      <c r="AQ1414" s="1">
        <v>0</v>
      </c>
      <c r="AR1414" s="1">
        <v>0</v>
      </c>
      <c r="AS1414" s="1">
        <v>0</v>
      </c>
      <c r="AT1414" s="1">
        <v>1</v>
      </c>
      <c r="AU1414" s="1">
        <v>0</v>
      </c>
      <c r="AV1414" s="1">
        <v>0</v>
      </c>
      <c r="AW1414" s="1">
        <v>1</v>
      </c>
      <c r="AX1414" s="1">
        <v>0</v>
      </c>
      <c r="AY1414" s="1">
        <v>0</v>
      </c>
      <c r="AZ1414" s="1">
        <v>687</v>
      </c>
      <c r="BA1414" s="23">
        <v>42058</v>
      </c>
      <c r="BB1414" s="25">
        <f t="shared" si="420"/>
        <v>2</v>
      </c>
      <c r="BC1414" s="25" t="str">
        <f t="shared" si="421"/>
        <v>February</v>
      </c>
      <c r="BD1414" s="25">
        <v>1</v>
      </c>
      <c r="BE1414" t="str">
        <f t="shared" si="422"/>
        <v>229,63381,High income,23,Low spender,0.000362884776194759,0,1,78,571,50,142,33,50,159,1005,0.568159203980099,0.0497512437810945,0.141293532338308,0.0328358208955224,0.0497512437810945,0.158208955223881,4,4,5,13,26,0.153846153846154,0.153846153846154,0.192307692307692,0.5,2,0,0,0,0,0,0,0,60,50-65,2791,0,0,0,1,0,0,1,0,0,687</v>
      </c>
    </row>
    <row r="1415" spans="1:57" ht="13.2" x14ac:dyDescent="0.25">
      <c r="A1415" s="8">
        <v>1387</v>
      </c>
      <c r="B1415" s="1">
        <v>61346</v>
      </c>
      <c r="C1415" s="8" t="str">
        <f t="shared" si="423"/>
        <v>High income</v>
      </c>
      <c r="D1415" s="31">
        <v>1096</v>
      </c>
      <c r="E1415" s="34" t="str">
        <f t="shared" si="424"/>
        <v>High spender</v>
      </c>
      <c r="F1415" s="10">
        <f t="shared" si="418"/>
        <v>1.7865875525706648E-2</v>
      </c>
      <c r="G1415" s="1">
        <v>1</v>
      </c>
      <c r="H1415" s="1">
        <v>0</v>
      </c>
      <c r="I1415" s="1">
        <v>34</v>
      </c>
      <c r="J1415" s="1">
        <v>562</v>
      </c>
      <c r="K1415" s="1">
        <v>58</v>
      </c>
      <c r="L1415" s="1">
        <v>168</v>
      </c>
      <c r="M1415" s="1">
        <v>43</v>
      </c>
      <c r="N1415" s="1">
        <v>16</v>
      </c>
      <c r="O1415" s="1">
        <v>142</v>
      </c>
      <c r="P1415" s="8">
        <f t="shared" si="425"/>
        <v>989</v>
      </c>
      <c r="Q1415" s="10">
        <f t="shared" si="426"/>
        <v>0.56825075834175931</v>
      </c>
      <c r="R1415" s="10">
        <f t="shared" si="427"/>
        <v>5.8645096056622853E-2</v>
      </c>
      <c r="S1415" s="10">
        <f t="shared" si="428"/>
        <v>0.1698685540950455</v>
      </c>
      <c r="T1415" s="10">
        <f t="shared" si="429"/>
        <v>4.3478260869565216E-2</v>
      </c>
      <c r="U1415" s="10">
        <f t="shared" si="430"/>
        <v>1.6177957532861477E-2</v>
      </c>
      <c r="V1415" s="10">
        <f t="shared" si="431"/>
        <v>0.14357937310414559</v>
      </c>
      <c r="W1415" s="1">
        <v>1</v>
      </c>
      <c r="X1415" s="1">
        <v>5</v>
      </c>
      <c r="Y1415" s="1">
        <v>7</v>
      </c>
      <c r="Z1415" s="1">
        <v>10</v>
      </c>
      <c r="AA1415" s="8">
        <f t="shared" si="432"/>
        <v>23</v>
      </c>
      <c r="AB1415" s="10">
        <f t="shared" si="433"/>
        <v>4.3478260869565216E-2</v>
      </c>
      <c r="AC1415" s="10">
        <f t="shared" si="434"/>
        <v>0.21739130434782608</v>
      </c>
      <c r="AD1415" s="10">
        <f t="shared" si="435"/>
        <v>0.30434782608695654</v>
      </c>
      <c r="AE1415" s="10">
        <f t="shared" si="436"/>
        <v>0.43478260869565216</v>
      </c>
      <c r="AF1415" s="1">
        <v>3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42</v>
      </c>
      <c r="AO1415" s="20" t="str">
        <f t="shared" si="419"/>
        <v>36-50</v>
      </c>
      <c r="AP1415" s="1">
        <v>2425</v>
      </c>
      <c r="AQ1415" s="1">
        <v>0</v>
      </c>
      <c r="AR1415" s="1">
        <v>0</v>
      </c>
      <c r="AS1415" s="1">
        <v>0</v>
      </c>
      <c r="AT1415" s="1">
        <v>1</v>
      </c>
      <c r="AU1415" s="1">
        <v>0</v>
      </c>
      <c r="AV1415" s="1">
        <v>0</v>
      </c>
      <c r="AW1415" s="1">
        <v>0</v>
      </c>
      <c r="AX1415" s="1">
        <v>1</v>
      </c>
      <c r="AY1415" s="1">
        <v>0</v>
      </c>
      <c r="AZ1415" s="1">
        <v>705</v>
      </c>
      <c r="BA1415" s="23">
        <v>42424</v>
      </c>
      <c r="BB1415" s="25">
        <f t="shared" si="420"/>
        <v>2</v>
      </c>
      <c r="BC1415" s="25" t="str">
        <f t="shared" si="421"/>
        <v>February</v>
      </c>
      <c r="BD1415" s="25">
        <v>1</v>
      </c>
      <c r="BE1415" t="str">
        <f t="shared" si="422"/>
        <v>1387,61346,High income,1096,High spender,0.0178658755257066,1,0,34,562,58,168,43,16,142,989,0.568250758341759,0.0586450960566229,0.169868554095046,0.0434782608695652,0.0161779575328615,0.143579373104146,1,5,7,10,23,0.0434782608695652,0.217391304347826,0.304347826086957,0.434782608695652,3,0,0,0,0,0,0,0,42,36-50,2425,0,0,0,1,0,0,0,1,0,705</v>
      </c>
    </row>
    <row r="1416" spans="1:57" ht="13.2" x14ac:dyDescent="0.25">
      <c r="A1416" s="8">
        <v>1871</v>
      </c>
      <c r="B1416" s="1">
        <v>66294</v>
      </c>
      <c r="C1416" s="8" t="str">
        <f t="shared" si="423"/>
        <v>High income</v>
      </c>
      <c r="D1416" s="31">
        <v>725</v>
      </c>
      <c r="E1416" s="34" t="str">
        <f t="shared" si="424"/>
        <v>High spender</v>
      </c>
      <c r="F1416" s="10">
        <f t="shared" si="418"/>
        <v>1.0936132983377077E-2</v>
      </c>
      <c r="G1416" s="1">
        <v>0</v>
      </c>
      <c r="H1416" s="1">
        <v>0</v>
      </c>
      <c r="I1416" s="1">
        <v>68</v>
      </c>
      <c r="J1416" s="1">
        <v>251</v>
      </c>
      <c r="K1416" s="1">
        <v>108</v>
      </c>
      <c r="L1416" s="1">
        <v>334</v>
      </c>
      <c r="M1416" s="1">
        <v>65</v>
      </c>
      <c r="N1416" s="1">
        <v>92</v>
      </c>
      <c r="O1416" s="1">
        <v>117</v>
      </c>
      <c r="P1416" s="8">
        <f t="shared" si="425"/>
        <v>967</v>
      </c>
      <c r="Q1416" s="10">
        <f t="shared" si="426"/>
        <v>0.2595656670113754</v>
      </c>
      <c r="R1416" s="10">
        <f t="shared" si="427"/>
        <v>0.11168562564632885</v>
      </c>
      <c r="S1416" s="10">
        <f t="shared" si="428"/>
        <v>0.34539813857290591</v>
      </c>
      <c r="T1416" s="10">
        <f t="shared" si="429"/>
        <v>6.7218200620475704E-2</v>
      </c>
      <c r="U1416" s="10">
        <f t="shared" si="430"/>
        <v>9.5139607032057913E-2</v>
      </c>
      <c r="V1416" s="10">
        <f t="shared" si="431"/>
        <v>0.12099276111685625</v>
      </c>
      <c r="W1416" s="1">
        <v>1</v>
      </c>
      <c r="X1416" s="1">
        <v>4</v>
      </c>
      <c r="Y1416" s="1">
        <v>3</v>
      </c>
      <c r="Z1416" s="1">
        <v>5</v>
      </c>
      <c r="AA1416" s="8">
        <f t="shared" si="432"/>
        <v>13</v>
      </c>
      <c r="AB1416" s="10">
        <f t="shared" si="433"/>
        <v>7.6923076923076927E-2</v>
      </c>
      <c r="AC1416" s="10">
        <f t="shared" si="434"/>
        <v>0.30769230769230771</v>
      </c>
      <c r="AD1416" s="10">
        <f t="shared" si="435"/>
        <v>0.23076923076923078</v>
      </c>
      <c r="AE1416" s="10">
        <f t="shared" si="436"/>
        <v>0.38461538461538464</v>
      </c>
      <c r="AF1416" s="1">
        <v>2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55</v>
      </c>
      <c r="AO1416" s="20" t="str">
        <f t="shared" si="419"/>
        <v>50-65</v>
      </c>
      <c r="AP1416" s="1">
        <v>2263</v>
      </c>
      <c r="AQ1416" s="1">
        <v>0</v>
      </c>
      <c r="AR1416" s="1">
        <v>0</v>
      </c>
      <c r="AS1416" s="1">
        <v>1</v>
      </c>
      <c r="AT1416" s="1">
        <v>0</v>
      </c>
      <c r="AU1416" s="1">
        <v>0</v>
      </c>
      <c r="AV1416" s="1">
        <v>0</v>
      </c>
      <c r="AW1416" s="1">
        <v>1</v>
      </c>
      <c r="AX1416" s="1">
        <v>0</v>
      </c>
      <c r="AY1416" s="1">
        <v>0</v>
      </c>
      <c r="AZ1416" s="1">
        <v>733</v>
      </c>
      <c r="BA1416" s="23">
        <v>42586</v>
      </c>
      <c r="BB1416" s="25">
        <f t="shared" si="420"/>
        <v>8</v>
      </c>
      <c r="BC1416" s="25" t="str">
        <f t="shared" si="421"/>
        <v>August</v>
      </c>
      <c r="BD1416" s="25">
        <v>1</v>
      </c>
      <c r="BE1416" t="str">
        <f t="shared" si="422"/>
        <v>1871,66294,High income,725,High spender,0.0109361329833771,0,0,68,251,108,334,65,92,117,967,0.259565667011375,0.111685625646329,0.345398138572906,0.0672182006204757,0.0951396070320579,0.120992761116856,1,4,3,5,13,0.0769230769230769,0.307692307692308,0.230769230769231,0.384615384615385,2,0,0,0,0,0,0,0,55,50-65,2263,0,0,1,0,0,0,1,0,0,733</v>
      </c>
    </row>
    <row r="1417" spans="1:57" ht="13.2" x14ac:dyDescent="0.25">
      <c r="A1417" s="8">
        <v>643</v>
      </c>
      <c r="B1417" s="1">
        <v>74268</v>
      </c>
      <c r="C1417" s="8" t="str">
        <f t="shared" si="423"/>
        <v>High income</v>
      </c>
      <c r="D1417" s="31">
        <v>448</v>
      </c>
      <c r="E1417" s="34" t="str">
        <f t="shared" si="424"/>
        <v>Low spender</v>
      </c>
      <c r="F1417" s="10">
        <f t="shared" si="418"/>
        <v>6.0322076802929933E-3</v>
      </c>
      <c r="G1417" s="1">
        <v>0</v>
      </c>
      <c r="H1417" s="1">
        <v>0</v>
      </c>
      <c r="I1417" s="1">
        <v>83</v>
      </c>
      <c r="J1417" s="1">
        <v>199</v>
      </c>
      <c r="K1417" s="1">
        <v>66</v>
      </c>
      <c r="L1417" s="1">
        <v>315</v>
      </c>
      <c r="M1417" s="1">
        <v>97</v>
      </c>
      <c r="N1417" s="1">
        <v>174</v>
      </c>
      <c r="O1417" s="1">
        <v>41</v>
      </c>
      <c r="P1417" s="8">
        <f t="shared" si="425"/>
        <v>892</v>
      </c>
      <c r="Q1417" s="10">
        <f t="shared" si="426"/>
        <v>0.22309417040358745</v>
      </c>
      <c r="R1417" s="10">
        <f t="shared" si="427"/>
        <v>7.3991031390134535E-2</v>
      </c>
      <c r="S1417" s="10">
        <f t="shared" si="428"/>
        <v>0.35313901345291482</v>
      </c>
      <c r="T1417" s="10">
        <f t="shared" si="429"/>
        <v>0.10874439461883408</v>
      </c>
      <c r="U1417" s="10">
        <f t="shared" si="430"/>
        <v>0.19506726457399104</v>
      </c>
      <c r="V1417" s="10">
        <f t="shared" si="431"/>
        <v>4.5964125560538117E-2</v>
      </c>
      <c r="W1417" s="1">
        <v>1</v>
      </c>
      <c r="X1417" s="1">
        <v>4</v>
      </c>
      <c r="Y1417" s="1">
        <v>3</v>
      </c>
      <c r="Z1417" s="1">
        <v>5</v>
      </c>
      <c r="AA1417" s="8">
        <f t="shared" si="432"/>
        <v>13</v>
      </c>
      <c r="AB1417" s="10">
        <f t="shared" si="433"/>
        <v>7.6923076923076927E-2</v>
      </c>
      <c r="AC1417" s="10">
        <f t="shared" si="434"/>
        <v>0.30769230769230771</v>
      </c>
      <c r="AD1417" s="10">
        <f t="shared" si="435"/>
        <v>0.23076923076923078</v>
      </c>
      <c r="AE1417" s="10">
        <f t="shared" si="436"/>
        <v>0.38461538461538464</v>
      </c>
      <c r="AF1417" s="1">
        <v>2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65</v>
      </c>
      <c r="AO1417" s="20" t="str">
        <f t="shared" si="419"/>
        <v>50-65</v>
      </c>
      <c r="AP1417" s="1">
        <v>2659</v>
      </c>
      <c r="AQ1417" s="1">
        <v>0</v>
      </c>
      <c r="AR1417" s="1">
        <v>1</v>
      </c>
      <c r="AS1417" s="1">
        <v>0</v>
      </c>
      <c r="AT1417" s="1">
        <v>0</v>
      </c>
      <c r="AU1417" s="1">
        <v>0</v>
      </c>
      <c r="AV1417" s="1">
        <v>0</v>
      </c>
      <c r="AW1417" s="1">
        <v>1</v>
      </c>
      <c r="AX1417" s="1">
        <v>0</v>
      </c>
      <c r="AY1417" s="1">
        <v>0</v>
      </c>
      <c r="AZ1417" s="1">
        <v>810</v>
      </c>
      <c r="BA1417" s="23">
        <v>42190</v>
      </c>
      <c r="BB1417" s="25">
        <f t="shared" si="420"/>
        <v>7</v>
      </c>
      <c r="BC1417" s="25" t="str">
        <f t="shared" si="421"/>
        <v>July</v>
      </c>
      <c r="BD1417" s="25">
        <v>1</v>
      </c>
      <c r="BE1417" t="str">
        <f t="shared" si="422"/>
        <v>643,74268,High income,448,Low spender,0.00603220768029299,0,0,83,199,66,315,97,174,41,892,0.223094170403587,0.0739910313901345,0.353139013452915,0.108744394618834,0.195067264573991,0.0459641255605381,1,4,3,5,13,0.0769230769230769,0.307692307692308,0.230769230769231,0.384615384615385,2,0,0,0,0,0,0,0,65,50-65,2659,0,1,0,0,0,0,1,0,0,810</v>
      </c>
    </row>
    <row r="1418" spans="1:57" ht="13.2" x14ac:dyDescent="0.25">
      <c r="A1418" s="8">
        <v>101</v>
      </c>
      <c r="B1418" s="1">
        <v>79205</v>
      </c>
      <c r="C1418" s="8" t="str">
        <f t="shared" si="423"/>
        <v>High income</v>
      </c>
      <c r="D1418" s="31">
        <v>656</v>
      </c>
      <c r="E1418" s="34" t="str">
        <f t="shared" si="424"/>
        <v>High spender</v>
      </c>
      <c r="F1418" s="10">
        <f t="shared" si="418"/>
        <v>8.2823054100119933E-3</v>
      </c>
      <c r="G1418" s="1">
        <v>0</v>
      </c>
      <c r="H1418" s="1">
        <v>0</v>
      </c>
      <c r="I1418" s="1">
        <v>73</v>
      </c>
      <c r="J1418" s="1">
        <v>504</v>
      </c>
      <c r="K1418" s="1">
        <v>23</v>
      </c>
      <c r="L1418" s="1">
        <v>117</v>
      </c>
      <c r="M1418" s="1">
        <v>179</v>
      </c>
      <c r="N1418" s="1">
        <v>28</v>
      </c>
      <c r="O1418" s="1">
        <v>44</v>
      </c>
      <c r="P1418" s="8">
        <f t="shared" si="425"/>
        <v>895</v>
      </c>
      <c r="Q1418" s="10">
        <f t="shared" si="426"/>
        <v>0.56312849162011169</v>
      </c>
      <c r="R1418" s="10">
        <f t="shared" si="427"/>
        <v>2.5698324022346369E-2</v>
      </c>
      <c r="S1418" s="10">
        <f t="shared" si="428"/>
        <v>0.13072625698324022</v>
      </c>
      <c r="T1418" s="10">
        <f t="shared" si="429"/>
        <v>0.2</v>
      </c>
      <c r="U1418" s="10">
        <f t="shared" si="430"/>
        <v>3.128491620111732E-2</v>
      </c>
      <c r="V1418" s="10">
        <f t="shared" si="431"/>
        <v>4.9162011173184354E-2</v>
      </c>
      <c r="W1418" s="1">
        <v>1</v>
      </c>
      <c r="X1418" s="1">
        <v>6</v>
      </c>
      <c r="Y1418" s="1">
        <v>5</v>
      </c>
      <c r="Z1418" s="1">
        <v>4</v>
      </c>
      <c r="AA1418" s="8">
        <f t="shared" si="432"/>
        <v>16</v>
      </c>
      <c r="AB1418" s="10">
        <f t="shared" si="433"/>
        <v>6.25E-2</v>
      </c>
      <c r="AC1418" s="10">
        <f t="shared" si="434"/>
        <v>0.375</v>
      </c>
      <c r="AD1418" s="10">
        <f t="shared" si="435"/>
        <v>0.3125</v>
      </c>
      <c r="AE1418" s="10">
        <f t="shared" si="436"/>
        <v>0.25</v>
      </c>
      <c r="AF1418" s="1">
        <v>4</v>
      </c>
      <c r="AG1418" s="1">
        <v>1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1</v>
      </c>
      <c r="AN1418" s="1">
        <v>45</v>
      </c>
      <c r="AO1418" s="20" t="str">
        <f t="shared" si="419"/>
        <v>36-50</v>
      </c>
      <c r="AP1418" s="1">
        <v>2828</v>
      </c>
      <c r="AQ1418" s="1">
        <v>0</v>
      </c>
      <c r="AR1418" s="1">
        <v>1</v>
      </c>
      <c r="AS1418" s="1">
        <v>0</v>
      </c>
      <c r="AT1418" s="1">
        <v>0</v>
      </c>
      <c r="AU1418" s="1">
        <v>0</v>
      </c>
      <c r="AV1418" s="1">
        <v>0</v>
      </c>
      <c r="AW1418" s="1">
        <v>1</v>
      </c>
      <c r="AX1418" s="1">
        <v>0</v>
      </c>
      <c r="AY1418" s="1">
        <v>0</v>
      </c>
      <c r="AZ1418" s="1">
        <v>807</v>
      </c>
      <c r="BA1418" s="23">
        <v>42021</v>
      </c>
      <c r="BB1418" s="25">
        <f t="shared" si="420"/>
        <v>1</v>
      </c>
      <c r="BC1418" s="25" t="str">
        <f t="shared" si="421"/>
        <v>January</v>
      </c>
      <c r="BD1418" s="25">
        <v>1</v>
      </c>
      <c r="BE1418" t="str">
        <f t="shared" si="422"/>
        <v>101,79205,High income,656,High spender,0.00828230541001199,0,0,73,504,23,117,179,28,44,895,0.563128491620112,0.0256983240223464,0.13072625698324,0.2,0.0312849162011173,0.0491620111731844,1,6,5,4,16,0.0625,0.375,0.3125,0.25,4,1,0,0,0,0,0,1,45,36-50,2828,0,1,0,0,0,0,1,0,0,807</v>
      </c>
    </row>
    <row r="1419" spans="1:57" ht="13.2" x14ac:dyDescent="0.25">
      <c r="A1419" s="8">
        <v>780</v>
      </c>
      <c r="B1419" s="1">
        <v>60152</v>
      </c>
      <c r="C1419" s="8" t="str">
        <f t="shared" si="423"/>
        <v>High income</v>
      </c>
      <c r="D1419" s="31">
        <v>1279</v>
      </c>
      <c r="E1419" s="34" t="str">
        <f t="shared" si="424"/>
        <v>High spender</v>
      </c>
      <c r="F1419" s="10">
        <f t="shared" si="418"/>
        <v>2.1262800904375583E-2</v>
      </c>
      <c r="G1419" s="1">
        <v>0</v>
      </c>
      <c r="H1419" s="1">
        <v>1</v>
      </c>
      <c r="I1419" s="1">
        <v>6</v>
      </c>
      <c r="J1419" s="1">
        <v>325</v>
      </c>
      <c r="K1419" s="1">
        <v>83</v>
      </c>
      <c r="L1419" s="1">
        <v>300</v>
      </c>
      <c r="M1419" s="1">
        <v>86</v>
      </c>
      <c r="N1419" s="1">
        <v>58</v>
      </c>
      <c r="O1419" s="1">
        <v>91</v>
      </c>
      <c r="P1419" s="8">
        <f t="shared" si="425"/>
        <v>943</v>
      </c>
      <c r="Q1419" s="10">
        <f t="shared" si="426"/>
        <v>0.34464475079533402</v>
      </c>
      <c r="R1419" s="10">
        <f t="shared" si="427"/>
        <v>8.8016967126193002E-2</v>
      </c>
      <c r="S1419" s="10">
        <f t="shared" si="428"/>
        <v>0.31813361611876989</v>
      </c>
      <c r="T1419" s="10">
        <f t="shared" si="429"/>
        <v>9.1198303287380697E-2</v>
      </c>
      <c r="U1419" s="10">
        <f t="shared" si="430"/>
        <v>6.1505832449628844E-2</v>
      </c>
      <c r="V1419" s="10">
        <f t="shared" si="431"/>
        <v>9.6500530222693531E-2</v>
      </c>
      <c r="W1419" s="1">
        <v>1</v>
      </c>
      <c r="X1419" s="1">
        <v>6</v>
      </c>
      <c r="Y1419" s="1">
        <v>4</v>
      </c>
      <c r="Z1419" s="1">
        <v>12</v>
      </c>
      <c r="AA1419" s="8">
        <f t="shared" si="432"/>
        <v>23</v>
      </c>
      <c r="AB1419" s="10">
        <f t="shared" si="433"/>
        <v>4.3478260869565216E-2</v>
      </c>
      <c r="AC1419" s="10">
        <f t="shared" si="434"/>
        <v>0.2608695652173913</v>
      </c>
      <c r="AD1419" s="10">
        <f t="shared" si="435"/>
        <v>0.17391304347826086</v>
      </c>
      <c r="AE1419" s="10">
        <f t="shared" si="436"/>
        <v>0.52173913043478259</v>
      </c>
      <c r="AF1419" s="1">
        <v>3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41</v>
      </c>
      <c r="AO1419" s="20" t="str">
        <f t="shared" si="419"/>
        <v>36-50</v>
      </c>
      <c r="AP1419" s="1">
        <v>2617</v>
      </c>
      <c r="AQ1419" s="1">
        <v>0</v>
      </c>
      <c r="AR1419" s="1">
        <v>0</v>
      </c>
      <c r="AS1419" s="1">
        <v>1</v>
      </c>
      <c r="AT1419" s="1">
        <v>0</v>
      </c>
      <c r="AU1419" s="1">
        <v>0</v>
      </c>
      <c r="AV1419" s="1">
        <v>0</v>
      </c>
      <c r="AW1419" s="1">
        <v>1</v>
      </c>
      <c r="AX1419" s="1">
        <v>0</v>
      </c>
      <c r="AY1419" s="1">
        <v>0</v>
      </c>
      <c r="AZ1419" s="1">
        <v>761</v>
      </c>
      <c r="BA1419" s="23">
        <v>42232</v>
      </c>
      <c r="BB1419" s="25">
        <f t="shared" si="420"/>
        <v>8</v>
      </c>
      <c r="BC1419" s="25" t="str">
        <f t="shared" si="421"/>
        <v>August</v>
      </c>
      <c r="BD1419" s="25">
        <v>1</v>
      </c>
      <c r="BE1419" t="str">
        <f t="shared" si="422"/>
        <v>780,60152,High income,1279,High spender,0.0212628009043756,0,1,6,325,83,300,86,58,91,943,0.344644750795334,0.088016967126193,0.31813361611877,0.0911983032873807,0.0615058324496288,0.0965005302226935,1,6,4,12,23,0.0434782608695652,0.260869565217391,0.173913043478261,0.521739130434783,3,0,0,0,0,0,0,0,41,36-50,2617,0,0,1,0,0,0,1,0,0,761</v>
      </c>
    </row>
    <row r="1420" spans="1:57" ht="13.2" x14ac:dyDescent="0.25">
      <c r="A1420" s="8">
        <v>702</v>
      </c>
      <c r="B1420" s="1">
        <v>70379</v>
      </c>
      <c r="C1420" s="8" t="str">
        <f t="shared" si="423"/>
        <v>High income</v>
      </c>
      <c r="D1420" s="31">
        <v>90</v>
      </c>
      <c r="E1420" s="34" t="str">
        <f t="shared" si="424"/>
        <v>Low spender</v>
      </c>
      <c r="F1420" s="10">
        <f t="shared" si="418"/>
        <v>1.2787905483169697E-3</v>
      </c>
      <c r="G1420" s="1">
        <v>0</v>
      </c>
      <c r="H1420" s="1">
        <v>1</v>
      </c>
      <c r="I1420" s="1">
        <v>84</v>
      </c>
      <c r="J1420" s="1">
        <v>553</v>
      </c>
      <c r="K1420" s="1">
        <v>25</v>
      </c>
      <c r="L1420" s="1">
        <v>142</v>
      </c>
      <c r="M1420" s="1">
        <v>65</v>
      </c>
      <c r="N1420" s="1">
        <v>67</v>
      </c>
      <c r="O1420" s="1">
        <v>8</v>
      </c>
      <c r="P1420" s="8">
        <f t="shared" si="425"/>
        <v>860</v>
      </c>
      <c r="Q1420" s="10">
        <f t="shared" si="426"/>
        <v>0.64302325581395348</v>
      </c>
      <c r="R1420" s="10">
        <f t="shared" si="427"/>
        <v>2.9069767441860465E-2</v>
      </c>
      <c r="S1420" s="10">
        <f t="shared" si="428"/>
        <v>0.16511627906976745</v>
      </c>
      <c r="T1420" s="10">
        <f t="shared" si="429"/>
        <v>7.5581395348837205E-2</v>
      </c>
      <c r="U1420" s="10">
        <f t="shared" si="430"/>
        <v>7.7906976744186049E-2</v>
      </c>
      <c r="V1420" s="10">
        <f t="shared" si="431"/>
        <v>9.3023255813953487E-3</v>
      </c>
      <c r="W1420" s="1">
        <v>3</v>
      </c>
      <c r="X1420" s="1">
        <v>6</v>
      </c>
      <c r="Y1420" s="1">
        <v>3</v>
      </c>
      <c r="Z1420" s="1">
        <v>13</v>
      </c>
      <c r="AA1420" s="8">
        <f t="shared" si="432"/>
        <v>25</v>
      </c>
      <c r="AB1420" s="10">
        <f t="shared" si="433"/>
        <v>0.12</v>
      </c>
      <c r="AC1420" s="10">
        <f t="shared" si="434"/>
        <v>0.24</v>
      </c>
      <c r="AD1420" s="10">
        <f t="shared" si="435"/>
        <v>0.12</v>
      </c>
      <c r="AE1420" s="10">
        <f t="shared" si="436"/>
        <v>0.52</v>
      </c>
      <c r="AF1420" s="1">
        <v>4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44</v>
      </c>
      <c r="AO1420" s="20" t="str">
        <f t="shared" si="419"/>
        <v>36-50</v>
      </c>
      <c r="AP1420" s="1">
        <v>2642</v>
      </c>
      <c r="AQ1420" s="1">
        <v>0</v>
      </c>
      <c r="AR1420" s="1">
        <v>0</v>
      </c>
      <c r="AS1420" s="1">
        <v>1</v>
      </c>
      <c r="AT1420" s="1">
        <v>0</v>
      </c>
      <c r="AU1420" s="1">
        <v>0</v>
      </c>
      <c r="AV1420" s="1">
        <v>0</v>
      </c>
      <c r="AW1420" s="1">
        <v>0</v>
      </c>
      <c r="AX1420" s="1">
        <v>1</v>
      </c>
      <c r="AY1420" s="1">
        <v>0</v>
      </c>
      <c r="AZ1420" s="1">
        <v>844</v>
      </c>
      <c r="BA1420" s="23">
        <v>42207</v>
      </c>
      <c r="BB1420" s="25">
        <f t="shared" si="420"/>
        <v>7</v>
      </c>
      <c r="BC1420" s="25" t="str">
        <f t="shared" si="421"/>
        <v>July</v>
      </c>
      <c r="BD1420" s="25">
        <v>1</v>
      </c>
      <c r="BE1420" t="str">
        <f t="shared" si="422"/>
        <v>702,70379,High income,90,Low spender,0.00127879054831697,0,1,84,553,25,142,65,67,8,860,0.643023255813953,0.0290697674418605,0.165116279069767,0.0755813953488372,0.077906976744186,0.00930232558139535,3,6,3,13,25,0.12,0.24,0.12,0.52,4,0,0,0,0,0,0,0,44,36-50,2642,0,0,1,0,0,0,0,1,0,844</v>
      </c>
    </row>
    <row r="1421" spans="1:57" ht="13.2" x14ac:dyDescent="0.25">
      <c r="A1421" s="8">
        <v>665</v>
      </c>
      <c r="B1421" s="1">
        <v>62503</v>
      </c>
      <c r="C1421" s="8" t="str">
        <f t="shared" si="423"/>
        <v>High income</v>
      </c>
      <c r="D1421" s="31">
        <v>900</v>
      </c>
      <c r="E1421" s="34" t="str">
        <f t="shared" si="424"/>
        <v>High spender</v>
      </c>
      <c r="F1421" s="10">
        <f t="shared" si="418"/>
        <v>1.4399308833176007E-2</v>
      </c>
      <c r="G1421" s="1">
        <v>0</v>
      </c>
      <c r="H1421" s="1">
        <v>1</v>
      </c>
      <c r="I1421" s="1">
        <v>40</v>
      </c>
      <c r="J1421" s="1">
        <v>478</v>
      </c>
      <c r="K1421" s="1">
        <v>0</v>
      </c>
      <c r="L1421" s="1">
        <v>193</v>
      </c>
      <c r="M1421" s="1">
        <v>110</v>
      </c>
      <c r="N1421" s="1">
        <v>75</v>
      </c>
      <c r="O1421" s="1">
        <v>117</v>
      </c>
      <c r="P1421" s="8">
        <f t="shared" si="425"/>
        <v>973</v>
      </c>
      <c r="Q1421" s="10">
        <f t="shared" si="426"/>
        <v>0.49126413155190135</v>
      </c>
      <c r="R1421" s="10">
        <f t="shared" si="427"/>
        <v>0</v>
      </c>
      <c r="S1421" s="10">
        <f t="shared" si="428"/>
        <v>0.19835560123329907</v>
      </c>
      <c r="T1421" s="10">
        <f t="shared" si="429"/>
        <v>0.11305241521068859</v>
      </c>
      <c r="U1421" s="10">
        <f t="shared" si="430"/>
        <v>7.7081192189105863E-2</v>
      </c>
      <c r="V1421" s="10">
        <f t="shared" si="431"/>
        <v>0.12024665981500514</v>
      </c>
      <c r="W1421" s="1">
        <v>4</v>
      </c>
      <c r="X1421" s="1">
        <v>8</v>
      </c>
      <c r="Y1421" s="1">
        <v>3</v>
      </c>
      <c r="Z1421" s="1">
        <v>11</v>
      </c>
      <c r="AA1421" s="8">
        <f t="shared" si="432"/>
        <v>26</v>
      </c>
      <c r="AB1421" s="10">
        <f t="shared" si="433"/>
        <v>0.15384615384615385</v>
      </c>
      <c r="AC1421" s="10">
        <f t="shared" si="434"/>
        <v>0.30769230769230771</v>
      </c>
      <c r="AD1421" s="10">
        <f t="shared" si="435"/>
        <v>0.11538461538461539</v>
      </c>
      <c r="AE1421" s="10">
        <f t="shared" si="436"/>
        <v>0.42307692307692307</v>
      </c>
      <c r="AF1421" s="1">
        <v>5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64</v>
      </c>
      <c r="AO1421" s="20" t="str">
        <f t="shared" si="419"/>
        <v>50-65</v>
      </c>
      <c r="AP1421" s="1">
        <v>2655</v>
      </c>
      <c r="AQ1421" s="1">
        <v>0</v>
      </c>
      <c r="AR1421" s="1">
        <v>1</v>
      </c>
      <c r="AS1421" s="1">
        <v>0</v>
      </c>
      <c r="AT1421" s="1">
        <v>0</v>
      </c>
      <c r="AU1421" s="1">
        <v>0</v>
      </c>
      <c r="AV1421" s="1">
        <v>0</v>
      </c>
      <c r="AW1421" s="1">
        <v>1</v>
      </c>
      <c r="AX1421" s="1">
        <v>0</v>
      </c>
      <c r="AY1421" s="1">
        <v>0</v>
      </c>
      <c r="AZ1421" s="1">
        <v>739</v>
      </c>
      <c r="BA1421" s="23">
        <v>42194</v>
      </c>
      <c r="BB1421" s="25">
        <f t="shared" si="420"/>
        <v>7</v>
      </c>
      <c r="BC1421" s="25" t="str">
        <f t="shared" si="421"/>
        <v>July</v>
      </c>
      <c r="BD1421" s="25">
        <v>1</v>
      </c>
      <c r="BE1421" t="str">
        <f t="shared" si="422"/>
        <v>665,62503,High income,900,High spender,0.014399308833176,0,1,40,478,0,193,110,75,117,973,0.491264131551901,0,0.198355601233299,0.113052415210689,0.0770811921891059,0.120246659815005,4,8,3,11,26,0.153846153846154,0.307692307692308,0.115384615384615,0.423076923076923,5,0,0,0,0,0,0,0,64,50-65,2655,0,1,0,0,0,0,1,0,0,739</v>
      </c>
    </row>
    <row r="1422" spans="1:57" ht="13.2" x14ac:dyDescent="0.25">
      <c r="A1422" s="8">
        <v>592</v>
      </c>
      <c r="B1422" s="1">
        <v>75278</v>
      </c>
      <c r="C1422" s="8" t="str">
        <f t="shared" si="423"/>
        <v>High income</v>
      </c>
      <c r="D1422" s="31">
        <v>39</v>
      </c>
      <c r="E1422" s="34" t="str">
        <f t="shared" si="424"/>
        <v>Low spender</v>
      </c>
      <c r="F1422" s="10">
        <f t="shared" si="418"/>
        <v>5.1807965142538321E-4</v>
      </c>
      <c r="G1422" s="1">
        <v>0</v>
      </c>
      <c r="H1422" s="1">
        <v>0</v>
      </c>
      <c r="I1422" s="1">
        <v>17</v>
      </c>
      <c r="J1422" s="1">
        <v>304</v>
      </c>
      <c r="K1422" s="1">
        <v>98</v>
      </c>
      <c r="L1422" s="1">
        <v>230</v>
      </c>
      <c r="M1422" s="1">
        <v>150</v>
      </c>
      <c r="N1422" s="1">
        <v>74</v>
      </c>
      <c r="O1422" s="1">
        <v>74</v>
      </c>
      <c r="P1422" s="8">
        <f t="shared" si="425"/>
        <v>930</v>
      </c>
      <c r="Q1422" s="10">
        <f t="shared" si="426"/>
        <v>0.32688172043010755</v>
      </c>
      <c r="R1422" s="10">
        <f t="shared" si="427"/>
        <v>0.10537634408602151</v>
      </c>
      <c r="S1422" s="10">
        <f t="shared" si="428"/>
        <v>0.24731182795698925</v>
      </c>
      <c r="T1422" s="10">
        <f t="shared" si="429"/>
        <v>0.16129032258064516</v>
      </c>
      <c r="U1422" s="10">
        <f t="shared" si="430"/>
        <v>7.9569892473118284E-2</v>
      </c>
      <c r="V1422" s="10">
        <f t="shared" si="431"/>
        <v>7.9569892473118284E-2</v>
      </c>
      <c r="W1422" s="1">
        <v>1</v>
      </c>
      <c r="X1422" s="1">
        <v>6</v>
      </c>
      <c r="Y1422" s="1">
        <v>3</v>
      </c>
      <c r="Z1422" s="1">
        <v>13</v>
      </c>
      <c r="AA1422" s="8">
        <f t="shared" si="432"/>
        <v>23</v>
      </c>
      <c r="AB1422" s="10">
        <f t="shared" si="433"/>
        <v>4.3478260869565216E-2</v>
      </c>
      <c r="AC1422" s="10">
        <f t="shared" si="434"/>
        <v>0.2608695652173913</v>
      </c>
      <c r="AD1422" s="10">
        <f t="shared" si="435"/>
        <v>0.13043478260869565</v>
      </c>
      <c r="AE1422" s="10">
        <f t="shared" si="436"/>
        <v>0.56521739130434778</v>
      </c>
      <c r="AF1422" s="1">
        <v>3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68</v>
      </c>
      <c r="AO1422" s="20" t="str">
        <f t="shared" si="419"/>
        <v>66+</v>
      </c>
      <c r="AP1422" s="1">
        <v>2675</v>
      </c>
      <c r="AQ1422" s="1">
        <v>0</v>
      </c>
      <c r="AR1422" s="1">
        <v>0</v>
      </c>
      <c r="AS1422" s="1">
        <v>0</v>
      </c>
      <c r="AT1422" s="1">
        <v>1</v>
      </c>
      <c r="AU1422" s="1">
        <v>0</v>
      </c>
      <c r="AV1422" s="1">
        <v>0</v>
      </c>
      <c r="AW1422" s="1">
        <v>1</v>
      </c>
      <c r="AX1422" s="1">
        <v>0</v>
      </c>
      <c r="AY1422" s="1">
        <v>0</v>
      </c>
      <c r="AZ1422" s="1">
        <v>782</v>
      </c>
      <c r="BA1422" s="23">
        <v>42174</v>
      </c>
      <c r="BB1422" s="25">
        <f t="shared" si="420"/>
        <v>6</v>
      </c>
      <c r="BC1422" s="25" t="str">
        <f t="shared" si="421"/>
        <v>June</v>
      </c>
      <c r="BD1422" s="25">
        <v>1</v>
      </c>
      <c r="BE1422" t="str">
        <f t="shared" si="422"/>
        <v>592,75278,High income,39,Low spender,0.000518079651425383,0,0,17,304,98,230,150,74,74,930,0.326881720430108,0.105376344086022,0.247311827956989,0.161290322580645,0.0795698924731183,0.0795698924731183,1,6,3,13,23,0.0434782608695652,0.260869565217391,0.130434782608696,0.565217391304348,3,0,0,0,0,0,0,0,68,66+,2675,0,0,0,1,0,0,1,0,0,782</v>
      </c>
    </row>
    <row r="1423" spans="1:57" ht="13.2" x14ac:dyDescent="0.25">
      <c r="A1423" s="8">
        <v>1245</v>
      </c>
      <c r="B1423" s="1">
        <v>61209</v>
      </c>
      <c r="C1423" s="8" t="str">
        <f t="shared" si="423"/>
        <v>High income</v>
      </c>
      <c r="D1423" s="31">
        <v>145</v>
      </c>
      <c r="E1423" s="34" t="str">
        <f t="shared" si="424"/>
        <v>Low spender</v>
      </c>
      <c r="F1423" s="10">
        <f t="shared" si="418"/>
        <v>2.368932673299678E-3</v>
      </c>
      <c r="G1423" s="1">
        <v>0</v>
      </c>
      <c r="H1423" s="1">
        <v>0</v>
      </c>
      <c r="I1423" s="1">
        <v>73</v>
      </c>
      <c r="J1423" s="1">
        <v>466</v>
      </c>
      <c r="K1423" s="1">
        <v>0</v>
      </c>
      <c r="L1423" s="1">
        <v>224</v>
      </c>
      <c r="M1423" s="1">
        <v>119</v>
      </c>
      <c r="N1423" s="1">
        <v>49</v>
      </c>
      <c r="O1423" s="1">
        <v>99</v>
      </c>
      <c r="P1423" s="8">
        <f t="shared" si="425"/>
        <v>957</v>
      </c>
      <c r="Q1423" s="10">
        <f t="shared" si="426"/>
        <v>0.48693834900731453</v>
      </c>
      <c r="R1423" s="10">
        <f t="shared" si="427"/>
        <v>0</v>
      </c>
      <c r="S1423" s="10">
        <f t="shared" si="428"/>
        <v>0.23406478578892373</v>
      </c>
      <c r="T1423" s="10">
        <f t="shared" si="429"/>
        <v>0.12434691745036573</v>
      </c>
      <c r="U1423" s="10">
        <f t="shared" si="430"/>
        <v>5.1201671891327065E-2</v>
      </c>
      <c r="V1423" s="10">
        <f t="shared" si="431"/>
        <v>0.10344827586206896</v>
      </c>
      <c r="W1423" s="1">
        <v>1</v>
      </c>
      <c r="X1423" s="1">
        <v>5</v>
      </c>
      <c r="Y1423" s="1">
        <v>3</v>
      </c>
      <c r="Z1423" s="1">
        <v>4</v>
      </c>
      <c r="AA1423" s="8">
        <f t="shared" si="432"/>
        <v>13</v>
      </c>
      <c r="AB1423" s="10">
        <f t="shared" si="433"/>
        <v>7.6923076923076927E-2</v>
      </c>
      <c r="AC1423" s="10">
        <f t="shared" si="434"/>
        <v>0.38461538461538464</v>
      </c>
      <c r="AD1423" s="10">
        <f t="shared" si="435"/>
        <v>0.23076923076923078</v>
      </c>
      <c r="AE1423" s="10">
        <f t="shared" si="436"/>
        <v>0.30769230769230771</v>
      </c>
      <c r="AF1423" s="1">
        <v>2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50</v>
      </c>
      <c r="AO1423" s="20" t="str">
        <f t="shared" si="419"/>
        <v>36-50</v>
      </c>
      <c r="AP1423" s="1">
        <v>2467</v>
      </c>
      <c r="AQ1423" s="1">
        <v>0</v>
      </c>
      <c r="AR1423" s="1">
        <v>0</v>
      </c>
      <c r="AS1423" s="1">
        <v>1</v>
      </c>
      <c r="AT1423" s="1">
        <v>0</v>
      </c>
      <c r="AU1423" s="1">
        <v>0</v>
      </c>
      <c r="AV1423" s="1">
        <v>0</v>
      </c>
      <c r="AW1423" s="1">
        <v>1</v>
      </c>
      <c r="AX1423" s="1">
        <v>0</v>
      </c>
      <c r="AY1423" s="1">
        <v>0</v>
      </c>
      <c r="AZ1423" s="1">
        <v>759</v>
      </c>
      <c r="BA1423" s="23">
        <v>42382</v>
      </c>
      <c r="BB1423" s="25">
        <f t="shared" si="420"/>
        <v>1</v>
      </c>
      <c r="BC1423" s="25" t="str">
        <f t="shared" si="421"/>
        <v>January</v>
      </c>
      <c r="BD1423" s="25">
        <v>1</v>
      </c>
      <c r="BE1423" t="str">
        <f t="shared" si="422"/>
        <v>1245,61209,High income,145,Low spender,0.00236893267329968,0,0,73,466,0,224,119,49,99,957,0.486938349007315,0,0.234064785788924,0.124346917450366,0.0512016718913271,0.103448275862069,1,5,3,4,13,0.0769230769230769,0.384615384615385,0.230769230769231,0.307692307692308,2,0,0,0,0,0,0,0,50,36-50,2467,0,0,1,0,0,0,1,0,0,759</v>
      </c>
    </row>
    <row r="1424" spans="1:57" ht="13.2" x14ac:dyDescent="0.25">
      <c r="A1424" s="8">
        <v>597</v>
      </c>
      <c r="B1424" s="1">
        <v>48948</v>
      </c>
      <c r="C1424" s="8" t="str">
        <f t="shared" si="423"/>
        <v>Low income</v>
      </c>
      <c r="D1424" s="31">
        <v>335</v>
      </c>
      <c r="E1424" s="34" t="str">
        <f t="shared" si="424"/>
        <v>Low spender</v>
      </c>
      <c r="F1424" s="10">
        <f t="shared" si="418"/>
        <v>6.843997711857481E-3</v>
      </c>
      <c r="G1424" s="1">
        <v>0</v>
      </c>
      <c r="H1424" s="1">
        <v>0</v>
      </c>
      <c r="I1424" s="1">
        <v>53</v>
      </c>
      <c r="J1424" s="1">
        <v>437</v>
      </c>
      <c r="K1424" s="1">
        <v>8</v>
      </c>
      <c r="L1424" s="1">
        <v>206</v>
      </c>
      <c r="M1424" s="1">
        <v>160</v>
      </c>
      <c r="N1424" s="1">
        <v>49</v>
      </c>
      <c r="O1424" s="1">
        <v>42</v>
      </c>
      <c r="P1424" s="8">
        <f t="shared" si="425"/>
        <v>902</v>
      </c>
      <c r="Q1424" s="10">
        <f t="shared" si="426"/>
        <v>0.48447893569844791</v>
      </c>
      <c r="R1424" s="10">
        <f t="shared" si="427"/>
        <v>8.869179600886918E-3</v>
      </c>
      <c r="S1424" s="10">
        <f t="shared" si="428"/>
        <v>0.22838137472283815</v>
      </c>
      <c r="T1424" s="10">
        <f t="shared" si="429"/>
        <v>0.17738359201773837</v>
      </c>
      <c r="U1424" s="10">
        <f t="shared" si="430"/>
        <v>5.432372505543237E-2</v>
      </c>
      <c r="V1424" s="10">
        <f t="shared" si="431"/>
        <v>4.6563192904656318E-2</v>
      </c>
      <c r="W1424" s="1">
        <v>2</v>
      </c>
      <c r="X1424" s="1">
        <v>7</v>
      </c>
      <c r="Y1424" s="1">
        <v>10</v>
      </c>
      <c r="Z1424" s="1">
        <v>5</v>
      </c>
      <c r="AA1424" s="8">
        <f t="shared" si="432"/>
        <v>24</v>
      </c>
      <c r="AB1424" s="10">
        <f t="shared" si="433"/>
        <v>8.3333333333333329E-2</v>
      </c>
      <c r="AC1424" s="10">
        <f t="shared" si="434"/>
        <v>0.29166666666666669</v>
      </c>
      <c r="AD1424" s="10">
        <f t="shared" si="435"/>
        <v>0.41666666666666669</v>
      </c>
      <c r="AE1424" s="10">
        <f t="shared" si="436"/>
        <v>0.20833333333333334</v>
      </c>
      <c r="AF1424" s="1">
        <v>6</v>
      </c>
      <c r="AG1424" s="1">
        <v>0</v>
      </c>
      <c r="AH1424" s="1">
        <v>0</v>
      </c>
      <c r="AI1424" s="1">
        <v>1</v>
      </c>
      <c r="AJ1424" s="1">
        <v>0</v>
      </c>
      <c r="AK1424" s="1">
        <v>0</v>
      </c>
      <c r="AL1424" s="1">
        <v>0</v>
      </c>
      <c r="AM1424" s="1">
        <v>1</v>
      </c>
      <c r="AN1424" s="1">
        <v>77</v>
      </c>
      <c r="AO1424" s="20" t="str">
        <f t="shared" si="419"/>
        <v>66+</v>
      </c>
      <c r="AP1424" s="1">
        <v>2672</v>
      </c>
      <c r="AQ1424" s="1">
        <v>1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1</v>
      </c>
      <c r="AZ1424" s="1">
        <v>818</v>
      </c>
      <c r="BA1424" s="23">
        <v>42177</v>
      </c>
      <c r="BB1424" s="25">
        <f t="shared" si="420"/>
        <v>6</v>
      </c>
      <c r="BC1424" s="25" t="str">
        <f t="shared" si="421"/>
        <v>June</v>
      </c>
      <c r="BD1424" s="25">
        <v>1</v>
      </c>
      <c r="BE1424" t="str">
        <f t="shared" si="422"/>
        <v>597,48948,Low income,335,Low spender,0.00684399771185748,0,0,53,437,8,206,160,49,42,902,0.484478935698448,0.00886917960088692,0.228381374722838,0.177383592017738,0.0543237250554324,0.0465631929046563,2,7,10,5,24,0.0833333333333333,0.291666666666667,0.416666666666667,0.208333333333333,6,0,0,1,0,0,0,1,77,66+,2672,1,0,0,0,0,0,0,0,1,818</v>
      </c>
    </row>
    <row r="1425" spans="1:57" ht="13.2" x14ac:dyDescent="0.25">
      <c r="A1425" s="8">
        <v>1719</v>
      </c>
      <c r="B1425" s="1">
        <v>82224</v>
      </c>
      <c r="C1425" s="8" t="str">
        <f t="shared" si="423"/>
        <v>High income</v>
      </c>
      <c r="D1425" s="31">
        <v>42</v>
      </c>
      <c r="E1425" s="34" t="str">
        <f t="shared" si="424"/>
        <v>Low spender</v>
      </c>
      <c r="F1425" s="10">
        <f t="shared" si="418"/>
        <v>5.1079976649153532E-4</v>
      </c>
      <c r="G1425" s="1">
        <v>0</v>
      </c>
      <c r="H1425" s="1">
        <v>0</v>
      </c>
      <c r="I1425" s="1">
        <v>83</v>
      </c>
      <c r="J1425" s="1">
        <v>307</v>
      </c>
      <c r="K1425" s="1">
        <v>26</v>
      </c>
      <c r="L1425" s="1">
        <v>360</v>
      </c>
      <c r="M1425" s="1">
        <v>138</v>
      </c>
      <c r="N1425" s="1">
        <v>31</v>
      </c>
      <c r="O1425" s="1">
        <v>40</v>
      </c>
      <c r="P1425" s="8">
        <f t="shared" si="425"/>
        <v>902</v>
      </c>
      <c r="Q1425" s="10">
        <f t="shared" si="426"/>
        <v>0.34035476718403546</v>
      </c>
      <c r="R1425" s="10">
        <f t="shared" si="427"/>
        <v>2.8824833702882482E-2</v>
      </c>
      <c r="S1425" s="10">
        <f t="shared" si="428"/>
        <v>0.3991130820399113</v>
      </c>
      <c r="T1425" s="10">
        <f t="shared" si="429"/>
        <v>0.15299334811529933</v>
      </c>
      <c r="U1425" s="10">
        <f t="shared" si="430"/>
        <v>3.4368070953436809E-2</v>
      </c>
      <c r="V1425" s="10">
        <f t="shared" si="431"/>
        <v>4.4345898004434593E-2</v>
      </c>
      <c r="W1425" s="1">
        <v>1</v>
      </c>
      <c r="X1425" s="1">
        <v>6</v>
      </c>
      <c r="Y1425" s="1">
        <v>9</v>
      </c>
      <c r="Z1425" s="1">
        <v>5</v>
      </c>
      <c r="AA1425" s="8">
        <f t="shared" si="432"/>
        <v>21</v>
      </c>
      <c r="AB1425" s="10">
        <f t="shared" si="433"/>
        <v>4.7619047619047616E-2</v>
      </c>
      <c r="AC1425" s="10">
        <f t="shared" si="434"/>
        <v>0.2857142857142857</v>
      </c>
      <c r="AD1425" s="10">
        <f t="shared" si="435"/>
        <v>0.42857142857142855</v>
      </c>
      <c r="AE1425" s="10">
        <f t="shared" si="436"/>
        <v>0.23809523809523808</v>
      </c>
      <c r="AF1425" s="1">
        <v>3</v>
      </c>
      <c r="AG1425" s="1">
        <v>1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56</v>
      </c>
      <c r="AO1425" s="20" t="str">
        <f t="shared" si="419"/>
        <v>50-65</v>
      </c>
      <c r="AP1425" s="1">
        <v>2314</v>
      </c>
      <c r="AQ1425" s="1">
        <v>0</v>
      </c>
      <c r="AR1425" s="1">
        <v>1</v>
      </c>
      <c r="AS1425" s="1">
        <v>0</v>
      </c>
      <c r="AT1425" s="1">
        <v>0</v>
      </c>
      <c r="AU1425" s="1">
        <v>0</v>
      </c>
      <c r="AV1425" s="1">
        <v>0</v>
      </c>
      <c r="AW1425" s="1">
        <v>1</v>
      </c>
      <c r="AX1425" s="1">
        <v>0</v>
      </c>
      <c r="AY1425" s="1">
        <v>0</v>
      </c>
      <c r="AZ1425" s="1">
        <v>822</v>
      </c>
      <c r="BA1425" s="23">
        <v>42535</v>
      </c>
      <c r="BB1425" s="25">
        <f t="shared" si="420"/>
        <v>6</v>
      </c>
      <c r="BC1425" s="25" t="str">
        <f t="shared" si="421"/>
        <v>June</v>
      </c>
      <c r="BD1425" s="25">
        <v>1</v>
      </c>
      <c r="BE1425" t="str">
        <f t="shared" si="422"/>
        <v>1719,82224,High income,42,Low spender,0.000510799766491535,0,0,83,307,26,360,138,31,40,902,0.340354767184035,0.0288248337028825,0.399113082039911,0.152993348115299,0.0343680709534368,0.0443458980044346,1,6,9,5,21,0.0476190476190476,0.285714285714286,0.428571428571429,0.238095238095238,3,1,0,0,0,0,0,0,56,50-65,2314,0,1,0,0,0,0,1,0,0,822</v>
      </c>
    </row>
    <row r="1426" spans="1:57" ht="13.2" x14ac:dyDescent="0.25">
      <c r="A1426" s="8">
        <v>2007</v>
      </c>
      <c r="B1426" s="1">
        <v>72570</v>
      </c>
      <c r="C1426" s="8" t="str">
        <f t="shared" si="423"/>
        <v>High income</v>
      </c>
      <c r="D1426" s="31">
        <v>180</v>
      </c>
      <c r="E1426" s="34" t="str">
        <f t="shared" si="424"/>
        <v>Low spender</v>
      </c>
      <c r="F1426" s="10">
        <f t="shared" si="418"/>
        <v>2.4803637866887144E-3</v>
      </c>
      <c r="G1426" s="1">
        <v>0</v>
      </c>
      <c r="H1426" s="1">
        <v>0</v>
      </c>
      <c r="I1426" s="1">
        <v>67</v>
      </c>
      <c r="J1426" s="1">
        <v>274</v>
      </c>
      <c r="K1426" s="1">
        <v>83</v>
      </c>
      <c r="L1426" s="1">
        <v>216</v>
      </c>
      <c r="M1426" s="1">
        <v>151</v>
      </c>
      <c r="N1426" s="1">
        <v>141</v>
      </c>
      <c r="O1426" s="1">
        <v>224</v>
      </c>
      <c r="P1426" s="8">
        <f t="shared" si="425"/>
        <v>1089</v>
      </c>
      <c r="Q1426" s="10">
        <f t="shared" si="426"/>
        <v>0.25160697887970618</v>
      </c>
      <c r="R1426" s="10">
        <f t="shared" si="427"/>
        <v>7.6216712580348941E-2</v>
      </c>
      <c r="S1426" s="10">
        <f t="shared" si="428"/>
        <v>0.19834710743801653</v>
      </c>
      <c r="T1426" s="10">
        <f t="shared" si="429"/>
        <v>0.13865932047750229</v>
      </c>
      <c r="U1426" s="10">
        <f t="shared" si="430"/>
        <v>0.12947658402203857</v>
      </c>
      <c r="V1426" s="10">
        <f t="shared" si="431"/>
        <v>0.2056932966023875</v>
      </c>
      <c r="W1426" s="1">
        <v>1</v>
      </c>
      <c r="X1426" s="1">
        <v>4</v>
      </c>
      <c r="Y1426" s="1">
        <v>6</v>
      </c>
      <c r="Z1426" s="1">
        <v>12</v>
      </c>
      <c r="AA1426" s="8">
        <f t="shared" si="432"/>
        <v>23</v>
      </c>
      <c r="AB1426" s="10">
        <f t="shared" si="433"/>
        <v>4.3478260869565216E-2</v>
      </c>
      <c r="AC1426" s="10">
        <f t="shared" si="434"/>
        <v>0.17391304347826086</v>
      </c>
      <c r="AD1426" s="10">
        <f t="shared" si="435"/>
        <v>0.2608695652173913</v>
      </c>
      <c r="AE1426" s="10">
        <f t="shared" si="436"/>
        <v>0.52173913043478259</v>
      </c>
      <c r="AF1426" s="1">
        <v>1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36</v>
      </c>
      <c r="AO1426" s="20" t="str">
        <f t="shared" si="419"/>
        <v>36-50</v>
      </c>
      <c r="AP1426" s="1">
        <v>2224</v>
      </c>
      <c r="AQ1426" s="1">
        <v>0</v>
      </c>
      <c r="AR1426" s="1">
        <v>1</v>
      </c>
      <c r="AS1426" s="1">
        <v>0</v>
      </c>
      <c r="AT1426" s="1">
        <v>0</v>
      </c>
      <c r="AU1426" s="1">
        <v>0</v>
      </c>
      <c r="AV1426" s="1">
        <v>0</v>
      </c>
      <c r="AW1426" s="1">
        <v>1</v>
      </c>
      <c r="AX1426" s="1">
        <v>0</v>
      </c>
      <c r="AY1426" s="1">
        <v>0</v>
      </c>
      <c r="AZ1426" s="1">
        <v>641</v>
      </c>
      <c r="BA1426" s="23">
        <v>42625</v>
      </c>
      <c r="BB1426" s="25">
        <f t="shared" si="420"/>
        <v>9</v>
      </c>
      <c r="BC1426" s="25" t="str">
        <f t="shared" si="421"/>
        <v>September</v>
      </c>
      <c r="BD1426" s="25">
        <v>1</v>
      </c>
      <c r="BE1426" t="str">
        <f t="shared" si="422"/>
        <v>2007,72570,High income,180,Low spender,0.00248036378668871,0,0,67,274,83,216,151,141,224,1089,0.251606978879706,0.0762167125803489,0.198347107438017,0.138659320477502,0.129476584022039,0.205693296602387,1,4,6,12,23,0.0434782608695652,0.173913043478261,0.260869565217391,0.521739130434783,1,0,0,0,0,0,0,0,36,36-50,2224,0,1,0,0,0,0,1,0,0,641</v>
      </c>
    </row>
    <row r="1427" spans="1:57" ht="13.2" x14ac:dyDescent="0.25">
      <c r="A1427" s="8">
        <v>1033</v>
      </c>
      <c r="B1427" s="1">
        <v>72940</v>
      </c>
      <c r="C1427" s="8" t="str">
        <f t="shared" si="423"/>
        <v>High income</v>
      </c>
      <c r="D1427" s="31">
        <v>755</v>
      </c>
      <c r="E1427" s="34" t="str">
        <f t="shared" si="424"/>
        <v>High spender</v>
      </c>
      <c r="F1427" s="10">
        <f t="shared" si="418"/>
        <v>1.035097340279682E-2</v>
      </c>
      <c r="G1427" s="1">
        <v>0</v>
      </c>
      <c r="H1427" s="1">
        <v>0</v>
      </c>
      <c r="I1427" s="1">
        <v>13</v>
      </c>
      <c r="J1427" s="1">
        <v>182</v>
      </c>
      <c r="K1427" s="1">
        <v>74</v>
      </c>
      <c r="L1427" s="1">
        <v>298</v>
      </c>
      <c r="M1427" s="1">
        <v>162</v>
      </c>
      <c r="N1427" s="1">
        <v>149</v>
      </c>
      <c r="O1427" s="1">
        <v>116</v>
      </c>
      <c r="P1427" s="8">
        <f t="shared" si="425"/>
        <v>981</v>
      </c>
      <c r="Q1427" s="10">
        <f t="shared" si="426"/>
        <v>0.18552497451580022</v>
      </c>
      <c r="R1427" s="10">
        <f t="shared" si="427"/>
        <v>7.5433231396534142E-2</v>
      </c>
      <c r="S1427" s="10">
        <f t="shared" si="428"/>
        <v>0.30377166156982671</v>
      </c>
      <c r="T1427" s="10">
        <f t="shared" si="429"/>
        <v>0.16513761467889909</v>
      </c>
      <c r="U1427" s="10">
        <f t="shared" si="430"/>
        <v>0.15188583078491336</v>
      </c>
      <c r="V1427" s="10">
        <f t="shared" si="431"/>
        <v>0.11824668705402651</v>
      </c>
      <c r="W1427" s="1">
        <v>1</v>
      </c>
      <c r="X1427" s="1">
        <v>3</v>
      </c>
      <c r="Y1427" s="1">
        <v>3</v>
      </c>
      <c r="Z1427" s="1">
        <v>6</v>
      </c>
      <c r="AA1427" s="8">
        <f t="shared" si="432"/>
        <v>13</v>
      </c>
      <c r="AB1427" s="10">
        <f t="shared" si="433"/>
        <v>7.6923076923076927E-2</v>
      </c>
      <c r="AC1427" s="10">
        <f t="shared" si="434"/>
        <v>0.23076923076923078</v>
      </c>
      <c r="AD1427" s="10">
        <f t="shared" si="435"/>
        <v>0.23076923076923078</v>
      </c>
      <c r="AE1427" s="10">
        <f t="shared" si="436"/>
        <v>0.46153846153846156</v>
      </c>
      <c r="AF1427" s="1">
        <v>1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50</v>
      </c>
      <c r="AO1427" s="20" t="str">
        <f t="shared" si="419"/>
        <v>36-50</v>
      </c>
      <c r="AP1427" s="1">
        <v>2534</v>
      </c>
      <c r="AQ1427" s="1">
        <v>0</v>
      </c>
      <c r="AR1427" s="1">
        <v>1</v>
      </c>
      <c r="AS1427" s="1">
        <v>0</v>
      </c>
      <c r="AT1427" s="1">
        <v>0</v>
      </c>
      <c r="AU1427" s="1">
        <v>0</v>
      </c>
      <c r="AV1427" s="1">
        <v>0</v>
      </c>
      <c r="AW1427" s="1">
        <v>1</v>
      </c>
      <c r="AX1427" s="1">
        <v>0</v>
      </c>
      <c r="AY1427" s="1">
        <v>0</v>
      </c>
      <c r="AZ1427" s="1">
        <v>749</v>
      </c>
      <c r="BA1427" s="23">
        <v>42315</v>
      </c>
      <c r="BB1427" s="25">
        <f t="shared" si="420"/>
        <v>11</v>
      </c>
      <c r="BC1427" s="25" t="str">
        <f t="shared" si="421"/>
        <v>November</v>
      </c>
      <c r="BD1427" s="25">
        <v>1</v>
      </c>
      <c r="BE1427" t="str">
        <f t="shared" si="422"/>
        <v>1033,72940,High income,755,High spender,0.0103509734027968,0,0,13,182,74,298,162,149,116,981,0.1855249745158,0.0754332313965341,0.303771661569827,0.165137614678899,0.151885830784913,0.118246687054027,1,3,3,6,13,0.0769230769230769,0.230769230769231,0.230769230769231,0.461538461538462,1,0,0,0,0,0,0,0,50,36-50,2534,0,1,0,0,0,0,1,0,0,749</v>
      </c>
    </row>
    <row r="1428" spans="1:57" ht="13.2" x14ac:dyDescent="0.25">
      <c r="A1428" s="8">
        <v>1756</v>
      </c>
      <c r="B1428" s="1">
        <v>76234</v>
      </c>
      <c r="C1428" s="8" t="str">
        <f t="shared" si="423"/>
        <v>High income</v>
      </c>
      <c r="D1428" s="31">
        <v>408</v>
      </c>
      <c r="E1428" s="34" t="str">
        <f t="shared" si="424"/>
        <v>Low spender</v>
      </c>
      <c r="F1428" s="10">
        <f t="shared" si="418"/>
        <v>5.3519427027310645E-3</v>
      </c>
      <c r="G1428" s="1">
        <v>0</v>
      </c>
      <c r="H1428" s="1">
        <v>1</v>
      </c>
      <c r="I1428" s="1">
        <v>21</v>
      </c>
      <c r="J1428" s="1">
        <v>519</v>
      </c>
      <c r="K1428" s="1">
        <v>50</v>
      </c>
      <c r="L1428" s="1">
        <v>167</v>
      </c>
      <c r="M1428" s="1">
        <v>130</v>
      </c>
      <c r="N1428" s="1">
        <v>0</v>
      </c>
      <c r="O1428" s="1">
        <v>41</v>
      </c>
      <c r="P1428" s="8">
        <f t="shared" si="425"/>
        <v>907</v>
      </c>
      <c r="Q1428" s="10">
        <f t="shared" si="426"/>
        <v>0.57221609702315324</v>
      </c>
      <c r="R1428" s="10">
        <f t="shared" si="427"/>
        <v>5.5126791620727672E-2</v>
      </c>
      <c r="S1428" s="10">
        <f t="shared" si="428"/>
        <v>0.18412348401323042</v>
      </c>
      <c r="T1428" s="10">
        <f t="shared" si="429"/>
        <v>0.14332965821389196</v>
      </c>
      <c r="U1428" s="10">
        <f t="shared" si="430"/>
        <v>0</v>
      </c>
      <c r="V1428" s="10">
        <f t="shared" si="431"/>
        <v>4.5203969128996692E-2</v>
      </c>
      <c r="W1428" s="1">
        <v>1</v>
      </c>
      <c r="X1428" s="1">
        <v>8</v>
      </c>
      <c r="Y1428" s="1">
        <v>3</v>
      </c>
      <c r="Z1428" s="1">
        <v>11</v>
      </c>
      <c r="AA1428" s="8">
        <f t="shared" si="432"/>
        <v>23</v>
      </c>
      <c r="AB1428" s="10">
        <f t="shared" si="433"/>
        <v>4.3478260869565216E-2</v>
      </c>
      <c r="AC1428" s="10">
        <f t="shared" si="434"/>
        <v>0.34782608695652173</v>
      </c>
      <c r="AD1428" s="10">
        <f t="shared" si="435"/>
        <v>0.13043478260869565</v>
      </c>
      <c r="AE1428" s="10">
        <f t="shared" si="436"/>
        <v>0.47826086956521741</v>
      </c>
      <c r="AF1428" s="1">
        <v>3</v>
      </c>
      <c r="AG1428" s="1">
        <v>0</v>
      </c>
      <c r="AH1428" s="1">
        <v>0</v>
      </c>
      <c r="AI1428" s="1">
        <v>0</v>
      </c>
      <c r="AJ1428" s="1">
        <v>1</v>
      </c>
      <c r="AK1428" s="1">
        <v>0</v>
      </c>
      <c r="AL1428" s="1">
        <v>0</v>
      </c>
      <c r="AM1428" s="1">
        <v>0</v>
      </c>
      <c r="AN1428" s="1">
        <v>48</v>
      </c>
      <c r="AO1428" s="20" t="str">
        <f t="shared" si="419"/>
        <v>36-50</v>
      </c>
      <c r="AP1428" s="1">
        <v>2302</v>
      </c>
      <c r="AQ1428" s="1">
        <v>0</v>
      </c>
      <c r="AR1428" s="1">
        <v>1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1</v>
      </c>
      <c r="AY1428" s="1">
        <v>0</v>
      </c>
      <c r="AZ1428" s="1">
        <v>825</v>
      </c>
      <c r="BA1428" s="23">
        <v>42547</v>
      </c>
      <c r="BB1428" s="25">
        <f t="shared" si="420"/>
        <v>6</v>
      </c>
      <c r="BC1428" s="25" t="str">
        <f t="shared" si="421"/>
        <v>June</v>
      </c>
      <c r="BD1428" s="25">
        <v>1</v>
      </c>
      <c r="BE1428" t="str">
        <f t="shared" si="422"/>
        <v>1756,76234,High income,408,Low spender,0.00535194270273106,0,1,21,519,50,167,130,0,41,907,0.572216097023153,0.0551267916207277,0.18412348401323,0.143329658213892,0,0.0452039691289967,1,8,3,11,23,0.0434782608695652,0.347826086956522,0.130434782608696,0.478260869565217,3,0,0,0,1,0,0,0,48,36-50,2302,0,1,0,0,0,0,0,1,0,825</v>
      </c>
    </row>
    <row r="1429" spans="1:57" ht="13.2" x14ac:dyDescent="0.25">
      <c r="A1429" s="8">
        <v>802</v>
      </c>
      <c r="B1429" s="1">
        <v>69867</v>
      </c>
      <c r="C1429" s="8" t="str">
        <f t="shared" si="423"/>
        <v>High income</v>
      </c>
      <c r="D1429" s="31">
        <v>54</v>
      </c>
      <c r="E1429" s="34" t="str">
        <f t="shared" si="424"/>
        <v>Low spender</v>
      </c>
      <c r="F1429" s="10">
        <f t="shared" si="418"/>
        <v>7.7289707587272958E-4</v>
      </c>
      <c r="G1429" s="1">
        <v>0</v>
      </c>
      <c r="H1429" s="1">
        <v>0</v>
      </c>
      <c r="I1429" s="1">
        <v>30</v>
      </c>
      <c r="J1429" s="1">
        <v>196</v>
      </c>
      <c r="K1429" s="1">
        <v>0</v>
      </c>
      <c r="L1429" s="1">
        <v>512</v>
      </c>
      <c r="M1429" s="1">
        <v>33</v>
      </c>
      <c r="N1429" s="1">
        <v>130</v>
      </c>
      <c r="O1429" s="1">
        <v>54</v>
      </c>
      <c r="P1429" s="8">
        <f t="shared" si="425"/>
        <v>925</v>
      </c>
      <c r="Q1429" s="10">
        <f t="shared" si="426"/>
        <v>0.21189189189189189</v>
      </c>
      <c r="R1429" s="10">
        <f t="shared" si="427"/>
        <v>0</v>
      </c>
      <c r="S1429" s="10">
        <f t="shared" si="428"/>
        <v>0.55351351351351352</v>
      </c>
      <c r="T1429" s="10">
        <f t="shared" si="429"/>
        <v>3.5675675675675679E-2</v>
      </c>
      <c r="U1429" s="10">
        <f t="shared" si="430"/>
        <v>0.14054054054054055</v>
      </c>
      <c r="V1429" s="10">
        <f t="shared" si="431"/>
        <v>5.8378378378378379E-2</v>
      </c>
      <c r="W1429" s="1">
        <v>1</v>
      </c>
      <c r="X1429" s="1">
        <v>3</v>
      </c>
      <c r="Y1429" s="1">
        <v>5</v>
      </c>
      <c r="Z1429" s="1">
        <v>8</v>
      </c>
      <c r="AA1429" s="8">
        <f t="shared" si="432"/>
        <v>17</v>
      </c>
      <c r="AB1429" s="10">
        <f t="shared" si="433"/>
        <v>5.8823529411764705E-2</v>
      </c>
      <c r="AC1429" s="10">
        <f t="shared" si="434"/>
        <v>0.17647058823529413</v>
      </c>
      <c r="AD1429" s="10">
        <f t="shared" si="435"/>
        <v>0.29411764705882354</v>
      </c>
      <c r="AE1429" s="10">
        <f t="shared" si="436"/>
        <v>0.47058823529411764</v>
      </c>
      <c r="AF1429" s="1">
        <v>1</v>
      </c>
      <c r="AG1429" s="1">
        <v>1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1</v>
      </c>
      <c r="AN1429" s="1">
        <v>34</v>
      </c>
      <c r="AO1429" s="20" t="str">
        <f t="shared" si="419"/>
        <v>24-35</v>
      </c>
      <c r="AP1429" s="1">
        <v>2612</v>
      </c>
      <c r="AQ1429" s="1">
        <v>0</v>
      </c>
      <c r="AR1429" s="1">
        <v>0</v>
      </c>
      <c r="AS1429" s="1">
        <v>1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1</v>
      </c>
      <c r="AZ1429" s="1">
        <v>817</v>
      </c>
      <c r="BA1429" s="23">
        <v>42237</v>
      </c>
      <c r="BB1429" s="25">
        <f t="shared" si="420"/>
        <v>8</v>
      </c>
      <c r="BC1429" s="25" t="str">
        <f t="shared" si="421"/>
        <v>August</v>
      </c>
      <c r="BD1429" s="25">
        <v>1</v>
      </c>
      <c r="BE1429" t="str">
        <f t="shared" si="422"/>
        <v>802,69867,High income,54,Low spender,0.00077289707587273,0,0,30,196,0,512,33,130,54,925,0.211891891891892,0,0.553513513513514,0.0356756756756757,0.140540540540541,0.0583783783783784,1,3,5,8,17,0.0588235294117647,0.176470588235294,0.294117647058824,0.470588235294118,1,1,0,0,0,0,0,1,34,24-35,2612,0,0,1,0,0,0,0,0,1,817</v>
      </c>
    </row>
    <row r="1430" spans="1:57" ht="13.2" x14ac:dyDescent="0.25">
      <c r="A1430" s="8">
        <v>610</v>
      </c>
      <c r="B1430" s="1">
        <v>81320</v>
      </c>
      <c r="C1430" s="8" t="str">
        <f t="shared" si="423"/>
        <v>High income</v>
      </c>
      <c r="D1430" s="31">
        <v>47</v>
      </c>
      <c r="E1430" s="34" t="str">
        <f t="shared" si="424"/>
        <v>Low spender</v>
      </c>
      <c r="F1430" s="10">
        <f t="shared" si="418"/>
        <v>5.7796360059026071E-4</v>
      </c>
      <c r="G1430" s="1">
        <v>0</v>
      </c>
      <c r="H1430" s="1">
        <v>0</v>
      </c>
      <c r="I1430" s="1">
        <v>61</v>
      </c>
      <c r="J1430" s="1">
        <v>183</v>
      </c>
      <c r="K1430" s="1">
        <v>33</v>
      </c>
      <c r="L1430" s="1">
        <v>493</v>
      </c>
      <c r="M1430" s="1">
        <v>59</v>
      </c>
      <c r="N1430" s="1">
        <v>103</v>
      </c>
      <c r="O1430" s="1">
        <v>57</v>
      </c>
      <c r="P1430" s="8">
        <f t="shared" si="425"/>
        <v>928</v>
      </c>
      <c r="Q1430" s="10">
        <f t="shared" si="426"/>
        <v>0.19719827586206898</v>
      </c>
      <c r="R1430" s="10">
        <f t="shared" si="427"/>
        <v>3.5560344827586209E-2</v>
      </c>
      <c r="S1430" s="10">
        <f t="shared" si="428"/>
        <v>0.53125</v>
      </c>
      <c r="T1430" s="10">
        <f t="shared" si="429"/>
        <v>6.3577586206896547E-2</v>
      </c>
      <c r="U1430" s="10">
        <f t="shared" si="430"/>
        <v>0.11099137931034483</v>
      </c>
      <c r="V1430" s="10">
        <f t="shared" si="431"/>
        <v>6.1422413793103446E-2</v>
      </c>
      <c r="W1430" s="1">
        <v>1</v>
      </c>
      <c r="X1430" s="1">
        <v>4</v>
      </c>
      <c r="Y1430" s="1">
        <v>3</v>
      </c>
      <c r="Z1430" s="1">
        <v>10</v>
      </c>
      <c r="AA1430" s="8">
        <f t="shared" si="432"/>
        <v>18</v>
      </c>
      <c r="AB1430" s="10">
        <f t="shared" si="433"/>
        <v>5.5555555555555552E-2</v>
      </c>
      <c r="AC1430" s="10">
        <f t="shared" si="434"/>
        <v>0.22222222222222221</v>
      </c>
      <c r="AD1430" s="10">
        <f t="shared" si="435"/>
        <v>0.16666666666666666</v>
      </c>
      <c r="AE1430" s="10">
        <f t="shared" si="436"/>
        <v>0.55555555555555558</v>
      </c>
      <c r="AF1430" s="1">
        <v>2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62</v>
      </c>
      <c r="AO1430" s="20" t="str">
        <f t="shared" si="419"/>
        <v>50-65</v>
      </c>
      <c r="AP1430" s="1">
        <v>2667</v>
      </c>
      <c r="AQ1430" s="1">
        <v>0</v>
      </c>
      <c r="AR1430" s="1">
        <v>1</v>
      </c>
      <c r="AS1430" s="1">
        <v>0</v>
      </c>
      <c r="AT1430" s="1">
        <v>0</v>
      </c>
      <c r="AU1430" s="1">
        <v>0</v>
      </c>
      <c r="AV1430" s="1">
        <v>0</v>
      </c>
      <c r="AW1430" s="1">
        <v>1</v>
      </c>
      <c r="AX1430" s="1">
        <v>0</v>
      </c>
      <c r="AY1430" s="1">
        <v>0</v>
      </c>
      <c r="AZ1430" s="1">
        <v>814</v>
      </c>
      <c r="BA1430" s="23">
        <v>42182</v>
      </c>
      <c r="BB1430" s="25">
        <f t="shared" si="420"/>
        <v>6</v>
      </c>
      <c r="BC1430" s="25" t="str">
        <f t="shared" si="421"/>
        <v>June</v>
      </c>
      <c r="BD1430" s="25">
        <v>1</v>
      </c>
      <c r="BE1430" t="str">
        <f t="shared" si="422"/>
        <v>610,81320,High income,47,Low spender,0.000577963600590261,0,0,61,183,33,493,59,103,57,928,0.197198275862069,0.0355603448275862,0.53125,0.0635775862068965,0.110991379310345,0.0614224137931034,1,4,3,10,18,0.0555555555555556,0.222222222222222,0.166666666666667,0.555555555555556,2,0,0,0,0,0,0,0,62,50-65,2667,0,1,0,0,0,0,1,0,0,814</v>
      </c>
    </row>
    <row r="1431" spans="1:57" ht="13.2" x14ac:dyDescent="0.25">
      <c r="A1431" s="8">
        <v>1206</v>
      </c>
      <c r="B1431" s="1">
        <v>52845</v>
      </c>
      <c r="C1431" s="8" t="str">
        <f t="shared" si="423"/>
        <v>High income</v>
      </c>
      <c r="D1431" s="31">
        <v>916</v>
      </c>
      <c r="E1431" s="34" t="str">
        <f t="shared" si="424"/>
        <v>High spender</v>
      </c>
      <c r="F1431" s="10">
        <f t="shared" si="418"/>
        <v>1.7333711798656448E-2</v>
      </c>
      <c r="G1431" s="1">
        <v>1</v>
      </c>
      <c r="H1431" s="1">
        <v>0</v>
      </c>
      <c r="I1431" s="1">
        <v>7</v>
      </c>
      <c r="J1431" s="1">
        <v>384</v>
      </c>
      <c r="K1431" s="1">
        <v>25</v>
      </c>
      <c r="L1431" s="1">
        <v>292</v>
      </c>
      <c r="M1431" s="1">
        <v>130</v>
      </c>
      <c r="N1431" s="1">
        <v>41</v>
      </c>
      <c r="O1431" s="1">
        <v>64</v>
      </c>
      <c r="P1431" s="8">
        <f t="shared" si="425"/>
        <v>936</v>
      </c>
      <c r="Q1431" s="10">
        <f t="shared" si="426"/>
        <v>0.41025641025641024</v>
      </c>
      <c r="R1431" s="10">
        <f t="shared" si="427"/>
        <v>2.6709401709401708E-2</v>
      </c>
      <c r="S1431" s="10">
        <f t="shared" si="428"/>
        <v>0.31196581196581197</v>
      </c>
      <c r="T1431" s="10">
        <f t="shared" si="429"/>
        <v>0.1388888888888889</v>
      </c>
      <c r="U1431" s="10">
        <f t="shared" si="430"/>
        <v>4.38034188034188E-2</v>
      </c>
      <c r="V1431" s="10">
        <f t="shared" si="431"/>
        <v>6.8376068376068383E-2</v>
      </c>
      <c r="W1431" s="1">
        <v>3</v>
      </c>
      <c r="X1431" s="1">
        <v>8</v>
      </c>
      <c r="Y1431" s="1">
        <v>8</v>
      </c>
      <c r="Z1431" s="1">
        <v>6</v>
      </c>
      <c r="AA1431" s="8">
        <f t="shared" si="432"/>
        <v>25</v>
      </c>
      <c r="AB1431" s="10">
        <f t="shared" si="433"/>
        <v>0.12</v>
      </c>
      <c r="AC1431" s="10">
        <f t="shared" si="434"/>
        <v>0.32</v>
      </c>
      <c r="AD1431" s="10">
        <f t="shared" si="435"/>
        <v>0.32</v>
      </c>
      <c r="AE1431" s="10">
        <f t="shared" si="436"/>
        <v>0.24</v>
      </c>
      <c r="AF1431" s="1">
        <v>6</v>
      </c>
      <c r="AG1431" s="1">
        <v>0</v>
      </c>
      <c r="AH1431" s="1">
        <v>0</v>
      </c>
      <c r="AI1431" s="1">
        <v>1</v>
      </c>
      <c r="AJ1431" s="1">
        <v>0</v>
      </c>
      <c r="AK1431" s="1">
        <v>0</v>
      </c>
      <c r="AL1431" s="1">
        <v>0</v>
      </c>
      <c r="AM1431" s="1">
        <v>0</v>
      </c>
      <c r="AN1431" s="1">
        <v>47</v>
      </c>
      <c r="AO1431" s="20" t="str">
        <f t="shared" si="419"/>
        <v>36-50</v>
      </c>
      <c r="AP1431" s="1">
        <v>2479</v>
      </c>
      <c r="AQ1431" s="1">
        <v>0</v>
      </c>
      <c r="AR1431" s="1">
        <v>1</v>
      </c>
      <c r="AS1431" s="1">
        <v>0</v>
      </c>
      <c r="AT1431" s="1">
        <v>0</v>
      </c>
      <c r="AU1431" s="1">
        <v>0</v>
      </c>
      <c r="AV1431" s="1">
        <v>0</v>
      </c>
      <c r="AW1431" s="1">
        <v>1</v>
      </c>
      <c r="AX1431" s="1">
        <v>0</v>
      </c>
      <c r="AY1431" s="1">
        <v>0</v>
      </c>
      <c r="AZ1431" s="1">
        <v>808</v>
      </c>
      <c r="BA1431" s="23">
        <v>42370</v>
      </c>
      <c r="BB1431" s="25">
        <f t="shared" si="420"/>
        <v>1</v>
      </c>
      <c r="BC1431" s="25" t="str">
        <f t="shared" si="421"/>
        <v>January</v>
      </c>
      <c r="BD1431" s="25">
        <v>1</v>
      </c>
      <c r="BE1431" t="str">
        <f t="shared" si="422"/>
        <v>1206,52845,High income,916,High spender,0.0173337117986564,1,0,7,384,25,292,130,41,64,936,0.41025641025641,0.0267094017094017,0.311965811965812,0.138888888888889,0.0438034188034188,0.0683760683760684,3,8,8,6,25,0.12,0.32,0.32,0.24,6,0,0,1,0,0,0,0,47,36-50,2479,0,1,0,0,0,0,1,0,0,808</v>
      </c>
    </row>
    <row r="1432" spans="1:57" ht="13.2" x14ac:dyDescent="0.25">
      <c r="A1432" s="8">
        <v>989</v>
      </c>
      <c r="B1432" s="1">
        <v>72635</v>
      </c>
      <c r="C1432" s="8" t="str">
        <f t="shared" si="423"/>
        <v>High income</v>
      </c>
      <c r="D1432" s="31">
        <v>21</v>
      </c>
      <c r="E1432" s="34" t="str">
        <f t="shared" si="424"/>
        <v>Low spender</v>
      </c>
      <c r="F1432" s="10">
        <f t="shared" si="418"/>
        <v>2.8911681696151993E-4</v>
      </c>
      <c r="G1432" s="1">
        <v>0</v>
      </c>
      <c r="H1432" s="1">
        <v>0</v>
      </c>
      <c r="I1432" s="1">
        <v>54</v>
      </c>
      <c r="J1432" s="1">
        <v>390</v>
      </c>
      <c r="K1432" s="1">
        <v>22</v>
      </c>
      <c r="L1432" s="1">
        <v>323</v>
      </c>
      <c r="M1432" s="1">
        <v>104</v>
      </c>
      <c r="N1432" s="1">
        <v>35</v>
      </c>
      <c r="O1432" s="1">
        <v>107</v>
      </c>
      <c r="P1432" s="8">
        <f t="shared" si="425"/>
        <v>981</v>
      </c>
      <c r="Q1432" s="10">
        <f t="shared" si="426"/>
        <v>0.39755351681957185</v>
      </c>
      <c r="R1432" s="10">
        <f t="shared" si="427"/>
        <v>2.2426095820591234E-2</v>
      </c>
      <c r="S1432" s="10">
        <f t="shared" si="428"/>
        <v>0.32925586136595308</v>
      </c>
      <c r="T1432" s="10">
        <f t="shared" si="429"/>
        <v>0.10601427115188583</v>
      </c>
      <c r="U1432" s="10">
        <f t="shared" si="430"/>
        <v>3.5677879714576963E-2</v>
      </c>
      <c r="V1432" s="10">
        <f t="shared" si="431"/>
        <v>0.109072375127421</v>
      </c>
      <c r="W1432" s="1">
        <v>1</v>
      </c>
      <c r="X1432" s="1">
        <v>6</v>
      </c>
      <c r="Y1432" s="1">
        <v>8</v>
      </c>
      <c r="Z1432" s="1">
        <v>6</v>
      </c>
      <c r="AA1432" s="8">
        <f t="shared" si="432"/>
        <v>21</v>
      </c>
      <c r="AB1432" s="10">
        <f t="shared" si="433"/>
        <v>4.7619047619047616E-2</v>
      </c>
      <c r="AC1432" s="10">
        <f t="shared" si="434"/>
        <v>0.2857142857142857</v>
      </c>
      <c r="AD1432" s="10">
        <f t="shared" si="435"/>
        <v>0.38095238095238093</v>
      </c>
      <c r="AE1432" s="10">
        <f t="shared" si="436"/>
        <v>0.2857142857142857</v>
      </c>
      <c r="AF1432" s="1">
        <v>3</v>
      </c>
      <c r="AG1432" s="1">
        <v>1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65</v>
      </c>
      <c r="AO1432" s="20" t="str">
        <f t="shared" si="419"/>
        <v>50-65</v>
      </c>
      <c r="AP1432" s="1">
        <v>2550</v>
      </c>
      <c r="AQ1432" s="1">
        <v>0</v>
      </c>
      <c r="AR1432" s="1">
        <v>1</v>
      </c>
      <c r="AS1432" s="1">
        <v>0</v>
      </c>
      <c r="AT1432" s="1">
        <v>0</v>
      </c>
      <c r="AU1432" s="1">
        <v>0</v>
      </c>
      <c r="AV1432" s="1">
        <v>1</v>
      </c>
      <c r="AW1432" s="1">
        <v>0</v>
      </c>
      <c r="AX1432" s="1">
        <v>0</v>
      </c>
      <c r="AY1432" s="1">
        <v>0</v>
      </c>
      <c r="AZ1432" s="1">
        <v>767</v>
      </c>
      <c r="BA1432" s="23">
        <v>42299</v>
      </c>
      <c r="BB1432" s="25">
        <f t="shared" si="420"/>
        <v>10</v>
      </c>
      <c r="BC1432" s="25" t="str">
        <f t="shared" si="421"/>
        <v>October</v>
      </c>
      <c r="BD1432" s="25">
        <v>1</v>
      </c>
      <c r="BE1432" t="str">
        <f t="shared" si="422"/>
        <v>989,72635,High income,21,Low spender,0.00028911681696152,0,0,54,390,22,323,104,35,107,981,0.397553516819572,0.0224260958205912,0.329255861365953,0.106014271151886,0.035677879714577,0.109072375127421,1,6,8,6,21,0.0476190476190476,0.285714285714286,0.380952380952381,0.285714285714286,3,1,0,0,0,0,0,0,65,50-65,2550,0,1,0,0,0,1,0,0,0,767</v>
      </c>
    </row>
    <row r="1433" spans="1:57" ht="13.2" x14ac:dyDescent="0.25">
      <c r="A1433" s="8">
        <v>1718</v>
      </c>
      <c r="B1433" s="1">
        <v>75012</v>
      </c>
      <c r="C1433" s="8" t="str">
        <f t="shared" si="423"/>
        <v>High income</v>
      </c>
      <c r="D1433" s="31">
        <v>959</v>
      </c>
      <c r="E1433" s="34" t="str">
        <f t="shared" si="424"/>
        <v>High spender</v>
      </c>
      <c r="F1433" s="10">
        <f t="shared" si="418"/>
        <v>1.2784621127286301E-2</v>
      </c>
      <c r="G1433" s="1">
        <v>0</v>
      </c>
      <c r="H1433" s="1">
        <v>0</v>
      </c>
      <c r="I1433" s="1">
        <v>41</v>
      </c>
      <c r="J1433" s="1">
        <v>294</v>
      </c>
      <c r="K1433" s="1">
        <v>142</v>
      </c>
      <c r="L1433" s="1">
        <v>218</v>
      </c>
      <c r="M1433" s="1">
        <v>164</v>
      </c>
      <c r="N1433" s="1">
        <v>58</v>
      </c>
      <c r="O1433" s="1">
        <v>151</v>
      </c>
      <c r="P1433" s="8">
        <f t="shared" si="425"/>
        <v>1027</v>
      </c>
      <c r="Q1433" s="10">
        <f t="shared" si="426"/>
        <v>0.28627069133398247</v>
      </c>
      <c r="R1433" s="10">
        <f t="shared" si="427"/>
        <v>0.1382667964946446</v>
      </c>
      <c r="S1433" s="10">
        <f t="shared" si="428"/>
        <v>0.21226874391431352</v>
      </c>
      <c r="T1433" s="10">
        <f t="shared" si="429"/>
        <v>0.15968841285296981</v>
      </c>
      <c r="U1433" s="10">
        <f t="shared" si="430"/>
        <v>5.6475170399221029E-2</v>
      </c>
      <c r="V1433" s="10">
        <f t="shared" si="431"/>
        <v>0.14703018500486856</v>
      </c>
      <c r="W1433" s="1">
        <v>1</v>
      </c>
      <c r="X1433" s="1">
        <v>3</v>
      </c>
      <c r="Y1433" s="1">
        <v>8</v>
      </c>
      <c r="Z1433" s="1">
        <v>11</v>
      </c>
      <c r="AA1433" s="8">
        <f t="shared" si="432"/>
        <v>23</v>
      </c>
      <c r="AB1433" s="10">
        <f t="shared" si="433"/>
        <v>4.3478260869565216E-2</v>
      </c>
      <c r="AC1433" s="10">
        <f t="shared" si="434"/>
        <v>0.13043478260869565</v>
      </c>
      <c r="AD1433" s="10">
        <f t="shared" si="435"/>
        <v>0.34782608695652173</v>
      </c>
      <c r="AE1433" s="10">
        <f t="shared" si="436"/>
        <v>0.47826086956521741</v>
      </c>
      <c r="AF1433" s="1">
        <v>1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44</v>
      </c>
      <c r="AO1433" s="20" t="str">
        <f t="shared" si="419"/>
        <v>36-50</v>
      </c>
      <c r="AP1433" s="1">
        <v>2314</v>
      </c>
      <c r="AQ1433" s="1">
        <v>1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1</v>
      </c>
      <c r="AY1433" s="1">
        <v>0</v>
      </c>
      <c r="AZ1433" s="1">
        <v>725</v>
      </c>
      <c r="BA1433" s="23">
        <v>42535</v>
      </c>
      <c r="BB1433" s="25">
        <f t="shared" si="420"/>
        <v>6</v>
      </c>
      <c r="BC1433" s="25" t="str">
        <f t="shared" si="421"/>
        <v>June</v>
      </c>
      <c r="BD1433" s="25">
        <v>1</v>
      </c>
      <c r="BE1433" t="str">
        <f t="shared" si="422"/>
        <v>1718,75012,High income,959,High spender,0.0127846211272863,0,0,41,294,142,218,164,58,151,1027,0.286270691333982,0.138266796494645,0.212268743914314,0.15968841285297,0.056475170399221,0.147030185004869,1,3,8,11,23,0.0434782608695652,0.130434782608696,0.347826086956522,0.478260869565217,1,0,0,0,0,0,0,0,44,36-50,2314,1,0,0,0,0,0,0,1,0,725</v>
      </c>
    </row>
    <row r="1434" spans="1:57" ht="13.2" x14ac:dyDescent="0.25">
      <c r="A1434" s="8">
        <v>168</v>
      </c>
      <c r="B1434" s="1">
        <v>78825</v>
      </c>
      <c r="C1434" s="8" t="str">
        <f t="shared" si="423"/>
        <v>High income</v>
      </c>
      <c r="D1434" s="31">
        <v>124</v>
      </c>
      <c r="E1434" s="34" t="str">
        <f t="shared" si="424"/>
        <v>Low spender</v>
      </c>
      <c r="F1434" s="10">
        <f t="shared" si="418"/>
        <v>1.573104979384713E-3</v>
      </c>
      <c r="G1434" s="1">
        <v>0</v>
      </c>
      <c r="H1434" s="1">
        <v>0</v>
      </c>
      <c r="I1434" s="1">
        <v>35</v>
      </c>
      <c r="J1434" s="1">
        <v>483</v>
      </c>
      <c r="K1434" s="1">
        <v>74</v>
      </c>
      <c r="L1434" s="1">
        <v>114</v>
      </c>
      <c r="M1434" s="1">
        <v>169</v>
      </c>
      <c r="N1434" s="1">
        <v>37</v>
      </c>
      <c r="O1434" s="1">
        <v>18</v>
      </c>
      <c r="P1434" s="8">
        <f t="shared" si="425"/>
        <v>895</v>
      </c>
      <c r="Q1434" s="10">
        <f t="shared" si="426"/>
        <v>0.53966480446927378</v>
      </c>
      <c r="R1434" s="10">
        <f t="shared" si="427"/>
        <v>8.2681564245810052E-2</v>
      </c>
      <c r="S1434" s="10">
        <f t="shared" si="428"/>
        <v>0.12737430167597766</v>
      </c>
      <c r="T1434" s="10">
        <f t="shared" si="429"/>
        <v>0.1888268156424581</v>
      </c>
      <c r="U1434" s="10">
        <f t="shared" si="430"/>
        <v>4.1340782122905026E-2</v>
      </c>
      <c r="V1434" s="10">
        <f t="shared" si="431"/>
        <v>2.0111731843575419E-2</v>
      </c>
      <c r="W1434" s="1">
        <v>1</v>
      </c>
      <c r="X1434" s="1">
        <v>5</v>
      </c>
      <c r="Y1434" s="1">
        <v>10</v>
      </c>
      <c r="Z1434" s="1">
        <v>13</v>
      </c>
      <c r="AA1434" s="8">
        <f t="shared" si="432"/>
        <v>29</v>
      </c>
      <c r="AB1434" s="10">
        <f t="shared" si="433"/>
        <v>3.4482758620689655E-2</v>
      </c>
      <c r="AC1434" s="10">
        <f t="shared" si="434"/>
        <v>0.17241379310344829</v>
      </c>
      <c r="AD1434" s="10">
        <f t="shared" si="435"/>
        <v>0.34482758620689657</v>
      </c>
      <c r="AE1434" s="10">
        <f t="shared" si="436"/>
        <v>0.44827586206896552</v>
      </c>
      <c r="AF1434" s="1">
        <v>3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1</v>
      </c>
      <c r="AN1434" s="1">
        <v>56</v>
      </c>
      <c r="AO1434" s="20" t="str">
        <f t="shared" si="419"/>
        <v>50-65</v>
      </c>
      <c r="AP1434" s="1">
        <v>2812</v>
      </c>
      <c r="AQ1434" s="1">
        <v>1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1</v>
      </c>
      <c r="AZ1434" s="1">
        <v>859</v>
      </c>
      <c r="BA1434" s="23">
        <v>42037</v>
      </c>
      <c r="BB1434" s="25">
        <f t="shared" si="420"/>
        <v>2</v>
      </c>
      <c r="BC1434" s="25" t="str">
        <f t="shared" si="421"/>
        <v>February</v>
      </c>
      <c r="BD1434" s="25">
        <v>1</v>
      </c>
      <c r="BE1434" t="str">
        <f t="shared" si="422"/>
        <v>168,78825,High income,124,Low spender,0.00157310497938471,0,0,35,483,74,114,169,37,18,895,0.539664804469274,0.0826815642458101,0.127374301675978,0.188826815642458,0.041340782122905,0.0201117318435754,1,5,10,13,29,0.0344827586206897,0.172413793103448,0.344827586206897,0.448275862068966,3,0,0,0,0,0,0,1,56,50-65,2812,1,0,0,0,0,0,0,0,1,859</v>
      </c>
    </row>
    <row r="1435" spans="1:57" ht="13.2" x14ac:dyDescent="0.25">
      <c r="A1435" s="8">
        <v>1653</v>
      </c>
      <c r="B1435" s="1">
        <v>67353</v>
      </c>
      <c r="C1435" s="8" t="str">
        <f t="shared" si="423"/>
        <v>High income</v>
      </c>
      <c r="D1435" s="31">
        <v>22</v>
      </c>
      <c r="E1435" s="34" t="str">
        <f t="shared" si="424"/>
        <v>Low spender</v>
      </c>
      <c r="F1435" s="10">
        <f t="shared" si="418"/>
        <v>3.2663726931242854E-4</v>
      </c>
      <c r="G1435" s="1">
        <v>0</v>
      </c>
      <c r="H1435" s="1">
        <v>1</v>
      </c>
      <c r="I1435" s="1">
        <v>37</v>
      </c>
      <c r="J1435" s="1">
        <v>702</v>
      </c>
      <c r="K1435" s="1">
        <v>17</v>
      </c>
      <c r="L1435" s="1">
        <v>151</v>
      </c>
      <c r="M1435" s="1">
        <v>0</v>
      </c>
      <c r="N1435" s="1">
        <v>8</v>
      </c>
      <c r="O1435" s="1">
        <v>35</v>
      </c>
      <c r="P1435" s="8">
        <f t="shared" si="425"/>
        <v>913</v>
      </c>
      <c r="Q1435" s="10">
        <f t="shared" si="426"/>
        <v>0.76889375684556405</v>
      </c>
      <c r="R1435" s="10">
        <f t="shared" si="427"/>
        <v>1.8619934282584884E-2</v>
      </c>
      <c r="S1435" s="10">
        <f t="shared" si="428"/>
        <v>0.16538882803943045</v>
      </c>
      <c r="T1435" s="10">
        <f t="shared" si="429"/>
        <v>0</v>
      </c>
      <c r="U1435" s="10">
        <f t="shared" si="430"/>
        <v>8.7623220153340634E-3</v>
      </c>
      <c r="V1435" s="10">
        <f t="shared" si="431"/>
        <v>3.8335158817086525E-2</v>
      </c>
      <c r="W1435" s="1">
        <v>5</v>
      </c>
      <c r="X1435" s="1">
        <v>5</v>
      </c>
      <c r="Y1435" s="1">
        <v>6</v>
      </c>
      <c r="Z1435" s="1">
        <v>12</v>
      </c>
      <c r="AA1435" s="8">
        <f t="shared" si="432"/>
        <v>28</v>
      </c>
      <c r="AB1435" s="10">
        <f t="shared" si="433"/>
        <v>0.17857142857142858</v>
      </c>
      <c r="AC1435" s="10">
        <f t="shared" si="434"/>
        <v>0.17857142857142858</v>
      </c>
      <c r="AD1435" s="10">
        <f t="shared" si="435"/>
        <v>0.21428571428571427</v>
      </c>
      <c r="AE1435" s="10">
        <f t="shared" si="436"/>
        <v>0.42857142857142855</v>
      </c>
      <c r="AF1435" s="1">
        <v>2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50</v>
      </c>
      <c r="AO1435" s="20" t="str">
        <f t="shared" si="419"/>
        <v>36-50</v>
      </c>
      <c r="AP1435" s="1">
        <v>2339</v>
      </c>
      <c r="AQ1435" s="1">
        <v>0</v>
      </c>
      <c r="AR1435" s="1">
        <v>1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1</v>
      </c>
      <c r="AZ1435" s="1">
        <v>843</v>
      </c>
      <c r="BA1435" s="23">
        <v>42510</v>
      </c>
      <c r="BB1435" s="25">
        <f t="shared" si="420"/>
        <v>5</v>
      </c>
      <c r="BC1435" s="25" t="str">
        <f t="shared" si="421"/>
        <v>May</v>
      </c>
      <c r="BD1435" s="25">
        <v>1</v>
      </c>
      <c r="BE1435" t="str">
        <f t="shared" si="422"/>
        <v>1653,67353,High income,22,Low spender,0.000326637269312429,0,1,37,702,17,151,0,8,35,913,0.768893756845564,0.0186199342825849,0.16538882803943,0,0.00876232201533406,0.0383351588170865,5,5,6,12,28,0.178571428571429,0.178571428571429,0.214285714285714,0.428571428571429,2,0,0,0,0,0,0,0,50,36-50,2339,0,1,0,0,0,0,0,0,1,843</v>
      </c>
    </row>
    <row r="1436" spans="1:57" ht="13.2" x14ac:dyDescent="0.25">
      <c r="A1436" s="8">
        <v>1867</v>
      </c>
      <c r="B1436" s="1">
        <v>57912</v>
      </c>
      <c r="C1436" s="8" t="str">
        <f t="shared" si="423"/>
        <v>High income</v>
      </c>
      <c r="D1436" s="31">
        <v>19</v>
      </c>
      <c r="E1436" s="34" t="str">
        <f t="shared" si="424"/>
        <v>Low spender</v>
      </c>
      <c r="F1436" s="10">
        <f t="shared" si="418"/>
        <v>3.2808398950131233E-4</v>
      </c>
      <c r="G1436" s="1">
        <v>0</v>
      </c>
      <c r="H1436" s="1">
        <v>1</v>
      </c>
      <c r="I1436" s="1">
        <v>34</v>
      </c>
      <c r="J1436" s="1">
        <v>801</v>
      </c>
      <c r="K1436" s="1">
        <v>0</v>
      </c>
      <c r="L1436" s="1">
        <v>80</v>
      </c>
      <c r="M1436" s="1">
        <v>0</v>
      </c>
      <c r="N1436" s="1">
        <v>0</v>
      </c>
      <c r="O1436" s="1">
        <v>35</v>
      </c>
      <c r="P1436" s="8">
        <f t="shared" si="425"/>
        <v>916</v>
      </c>
      <c r="Q1436" s="10">
        <f t="shared" si="426"/>
        <v>0.87445414847161573</v>
      </c>
      <c r="R1436" s="10">
        <f t="shared" si="427"/>
        <v>0</v>
      </c>
      <c r="S1436" s="10">
        <f t="shared" si="428"/>
        <v>8.7336244541484712E-2</v>
      </c>
      <c r="T1436" s="10">
        <f t="shared" si="429"/>
        <v>0</v>
      </c>
      <c r="U1436" s="10">
        <f t="shared" si="430"/>
        <v>0</v>
      </c>
      <c r="V1436" s="10">
        <f t="shared" si="431"/>
        <v>3.8209606986899562E-2</v>
      </c>
      <c r="W1436" s="1">
        <v>5</v>
      </c>
      <c r="X1436" s="1">
        <v>8</v>
      </c>
      <c r="Y1436" s="1">
        <v>3</v>
      </c>
      <c r="Z1436" s="1">
        <v>12</v>
      </c>
      <c r="AA1436" s="8">
        <f t="shared" si="432"/>
        <v>28</v>
      </c>
      <c r="AB1436" s="10">
        <f t="shared" si="433"/>
        <v>0.17857142857142858</v>
      </c>
      <c r="AC1436" s="10">
        <f t="shared" si="434"/>
        <v>0.2857142857142857</v>
      </c>
      <c r="AD1436" s="10">
        <f t="shared" si="435"/>
        <v>0.10714285714285714</v>
      </c>
      <c r="AE1436" s="10">
        <f t="shared" si="436"/>
        <v>0.42857142857142855</v>
      </c>
      <c r="AF1436" s="1">
        <v>5</v>
      </c>
      <c r="AG1436" s="1">
        <v>0</v>
      </c>
      <c r="AH1436" s="1">
        <v>0</v>
      </c>
      <c r="AI1436" s="1">
        <v>0</v>
      </c>
      <c r="AJ1436" s="1">
        <v>1</v>
      </c>
      <c r="AK1436" s="1">
        <v>0</v>
      </c>
      <c r="AL1436" s="1">
        <v>0</v>
      </c>
      <c r="AM1436" s="1">
        <v>0</v>
      </c>
      <c r="AN1436" s="1">
        <v>55</v>
      </c>
      <c r="AO1436" s="20" t="str">
        <f t="shared" si="419"/>
        <v>50-65</v>
      </c>
      <c r="AP1436" s="1">
        <v>2263</v>
      </c>
      <c r="AQ1436" s="1">
        <v>1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1</v>
      </c>
      <c r="AZ1436" s="1">
        <v>846</v>
      </c>
      <c r="BA1436" s="23">
        <v>42586</v>
      </c>
      <c r="BB1436" s="25">
        <f t="shared" si="420"/>
        <v>8</v>
      </c>
      <c r="BC1436" s="25" t="str">
        <f t="shared" si="421"/>
        <v>August</v>
      </c>
      <c r="BD1436" s="25">
        <v>1</v>
      </c>
      <c r="BE1436" t="str">
        <f t="shared" si="422"/>
        <v>1867,57912,High income,19,Low spender,0.000328083989501312,0,1,34,801,0,80,0,0,35,916,0.874454148471616,0,0.0873362445414847,0,0,0.0382096069868996,5,8,3,12,28,0.178571428571429,0.285714285714286,0.107142857142857,0.428571428571429,5,0,0,0,1,0,0,0,55,50-65,2263,1,0,0,0,0,0,0,0,1,846</v>
      </c>
    </row>
    <row r="1437" spans="1:57" ht="13.2" x14ac:dyDescent="0.25">
      <c r="A1437" s="8">
        <v>701</v>
      </c>
      <c r="B1437" s="1">
        <v>56242</v>
      </c>
      <c r="C1437" s="8" t="str">
        <f t="shared" si="423"/>
        <v>High income</v>
      </c>
      <c r="D1437" s="31">
        <v>313</v>
      </c>
      <c r="E1437" s="34" t="str">
        <f t="shared" si="424"/>
        <v>Low spender</v>
      </c>
      <c r="F1437" s="10">
        <f t="shared" si="418"/>
        <v>5.5652359446676861E-3</v>
      </c>
      <c r="G1437" s="1">
        <v>0</v>
      </c>
      <c r="H1437" s="1">
        <v>1</v>
      </c>
      <c r="I1437" s="1">
        <v>72</v>
      </c>
      <c r="J1437" s="1">
        <v>689</v>
      </c>
      <c r="K1437" s="1">
        <v>8</v>
      </c>
      <c r="L1437" s="1">
        <v>167</v>
      </c>
      <c r="M1437" s="1">
        <v>11</v>
      </c>
      <c r="N1437" s="1">
        <v>8</v>
      </c>
      <c r="O1437" s="1">
        <v>88</v>
      </c>
      <c r="P1437" s="8">
        <f t="shared" si="425"/>
        <v>971</v>
      </c>
      <c r="Q1437" s="10">
        <f t="shared" si="426"/>
        <v>0.70957775489186403</v>
      </c>
      <c r="R1437" s="10">
        <f t="shared" si="427"/>
        <v>8.2389289392378988E-3</v>
      </c>
      <c r="S1437" s="10">
        <f t="shared" si="428"/>
        <v>0.17198764160659114</v>
      </c>
      <c r="T1437" s="10">
        <f t="shared" si="429"/>
        <v>1.132852729145211E-2</v>
      </c>
      <c r="U1437" s="10">
        <f t="shared" si="430"/>
        <v>8.2389289392378988E-3</v>
      </c>
      <c r="V1437" s="10">
        <f t="shared" si="431"/>
        <v>9.0628218331616883E-2</v>
      </c>
      <c r="W1437" s="1">
        <v>5</v>
      </c>
      <c r="X1437" s="1">
        <v>8</v>
      </c>
      <c r="Y1437" s="1">
        <v>4</v>
      </c>
      <c r="Z1437" s="1">
        <v>11</v>
      </c>
      <c r="AA1437" s="8">
        <f t="shared" si="432"/>
        <v>28</v>
      </c>
      <c r="AB1437" s="10">
        <f t="shared" si="433"/>
        <v>0.17857142857142858</v>
      </c>
      <c r="AC1437" s="10">
        <f t="shared" si="434"/>
        <v>0.2857142857142857</v>
      </c>
      <c r="AD1437" s="10">
        <f t="shared" si="435"/>
        <v>0.14285714285714285</v>
      </c>
      <c r="AE1437" s="10">
        <f t="shared" si="436"/>
        <v>0.39285714285714285</v>
      </c>
      <c r="AF1437" s="1">
        <v>6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51</v>
      </c>
      <c r="AO1437" s="20" t="str">
        <f t="shared" si="419"/>
        <v>50-65</v>
      </c>
      <c r="AP1437" s="1">
        <v>2642</v>
      </c>
      <c r="AQ1437" s="1">
        <v>0</v>
      </c>
      <c r="AR1437" s="1">
        <v>1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1</v>
      </c>
      <c r="AZ1437" s="1">
        <v>795</v>
      </c>
      <c r="BA1437" s="23">
        <v>42207</v>
      </c>
      <c r="BB1437" s="25">
        <f t="shared" si="420"/>
        <v>7</v>
      </c>
      <c r="BC1437" s="25" t="str">
        <f t="shared" si="421"/>
        <v>July</v>
      </c>
      <c r="BD1437" s="25">
        <v>1</v>
      </c>
      <c r="BE1437" t="str">
        <f t="shared" si="422"/>
        <v>701,56242,High income,313,Low spender,0.00556523594466769,0,1,72,689,8,167,11,8,88,971,0.709577754891864,0.0082389289392379,0.171987641606591,0.0113285272914521,0.0082389289392379,0.0906282183316169,5,8,4,11,28,0.178571428571429,0.285714285714286,0.142857142857143,0.392857142857143,6,0,0,0,0,0,0,0,51,50-65,2642,0,1,0,0,0,0,0,0,1,795</v>
      </c>
    </row>
    <row r="1438" spans="1:57" ht="13.2" x14ac:dyDescent="0.25">
      <c r="A1438" s="8">
        <v>794</v>
      </c>
      <c r="B1438" s="1">
        <v>67605</v>
      </c>
      <c r="C1438" s="8" t="str">
        <f t="shared" si="423"/>
        <v>High income</v>
      </c>
      <c r="D1438" s="31">
        <v>956</v>
      </c>
      <c r="E1438" s="34" t="str">
        <f t="shared" si="424"/>
        <v>High spender</v>
      </c>
      <c r="F1438" s="10">
        <f t="shared" si="418"/>
        <v>1.4140965904888692E-2</v>
      </c>
      <c r="G1438" s="1">
        <v>0</v>
      </c>
      <c r="H1438" s="1">
        <v>0</v>
      </c>
      <c r="I1438" s="1">
        <v>84</v>
      </c>
      <c r="J1438" s="1">
        <v>336</v>
      </c>
      <c r="K1438" s="1">
        <v>28</v>
      </c>
      <c r="L1438" s="1">
        <v>282</v>
      </c>
      <c r="M1438" s="1">
        <v>184</v>
      </c>
      <c r="N1438" s="1">
        <v>54</v>
      </c>
      <c r="O1438" s="1">
        <v>54</v>
      </c>
      <c r="P1438" s="8">
        <f t="shared" si="425"/>
        <v>938</v>
      </c>
      <c r="Q1438" s="10">
        <f t="shared" si="426"/>
        <v>0.35820895522388058</v>
      </c>
      <c r="R1438" s="10">
        <f t="shared" si="427"/>
        <v>2.9850746268656716E-2</v>
      </c>
      <c r="S1438" s="10">
        <f t="shared" si="428"/>
        <v>0.3006396588486141</v>
      </c>
      <c r="T1438" s="10">
        <f t="shared" si="429"/>
        <v>0.19616204690831557</v>
      </c>
      <c r="U1438" s="10">
        <f t="shared" si="430"/>
        <v>5.7569296375266525E-2</v>
      </c>
      <c r="V1438" s="10">
        <f t="shared" si="431"/>
        <v>5.7569296375266525E-2</v>
      </c>
      <c r="W1438" s="1">
        <v>1</v>
      </c>
      <c r="X1438" s="1">
        <v>2</v>
      </c>
      <c r="Y1438" s="1">
        <v>8</v>
      </c>
      <c r="Z1438" s="1">
        <v>6</v>
      </c>
      <c r="AA1438" s="8">
        <f t="shared" si="432"/>
        <v>17</v>
      </c>
      <c r="AB1438" s="10">
        <f t="shared" si="433"/>
        <v>5.8823529411764705E-2</v>
      </c>
      <c r="AC1438" s="10">
        <f t="shared" si="434"/>
        <v>0.11764705882352941</v>
      </c>
      <c r="AD1438" s="10">
        <f t="shared" si="435"/>
        <v>0.47058823529411764</v>
      </c>
      <c r="AE1438" s="10">
        <f t="shared" si="436"/>
        <v>0.35294117647058826</v>
      </c>
      <c r="AF1438" s="1">
        <v>1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33</v>
      </c>
      <c r="AO1438" s="20" t="str">
        <f t="shared" si="419"/>
        <v>24-35</v>
      </c>
      <c r="AP1438" s="1">
        <v>2614</v>
      </c>
      <c r="AQ1438" s="1">
        <v>0</v>
      </c>
      <c r="AR1438" s="1">
        <v>0</v>
      </c>
      <c r="AS1438" s="1">
        <v>0</v>
      </c>
      <c r="AT1438" s="1">
        <v>1</v>
      </c>
      <c r="AU1438" s="1">
        <v>0</v>
      </c>
      <c r="AV1438" s="1">
        <v>0</v>
      </c>
      <c r="AW1438" s="1">
        <v>1</v>
      </c>
      <c r="AX1438" s="1">
        <v>0</v>
      </c>
      <c r="AY1438" s="1">
        <v>0</v>
      </c>
      <c r="AZ1438" s="1">
        <v>830</v>
      </c>
      <c r="BA1438" s="23">
        <v>42235</v>
      </c>
      <c r="BB1438" s="25">
        <f t="shared" si="420"/>
        <v>8</v>
      </c>
      <c r="BC1438" s="25" t="str">
        <f t="shared" si="421"/>
        <v>August</v>
      </c>
      <c r="BD1438" s="25">
        <v>1</v>
      </c>
      <c r="BE1438" t="str">
        <f t="shared" si="422"/>
        <v>794,67605,High income,956,High spender,0.0141409659048887,0,0,84,336,28,282,184,54,54,938,0.358208955223881,0.0298507462686567,0.300639658848614,0.196162046908316,0.0575692963752665,0.0575692963752665,1,2,8,6,17,0.0588235294117647,0.117647058823529,0.470588235294118,0.352941176470588,1,0,0,0,0,0,0,0,33,24-35,2614,0,0,0,1,0,0,1,0,0,830</v>
      </c>
    </row>
    <row r="1439" spans="1:57" ht="13.2" x14ac:dyDescent="0.25">
      <c r="A1439" s="8">
        <v>2140</v>
      </c>
      <c r="B1439" s="1">
        <v>63404</v>
      </c>
      <c r="C1439" s="8" t="str">
        <f t="shared" si="423"/>
        <v>High income</v>
      </c>
      <c r="D1439" s="31">
        <v>1767</v>
      </c>
      <c r="E1439" s="34" t="str">
        <f t="shared" si="424"/>
        <v>High spender</v>
      </c>
      <c r="F1439" s="10">
        <f t="shared" si="418"/>
        <v>2.7868904170083905E-2</v>
      </c>
      <c r="G1439" s="1">
        <v>0</v>
      </c>
      <c r="H1439" s="1">
        <v>2</v>
      </c>
      <c r="I1439" s="1">
        <v>97</v>
      </c>
      <c r="J1439" s="1">
        <v>734</v>
      </c>
      <c r="K1439" s="1">
        <v>26</v>
      </c>
      <c r="L1439" s="1">
        <v>70</v>
      </c>
      <c r="M1439" s="1">
        <v>11</v>
      </c>
      <c r="N1439" s="1">
        <v>44</v>
      </c>
      <c r="O1439" s="1">
        <v>17</v>
      </c>
      <c r="P1439" s="8">
        <f t="shared" si="425"/>
        <v>902</v>
      </c>
      <c r="Q1439" s="10">
        <f t="shared" si="426"/>
        <v>0.8137472283813747</v>
      </c>
      <c r="R1439" s="10">
        <f t="shared" si="427"/>
        <v>2.8824833702882482E-2</v>
      </c>
      <c r="S1439" s="10">
        <f t="shared" si="428"/>
        <v>7.7605321507760533E-2</v>
      </c>
      <c r="T1439" s="10">
        <f t="shared" si="429"/>
        <v>1.2195121951219513E-2</v>
      </c>
      <c r="U1439" s="10">
        <f t="shared" si="430"/>
        <v>4.878048780487805E-2</v>
      </c>
      <c r="V1439" s="10">
        <f t="shared" si="431"/>
        <v>1.8847006651884702E-2</v>
      </c>
      <c r="W1439" s="1">
        <v>2</v>
      </c>
      <c r="X1439" s="1">
        <v>6</v>
      </c>
      <c r="Y1439" s="1">
        <v>3</v>
      </c>
      <c r="Z1439" s="1">
        <v>4</v>
      </c>
      <c r="AA1439" s="8">
        <f t="shared" si="432"/>
        <v>15</v>
      </c>
      <c r="AB1439" s="10">
        <f t="shared" si="433"/>
        <v>0.13333333333333333</v>
      </c>
      <c r="AC1439" s="10">
        <f t="shared" si="434"/>
        <v>0.4</v>
      </c>
      <c r="AD1439" s="10">
        <f t="shared" si="435"/>
        <v>0.2</v>
      </c>
      <c r="AE1439" s="10">
        <f t="shared" si="436"/>
        <v>0.26666666666666666</v>
      </c>
      <c r="AF1439" s="1">
        <v>4</v>
      </c>
      <c r="AG1439" s="1">
        <v>1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56</v>
      </c>
      <c r="AO1439" s="20" t="str">
        <f t="shared" si="419"/>
        <v>50-65</v>
      </c>
      <c r="AP1439" s="1">
        <v>2182</v>
      </c>
      <c r="AQ1439" s="1">
        <v>0</v>
      </c>
      <c r="AR1439" s="1">
        <v>0</v>
      </c>
      <c r="AS1439" s="1">
        <v>0</v>
      </c>
      <c r="AT1439" s="1">
        <v>1</v>
      </c>
      <c r="AU1439" s="1">
        <v>0</v>
      </c>
      <c r="AV1439" s="1">
        <v>0</v>
      </c>
      <c r="AW1439" s="1">
        <v>1</v>
      </c>
      <c r="AX1439" s="1">
        <v>0</v>
      </c>
      <c r="AY1439" s="1">
        <v>0</v>
      </c>
      <c r="AZ1439" s="1">
        <v>868</v>
      </c>
      <c r="BA1439" s="23">
        <v>42667</v>
      </c>
      <c r="BB1439" s="25">
        <f t="shared" si="420"/>
        <v>10</v>
      </c>
      <c r="BC1439" s="25" t="str">
        <f t="shared" si="421"/>
        <v>October</v>
      </c>
      <c r="BD1439" s="25">
        <v>1</v>
      </c>
      <c r="BE1439" t="str">
        <f t="shared" si="422"/>
        <v>2140,63404,High income,1767,High spender,0.0278689041700839,0,2,97,734,26,70,11,44,17,902,0.813747228381375,0.0288248337028825,0.0776053215077605,0.0121951219512195,0.0487804878048781,0.0188470066518847,2,6,3,4,15,0.133333333333333,0.4,0.2,0.266666666666667,4,1,0,0,0,0,0,0,56,50-65,2182,0,0,0,1,0,0,1,0,0,868</v>
      </c>
    </row>
    <row r="1440" spans="1:57" ht="13.2" x14ac:dyDescent="0.25">
      <c r="A1440" s="8">
        <v>511</v>
      </c>
      <c r="B1440" s="1">
        <v>67046</v>
      </c>
      <c r="C1440" s="8" t="str">
        <f t="shared" si="423"/>
        <v>High income</v>
      </c>
      <c r="D1440" s="31">
        <v>354</v>
      </c>
      <c r="E1440" s="34" t="str">
        <f t="shared" si="424"/>
        <v>Low spender</v>
      </c>
      <c r="F1440" s="10">
        <f t="shared" si="418"/>
        <v>5.2799570444172659E-3</v>
      </c>
      <c r="G1440" s="1">
        <v>0</v>
      </c>
      <c r="H1440" s="1">
        <v>1</v>
      </c>
      <c r="I1440" s="1">
        <v>92</v>
      </c>
      <c r="J1440" s="1">
        <v>544</v>
      </c>
      <c r="K1440" s="1">
        <v>35</v>
      </c>
      <c r="L1440" s="1">
        <v>133</v>
      </c>
      <c r="M1440" s="1">
        <v>23</v>
      </c>
      <c r="N1440" s="1">
        <v>151</v>
      </c>
      <c r="O1440" s="1">
        <v>107</v>
      </c>
      <c r="P1440" s="8">
        <f t="shared" si="425"/>
        <v>993</v>
      </c>
      <c r="Q1440" s="10">
        <f t="shared" si="426"/>
        <v>0.54783484390735149</v>
      </c>
      <c r="R1440" s="10">
        <f t="shared" si="427"/>
        <v>3.5246727089627394E-2</v>
      </c>
      <c r="S1440" s="10">
        <f t="shared" si="428"/>
        <v>0.13393756294058409</v>
      </c>
      <c r="T1440" s="10">
        <f t="shared" si="429"/>
        <v>2.3162134944612285E-2</v>
      </c>
      <c r="U1440" s="10">
        <f t="shared" si="430"/>
        <v>0.15206445115810674</v>
      </c>
      <c r="V1440" s="10">
        <f t="shared" si="431"/>
        <v>0.10775427995971802</v>
      </c>
      <c r="W1440" s="1">
        <v>2</v>
      </c>
      <c r="X1440" s="1">
        <v>4</v>
      </c>
      <c r="Y1440" s="1">
        <v>5</v>
      </c>
      <c r="Z1440" s="1">
        <v>4</v>
      </c>
      <c r="AA1440" s="8">
        <f t="shared" si="432"/>
        <v>15</v>
      </c>
      <c r="AB1440" s="10">
        <f t="shared" si="433"/>
        <v>0.13333333333333333</v>
      </c>
      <c r="AC1440" s="10">
        <f t="shared" si="434"/>
        <v>0.26666666666666666</v>
      </c>
      <c r="AD1440" s="10">
        <f t="shared" si="435"/>
        <v>0.33333333333333331</v>
      </c>
      <c r="AE1440" s="10">
        <f t="shared" si="436"/>
        <v>0.26666666666666666</v>
      </c>
      <c r="AF1440" s="1">
        <v>2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69</v>
      </c>
      <c r="AO1440" s="20" t="str">
        <f t="shared" si="419"/>
        <v>66+</v>
      </c>
      <c r="AP1440" s="1">
        <v>2698</v>
      </c>
      <c r="AQ1440" s="1">
        <v>0</v>
      </c>
      <c r="AR1440" s="1">
        <v>0</v>
      </c>
      <c r="AS1440" s="1">
        <v>0</v>
      </c>
      <c r="AT1440" s="1">
        <v>0</v>
      </c>
      <c r="AU1440" s="1">
        <v>1</v>
      </c>
      <c r="AV1440" s="1">
        <v>0</v>
      </c>
      <c r="AW1440" s="1">
        <v>1</v>
      </c>
      <c r="AX1440" s="1">
        <v>0</v>
      </c>
      <c r="AY1440" s="1">
        <v>0</v>
      </c>
      <c r="AZ1440" s="1">
        <v>779</v>
      </c>
      <c r="BA1440" s="23">
        <v>42151</v>
      </c>
      <c r="BB1440" s="25">
        <f t="shared" si="420"/>
        <v>5</v>
      </c>
      <c r="BC1440" s="25" t="str">
        <f t="shared" si="421"/>
        <v>May</v>
      </c>
      <c r="BD1440" s="25">
        <v>1</v>
      </c>
      <c r="BE1440" t="str">
        <f t="shared" si="422"/>
        <v>511,67046,High income,354,Low spender,0.00527995704441727,0,1,92,544,35,133,23,151,107,993,0.547834843907351,0.0352467270896274,0.133937562940584,0.0231621349446123,0.152064451158107,0.107754279959718,2,4,5,4,15,0.133333333333333,0.266666666666667,0.333333333333333,0.266666666666667,2,0,0,0,0,0,0,0,69,66+,2698,0,0,0,0,1,0,1,0,0,779</v>
      </c>
    </row>
    <row r="1441" spans="1:57" ht="13.2" x14ac:dyDescent="0.25">
      <c r="A1441" s="8">
        <v>549</v>
      </c>
      <c r="B1441" s="1">
        <v>67381</v>
      </c>
      <c r="C1441" s="8" t="str">
        <f t="shared" si="423"/>
        <v>High income</v>
      </c>
      <c r="D1441" s="31">
        <v>1046</v>
      </c>
      <c r="E1441" s="34" t="str">
        <f t="shared" si="424"/>
        <v>High spender</v>
      </c>
      <c r="F1441" s="10">
        <f t="shared" si="418"/>
        <v>1.5523663940873541E-2</v>
      </c>
      <c r="G1441" s="1">
        <v>0</v>
      </c>
      <c r="H1441" s="1">
        <v>1</v>
      </c>
      <c r="I1441" s="1">
        <v>67</v>
      </c>
      <c r="J1441" s="1">
        <v>815</v>
      </c>
      <c r="K1441" s="1">
        <v>8</v>
      </c>
      <c r="L1441" s="1">
        <v>53</v>
      </c>
      <c r="M1441" s="1">
        <v>11</v>
      </c>
      <c r="N1441" s="1">
        <v>0</v>
      </c>
      <c r="O1441" s="1">
        <v>70</v>
      </c>
      <c r="P1441" s="8">
        <f t="shared" si="425"/>
        <v>957</v>
      </c>
      <c r="Q1441" s="10">
        <f t="shared" si="426"/>
        <v>0.85161964472309304</v>
      </c>
      <c r="R1441" s="10">
        <f t="shared" si="427"/>
        <v>8.3594566353187051E-3</v>
      </c>
      <c r="S1441" s="10">
        <f t="shared" si="428"/>
        <v>5.5381400208986416E-2</v>
      </c>
      <c r="T1441" s="10">
        <f t="shared" si="429"/>
        <v>1.1494252873563218E-2</v>
      </c>
      <c r="U1441" s="10">
        <f t="shared" si="430"/>
        <v>0</v>
      </c>
      <c r="V1441" s="10">
        <f t="shared" si="431"/>
        <v>7.314524555903866E-2</v>
      </c>
      <c r="W1441" s="1">
        <v>4</v>
      </c>
      <c r="X1441" s="1">
        <v>2</v>
      </c>
      <c r="Y1441" s="1">
        <v>2</v>
      </c>
      <c r="Z1441" s="1">
        <v>9</v>
      </c>
      <c r="AA1441" s="8">
        <f t="shared" si="432"/>
        <v>17</v>
      </c>
      <c r="AB1441" s="10">
        <f t="shared" si="433"/>
        <v>0.23529411764705882</v>
      </c>
      <c r="AC1441" s="10">
        <f t="shared" si="434"/>
        <v>0.11764705882352941</v>
      </c>
      <c r="AD1441" s="10">
        <f t="shared" si="435"/>
        <v>0.11764705882352941</v>
      </c>
      <c r="AE1441" s="10">
        <f t="shared" si="436"/>
        <v>0.52941176470588236</v>
      </c>
      <c r="AF1441" s="1">
        <v>7</v>
      </c>
      <c r="AG1441" s="1">
        <v>0</v>
      </c>
      <c r="AH1441" s="1">
        <v>0</v>
      </c>
      <c r="AI1441" s="1">
        <v>0</v>
      </c>
      <c r="AJ1441" s="1">
        <v>1</v>
      </c>
      <c r="AK1441" s="1">
        <v>0</v>
      </c>
      <c r="AL1441" s="1">
        <v>0</v>
      </c>
      <c r="AM1441" s="1">
        <v>0</v>
      </c>
      <c r="AN1441" s="1">
        <v>69</v>
      </c>
      <c r="AO1441" s="20" t="str">
        <f t="shared" si="419"/>
        <v>66+</v>
      </c>
      <c r="AP1441" s="1">
        <v>2689</v>
      </c>
      <c r="AQ1441" s="1">
        <v>0</v>
      </c>
      <c r="AR1441" s="1">
        <v>1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1</v>
      </c>
      <c r="AY1441" s="1">
        <v>0</v>
      </c>
      <c r="AZ1441" s="1">
        <v>817</v>
      </c>
      <c r="BA1441" s="23">
        <v>42160</v>
      </c>
      <c r="BB1441" s="25">
        <f t="shared" si="420"/>
        <v>6</v>
      </c>
      <c r="BC1441" s="25" t="str">
        <f t="shared" si="421"/>
        <v>June</v>
      </c>
      <c r="BD1441" s="25">
        <v>1</v>
      </c>
      <c r="BE1441" t="str">
        <f t="shared" si="422"/>
        <v>549,67381,High income,1046,High spender,0.0155236639408735,0,1,67,815,8,53,11,0,70,957,0.851619644723093,0.00835945663531871,0.0553814002089864,0.0114942528735632,0,0.0731452455590387,4,2,2,9,17,0.235294117647059,0.117647058823529,0.117647058823529,0.529411764705882,7,0,0,0,1,0,0,0,69,66+,2689,0,1,0,0,0,0,0,1,0,817</v>
      </c>
    </row>
    <row r="1442" spans="1:57" ht="13.2" x14ac:dyDescent="0.25">
      <c r="A1442" s="8">
        <v>161</v>
      </c>
      <c r="B1442" s="1">
        <v>66731</v>
      </c>
      <c r="C1442" s="8" t="str">
        <f t="shared" si="423"/>
        <v>High income</v>
      </c>
      <c r="D1442" s="31">
        <v>36</v>
      </c>
      <c r="E1442" s="34" t="str">
        <f t="shared" si="424"/>
        <v>Low spender</v>
      </c>
      <c r="F1442" s="10">
        <f t="shared" si="418"/>
        <v>5.3947940237670643E-4</v>
      </c>
      <c r="G1442" s="1">
        <v>0</v>
      </c>
      <c r="H1442" s="1">
        <v>1</v>
      </c>
      <c r="I1442" s="1">
        <v>33</v>
      </c>
      <c r="J1442" s="1">
        <v>371</v>
      </c>
      <c r="K1442" s="1">
        <v>159</v>
      </c>
      <c r="L1442" s="1">
        <v>194</v>
      </c>
      <c r="M1442" s="1">
        <v>58</v>
      </c>
      <c r="N1442" s="1">
        <v>106</v>
      </c>
      <c r="O1442" s="1">
        <v>141</v>
      </c>
      <c r="P1442" s="8">
        <f t="shared" si="425"/>
        <v>1029</v>
      </c>
      <c r="Q1442" s="10">
        <f t="shared" si="426"/>
        <v>0.36054421768707484</v>
      </c>
      <c r="R1442" s="10">
        <f t="shared" si="427"/>
        <v>0.15451895043731778</v>
      </c>
      <c r="S1442" s="10">
        <f t="shared" si="428"/>
        <v>0.18853255587949466</v>
      </c>
      <c r="T1442" s="10">
        <f t="shared" si="429"/>
        <v>5.6365403304178816E-2</v>
      </c>
      <c r="U1442" s="10">
        <f t="shared" si="430"/>
        <v>0.10301263362487852</v>
      </c>
      <c r="V1442" s="10">
        <f t="shared" si="431"/>
        <v>0.13702623906705538</v>
      </c>
      <c r="W1442" s="1">
        <v>4</v>
      </c>
      <c r="X1442" s="1">
        <v>4</v>
      </c>
      <c r="Y1442" s="1">
        <v>3</v>
      </c>
      <c r="Z1442" s="1">
        <v>6</v>
      </c>
      <c r="AA1442" s="8">
        <f t="shared" si="432"/>
        <v>17</v>
      </c>
      <c r="AB1442" s="10">
        <f t="shared" si="433"/>
        <v>0.23529411764705882</v>
      </c>
      <c r="AC1442" s="10">
        <f t="shared" si="434"/>
        <v>0.23529411764705882</v>
      </c>
      <c r="AD1442" s="10">
        <f t="shared" si="435"/>
        <v>0.17647058823529413</v>
      </c>
      <c r="AE1442" s="10">
        <f t="shared" si="436"/>
        <v>0.35294117647058826</v>
      </c>
      <c r="AF1442" s="1">
        <v>3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50</v>
      </c>
      <c r="AO1442" s="20" t="str">
        <f t="shared" si="419"/>
        <v>36-50</v>
      </c>
      <c r="AP1442" s="1">
        <v>2814</v>
      </c>
      <c r="AQ1442" s="1">
        <v>0</v>
      </c>
      <c r="AR1442" s="1">
        <v>0</v>
      </c>
      <c r="AS1442" s="1">
        <v>0</v>
      </c>
      <c r="AT1442" s="1">
        <v>0</v>
      </c>
      <c r="AU1442" s="1">
        <v>1</v>
      </c>
      <c r="AV1442" s="1">
        <v>0</v>
      </c>
      <c r="AW1442" s="1">
        <v>1</v>
      </c>
      <c r="AX1442" s="1">
        <v>0</v>
      </c>
      <c r="AY1442" s="1">
        <v>0</v>
      </c>
      <c r="AZ1442" s="1">
        <v>747</v>
      </c>
      <c r="BA1442" s="23">
        <v>42035</v>
      </c>
      <c r="BB1442" s="25">
        <f t="shared" si="420"/>
        <v>1</v>
      </c>
      <c r="BC1442" s="25" t="str">
        <f t="shared" si="421"/>
        <v>January</v>
      </c>
      <c r="BD1442" s="25">
        <v>1</v>
      </c>
      <c r="BE1442" t="str">
        <f t="shared" si="422"/>
        <v>161,66731,High income,36,Low spender,0.000539479402376706,0,1,33,371,159,194,58,106,141,1029,0.360544217687075,0.154518950437318,0.188532555879495,0.0563654033041788,0.103012633624879,0.137026239067055,4,4,3,6,17,0.235294117647059,0.235294117647059,0.176470588235294,0.352941176470588,3,0,0,0,0,0,0,0,50,36-50,2814,0,0,0,0,1,0,1,0,0,747</v>
      </c>
    </row>
    <row r="1443" spans="1:57" ht="13.2" x14ac:dyDescent="0.25">
      <c r="A1443" s="8">
        <v>1836</v>
      </c>
      <c r="B1443" s="1">
        <v>67023</v>
      </c>
      <c r="C1443" s="8" t="str">
        <f t="shared" si="423"/>
        <v>High income</v>
      </c>
      <c r="D1443" s="31">
        <v>121</v>
      </c>
      <c r="E1443" s="34" t="str">
        <f t="shared" si="424"/>
        <v>Low spender</v>
      </c>
      <c r="F1443" s="10">
        <f t="shared" si="418"/>
        <v>1.8053504021007714E-3</v>
      </c>
      <c r="G1443" s="1">
        <v>0</v>
      </c>
      <c r="H1443" s="1">
        <v>0</v>
      </c>
      <c r="I1443" s="1">
        <v>93</v>
      </c>
      <c r="J1443" s="1">
        <v>444</v>
      </c>
      <c r="K1443" s="1">
        <v>44</v>
      </c>
      <c r="L1443" s="1">
        <v>382</v>
      </c>
      <c r="M1443" s="1">
        <v>11</v>
      </c>
      <c r="N1443" s="1">
        <v>8</v>
      </c>
      <c r="O1443" s="1">
        <v>17</v>
      </c>
      <c r="P1443" s="8">
        <f t="shared" si="425"/>
        <v>906</v>
      </c>
      <c r="Q1443" s="10">
        <f t="shared" si="426"/>
        <v>0.49006622516556292</v>
      </c>
      <c r="R1443" s="10">
        <f t="shared" si="427"/>
        <v>4.856512141280353E-2</v>
      </c>
      <c r="S1443" s="10">
        <f t="shared" si="428"/>
        <v>0.4216335540838852</v>
      </c>
      <c r="T1443" s="10">
        <f t="shared" si="429"/>
        <v>1.2141280353200883E-2</v>
      </c>
      <c r="U1443" s="10">
        <f t="shared" si="430"/>
        <v>8.8300220750551876E-3</v>
      </c>
      <c r="V1443" s="10">
        <f t="shared" si="431"/>
        <v>1.8763796909492272E-2</v>
      </c>
      <c r="W1443" s="1">
        <v>1</v>
      </c>
      <c r="X1443" s="1">
        <v>3</v>
      </c>
      <c r="Y1443" s="1">
        <v>7</v>
      </c>
      <c r="Z1443" s="1">
        <v>13</v>
      </c>
      <c r="AA1443" s="8">
        <f t="shared" si="432"/>
        <v>24</v>
      </c>
      <c r="AB1443" s="10">
        <f t="shared" si="433"/>
        <v>4.1666666666666664E-2</v>
      </c>
      <c r="AC1443" s="10">
        <f t="shared" si="434"/>
        <v>0.125</v>
      </c>
      <c r="AD1443" s="10">
        <f t="shared" si="435"/>
        <v>0.29166666666666669</v>
      </c>
      <c r="AE1443" s="10">
        <f t="shared" si="436"/>
        <v>0.54166666666666663</v>
      </c>
      <c r="AF1443" s="1">
        <v>2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1</v>
      </c>
      <c r="AM1443" s="1">
        <v>0</v>
      </c>
      <c r="AN1443" s="1">
        <v>42</v>
      </c>
      <c r="AO1443" s="20" t="str">
        <f t="shared" si="419"/>
        <v>36-50</v>
      </c>
      <c r="AP1443" s="1">
        <v>2276</v>
      </c>
      <c r="AQ1443" s="1">
        <v>0</v>
      </c>
      <c r="AR1443" s="1">
        <v>1</v>
      </c>
      <c r="AS1443" s="1">
        <v>0</v>
      </c>
      <c r="AT1443" s="1">
        <v>0</v>
      </c>
      <c r="AU1443" s="1">
        <v>0</v>
      </c>
      <c r="AV1443" s="1">
        <v>0</v>
      </c>
      <c r="AW1443" s="1">
        <v>1</v>
      </c>
      <c r="AX1443" s="1">
        <v>0</v>
      </c>
      <c r="AY1443" s="1">
        <v>0</v>
      </c>
      <c r="AZ1443" s="1">
        <v>872</v>
      </c>
      <c r="BA1443" s="23">
        <v>42573</v>
      </c>
      <c r="BB1443" s="25">
        <f t="shared" si="420"/>
        <v>7</v>
      </c>
      <c r="BC1443" s="25" t="str">
        <f t="shared" si="421"/>
        <v>July</v>
      </c>
      <c r="BD1443" s="25">
        <v>1</v>
      </c>
      <c r="BE1443" t="str">
        <f t="shared" si="422"/>
        <v>1836,67023,High income,121,Low spender,0.00180535040210077,0,0,93,444,44,382,11,8,17,906,0.490066225165563,0.0485651214128035,0.421633554083885,0.0121412803532009,0.00883002207505519,0.0187637969094923,1,3,7,13,24,0.0416666666666667,0.125,0.291666666666667,0.541666666666667,2,0,0,0,0,0,1,0,42,36-50,2276,0,1,0,0,0,0,1,0,0,872</v>
      </c>
    </row>
    <row r="1444" spans="1:57" ht="13.2" x14ac:dyDescent="0.25">
      <c r="A1444" s="8">
        <v>339</v>
      </c>
      <c r="B1444" s="1">
        <v>53858</v>
      </c>
      <c r="C1444" s="8" t="str">
        <f t="shared" si="423"/>
        <v>High income</v>
      </c>
      <c r="D1444" s="31">
        <v>84</v>
      </c>
      <c r="E1444" s="34" t="str">
        <f t="shared" si="424"/>
        <v>Low spender</v>
      </c>
      <c r="F1444" s="10">
        <f t="shared" si="418"/>
        <v>1.5596568754873928E-3</v>
      </c>
      <c r="G1444" s="1">
        <v>0</v>
      </c>
      <c r="H1444" s="1">
        <v>1</v>
      </c>
      <c r="I1444" s="1">
        <v>50</v>
      </c>
      <c r="J1444" s="1">
        <v>407</v>
      </c>
      <c r="K1444" s="1">
        <v>53</v>
      </c>
      <c r="L1444" s="1">
        <v>221</v>
      </c>
      <c r="M1444" s="1">
        <v>58</v>
      </c>
      <c r="N1444" s="1">
        <v>150</v>
      </c>
      <c r="O1444" s="1">
        <v>26</v>
      </c>
      <c r="P1444" s="8">
        <f t="shared" si="425"/>
        <v>915</v>
      </c>
      <c r="Q1444" s="10">
        <f t="shared" si="426"/>
        <v>0.44480874316939889</v>
      </c>
      <c r="R1444" s="10">
        <f t="shared" si="427"/>
        <v>5.7923497267759562E-2</v>
      </c>
      <c r="S1444" s="10">
        <f t="shared" si="428"/>
        <v>0.24153005464480876</v>
      </c>
      <c r="T1444" s="10">
        <f t="shared" si="429"/>
        <v>6.3387978142076501E-2</v>
      </c>
      <c r="U1444" s="10">
        <f t="shared" si="430"/>
        <v>0.16393442622950818</v>
      </c>
      <c r="V1444" s="10">
        <f t="shared" si="431"/>
        <v>2.8415300546448089E-2</v>
      </c>
      <c r="W1444" s="1">
        <v>4</v>
      </c>
      <c r="X1444" s="1">
        <v>4</v>
      </c>
      <c r="Y1444" s="1">
        <v>3</v>
      </c>
      <c r="Z1444" s="1">
        <v>6</v>
      </c>
      <c r="AA1444" s="8">
        <f t="shared" si="432"/>
        <v>17</v>
      </c>
      <c r="AB1444" s="10">
        <f t="shared" si="433"/>
        <v>0.23529411764705882</v>
      </c>
      <c r="AC1444" s="10">
        <f t="shared" si="434"/>
        <v>0.23529411764705882</v>
      </c>
      <c r="AD1444" s="10">
        <f t="shared" si="435"/>
        <v>0.17647058823529413</v>
      </c>
      <c r="AE1444" s="10">
        <f t="shared" si="436"/>
        <v>0.35294117647058826</v>
      </c>
      <c r="AF1444" s="1">
        <v>4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44</v>
      </c>
      <c r="AO1444" s="20" t="str">
        <f t="shared" si="419"/>
        <v>36-50</v>
      </c>
      <c r="AP1444" s="1">
        <v>2756</v>
      </c>
      <c r="AQ1444" s="1">
        <v>0</v>
      </c>
      <c r="AR1444" s="1">
        <v>1</v>
      </c>
      <c r="AS1444" s="1">
        <v>0</v>
      </c>
      <c r="AT1444" s="1">
        <v>0</v>
      </c>
      <c r="AU1444" s="1">
        <v>0</v>
      </c>
      <c r="AV1444" s="1">
        <v>0</v>
      </c>
      <c r="AW1444" s="1">
        <v>1</v>
      </c>
      <c r="AX1444" s="1">
        <v>0</v>
      </c>
      <c r="AY1444" s="1">
        <v>0</v>
      </c>
      <c r="AZ1444" s="1">
        <v>863</v>
      </c>
      <c r="BA1444" s="23">
        <v>42093</v>
      </c>
      <c r="BB1444" s="25">
        <f t="shared" si="420"/>
        <v>3</v>
      </c>
      <c r="BC1444" s="25" t="str">
        <f t="shared" si="421"/>
        <v>March</v>
      </c>
      <c r="BD1444" s="25">
        <v>1</v>
      </c>
      <c r="BE1444" t="str">
        <f t="shared" si="422"/>
        <v>339,53858,High income,84,Low spender,0.00155965687548739,0,1,50,407,53,221,58,150,26,915,0.444808743169399,0.0579234972677596,0.241530054644809,0.0633879781420765,0.163934426229508,0.0284153005464481,4,4,3,6,17,0.235294117647059,0.235294117647059,0.176470588235294,0.352941176470588,4,0,0,0,0,0,0,0,44,36-50,2756,0,1,0,0,0,0,1,0,0,863</v>
      </c>
    </row>
    <row r="1445" spans="1:57" ht="13.2" x14ac:dyDescent="0.25">
      <c r="A1445" s="8">
        <v>1478</v>
      </c>
      <c r="B1445" s="1">
        <v>77298</v>
      </c>
      <c r="C1445" s="8" t="str">
        <f t="shared" si="423"/>
        <v>High income</v>
      </c>
      <c r="D1445" s="31">
        <v>10</v>
      </c>
      <c r="E1445" s="34" t="str">
        <f t="shared" si="424"/>
        <v>Low spender</v>
      </c>
      <c r="F1445" s="10">
        <f t="shared" si="418"/>
        <v>1.2936945328469041E-4</v>
      </c>
      <c r="G1445" s="1">
        <v>0</v>
      </c>
      <c r="H1445" s="1">
        <v>1</v>
      </c>
      <c r="I1445" s="1">
        <v>46</v>
      </c>
      <c r="J1445" s="1">
        <v>425</v>
      </c>
      <c r="K1445" s="1">
        <v>115</v>
      </c>
      <c r="L1445" s="1">
        <v>292</v>
      </c>
      <c r="M1445" s="1">
        <v>23</v>
      </c>
      <c r="N1445" s="1">
        <v>35</v>
      </c>
      <c r="O1445" s="1">
        <v>79</v>
      </c>
      <c r="P1445" s="8">
        <f t="shared" si="425"/>
        <v>969</v>
      </c>
      <c r="Q1445" s="10">
        <f t="shared" si="426"/>
        <v>0.43859649122807015</v>
      </c>
      <c r="R1445" s="10">
        <f t="shared" si="427"/>
        <v>0.11867905056759546</v>
      </c>
      <c r="S1445" s="10">
        <f t="shared" si="428"/>
        <v>0.30134158926728588</v>
      </c>
      <c r="T1445" s="10">
        <f t="shared" si="429"/>
        <v>2.3735810113519093E-2</v>
      </c>
      <c r="U1445" s="10">
        <f t="shared" si="430"/>
        <v>3.611971104231166E-2</v>
      </c>
      <c r="V1445" s="10">
        <f t="shared" si="431"/>
        <v>8.1527347781217757E-2</v>
      </c>
      <c r="W1445" s="1">
        <v>1</v>
      </c>
      <c r="X1445" s="1">
        <v>6</v>
      </c>
      <c r="Y1445" s="1">
        <v>6</v>
      </c>
      <c r="Z1445" s="1">
        <v>11</v>
      </c>
      <c r="AA1445" s="8">
        <f t="shared" si="432"/>
        <v>24</v>
      </c>
      <c r="AB1445" s="10">
        <f t="shared" si="433"/>
        <v>4.1666666666666664E-2</v>
      </c>
      <c r="AC1445" s="10">
        <f t="shared" si="434"/>
        <v>0.25</v>
      </c>
      <c r="AD1445" s="10">
        <f t="shared" si="435"/>
        <v>0.25</v>
      </c>
      <c r="AE1445" s="10">
        <f t="shared" si="436"/>
        <v>0.45833333333333331</v>
      </c>
      <c r="AF1445" s="1">
        <v>3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41</v>
      </c>
      <c r="AO1445" s="20" t="str">
        <f t="shared" si="419"/>
        <v>36-50</v>
      </c>
      <c r="AP1445" s="1">
        <v>2398</v>
      </c>
      <c r="AQ1445" s="1">
        <v>0</v>
      </c>
      <c r="AR1445" s="1">
        <v>0</v>
      </c>
      <c r="AS1445" s="1">
        <v>0</v>
      </c>
      <c r="AT1445" s="1">
        <v>1</v>
      </c>
      <c r="AU1445" s="1">
        <v>0</v>
      </c>
      <c r="AV1445" s="1">
        <v>0</v>
      </c>
      <c r="AW1445" s="1">
        <v>1</v>
      </c>
      <c r="AX1445" s="1">
        <v>0</v>
      </c>
      <c r="AY1445" s="1">
        <v>0</v>
      </c>
      <c r="AZ1445" s="1">
        <v>811</v>
      </c>
      <c r="BA1445" s="23">
        <v>42451</v>
      </c>
      <c r="BB1445" s="25">
        <f t="shared" si="420"/>
        <v>3</v>
      </c>
      <c r="BC1445" s="25" t="str">
        <f t="shared" si="421"/>
        <v>March</v>
      </c>
      <c r="BD1445" s="25">
        <v>1</v>
      </c>
      <c r="BE1445" t="str">
        <f t="shared" si="422"/>
        <v>1478,77298,High income,10,Low spender,0.00012936945328469,0,1,46,425,115,292,23,35,79,969,0.43859649122807,0.118679050567595,0.301341589267286,0.0237358101135191,0.0361197110423117,0.0815273477812178,1,6,6,11,24,0.0416666666666667,0.25,0.25,0.458333333333333,3,0,0,0,0,0,0,0,41,36-50,2398,0,0,0,1,0,0,1,0,0,811</v>
      </c>
    </row>
    <row r="1446" spans="1:57" ht="13.2" x14ac:dyDescent="0.25">
      <c r="A1446" s="8">
        <v>1305</v>
      </c>
      <c r="B1446" s="1">
        <v>53103</v>
      </c>
      <c r="C1446" s="8" t="str">
        <f t="shared" si="423"/>
        <v>High income</v>
      </c>
      <c r="D1446" s="31">
        <v>125</v>
      </c>
      <c r="E1446" s="34" t="str">
        <f t="shared" si="424"/>
        <v>Low spender</v>
      </c>
      <c r="F1446" s="10">
        <f t="shared" si="418"/>
        <v>2.35391597461537E-3</v>
      </c>
      <c r="G1446" s="1">
        <v>0</v>
      </c>
      <c r="H1446" s="1">
        <v>1</v>
      </c>
      <c r="I1446" s="1">
        <v>70</v>
      </c>
      <c r="J1446" s="1">
        <v>729</v>
      </c>
      <c r="K1446" s="1">
        <v>17</v>
      </c>
      <c r="L1446" s="1">
        <v>133</v>
      </c>
      <c r="M1446" s="1">
        <v>11</v>
      </c>
      <c r="N1446" s="1">
        <v>0</v>
      </c>
      <c r="O1446" s="1">
        <v>195</v>
      </c>
      <c r="P1446" s="8">
        <f t="shared" si="425"/>
        <v>1085</v>
      </c>
      <c r="Q1446" s="10">
        <f t="shared" si="426"/>
        <v>0.67188940092165894</v>
      </c>
      <c r="R1446" s="10">
        <f t="shared" si="427"/>
        <v>1.5668202764976959E-2</v>
      </c>
      <c r="S1446" s="10">
        <f t="shared" si="428"/>
        <v>0.12258064516129032</v>
      </c>
      <c r="T1446" s="10">
        <f t="shared" si="429"/>
        <v>1.0138248847926268E-2</v>
      </c>
      <c r="U1446" s="10">
        <f t="shared" si="430"/>
        <v>0</v>
      </c>
      <c r="V1446" s="10">
        <f t="shared" si="431"/>
        <v>0.17972350230414746</v>
      </c>
      <c r="W1446" s="1">
        <v>5</v>
      </c>
      <c r="X1446" s="1">
        <v>10</v>
      </c>
      <c r="Y1446" s="1">
        <v>6</v>
      </c>
      <c r="Z1446" s="1">
        <v>7</v>
      </c>
      <c r="AA1446" s="8">
        <f t="shared" si="432"/>
        <v>28</v>
      </c>
      <c r="AB1446" s="10">
        <f t="shared" si="433"/>
        <v>0.17857142857142858</v>
      </c>
      <c r="AC1446" s="10">
        <f t="shared" si="434"/>
        <v>0.35714285714285715</v>
      </c>
      <c r="AD1446" s="10">
        <f t="shared" si="435"/>
        <v>0.21428571428571427</v>
      </c>
      <c r="AE1446" s="10">
        <f t="shared" si="436"/>
        <v>0.25</v>
      </c>
      <c r="AF1446" s="1">
        <v>7</v>
      </c>
      <c r="AG1446" s="1">
        <v>0</v>
      </c>
      <c r="AH1446" s="1">
        <v>0</v>
      </c>
      <c r="AI1446" s="1">
        <v>1</v>
      </c>
      <c r="AJ1446" s="1">
        <v>0</v>
      </c>
      <c r="AK1446" s="1">
        <v>0</v>
      </c>
      <c r="AL1446" s="1">
        <v>0</v>
      </c>
      <c r="AM1446" s="1">
        <v>0</v>
      </c>
      <c r="AN1446" s="1">
        <v>66</v>
      </c>
      <c r="AO1446" s="20" t="str">
        <f t="shared" si="419"/>
        <v>66+</v>
      </c>
      <c r="AP1446" s="1">
        <v>2449</v>
      </c>
      <c r="AQ1446" s="1">
        <v>0</v>
      </c>
      <c r="AR1446" s="1">
        <v>0</v>
      </c>
      <c r="AS1446" s="1">
        <v>0</v>
      </c>
      <c r="AT1446" s="1">
        <v>1</v>
      </c>
      <c r="AU1446" s="1">
        <v>0</v>
      </c>
      <c r="AV1446" s="1">
        <v>0</v>
      </c>
      <c r="AW1446" s="1">
        <v>1</v>
      </c>
      <c r="AX1446" s="1">
        <v>0</v>
      </c>
      <c r="AY1446" s="1">
        <v>0</v>
      </c>
      <c r="AZ1446" s="1">
        <v>695</v>
      </c>
      <c r="BA1446" s="23">
        <v>42400</v>
      </c>
      <c r="BB1446" s="25">
        <f t="shared" si="420"/>
        <v>1</v>
      </c>
      <c r="BC1446" s="25" t="str">
        <f t="shared" si="421"/>
        <v>January</v>
      </c>
      <c r="BD1446" s="25">
        <v>1</v>
      </c>
      <c r="BE1446" t="str">
        <f t="shared" si="422"/>
        <v>1305,53103,High income,125,Low spender,0.00235391597461537,0,1,70,729,17,133,11,0,195,1085,0.671889400921659,0.015668202764977,0.12258064516129,0.0101382488479263,0,0.179723502304147,5,10,6,7,28,0.178571428571429,0.357142857142857,0.214285714285714,0.25,7,0,0,1,0,0,0,0,66,66+,2449,0,0,0,1,0,0,1,0,0,695</v>
      </c>
    </row>
    <row r="1447" spans="1:57" ht="13.2" x14ac:dyDescent="0.25">
      <c r="A1447" s="8">
        <v>1952</v>
      </c>
      <c r="B1447" s="1">
        <v>62568</v>
      </c>
      <c r="C1447" s="8" t="str">
        <f t="shared" si="423"/>
        <v>High income</v>
      </c>
      <c r="D1447" s="31">
        <v>384</v>
      </c>
      <c r="E1447" s="34" t="str">
        <f t="shared" si="424"/>
        <v>Low spender</v>
      </c>
      <c r="F1447" s="10">
        <f t="shared" si="418"/>
        <v>6.1373225930187953E-3</v>
      </c>
      <c r="G1447" s="1">
        <v>0</v>
      </c>
      <c r="H1447" s="1">
        <v>1</v>
      </c>
      <c r="I1447" s="1">
        <v>99</v>
      </c>
      <c r="J1447" s="1">
        <v>362</v>
      </c>
      <c r="K1447" s="1">
        <v>17</v>
      </c>
      <c r="L1447" s="1">
        <v>398</v>
      </c>
      <c r="M1447" s="1">
        <v>80</v>
      </c>
      <c r="N1447" s="1">
        <v>35</v>
      </c>
      <c r="O1447" s="1">
        <v>61</v>
      </c>
      <c r="P1447" s="8">
        <f t="shared" si="425"/>
        <v>953</v>
      </c>
      <c r="Q1447" s="10">
        <f t="shared" si="426"/>
        <v>0.37985309548793283</v>
      </c>
      <c r="R1447" s="10">
        <f t="shared" si="427"/>
        <v>1.7838405036726127E-2</v>
      </c>
      <c r="S1447" s="10">
        <f t="shared" si="428"/>
        <v>0.41762854144805878</v>
      </c>
      <c r="T1447" s="10">
        <f t="shared" si="429"/>
        <v>8.394543546694648E-2</v>
      </c>
      <c r="U1447" s="10">
        <f t="shared" si="430"/>
        <v>3.6726128016789088E-2</v>
      </c>
      <c r="V1447" s="10">
        <f t="shared" si="431"/>
        <v>6.400839454354669E-2</v>
      </c>
      <c r="W1447" s="1">
        <v>3</v>
      </c>
      <c r="X1447" s="1">
        <v>5</v>
      </c>
      <c r="Y1447" s="1">
        <v>3</v>
      </c>
      <c r="Z1447" s="1">
        <v>5</v>
      </c>
      <c r="AA1447" s="8">
        <f t="shared" si="432"/>
        <v>16</v>
      </c>
      <c r="AB1447" s="10">
        <f t="shared" si="433"/>
        <v>0.1875</v>
      </c>
      <c r="AC1447" s="10">
        <f t="shared" si="434"/>
        <v>0.3125</v>
      </c>
      <c r="AD1447" s="10">
        <f t="shared" si="435"/>
        <v>0.1875</v>
      </c>
      <c r="AE1447" s="10">
        <f t="shared" si="436"/>
        <v>0.3125</v>
      </c>
      <c r="AF1447" s="1">
        <v>4</v>
      </c>
      <c r="AG1447" s="1">
        <v>1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58</v>
      </c>
      <c r="AO1447" s="20" t="str">
        <f t="shared" si="419"/>
        <v>50-65</v>
      </c>
      <c r="AP1447" s="1">
        <v>2242</v>
      </c>
      <c r="AQ1447" s="1">
        <v>0</v>
      </c>
      <c r="AR1447" s="1">
        <v>0</v>
      </c>
      <c r="AS1447" s="1">
        <v>0</v>
      </c>
      <c r="AT1447" s="1">
        <v>1</v>
      </c>
      <c r="AU1447" s="1">
        <v>0</v>
      </c>
      <c r="AV1447" s="1">
        <v>0</v>
      </c>
      <c r="AW1447" s="1">
        <v>1</v>
      </c>
      <c r="AX1447" s="1">
        <v>0</v>
      </c>
      <c r="AY1447" s="1">
        <v>0</v>
      </c>
      <c r="AZ1447" s="1">
        <v>831</v>
      </c>
      <c r="BA1447" s="23">
        <v>42607</v>
      </c>
      <c r="BB1447" s="25">
        <f t="shared" si="420"/>
        <v>8</v>
      </c>
      <c r="BC1447" s="25" t="str">
        <f t="shared" si="421"/>
        <v>August</v>
      </c>
      <c r="BD1447" s="25">
        <v>1</v>
      </c>
      <c r="BE1447" t="str">
        <f t="shared" si="422"/>
        <v>1952,62568,High income,384,Low spender,0.0061373225930188,0,1,99,362,17,398,80,35,61,953,0.379853095487933,0.0178384050367261,0.417628541448059,0.0839454354669465,0.0367261280167891,0.0640083945435467,3,5,3,5,16,0.1875,0.3125,0.1875,0.3125,4,1,0,0,0,0,0,0,58,50-65,2242,0,0,0,1,0,0,1,0,0,831</v>
      </c>
    </row>
    <row r="1448" spans="1:57" ht="13.2" x14ac:dyDescent="0.25">
      <c r="A1448" s="8">
        <v>1351</v>
      </c>
      <c r="B1448" s="1">
        <v>66835</v>
      </c>
      <c r="C1448" s="8" t="str">
        <f t="shared" si="423"/>
        <v>High income</v>
      </c>
      <c r="D1448" s="31">
        <v>39</v>
      </c>
      <c r="E1448" s="34" t="str">
        <f t="shared" si="424"/>
        <v>Low spender</v>
      </c>
      <c r="F1448" s="10">
        <f t="shared" si="418"/>
        <v>5.8352659534674945E-4</v>
      </c>
      <c r="G1448" s="1">
        <v>0</v>
      </c>
      <c r="H1448" s="1">
        <v>0</v>
      </c>
      <c r="I1448" s="1">
        <v>21</v>
      </c>
      <c r="J1448" s="1">
        <v>620</v>
      </c>
      <c r="K1448" s="1">
        <v>26</v>
      </c>
      <c r="L1448" s="1">
        <v>195</v>
      </c>
      <c r="M1448" s="1">
        <v>34</v>
      </c>
      <c r="N1448" s="1">
        <v>17</v>
      </c>
      <c r="O1448" s="1">
        <v>141</v>
      </c>
      <c r="P1448" s="8">
        <f t="shared" si="425"/>
        <v>1033</v>
      </c>
      <c r="Q1448" s="10">
        <f t="shared" si="426"/>
        <v>0.60019361084220713</v>
      </c>
      <c r="R1448" s="10">
        <f t="shared" si="427"/>
        <v>2.516940948693127E-2</v>
      </c>
      <c r="S1448" s="10">
        <f t="shared" si="428"/>
        <v>0.18877057115198451</v>
      </c>
      <c r="T1448" s="10">
        <f t="shared" si="429"/>
        <v>3.2913843175217811E-2</v>
      </c>
      <c r="U1448" s="10">
        <f t="shared" si="430"/>
        <v>1.6456921587608905E-2</v>
      </c>
      <c r="V1448" s="10">
        <f t="shared" si="431"/>
        <v>0.13649564375605033</v>
      </c>
      <c r="W1448" s="1">
        <v>1</v>
      </c>
      <c r="X1448" s="1">
        <v>6</v>
      </c>
      <c r="Y1448" s="1">
        <v>4</v>
      </c>
      <c r="Z1448" s="1">
        <v>13</v>
      </c>
      <c r="AA1448" s="8">
        <f t="shared" si="432"/>
        <v>24</v>
      </c>
      <c r="AB1448" s="10">
        <f t="shared" si="433"/>
        <v>4.1666666666666664E-2</v>
      </c>
      <c r="AC1448" s="10">
        <f t="shared" si="434"/>
        <v>0.25</v>
      </c>
      <c r="AD1448" s="10">
        <f t="shared" si="435"/>
        <v>0.16666666666666666</v>
      </c>
      <c r="AE1448" s="10">
        <f t="shared" si="436"/>
        <v>0.54166666666666663</v>
      </c>
      <c r="AF1448" s="1">
        <v>2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74</v>
      </c>
      <c r="AO1448" s="20" t="str">
        <f t="shared" si="419"/>
        <v>66+</v>
      </c>
      <c r="AP1448" s="1">
        <v>2433</v>
      </c>
      <c r="AQ1448" s="1">
        <v>0</v>
      </c>
      <c r="AR1448" s="1">
        <v>1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1</v>
      </c>
      <c r="AY1448" s="1">
        <v>0</v>
      </c>
      <c r="AZ1448" s="1">
        <v>751</v>
      </c>
      <c r="BA1448" s="23">
        <v>42416</v>
      </c>
      <c r="BB1448" s="25">
        <f t="shared" si="420"/>
        <v>2</v>
      </c>
      <c r="BC1448" s="25" t="str">
        <f t="shared" si="421"/>
        <v>February</v>
      </c>
      <c r="BD1448" s="25">
        <v>1</v>
      </c>
      <c r="BE1448" t="str">
        <f t="shared" si="422"/>
        <v>1351,66835,High income,39,Low spender,0.000583526595346749,0,0,21,620,26,195,34,17,141,1033,0.600193610842207,0.0251694094869313,0.188770571151985,0.0329138431752178,0.0164569215876089,0.13649564375605,1,6,4,13,24,0.0416666666666667,0.25,0.166666666666667,0.541666666666667,2,0,0,0,0,0,0,0,74,66+,2433,0,1,0,0,0,0,0,1,0,751</v>
      </c>
    </row>
    <row r="1449" spans="1:57" ht="13.2" x14ac:dyDescent="0.25">
      <c r="A1449" s="8">
        <v>1225</v>
      </c>
      <c r="B1449" s="1">
        <v>65073</v>
      </c>
      <c r="C1449" s="8" t="str">
        <f t="shared" si="423"/>
        <v>High income</v>
      </c>
      <c r="D1449" s="31">
        <v>15</v>
      </c>
      <c r="E1449" s="34" t="str">
        <f t="shared" si="424"/>
        <v>Low spender</v>
      </c>
      <c r="F1449" s="10">
        <f t="shared" si="418"/>
        <v>2.3051034991471118E-4</v>
      </c>
      <c r="G1449" s="1">
        <v>0</v>
      </c>
      <c r="H1449" s="1">
        <v>0</v>
      </c>
      <c r="I1449" s="1">
        <v>65</v>
      </c>
      <c r="J1449" s="1">
        <v>629</v>
      </c>
      <c r="K1449" s="1">
        <v>17</v>
      </c>
      <c r="L1449" s="1">
        <v>177</v>
      </c>
      <c r="M1449" s="1">
        <v>69</v>
      </c>
      <c r="N1449" s="1">
        <v>0</v>
      </c>
      <c r="O1449" s="1">
        <v>8</v>
      </c>
      <c r="P1449" s="8">
        <f t="shared" si="425"/>
        <v>900</v>
      </c>
      <c r="Q1449" s="10">
        <f t="shared" si="426"/>
        <v>0.69888888888888889</v>
      </c>
      <c r="R1449" s="10">
        <f t="shared" si="427"/>
        <v>1.8888888888888889E-2</v>
      </c>
      <c r="S1449" s="10">
        <f t="shared" si="428"/>
        <v>0.19666666666666666</v>
      </c>
      <c r="T1449" s="10">
        <f t="shared" si="429"/>
        <v>7.6666666666666661E-2</v>
      </c>
      <c r="U1449" s="10">
        <f t="shared" si="430"/>
        <v>0</v>
      </c>
      <c r="V1449" s="10">
        <f t="shared" si="431"/>
        <v>8.8888888888888889E-3</v>
      </c>
      <c r="W1449" s="1">
        <v>1</v>
      </c>
      <c r="X1449" s="1">
        <v>5</v>
      </c>
      <c r="Y1449" s="1">
        <v>3</v>
      </c>
      <c r="Z1449" s="1">
        <v>5</v>
      </c>
      <c r="AA1449" s="8">
        <f t="shared" si="432"/>
        <v>14</v>
      </c>
      <c r="AB1449" s="10">
        <f t="shared" si="433"/>
        <v>7.1428571428571425E-2</v>
      </c>
      <c r="AC1449" s="10">
        <f t="shared" si="434"/>
        <v>0.35714285714285715</v>
      </c>
      <c r="AD1449" s="10">
        <f t="shared" si="435"/>
        <v>0.21428571428571427</v>
      </c>
      <c r="AE1449" s="10">
        <f t="shared" si="436"/>
        <v>0.35714285714285715</v>
      </c>
      <c r="AF1449" s="1">
        <v>2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1</v>
      </c>
      <c r="AM1449" s="1">
        <v>0</v>
      </c>
      <c r="AN1449" s="1">
        <v>77</v>
      </c>
      <c r="AO1449" s="20" t="str">
        <f t="shared" si="419"/>
        <v>66+</v>
      </c>
      <c r="AP1449" s="1">
        <v>2472</v>
      </c>
      <c r="AQ1449" s="1">
        <v>0</v>
      </c>
      <c r="AR1449" s="1">
        <v>1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1</v>
      </c>
      <c r="AY1449" s="1">
        <v>0</v>
      </c>
      <c r="AZ1449" s="1">
        <v>884</v>
      </c>
      <c r="BA1449" s="23">
        <v>42377</v>
      </c>
      <c r="BB1449" s="25">
        <f t="shared" si="420"/>
        <v>1</v>
      </c>
      <c r="BC1449" s="25" t="str">
        <f t="shared" si="421"/>
        <v>January</v>
      </c>
      <c r="BD1449" s="25">
        <v>1</v>
      </c>
      <c r="BE1449" t="str">
        <f t="shared" si="422"/>
        <v>1225,65073,High income,15,Low spender,0.000230510349914711,0,0,65,629,17,177,69,0,8,900,0.698888888888889,0.0188888888888889,0.196666666666667,0.0766666666666667,0,0.00888888888888889,1,5,3,5,14,0.0714285714285714,0.357142857142857,0.214285714285714,0.357142857142857,2,0,0,0,0,0,1,0,77,66+,2472,0,1,0,0,0,0,0,1,0,884</v>
      </c>
    </row>
    <row r="1450" spans="1:57" ht="13.2" x14ac:dyDescent="0.25">
      <c r="A1450" s="8">
        <v>509</v>
      </c>
      <c r="B1450" s="1">
        <v>59462</v>
      </c>
      <c r="C1450" s="8" t="str">
        <f t="shared" si="423"/>
        <v>High income</v>
      </c>
      <c r="D1450" s="31">
        <v>1203</v>
      </c>
      <c r="E1450" s="34" t="str">
        <f t="shared" si="424"/>
        <v>High spender</v>
      </c>
      <c r="F1450" s="10">
        <f t="shared" si="418"/>
        <v>2.0231408294372876E-2</v>
      </c>
      <c r="G1450" s="1">
        <v>0</v>
      </c>
      <c r="H1450" s="1">
        <v>1</v>
      </c>
      <c r="I1450" s="1">
        <v>29</v>
      </c>
      <c r="J1450" s="1">
        <v>724</v>
      </c>
      <c r="K1450" s="1">
        <v>17</v>
      </c>
      <c r="L1450" s="1">
        <v>143</v>
      </c>
      <c r="M1450" s="1">
        <v>0</v>
      </c>
      <c r="N1450" s="1">
        <v>8</v>
      </c>
      <c r="O1450" s="1">
        <v>196</v>
      </c>
      <c r="P1450" s="8">
        <f t="shared" si="425"/>
        <v>1088</v>
      </c>
      <c r="Q1450" s="10">
        <f t="shared" si="426"/>
        <v>0.6654411764705882</v>
      </c>
      <c r="R1450" s="10">
        <f t="shared" si="427"/>
        <v>1.5625E-2</v>
      </c>
      <c r="S1450" s="10">
        <f t="shared" si="428"/>
        <v>0.13143382352941177</v>
      </c>
      <c r="T1450" s="10">
        <f t="shared" si="429"/>
        <v>0</v>
      </c>
      <c r="U1450" s="10">
        <f t="shared" si="430"/>
        <v>7.3529411764705881E-3</v>
      </c>
      <c r="V1450" s="10">
        <f t="shared" si="431"/>
        <v>0.18014705882352941</v>
      </c>
      <c r="W1450" s="1">
        <v>2</v>
      </c>
      <c r="X1450" s="1">
        <v>9</v>
      </c>
      <c r="Y1450" s="1">
        <v>2</v>
      </c>
      <c r="Z1450" s="1">
        <v>12</v>
      </c>
      <c r="AA1450" s="8">
        <f t="shared" si="432"/>
        <v>25</v>
      </c>
      <c r="AB1450" s="10">
        <f t="shared" si="433"/>
        <v>0.08</v>
      </c>
      <c r="AC1450" s="10">
        <f t="shared" si="434"/>
        <v>0.36</v>
      </c>
      <c r="AD1450" s="10">
        <f t="shared" si="435"/>
        <v>0.08</v>
      </c>
      <c r="AE1450" s="10">
        <f t="shared" si="436"/>
        <v>0.48</v>
      </c>
      <c r="AF1450" s="1">
        <v>7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70</v>
      </c>
      <c r="AO1450" s="20" t="str">
        <f t="shared" si="419"/>
        <v>66+</v>
      </c>
      <c r="AP1450" s="1">
        <v>2699</v>
      </c>
      <c r="AQ1450" s="1">
        <v>0</v>
      </c>
      <c r="AR1450" s="1">
        <v>1</v>
      </c>
      <c r="AS1450" s="1">
        <v>0</v>
      </c>
      <c r="AT1450" s="1">
        <v>0</v>
      </c>
      <c r="AU1450" s="1">
        <v>0</v>
      </c>
      <c r="AV1450" s="1">
        <v>0</v>
      </c>
      <c r="AW1450" s="1">
        <v>1</v>
      </c>
      <c r="AX1450" s="1">
        <v>0</v>
      </c>
      <c r="AY1450" s="1">
        <v>0</v>
      </c>
      <c r="AZ1450" s="1">
        <v>696</v>
      </c>
      <c r="BA1450" s="23">
        <v>42150</v>
      </c>
      <c r="BB1450" s="25">
        <f t="shared" si="420"/>
        <v>5</v>
      </c>
      <c r="BC1450" s="25" t="str">
        <f t="shared" si="421"/>
        <v>May</v>
      </c>
      <c r="BD1450" s="25">
        <v>1</v>
      </c>
      <c r="BE1450" t="str">
        <f t="shared" si="422"/>
        <v>509,59462,High income,1203,High spender,0.0202314082943729,0,1,29,724,17,143,0,8,196,1088,0.665441176470588,0.015625,0.131433823529412,0,0.00735294117647059,0.180147058823529,2,9,2,12,25,0.08,0.36,0.08,0.48,7,0,0,0,0,0,0,0,70,66+,2699,0,1,0,0,0,0,1,0,0,696</v>
      </c>
    </row>
    <row r="1451" spans="1:57" ht="13.2" x14ac:dyDescent="0.25">
      <c r="A1451" s="8">
        <v>978</v>
      </c>
      <c r="B1451" s="1">
        <v>77142</v>
      </c>
      <c r="C1451" s="8" t="str">
        <f t="shared" si="423"/>
        <v>High income</v>
      </c>
      <c r="D1451" s="31">
        <v>48</v>
      </c>
      <c r="E1451" s="34" t="str">
        <f t="shared" si="424"/>
        <v>Low spender</v>
      </c>
      <c r="F1451" s="10">
        <f t="shared" si="418"/>
        <v>6.222291358792875E-4</v>
      </c>
      <c r="G1451" s="1">
        <v>0</v>
      </c>
      <c r="H1451" s="1">
        <v>0</v>
      </c>
      <c r="I1451" s="1">
        <v>54</v>
      </c>
      <c r="J1451" s="1">
        <v>476</v>
      </c>
      <c r="K1451" s="1">
        <v>75</v>
      </c>
      <c r="L1451" s="1">
        <v>162</v>
      </c>
      <c r="M1451" s="1">
        <v>29</v>
      </c>
      <c r="N1451" s="1">
        <v>151</v>
      </c>
      <c r="O1451" s="1">
        <v>97</v>
      </c>
      <c r="P1451" s="8">
        <f t="shared" si="425"/>
        <v>990</v>
      </c>
      <c r="Q1451" s="10">
        <f t="shared" si="426"/>
        <v>0.4808080808080808</v>
      </c>
      <c r="R1451" s="10">
        <f t="shared" si="427"/>
        <v>7.575757575757576E-2</v>
      </c>
      <c r="S1451" s="10">
        <f t="shared" si="428"/>
        <v>0.16363636363636364</v>
      </c>
      <c r="T1451" s="10">
        <f t="shared" si="429"/>
        <v>2.9292929292929294E-2</v>
      </c>
      <c r="U1451" s="10">
        <f t="shared" si="430"/>
        <v>0.15252525252525254</v>
      </c>
      <c r="V1451" s="10">
        <f t="shared" si="431"/>
        <v>9.7979797979797986E-2</v>
      </c>
      <c r="W1451" s="1">
        <v>1</v>
      </c>
      <c r="X1451" s="1">
        <v>4</v>
      </c>
      <c r="Y1451" s="1">
        <v>4</v>
      </c>
      <c r="Z1451" s="1">
        <v>8</v>
      </c>
      <c r="AA1451" s="8">
        <f t="shared" si="432"/>
        <v>17</v>
      </c>
      <c r="AB1451" s="10">
        <f t="shared" si="433"/>
        <v>5.8823529411764705E-2</v>
      </c>
      <c r="AC1451" s="10">
        <f t="shared" si="434"/>
        <v>0.23529411764705882</v>
      </c>
      <c r="AD1451" s="10">
        <f t="shared" si="435"/>
        <v>0.23529411764705882</v>
      </c>
      <c r="AE1451" s="10">
        <f t="shared" si="436"/>
        <v>0.47058823529411764</v>
      </c>
      <c r="AF1451" s="1">
        <v>2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72</v>
      </c>
      <c r="AO1451" s="20" t="str">
        <f t="shared" si="419"/>
        <v>66+</v>
      </c>
      <c r="AP1451" s="1">
        <v>2555</v>
      </c>
      <c r="AQ1451" s="1">
        <v>0</v>
      </c>
      <c r="AR1451" s="1">
        <v>1</v>
      </c>
      <c r="AS1451" s="1">
        <v>0</v>
      </c>
      <c r="AT1451" s="1">
        <v>0</v>
      </c>
      <c r="AU1451" s="1">
        <v>0</v>
      </c>
      <c r="AV1451" s="1">
        <v>0</v>
      </c>
      <c r="AW1451" s="1">
        <v>1</v>
      </c>
      <c r="AX1451" s="1">
        <v>0</v>
      </c>
      <c r="AY1451" s="1">
        <v>0</v>
      </c>
      <c r="AZ1451" s="1">
        <v>796</v>
      </c>
      <c r="BA1451" s="23">
        <v>42294</v>
      </c>
      <c r="BB1451" s="25">
        <f t="shared" si="420"/>
        <v>10</v>
      </c>
      <c r="BC1451" s="25" t="str">
        <f t="shared" si="421"/>
        <v>October</v>
      </c>
      <c r="BD1451" s="25">
        <v>1</v>
      </c>
      <c r="BE1451" t="str">
        <f t="shared" si="422"/>
        <v>978,77142,High income,48,Low spender,0.000622229135879287,0,0,54,476,75,162,29,151,97,990,0.480808080808081,0.0757575757575758,0.163636363636364,0.0292929292929293,0.152525252525253,0.097979797979798,1,4,4,8,17,0.0588235294117647,0.235294117647059,0.235294117647059,0.470588235294118,2,0,0,0,0,0,0,0,72,66+,2555,0,1,0,0,0,0,1,0,0,796</v>
      </c>
    </row>
    <row r="1452" spans="1:57" ht="13.2" x14ac:dyDescent="0.25">
      <c r="A1452" s="8">
        <v>760</v>
      </c>
      <c r="B1452" s="1">
        <v>59666</v>
      </c>
      <c r="C1452" s="8" t="str">
        <f t="shared" si="423"/>
        <v>High income</v>
      </c>
      <c r="D1452" s="31">
        <v>218</v>
      </c>
      <c r="E1452" s="34" t="str">
        <f t="shared" si="424"/>
        <v>Low spender</v>
      </c>
      <c r="F1452" s="10">
        <f t="shared" si="418"/>
        <v>3.6536721080682464E-3</v>
      </c>
      <c r="G1452" s="1">
        <v>1</v>
      </c>
      <c r="H1452" s="1">
        <v>1</v>
      </c>
      <c r="I1452" s="1">
        <v>87</v>
      </c>
      <c r="J1452" s="1">
        <v>623</v>
      </c>
      <c r="K1452" s="1">
        <v>53</v>
      </c>
      <c r="L1452" s="1">
        <v>178</v>
      </c>
      <c r="M1452" s="1">
        <v>23</v>
      </c>
      <c r="N1452" s="1">
        <v>17</v>
      </c>
      <c r="O1452" s="1">
        <v>133</v>
      </c>
      <c r="P1452" s="8">
        <f t="shared" si="425"/>
        <v>1027</v>
      </c>
      <c r="Q1452" s="10">
        <f t="shared" si="426"/>
        <v>0.60662122687439146</v>
      </c>
      <c r="R1452" s="10">
        <f t="shared" si="427"/>
        <v>5.1606621226874393E-2</v>
      </c>
      <c r="S1452" s="10">
        <f t="shared" si="428"/>
        <v>0.1733203505355404</v>
      </c>
      <c r="T1452" s="10">
        <f t="shared" si="429"/>
        <v>2.2395326192794548E-2</v>
      </c>
      <c r="U1452" s="10">
        <f t="shared" si="430"/>
        <v>1.6553067185978577E-2</v>
      </c>
      <c r="V1452" s="10">
        <f t="shared" si="431"/>
        <v>0.12950340798442064</v>
      </c>
      <c r="W1452" s="1">
        <v>7</v>
      </c>
      <c r="X1452" s="1">
        <v>3</v>
      </c>
      <c r="Y1452" s="1">
        <v>2</v>
      </c>
      <c r="Z1452" s="1">
        <v>8</v>
      </c>
      <c r="AA1452" s="8">
        <f t="shared" si="432"/>
        <v>20</v>
      </c>
      <c r="AB1452" s="10">
        <f t="shared" si="433"/>
        <v>0.35</v>
      </c>
      <c r="AC1452" s="10">
        <f t="shared" si="434"/>
        <v>0.15</v>
      </c>
      <c r="AD1452" s="10">
        <f t="shared" si="435"/>
        <v>0.1</v>
      </c>
      <c r="AE1452" s="10">
        <f t="shared" si="436"/>
        <v>0.4</v>
      </c>
      <c r="AF1452" s="1">
        <v>8</v>
      </c>
      <c r="AG1452" s="1">
        <v>0</v>
      </c>
      <c r="AH1452" s="1">
        <v>0</v>
      </c>
      <c r="AI1452" s="1">
        <v>0</v>
      </c>
      <c r="AJ1452" s="1">
        <v>1</v>
      </c>
      <c r="AK1452" s="1">
        <v>0</v>
      </c>
      <c r="AL1452" s="1">
        <v>0</v>
      </c>
      <c r="AM1452" s="1">
        <v>0</v>
      </c>
      <c r="AN1452" s="1">
        <v>48</v>
      </c>
      <c r="AO1452" s="20" t="str">
        <f t="shared" si="419"/>
        <v>36-50</v>
      </c>
      <c r="AP1452" s="1">
        <v>2623</v>
      </c>
      <c r="AQ1452" s="1">
        <v>0</v>
      </c>
      <c r="AR1452" s="1">
        <v>1</v>
      </c>
      <c r="AS1452" s="1">
        <v>0</v>
      </c>
      <c r="AT1452" s="1">
        <v>0</v>
      </c>
      <c r="AU1452" s="1">
        <v>0</v>
      </c>
      <c r="AV1452" s="1">
        <v>0</v>
      </c>
      <c r="AW1452" s="1">
        <v>1</v>
      </c>
      <c r="AX1452" s="1">
        <v>0</v>
      </c>
      <c r="AY1452" s="1">
        <v>0</v>
      </c>
      <c r="AZ1452" s="1">
        <v>761</v>
      </c>
      <c r="BA1452" s="23">
        <v>42226</v>
      </c>
      <c r="BB1452" s="25">
        <f t="shared" si="420"/>
        <v>8</v>
      </c>
      <c r="BC1452" s="25" t="str">
        <f t="shared" si="421"/>
        <v>August</v>
      </c>
      <c r="BD1452" s="25">
        <v>1</v>
      </c>
      <c r="BE1452" t="str">
        <f t="shared" si="422"/>
        <v>760,59666,High income,218,Low spender,0.00365367210806825,1,1,87,623,53,178,23,17,133,1027,0.606621226874391,0.0516066212268744,0.17332035053554,0.0223953261927945,0.0165530671859786,0.129503407984421,7,3,2,8,20,0.35,0.15,0.1,0.4,8,0,0,0,1,0,0,0,48,36-50,2623,0,1,0,0,0,0,1,0,0,761</v>
      </c>
    </row>
    <row r="1453" spans="1:57" ht="13.2" x14ac:dyDescent="0.25">
      <c r="A1453" s="8">
        <v>722</v>
      </c>
      <c r="B1453" s="1">
        <v>68117</v>
      </c>
      <c r="C1453" s="8" t="str">
        <f t="shared" si="423"/>
        <v>High income</v>
      </c>
      <c r="D1453" s="31">
        <v>31</v>
      </c>
      <c r="E1453" s="34" t="str">
        <f t="shared" si="424"/>
        <v>Low spender</v>
      </c>
      <c r="F1453" s="10">
        <f t="shared" si="418"/>
        <v>4.5509931441490377E-4</v>
      </c>
      <c r="G1453" s="1">
        <v>0</v>
      </c>
      <c r="H1453" s="1">
        <v>1</v>
      </c>
      <c r="I1453" s="1">
        <v>80</v>
      </c>
      <c r="J1453" s="1">
        <v>618</v>
      </c>
      <c r="K1453" s="1">
        <v>44</v>
      </c>
      <c r="L1453" s="1">
        <v>215</v>
      </c>
      <c r="M1453" s="1">
        <v>0</v>
      </c>
      <c r="N1453" s="1">
        <v>17</v>
      </c>
      <c r="O1453" s="1">
        <v>36</v>
      </c>
      <c r="P1453" s="8">
        <f t="shared" si="425"/>
        <v>930</v>
      </c>
      <c r="Q1453" s="10">
        <f t="shared" si="426"/>
        <v>0.6645161290322581</v>
      </c>
      <c r="R1453" s="10">
        <f t="shared" si="427"/>
        <v>4.7311827956989246E-2</v>
      </c>
      <c r="S1453" s="10">
        <f t="shared" si="428"/>
        <v>0.23118279569892472</v>
      </c>
      <c r="T1453" s="10">
        <f t="shared" si="429"/>
        <v>0</v>
      </c>
      <c r="U1453" s="10">
        <f t="shared" si="430"/>
        <v>1.8279569892473119E-2</v>
      </c>
      <c r="V1453" s="10">
        <f t="shared" si="431"/>
        <v>3.870967741935484E-2</v>
      </c>
      <c r="W1453" s="1">
        <v>2</v>
      </c>
      <c r="X1453" s="1">
        <v>11</v>
      </c>
      <c r="Y1453" s="1">
        <v>8</v>
      </c>
      <c r="Z1453" s="1">
        <v>4</v>
      </c>
      <c r="AA1453" s="8">
        <f t="shared" si="432"/>
        <v>25</v>
      </c>
      <c r="AB1453" s="10">
        <f t="shared" si="433"/>
        <v>0.08</v>
      </c>
      <c r="AC1453" s="10">
        <f t="shared" si="434"/>
        <v>0.44</v>
      </c>
      <c r="AD1453" s="10">
        <f t="shared" si="435"/>
        <v>0.32</v>
      </c>
      <c r="AE1453" s="10">
        <f t="shared" si="436"/>
        <v>0.16</v>
      </c>
      <c r="AF1453" s="1">
        <v>6</v>
      </c>
      <c r="AG1453" s="1">
        <v>0</v>
      </c>
      <c r="AH1453" s="1">
        <v>0</v>
      </c>
      <c r="AI1453" s="1">
        <v>1</v>
      </c>
      <c r="AJ1453" s="1">
        <v>0</v>
      </c>
      <c r="AK1453" s="1">
        <v>0</v>
      </c>
      <c r="AL1453" s="1">
        <v>0</v>
      </c>
      <c r="AM1453" s="1">
        <v>1</v>
      </c>
      <c r="AN1453" s="1">
        <v>73</v>
      </c>
      <c r="AO1453" s="20" t="str">
        <f t="shared" si="419"/>
        <v>66+</v>
      </c>
      <c r="AP1453" s="1">
        <v>2635</v>
      </c>
      <c r="AQ1453" s="1">
        <v>0</v>
      </c>
      <c r="AR1453" s="1">
        <v>0</v>
      </c>
      <c r="AS1453" s="1">
        <v>0</v>
      </c>
      <c r="AT1453" s="1">
        <v>0</v>
      </c>
      <c r="AU1453" s="1">
        <v>1</v>
      </c>
      <c r="AV1453" s="1">
        <v>0</v>
      </c>
      <c r="AW1453" s="1">
        <v>0</v>
      </c>
      <c r="AX1453" s="1">
        <v>0</v>
      </c>
      <c r="AY1453" s="1">
        <v>1</v>
      </c>
      <c r="AZ1453" s="1">
        <v>858</v>
      </c>
      <c r="BA1453" s="23">
        <v>42214</v>
      </c>
      <c r="BB1453" s="25">
        <f t="shared" si="420"/>
        <v>7</v>
      </c>
      <c r="BC1453" s="25" t="str">
        <f t="shared" si="421"/>
        <v>July</v>
      </c>
      <c r="BD1453" s="25">
        <v>1</v>
      </c>
      <c r="BE1453" t="str">
        <f t="shared" si="422"/>
        <v>722,68117,High income,31,Low spender,0.000455099314414904,0,1,80,618,44,215,0,17,36,930,0.664516129032258,0.0473118279569892,0.231182795698925,0,0.0182795698924731,0.0387096774193548,2,11,8,4,25,0.08,0.44,0.32,0.16,6,0,0,1,0,0,0,1,73,66+,2635,0,0,0,0,1,0,0,0,1,858</v>
      </c>
    </row>
    <row r="1454" spans="1:57" ht="13.2" x14ac:dyDescent="0.25">
      <c r="A1454" s="8">
        <v>661</v>
      </c>
      <c r="B1454" s="1">
        <v>54693</v>
      </c>
      <c r="C1454" s="8" t="str">
        <f t="shared" si="423"/>
        <v>High income</v>
      </c>
      <c r="D1454" s="31">
        <v>89</v>
      </c>
      <c r="E1454" s="34" t="str">
        <f t="shared" si="424"/>
        <v>Low spender</v>
      </c>
      <c r="F1454" s="10">
        <f t="shared" si="418"/>
        <v>1.6272649150713984E-3</v>
      </c>
      <c r="G1454" s="1">
        <v>0</v>
      </c>
      <c r="H1454" s="1">
        <v>1</v>
      </c>
      <c r="I1454" s="1">
        <v>72</v>
      </c>
      <c r="J1454" s="1">
        <v>686</v>
      </c>
      <c r="K1454" s="1">
        <v>17</v>
      </c>
      <c r="L1454" s="1">
        <v>142</v>
      </c>
      <c r="M1454" s="1">
        <v>23</v>
      </c>
      <c r="N1454" s="1">
        <v>26</v>
      </c>
      <c r="O1454" s="1">
        <v>35</v>
      </c>
      <c r="P1454" s="8">
        <f t="shared" si="425"/>
        <v>929</v>
      </c>
      <c r="Q1454" s="10">
        <f t="shared" si="426"/>
        <v>0.73842841765339073</v>
      </c>
      <c r="R1454" s="10">
        <f t="shared" si="427"/>
        <v>1.829924650161464E-2</v>
      </c>
      <c r="S1454" s="10">
        <f t="shared" si="428"/>
        <v>0.15285252960172227</v>
      </c>
      <c r="T1454" s="10">
        <f t="shared" si="429"/>
        <v>2.4757804090419805E-2</v>
      </c>
      <c r="U1454" s="10">
        <f t="shared" si="430"/>
        <v>2.7987082884822389E-2</v>
      </c>
      <c r="V1454" s="10">
        <f t="shared" si="431"/>
        <v>3.7674919268030141E-2</v>
      </c>
      <c r="W1454" s="1">
        <v>8</v>
      </c>
      <c r="X1454" s="1">
        <v>6</v>
      </c>
      <c r="Y1454" s="1">
        <v>4</v>
      </c>
      <c r="Z1454" s="1">
        <v>13</v>
      </c>
      <c r="AA1454" s="8">
        <f t="shared" si="432"/>
        <v>31</v>
      </c>
      <c r="AB1454" s="10">
        <f t="shared" si="433"/>
        <v>0.25806451612903225</v>
      </c>
      <c r="AC1454" s="10">
        <f t="shared" si="434"/>
        <v>0.19354838709677419</v>
      </c>
      <c r="AD1454" s="10">
        <f t="shared" si="435"/>
        <v>0.12903225806451613</v>
      </c>
      <c r="AE1454" s="10">
        <f t="shared" si="436"/>
        <v>0.41935483870967744</v>
      </c>
      <c r="AF1454" s="1">
        <v>6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58</v>
      </c>
      <c r="AO1454" s="20" t="str">
        <f t="shared" si="419"/>
        <v>50-65</v>
      </c>
      <c r="AP1454" s="1">
        <v>2656</v>
      </c>
      <c r="AQ1454" s="1">
        <v>0</v>
      </c>
      <c r="AR1454" s="1">
        <v>1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1</v>
      </c>
      <c r="AZ1454" s="1">
        <v>859</v>
      </c>
      <c r="BA1454" s="23">
        <v>42193</v>
      </c>
      <c r="BB1454" s="25">
        <f t="shared" si="420"/>
        <v>7</v>
      </c>
      <c r="BC1454" s="25" t="str">
        <f t="shared" si="421"/>
        <v>July</v>
      </c>
      <c r="BD1454" s="25">
        <v>1</v>
      </c>
      <c r="BE1454" t="str">
        <f t="shared" si="422"/>
        <v>661,54693,High income,89,Low spender,0.0016272649150714,0,1,72,686,17,142,23,26,35,929,0.738428417653391,0.0182992465016146,0.152852529601722,0.0247578040904198,0.0279870828848224,0.0376749192680301,8,6,4,13,31,0.258064516129032,0.193548387096774,0.129032258064516,0.419354838709677,6,0,0,0,0,0,0,0,58,50-65,2656,0,1,0,0,0,0,0,0,1,859</v>
      </c>
    </row>
    <row r="1455" spans="1:57" ht="13.2" x14ac:dyDescent="0.25">
      <c r="A1455" s="8">
        <v>283</v>
      </c>
      <c r="B1455" s="1">
        <v>60161</v>
      </c>
      <c r="C1455" s="8" t="str">
        <f t="shared" si="423"/>
        <v>High income</v>
      </c>
      <c r="D1455" s="31">
        <v>20</v>
      </c>
      <c r="E1455" s="34" t="str">
        <f t="shared" si="424"/>
        <v>Low spender</v>
      </c>
      <c r="F1455" s="10">
        <f t="shared" si="418"/>
        <v>3.324412825584681E-4</v>
      </c>
      <c r="G1455" s="1">
        <v>0</v>
      </c>
      <c r="H1455" s="1">
        <v>1</v>
      </c>
      <c r="I1455" s="1">
        <v>17</v>
      </c>
      <c r="J1455" s="1">
        <v>584</v>
      </c>
      <c r="K1455" s="1">
        <v>44</v>
      </c>
      <c r="L1455" s="1">
        <v>212</v>
      </c>
      <c r="M1455" s="1">
        <v>46</v>
      </c>
      <c r="N1455" s="1">
        <v>8</v>
      </c>
      <c r="O1455" s="1">
        <v>177</v>
      </c>
      <c r="P1455" s="8">
        <f t="shared" si="425"/>
        <v>1071</v>
      </c>
      <c r="Q1455" s="10">
        <f t="shared" si="426"/>
        <v>0.54528478057889818</v>
      </c>
      <c r="R1455" s="10">
        <f t="shared" si="427"/>
        <v>4.1083099906629318E-2</v>
      </c>
      <c r="S1455" s="10">
        <f t="shared" si="428"/>
        <v>0.19794584500466852</v>
      </c>
      <c r="T1455" s="10">
        <f t="shared" si="429"/>
        <v>4.2950513538748833E-2</v>
      </c>
      <c r="U1455" s="10">
        <f t="shared" si="430"/>
        <v>7.4696545284780582E-3</v>
      </c>
      <c r="V1455" s="10">
        <f t="shared" si="431"/>
        <v>0.16526610644257703</v>
      </c>
      <c r="W1455" s="1">
        <v>3</v>
      </c>
      <c r="X1455" s="1">
        <v>11</v>
      </c>
      <c r="Y1455" s="1">
        <v>4</v>
      </c>
      <c r="Z1455" s="1">
        <v>8</v>
      </c>
      <c r="AA1455" s="8">
        <f t="shared" si="432"/>
        <v>26</v>
      </c>
      <c r="AB1455" s="10">
        <f t="shared" si="433"/>
        <v>0.11538461538461539</v>
      </c>
      <c r="AC1455" s="10">
        <f t="shared" si="434"/>
        <v>0.42307692307692307</v>
      </c>
      <c r="AD1455" s="10">
        <f t="shared" si="435"/>
        <v>0.15384615384615385</v>
      </c>
      <c r="AE1455" s="10">
        <f t="shared" si="436"/>
        <v>0.30769230769230771</v>
      </c>
      <c r="AF1455" s="1">
        <v>8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55</v>
      </c>
      <c r="AO1455" s="20" t="str">
        <f t="shared" si="419"/>
        <v>50-65</v>
      </c>
      <c r="AP1455" s="1">
        <v>2773</v>
      </c>
      <c r="AQ1455" s="1">
        <v>1</v>
      </c>
      <c r="AR1455" s="1">
        <v>0</v>
      </c>
      <c r="AS1455" s="1">
        <v>0</v>
      </c>
      <c r="AT1455" s="1">
        <v>0</v>
      </c>
      <c r="AU1455" s="1">
        <v>0</v>
      </c>
      <c r="AV1455" s="1">
        <v>1</v>
      </c>
      <c r="AW1455" s="1">
        <v>0</v>
      </c>
      <c r="AX1455" s="1">
        <v>0</v>
      </c>
      <c r="AY1455" s="1">
        <v>0</v>
      </c>
      <c r="AZ1455" s="1">
        <v>717</v>
      </c>
      <c r="BA1455" s="23">
        <v>42076</v>
      </c>
      <c r="BB1455" s="25">
        <f t="shared" si="420"/>
        <v>3</v>
      </c>
      <c r="BC1455" s="25" t="str">
        <f t="shared" si="421"/>
        <v>March</v>
      </c>
      <c r="BD1455" s="25">
        <v>1</v>
      </c>
      <c r="BE1455" t="str">
        <f t="shared" si="422"/>
        <v>283,60161,High income,20,Low spender,0.000332441282558468,0,1,17,584,44,212,46,8,177,1071,0.545284780578898,0.0410830999066293,0.197945845004669,0.0429505135387488,0.00746965452847806,0.165266106442577,3,11,4,8,26,0.115384615384615,0.423076923076923,0.153846153846154,0.307692307692308,8,0,0,0,0,0,0,0,55,50-65,2773,1,0,0,0,0,1,0,0,0,717</v>
      </c>
    </row>
    <row r="1456" spans="1:57" ht="13.2" x14ac:dyDescent="0.25">
      <c r="A1456" s="8">
        <v>2157</v>
      </c>
      <c r="B1456" s="1">
        <v>69283</v>
      </c>
      <c r="C1456" s="8" t="str">
        <f t="shared" si="423"/>
        <v>High income</v>
      </c>
      <c r="D1456" s="31">
        <v>50</v>
      </c>
      <c r="E1456" s="34" t="str">
        <f t="shared" si="424"/>
        <v>Low spender</v>
      </c>
      <c r="F1456" s="10">
        <f t="shared" si="418"/>
        <v>7.2167775644819076E-4</v>
      </c>
      <c r="G1456" s="1">
        <v>0</v>
      </c>
      <c r="H1456" s="1">
        <v>1</v>
      </c>
      <c r="I1456" s="1">
        <v>41</v>
      </c>
      <c r="J1456" s="1">
        <v>674</v>
      </c>
      <c r="K1456" s="1">
        <v>62</v>
      </c>
      <c r="L1456" s="1">
        <v>134</v>
      </c>
      <c r="M1456" s="1">
        <v>0</v>
      </c>
      <c r="N1456" s="1">
        <v>26</v>
      </c>
      <c r="O1456" s="1">
        <v>8</v>
      </c>
      <c r="P1456" s="8">
        <f t="shared" si="425"/>
        <v>904</v>
      </c>
      <c r="Q1456" s="10">
        <f t="shared" si="426"/>
        <v>0.74557522123893805</v>
      </c>
      <c r="R1456" s="10">
        <f t="shared" si="427"/>
        <v>6.8584070796460173E-2</v>
      </c>
      <c r="S1456" s="10">
        <f t="shared" si="428"/>
        <v>0.14823008849557523</v>
      </c>
      <c r="T1456" s="10">
        <f t="shared" si="429"/>
        <v>0</v>
      </c>
      <c r="U1456" s="10">
        <f t="shared" si="430"/>
        <v>2.8761061946902654E-2</v>
      </c>
      <c r="V1456" s="10">
        <f t="shared" si="431"/>
        <v>8.8495575221238937E-3</v>
      </c>
      <c r="W1456" s="1">
        <v>4</v>
      </c>
      <c r="X1456" s="1">
        <v>7</v>
      </c>
      <c r="Y1456" s="1">
        <v>3</v>
      </c>
      <c r="Z1456" s="1">
        <v>13</v>
      </c>
      <c r="AA1456" s="8">
        <f t="shared" si="432"/>
        <v>27</v>
      </c>
      <c r="AB1456" s="10">
        <f t="shared" si="433"/>
        <v>0.14814814814814814</v>
      </c>
      <c r="AC1456" s="10">
        <f t="shared" si="434"/>
        <v>0.25925925925925924</v>
      </c>
      <c r="AD1456" s="10">
        <f t="shared" si="435"/>
        <v>0.1111111111111111</v>
      </c>
      <c r="AE1456" s="10">
        <f t="shared" si="436"/>
        <v>0.48148148148148145</v>
      </c>
      <c r="AF1456" s="1">
        <v>5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45</v>
      </c>
      <c r="AO1456" s="20" t="str">
        <f t="shared" si="419"/>
        <v>36-50</v>
      </c>
      <c r="AP1456" s="1">
        <v>2174</v>
      </c>
      <c r="AQ1456" s="1">
        <v>0</v>
      </c>
      <c r="AR1456" s="1">
        <v>1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1</v>
      </c>
      <c r="AZ1456" s="1">
        <v>888</v>
      </c>
      <c r="BA1456" s="23">
        <v>42675</v>
      </c>
      <c r="BB1456" s="25">
        <f t="shared" si="420"/>
        <v>11</v>
      </c>
      <c r="BC1456" s="25" t="str">
        <f t="shared" si="421"/>
        <v>November</v>
      </c>
      <c r="BD1456" s="25">
        <v>1</v>
      </c>
      <c r="BE1456" t="str">
        <f t="shared" si="422"/>
        <v>2157,69283,High income,50,Low spender,0.000721677756448191,0,1,41,674,62,134,0,26,8,904,0.745575221238938,0.0685840707964602,0.148230088495575,0,0.0287610619469027,0.00884955752212389,4,7,3,13,27,0.148148148148148,0.259259259259259,0.111111111111111,0.481481481481481,5,0,0,0,0,0,0,0,45,36-50,2174,0,1,0,0,0,0,0,0,1,888</v>
      </c>
    </row>
    <row r="1457" spans="1:57" ht="13.2" x14ac:dyDescent="0.25">
      <c r="A1457" s="8">
        <v>2203</v>
      </c>
      <c r="B1457" s="1">
        <v>79734</v>
      </c>
      <c r="C1457" s="8" t="str">
        <f t="shared" si="423"/>
        <v>High income</v>
      </c>
      <c r="D1457" s="31">
        <v>60</v>
      </c>
      <c r="E1457" s="34" t="str">
        <f t="shared" si="424"/>
        <v>Low spender</v>
      </c>
      <c r="F1457" s="10">
        <f t="shared" si="418"/>
        <v>7.5250206938069081E-4</v>
      </c>
      <c r="G1457" s="1">
        <v>0</v>
      </c>
      <c r="H1457" s="1">
        <v>0</v>
      </c>
      <c r="I1457" s="1">
        <v>72</v>
      </c>
      <c r="J1457" s="1">
        <v>572</v>
      </c>
      <c r="K1457" s="1">
        <v>8</v>
      </c>
      <c r="L1457" s="1">
        <v>232</v>
      </c>
      <c r="M1457" s="1">
        <v>23</v>
      </c>
      <c r="N1457" s="1">
        <v>62</v>
      </c>
      <c r="O1457" s="1">
        <v>17</v>
      </c>
      <c r="P1457" s="8">
        <f t="shared" si="425"/>
        <v>914</v>
      </c>
      <c r="Q1457" s="10">
        <f t="shared" si="426"/>
        <v>0.62582056892778992</v>
      </c>
      <c r="R1457" s="10">
        <f t="shared" si="427"/>
        <v>8.7527352297592995E-3</v>
      </c>
      <c r="S1457" s="10">
        <f t="shared" si="428"/>
        <v>0.25382932166301969</v>
      </c>
      <c r="T1457" s="10">
        <f t="shared" si="429"/>
        <v>2.5164113785557989E-2</v>
      </c>
      <c r="U1457" s="10">
        <f t="shared" si="430"/>
        <v>6.7833698030634576E-2</v>
      </c>
      <c r="V1457" s="10">
        <f t="shared" si="431"/>
        <v>1.8599562363238512E-2</v>
      </c>
      <c r="W1457" s="1">
        <v>1</v>
      </c>
      <c r="X1457" s="1">
        <v>4</v>
      </c>
      <c r="Y1457" s="1">
        <v>3</v>
      </c>
      <c r="Z1457" s="1">
        <v>6</v>
      </c>
      <c r="AA1457" s="8">
        <f t="shared" si="432"/>
        <v>14</v>
      </c>
      <c r="AB1457" s="10">
        <f t="shared" si="433"/>
        <v>7.1428571428571425E-2</v>
      </c>
      <c r="AC1457" s="10">
        <f t="shared" si="434"/>
        <v>0.2857142857142857</v>
      </c>
      <c r="AD1457" s="10">
        <f t="shared" si="435"/>
        <v>0.21428571428571427</v>
      </c>
      <c r="AE1457" s="10">
        <f t="shared" si="436"/>
        <v>0.42857142857142855</v>
      </c>
      <c r="AF1457" s="1">
        <v>1</v>
      </c>
      <c r="AG1457" s="1">
        <v>1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51</v>
      </c>
      <c r="AO1457" s="20" t="str">
        <f t="shared" si="419"/>
        <v>50-65</v>
      </c>
      <c r="AP1457" s="1">
        <v>2160</v>
      </c>
      <c r="AQ1457" s="1">
        <v>0</v>
      </c>
      <c r="AR1457" s="1">
        <v>1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1</v>
      </c>
      <c r="AY1457" s="1">
        <v>0</v>
      </c>
      <c r="AZ1457" s="1">
        <v>880</v>
      </c>
      <c r="BA1457" s="23">
        <v>42689</v>
      </c>
      <c r="BB1457" s="25">
        <f t="shared" si="420"/>
        <v>11</v>
      </c>
      <c r="BC1457" s="25" t="str">
        <f t="shared" si="421"/>
        <v>November</v>
      </c>
      <c r="BD1457" s="25">
        <v>1</v>
      </c>
      <c r="BE1457" t="str">
        <f t="shared" si="422"/>
        <v>2203,79734,High income,60,Low spender,0.000752502069380691,0,0,72,572,8,232,23,62,17,914,0.62582056892779,0.0087527352297593,0.25382932166302,0.025164113785558,0.0678336980306346,0.0185995623632385,1,4,3,6,14,0.0714285714285714,0.285714285714286,0.214285714285714,0.428571428571429,1,1,0,0,0,0,0,0,51,50-65,2160,0,1,0,0,0,0,0,1,0,880</v>
      </c>
    </row>
    <row r="1458" spans="1:57" ht="13.2" x14ac:dyDescent="0.25">
      <c r="A1458" s="8">
        <v>2184</v>
      </c>
      <c r="B1458" s="1">
        <v>76320</v>
      </c>
      <c r="C1458" s="8" t="str">
        <f t="shared" si="423"/>
        <v>High income</v>
      </c>
      <c r="D1458" s="31">
        <v>1095</v>
      </c>
      <c r="E1458" s="34" t="str">
        <f t="shared" si="424"/>
        <v>High spender</v>
      </c>
      <c r="F1458" s="10">
        <f t="shared" si="418"/>
        <v>1.434748427672956E-2</v>
      </c>
      <c r="G1458" s="1">
        <v>0</v>
      </c>
      <c r="H1458" s="1">
        <v>1</v>
      </c>
      <c r="I1458" s="1">
        <v>49</v>
      </c>
      <c r="J1458" s="1">
        <v>526</v>
      </c>
      <c r="K1458" s="1">
        <v>35</v>
      </c>
      <c r="L1458" s="1">
        <v>214</v>
      </c>
      <c r="M1458" s="1">
        <v>69</v>
      </c>
      <c r="N1458" s="1">
        <v>53</v>
      </c>
      <c r="O1458" s="1">
        <v>35</v>
      </c>
      <c r="P1458" s="8">
        <f t="shared" si="425"/>
        <v>932</v>
      </c>
      <c r="Q1458" s="10">
        <f t="shared" si="426"/>
        <v>0.56437768240343344</v>
      </c>
      <c r="R1458" s="10">
        <f t="shared" si="427"/>
        <v>3.755364806866953E-2</v>
      </c>
      <c r="S1458" s="10">
        <f t="shared" si="428"/>
        <v>0.2296137339055794</v>
      </c>
      <c r="T1458" s="10">
        <f t="shared" si="429"/>
        <v>7.4034334763948495E-2</v>
      </c>
      <c r="U1458" s="10">
        <f t="shared" si="430"/>
        <v>5.6866952789699568E-2</v>
      </c>
      <c r="V1458" s="10">
        <f t="shared" si="431"/>
        <v>3.755364806866953E-2</v>
      </c>
      <c r="W1458" s="1">
        <v>2</v>
      </c>
      <c r="X1458" s="1">
        <v>6</v>
      </c>
      <c r="Y1458" s="1">
        <v>3</v>
      </c>
      <c r="Z1458" s="1">
        <v>4</v>
      </c>
      <c r="AA1458" s="8">
        <f t="shared" si="432"/>
        <v>15</v>
      </c>
      <c r="AB1458" s="10">
        <f t="shared" si="433"/>
        <v>0.13333333333333333</v>
      </c>
      <c r="AC1458" s="10">
        <f t="shared" si="434"/>
        <v>0.4</v>
      </c>
      <c r="AD1458" s="10">
        <f t="shared" si="435"/>
        <v>0.2</v>
      </c>
      <c r="AE1458" s="10">
        <f t="shared" si="436"/>
        <v>0.26666666666666666</v>
      </c>
      <c r="AF1458" s="1">
        <v>2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61</v>
      </c>
      <c r="AO1458" s="20" t="str">
        <f t="shared" si="419"/>
        <v>50-65</v>
      </c>
      <c r="AP1458" s="1">
        <v>2166</v>
      </c>
      <c r="AQ1458" s="1">
        <v>0</v>
      </c>
      <c r="AR1458" s="1">
        <v>0</v>
      </c>
      <c r="AS1458" s="1">
        <v>0</v>
      </c>
      <c r="AT1458" s="1">
        <v>0</v>
      </c>
      <c r="AU1458" s="1">
        <v>1</v>
      </c>
      <c r="AV1458" s="1">
        <v>0</v>
      </c>
      <c r="AW1458" s="1">
        <v>1</v>
      </c>
      <c r="AX1458" s="1">
        <v>0</v>
      </c>
      <c r="AY1458" s="1">
        <v>0</v>
      </c>
      <c r="AZ1458" s="1">
        <v>862</v>
      </c>
      <c r="BA1458" s="23">
        <v>42683</v>
      </c>
      <c r="BB1458" s="25">
        <f t="shared" si="420"/>
        <v>11</v>
      </c>
      <c r="BC1458" s="25" t="str">
        <f t="shared" si="421"/>
        <v>November</v>
      </c>
      <c r="BD1458" s="25">
        <v>1</v>
      </c>
      <c r="BE1458" t="str">
        <f t="shared" si="422"/>
        <v>2184,76320,High income,1095,High spender,0.0143474842767296,0,1,49,526,35,214,69,53,35,932,0.564377682403433,0.0375536480686695,0.229613733905579,0.0740343347639485,0.0568669527896996,0.0375536480686695,2,6,3,4,15,0.133333333333333,0.4,0.2,0.266666666666667,2,0,0,0,0,0,0,0,61,50-65,2166,0,0,0,0,1,0,1,0,0,862</v>
      </c>
    </row>
    <row r="1459" spans="1:57" ht="13.2" x14ac:dyDescent="0.25">
      <c r="A1459" s="8">
        <v>460</v>
      </c>
      <c r="B1459" s="1">
        <v>44953</v>
      </c>
      <c r="C1459" s="8" t="str">
        <f t="shared" si="423"/>
        <v>Low income</v>
      </c>
      <c r="D1459" s="31">
        <v>39</v>
      </c>
      <c r="E1459" s="34" t="str">
        <f t="shared" si="424"/>
        <v>Low spender</v>
      </c>
      <c r="F1459" s="10">
        <f t="shared" si="418"/>
        <v>8.6757279825595618E-4</v>
      </c>
      <c r="G1459" s="1">
        <v>0</v>
      </c>
      <c r="H1459" s="1">
        <v>0</v>
      </c>
      <c r="I1459" s="1">
        <v>31</v>
      </c>
      <c r="J1459" s="1">
        <v>728</v>
      </c>
      <c r="K1459" s="1">
        <v>17</v>
      </c>
      <c r="L1459" s="1">
        <v>133</v>
      </c>
      <c r="M1459" s="1">
        <v>11</v>
      </c>
      <c r="N1459" s="1">
        <v>8</v>
      </c>
      <c r="O1459" s="1">
        <v>124</v>
      </c>
      <c r="P1459" s="8">
        <f t="shared" si="425"/>
        <v>1021</v>
      </c>
      <c r="Q1459" s="10">
        <f t="shared" si="426"/>
        <v>0.71302644466209597</v>
      </c>
      <c r="R1459" s="10">
        <f t="shared" si="427"/>
        <v>1.6650342801175319E-2</v>
      </c>
      <c r="S1459" s="10">
        <f t="shared" si="428"/>
        <v>0.13026444662095985</v>
      </c>
      <c r="T1459" s="10">
        <f t="shared" si="429"/>
        <v>1.0773751224289911E-2</v>
      </c>
      <c r="U1459" s="10">
        <f t="shared" si="430"/>
        <v>7.8354554358472089E-3</v>
      </c>
      <c r="V1459" s="10">
        <f t="shared" si="431"/>
        <v>0.12144955925563174</v>
      </c>
      <c r="W1459" s="1">
        <v>1</v>
      </c>
      <c r="X1459" s="1">
        <v>7</v>
      </c>
      <c r="Y1459" s="1">
        <v>3</v>
      </c>
      <c r="Z1459" s="1">
        <v>13</v>
      </c>
      <c r="AA1459" s="8">
        <f t="shared" si="432"/>
        <v>24</v>
      </c>
      <c r="AB1459" s="10">
        <f t="shared" si="433"/>
        <v>4.1666666666666664E-2</v>
      </c>
      <c r="AC1459" s="10">
        <f t="shared" si="434"/>
        <v>0.29166666666666669</v>
      </c>
      <c r="AD1459" s="10">
        <f t="shared" si="435"/>
        <v>0.125</v>
      </c>
      <c r="AE1459" s="10">
        <f t="shared" si="436"/>
        <v>0.54166666666666663</v>
      </c>
      <c r="AF1459" s="1">
        <v>6</v>
      </c>
      <c r="AG1459" s="1">
        <v>0</v>
      </c>
      <c r="AH1459" s="1">
        <v>0</v>
      </c>
      <c r="AI1459" s="1">
        <v>1</v>
      </c>
      <c r="AJ1459" s="1">
        <v>0</v>
      </c>
      <c r="AK1459" s="1">
        <v>0</v>
      </c>
      <c r="AL1459" s="1">
        <v>0</v>
      </c>
      <c r="AM1459" s="1">
        <v>0</v>
      </c>
      <c r="AN1459" s="1">
        <v>39</v>
      </c>
      <c r="AO1459" s="20" t="str">
        <f t="shared" si="419"/>
        <v>36-50</v>
      </c>
      <c r="AP1459" s="1">
        <v>2714</v>
      </c>
      <c r="AQ1459" s="1">
        <v>0</v>
      </c>
      <c r="AR1459" s="1">
        <v>0</v>
      </c>
      <c r="AS1459" s="1">
        <v>0</v>
      </c>
      <c r="AT1459" s="1">
        <v>1</v>
      </c>
      <c r="AU1459" s="1">
        <v>0</v>
      </c>
      <c r="AV1459" s="1">
        <v>0</v>
      </c>
      <c r="AW1459" s="1">
        <v>0</v>
      </c>
      <c r="AX1459" s="1">
        <v>0</v>
      </c>
      <c r="AY1459" s="1">
        <v>1</v>
      </c>
      <c r="AZ1459" s="1">
        <v>773</v>
      </c>
      <c r="BA1459" s="23">
        <v>42135</v>
      </c>
      <c r="BB1459" s="25">
        <f t="shared" si="420"/>
        <v>5</v>
      </c>
      <c r="BC1459" s="25" t="str">
        <f t="shared" si="421"/>
        <v>May</v>
      </c>
      <c r="BD1459" s="25">
        <v>1</v>
      </c>
      <c r="BE1459" t="str">
        <f t="shared" si="422"/>
        <v>460,44953,Low income,39,Low spender,0.000867572798255956,0,0,31,728,17,133,11,8,124,1021,0.713026444662096,0.0166503428011753,0.13026444662096,0.0107737512242899,0.00783545543584721,0.121449559255632,1,7,3,13,24,0.0416666666666667,0.291666666666667,0.125,0.541666666666667,6,0,0,1,0,0,0,0,39,36-50,2714,0,0,0,1,0,0,0,0,1,773</v>
      </c>
    </row>
    <row r="1460" spans="1:57" ht="13.2" x14ac:dyDescent="0.25">
      <c r="A1460" s="8">
        <v>443</v>
      </c>
      <c r="B1460" s="1">
        <v>55260</v>
      </c>
      <c r="C1460" s="8" t="str">
        <f t="shared" si="423"/>
        <v>High income</v>
      </c>
      <c r="D1460" s="31">
        <v>1302</v>
      </c>
      <c r="E1460" s="34" t="str">
        <f t="shared" si="424"/>
        <v>High spender</v>
      </c>
      <c r="F1460" s="10">
        <f t="shared" si="418"/>
        <v>2.3561346362649293E-2</v>
      </c>
      <c r="G1460" s="1">
        <v>0</v>
      </c>
      <c r="H1460" s="1">
        <v>1</v>
      </c>
      <c r="I1460" s="1">
        <v>81</v>
      </c>
      <c r="J1460" s="1">
        <v>825</v>
      </c>
      <c r="K1460" s="1">
        <v>8</v>
      </c>
      <c r="L1460" s="1">
        <v>53</v>
      </c>
      <c r="M1460" s="1">
        <v>11</v>
      </c>
      <c r="N1460" s="1">
        <v>0</v>
      </c>
      <c r="O1460" s="1">
        <v>242</v>
      </c>
      <c r="P1460" s="8">
        <f t="shared" si="425"/>
        <v>1139</v>
      </c>
      <c r="Q1460" s="10">
        <f t="shared" si="426"/>
        <v>0.72431957857769969</v>
      </c>
      <c r="R1460" s="10">
        <f t="shared" si="427"/>
        <v>7.0237050043898156E-3</v>
      </c>
      <c r="S1460" s="10">
        <f t="shared" si="428"/>
        <v>4.6532045654082525E-2</v>
      </c>
      <c r="T1460" s="10">
        <f t="shared" si="429"/>
        <v>9.6575943810359964E-3</v>
      </c>
      <c r="U1460" s="10">
        <f t="shared" si="430"/>
        <v>0</v>
      </c>
      <c r="V1460" s="10">
        <f t="shared" si="431"/>
        <v>0.21246707638279191</v>
      </c>
      <c r="W1460" s="1">
        <v>2</v>
      </c>
      <c r="X1460" s="1">
        <v>8</v>
      </c>
      <c r="Y1460" s="1">
        <v>10</v>
      </c>
      <c r="Z1460" s="1">
        <v>5</v>
      </c>
      <c r="AA1460" s="8">
        <f t="shared" si="432"/>
        <v>25</v>
      </c>
      <c r="AB1460" s="10">
        <f t="shared" si="433"/>
        <v>0.08</v>
      </c>
      <c r="AC1460" s="10">
        <f t="shared" si="434"/>
        <v>0.32</v>
      </c>
      <c r="AD1460" s="10">
        <f t="shared" si="435"/>
        <v>0.4</v>
      </c>
      <c r="AE1460" s="10">
        <f t="shared" si="436"/>
        <v>0.2</v>
      </c>
      <c r="AF1460" s="1">
        <v>6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48</v>
      </c>
      <c r="AO1460" s="20" t="str">
        <f t="shared" si="419"/>
        <v>36-50</v>
      </c>
      <c r="AP1460" s="1">
        <v>2723</v>
      </c>
      <c r="AQ1460" s="1">
        <v>0</v>
      </c>
      <c r="AR1460" s="1">
        <v>0</v>
      </c>
      <c r="AS1460" s="1">
        <v>1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1</v>
      </c>
      <c r="AZ1460" s="1">
        <v>655</v>
      </c>
      <c r="BA1460" s="23">
        <v>42126</v>
      </c>
      <c r="BB1460" s="25">
        <f t="shared" si="420"/>
        <v>5</v>
      </c>
      <c r="BC1460" s="25" t="str">
        <f t="shared" si="421"/>
        <v>May</v>
      </c>
      <c r="BD1460" s="25">
        <v>1</v>
      </c>
      <c r="BE1460" t="str">
        <f t="shared" si="422"/>
        <v>443,55260,High income,1302,High spender,0.0235613463626493,0,1,81,825,8,53,11,0,242,1139,0.7243195785777,0.00702370500438982,0.0465320456540825,0.009657594381036,0,0.212467076382792,2,8,10,5,25,0.08,0.32,0.4,0.2,6,0,0,0,0,0,0,0,48,36-50,2723,0,0,1,0,0,0,0,0,1,655</v>
      </c>
    </row>
    <row r="1461" spans="1:57" ht="13.2" x14ac:dyDescent="0.25">
      <c r="A1461" s="8">
        <v>16</v>
      </c>
      <c r="B1461" s="1">
        <v>56937</v>
      </c>
      <c r="C1461" s="8" t="str">
        <f t="shared" si="423"/>
        <v>High income</v>
      </c>
      <c r="D1461" s="31">
        <v>111</v>
      </c>
      <c r="E1461" s="34" t="str">
        <f t="shared" si="424"/>
        <v>Low spender</v>
      </c>
      <c r="F1461" s="10">
        <f t="shared" si="418"/>
        <v>1.9495231571737184E-3</v>
      </c>
      <c r="G1461" s="1">
        <v>1</v>
      </c>
      <c r="H1461" s="1">
        <v>0</v>
      </c>
      <c r="I1461" s="1">
        <v>81</v>
      </c>
      <c r="J1461" s="1">
        <v>746</v>
      </c>
      <c r="K1461" s="1">
        <v>8</v>
      </c>
      <c r="L1461" s="1">
        <v>125</v>
      </c>
      <c r="M1461" s="1">
        <v>11</v>
      </c>
      <c r="N1461" s="1">
        <v>8</v>
      </c>
      <c r="O1461" s="1">
        <v>8</v>
      </c>
      <c r="P1461" s="8">
        <f t="shared" si="425"/>
        <v>906</v>
      </c>
      <c r="Q1461" s="10">
        <f t="shared" si="426"/>
        <v>0.82339955849889623</v>
      </c>
      <c r="R1461" s="10">
        <f t="shared" si="427"/>
        <v>8.8300220750551876E-3</v>
      </c>
      <c r="S1461" s="10">
        <f t="shared" si="428"/>
        <v>0.13796909492273732</v>
      </c>
      <c r="T1461" s="10">
        <f t="shared" si="429"/>
        <v>1.2141280353200883E-2</v>
      </c>
      <c r="U1461" s="10">
        <f t="shared" si="430"/>
        <v>8.8300220750551876E-3</v>
      </c>
      <c r="V1461" s="10">
        <f t="shared" si="431"/>
        <v>8.8300220750551876E-3</v>
      </c>
      <c r="W1461" s="1">
        <v>7</v>
      </c>
      <c r="X1461" s="1">
        <v>8</v>
      </c>
      <c r="Y1461" s="1">
        <v>6</v>
      </c>
      <c r="Z1461" s="1">
        <v>9</v>
      </c>
      <c r="AA1461" s="8">
        <f t="shared" si="432"/>
        <v>30</v>
      </c>
      <c r="AB1461" s="10">
        <f t="shared" si="433"/>
        <v>0.23333333333333334</v>
      </c>
      <c r="AC1461" s="10">
        <f t="shared" si="434"/>
        <v>0.26666666666666666</v>
      </c>
      <c r="AD1461" s="10">
        <f t="shared" si="435"/>
        <v>0.2</v>
      </c>
      <c r="AE1461" s="10">
        <f t="shared" si="436"/>
        <v>0.3</v>
      </c>
      <c r="AF1461" s="1">
        <v>6</v>
      </c>
      <c r="AG1461" s="1">
        <v>0</v>
      </c>
      <c r="AH1461" s="1">
        <v>0</v>
      </c>
      <c r="AI1461" s="1">
        <v>0</v>
      </c>
      <c r="AJ1461" s="1">
        <v>1</v>
      </c>
      <c r="AK1461" s="1">
        <v>0</v>
      </c>
      <c r="AL1461" s="1">
        <v>0</v>
      </c>
      <c r="AM1461" s="1">
        <v>1</v>
      </c>
      <c r="AN1461" s="1">
        <v>39</v>
      </c>
      <c r="AO1461" s="20" t="str">
        <f t="shared" si="419"/>
        <v>36-50</v>
      </c>
      <c r="AP1461" s="1">
        <v>2853</v>
      </c>
      <c r="AQ1461" s="1">
        <v>0</v>
      </c>
      <c r="AR1461" s="1">
        <v>0</v>
      </c>
      <c r="AS1461" s="1">
        <v>0</v>
      </c>
      <c r="AT1461" s="1">
        <v>1</v>
      </c>
      <c r="AU1461" s="1">
        <v>0</v>
      </c>
      <c r="AV1461" s="1">
        <v>0</v>
      </c>
      <c r="AW1461" s="1">
        <v>0</v>
      </c>
      <c r="AX1461" s="1">
        <v>0</v>
      </c>
      <c r="AY1461" s="1">
        <v>1</v>
      </c>
      <c r="AZ1461" s="1">
        <v>890</v>
      </c>
      <c r="BA1461" s="23">
        <v>41996</v>
      </c>
      <c r="BB1461" s="25">
        <f t="shared" si="420"/>
        <v>12</v>
      </c>
      <c r="BC1461" s="25" t="str">
        <f t="shared" si="421"/>
        <v>December</v>
      </c>
      <c r="BD1461" s="25">
        <v>1</v>
      </c>
      <c r="BE1461" t="str">
        <f t="shared" si="422"/>
        <v>16,56937,High income,111,Low spender,0.00194952315717372,1,0,81,746,8,125,11,8,8,906,0.823399558498896,0.00883002207505519,0.137969094922737,0.0121412803532009,0.00883002207505519,0.00883002207505519,7,8,6,9,30,0.233333333333333,0.266666666666667,0.2,0.3,6,0,0,0,1,0,0,1,39,36-50,2853,0,0,0,1,0,0,0,0,1,890</v>
      </c>
    </row>
    <row r="1462" spans="1:57" ht="13.2" x14ac:dyDescent="0.25">
      <c r="A1462" s="8">
        <v>1558</v>
      </c>
      <c r="B1462" s="1">
        <v>71232</v>
      </c>
      <c r="C1462" s="8" t="str">
        <f t="shared" si="423"/>
        <v>High income</v>
      </c>
      <c r="D1462" s="31">
        <v>377</v>
      </c>
      <c r="E1462" s="34" t="str">
        <f t="shared" si="424"/>
        <v>Low spender</v>
      </c>
      <c r="F1462" s="10">
        <f t="shared" si="418"/>
        <v>5.2925651392632528E-3</v>
      </c>
      <c r="G1462" s="1">
        <v>0</v>
      </c>
      <c r="H1462" s="1">
        <v>1</v>
      </c>
      <c r="I1462" s="1">
        <v>91</v>
      </c>
      <c r="J1462" s="1">
        <v>653</v>
      </c>
      <c r="K1462" s="1">
        <v>17</v>
      </c>
      <c r="L1462" s="1">
        <v>170</v>
      </c>
      <c r="M1462" s="1">
        <v>34</v>
      </c>
      <c r="N1462" s="1">
        <v>26</v>
      </c>
      <c r="O1462" s="1">
        <v>17</v>
      </c>
      <c r="P1462" s="8">
        <f t="shared" si="425"/>
        <v>917</v>
      </c>
      <c r="Q1462" s="10">
        <f t="shared" si="426"/>
        <v>0.71210468920392589</v>
      </c>
      <c r="R1462" s="10">
        <f t="shared" si="427"/>
        <v>1.8538713195201745E-2</v>
      </c>
      <c r="S1462" s="10">
        <f t="shared" si="428"/>
        <v>0.18538713195201745</v>
      </c>
      <c r="T1462" s="10">
        <f t="shared" si="429"/>
        <v>3.7077426390403491E-2</v>
      </c>
      <c r="U1462" s="10">
        <f t="shared" si="430"/>
        <v>2.8353326063249727E-2</v>
      </c>
      <c r="V1462" s="10">
        <f t="shared" si="431"/>
        <v>1.8538713195201745E-2</v>
      </c>
      <c r="W1462" s="1">
        <v>2</v>
      </c>
      <c r="X1462" s="1">
        <v>11</v>
      </c>
      <c r="Y1462" s="1">
        <v>2</v>
      </c>
      <c r="Z1462" s="1">
        <v>10</v>
      </c>
      <c r="AA1462" s="8">
        <f t="shared" si="432"/>
        <v>25</v>
      </c>
      <c r="AB1462" s="10">
        <f t="shared" si="433"/>
        <v>0.08</v>
      </c>
      <c r="AC1462" s="10">
        <f t="shared" si="434"/>
        <v>0.44</v>
      </c>
      <c r="AD1462" s="10">
        <f t="shared" si="435"/>
        <v>0.08</v>
      </c>
      <c r="AE1462" s="10">
        <f t="shared" si="436"/>
        <v>0.4</v>
      </c>
      <c r="AF1462" s="1">
        <v>7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61</v>
      </c>
      <c r="AO1462" s="20" t="str">
        <f t="shared" si="419"/>
        <v>50-65</v>
      </c>
      <c r="AP1462" s="1">
        <v>2372</v>
      </c>
      <c r="AQ1462" s="1">
        <v>0</v>
      </c>
      <c r="AR1462" s="1">
        <v>0</v>
      </c>
      <c r="AS1462" s="1">
        <v>0</v>
      </c>
      <c r="AT1462" s="1">
        <v>1</v>
      </c>
      <c r="AU1462" s="1">
        <v>0</v>
      </c>
      <c r="AV1462" s="1">
        <v>0</v>
      </c>
      <c r="AW1462" s="1">
        <v>1</v>
      </c>
      <c r="AX1462" s="1">
        <v>0</v>
      </c>
      <c r="AY1462" s="1">
        <v>0</v>
      </c>
      <c r="AZ1462" s="1">
        <v>883</v>
      </c>
      <c r="BA1462" s="23">
        <v>42477</v>
      </c>
      <c r="BB1462" s="25">
        <f t="shared" si="420"/>
        <v>4</v>
      </c>
      <c r="BC1462" s="25" t="str">
        <f t="shared" si="421"/>
        <v>April</v>
      </c>
      <c r="BD1462" s="25">
        <v>1</v>
      </c>
      <c r="BE1462" t="str">
        <f t="shared" si="422"/>
        <v>1558,71232,High income,377,Low spender,0.00529256513926325,0,1,91,653,17,170,34,26,17,917,0.712104689203926,0.0185387131952017,0.185387131952017,0.0370774263904035,0.0283533260632497,0.0185387131952017,2,11,2,10,25,0.08,0.44,0.08,0.4,7,0,0,0,0,0,0,0,61,50-65,2372,0,0,0,1,0,0,1,0,0,883</v>
      </c>
    </row>
    <row r="1463" spans="1:57" ht="13.2" x14ac:dyDescent="0.25">
      <c r="A1463" s="8">
        <v>116</v>
      </c>
      <c r="B1463" s="1">
        <v>61064</v>
      </c>
      <c r="C1463" s="8" t="str">
        <f t="shared" si="423"/>
        <v>High income</v>
      </c>
      <c r="D1463" s="31">
        <v>216</v>
      </c>
      <c r="E1463" s="34" t="str">
        <f t="shared" si="424"/>
        <v>Low spender</v>
      </c>
      <c r="F1463" s="10">
        <f t="shared" si="418"/>
        <v>3.5372723699724877E-3</v>
      </c>
      <c r="G1463" s="1">
        <v>0</v>
      </c>
      <c r="H1463" s="1">
        <v>1</v>
      </c>
      <c r="I1463" s="1">
        <v>80</v>
      </c>
      <c r="J1463" s="1">
        <v>387</v>
      </c>
      <c r="K1463" s="1">
        <v>126</v>
      </c>
      <c r="L1463" s="1">
        <v>342</v>
      </c>
      <c r="M1463" s="1">
        <v>0</v>
      </c>
      <c r="N1463" s="1">
        <v>45</v>
      </c>
      <c r="O1463" s="1">
        <v>180</v>
      </c>
      <c r="P1463" s="8">
        <f t="shared" si="425"/>
        <v>1080</v>
      </c>
      <c r="Q1463" s="10">
        <f t="shared" si="426"/>
        <v>0.35833333333333334</v>
      </c>
      <c r="R1463" s="10">
        <f t="shared" si="427"/>
        <v>0.11666666666666667</v>
      </c>
      <c r="S1463" s="10">
        <f t="shared" si="428"/>
        <v>0.31666666666666665</v>
      </c>
      <c r="T1463" s="10">
        <f t="shared" si="429"/>
        <v>0</v>
      </c>
      <c r="U1463" s="10">
        <f t="shared" si="430"/>
        <v>4.1666666666666664E-2</v>
      </c>
      <c r="V1463" s="10">
        <f t="shared" si="431"/>
        <v>0.16666666666666666</v>
      </c>
      <c r="W1463" s="1">
        <v>5</v>
      </c>
      <c r="X1463" s="1">
        <v>8</v>
      </c>
      <c r="Y1463" s="1">
        <v>4</v>
      </c>
      <c r="Z1463" s="1">
        <v>11</v>
      </c>
      <c r="AA1463" s="8">
        <f t="shared" si="432"/>
        <v>28</v>
      </c>
      <c r="AB1463" s="10">
        <f t="shared" si="433"/>
        <v>0.17857142857142858</v>
      </c>
      <c r="AC1463" s="10">
        <f t="shared" si="434"/>
        <v>0.2857142857142857</v>
      </c>
      <c r="AD1463" s="10">
        <f t="shared" si="435"/>
        <v>0.14285714285714285</v>
      </c>
      <c r="AE1463" s="10">
        <f t="shared" si="436"/>
        <v>0.39285714285714285</v>
      </c>
      <c r="AF1463" s="1">
        <v>6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44</v>
      </c>
      <c r="AO1463" s="20" t="str">
        <f t="shared" si="419"/>
        <v>36-50</v>
      </c>
      <c r="AP1463" s="1">
        <v>2826</v>
      </c>
      <c r="AQ1463" s="1">
        <v>0</v>
      </c>
      <c r="AR1463" s="1">
        <v>1</v>
      </c>
      <c r="AS1463" s="1">
        <v>0</v>
      </c>
      <c r="AT1463" s="1">
        <v>0</v>
      </c>
      <c r="AU1463" s="1">
        <v>0</v>
      </c>
      <c r="AV1463" s="1">
        <v>0</v>
      </c>
      <c r="AW1463" s="1">
        <v>1</v>
      </c>
      <c r="AX1463" s="1">
        <v>0</v>
      </c>
      <c r="AY1463" s="1">
        <v>0</v>
      </c>
      <c r="AZ1463" s="1">
        <v>720</v>
      </c>
      <c r="BA1463" s="23">
        <v>42023</v>
      </c>
      <c r="BB1463" s="25">
        <f t="shared" si="420"/>
        <v>1</v>
      </c>
      <c r="BC1463" s="25" t="str">
        <f t="shared" si="421"/>
        <v>January</v>
      </c>
      <c r="BD1463" s="25">
        <v>1</v>
      </c>
      <c r="BE1463" t="str">
        <f t="shared" si="422"/>
        <v>116,61064,High income,216,Low spender,0.00353727236997249,0,1,80,387,126,342,0,45,180,1080,0.358333333333333,0.116666666666667,0.316666666666667,0,0.0416666666666667,0.166666666666667,5,8,4,11,28,0.178571428571429,0.285714285714286,0.142857142857143,0.392857142857143,6,0,0,0,0,0,0,0,44,36-50,2826,0,1,0,0,0,0,1,0,0,720</v>
      </c>
    </row>
    <row r="1464" spans="1:57" ht="13.2" x14ac:dyDescent="0.25">
      <c r="A1464" s="8">
        <v>1138</v>
      </c>
      <c r="B1464" s="1">
        <v>70179</v>
      </c>
      <c r="C1464" s="8" t="str">
        <f t="shared" si="423"/>
        <v>High income</v>
      </c>
      <c r="D1464" s="31">
        <v>557</v>
      </c>
      <c r="E1464" s="34" t="str">
        <f t="shared" si="424"/>
        <v>Low spender</v>
      </c>
      <c r="F1464" s="10">
        <f t="shared" si="418"/>
        <v>7.9368472050043454E-3</v>
      </c>
      <c r="G1464" s="1">
        <v>0</v>
      </c>
      <c r="H1464" s="1">
        <v>1</v>
      </c>
      <c r="I1464" s="1">
        <v>10</v>
      </c>
      <c r="J1464" s="1">
        <v>532</v>
      </c>
      <c r="K1464" s="1">
        <v>88</v>
      </c>
      <c r="L1464" s="1">
        <v>168</v>
      </c>
      <c r="M1464" s="1">
        <v>69</v>
      </c>
      <c r="N1464" s="1">
        <v>44</v>
      </c>
      <c r="O1464" s="1">
        <v>133</v>
      </c>
      <c r="P1464" s="8">
        <f t="shared" si="425"/>
        <v>1034</v>
      </c>
      <c r="Q1464" s="10">
        <f t="shared" si="426"/>
        <v>0.51450676982591881</v>
      </c>
      <c r="R1464" s="10">
        <f t="shared" si="427"/>
        <v>8.5106382978723402E-2</v>
      </c>
      <c r="S1464" s="10">
        <f t="shared" si="428"/>
        <v>0.16247582205029013</v>
      </c>
      <c r="T1464" s="10">
        <f t="shared" si="429"/>
        <v>6.673114119922631E-2</v>
      </c>
      <c r="U1464" s="10">
        <f t="shared" si="430"/>
        <v>4.2553191489361701E-2</v>
      </c>
      <c r="V1464" s="10">
        <f t="shared" si="431"/>
        <v>0.1286266924564797</v>
      </c>
      <c r="W1464" s="1">
        <v>3</v>
      </c>
      <c r="X1464" s="1">
        <v>7</v>
      </c>
      <c r="Y1464" s="1">
        <v>3</v>
      </c>
      <c r="Z1464" s="1">
        <v>13</v>
      </c>
      <c r="AA1464" s="8">
        <f t="shared" si="432"/>
        <v>26</v>
      </c>
      <c r="AB1464" s="10">
        <f t="shared" si="433"/>
        <v>0.11538461538461539</v>
      </c>
      <c r="AC1464" s="10">
        <f t="shared" si="434"/>
        <v>0.26923076923076922</v>
      </c>
      <c r="AD1464" s="10">
        <f t="shared" si="435"/>
        <v>0.11538461538461539</v>
      </c>
      <c r="AE1464" s="10">
        <f t="shared" si="436"/>
        <v>0.5</v>
      </c>
      <c r="AF1464" s="1">
        <v>5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44</v>
      </c>
      <c r="AO1464" s="20" t="str">
        <f t="shared" si="419"/>
        <v>36-50</v>
      </c>
      <c r="AP1464" s="1">
        <v>2502</v>
      </c>
      <c r="AQ1464" s="1">
        <v>1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1</v>
      </c>
      <c r="AZ1464" s="1">
        <v>768</v>
      </c>
      <c r="BA1464" s="23">
        <v>42347</v>
      </c>
      <c r="BB1464" s="25">
        <f t="shared" si="420"/>
        <v>12</v>
      </c>
      <c r="BC1464" s="25" t="str">
        <f t="shared" si="421"/>
        <v>December</v>
      </c>
      <c r="BD1464" s="25">
        <v>1</v>
      </c>
      <c r="BE1464" t="str">
        <f t="shared" si="422"/>
        <v>1138,70179,High income,557,Low spender,0.00793684720500435,0,1,10,532,88,168,69,44,133,1034,0.514506769825919,0.0851063829787234,0.16247582205029,0.0667311411992263,0.0425531914893617,0.12862669245648,3,7,3,13,26,0.115384615384615,0.269230769230769,0.115384615384615,0.5,5,0,0,0,0,0,0,0,44,36-50,2502,1,0,0,0,0,0,0,0,1,768</v>
      </c>
    </row>
    <row r="1465" spans="1:57" ht="13.2" x14ac:dyDescent="0.25">
      <c r="A1465" s="8">
        <v>1883</v>
      </c>
      <c r="B1465" s="1">
        <v>63206</v>
      </c>
      <c r="C1465" s="8" t="str">
        <f t="shared" si="423"/>
        <v>High income</v>
      </c>
      <c r="D1465" s="31">
        <v>72</v>
      </c>
      <c r="E1465" s="34" t="str">
        <f t="shared" si="424"/>
        <v>Low spender</v>
      </c>
      <c r="F1465" s="10">
        <f t="shared" si="418"/>
        <v>1.1391323608518178E-3</v>
      </c>
      <c r="G1465" s="1">
        <v>0</v>
      </c>
      <c r="H1465" s="1">
        <v>0</v>
      </c>
      <c r="I1465" s="1">
        <v>65</v>
      </c>
      <c r="J1465" s="1">
        <v>750</v>
      </c>
      <c r="K1465" s="1">
        <v>8</v>
      </c>
      <c r="L1465" s="1">
        <v>125</v>
      </c>
      <c r="M1465" s="1">
        <v>11</v>
      </c>
      <c r="N1465" s="1">
        <v>8</v>
      </c>
      <c r="O1465" s="1">
        <v>26</v>
      </c>
      <c r="P1465" s="8">
        <f t="shared" si="425"/>
        <v>928</v>
      </c>
      <c r="Q1465" s="10">
        <f t="shared" si="426"/>
        <v>0.80818965517241381</v>
      </c>
      <c r="R1465" s="10">
        <f t="shared" si="427"/>
        <v>8.6206896551724137E-3</v>
      </c>
      <c r="S1465" s="10">
        <f t="shared" si="428"/>
        <v>0.13469827586206898</v>
      </c>
      <c r="T1465" s="10">
        <f t="shared" si="429"/>
        <v>1.1853448275862068E-2</v>
      </c>
      <c r="U1465" s="10">
        <f t="shared" si="430"/>
        <v>8.6206896551724137E-3</v>
      </c>
      <c r="V1465" s="10">
        <f t="shared" si="431"/>
        <v>2.8017241379310345E-2</v>
      </c>
      <c r="W1465" s="1">
        <v>1</v>
      </c>
      <c r="X1465" s="1">
        <v>4</v>
      </c>
      <c r="Y1465" s="1">
        <v>3</v>
      </c>
      <c r="Z1465" s="1">
        <v>6</v>
      </c>
      <c r="AA1465" s="8">
        <f t="shared" si="432"/>
        <v>14</v>
      </c>
      <c r="AB1465" s="10">
        <f t="shared" si="433"/>
        <v>7.1428571428571425E-2</v>
      </c>
      <c r="AC1465" s="10">
        <f t="shared" si="434"/>
        <v>0.2857142857142857</v>
      </c>
      <c r="AD1465" s="10">
        <f t="shared" si="435"/>
        <v>0.21428571428571427</v>
      </c>
      <c r="AE1465" s="10">
        <f t="shared" si="436"/>
        <v>0.42857142857142855</v>
      </c>
      <c r="AF1465" s="1">
        <v>2</v>
      </c>
      <c r="AG1465" s="1">
        <v>0</v>
      </c>
      <c r="AH1465" s="1">
        <v>0</v>
      </c>
      <c r="AI1465" s="1">
        <v>0</v>
      </c>
      <c r="AJ1465" s="1">
        <v>0</v>
      </c>
      <c r="AK1465" s="1">
        <v>1</v>
      </c>
      <c r="AL1465" s="1">
        <v>0</v>
      </c>
      <c r="AM1465" s="1">
        <v>0</v>
      </c>
      <c r="AN1465" s="1">
        <v>46</v>
      </c>
      <c r="AO1465" s="20" t="str">
        <f t="shared" si="419"/>
        <v>36-50</v>
      </c>
      <c r="AP1465" s="1">
        <v>2260</v>
      </c>
      <c r="AQ1465" s="1">
        <v>0</v>
      </c>
      <c r="AR1465" s="1">
        <v>1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1</v>
      </c>
      <c r="AY1465" s="1">
        <v>0</v>
      </c>
      <c r="AZ1465" s="1">
        <v>876</v>
      </c>
      <c r="BA1465" s="23">
        <v>42589</v>
      </c>
      <c r="BB1465" s="25">
        <f t="shared" si="420"/>
        <v>8</v>
      </c>
      <c r="BC1465" s="25" t="str">
        <f t="shared" si="421"/>
        <v>August</v>
      </c>
      <c r="BD1465" s="25">
        <v>1</v>
      </c>
      <c r="BE1465" t="str">
        <f t="shared" si="422"/>
        <v>1883,63206,High income,72,Low spender,0.00113913236085182,0,0,65,750,8,125,11,8,26,928,0.808189655172414,0.00862068965517241,0.134698275862069,0.0118534482758621,0.00862068965517241,0.0280172413793103,1,4,3,6,14,0.0714285714285714,0.285714285714286,0.214285714285714,0.428571428571429,2,0,0,0,0,1,0,0,46,36-50,2260,0,1,0,0,0,0,0,1,0,876</v>
      </c>
    </row>
    <row r="1466" spans="1:57" ht="13.2" x14ac:dyDescent="0.25">
      <c r="A1466" s="8">
        <v>784</v>
      </c>
      <c r="B1466" s="1">
        <v>71391</v>
      </c>
      <c r="C1466" s="8" t="str">
        <f t="shared" si="423"/>
        <v>High income</v>
      </c>
      <c r="D1466" s="31">
        <v>55</v>
      </c>
      <c r="E1466" s="34" t="str">
        <f t="shared" si="424"/>
        <v>Low spender</v>
      </c>
      <c r="F1466" s="10">
        <f t="shared" si="418"/>
        <v>7.704052331526383E-4</v>
      </c>
      <c r="G1466" s="1">
        <v>0</v>
      </c>
      <c r="H1466" s="1">
        <v>1</v>
      </c>
      <c r="I1466" s="1">
        <v>50</v>
      </c>
      <c r="J1466" s="1">
        <v>336</v>
      </c>
      <c r="K1466" s="1">
        <v>123</v>
      </c>
      <c r="L1466" s="1">
        <v>274</v>
      </c>
      <c r="M1466" s="1">
        <v>46</v>
      </c>
      <c r="N1466" s="1">
        <v>123</v>
      </c>
      <c r="O1466" s="1">
        <v>141</v>
      </c>
      <c r="P1466" s="8">
        <f t="shared" si="425"/>
        <v>1043</v>
      </c>
      <c r="Q1466" s="10">
        <f t="shared" si="426"/>
        <v>0.32214765100671139</v>
      </c>
      <c r="R1466" s="10">
        <f t="shared" si="427"/>
        <v>0.11792905081495686</v>
      </c>
      <c r="S1466" s="10">
        <f t="shared" si="428"/>
        <v>0.26270373921380635</v>
      </c>
      <c r="T1466" s="10">
        <f t="shared" si="429"/>
        <v>4.4103547459252157E-2</v>
      </c>
      <c r="U1466" s="10">
        <f t="shared" si="430"/>
        <v>0.11792905081495686</v>
      </c>
      <c r="V1466" s="10">
        <f t="shared" si="431"/>
        <v>0.13518696069031638</v>
      </c>
      <c r="W1466" s="1">
        <v>5</v>
      </c>
      <c r="X1466" s="1">
        <v>6</v>
      </c>
      <c r="Y1466" s="1">
        <v>5</v>
      </c>
      <c r="Z1466" s="1">
        <v>12</v>
      </c>
      <c r="AA1466" s="8">
        <f t="shared" si="432"/>
        <v>28</v>
      </c>
      <c r="AB1466" s="10">
        <f t="shared" si="433"/>
        <v>0.17857142857142858</v>
      </c>
      <c r="AC1466" s="10">
        <f t="shared" si="434"/>
        <v>0.21428571428571427</v>
      </c>
      <c r="AD1466" s="10">
        <f t="shared" si="435"/>
        <v>0.17857142857142858</v>
      </c>
      <c r="AE1466" s="10">
        <f t="shared" si="436"/>
        <v>0.42857142857142855</v>
      </c>
      <c r="AF1466" s="1">
        <v>3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64</v>
      </c>
      <c r="AO1466" s="20" t="str">
        <f t="shared" si="419"/>
        <v>50-65</v>
      </c>
      <c r="AP1466" s="1">
        <v>2616</v>
      </c>
      <c r="AQ1466" s="1">
        <v>0</v>
      </c>
      <c r="AR1466" s="1">
        <v>1</v>
      </c>
      <c r="AS1466" s="1">
        <v>0</v>
      </c>
      <c r="AT1466" s="1">
        <v>0</v>
      </c>
      <c r="AU1466" s="1">
        <v>0</v>
      </c>
      <c r="AV1466" s="1">
        <v>0</v>
      </c>
      <c r="AW1466" s="1">
        <v>1</v>
      </c>
      <c r="AX1466" s="1">
        <v>0</v>
      </c>
      <c r="AY1466" s="1">
        <v>0</v>
      </c>
      <c r="AZ1466" s="1">
        <v>761</v>
      </c>
      <c r="BA1466" s="23">
        <v>42233</v>
      </c>
      <c r="BB1466" s="25">
        <f t="shared" si="420"/>
        <v>8</v>
      </c>
      <c r="BC1466" s="25" t="str">
        <f t="shared" si="421"/>
        <v>August</v>
      </c>
      <c r="BD1466" s="25">
        <v>1</v>
      </c>
      <c r="BE1466" t="str">
        <f t="shared" si="422"/>
        <v>784,71391,High income,55,Low spender,0.000770405233152638,0,1,50,336,123,274,46,123,141,1043,0.322147651006711,0.117929050814957,0.262703739213806,0.0441035474592522,0.117929050814957,0.135186960690316,5,6,5,12,28,0.178571428571429,0.214285714285714,0.178571428571429,0.428571428571429,3,0,0,0,0,0,0,0,64,50-65,2616,0,1,0,0,0,0,1,0,0,761</v>
      </c>
    </row>
    <row r="1467" spans="1:57" ht="13.2" x14ac:dyDescent="0.25">
      <c r="A1467" s="8">
        <v>497</v>
      </c>
      <c r="B1467" s="1">
        <v>56775</v>
      </c>
      <c r="C1467" s="8" t="str">
        <f t="shared" si="423"/>
        <v>High income</v>
      </c>
      <c r="D1467" s="31">
        <v>8</v>
      </c>
      <c r="E1467" s="34" t="str">
        <f t="shared" si="424"/>
        <v>Low spender</v>
      </c>
      <c r="F1467" s="10">
        <f t="shared" si="418"/>
        <v>1.4090708938793484E-4</v>
      </c>
      <c r="G1467" s="1">
        <v>0</v>
      </c>
      <c r="H1467" s="1">
        <v>1</v>
      </c>
      <c r="I1467" s="1">
        <v>62</v>
      </c>
      <c r="J1467" s="1">
        <v>614</v>
      </c>
      <c r="K1467" s="1">
        <v>35</v>
      </c>
      <c r="L1467" s="1">
        <v>160</v>
      </c>
      <c r="M1467" s="1">
        <v>58</v>
      </c>
      <c r="N1467" s="1">
        <v>35</v>
      </c>
      <c r="O1467" s="1">
        <v>35</v>
      </c>
      <c r="P1467" s="8">
        <f t="shared" si="425"/>
        <v>937</v>
      </c>
      <c r="Q1467" s="10">
        <f t="shared" si="426"/>
        <v>0.65528281750266804</v>
      </c>
      <c r="R1467" s="10">
        <f t="shared" si="427"/>
        <v>3.7353255069370331E-2</v>
      </c>
      <c r="S1467" s="10">
        <f t="shared" si="428"/>
        <v>0.17075773745997866</v>
      </c>
      <c r="T1467" s="10">
        <f t="shared" si="429"/>
        <v>6.1899679829242264E-2</v>
      </c>
      <c r="U1467" s="10">
        <f t="shared" si="430"/>
        <v>3.7353255069370331E-2</v>
      </c>
      <c r="V1467" s="10">
        <f t="shared" si="431"/>
        <v>3.7353255069370331E-2</v>
      </c>
      <c r="W1467" s="1">
        <v>2</v>
      </c>
      <c r="X1467" s="1">
        <v>5</v>
      </c>
      <c r="Y1467" s="1">
        <v>8</v>
      </c>
      <c r="Z1467" s="1">
        <v>10</v>
      </c>
      <c r="AA1467" s="8">
        <f t="shared" si="432"/>
        <v>25</v>
      </c>
      <c r="AB1467" s="10">
        <f t="shared" si="433"/>
        <v>0.08</v>
      </c>
      <c r="AC1467" s="10">
        <f t="shared" si="434"/>
        <v>0.2</v>
      </c>
      <c r="AD1467" s="10">
        <f t="shared" si="435"/>
        <v>0.32</v>
      </c>
      <c r="AE1467" s="10">
        <f t="shared" si="436"/>
        <v>0.4</v>
      </c>
      <c r="AF1467" s="1">
        <v>5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41</v>
      </c>
      <c r="AO1467" s="20" t="str">
        <f t="shared" si="419"/>
        <v>36-50</v>
      </c>
      <c r="AP1467" s="1">
        <v>2702</v>
      </c>
      <c r="AQ1467" s="1">
        <v>0</v>
      </c>
      <c r="AR1467" s="1">
        <v>1</v>
      </c>
      <c r="AS1467" s="1">
        <v>0</v>
      </c>
      <c r="AT1467" s="1">
        <v>0</v>
      </c>
      <c r="AU1467" s="1">
        <v>0</v>
      </c>
      <c r="AV1467" s="1">
        <v>0</v>
      </c>
      <c r="AW1467" s="1">
        <v>1</v>
      </c>
      <c r="AX1467" s="1">
        <v>0</v>
      </c>
      <c r="AY1467" s="1">
        <v>0</v>
      </c>
      <c r="AZ1467" s="1">
        <v>867</v>
      </c>
      <c r="BA1467" s="23">
        <v>42147</v>
      </c>
      <c r="BB1467" s="25">
        <f t="shared" si="420"/>
        <v>5</v>
      </c>
      <c r="BC1467" s="25" t="str">
        <f t="shared" si="421"/>
        <v>May</v>
      </c>
      <c r="BD1467" s="25">
        <v>1</v>
      </c>
      <c r="BE1467" t="str">
        <f t="shared" si="422"/>
        <v>497,56775,High income,8,Low spender,0.000140907089387935,0,1,62,614,35,160,58,35,35,937,0.655282817502668,0.0373532550693703,0.170757737459979,0.0618996798292423,0.0373532550693703,0.0373532550693703,2,5,8,10,25,0.08,0.2,0.32,0.4,5,0,0,0,0,0,0,0,41,36-50,2702,0,1,0,0,0,0,1,0,0,867</v>
      </c>
    </row>
    <row r="1468" spans="1:57" ht="13.2" x14ac:dyDescent="0.25">
      <c r="A1468" s="8">
        <v>334</v>
      </c>
      <c r="B1468" s="1">
        <v>69063</v>
      </c>
      <c r="C1468" s="8" t="str">
        <f t="shared" si="423"/>
        <v>High income</v>
      </c>
      <c r="D1468" s="31">
        <v>53</v>
      </c>
      <c r="E1468" s="34" t="str">
        <f t="shared" si="424"/>
        <v>Low spender</v>
      </c>
      <c r="F1468" s="10">
        <f t="shared" si="418"/>
        <v>7.6741525853206492E-4</v>
      </c>
      <c r="G1468" s="1">
        <v>0</v>
      </c>
      <c r="H1468" s="1">
        <v>1</v>
      </c>
      <c r="I1468" s="1">
        <v>16</v>
      </c>
      <c r="J1468" s="1">
        <v>666</v>
      </c>
      <c r="K1468" s="1">
        <v>35</v>
      </c>
      <c r="L1468" s="1">
        <v>124</v>
      </c>
      <c r="M1468" s="1">
        <v>69</v>
      </c>
      <c r="N1468" s="1">
        <v>8</v>
      </c>
      <c r="O1468" s="1">
        <v>26</v>
      </c>
      <c r="P1468" s="8">
        <f t="shared" si="425"/>
        <v>928</v>
      </c>
      <c r="Q1468" s="10">
        <f t="shared" si="426"/>
        <v>0.71767241379310343</v>
      </c>
      <c r="R1468" s="10">
        <f t="shared" si="427"/>
        <v>3.7715517241379309E-2</v>
      </c>
      <c r="S1468" s="10">
        <f t="shared" si="428"/>
        <v>0.1336206896551724</v>
      </c>
      <c r="T1468" s="10">
        <f t="shared" si="429"/>
        <v>7.4353448275862072E-2</v>
      </c>
      <c r="U1468" s="10">
        <f t="shared" si="430"/>
        <v>8.6206896551724137E-3</v>
      </c>
      <c r="V1468" s="10">
        <f t="shared" si="431"/>
        <v>2.8017241379310345E-2</v>
      </c>
      <c r="W1468" s="1">
        <v>1</v>
      </c>
      <c r="X1468" s="1">
        <v>5</v>
      </c>
      <c r="Y1468" s="1">
        <v>3</v>
      </c>
      <c r="Z1468" s="1">
        <v>5</v>
      </c>
      <c r="AA1468" s="8">
        <f t="shared" si="432"/>
        <v>14</v>
      </c>
      <c r="AB1468" s="10">
        <f t="shared" si="433"/>
        <v>7.1428571428571425E-2</v>
      </c>
      <c r="AC1468" s="10">
        <f t="shared" si="434"/>
        <v>0.35714285714285715</v>
      </c>
      <c r="AD1468" s="10">
        <f t="shared" si="435"/>
        <v>0.21428571428571427</v>
      </c>
      <c r="AE1468" s="10">
        <f t="shared" si="436"/>
        <v>0.35714285714285715</v>
      </c>
      <c r="AF1468" s="1">
        <v>3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54</v>
      </c>
      <c r="AO1468" s="20" t="str">
        <f t="shared" si="419"/>
        <v>50-65</v>
      </c>
      <c r="AP1468" s="1">
        <v>2758</v>
      </c>
      <c r="AQ1468" s="1">
        <v>0</v>
      </c>
      <c r="AR1468" s="1">
        <v>1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1</v>
      </c>
      <c r="AZ1468" s="1">
        <v>876</v>
      </c>
      <c r="BA1468" s="23">
        <v>42091</v>
      </c>
      <c r="BB1468" s="25">
        <f t="shared" si="420"/>
        <v>3</v>
      </c>
      <c r="BC1468" s="25" t="str">
        <f t="shared" si="421"/>
        <v>March</v>
      </c>
      <c r="BD1468" s="25">
        <v>1</v>
      </c>
      <c r="BE1468" t="str">
        <f t="shared" si="422"/>
        <v>334,69063,High income,53,Low spender,0.000767415258532065,0,1,16,666,35,124,69,8,26,928,0.717672413793103,0.0377155172413793,0.133620689655172,0.0743534482758621,0.00862068965517241,0.0280172413793103,1,5,3,5,14,0.0714285714285714,0.357142857142857,0.214285714285714,0.357142857142857,3,0,0,0,0,0,0,0,54,50-65,2758,0,1,0,0,0,0,0,0,1,876</v>
      </c>
    </row>
    <row r="1469" spans="1:57" ht="13.2" x14ac:dyDescent="0.25">
      <c r="A1469" s="8">
        <v>42</v>
      </c>
      <c r="B1469" s="1">
        <v>64950</v>
      </c>
      <c r="C1469" s="8" t="str">
        <f t="shared" si="423"/>
        <v>High income</v>
      </c>
      <c r="D1469" s="31">
        <v>70</v>
      </c>
      <c r="E1469" s="34" t="str">
        <f t="shared" si="424"/>
        <v>Low spender</v>
      </c>
      <c r="F1469" s="10">
        <f t="shared" si="418"/>
        <v>1.0777521170130869E-3</v>
      </c>
      <c r="G1469" s="1">
        <v>0</v>
      </c>
      <c r="H1469" s="1">
        <v>1</v>
      </c>
      <c r="I1469" s="1">
        <v>29</v>
      </c>
      <c r="J1469" s="1">
        <v>819</v>
      </c>
      <c r="K1469" s="1">
        <v>0</v>
      </c>
      <c r="L1469" s="1">
        <v>72</v>
      </c>
      <c r="M1469" s="1">
        <v>12</v>
      </c>
      <c r="N1469" s="1">
        <v>0</v>
      </c>
      <c r="O1469" s="1">
        <v>63</v>
      </c>
      <c r="P1469" s="8">
        <f t="shared" si="425"/>
        <v>966</v>
      </c>
      <c r="Q1469" s="10">
        <f t="shared" si="426"/>
        <v>0.84782608695652173</v>
      </c>
      <c r="R1469" s="10">
        <f t="shared" si="427"/>
        <v>0</v>
      </c>
      <c r="S1469" s="10">
        <f t="shared" si="428"/>
        <v>7.4534161490683232E-2</v>
      </c>
      <c r="T1469" s="10">
        <f t="shared" si="429"/>
        <v>1.2422360248447204E-2</v>
      </c>
      <c r="U1469" s="10">
        <f t="shared" si="430"/>
        <v>0</v>
      </c>
      <c r="V1469" s="10">
        <f t="shared" si="431"/>
        <v>6.5217391304347824E-2</v>
      </c>
      <c r="W1469" s="1">
        <v>2</v>
      </c>
      <c r="X1469" s="1">
        <v>11</v>
      </c>
      <c r="Y1469" s="1">
        <v>2</v>
      </c>
      <c r="Z1469" s="1">
        <v>10</v>
      </c>
      <c r="AA1469" s="8">
        <f t="shared" si="432"/>
        <v>25</v>
      </c>
      <c r="AB1469" s="10">
        <f t="shared" si="433"/>
        <v>0.08</v>
      </c>
      <c r="AC1469" s="10">
        <f t="shared" si="434"/>
        <v>0.44</v>
      </c>
      <c r="AD1469" s="10">
        <f t="shared" si="435"/>
        <v>0.08</v>
      </c>
      <c r="AE1469" s="10">
        <f t="shared" si="436"/>
        <v>0.4</v>
      </c>
      <c r="AF1469" s="1">
        <v>7</v>
      </c>
      <c r="AG1469" s="1">
        <v>0</v>
      </c>
      <c r="AH1469" s="1">
        <v>0</v>
      </c>
      <c r="AI1469" s="1">
        <v>0</v>
      </c>
      <c r="AJ1469" s="1">
        <v>1</v>
      </c>
      <c r="AK1469" s="1">
        <v>0</v>
      </c>
      <c r="AL1469" s="1">
        <v>0</v>
      </c>
      <c r="AM1469" s="1">
        <v>0</v>
      </c>
      <c r="AN1469" s="1">
        <v>69</v>
      </c>
      <c r="AO1469" s="20" t="str">
        <f t="shared" si="419"/>
        <v>66+</v>
      </c>
      <c r="AP1469" s="1">
        <v>2845</v>
      </c>
      <c r="AQ1469" s="1">
        <v>0</v>
      </c>
      <c r="AR1469" s="1">
        <v>0</v>
      </c>
      <c r="AS1469" s="1">
        <v>1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1</v>
      </c>
      <c r="AZ1469" s="1">
        <v>840</v>
      </c>
      <c r="BA1469" s="23">
        <v>42004</v>
      </c>
      <c r="BB1469" s="25">
        <f t="shared" si="420"/>
        <v>12</v>
      </c>
      <c r="BC1469" s="25" t="str">
        <f t="shared" si="421"/>
        <v>December</v>
      </c>
      <c r="BD1469" s="25">
        <v>1</v>
      </c>
      <c r="BE1469" t="str">
        <f t="shared" si="422"/>
        <v>42,64950,High income,70,Low spender,0.00107775211701309,0,1,29,819,0,72,12,0,63,966,0.847826086956522,0,0.0745341614906832,0.0124223602484472,0,0.0652173913043478,2,11,2,10,25,0.08,0.44,0.08,0.4,7,0,0,0,1,0,0,0,69,66+,2845,0,0,1,0,0,0,0,0,1,840</v>
      </c>
    </row>
    <row r="1470" spans="1:57" ht="13.2" x14ac:dyDescent="0.25">
      <c r="A1470" s="8">
        <v>1853</v>
      </c>
      <c r="B1470" s="1">
        <v>72298</v>
      </c>
      <c r="C1470" s="8" t="str">
        <f t="shared" si="423"/>
        <v>High income</v>
      </c>
      <c r="D1470" s="31">
        <v>611</v>
      </c>
      <c r="E1470" s="34" t="str">
        <f t="shared" si="424"/>
        <v>High spender</v>
      </c>
      <c r="F1470" s="10">
        <f t="shared" si="418"/>
        <v>8.4511328114194022E-3</v>
      </c>
      <c r="G1470" s="1">
        <v>0</v>
      </c>
      <c r="H1470" s="1">
        <v>0</v>
      </c>
      <c r="I1470" s="1">
        <v>52</v>
      </c>
      <c r="J1470" s="1">
        <v>625</v>
      </c>
      <c r="K1470" s="1">
        <v>35</v>
      </c>
      <c r="L1470" s="1">
        <v>169</v>
      </c>
      <c r="M1470" s="1">
        <v>58</v>
      </c>
      <c r="N1470" s="1">
        <v>17</v>
      </c>
      <c r="O1470" s="1">
        <v>35</v>
      </c>
      <c r="P1470" s="8">
        <f t="shared" si="425"/>
        <v>939</v>
      </c>
      <c r="Q1470" s="10">
        <f t="shared" si="426"/>
        <v>0.66560170394036211</v>
      </c>
      <c r="R1470" s="10">
        <f t="shared" si="427"/>
        <v>3.727369542066028E-2</v>
      </c>
      <c r="S1470" s="10">
        <f t="shared" si="428"/>
        <v>0.1799787007454739</v>
      </c>
      <c r="T1470" s="10">
        <f t="shared" si="429"/>
        <v>6.1767838125665601E-2</v>
      </c>
      <c r="U1470" s="10">
        <f t="shared" si="430"/>
        <v>1.8104366347177849E-2</v>
      </c>
      <c r="V1470" s="10">
        <f t="shared" si="431"/>
        <v>3.727369542066028E-2</v>
      </c>
      <c r="W1470" s="1">
        <v>1</v>
      </c>
      <c r="X1470" s="1">
        <v>4</v>
      </c>
      <c r="Y1470" s="1">
        <v>3</v>
      </c>
      <c r="Z1470" s="1">
        <v>6</v>
      </c>
      <c r="AA1470" s="8">
        <f t="shared" si="432"/>
        <v>14</v>
      </c>
      <c r="AB1470" s="10">
        <f t="shared" si="433"/>
        <v>7.1428571428571425E-2</v>
      </c>
      <c r="AC1470" s="10">
        <f t="shared" si="434"/>
        <v>0.2857142857142857</v>
      </c>
      <c r="AD1470" s="10">
        <f t="shared" si="435"/>
        <v>0.21428571428571427</v>
      </c>
      <c r="AE1470" s="10">
        <f t="shared" si="436"/>
        <v>0.42857142857142855</v>
      </c>
      <c r="AF1470" s="1">
        <v>1</v>
      </c>
      <c r="AG1470" s="1">
        <v>0</v>
      </c>
      <c r="AH1470" s="1">
        <v>0</v>
      </c>
      <c r="AI1470" s="1">
        <v>0</v>
      </c>
      <c r="AJ1470" s="1">
        <v>1</v>
      </c>
      <c r="AK1470" s="1">
        <v>1</v>
      </c>
      <c r="AL1470" s="1">
        <v>0</v>
      </c>
      <c r="AM1470" s="1">
        <v>0</v>
      </c>
      <c r="AN1470" s="1">
        <v>71</v>
      </c>
      <c r="AO1470" s="20" t="str">
        <f t="shared" si="419"/>
        <v>66+</v>
      </c>
      <c r="AP1470" s="1">
        <v>2270</v>
      </c>
      <c r="AQ1470" s="1">
        <v>0</v>
      </c>
      <c r="AR1470" s="1">
        <v>0</v>
      </c>
      <c r="AS1470" s="1">
        <v>0</v>
      </c>
      <c r="AT1470" s="1">
        <v>0</v>
      </c>
      <c r="AU1470" s="1">
        <v>1</v>
      </c>
      <c r="AV1470" s="1">
        <v>0</v>
      </c>
      <c r="AW1470" s="1">
        <v>1</v>
      </c>
      <c r="AX1470" s="1">
        <v>0</v>
      </c>
      <c r="AY1470" s="1">
        <v>0</v>
      </c>
      <c r="AZ1470" s="1">
        <v>869</v>
      </c>
      <c r="BA1470" s="23">
        <v>42579</v>
      </c>
      <c r="BB1470" s="25">
        <f t="shared" si="420"/>
        <v>7</v>
      </c>
      <c r="BC1470" s="25" t="str">
        <f t="shared" si="421"/>
        <v>July</v>
      </c>
      <c r="BD1470" s="25">
        <v>1</v>
      </c>
      <c r="BE1470" t="str">
        <f t="shared" si="422"/>
        <v>1853,72298,High income,611,High spender,0.0084511328114194,0,0,52,625,35,169,58,17,35,939,0.665601703940362,0.0372736954206603,0.179978700745474,0.0617678381256656,0.0181043663471778,0.0372736954206603,1,4,3,6,14,0.0714285714285714,0.285714285714286,0.214285714285714,0.428571428571429,1,0,0,0,1,1,0,0,71,66+,2270,0,0,0,0,1,0,1,0,0,869</v>
      </c>
    </row>
    <row r="1471" spans="1:57" ht="13.2" x14ac:dyDescent="0.25">
      <c r="A1471" s="8">
        <v>1417</v>
      </c>
      <c r="B1471" s="1">
        <v>70886</v>
      </c>
      <c r="C1471" s="8" t="str">
        <f t="shared" si="423"/>
        <v>High income</v>
      </c>
      <c r="D1471" s="31">
        <v>1233</v>
      </c>
      <c r="E1471" s="34" t="str">
        <f t="shared" si="424"/>
        <v>High spender</v>
      </c>
      <c r="F1471" s="10">
        <f t="shared" si="418"/>
        <v>1.7394125779420479E-2</v>
      </c>
      <c r="G1471" s="1">
        <v>1</v>
      </c>
      <c r="H1471" s="1">
        <v>0</v>
      </c>
      <c r="I1471" s="1">
        <v>65</v>
      </c>
      <c r="J1471" s="1">
        <v>407</v>
      </c>
      <c r="K1471" s="1">
        <v>70</v>
      </c>
      <c r="L1471" s="1">
        <v>239</v>
      </c>
      <c r="M1471" s="1">
        <v>103</v>
      </c>
      <c r="N1471" s="1">
        <v>88</v>
      </c>
      <c r="O1471" s="1">
        <v>53</v>
      </c>
      <c r="P1471" s="8">
        <f t="shared" si="425"/>
        <v>960</v>
      </c>
      <c r="Q1471" s="10">
        <f t="shared" si="426"/>
        <v>0.42395833333333333</v>
      </c>
      <c r="R1471" s="10">
        <f t="shared" si="427"/>
        <v>7.2916666666666671E-2</v>
      </c>
      <c r="S1471" s="10">
        <f t="shared" si="428"/>
        <v>0.24895833333333334</v>
      </c>
      <c r="T1471" s="10">
        <f t="shared" si="429"/>
        <v>0.10729166666666666</v>
      </c>
      <c r="U1471" s="10">
        <f t="shared" si="430"/>
        <v>9.166666666666666E-2</v>
      </c>
      <c r="V1471" s="10">
        <f t="shared" si="431"/>
        <v>5.5208333333333331E-2</v>
      </c>
      <c r="W1471" s="1">
        <v>1</v>
      </c>
      <c r="X1471" s="1">
        <v>5</v>
      </c>
      <c r="Y1471" s="1">
        <v>4</v>
      </c>
      <c r="Z1471" s="1">
        <v>4</v>
      </c>
      <c r="AA1471" s="8">
        <f t="shared" si="432"/>
        <v>14</v>
      </c>
      <c r="AB1471" s="10">
        <f t="shared" si="433"/>
        <v>7.1428571428571425E-2</v>
      </c>
      <c r="AC1471" s="10">
        <f t="shared" si="434"/>
        <v>0.35714285714285715</v>
      </c>
      <c r="AD1471" s="10">
        <f t="shared" si="435"/>
        <v>0.2857142857142857</v>
      </c>
      <c r="AE1471" s="10">
        <f t="shared" si="436"/>
        <v>0.2857142857142857</v>
      </c>
      <c r="AF1471" s="1">
        <v>2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49</v>
      </c>
      <c r="AO1471" s="20" t="str">
        <f t="shared" si="419"/>
        <v>36-50</v>
      </c>
      <c r="AP1471" s="1">
        <v>2417</v>
      </c>
      <c r="AQ1471" s="1">
        <v>0</v>
      </c>
      <c r="AR1471" s="1">
        <v>1</v>
      </c>
      <c r="AS1471" s="1">
        <v>0</v>
      </c>
      <c r="AT1471" s="1">
        <v>0</v>
      </c>
      <c r="AU1471" s="1">
        <v>0</v>
      </c>
      <c r="AV1471" s="1">
        <v>0</v>
      </c>
      <c r="AW1471" s="1">
        <v>1</v>
      </c>
      <c r="AX1471" s="1">
        <v>0</v>
      </c>
      <c r="AY1471" s="1">
        <v>0</v>
      </c>
      <c r="AZ1471" s="1">
        <v>854</v>
      </c>
      <c r="BA1471" s="23">
        <v>42432</v>
      </c>
      <c r="BB1471" s="25">
        <f t="shared" si="420"/>
        <v>3</v>
      </c>
      <c r="BC1471" s="25" t="str">
        <f t="shared" si="421"/>
        <v>March</v>
      </c>
      <c r="BD1471" s="25">
        <v>1</v>
      </c>
      <c r="BE1471" t="str">
        <f t="shared" si="422"/>
        <v>1417,70886,High income,1233,High spender,0.0173941257794205,1,0,65,407,70,239,103,88,53,960,0.423958333333333,0.0729166666666667,0.248958333333333,0.107291666666667,0.0916666666666667,0.0552083333333333,1,5,4,4,14,0.0714285714285714,0.357142857142857,0.285714285714286,0.285714285714286,2,0,0,0,0,0,0,0,49,36-50,2417,0,1,0,0,0,0,1,0,0,854</v>
      </c>
    </row>
    <row r="1472" spans="1:57" ht="13.2" x14ac:dyDescent="0.25">
      <c r="A1472" s="8">
        <v>1941</v>
      </c>
      <c r="B1472" s="1">
        <v>78075</v>
      </c>
      <c r="C1472" s="8" t="str">
        <f t="shared" si="423"/>
        <v>High income</v>
      </c>
      <c r="D1472" s="31">
        <v>20</v>
      </c>
      <c r="E1472" s="34" t="str">
        <f t="shared" si="424"/>
        <v>Low spender</v>
      </c>
      <c r="F1472" s="10">
        <f t="shared" si="418"/>
        <v>2.5616394492475184E-4</v>
      </c>
      <c r="G1472" s="1">
        <v>0</v>
      </c>
      <c r="H1472" s="1">
        <v>0</v>
      </c>
      <c r="I1472" s="1">
        <v>72</v>
      </c>
      <c r="J1472" s="1">
        <v>572</v>
      </c>
      <c r="K1472" s="1">
        <v>8</v>
      </c>
      <c r="L1472" s="1">
        <v>259</v>
      </c>
      <c r="M1472" s="1">
        <v>34</v>
      </c>
      <c r="N1472" s="1">
        <v>35</v>
      </c>
      <c r="O1472" s="1">
        <v>80</v>
      </c>
      <c r="P1472" s="8">
        <f t="shared" si="425"/>
        <v>988</v>
      </c>
      <c r="Q1472" s="10">
        <f t="shared" si="426"/>
        <v>0.57894736842105265</v>
      </c>
      <c r="R1472" s="10">
        <f t="shared" si="427"/>
        <v>8.0971659919028341E-3</v>
      </c>
      <c r="S1472" s="10">
        <f t="shared" si="428"/>
        <v>0.26214574898785425</v>
      </c>
      <c r="T1472" s="10">
        <f t="shared" si="429"/>
        <v>3.4412955465587043E-2</v>
      </c>
      <c r="U1472" s="10">
        <f t="shared" si="430"/>
        <v>3.54251012145749E-2</v>
      </c>
      <c r="V1472" s="10">
        <f t="shared" si="431"/>
        <v>8.0971659919028341E-2</v>
      </c>
      <c r="W1472" s="1">
        <v>1</v>
      </c>
      <c r="X1472" s="1">
        <v>3</v>
      </c>
      <c r="Y1472" s="1">
        <v>5</v>
      </c>
      <c r="Z1472" s="1">
        <v>5</v>
      </c>
      <c r="AA1472" s="8">
        <f t="shared" si="432"/>
        <v>14</v>
      </c>
      <c r="AB1472" s="10">
        <f t="shared" si="433"/>
        <v>7.1428571428571425E-2</v>
      </c>
      <c r="AC1472" s="10">
        <f t="shared" si="434"/>
        <v>0.21428571428571427</v>
      </c>
      <c r="AD1472" s="10">
        <f t="shared" si="435"/>
        <v>0.35714285714285715</v>
      </c>
      <c r="AE1472" s="10">
        <f t="shared" si="436"/>
        <v>0.35714285714285715</v>
      </c>
      <c r="AF1472" s="1">
        <v>1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48</v>
      </c>
      <c r="AO1472" s="20" t="str">
        <f t="shared" si="419"/>
        <v>36-50</v>
      </c>
      <c r="AP1472" s="1">
        <v>2244</v>
      </c>
      <c r="AQ1472" s="1">
        <v>0</v>
      </c>
      <c r="AR1472" s="1">
        <v>1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1</v>
      </c>
      <c r="AZ1472" s="1">
        <v>828</v>
      </c>
      <c r="BA1472" s="23">
        <v>42605</v>
      </c>
      <c r="BB1472" s="25">
        <f t="shared" si="420"/>
        <v>8</v>
      </c>
      <c r="BC1472" s="25" t="str">
        <f t="shared" si="421"/>
        <v>August</v>
      </c>
      <c r="BD1472" s="25">
        <v>1</v>
      </c>
      <c r="BE1472" t="str">
        <f t="shared" si="422"/>
        <v>1941,78075,High income,20,Low spender,0.000256163944924752,0,0,72,572,8,259,34,35,80,988,0.578947368421053,0.00809716599190283,0.262145748987854,0.034412955465587,0.0354251012145749,0.0809716599190283,1,3,5,5,14,0.0714285714285714,0.214285714285714,0.357142857142857,0.357142857142857,1,0,0,0,0,0,0,0,48,36-50,2244,0,1,0,0,0,0,0,0,1,828</v>
      </c>
    </row>
    <row r="1473" spans="1:57" ht="13.2" x14ac:dyDescent="0.25">
      <c r="A1473" s="8">
        <v>1456</v>
      </c>
      <c r="B1473" s="1">
        <v>78931</v>
      </c>
      <c r="C1473" s="8" t="str">
        <f t="shared" si="423"/>
        <v>High income</v>
      </c>
      <c r="D1473" s="31">
        <v>218</v>
      </c>
      <c r="E1473" s="34" t="str">
        <f t="shared" si="424"/>
        <v>Low spender</v>
      </c>
      <c r="F1473" s="10">
        <f t="shared" si="418"/>
        <v>2.7619059685041365E-3</v>
      </c>
      <c r="G1473" s="1">
        <v>0</v>
      </c>
      <c r="H1473" s="1">
        <v>0</v>
      </c>
      <c r="I1473" s="1">
        <v>19</v>
      </c>
      <c r="J1473" s="1">
        <v>331</v>
      </c>
      <c r="K1473" s="1">
        <v>197</v>
      </c>
      <c r="L1473" s="1">
        <v>170</v>
      </c>
      <c r="M1473" s="1">
        <v>58</v>
      </c>
      <c r="N1473" s="1">
        <v>152</v>
      </c>
      <c r="O1473" s="1">
        <v>35</v>
      </c>
      <c r="P1473" s="8">
        <f t="shared" si="425"/>
        <v>943</v>
      </c>
      <c r="Q1473" s="10">
        <f t="shared" si="426"/>
        <v>0.35100742311770944</v>
      </c>
      <c r="R1473" s="10">
        <f t="shared" si="427"/>
        <v>0.20890774125132555</v>
      </c>
      <c r="S1473" s="10">
        <f t="shared" si="428"/>
        <v>0.18027571580063625</v>
      </c>
      <c r="T1473" s="10">
        <f t="shared" si="429"/>
        <v>6.1505832449628844E-2</v>
      </c>
      <c r="U1473" s="10">
        <f t="shared" si="430"/>
        <v>0.16118769883351008</v>
      </c>
      <c r="V1473" s="10">
        <f t="shared" si="431"/>
        <v>3.7115588547189819E-2</v>
      </c>
      <c r="W1473" s="1">
        <v>1</v>
      </c>
      <c r="X1473" s="1">
        <v>2</v>
      </c>
      <c r="Y1473" s="1">
        <v>8</v>
      </c>
      <c r="Z1473" s="1">
        <v>13</v>
      </c>
      <c r="AA1473" s="8">
        <f t="shared" si="432"/>
        <v>24</v>
      </c>
      <c r="AB1473" s="10">
        <f t="shared" si="433"/>
        <v>4.1666666666666664E-2</v>
      </c>
      <c r="AC1473" s="10">
        <f t="shared" si="434"/>
        <v>8.3333333333333329E-2</v>
      </c>
      <c r="AD1473" s="10">
        <f t="shared" si="435"/>
        <v>0.33333333333333331</v>
      </c>
      <c r="AE1473" s="10">
        <f t="shared" si="436"/>
        <v>0.54166666666666663</v>
      </c>
      <c r="AF1473" s="1">
        <v>1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49</v>
      </c>
      <c r="AO1473" s="20" t="str">
        <f t="shared" si="419"/>
        <v>36-50</v>
      </c>
      <c r="AP1473" s="1">
        <v>2406</v>
      </c>
      <c r="AQ1473" s="1">
        <v>0</v>
      </c>
      <c r="AR1473" s="1">
        <v>1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1</v>
      </c>
      <c r="AZ1473" s="1">
        <v>873</v>
      </c>
      <c r="BA1473" s="23">
        <v>42443</v>
      </c>
      <c r="BB1473" s="25">
        <f t="shared" si="420"/>
        <v>3</v>
      </c>
      <c r="BC1473" s="25" t="str">
        <f t="shared" si="421"/>
        <v>March</v>
      </c>
      <c r="BD1473" s="25">
        <v>1</v>
      </c>
      <c r="BE1473" t="str">
        <f t="shared" si="422"/>
        <v>1456,78931,High income,218,Low spender,0.00276190596850414,0,0,19,331,197,170,58,152,35,943,0.351007423117709,0.208907741251326,0.180275715800636,0.0615058324496288,0.16118769883351,0.0371155885471898,1,2,8,13,24,0.0416666666666667,0.0833333333333333,0.333333333333333,0.541666666666667,1,0,0,0,0,0,0,0,49,36-50,2406,0,1,0,0,0,0,0,0,1,873</v>
      </c>
    </row>
    <row r="1474" spans="1:57" ht="13.2" x14ac:dyDescent="0.25">
      <c r="A1474" s="8">
        <v>2156</v>
      </c>
      <c r="B1474" s="1">
        <v>65488</v>
      </c>
      <c r="C1474" s="8" t="str">
        <f t="shared" si="423"/>
        <v>High income</v>
      </c>
      <c r="D1474" s="31">
        <v>827</v>
      </c>
      <c r="E1474" s="34" t="str">
        <f t="shared" si="424"/>
        <v>High spender</v>
      </c>
      <c r="F1474" s="10">
        <f t="shared" ref="F1474:F1537" si="437">D1474/B1474</f>
        <v>1.2628267774248718E-2</v>
      </c>
      <c r="G1474" s="1">
        <v>0</v>
      </c>
      <c r="H1474" s="1">
        <v>0</v>
      </c>
      <c r="I1474" s="1">
        <v>46</v>
      </c>
      <c r="J1474" s="1">
        <v>603</v>
      </c>
      <c r="K1474" s="1">
        <v>45</v>
      </c>
      <c r="L1474" s="1">
        <v>207</v>
      </c>
      <c r="M1474" s="1">
        <v>36</v>
      </c>
      <c r="N1474" s="1">
        <v>18</v>
      </c>
      <c r="O1474" s="1">
        <v>54</v>
      </c>
      <c r="P1474" s="8">
        <f t="shared" si="425"/>
        <v>963</v>
      </c>
      <c r="Q1474" s="10">
        <f t="shared" si="426"/>
        <v>0.62616822429906538</v>
      </c>
      <c r="R1474" s="10">
        <f t="shared" si="427"/>
        <v>4.6728971962616821E-2</v>
      </c>
      <c r="S1474" s="10">
        <f t="shared" si="428"/>
        <v>0.21495327102803738</v>
      </c>
      <c r="T1474" s="10">
        <f t="shared" si="429"/>
        <v>3.7383177570093455E-2</v>
      </c>
      <c r="U1474" s="10">
        <f t="shared" si="430"/>
        <v>1.8691588785046728E-2</v>
      </c>
      <c r="V1474" s="10">
        <f t="shared" si="431"/>
        <v>5.6074766355140186E-2</v>
      </c>
      <c r="W1474" s="1">
        <v>1</v>
      </c>
      <c r="X1474" s="1">
        <v>3</v>
      </c>
      <c r="Y1474" s="1">
        <v>4</v>
      </c>
      <c r="Z1474" s="1">
        <v>6</v>
      </c>
      <c r="AA1474" s="8">
        <f t="shared" si="432"/>
        <v>14</v>
      </c>
      <c r="AB1474" s="10">
        <f t="shared" si="433"/>
        <v>7.1428571428571425E-2</v>
      </c>
      <c r="AC1474" s="10">
        <f t="shared" si="434"/>
        <v>0.21428571428571427</v>
      </c>
      <c r="AD1474" s="10">
        <f t="shared" si="435"/>
        <v>0.2857142857142857</v>
      </c>
      <c r="AE1474" s="10">
        <f t="shared" si="436"/>
        <v>0.42857142857142855</v>
      </c>
      <c r="AF1474" s="1">
        <v>1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62</v>
      </c>
      <c r="AO1474" s="20" t="str">
        <f t="shared" ref="AO1474:AO1537" si="438">IF(AND(AN1474&lt;36,AN1474&gt;23), "24-35",
IF(AND(AN1474&lt;51,AN1474&gt;35), "36-50",
IF(AND(AN1474&lt;66,AN1474&gt;50), "50-65",
IF(AN1474&gt;65, "66+", "N")
)))</f>
        <v>50-65</v>
      </c>
      <c r="AP1474" s="1">
        <v>2175</v>
      </c>
      <c r="AQ1474" s="1">
        <v>0</v>
      </c>
      <c r="AR1474" s="1">
        <v>0</v>
      </c>
      <c r="AS1474" s="1">
        <v>0</v>
      </c>
      <c r="AT1474" s="1">
        <v>1</v>
      </c>
      <c r="AU1474" s="1">
        <v>0</v>
      </c>
      <c r="AV1474" s="1">
        <v>0</v>
      </c>
      <c r="AW1474" s="1">
        <v>0</v>
      </c>
      <c r="AX1474" s="1">
        <v>0</v>
      </c>
      <c r="AY1474" s="1">
        <v>1</v>
      </c>
      <c r="AZ1474" s="1">
        <v>855</v>
      </c>
      <c r="BA1474" s="23">
        <v>42674</v>
      </c>
      <c r="BB1474" s="25">
        <f t="shared" ref="BB1474:BB1537" si="439">MONTH(BA1474)</f>
        <v>10</v>
      </c>
      <c r="BC1474" s="25" t="str">
        <f t="shared" ref="BC1474:BC1537" si="440">TEXT(BA1474,"mmmm")</f>
        <v>October</v>
      </c>
      <c r="BD1474" s="25">
        <v>1</v>
      </c>
      <c r="BE1474" t="str">
        <f t="shared" ref="BE1474:BE1537" si="441">_xlfn.TEXTJOIN(",",TRUE,A1474:AZ1474)</f>
        <v>2156,65488,High income,827,High spender,0.0126282677742487,0,0,46,603,45,207,36,18,54,963,0.626168224299065,0.0467289719626168,0.214953271028037,0.0373831775700935,0.0186915887850467,0.0560747663551402,1,3,4,6,14,0.0714285714285714,0.214285714285714,0.285714285714286,0.428571428571429,1,0,0,0,0,0,0,0,62,50-65,2175,0,0,0,1,0,0,0,0,1,855</v>
      </c>
    </row>
    <row r="1475" spans="1:57" ht="13.2" x14ac:dyDescent="0.25">
      <c r="A1475" s="8">
        <v>716</v>
      </c>
      <c r="B1475" s="1">
        <v>74881</v>
      </c>
      <c r="C1475" s="8" t="str">
        <f t="shared" ref="C1475:C1538" si="442">IF(B1475&lt;=AVERAGE(B:B),"Low income", "High income")</f>
        <v>High income</v>
      </c>
      <c r="D1475" s="31">
        <v>276</v>
      </c>
      <c r="E1475" s="34" t="str">
        <f t="shared" ref="E1475:E1538" si="443">IF(D1475&lt;=AVERAGE(D:D),"Low spender", "High spender")</f>
        <v>Low spender</v>
      </c>
      <c r="F1475" s="10">
        <f t="shared" si="437"/>
        <v>3.685848212497162E-3</v>
      </c>
      <c r="G1475" s="1">
        <v>1</v>
      </c>
      <c r="H1475" s="1">
        <v>1</v>
      </c>
      <c r="I1475" s="1">
        <v>48</v>
      </c>
      <c r="J1475" s="1">
        <v>505</v>
      </c>
      <c r="K1475" s="1">
        <v>72</v>
      </c>
      <c r="L1475" s="1">
        <v>270</v>
      </c>
      <c r="M1475" s="1">
        <v>36</v>
      </c>
      <c r="N1475" s="1">
        <v>27</v>
      </c>
      <c r="O1475" s="1">
        <v>54</v>
      </c>
      <c r="P1475" s="8">
        <f t="shared" ref="P1475:P1538" si="444">SUM(J1475:O1475)</f>
        <v>964</v>
      </c>
      <c r="Q1475" s="10">
        <f t="shared" ref="Q1475:Q1538" si="445">IF(P1475=0,0,J1475/P1475)</f>
        <v>0.52385892116182575</v>
      </c>
      <c r="R1475" s="10">
        <f t="shared" ref="R1475:R1538" si="446">IF(P1475=0,0,K1475/P1475)</f>
        <v>7.4688796680497924E-2</v>
      </c>
      <c r="S1475" s="10">
        <f t="shared" ref="S1475:S1538" si="447">IF(P1475=0,0,L1475/P1475)</f>
        <v>0.28008298755186722</v>
      </c>
      <c r="T1475" s="10">
        <f t="shared" ref="T1475:T1538" si="448">IF(P1475=0,0,M1475/P1475)</f>
        <v>3.7344398340248962E-2</v>
      </c>
      <c r="U1475" s="10">
        <f t="shared" ref="U1475:U1538" si="449">IF(P1475=0,0,N1475/P1475)</f>
        <v>2.8008298755186723E-2</v>
      </c>
      <c r="V1475" s="10">
        <f t="shared" ref="V1475:V1538" si="450">IF(P1475=0,0,O1475/P1475)</f>
        <v>5.6016597510373446E-2</v>
      </c>
      <c r="W1475" s="1">
        <v>4</v>
      </c>
      <c r="X1475" s="1">
        <v>9</v>
      </c>
      <c r="Y1475" s="1">
        <v>2</v>
      </c>
      <c r="Z1475" s="1">
        <v>12</v>
      </c>
      <c r="AA1475" s="8">
        <f t="shared" ref="AA1475:AA1538" si="451">SUM(W1475:Z1475)</f>
        <v>27</v>
      </c>
      <c r="AB1475" s="10">
        <f t="shared" ref="AB1475:AB1538" si="452">IF(AA1475=0,0,W1475/AA1475)</f>
        <v>0.14814814814814814</v>
      </c>
      <c r="AC1475" s="10">
        <f t="shared" ref="AC1475:AC1538" si="453">IF(AA1475=0,0,X1475/AA1475)</f>
        <v>0.33333333333333331</v>
      </c>
      <c r="AD1475" s="10">
        <f t="shared" ref="AD1475:AD1538" si="454">IF(AA1475=0,0,Y1475/AA1475)</f>
        <v>7.407407407407407E-2</v>
      </c>
      <c r="AE1475" s="10">
        <f t="shared" ref="AE1475:AE1538" si="455">IF(AA1475=0,0,Z1475/AA1475)</f>
        <v>0.44444444444444442</v>
      </c>
      <c r="AF1475" s="1">
        <v>5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59</v>
      </c>
      <c r="AO1475" s="20" t="str">
        <f t="shared" si="438"/>
        <v>50-65</v>
      </c>
      <c r="AP1475" s="1">
        <v>2637</v>
      </c>
      <c r="AQ1475" s="1">
        <v>0</v>
      </c>
      <c r="AR1475" s="1">
        <v>0</v>
      </c>
      <c r="AS1475" s="1">
        <v>0</v>
      </c>
      <c r="AT1475" s="1">
        <v>1</v>
      </c>
      <c r="AU1475" s="1">
        <v>0</v>
      </c>
      <c r="AV1475" s="1">
        <v>0</v>
      </c>
      <c r="AW1475" s="1">
        <v>0</v>
      </c>
      <c r="AX1475" s="1">
        <v>1</v>
      </c>
      <c r="AY1475" s="1">
        <v>0</v>
      </c>
      <c r="AZ1475" s="1">
        <v>856</v>
      </c>
      <c r="BA1475" s="23">
        <v>42212</v>
      </c>
      <c r="BB1475" s="25">
        <f t="shared" si="439"/>
        <v>7</v>
      </c>
      <c r="BC1475" s="25" t="str">
        <f t="shared" si="440"/>
        <v>July</v>
      </c>
      <c r="BD1475" s="25">
        <v>1</v>
      </c>
      <c r="BE1475" t="str">
        <f t="shared" si="441"/>
        <v>716,74881,High income,276,Low spender,0.00368584821249716,1,1,48,505,72,270,36,27,54,964,0.523858921161826,0.0746887966804979,0.280082987551867,0.037344398340249,0.0280082987551867,0.0560165975103734,4,9,2,12,27,0.148148148148148,0.333333333333333,0.0740740740740741,0.444444444444444,5,0,0,0,0,0,0,0,59,50-65,2637,0,0,0,1,0,0,0,1,0,856</v>
      </c>
    </row>
    <row r="1476" spans="1:57" ht="13.2" x14ac:dyDescent="0.25">
      <c r="A1476" s="8">
        <v>2</v>
      </c>
      <c r="B1476" s="1">
        <v>52203</v>
      </c>
      <c r="C1476" s="8" t="str">
        <f t="shared" si="442"/>
        <v>High income</v>
      </c>
      <c r="D1476" s="31">
        <v>751</v>
      </c>
      <c r="E1476" s="34" t="str">
        <f t="shared" si="443"/>
        <v>High spender</v>
      </c>
      <c r="F1476" s="10">
        <f t="shared" si="437"/>
        <v>1.4386146390054212E-2</v>
      </c>
      <c r="G1476" s="1">
        <v>0</v>
      </c>
      <c r="H1476" s="1">
        <v>0</v>
      </c>
      <c r="I1476" s="1">
        <v>36</v>
      </c>
      <c r="J1476" s="1">
        <v>488</v>
      </c>
      <c r="K1476" s="1">
        <v>21</v>
      </c>
      <c r="L1476" s="1">
        <v>238</v>
      </c>
      <c r="M1476" s="1">
        <v>56</v>
      </c>
      <c r="N1476" s="1">
        <v>108</v>
      </c>
      <c r="O1476" s="1">
        <v>28</v>
      </c>
      <c r="P1476" s="8">
        <f t="shared" si="444"/>
        <v>939</v>
      </c>
      <c r="Q1476" s="10">
        <f t="shared" si="445"/>
        <v>0.51970181043663477</v>
      </c>
      <c r="R1476" s="10">
        <f t="shared" si="446"/>
        <v>2.2364217252396165E-2</v>
      </c>
      <c r="S1476" s="10">
        <f t="shared" si="447"/>
        <v>0.25346112886048988</v>
      </c>
      <c r="T1476" s="10">
        <f t="shared" si="448"/>
        <v>5.9637912673056445E-2</v>
      </c>
      <c r="U1476" s="10">
        <f t="shared" si="449"/>
        <v>0.11501597444089456</v>
      </c>
      <c r="V1476" s="10">
        <f t="shared" si="450"/>
        <v>2.9818956336528223E-2</v>
      </c>
      <c r="W1476" s="1">
        <v>1</v>
      </c>
      <c r="X1476" s="1">
        <v>8</v>
      </c>
      <c r="Y1476" s="1">
        <v>7</v>
      </c>
      <c r="Z1476" s="1">
        <v>11</v>
      </c>
      <c r="AA1476" s="8">
        <f t="shared" si="451"/>
        <v>27</v>
      </c>
      <c r="AB1476" s="10">
        <f t="shared" si="452"/>
        <v>3.7037037037037035E-2</v>
      </c>
      <c r="AC1476" s="10">
        <f t="shared" si="453"/>
        <v>0.29629629629629628</v>
      </c>
      <c r="AD1476" s="10">
        <f t="shared" si="454"/>
        <v>0.25925925925925924</v>
      </c>
      <c r="AE1476" s="10">
        <f t="shared" si="455"/>
        <v>0.40740740740740738</v>
      </c>
      <c r="AF1476" s="1">
        <v>6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70</v>
      </c>
      <c r="AO1476" s="20" t="str">
        <f t="shared" si="438"/>
        <v>66+</v>
      </c>
      <c r="AP1476" s="1">
        <v>2857</v>
      </c>
      <c r="AQ1476" s="1">
        <v>0</v>
      </c>
      <c r="AR1476" s="1">
        <v>0</v>
      </c>
      <c r="AS1476" s="1">
        <v>0</v>
      </c>
      <c r="AT1476" s="1">
        <v>1</v>
      </c>
      <c r="AU1476" s="1">
        <v>0</v>
      </c>
      <c r="AV1476" s="1">
        <v>1</v>
      </c>
      <c r="AW1476" s="1">
        <v>0</v>
      </c>
      <c r="AX1476" s="1">
        <v>0</v>
      </c>
      <c r="AY1476" s="1">
        <v>0</v>
      </c>
      <c r="AZ1476" s="1">
        <v>883</v>
      </c>
      <c r="BA1476" s="23">
        <v>41992</v>
      </c>
      <c r="BB1476" s="25">
        <f t="shared" si="439"/>
        <v>12</v>
      </c>
      <c r="BC1476" s="25" t="str">
        <f t="shared" si="440"/>
        <v>December</v>
      </c>
      <c r="BD1476" s="25">
        <v>1</v>
      </c>
      <c r="BE1476" t="str">
        <f t="shared" si="441"/>
        <v>2,52203,High income,751,High spender,0.0143861463900542,0,0,36,488,21,238,56,108,28,939,0.519701810436635,0.0223642172523962,0.25346112886049,0.0596379126730564,0.115015974440895,0.0298189563365282,1,8,7,11,27,0.037037037037037,0.296296296296296,0.259259259259259,0.407407407407407,6,0,0,0,0,0,0,0,70,66+,2857,0,0,0,1,0,1,0,0,0,883</v>
      </c>
    </row>
    <row r="1477" spans="1:57" ht="13.2" x14ac:dyDescent="0.25">
      <c r="A1477" s="8">
        <v>447</v>
      </c>
      <c r="B1477" s="1">
        <v>87000</v>
      </c>
      <c r="C1477" s="8" t="str">
        <f t="shared" si="442"/>
        <v>High income</v>
      </c>
      <c r="D1477" s="31">
        <v>39</v>
      </c>
      <c r="E1477" s="34" t="str">
        <f t="shared" si="443"/>
        <v>Low spender</v>
      </c>
      <c r="F1477" s="10">
        <f t="shared" si="437"/>
        <v>4.4827586206896552E-4</v>
      </c>
      <c r="G1477" s="1">
        <v>0</v>
      </c>
      <c r="H1477" s="1">
        <v>0</v>
      </c>
      <c r="I1477" s="1">
        <v>61</v>
      </c>
      <c r="J1477" s="1">
        <v>196</v>
      </c>
      <c r="K1477" s="1">
        <v>25</v>
      </c>
      <c r="L1477" s="1">
        <v>607</v>
      </c>
      <c r="M1477" s="1">
        <v>67</v>
      </c>
      <c r="N1477" s="1">
        <v>17</v>
      </c>
      <c r="O1477" s="1">
        <v>49</v>
      </c>
      <c r="P1477" s="8">
        <f t="shared" si="444"/>
        <v>961</v>
      </c>
      <c r="Q1477" s="10">
        <f t="shared" si="445"/>
        <v>0.20395421436004163</v>
      </c>
      <c r="R1477" s="10">
        <f t="shared" si="446"/>
        <v>2.6014568158168574E-2</v>
      </c>
      <c r="S1477" s="10">
        <f t="shared" si="447"/>
        <v>0.63163371488033304</v>
      </c>
      <c r="T1477" s="10">
        <f t="shared" si="448"/>
        <v>6.9719042663891784E-2</v>
      </c>
      <c r="U1477" s="10">
        <f t="shared" si="449"/>
        <v>1.7689906347554629E-2</v>
      </c>
      <c r="V1477" s="10">
        <f t="shared" si="450"/>
        <v>5.0988553590010408E-2</v>
      </c>
      <c r="W1477" s="1">
        <v>1</v>
      </c>
      <c r="X1477" s="1">
        <v>4</v>
      </c>
      <c r="Y1477" s="1">
        <v>6</v>
      </c>
      <c r="Z1477" s="1">
        <v>7</v>
      </c>
      <c r="AA1477" s="8">
        <f t="shared" si="451"/>
        <v>18</v>
      </c>
      <c r="AB1477" s="10">
        <f t="shared" si="452"/>
        <v>5.5555555555555552E-2</v>
      </c>
      <c r="AC1477" s="10">
        <f t="shared" si="453"/>
        <v>0.22222222222222221</v>
      </c>
      <c r="AD1477" s="10">
        <f t="shared" si="454"/>
        <v>0.33333333333333331</v>
      </c>
      <c r="AE1477" s="10">
        <f t="shared" si="455"/>
        <v>0.3888888888888889</v>
      </c>
      <c r="AF1477" s="1">
        <v>2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28</v>
      </c>
      <c r="AO1477" s="20" t="str">
        <f t="shared" si="438"/>
        <v>24-35</v>
      </c>
      <c r="AP1477" s="1">
        <v>2720</v>
      </c>
      <c r="AQ1477" s="1">
        <v>0</v>
      </c>
      <c r="AR1477" s="1">
        <v>1</v>
      </c>
      <c r="AS1477" s="1">
        <v>0</v>
      </c>
      <c r="AT1477" s="1">
        <v>0</v>
      </c>
      <c r="AU1477" s="1">
        <v>0</v>
      </c>
      <c r="AV1477" s="1">
        <v>1</v>
      </c>
      <c r="AW1477" s="1">
        <v>0</v>
      </c>
      <c r="AX1477" s="1">
        <v>0</v>
      </c>
      <c r="AY1477" s="1">
        <v>0</v>
      </c>
      <c r="AZ1477" s="1">
        <v>863</v>
      </c>
      <c r="BA1477" s="23">
        <v>42129</v>
      </c>
      <c r="BB1477" s="25">
        <f t="shared" si="439"/>
        <v>5</v>
      </c>
      <c r="BC1477" s="25" t="str">
        <f t="shared" si="440"/>
        <v>May</v>
      </c>
      <c r="BD1477" s="25">
        <v>1</v>
      </c>
      <c r="BE1477" t="str">
        <f t="shared" si="441"/>
        <v>447,87000,High income,39,Low spender,0.000448275862068966,0,0,61,196,25,607,67,17,49,961,0.203954214360042,0.0260145681581686,0.631633714880333,0.0697190426638918,0.0176899063475546,0.0509885535900104,1,4,6,7,18,0.0555555555555556,0.222222222222222,0.333333333333333,0.388888888888889,2,0,0,0,0,0,0,0,28,24-35,2720,0,1,0,0,0,1,0,0,0,863</v>
      </c>
    </row>
    <row r="1478" spans="1:57" ht="13.2" x14ac:dyDescent="0.25">
      <c r="A1478" s="8">
        <v>1632</v>
      </c>
      <c r="B1478" s="1">
        <v>58330</v>
      </c>
      <c r="C1478" s="8" t="str">
        <f t="shared" si="442"/>
        <v>High income</v>
      </c>
      <c r="D1478" s="31">
        <v>1092</v>
      </c>
      <c r="E1478" s="34" t="str">
        <f t="shared" si="443"/>
        <v>High spender</v>
      </c>
      <c r="F1478" s="10">
        <f t="shared" si="437"/>
        <v>1.8721069775415738E-2</v>
      </c>
      <c r="G1478" s="1">
        <v>0</v>
      </c>
      <c r="H1478" s="1">
        <v>1</v>
      </c>
      <c r="I1478" s="1">
        <v>87</v>
      </c>
      <c r="J1478" s="1">
        <v>445</v>
      </c>
      <c r="K1478" s="1">
        <v>53</v>
      </c>
      <c r="L1478" s="1">
        <v>213</v>
      </c>
      <c r="M1478" s="1">
        <v>104</v>
      </c>
      <c r="N1478" s="1">
        <v>98</v>
      </c>
      <c r="O1478" s="1">
        <v>151</v>
      </c>
      <c r="P1478" s="8">
        <f t="shared" si="444"/>
        <v>1064</v>
      </c>
      <c r="Q1478" s="10">
        <f t="shared" si="445"/>
        <v>0.4182330827067669</v>
      </c>
      <c r="R1478" s="10">
        <f t="shared" si="446"/>
        <v>4.9812030075187967E-2</v>
      </c>
      <c r="S1478" s="10">
        <f t="shared" si="447"/>
        <v>0.20018796992481203</v>
      </c>
      <c r="T1478" s="10">
        <f t="shared" si="448"/>
        <v>9.7744360902255634E-2</v>
      </c>
      <c r="U1478" s="10">
        <f t="shared" si="449"/>
        <v>9.2105263157894732E-2</v>
      </c>
      <c r="V1478" s="10">
        <f t="shared" si="450"/>
        <v>0.14191729323308272</v>
      </c>
      <c r="W1478" s="1">
        <v>1</v>
      </c>
      <c r="X1478" s="1">
        <v>6</v>
      </c>
      <c r="Y1478" s="1">
        <v>4</v>
      </c>
      <c r="Z1478" s="1">
        <v>13</v>
      </c>
      <c r="AA1478" s="8">
        <f t="shared" si="451"/>
        <v>24</v>
      </c>
      <c r="AB1478" s="10">
        <f t="shared" si="452"/>
        <v>4.1666666666666664E-2</v>
      </c>
      <c r="AC1478" s="10">
        <f t="shared" si="453"/>
        <v>0.25</v>
      </c>
      <c r="AD1478" s="10">
        <f t="shared" si="454"/>
        <v>0.16666666666666666</v>
      </c>
      <c r="AE1478" s="10">
        <f t="shared" si="455"/>
        <v>0.54166666666666663</v>
      </c>
      <c r="AF1478" s="1">
        <v>4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45</v>
      </c>
      <c r="AO1478" s="20" t="str">
        <f t="shared" si="438"/>
        <v>36-50</v>
      </c>
      <c r="AP1478" s="1">
        <v>2345</v>
      </c>
      <c r="AQ1478" s="1">
        <v>0</v>
      </c>
      <c r="AR1478" s="1">
        <v>0</v>
      </c>
      <c r="AS1478" s="1">
        <v>0</v>
      </c>
      <c r="AT1478" s="1">
        <v>0</v>
      </c>
      <c r="AU1478" s="1">
        <v>1</v>
      </c>
      <c r="AV1478" s="1">
        <v>0</v>
      </c>
      <c r="AW1478" s="1">
        <v>1</v>
      </c>
      <c r="AX1478" s="1">
        <v>0</v>
      </c>
      <c r="AY1478" s="1">
        <v>0</v>
      </c>
      <c r="AZ1478" s="1">
        <v>762</v>
      </c>
      <c r="BA1478" s="23">
        <v>42504</v>
      </c>
      <c r="BB1478" s="25">
        <f t="shared" si="439"/>
        <v>5</v>
      </c>
      <c r="BC1478" s="25" t="str">
        <f t="shared" si="440"/>
        <v>May</v>
      </c>
      <c r="BD1478" s="25">
        <v>1</v>
      </c>
      <c r="BE1478" t="str">
        <f t="shared" si="441"/>
        <v>1632,58330,High income,1092,High spender,0.0187210697754157,0,1,87,445,53,213,104,98,151,1064,0.418233082706767,0.049812030075188,0.200187969924812,0.0977443609022556,0.0921052631578947,0.141917293233083,1,6,4,13,24,0.0416666666666667,0.25,0.166666666666667,0.541666666666667,4,0,0,0,0,0,0,0,45,36-50,2345,0,0,0,0,1,0,1,0,0,762</v>
      </c>
    </row>
    <row r="1479" spans="1:57" ht="13.2" x14ac:dyDescent="0.25">
      <c r="A1479" s="8">
        <v>773</v>
      </c>
      <c r="B1479" s="1">
        <v>67131</v>
      </c>
      <c r="C1479" s="8" t="str">
        <f t="shared" si="442"/>
        <v>High income</v>
      </c>
      <c r="D1479" s="31">
        <v>1089</v>
      </c>
      <c r="E1479" s="34" t="str">
        <f t="shared" si="443"/>
        <v>High spender</v>
      </c>
      <c r="F1479" s="10">
        <f t="shared" si="437"/>
        <v>1.6222013674755328E-2</v>
      </c>
      <c r="G1479" s="1">
        <v>0</v>
      </c>
      <c r="H1479" s="1">
        <v>1</v>
      </c>
      <c r="I1479" s="1">
        <v>72</v>
      </c>
      <c r="J1479" s="1">
        <v>465</v>
      </c>
      <c r="K1479" s="1">
        <v>71</v>
      </c>
      <c r="L1479" s="1">
        <v>250</v>
      </c>
      <c r="M1479" s="1">
        <v>93</v>
      </c>
      <c r="N1479" s="1">
        <v>35</v>
      </c>
      <c r="O1479" s="1">
        <v>62</v>
      </c>
      <c r="P1479" s="8">
        <f t="shared" si="444"/>
        <v>976</v>
      </c>
      <c r="Q1479" s="10">
        <f t="shared" si="445"/>
        <v>0.47643442622950821</v>
      </c>
      <c r="R1479" s="10">
        <f t="shared" si="446"/>
        <v>7.274590163934426E-2</v>
      </c>
      <c r="S1479" s="10">
        <f t="shared" si="447"/>
        <v>0.25614754098360654</v>
      </c>
      <c r="T1479" s="10">
        <f t="shared" si="448"/>
        <v>9.5286885245901634E-2</v>
      </c>
      <c r="U1479" s="10">
        <f t="shared" si="449"/>
        <v>3.5860655737704916E-2</v>
      </c>
      <c r="V1479" s="10">
        <f t="shared" si="450"/>
        <v>6.3524590163934427E-2</v>
      </c>
      <c r="W1479" s="1">
        <v>3</v>
      </c>
      <c r="X1479" s="1">
        <v>9</v>
      </c>
      <c r="Y1479" s="1">
        <v>2</v>
      </c>
      <c r="Z1479" s="1">
        <v>12</v>
      </c>
      <c r="AA1479" s="8">
        <f t="shared" si="451"/>
        <v>26</v>
      </c>
      <c r="AB1479" s="10">
        <f t="shared" si="452"/>
        <v>0.11538461538461539</v>
      </c>
      <c r="AC1479" s="10">
        <f t="shared" si="453"/>
        <v>0.34615384615384615</v>
      </c>
      <c r="AD1479" s="10">
        <f t="shared" si="454"/>
        <v>7.6923076923076927E-2</v>
      </c>
      <c r="AE1479" s="10">
        <f t="shared" si="455"/>
        <v>0.46153846153846156</v>
      </c>
      <c r="AF1479" s="1">
        <v>6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64</v>
      </c>
      <c r="AO1479" s="20" t="str">
        <f t="shared" si="438"/>
        <v>50-65</v>
      </c>
      <c r="AP1479" s="1">
        <v>2619</v>
      </c>
      <c r="AQ1479" s="1">
        <v>0</v>
      </c>
      <c r="AR1479" s="1">
        <v>1</v>
      </c>
      <c r="AS1479" s="1">
        <v>0</v>
      </c>
      <c r="AT1479" s="1">
        <v>0</v>
      </c>
      <c r="AU1479" s="1">
        <v>0</v>
      </c>
      <c r="AV1479" s="1">
        <v>0</v>
      </c>
      <c r="AW1479" s="1">
        <v>1</v>
      </c>
      <c r="AX1479" s="1">
        <v>0</v>
      </c>
      <c r="AY1479" s="1">
        <v>0</v>
      </c>
      <c r="AZ1479" s="1">
        <v>852</v>
      </c>
      <c r="BA1479" s="23">
        <v>42230</v>
      </c>
      <c r="BB1479" s="25">
        <f t="shared" si="439"/>
        <v>8</v>
      </c>
      <c r="BC1479" s="25" t="str">
        <f t="shared" si="440"/>
        <v>August</v>
      </c>
      <c r="BD1479" s="25">
        <v>1</v>
      </c>
      <c r="BE1479" t="str">
        <f t="shared" si="441"/>
        <v>773,67131,High income,1089,High spender,0.0162220136747553,0,1,72,465,71,250,93,35,62,976,0.476434426229508,0.0727459016393443,0.256147540983607,0.0952868852459016,0.0358606557377049,0.0635245901639344,3,9,2,12,26,0.115384615384615,0.346153846153846,0.0769230769230769,0.461538461538462,6,0,0,0,0,0,0,0,64,50-65,2619,0,1,0,0,0,0,1,0,0,852</v>
      </c>
    </row>
    <row r="1480" spans="1:57" ht="13.2" x14ac:dyDescent="0.25">
      <c r="A1480" s="8">
        <v>1850</v>
      </c>
      <c r="B1480" s="1">
        <v>71163</v>
      </c>
      <c r="C1480" s="8" t="str">
        <f t="shared" si="442"/>
        <v>High income</v>
      </c>
      <c r="D1480" s="31">
        <v>152</v>
      </c>
      <c r="E1480" s="34" t="str">
        <f t="shared" si="443"/>
        <v>Low spender</v>
      </c>
      <c r="F1480" s="10">
        <f t="shared" si="437"/>
        <v>2.1359414302376234E-3</v>
      </c>
      <c r="G1480" s="1">
        <v>0</v>
      </c>
      <c r="H1480" s="1">
        <v>0</v>
      </c>
      <c r="I1480" s="1">
        <v>30</v>
      </c>
      <c r="J1480" s="1">
        <v>283</v>
      </c>
      <c r="K1480" s="1">
        <v>17</v>
      </c>
      <c r="L1480" s="1">
        <v>372</v>
      </c>
      <c r="M1480" s="1">
        <v>138</v>
      </c>
      <c r="N1480" s="1">
        <v>106</v>
      </c>
      <c r="O1480" s="1">
        <v>44</v>
      </c>
      <c r="P1480" s="8">
        <f t="shared" si="444"/>
        <v>960</v>
      </c>
      <c r="Q1480" s="10">
        <f t="shared" si="445"/>
        <v>0.29479166666666667</v>
      </c>
      <c r="R1480" s="10">
        <f t="shared" si="446"/>
        <v>1.7708333333333333E-2</v>
      </c>
      <c r="S1480" s="10">
        <f t="shared" si="447"/>
        <v>0.38750000000000001</v>
      </c>
      <c r="T1480" s="10">
        <f t="shared" si="448"/>
        <v>0.14374999999999999</v>
      </c>
      <c r="U1480" s="10">
        <f t="shared" si="449"/>
        <v>0.11041666666666666</v>
      </c>
      <c r="V1480" s="10">
        <f t="shared" si="450"/>
        <v>4.583333333333333E-2</v>
      </c>
      <c r="W1480" s="1">
        <v>1</v>
      </c>
      <c r="X1480" s="1">
        <v>3</v>
      </c>
      <c r="Y1480" s="1">
        <v>8</v>
      </c>
      <c r="Z1480" s="1">
        <v>12</v>
      </c>
      <c r="AA1480" s="8">
        <f t="shared" si="451"/>
        <v>24</v>
      </c>
      <c r="AB1480" s="10">
        <f t="shared" si="452"/>
        <v>4.1666666666666664E-2</v>
      </c>
      <c r="AC1480" s="10">
        <f t="shared" si="453"/>
        <v>0.125</v>
      </c>
      <c r="AD1480" s="10">
        <f t="shared" si="454"/>
        <v>0.33333333333333331</v>
      </c>
      <c r="AE1480" s="10">
        <f t="shared" si="455"/>
        <v>0.5</v>
      </c>
      <c r="AF1480" s="1">
        <v>1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25</v>
      </c>
      <c r="AO1480" s="20" t="str">
        <f t="shared" si="438"/>
        <v>24-35</v>
      </c>
      <c r="AP1480" s="1">
        <v>2271</v>
      </c>
      <c r="AQ1480" s="1">
        <v>0</v>
      </c>
      <c r="AR1480" s="1">
        <v>0</v>
      </c>
      <c r="AS1480" s="1">
        <v>1</v>
      </c>
      <c r="AT1480" s="1">
        <v>0</v>
      </c>
      <c r="AU1480" s="1">
        <v>0</v>
      </c>
      <c r="AV1480" s="1">
        <v>0</v>
      </c>
      <c r="AW1480" s="1">
        <v>1</v>
      </c>
      <c r="AX1480" s="1">
        <v>0</v>
      </c>
      <c r="AY1480" s="1">
        <v>0</v>
      </c>
      <c r="AZ1480" s="1">
        <v>872</v>
      </c>
      <c r="BA1480" s="23">
        <v>42578</v>
      </c>
      <c r="BB1480" s="25">
        <f t="shared" si="439"/>
        <v>7</v>
      </c>
      <c r="BC1480" s="25" t="str">
        <f t="shared" si="440"/>
        <v>July</v>
      </c>
      <c r="BD1480" s="25">
        <v>1</v>
      </c>
      <c r="BE1480" t="str">
        <f t="shared" si="441"/>
        <v>1850,71163,High income,152,Low spender,0.00213594143023762,0,0,30,283,17,372,138,106,44,960,0.294791666666667,0.0177083333333333,0.3875,0.14375,0.110416666666667,0.0458333333333333,1,3,8,12,24,0.0416666666666667,0.125,0.333333333333333,0.5,1,0,0,0,0,0,0,0,25,24-35,2271,0,0,1,0,0,0,1,0,0,872</v>
      </c>
    </row>
    <row r="1481" spans="1:57" ht="13.2" x14ac:dyDescent="0.25">
      <c r="A1481" s="8">
        <v>1569</v>
      </c>
      <c r="B1481" s="1">
        <v>65665</v>
      </c>
      <c r="C1481" s="8" t="str">
        <f t="shared" si="442"/>
        <v>High income</v>
      </c>
      <c r="D1481" s="31">
        <v>70</v>
      </c>
      <c r="E1481" s="34" t="str">
        <f t="shared" si="443"/>
        <v>Low spender</v>
      </c>
      <c r="F1481" s="10">
        <f t="shared" si="437"/>
        <v>1.0660169039823347E-3</v>
      </c>
      <c r="G1481" s="1">
        <v>0</v>
      </c>
      <c r="H1481" s="1">
        <v>1</v>
      </c>
      <c r="I1481" s="1">
        <v>77</v>
      </c>
      <c r="J1481" s="1">
        <v>225</v>
      </c>
      <c r="K1481" s="1">
        <v>162</v>
      </c>
      <c r="L1481" s="1">
        <v>387</v>
      </c>
      <c r="M1481" s="1">
        <v>106</v>
      </c>
      <c r="N1481" s="1">
        <v>36</v>
      </c>
      <c r="O1481" s="1">
        <v>29</v>
      </c>
      <c r="P1481" s="8">
        <f t="shared" si="444"/>
        <v>945</v>
      </c>
      <c r="Q1481" s="10">
        <f t="shared" si="445"/>
        <v>0.23809523809523808</v>
      </c>
      <c r="R1481" s="10">
        <f t="shared" si="446"/>
        <v>0.17142857142857143</v>
      </c>
      <c r="S1481" s="10">
        <f t="shared" si="447"/>
        <v>0.40952380952380951</v>
      </c>
      <c r="T1481" s="10">
        <f t="shared" si="448"/>
        <v>0.11216931216931217</v>
      </c>
      <c r="U1481" s="10">
        <f t="shared" si="449"/>
        <v>3.8095238095238099E-2</v>
      </c>
      <c r="V1481" s="10">
        <f t="shared" si="450"/>
        <v>3.0687830687830688E-2</v>
      </c>
      <c r="W1481" s="1">
        <v>1</v>
      </c>
      <c r="X1481" s="1">
        <v>5</v>
      </c>
      <c r="Y1481" s="1">
        <v>10</v>
      </c>
      <c r="Z1481" s="1">
        <v>8</v>
      </c>
      <c r="AA1481" s="8">
        <f t="shared" si="451"/>
        <v>24</v>
      </c>
      <c r="AB1481" s="10">
        <f t="shared" si="452"/>
        <v>4.1666666666666664E-2</v>
      </c>
      <c r="AC1481" s="10">
        <f t="shared" si="453"/>
        <v>0.20833333333333334</v>
      </c>
      <c r="AD1481" s="10">
        <f t="shared" si="454"/>
        <v>0.41666666666666669</v>
      </c>
      <c r="AE1481" s="10">
        <f t="shared" si="455"/>
        <v>0.33333333333333331</v>
      </c>
      <c r="AF1481" s="1">
        <v>3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44</v>
      </c>
      <c r="AO1481" s="20" t="str">
        <f t="shared" si="438"/>
        <v>36-50</v>
      </c>
      <c r="AP1481" s="1">
        <v>2368</v>
      </c>
      <c r="AQ1481" s="1">
        <v>0</v>
      </c>
      <c r="AR1481" s="1">
        <v>1</v>
      </c>
      <c r="AS1481" s="1">
        <v>0</v>
      </c>
      <c r="AT1481" s="1">
        <v>0</v>
      </c>
      <c r="AU1481" s="1">
        <v>0</v>
      </c>
      <c r="AV1481" s="1">
        <v>0</v>
      </c>
      <c r="AW1481" s="1">
        <v>1</v>
      </c>
      <c r="AX1481" s="1">
        <v>0</v>
      </c>
      <c r="AY1481" s="1">
        <v>0</v>
      </c>
      <c r="AZ1481" s="1">
        <v>887</v>
      </c>
      <c r="BA1481" s="23">
        <v>42481</v>
      </c>
      <c r="BB1481" s="25">
        <f t="shared" si="439"/>
        <v>4</v>
      </c>
      <c r="BC1481" s="25" t="str">
        <f t="shared" si="440"/>
        <v>April</v>
      </c>
      <c r="BD1481" s="25">
        <v>1</v>
      </c>
      <c r="BE1481" t="str">
        <f t="shared" si="441"/>
        <v>1569,65665,High income,70,Low spender,0.00106601690398233,0,1,77,225,162,387,106,36,29,945,0.238095238095238,0.171428571428571,0.40952380952381,0.112169312169312,0.0380952380952381,0.0306878306878307,1,5,10,8,24,0.0416666666666667,0.208333333333333,0.416666666666667,0.333333333333333,3,0,0,0,0,0,0,0,44,36-50,2368,0,1,0,0,0,0,1,0,0,887</v>
      </c>
    </row>
    <row r="1482" spans="1:57" ht="13.2" x14ac:dyDescent="0.25">
      <c r="A1482" s="8">
        <v>617</v>
      </c>
      <c r="B1482" s="1">
        <v>63855</v>
      </c>
      <c r="C1482" s="8" t="str">
        <f t="shared" si="442"/>
        <v>High income</v>
      </c>
      <c r="D1482" s="31">
        <v>18</v>
      </c>
      <c r="E1482" s="34" t="str">
        <f t="shared" si="443"/>
        <v>Low spender</v>
      </c>
      <c r="F1482" s="10">
        <f t="shared" si="437"/>
        <v>2.8188865398167724E-4</v>
      </c>
      <c r="G1482" s="1">
        <v>0</v>
      </c>
      <c r="H1482" s="1">
        <v>0</v>
      </c>
      <c r="I1482" s="1">
        <v>28</v>
      </c>
      <c r="J1482" s="1">
        <v>359</v>
      </c>
      <c r="K1482" s="1">
        <v>35</v>
      </c>
      <c r="L1482" s="1">
        <v>314</v>
      </c>
      <c r="M1482" s="1">
        <v>93</v>
      </c>
      <c r="N1482" s="1">
        <v>116</v>
      </c>
      <c r="O1482" s="1">
        <v>89</v>
      </c>
      <c r="P1482" s="8">
        <f t="shared" si="444"/>
        <v>1006</v>
      </c>
      <c r="Q1482" s="10">
        <f t="shared" si="445"/>
        <v>0.35685884691848907</v>
      </c>
      <c r="R1482" s="10">
        <f t="shared" si="446"/>
        <v>3.4791252485089463E-2</v>
      </c>
      <c r="S1482" s="10">
        <f t="shared" si="447"/>
        <v>0.31212723658051689</v>
      </c>
      <c r="T1482" s="10">
        <f t="shared" si="448"/>
        <v>9.2445328031809146E-2</v>
      </c>
      <c r="U1482" s="10">
        <f t="shared" si="449"/>
        <v>0.11530815109343936</v>
      </c>
      <c r="V1482" s="10">
        <f t="shared" si="450"/>
        <v>8.8469184890656069E-2</v>
      </c>
      <c r="W1482" s="1">
        <v>1</v>
      </c>
      <c r="X1482" s="1">
        <v>7</v>
      </c>
      <c r="Y1482" s="1">
        <v>3</v>
      </c>
      <c r="Z1482" s="1">
        <v>13</v>
      </c>
      <c r="AA1482" s="8">
        <f t="shared" si="451"/>
        <v>24</v>
      </c>
      <c r="AB1482" s="10">
        <f t="shared" si="452"/>
        <v>4.1666666666666664E-2</v>
      </c>
      <c r="AC1482" s="10">
        <f t="shared" si="453"/>
        <v>0.29166666666666669</v>
      </c>
      <c r="AD1482" s="10">
        <f t="shared" si="454"/>
        <v>0.125</v>
      </c>
      <c r="AE1482" s="10">
        <f t="shared" si="455"/>
        <v>0.54166666666666663</v>
      </c>
      <c r="AF1482" s="1">
        <v>4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42</v>
      </c>
      <c r="AO1482" s="20" t="str">
        <f t="shared" si="438"/>
        <v>36-50</v>
      </c>
      <c r="AP1482" s="1">
        <v>2664</v>
      </c>
      <c r="AQ1482" s="1">
        <v>0</v>
      </c>
      <c r="AR1482" s="1">
        <v>0</v>
      </c>
      <c r="AS1482" s="1">
        <v>0</v>
      </c>
      <c r="AT1482" s="1">
        <v>1</v>
      </c>
      <c r="AU1482" s="1">
        <v>0</v>
      </c>
      <c r="AV1482" s="1">
        <v>1</v>
      </c>
      <c r="AW1482" s="1">
        <v>0</v>
      </c>
      <c r="AX1482" s="1">
        <v>0</v>
      </c>
      <c r="AY1482" s="1">
        <v>0</v>
      </c>
      <c r="AZ1482" s="1">
        <v>828</v>
      </c>
      <c r="BA1482" s="23">
        <v>42185</v>
      </c>
      <c r="BB1482" s="25">
        <f t="shared" si="439"/>
        <v>6</v>
      </c>
      <c r="BC1482" s="25" t="str">
        <f t="shared" si="440"/>
        <v>June</v>
      </c>
      <c r="BD1482" s="25">
        <v>1</v>
      </c>
      <c r="BE1482" t="str">
        <f t="shared" si="441"/>
        <v>617,63855,High income,18,Low spender,0.000281888653981677,0,0,28,359,35,314,93,116,89,1006,0.356858846918489,0.0347912524850895,0.312127236580517,0.0924453280318091,0.115308151093439,0.0884691848906561,1,7,3,13,24,0.0416666666666667,0.291666666666667,0.125,0.541666666666667,4,0,0,0,0,0,0,0,42,36-50,2664,0,0,0,1,0,1,0,0,0,828</v>
      </c>
    </row>
    <row r="1483" spans="1:57" ht="13.2" x14ac:dyDescent="0.25">
      <c r="A1483" s="8">
        <v>127</v>
      </c>
      <c r="B1483" s="1">
        <v>52513</v>
      </c>
      <c r="C1483" s="8" t="str">
        <f t="shared" si="442"/>
        <v>High income</v>
      </c>
      <c r="D1483" s="31">
        <v>719</v>
      </c>
      <c r="E1483" s="34" t="str">
        <f t="shared" si="443"/>
        <v>High spender</v>
      </c>
      <c r="F1483" s="10">
        <f t="shared" si="437"/>
        <v>1.369184773294232E-2</v>
      </c>
      <c r="G1483" s="1">
        <v>0</v>
      </c>
      <c r="H1483" s="1">
        <v>0</v>
      </c>
      <c r="I1483" s="1">
        <v>84</v>
      </c>
      <c r="J1483" s="1">
        <v>367</v>
      </c>
      <c r="K1483" s="1">
        <v>17</v>
      </c>
      <c r="L1483" s="1">
        <v>241</v>
      </c>
      <c r="M1483" s="1">
        <v>104</v>
      </c>
      <c r="N1483" s="1">
        <v>188</v>
      </c>
      <c r="O1483" s="1">
        <v>232</v>
      </c>
      <c r="P1483" s="8">
        <f t="shared" si="444"/>
        <v>1149</v>
      </c>
      <c r="Q1483" s="10">
        <f t="shared" si="445"/>
        <v>0.31940818102697999</v>
      </c>
      <c r="R1483" s="10">
        <f t="shared" si="446"/>
        <v>1.4795474325500435E-2</v>
      </c>
      <c r="S1483" s="10">
        <f t="shared" si="447"/>
        <v>0.20974760661444736</v>
      </c>
      <c r="T1483" s="10">
        <f t="shared" si="448"/>
        <v>9.0513489991296783E-2</v>
      </c>
      <c r="U1483" s="10">
        <f t="shared" si="449"/>
        <v>0.16362053959965187</v>
      </c>
      <c r="V1483" s="10">
        <f t="shared" si="450"/>
        <v>0.20191470844212359</v>
      </c>
      <c r="W1483" s="1">
        <v>2</v>
      </c>
      <c r="X1483" s="1">
        <v>9</v>
      </c>
      <c r="Y1483" s="1">
        <v>5</v>
      </c>
      <c r="Z1483" s="1">
        <v>9</v>
      </c>
      <c r="AA1483" s="8">
        <f t="shared" si="451"/>
        <v>25</v>
      </c>
      <c r="AB1483" s="10">
        <f t="shared" si="452"/>
        <v>0.08</v>
      </c>
      <c r="AC1483" s="10">
        <f t="shared" si="453"/>
        <v>0.36</v>
      </c>
      <c r="AD1483" s="10">
        <f t="shared" si="454"/>
        <v>0.2</v>
      </c>
      <c r="AE1483" s="10">
        <f t="shared" si="455"/>
        <v>0.36</v>
      </c>
      <c r="AF1483" s="1">
        <v>7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42</v>
      </c>
      <c r="AO1483" s="20" t="str">
        <f t="shared" si="438"/>
        <v>36-50</v>
      </c>
      <c r="AP1483" s="1">
        <v>2822</v>
      </c>
      <c r="AQ1483" s="1">
        <v>0</v>
      </c>
      <c r="AR1483" s="1">
        <v>0</v>
      </c>
      <c r="AS1483" s="1">
        <v>0</v>
      </c>
      <c r="AT1483" s="1">
        <v>1</v>
      </c>
      <c r="AU1483" s="1">
        <v>0</v>
      </c>
      <c r="AV1483" s="1">
        <v>1</v>
      </c>
      <c r="AW1483" s="1">
        <v>0</v>
      </c>
      <c r="AX1483" s="1">
        <v>0</v>
      </c>
      <c r="AY1483" s="1">
        <v>0</v>
      </c>
      <c r="AZ1483" s="1">
        <v>685</v>
      </c>
      <c r="BA1483" s="23">
        <v>42027</v>
      </c>
      <c r="BB1483" s="25">
        <f t="shared" si="439"/>
        <v>1</v>
      </c>
      <c r="BC1483" s="25" t="str">
        <f t="shared" si="440"/>
        <v>January</v>
      </c>
      <c r="BD1483" s="25">
        <v>1</v>
      </c>
      <c r="BE1483" t="str">
        <f t="shared" si="441"/>
        <v>127,52513,High income,719,High spender,0.0136918477329423,0,0,84,367,17,241,104,188,232,1149,0.31940818102698,0.0147954743255004,0.209747606614447,0.0905134899912968,0.163620539599652,0.201914708442124,2,9,5,9,25,0.08,0.36,0.2,0.36,7,0,0,0,0,0,0,0,42,36-50,2822,0,0,0,1,0,1,0,0,0,685</v>
      </c>
    </row>
    <row r="1484" spans="1:57" ht="13.2" x14ac:dyDescent="0.25">
      <c r="A1484" s="8">
        <v>1750</v>
      </c>
      <c r="B1484" s="1">
        <v>83715</v>
      </c>
      <c r="C1484" s="8" t="str">
        <f t="shared" si="442"/>
        <v>High income</v>
      </c>
      <c r="D1484" s="31">
        <v>43</v>
      </c>
      <c r="E1484" s="34" t="str">
        <f t="shared" si="443"/>
        <v>Low spender</v>
      </c>
      <c r="F1484" s="10">
        <f t="shared" si="437"/>
        <v>5.1364749447530315E-4</v>
      </c>
      <c r="G1484" s="1">
        <v>0</v>
      </c>
      <c r="H1484" s="1">
        <v>0</v>
      </c>
      <c r="I1484" s="1">
        <v>2</v>
      </c>
      <c r="J1484" s="1">
        <v>318</v>
      </c>
      <c r="K1484" s="1">
        <v>8</v>
      </c>
      <c r="L1484" s="1">
        <v>407</v>
      </c>
      <c r="M1484" s="1">
        <v>150</v>
      </c>
      <c r="N1484" s="1">
        <v>35</v>
      </c>
      <c r="O1484" s="1">
        <v>8</v>
      </c>
      <c r="P1484" s="8">
        <f t="shared" si="444"/>
        <v>926</v>
      </c>
      <c r="Q1484" s="10">
        <f t="shared" si="445"/>
        <v>0.3434125269978402</v>
      </c>
      <c r="R1484" s="10">
        <f t="shared" si="446"/>
        <v>8.6393088552915772E-3</v>
      </c>
      <c r="S1484" s="10">
        <f t="shared" si="447"/>
        <v>0.43952483801295894</v>
      </c>
      <c r="T1484" s="10">
        <f t="shared" si="448"/>
        <v>0.16198704103671707</v>
      </c>
      <c r="U1484" s="10">
        <f t="shared" si="449"/>
        <v>3.7796976241900648E-2</v>
      </c>
      <c r="V1484" s="10">
        <f t="shared" si="450"/>
        <v>8.6393088552915772E-3</v>
      </c>
      <c r="W1484" s="1">
        <v>1</v>
      </c>
      <c r="X1484" s="1">
        <v>2</v>
      </c>
      <c r="Y1484" s="1">
        <v>8</v>
      </c>
      <c r="Z1484" s="1">
        <v>13</v>
      </c>
      <c r="AA1484" s="8">
        <f t="shared" si="451"/>
        <v>24</v>
      </c>
      <c r="AB1484" s="10">
        <f t="shared" si="452"/>
        <v>4.1666666666666664E-2</v>
      </c>
      <c r="AC1484" s="10">
        <f t="shared" si="453"/>
        <v>8.3333333333333329E-2</v>
      </c>
      <c r="AD1484" s="10">
        <f t="shared" si="454"/>
        <v>0.33333333333333331</v>
      </c>
      <c r="AE1484" s="10">
        <f t="shared" si="455"/>
        <v>0.54166666666666663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58</v>
      </c>
      <c r="AO1484" s="20" t="str">
        <f t="shared" si="438"/>
        <v>50-65</v>
      </c>
      <c r="AP1484" s="1">
        <v>2305</v>
      </c>
      <c r="AQ1484" s="1">
        <v>0</v>
      </c>
      <c r="AR1484" s="1">
        <v>1</v>
      </c>
      <c r="AS1484" s="1">
        <v>0</v>
      </c>
      <c r="AT1484" s="1">
        <v>0</v>
      </c>
      <c r="AU1484" s="1">
        <v>0</v>
      </c>
      <c r="AV1484" s="1">
        <v>0</v>
      </c>
      <c r="AW1484" s="1">
        <v>1</v>
      </c>
      <c r="AX1484" s="1">
        <v>0</v>
      </c>
      <c r="AY1484" s="1">
        <v>0</v>
      </c>
      <c r="AZ1484" s="1">
        <v>910</v>
      </c>
      <c r="BA1484" s="23">
        <v>42544</v>
      </c>
      <c r="BB1484" s="25">
        <f t="shared" si="439"/>
        <v>6</v>
      </c>
      <c r="BC1484" s="25" t="str">
        <f t="shared" si="440"/>
        <v>June</v>
      </c>
      <c r="BD1484" s="25">
        <v>1</v>
      </c>
      <c r="BE1484" t="str">
        <f t="shared" si="441"/>
        <v>1750,83715,High income,43,Low spender,0.000513647494475303,0,0,2,318,8,407,150,35,8,926,0.34341252699784,0.00863930885529158,0.439524838012959,0.161987041036717,0.0377969762419006,0.00863930885529158,1,2,8,13,24,0.0416666666666667,0.0833333333333333,0.333333333333333,0.541666666666667,0,0,0,0,0,0,0,0,58,50-65,2305,0,1,0,0,0,0,1,0,0,910</v>
      </c>
    </row>
    <row r="1485" spans="1:57" ht="13.2" x14ac:dyDescent="0.25">
      <c r="A1485" s="8">
        <v>728</v>
      </c>
      <c r="B1485" s="1">
        <v>57304</v>
      </c>
      <c r="C1485" s="8" t="str">
        <f t="shared" si="442"/>
        <v>High income</v>
      </c>
      <c r="D1485" s="31">
        <v>393</v>
      </c>
      <c r="E1485" s="34" t="str">
        <f t="shared" si="443"/>
        <v>Low spender</v>
      </c>
      <c r="F1485" s="10">
        <f t="shared" si="437"/>
        <v>6.8581599888314949E-3</v>
      </c>
      <c r="G1485" s="1">
        <v>0</v>
      </c>
      <c r="H1485" s="1">
        <v>1</v>
      </c>
      <c r="I1485" s="1">
        <v>61</v>
      </c>
      <c r="J1485" s="1">
        <v>356</v>
      </c>
      <c r="K1485" s="1">
        <v>80</v>
      </c>
      <c r="L1485" s="1">
        <v>329</v>
      </c>
      <c r="M1485" s="1">
        <v>138</v>
      </c>
      <c r="N1485" s="1">
        <v>17</v>
      </c>
      <c r="O1485" s="1">
        <v>106</v>
      </c>
      <c r="P1485" s="8">
        <f t="shared" si="444"/>
        <v>1026</v>
      </c>
      <c r="Q1485" s="10">
        <f t="shared" si="445"/>
        <v>0.34697855750487328</v>
      </c>
      <c r="R1485" s="10">
        <f t="shared" si="446"/>
        <v>7.7972709551656916E-2</v>
      </c>
      <c r="S1485" s="10">
        <f t="shared" si="447"/>
        <v>0.32066276803118909</v>
      </c>
      <c r="T1485" s="10">
        <f t="shared" si="448"/>
        <v>0.13450292397660818</v>
      </c>
      <c r="U1485" s="10">
        <f t="shared" si="449"/>
        <v>1.6569200779727095E-2</v>
      </c>
      <c r="V1485" s="10">
        <f t="shared" si="450"/>
        <v>0.10331384015594541</v>
      </c>
      <c r="W1485" s="1">
        <v>2</v>
      </c>
      <c r="X1485" s="1">
        <v>7</v>
      </c>
      <c r="Y1485" s="1">
        <v>6</v>
      </c>
      <c r="Z1485" s="1">
        <v>10</v>
      </c>
      <c r="AA1485" s="8">
        <f t="shared" si="451"/>
        <v>25</v>
      </c>
      <c r="AB1485" s="10">
        <f t="shared" si="452"/>
        <v>0.08</v>
      </c>
      <c r="AC1485" s="10">
        <f t="shared" si="453"/>
        <v>0.28000000000000003</v>
      </c>
      <c r="AD1485" s="10">
        <f t="shared" si="454"/>
        <v>0.24</v>
      </c>
      <c r="AE1485" s="10">
        <f t="shared" si="455"/>
        <v>0.4</v>
      </c>
      <c r="AF1485" s="1">
        <v>5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69</v>
      </c>
      <c r="AO1485" s="20" t="str">
        <f t="shared" si="438"/>
        <v>66+</v>
      </c>
      <c r="AP1485" s="1">
        <v>2634</v>
      </c>
      <c r="AQ1485" s="1">
        <v>0</v>
      </c>
      <c r="AR1485" s="1">
        <v>1</v>
      </c>
      <c r="AS1485" s="1">
        <v>0</v>
      </c>
      <c r="AT1485" s="1">
        <v>0</v>
      </c>
      <c r="AU1485" s="1">
        <v>0</v>
      </c>
      <c r="AV1485" s="1">
        <v>0</v>
      </c>
      <c r="AW1485" s="1">
        <v>1</v>
      </c>
      <c r="AX1485" s="1">
        <v>0</v>
      </c>
      <c r="AY1485" s="1">
        <v>0</v>
      </c>
      <c r="AZ1485" s="1">
        <v>814</v>
      </c>
      <c r="BA1485" s="23">
        <v>42215</v>
      </c>
      <c r="BB1485" s="25">
        <f t="shared" si="439"/>
        <v>7</v>
      </c>
      <c r="BC1485" s="25" t="str">
        <f t="shared" si="440"/>
        <v>July</v>
      </c>
      <c r="BD1485" s="25">
        <v>1</v>
      </c>
      <c r="BE1485" t="str">
        <f t="shared" si="441"/>
        <v>728,57304,High income,393,Low spender,0.00685815998883149,0,1,61,356,80,329,138,17,106,1026,0.346978557504873,0.0779727095516569,0.320662768031189,0.134502923976608,0.0165692007797271,0.103313840155945,2,7,6,10,25,0.08,0.28,0.24,0.4,5,0,0,0,0,0,0,0,69,66+,2634,0,1,0,0,0,0,1,0,0,814</v>
      </c>
    </row>
    <row r="1486" spans="1:57" ht="13.2" x14ac:dyDescent="0.25">
      <c r="A1486" s="8">
        <v>505</v>
      </c>
      <c r="B1486" s="1">
        <v>58350</v>
      </c>
      <c r="C1486" s="8" t="str">
        <f t="shared" si="442"/>
        <v>High income</v>
      </c>
      <c r="D1486" s="31">
        <v>50</v>
      </c>
      <c r="E1486" s="34" t="str">
        <f t="shared" si="443"/>
        <v>Low spender</v>
      </c>
      <c r="F1486" s="10">
        <f t="shared" si="437"/>
        <v>8.5689802913453304E-4</v>
      </c>
      <c r="G1486" s="1">
        <v>0</v>
      </c>
      <c r="H1486" s="1">
        <v>1</v>
      </c>
      <c r="I1486" s="1">
        <v>5</v>
      </c>
      <c r="J1486" s="1">
        <v>493</v>
      </c>
      <c r="K1486" s="1">
        <v>26</v>
      </c>
      <c r="L1486" s="1">
        <v>206</v>
      </c>
      <c r="M1486" s="1">
        <v>116</v>
      </c>
      <c r="N1486" s="1">
        <v>80</v>
      </c>
      <c r="O1486" s="1">
        <v>80</v>
      </c>
      <c r="P1486" s="8">
        <f t="shared" si="444"/>
        <v>1001</v>
      </c>
      <c r="Q1486" s="10">
        <f t="shared" si="445"/>
        <v>0.49250749250749248</v>
      </c>
      <c r="R1486" s="10">
        <f t="shared" si="446"/>
        <v>2.5974025974025976E-2</v>
      </c>
      <c r="S1486" s="10">
        <f t="shared" si="447"/>
        <v>0.20579420579420579</v>
      </c>
      <c r="T1486" s="10">
        <f t="shared" si="448"/>
        <v>0.11588411588411589</v>
      </c>
      <c r="U1486" s="10">
        <f t="shared" si="449"/>
        <v>7.992007992007992E-2</v>
      </c>
      <c r="V1486" s="10">
        <f t="shared" si="450"/>
        <v>7.992007992007992E-2</v>
      </c>
      <c r="W1486" s="1">
        <v>4</v>
      </c>
      <c r="X1486" s="1">
        <v>8</v>
      </c>
      <c r="Y1486" s="1">
        <v>3</v>
      </c>
      <c r="Z1486" s="1">
        <v>12</v>
      </c>
      <c r="AA1486" s="8">
        <f t="shared" si="451"/>
        <v>27</v>
      </c>
      <c r="AB1486" s="10">
        <f t="shared" si="452"/>
        <v>0.14814814814814814</v>
      </c>
      <c r="AC1486" s="10">
        <f t="shared" si="453"/>
        <v>0.29629629629629628</v>
      </c>
      <c r="AD1486" s="10">
        <f t="shared" si="454"/>
        <v>0.1111111111111111</v>
      </c>
      <c r="AE1486" s="10">
        <f t="shared" si="455"/>
        <v>0.44444444444444442</v>
      </c>
      <c r="AF1486" s="1">
        <v>6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49</v>
      </c>
      <c r="AO1486" s="20" t="str">
        <f t="shared" si="438"/>
        <v>36-50</v>
      </c>
      <c r="AP1486" s="1">
        <v>2700</v>
      </c>
      <c r="AQ1486" s="1">
        <v>0</v>
      </c>
      <c r="AR1486" s="1">
        <v>0</v>
      </c>
      <c r="AS1486" s="1">
        <v>1</v>
      </c>
      <c r="AT1486" s="1">
        <v>0</v>
      </c>
      <c r="AU1486" s="1">
        <v>0</v>
      </c>
      <c r="AV1486" s="1">
        <v>0</v>
      </c>
      <c r="AW1486" s="1">
        <v>1</v>
      </c>
      <c r="AX1486" s="1">
        <v>0</v>
      </c>
      <c r="AY1486" s="1">
        <v>0</v>
      </c>
      <c r="AZ1486" s="1">
        <v>841</v>
      </c>
      <c r="BA1486" s="23">
        <v>42149</v>
      </c>
      <c r="BB1486" s="25">
        <f t="shared" si="439"/>
        <v>5</v>
      </c>
      <c r="BC1486" s="25" t="str">
        <f t="shared" si="440"/>
        <v>May</v>
      </c>
      <c r="BD1486" s="25">
        <v>1</v>
      </c>
      <c r="BE1486" t="str">
        <f t="shared" si="441"/>
        <v>505,58350,High income,50,Low spender,0.000856898029134533,0,1,5,493,26,206,116,80,80,1001,0.492507492507492,0.025974025974026,0.205794205794206,0.115884115884116,0.0799200799200799,0.0799200799200799,4,8,3,12,27,0.148148148148148,0.296296296296296,0.111111111111111,0.444444444444444,6,0,0,0,0,0,0,0,49,36-50,2700,0,0,1,0,0,0,1,0,0,841</v>
      </c>
    </row>
    <row r="1487" spans="1:57" ht="13.2" x14ac:dyDescent="0.25">
      <c r="A1487" s="8">
        <v>1081</v>
      </c>
      <c r="B1487" s="1">
        <v>70053</v>
      </c>
      <c r="C1487" s="8" t="str">
        <f t="shared" si="442"/>
        <v>High income</v>
      </c>
      <c r="D1487" s="31">
        <v>658</v>
      </c>
      <c r="E1487" s="34" t="str">
        <f t="shared" si="443"/>
        <v>High spender</v>
      </c>
      <c r="F1487" s="10">
        <f t="shared" si="437"/>
        <v>9.3928882417598104E-3</v>
      </c>
      <c r="G1487" s="1">
        <v>0</v>
      </c>
      <c r="H1487" s="1">
        <v>1</v>
      </c>
      <c r="I1487" s="1">
        <v>38</v>
      </c>
      <c r="J1487" s="1">
        <v>512</v>
      </c>
      <c r="K1487" s="1">
        <v>53</v>
      </c>
      <c r="L1487" s="1">
        <v>98</v>
      </c>
      <c r="M1487" s="1">
        <v>81</v>
      </c>
      <c r="N1487" s="1">
        <v>179</v>
      </c>
      <c r="O1487" s="1">
        <v>89</v>
      </c>
      <c r="P1487" s="8">
        <f t="shared" si="444"/>
        <v>1012</v>
      </c>
      <c r="Q1487" s="10">
        <f t="shared" si="445"/>
        <v>0.50592885375494068</v>
      </c>
      <c r="R1487" s="10">
        <f t="shared" si="446"/>
        <v>5.2371541501976288E-2</v>
      </c>
      <c r="S1487" s="10">
        <f t="shared" si="447"/>
        <v>9.6837944664031617E-2</v>
      </c>
      <c r="T1487" s="10">
        <f t="shared" si="448"/>
        <v>8.0039525691699601E-2</v>
      </c>
      <c r="U1487" s="10">
        <f t="shared" si="449"/>
        <v>0.17687747035573123</v>
      </c>
      <c r="V1487" s="10">
        <f t="shared" si="450"/>
        <v>8.7944664031620559E-2</v>
      </c>
      <c r="W1487" s="1">
        <v>3</v>
      </c>
      <c r="X1487" s="1">
        <v>8</v>
      </c>
      <c r="Y1487" s="1">
        <v>5</v>
      </c>
      <c r="Z1487" s="1">
        <v>10</v>
      </c>
      <c r="AA1487" s="8">
        <f t="shared" si="451"/>
        <v>26</v>
      </c>
      <c r="AB1487" s="10">
        <f t="shared" si="452"/>
        <v>0.11538461538461539</v>
      </c>
      <c r="AC1487" s="10">
        <f t="shared" si="453"/>
        <v>0.30769230769230771</v>
      </c>
      <c r="AD1487" s="10">
        <f t="shared" si="454"/>
        <v>0.19230769230769232</v>
      </c>
      <c r="AE1487" s="10">
        <f t="shared" si="455"/>
        <v>0.38461538461538464</v>
      </c>
      <c r="AF1487" s="1">
        <v>5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55</v>
      </c>
      <c r="AO1487" s="20" t="str">
        <f t="shared" si="438"/>
        <v>50-65</v>
      </c>
      <c r="AP1487" s="1">
        <v>2520</v>
      </c>
      <c r="AQ1487" s="1">
        <v>0</v>
      </c>
      <c r="AR1487" s="1">
        <v>1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1</v>
      </c>
      <c r="AY1487" s="1">
        <v>0</v>
      </c>
      <c r="AZ1487" s="1">
        <v>834</v>
      </c>
      <c r="BA1487" s="23">
        <v>42329</v>
      </c>
      <c r="BB1487" s="25">
        <f t="shared" si="439"/>
        <v>11</v>
      </c>
      <c r="BC1487" s="25" t="str">
        <f t="shared" si="440"/>
        <v>November</v>
      </c>
      <c r="BD1487" s="25">
        <v>1</v>
      </c>
      <c r="BE1487" t="str">
        <f t="shared" si="441"/>
        <v>1081,70053,High income,658,High spender,0.00939288824175981,0,1,38,512,53,98,81,179,89,1012,0.505928853754941,0.0523715415019763,0.0968379446640316,0.0800395256916996,0.176877470355731,0.0879446640316206,3,8,5,10,26,0.115384615384615,0.307692307692308,0.192307692307692,0.384615384615385,5,0,0,0,0,0,0,0,55,50-65,2520,0,1,0,0,0,0,0,1,0,834</v>
      </c>
    </row>
    <row r="1488" spans="1:57" ht="13.2" x14ac:dyDescent="0.25">
      <c r="A1488" s="8">
        <v>924</v>
      </c>
      <c r="B1488" s="1">
        <v>62820</v>
      </c>
      <c r="C1488" s="8" t="str">
        <f t="shared" si="442"/>
        <v>High income</v>
      </c>
      <c r="D1488" s="31">
        <v>32</v>
      </c>
      <c r="E1488" s="34" t="str">
        <f t="shared" si="443"/>
        <v>Low spender</v>
      </c>
      <c r="F1488" s="10">
        <f t="shared" si="437"/>
        <v>5.0939191340337473E-4</v>
      </c>
      <c r="G1488" s="1">
        <v>0</v>
      </c>
      <c r="H1488" s="1">
        <v>0</v>
      </c>
      <c r="I1488" s="1">
        <v>51</v>
      </c>
      <c r="J1488" s="1">
        <v>398</v>
      </c>
      <c r="K1488" s="1">
        <v>61</v>
      </c>
      <c r="L1488" s="1">
        <v>265</v>
      </c>
      <c r="M1488" s="1">
        <v>138</v>
      </c>
      <c r="N1488" s="1">
        <v>61</v>
      </c>
      <c r="O1488" s="1">
        <v>53</v>
      </c>
      <c r="P1488" s="8">
        <f t="shared" si="444"/>
        <v>976</v>
      </c>
      <c r="Q1488" s="10">
        <f t="shared" si="445"/>
        <v>0.40778688524590162</v>
      </c>
      <c r="R1488" s="10">
        <f t="shared" si="446"/>
        <v>6.25E-2</v>
      </c>
      <c r="S1488" s="10">
        <f t="shared" si="447"/>
        <v>0.27151639344262296</v>
      </c>
      <c r="T1488" s="10">
        <f t="shared" si="448"/>
        <v>0.14139344262295081</v>
      </c>
      <c r="U1488" s="10">
        <f t="shared" si="449"/>
        <v>6.25E-2</v>
      </c>
      <c r="V1488" s="10">
        <f t="shared" si="450"/>
        <v>5.4303278688524588E-2</v>
      </c>
      <c r="W1488" s="1">
        <v>1</v>
      </c>
      <c r="X1488" s="1">
        <v>3</v>
      </c>
      <c r="Y1488" s="1">
        <v>4</v>
      </c>
      <c r="Z1488" s="1">
        <v>6</v>
      </c>
      <c r="AA1488" s="8">
        <f t="shared" si="451"/>
        <v>14</v>
      </c>
      <c r="AB1488" s="10">
        <f t="shared" si="452"/>
        <v>7.1428571428571425E-2</v>
      </c>
      <c r="AC1488" s="10">
        <f t="shared" si="453"/>
        <v>0.21428571428571427</v>
      </c>
      <c r="AD1488" s="10">
        <f t="shared" si="454"/>
        <v>0.2857142857142857</v>
      </c>
      <c r="AE1488" s="10">
        <f t="shared" si="455"/>
        <v>0.42857142857142855</v>
      </c>
      <c r="AF1488" s="1">
        <v>1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66</v>
      </c>
      <c r="AO1488" s="20" t="str">
        <f t="shared" si="438"/>
        <v>66+</v>
      </c>
      <c r="AP1488" s="1">
        <v>2573</v>
      </c>
      <c r="AQ1488" s="1">
        <v>0</v>
      </c>
      <c r="AR1488" s="1">
        <v>1</v>
      </c>
      <c r="AS1488" s="1">
        <v>0</v>
      </c>
      <c r="AT1488" s="1">
        <v>0</v>
      </c>
      <c r="AU1488" s="1">
        <v>0</v>
      </c>
      <c r="AV1488" s="1">
        <v>0</v>
      </c>
      <c r="AW1488" s="1">
        <v>1</v>
      </c>
      <c r="AX1488" s="1">
        <v>0</v>
      </c>
      <c r="AY1488" s="1">
        <v>0</v>
      </c>
      <c r="AZ1488" s="1">
        <v>870</v>
      </c>
      <c r="BA1488" s="23">
        <v>42276</v>
      </c>
      <c r="BB1488" s="25">
        <f t="shared" si="439"/>
        <v>9</v>
      </c>
      <c r="BC1488" s="25" t="str">
        <f t="shared" si="440"/>
        <v>September</v>
      </c>
      <c r="BD1488" s="25">
        <v>1</v>
      </c>
      <c r="BE1488" t="str">
        <f t="shared" si="441"/>
        <v>924,62820,High income,32,Low spender,0.000509391913403375,0,0,51,398,61,265,138,61,53,976,0.407786885245902,0.0625,0.271516393442623,0.141393442622951,0.0625,0.0543032786885246,1,3,4,6,14,0.0714285714285714,0.214285714285714,0.285714285714286,0.428571428571429,1,0,0,0,0,0,0,0,66,66+,2573,0,1,0,0,0,0,1,0,0,870</v>
      </c>
    </row>
    <row r="1489" spans="1:57" ht="13.2" x14ac:dyDescent="0.25">
      <c r="A1489" s="8">
        <v>1450</v>
      </c>
      <c r="B1489" s="1">
        <v>71796</v>
      </c>
      <c r="C1489" s="8" t="str">
        <f t="shared" si="442"/>
        <v>High income</v>
      </c>
      <c r="D1489" s="31">
        <v>1238</v>
      </c>
      <c r="E1489" s="34" t="str">
        <f t="shared" si="443"/>
        <v>High spender</v>
      </c>
      <c r="F1489" s="10">
        <f t="shared" si="437"/>
        <v>1.7243300462421306E-2</v>
      </c>
      <c r="G1489" s="1">
        <v>0</v>
      </c>
      <c r="H1489" s="1">
        <v>0</v>
      </c>
      <c r="I1489" s="1">
        <v>54</v>
      </c>
      <c r="J1489" s="1">
        <v>354</v>
      </c>
      <c r="K1489" s="1">
        <v>21</v>
      </c>
      <c r="L1489" s="1">
        <v>311</v>
      </c>
      <c r="M1489" s="1">
        <v>167</v>
      </c>
      <c r="N1489" s="1">
        <v>75</v>
      </c>
      <c r="O1489" s="1">
        <v>32</v>
      </c>
      <c r="P1489" s="8">
        <f t="shared" si="444"/>
        <v>960</v>
      </c>
      <c r="Q1489" s="10">
        <f t="shared" si="445"/>
        <v>0.36875000000000002</v>
      </c>
      <c r="R1489" s="10">
        <f t="shared" si="446"/>
        <v>2.1874999999999999E-2</v>
      </c>
      <c r="S1489" s="10">
        <f t="shared" si="447"/>
        <v>0.32395833333333335</v>
      </c>
      <c r="T1489" s="10">
        <f t="shared" si="448"/>
        <v>0.17395833333333333</v>
      </c>
      <c r="U1489" s="10">
        <f t="shared" si="449"/>
        <v>7.8125E-2</v>
      </c>
      <c r="V1489" s="10">
        <f t="shared" si="450"/>
        <v>3.3333333333333333E-2</v>
      </c>
      <c r="W1489" s="1">
        <v>1</v>
      </c>
      <c r="X1489" s="1">
        <v>9</v>
      </c>
      <c r="Y1489" s="1">
        <v>3</v>
      </c>
      <c r="Z1489" s="1">
        <v>4</v>
      </c>
      <c r="AA1489" s="8">
        <f t="shared" si="451"/>
        <v>17</v>
      </c>
      <c r="AB1489" s="10">
        <f t="shared" si="452"/>
        <v>5.8823529411764705E-2</v>
      </c>
      <c r="AC1489" s="10">
        <f t="shared" si="453"/>
        <v>0.52941176470588236</v>
      </c>
      <c r="AD1489" s="10">
        <f t="shared" si="454"/>
        <v>0.17647058823529413</v>
      </c>
      <c r="AE1489" s="10">
        <f t="shared" si="455"/>
        <v>0.23529411764705882</v>
      </c>
      <c r="AF1489" s="1">
        <v>4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49</v>
      </c>
      <c r="AO1489" s="20" t="str">
        <f t="shared" si="438"/>
        <v>36-50</v>
      </c>
      <c r="AP1489" s="1">
        <v>2407</v>
      </c>
      <c r="AQ1489" s="1">
        <v>0</v>
      </c>
      <c r="AR1489" s="1">
        <v>0</v>
      </c>
      <c r="AS1489" s="1">
        <v>0</v>
      </c>
      <c r="AT1489" s="1">
        <v>1</v>
      </c>
      <c r="AU1489" s="1">
        <v>0</v>
      </c>
      <c r="AV1489" s="1">
        <v>0</v>
      </c>
      <c r="AW1489" s="1">
        <v>1</v>
      </c>
      <c r="AX1489" s="1">
        <v>0</v>
      </c>
      <c r="AY1489" s="1">
        <v>0</v>
      </c>
      <c r="AZ1489" s="1">
        <v>896</v>
      </c>
      <c r="BA1489" s="23">
        <v>42442</v>
      </c>
      <c r="BB1489" s="25">
        <f t="shared" si="439"/>
        <v>3</v>
      </c>
      <c r="BC1489" s="25" t="str">
        <f t="shared" si="440"/>
        <v>March</v>
      </c>
      <c r="BD1489" s="25">
        <v>1</v>
      </c>
      <c r="BE1489" t="str">
        <f t="shared" si="441"/>
        <v>1450,71796,High income,1238,High spender,0.0172433004624213,0,0,54,354,21,311,167,75,32,960,0.36875,0.021875,0.323958333333333,0.173958333333333,0.078125,0.0333333333333333,1,9,3,4,17,0.0588235294117647,0.529411764705882,0.176470588235294,0.235294117647059,4,0,0,0,0,0,0,0,49,36-50,2407,0,0,0,1,0,0,1,0,0,896</v>
      </c>
    </row>
    <row r="1490" spans="1:57" ht="13.2" x14ac:dyDescent="0.25">
      <c r="A1490" s="8">
        <v>119</v>
      </c>
      <c r="B1490" s="1">
        <v>94871</v>
      </c>
      <c r="C1490" s="8" t="str">
        <f t="shared" si="442"/>
        <v>High income</v>
      </c>
      <c r="D1490" s="31">
        <v>126</v>
      </c>
      <c r="E1490" s="34" t="str">
        <f t="shared" si="443"/>
        <v>Low spender</v>
      </c>
      <c r="F1490" s="10">
        <f t="shared" si="437"/>
        <v>1.3281192355935954E-3</v>
      </c>
      <c r="G1490" s="1">
        <v>0</v>
      </c>
      <c r="H1490" s="1">
        <v>2</v>
      </c>
      <c r="I1490" s="1">
        <v>99</v>
      </c>
      <c r="J1490" s="1">
        <v>169</v>
      </c>
      <c r="K1490" s="1">
        <v>24</v>
      </c>
      <c r="L1490" s="1">
        <v>553</v>
      </c>
      <c r="M1490" s="1">
        <v>188</v>
      </c>
      <c r="N1490" s="1">
        <v>0</v>
      </c>
      <c r="O1490" s="1">
        <v>144</v>
      </c>
      <c r="P1490" s="8">
        <f t="shared" si="444"/>
        <v>1078</v>
      </c>
      <c r="Q1490" s="10">
        <f t="shared" si="445"/>
        <v>0.1567717996289425</v>
      </c>
      <c r="R1490" s="10">
        <f t="shared" si="446"/>
        <v>2.2263450834879406E-2</v>
      </c>
      <c r="S1490" s="10">
        <f t="shared" si="447"/>
        <v>0.51298701298701299</v>
      </c>
      <c r="T1490" s="10">
        <f t="shared" si="448"/>
        <v>0.17439703153988867</v>
      </c>
      <c r="U1490" s="10">
        <f t="shared" si="449"/>
        <v>0</v>
      </c>
      <c r="V1490" s="10">
        <f t="shared" si="450"/>
        <v>0.13358070500927643</v>
      </c>
      <c r="W1490" s="1">
        <v>1</v>
      </c>
      <c r="X1490" s="1">
        <v>8</v>
      </c>
      <c r="Y1490" s="1">
        <v>5</v>
      </c>
      <c r="Z1490" s="1">
        <v>4</v>
      </c>
      <c r="AA1490" s="8">
        <f t="shared" si="451"/>
        <v>18</v>
      </c>
      <c r="AB1490" s="10">
        <f t="shared" si="452"/>
        <v>5.5555555555555552E-2</v>
      </c>
      <c r="AC1490" s="10">
        <f t="shared" si="453"/>
        <v>0.44444444444444442</v>
      </c>
      <c r="AD1490" s="10">
        <f t="shared" si="454"/>
        <v>0.27777777777777779</v>
      </c>
      <c r="AE1490" s="10">
        <f t="shared" si="455"/>
        <v>0.22222222222222221</v>
      </c>
      <c r="AF1490" s="1">
        <v>7</v>
      </c>
      <c r="AG1490" s="1">
        <v>0</v>
      </c>
      <c r="AH1490" s="1">
        <v>0</v>
      </c>
      <c r="AI1490" s="1">
        <v>0</v>
      </c>
      <c r="AJ1490" s="1">
        <v>1</v>
      </c>
      <c r="AK1490" s="1">
        <v>1</v>
      </c>
      <c r="AL1490" s="1">
        <v>0</v>
      </c>
      <c r="AM1490" s="1">
        <v>1</v>
      </c>
      <c r="AN1490" s="1">
        <v>51</v>
      </c>
      <c r="AO1490" s="20" t="str">
        <f t="shared" si="438"/>
        <v>50-65</v>
      </c>
      <c r="AP1490" s="1">
        <v>2825</v>
      </c>
      <c r="AQ1490" s="1">
        <v>0</v>
      </c>
      <c r="AR1490" s="1">
        <v>1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1</v>
      </c>
      <c r="AZ1490" s="1">
        <v>790</v>
      </c>
      <c r="BA1490" s="23">
        <v>42024</v>
      </c>
      <c r="BB1490" s="25">
        <f t="shared" si="439"/>
        <v>1</v>
      </c>
      <c r="BC1490" s="25" t="str">
        <f t="shared" si="440"/>
        <v>January</v>
      </c>
      <c r="BD1490" s="25">
        <v>1</v>
      </c>
      <c r="BE1490" t="str">
        <f t="shared" si="441"/>
        <v>119,94871,High income,126,Low spender,0.0013281192355936,0,2,99,169,24,553,188,0,144,1078,0.156771799628942,0.0222634508348794,0.512987012987013,0.174397031539889,0,0.133580705009276,1,8,5,4,18,0.0555555555555556,0.444444444444444,0.277777777777778,0.222222222222222,7,0,0,0,1,1,0,1,51,50-65,2825,0,1,0,0,0,0,0,0,1,790</v>
      </c>
    </row>
    <row r="1491" spans="1:57" ht="13.2" x14ac:dyDescent="0.25">
      <c r="A1491" s="8">
        <v>231</v>
      </c>
      <c r="B1491" s="1">
        <v>70596</v>
      </c>
      <c r="C1491" s="8" t="str">
        <f t="shared" si="442"/>
        <v>High income</v>
      </c>
      <c r="D1491" s="31">
        <v>1634</v>
      </c>
      <c r="E1491" s="34" t="str">
        <f t="shared" si="443"/>
        <v>High spender</v>
      </c>
      <c r="F1491" s="10">
        <f t="shared" si="437"/>
        <v>2.3145787296730693E-2</v>
      </c>
      <c r="G1491" s="1">
        <v>0</v>
      </c>
      <c r="H1491" s="1">
        <v>0</v>
      </c>
      <c r="I1491" s="1">
        <v>68</v>
      </c>
      <c r="J1491" s="1">
        <v>347</v>
      </c>
      <c r="K1491" s="1">
        <v>44</v>
      </c>
      <c r="L1491" s="1">
        <v>534</v>
      </c>
      <c r="M1491" s="1">
        <v>17</v>
      </c>
      <c r="N1491" s="1">
        <v>0</v>
      </c>
      <c r="O1491" s="1">
        <v>26</v>
      </c>
      <c r="P1491" s="8">
        <f t="shared" si="444"/>
        <v>968</v>
      </c>
      <c r="Q1491" s="10">
        <f t="shared" si="445"/>
        <v>0.35847107438016529</v>
      </c>
      <c r="R1491" s="10">
        <f t="shared" si="446"/>
        <v>4.5454545454545456E-2</v>
      </c>
      <c r="S1491" s="10">
        <f t="shared" si="447"/>
        <v>0.55165289256198347</v>
      </c>
      <c r="T1491" s="10">
        <f t="shared" si="448"/>
        <v>1.7561983471074381E-2</v>
      </c>
      <c r="U1491" s="10">
        <f t="shared" si="449"/>
        <v>0</v>
      </c>
      <c r="V1491" s="10">
        <f t="shared" si="450"/>
        <v>2.6859504132231406E-2</v>
      </c>
      <c r="W1491" s="1">
        <v>1</v>
      </c>
      <c r="X1491" s="1">
        <v>3</v>
      </c>
      <c r="Y1491" s="1">
        <v>5</v>
      </c>
      <c r="Z1491" s="1">
        <v>12</v>
      </c>
      <c r="AA1491" s="8">
        <f t="shared" si="451"/>
        <v>21</v>
      </c>
      <c r="AB1491" s="10">
        <f t="shared" si="452"/>
        <v>4.7619047619047616E-2</v>
      </c>
      <c r="AC1491" s="10">
        <f t="shared" si="453"/>
        <v>0.14285714285714285</v>
      </c>
      <c r="AD1491" s="10">
        <f t="shared" si="454"/>
        <v>0.23809523809523808</v>
      </c>
      <c r="AE1491" s="10">
        <f t="shared" si="455"/>
        <v>0.5714285714285714</v>
      </c>
      <c r="AF1491" s="1">
        <v>2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35</v>
      </c>
      <c r="AO1491" s="20" t="str">
        <f t="shared" si="438"/>
        <v>24-35</v>
      </c>
      <c r="AP1491" s="1">
        <v>2791</v>
      </c>
      <c r="AQ1491" s="1">
        <v>0</v>
      </c>
      <c r="AR1491" s="1">
        <v>0</v>
      </c>
      <c r="AS1491" s="1">
        <v>1</v>
      </c>
      <c r="AT1491" s="1">
        <v>0</v>
      </c>
      <c r="AU1491" s="1">
        <v>0</v>
      </c>
      <c r="AV1491" s="1">
        <v>0</v>
      </c>
      <c r="AW1491" s="1">
        <v>1</v>
      </c>
      <c r="AX1491" s="1">
        <v>0</v>
      </c>
      <c r="AY1491" s="1">
        <v>0</v>
      </c>
      <c r="AZ1491" s="1">
        <v>916</v>
      </c>
      <c r="BA1491" s="23">
        <v>42058</v>
      </c>
      <c r="BB1491" s="25">
        <f t="shared" si="439"/>
        <v>2</v>
      </c>
      <c r="BC1491" s="25" t="str">
        <f t="shared" si="440"/>
        <v>February</v>
      </c>
      <c r="BD1491" s="25">
        <v>1</v>
      </c>
      <c r="BE1491" t="str">
        <f t="shared" si="441"/>
        <v>231,70596,High income,1634,High spender,0.0231457872967307,0,0,68,347,44,534,17,0,26,968,0.358471074380165,0.0454545454545455,0.551652892561983,0.0175619834710744,0,0.0268595041322314,1,3,5,12,21,0.0476190476190476,0.142857142857143,0.238095238095238,0.571428571428571,2,0,0,0,0,0,0,0,35,24-35,2791,0,0,1,0,0,0,1,0,0,916</v>
      </c>
    </row>
    <row r="1492" spans="1:57" ht="13.2" x14ac:dyDescent="0.25">
      <c r="A1492" s="8">
        <v>237</v>
      </c>
      <c r="B1492" s="1">
        <v>61010</v>
      </c>
      <c r="C1492" s="8" t="str">
        <f t="shared" si="442"/>
        <v>High income</v>
      </c>
      <c r="D1492" s="31">
        <v>13</v>
      </c>
      <c r="E1492" s="34" t="str">
        <f t="shared" si="443"/>
        <v>Low spender</v>
      </c>
      <c r="F1492" s="10">
        <f t="shared" si="437"/>
        <v>2.1307982297983936E-4</v>
      </c>
      <c r="G1492" s="1">
        <v>0</v>
      </c>
      <c r="H1492" s="1">
        <v>1</v>
      </c>
      <c r="I1492" s="1">
        <v>57</v>
      </c>
      <c r="J1492" s="1">
        <v>888</v>
      </c>
      <c r="K1492" s="1">
        <v>0</v>
      </c>
      <c r="L1492" s="1">
        <v>57</v>
      </c>
      <c r="M1492" s="1">
        <v>0</v>
      </c>
      <c r="N1492" s="1">
        <v>0</v>
      </c>
      <c r="O1492" s="1">
        <v>76</v>
      </c>
      <c r="P1492" s="8">
        <f t="shared" si="444"/>
        <v>1021</v>
      </c>
      <c r="Q1492" s="10">
        <f t="shared" si="445"/>
        <v>0.86973555337904018</v>
      </c>
      <c r="R1492" s="10">
        <f t="shared" si="446"/>
        <v>0</v>
      </c>
      <c r="S1492" s="10">
        <f t="shared" si="447"/>
        <v>5.5827619980411358E-2</v>
      </c>
      <c r="T1492" s="10">
        <f t="shared" si="448"/>
        <v>0</v>
      </c>
      <c r="U1492" s="10">
        <f t="shared" si="449"/>
        <v>0</v>
      </c>
      <c r="V1492" s="10">
        <f t="shared" si="450"/>
        <v>7.4436826640548487E-2</v>
      </c>
      <c r="W1492" s="1">
        <v>2</v>
      </c>
      <c r="X1492" s="1">
        <v>8</v>
      </c>
      <c r="Y1492" s="1">
        <v>5</v>
      </c>
      <c r="Z1492" s="1">
        <v>11</v>
      </c>
      <c r="AA1492" s="8">
        <f t="shared" si="451"/>
        <v>26</v>
      </c>
      <c r="AB1492" s="10">
        <f t="shared" si="452"/>
        <v>7.6923076923076927E-2</v>
      </c>
      <c r="AC1492" s="10">
        <f t="shared" si="453"/>
        <v>0.30769230769230771</v>
      </c>
      <c r="AD1492" s="10">
        <f t="shared" si="454"/>
        <v>0.19230769230769232</v>
      </c>
      <c r="AE1492" s="10">
        <f t="shared" si="455"/>
        <v>0.42307692307692307</v>
      </c>
      <c r="AF1492" s="1">
        <v>5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68</v>
      </c>
      <c r="AO1492" s="20" t="str">
        <f t="shared" si="438"/>
        <v>66+</v>
      </c>
      <c r="AP1492" s="1">
        <v>2787</v>
      </c>
      <c r="AQ1492" s="1">
        <v>0</v>
      </c>
      <c r="AR1492" s="1">
        <v>0</v>
      </c>
      <c r="AS1492" s="1">
        <v>0</v>
      </c>
      <c r="AT1492" s="1">
        <v>1</v>
      </c>
      <c r="AU1492" s="1">
        <v>0</v>
      </c>
      <c r="AV1492" s="1">
        <v>0</v>
      </c>
      <c r="AW1492" s="1">
        <v>0</v>
      </c>
      <c r="AX1492" s="1">
        <v>0</v>
      </c>
      <c r="AY1492" s="1">
        <v>1</v>
      </c>
      <c r="AZ1492" s="1">
        <v>869</v>
      </c>
      <c r="BA1492" s="23">
        <v>42062</v>
      </c>
      <c r="BB1492" s="25">
        <f t="shared" si="439"/>
        <v>2</v>
      </c>
      <c r="BC1492" s="25" t="str">
        <f t="shared" si="440"/>
        <v>February</v>
      </c>
      <c r="BD1492" s="25">
        <v>1</v>
      </c>
      <c r="BE1492" t="str">
        <f t="shared" si="441"/>
        <v>237,61010,High income,13,Low spender,0.000213079822979839,0,1,57,888,0,57,0,0,76,1021,0.86973555337904,0,0.0558276199804114,0,0,0.0744368266405485,2,8,5,11,26,0.0769230769230769,0.307692307692308,0.192307692307692,0.423076923076923,5,0,0,0,0,0,0,0,68,66+,2787,0,0,0,1,0,0,0,0,1,869</v>
      </c>
    </row>
    <row r="1493" spans="1:57" ht="13.2" x14ac:dyDescent="0.25">
      <c r="A1493" s="8">
        <v>577</v>
      </c>
      <c r="B1493" s="1">
        <v>75072</v>
      </c>
      <c r="C1493" s="8" t="str">
        <f t="shared" si="442"/>
        <v>High income</v>
      </c>
      <c r="D1493" s="31">
        <v>913</v>
      </c>
      <c r="E1493" s="34" t="str">
        <f t="shared" si="443"/>
        <v>High spender</v>
      </c>
      <c r="F1493" s="10">
        <f t="shared" si="437"/>
        <v>1.2161658141517477E-2</v>
      </c>
      <c r="G1493" s="1">
        <v>0</v>
      </c>
      <c r="H1493" s="1">
        <v>1</v>
      </c>
      <c r="I1493" s="1">
        <v>83</v>
      </c>
      <c r="J1493" s="1">
        <v>583</v>
      </c>
      <c r="K1493" s="1">
        <v>34</v>
      </c>
      <c r="L1493" s="1">
        <v>309</v>
      </c>
      <c r="M1493" s="1">
        <v>0</v>
      </c>
      <c r="N1493" s="1">
        <v>22</v>
      </c>
      <c r="O1493" s="1">
        <v>125</v>
      </c>
      <c r="P1493" s="8">
        <f t="shared" si="444"/>
        <v>1073</v>
      </c>
      <c r="Q1493" s="10">
        <f t="shared" si="445"/>
        <v>0.54333643988816405</v>
      </c>
      <c r="R1493" s="10">
        <f t="shared" si="446"/>
        <v>3.1686859273066172E-2</v>
      </c>
      <c r="S1493" s="10">
        <f t="shared" si="447"/>
        <v>0.28797763280521899</v>
      </c>
      <c r="T1493" s="10">
        <f t="shared" si="448"/>
        <v>0</v>
      </c>
      <c r="U1493" s="10">
        <f t="shared" si="449"/>
        <v>2.0503261882572229E-2</v>
      </c>
      <c r="V1493" s="10">
        <f t="shared" si="450"/>
        <v>0.11649580615097857</v>
      </c>
      <c r="W1493" s="1">
        <v>2</v>
      </c>
      <c r="X1493" s="1">
        <v>5</v>
      </c>
      <c r="Y1493" s="1">
        <v>4</v>
      </c>
      <c r="Z1493" s="1">
        <v>8</v>
      </c>
      <c r="AA1493" s="8">
        <f t="shared" si="451"/>
        <v>19</v>
      </c>
      <c r="AB1493" s="10">
        <f t="shared" si="452"/>
        <v>0.10526315789473684</v>
      </c>
      <c r="AC1493" s="10">
        <f t="shared" si="453"/>
        <v>0.26315789473684209</v>
      </c>
      <c r="AD1493" s="10">
        <f t="shared" si="454"/>
        <v>0.21052631578947367</v>
      </c>
      <c r="AE1493" s="10">
        <f t="shared" si="455"/>
        <v>0.42105263157894735</v>
      </c>
      <c r="AF1493" s="1">
        <v>3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58</v>
      </c>
      <c r="AO1493" s="20" t="str">
        <f t="shared" si="438"/>
        <v>50-65</v>
      </c>
      <c r="AP1493" s="1">
        <v>2681</v>
      </c>
      <c r="AQ1493" s="1">
        <v>0</v>
      </c>
      <c r="AR1493" s="1">
        <v>0</v>
      </c>
      <c r="AS1493" s="1">
        <v>0</v>
      </c>
      <c r="AT1493" s="1">
        <v>1</v>
      </c>
      <c r="AU1493" s="1">
        <v>0</v>
      </c>
      <c r="AV1493" s="1">
        <v>0</v>
      </c>
      <c r="AW1493" s="1">
        <v>1</v>
      </c>
      <c r="AX1493" s="1">
        <v>0</v>
      </c>
      <c r="AY1493" s="1">
        <v>0</v>
      </c>
      <c r="AZ1493" s="1">
        <v>823</v>
      </c>
      <c r="BA1493" s="23">
        <v>42168</v>
      </c>
      <c r="BB1493" s="25">
        <f t="shared" si="439"/>
        <v>6</v>
      </c>
      <c r="BC1493" s="25" t="str">
        <f t="shared" si="440"/>
        <v>June</v>
      </c>
      <c r="BD1493" s="25">
        <v>1</v>
      </c>
      <c r="BE1493" t="str">
        <f t="shared" si="441"/>
        <v>577,75072,High income,913,High spender,0.0121616581415175,0,1,83,583,34,309,0,22,125,1073,0.543336439888164,0.0316868592730662,0.287977632805219,0,0.0205032618825722,0.116495806150979,2,5,4,8,19,0.105263157894737,0.263157894736842,0.210526315789474,0.421052631578947,3,0,0,0,0,0,0,0,58,50-65,2681,0,0,0,1,0,0,1,0,0,823</v>
      </c>
    </row>
    <row r="1494" spans="1:57" ht="13.2" x14ac:dyDescent="0.25">
      <c r="A1494" s="8">
        <v>217</v>
      </c>
      <c r="B1494" s="1">
        <v>67893</v>
      </c>
      <c r="C1494" s="8" t="str">
        <f t="shared" si="442"/>
        <v>High income</v>
      </c>
      <c r="D1494" s="31">
        <v>90</v>
      </c>
      <c r="E1494" s="34" t="str">
        <f t="shared" si="443"/>
        <v>Low spender</v>
      </c>
      <c r="F1494" s="10">
        <f t="shared" si="437"/>
        <v>1.3256153064380716E-3</v>
      </c>
      <c r="G1494" s="1">
        <v>0</v>
      </c>
      <c r="H1494" s="1">
        <v>1</v>
      </c>
      <c r="I1494" s="1">
        <v>31</v>
      </c>
      <c r="J1494" s="1">
        <v>711</v>
      </c>
      <c r="K1494" s="1">
        <v>28</v>
      </c>
      <c r="L1494" s="1">
        <v>142</v>
      </c>
      <c r="M1494" s="1">
        <v>49</v>
      </c>
      <c r="N1494" s="1">
        <v>18</v>
      </c>
      <c r="O1494" s="1">
        <v>47</v>
      </c>
      <c r="P1494" s="8">
        <f t="shared" si="444"/>
        <v>995</v>
      </c>
      <c r="Q1494" s="10">
        <f t="shared" si="445"/>
        <v>0.71457286432160805</v>
      </c>
      <c r="R1494" s="10">
        <f t="shared" si="446"/>
        <v>2.8140703517587941E-2</v>
      </c>
      <c r="S1494" s="10">
        <f t="shared" si="447"/>
        <v>0.14271356783919598</v>
      </c>
      <c r="T1494" s="10">
        <f t="shared" si="448"/>
        <v>4.9246231155778891E-2</v>
      </c>
      <c r="U1494" s="10">
        <f t="shared" si="449"/>
        <v>1.8090452261306532E-2</v>
      </c>
      <c r="V1494" s="10">
        <f t="shared" si="450"/>
        <v>4.7236180904522612E-2</v>
      </c>
      <c r="W1494" s="1">
        <v>2</v>
      </c>
      <c r="X1494" s="1">
        <v>3</v>
      </c>
      <c r="Y1494" s="1">
        <v>2</v>
      </c>
      <c r="Z1494" s="1">
        <v>9</v>
      </c>
      <c r="AA1494" s="8">
        <f t="shared" si="451"/>
        <v>16</v>
      </c>
      <c r="AB1494" s="10">
        <f t="shared" si="452"/>
        <v>0.125</v>
      </c>
      <c r="AC1494" s="10">
        <f t="shared" si="453"/>
        <v>0.1875</v>
      </c>
      <c r="AD1494" s="10">
        <f t="shared" si="454"/>
        <v>0.125</v>
      </c>
      <c r="AE1494" s="10">
        <f t="shared" si="455"/>
        <v>0.5625</v>
      </c>
      <c r="AF1494" s="1">
        <v>8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45</v>
      </c>
      <c r="AO1494" s="20" t="str">
        <f t="shared" si="438"/>
        <v>36-50</v>
      </c>
      <c r="AP1494" s="1">
        <v>2795</v>
      </c>
      <c r="AQ1494" s="1">
        <v>1</v>
      </c>
      <c r="AR1494" s="1">
        <v>0</v>
      </c>
      <c r="AS1494" s="1">
        <v>0</v>
      </c>
      <c r="AT1494" s="1">
        <v>0</v>
      </c>
      <c r="AU1494" s="1">
        <v>0</v>
      </c>
      <c r="AV1494" s="1">
        <v>1</v>
      </c>
      <c r="AW1494" s="1">
        <v>0</v>
      </c>
      <c r="AX1494" s="1">
        <v>0</v>
      </c>
      <c r="AY1494" s="1">
        <v>0</v>
      </c>
      <c r="AZ1494" s="1">
        <v>901</v>
      </c>
      <c r="BA1494" s="23">
        <v>42054</v>
      </c>
      <c r="BB1494" s="25">
        <f t="shared" si="439"/>
        <v>2</v>
      </c>
      <c r="BC1494" s="25" t="str">
        <f t="shared" si="440"/>
        <v>February</v>
      </c>
      <c r="BD1494" s="25">
        <v>1</v>
      </c>
      <c r="BE1494" t="str">
        <f t="shared" si="441"/>
        <v>217,67893,High income,90,Low spender,0.00132561530643807,0,1,31,711,28,142,49,18,47,995,0.714572864321608,0.0281407035175879,0.142713567839196,0.0492462311557789,0.0180904522613065,0.0472361809045226,2,3,2,9,16,0.125,0.1875,0.125,0.5625,8,0,0,0,0,0,0,0,45,36-50,2795,1,0,0,0,0,1,0,0,0,901</v>
      </c>
    </row>
    <row r="1495" spans="1:57" ht="13.2" x14ac:dyDescent="0.25">
      <c r="A1495" s="8">
        <v>78</v>
      </c>
      <c r="B1495" s="1">
        <v>80685</v>
      </c>
      <c r="C1495" s="8" t="str">
        <f t="shared" si="442"/>
        <v>High income</v>
      </c>
      <c r="D1495" s="31">
        <v>682</v>
      </c>
      <c r="E1495" s="34" t="str">
        <f t="shared" si="443"/>
        <v>High spender</v>
      </c>
      <c r="F1495" s="10">
        <f t="shared" si="437"/>
        <v>8.4526244035446497E-3</v>
      </c>
      <c r="G1495" s="1">
        <v>0</v>
      </c>
      <c r="H1495" s="1">
        <v>0</v>
      </c>
      <c r="I1495" s="1">
        <v>55</v>
      </c>
      <c r="J1495" s="1">
        <v>241</v>
      </c>
      <c r="K1495" s="1">
        <v>45</v>
      </c>
      <c r="L1495" s="1">
        <v>604</v>
      </c>
      <c r="M1495" s="1">
        <v>34</v>
      </c>
      <c r="N1495" s="1">
        <v>26</v>
      </c>
      <c r="O1495" s="1">
        <v>54</v>
      </c>
      <c r="P1495" s="8">
        <f t="shared" si="444"/>
        <v>1004</v>
      </c>
      <c r="Q1495" s="10">
        <f t="shared" si="445"/>
        <v>0.24003984063745021</v>
      </c>
      <c r="R1495" s="10">
        <f t="shared" si="446"/>
        <v>4.4820717131474105E-2</v>
      </c>
      <c r="S1495" s="10">
        <f t="shared" si="447"/>
        <v>0.60159362549800799</v>
      </c>
      <c r="T1495" s="10">
        <f t="shared" si="448"/>
        <v>3.386454183266932E-2</v>
      </c>
      <c r="U1495" s="10">
        <f t="shared" si="449"/>
        <v>2.5896414342629483E-2</v>
      </c>
      <c r="V1495" s="10">
        <f t="shared" si="450"/>
        <v>5.3784860557768925E-2</v>
      </c>
      <c r="W1495" s="1">
        <v>1</v>
      </c>
      <c r="X1495" s="1">
        <v>6</v>
      </c>
      <c r="Y1495" s="1">
        <v>4</v>
      </c>
      <c r="Z1495" s="1">
        <v>10</v>
      </c>
      <c r="AA1495" s="8">
        <f t="shared" si="451"/>
        <v>21</v>
      </c>
      <c r="AB1495" s="10">
        <f t="shared" si="452"/>
        <v>4.7619047619047616E-2</v>
      </c>
      <c r="AC1495" s="10">
        <f t="shared" si="453"/>
        <v>0.2857142857142857</v>
      </c>
      <c r="AD1495" s="10">
        <f t="shared" si="454"/>
        <v>0.19047619047619047</v>
      </c>
      <c r="AE1495" s="10">
        <f t="shared" si="455"/>
        <v>0.47619047619047616</v>
      </c>
      <c r="AF1495" s="1">
        <v>2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26</v>
      </c>
      <c r="AO1495" s="20" t="str">
        <f t="shared" si="438"/>
        <v>24-35</v>
      </c>
      <c r="AP1495" s="1">
        <v>2835</v>
      </c>
      <c r="AQ1495" s="1">
        <v>0</v>
      </c>
      <c r="AR1495" s="1">
        <v>0</v>
      </c>
      <c r="AS1495" s="1">
        <v>0</v>
      </c>
      <c r="AT1495" s="1">
        <v>1</v>
      </c>
      <c r="AU1495" s="1">
        <v>0</v>
      </c>
      <c r="AV1495" s="1">
        <v>0</v>
      </c>
      <c r="AW1495" s="1">
        <v>1</v>
      </c>
      <c r="AX1495" s="1">
        <v>0</v>
      </c>
      <c r="AY1495" s="1">
        <v>0</v>
      </c>
      <c r="AZ1495" s="1">
        <v>896</v>
      </c>
      <c r="BA1495" s="23">
        <v>42014</v>
      </c>
      <c r="BB1495" s="25">
        <f t="shared" si="439"/>
        <v>1</v>
      </c>
      <c r="BC1495" s="25" t="str">
        <f t="shared" si="440"/>
        <v>January</v>
      </c>
      <c r="BD1495" s="25">
        <v>1</v>
      </c>
      <c r="BE1495" t="str">
        <f t="shared" si="441"/>
        <v>78,80685,High income,682,High spender,0.00845262440354465,0,0,55,241,45,604,34,26,54,1004,0.24003984063745,0.0448207171314741,0.601593625498008,0.0338645418326693,0.0258964143426295,0.0537848605577689,1,6,4,10,21,0.0476190476190476,0.285714285714286,0.19047619047619,0.476190476190476,2,0,0,0,0,0,0,0,26,24-35,2835,0,0,0,1,0,0,1,0,0,896</v>
      </c>
    </row>
    <row r="1496" spans="1:57" ht="13.2" x14ac:dyDescent="0.25">
      <c r="A1496" s="8">
        <v>53</v>
      </c>
      <c r="B1496" s="1">
        <v>61074</v>
      </c>
      <c r="C1496" s="8" t="str">
        <f t="shared" si="442"/>
        <v>High income</v>
      </c>
      <c r="D1496" s="31">
        <v>37</v>
      </c>
      <c r="E1496" s="34" t="str">
        <f t="shared" si="443"/>
        <v>Low spender</v>
      </c>
      <c r="F1496" s="10">
        <f t="shared" si="437"/>
        <v>6.0582244490290467E-4</v>
      </c>
      <c r="G1496" s="1">
        <v>0</v>
      </c>
      <c r="H1496" s="1">
        <v>1</v>
      </c>
      <c r="I1496" s="1">
        <v>37</v>
      </c>
      <c r="J1496" s="1">
        <v>789</v>
      </c>
      <c r="K1496" s="1">
        <v>0</v>
      </c>
      <c r="L1496" s="1">
        <v>133</v>
      </c>
      <c r="M1496" s="1">
        <v>0</v>
      </c>
      <c r="N1496" s="1">
        <v>28</v>
      </c>
      <c r="O1496" s="1">
        <v>152</v>
      </c>
      <c r="P1496" s="8">
        <f t="shared" si="444"/>
        <v>1102</v>
      </c>
      <c r="Q1496" s="10">
        <f t="shared" si="445"/>
        <v>0.71597096188747733</v>
      </c>
      <c r="R1496" s="10">
        <f t="shared" si="446"/>
        <v>0</v>
      </c>
      <c r="S1496" s="10">
        <f t="shared" si="447"/>
        <v>0.1206896551724138</v>
      </c>
      <c r="T1496" s="10">
        <f t="shared" si="448"/>
        <v>0</v>
      </c>
      <c r="U1496" s="10">
        <f t="shared" si="449"/>
        <v>2.5408348457350273E-2</v>
      </c>
      <c r="V1496" s="10">
        <f t="shared" si="450"/>
        <v>0.13793103448275862</v>
      </c>
      <c r="W1496" s="1">
        <v>7</v>
      </c>
      <c r="X1496" s="1">
        <v>11</v>
      </c>
      <c r="Y1496" s="1">
        <v>5</v>
      </c>
      <c r="Z1496" s="1">
        <v>8</v>
      </c>
      <c r="AA1496" s="8">
        <f t="shared" si="451"/>
        <v>31</v>
      </c>
      <c r="AB1496" s="10">
        <f t="shared" si="452"/>
        <v>0.22580645161290322</v>
      </c>
      <c r="AC1496" s="10">
        <f t="shared" si="453"/>
        <v>0.35483870967741937</v>
      </c>
      <c r="AD1496" s="10">
        <f t="shared" si="454"/>
        <v>0.16129032258064516</v>
      </c>
      <c r="AE1496" s="10">
        <f t="shared" si="455"/>
        <v>0.25806451612903225</v>
      </c>
      <c r="AF1496" s="1">
        <v>7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62</v>
      </c>
      <c r="AO1496" s="20" t="str">
        <f t="shared" si="438"/>
        <v>50-65</v>
      </c>
      <c r="AP1496" s="1">
        <v>2840</v>
      </c>
      <c r="AQ1496" s="1">
        <v>0</v>
      </c>
      <c r="AR1496" s="1">
        <v>1</v>
      </c>
      <c r="AS1496" s="1">
        <v>0</v>
      </c>
      <c r="AT1496" s="1">
        <v>0</v>
      </c>
      <c r="AU1496" s="1">
        <v>0</v>
      </c>
      <c r="AV1496" s="1">
        <v>0</v>
      </c>
      <c r="AW1496" s="1">
        <v>1</v>
      </c>
      <c r="AX1496" s="1">
        <v>0</v>
      </c>
      <c r="AY1496" s="1">
        <v>0</v>
      </c>
      <c r="AZ1496" s="1">
        <v>798</v>
      </c>
      <c r="BA1496" s="23">
        <v>42009</v>
      </c>
      <c r="BB1496" s="25">
        <f t="shared" si="439"/>
        <v>1</v>
      </c>
      <c r="BC1496" s="25" t="str">
        <f t="shared" si="440"/>
        <v>January</v>
      </c>
      <c r="BD1496" s="25">
        <v>1</v>
      </c>
      <c r="BE1496" t="str">
        <f t="shared" si="441"/>
        <v>53,61074,High income,37,Low spender,0.000605822444902905,0,1,37,789,0,133,0,28,152,1102,0.715970961887477,0,0.120689655172414,0,0.0254083484573503,0.137931034482759,7,11,5,8,31,0.225806451612903,0.354838709677419,0.161290322580645,0.258064516129032,7,0,0,0,0,0,0,0,62,50-65,2840,0,1,0,0,0,0,1,0,0,798</v>
      </c>
    </row>
    <row r="1497" spans="1:57" ht="13.2" x14ac:dyDescent="0.25">
      <c r="A1497" s="8">
        <v>1282</v>
      </c>
      <c r="B1497" s="1">
        <v>60491</v>
      </c>
      <c r="C1497" s="8" t="str">
        <f t="shared" si="442"/>
        <v>High income</v>
      </c>
      <c r="D1497" s="31">
        <v>182</v>
      </c>
      <c r="E1497" s="34" t="str">
        <f t="shared" si="443"/>
        <v>Low spender</v>
      </c>
      <c r="F1497" s="10">
        <f t="shared" si="437"/>
        <v>3.0087120398075745E-3</v>
      </c>
      <c r="G1497" s="1">
        <v>0</v>
      </c>
      <c r="H1497" s="1">
        <v>1</v>
      </c>
      <c r="I1497" s="1">
        <v>81</v>
      </c>
      <c r="J1497" s="1">
        <v>637</v>
      </c>
      <c r="K1497" s="1">
        <v>47</v>
      </c>
      <c r="L1497" s="1">
        <v>237</v>
      </c>
      <c r="M1497" s="1">
        <v>12</v>
      </c>
      <c r="N1497" s="1">
        <v>19</v>
      </c>
      <c r="O1497" s="1">
        <v>76</v>
      </c>
      <c r="P1497" s="8">
        <f t="shared" si="444"/>
        <v>1028</v>
      </c>
      <c r="Q1497" s="10">
        <f t="shared" si="445"/>
        <v>0.61964980544747084</v>
      </c>
      <c r="R1497" s="10">
        <f t="shared" si="446"/>
        <v>4.5719844357976651E-2</v>
      </c>
      <c r="S1497" s="10">
        <f t="shared" si="447"/>
        <v>0.23054474708171208</v>
      </c>
      <c r="T1497" s="10">
        <f t="shared" si="448"/>
        <v>1.1673151750972763E-2</v>
      </c>
      <c r="U1497" s="10">
        <f t="shared" si="449"/>
        <v>1.8482490272373541E-2</v>
      </c>
      <c r="V1497" s="10">
        <f t="shared" si="450"/>
        <v>7.3929961089494164E-2</v>
      </c>
      <c r="W1497" s="1">
        <v>4</v>
      </c>
      <c r="X1497" s="1">
        <v>6</v>
      </c>
      <c r="Y1497" s="1">
        <v>11</v>
      </c>
      <c r="Z1497" s="1">
        <v>7</v>
      </c>
      <c r="AA1497" s="8">
        <f t="shared" si="451"/>
        <v>28</v>
      </c>
      <c r="AB1497" s="10">
        <f t="shared" si="452"/>
        <v>0.14285714285714285</v>
      </c>
      <c r="AC1497" s="10">
        <f t="shared" si="453"/>
        <v>0.21428571428571427</v>
      </c>
      <c r="AD1497" s="10">
        <f t="shared" si="454"/>
        <v>0.39285714285714285</v>
      </c>
      <c r="AE1497" s="10">
        <f t="shared" si="455"/>
        <v>0.25</v>
      </c>
      <c r="AF1497" s="1">
        <v>5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49</v>
      </c>
      <c r="AO1497" s="20" t="str">
        <f t="shared" si="438"/>
        <v>36-50</v>
      </c>
      <c r="AP1497" s="1">
        <v>2455</v>
      </c>
      <c r="AQ1497" s="1">
        <v>0</v>
      </c>
      <c r="AR1497" s="1">
        <v>1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1</v>
      </c>
      <c r="AZ1497" s="1">
        <v>876</v>
      </c>
      <c r="BA1497" s="23">
        <v>42394</v>
      </c>
      <c r="BB1497" s="25">
        <f t="shared" si="439"/>
        <v>1</v>
      </c>
      <c r="BC1497" s="25" t="str">
        <f t="shared" si="440"/>
        <v>January</v>
      </c>
      <c r="BD1497" s="25">
        <v>1</v>
      </c>
      <c r="BE1497" t="str">
        <f t="shared" si="441"/>
        <v>1282,60491,High income,182,Low spender,0.00300871203980757,0,1,81,637,47,237,12,19,76,1028,0.619649805447471,0.0457198443579767,0.230544747081712,0.0116731517509728,0.0184824902723735,0.0739299610894942,4,6,11,7,28,0.142857142857143,0.214285714285714,0.392857142857143,0.25,5,0,0,0,0,0,0,0,49,36-50,2455,0,1,0,0,0,0,0,0,1,876</v>
      </c>
    </row>
    <row r="1498" spans="1:57" ht="13.2" x14ac:dyDescent="0.25">
      <c r="A1498" s="8">
        <v>991</v>
      </c>
      <c r="B1498" s="1">
        <v>84953</v>
      </c>
      <c r="C1498" s="8" t="str">
        <f t="shared" si="442"/>
        <v>High income</v>
      </c>
      <c r="D1498" s="31">
        <v>973</v>
      </c>
      <c r="E1498" s="34" t="str">
        <f t="shared" si="443"/>
        <v>High spender</v>
      </c>
      <c r="F1498" s="10">
        <f t="shared" si="437"/>
        <v>1.1453391875507634E-2</v>
      </c>
      <c r="G1498" s="1">
        <v>0</v>
      </c>
      <c r="H1498" s="1">
        <v>0</v>
      </c>
      <c r="I1498" s="1">
        <v>73</v>
      </c>
      <c r="J1498" s="1">
        <v>167</v>
      </c>
      <c r="K1498" s="1">
        <v>48</v>
      </c>
      <c r="L1498" s="1">
        <v>602</v>
      </c>
      <c r="M1498" s="1">
        <v>63</v>
      </c>
      <c r="N1498" s="1">
        <v>72</v>
      </c>
      <c r="O1498" s="1">
        <v>72</v>
      </c>
      <c r="P1498" s="8">
        <f t="shared" si="444"/>
        <v>1024</v>
      </c>
      <c r="Q1498" s="10">
        <f t="shared" si="445"/>
        <v>0.1630859375</v>
      </c>
      <c r="R1498" s="10">
        <f t="shared" si="446"/>
        <v>4.6875E-2</v>
      </c>
      <c r="S1498" s="10">
        <f t="shared" si="447"/>
        <v>0.587890625</v>
      </c>
      <c r="T1498" s="10">
        <f t="shared" si="448"/>
        <v>6.15234375E-2</v>
      </c>
      <c r="U1498" s="10">
        <f t="shared" si="449"/>
        <v>7.03125E-2</v>
      </c>
      <c r="V1498" s="10">
        <f t="shared" si="450"/>
        <v>7.03125E-2</v>
      </c>
      <c r="W1498" s="1">
        <v>1</v>
      </c>
      <c r="X1498" s="1">
        <v>3</v>
      </c>
      <c r="Y1498" s="1">
        <v>10</v>
      </c>
      <c r="Z1498" s="1">
        <v>4</v>
      </c>
      <c r="AA1498" s="8">
        <f t="shared" si="451"/>
        <v>18</v>
      </c>
      <c r="AB1498" s="10">
        <f t="shared" si="452"/>
        <v>5.5555555555555552E-2</v>
      </c>
      <c r="AC1498" s="10">
        <f t="shared" si="453"/>
        <v>0.16666666666666666</v>
      </c>
      <c r="AD1498" s="10">
        <f t="shared" si="454"/>
        <v>0.55555555555555558</v>
      </c>
      <c r="AE1498" s="10">
        <f t="shared" si="455"/>
        <v>0.22222222222222221</v>
      </c>
      <c r="AF1498" s="1">
        <v>2</v>
      </c>
      <c r="AG1498" s="1">
        <v>1</v>
      </c>
      <c r="AH1498" s="1">
        <v>0</v>
      </c>
      <c r="AI1498" s="1">
        <v>0</v>
      </c>
      <c r="AJ1498" s="1">
        <v>1</v>
      </c>
      <c r="AK1498" s="1">
        <v>1</v>
      </c>
      <c r="AL1498" s="1">
        <v>0</v>
      </c>
      <c r="AM1498" s="1">
        <v>1</v>
      </c>
      <c r="AN1498" s="1">
        <v>67</v>
      </c>
      <c r="AO1498" s="20" t="str">
        <f t="shared" si="438"/>
        <v>66+</v>
      </c>
      <c r="AP1498" s="1">
        <v>2550</v>
      </c>
      <c r="AQ1498" s="1">
        <v>0</v>
      </c>
      <c r="AR1498" s="1">
        <v>0</v>
      </c>
      <c r="AS1498" s="1">
        <v>0</v>
      </c>
      <c r="AT1498" s="1">
        <v>0</v>
      </c>
      <c r="AU1498" s="1">
        <v>1</v>
      </c>
      <c r="AV1498" s="1">
        <v>0</v>
      </c>
      <c r="AW1498" s="1">
        <v>0</v>
      </c>
      <c r="AX1498" s="1">
        <v>1</v>
      </c>
      <c r="AY1498" s="1">
        <v>0</v>
      </c>
      <c r="AZ1498" s="1">
        <v>880</v>
      </c>
      <c r="BA1498" s="23">
        <v>42299</v>
      </c>
      <c r="BB1498" s="25">
        <f t="shared" si="439"/>
        <v>10</v>
      </c>
      <c r="BC1498" s="25" t="str">
        <f t="shared" si="440"/>
        <v>October</v>
      </c>
      <c r="BD1498" s="25">
        <v>1</v>
      </c>
      <c r="BE1498" t="str">
        <f t="shared" si="441"/>
        <v>991,84953,High income,973,High spender,0.0114533918755076,0,0,73,167,48,602,63,72,72,1024,0.1630859375,0.046875,0.587890625,0.0615234375,0.0703125,0.0703125,1,3,10,4,18,0.0555555555555556,0.166666666666667,0.555555555555556,0.222222222222222,2,1,0,0,1,1,0,1,67,66+,2550,0,0,0,0,1,0,0,1,0,880</v>
      </c>
    </row>
    <row r="1499" spans="1:57" ht="13.2" x14ac:dyDescent="0.25">
      <c r="A1499" s="8">
        <v>407</v>
      </c>
      <c r="B1499" s="1">
        <v>52614</v>
      </c>
      <c r="C1499" s="8" t="str">
        <f t="shared" si="442"/>
        <v>High income</v>
      </c>
      <c r="D1499" s="31">
        <v>123</v>
      </c>
      <c r="E1499" s="34" t="str">
        <f t="shared" si="443"/>
        <v>Low spender</v>
      </c>
      <c r="F1499" s="10">
        <f t="shared" si="437"/>
        <v>2.3377808187934768E-3</v>
      </c>
      <c r="G1499" s="1">
        <v>0</v>
      </c>
      <c r="H1499" s="1">
        <v>1</v>
      </c>
      <c r="I1499" s="1">
        <v>63</v>
      </c>
      <c r="J1499" s="1">
        <v>789</v>
      </c>
      <c r="K1499" s="1">
        <v>0</v>
      </c>
      <c r="L1499" s="1">
        <v>142</v>
      </c>
      <c r="M1499" s="1">
        <v>12</v>
      </c>
      <c r="N1499" s="1">
        <v>9</v>
      </c>
      <c r="O1499" s="1">
        <v>38</v>
      </c>
      <c r="P1499" s="8">
        <f t="shared" si="444"/>
        <v>990</v>
      </c>
      <c r="Q1499" s="10">
        <f t="shared" si="445"/>
        <v>0.79696969696969699</v>
      </c>
      <c r="R1499" s="10">
        <f t="shared" si="446"/>
        <v>0</v>
      </c>
      <c r="S1499" s="10">
        <f t="shared" si="447"/>
        <v>0.14343434343434344</v>
      </c>
      <c r="T1499" s="10">
        <f t="shared" si="448"/>
        <v>1.2121212121212121E-2</v>
      </c>
      <c r="U1499" s="10">
        <f t="shared" si="449"/>
        <v>9.0909090909090905E-3</v>
      </c>
      <c r="V1499" s="10">
        <f t="shared" si="450"/>
        <v>3.8383838383838381E-2</v>
      </c>
      <c r="W1499" s="1">
        <v>2</v>
      </c>
      <c r="X1499" s="1">
        <v>2</v>
      </c>
      <c r="Y1499" s="1">
        <v>4</v>
      </c>
      <c r="Z1499" s="1">
        <v>8</v>
      </c>
      <c r="AA1499" s="8">
        <f t="shared" si="451"/>
        <v>16</v>
      </c>
      <c r="AB1499" s="10">
        <f t="shared" si="452"/>
        <v>0.125</v>
      </c>
      <c r="AC1499" s="10">
        <f t="shared" si="453"/>
        <v>0.125</v>
      </c>
      <c r="AD1499" s="10">
        <f t="shared" si="454"/>
        <v>0.25</v>
      </c>
      <c r="AE1499" s="10">
        <f t="shared" si="455"/>
        <v>0.5</v>
      </c>
      <c r="AF1499" s="1">
        <v>8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45</v>
      </c>
      <c r="AO1499" s="20" t="str">
        <f t="shared" si="438"/>
        <v>36-50</v>
      </c>
      <c r="AP1499" s="1">
        <v>2734</v>
      </c>
      <c r="AQ1499" s="1">
        <v>0</v>
      </c>
      <c r="AR1499" s="1">
        <v>0</v>
      </c>
      <c r="AS1499" s="1">
        <v>1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1</v>
      </c>
      <c r="AZ1499" s="1">
        <v>914</v>
      </c>
      <c r="BA1499" s="23">
        <v>42115</v>
      </c>
      <c r="BB1499" s="25">
        <f t="shared" si="439"/>
        <v>4</v>
      </c>
      <c r="BC1499" s="25" t="str">
        <f t="shared" si="440"/>
        <v>April</v>
      </c>
      <c r="BD1499" s="25">
        <v>1</v>
      </c>
      <c r="BE1499" t="str">
        <f t="shared" si="441"/>
        <v>407,52614,High income,123,Low spender,0.00233778081879348,0,1,63,789,0,142,12,9,38,990,0.796969696969697,0,0.143434343434343,0.0121212121212121,0.00909090909090909,0.0383838383838384,2,2,4,8,16,0.125,0.125,0.25,0.5,8,0,0,0,0,0,0,0,45,36-50,2734,0,0,1,0,0,0,0,0,1,914</v>
      </c>
    </row>
    <row r="1500" spans="1:57" ht="13.2" x14ac:dyDescent="0.25">
      <c r="A1500" s="8">
        <v>777</v>
      </c>
      <c r="B1500" s="1">
        <v>75283</v>
      </c>
      <c r="C1500" s="8" t="str">
        <f t="shared" si="442"/>
        <v>High income</v>
      </c>
      <c r="D1500" s="31">
        <v>41</v>
      </c>
      <c r="E1500" s="34" t="str">
        <f t="shared" si="443"/>
        <v>Low spender</v>
      </c>
      <c r="F1500" s="10">
        <f t="shared" si="437"/>
        <v>5.4461166531620682E-4</v>
      </c>
      <c r="G1500" s="1">
        <v>1</v>
      </c>
      <c r="H1500" s="1">
        <v>2</v>
      </c>
      <c r="I1500" s="1">
        <v>26</v>
      </c>
      <c r="J1500" s="1">
        <v>733</v>
      </c>
      <c r="K1500" s="1">
        <v>9</v>
      </c>
      <c r="L1500" s="1">
        <v>180</v>
      </c>
      <c r="M1500" s="1">
        <v>12</v>
      </c>
      <c r="N1500" s="1">
        <v>19</v>
      </c>
      <c r="O1500" s="1">
        <v>66</v>
      </c>
      <c r="P1500" s="8">
        <f t="shared" si="444"/>
        <v>1019</v>
      </c>
      <c r="Q1500" s="10">
        <f t="shared" si="445"/>
        <v>0.71933267909715404</v>
      </c>
      <c r="R1500" s="10">
        <f t="shared" si="446"/>
        <v>8.832188420019628E-3</v>
      </c>
      <c r="S1500" s="10">
        <f t="shared" si="447"/>
        <v>0.17664376840039253</v>
      </c>
      <c r="T1500" s="10">
        <f t="shared" si="448"/>
        <v>1.1776251226692836E-2</v>
      </c>
      <c r="U1500" s="10">
        <f t="shared" si="449"/>
        <v>1.8645731108930325E-2</v>
      </c>
      <c r="V1500" s="10">
        <f t="shared" si="450"/>
        <v>6.47693817468106E-2</v>
      </c>
      <c r="W1500" s="1">
        <v>11</v>
      </c>
      <c r="X1500" s="1">
        <v>6</v>
      </c>
      <c r="Y1500" s="1">
        <v>3</v>
      </c>
      <c r="Z1500" s="1">
        <v>5</v>
      </c>
      <c r="AA1500" s="8">
        <f t="shared" si="451"/>
        <v>25</v>
      </c>
      <c r="AB1500" s="10">
        <f t="shared" si="452"/>
        <v>0.44</v>
      </c>
      <c r="AC1500" s="10">
        <f t="shared" si="453"/>
        <v>0.24</v>
      </c>
      <c r="AD1500" s="10">
        <f t="shared" si="454"/>
        <v>0.12</v>
      </c>
      <c r="AE1500" s="10">
        <f t="shared" si="455"/>
        <v>0.2</v>
      </c>
      <c r="AF1500" s="1">
        <v>4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63</v>
      </c>
      <c r="AO1500" s="20" t="str">
        <f t="shared" si="438"/>
        <v>50-65</v>
      </c>
      <c r="AP1500" s="1">
        <v>2618</v>
      </c>
      <c r="AQ1500" s="1">
        <v>0</v>
      </c>
      <c r="AR1500" s="1">
        <v>1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1</v>
      </c>
      <c r="AZ1500" s="1">
        <v>887</v>
      </c>
      <c r="BA1500" s="23">
        <v>42231</v>
      </c>
      <c r="BB1500" s="25">
        <f t="shared" si="439"/>
        <v>8</v>
      </c>
      <c r="BC1500" s="25" t="str">
        <f t="shared" si="440"/>
        <v>August</v>
      </c>
      <c r="BD1500" s="25">
        <v>1</v>
      </c>
      <c r="BE1500" t="str">
        <f t="shared" si="441"/>
        <v>777,75283,High income,41,Low spender,0.000544611665316207,1,2,26,733,9,180,12,19,66,1019,0.719332679097154,0.00883218842001963,0.176643768400393,0.0117762512266928,0.0186457311089303,0.0647693817468106,11,6,3,5,25,0.44,0.24,0.12,0.2,4,0,0,0,0,0,0,0,63,50-65,2618,0,1,0,0,0,0,0,0,1,887</v>
      </c>
    </row>
    <row r="1501" spans="1:57" ht="13.2" x14ac:dyDescent="0.25">
      <c r="A1501" s="8">
        <v>466</v>
      </c>
      <c r="B1501" s="1">
        <v>58607</v>
      </c>
      <c r="C1501" s="8" t="str">
        <f t="shared" si="442"/>
        <v>High income</v>
      </c>
      <c r="D1501" s="31">
        <v>1182</v>
      </c>
      <c r="E1501" s="34" t="str">
        <f t="shared" si="443"/>
        <v>High spender</v>
      </c>
      <c r="F1501" s="10">
        <f t="shared" si="437"/>
        <v>2.0168239288822155E-2</v>
      </c>
      <c r="G1501" s="1">
        <v>0</v>
      </c>
      <c r="H1501" s="1">
        <v>1</v>
      </c>
      <c r="I1501" s="1">
        <v>63</v>
      </c>
      <c r="J1501" s="1">
        <v>867</v>
      </c>
      <c r="K1501" s="1">
        <v>0</v>
      </c>
      <c r="L1501" s="1">
        <v>86</v>
      </c>
      <c r="M1501" s="1">
        <v>0</v>
      </c>
      <c r="N1501" s="1">
        <v>0</v>
      </c>
      <c r="O1501" s="1">
        <v>19</v>
      </c>
      <c r="P1501" s="8">
        <f t="shared" si="444"/>
        <v>972</v>
      </c>
      <c r="Q1501" s="10">
        <f t="shared" si="445"/>
        <v>0.89197530864197527</v>
      </c>
      <c r="R1501" s="10">
        <f t="shared" si="446"/>
        <v>0</v>
      </c>
      <c r="S1501" s="10">
        <f t="shared" si="447"/>
        <v>8.8477366255144033E-2</v>
      </c>
      <c r="T1501" s="10">
        <f t="shared" si="448"/>
        <v>0</v>
      </c>
      <c r="U1501" s="10">
        <f t="shared" si="449"/>
        <v>0</v>
      </c>
      <c r="V1501" s="10">
        <f t="shared" si="450"/>
        <v>1.954732510288066E-2</v>
      </c>
      <c r="W1501" s="1">
        <v>3</v>
      </c>
      <c r="X1501" s="1">
        <v>2</v>
      </c>
      <c r="Y1501" s="1">
        <v>3</v>
      </c>
      <c r="Z1501" s="1">
        <v>9</v>
      </c>
      <c r="AA1501" s="8">
        <f t="shared" si="451"/>
        <v>17</v>
      </c>
      <c r="AB1501" s="10">
        <f t="shared" si="452"/>
        <v>0.17647058823529413</v>
      </c>
      <c r="AC1501" s="10">
        <f t="shared" si="453"/>
        <v>0.11764705882352941</v>
      </c>
      <c r="AD1501" s="10">
        <f t="shared" si="454"/>
        <v>0.17647058823529413</v>
      </c>
      <c r="AE1501" s="10">
        <f t="shared" si="455"/>
        <v>0.52941176470588236</v>
      </c>
      <c r="AF1501" s="1">
        <v>8</v>
      </c>
      <c r="AG1501" s="1">
        <v>0</v>
      </c>
      <c r="AH1501" s="1">
        <v>0</v>
      </c>
      <c r="AI1501" s="1">
        <v>0</v>
      </c>
      <c r="AJ1501" s="1">
        <v>1</v>
      </c>
      <c r="AK1501" s="1">
        <v>0</v>
      </c>
      <c r="AL1501" s="1">
        <v>0</v>
      </c>
      <c r="AM1501" s="1">
        <v>0</v>
      </c>
      <c r="AN1501" s="1">
        <v>71</v>
      </c>
      <c r="AO1501" s="20" t="str">
        <f t="shared" si="438"/>
        <v>66+</v>
      </c>
      <c r="AP1501" s="1">
        <v>2712</v>
      </c>
      <c r="AQ1501" s="1">
        <v>0</v>
      </c>
      <c r="AR1501" s="1">
        <v>1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1</v>
      </c>
      <c r="AZ1501" s="1">
        <v>934</v>
      </c>
      <c r="BA1501" s="23">
        <v>42137</v>
      </c>
      <c r="BB1501" s="25">
        <f t="shared" si="439"/>
        <v>5</v>
      </c>
      <c r="BC1501" s="25" t="str">
        <f t="shared" si="440"/>
        <v>May</v>
      </c>
      <c r="BD1501" s="25">
        <v>1</v>
      </c>
      <c r="BE1501" t="str">
        <f t="shared" si="441"/>
        <v>466,58607,High income,1182,High spender,0.0201682392888222,0,1,63,867,0,86,0,0,19,972,0.891975308641975,0,0.088477366255144,0,0,0.0195473251028807,3,2,3,9,17,0.176470588235294,0.117647058823529,0.176470588235294,0.529411764705882,8,0,0,0,1,0,0,0,71,66+,2712,0,1,0,0,0,0,0,0,1,934</v>
      </c>
    </row>
    <row r="1502" spans="1:57" ht="13.2" x14ac:dyDescent="0.25">
      <c r="A1502" s="8">
        <v>338</v>
      </c>
      <c r="B1502" s="1">
        <v>52973</v>
      </c>
      <c r="C1502" s="8" t="str">
        <f t="shared" si="442"/>
        <v>High income</v>
      </c>
      <c r="D1502" s="31">
        <v>31</v>
      </c>
      <c r="E1502" s="34" t="str">
        <f t="shared" si="443"/>
        <v>Low spender</v>
      </c>
      <c r="F1502" s="10">
        <f t="shared" si="437"/>
        <v>5.8520378305929434E-4</v>
      </c>
      <c r="G1502" s="1">
        <v>0</v>
      </c>
      <c r="H1502" s="1">
        <v>1</v>
      </c>
      <c r="I1502" s="1">
        <v>92</v>
      </c>
      <c r="J1502" s="1">
        <v>856</v>
      </c>
      <c r="K1502" s="1">
        <v>0</v>
      </c>
      <c r="L1502" s="1">
        <v>76</v>
      </c>
      <c r="M1502" s="1">
        <v>12</v>
      </c>
      <c r="N1502" s="1">
        <v>9</v>
      </c>
      <c r="O1502" s="1">
        <v>199</v>
      </c>
      <c r="P1502" s="8">
        <f t="shared" si="444"/>
        <v>1152</v>
      </c>
      <c r="Q1502" s="10">
        <f t="shared" si="445"/>
        <v>0.74305555555555558</v>
      </c>
      <c r="R1502" s="10">
        <f t="shared" si="446"/>
        <v>0</v>
      </c>
      <c r="S1502" s="10">
        <f t="shared" si="447"/>
        <v>6.5972222222222224E-2</v>
      </c>
      <c r="T1502" s="10">
        <f t="shared" si="448"/>
        <v>1.0416666666666666E-2</v>
      </c>
      <c r="U1502" s="10">
        <f t="shared" si="449"/>
        <v>7.8125E-3</v>
      </c>
      <c r="V1502" s="10">
        <f t="shared" si="450"/>
        <v>0.17274305555555555</v>
      </c>
      <c r="W1502" s="1">
        <v>7</v>
      </c>
      <c r="X1502" s="1">
        <v>9</v>
      </c>
      <c r="Y1502" s="1">
        <v>6</v>
      </c>
      <c r="Z1502" s="1">
        <v>9</v>
      </c>
      <c r="AA1502" s="8">
        <f t="shared" si="451"/>
        <v>31</v>
      </c>
      <c r="AB1502" s="10">
        <f t="shared" si="452"/>
        <v>0.22580645161290322</v>
      </c>
      <c r="AC1502" s="10">
        <f t="shared" si="453"/>
        <v>0.29032258064516131</v>
      </c>
      <c r="AD1502" s="10">
        <f t="shared" si="454"/>
        <v>0.19354838709677419</v>
      </c>
      <c r="AE1502" s="10">
        <f t="shared" si="455"/>
        <v>0.29032258064516131</v>
      </c>
      <c r="AF1502" s="1">
        <v>8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64</v>
      </c>
      <c r="AO1502" s="20" t="str">
        <f t="shared" si="438"/>
        <v>50-65</v>
      </c>
      <c r="AP1502" s="1">
        <v>2757</v>
      </c>
      <c r="AQ1502" s="1">
        <v>0</v>
      </c>
      <c r="AR1502" s="1">
        <v>1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1</v>
      </c>
      <c r="AY1502" s="1">
        <v>0</v>
      </c>
      <c r="AZ1502" s="1">
        <v>754</v>
      </c>
      <c r="BA1502" s="23">
        <v>42092</v>
      </c>
      <c r="BB1502" s="25">
        <f t="shared" si="439"/>
        <v>3</v>
      </c>
      <c r="BC1502" s="25" t="str">
        <f t="shared" si="440"/>
        <v>March</v>
      </c>
      <c r="BD1502" s="25">
        <v>1</v>
      </c>
      <c r="BE1502" t="str">
        <f t="shared" si="441"/>
        <v>338,52973,High income,31,Low spender,0.000585203783059294,0,1,92,856,0,76,12,9,199,1152,0.743055555555556,0,0.0659722222222222,0.0104166666666667,0.0078125,0.172743055555556,7,9,6,9,31,0.225806451612903,0.290322580645161,0.193548387096774,0.290322580645161,8,0,0,0,0,0,0,0,64,50-65,2757,0,1,0,0,0,0,0,1,0,754</v>
      </c>
    </row>
    <row r="1503" spans="1:57" ht="13.2" x14ac:dyDescent="0.25">
      <c r="A1503" s="8">
        <v>2111</v>
      </c>
      <c r="B1503" s="1">
        <v>65106</v>
      </c>
      <c r="C1503" s="8" t="str">
        <f t="shared" si="442"/>
        <v>High income</v>
      </c>
      <c r="D1503" s="31">
        <v>24</v>
      </c>
      <c r="E1503" s="34" t="str">
        <f t="shared" si="443"/>
        <v>Low spender</v>
      </c>
      <c r="F1503" s="10">
        <f t="shared" si="437"/>
        <v>3.6862961938991797E-4</v>
      </c>
      <c r="G1503" s="1">
        <v>0</v>
      </c>
      <c r="H1503" s="1">
        <v>1</v>
      </c>
      <c r="I1503" s="1">
        <v>55</v>
      </c>
      <c r="J1503" s="1">
        <v>790</v>
      </c>
      <c r="K1503" s="1">
        <v>19</v>
      </c>
      <c r="L1503" s="1">
        <v>133</v>
      </c>
      <c r="M1503" s="1">
        <v>12</v>
      </c>
      <c r="N1503" s="1">
        <v>0</v>
      </c>
      <c r="O1503" s="1">
        <v>19</v>
      </c>
      <c r="P1503" s="8">
        <f t="shared" si="444"/>
        <v>973</v>
      </c>
      <c r="Q1503" s="10">
        <f t="shared" si="445"/>
        <v>0.8119218910585817</v>
      </c>
      <c r="R1503" s="10">
        <f t="shared" si="446"/>
        <v>1.9527235354573486E-2</v>
      </c>
      <c r="S1503" s="10">
        <f t="shared" si="447"/>
        <v>0.1366906474820144</v>
      </c>
      <c r="T1503" s="10">
        <f t="shared" si="448"/>
        <v>1.2332990750256937E-2</v>
      </c>
      <c r="U1503" s="10">
        <f t="shared" si="449"/>
        <v>0</v>
      </c>
      <c r="V1503" s="10">
        <f t="shared" si="450"/>
        <v>1.9527235354573486E-2</v>
      </c>
      <c r="W1503" s="1">
        <v>3</v>
      </c>
      <c r="X1503" s="1">
        <v>8</v>
      </c>
      <c r="Y1503" s="1">
        <v>3</v>
      </c>
      <c r="Z1503" s="1">
        <v>13</v>
      </c>
      <c r="AA1503" s="8">
        <f t="shared" si="451"/>
        <v>27</v>
      </c>
      <c r="AB1503" s="10">
        <f t="shared" si="452"/>
        <v>0.1111111111111111</v>
      </c>
      <c r="AC1503" s="10">
        <f t="shared" si="453"/>
        <v>0.29629629629629628</v>
      </c>
      <c r="AD1503" s="10">
        <f t="shared" si="454"/>
        <v>0.1111111111111111</v>
      </c>
      <c r="AE1503" s="10">
        <f t="shared" si="455"/>
        <v>0.48148148148148145</v>
      </c>
      <c r="AF1503" s="1">
        <v>6</v>
      </c>
      <c r="AG1503" s="1">
        <v>0</v>
      </c>
      <c r="AH1503" s="1">
        <v>0</v>
      </c>
      <c r="AI1503" s="1">
        <v>0</v>
      </c>
      <c r="AJ1503" s="1">
        <v>1</v>
      </c>
      <c r="AK1503" s="1">
        <v>0</v>
      </c>
      <c r="AL1503" s="1">
        <v>0</v>
      </c>
      <c r="AM1503" s="1">
        <v>0</v>
      </c>
      <c r="AN1503" s="1">
        <v>45</v>
      </c>
      <c r="AO1503" s="20" t="str">
        <f t="shared" si="438"/>
        <v>36-50</v>
      </c>
      <c r="AP1503" s="1">
        <v>2195</v>
      </c>
      <c r="AQ1503" s="1">
        <v>0</v>
      </c>
      <c r="AR1503" s="1">
        <v>1</v>
      </c>
      <c r="AS1503" s="1">
        <v>0</v>
      </c>
      <c r="AT1503" s="1">
        <v>0</v>
      </c>
      <c r="AU1503" s="1">
        <v>0</v>
      </c>
      <c r="AV1503" s="1">
        <v>0</v>
      </c>
      <c r="AW1503" s="1">
        <v>1</v>
      </c>
      <c r="AX1503" s="1">
        <v>0</v>
      </c>
      <c r="AY1503" s="1">
        <v>0</v>
      </c>
      <c r="AZ1503" s="1">
        <v>935</v>
      </c>
      <c r="BA1503" s="23">
        <v>42654</v>
      </c>
      <c r="BB1503" s="25">
        <f t="shared" si="439"/>
        <v>10</v>
      </c>
      <c r="BC1503" s="25" t="str">
        <f t="shared" si="440"/>
        <v>October</v>
      </c>
      <c r="BD1503" s="25">
        <v>1</v>
      </c>
      <c r="BE1503" t="str">
        <f t="shared" si="441"/>
        <v>2111,65106,High income,24,Low spender,0.000368629619389918,0,1,55,790,19,133,12,0,19,973,0.811921891058582,0.0195272353545735,0.136690647482014,0.0123329907502569,0,0.0195272353545735,3,8,3,13,27,0.111111111111111,0.296296296296296,0.111111111111111,0.481481481481481,6,0,0,0,1,0,0,0,45,36-50,2195,0,1,0,0,0,0,1,0,0,935</v>
      </c>
    </row>
    <row r="1504" spans="1:57" ht="13.2" x14ac:dyDescent="0.25">
      <c r="A1504" s="8">
        <v>1549</v>
      </c>
      <c r="B1504" s="1">
        <v>75236</v>
      </c>
      <c r="C1504" s="8" t="str">
        <f t="shared" si="442"/>
        <v>High income</v>
      </c>
      <c r="D1504" s="31">
        <v>1342</v>
      </c>
      <c r="E1504" s="34" t="str">
        <f t="shared" si="443"/>
        <v>High spender</v>
      </c>
      <c r="F1504" s="10">
        <f t="shared" si="437"/>
        <v>1.7837205593067149E-2</v>
      </c>
      <c r="G1504" s="1">
        <v>0</v>
      </c>
      <c r="H1504" s="1">
        <v>1</v>
      </c>
      <c r="I1504" s="1">
        <v>27</v>
      </c>
      <c r="J1504" s="1">
        <v>438</v>
      </c>
      <c r="K1504" s="1">
        <v>66</v>
      </c>
      <c r="L1504" s="1">
        <v>400</v>
      </c>
      <c r="M1504" s="1">
        <v>12</v>
      </c>
      <c r="N1504" s="1">
        <v>38</v>
      </c>
      <c r="O1504" s="1">
        <v>114</v>
      </c>
      <c r="P1504" s="8">
        <f t="shared" si="444"/>
        <v>1068</v>
      </c>
      <c r="Q1504" s="10">
        <f t="shared" si="445"/>
        <v>0.4101123595505618</v>
      </c>
      <c r="R1504" s="10">
        <f t="shared" si="446"/>
        <v>6.1797752808988762E-2</v>
      </c>
      <c r="S1504" s="10">
        <f t="shared" si="447"/>
        <v>0.37453183520599254</v>
      </c>
      <c r="T1504" s="10">
        <f t="shared" si="448"/>
        <v>1.1235955056179775E-2</v>
      </c>
      <c r="U1504" s="10">
        <f t="shared" si="449"/>
        <v>3.5580524344569285E-2</v>
      </c>
      <c r="V1504" s="10">
        <f t="shared" si="450"/>
        <v>0.10674157303370786</v>
      </c>
      <c r="W1504" s="1">
        <v>1</v>
      </c>
      <c r="X1504" s="1">
        <v>8</v>
      </c>
      <c r="Y1504" s="1">
        <v>3</v>
      </c>
      <c r="Z1504" s="1">
        <v>13</v>
      </c>
      <c r="AA1504" s="8">
        <f t="shared" si="451"/>
        <v>25</v>
      </c>
      <c r="AB1504" s="10">
        <f t="shared" si="452"/>
        <v>0.04</v>
      </c>
      <c r="AC1504" s="10">
        <f t="shared" si="453"/>
        <v>0.32</v>
      </c>
      <c r="AD1504" s="10">
        <f t="shared" si="454"/>
        <v>0.12</v>
      </c>
      <c r="AE1504" s="10">
        <f t="shared" si="455"/>
        <v>0.52</v>
      </c>
      <c r="AF1504" s="1">
        <v>4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56</v>
      </c>
      <c r="AO1504" s="20" t="str">
        <f t="shared" si="438"/>
        <v>50-65</v>
      </c>
      <c r="AP1504" s="1">
        <v>2375</v>
      </c>
      <c r="AQ1504" s="1">
        <v>0</v>
      </c>
      <c r="AR1504" s="1">
        <v>1</v>
      </c>
      <c r="AS1504" s="1">
        <v>0</v>
      </c>
      <c r="AT1504" s="1">
        <v>0</v>
      </c>
      <c r="AU1504" s="1">
        <v>0</v>
      </c>
      <c r="AV1504" s="1">
        <v>0</v>
      </c>
      <c r="AW1504" s="1">
        <v>1</v>
      </c>
      <c r="AX1504" s="1">
        <v>0</v>
      </c>
      <c r="AY1504" s="1">
        <v>0</v>
      </c>
      <c r="AZ1504" s="1">
        <v>840</v>
      </c>
      <c r="BA1504" s="23">
        <v>42474</v>
      </c>
      <c r="BB1504" s="25">
        <f t="shared" si="439"/>
        <v>4</v>
      </c>
      <c r="BC1504" s="25" t="str">
        <f t="shared" si="440"/>
        <v>April</v>
      </c>
      <c r="BD1504" s="25">
        <v>1</v>
      </c>
      <c r="BE1504" t="str">
        <f t="shared" si="441"/>
        <v>1549,75236,High income,1342,High spender,0.0178372055930671,0,1,27,438,66,400,12,38,114,1068,0.410112359550562,0.0617977528089888,0.374531835205993,0.0112359550561798,0.0355805243445693,0.106741573033708,1,8,3,13,25,0.04,0.32,0.12,0.52,4,0,0,0,0,0,0,0,56,50-65,2375,0,1,0,0,0,0,1,0,0,840</v>
      </c>
    </row>
    <row r="1505" spans="1:57" ht="13.2" x14ac:dyDescent="0.25">
      <c r="A1505" s="8">
        <v>1149</v>
      </c>
      <c r="B1505" s="1">
        <v>65196</v>
      </c>
      <c r="C1505" s="8" t="str">
        <f t="shared" si="442"/>
        <v>High income</v>
      </c>
      <c r="D1505" s="31">
        <v>1900</v>
      </c>
      <c r="E1505" s="34" t="str">
        <f t="shared" si="443"/>
        <v>High spender</v>
      </c>
      <c r="F1505" s="10">
        <f t="shared" si="437"/>
        <v>2.9142892201975582E-2</v>
      </c>
      <c r="G1505" s="1">
        <v>0</v>
      </c>
      <c r="H1505" s="1">
        <v>2</v>
      </c>
      <c r="I1505" s="1">
        <v>34</v>
      </c>
      <c r="J1505" s="1">
        <v>743</v>
      </c>
      <c r="K1505" s="1">
        <v>19</v>
      </c>
      <c r="L1505" s="1">
        <v>181</v>
      </c>
      <c r="M1505" s="1">
        <v>12</v>
      </c>
      <c r="N1505" s="1">
        <v>0</v>
      </c>
      <c r="O1505" s="1">
        <v>200</v>
      </c>
      <c r="P1505" s="8">
        <f t="shared" si="444"/>
        <v>1155</v>
      </c>
      <c r="Q1505" s="10">
        <f t="shared" si="445"/>
        <v>0.64329004329004325</v>
      </c>
      <c r="R1505" s="10">
        <f t="shared" si="446"/>
        <v>1.6450216450216451E-2</v>
      </c>
      <c r="S1505" s="10">
        <f t="shared" si="447"/>
        <v>0.15670995670995672</v>
      </c>
      <c r="T1505" s="10">
        <f t="shared" si="448"/>
        <v>1.038961038961039E-2</v>
      </c>
      <c r="U1505" s="10">
        <f t="shared" si="449"/>
        <v>0</v>
      </c>
      <c r="V1505" s="10">
        <f t="shared" si="450"/>
        <v>0.17316017316017315</v>
      </c>
      <c r="W1505" s="1">
        <v>2</v>
      </c>
      <c r="X1505" s="1">
        <v>7</v>
      </c>
      <c r="Y1505" s="1">
        <v>6</v>
      </c>
      <c r="Z1505" s="1">
        <v>11</v>
      </c>
      <c r="AA1505" s="8">
        <f t="shared" si="451"/>
        <v>26</v>
      </c>
      <c r="AB1505" s="10">
        <f t="shared" si="452"/>
        <v>7.6923076923076927E-2</v>
      </c>
      <c r="AC1505" s="10">
        <f t="shared" si="453"/>
        <v>0.26923076923076922</v>
      </c>
      <c r="AD1505" s="10">
        <f t="shared" si="454"/>
        <v>0.23076923076923078</v>
      </c>
      <c r="AE1505" s="10">
        <f t="shared" si="455"/>
        <v>0.42307692307692307</v>
      </c>
      <c r="AF1505" s="1">
        <v>5</v>
      </c>
      <c r="AG1505" s="1">
        <v>0</v>
      </c>
      <c r="AH1505" s="1">
        <v>0</v>
      </c>
      <c r="AI1505" s="1">
        <v>1</v>
      </c>
      <c r="AJ1505" s="1">
        <v>0</v>
      </c>
      <c r="AK1505" s="1">
        <v>0</v>
      </c>
      <c r="AL1505" s="1">
        <v>0</v>
      </c>
      <c r="AM1505" s="1">
        <v>0</v>
      </c>
      <c r="AN1505" s="1">
        <v>62</v>
      </c>
      <c r="AO1505" s="20" t="str">
        <f t="shared" si="438"/>
        <v>50-65</v>
      </c>
      <c r="AP1505" s="1">
        <v>2498</v>
      </c>
      <c r="AQ1505" s="1">
        <v>0</v>
      </c>
      <c r="AR1505" s="1">
        <v>0</v>
      </c>
      <c r="AS1505" s="1">
        <v>0</v>
      </c>
      <c r="AT1505" s="1">
        <v>1</v>
      </c>
      <c r="AU1505" s="1">
        <v>0</v>
      </c>
      <c r="AV1505" s="1">
        <v>0</v>
      </c>
      <c r="AW1505" s="1">
        <v>1</v>
      </c>
      <c r="AX1505" s="1">
        <v>0</v>
      </c>
      <c r="AY1505" s="1">
        <v>0</v>
      </c>
      <c r="AZ1505" s="1">
        <v>755</v>
      </c>
      <c r="BA1505" s="23">
        <v>42351</v>
      </c>
      <c r="BB1505" s="25">
        <f t="shared" si="439"/>
        <v>12</v>
      </c>
      <c r="BC1505" s="25" t="str">
        <f t="shared" si="440"/>
        <v>December</v>
      </c>
      <c r="BD1505" s="25">
        <v>1</v>
      </c>
      <c r="BE1505" t="str">
        <f t="shared" si="441"/>
        <v>1149,65196,High income,1900,High spender,0.0291428922019756,0,2,34,743,19,181,12,0,200,1155,0.643290043290043,0.0164502164502165,0.156709956709957,0.0103896103896104,0,0.173160173160173,2,7,6,11,26,0.0769230769230769,0.269230769230769,0.230769230769231,0.423076923076923,5,0,0,1,0,0,0,0,62,50-65,2498,0,0,0,1,0,0,1,0,0,755</v>
      </c>
    </row>
    <row r="1506" spans="1:57" ht="13.2" x14ac:dyDescent="0.25">
      <c r="A1506" s="8">
        <v>1576</v>
      </c>
      <c r="B1506" s="1">
        <v>66476</v>
      </c>
      <c r="C1506" s="8" t="str">
        <f t="shared" si="442"/>
        <v>High income</v>
      </c>
      <c r="D1506" s="31">
        <v>40</v>
      </c>
      <c r="E1506" s="34" t="str">
        <f t="shared" si="443"/>
        <v>Low spender</v>
      </c>
      <c r="F1506" s="10">
        <f t="shared" si="437"/>
        <v>6.0172092183645226E-4</v>
      </c>
      <c r="G1506" s="1">
        <v>0</v>
      </c>
      <c r="H1506" s="1">
        <v>1</v>
      </c>
      <c r="I1506" s="1">
        <v>80</v>
      </c>
      <c r="J1506" s="1">
        <v>742</v>
      </c>
      <c r="K1506" s="1">
        <v>28</v>
      </c>
      <c r="L1506" s="1">
        <v>152</v>
      </c>
      <c r="M1506" s="1">
        <v>25</v>
      </c>
      <c r="N1506" s="1">
        <v>9</v>
      </c>
      <c r="O1506" s="1">
        <v>57</v>
      </c>
      <c r="P1506" s="8">
        <f t="shared" si="444"/>
        <v>1013</v>
      </c>
      <c r="Q1506" s="10">
        <f t="shared" si="445"/>
        <v>0.7324777887462981</v>
      </c>
      <c r="R1506" s="10">
        <f t="shared" si="446"/>
        <v>2.7640671273445213E-2</v>
      </c>
      <c r="S1506" s="10">
        <f t="shared" si="447"/>
        <v>0.15004935834155972</v>
      </c>
      <c r="T1506" s="10">
        <f t="shared" si="448"/>
        <v>2.4679170779861797E-2</v>
      </c>
      <c r="U1506" s="10">
        <f t="shared" si="449"/>
        <v>8.8845014807502464E-3</v>
      </c>
      <c r="V1506" s="10">
        <f t="shared" si="450"/>
        <v>5.6268509378084898E-2</v>
      </c>
      <c r="W1506" s="1">
        <v>2</v>
      </c>
      <c r="X1506" s="1">
        <v>6</v>
      </c>
      <c r="Y1506" s="1">
        <v>8</v>
      </c>
      <c r="Z1506" s="1">
        <v>10</v>
      </c>
      <c r="AA1506" s="8">
        <f t="shared" si="451"/>
        <v>26</v>
      </c>
      <c r="AB1506" s="10">
        <f t="shared" si="452"/>
        <v>7.6923076923076927E-2</v>
      </c>
      <c r="AC1506" s="10">
        <f t="shared" si="453"/>
        <v>0.23076923076923078</v>
      </c>
      <c r="AD1506" s="10">
        <f t="shared" si="454"/>
        <v>0.30769230769230771</v>
      </c>
      <c r="AE1506" s="10">
        <f t="shared" si="455"/>
        <v>0.38461538461538464</v>
      </c>
      <c r="AF1506" s="1">
        <v>4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51</v>
      </c>
      <c r="AO1506" s="20" t="str">
        <f t="shared" si="438"/>
        <v>50-65</v>
      </c>
      <c r="AP1506" s="1">
        <v>2366</v>
      </c>
      <c r="AQ1506" s="1">
        <v>0</v>
      </c>
      <c r="AR1506" s="1">
        <v>0</v>
      </c>
      <c r="AS1506" s="1">
        <v>0</v>
      </c>
      <c r="AT1506" s="1">
        <v>1</v>
      </c>
      <c r="AU1506" s="1">
        <v>0</v>
      </c>
      <c r="AV1506" s="1">
        <v>0</v>
      </c>
      <c r="AW1506" s="1">
        <v>0</v>
      </c>
      <c r="AX1506" s="1">
        <v>1</v>
      </c>
      <c r="AY1506" s="1">
        <v>0</v>
      </c>
      <c r="AZ1506" s="1">
        <v>899</v>
      </c>
      <c r="BA1506" s="23">
        <v>42483</v>
      </c>
      <c r="BB1506" s="25">
        <f t="shared" si="439"/>
        <v>4</v>
      </c>
      <c r="BC1506" s="25" t="str">
        <f t="shared" si="440"/>
        <v>April</v>
      </c>
      <c r="BD1506" s="25">
        <v>1</v>
      </c>
      <c r="BE1506" t="str">
        <f t="shared" si="441"/>
        <v>1576,66476,High income,40,Low spender,0.000601720921836452,0,1,80,742,28,152,25,9,57,1013,0.732477788746298,0.0276406712734452,0.15004935834156,0.0246791707798618,0.00888450148075025,0.0562685093780849,2,6,8,10,26,0.0769230769230769,0.230769230769231,0.307692307692308,0.384615384615385,4,0,0,0,0,0,0,0,51,50-65,2366,0,0,0,1,0,0,0,1,0,899</v>
      </c>
    </row>
    <row r="1507" spans="1:57" ht="13.2" x14ac:dyDescent="0.25">
      <c r="A1507" s="8">
        <v>645</v>
      </c>
      <c r="B1507" s="1">
        <v>55686</v>
      </c>
      <c r="C1507" s="8" t="str">
        <f t="shared" si="442"/>
        <v>High income</v>
      </c>
      <c r="D1507" s="31">
        <v>69</v>
      </c>
      <c r="E1507" s="34" t="str">
        <f t="shared" si="443"/>
        <v>Low spender</v>
      </c>
      <c r="F1507" s="10">
        <f t="shared" si="437"/>
        <v>1.2390906152354273E-3</v>
      </c>
      <c r="G1507" s="1">
        <v>0</v>
      </c>
      <c r="H1507" s="1">
        <v>1</v>
      </c>
      <c r="I1507" s="1">
        <v>27</v>
      </c>
      <c r="J1507" s="1">
        <v>673</v>
      </c>
      <c r="K1507" s="1">
        <v>0</v>
      </c>
      <c r="L1507" s="1">
        <v>199</v>
      </c>
      <c r="M1507" s="1">
        <v>37</v>
      </c>
      <c r="N1507" s="1">
        <v>47</v>
      </c>
      <c r="O1507" s="1">
        <v>26</v>
      </c>
      <c r="P1507" s="8">
        <f t="shared" si="444"/>
        <v>982</v>
      </c>
      <c r="Q1507" s="10">
        <f t="shared" si="445"/>
        <v>0.68533604887983701</v>
      </c>
      <c r="R1507" s="10">
        <f t="shared" si="446"/>
        <v>0</v>
      </c>
      <c r="S1507" s="10">
        <f t="shared" si="447"/>
        <v>0.20264765784114053</v>
      </c>
      <c r="T1507" s="10">
        <f t="shared" si="448"/>
        <v>3.7678207739307537E-2</v>
      </c>
      <c r="U1507" s="10">
        <f t="shared" si="449"/>
        <v>4.7861507128309569E-2</v>
      </c>
      <c r="V1507" s="10">
        <f t="shared" si="450"/>
        <v>2.6476578411405296E-2</v>
      </c>
      <c r="W1507" s="1">
        <v>2</v>
      </c>
      <c r="X1507" s="1">
        <v>6</v>
      </c>
      <c r="Y1507" s="1">
        <v>3</v>
      </c>
      <c r="Z1507" s="1">
        <v>5</v>
      </c>
      <c r="AA1507" s="8">
        <f t="shared" si="451"/>
        <v>16</v>
      </c>
      <c r="AB1507" s="10">
        <f t="shared" si="452"/>
        <v>0.125</v>
      </c>
      <c r="AC1507" s="10">
        <f t="shared" si="453"/>
        <v>0.375</v>
      </c>
      <c r="AD1507" s="10">
        <f t="shared" si="454"/>
        <v>0.1875</v>
      </c>
      <c r="AE1507" s="10">
        <f t="shared" si="455"/>
        <v>0.3125</v>
      </c>
      <c r="AF1507" s="1">
        <v>4</v>
      </c>
      <c r="AG1507" s="1">
        <v>0</v>
      </c>
      <c r="AH1507" s="1">
        <v>0</v>
      </c>
      <c r="AI1507" s="1">
        <v>1</v>
      </c>
      <c r="AJ1507" s="1">
        <v>0</v>
      </c>
      <c r="AK1507" s="1">
        <v>0</v>
      </c>
      <c r="AL1507" s="1">
        <v>0</v>
      </c>
      <c r="AM1507" s="1">
        <v>0</v>
      </c>
      <c r="AN1507" s="1">
        <v>54</v>
      </c>
      <c r="AO1507" s="20" t="str">
        <f t="shared" si="438"/>
        <v>50-65</v>
      </c>
      <c r="AP1507" s="1">
        <v>2659</v>
      </c>
      <c r="AQ1507" s="1">
        <v>1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1</v>
      </c>
      <c r="AX1507" s="1">
        <v>0</v>
      </c>
      <c r="AY1507" s="1">
        <v>0</v>
      </c>
      <c r="AZ1507" s="1">
        <v>930</v>
      </c>
      <c r="BA1507" s="23">
        <v>42190</v>
      </c>
      <c r="BB1507" s="25">
        <f t="shared" si="439"/>
        <v>7</v>
      </c>
      <c r="BC1507" s="25" t="str">
        <f t="shared" si="440"/>
        <v>July</v>
      </c>
      <c r="BD1507" s="25">
        <v>1</v>
      </c>
      <c r="BE1507" t="str">
        <f t="shared" si="441"/>
        <v>645,55686,High income,69,Low spender,0.00123909061523543,0,1,27,673,0,199,37,47,26,982,0.685336048879837,0,0.202647657841141,0.0376782077393075,0.0478615071283096,0.0264765784114053,2,6,3,5,16,0.125,0.375,0.1875,0.3125,4,0,0,1,0,0,0,0,54,50-65,2659,1,0,0,0,0,0,1,0,0,930</v>
      </c>
    </row>
    <row r="1508" spans="1:57" ht="13.2" x14ac:dyDescent="0.25">
      <c r="A1508" s="8">
        <v>457</v>
      </c>
      <c r="B1508" s="1">
        <v>74806</v>
      </c>
      <c r="C1508" s="8" t="str">
        <f t="shared" si="442"/>
        <v>High income</v>
      </c>
      <c r="D1508" s="31">
        <v>46</v>
      </c>
      <c r="E1508" s="34" t="str">
        <f t="shared" si="443"/>
        <v>Low spender</v>
      </c>
      <c r="F1508" s="10">
        <f t="shared" si="437"/>
        <v>6.1492393658262707E-4</v>
      </c>
      <c r="G1508" s="1">
        <v>0</v>
      </c>
      <c r="H1508" s="1">
        <v>1</v>
      </c>
      <c r="I1508" s="1">
        <v>1</v>
      </c>
      <c r="J1508" s="1">
        <v>670</v>
      </c>
      <c r="K1508" s="1">
        <v>9</v>
      </c>
      <c r="L1508" s="1">
        <v>249</v>
      </c>
      <c r="M1508" s="1">
        <v>0</v>
      </c>
      <c r="N1508" s="1">
        <v>28</v>
      </c>
      <c r="O1508" s="1">
        <v>9</v>
      </c>
      <c r="P1508" s="8">
        <f t="shared" si="444"/>
        <v>965</v>
      </c>
      <c r="Q1508" s="10">
        <f t="shared" si="445"/>
        <v>0.69430051813471505</v>
      </c>
      <c r="R1508" s="10">
        <f t="shared" si="446"/>
        <v>9.3264248704663204E-3</v>
      </c>
      <c r="S1508" s="10">
        <f t="shared" si="447"/>
        <v>0.25803108808290154</v>
      </c>
      <c r="T1508" s="10">
        <f t="shared" si="448"/>
        <v>0</v>
      </c>
      <c r="U1508" s="10">
        <f t="shared" si="449"/>
        <v>2.9015544041450778E-2</v>
      </c>
      <c r="V1508" s="10">
        <f t="shared" si="450"/>
        <v>9.3264248704663204E-3</v>
      </c>
      <c r="W1508" s="1">
        <v>2</v>
      </c>
      <c r="X1508" s="1">
        <v>5</v>
      </c>
      <c r="Y1508" s="1">
        <v>4</v>
      </c>
      <c r="Z1508" s="1">
        <v>5</v>
      </c>
      <c r="AA1508" s="8">
        <f t="shared" si="451"/>
        <v>16</v>
      </c>
      <c r="AB1508" s="10">
        <f t="shared" si="452"/>
        <v>0.125</v>
      </c>
      <c r="AC1508" s="10">
        <f t="shared" si="453"/>
        <v>0.3125</v>
      </c>
      <c r="AD1508" s="10">
        <f t="shared" si="454"/>
        <v>0.25</v>
      </c>
      <c r="AE1508" s="10">
        <f t="shared" si="455"/>
        <v>0.3125</v>
      </c>
      <c r="AF1508" s="1">
        <v>4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55</v>
      </c>
      <c r="AO1508" s="20" t="str">
        <f t="shared" si="438"/>
        <v>50-65</v>
      </c>
      <c r="AP1508" s="1">
        <v>2716</v>
      </c>
      <c r="AQ1508" s="1">
        <v>0</v>
      </c>
      <c r="AR1508" s="1">
        <v>1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1</v>
      </c>
      <c r="AY1508" s="1">
        <v>0</v>
      </c>
      <c r="AZ1508" s="1">
        <v>947</v>
      </c>
      <c r="BA1508" s="23">
        <v>42133</v>
      </c>
      <c r="BB1508" s="25">
        <f t="shared" si="439"/>
        <v>5</v>
      </c>
      <c r="BC1508" s="25" t="str">
        <f t="shared" si="440"/>
        <v>May</v>
      </c>
      <c r="BD1508" s="25">
        <v>1</v>
      </c>
      <c r="BE1508" t="str">
        <f t="shared" si="441"/>
        <v>457,74806,High income,46,Low spender,0.000614923936582627,0,1,1,670,9,249,0,28,9,965,0.694300518134715,0.00932642487046632,0.258031088082902,0,0.0290155440414508,0.00932642487046632,2,5,4,5,16,0.125,0.3125,0.25,0.3125,4,0,0,0,0,0,0,0,55,50-65,2716,0,1,0,0,0,0,0,1,0,947</v>
      </c>
    </row>
    <row r="1509" spans="1:57" ht="13.2" x14ac:dyDescent="0.25">
      <c r="A1509" s="8">
        <v>1668</v>
      </c>
      <c r="B1509" s="1">
        <v>62450</v>
      </c>
      <c r="C1509" s="8" t="str">
        <f t="shared" si="442"/>
        <v>High income</v>
      </c>
      <c r="D1509" s="31">
        <v>1886</v>
      </c>
      <c r="E1509" s="34" t="str">
        <f t="shared" si="443"/>
        <v>High spender</v>
      </c>
      <c r="F1509" s="10">
        <f t="shared" si="437"/>
        <v>3.0200160128102484E-2</v>
      </c>
      <c r="G1509" s="1">
        <v>0</v>
      </c>
      <c r="H1509" s="1">
        <v>1</v>
      </c>
      <c r="I1509" s="1">
        <v>61</v>
      </c>
      <c r="J1509" s="1">
        <v>515</v>
      </c>
      <c r="K1509" s="1">
        <v>47</v>
      </c>
      <c r="L1509" s="1">
        <v>267</v>
      </c>
      <c r="M1509" s="1">
        <v>62</v>
      </c>
      <c r="N1509" s="1">
        <v>66</v>
      </c>
      <c r="O1509" s="1">
        <v>38</v>
      </c>
      <c r="P1509" s="8">
        <f t="shared" si="444"/>
        <v>995</v>
      </c>
      <c r="Q1509" s="10">
        <f t="shared" si="445"/>
        <v>0.51758793969849248</v>
      </c>
      <c r="R1509" s="10">
        <f t="shared" si="446"/>
        <v>4.7236180904522612E-2</v>
      </c>
      <c r="S1509" s="10">
        <f t="shared" si="447"/>
        <v>0.26834170854271355</v>
      </c>
      <c r="T1509" s="10">
        <f t="shared" si="448"/>
        <v>6.2311557788944726E-2</v>
      </c>
      <c r="U1509" s="10">
        <f t="shared" si="449"/>
        <v>6.6331658291457291E-2</v>
      </c>
      <c r="V1509" s="10">
        <f t="shared" si="450"/>
        <v>3.819095477386935E-2</v>
      </c>
      <c r="W1509" s="1">
        <v>2</v>
      </c>
      <c r="X1509" s="1">
        <v>5</v>
      </c>
      <c r="Y1509" s="1">
        <v>5</v>
      </c>
      <c r="Z1509" s="1">
        <v>4</v>
      </c>
      <c r="AA1509" s="8">
        <f t="shared" si="451"/>
        <v>16</v>
      </c>
      <c r="AB1509" s="10">
        <f t="shared" si="452"/>
        <v>0.125</v>
      </c>
      <c r="AC1509" s="10">
        <f t="shared" si="453"/>
        <v>0.3125</v>
      </c>
      <c r="AD1509" s="10">
        <f t="shared" si="454"/>
        <v>0.3125</v>
      </c>
      <c r="AE1509" s="10">
        <f t="shared" si="455"/>
        <v>0.25</v>
      </c>
      <c r="AF1509" s="1">
        <v>3</v>
      </c>
      <c r="AG1509" s="1">
        <v>0</v>
      </c>
      <c r="AH1509" s="1">
        <v>0</v>
      </c>
      <c r="AI1509" s="1">
        <v>0</v>
      </c>
      <c r="AJ1509" s="1">
        <v>1</v>
      </c>
      <c r="AK1509" s="1">
        <v>0</v>
      </c>
      <c r="AL1509" s="1">
        <v>0</v>
      </c>
      <c r="AM1509" s="1">
        <v>0</v>
      </c>
      <c r="AN1509" s="1">
        <v>61</v>
      </c>
      <c r="AO1509" s="20" t="str">
        <f t="shared" si="438"/>
        <v>50-65</v>
      </c>
      <c r="AP1509" s="1">
        <v>2333</v>
      </c>
      <c r="AQ1509" s="1">
        <v>0</v>
      </c>
      <c r="AR1509" s="1">
        <v>0</v>
      </c>
      <c r="AS1509" s="1">
        <v>1</v>
      </c>
      <c r="AT1509" s="1">
        <v>0</v>
      </c>
      <c r="AU1509" s="1">
        <v>0</v>
      </c>
      <c r="AV1509" s="1">
        <v>0</v>
      </c>
      <c r="AW1509" s="1">
        <v>1</v>
      </c>
      <c r="AX1509" s="1">
        <v>0</v>
      </c>
      <c r="AY1509" s="1">
        <v>0</v>
      </c>
      <c r="AZ1509" s="1">
        <v>919</v>
      </c>
      <c r="BA1509" s="23">
        <v>42516</v>
      </c>
      <c r="BB1509" s="25">
        <f t="shared" si="439"/>
        <v>5</v>
      </c>
      <c r="BC1509" s="25" t="str">
        <f t="shared" si="440"/>
        <v>May</v>
      </c>
      <c r="BD1509" s="25">
        <v>1</v>
      </c>
      <c r="BE1509" t="str">
        <f t="shared" si="441"/>
        <v>1668,62450,High income,1886,High spender,0.0302001601281025,0,1,61,515,47,267,62,66,38,995,0.517587939698492,0.0472361809045226,0.268341708542714,0.0623115577889447,0.0663316582914573,0.0381909547738693,2,5,5,4,16,0.125,0.3125,0.3125,0.25,3,0,0,0,1,0,0,0,61,50-65,2333,0,0,1,0,0,0,1,0,0,919</v>
      </c>
    </row>
    <row r="1510" spans="1:57" ht="13.2" x14ac:dyDescent="0.25">
      <c r="A1510" s="8">
        <v>1268</v>
      </c>
      <c r="B1510" s="1">
        <v>68148</v>
      </c>
      <c r="C1510" s="8" t="str">
        <f t="shared" si="442"/>
        <v>High income</v>
      </c>
      <c r="D1510" s="31">
        <v>389</v>
      </c>
      <c r="E1510" s="34" t="str">
        <f t="shared" si="443"/>
        <v>Low spender</v>
      </c>
      <c r="F1510" s="10">
        <f t="shared" si="437"/>
        <v>5.7081645829664849E-3</v>
      </c>
      <c r="G1510" s="1">
        <v>0</v>
      </c>
      <c r="H1510" s="1">
        <v>0</v>
      </c>
      <c r="I1510" s="1">
        <v>86</v>
      </c>
      <c r="J1510" s="1">
        <v>389</v>
      </c>
      <c r="K1510" s="1">
        <v>66</v>
      </c>
      <c r="L1510" s="1">
        <v>408</v>
      </c>
      <c r="M1510" s="1">
        <v>37</v>
      </c>
      <c r="N1510" s="1">
        <v>57</v>
      </c>
      <c r="O1510" s="1">
        <v>85</v>
      </c>
      <c r="P1510" s="8">
        <f t="shared" si="444"/>
        <v>1042</v>
      </c>
      <c r="Q1510" s="10">
        <f t="shared" si="445"/>
        <v>0.37332053742802301</v>
      </c>
      <c r="R1510" s="10">
        <f t="shared" si="446"/>
        <v>6.3339731285988479E-2</v>
      </c>
      <c r="S1510" s="10">
        <f t="shared" si="447"/>
        <v>0.39155470249520152</v>
      </c>
      <c r="T1510" s="10">
        <f t="shared" si="448"/>
        <v>3.5508637236084453E-2</v>
      </c>
      <c r="U1510" s="10">
        <f t="shared" si="449"/>
        <v>5.4702495201535507E-2</v>
      </c>
      <c r="V1510" s="10">
        <f t="shared" si="450"/>
        <v>8.1573896353166989E-2</v>
      </c>
      <c r="W1510" s="1">
        <v>1</v>
      </c>
      <c r="X1510" s="1">
        <v>4</v>
      </c>
      <c r="Y1510" s="1">
        <v>4</v>
      </c>
      <c r="Z1510" s="1">
        <v>6</v>
      </c>
      <c r="AA1510" s="8">
        <f t="shared" si="451"/>
        <v>15</v>
      </c>
      <c r="AB1510" s="10">
        <f t="shared" si="452"/>
        <v>6.6666666666666666E-2</v>
      </c>
      <c r="AC1510" s="10">
        <f t="shared" si="453"/>
        <v>0.26666666666666666</v>
      </c>
      <c r="AD1510" s="10">
        <f t="shared" si="454"/>
        <v>0.26666666666666666</v>
      </c>
      <c r="AE1510" s="10">
        <f t="shared" si="455"/>
        <v>0.4</v>
      </c>
      <c r="AF1510" s="1">
        <v>2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63</v>
      </c>
      <c r="AO1510" s="20" t="str">
        <f t="shared" si="438"/>
        <v>50-65</v>
      </c>
      <c r="AP1510" s="1">
        <v>2461</v>
      </c>
      <c r="AQ1510" s="1">
        <v>0</v>
      </c>
      <c r="AR1510" s="1">
        <v>0</v>
      </c>
      <c r="AS1510" s="1">
        <v>0</v>
      </c>
      <c r="AT1510" s="1">
        <v>1</v>
      </c>
      <c r="AU1510" s="1">
        <v>0</v>
      </c>
      <c r="AV1510" s="1">
        <v>0</v>
      </c>
      <c r="AW1510" s="1">
        <v>0</v>
      </c>
      <c r="AX1510" s="1">
        <v>1</v>
      </c>
      <c r="AY1510" s="1">
        <v>0</v>
      </c>
      <c r="AZ1510" s="1">
        <v>872</v>
      </c>
      <c r="BA1510" s="23">
        <v>42388</v>
      </c>
      <c r="BB1510" s="25">
        <f t="shared" si="439"/>
        <v>1</v>
      </c>
      <c r="BC1510" s="25" t="str">
        <f t="shared" si="440"/>
        <v>January</v>
      </c>
      <c r="BD1510" s="25">
        <v>1</v>
      </c>
      <c r="BE1510" t="str">
        <f t="shared" si="441"/>
        <v>1268,68148,High income,389,Low spender,0.00570816458296648,0,0,86,389,66,408,37,57,85,1042,0.373320537428023,0.0633397312859885,0.391554702495202,0.0355086372360845,0.0547024952015355,0.081573896353167,1,4,4,6,15,0.0666666666666667,0.266666666666667,0.266666666666667,0.4,2,0,0,0,0,0,0,0,63,50-65,2461,0,0,0,1,0,0,0,1,0,872</v>
      </c>
    </row>
    <row r="1511" spans="1:57" ht="13.2" x14ac:dyDescent="0.25">
      <c r="A1511" s="8">
        <v>1571</v>
      </c>
      <c r="B1511" s="1">
        <v>82460</v>
      </c>
      <c r="C1511" s="8" t="str">
        <f t="shared" si="442"/>
        <v>High income</v>
      </c>
      <c r="D1511" s="31">
        <v>878</v>
      </c>
      <c r="E1511" s="34" t="str">
        <f t="shared" si="443"/>
        <v>High spender</v>
      </c>
      <c r="F1511" s="10">
        <f t="shared" si="437"/>
        <v>1.0647586708707251E-2</v>
      </c>
      <c r="G1511" s="1">
        <v>0</v>
      </c>
      <c r="H1511" s="1">
        <v>0</v>
      </c>
      <c r="I1511" s="1">
        <v>78</v>
      </c>
      <c r="J1511" s="1">
        <v>255</v>
      </c>
      <c r="K1511" s="1">
        <v>47</v>
      </c>
      <c r="L1511" s="1">
        <v>573</v>
      </c>
      <c r="M1511" s="1">
        <v>52</v>
      </c>
      <c r="N1511" s="1">
        <v>32</v>
      </c>
      <c r="O1511" s="1">
        <v>15</v>
      </c>
      <c r="P1511" s="8">
        <f t="shared" si="444"/>
        <v>974</v>
      </c>
      <c r="Q1511" s="10">
        <f t="shared" si="445"/>
        <v>0.26180698151950721</v>
      </c>
      <c r="R1511" s="10">
        <f t="shared" si="446"/>
        <v>4.8254620123203286E-2</v>
      </c>
      <c r="S1511" s="10">
        <f t="shared" si="447"/>
        <v>0.5882956878850103</v>
      </c>
      <c r="T1511" s="10">
        <f t="shared" si="448"/>
        <v>5.3388090349075976E-2</v>
      </c>
      <c r="U1511" s="10">
        <f t="shared" si="449"/>
        <v>3.2854209445585217E-2</v>
      </c>
      <c r="V1511" s="10">
        <f t="shared" si="450"/>
        <v>1.5400410677618069E-2</v>
      </c>
      <c r="W1511" s="1">
        <v>1</v>
      </c>
      <c r="X1511" s="1">
        <v>5</v>
      </c>
      <c r="Y1511" s="1">
        <v>3</v>
      </c>
      <c r="Z1511" s="1">
        <v>6</v>
      </c>
      <c r="AA1511" s="8">
        <f t="shared" si="451"/>
        <v>15</v>
      </c>
      <c r="AB1511" s="10">
        <f t="shared" si="452"/>
        <v>6.6666666666666666E-2</v>
      </c>
      <c r="AC1511" s="10">
        <f t="shared" si="453"/>
        <v>0.33333333333333331</v>
      </c>
      <c r="AD1511" s="10">
        <f t="shared" si="454"/>
        <v>0.2</v>
      </c>
      <c r="AE1511" s="10">
        <f t="shared" si="455"/>
        <v>0.4</v>
      </c>
      <c r="AF1511" s="1">
        <v>1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70</v>
      </c>
      <c r="AO1511" s="20" t="str">
        <f t="shared" si="438"/>
        <v>66+</v>
      </c>
      <c r="AP1511" s="1">
        <v>2368</v>
      </c>
      <c r="AQ1511" s="1">
        <v>1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1</v>
      </c>
      <c r="AX1511" s="1">
        <v>0</v>
      </c>
      <c r="AY1511" s="1">
        <v>0</v>
      </c>
      <c r="AZ1511" s="1">
        <v>944</v>
      </c>
      <c r="BA1511" s="23">
        <v>42481</v>
      </c>
      <c r="BB1511" s="25">
        <f t="shared" si="439"/>
        <v>4</v>
      </c>
      <c r="BC1511" s="25" t="str">
        <f t="shared" si="440"/>
        <v>April</v>
      </c>
      <c r="BD1511" s="25">
        <v>1</v>
      </c>
      <c r="BE1511" t="str">
        <f t="shared" si="441"/>
        <v>1571,82460,High income,878,High spender,0.0106475867087073,0,0,78,255,47,573,52,32,15,974,0.261806981519507,0.0482546201232033,0.58829568788501,0.053388090349076,0.0328542094455852,0.0154004106776181,1,5,3,6,15,0.0666666666666667,0.333333333333333,0.2,0.4,1,0,0,0,0,0,0,0,70,66+,2368,1,0,0,0,0,0,1,0,0,944</v>
      </c>
    </row>
    <row r="1512" spans="1:57" ht="13.2" x14ac:dyDescent="0.25">
      <c r="A1512" s="8">
        <v>527</v>
      </c>
      <c r="B1512" s="1">
        <v>67716</v>
      </c>
      <c r="C1512" s="8" t="str">
        <f t="shared" si="442"/>
        <v>High income</v>
      </c>
      <c r="D1512" s="31">
        <v>1413</v>
      </c>
      <c r="E1512" s="34" t="str">
        <f t="shared" si="443"/>
        <v>High spender</v>
      </c>
      <c r="F1512" s="10">
        <f t="shared" si="437"/>
        <v>2.0866560340244551E-2</v>
      </c>
      <c r="G1512" s="1">
        <v>0</v>
      </c>
      <c r="H1512" s="1">
        <v>1</v>
      </c>
      <c r="I1512" s="1">
        <v>8</v>
      </c>
      <c r="J1512" s="1">
        <v>530</v>
      </c>
      <c r="K1512" s="1">
        <v>142</v>
      </c>
      <c r="L1512" s="1">
        <v>217</v>
      </c>
      <c r="M1512" s="1">
        <v>62</v>
      </c>
      <c r="N1512" s="1">
        <v>9</v>
      </c>
      <c r="O1512" s="1">
        <v>56</v>
      </c>
      <c r="P1512" s="8">
        <f t="shared" si="444"/>
        <v>1016</v>
      </c>
      <c r="Q1512" s="10">
        <f t="shared" si="445"/>
        <v>0.52165354330708658</v>
      </c>
      <c r="R1512" s="10">
        <f t="shared" si="446"/>
        <v>0.13976377952755906</v>
      </c>
      <c r="S1512" s="10">
        <f t="shared" si="447"/>
        <v>0.21358267716535434</v>
      </c>
      <c r="T1512" s="10">
        <f t="shared" si="448"/>
        <v>6.1023622047244097E-2</v>
      </c>
      <c r="U1512" s="10">
        <f t="shared" si="449"/>
        <v>8.8582677165354329E-3</v>
      </c>
      <c r="V1512" s="10">
        <f t="shared" si="450"/>
        <v>5.5118110236220472E-2</v>
      </c>
      <c r="W1512" s="1">
        <v>4</v>
      </c>
      <c r="X1512" s="1">
        <v>7</v>
      </c>
      <c r="Y1512" s="1">
        <v>4</v>
      </c>
      <c r="Z1512" s="1">
        <v>13</v>
      </c>
      <c r="AA1512" s="8">
        <f t="shared" si="451"/>
        <v>28</v>
      </c>
      <c r="AB1512" s="10">
        <f t="shared" si="452"/>
        <v>0.14285714285714285</v>
      </c>
      <c r="AC1512" s="10">
        <f t="shared" si="453"/>
        <v>0.25</v>
      </c>
      <c r="AD1512" s="10">
        <f t="shared" si="454"/>
        <v>0.14285714285714285</v>
      </c>
      <c r="AE1512" s="10">
        <f t="shared" si="455"/>
        <v>0.4642857142857143</v>
      </c>
      <c r="AF1512" s="1">
        <v>5</v>
      </c>
      <c r="AG1512" s="1">
        <v>0</v>
      </c>
      <c r="AH1512" s="1">
        <v>0</v>
      </c>
      <c r="AI1512" s="1">
        <v>0</v>
      </c>
      <c r="AJ1512" s="1">
        <v>1</v>
      </c>
      <c r="AK1512" s="1">
        <v>0</v>
      </c>
      <c r="AL1512" s="1">
        <v>0</v>
      </c>
      <c r="AM1512" s="1">
        <v>0</v>
      </c>
      <c r="AN1512" s="1">
        <v>60</v>
      </c>
      <c r="AO1512" s="20" t="str">
        <f t="shared" si="438"/>
        <v>50-65</v>
      </c>
      <c r="AP1512" s="1">
        <v>2694</v>
      </c>
      <c r="AQ1512" s="1">
        <v>0</v>
      </c>
      <c r="AR1512" s="1">
        <v>1</v>
      </c>
      <c r="AS1512" s="1">
        <v>0</v>
      </c>
      <c r="AT1512" s="1">
        <v>0</v>
      </c>
      <c r="AU1512" s="1">
        <v>0</v>
      </c>
      <c r="AV1512" s="1">
        <v>0</v>
      </c>
      <c r="AW1512" s="1">
        <v>1</v>
      </c>
      <c r="AX1512" s="1">
        <v>0</v>
      </c>
      <c r="AY1512" s="1">
        <v>0</v>
      </c>
      <c r="AZ1512" s="1">
        <v>904</v>
      </c>
      <c r="BA1512" s="23">
        <v>42155</v>
      </c>
      <c r="BB1512" s="25">
        <f t="shared" si="439"/>
        <v>5</v>
      </c>
      <c r="BC1512" s="25" t="str">
        <f t="shared" si="440"/>
        <v>May</v>
      </c>
      <c r="BD1512" s="25">
        <v>1</v>
      </c>
      <c r="BE1512" t="str">
        <f t="shared" si="441"/>
        <v>527,67716,High income,1413,High spender,0.0208665603402446,0,1,8,530,142,217,62,9,56,1016,0.521653543307087,0.139763779527559,0.213582677165354,0.0610236220472441,0.00885826771653543,0.0551181102362205,4,7,4,13,28,0.142857142857143,0.25,0.142857142857143,0.464285714285714,5,0,0,0,1,0,0,0,60,50-65,2694,0,1,0,0,0,0,1,0,0,904</v>
      </c>
    </row>
    <row r="1513" spans="1:57" ht="13.2" x14ac:dyDescent="0.25">
      <c r="A1513" s="8">
        <v>1951</v>
      </c>
      <c r="B1513" s="1">
        <v>55956</v>
      </c>
      <c r="C1513" s="8" t="str">
        <f t="shared" si="442"/>
        <v>High income</v>
      </c>
      <c r="D1513" s="31">
        <v>181</v>
      </c>
      <c r="E1513" s="34" t="str">
        <f t="shared" si="443"/>
        <v>Low spender</v>
      </c>
      <c r="F1513" s="10">
        <f t="shared" si="437"/>
        <v>3.2346843948816927E-3</v>
      </c>
      <c r="G1513" s="1">
        <v>0</v>
      </c>
      <c r="H1513" s="1">
        <v>0</v>
      </c>
      <c r="I1513" s="1">
        <v>22</v>
      </c>
      <c r="J1513" s="1">
        <v>760</v>
      </c>
      <c r="K1513" s="1">
        <v>38</v>
      </c>
      <c r="L1513" s="1">
        <v>104</v>
      </c>
      <c r="M1513" s="1">
        <v>50</v>
      </c>
      <c r="N1513" s="1">
        <v>9</v>
      </c>
      <c r="O1513" s="1">
        <v>38</v>
      </c>
      <c r="P1513" s="8">
        <f t="shared" si="444"/>
        <v>999</v>
      </c>
      <c r="Q1513" s="10">
        <f t="shared" si="445"/>
        <v>0.76076076076076071</v>
      </c>
      <c r="R1513" s="10">
        <f t="shared" si="446"/>
        <v>3.8038038038038041E-2</v>
      </c>
      <c r="S1513" s="10">
        <f t="shared" si="447"/>
        <v>0.1041041041041041</v>
      </c>
      <c r="T1513" s="10">
        <f t="shared" si="448"/>
        <v>5.0050050050050053E-2</v>
      </c>
      <c r="U1513" s="10">
        <f t="shared" si="449"/>
        <v>9.0090090090090089E-3</v>
      </c>
      <c r="V1513" s="10">
        <f t="shared" si="450"/>
        <v>3.8038038038038041E-2</v>
      </c>
      <c r="W1513" s="1">
        <v>2</v>
      </c>
      <c r="X1513" s="1">
        <v>7</v>
      </c>
      <c r="Y1513" s="1">
        <v>3</v>
      </c>
      <c r="Z1513" s="1">
        <v>4</v>
      </c>
      <c r="AA1513" s="8">
        <f t="shared" si="451"/>
        <v>16</v>
      </c>
      <c r="AB1513" s="10">
        <f t="shared" si="452"/>
        <v>0.125</v>
      </c>
      <c r="AC1513" s="10">
        <f t="shared" si="453"/>
        <v>0.4375</v>
      </c>
      <c r="AD1513" s="10">
        <f t="shared" si="454"/>
        <v>0.1875</v>
      </c>
      <c r="AE1513" s="10">
        <f t="shared" si="455"/>
        <v>0.25</v>
      </c>
      <c r="AF1513" s="1">
        <v>4</v>
      </c>
      <c r="AG1513" s="1">
        <v>0</v>
      </c>
      <c r="AH1513" s="1">
        <v>0</v>
      </c>
      <c r="AI1513" s="1">
        <v>0</v>
      </c>
      <c r="AJ1513" s="1">
        <v>1</v>
      </c>
      <c r="AK1513" s="1">
        <v>0</v>
      </c>
      <c r="AL1513" s="1">
        <v>0</v>
      </c>
      <c r="AM1513" s="1">
        <v>0</v>
      </c>
      <c r="AN1513" s="1">
        <v>76</v>
      </c>
      <c r="AO1513" s="20" t="str">
        <f t="shared" si="438"/>
        <v>66+</v>
      </c>
      <c r="AP1513" s="1">
        <v>2242</v>
      </c>
      <c r="AQ1513" s="1">
        <v>0</v>
      </c>
      <c r="AR1513" s="1">
        <v>1</v>
      </c>
      <c r="AS1513" s="1">
        <v>0</v>
      </c>
      <c r="AT1513" s="1">
        <v>0</v>
      </c>
      <c r="AU1513" s="1">
        <v>0</v>
      </c>
      <c r="AV1513" s="1">
        <v>0</v>
      </c>
      <c r="AW1513" s="1">
        <v>1</v>
      </c>
      <c r="AX1513" s="1">
        <v>0</v>
      </c>
      <c r="AY1513" s="1">
        <v>0</v>
      </c>
      <c r="AZ1513" s="1">
        <v>923</v>
      </c>
      <c r="BA1513" s="23">
        <v>42607</v>
      </c>
      <c r="BB1513" s="25">
        <f t="shared" si="439"/>
        <v>8</v>
      </c>
      <c r="BC1513" s="25" t="str">
        <f t="shared" si="440"/>
        <v>August</v>
      </c>
      <c r="BD1513" s="25">
        <v>1</v>
      </c>
      <c r="BE1513" t="str">
        <f t="shared" si="441"/>
        <v>1951,55956,High income,181,Low spender,0.00323468439488169,0,0,22,760,38,104,50,9,38,999,0.760760760760761,0.038038038038038,0.104104104104104,0.0500500500500501,0.00900900900900901,0.038038038038038,2,7,3,4,16,0.125,0.4375,0.1875,0.25,4,0,0,0,1,0,0,0,76,66+,2242,0,1,0,0,0,0,1,0,0,923</v>
      </c>
    </row>
    <row r="1514" spans="1:57" ht="13.2" x14ac:dyDescent="0.25">
      <c r="A1514" s="8">
        <v>1494</v>
      </c>
      <c r="B1514" s="1">
        <v>81698</v>
      </c>
      <c r="C1514" s="8" t="str">
        <f t="shared" si="442"/>
        <v>High income</v>
      </c>
      <c r="D1514" s="31">
        <v>53</v>
      </c>
      <c r="E1514" s="34" t="str">
        <f t="shared" si="443"/>
        <v>Low spender</v>
      </c>
      <c r="F1514" s="10">
        <f t="shared" si="437"/>
        <v>6.4873069108178905E-4</v>
      </c>
      <c r="G1514" s="1">
        <v>0</v>
      </c>
      <c r="H1514" s="1">
        <v>0</v>
      </c>
      <c r="I1514" s="1">
        <v>4</v>
      </c>
      <c r="J1514" s="1">
        <v>179</v>
      </c>
      <c r="K1514" s="1">
        <v>28</v>
      </c>
      <c r="L1514" s="1">
        <v>520</v>
      </c>
      <c r="M1514" s="1">
        <v>111</v>
      </c>
      <c r="N1514" s="1">
        <v>123</v>
      </c>
      <c r="O1514" s="1">
        <v>47</v>
      </c>
      <c r="P1514" s="8">
        <f t="shared" si="444"/>
        <v>1008</v>
      </c>
      <c r="Q1514" s="10">
        <f t="shared" si="445"/>
        <v>0.17757936507936509</v>
      </c>
      <c r="R1514" s="10">
        <f t="shared" si="446"/>
        <v>2.7777777777777776E-2</v>
      </c>
      <c r="S1514" s="10">
        <f t="shared" si="447"/>
        <v>0.51587301587301593</v>
      </c>
      <c r="T1514" s="10">
        <f t="shared" si="448"/>
        <v>0.11011904761904762</v>
      </c>
      <c r="U1514" s="10">
        <f t="shared" si="449"/>
        <v>0.12202380952380952</v>
      </c>
      <c r="V1514" s="10">
        <f t="shared" si="450"/>
        <v>4.6626984126984128E-2</v>
      </c>
      <c r="W1514" s="1">
        <v>1</v>
      </c>
      <c r="X1514" s="1">
        <v>3</v>
      </c>
      <c r="Y1514" s="1">
        <v>8</v>
      </c>
      <c r="Z1514" s="1">
        <v>13</v>
      </c>
      <c r="AA1514" s="8">
        <f t="shared" si="451"/>
        <v>25</v>
      </c>
      <c r="AB1514" s="10">
        <f t="shared" si="452"/>
        <v>0.04</v>
      </c>
      <c r="AC1514" s="10">
        <f t="shared" si="453"/>
        <v>0.12</v>
      </c>
      <c r="AD1514" s="10">
        <f t="shared" si="454"/>
        <v>0.32</v>
      </c>
      <c r="AE1514" s="10">
        <f t="shared" si="455"/>
        <v>0.52</v>
      </c>
      <c r="AF1514" s="1">
        <v>1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1</v>
      </c>
      <c r="AN1514" s="1">
        <v>71</v>
      </c>
      <c r="AO1514" s="20" t="str">
        <f t="shared" si="438"/>
        <v>66+</v>
      </c>
      <c r="AP1514" s="1">
        <v>2394</v>
      </c>
      <c r="AQ1514" s="1">
        <v>0</v>
      </c>
      <c r="AR1514" s="1">
        <v>1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1</v>
      </c>
      <c r="AY1514" s="1">
        <v>0</v>
      </c>
      <c r="AZ1514" s="1">
        <v>914</v>
      </c>
      <c r="BA1514" s="23">
        <v>42455</v>
      </c>
      <c r="BB1514" s="25">
        <f t="shared" si="439"/>
        <v>3</v>
      </c>
      <c r="BC1514" s="25" t="str">
        <f t="shared" si="440"/>
        <v>March</v>
      </c>
      <c r="BD1514" s="25">
        <v>1</v>
      </c>
      <c r="BE1514" t="str">
        <f t="shared" si="441"/>
        <v>1494,81698,High income,53,Low spender,0.000648730691081789,0,0,4,179,28,520,111,123,47,1008,0.177579365079365,0.0277777777777778,0.515873015873016,0.110119047619048,0.12202380952381,0.0466269841269841,1,3,8,13,25,0.04,0.12,0.32,0.52,1,0,0,0,0,0,0,1,71,66+,2394,0,1,0,0,0,0,0,1,0,914</v>
      </c>
    </row>
    <row r="1515" spans="1:57" ht="13.2" x14ac:dyDescent="0.25">
      <c r="A1515" s="8">
        <v>1124</v>
      </c>
      <c r="B1515" s="1">
        <v>67433</v>
      </c>
      <c r="C1515" s="8" t="str">
        <f t="shared" si="442"/>
        <v>High income</v>
      </c>
      <c r="D1515" s="31">
        <v>68</v>
      </c>
      <c r="E1515" s="34" t="str">
        <f t="shared" si="443"/>
        <v>Low spender</v>
      </c>
      <c r="F1515" s="10">
        <f t="shared" si="437"/>
        <v>1.0084083460620171E-3</v>
      </c>
      <c r="G1515" s="1">
        <v>0</v>
      </c>
      <c r="H1515" s="1">
        <v>2</v>
      </c>
      <c r="I1515" s="1">
        <v>51</v>
      </c>
      <c r="J1515" s="1">
        <v>615</v>
      </c>
      <c r="K1515" s="1">
        <v>28</v>
      </c>
      <c r="L1515" s="1">
        <v>259</v>
      </c>
      <c r="M1515" s="1">
        <v>12</v>
      </c>
      <c r="N1515" s="1">
        <v>48</v>
      </c>
      <c r="O1515" s="1">
        <v>30</v>
      </c>
      <c r="P1515" s="8">
        <f t="shared" si="444"/>
        <v>992</v>
      </c>
      <c r="Q1515" s="10">
        <f t="shared" si="445"/>
        <v>0.61995967741935487</v>
      </c>
      <c r="R1515" s="10">
        <f t="shared" si="446"/>
        <v>2.8225806451612902E-2</v>
      </c>
      <c r="S1515" s="10">
        <f t="shared" si="447"/>
        <v>0.26108870967741937</v>
      </c>
      <c r="T1515" s="10">
        <f t="shared" si="448"/>
        <v>1.2096774193548387E-2</v>
      </c>
      <c r="U1515" s="10">
        <f t="shared" si="449"/>
        <v>4.8387096774193547E-2</v>
      </c>
      <c r="V1515" s="10">
        <f t="shared" si="450"/>
        <v>3.0241935483870969E-2</v>
      </c>
      <c r="W1515" s="1">
        <v>4</v>
      </c>
      <c r="X1515" s="1">
        <v>6</v>
      </c>
      <c r="Y1515" s="1">
        <v>5</v>
      </c>
      <c r="Z1515" s="1">
        <v>13</v>
      </c>
      <c r="AA1515" s="8">
        <f t="shared" si="451"/>
        <v>28</v>
      </c>
      <c r="AB1515" s="10">
        <f t="shared" si="452"/>
        <v>0.14285714285714285</v>
      </c>
      <c r="AC1515" s="10">
        <f t="shared" si="453"/>
        <v>0.21428571428571427</v>
      </c>
      <c r="AD1515" s="10">
        <f t="shared" si="454"/>
        <v>0.17857142857142858</v>
      </c>
      <c r="AE1515" s="10">
        <f t="shared" si="455"/>
        <v>0.4642857142857143</v>
      </c>
      <c r="AF1515" s="1">
        <v>4</v>
      </c>
      <c r="AG1515" s="1">
        <v>0</v>
      </c>
      <c r="AH1515" s="1">
        <v>0</v>
      </c>
      <c r="AI1515" s="1">
        <v>0</v>
      </c>
      <c r="AJ1515" s="1">
        <v>1</v>
      </c>
      <c r="AK1515" s="1">
        <v>0</v>
      </c>
      <c r="AL1515" s="1">
        <v>0</v>
      </c>
      <c r="AM1515" s="1">
        <v>0</v>
      </c>
      <c r="AN1515" s="1">
        <v>68</v>
      </c>
      <c r="AO1515" s="20" t="str">
        <f t="shared" si="438"/>
        <v>66+</v>
      </c>
      <c r="AP1515" s="1">
        <v>2507</v>
      </c>
      <c r="AQ1515" s="1">
        <v>0</v>
      </c>
      <c r="AR1515" s="1">
        <v>1</v>
      </c>
      <c r="AS1515" s="1">
        <v>0</v>
      </c>
      <c r="AT1515" s="1">
        <v>0</v>
      </c>
      <c r="AU1515" s="1">
        <v>0</v>
      </c>
      <c r="AV1515" s="1">
        <v>0</v>
      </c>
      <c r="AW1515" s="1">
        <v>1</v>
      </c>
      <c r="AX1515" s="1">
        <v>0</v>
      </c>
      <c r="AY1515" s="1">
        <v>0</v>
      </c>
      <c r="AZ1515" s="1">
        <v>932</v>
      </c>
      <c r="BA1515" s="23">
        <v>42342</v>
      </c>
      <c r="BB1515" s="25">
        <f t="shared" si="439"/>
        <v>12</v>
      </c>
      <c r="BC1515" s="25" t="str">
        <f t="shared" si="440"/>
        <v>December</v>
      </c>
      <c r="BD1515" s="25">
        <v>1</v>
      </c>
      <c r="BE1515" t="str">
        <f t="shared" si="441"/>
        <v>1124,67433,High income,68,Low spender,0.00100840834606202,0,2,51,615,28,259,12,48,30,992,0.619959677419355,0.0282258064516129,0.261088709677419,0.0120967741935484,0.0483870967741935,0.030241935483871,4,6,5,13,28,0.142857142857143,0.214285714285714,0.178571428571429,0.464285714285714,4,0,0,0,1,0,0,0,68,66+,2507,0,1,0,0,0,0,1,0,0,932</v>
      </c>
    </row>
    <row r="1516" spans="1:57" ht="13.2" x14ac:dyDescent="0.25">
      <c r="A1516" s="8">
        <v>366</v>
      </c>
      <c r="B1516" s="1">
        <v>65148</v>
      </c>
      <c r="C1516" s="8" t="str">
        <f t="shared" si="442"/>
        <v>High income</v>
      </c>
      <c r="D1516" s="31">
        <v>485</v>
      </c>
      <c r="E1516" s="34" t="str">
        <f t="shared" si="443"/>
        <v>Low spender</v>
      </c>
      <c r="F1516" s="10">
        <f t="shared" si="437"/>
        <v>7.4445877079879659E-3</v>
      </c>
      <c r="G1516" s="1">
        <v>0</v>
      </c>
      <c r="H1516" s="1">
        <v>1</v>
      </c>
      <c r="I1516" s="1">
        <v>9</v>
      </c>
      <c r="J1516" s="1">
        <v>460</v>
      </c>
      <c r="K1516" s="1">
        <v>35</v>
      </c>
      <c r="L1516" s="1">
        <v>422</v>
      </c>
      <c r="M1516" s="1">
        <v>33</v>
      </c>
      <c r="N1516" s="1">
        <v>12</v>
      </c>
      <c r="O1516" s="1">
        <v>153</v>
      </c>
      <c r="P1516" s="8">
        <f t="shared" si="444"/>
        <v>1115</v>
      </c>
      <c r="Q1516" s="10">
        <f t="shared" si="445"/>
        <v>0.41255605381165922</v>
      </c>
      <c r="R1516" s="10">
        <f t="shared" si="446"/>
        <v>3.1390134529147982E-2</v>
      </c>
      <c r="S1516" s="10">
        <f t="shared" si="447"/>
        <v>0.37847533632286995</v>
      </c>
      <c r="T1516" s="10">
        <f t="shared" si="448"/>
        <v>2.9596412556053813E-2</v>
      </c>
      <c r="U1516" s="10">
        <f t="shared" si="449"/>
        <v>1.0762331838565023E-2</v>
      </c>
      <c r="V1516" s="10">
        <f t="shared" si="450"/>
        <v>0.13721973094170403</v>
      </c>
      <c r="W1516" s="1">
        <v>2</v>
      </c>
      <c r="X1516" s="1">
        <v>6</v>
      </c>
      <c r="Y1516" s="1">
        <v>6</v>
      </c>
      <c r="Z1516" s="1">
        <v>7</v>
      </c>
      <c r="AA1516" s="8">
        <f t="shared" si="451"/>
        <v>21</v>
      </c>
      <c r="AB1516" s="10">
        <f t="shared" si="452"/>
        <v>9.5238095238095233E-2</v>
      </c>
      <c r="AC1516" s="10">
        <f t="shared" si="453"/>
        <v>0.2857142857142857</v>
      </c>
      <c r="AD1516" s="10">
        <f t="shared" si="454"/>
        <v>0.2857142857142857</v>
      </c>
      <c r="AE1516" s="10">
        <f t="shared" si="455"/>
        <v>0.33333333333333331</v>
      </c>
      <c r="AF1516" s="1">
        <v>4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62</v>
      </c>
      <c r="AO1516" s="20" t="str">
        <f t="shared" si="438"/>
        <v>50-65</v>
      </c>
      <c r="AP1516" s="1">
        <v>2749</v>
      </c>
      <c r="AQ1516" s="1">
        <v>0</v>
      </c>
      <c r="AR1516" s="1">
        <v>1</v>
      </c>
      <c r="AS1516" s="1">
        <v>0</v>
      </c>
      <c r="AT1516" s="1">
        <v>0</v>
      </c>
      <c r="AU1516" s="1">
        <v>0</v>
      </c>
      <c r="AV1516" s="1">
        <v>0</v>
      </c>
      <c r="AW1516" s="1">
        <v>1</v>
      </c>
      <c r="AX1516" s="1">
        <v>0</v>
      </c>
      <c r="AY1516" s="1">
        <v>0</v>
      </c>
      <c r="AZ1516" s="1">
        <v>809</v>
      </c>
      <c r="BA1516" s="23">
        <v>42100</v>
      </c>
      <c r="BB1516" s="25">
        <f t="shared" si="439"/>
        <v>4</v>
      </c>
      <c r="BC1516" s="25" t="str">
        <f t="shared" si="440"/>
        <v>April</v>
      </c>
      <c r="BD1516" s="25">
        <v>1</v>
      </c>
      <c r="BE1516" t="str">
        <f t="shared" si="441"/>
        <v>366,65148,High income,485,Low spender,0.00744458770798797,0,1,9,460,35,422,33,12,153,1115,0.412556053811659,0.031390134529148,0.37847533632287,0.0295964125560538,0.010762331838565,0.137219730941704,2,6,6,7,21,0.0952380952380952,0.285714285714286,0.285714285714286,0.333333333333333,4,0,0,0,0,0,0,0,62,50-65,2749,0,1,0,0,0,0,1,0,0,809</v>
      </c>
    </row>
    <row r="1517" spans="1:57" ht="13.2" x14ac:dyDescent="0.25">
      <c r="A1517" s="8">
        <v>134</v>
      </c>
      <c r="B1517" s="1">
        <v>65991</v>
      </c>
      <c r="C1517" s="8" t="str">
        <f t="shared" si="442"/>
        <v>High income</v>
      </c>
      <c r="D1517" s="31">
        <v>693</v>
      </c>
      <c r="E1517" s="34" t="str">
        <f t="shared" si="443"/>
        <v>High spender</v>
      </c>
      <c r="F1517" s="10">
        <f t="shared" si="437"/>
        <v>1.050143201345638E-2</v>
      </c>
      <c r="G1517" s="1">
        <v>0</v>
      </c>
      <c r="H1517" s="1">
        <v>1</v>
      </c>
      <c r="I1517" s="1">
        <v>21</v>
      </c>
      <c r="J1517" s="1">
        <v>507</v>
      </c>
      <c r="K1517" s="1">
        <v>19</v>
      </c>
      <c r="L1517" s="1">
        <v>364</v>
      </c>
      <c r="M1517" s="1">
        <v>25</v>
      </c>
      <c r="N1517" s="1">
        <v>47</v>
      </c>
      <c r="O1517" s="1">
        <v>9</v>
      </c>
      <c r="P1517" s="8">
        <f t="shared" si="444"/>
        <v>971</v>
      </c>
      <c r="Q1517" s="10">
        <f t="shared" si="445"/>
        <v>0.52214212152420181</v>
      </c>
      <c r="R1517" s="10">
        <f t="shared" si="446"/>
        <v>1.9567456230690009E-2</v>
      </c>
      <c r="S1517" s="10">
        <f t="shared" si="447"/>
        <v>0.37487126673532439</v>
      </c>
      <c r="T1517" s="10">
        <f t="shared" si="448"/>
        <v>2.5746652935118436E-2</v>
      </c>
      <c r="U1517" s="10">
        <f t="shared" si="449"/>
        <v>4.8403707518022657E-2</v>
      </c>
      <c r="V1517" s="10">
        <f t="shared" si="450"/>
        <v>9.2687950566426366E-3</v>
      </c>
      <c r="W1517" s="1">
        <v>3</v>
      </c>
      <c r="X1517" s="1">
        <v>9</v>
      </c>
      <c r="Y1517" s="1">
        <v>5</v>
      </c>
      <c r="Z1517" s="1">
        <v>10</v>
      </c>
      <c r="AA1517" s="8">
        <f t="shared" si="451"/>
        <v>27</v>
      </c>
      <c r="AB1517" s="10">
        <f t="shared" si="452"/>
        <v>0.1111111111111111</v>
      </c>
      <c r="AC1517" s="10">
        <f t="shared" si="453"/>
        <v>0.33333333333333331</v>
      </c>
      <c r="AD1517" s="10">
        <f t="shared" si="454"/>
        <v>0.18518518518518517</v>
      </c>
      <c r="AE1517" s="10">
        <f t="shared" si="455"/>
        <v>0.37037037037037035</v>
      </c>
      <c r="AF1517" s="1">
        <v>7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44</v>
      </c>
      <c r="AO1517" s="20" t="str">
        <f t="shared" si="438"/>
        <v>36-50</v>
      </c>
      <c r="AP1517" s="1">
        <v>2819</v>
      </c>
      <c r="AQ1517" s="1">
        <v>0</v>
      </c>
      <c r="AR1517" s="1">
        <v>1</v>
      </c>
      <c r="AS1517" s="1">
        <v>0</v>
      </c>
      <c r="AT1517" s="1">
        <v>0</v>
      </c>
      <c r="AU1517" s="1">
        <v>0</v>
      </c>
      <c r="AV1517" s="1">
        <v>0</v>
      </c>
      <c r="AW1517" s="1">
        <v>1</v>
      </c>
      <c r="AX1517" s="1">
        <v>0</v>
      </c>
      <c r="AY1517" s="1">
        <v>0</v>
      </c>
      <c r="AZ1517" s="1">
        <v>953</v>
      </c>
      <c r="BA1517" s="23">
        <v>42030</v>
      </c>
      <c r="BB1517" s="25">
        <f t="shared" si="439"/>
        <v>1</v>
      </c>
      <c r="BC1517" s="25" t="str">
        <f t="shared" si="440"/>
        <v>January</v>
      </c>
      <c r="BD1517" s="25">
        <v>1</v>
      </c>
      <c r="BE1517" t="str">
        <f t="shared" si="441"/>
        <v>134,65991,High income,693,High spender,0.0105014320134564,0,1,21,507,19,364,25,47,9,971,0.522142121524202,0.01956745623069,0.374871266735324,0.0257466529351184,0.0484037075180227,0.00926879505664264,3,9,5,10,27,0.111111111111111,0.333333333333333,0.185185185185185,0.37037037037037,7,0,0,0,0,0,0,0,44,36-50,2819,0,1,0,0,0,0,1,0,0,953</v>
      </c>
    </row>
    <row r="1518" spans="1:57" ht="13.2" x14ac:dyDescent="0.25">
      <c r="A1518" s="8">
        <v>810</v>
      </c>
      <c r="B1518" s="1">
        <v>102692</v>
      </c>
      <c r="C1518" s="8" t="str">
        <f t="shared" si="442"/>
        <v>High income</v>
      </c>
      <c r="D1518" s="31">
        <v>264</v>
      </c>
      <c r="E1518" s="34" t="str">
        <f t="shared" si="443"/>
        <v>Low spender</v>
      </c>
      <c r="F1518" s="10">
        <f t="shared" si="437"/>
        <v>2.5707942196081485E-3</v>
      </c>
      <c r="G1518" s="1">
        <v>0</v>
      </c>
      <c r="H1518" s="1">
        <v>0</v>
      </c>
      <c r="I1518" s="1">
        <v>5</v>
      </c>
      <c r="J1518" s="1">
        <v>168</v>
      </c>
      <c r="K1518" s="1">
        <v>148</v>
      </c>
      <c r="L1518" s="1">
        <v>444</v>
      </c>
      <c r="M1518" s="1">
        <v>32</v>
      </c>
      <c r="N1518" s="1">
        <v>172</v>
      </c>
      <c r="O1518" s="1">
        <v>148</v>
      </c>
      <c r="P1518" s="8">
        <f t="shared" si="444"/>
        <v>1112</v>
      </c>
      <c r="Q1518" s="10">
        <f t="shared" si="445"/>
        <v>0.15107913669064749</v>
      </c>
      <c r="R1518" s="10">
        <f t="shared" si="446"/>
        <v>0.13309352517985612</v>
      </c>
      <c r="S1518" s="10">
        <f t="shared" si="447"/>
        <v>0.39928057553956836</v>
      </c>
      <c r="T1518" s="10">
        <f t="shared" si="448"/>
        <v>2.8776978417266189E-2</v>
      </c>
      <c r="U1518" s="10">
        <f t="shared" si="449"/>
        <v>0.15467625899280577</v>
      </c>
      <c r="V1518" s="10">
        <f t="shared" si="450"/>
        <v>0.13309352517985612</v>
      </c>
      <c r="W1518" s="1">
        <v>1</v>
      </c>
      <c r="X1518" s="1">
        <v>6</v>
      </c>
      <c r="Y1518" s="1">
        <v>9</v>
      </c>
      <c r="Z1518" s="1">
        <v>13</v>
      </c>
      <c r="AA1518" s="8">
        <f t="shared" si="451"/>
        <v>29</v>
      </c>
      <c r="AB1518" s="10">
        <f t="shared" si="452"/>
        <v>3.4482758620689655E-2</v>
      </c>
      <c r="AC1518" s="10">
        <f t="shared" si="453"/>
        <v>0.20689655172413793</v>
      </c>
      <c r="AD1518" s="10">
        <f t="shared" si="454"/>
        <v>0.31034482758620691</v>
      </c>
      <c r="AE1518" s="10">
        <f t="shared" si="455"/>
        <v>0.44827586206896552</v>
      </c>
      <c r="AF1518" s="1">
        <v>2</v>
      </c>
      <c r="AG1518" s="1">
        <v>1</v>
      </c>
      <c r="AH1518" s="1">
        <v>1</v>
      </c>
      <c r="AI1518" s="1">
        <v>0</v>
      </c>
      <c r="AJ1518" s="1">
        <v>1</v>
      </c>
      <c r="AK1518" s="1">
        <v>1</v>
      </c>
      <c r="AL1518" s="1">
        <v>0</v>
      </c>
      <c r="AM1518" s="1">
        <v>1</v>
      </c>
      <c r="AN1518" s="1">
        <v>46</v>
      </c>
      <c r="AO1518" s="20" t="str">
        <f t="shared" si="438"/>
        <v>36-50</v>
      </c>
      <c r="AP1518" s="1">
        <v>2609</v>
      </c>
      <c r="AQ1518" s="1">
        <v>1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1</v>
      </c>
      <c r="AX1518" s="1">
        <v>0</v>
      </c>
      <c r="AY1518" s="1">
        <v>0</v>
      </c>
      <c r="AZ1518" s="1">
        <v>816</v>
      </c>
      <c r="BA1518" s="23">
        <v>42240</v>
      </c>
      <c r="BB1518" s="25">
        <f t="shared" si="439"/>
        <v>8</v>
      </c>
      <c r="BC1518" s="25" t="str">
        <f t="shared" si="440"/>
        <v>August</v>
      </c>
      <c r="BD1518" s="25">
        <v>1</v>
      </c>
      <c r="BE1518" t="str">
        <f t="shared" si="441"/>
        <v>810,102692,High income,264,Low spender,0.00257079421960815,0,0,5,168,148,444,32,172,148,1112,0.151079136690647,0.133093525179856,0.399280575539568,0.0287769784172662,0.154676258992806,0.133093525179856,1,6,9,13,29,0.0344827586206897,0.206896551724138,0.310344827586207,0.448275862068966,2,1,1,0,1,1,0,1,46,36-50,2609,1,0,0,0,0,0,1,0,0,816</v>
      </c>
    </row>
    <row r="1519" spans="1:57" ht="13.2" x14ac:dyDescent="0.25">
      <c r="A1519" s="8">
        <v>652</v>
      </c>
      <c r="B1519" s="1">
        <v>56796</v>
      </c>
      <c r="C1519" s="8" t="str">
        <f t="shared" si="442"/>
        <v>High income</v>
      </c>
      <c r="D1519" s="31">
        <v>12</v>
      </c>
      <c r="E1519" s="34" t="str">
        <f t="shared" si="443"/>
        <v>Low spender</v>
      </c>
      <c r="F1519" s="10">
        <f t="shared" si="437"/>
        <v>2.1128248468201986E-4</v>
      </c>
      <c r="G1519" s="1">
        <v>0</v>
      </c>
      <c r="H1519" s="1">
        <v>1</v>
      </c>
      <c r="I1519" s="1">
        <v>24</v>
      </c>
      <c r="J1519" s="1">
        <v>656</v>
      </c>
      <c r="K1519" s="1">
        <v>38</v>
      </c>
      <c r="L1519" s="1">
        <v>161</v>
      </c>
      <c r="M1519" s="1">
        <v>62</v>
      </c>
      <c r="N1519" s="1">
        <v>47</v>
      </c>
      <c r="O1519" s="1">
        <v>37</v>
      </c>
      <c r="P1519" s="8">
        <f t="shared" si="444"/>
        <v>1001</v>
      </c>
      <c r="Q1519" s="10">
        <f t="shared" si="445"/>
        <v>0.65534465534465536</v>
      </c>
      <c r="R1519" s="10">
        <f t="shared" si="446"/>
        <v>3.796203796203796E-2</v>
      </c>
      <c r="S1519" s="10">
        <f t="shared" si="447"/>
        <v>0.16083916083916083</v>
      </c>
      <c r="T1519" s="10">
        <f t="shared" si="448"/>
        <v>6.1938061938061936E-2</v>
      </c>
      <c r="U1519" s="10">
        <f t="shared" si="449"/>
        <v>4.6953046953046952E-2</v>
      </c>
      <c r="V1519" s="10">
        <f t="shared" si="450"/>
        <v>3.696303696303696E-2</v>
      </c>
      <c r="W1519" s="1">
        <v>3</v>
      </c>
      <c r="X1519" s="1">
        <v>8</v>
      </c>
      <c r="Y1519" s="1">
        <v>9</v>
      </c>
      <c r="Z1519" s="1">
        <v>7</v>
      </c>
      <c r="AA1519" s="8">
        <f t="shared" si="451"/>
        <v>27</v>
      </c>
      <c r="AB1519" s="10">
        <f t="shared" si="452"/>
        <v>0.1111111111111111</v>
      </c>
      <c r="AC1519" s="10">
        <f t="shared" si="453"/>
        <v>0.29629629629629628</v>
      </c>
      <c r="AD1519" s="10">
        <f t="shared" si="454"/>
        <v>0.33333333333333331</v>
      </c>
      <c r="AE1519" s="10">
        <f t="shared" si="455"/>
        <v>0.25925925925925924</v>
      </c>
      <c r="AF1519" s="1">
        <v>7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51</v>
      </c>
      <c r="AO1519" s="20" t="str">
        <f t="shared" si="438"/>
        <v>50-65</v>
      </c>
      <c r="AP1519" s="1">
        <v>2657</v>
      </c>
      <c r="AQ1519" s="1">
        <v>0</v>
      </c>
      <c r="AR1519" s="1">
        <v>1</v>
      </c>
      <c r="AS1519" s="1">
        <v>0</v>
      </c>
      <c r="AT1519" s="1">
        <v>0</v>
      </c>
      <c r="AU1519" s="1">
        <v>0</v>
      </c>
      <c r="AV1519" s="1">
        <v>0</v>
      </c>
      <c r="AW1519" s="1">
        <v>1</v>
      </c>
      <c r="AX1519" s="1">
        <v>0</v>
      </c>
      <c r="AY1519" s="1">
        <v>0</v>
      </c>
      <c r="AZ1519" s="1">
        <v>927</v>
      </c>
      <c r="BA1519" s="23">
        <v>42192</v>
      </c>
      <c r="BB1519" s="25">
        <f t="shared" si="439"/>
        <v>7</v>
      </c>
      <c r="BC1519" s="25" t="str">
        <f t="shared" si="440"/>
        <v>July</v>
      </c>
      <c r="BD1519" s="25">
        <v>1</v>
      </c>
      <c r="BE1519" t="str">
        <f t="shared" si="441"/>
        <v>652,56796,High income,12,Low spender,0.00021128248468202,0,1,24,656,38,161,62,47,37,1001,0.655344655344655,0.037962037962038,0.160839160839161,0.0619380619380619,0.046953046953047,0.036963036963037,3,8,9,7,27,0.111111111111111,0.296296296296296,0.333333333333333,0.259259259259259,7,0,0,0,0,0,0,0,51,50-65,2657,0,1,0,0,0,0,1,0,0,927</v>
      </c>
    </row>
    <row r="1520" spans="1:57" ht="13.2" x14ac:dyDescent="0.25">
      <c r="A1520" s="8">
        <v>1161</v>
      </c>
      <c r="B1520" s="1">
        <v>71965</v>
      </c>
      <c r="C1520" s="8" t="str">
        <f t="shared" si="442"/>
        <v>High income</v>
      </c>
      <c r="D1520" s="31">
        <v>1681</v>
      </c>
      <c r="E1520" s="34" t="str">
        <f t="shared" si="443"/>
        <v>High spender</v>
      </c>
      <c r="F1520" s="10">
        <f t="shared" si="437"/>
        <v>2.3358577086083514E-2</v>
      </c>
      <c r="G1520" s="1">
        <v>0</v>
      </c>
      <c r="H1520" s="1">
        <v>1</v>
      </c>
      <c r="I1520" s="1">
        <v>21</v>
      </c>
      <c r="J1520" s="1">
        <v>572</v>
      </c>
      <c r="K1520" s="1">
        <v>19</v>
      </c>
      <c r="L1520" s="1">
        <v>286</v>
      </c>
      <c r="M1520" s="1">
        <v>50</v>
      </c>
      <c r="N1520" s="1">
        <v>38</v>
      </c>
      <c r="O1520" s="1">
        <v>248</v>
      </c>
      <c r="P1520" s="8">
        <f t="shared" si="444"/>
        <v>1213</v>
      </c>
      <c r="Q1520" s="10">
        <f t="shared" si="445"/>
        <v>0.47155812036273703</v>
      </c>
      <c r="R1520" s="10">
        <f t="shared" si="446"/>
        <v>1.5663643858202802E-2</v>
      </c>
      <c r="S1520" s="10">
        <f t="shared" si="447"/>
        <v>0.23577906018136852</v>
      </c>
      <c r="T1520" s="10">
        <f t="shared" si="448"/>
        <v>4.1220115416323165E-2</v>
      </c>
      <c r="U1520" s="10">
        <f t="shared" si="449"/>
        <v>3.1327287716405604E-2</v>
      </c>
      <c r="V1520" s="10">
        <f t="shared" si="450"/>
        <v>0.20445177246496291</v>
      </c>
      <c r="W1520" s="1">
        <v>3</v>
      </c>
      <c r="X1520" s="1">
        <v>6</v>
      </c>
      <c r="Y1520" s="1">
        <v>3</v>
      </c>
      <c r="Z1520" s="1">
        <v>5</v>
      </c>
      <c r="AA1520" s="8">
        <f t="shared" si="451"/>
        <v>17</v>
      </c>
      <c r="AB1520" s="10">
        <f t="shared" si="452"/>
        <v>0.17647058823529413</v>
      </c>
      <c r="AC1520" s="10">
        <f t="shared" si="453"/>
        <v>0.35294117647058826</v>
      </c>
      <c r="AD1520" s="10">
        <f t="shared" si="454"/>
        <v>0.17647058823529413</v>
      </c>
      <c r="AE1520" s="10">
        <f t="shared" si="455"/>
        <v>0.29411764705882354</v>
      </c>
      <c r="AF1520" s="1">
        <v>3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69</v>
      </c>
      <c r="AO1520" s="20" t="str">
        <f t="shared" si="438"/>
        <v>66+</v>
      </c>
      <c r="AP1520" s="1">
        <v>2494</v>
      </c>
      <c r="AQ1520" s="1">
        <v>0</v>
      </c>
      <c r="AR1520" s="1">
        <v>1</v>
      </c>
      <c r="AS1520" s="1">
        <v>0</v>
      </c>
      <c r="AT1520" s="1">
        <v>0</v>
      </c>
      <c r="AU1520" s="1">
        <v>0</v>
      </c>
      <c r="AV1520" s="1">
        <v>0</v>
      </c>
      <c r="AW1520" s="1">
        <v>1</v>
      </c>
      <c r="AX1520" s="1">
        <v>0</v>
      </c>
      <c r="AY1520" s="1">
        <v>0</v>
      </c>
      <c r="AZ1520" s="1">
        <v>717</v>
      </c>
      <c r="BA1520" s="23">
        <v>42355</v>
      </c>
      <c r="BB1520" s="25">
        <f t="shared" si="439"/>
        <v>12</v>
      </c>
      <c r="BC1520" s="25" t="str">
        <f t="shared" si="440"/>
        <v>December</v>
      </c>
      <c r="BD1520" s="25">
        <v>1</v>
      </c>
      <c r="BE1520" t="str">
        <f t="shared" si="441"/>
        <v>1161,71965,High income,1681,High spender,0.0233585770860835,0,1,21,572,19,286,50,38,248,1213,0.471558120362737,0.0156636438582028,0.235779060181369,0.0412201154163232,0.0313272877164056,0.204451772464963,3,6,3,5,17,0.176470588235294,0.352941176470588,0.176470588235294,0.294117647058824,3,0,0,0,0,0,0,0,69,66+,2494,0,1,0,0,0,0,1,0,0,717</v>
      </c>
    </row>
    <row r="1521" spans="1:57" ht="13.2" x14ac:dyDescent="0.25">
      <c r="A1521" s="8">
        <v>186</v>
      </c>
      <c r="B1521" s="1">
        <v>70647</v>
      </c>
      <c r="C1521" s="8" t="str">
        <f t="shared" si="442"/>
        <v>High income</v>
      </c>
      <c r="D1521" s="31">
        <v>64</v>
      </c>
      <c r="E1521" s="34" t="str">
        <f t="shared" si="443"/>
        <v>Low spender</v>
      </c>
      <c r="F1521" s="10">
        <f t="shared" si="437"/>
        <v>9.0591249451498293E-4</v>
      </c>
      <c r="G1521" s="1">
        <v>0</v>
      </c>
      <c r="H1521" s="1">
        <v>1</v>
      </c>
      <c r="I1521" s="1">
        <v>65</v>
      </c>
      <c r="J1521" s="1">
        <v>561</v>
      </c>
      <c r="K1521" s="1">
        <v>85</v>
      </c>
      <c r="L1521" s="1">
        <v>171</v>
      </c>
      <c r="M1521" s="1">
        <v>25</v>
      </c>
      <c r="N1521" s="1">
        <v>123</v>
      </c>
      <c r="O1521" s="1">
        <v>114</v>
      </c>
      <c r="P1521" s="8">
        <f t="shared" si="444"/>
        <v>1079</v>
      </c>
      <c r="Q1521" s="10">
        <f t="shared" si="445"/>
        <v>0.51992585727525487</v>
      </c>
      <c r="R1521" s="10">
        <f t="shared" si="446"/>
        <v>7.8776645041705284E-2</v>
      </c>
      <c r="S1521" s="10">
        <f t="shared" si="447"/>
        <v>0.15848007414272475</v>
      </c>
      <c r="T1521" s="10">
        <f t="shared" si="448"/>
        <v>2.3169601482854494E-2</v>
      </c>
      <c r="U1521" s="10">
        <f t="shared" si="449"/>
        <v>0.11399443929564411</v>
      </c>
      <c r="V1521" s="10">
        <f t="shared" si="450"/>
        <v>0.1056533827618165</v>
      </c>
      <c r="W1521" s="1">
        <v>2</v>
      </c>
      <c r="X1521" s="1">
        <v>4</v>
      </c>
      <c r="Y1521" s="1">
        <v>7</v>
      </c>
      <c r="Z1521" s="1">
        <v>13</v>
      </c>
      <c r="AA1521" s="8">
        <f t="shared" si="451"/>
        <v>26</v>
      </c>
      <c r="AB1521" s="10">
        <f t="shared" si="452"/>
        <v>7.6923076923076927E-2</v>
      </c>
      <c r="AC1521" s="10">
        <f t="shared" si="453"/>
        <v>0.15384615384615385</v>
      </c>
      <c r="AD1521" s="10">
        <f t="shared" si="454"/>
        <v>0.26923076923076922</v>
      </c>
      <c r="AE1521" s="10">
        <f t="shared" si="455"/>
        <v>0.5</v>
      </c>
      <c r="AF1521" s="1">
        <v>2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53</v>
      </c>
      <c r="AO1521" s="20" t="str">
        <f t="shared" si="438"/>
        <v>50-65</v>
      </c>
      <c r="AP1521" s="1">
        <v>2805</v>
      </c>
      <c r="AQ1521" s="1">
        <v>1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1</v>
      </c>
      <c r="AX1521" s="1">
        <v>0</v>
      </c>
      <c r="AY1521" s="1">
        <v>0</v>
      </c>
      <c r="AZ1521" s="1">
        <v>851</v>
      </c>
      <c r="BA1521" s="23">
        <v>42044</v>
      </c>
      <c r="BB1521" s="25">
        <f t="shared" si="439"/>
        <v>2</v>
      </c>
      <c r="BC1521" s="25" t="str">
        <f t="shared" si="440"/>
        <v>February</v>
      </c>
      <c r="BD1521" s="25">
        <v>1</v>
      </c>
      <c r="BE1521" t="str">
        <f t="shared" si="441"/>
        <v>186,70647,High income,64,Low spender,0.000905912494514983,0,1,65,561,85,171,25,123,114,1079,0.519925857275255,0.0787766450417053,0.158480074142725,0.0231696014828545,0.113994439295644,0.105653382761817,2,4,7,13,26,0.0769230769230769,0.153846153846154,0.269230769230769,0.5,2,0,0,0,0,0,0,0,53,50-65,2805,1,0,0,0,0,0,1,0,0,851</v>
      </c>
    </row>
    <row r="1522" spans="1:57" ht="13.2" x14ac:dyDescent="0.25">
      <c r="A1522" s="8">
        <v>731</v>
      </c>
      <c r="B1522" s="1">
        <v>101970</v>
      </c>
      <c r="C1522" s="8" t="str">
        <f t="shared" si="442"/>
        <v>High income</v>
      </c>
      <c r="D1522" s="31">
        <v>150</v>
      </c>
      <c r="E1522" s="34" t="str">
        <f t="shared" si="443"/>
        <v>Low spender</v>
      </c>
      <c r="F1522" s="10">
        <f t="shared" si="437"/>
        <v>1.4710208884966167E-3</v>
      </c>
      <c r="G1522" s="1">
        <v>0</v>
      </c>
      <c r="H1522" s="1">
        <v>0</v>
      </c>
      <c r="I1522" s="1">
        <v>69</v>
      </c>
      <c r="J1522" s="1">
        <v>722</v>
      </c>
      <c r="K1522" s="1">
        <v>27</v>
      </c>
      <c r="L1522" s="1">
        <v>102</v>
      </c>
      <c r="M1522" s="1">
        <v>44</v>
      </c>
      <c r="N1522" s="1">
        <v>72</v>
      </c>
      <c r="O1522" s="1">
        <v>168</v>
      </c>
      <c r="P1522" s="8">
        <f t="shared" si="444"/>
        <v>1135</v>
      </c>
      <c r="Q1522" s="10">
        <f t="shared" si="445"/>
        <v>0.63612334801762116</v>
      </c>
      <c r="R1522" s="10">
        <f t="shared" si="446"/>
        <v>2.378854625550661E-2</v>
      </c>
      <c r="S1522" s="10">
        <f t="shared" si="447"/>
        <v>8.9867841409691632E-2</v>
      </c>
      <c r="T1522" s="10">
        <f t="shared" si="448"/>
        <v>3.8766519823788544E-2</v>
      </c>
      <c r="U1522" s="10">
        <f t="shared" si="449"/>
        <v>6.3436123348017626E-2</v>
      </c>
      <c r="V1522" s="10">
        <f t="shared" si="450"/>
        <v>0.14801762114537445</v>
      </c>
      <c r="W1522" s="1">
        <v>0</v>
      </c>
      <c r="X1522" s="1">
        <v>6</v>
      </c>
      <c r="Y1522" s="1">
        <v>8</v>
      </c>
      <c r="Z1522" s="1">
        <v>13</v>
      </c>
      <c r="AA1522" s="8">
        <f t="shared" si="451"/>
        <v>27</v>
      </c>
      <c r="AB1522" s="10">
        <f t="shared" si="452"/>
        <v>0</v>
      </c>
      <c r="AC1522" s="10">
        <f t="shared" si="453"/>
        <v>0.22222222222222221</v>
      </c>
      <c r="AD1522" s="10">
        <f t="shared" si="454"/>
        <v>0.29629629629629628</v>
      </c>
      <c r="AE1522" s="10">
        <f t="shared" si="455"/>
        <v>0.48148148148148145</v>
      </c>
      <c r="AF1522" s="1">
        <v>2</v>
      </c>
      <c r="AG1522" s="1">
        <v>1</v>
      </c>
      <c r="AH1522" s="1">
        <v>0</v>
      </c>
      <c r="AI1522" s="1">
        <v>0</v>
      </c>
      <c r="AJ1522" s="1">
        <v>1</v>
      </c>
      <c r="AK1522" s="1">
        <v>1</v>
      </c>
      <c r="AL1522" s="1">
        <v>0</v>
      </c>
      <c r="AM1522" s="1">
        <v>1</v>
      </c>
      <c r="AN1522" s="1">
        <v>37</v>
      </c>
      <c r="AO1522" s="20" t="str">
        <f t="shared" si="438"/>
        <v>36-50</v>
      </c>
      <c r="AP1522" s="1">
        <v>2633</v>
      </c>
      <c r="AQ1522" s="1">
        <v>0</v>
      </c>
      <c r="AR1522" s="1">
        <v>0</v>
      </c>
      <c r="AS1522" s="1">
        <v>1</v>
      </c>
      <c r="AT1522" s="1">
        <v>0</v>
      </c>
      <c r="AU1522" s="1">
        <v>0</v>
      </c>
      <c r="AV1522" s="1">
        <v>0</v>
      </c>
      <c r="AW1522" s="1">
        <v>1</v>
      </c>
      <c r="AX1522" s="1">
        <v>0</v>
      </c>
      <c r="AY1522" s="1">
        <v>0</v>
      </c>
      <c r="AZ1522" s="1">
        <v>799</v>
      </c>
      <c r="BA1522" s="23">
        <v>42216</v>
      </c>
      <c r="BB1522" s="25">
        <f t="shared" si="439"/>
        <v>7</v>
      </c>
      <c r="BC1522" s="25" t="str">
        <f t="shared" si="440"/>
        <v>July</v>
      </c>
      <c r="BD1522" s="25">
        <v>1</v>
      </c>
      <c r="BE1522" t="str">
        <f t="shared" si="441"/>
        <v>731,101970,High income,150,Low spender,0.00147102088849662,0,0,69,722,27,102,44,72,168,1135,0.636123348017621,0.0237885462555066,0.0898678414096916,0.0387665198237885,0.0634361233480176,0.148017621145374,0,6,8,13,27,0,0.222222222222222,0.296296296296296,0.481481481481481,2,1,0,0,1,1,0,1,37,36-50,2633,0,0,1,0,0,0,1,0,0,799</v>
      </c>
    </row>
    <row r="1523" spans="1:57" ht="13.2" x14ac:dyDescent="0.25">
      <c r="A1523" s="8">
        <v>1492</v>
      </c>
      <c r="B1523" s="1">
        <v>63285</v>
      </c>
      <c r="C1523" s="8" t="str">
        <f t="shared" si="442"/>
        <v>High income</v>
      </c>
      <c r="D1523" s="31">
        <v>63</v>
      </c>
      <c r="E1523" s="34" t="str">
        <f t="shared" si="443"/>
        <v>Low spender</v>
      </c>
      <c r="F1523" s="10">
        <f t="shared" si="437"/>
        <v>9.9549656316662706E-4</v>
      </c>
      <c r="G1523" s="1">
        <v>0</v>
      </c>
      <c r="H1523" s="1">
        <v>0</v>
      </c>
      <c r="I1523" s="1">
        <v>84</v>
      </c>
      <c r="J1523" s="1">
        <v>508</v>
      </c>
      <c r="K1523" s="1">
        <v>124</v>
      </c>
      <c r="L1523" s="1">
        <v>249</v>
      </c>
      <c r="M1523" s="1">
        <v>50</v>
      </c>
      <c r="N1523" s="1">
        <v>38</v>
      </c>
      <c r="O1523" s="1">
        <v>134</v>
      </c>
      <c r="P1523" s="8">
        <f t="shared" si="444"/>
        <v>1103</v>
      </c>
      <c r="Q1523" s="10">
        <f t="shared" si="445"/>
        <v>0.46056210335448777</v>
      </c>
      <c r="R1523" s="10">
        <f t="shared" si="446"/>
        <v>0.11242067089755213</v>
      </c>
      <c r="S1523" s="10">
        <f t="shared" si="447"/>
        <v>0.22574796010879419</v>
      </c>
      <c r="T1523" s="10">
        <f t="shared" si="448"/>
        <v>4.5330915684496827E-2</v>
      </c>
      <c r="U1523" s="10">
        <f t="shared" si="449"/>
        <v>3.4451495920217588E-2</v>
      </c>
      <c r="V1523" s="10">
        <f t="shared" si="450"/>
        <v>0.1214868540344515</v>
      </c>
      <c r="W1523" s="1">
        <v>1</v>
      </c>
      <c r="X1523" s="1">
        <v>6</v>
      </c>
      <c r="Y1523" s="1">
        <v>5</v>
      </c>
      <c r="Z1523" s="1">
        <v>13</v>
      </c>
      <c r="AA1523" s="8">
        <f t="shared" si="451"/>
        <v>25</v>
      </c>
      <c r="AB1523" s="10">
        <f t="shared" si="452"/>
        <v>0.04</v>
      </c>
      <c r="AC1523" s="10">
        <f t="shared" si="453"/>
        <v>0.24</v>
      </c>
      <c r="AD1523" s="10">
        <f t="shared" si="454"/>
        <v>0.2</v>
      </c>
      <c r="AE1523" s="10">
        <f t="shared" si="455"/>
        <v>0.52</v>
      </c>
      <c r="AF1523" s="1">
        <v>3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75</v>
      </c>
      <c r="AO1523" s="20" t="str">
        <f t="shared" si="438"/>
        <v>66+</v>
      </c>
      <c r="AP1523" s="1">
        <v>2395</v>
      </c>
      <c r="AQ1523" s="1">
        <v>0</v>
      </c>
      <c r="AR1523" s="1">
        <v>0</v>
      </c>
      <c r="AS1523" s="1">
        <v>0</v>
      </c>
      <c r="AT1523" s="1">
        <v>0</v>
      </c>
      <c r="AU1523" s="1">
        <v>1</v>
      </c>
      <c r="AV1523" s="1">
        <v>0</v>
      </c>
      <c r="AW1523" s="1">
        <v>1</v>
      </c>
      <c r="AX1523" s="1">
        <v>0</v>
      </c>
      <c r="AY1523" s="1">
        <v>0</v>
      </c>
      <c r="AZ1523" s="1">
        <v>835</v>
      </c>
      <c r="BA1523" s="23">
        <v>42454</v>
      </c>
      <c r="BB1523" s="25">
        <f t="shared" si="439"/>
        <v>3</v>
      </c>
      <c r="BC1523" s="25" t="str">
        <f t="shared" si="440"/>
        <v>March</v>
      </c>
      <c r="BD1523" s="25">
        <v>1</v>
      </c>
      <c r="BE1523" t="str">
        <f t="shared" si="441"/>
        <v>1492,63285,High income,63,Low spender,0.000995496563166627,0,0,84,508,124,249,50,38,134,1103,0.460562103354488,0.112420670897552,0.225747960108794,0.0453309156844968,0.0344514959202176,0.121486854034452,1,6,5,13,25,0.04,0.24,0.2,0.52,3,0,0,0,0,0,0,0,75,66+,2395,0,0,0,0,1,0,1,0,0,835</v>
      </c>
    </row>
    <row r="1524" spans="1:57" ht="13.2" x14ac:dyDescent="0.25">
      <c r="A1524" s="8">
        <v>1955</v>
      </c>
      <c r="B1524" s="1">
        <v>78468</v>
      </c>
      <c r="C1524" s="8" t="str">
        <f t="shared" si="442"/>
        <v>High income</v>
      </c>
      <c r="D1524" s="31">
        <v>116</v>
      </c>
      <c r="E1524" s="34" t="str">
        <f t="shared" si="443"/>
        <v>Low spender</v>
      </c>
      <c r="F1524" s="10">
        <f t="shared" si="437"/>
        <v>1.4783096294030689E-3</v>
      </c>
      <c r="G1524" s="1">
        <v>0</v>
      </c>
      <c r="H1524" s="1">
        <v>0</v>
      </c>
      <c r="I1524" s="1">
        <v>29</v>
      </c>
      <c r="J1524" s="1">
        <v>434</v>
      </c>
      <c r="K1524" s="1">
        <v>22</v>
      </c>
      <c r="L1524" s="1">
        <v>388</v>
      </c>
      <c r="M1524" s="1">
        <v>104</v>
      </c>
      <c r="N1524" s="1">
        <v>22</v>
      </c>
      <c r="O1524" s="1">
        <v>34</v>
      </c>
      <c r="P1524" s="8">
        <f t="shared" si="444"/>
        <v>1004</v>
      </c>
      <c r="Q1524" s="10">
        <f t="shared" si="445"/>
        <v>0.43227091633466136</v>
      </c>
      <c r="R1524" s="10">
        <f t="shared" si="446"/>
        <v>2.1912350597609563E-2</v>
      </c>
      <c r="S1524" s="10">
        <f t="shared" si="447"/>
        <v>0.38645418326693226</v>
      </c>
      <c r="T1524" s="10">
        <f t="shared" si="448"/>
        <v>0.10358565737051793</v>
      </c>
      <c r="U1524" s="10">
        <f t="shared" si="449"/>
        <v>2.1912350597609563E-2</v>
      </c>
      <c r="V1524" s="10">
        <f t="shared" si="450"/>
        <v>3.386454183266932E-2</v>
      </c>
      <c r="W1524" s="1">
        <v>1</v>
      </c>
      <c r="X1524" s="1">
        <v>10</v>
      </c>
      <c r="Y1524" s="1">
        <v>7</v>
      </c>
      <c r="Z1524" s="1">
        <v>10</v>
      </c>
      <c r="AA1524" s="8">
        <f t="shared" si="451"/>
        <v>28</v>
      </c>
      <c r="AB1524" s="10">
        <f t="shared" si="452"/>
        <v>3.5714285714285712E-2</v>
      </c>
      <c r="AC1524" s="10">
        <f t="shared" si="453"/>
        <v>0.35714285714285715</v>
      </c>
      <c r="AD1524" s="10">
        <f t="shared" si="454"/>
        <v>0.25</v>
      </c>
      <c r="AE1524" s="10">
        <f t="shared" si="455"/>
        <v>0.35714285714285715</v>
      </c>
      <c r="AF1524" s="1">
        <v>4</v>
      </c>
      <c r="AG1524" s="1">
        <v>1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60</v>
      </c>
      <c r="AO1524" s="20" t="str">
        <f t="shared" si="438"/>
        <v>50-65</v>
      </c>
      <c r="AP1524" s="1">
        <v>2240</v>
      </c>
      <c r="AQ1524" s="1">
        <v>0</v>
      </c>
      <c r="AR1524" s="1">
        <v>0</v>
      </c>
      <c r="AS1524" s="1">
        <v>0</v>
      </c>
      <c r="AT1524" s="1">
        <v>1</v>
      </c>
      <c r="AU1524" s="1">
        <v>0</v>
      </c>
      <c r="AV1524" s="1">
        <v>0</v>
      </c>
      <c r="AW1524" s="1">
        <v>1</v>
      </c>
      <c r="AX1524" s="1">
        <v>0</v>
      </c>
      <c r="AY1524" s="1">
        <v>0</v>
      </c>
      <c r="AZ1524" s="1">
        <v>936</v>
      </c>
      <c r="BA1524" s="23">
        <v>42609</v>
      </c>
      <c r="BB1524" s="25">
        <f t="shared" si="439"/>
        <v>8</v>
      </c>
      <c r="BC1524" s="25" t="str">
        <f t="shared" si="440"/>
        <v>August</v>
      </c>
      <c r="BD1524" s="25">
        <v>1</v>
      </c>
      <c r="BE1524" t="str">
        <f t="shared" si="441"/>
        <v>1955,78468,High income,116,Low spender,0.00147830962940307,0,0,29,434,22,388,104,22,34,1004,0.432270916334661,0.0219123505976096,0.386454183266932,0.103585657370518,0.0219123505976096,0.0338645418326693,1,10,7,10,28,0.0357142857142857,0.357142857142857,0.25,0.357142857142857,4,1,0,0,0,0,0,0,60,50-65,2240,0,0,0,1,0,0,1,0,0,936</v>
      </c>
    </row>
    <row r="1525" spans="1:57" ht="13.2" x14ac:dyDescent="0.25">
      <c r="A1525" s="8">
        <v>467</v>
      </c>
      <c r="B1525" s="1">
        <v>64961</v>
      </c>
      <c r="C1525" s="8" t="str">
        <f t="shared" si="442"/>
        <v>High income</v>
      </c>
      <c r="D1525" s="31">
        <v>120</v>
      </c>
      <c r="E1525" s="34" t="str">
        <f t="shared" si="443"/>
        <v>Low spender</v>
      </c>
      <c r="F1525" s="10">
        <f t="shared" si="437"/>
        <v>1.8472622034759318E-3</v>
      </c>
      <c r="G1525" s="1">
        <v>0</v>
      </c>
      <c r="H1525" s="1">
        <v>1</v>
      </c>
      <c r="I1525" s="1">
        <v>97</v>
      </c>
      <c r="J1525" s="1">
        <v>382</v>
      </c>
      <c r="K1525" s="1">
        <v>114</v>
      </c>
      <c r="L1525" s="1">
        <v>276</v>
      </c>
      <c r="M1525" s="1">
        <v>75</v>
      </c>
      <c r="N1525" s="1">
        <v>124</v>
      </c>
      <c r="O1525" s="1">
        <v>38</v>
      </c>
      <c r="P1525" s="8">
        <f t="shared" si="444"/>
        <v>1009</v>
      </c>
      <c r="Q1525" s="10">
        <f t="shared" si="445"/>
        <v>0.37859266600594649</v>
      </c>
      <c r="R1525" s="10">
        <f t="shared" si="446"/>
        <v>0.11298315163528246</v>
      </c>
      <c r="S1525" s="10">
        <f t="shared" si="447"/>
        <v>0.27353815659068387</v>
      </c>
      <c r="T1525" s="10">
        <f t="shared" si="448"/>
        <v>7.4331020812685833E-2</v>
      </c>
      <c r="U1525" s="10">
        <f t="shared" si="449"/>
        <v>0.12289395441030723</v>
      </c>
      <c r="V1525" s="10">
        <f t="shared" si="450"/>
        <v>3.7661050545094152E-2</v>
      </c>
      <c r="W1525" s="1">
        <v>2</v>
      </c>
      <c r="X1525" s="1">
        <v>6</v>
      </c>
      <c r="Y1525" s="1">
        <v>4</v>
      </c>
      <c r="Z1525" s="1">
        <v>4</v>
      </c>
      <c r="AA1525" s="8">
        <f t="shared" si="451"/>
        <v>16</v>
      </c>
      <c r="AB1525" s="10">
        <f t="shared" si="452"/>
        <v>0.125</v>
      </c>
      <c r="AC1525" s="10">
        <f t="shared" si="453"/>
        <v>0.375</v>
      </c>
      <c r="AD1525" s="10">
        <f t="shared" si="454"/>
        <v>0.25</v>
      </c>
      <c r="AE1525" s="10">
        <f t="shared" si="455"/>
        <v>0.25</v>
      </c>
      <c r="AF1525" s="1">
        <v>3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62</v>
      </c>
      <c r="AO1525" s="20" t="str">
        <f t="shared" si="438"/>
        <v>50-65</v>
      </c>
      <c r="AP1525" s="1">
        <v>2712</v>
      </c>
      <c r="AQ1525" s="1">
        <v>0</v>
      </c>
      <c r="AR1525" s="1">
        <v>0</v>
      </c>
      <c r="AS1525" s="1">
        <v>0</v>
      </c>
      <c r="AT1525" s="1">
        <v>1</v>
      </c>
      <c r="AU1525" s="1">
        <v>0</v>
      </c>
      <c r="AV1525" s="1">
        <v>0</v>
      </c>
      <c r="AW1525" s="1">
        <v>1</v>
      </c>
      <c r="AX1525" s="1">
        <v>0</v>
      </c>
      <c r="AY1525" s="1">
        <v>0</v>
      </c>
      <c r="AZ1525" s="1">
        <v>933</v>
      </c>
      <c r="BA1525" s="23">
        <v>42137</v>
      </c>
      <c r="BB1525" s="25">
        <f t="shared" si="439"/>
        <v>5</v>
      </c>
      <c r="BC1525" s="25" t="str">
        <f t="shared" si="440"/>
        <v>May</v>
      </c>
      <c r="BD1525" s="25">
        <v>1</v>
      </c>
      <c r="BE1525" t="str">
        <f t="shared" si="441"/>
        <v>467,64961,High income,120,Low spender,0.00184726220347593,0,1,97,382,114,276,75,124,38,1009,0.378592666005946,0.112983151635282,0.273538156590684,0.0743310208126858,0.122893954410307,0.0376610505450942,2,6,4,4,16,0.125,0.375,0.25,0.25,3,0,0,0,0,0,0,0,62,50-65,2712,0,0,0,1,0,0,1,0,0,933</v>
      </c>
    </row>
    <row r="1526" spans="1:57" ht="13.2" x14ac:dyDescent="0.25">
      <c r="A1526" s="8">
        <v>458</v>
      </c>
      <c r="B1526" s="1">
        <v>79244</v>
      </c>
      <c r="C1526" s="8" t="str">
        <f t="shared" si="442"/>
        <v>High income</v>
      </c>
      <c r="D1526" s="31">
        <v>957</v>
      </c>
      <c r="E1526" s="34" t="str">
        <f t="shared" si="443"/>
        <v>High spender</v>
      </c>
      <c r="F1526" s="10">
        <f t="shared" si="437"/>
        <v>1.2076624097723487E-2</v>
      </c>
      <c r="G1526" s="1">
        <v>0</v>
      </c>
      <c r="H1526" s="1">
        <v>0</v>
      </c>
      <c r="I1526" s="1">
        <v>58</v>
      </c>
      <c r="J1526" s="1">
        <v>471</v>
      </c>
      <c r="K1526" s="1">
        <v>102</v>
      </c>
      <c r="L1526" s="1">
        <v>125</v>
      </c>
      <c r="M1526" s="1">
        <v>212</v>
      </c>
      <c r="N1526" s="1">
        <v>61</v>
      </c>
      <c r="O1526" s="1">
        <v>245</v>
      </c>
      <c r="P1526" s="8">
        <f t="shared" si="444"/>
        <v>1216</v>
      </c>
      <c r="Q1526" s="10">
        <f t="shared" si="445"/>
        <v>0.38733552631578949</v>
      </c>
      <c r="R1526" s="10">
        <f t="shared" si="446"/>
        <v>8.3881578947368418E-2</v>
      </c>
      <c r="S1526" s="10">
        <f t="shared" si="447"/>
        <v>0.10279605263157894</v>
      </c>
      <c r="T1526" s="10">
        <f t="shared" si="448"/>
        <v>0.17434210526315788</v>
      </c>
      <c r="U1526" s="10">
        <f t="shared" si="449"/>
        <v>5.016447368421053E-2</v>
      </c>
      <c r="V1526" s="10">
        <f t="shared" si="450"/>
        <v>0.20148026315789475</v>
      </c>
      <c r="W1526" s="1">
        <v>1</v>
      </c>
      <c r="X1526" s="1">
        <v>4</v>
      </c>
      <c r="Y1526" s="1">
        <v>10</v>
      </c>
      <c r="Z1526" s="1">
        <v>7</v>
      </c>
      <c r="AA1526" s="8">
        <f t="shared" si="451"/>
        <v>22</v>
      </c>
      <c r="AB1526" s="10">
        <f t="shared" si="452"/>
        <v>4.5454545454545456E-2</v>
      </c>
      <c r="AC1526" s="10">
        <f t="shared" si="453"/>
        <v>0.18181818181818182</v>
      </c>
      <c r="AD1526" s="10">
        <f t="shared" si="454"/>
        <v>0.45454545454545453</v>
      </c>
      <c r="AE1526" s="10">
        <f t="shared" si="455"/>
        <v>0.31818181818181818</v>
      </c>
      <c r="AF1526" s="1">
        <v>1</v>
      </c>
      <c r="AG1526" s="1">
        <v>1</v>
      </c>
      <c r="AH1526" s="1">
        <v>0</v>
      </c>
      <c r="AI1526" s="1">
        <v>0</v>
      </c>
      <c r="AJ1526" s="1">
        <v>0</v>
      </c>
      <c r="AK1526" s="1">
        <v>1</v>
      </c>
      <c r="AL1526" s="1">
        <v>0</v>
      </c>
      <c r="AM1526" s="1">
        <v>1</v>
      </c>
      <c r="AN1526" s="1">
        <v>27</v>
      </c>
      <c r="AO1526" s="20" t="str">
        <f t="shared" si="438"/>
        <v>24-35</v>
      </c>
      <c r="AP1526" s="1">
        <v>2716</v>
      </c>
      <c r="AQ1526" s="1">
        <v>0</v>
      </c>
      <c r="AR1526" s="1">
        <v>0</v>
      </c>
      <c r="AS1526" s="1">
        <v>1</v>
      </c>
      <c r="AT1526" s="1">
        <v>0</v>
      </c>
      <c r="AU1526" s="1">
        <v>0</v>
      </c>
      <c r="AV1526" s="1">
        <v>0</v>
      </c>
      <c r="AW1526" s="1">
        <v>1</v>
      </c>
      <c r="AX1526" s="1">
        <v>0</v>
      </c>
      <c r="AY1526" s="1">
        <v>0</v>
      </c>
      <c r="AZ1526" s="1">
        <v>726</v>
      </c>
      <c r="BA1526" s="23">
        <v>42133</v>
      </c>
      <c r="BB1526" s="25">
        <f t="shared" si="439"/>
        <v>5</v>
      </c>
      <c r="BC1526" s="25" t="str">
        <f t="shared" si="440"/>
        <v>May</v>
      </c>
      <c r="BD1526" s="25">
        <v>1</v>
      </c>
      <c r="BE1526" t="str">
        <f t="shared" si="441"/>
        <v>458,79244,High income,957,High spender,0.0120766240977235,0,0,58,471,102,125,212,61,245,1216,0.387335526315789,0.0838815789473684,0.102796052631579,0.174342105263158,0.0501644736842105,0.201480263157895,1,4,10,7,22,0.0454545454545455,0.181818181818182,0.454545454545455,0.318181818181818,1,1,0,0,0,1,0,1,27,24-35,2716,0,0,1,0,0,0,1,0,0,726</v>
      </c>
    </row>
    <row r="1527" spans="1:57" ht="13.2" x14ac:dyDescent="0.25">
      <c r="A1527" s="8">
        <v>2162</v>
      </c>
      <c r="B1527" s="1">
        <v>84835</v>
      </c>
      <c r="C1527" s="8" t="str">
        <f t="shared" si="442"/>
        <v>High income</v>
      </c>
      <c r="D1527" s="31">
        <v>67</v>
      </c>
      <c r="E1527" s="34" t="str">
        <f t="shared" si="443"/>
        <v>Low spender</v>
      </c>
      <c r="F1527" s="10">
        <f t="shared" si="437"/>
        <v>7.8976837390228093E-4</v>
      </c>
      <c r="G1527" s="1">
        <v>0</v>
      </c>
      <c r="H1527" s="1">
        <v>0</v>
      </c>
      <c r="I1527" s="1">
        <v>0</v>
      </c>
      <c r="J1527" s="1">
        <v>189</v>
      </c>
      <c r="K1527" s="1">
        <v>104</v>
      </c>
      <c r="L1527" s="1">
        <v>379</v>
      </c>
      <c r="M1527" s="1">
        <v>111</v>
      </c>
      <c r="N1527" s="1">
        <v>189</v>
      </c>
      <c r="O1527" s="1">
        <v>218</v>
      </c>
      <c r="P1527" s="8">
        <f t="shared" si="444"/>
        <v>1190</v>
      </c>
      <c r="Q1527" s="10">
        <f t="shared" si="445"/>
        <v>0.1588235294117647</v>
      </c>
      <c r="R1527" s="10">
        <f t="shared" si="446"/>
        <v>8.7394957983193272E-2</v>
      </c>
      <c r="S1527" s="10">
        <f t="shared" si="447"/>
        <v>0.31848739495798317</v>
      </c>
      <c r="T1527" s="10">
        <f t="shared" si="448"/>
        <v>9.327731092436975E-2</v>
      </c>
      <c r="U1527" s="10">
        <f t="shared" si="449"/>
        <v>0.1588235294117647</v>
      </c>
      <c r="V1527" s="10">
        <f t="shared" si="450"/>
        <v>0.18319327731092436</v>
      </c>
      <c r="W1527" s="1">
        <v>1</v>
      </c>
      <c r="X1527" s="1">
        <v>4</v>
      </c>
      <c r="Y1527" s="1">
        <v>4</v>
      </c>
      <c r="Z1527" s="1">
        <v>6</v>
      </c>
      <c r="AA1527" s="8">
        <f t="shared" si="451"/>
        <v>15</v>
      </c>
      <c r="AB1527" s="10">
        <f t="shared" si="452"/>
        <v>6.6666666666666666E-2</v>
      </c>
      <c r="AC1527" s="10">
        <f t="shared" si="453"/>
        <v>0.26666666666666666</v>
      </c>
      <c r="AD1527" s="10">
        <f t="shared" si="454"/>
        <v>0.26666666666666666</v>
      </c>
      <c r="AE1527" s="10">
        <f t="shared" si="455"/>
        <v>0.4</v>
      </c>
      <c r="AF1527" s="1">
        <v>1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1</v>
      </c>
      <c r="AN1527" s="1">
        <v>50</v>
      </c>
      <c r="AO1527" s="20" t="str">
        <f t="shared" si="438"/>
        <v>36-50</v>
      </c>
      <c r="AP1527" s="1">
        <v>2172</v>
      </c>
      <c r="AQ1527" s="1">
        <v>1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1</v>
      </c>
      <c r="AX1527" s="1">
        <v>0</v>
      </c>
      <c r="AY1527" s="1">
        <v>0</v>
      </c>
      <c r="AZ1527" s="1">
        <v>754</v>
      </c>
      <c r="BA1527" s="23">
        <v>42677</v>
      </c>
      <c r="BB1527" s="25">
        <f t="shared" si="439"/>
        <v>11</v>
      </c>
      <c r="BC1527" s="25" t="str">
        <f t="shared" si="440"/>
        <v>November</v>
      </c>
      <c r="BD1527" s="25">
        <v>1</v>
      </c>
      <c r="BE1527" t="str">
        <f t="shared" si="441"/>
        <v>2162,84835,High income,67,Low spender,0.000789768373902281,0,0,0,189,104,379,111,189,218,1190,0.158823529411765,0.0873949579831933,0.318487394957983,0.0932773109243697,0.158823529411765,0.183193277310924,1,4,4,6,15,0.0666666666666667,0.266666666666667,0.266666666666667,0.4,1,0,0,0,0,0,0,1,50,36-50,2172,1,0,0,0,0,0,1,0,0,754</v>
      </c>
    </row>
    <row r="1528" spans="1:57" ht="13.2" x14ac:dyDescent="0.25">
      <c r="A1528" s="8">
        <v>1638</v>
      </c>
      <c r="B1528" s="1">
        <v>73113</v>
      </c>
      <c r="C1528" s="8" t="str">
        <f t="shared" si="442"/>
        <v>High income</v>
      </c>
      <c r="D1528" s="31">
        <v>987</v>
      </c>
      <c r="E1528" s="34" t="str">
        <f t="shared" si="443"/>
        <v>High spender</v>
      </c>
      <c r="F1528" s="10">
        <f t="shared" si="437"/>
        <v>1.349965122481638E-2</v>
      </c>
      <c r="G1528" s="1">
        <v>0</v>
      </c>
      <c r="H1528" s="1">
        <v>0</v>
      </c>
      <c r="I1528" s="1">
        <v>86</v>
      </c>
      <c r="J1528" s="1">
        <v>741</v>
      </c>
      <c r="K1528" s="1">
        <v>19</v>
      </c>
      <c r="L1528" s="1">
        <v>154</v>
      </c>
      <c r="M1528" s="1">
        <v>50</v>
      </c>
      <c r="N1528" s="1">
        <v>9</v>
      </c>
      <c r="O1528" s="1">
        <v>28</v>
      </c>
      <c r="P1528" s="8">
        <f t="shared" si="444"/>
        <v>1001</v>
      </c>
      <c r="Q1528" s="10">
        <f t="shared" si="445"/>
        <v>0.74025974025974028</v>
      </c>
      <c r="R1528" s="10">
        <f t="shared" si="446"/>
        <v>1.898101898101898E-2</v>
      </c>
      <c r="S1528" s="10">
        <f t="shared" si="447"/>
        <v>0.15384615384615385</v>
      </c>
      <c r="T1528" s="10">
        <f t="shared" si="448"/>
        <v>4.9950049950049952E-2</v>
      </c>
      <c r="U1528" s="10">
        <f t="shared" si="449"/>
        <v>8.9910089910089919E-3</v>
      </c>
      <c r="V1528" s="10">
        <f t="shared" si="450"/>
        <v>2.7972027972027972E-2</v>
      </c>
      <c r="W1528" s="1">
        <v>1</v>
      </c>
      <c r="X1528" s="1">
        <v>3</v>
      </c>
      <c r="Y1528" s="1">
        <v>4</v>
      </c>
      <c r="Z1528" s="1">
        <v>7</v>
      </c>
      <c r="AA1528" s="8">
        <f t="shared" si="451"/>
        <v>15</v>
      </c>
      <c r="AB1528" s="10">
        <f t="shared" si="452"/>
        <v>6.6666666666666666E-2</v>
      </c>
      <c r="AC1528" s="10">
        <f t="shared" si="453"/>
        <v>0.2</v>
      </c>
      <c r="AD1528" s="10">
        <f t="shared" si="454"/>
        <v>0.26666666666666666</v>
      </c>
      <c r="AE1528" s="10">
        <f t="shared" si="455"/>
        <v>0.46666666666666667</v>
      </c>
      <c r="AF1528" s="1">
        <v>2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60</v>
      </c>
      <c r="AO1528" s="20" t="str">
        <f t="shared" si="438"/>
        <v>50-65</v>
      </c>
      <c r="AP1528" s="1">
        <v>2344</v>
      </c>
      <c r="AQ1528" s="1">
        <v>0</v>
      </c>
      <c r="AR1528" s="1">
        <v>0</v>
      </c>
      <c r="AS1528" s="1">
        <v>0</v>
      </c>
      <c r="AT1528" s="1">
        <v>1</v>
      </c>
      <c r="AU1528" s="1">
        <v>0</v>
      </c>
      <c r="AV1528" s="1">
        <v>0</v>
      </c>
      <c r="AW1528" s="1">
        <v>0</v>
      </c>
      <c r="AX1528" s="1">
        <v>1</v>
      </c>
      <c r="AY1528" s="1">
        <v>0</v>
      </c>
      <c r="AZ1528" s="1">
        <v>945</v>
      </c>
      <c r="BA1528" s="23">
        <v>42505</v>
      </c>
      <c r="BB1528" s="25">
        <f t="shared" si="439"/>
        <v>5</v>
      </c>
      <c r="BC1528" s="25" t="str">
        <f t="shared" si="440"/>
        <v>May</v>
      </c>
      <c r="BD1528" s="25">
        <v>1</v>
      </c>
      <c r="BE1528" t="str">
        <f t="shared" si="441"/>
        <v>1638,73113,High income,987,High spender,0.0134996512248164,0,0,86,741,19,154,50,9,28,1001,0.74025974025974,0.018981018981019,0.153846153846154,0.04995004995005,0.00899100899100899,0.027972027972028,1,3,4,7,15,0.0666666666666667,0.2,0.266666666666667,0.466666666666667,2,0,0,0,0,0,0,0,60,50-65,2344,0,0,0,1,0,0,0,1,0,945</v>
      </c>
    </row>
    <row r="1529" spans="1:57" ht="13.2" x14ac:dyDescent="0.25">
      <c r="A1529" s="8">
        <v>2093</v>
      </c>
      <c r="B1529" s="1">
        <v>67911</v>
      </c>
      <c r="C1529" s="8" t="str">
        <f t="shared" si="442"/>
        <v>High income</v>
      </c>
      <c r="D1529" s="31">
        <v>36</v>
      </c>
      <c r="E1529" s="34" t="str">
        <f t="shared" si="443"/>
        <v>Low spender</v>
      </c>
      <c r="F1529" s="10">
        <f t="shared" si="437"/>
        <v>5.3010557936122274E-4</v>
      </c>
      <c r="G1529" s="1">
        <v>0</v>
      </c>
      <c r="H1529" s="1">
        <v>1</v>
      </c>
      <c r="I1529" s="1">
        <v>63</v>
      </c>
      <c r="J1529" s="1">
        <v>529</v>
      </c>
      <c r="K1529" s="1">
        <v>0</v>
      </c>
      <c r="L1529" s="1">
        <v>356</v>
      </c>
      <c r="M1529" s="1">
        <v>63</v>
      </c>
      <c r="N1529" s="1">
        <v>28</v>
      </c>
      <c r="O1529" s="1">
        <v>0</v>
      </c>
      <c r="P1529" s="8">
        <f t="shared" si="444"/>
        <v>976</v>
      </c>
      <c r="Q1529" s="10">
        <f t="shared" si="445"/>
        <v>0.54200819672131151</v>
      </c>
      <c r="R1529" s="10">
        <f t="shared" si="446"/>
        <v>0</v>
      </c>
      <c r="S1529" s="10">
        <f t="shared" si="447"/>
        <v>0.36475409836065575</v>
      </c>
      <c r="T1529" s="10">
        <f t="shared" si="448"/>
        <v>6.4549180327868855E-2</v>
      </c>
      <c r="U1529" s="10">
        <f t="shared" si="449"/>
        <v>2.8688524590163935E-2</v>
      </c>
      <c r="V1529" s="10">
        <f t="shared" si="450"/>
        <v>0</v>
      </c>
      <c r="W1529" s="1">
        <v>3</v>
      </c>
      <c r="X1529" s="1">
        <v>6</v>
      </c>
      <c r="Y1529" s="1">
        <v>7</v>
      </c>
      <c r="Z1529" s="1">
        <v>11</v>
      </c>
      <c r="AA1529" s="8">
        <f t="shared" si="451"/>
        <v>27</v>
      </c>
      <c r="AB1529" s="10">
        <f t="shared" si="452"/>
        <v>0.1111111111111111</v>
      </c>
      <c r="AC1529" s="10">
        <f t="shared" si="453"/>
        <v>0.22222222222222221</v>
      </c>
      <c r="AD1529" s="10">
        <f t="shared" si="454"/>
        <v>0.25925925925925924</v>
      </c>
      <c r="AE1529" s="10">
        <f t="shared" si="455"/>
        <v>0.40740740740740738</v>
      </c>
      <c r="AF1529" s="1">
        <v>3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71</v>
      </c>
      <c r="AO1529" s="20" t="str">
        <f t="shared" si="438"/>
        <v>66+</v>
      </c>
      <c r="AP1529" s="1">
        <v>2197</v>
      </c>
      <c r="AQ1529" s="1">
        <v>0</v>
      </c>
      <c r="AR1529" s="1">
        <v>0</v>
      </c>
      <c r="AS1529" s="1">
        <v>0</v>
      </c>
      <c r="AT1529" s="1">
        <v>1</v>
      </c>
      <c r="AU1529" s="1">
        <v>0</v>
      </c>
      <c r="AV1529" s="1">
        <v>0</v>
      </c>
      <c r="AW1529" s="1">
        <v>0</v>
      </c>
      <c r="AX1529" s="1">
        <v>0</v>
      </c>
      <c r="AY1529" s="1">
        <v>1</v>
      </c>
      <c r="AZ1529" s="1">
        <v>976</v>
      </c>
      <c r="BA1529" s="23">
        <v>42652</v>
      </c>
      <c r="BB1529" s="25">
        <f t="shared" si="439"/>
        <v>10</v>
      </c>
      <c r="BC1529" s="25" t="str">
        <f t="shared" si="440"/>
        <v>October</v>
      </c>
      <c r="BD1529" s="25">
        <v>1</v>
      </c>
      <c r="BE1529" t="str">
        <f t="shared" si="441"/>
        <v>2093,67911,High income,36,Low spender,0.000530105579361223,0,1,63,529,0,356,63,28,0,976,0.542008196721312,0,0.364754098360656,0.0645491803278689,0.0286885245901639,0,3,6,7,11,27,0.111111111111111,0.222222222222222,0.259259259259259,0.407407407407407,3,0,0,0,0,0,0,0,71,66+,2197,0,0,0,1,0,0,0,0,1,976</v>
      </c>
    </row>
    <row r="1530" spans="1:57" ht="13.2" x14ac:dyDescent="0.25">
      <c r="A1530" s="8">
        <v>1009</v>
      </c>
      <c r="B1530" s="1">
        <v>64831</v>
      </c>
      <c r="C1530" s="8" t="str">
        <f t="shared" si="442"/>
        <v>High income</v>
      </c>
      <c r="D1530" s="31">
        <v>652</v>
      </c>
      <c r="E1530" s="34" t="str">
        <f t="shared" si="443"/>
        <v>High spender</v>
      </c>
      <c r="F1530" s="10">
        <f t="shared" si="437"/>
        <v>1.0056917215529608E-2</v>
      </c>
      <c r="G1530" s="1">
        <v>1</v>
      </c>
      <c r="H1530" s="1">
        <v>1</v>
      </c>
      <c r="I1530" s="1">
        <v>51</v>
      </c>
      <c r="J1530" s="1">
        <v>480</v>
      </c>
      <c r="K1530" s="1">
        <v>86</v>
      </c>
      <c r="L1530" s="1">
        <v>249</v>
      </c>
      <c r="M1530" s="1">
        <v>75</v>
      </c>
      <c r="N1530" s="1">
        <v>86</v>
      </c>
      <c r="O1530" s="1">
        <v>144</v>
      </c>
      <c r="P1530" s="8">
        <f t="shared" si="444"/>
        <v>1120</v>
      </c>
      <c r="Q1530" s="10">
        <f t="shared" si="445"/>
        <v>0.42857142857142855</v>
      </c>
      <c r="R1530" s="10">
        <f t="shared" si="446"/>
        <v>7.678571428571429E-2</v>
      </c>
      <c r="S1530" s="10">
        <f t="shared" si="447"/>
        <v>0.22232142857142856</v>
      </c>
      <c r="T1530" s="10">
        <f t="shared" si="448"/>
        <v>6.6964285714285712E-2</v>
      </c>
      <c r="U1530" s="10">
        <f t="shared" si="449"/>
        <v>7.678571428571429E-2</v>
      </c>
      <c r="V1530" s="10">
        <f t="shared" si="450"/>
        <v>0.12857142857142856</v>
      </c>
      <c r="W1530" s="1">
        <v>8</v>
      </c>
      <c r="X1530" s="1">
        <v>6</v>
      </c>
      <c r="Y1530" s="1">
        <v>3</v>
      </c>
      <c r="Z1530" s="1">
        <v>5</v>
      </c>
      <c r="AA1530" s="8">
        <f t="shared" si="451"/>
        <v>22</v>
      </c>
      <c r="AB1530" s="10">
        <f t="shared" si="452"/>
        <v>0.36363636363636365</v>
      </c>
      <c r="AC1530" s="10">
        <f t="shared" si="453"/>
        <v>0.27272727272727271</v>
      </c>
      <c r="AD1530" s="10">
        <f t="shared" si="454"/>
        <v>0.13636363636363635</v>
      </c>
      <c r="AE1530" s="10">
        <f t="shared" si="455"/>
        <v>0.22727272727272727</v>
      </c>
      <c r="AF1530" s="1">
        <v>6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68</v>
      </c>
      <c r="AO1530" s="20" t="str">
        <f t="shared" si="438"/>
        <v>66+</v>
      </c>
      <c r="AP1530" s="1">
        <v>2543</v>
      </c>
      <c r="AQ1530" s="1">
        <v>0</v>
      </c>
      <c r="AR1530" s="1">
        <v>0</v>
      </c>
      <c r="AS1530" s="1">
        <v>1</v>
      </c>
      <c r="AT1530" s="1">
        <v>0</v>
      </c>
      <c r="AU1530" s="1">
        <v>0</v>
      </c>
      <c r="AV1530" s="1">
        <v>1</v>
      </c>
      <c r="AW1530" s="1">
        <v>0</v>
      </c>
      <c r="AX1530" s="1">
        <v>0</v>
      </c>
      <c r="AY1530" s="1">
        <v>0</v>
      </c>
      <c r="AZ1530" s="1">
        <v>832</v>
      </c>
      <c r="BA1530" s="23">
        <v>42306</v>
      </c>
      <c r="BB1530" s="25">
        <f t="shared" si="439"/>
        <v>10</v>
      </c>
      <c r="BC1530" s="25" t="str">
        <f t="shared" si="440"/>
        <v>October</v>
      </c>
      <c r="BD1530" s="25">
        <v>1</v>
      </c>
      <c r="BE1530" t="str">
        <f t="shared" si="441"/>
        <v>1009,64831,High income,652,High spender,0.0100569172155296,1,1,51,480,86,249,75,86,144,1120,0.428571428571429,0.0767857142857143,0.222321428571429,0.0669642857142857,0.0767857142857143,0.128571428571429,8,6,3,5,22,0.363636363636364,0.272727272727273,0.136363636363636,0.227272727272727,6,0,0,0,0,0,0,0,68,66+,2543,0,0,1,0,0,1,0,0,0,832</v>
      </c>
    </row>
    <row r="1531" spans="1:57" ht="13.2" x14ac:dyDescent="0.25">
      <c r="A1531" s="8">
        <v>1358</v>
      </c>
      <c r="B1531" s="1">
        <v>69476</v>
      </c>
      <c r="C1531" s="8" t="str">
        <f t="shared" si="442"/>
        <v>High income</v>
      </c>
      <c r="D1531" s="31">
        <v>49</v>
      </c>
      <c r="E1531" s="34" t="str">
        <f t="shared" si="443"/>
        <v>Low spender</v>
      </c>
      <c r="F1531" s="10">
        <f t="shared" si="437"/>
        <v>7.0527952098566407E-4</v>
      </c>
      <c r="G1531" s="1">
        <v>0</v>
      </c>
      <c r="H1531" s="1">
        <v>0</v>
      </c>
      <c r="I1531" s="1">
        <v>3</v>
      </c>
      <c r="J1531" s="1">
        <v>260</v>
      </c>
      <c r="K1531" s="1">
        <v>86</v>
      </c>
      <c r="L1531" s="1">
        <v>559</v>
      </c>
      <c r="M1531" s="1">
        <v>63</v>
      </c>
      <c r="N1531" s="1">
        <v>9</v>
      </c>
      <c r="O1531" s="1">
        <v>67</v>
      </c>
      <c r="P1531" s="8">
        <f t="shared" si="444"/>
        <v>1044</v>
      </c>
      <c r="Q1531" s="10">
        <f t="shared" si="445"/>
        <v>0.24904214559386972</v>
      </c>
      <c r="R1531" s="10">
        <f t="shared" si="446"/>
        <v>8.2375478927203066E-2</v>
      </c>
      <c r="S1531" s="10">
        <f t="shared" si="447"/>
        <v>0.53544061302681989</v>
      </c>
      <c r="T1531" s="10">
        <f t="shared" si="448"/>
        <v>6.0344827586206899E-2</v>
      </c>
      <c r="U1531" s="10">
        <f t="shared" si="449"/>
        <v>8.6206896551724137E-3</v>
      </c>
      <c r="V1531" s="10">
        <f t="shared" si="450"/>
        <v>6.417624521072797E-2</v>
      </c>
      <c r="W1531" s="1">
        <v>1</v>
      </c>
      <c r="X1531" s="1">
        <v>4</v>
      </c>
      <c r="Y1531" s="1">
        <v>6</v>
      </c>
      <c r="Z1531" s="1">
        <v>4</v>
      </c>
      <c r="AA1531" s="8">
        <f t="shared" si="451"/>
        <v>15</v>
      </c>
      <c r="AB1531" s="10">
        <f t="shared" si="452"/>
        <v>6.6666666666666666E-2</v>
      </c>
      <c r="AC1531" s="10">
        <f t="shared" si="453"/>
        <v>0.26666666666666666</v>
      </c>
      <c r="AD1531" s="10">
        <f t="shared" si="454"/>
        <v>0.4</v>
      </c>
      <c r="AE1531" s="10">
        <f t="shared" si="455"/>
        <v>0.26666666666666666</v>
      </c>
      <c r="AF1531" s="1">
        <v>2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51</v>
      </c>
      <c r="AO1531" s="20" t="str">
        <f t="shared" si="438"/>
        <v>50-65</v>
      </c>
      <c r="AP1531" s="1">
        <v>2431</v>
      </c>
      <c r="AQ1531" s="1">
        <v>0</v>
      </c>
      <c r="AR1531" s="1">
        <v>0</v>
      </c>
      <c r="AS1531" s="1">
        <v>0</v>
      </c>
      <c r="AT1531" s="1">
        <v>1</v>
      </c>
      <c r="AU1531" s="1">
        <v>0</v>
      </c>
      <c r="AV1531" s="1">
        <v>0</v>
      </c>
      <c r="AW1531" s="1">
        <v>0</v>
      </c>
      <c r="AX1531" s="1">
        <v>0</v>
      </c>
      <c r="AY1531" s="1">
        <v>1</v>
      </c>
      <c r="AZ1531" s="1">
        <v>910</v>
      </c>
      <c r="BA1531" s="23">
        <v>42418</v>
      </c>
      <c r="BB1531" s="25">
        <f t="shared" si="439"/>
        <v>2</v>
      </c>
      <c r="BC1531" s="25" t="str">
        <f t="shared" si="440"/>
        <v>February</v>
      </c>
      <c r="BD1531" s="25">
        <v>1</v>
      </c>
      <c r="BE1531" t="str">
        <f t="shared" si="441"/>
        <v>1358,69476,High income,49,Low spender,0.000705279520985664,0,0,3,260,86,559,63,9,67,1044,0.24904214559387,0.0823754789272031,0.53544061302682,0.0603448275862069,0.00862068965517241,0.064176245210728,1,4,6,4,15,0.0666666666666667,0.266666666666667,0.4,0.266666666666667,2,0,0,0,0,0,0,0,51,50-65,2431,0,0,0,1,0,0,0,0,1,910</v>
      </c>
    </row>
    <row r="1532" spans="1:57" ht="13.2" x14ac:dyDescent="0.25">
      <c r="A1532" s="8">
        <v>671</v>
      </c>
      <c r="B1532" s="1">
        <v>69702</v>
      </c>
      <c r="C1532" s="8" t="str">
        <f t="shared" si="442"/>
        <v>High income</v>
      </c>
      <c r="D1532" s="31">
        <v>23</v>
      </c>
      <c r="E1532" s="34" t="str">
        <f t="shared" si="443"/>
        <v>Low spender</v>
      </c>
      <c r="F1532" s="10">
        <f t="shared" si="437"/>
        <v>3.2997618432756591E-4</v>
      </c>
      <c r="G1532" s="1">
        <v>0</v>
      </c>
      <c r="H1532" s="1">
        <v>1</v>
      </c>
      <c r="I1532" s="1">
        <v>8</v>
      </c>
      <c r="J1532" s="1">
        <v>664</v>
      </c>
      <c r="K1532" s="1">
        <v>9</v>
      </c>
      <c r="L1532" s="1">
        <v>240</v>
      </c>
      <c r="M1532" s="1">
        <v>50</v>
      </c>
      <c r="N1532" s="1">
        <v>19</v>
      </c>
      <c r="O1532" s="1">
        <v>57</v>
      </c>
      <c r="P1532" s="8">
        <f t="shared" si="444"/>
        <v>1039</v>
      </c>
      <c r="Q1532" s="10">
        <f t="shared" si="445"/>
        <v>0.63907603464870066</v>
      </c>
      <c r="R1532" s="10">
        <f t="shared" si="446"/>
        <v>8.6621751684311833E-3</v>
      </c>
      <c r="S1532" s="10">
        <f t="shared" si="447"/>
        <v>0.23099133782483156</v>
      </c>
      <c r="T1532" s="10">
        <f t="shared" si="448"/>
        <v>4.8123195380173241E-2</v>
      </c>
      <c r="U1532" s="10">
        <f t="shared" si="449"/>
        <v>1.8286814244465831E-2</v>
      </c>
      <c r="V1532" s="10">
        <f t="shared" si="450"/>
        <v>5.4860442733397498E-2</v>
      </c>
      <c r="W1532" s="1">
        <v>2</v>
      </c>
      <c r="X1532" s="1">
        <v>7</v>
      </c>
      <c r="Y1532" s="1">
        <v>7</v>
      </c>
      <c r="Z1532" s="1">
        <v>10</v>
      </c>
      <c r="AA1532" s="8">
        <f t="shared" si="451"/>
        <v>26</v>
      </c>
      <c r="AB1532" s="10">
        <f t="shared" si="452"/>
        <v>7.6923076923076927E-2</v>
      </c>
      <c r="AC1532" s="10">
        <f t="shared" si="453"/>
        <v>0.26923076923076922</v>
      </c>
      <c r="AD1532" s="10">
        <f t="shared" si="454"/>
        <v>0.26923076923076922</v>
      </c>
      <c r="AE1532" s="10">
        <f t="shared" si="455"/>
        <v>0.38461538461538464</v>
      </c>
      <c r="AF1532" s="1">
        <v>4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69</v>
      </c>
      <c r="AO1532" s="20" t="str">
        <f t="shared" si="438"/>
        <v>66+</v>
      </c>
      <c r="AP1532" s="1">
        <v>2654</v>
      </c>
      <c r="AQ1532" s="1">
        <v>0</v>
      </c>
      <c r="AR1532" s="1">
        <v>0</v>
      </c>
      <c r="AS1532" s="1">
        <v>0</v>
      </c>
      <c r="AT1532" s="1">
        <v>1</v>
      </c>
      <c r="AU1532" s="1">
        <v>0</v>
      </c>
      <c r="AV1532" s="1">
        <v>0</v>
      </c>
      <c r="AW1532" s="1">
        <v>0</v>
      </c>
      <c r="AX1532" s="1">
        <v>0</v>
      </c>
      <c r="AY1532" s="1">
        <v>1</v>
      </c>
      <c r="AZ1532" s="1">
        <v>925</v>
      </c>
      <c r="BA1532" s="23">
        <v>42195</v>
      </c>
      <c r="BB1532" s="25">
        <f t="shared" si="439"/>
        <v>7</v>
      </c>
      <c r="BC1532" s="25" t="str">
        <f t="shared" si="440"/>
        <v>July</v>
      </c>
      <c r="BD1532" s="25">
        <v>1</v>
      </c>
      <c r="BE1532" t="str">
        <f t="shared" si="441"/>
        <v>671,69702,High income,23,Low spender,0.000329976184327566,0,1,8,664,9,240,50,19,57,1039,0.639076034648701,0.00866217516843118,0.230991337824832,0.0481231953801732,0.0182868142444658,0.0548604427333975,2,7,7,10,26,0.0769230769230769,0.269230769230769,0.269230769230769,0.384615384615385,4,0,0,0,0,0,0,0,69,66+,2654,0,0,0,1,0,0,0,0,1,925</v>
      </c>
    </row>
    <row r="1533" spans="1:57" ht="13.2" x14ac:dyDescent="0.25">
      <c r="A1533" s="8">
        <v>187</v>
      </c>
      <c r="B1533" s="1">
        <v>71847</v>
      </c>
      <c r="C1533" s="8" t="str">
        <f t="shared" si="442"/>
        <v>High income</v>
      </c>
      <c r="D1533" s="31">
        <v>1006</v>
      </c>
      <c r="E1533" s="34" t="str">
        <f t="shared" si="443"/>
        <v>High spender</v>
      </c>
      <c r="F1533" s="10">
        <f t="shared" si="437"/>
        <v>1.4001976422119226E-2</v>
      </c>
      <c r="G1533" s="1">
        <v>0</v>
      </c>
      <c r="H1533" s="1">
        <v>0</v>
      </c>
      <c r="I1533" s="1">
        <v>95</v>
      </c>
      <c r="J1533" s="1">
        <v>737</v>
      </c>
      <c r="K1533" s="1">
        <v>21</v>
      </c>
      <c r="L1533" s="1">
        <v>106</v>
      </c>
      <c r="M1533" s="1">
        <v>55</v>
      </c>
      <c r="N1533" s="1">
        <v>63</v>
      </c>
      <c r="O1533" s="1">
        <v>210</v>
      </c>
      <c r="P1533" s="8">
        <f t="shared" si="444"/>
        <v>1192</v>
      </c>
      <c r="Q1533" s="10">
        <f t="shared" si="445"/>
        <v>0.61828859060402686</v>
      </c>
      <c r="R1533" s="10">
        <f t="shared" si="446"/>
        <v>1.7617449664429529E-2</v>
      </c>
      <c r="S1533" s="10">
        <f t="shared" si="447"/>
        <v>8.8926174496644292E-2</v>
      </c>
      <c r="T1533" s="10">
        <f t="shared" si="448"/>
        <v>4.6140939597315439E-2</v>
      </c>
      <c r="U1533" s="10">
        <f t="shared" si="449"/>
        <v>5.2852348993288591E-2</v>
      </c>
      <c r="V1533" s="10">
        <f t="shared" si="450"/>
        <v>0.1761744966442953</v>
      </c>
      <c r="W1533" s="1">
        <v>0</v>
      </c>
      <c r="X1533" s="1">
        <v>6</v>
      </c>
      <c r="Y1533" s="1">
        <v>7</v>
      </c>
      <c r="Z1533" s="1">
        <v>9</v>
      </c>
      <c r="AA1533" s="8">
        <f t="shared" si="451"/>
        <v>22</v>
      </c>
      <c r="AB1533" s="10">
        <f t="shared" si="452"/>
        <v>0</v>
      </c>
      <c r="AC1533" s="10">
        <f t="shared" si="453"/>
        <v>0.27272727272727271</v>
      </c>
      <c r="AD1533" s="10">
        <f t="shared" si="454"/>
        <v>0.31818181818181818</v>
      </c>
      <c r="AE1533" s="10">
        <f t="shared" si="455"/>
        <v>0.40909090909090912</v>
      </c>
      <c r="AF1533" s="1">
        <v>3</v>
      </c>
      <c r="AG1533" s="1">
        <v>1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42</v>
      </c>
      <c r="AO1533" s="20" t="str">
        <f t="shared" si="438"/>
        <v>36-50</v>
      </c>
      <c r="AP1533" s="1">
        <v>2805</v>
      </c>
      <c r="AQ1533" s="1">
        <v>1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1</v>
      </c>
      <c r="AX1533" s="1">
        <v>0</v>
      </c>
      <c r="AY1533" s="1">
        <v>0</v>
      </c>
      <c r="AZ1533" s="1">
        <v>772</v>
      </c>
      <c r="BA1533" s="23">
        <v>42044</v>
      </c>
      <c r="BB1533" s="25">
        <f t="shared" si="439"/>
        <v>2</v>
      </c>
      <c r="BC1533" s="25" t="str">
        <f t="shared" si="440"/>
        <v>February</v>
      </c>
      <c r="BD1533" s="25">
        <v>1</v>
      </c>
      <c r="BE1533" t="str">
        <f t="shared" si="441"/>
        <v>187,71847,High income,1006,High spender,0.0140019764221192,0,0,95,737,21,106,55,63,210,1192,0.618288590604027,0.0176174496644295,0.0889261744966443,0.0461409395973154,0.0528523489932886,0.176174496644295,0,6,7,9,22,0,0.272727272727273,0.318181818181818,0.409090909090909,3,1,0,0,0,0,0,0,42,36-50,2805,1,0,0,0,0,0,1,0,0,772</v>
      </c>
    </row>
    <row r="1534" spans="1:57" ht="13.2" x14ac:dyDescent="0.25">
      <c r="A1534" s="8">
        <v>1290</v>
      </c>
      <c r="B1534" s="1">
        <v>80336</v>
      </c>
      <c r="C1534" s="8" t="str">
        <f t="shared" si="442"/>
        <v>High income</v>
      </c>
      <c r="D1534" s="31">
        <v>1006</v>
      </c>
      <c r="E1534" s="34" t="str">
        <f t="shared" si="443"/>
        <v>High spender</v>
      </c>
      <c r="F1534" s="10">
        <f t="shared" si="437"/>
        <v>1.2522405895239992E-2</v>
      </c>
      <c r="G1534" s="1">
        <v>0</v>
      </c>
      <c r="H1534" s="1">
        <v>0</v>
      </c>
      <c r="I1534" s="1">
        <v>12</v>
      </c>
      <c r="J1534" s="1">
        <v>209</v>
      </c>
      <c r="K1534" s="1">
        <v>19</v>
      </c>
      <c r="L1534" s="1">
        <v>456</v>
      </c>
      <c r="M1534" s="1">
        <v>160</v>
      </c>
      <c r="N1534" s="1">
        <v>142</v>
      </c>
      <c r="O1534" s="1">
        <v>66</v>
      </c>
      <c r="P1534" s="8">
        <f t="shared" si="444"/>
        <v>1052</v>
      </c>
      <c r="Q1534" s="10">
        <f t="shared" si="445"/>
        <v>0.19866920152091255</v>
      </c>
      <c r="R1534" s="10">
        <f t="shared" si="446"/>
        <v>1.8060836501901139E-2</v>
      </c>
      <c r="S1534" s="10">
        <f t="shared" si="447"/>
        <v>0.43346007604562736</v>
      </c>
      <c r="T1534" s="10">
        <f t="shared" si="448"/>
        <v>0.15209125475285171</v>
      </c>
      <c r="U1534" s="10">
        <f t="shared" si="449"/>
        <v>0.13498098859315588</v>
      </c>
      <c r="V1534" s="10">
        <f t="shared" si="450"/>
        <v>6.2737642585551326E-2</v>
      </c>
      <c r="W1534" s="1">
        <v>1</v>
      </c>
      <c r="X1534" s="1">
        <v>2</v>
      </c>
      <c r="Y1534" s="1">
        <v>9</v>
      </c>
      <c r="Z1534" s="1">
        <v>13</v>
      </c>
      <c r="AA1534" s="8">
        <f t="shared" si="451"/>
        <v>25</v>
      </c>
      <c r="AB1534" s="10">
        <f t="shared" si="452"/>
        <v>0.04</v>
      </c>
      <c r="AC1534" s="10">
        <f t="shared" si="453"/>
        <v>0.08</v>
      </c>
      <c r="AD1534" s="10">
        <f t="shared" si="454"/>
        <v>0.36</v>
      </c>
      <c r="AE1534" s="10">
        <f t="shared" si="455"/>
        <v>0.52</v>
      </c>
      <c r="AF1534" s="1">
        <v>1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50</v>
      </c>
      <c r="AO1534" s="20" t="str">
        <f t="shared" si="438"/>
        <v>36-50</v>
      </c>
      <c r="AP1534" s="1">
        <v>2452</v>
      </c>
      <c r="AQ1534" s="1">
        <v>0</v>
      </c>
      <c r="AR1534" s="1">
        <v>1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1</v>
      </c>
      <c r="AZ1534" s="1">
        <v>920</v>
      </c>
      <c r="BA1534" s="23">
        <v>42397</v>
      </c>
      <c r="BB1534" s="25">
        <f t="shared" si="439"/>
        <v>1</v>
      </c>
      <c r="BC1534" s="25" t="str">
        <f t="shared" si="440"/>
        <v>January</v>
      </c>
      <c r="BD1534" s="25">
        <v>1</v>
      </c>
      <c r="BE1534" t="str">
        <f t="shared" si="441"/>
        <v>1290,80336,High income,1006,High spender,0.01252240589524,0,0,12,209,19,456,160,142,66,1052,0.198669201520913,0.0180608365019011,0.433460076045627,0.152091254752852,0.134980988593156,0.0627376425855513,1,2,9,13,25,0.04,0.08,0.36,0.52,1,0,0,0,0,0,0,0,50,36-50,2452,0,1,0,0,0,0,0,0,1,920</v>
      </c>
    </row>
    <row r="1535" spans="1:57" ht="13.2" x14ac:dyDescent="0.25">
      <c r="A1535" s="8">
        <v>1670</v>
      </c>
      <c r="B1535" s="1">
        <v>77382</v>
      </c>
      <c r="C1535" s="8" t="str">
        <f t="shared" si="442"/>
        <v>High income</v>
      </c>
      <c r="D1535" s="31">
        <v>539</v>
      </c>
      <c r="E1535" s="34" t="str">
        <f t="shared" si="443"/>
        <v>Low spender</v>
      </c>
      <c r="F1535" s="10">
        <f t="shared" si="437"/>
        <v>6.9654441601406008E-3</v>
      </c>
      <c r="G1535" s="1">
        <v>0</v>
      </c>
      <c r="H1535" s="1">
        <v>1</v>
      </c>
      <c r="I1535" s="1">
        <v>36</v>
      </c>
      <c r="J1535" s="1">
        <v>491</v>
      </c>
      <c r="K1535" s="1">
        <v>48</v>
      </c>
      <c r="L1535" s="1">
        <v>231</v>
      </c>
      <c r="M1535" s="1">
        <v>112</v>
      </c>
      <c r="N1535" s="1">
        <v>105</v>
      </c>
      <c r="O1535" s="1">
        <v>134</v>
      </c>
      <c r="P1535" s="8">
        <f t="shared" si="444"/>
        <v>1121</v>
      </c>
      <c r="Q1535" s="10">
        <f t="shared" si="445"/>
        <v>0.43800178412132024</v>
      </c>
      <c r="R1535" s="10">
        <f t="shared" si="446"/>
        <v>4.2818911685994644E-2</v>
      </c>
      <c r="S1535" s="10">
        <f t="shared" si="447"/>
        <v>0.20606601248884923</v>
      </c>
      <c r="T1535" s="10">
        <f t="shared" si="448"/>
        <v>9.991079393398751E-2</v>
      </c>
      <c r="U1535" s="10">
        <f t="shared" si="449"/>
        <v>9.3666369313113299E-2</v>
      </c>
      <c r="V1535" s="10">
        <f t="shared" si="450"/>
        <v>0.11953612845673506</v>
      </c>
      <c r="W1535" s="1">
        <v>2</v>
      </c>
      <c r="X1535" s="1">
        <v>5</v>
      </c>
      <c r="Y1535" s="1">
        <v>7</v>
      </c>
      <c r="Z1535" s="1">
        <v>12</v>
      </c>
      <c r="AA1535" s="8">
        <f t="shared" si="451"/>
        <v>26</v>
      </c>
      <c r="AB1535" s="10">
        <f t="shared" si="452"/>
        <v>7.6923076923076927E-2</v>
      </c>
      <c r="AC1535" s="10">
        <f t="shared" si="453"/>
        <v>0.19230769230769232</v>
      </c>
      <c r="AD1535" s="10">
        <f t="shared" si="454"/>
        <v>0.26923076923076922</v>
      </c>
      <c r="AE1535" s="10">
        <f t="shared" si="455"/>
        <v>0.46153846153846156</v>
      </c>
      <c r="AF1535" s="1">
        <v>1</v>
      </c>
      <c r="AG1535" s="1">
        <v>0</v>
      </c>
      <c r="AH1535" s="1">
        <v>0</v>
      </c>
      <c r="AI1535" s="1">
        <v>0</v>
      </c>
      <c r="AJ1535" s="1">
        <v>0</v>
      </c>
      <c r="AK1535" s="1">
        <v>1</v>
      </c>
      <c r="AL1535" s="1">
        <v>0</v>
      </c>
      <c r="AM1535" s="1">
        <v>0</v>
      </c>
      <c r="AN1535" s="1">
        <v>52</v>
      </c>
      <c r="AO1535" s="20" t="str">
        <f t="shared" si="438"/>
        <v>50-65</v>
      </c>
      <c r="AP1535" s="1">
        <v>2332</v>
      </c>
      <c r="AQ1535" s="1">
        <v>0</v>
      </c>
      <c r="AR1535" s="1">
        <v>0</v>
      </c>
      <c r="AS1535" s="1">
        <v>0</v>
      </c>
      <c r="AT1535" s="1">
        <v>1</v>
      </c>
      <c r="AU1535" s="1">
        <v>0</v>
      </c>
      <c r="AV1535" s="1">
        <v>0</v>
      </c>
      <c r="AW1535" s="1">
        <v>1</v>
      </c>
      <c r="AX1535" s="1">
        <v>0</v>
      </c>
      <c r="AY1535" s="1">
        <v>0</v>
      </c>
      <c r="AZ1535" s="1">
        <v>853</v>
      </c>
      <c r="BA1535" s="23">
        <v>42517</v>
      </c>
      <c r="BB1535" s="25">
        <f t="shared" si="439"/>
        <v>5</v>
      </c>
      <c r="BC1535" s="25" t="str">
        <f t="shared" si="440"/>
        <v>May</v>
      </c>
      <c r="BD1535" s="25">
        <v>1</v>
      </c>
      <c r="BE1535" t="str">
        <f t="shared" si="441"/>
        <v>1670,77382,High income,539,Low spender,0.0069654441601406,0,1,36,491,48,231,112,105,134,1121,0.43800178412132,0.0428189116859946,0.206066012488849,0.0999107939339875,0.0936663693131133,0.119536128456735,2,5,7,12,26,0.0769230769230769,0.192307692307692,0.269230769230769,0.461538461538462,1,0,0,0,0,1,0,0,52,50-65,2332,0,0,0,1,0,0,1,0,0,853</v>
      </c>
    </row>
    <row r="1536" spans="1:57" ht="13.2" x14ac:dyDescent="0.25">
      <c r="A1536" s="8">
        <v>578</v>
      </c>
      <c r="B1536" s="1">
        <v>67309</v>
      </c>
      <c r="C1536" s="8" t="str">
        <f t="shared" si="442"/>
        <v>High income</v>
      </c>
      <c r="D1536" s="31">
        <v>116</v>
      </c>
      <c r="E1536" s="34" t="str">
        <f t="shared" si="443"/>
        <v>Low spender</v>
      </c>
      <c r="F1536" s="10">
        <f t="shared" si="437"/>
        <v>1.7233950883239983E-3</v>
      </c>
      <c r="G1536" s="1">
        <v>1</v>
      </c>
      <c r="H1536" s="1">
        <v>1</v>
      </c>
      <c r="I1536" s="1">
        <v>76</v>
      </c>
      <c r="J1536" s="1">
        <v>515</v>
      </c>
      <c r="K1536" s="1">
        <v>47</v>
      </c>
      <c r="L1536" s="1">
        <v>181</v>
      </c>
      <c r="M1536" s="1">
        <v>149</v>
      </c>
      <c r="N1536" s="1">
        <v>95</v>
      </c>
      <c r="O1536" s="1">
        <v>95</v>
      </c>
      <c r="P1536" s="8">
        <f t="shared" si="444"/>
        <v>1082</v>
      </c>
      <c r="Q1536" s="10">
        <f t="shared" si="445"/>
        <v>0.47597042513863214</v>
      </c>
      <c r="R1536" s="10">
        <f t="shared" si="446"/>
        <v>4.3438077634011092E-2</v>
      </c>
      <c r="S1536" s="10">
        <f t="shared" si="447"/>
        <v>0.16728280961182995</v>
      </c>
      <c r="T1536" s="10">
        <f t="shared" si="448"/>
        <v>0.1377079482439926</v>
      </c>
      <c r="U1536" s="10">
        <f t="shared" si="449"/>
        <v>8.7800369685767099E-2</v>
      </c>
      <c r="V1536" s="10">
        <f t="shared" si="450"/>
        <v>8.7800369685767099E-2</v>
      </c>
      <c r="W1536" s="1">
        <v>15</v>
      </c>
      <c r="X1536" s="1">
        <v>9</v>
      </c>
      <c r="Y1536" s="1">
        <v>6</v>
      </c>
      <c r="Z1536" s="1">
        <v>9</v>
      </c>
      <c r="AA1536" s="8">
        <f t="shared" si="451"/>
        <v>39</v>
      </c>
      <c r="AB1536" s="10">
        <f t="shared" si="452"/>
        <v>0.38461538461538464</v>
      </c>
      <c r="AC1536" s="10">
        <f t="shared" si="453"/>
        <v>0.23076923076923078</v>
      </c>
      <c r="AD1536" s="10">
        <f t="shared" si="454"/>
        <v>0.15384615384615385</v>
      </c>
      <c r="AE1536" s="10">
        <f t="shared" si="455"/>
        <v>0.23076923076923078</v>
      </c>
      <c r="AF1536" s="1">
        <v>7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53</v>
      </c>
      <c r="AO1536" s="20" t="str">
        <f t="shared" si="438"/>
        <v>50-65</v>
      </c>
      <c r="AP1536" s="1">
        <v>2681</v>
      </c>
      <c r="AQ1536" s="1">
        <v>0</v>
      </c>
      <c r="AR1536" s="1">
        <v>0</v>
      </c>
      <c r="AS1536" s="1">
        <v>0</v>
      </c>
      <c r="AT1536" s="1">
        <v>1</v>
      </c>
      <c r="AU1536" s="1">
        <v>0</v>
      </c>
      <c r="AV1536" s="1">
        <v>1</v>
      </c>
      <c r="AW1536" s="1">
        <v>0</v>
      </c>
      <c r="AX1536" s="1">
        <v>0</v>
      </c>
      <c r="AY1536" s="1">
        <v>0</v>
      </c>
      <c r="AZ1536" s="1">
        <v>892</v>
      </c>
      <c r="BA1536" s="23">
        <v>42168</v>
      </c>
      <c r="BB1536" s="25">
        <f t="shared" si="439"/>
        <v>6</v>
      </c>
      <c r="BC1536" s="25" t="str">
        <f t="shared" si="440"/>
        <v>June</v>
      </c>
      <c r="BD1536" s="25">
        <v>1</v>
      </c>
      <c r="BE1536" t="str">
        <f t="shared" si="441"/>
        <v>578,67309,High income,116,Low spender,0.001723395088324,1,1,76,515,47,181,149,95,95,1082,0.475970425138632,0.0434380776340111,0.16728280961183,0.137707948243993,0.0878003696857671,0.0878003696857671,15,9,6,9,39,0.384615384615385,0.230769230769231,0.153846153846154,0.230769230769231,7,0,0,0,0,0,0,0,53,50-65,2681,0,0,0,1,0,1,0,0,0,892</v>
      </c>
    </row>
    <row r="1537" spans="1:57" ht="13.2" x14ac:dyDescent="0.25">
      <c r="A1537" s="8">
        <v>1462</v>
      </c>
      <c r="B1537" s="1">
        <v>77044</v>
      </c>
      <c r="C1537" s="8" t="str">
        <f t="shared" si="442"/>
        <v>High income</v>
      </c>
      <c r="D1537" s="31">
        <v>262</v>
      </c>
      <c r="E1537" s="34" t="str">
        <f t="shared" si="443"/>
        <v>Low spender</v>
      </c>
      <c r="F1537" s="10">
        <f t="shared" si="437"/>
        <v>3.4006541716421787E-3</v>
      </c>
      <c r="G1537" s="1">
        <v>0</v>
      </c>
      <c r="H1537" s="1">
        <v>1</v>
      </c>
      <c r="I1537" s="1">
        <v>12</v>
      </c>
      <c r="J1537" s="1">
        <v>625</v>
      </c>
      <c r="K1537" s="1">
        <v>38</v>
      </c>
      <c r="L1537" s="1">
        <v>242</v>
      </c>
      <c r="M1537" s="1">
        <v>50</v>
      </c>
      <c r="N1537" s="1">
        <v>34</v>
      </c>
      <c r="O1537" s="1">
        <v>76</v>
      </c>
      <c r="P1537" s="8">
        <f t="shared" si="444"/>
        <v>1065</v>
      </c>
      <c r="Q1537" s="10">
        <f t="shared" si="445"/>
        <v>0.58685446009389675</v>
      </c>
      <c r="R1537" s="10">
        <f t="shared" si="446"/>
        <v>3.5680751173708919E-2</v>
      </c>
      <c r="S1537" s="10">
        <f t="shared" si="447"/>
        <v>0.2272300469483568</v>
      </c>
      <c r="T1537" s="10">
        <f t="shared" si="448"/>
        <v>4.6948356807511735E-2</v>
      </c>
      <c r="U1537" s="10">
        <f t="shared" si="449"/>
        <v>3.1924882629107983E-2</v>
      </c>
      <c r="V1537" s="10">
        <f t="shared" si="450"/>
        <v>7.1361502347417838E-2</v>
      </c>
      <c r="W1537" s="1">
        <v>2</v>
      </c>
      <c r="X1537" s="1">
        <v>7</v>
      </c>
      <c r="Y1537" s="1">
        <v>11</v>
      </c>
      <c r="Z1537" s="1">
        <v>11</v>
      </c>
      <c r="AA1537" s="8">
        <f t="shared" si="451"/>
        <v>31</v>
      </c>
      <c r="AB1537" s="10">
        <f t="shared" si="452"/>
        <v>6.4516129032258063E-2</v>
      </c>
      <c r="AC1537" s="10">
        <f t="shared" si="453"/>
        <v>0.22580645161290322</v>
      </c>
      <c r="AD1537" s="10">
        <f t="shared" si="454"/>
        <v>0.35483870967741937</v>
      </c>
      <c r="AE1537" s="10">
        <f t="shared" si="455"/>
        <v>0.35483870967741937</v>
      </c>
      <c r="AF1537" s="1">
        <v>4</v>
      </c>
      <c r="AG1537" s="1">
        <v>0</v>
      </c>
      <c r="AH1537" s="1">
        <v>0</v>
      </c>
      <c r="AI1537" s="1">
        <v>1</v>
      </c>
      <c r="AJ1537" s="1">
        <v>0</v>
      </c>
      <c r="AK1537" s="1">
        <v>0</v>
      </c>
      <c r="AL1537" s="1">
        <v>0</v>
      </c>
      <c r="AM1537" s="1">
        <v>0</v>
      </c>
      <c r="AN1537" s="1">
        <v>48</v>
      </c>
      <c r="AO1537" s="20" t="str">
        <f t="shared" si="438"/>
        <v>36-50</v>
      </c>
      <c r="AP1537" s="1">
        <v>2404</v>
      </c>
      <c r="AQ1537" s="1">
        <v>0</v>
      </c>
      <c r="AR1537" s="1">
        <v>0</v>
      </c>
      <c r="AS1537" s="1">
        <v>0</v>
      </c>
      <c r="AT1537" s="1">
        <v>1</v>
      </c>
      <c r="AU1537" s="1">
        <v>0</v>
      </c>
      <c r="AV1537" s="1">
        <v>0</v>
      </c>
      <c r="AW1537" s="1">
        <v>1</v>
      </c>
      <c r="AX1537" s="1">
        <v>0</v>
      </c>
      <c r="AY1537" s="1">
        <v>0</v>
      </c>
      <c r="AZ1537" s="1">
        <v>913</v>
      </c>
      <c r="BA1537" s="23">
        <v>42445</v>
      </c>
      <c r="BB1537" s="25">
        <f t="shared" si="439"/>
        <v>3</v>
      </c>
      <c r="BC1537" s="25" t="str">
        <f t="shared" si="440"/>
        <v>March</v>
      </c>
      <c r="BD1537" s="25">
        <v>1</v>
      </c>
      <c r="BE1537" t="str">
        <f t="shared" si="441"/>
        <v>1462,77044,High income,262,Low spender,0.00340065417164218,0,1,12,625,38,242,50,34,76,1065,0.586854460093897,0.0356807511737089,0.227230046948357,0.0469483568075117,0.031924882629108,0.0713615023474178,2,7,11,11,31,0.0645161290322581,0.225806451612903,0.354838709677419,0.354838709677419,4,0,0,1,0,0,0,0,48,36-50,2404,0,0,0,1,0,0,1,0,0,913</v>
      </c>
    </row>
    <row r="1538" spans="1:57" ht="13.2" x14ac:dyDescent="0.25">
      <c r="A1538" s="8">
        <v>333</v>
      </c>
      <c r="B1538" s="1">
        <v>46772</v>
      </c>
      <c r="C1538" s="8" t="str">
        <f t="shared" si="442"/>
        <v>Low income</v>
      </c>
      <c r="D1538" s="31">
        <v>446</v>
      </c>
      <c r="E1538" s="34" t="str">
        <f t="shared" si="443"/>
        <v>Low spender</v>
      </c>
      <c r="F1538" s="10">
        <f t="shared" ref="F1538:F1601" si="456">D1538/B1538</f>
        <v>9.5356196014709654E-3</v>
      </c>
      <c r="G1538" s="1">
        <v>0</v>
      </c>
      <c r="H1538" s="1">
        <v>1</v>
      </c>
      <c r="I1538" s="1">
        <v>88</v>
      </c>
      <c r="J1538" s="1">
        <v>350</v>
      </c>
      <c r="K1538" s="1">
        <v>104</v>
      </c>
      <c r="L1538" s="1">
        <v>189</v>
      </c>
      <c r="M1538" s="1">
        <v>197</v>
      </c>
      <c r="N1538" s="1">
        <v>151</v>
      </c>
      <c r="O1538" s="1">
        <v>57</v>
      </c>
      <c r="P1538" s="8">
        <f t="shared" si="444"/>
        <v>1048</v>
      </c>
      <c r="Q1538" s="10">
        <f t="shared" si="445"/>
        <v>0.33396946564885494</v>
      </c>
      <c r="R1538" s="10">
        <f t="shared" si="446"/>
        <v>9.9236641221374045E-2</v>
      </c>
      <c r="S1538" s="10">
        <f t="shared" si="447"/>
        <v>0.18034351145038169</v>
      </c>
      <c r="T1538" s="10">
        <f t="shared" si="448"/>
        <v>0.18797709923664122</v>
      </c>
      <c r="U1538" s="10">
        <f t="shared" si="449"/>
        <v>0.14408396946564886</v>
      </c>
      <c r="V1538" s="10">
        <f t="shared" si="450"/>
        <v>5.4389312977099237E-2</v>
      </c>
      <c r="W1538" s="1">
        <v>6</v>
      </c>
      <c r="X1538" s="1">
        <v>11</v>
      </c>
      <c r="Y1538" s="1">
        <v>8</v>
      </c>
      <c r="Z1538" s="1">
        <v>5</v>
      </c>
      <c r="AA1538" s="8">
        <f t="shared" si="451"/>
        <v>30</v>
      </c>
      <c r="AB1538" s="10">
        <f t="shared" si="452"/>
        <v>0.2</v>
      </c>
      <c r="AC1538" s="10">
        <f t="shared" si="453"/>
        <v>0.36666666666666664</v>
      </c>
      <c r="AD1538" s="10">
        <f t="shared" si="454"/>
        <v>0.26666666666666666</v>
      </c>
      <c r="AE1538" s="10">
        <f t="shared" si="455"/>
        <v>0.16666666666666666</v>
      </c>
      <c r="AF1538" s="1">
        <v>8</v>
      </c>
      <c r="AG1538" s="1">
        <v>0</v>
      </c>
      <c r="AH1538" s="1">
        <v>0</v>
      </c>
      <c r="AI1538" s="1">
        <v>1</v>
      </c>
      <c r="AJ1538" s="1">
        <v>0</v>
      </c>
      <c r="AK1538" s="1">
        <v>0</v>
      </c>
      <c r="AL1538" s="1">
        <v>0</v>
      </c>
      <c r="AM1538" s="1">
        <v>0</v>
      </c>
      <c r="AN1538" s="1">
        <v>45</v>
      </c>
      <c r="AO1538" s="20" t="str">
        <f t="shared" ref="AO1538:AO1601" si="457">IF(AND(AN1538&lt;36,AN1538&gt;23), "24-35",
IF(AND(AN1538&lt;51,AN1538&gt;35), "36-50",
IF(AND(AN1538&lt;66,AN1538&gt;50), "50-65",
IF(AN1538&gt;65, "66+", "N")
)))</f>
        <v>36-50</v>
      </c>
      <c r="AP1538" s="1">
        <v>2758</v>
      </c>
      <c r="AQ1538" s="1">
        <v>0</v>
      </c>
      <c r="AR1538" s="1">
        <v>0</v>
      </c>
      <c r="AS1538" s="1">
        <v>0</v>
      </c>
      <c r="AT1538" s="1">
        <v>1</v>
      </c>
      <c r="AU1538" s="1">
        <v>0</v>
      </c>
      <c r="AV1538" s="1">
        <v>1</v>
      </c>
      <c r="AW1538" s="1">
        <v>0</v>
      </c>
      <c r="AX1538" s="1">
        <v>0</v>
      </c>
      <c r="AY1538" s="1">
        <v>0</v>
      </c>
      <c r="AZ1538" s="1">
        <v>934</v>
      </c>
      <c r="BA1538" s="23">
        <v>42091</v>
      </c>
      <c r="BB1538" s="25">
        <f t="shared" ref="BB1538:BB1601" si="458">MONTH(BA1538)</f>
        <v>3</v>
      </c>
      <c r="BC1538" s="25" t="str">
        <f t="shared" ref="BC1538:BC1601" si="459">TEXT(BA1538,"mmmm")</f>
        <v>March</v>
      </c>
      <c r="BD1538" s="25">
        <v>1</v>
      </c>
      <c r="BE1538" t="str">
        <f t="shared" ref="BE1538:BE1601" si="460">_xlfn.TEXTJOIN(",",TRUE,A1538:AZ1538)</f>
        <v>333,46772,Low income,446,Low spender,0.00953561960147097,0,1,88,350,104,189,197,151,57,1048,0.333969465648855,0.099236641221374,0.180343511450382,0.187977099236641,0.144083969465649,0.0543893129770992,6,11,8,5,30,0.2,0.366666666666667,0.266666666666667,0.166666666666667,8,0,0,1,0,0,0,0,45,36-50,2758,0,0,0,1,0,1,0,0,0,934</v>
      </c>
    </row>
    <row r="1539" spans="1:57" ht="13.2" x14ac:dyDescent="0.25">
      <c r="A1539" s="8">
        <v>1017</v>
      </c>
      <c r="B1539" s="1">
        <v>69932</v>
      </c>
      <c r="C1539" s="8" t="str">
        <f t="shared" ref="C1539:C1602" si="461">IF(B1539&lt;=AVERAGE(B:B),"Low income", "High income")</f>
        <v>High income</v>
      </c>
      <c r="D1539" s="31">
        <v>391</v>
      </c>
      <c r="E1539" s="34" t="str">
        <f t="shared" ref="E1539:E1602" si="462">IF(D1539&lt;=AVERAGE(D:D),"Low spender", "High spender")</f>
        <v>Low spender</v>
      </c>
      <c r="F1539" s="10">
        <f t="shared" si="456"/>
        <v>5.5911456843791112E-3</v>
      </c>
      <c r="G1539" s="1">
        <v>0</v>
      </c>
      <c r="H1539" s="1">
        <v>1</v>
      </c>
      <c r="I1539" s="1">
        <v>97</v>
      </c>
      <c r="J1539" s="1">
        <v>412</v>
      </c>
      <c r="K1539" s="1">
        <v>172</v>
      </c>
      <c r="L1539" s="1">
        <v>153</v>
      </c>
      <c r="M1539" s="1">
        <v>150</v>
      </c>
      <c r="N1539" s="1">
        <v>105</v>
      </c>
      <c r="O1539" s="1">
        <v>57</v>
      </c>
      <c r="P1539" s="8">
        <f t="shared" ref="P1539:P1602" si="463">SUM(J1539:O1539)</f>
        <v>1049</v>
      </c>
      <c r="Q1539" s="10">
        <f t="shared" ref="Q1539:Q1602" si="464">IF(P1539=0,0,J1539/P1539)</f>
        <v>0.39275500476644426</v>
      </c>
      <c r="R1539" s="10">
        <f t="shared" ref="R1539:R1602" si="465">IF(P1539=0,0,K1539/P1539)</f>
        <v>0.16396568160152525</v>
      </c>
      <c r="S1539" s="10">
        <f t="shared" ref="S1539:S1602" si="466">IF(P1539=0,0,L1539/P1539)</f>
        <v>0.14585319351763584</v>
      </c>
      <c r="T1539" s="10">
        <f t="shared" ref="T1539:T1602" si="467">IF(P1539=0,0,M1539/P1539)</f>
        <v>0.14299332697807435</v>
      </c>
      <c r="U1539" s="10">
        <f t="shared" ref="U1539:U1602" si="468">IF(P1539=0,0,N1539/P1539)</f>
        <v>0.10009532888465204</v>
      </c>
      <c r="V1539" s="10">
        <f t="shared" ref="V1539:V1602" si="469">IF(P1539=0,0,O1539/P1539)</f>
        <v>5.4337464251668258E-2</v>
      </c>
      <c r="W1539" s="1">
        <v>2</v>
      </c>
      <c r="X1539" s="1">
        <v>7</v>
      </c>
      <c r="Y1539" s="1">
        <v>6</v>
      </c>
      <c r="Z1539" s="1">
        <v>11</v>
      </c>
      <c r="AA1539" s="8">
        <f t="shared" ref="AA1539:AA1602" si="470">SUM(W1539:Z1539)</f>
        <v>26</v>
      </c>
      <c r="AB1539" s="10">
        <f t="shared" ref="AB1539:AB1602" si="471">IF(AA1539=0,0,W1539/AA1539)</f>
        <v>7.6923076923076927E-2</v>
      </c>
      <c r="AC1539" s="10">
        <f t="shared" ref="AC1539:AC1602" si="472">IF(AA1539=0,0,X1539/AA1539)</f>
        <v>0.26923076923076922</v>
      </c>
      <c r="AD1539" s="10">
        <f t="shared" ref="AD1539:AD1602" si="473">IF(AA1539=0,0,Y1539/AA1539)</f>
        <v>0.23076923076923078</v>
      </c>
      <c r="AE1539" s="10">
        <f t="shared" ref="AE1539:AE1602" si="474">IF(AA1539=0,0,Z1539/AA1539)</f>
        <v>0.42307692307692307</v>
      </c>
      <c r="AF1539" s="1">
        <v>4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56</v>
      </c>
      <c r="AO1539" s="20" t="str">
        <f t="shared" si="457"/>
        <v>50-65</v>
      </c>
      <c r="AP1539" s="1">
        <v>2541</v>
      </c>
      <c r="AQ1539" s="1">
        <v>1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1</v>
      </c>
      <c r="AX1539" s="1">
        <v>0</v>
      </c>
      <c r="AY1539" s="1">
        <v>0</v>
      </c>
      <c r="AZ1539" s="1">
        <v>935</v>
      </c>
      <c r="BA1539" s="23">
        <v>42308</v>
      </c>
      <c r="BB1539" s="25">
        <f t="shared" si="458"/>
        <v>10</v>
      </c>
      <c r="BC1539" s="25" t="str">
        <f t="shared" si="459"/>
        <v>October</v>
      </c>
      <c r="BD1539" s="25">
        <v>1</v>
      </c>
      <c r="BE1539" t="str">
        <f t="shared" si="460"/>
        <v>1017,69932,High income,391,Low spender,0.00559114568437911,0,1,97,412,172,153,150,105,57,1049,0.392755004766444,0.163965681601525,0.145853193517636,0.142993326978074,0.100095328884652,0.0543374642516683,2,7,6,11,26,0.0769230769230769,0.269230769230769,0.230769230769231,0.423076923076923,4,0,0,0,0,0,0,0,56,50-65,2541,1,0,0,0,0,0,1,0,0,935</v>
      </c>
    </row>
    <row r="1540" spans="1:57" ht="13.2" x14ac:dyDescent="0.25">
      <c r="A1540" s="8">
        <v>1479</v>
      </c>
      <c r="B1540" s="1">
        <v>66951</v>
      </c>
      <c r="C1540" s="8" t="str">
        <f t="shared" si="461"/>
        <v>High income</v>
      </c>
      <c r="D1540" s="31">
        <v>67</v>
      </c>
      <c r="E1540" s="34" t="str">
        <f t="shared" si="462"/>
        <v>Low spender</v>
      </c>
      <c r="F1540" s="10">
        <f t="shared" si="456"/>
        <v>1.0007318785380352E-3</v>
      </c>
      <c r="G1540" s="1">
        <v>0</v>
      </c>
      <c r="H1540" s="1">
        <v>0</v>
      </c>
      <c r="I1540" s="1">
        <v>46</v>
      </c>
      <c r="J1540" s="1">
        <v>277</v>
      </c>
      <c r="K1540" s="1">
        <v>162</v>
      </c>
      <c r="L1540" s="1">
        <v>305</v>
      </c>
      <c r="M1540" s="1">
        <v>173</v>
      </c>
      <c r="N1540" s="1">
        <v>76</v>
      </c>
      <c r="O1540" s="1">
        <v>124</v>
      </c>
      <c r="P1540" s="8">
        <f t="shared" si="463"/>
        <v>1117</v>
      </c>
      <c r="Q1540" s="10">
        <f t="shared" si="464"/>
        <v>0.24798567591763654</v>
      </c>
      <c r="R1540" s="10">
        <f t="shared" si="465"/>
        <v>0.14503133393017009</v>
      </c>
      <c r="S1540" s="10">
        <f t="shared" si="466"/>
        <v>0.27305282005371528</v>
      </c>
      <c r="T1540" s="10">
        <f t="shared" si="467"/>
        <v>0.15487914055505819</v>
      </c>
      <c r="U1540" s="10">
        <f t="shared" si="468"/>
        <v>6.8039391226499546E-2</v>
      </c>
      <c r="V1540" s="10">
        <f t="shared" si="469"/>
        <v>0.11101163831692032</v>
      </c>
      <c r="W1540" s="1">
        <v>1</v>
      </c>
      <c r="X1540" s="1">
        <v>3</v>
      </c>
      <c r="Y1540" s="1">
        <v>4</v>
      </c>
      <c r="Z1540" s="1">
        <v>7</v>
      </c>
      <c r="AA1540" s="8">
        <f t="shared" si="470"/>
        <v>15</v>
      </c>
      <c r="AB1540" s="10">
        <f t="shared" si="471"/>
        <v>6.6666666666666666E-2</v>
      </c>
      <c r="AC1540" s="10">
        <f t="shared" si="472"/>
        <v>0.2</v>
      </c>
      <c r="AD1540" s="10">
        <f t="shared" si="473"/>
        <v>0.26666666666666666</v>
      </c>
      <c r="AE1540" s="10">
        <f t="shared" si="474"/>
        <v>0.46666666666666667</v>
      </c>
      <c r="AF1540" s="1">
        <v>1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32</v>
      </c>
      <c r="AO1540" s="20" t="str">
        <f t="shared" si="457"/>
        <v>24-35</v>
      </c>
      <c r="AP1540" s="1">
        <v>2398</v>
      </c>
      <c r="AQ1540" s="1">
        <v>0</v>
      </c>
      <c r="AR1540" s="1">
        <v>0</v>
      </c>
      <c r="AS1540" s="1">
        <v>1</v>
      </c>
      <c r="AT1540" s="1">
        <v>0</v>
      </c>
      <c r="AU1540" s="1">
        <v>0</v>
      </c>
      <c r="AV1540" s="1">
        <v>0</v>
      </c>
      <c r="AW1540" s="1">
        <v>1</v>
      </c>
      <c r="AX1540" s="1">
        <v>0</v>
      </c>
      <c r="AY1540" s="1">
        <v>0</v>
      </c>
      <c r="AZ1540" s="1">
        <v>869</v>
      </c>
      <c r="BA1540" s="23">
        <v>42451</v>
      </c>
      <c r="BB1540" s="25">
        <f t="shared" si="458"/>
        <v>3</v>
      </c>
      <c r="BC1540" s="25" t="str">
        <f t="shared" si="459"/>
        <v>March</v>
      </c>
      <c r="BD1540" s="25">
        <v>1</v>
      </c>
      <c r="BE1540" t="str">
        <f t="shared" si="460"/>
        <v>1479,66951,High income,67,Low spender,0.00100073187853804,0,0,46,277,162,305,173,76,124,1117,0.247985675917637,0.14503133393017,0.273052820053715,0.154879140555058,0.0680393912264995,0.11101163831692,1,3,4,7,15,0.0666666666666667,0.2,0.266666666666667,0.466666666666667,1,0,0,0,0,0,0,0,32,24-35,2398,0,0,1,0,0,0,1,0,0,869</v>
      </c>
    </row>
    <row r="1541" spans="1:57" ht="13.2" x14ac:dyDescent="0.25">
      <c r="A1541" s="8">
        <v>2200</v>
      </c>
      <c r="B1541" s="1">
        <v>78416</v>
      </c>
      <c r="C1541" s="8" t="str">
        <f t="shared" si="461"/>
        <v>High income</v>
      </c>
      <c r="D1541" s="31">
        <v>828</v>
      </c>
      <c r="E1541" s="34" t="str">
        <f t="shared" si="462"/>
        <v>High spender</v>
      </c>
      <c r="F1541" s="10">
        <f t="shared" si="456"/>
        <v>1.0559069577637217E-2</v>
      </c>
      <c r="G1541" s="1">
        <v>0</v>
      </c>
      <c r="H1541" s="1">
        <v>1</v>
      </c>
      <c r="I1541" s="1">
        <v>99</v>
      </c>
      <c r="J1541" s="1">
        <v>453</v>
      </c>
      <c r="K1541" s="1">
        <v>38</v>
      </c>
      <c r="L1541" s="1">
        <v>279</v>
      </c>
      <c r="M1541" s="1">
        <v>188</v>
      </c>
      <c r="N1541" s="1">
        <v>38</v>
      </c>
      <c r="O1541" s="1">
        <v>183</v>
      </c>
      <c r="P1541" s="8">
        <f t="shared" si="463"/>
        <v>1179</v>
      </c>
      <c r="Q1541" s="10">
        <f t="shared" si="464"/>
        <v>0.38422391857506361</v>
      </c>
      <c r="R1541" s="10">
        <f t="shared" si="465"/>
        <v>3.2230703986429174E-2</v>
      </c>
      <c r="S1541" s="10">
        <f t="shared" si="466"/>
        <v>0.23664122137404581</v>
      </c>
      <c r="T1541" s="10">
        <f t="shared" si="467"/>
        <v>0.15945716709075489</v>
      </c>
      <c r="U1541" s="10">
        <f t="shared" si="468"/>
        <v>3.2230703986429174E-2</v>
      </c>
      <c r="V1541" s="10">
        <f t="shared" si="469"/>
        <v>0.15521628498727735</v>
      </c>
      <c r="W1541" s="1">
        <v>2</v>
      </c>
      <c r="X1541" s="1">
        <v>7</v>
      </c>
      <c r="Y1541" s="1">
        <v>7</v>
      </c>
      <c r="Z1541" s="1">
        <v>10</v>
      </c>
      <c r="AA1541" s="8">
        <f t="shared" si="470"/>
        <v>26</v>
      </c>
      <c r="AB1541" s="10">
        <f t="shared" si="471"/>
        <v>7.6923076923076927E-2</v>
      </c>
      <c r="AC1541" s="10">
        <f t="shared" si="472"/>
        <v>0.26923076923076922</v>
      </c>
      <c r="AD1541" s="10">
        <f t="shared" si="473"/>
        <v>0.26923076923076922</v>
      </c>
      <c r="AE1541" s="10">
        <f t="shared" si="474"/>
        <v>0.38461538461538464</v>
      </c>
      <c r="AF1541" s="1">
        <v>3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44</v>
      </c>
      <c r="AO1541" s="20" t="str">
        <f t="shared" si="457"/>
        <v>36-50</v>
      </c>
      <c r="AP1541" s="1">
        <v>2161</v>
      </c>
      <c r="AQ1541" s="1">
        <v>0</v>
      </c>
      <c r="AR1541" s="1">
        <v>0</v>
      </c>
      <c r="AS1541" s="1">
        <v>0</v>
      </c>
      <c r="AT1541" s="1">
        <v>1</v>
      </c>
      <c r="AU1541" s="1">
        <v>0</v>
      </c>
      <c r="AV1541" s="1">
        <v>0</v>
      </c>
      <c r="AW1541" s="1">
        <v>1</v>
      </c>
      <c r="AX1541" s="1">
        <v>0</v>
      </c>
      <c r="AY1541" s="1">
        <v>0</v>
      </c>
      <c r="AZ1541" s="1">
        <v>813</v>
      </c>
      <c r="BA1541" s="23">
        <v>42688</v>
      </c>
      <c r="BB1541" s="25">
        <f t="shared" si="458"/>
        <v>11</v>
      </c>
      <c r="BC1541" s="25" t="str">
        <f t="shared" si="459"/>
        <v>November</v>
      </c>
      <c r="BD1541" s="25">
        <v>1</v>
      </c>
      <c r="BE1541" t="str">
        <f t="shared" si="460"/>
        <v>2200,78416,High income,828,High spender,0.0105590695776372,0,1,99,453,38,279,188,38,183,1179,0.384223918575064,0.0322307039864292,0.236641221374046,0.159457167090755,0.0322307039864292,0.155216284987277,2,7,7,10,26,0.0769230769230769,0.269230769230769,0.269230769230769,0.384615384615385,3,0,0,0,0,0,0,0,44,36-50,2161,0,0,0,1,0,0,1,0,0,813</v>
      </c>
    </row>
    <row r="1542" spans="1:57" ht="13.2" x14ac:dyDescent="0.25">
      <c r="A1542" s="8">
        <v>1728</v>
      </c>
      <c r="B1542" s="1">
        <v>65492</v>
      </c>
      <c r="C1542" s="8" t="str">
        <f t="shared" si="461"/>
        <v>High income</v>
      </c>
      <c r="D1542" s="31">
        <v>65</v>
      </c>
      <c r="E1542" s="34" t="str">
        <f t="shared" si="462"/>
        <v>Low spender</v>
      </c>
      <c r="F1542" s="10">
        <f t="shared" si="456"/>
        <v>9.9248763207720027E-4</v>
      </c>
      <c r="G1542" s="1">
        <v>0</v>
      </c>
      <c r="H1542" s="1">
        <v>0</v>
      </c>
      <c r="I1542" s="1">
        <v>73</v>
      </c>
      <c r="J1542" s="1">
        <v>247</v>
      </c>
      <c r="K1542" s="1">
        <v>161</v>
      </c>
      <c r="L1542" s="1">
        <v>295</v>
      </c>
      <c r="M1542" s="1">
        <v>210</v>
      </c>
      <c r="N1542" s="1">
        <v>85</v>
      </c>
      <c r="O1542" s="1">
        <v>47</v>
      </c>
      <c r="P1542" s="8">
        <f t="shared" si="463"/>
        <v>1045</v>
      </c>
      <c r="Q1542" s="10">
        <f t="shared" si="464"/>
        <v>0.23636363636363636</v>
      </c>
      <c r="R1542" s="10">
        <f t="shared" si="465"/>
        <v>0.15406698564593302</v>
      </c>
      <c r="S1542" s="10">
        <f t="shared" si="466"/>
        <v>0.28229665071770332</v>
      </c>
      <c r="T1542" s="10">
        <f t="shared" si="467"/>
        <v>0.20095693779904306</v>
      </c>
      <c r="U1542" s="10">
        <f t="shared" si="468"/>
        <v>8.1339712918660281E-2</v>
      </c>
      <c r="V1542" s="10">
        <f t="shared" si="469"/>
        <v>4.4976076555023926E-2</v>
      </c>
      <c r="W1542" s="1">
        <v>2</v>
      </c>
      <c r="X1542" s="1">
        <v>4</v>
      </c>
      <c r="Y1542" s="1">
        <v>7</v>
      </c>
      <c r="Z1542" s="1">
        <v>13</v>
      </c>
      <c r="AA1542" s="8">
        <f t="shared" si="470"/>
        <v>26</v>
      </c>
      <c r="AB1542" s="10">
        <f t="shared" si="471"/>
        <v>7.6923076923076927E-2</v>
      </c>
      <c r="AC1542" s="10">
        <f t="shared" si="472"/>
        <v>0.15384615384615385</v>
      </c>
      <c r="AD1542" s="10">
        <f t="shared" si="473"/>
        <v>0.26923076923076922</v>
      </c>
      <c r="AE1542" s="10">
        <f t="shared" si="474"/>
        <v>0.5</v>
      </c>
      <c r="AF1542" s="1">
        <v>2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61</v>
      </c>
      <c r="AO1542" s="20" t="str">
        <f t="shared" si="457"/>
        <v>50-65</v>
      </c>
      <c r="AP1542" s="1">
        <v>2313</v>
      </c>
      <c r="AQ1542" s="1">
        <v>0</v>
      </c>
      <c r="AR1542" s="1">
        <v>1</v>
      </c>
      <c r="AS1542" s="1">
        <v>0</v>
      </c>
      <c r="AT1542" s="1">
        <v>0</v>
      </c>
      <c r="AU1542" s="1">
        <v>0</v>
      </c>
      <c r="AV1542" s="1">
        <v>0</v>
      </c>
      <c r="AW1542" s="1">
        <v>1</v>
      </c>
      <c r="AX1542" s="1">
        <v>0</v>
      </c>
      <c r="AY1542" s="1">
        <v>0</v>
      </c>
      <c r="AZ1542" s="1">
        <v>951</v>
      </c>
      <c r="BA1542" s="23">
        <v>42536</v>
      </c>
      <c r="BB1542" s="25">
        <f t="shared" si="458"/>
        <v>6</v>
      </c>
      <c r="BC1542" s="25" t="str">
        <f t="shared" si="459"/>
        <v>June</v>
      </c>
      <c r="BD1542" s="25">
        <v>1</v>
      </c>
      <c r="BE1542" t="str">
        <f t="shared" si="460"/>
        <v>1728,65492,High income,65,Low spender,0.0009924876320772,0,0,73,247,161,295,210,85,47,1045,0.236363636363636,0.154066985645933,0.282296650717703,0.200956937799043,0.0813397129186603,0.0449760765550239,2,4,7,13,26,0.0769230769230769,0.153846153846154,0.269230769230769,0.5,2,0,0,0,0,0,0,0,61,50-65,2313,0,1,0,0,0,0,1,0,0,951</v>
      </c>
    </row>
    <row r="1543" spans="1:57" ht="13.2" x14ac:dyDescent="0.25">
      <c r="A1543" s="8">
        <v>1246</v>
      </c>
      <c r="B1543" s="1">
        <v>62000</v>
      </c>
      <c r="C1543" s="8" t="str">
        <f t="shared" si="461"/>
        <v>High income</v>
      </c>
      <c r="D1543" s="31">
        <v>55</v>
      </c>
      <c r="E1543" s="34" t="str">
        <f t="shared" si="462"/>
        <v>Low spender</v>
      </c>
      <c r="F1543" s="10">
        <f t="shared" si="456"/>
        <v>8.8709677419354844E-4</v>
      </c>
      <c r="G1543" s="1">
        <v>0</v>
      </c>
      <c r="H1543" s="1">
        <v>1</v>
      </c>
      <c r="I1543" s="1">
        <v>25</v>
      </c>
      <c r="J1543" s="1">
        <v>899</v>
      </c>
      <c r="K1543" s="1">
        <v>0</v>
      </c>
      <c r="L1543" s="1">
        <v>101</v>
      </c>
      <c r="M1543" s="1">
        <v>0</v>
      </c>
      <c r="N1543" s="1">
        <v>0</v>
      </c>
      <c r="O1543" s="1">
        <v>20</v>
      </c>
      <c r="P1543" s="8">
        <f t="shared" si="463"/>
        <v>1020</v>
      </c>
      <c r="Q1543" s="10">
        <f t="shared" si="464"/>
        <v>0.88137254901960782</v>
      </c>
      <c r="R1543" s="10">
        <f t="shared" si="465"/>
        <v>0</v>
      </c>
      <c r="S1543" s="10">
        <f t="shared" si="466"/>
        <v>9.901960784313725E-2</v>
      </c>
      <c r="T1543" s="10">
        <f t="shared" si="467"/>
        <v>0</v>
      </c>
      <c r="U1543" s="10">
        <f t="shared" si="468"/>
        <v>0</v>
      </c>
      <c r="V1543" s="10">
        <f t="shared" si="469"/>
        <v>1.9607843137254902E-2</v>
      </c>
      <c r="W1543" s="1">
        <v>1</v>
      </c>
      <c r="X1543" s="1">
        <v>6</v>
      </c>
      <c r="Y1543" s="1">
        <v>6</v>
      </c>
      <c r="Z1543" s="1">
        <v>13</v>
      </c>
      <c r="AA1543" s="8">
        <f t="shared" si="470"/>
        <v>26</v>
      </c>
      <c r="AB1543" s="10">
        <f t="shared" si="471"/>
        <v>3.8461538461538464E-2</v>
      </c>
      <c r="AC1543" s="10">
        <f t="shared" si="472"/>
        <v>0.23076923076923078</v>
      </c>
      <c r="AD1543" s="10">
        <f t="shared" si="473"/>
        <v>0.23076923076923078</v>
      </c>
      <c r="AE1543" s="10">
        <f t="shared" si="474"/>
        <v>0.5</v>
      </c>
      <c r="AF1543" s="1">
        <v>4</v>
      </c>
      <c r="AG1543" s="1">
        <v>1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68</v>
      </c>
      <c r="AO1543" s="20" t="str">
        <f t="shared" si="457"/>
        <v>66+</v>
      </c>
      <c r="AP1543" s="1">
        <v>2467</v>
      </c>
      <c r="AQ1543" s="1">
        <v>0</v>
      </c>
      <c r="AR1543" s="1">
        <v>0</v>
      </c>
      <c r="AS1543" s="1">
        <v>1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1</v>
      </c>
      <c r="AZ1543" s="1">
        <v>980</v>
      </c>
      <c r="BA1543" s="23">
        <v>42382</v>
      </c>
      <c r="BB1543" s="25">
        <f t="shared" si="458"/>
        <v>1</v>
      </c>
      <c r="BC1543" s="25" t="str">
        <f t="shared" si="459"/>
        <v>January</v>
      </c>
      <c r="BD1543" s="25">
        <v>1</v>
      </c>
      <c r="BE1543" t="str">
        <f t="shared" si="460"/>
        <v>1246,62000,High income,55,Low spender,0.000887096774193548,0,1,25,899,0,101,0,0,20,1020,0.881372549019608,0,0.0990196078431373,0,0,0.0196078431372549,1,6,6,13,26,0.0384615384615385,0.230769230769231,0.230769230769231,0.5,4,1,0,0,0,0,0,0,68,66+,2467,0,0,1,0,0,0,0,0,1,980</v>
      </c>
    </row>
    <row r="1544" spans="1:57" ht="13.2" x14ac:dyDescent="0.25">
      <c r="A1544" s="8">
        <v>1519</v>
      </c>
      <c r="B1544" s="1">
        <v>65104</v>
      </c>
      <c r="C1544" s="8" t="str">
        <f t="shared" si="461"/>
        <v>High income</v>
      </c>
      <c r="D1544" s="31">
        <v>806</v>
      </c>
      <c r="E1544" s="34" t="str">
        <f t="shared" si="462"/>
        <v>High spender</v>
      </c>
      <c r="F1544" s="10">
        <f t="shared" si="456"/>
        <v>1.2380191693290734E-2</v>
      </c>
      <c r="G1544" s="1">
        <v>0</v>
      </c>
      <c r="H1544" s="1">
        <v>1</v>
      </c>
      <c r="I1544" s="1">
        <v>4</v>
      </c>
      <c r="J1544" s="1">
        <v>738</v>
      </c>
      <c r="K1544" s="1">
        <v>0</v>
      </c>
      <c r="L1544" s="1">
        <v>232</v>
      </c>
      <c r="M1544" s="1">
        <v>13</v>
      </c>
      <c r="N1544" s="1">
        <v>20</v>
      </c>
      <c r="O1544" s="1">
        <v>50</v>
      </c>
      <c r="P1544" s="8">
        <f t="shared" si="463"/>
        <v>1053</v>
      </c>
      <c r="Q1544" s="10">
        <f t="shared" si="464"/>
        <v>0.70085470085470081</v>
      </c>
      <c r="R1544" s="10">
        <f t="shared" si="465"/>
        <v>0</v>
      </c>
      <c r="S1544" s="10">
        <f t="shared" si="466"/>
        <v>0.22032288698955366</v>
      </c>
      <c r="T1544" s="10">
        <f t="shared" si="467"/>
        <v>1.2345679012345678E-2</v>
      </c>
      <c r="U1544" s="10">
        <f t="shared" si="468"/>
        <v>1.8993352326685659E-2</v>
      </c>
      <c r="V1544" s="10">
        <f t="shared" si="469"/>
        <v>4.7483380816714153E-2</v>
      </c>
      <c r="W1544" s="1">
        <v>2</v>
      </c>
      <c r="X1544" s="1">
        <v>3</v>
      </c>
      <c r="Y1544" s="1">
        <v>5</v>
      </c>
      <c r="Z1544" s="1">
        <v>7</v>
      </c>
      <c r="AA1544" s="8">
        <f t="shared" si="470"/>
        <v>17</v>
      </c>
      <c r="AB1544" s="10">
        <f t="shared" si="471"/>
        <v>0.11764705882352941</v>
      </c>
      <c r="AC1544" s="10">
        <f t="shared" si="472"/>
        <v>0.17647058823529413</v>
      </c>
      <c r="AD1544" s="10">
        <f t="shared" si="473"/>
        <v>0.29411764705882354</v>
      </c>
      <c r="AE1544" s="10">
        <f t="shared" si="474"/>
        <v>0.41176470588235292</v>
      </c>
      <c r="AF1544" s="1">
        <v>7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44</v>
      </c>
      <c r="AO1544" s="20" t="str">
        <f t="shared" si="457"/>
        <v>36-50</v>
      </c>
      <c r="AP1544" s="1">
        <v>2386</v>
      </c>
      <c r="AQ1544" s="1">
        <v>0</v>
      </c>
      <c r="AR1544" s="1">
        <v>0</v>
      </c>
      <c r="AS1544" s="1">
        <v>0</v>
      </c>
      <c r="AT1544" s="1">
        <v>1</v>
      </c>
      <c r="AU1544" s="1">
        <v>0</v>
      </c>
      <c r="AV1544" s="1">
        <v>0</v>
      </c>
      <c r="AW1544" s="1">
        <v>0</v>
      </c>
      <c r="AX1544" s="1">
        <v>1</v>
      </c>
      <c r="AY1544" s="1">
        <v>0</v>
      </c>
      <c r="AZ1544" s="1">
        <v>953</v>
      </c>
      <c r="BA1544" s="23">
        <v>42463</v>
      </c>
      <c r="BB1544" s="25">
        <f t="shared" si="458"/>
        <v>4</v>
      </c>
      <c r="BC1544" s="25" t="str">
        <f t="shared" si="459"/>
        <v>April</v>
      </c>
      <c r="BD1544" s="25">
        <v>1</v>
      </c>
      <c r="BE1544" t="str">
        <f t="shared" si="460"/>
        <v>1519,65104,High income,806,High spender,0.0123801916932907,0,1,4,738,0,232,13,20,50,1053,0.700854700854701,0,0.220322886989554,0.0123456790123457,0.0189933523266857,0.0474833808167142,2,3,5,7,17,0.117647058823529,0.176470588235294,0.294117647058824,0.411764705882353,7,0,0,0,0,0,0,0,44,36-50,2386,0,0,0,1,0,0,0,1,0,953</v>
      </c>
    </row>
    <row r="1545" spans="1:57" ht="13.2" x14ac:dyDescent="0.25">
      <c r="A1545" s="8">
        <v>1521</v>
      </c>
      <c r="B1545" s="1">
        <v>65104</v>
      </c>
      <c r="C1545" s="8" t="str">
        <f t="shared" si="461"/>
        <v>High income</v>
      </c>
      <c r="D1545" s="31">
        <v>1780</v>
      </c>
      <c r="E1545" s="34" t="str">
        <f t="shared" si="462"/>
        <v>High spender</v>
      </c>
      <c r="F1545" s="10">
        <f t="shared" si="456"/>
        <v>2.7340869992627182E-2</v>
      </c>
      <c r="G1545" s="1">
        <v>0</v>
      </c>
      <c r="H1545" s="1">
        <v>1</v>
      </c>
      <c r="I1545" s="1">
        <v>4</v>
      </c>
      <c r="J1545" s="1">
        <v>738</v>
      </c>
      <c r="K1545" s="1">
        <v>0</v>
      </c>
      <c r="L1545" s="1">
        <v>232</v>
      </c>
      <c r="M1545" s="1">
        <v>13</v>
      </c>
      <c r="N1545" s="1">
        <v>20</v>
      </c>
      <c r="O1545" s="1">
        <v>50</v>
      </c>
      <c r="P1545" s="8">
        <f t="shared" si="463"/>
        <v>1053</v>
      </c>
      <c r="Q1545" s="10">
        <f t="shared" si="464"/>
        <v>0.70085470085470081</v>
      </c>
      <c r="R1545" s="10">
        <f t="shared" si="465"/>
        <v>0</v>
      </c>
      <c r="S1545" s="10">
        <f t="shared" si="466"/>
        <v>0.22032288698955366</v>
      </c>
      <c r="T1545" s="10">
        <f t="shared" si="467"/>
        <v>1.2345679012345678E-2</v>
      </c>
      <c r="U1545" s="10">
        <f t="shared" si="468"/>
        <v>1.8993352326685659E-2</v>
      </c>
      <c r="V1545" s="10">
        <f t="shared" si="469"/>
        <v>4.7483380816714153E-2</v>
      </c>
      <c r="W1545" s="1">
        <v>2</v>
      </c>
      <c r="X1545" s="1">
        <v>3</v>
      </c>
      <c r="Y1545" s="1">
        <v>5</v>
      </c>
      <c r="Z1545" s="1">
        <v>7</v>
      </c>
      <c r="AA1545" s="8">
        <f t="shared" si="470"/>
        <v>17</v>
      </c>
      <c r="AB1545" s="10">
        <f t="shared" si="471"/>
        <v>0.11764705882352941</v>
      </c>
      <c r="AC1545" s="10">
        <f t="shared" si="472"/>
        <v>0.17647058823529413</v>
      </c>
      <c r="AD1545" s="10">
        <f t="shared" si="473"/>
        <v>0.29411764705882354</v>
      </c>
      <c r="AE1545" s="10">
        <f t="shared" si="474"/>
        <v>0.41176470588235292</v>
      </c>
      <c r="AF1545" s="1">
        <v>7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1</v>
      </c>
      <c r="AN1545" s="1">
        <v>44</v>
      </c>
      <c r="AO1545" s="20" t="str">
        <f t="shared" si="457"/>
        <v>36-50</v>
      </c>
      <c r="AP1545" s="1">
        <v>2386</v>
      </c>
      <c r="AQ1545" s="1">
        <v>0</v>
      </c>
      <c r="AR1545" s="1">
        <v>0</v>
      </c>
      <c r="AS1545" s="1">
        <v>0</v>
      </c>
      <c r="AT1545" s="1">
        <v>1</v>
      </c>
      <c r="AU1545" s="1">
        <v>0</v>
      </c>
      <c r="AV1545" s="1">
        <v>0</v>
      </c>
      <c r="AW1545" s="1">
        <v>0</v>
      </c>
      <c r="AX1545" s="1">
        <v>1</v>
      </c>
      <c r="AY1545" s="1">
        <v>0</v>
      </c>
      <c r="AZ1545" s="1">
        <v>953</v>
      </c>
      <c r="BA1545" s="23">
        <v>42463</v>
      </c>
      <c r="BB1545" s="25">
        <f t="shared" si="458"/>
        <v>4</v>
      </c>
      <c r="BC1545" s="25" t="str">
        <f t="shared" si="459"/>
        <v>April</v>
      </c>
      <c r="BD1545" s="25">
        <v>1</v>
      </c>
      <c r="BE1545" t="str">
        <f t="shared" si="460"/>
        <v>1521,65104,High income,1780,High spender,0.0273408699926272,0,1,4,738,0,232,13,20,50,1053,0.700854700854701,0,0.220322886989554,0.0123456790123457,0.0189933523266857,0.0474833808167142,2,3,5,7,17,0.117647058823529,0.176470588235294,0.294117647058824,0.411764705882353,7,0,0,0,0,0,0,1,44,36-50,2386,0,0,0,1,0,0,0,1,0,953</v>
      </c>
    </row>
    <row r="1546" spans="1:57" ht="13.2" x14ac:dyDescent="0.25">
      <c r="A1546" s="8">
        <v>1716</v>
      </c>
      <c r="B1546" s="1">
        <v>57072</v>
      </c>
      <c r="C1546" s="8" t="str">
        <f t="shared" si="461"/>
        <v>High income</v>
      </c>
      <c r="D1546" s="31">
        <v>89</v>
      </c>
      <c r="E1546" s="34" t="str">
        <f t="shared" si="462"/>
        <v>Low spender</v>
      </c>
      <c r="F1546" s="10">
        <f t="shared" si="456"/>
        <v>1.5594336977852537E-3</v>
      </c>
      <c r="G1546" s="1">
        <v>0</v>
      </c>
      <c r="H1546" s="1">
        <v>1</v>
      </c>
      <c r="I1546" s="1">
        <v>79</v>
      </c>
      <c r="J1546" s="1">
        <v>944</v>
      </c>
      <c r="K1546" s="1">
        <v>0</v>
      </c>
      <c r="L1546" s="1">
        <v>60</v>
      </c>
      <c r="M1546" s="1">
        <v>0</v>
      </c>
      <c r="N1546" s="1">
        <v>0</v>
      </c>
      <c r="O1546" s="1">
        <v>30</v>
      </c>
      <c r="P1546" s="8">
        <f t="shared" si="463"/>
        <v>1034</v>
      </c>
      <c r="Q1546" s="10">
        <f t="shared" si="464"/>
        <v>0.91295938104448737</v>
      </c>
      <c r="R1546" s="10">
        <f t="shared" si="465"/>
        <v>0</v>
      </c>
      <c r="S1546" s="10">
        <f t="shared" si="466"/>
        <v>5.8027079303675046E-2</v>
      </c>
      <c r="T1546" s="10">
        <f t="shared" si="467"/>
        <v>0</v>
      </c>
      <c r="U1546" s="10">
        <f t="shared" si="468"/>
        <v>0</v>
      </c>
      <c r="V1546" s="10">
        <f t="shared" si="469"/>
        <v>2.9013539651837523E-2</v>
      </c>
      <c r="W1546" s="1">
        <v>2</v>
      </c>
      <c r="X1546" s="1">
        <v>7</v>
      </c>
      <c r="Y1546" s="1">
        <v>5</v>
      </c>
      <c r="Z1546" s="1">
        <v>13</v>
      </c>
      <c r="AA1546" s="8">
        <f t="shared" si="470"/>
        <v>27</v>
      </c>
      <c r="AB1546" s="10">
        <f t="shared" si="471"/>
        <v>7.407407407407407E-2</v>
      </c>
      <c r="AC1546" s="10">
        <f t="shared" si="472"/>
        <v>0.25925925925925924</v>
      </c>
      <c r="AD1546" s="10">
        <f t="shared" si="473"/>
        <v>0.18518518518518517</v>
      </c>
      <c r="AE1546" s="10">
        <f t="shared" si="474"/>
        <v>0.48148148148148145</v>
      </c>
      <c r="AF1546" s="1">
        <v>5</v>
      </c>
      <c r="AG1546" s="1">
        <v>0</v>
      </c>
      <c r="AH1546" s="1">
        <v>0</v>
      </c>
      <c r="AI1546" s="1">
        <v>1</v>
      </c>
      <c r="AJ1546" s="1">
        <v>0</v>
      </c>
      <c r="AK1546" s="1">
        <v>0</v>
      </c>
      <c r="AL1546" s="1">
        <v>0</v>
      </c>
      <c r="AM1546" s="1">
        <v>0</v>
      </c>
      <c r="AN1546" s="1">
        <v>59</v>
      </c>
      <c r="AO1546" s="20" t="str">
        <f t="shared" si="457"/>
        <v>50-65</v>
      </c>
      <c r="AP1546" s="1">
        <v>2315</v>
      </c>
      <c r="AQ1546" s="1">
        <v>0</v>
      </c>
      <c r="AR1546" s="1">
        <v>1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1</v>
      </c>
      <c r="AZ1546" s="1">
        <v>974</v>
      </c>
      <c r="BA1546" s="23">
        <v>42534</v>
      </c>
      <c r="BB1546" s="25">
        <f t="shared" si="458"/>
        <v>6</v>
      </c>
      <c r="BC1546" s="25" t="str">
        <f t="shared" si="459"/>
        <v>June</v>
      </c>
      <c r="BD1546" s="25">
        <v>1</v>
      </c>
      <c r="BE1546" t="str">
        <f t="shared" si="460"/>
        <v>1716,57072,High income,89,Low spender,0.00155943369778525,0,1,79,944,0,60,0,0,30,1034,0.912959381044487,0,0.058027079303675,0,0,0.0290135396518375,2,7,5,13,27,0.0740740740740741,0.259259259259259,0.185185185185185,0.481481481481481,5,0,0,1,0,0,0,0,59,50-65,2315,0,1,0,0,0,0,0,0,1,974</v>
      </c>
    </row>
    <row r="1547" spans="1:57" ht="13.2" x14ac:dyDescent="0.25">
      <c r="A1547" s="8">
        <v>1675</v>
      </c>
      <c r="B1547" s="1">
        <v>65487</v>
      </c>
      <c r="C1547" s="8" t="str">
        <f t="shared" si="461"/>
        <v>High income</v>
      </c>
      <c r="D1547" s="31">
        <v>19</v>
      </c>
      <c r="E1547" s="34" t="str">
        <f t="shared" si="462"/>
        <v>Low spender</v>
      </c>
      <c r="F1547" s="10">
        <f t="shared" si="456"/>
        <v>2.901339197092553E-4</v>
      </c>
      <c r="G1547" s="1">
        <v>0</v>
      </c>
      <c r="H1547" s="1">
        <v>0</v>
      </c>
      <c r="I1547" s="1">
        <v>48</v>
      </c>
      <c r="J1547" s="1">
        <v>240</v>
      </c>
      <c r="K1547" s="1">
        <v>67</v>
      </c>
      <c r="L1547" s="1">
        <v>500</v>
      </c>
      <c r="M1547" s="1">
        <v>199</v>
      </c>
      <c r="N1547" s="1">
        <v>0</v>
      </c>
      <c r="O1547" s="1">
        <v>163</v>
      </c>
      <c r="P1547" s="8">
        <f t="shared" si="463"/>
        <v>1169</v>
      </c>
      <c r="Q1547" s="10">
        <f t="shared" si="464"/>
        <v>0.20530367835757057</v>
      </c>
      <c r="R1547" s="10">
        <f t="shared" si="465"/>
        <v>5.731394354148845E-2</v>
      </c>
      <c r="S1547" s="10">
        <f t="shared" si="466"/>
        <v>0.42771599657827203</v>
      </c>
      <c r="T1547" s="10">
        <f t="shared" si="467"/>
        <v>0.17023096663815226</v>
      </c>
      <c r="U1547" s="10">
        <f t="shared" si="468"/>
        <v>0</v>
      </c>
      <c r="V1547" s="10">
        <f t="shared" si="469"/>
        <v>0.13943541488451669</v>
      </c>
      <c r="W1547" s="1">
        <v>3</v>
      </c>
      <c r="X1547" s="1">
        <v>3</v>
      </c>
      <c r="Y1547" s="1">
        <v>5</v>
      </c>
      <c r="Z1547" s="1">
        <v>6</v>
      </c>
      <c r="AA1547" s="8">
        <f t="shared" si="470"/>
        <v>17</v>
      </c>
      <c r="AB1547" s="10">
        <f t="shared" si="471"/>
        <v>0.17647058823529413</v>
      </c>
      <c r="AC1547" s="10">
        <f t="shared" si="472"/>
        <v>0.17647058823529413</v>
      </c>
      <c r="AD1547" s="10">
        <f t="shared" si="473"/>
        <v>0.29411764705882354</v>
      </c>
      <c r="AE1547" s="10">
        <f t="shared" si="474"/>
        <v>0.35294117647058826</v>
      </c>
      <c r="AF1547" s="1">
        <v>2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63</v>
      </c>
      <c r="AO1547" s="20" t="str">
        <f t="shared" si="457"/>
        <v>50-65</v>
      </c>
      <c r="AP1547" s="1">
        <v>2329</v>
      </c>
      <c r="AQ1547" s="1">
        <v>0</v>
      </c>
      <c r="AR1547" s="1">
        <v>0</v>
      </c>
      <c r="AS1547" s="1">
        <v>1</v>
      </c>
      <c r="AT1547" s="1">
        <v>0</v>
      </c>
      <c r="AU1547" s="1">
        <v>0</v>
      </c>
      <c r="AV1547" s="1">
        <v>0</v>
      </c>
      <c r="AW1547" s="1">
        <v>0</v>
      </c>
      <c r="AX1547" s="1">
        <v>1</v>
      </c>
      <c r="AY1547" s="1">
        <v>0</v>
      </c>
      <c r="AZ1547" s="1">
        <v>843</v>
      </c>
      <c r="BA1547" s="23">
        <v>42520</v>
      </c>
      <c r="BB1547" s="25">
        <f t="shared" si="458"/>
        <v>5</v>
      </c>
      <c r="BC1547" s="25" t="str">
        <f t="shared" si="459"/>
        <v>May</v>
      </c>
      <c r="BD1547" s="25">
        <v>1</v>
      </c>
      <c r="BE1547" t="str">
        <f t="shared" si="460"/>
        <v>1675,65487,High income,19,Low spender,0.000290133919709255,0,0,48,240,67,500,199,0,163,1169,0.205303678357571,0.0573139435414885,0.427715996578272,0.170230966638152,0,0.139435414884517,3,3,5,6,17,0.176470588235294,0.176470588235294,0.294117647058824,0.352941176470588,2,0,0,0,0,0,0,0,63,50-65,2329,0,0,1,0,0,0,0,1,0,843</v>
      </c>
    </row>
    <row r="1548" spans="1:57" ht="13.2" x14ac:dyDescent="0.25">
      <c r="A1548" s="8">
        <v>1676</v>
      </c>
      <c r="B1548" s="1">
        <v>65487</v>
      </c>
      <c r="C1548" s="8" t="str">
        <f t="shared" si="461"/>
        <v>High income</v>
      </c>
      <c r="D1548" s="31">
        <v>768</v>
      </c>
      <c r="E1548" s="34" t="str">
        <f t="shared" si="462"/>
        <v>High spender</v>
      </c>
      <c r="F1548" s="10">
        <f t="shared" si="456"/>
        <v>1.1727518438774108E-2</v>
      </c>
      <c r="G1548" s="1">
        <v>0</v>
      </c>
      <c r="H1548" s="1">
        <v>0</v>
      </c>
      <c r="I1548" s="1">
        <v>48</v>
      </c>
      <c r="J1548" s="1">
        <v>240</v>
      </c>
      <c r="K1548" s="1">
        <v>67</v>
      </c>
      <c r="L1548" s="1">
        <v>500</v>
      </c>
      <c r="M1548" s="1">
        <v>199</v>
      </c>
      <c r="N1548" s="1">
        <v>0</v>
      </c>
      <c r="O1548" s="1">
        <v>163</v>
      </c>
      <c r="P1548" s="8">
        <f t="shared" si="463"/>
        <v>1169</v>
      </c>
      <c r="Q1548" s="10">
        <f t="shared" si="464"/>
        <v>0.20530367835757057</v>
      </c>
      <c r="R1548" s="10">
        <f t="shared" si="465"/>
        <v>5.731394354148845E-2</v>
      </c>
      <c r="S1548" s="10">
        <f t="shared" si="466"/>
        <v>0.42771599657827203</v>
      </c>
      <c r="T1548" s="10">
        <f t="shared" si="467"/>
        <v>0.17023096663815226</v>
      </c>
      <c r="U1548" s="10">
        <f t="shared" si="468"/>
        <v>0</v>
      </c>
      <c r="V1548" s="10">
        <f t="shared" si="469"/>
        <v>0.13943541488451669</v>
      </c>
      <c r="W1548" s="1">
        <v>3</v>
      </c>
      <c r="X1548" s="1">
        <v>3</v>
      </c>
      <c r="Y1548" s="1">
        <v>5</v>
      </c>
      <c r="Z1548" s="1">
        <v>6</v>
      </c>
      <c r="AA1548" s="8">
        <f t="shared" si="470"/>
        <v>17</v>
      </c>
      <c r="AB1548" s="10">
        <f t="shared" si="471"/>
        <v>0.17647058823529413</v>
      </c>
      <c r="AC1548" s="10">
        <f t="shared" si="472"/>
        <v>0.17647058823529413</v>
      </c>
      <c r="AD1548" s="10">
        <f t="shared" si="473"/>
        <v>0.29411764705882354</v>
      </c>
      <c r="AE1548" s="10">
        <f t="shared" si="474"/>
        <v>0.35294117647058826</v>
      </c>
      <c r="AF1548" s="1">
        <v>2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63</v>
      </c>
      <c r="AO1548" s="20" t="str">
        <f t="shared" si="457"/>
        <v>50-65</v>
      </c>
      <c r="AP1548" s="1">
        <v>2329</v>
      </c>
      <c r="AQ1548" s="1">
        <v>0</v>
      </c>
      <c r="AR1548" s="1">
        <v>0</v>
      </c>
      <c r="AS1548" s="1">
        <v>0</v>
      </c>
      <c r="AT1548" s="1">
        <v>1</v>
      </c>
      <c r="AU1548" s="1">
        <v>0</v>
      </c>
      <c r="AV1548" s="1">
        <v>0</v>
      </c>
      <c r="AW1548" s="1">
        <v>0</v>
      </c>
      <c r="AX1548" s="1">
        <v>1</v>
      </c>
      <c r="AY1548" s="1">
        <v>0</v>
      </c>
      <c r="AZ1548" s="1">
        <v>843</v>
      </c>
      <c r="BA1548" s="23">
        <v>42520</v>
      </c>
      <c r="BB1548" s="25">
        <f t="shared" si="458"/>
        <v>5</v>
      </c>
      <c r="BC1548" s="25" t="str">
        <f t="shared" si="459"/>
        <v>May</v>
      </c>
      <c r="BD1548" s="25">
        <v>1</v>
      </c>
      <c r="BE1548" t="str">
        <f t="shared" si="460"/>
        <v>1676,65487,High income,768,High spender,0.0117275184387741,0,0,48,240,67,500,199,0,163,1169,0.205303678357571,0.0573139435414885,0.427715996578272,0.170230966638152,0,0.139435414884517,3,3,5,6,17,0.176470588235294,0.176470588235294,0.294117647058824,0.352941176470588,2,0,0,0,0,0,0,0,63,50-65,2329,0,0,0,1,0,0,0,1,0,843</v>
      </c>
    </row>
    <row r="1549" spans="1:57" ht="13.2" x14ac:dyDescent="0.25">
      <c r="A1549" s="8">
        <v>146</v>
      </c>
      <c r="B1549" s="1">
        <v>59184</v>
      </c>
      <c r="C1549" s="8" t="str">
        <f t="shared" si="461"/>
        <v>High income</v>
      </c>
      <c r="D1549" s="31">
        <v>819</v>
      </c>
      <c r="E1549" s="34" t="str">
        <f t="shared" si="462"/>
        <v>High spender</v>
      </c>
      <c r="F1549" s="10">
        <f t="shared" si="456"/>
        <v>1.3838199513381996E-2</v>
      </c>
      <c r="G1549" s="1">
        <v>0</v>
      </c>
      <c r="H1549" s="1">
        <v>1</v>
      </c>
      <c r="I1549" s="1">
        <v>6</v>
      </c>
      <c r="J1549" s="1">
        <v>341</v>
      </c>
      <c r="K1549" s="1">
        <v>142</v>
      </c>
      <c r="L1549" s="1">
        <v>113</v>
      </c>
      <c r="M1549" s="1">
        <v>259</v>
      </c>
      <c r="N1549" s="1">
        <v>151</v>
      </c>
      <c r="O1549" s="1">
        <v>66</v>
      </c>
      <c r="P1549" s="8">
        <f t="shared" si="463"/>
        <v>1072</v>
      </c>
      <c r="Q1549" s="10">
        <f t="shared" si="464"/>
        <v>0.31809701492537312</v>
      </c>
      <c r="R1549" s="10">
        <f t="shared" si="465"/>
        <v>0.13246268656716417</v>
      </c>
      <c r="S1549" s="10">
        <f t="shared" si="466"/>
        <v>0.10541044776119403</v>
      </c>
      <c r="T1549" s="10">
        <f t="shared" si="467"/>
        <v>0.24160447761194029</v>
      </c>
      <c r="U1549" s="10">
        <f t="shared" si="468"/>
        <v>0.14085820895522388</v>
      </c>
      <c r="V1549" s="10">
        <f t="shared" si="469"/>
        <v>6.1567164179104475E-2</v>
      </c>
      <c r="W1549" s="1">
        <v>3</v>
      </c>
      <c r="X1549" s="1">
        <v>6</v>
      </c>
      <c r="Y1549" s="1">
        <v>6</v>
      </c>
      <c r="Z1549" s="1">
        <v>12</v>
      </c>
      <c r="AA1549" s="8">
        <f t="shared" si="470"/>
        <v>27</v>
      </c>
      <c r="AB1549" s="10">
        <f t="shared" si="471"/>
        <v>0.1111111111111111</v>
      </c>
      <c r="AC1549" s="10">
        <f t="shared" si="472"/>
        <v>0.22222222222222221</v>
      </c>
      <c r="AD1549" s="10">
        <f t="shared" si="473"/>
        <v>0.22222222222222221</v>
      </c>
      <c r="AE1549" s="10">
        <f t="shared" si="474"/>
        <v>0.44444444444444442</v>
      </c>
      <c r="AF1549" s="1">
        <v>5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59</v>
      </c>
      <c r="AO1549" s="20" t="str">
        <f t="shared" si="457"/>
        <v>50-65</v>
      </c>
      <c r="AP1549" s="1">
        <v>2817</v>
      </c>
      <c r="AQ1549" s="1">
        <v>0</v>
      </c>
      <c r="AR1549" s="1">
        <v>0</v>
      </c>
      <c r="AS1549" s="1">
        <v>0</v>
      </c>
      <c r="AT1549" s="1">
        <v>0</v>
      </c>
      <c r="AU1549" s="1">
        <v>1</v>
      </c>
      <c r="AV1549" s="1">
        <v>1</v>
      </c>
      <c r="AW1549" s="1">
        <v>0</v>
      </c>
      <c r="AX1549" s="1">
        <v>0</v>
      </c>
      <c r="AY1549" s="1">
        <v>0</v>
      </c>
      <c r="AZ1549" s="1">
        <v>940</v>
      </c>
      <c r="BA1549" s="23">
        <v>42032</v>
      </c>
      <c r="BB1549" s="25">
        <f t="shared" si="458"/>
        <v>1</v>
      </c>
      <c r="BC1549" s="25" t="str">
        <f t="shared" si="459"/>
        <v>January</v>
      </c>
      <c r="BD1549" s="25">
        <v>1</v>
      </c>
      <c r="BE1549" t="str">
        <f t="shared" si="460"/>
        <v>146,59184,High income,819,High spender,0.013838199513382,0,1,6,341,142,113,259,151,66,1072,0.318097014925373,0.132462686567164,0.105410447761194,0.24160447761194,0.140858208955224,0.0615671641791045,3,6,6,12,27,0.111111111111111,0.222222222222222,0.222222222222222,0.444444444444444,5,0,0,0,0,0,0,0,59,50-65,2817,0,0,0,0,1,1,0,0,0,940</v>
      </c>
    </row>
    <row r="1550" spans="1:57" ht="13.2" x14ac:dyDescent="0.25">
      <c r="A1550" s="8">
        <v>797</v>
      </c>
      <c r="B1550" s="1">
        <v>60474</v>
      </c>
      <c r="C1550" s="8" t="str">
        <f t="shared" si="461"/>
        <v>High income</v>
      </c>
      <c r="D1550" s="31">
        <v>36</v>
      </c>
      <c r="E1550" s="34" t="str">
        <f t="shared" si="462"/>
        <v>Low spender</v>
      </c>
      <c r="F1550" s="10">
        <f t="shared" si="456"/>
        <v>5.9529715249528718E-4</v>
      </c>
      <c r="G1550" s="1">
        <v>0</v>
      </c>
      <c r="H1550" s="1">
        <v>1</v>
      </c>
      <c r="I1550" s="1">
        <v>25</v>
      </c>
      <c r="J1550" s="1">
        <v>265</v>
      </c>
      <c r="K1550" s="1">
        <v>199</v>
      </c>
      <c r="L1550" s="1">
        <v>303</v>
      </c>
      <c r="M1550" s="1">
        <v>234</v>
      </c>
      <c r="N1550" s="1">
        <v>9</v>
      </c>
      <c r="O1550" s="1">
        <v>170</v>
      </c>
      <c r="P1550" s="8">
        <f t="shared" si="463"/>
        <v>1180</v>
      </c>
      <c r="Q1550" s="10">
        <f t="shared" si="464"/>
        <v>0.22457627118644069</v>
      </c>
      <c r="R1550" s="10">
        <f t="shared" si="465"/>
        <v>0.16864406779661018</v>
      </c>
      <c r="S1550" s="10">
        <f t="shared" si="466"/>
        <v>0.25677966101694916</v>
      </c>
      <c r="T1550" s="10">
        <f t="shared" si="467"/>
        <v>0.19830508474576272</v>
      </c>
      <c r="U1550" s="10">
        <f t="shared" si="468"/>
        <v>7.6271186440677969E-3</v>
      </c>
      <c r="V1550" s="10">
        <f t="shared" si="469"/>
        <v>0.1440677966101695</v>
      </c>
      <c r="W1550" s="1">
        <v>7</v>
      </c>
      <c r="X1550" s="1">
        <v>10</v>
      </c>
      <c r="Y1550" s="1">
        <v>2</v>
      </c>
      <c r="Z1550" s="1">
        <v>12</v>
      </c>
      <c r="AA1550" s="8">
        <f t="shared" si="470"/>
        <v>31</v>
      </c>
      <c r="AB1550" s="10">
        <f t="shared" si="471"/>
        <v>0.22580645161290322</v>
      </c>
      <c r="AC1550" s="10">
        <f t="shared" si="472"/>
        <v>0.32258064516129031</v>
      </c>
      <c r="AD1550" s="10">
        <f t="shared" si="473"/>
        <v>6.4516129032258063E-2</v>
      </c>
      <c r="AE1550" s="10">
        <f t="shared" si="474"/>
        <v>0.38709677419354838</v>
      </c>
      <c r="AF1550" s="1">
        <v>7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41</v>
      </c>
      <c r="AO1550" s="20" t="str">
        <f t="shared" si="457"/>
        <v>36-50</v>
      </c>
      <c r="AP1550" s="1">
        <v>2613</v>
      </c>
      <c r="AQ1550" s="1">
        <v>0</v>
      </c>
      <c r="AR1550" s="1">
        <v>0</v>
      </c>
      <c r="AS1550" s="1">
        <v>1</v>
      </c>
      <c r="AT1550" s="1">
        <v>0</v>
      </c>
      <c r="AU1550" s="1">
        <v>0</v>
      </c>
      <c r="AV1550" s="1">
        <v>0</v>
      </c>
      <c r="AW1550" s="1">
        <v>1</v>
      </c>
      <c r="AX1550" s="1">
        <v>0</v>
      </c>
      <c r="AY1550" s="1">
        <v>0</v>
      </c>
      <c r="AZ1550" s="1">
        <v>840</v>
      </c>
      <c r="BA1550" s="23">
        <v>42236</v>
      </c>
      <c r="BB1550" s="25">
        <f t="shared" si="458"/>
        <v>8</v>
      </c>
      <c r="BC1550" s="25" t="str">
        <f t="shared" si="459"/>
        <v>August</v>
      </c>
      <c r="BD1550" s="25">
        <v>1</v>
      </c>
      <c r="BE1550" t="str">
        <f t="shared" si="460"/>
        <v>797,60474,High income,36,Low spender,0.000595297152495287,0,1,25,265,199,303,234,9,170,1180,0.224576271186441,0.16864406779661,0.256779661016949,0.198305084745763,0.0076271186440678,0.144067796610169,7,10,2,12,31,0.225806451612903,0.32258064516129,0.0645161290322581,0.387096774193548,7,0,0,0,0,0,0,0,41,36-50,2613,0,0,1,0,0,0,1,0,0,840</v>
      </c>
    </row>
    <row r="1551" spans="1:57" ht="13.2" x14ac:dyDescent="0.25">
      <c r="A1551" s="8">
        <v>793</v>
      </c>
      <c r="B1551" s="1">
        <v>58710</v>
      </c>
      <c r="C1551" s="8" t="str">
        <f t="shared" si="461"/>
        <v>High income</v>
      </c>
      <c r="D1551" s="31">
        <v>89</v>
      </c>
      <c r="E1551" s="34" t="str">
        <f t="shared" si="462"/>
        <v>Low spender</v>
      </c>
      <c r="F1551" s="10">
        <f t="shared" si="456"/>
        <v>1.5159257366717765E-3</v>
      </c>
      <c r="G1551" s="1">
        <v>0</v>
      </c>
      <c r="H1551" s="1">
        <v>1</v>
      </c>
      <c r="I1551" s="1">
        <v>77</v>
      </c>
      <c r="J1551" s="1">
        <v>440</v>
      </c>
      <c r="K1551" s="1">
        <v>81</v>
      </c>
      <c r="L1551" s="1">
        <v>368</v>
      </c>
      <c r="M1551" s="1">
        <v>0</v>
      </c>
      <c r="N1551" s="1">
        <v>122</v>
      </c>
      <c r="O1551" s="1">
        <v>174</v>
      </c>
      <c r="P1551" s="8">
        <f t="shared" si="463"/>
        <v>1185</v>
      </c>
      <c r="Q1551" s="10">
        <f t="shared" si="464"/>
        <v>0.37130801687763715</v>
      </c>
      <c r="R1551" s="10">
        <f t="shared" si="465"/>
        <v>6.8354430379746839E-2</v>
      </c>
      <c r="S1551" s="10">
        <f t="shared" si="466"/>
        <v>0.31054852320675108</v>
      </c>
      <c r="T1551" s="10">
        <f t="shared" si="467"/>
        <v>0</v>
      </c>
      <c r="U1551" s="10">
        <f t="shared" si="468"/>
        <v>0.1029535864978903</v>
      </c>
      <c r="V1551" s="10">
        <f t="shared" si="469"/>
        <v>0.14683544303797469</v>
      </c>
      <c r="W1551" s="1">
        <v>6</v>
      </c>
      <c r="X1551" s="1">
        <v>11</v>
      </c>
      <c r="Y1551" s="1">
        <v>5</v>
      </c>
      <c r="Z1551" s="1">
        <v>9</v>
      </c>
      <c r="AA1551" s="8">
        <f t="shared" si="470"/>
        <v>31</v>
      </c>
      <c r="AB1551" s="10">
        <f t="shared" si="471"/>
        <v>0.19354838709677419</v>
      </c>
      <c r="AC1551" s="10">
        <f t="shared" si="472"/>
        <v>0.35483870967741937</v>
      </c>
      <c r="AD1551" s="10">
        <f t="shared" si="473"/>
        <v>0.16129032258064516</v>
      </c>
      <c r="AE1551" s="10">
        <f t="shared" si="474"/>
        <v>0.29032258064516131</v>
      </c>
      <c r="AF1551" s="1">
        <v>6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50</v>
      </c>
      <c r="AO1551" s="20" t="str">
        <f t="shared" si="457"/>
        <v>36-50</v>
      </c>
      <c r="AP1551" s="1">
        <v>2614</v>
      </c>
      <c r="AQ1551" s="1">
        <v>1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1</v>
      </c>
      <c r="AX1551" s="1">
        <v>0</v>
      </c>
      <c r="AY1551" s="1">
        <v>0</v>
      </c>
      <c r="AZ1551" s="1">
        <v>837</v>
      </c>
      <c r="BA1551" s="23">
        <v>42235</v>
      </c>
      <c r="BB1551" s="25">
        <f t="shared" si="458"/>
        <v>8</v>
      </c>
      <c r="BC1551" s="25" t="str">
        <f t="shared" si="459"/>
        <v>August</v>
      </c>
      <c r="BD1551" s="25">
        <v>1</v>
      </c>
      <c r="BE1551" t="str">
        <f t="shared" si="460"/>
        <v>793,58710,High income,89,Low spender,0.00151592573667178,0,1,77,440,81,368,0,122,174,1185,0.371308016877637,0.0683544303797468,0.310548523206751,0,0.10295358649789,0.146835443037975,6,11,5,9,31,0.193548387096774,0.354838709677419,0.161290322580645,0.290322580645161,6,0,0,0,0,0,0,0,50,36-50,2614,1,0,0,0,0,0,1,0,0,837</v>
      </c>
    </row>
    <row r="1552" spans="1:57" ht="13.2" x14ac:dyDescent="0.25">
      <c r="A1552" s="8">
        <v>432</v>
      </c>
      <c r="B1552" s="1">
        <v>51537</v>
      </c>
      <c r="C1552" s="8" t="str">
        <f t="shared" si="461"/>
        <v>Low income</v>
      </c>
      <c r="D1552" s="31">
        <v>18</v>
      </c>
      <c r="E1552" s="34" t="str">
        <f t="shared" si="462"/>
        <v>Low spender</v>
      </c>
      <c r="F1552" s="10">
        <f t="shared" si="456"/>
        <v>3.4926363583444905E-4</v>
      </c>
      <c r="G1552" s="1">
        <v>0</v>
      </c>
      <c r="H1552" s="1">
        <v>1</v>
      </c>
      <c r="I1552" s="1">
        <v>27</v>
      </c>
      <c r="J1552" s="1">
        <v>787</v>
      </c>
      <c r="K1552" s="1">
        <v>20</v>
      </c>
      <c r="L1552" s="1">
        <v>204</v>
      </c>
      <c r="M1552" s="1">
        <v>0</v>
      </c>
      <c r="N1552" s="1">
        <v>0</v>
      </c>
      <c r="O1552" s="1">
        <v>92</v>
      </c>
      <c r="P1552" s="8">
        <f t="shared" si="463"/>
        <v>1103</v>
      </c>
      <c r="Q1552" s="10">
        <f t="shared" si="464"/>
        <v>0.71350861287398004</v>
      </c>
      <c r="R1552" s="10">
        <f t="shared" si="465"/>
        <v>1.8132366273798731E-2</v>
      </c>
      <c r="S1552" s="10">
        <f t="shared" si="466"/>
        <v>0.18495013599274707</v>
      </c>
      <c r="T1552" s="10">
        <f t="shared" si="467"/>
        <v>0</v>
      </c>
      <c r="U1552" s="10">
        <f t="shared" si="468"/>
        <v>0</v>
      </c>
      <c r="V1552" s="10">
        <f t="shared" si="469"/>
        <v>8.3408884859474161E-2</v>
      </c>
      <c r="W1552" s="1">
        <v>3</v>
      </c>
      <c r="X1552" s="1">
        <v>2</v>
      </c>
      <c r="Y1552" s="1">
        <v>2</v>
      </c>
      <c r="Z1552" s="1">
        <v>11</v>
      </c>
      <c r="AA1552" s="8">
        <f t="shared" si="470"/>
        <v>18</v>
      </c>
      <c r="AB1552" s="10">
        <f t="shared" si="471"/>
        <v>0.16666666666666666</v>
      </c>
      <c r="AC1552" s="10">
        <f t="shared" si="472"/>
        <v>0.1111111111111111</v>
      </c>
      <c r="AD1552" s="10">
        <f t="shared" si="473"/>
        <v>0.1111111111111111</v>
      </c>
      <c r="AE1552" s="10">
        <f t="shared" si="474"/>
        <v>0.61111111111111116</v>
      </c>
      <c r="AF1552" s="1">
        <v>8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68</v>
      </c>
      <c r="AO1552" s="20" t="str">
        <f t="shared" si="457"/>
        <v>66+</v>
      </c>
      <c r="AP1552" s="1">
        <v>2726</v>
      </c>
      <c r="AQ1552" s="1">
        <v>1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1</v>
      </c>
      <c r="AX1552" s="1">
        <v>0</v>
      </c>
      <c r="AY1552" s="1">
        <v>0</v>
      </c>
      <c r="AZ1552" s="1">
        <v>919</v>
      </c>
      <c r="BA1552" s="23">
        <v>42123</v>
      </c>
      <c r="BB1552" s="25">
        <f t="shared" si="458"/>
        <v>4</v>
      </c>
      <c r="BC1552" s="25" t="str">
        <f t="shared" si="459"/>
        <v>April</v>
      </c>
      <c r="BD1552" s="25">
        <v>1</v>
      </c>
      <c r="BE1552" t="str">
        <f t="shared" si="460"/>
        <v>432,51537,Low income,18,Low spender,0.000349263635834449,0,1,27,787,20,204,0,0,92,1103,0.71350861287398,0.0181323662737987,0.184950135992747,0,0,0.0834088848594742,3,2,2,11,18,0.166666666666667,0.111111111111111,0.111111111111111,0.611111111111111,8,0,0,0,0,0,0,0,68,66+,2726,1,0,0,0,0,0,1,0,0,919</v>
      </c>
    </row>
    <row r="1553" spans="1:57" ht="13.2" x14ac:dyDescent="0.25">
      <c r="A1553" s="8">
        <v>421</v>
      </c>
      <c r="B1553" s="1">
        <v>56715</v>
      </c>
      <c r="C1553" s="8" t="str">
        <f t="shared" si="461"/>
        <v>High income</v>
      </c>
      <c r="D1553" s="31">
        <v>407</v>
      </c>
      <c r="E1553" s="34" t="str">
        <f t="shared" si="462"/>
        <v>Low spender</v>
      </c>
      <c r="F1553" s="10">
        <f t="shared" si="456"/>
        <v>7.1762320373798816E-3</v>
      </c>
      <c r="G1553" s="1">
        <v>0</v>
      </c>
      <c r="H1553" s="1">
        <v>0</v>
      </c>
      <c r="I1553" s="1">
        <v>52</v>
      </c>
      <c r="J1553" s="1">
        <v>258</v>
      </c>
      <c r="K1553" s="1">
        <v>105</v>
      </c>
      <c r="L1553" s="1">
        <v>239</v>
      </c>
      <c r="M1553" s="1">
        <v>237</v>
      </c>
      <c r="N1553" s="1">
        <v>172</v>
      </c>
      <c r="O1553" s="1">
        <v>9</v>
      </c>
      <c r="P1553" s="8">
        <f t="shared" si="463"/>
        <v>1020</v>
      </c>
      <c r="Q1553" s="10">
        <f t="shared" si="464"/>
        <v>0.25294117647058822</v>
      </c>
      <c r="R1553" s="10">
        <f t="shared" si="465"/>
        <v>0.10294117647058823</v>
      </c>
      <c r="S1553" s="10">
        <f t="shared" si="466"/>
        <v>0.23431372549019608</v>
      </c>
      <c r="T1553" s="10">
        <f t="shared" si="467"/>
        <v>0.2323529411764706</v>
      </c>
      <c r="U1553" s="10">
        <f t="shared" si="468"/>
        <v>0.16862745098039217</v>
      </c>
      <c r="V1553" s="10">
        <f t="shared" si="469"/>
        <v>8.8235294117647058E-3</v>
      </c>
      <c r="W1553" s="1">
        <v>1</v>
      </c>
      <c r="X1553" s="1">
        <v>7</v>
      </c>
      <c r="Y1553" s="1">
        <v>3</v>
      </c>
      <c r="Z1553" s="1">
        <v>4</v>
      </c>
      <c r="AA1553" s="8">
        <f t="shared" si="470"/>
        <v>15</v>
      </c>
      <c r="AB1553" s="10">
        <f t="shared" si="471"/>
        <v>6.6666666666666666E-2</v>
      </c>
      <c r="AC1553" s="10">
        <f t="shared" si="472"/>
        <v>0.46666666666666667</v>
      </c>
      <c r="AD1553" s="10">
        <f t="shared" si="473"/>
        <v>0.2</v>
      </c>
      <c r="AE1553" s="10">
        <f t="shared" si="474"/>
        <v>0.26666666666666666</v>
      </c>
      <c r="AF1553" s="1">
        <v>4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46</v>
      </c>
      <c r="AO1553" s="20" t="str">
        <f t="shared" si="457"/>
        <v>36-50</v>
      </c>
      <c r="AP1553" s="1">
        <v>2730</v>
      </c>
      <c r="AQ1553" s="1">
        <v>0</v>
      </c>
      <c r="AR1553" s="1">
        <v>0</v>
      </c>
      <c r="AS1553" s="1">
        <v>0</v>
      </c>
      <c r="AT1553" s="1">
        <v>1</v>
      </c>
      <c r="AU1553" s="1">
        <v>0</v>
      </c>
      <c r="AV1553" s="1">
        <v>0</v>
      </c>
      <c r="AW1553" s="1">
        <v>1</v>
      </c>
      <c r="AX1553" s="1">
        <v>0</v>
      </c>
      <c r="AY1553" s="1">
        <v>0</v>
      </c>
      <c r="AZ1553" s="1">
        <v>1002</v>
      </c>
      <c r="BA1553" s="23">
        <v>42119</v>
      </c>
      <c r="BB1553" s="25">
        <f t="shared" si="458"/>
        <v>4</v>
      </c>
      <c r="BC1553" s="25" t="str">
        <f t="shared" si="459"/>
        <v>April</v>
      </c>
      <c r="BD1553" s="25">
        <v>1</v>
      </c>
      <c r="BE1553" t="str">
        <f t="shared" si="460"/>
        <v>421,56715,High income,407,Low spender,0.00717623203737988,0,0,52,258,105,239,237,172,9,1020,0.252941176470588,0.102941176470588,0.234313725490196,0.232352941176471,0.168627450980392,0.00882352941176471,1,7,3,4,15,0.0666666666666667,0.466666666666667,0.2,0.266666666666667,4,0,0,0,0,0,0,0,46,36-50,2730,0,0,0,1,0,0,1,0,0,1002</v>
      </c>
    </row>
    <row r="1554" spans="1:57" ht="13.2" x14ac:dyDescent="0.25">
      <c r="A1554" s="8">
        <v>1154</v>
      </c>
      <c r="B1554" s="1">
        <v>82504</v>
      </c>
      <c r="C1554" s="8" t="str">
        <f t="shared" si="461"/>
        <v>High income</v>
      </c>
      <c r="D1554" s="31">
        <v>32</v>
      </c>
      <c r="E1554" s="34" t="str">
        <f t="shared" si="462"/>
        <v>Low spender</v>
      </c>
      <c r="F1554" s="10">
        <f t="shared" si="456"/>
        <v>3.8785998254630078E-4</v>
      </c>
      <c r="G1554" s="1">
        <v>0</v>
      </c>
      <c r="H1554" s="1">
        <v>0</v>
      </c>
      <c r="I1554" s="1">
        <v>2</v>
      </c>
      <c r="J1554" s="1">
        <v>362</v>
      </c>
      <c r="K1554" s="1">
        <v>50</v>
      </c>
      <c r="L1554" s="1">
        <v>431</v>
      </c>
      <c r="M1554" s="1">
        <v>134</v>
      </c>
      <c r="N1554" s="1">
        <v>35</v>
      </c>
      <c r="O1554" s="1">
        <v>54</v>
      </c>
      <c r="P1554" s="8">
        <f t="shared" si="463"/>
        <v>1066</v>
      </c>
      <c r="Q1554" s="10">
        <f t="shared" si="464"/>
        <v>0.33958724202626639</v>
      </c>
      <c r="R1554" s="10">
        <f t="shared" si="465"/>
        <v>4.6904315196998121E-2</v>
      </c>
      <c r="S1554" s="10">
        <f t="shared" si="466"/>
        <v>0.40431519699812385</v>
      </c>
      <c r="T1554" s="10">
        <f t="shared" si="467"/>
        <v>0.12570356472795496</v>
      </c>
      <c r="U1554" s="10">
        <f t="shared" si="468"/>
        <v>3.283302063789869E-2</v>
      </c>
      <c r="V1554" s="10">
        <f t="shared" si="469"/>
        <v>5.0656660412757973E-2</v>
      </c>
      <c r="W1554" s="1">
        <v>1</v>
      </c>
      <c r="X1554" s="1">
        <v>3</v>
      </c>
      <c r="Y1554" s="1">
        <v>6</v>
      </c>
      <c r="Z1554" s="1">
        <v>7</v>
      </c>
      <c r="AA1554" s="8">
        <f t="shared" si="470"/>
        <v>17</v>
      </c>
      <c r="AB1554" s="10">
        <f t="shared" si="471"/>
        <v>5.8823529411764705E-2</v>
      </c>
      <c r="AC1554" s="10">
        <f t="shared" si="472"/>
        <v>0.17647058823529413</v>
      </c>
      <c r="AD1554" s="10">
        <f t="shared" si="473"/>
        <v>0.35294117647058826</v>
      </c>
      <c r="AE1554" s="10">
        <f t="shared" si="474"/>
        <v>0.41176470588235292</v>
      </c>
      <c r="AF1554" s="1">
        <v>1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60</v>
      </c>
      <c r="AO1554" s="20" t="str">
        <f t="shared" si="457"/>
        <v>50-65</v>
      </c>
      <c r="AP1554" s="1">
        <v>2496</v>
      </c>
      <c r="AQ1554" s="1">
        <v>0</v>
      </c>
      <c r="AR1554" s="1">
        <v>1</v>
      </c>
      <c r="AS1554" s="1">
        <v>0</v>
      </c>
      <c r="AT1554" s="1">
        <v>0</v>
      </c>
      <c r="AU1554" s="1">
        <v>0</v>
      </c>
      <c r="AV1554" s="1">
        <v>1</v>
      </c>
      <c r="AW1554" s="1">
        <v>0</v>
      </c>
      <c r="AX1554" s="1">
        <v>0</v>
      </c>
      <c r="AY1554" s="1">
        <v>0</v>
      </c>
      <c r="AZ1554" s="1">
        <v>958</v>
      </c>
      <c r="BA1554" s="23">
        <v>42353</v>
      </c>
      <c r="BB1554" s="25">
        <f t="shared" si="458"/>
        <v>12</v>
      </c>
      <c r="BC1554" s="25" t="str">
        <f t="shared" si="459"/>
        <v>December</v>
      </c>
      <c r="BD1554" s="25">
        <v>1</v>
      </c>
      <c r="BE1554" t="str">
        <f t="shared" si="460"/>
        <v>1154,82504,High income,32,Low spender,0.000387859982546301,0,0,2,362,50,431,134,35,54,1066,0.339587242026266,0.0469043151969981,0.404315196998124,0.125703564727955,0.0328330206378987,0.050656660412758,1,3,6,7,17,0.0588235294117647,0.176470588235294,0.352941176470588,0.411764705882353,1,0,0,0,0,0,0,0,60,50-65,2496,0,1,0,0,0,1,0,0,0,958</v>
      </c>
    </row>
    <row r="1555" spans="1:57" ht="13.2" x14ac:dyDescent="0.25">
      <c r="A1555" s="8">
        <v>1704</v>
      </c>
      <c r="B1555" s="1">
        <v>69805</v>
      </c>
      <c r="C1555" s="8" t="str">
        <f t="shared" si="461"/>
        <v>High income</v>
      </c>
      <c r="D1555" s="31">
        <v>724</v>
      </c>
      <c r="E1555" s="34" t="str">
        <f t="shared" si="462"/>
        <v>High spender</v>
      </c>
      <c r="F1555" s="10">
        <f t="shared" si="456"/>
        <v>1.0371749874650813E-2</v>
      </c>
      <c r="G1555" s="1">
        <v>0</v>
      </c>
      <c r="H1555" s="1">
        <v>1</v>
      </c>
      <c r="I1555" s="1">
        <v>50</v>
      </c>
      <c r="J1555" s="1">
        <v>750</v>
      </c>
      <c r="K1555" s="1">
        <v>71</v>
      </c>
      <c r="L1555" s="1">
        <v>174</v>
      </c>
      <c r="M1555" s="1">
        <v>13</v>
      </c>
      <c r="N1555" s="1">
        <v>10</v>
      </c>
      <c r="O1555" s="1">
        <v>20</v>
      </c>
      <c r="P1555" s="8">
        <f t="shared" si="463"/>
        <v>1038</v>
      </c>
      <c r="Q1555" s="10">
        <f t="shared" si="464"/>
        <v>0.7225433526011561</v>
      </c>
      <c r="R1555" s="10">
        <f t="shared" si="465"/>
        <v>6.8400770712909439E-2</v>
      </c>
      <c r="S1555" s="10">
        <f t="shared" si="466"/>
        <v>0.16763005780346821</v>
      </c>
      <c r="T1555" s="10">
        <f t="shared" si="467"/>
        <v>1.2524084778420038E-2</v>
      </c>
      <c r="U1555" s="10">
        <f t="shared" si="468"/>
        <v>9.6339113680154135E-3</v>
      </c>
      <c r="V1555" s="10">
        <f t="shared" si="469"/>
        <v>1.9267822736030827E-2</v>
      </c>
      <c r="W1555" s="1">
        <v>2</v>
      </c>
      <c r="X1555" s="1">
        <v>6</v>
      </c>
      <c r="Y1555" s="1">
        <v>8</v>
      </c>
      <c r="Z1555" s="1">
        <v>11</v>
      </c>
      <c r="AA1555" s="8">
        <f t="shared" si="470"/>
        <v>27</v>
      </c>
      <c r="AB1555" s="10">
        <f t="shared" si="471"/>
        <v>7.407407407407407E-2</v>
      </c>
      <c r="AC1555" s="10">
        <f t="shared" si="472"/>
        <v>0.22222222222222221</v>
      </c>
      <c r="AD1555" s="10">
        <f t="shared" si="473"/>
        <v>0.29629629629629628</v>
      </c>
      <c r="AE1555" s="10">
        <f t="shared" si="474"/>
        <v>0.40740740740740738</v>
      </c>
      <c r="AF1555" s="1">
        <v>2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68</v>
      </c>
      <c r="AO1555" s="20" t="str">
        <f t="shared" si="457"/>
        <v>66+</v>
      </c>
      <c r="AP1555" s="1">
        <v>2318</v>
      </c>
      <c r="AQ1555" s="1">
        <v>0</v>
      </c>
      <c r="AR1555" s="1">
        <v>0</v>
      </c>
      <c r="AS1555" s="1">
        <v>0</v>
      </c>
      <c r="AT1555" s="1">
        <v>1</v>
      </c>
      <c r="AU1555" s="1">
        <v>0</v>
      </c>
      <c r="AV1555" s="1">
        <v>0</v>
      </c>
      <c r="AW1555" s="1">
        <v>0</v>
      </c>
      <c r="AX1555" s="1">
        <v>0</v>
      </c>
      <c r="AY1555" s="1">
        <v>1</v>
      </c>
      <c r="AZ1555" s="1">
        <v>998</v>
      </c>
      <c r="BA1555" s="23">
        <v>42531</v>
      </c>
      <c r="BB1555" s="25">
        <f t="shared" si="458"/>
        <v>6</v>
      </c>
      <c r="BC1555" s="25" t="str">
        <f t="shared" si="459"/>
        <v>June</v>
      </c>
      <c r="BD1555" s="25">
        <v>1</v>
      </c>
      <c r="BE1555" t="str">
        <f t="shared" si="460"/>
        <v>1704,69805,High income,724,High spender,0.0103717498746508,0,1,50,750,71,174,13,10,20,1038,0.722543352601156,0.0684007707129094,0.167630057803468,0.01252408477842,0.00963391136801541,0.0192678227360308,2,6,8,11,27,0.0740740740740741,0.222222222222222,0.296296296296296,0.407407407407407,2,0,0,0,0,0,0,0,68,66+,2318,0,0,0,1,0,0,0,0,1,998</v>
      </c>
    </row>
    <row r="1556" spans="1:57" ht="13.2" x14ac:dyDescent="0.25">
      <c r="A1556" s="8">
        <v>1330</v>
      </c>
      <c r="B1556" s="1">
        <v>58512</v>
      </c>
      <c r="C1556" s="8" t="str">
        <f t="shared" si="461"/>
        <v>High income</v>
      </c>
      <c r="D1556" s="31">
        <v>187</v>
      </c>
      <c r="E1556" s="34" t="str">
        <f t="shared" si="462"/>
        <v>Low spender</v>
      </c>
      <c r="F1556" s="10">
        <f t="shared" si="456"/>
        <v>3.1959256220946129E-3</v>
      </c>
      <c r="G1556" s="1">
        <v>0</v>
      </c>
      <c r="H1556" s="1">
        <v>1</v>
      </c>
      <c r="I1556" s="1">
        <v>25</v>
      </c>
      <c r="J1556" s="1">
        <v>895</v>
      </c>
      <c r="K1556" s="1">
        <v>10</v>
      </c>
      <c r="L1556" s="1">
        <v>101</v>
      </c>
      <c r="M1556" s="1">
        <v>13</v>
      </c>
      <c r="N1556" s="1">
        <v>0</v>
      </c>
      <c r="O1556" s="1">
        <v>152</v>
      </c>
      <c r="P1556" s="8">
        <f t="shared" si="463"/>
        <v>1171</v>
      </c>
      <c r="Q1556" s="10">
        <f t="shared" si="464"/>
        <v>0.7643040136635354</v>
      </c>
      <c r="R1556" s="10">
        <f t="shared" si="465"/>
        <v>8.539709649871904E-3</v>
      </c>
      <c r="S1556" s="10">
        <f t="shared" si="466"/>
        <v>8.6251067463706241E-2</v>
      </c>
      <c r="T1556" s="10">
        <f t="shared" si="467"/>
        <v>1.1101622544833475E-2</v>
      </c>
      <c r="U1556" s="10">
        <f t="shared" si="468"/>
        <v>0</v>
      </c>
      <c r="V1556" s="10">
        <f t="shared" si="469"/>
        <v>0.12980358667805295</v>
      </c>
      <c r="W1556" s="1">
        <v>5</v>
      </c>
      <c r="X1556" s="1">
        <v>3</v>
      </c>
      <c r="Y1556" s="1">
        <v>4</v>
      </c>
      <c r="Z1556" s="1">
        <v>8</v>
      </c>
      <c r="AA1556" s="8">
        <f t="shared" si="470"/>
        <v>20</v>
      </c>
      <c r="AB1556" s="10">
        <f t="shared" si="471"/>
        <v>0.25</v>
      </c>
      <c r="AC1556" s="10">
        <f t="shared" si="472"/>
        <v>0.15</v>
      </c>
      <c r="AD1556" s="10">
        <f t="shared" si="473"/>
        <v>0.2</v>
      </c>
      <c r="AE1556" s="10">
        <f t="shared" si="474"/>
        <v>0.4</v>
      </c>
      <c r="AF1556" s="1">
        <v>8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56</v>
      </c>
      <c r="AO1556" s="20" t="str">
        <f t="shared" si="457"/>
        <v>50-65</v>
      </c>
      <c r="AP1556" s="1">
        <v>2442</v>
      </c>
      <c r="AQ1556" s="1">
        <v>0</v>
      </c>
      <c r="AR1556" s="1">
        <v>1</v>
      </c>
      <c r="AS1556" s="1">
        <v>0</v>
      </c>
      <c r="AT1556" s="1">
        <v>0</v>
      </c>
      <c r="AU1556" s="1">
        <v>0</v>
      </c>
      <c r="AV1556" s="1">
        <v>0</v>
      </c>
      <c r="AW1556" s="1">
        <v>1</v>
      </c>
      <c r="AX1556" s="1">
        <v>0</v>
      </c>
      <c r="AY1556" s="1">
        <v>0</v>
      </c>
      <c r="AZ1556" s="1">
        <v>867</v>
      </c>
      <c r="BA1556" s="23">
        <v>42407</v>
      </c>
      <c r="BB1556" s="25">
        <f t="shared" si="458"/>
        <v>2</v>
      </c>
      <c r="BC1556" s="25" t="str">
        <f t="shared" si="459"/>
        <v>February</v>
      </c>
      <c r="BD1556" s="25">
        <v>1</v>
      </c>
      <c r="BE1556" t="str">
        <f t="shared" si="460"/>
        <v>1330,58512,High income,187,Low spender,0.00319592562209461,0,1,25,895,10,101,13,0,152,1171,0.764304013663535,0.0085397096498719,0.0862510674637062,0.0111016225448335,0,0.129803586678053,5,3,4,8,20,0.25,0.15,0.2,0.4,8,0,0,0,0,0,0,0,56,50-65,2442,0,1,0,0,0,0,1,0,0,867</v>
      </c>
    </row>
    <row r="1557" spans="1:57" ht="13.2" x14ac:dyDescent="0.25">
      <c r="A1557" s="8">
        <v>207</v>
      </c>
      <c r="B1557" s="1">
        <v>75276</v>
      </c>
      <c r="C1557" s="8" t="str">
        <f t="shared" si="461"/>
        <v>High income</v>
      </c>
      <c r="D1557" s="31">
        <v>58</v>
      </c>
      <c r="E1557" s="34" t="str">
        <f t="shared" si="462"/>
        <v>Low spender</v>
      </c>
      <c r="F1557" s="10">
        <f t="shared" si="456"/>
        <v>7.7049790105744196E-4</v>
      </c>
      <c r="G1557" s="1">
        <v>0</v>
      </c>
      <c r="H1557" s="1">
        <v>0</v>
      </c>
      <c r="I1557" s="1">
        <v>2</v>
      </c>
      <c r="J1557" s="1">
        <v>610</v>
      </c>
      <c r="K1557" s="1">
        <v>105</v>
      </c>
      <c r="L1557" s="1">
        <v>125</v>
      </c>
      <c r="M1557" s="1">
        <v>137</v>
      </c>
      <c r="N1557" s="1">
        <v>42</v>
      </c>
      <c r="O1557" s="1">
        <v>21</v>
      </c>
      <c r="P1557" s="8">
        <f t="shared" si="463"/>
        <v>1040</v>
      </c>
      <c r="Q1557" s="10">
        <f t="shared" si="464"/>
        <v>0.58653846153846156</v>
      </c>
      <c r="R1557" s="10">
        <f t="shared" si="465"/>
        <v>0.10096153846153846</v>
      </c>
      <c r="S1557" s="10">
        <f t="shared" si="466"/>
        <v>0.1201923076923077</v>
      </c>
      <c r="T1557" s="10">
        <f t="shared" si="467"/>
        <v>0.13173076923076923</v>
      </c>
      <c r="U1557" s="10">
        <f t="shared" si="468"/>
        <v>4.0384615384615387E-2</v>
      </c>
      <c r="V1557" s="10">
        <f t="shared" si="469"/>
        <v>2.0192307692307693E-2</v>
      </c>
      <c r="W1557" s="1">
        <v>1</v>
      </c>
      <c r="X1557" s="1">
        <v>9</v>
      </c>
      <c r="Y1557" s="1">
        <v>4</v>
      </c>
      <c r="Z1557" s="1">
        <v>9</v>
      </c>
      <c r="AA1557" s="8">
        <f t="shared" si="470"/>
        <v>23</v>
      </c>
      <c r="AB1557" s="10">
        <f t="shared" si="471"/>
        <v>4.3478260869565216E-2</v>
      </c>
      <c r="AC1557" s="10">
        <f t="shared" si="472"/>
        <v>0.39130434782608697</v>
      </c>
      <c r="AD1557" s="10">
        <f t="shared" si="473"/>
        <v>0.17391304347826086</v>
      </c>
      <c r="AE1557" s="10">
        <f t="shared" si="474"/>
        <v>0.39130434782608697</v>
      </c>
      <c r="AF1557" s="1">
        <v>5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55</v>
      </c>
      <c r="AO1557" s="20" t="str">
        <f t="shared" si="457"/>
        <v>50-65</v>
      </c>
      <c r="AP1557" s="1">
        <v>2799</v>
      </c>
      <c r="AQ1557" s="1">
        <v>0</v>
      </c>
      <c r="AR1557" s="1">
        <v>0</v>
      </c>
      <c r="AS1557" s="1">
        <v>0</v>
      </c>
      <c r="AT1557" s="1">
        <v>1</v>
      </c>
      <c r="AU1557" s="1">
        <v>0</v>
      </c>
      <c r="AV1557" s="1">
        <v>0</v>
      </c>
      <c r="AW1557" s="1">
        <v>1</v>
      </c>
      <c r="AX1557" s="1">
        <v>0</v>
      </c>
      <c r="AY1557" s="1">
        <v>0</v>
      </c>
      <c r="AZ1557" s="1">
        <v>998</v>
      </c>
      <c r="BA1557" s="23">
        <v>42050</v>
      </c>
      <c r="BB1557" s="25">
        <f t="shared" si="458"/>
        <v>2</v>
      </c>
      <c r="BC1557" s="25" t="str">
        <f t="shared" si="459"/>
        <v>February</v>
      </c>
      <c r="BD1557" s="25">
        <v>1</v>
      </c>
      <c r="BE1557" t="str">
        <f t="shared" si="460"/>
        <v>207,75276,High income,58,Low spender,0.000770497901057442,0,0,2,610,105,125,137,42,21,1040,0.586538461538462,0.100961538461538,0.120192307692308,0.131730769230769,0.0403846153846154,0.0201923076923077,1,9,4,9,23,0.0434782608695652,0.391304347826087,0.173913043478261,0.391304347826087,5,0,0,0,0,0,0,0,55,50-65,2799,0,0,0,1,0,0,1,0,0,998</v>
      </c>
    </row>
    <row r="1558" spans="1:57" ht="13.2" x14ac:dyDescent="0.25">
      <c r="A1558" s="8">
        <v>367</v>
      </c>
      <c r="B1558" s="1">
        <v>46757</v>
      </c>
      <c r="C1558" s="8" t="str">
        <f t="shared" si="461"/>
        <v>Low income</v>
      </c>
      <c r="D1558" s="31">
        <v>1312</v>
      </c>
      <c r="E1558" s="34" t="str">
        <f t="shared" si="462"/>
        <v>High spender</v>
      </c>
      <c r="F1558" s="10">
        <f t="shared" si="456"/>
        <v>2.8059969630215797E-2</v>
      </c>
      <c r="G1558" s="1">
        <v>0</v>
      </c>
      <c r="H1558" s="1">
        <v>1</v>
      </c>
      <c r="I1558" s="1">
        <v>71</v>
      </c>
      <c r="J1558" s="1">
        <v>777</v>
      </c>
      <c r="K1558" s="1">
        <v>30</v>
      </c>
      <c r="L1558" s="1">
        <v>163</v>
      </c>
      <c r="M1558" s="1">
        <v>0</v>
      </c>
      <c r="N1558" s="1">
        <v>51</v>
      </c>
      <c r="O1558" s="1">
        <v>122</v>
      </c>
      <c r="P1558" s="8">
        <f t="shared" si="463"/>
        <v>1143</v>
      </c>
      <c r="Q1558" s="10">
        <f t="shared" si="464"/>
        <v>0.67979002624671914</v>
      </c>
      <c r="R1558" s="10">
        <f t="shared" si="465"/>
        <v>2.6246719160104987E-2</v>
      </c>
      <c r="S1558" s="10">
        <f t="shared" si="466"/>
        <v>0.14260717410323709</v>
      </c>
      <c r="T1558" s="10">
        <f t="shared" si="467"/>
        <v>0</v>
      </c>
      <c r="U1558" s="10">
        <f t="shared" si="468"/>
        <v>4.4619422572178477E-2</v>
      </c>
      <c r="V1558" s="10">
        <f t="shared" si="469"/>
        <v>0.10673665791776028</v>
      </c>
      <c r="W1558" s="1">
        <v>6</v>
      </c>
      <c r="X1558" s="1">
        <v>4</v>
      </c>
      <c r="Y1558" s="1">
        <v>4</v>
      </c>
      <c r="Z1558" s="1">
        <v>7</v>
      </c>
      <c r="AA1558" s="8">
        <f t="shared" si="470"/>
        <v>21</v>
      </c>
      <c r="AB1558" s="10">
        <f t="shared" si="471"/>
        <v>0.2857142857142857</v>
      </c>
      <c r="AC1558" s="10">
        <f t="shared" si="472"/>
        <v>0.19047619047619047</v>
      </c>
      <c r="AD1558" s="10">
        <f t="shared" si="473"/>
        <v>0.19047619047619047</v>
      </c>
      <c r="AE1558" s="10">
        <f t="shared" si="474"/>
        <v>0.33333333333333331</v>
      </c>
      <c r="AF1558" s="1">
        <v>9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57</v>
      </c>
      <c r="AO1558" s="20" t="str">
        <f t="shared" si="457"/>
        <v>50-65</v>
      </c>
      <c r="AP1558" s="1">
        <v>2749</v>
      </c>
      <c r="AQ1558" s="1">
        <v>0</v>
      </c>
      <c r="AR1558" s="1">
        <v>0</v>
      </c>
      <c r="AS1558" s="1">
        <v>1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1</v>
      </c>
      <c r="AZ1558" s="1">
        <v>899</v>
      </c>
      <c r="BA1558" s="23">
        <v>42100</v>
      </c>
      <c r="BB1558" s="25">
        <f t="shared" si="458"/>
        <v>4</v>
      </c>
      <c r="BC1558" s="25" t="str">
        <f t="shared" si="459"/>
        <v>April</v>
      </c>
      <c r="BD1558" s="25">
        <v>1</v>
      </c>
      <c r="BE1558" t="str">
        <f t="shared" si="460"/>
        <v>367,46757,Low income,1312,High spender,0.0280599696302158,0,1,71,777,30,163,0,51,122,1143,0.679790026246719,0.026246719160105,0.142607174103237,0,0.0446194225721785,0.10673665791776,6,4,4,7,21,0.285714285714286,0.19047619047619,0.19047619047619,0.333333333333333,9,0,0,0,0,0,0,0,57,50-65,2749,0,0,1,0,0,0,0,0,1,899</v>
      </c>
    </row>
    <row r="1559" spans="1:57" ht="13.2" x14ac:dyDescent="0.25">
      <c r="A1559" s="8">
        <v>1232</v>
      </c>
      <c r="B1559" s="1">
        <v>72117</v>
      </c>
      <c r="C1559" s="8" t="str">
        <f t="shared" si="461"/>
        <v>High income</v>
      </c>
      <c r="D1559" s="31">
        <v>260</v>
      </c>
      <c r="E1559" s="34" t="str">
        <f t="shared" si="462"/>
        <v>Low spender</v>
      </c>
      <c r="F1559" s="10">
        <f t="shared" si="456"/>
        <v>3.605252575675638E-3</v>
      </c>
      <c r="G1559" s="1">
        <v>0</v>
      </c>
      <c r="H1559" s="1">
        <v>1</v>
      </c>
      <c r="I1559" s="1">
        <v>34</v>
      </c>
      <c r="J1559" s="1">
        <v>707</v>
      </c>
      <c r="K1559" s="1">
        <v>20</v>
      </c>
      <c r="L1559" s="1">
        <v>171</v>
      </c>
      <c r="M1559" s="1">
        <v>65</v>
      </c>
      <c r="N1559" s="1">
        <v>60</v>
      </c>
      <c r="O1559" s="1">
        <v>50</v>
      </c>
      <c r="P1559" s="8">
        <f t="shared" si="463"/>
        <v>1073</v>
      </c>
      <c r="Q1559" s="10">
        <f t="shared" si="464"/>
        <v>0.6589002795899348</v>
      </c>
      <c r="R1559" s="10">
        <f t="shared" si="465"/>
        <v>1.8639328984156569E-2</v>
      </c>
      <c r="S1559" s="10">
        <f t="shared" si="466"/>
        <v>0.15936626281453867</v>
      </c>
      <c r="T1559" s="10">
        <f t="shared" si="467"/>
        <v>6.0577819198508853E-2</v>
      </c>
      <c r="U1559" s="10">
        <f t="shared" si="468"/>
        <v>5.591798695246971E-2</v>
      </c>
      <c r="V1559" s="10">
        <f t="shared" si="469"/>
        <v>4.6598322460391424E-2</v>
      </c>
      <c r="W1559" s="1">
        <v>1</v>
      </c>
      <c r="X1559" s="1">
        <v>9</v>
      </c>
      <c r="Y1559" s="1">
        <v>7</v>
      </c>
      <c r="Z1559" s="1">
        <v>9</v>
      </c>
      <c r="AA1559" s="8">
        <f t="shared" si="470"/>
        <v>26</v>
      </c>
      <c r="AB1559" s="10">
        <f t="shared" si="471"/>
        <v>3.8461538461538464E-2</v>
      </c>
      <c r="AC1559" s="10">
        <f t="shared" si="472"/>
        <v>0.34615384615384615</v>
      </c>
      <c r="AD1559" s="10">
        <f t="shared" si="473"/>
        <v>0.26923076923076922</v>
      </c>
      <c r="AE1559" s="10">
        <f t="shared" si="474"/>
        <v>0.34615384615384615</v>
      </c>
      <c r="AF1559" s="1">
        <v>5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43</v>
      </c>
      <c r="AO1559" s="20" t="str">
        <f t="shared" si="457"/>
        <v>36-50</v>
      </c>
      <c r="AP1559" s="1">
        <v>2472</v>
      </c>
      <c r="AQ1559" s="1">
        <v>0</v>
      </c>
      <c r="AR1559" s="1">
        <v>1</v>
      </c>
      <c r="AS1559" s="1">
        <v>0</v>
      </c>
      <c r="AT1559" s="1">
        <v>0</v>
      </c>
      <c r="AU1559" s="1">
        <v>0</v>
      </c>
      <c r="AV1559" s="1">
        <v>0</v>
      </c>
      <c r="AW1559" s="1">
        <v>1</v>
      </c>
      <c r="AX1559" s="1">
        <v>0</v>
      </c>
      <c r="AY1559" s="1">
        <v>0</v>
      </c>
      <c r="AZ1559" s="1">
        <v>973</v>
      </c>
      <c r="BA1559" s="23">
        <v>42377</v>
      </c>
      <c r="BB1559" s="25">
        <f t="shared" si="458"/>
        <v>1</v>
      </c>
      <c r="BC1559" s="25" t="str">
        <f t="shared" si="459"/>
        <v>January</v>
      </c>
      <c r="BD1559" s="25">
        <v>1</v>
      </c>
      <c r="BE1559" t="str">
        <f t="shared" si="460"/>
        <v>1232,72117,High income,260,Low spender,0.00360525257567564,0,1,34,707,20,171,65,60,50,1073,0.658900279589935,0.0186393289841566,0.159366262814539,0.0605778191985089,0.0559179869524697,0.0465983224603914,1,9,7,9,26,0.0384615384615385,0.346153846153846,0.269230769230769,0.346153846153846,5,0,0,0,0,0,0,0,43,36-50,2472,0,1,0,0,0,0,1,0,0,973</v>
      </c>
    </row>
    <row r="1560" spans="1:57" ht="13.2" x14ac:dyDescent="0.25">
      <c r="A1560" s="8">
        <v>420</v>
      </c>
      <c r="B1560" s="1">
        <v>66565</v>
      </c>
      <c r="C1560" s="8" t="str">
        <f t="shared" si="461"/>
        <v>High income</v>
      </c>
      <c r="D1560" s="31">
        <v>1018</v>
      </c>
      <c r="E1560" s="34" t="str">
        <f t="shared" si="462"/>
        <v>High spender</v>
      </c>
      <c r="F1560" s="10">
        <f t="shared" si="456"/>
        <v>1.5293322316532713E-2</v>
      </c>
      <c r="G1560" s="1">
        <v>0</v>
      </c>
      <c r="H1560" s="1">
        <v>1</v>
      </c>
      <c r="I1560" s="1">
        <v>80</v>
      </c>
      <c r="J1560" s="1">
        <v>747</v>
      </c>
      <c r="K1560" s="1">
        <v>10</v>
      </c>
      <c r="L1560" s="1">
        <v>161</v>
      </c>
      <c r="M1560" s="1">
        <v>65</v>
      </c>
      <c r="N1560" s="1">
        <v>40</v>
      </c>
      <c r="O1560" s="1">
        <v>42</v>
      </c>
      <c r="P1560" s="8">
        <f t="shared" si="463"/>
        <v>1065</v>
      </c>
      <c r="Q1560" s="10">
        <f t="shared" si="464"/>
        <v>0.70140845070422531</v>
      </c>
      <c r="R1560" s="10">
        <f t="shared" si="465"/>
        <v>9.3896713615023476E-3</v>
      </c>
      <c r="S1560" s="10">
        <f t="shared" si="466"/>
        <v>0.1511737089201878</v>
      </c>
      <c r="T1560" s="10">
        <f t="shared" si="467"/>
        <v>6.1032863849765258E-2</v>
      </c>
      <c r="U1560" s="10">
        <f t="shared" si="468"/>
        <v>3.7558685446009391E-2</v>
      </c>
      <c r="V1560" s="10">
        <f t="shared" si="469"/>
        <v>3.9436619718309862E-2</v>
      </c>
      <c r="W1560" s="1">
        <v>4</v>
      </c>
      <c r="X1560" s="1">
        <v>4</v>
      </c>
      <c r="Y1560" s="1">
        <v>2</v>
      </c>
      <c r="Z1560" s="1">
        <v>9</v>
      </c>
      <c r="AA1560" s="8">
        <f t="shared" si="470"/>
        <v>19</v>
      </c>
      <c r="AB1560" s="10">
        <f t="shared" si="471"/>
        <v>0.21052631578947367</v>
      </c>
      <c r="AC1560" s="10">
        <f t="shared" si="472"/>
        <v>0.21052631578947367</v>
      </c>
      <c r="AD1560" s="10">
        <f t="shared" si="473"/>
        <v>0.10526315789473684</v>
      </c>
      <c r="AE1560" s="10">
        <f t="shared" si="474"/>
        <v>0.47368421052631576</v>
      </c>
      <c r="AF1560" s="1">
        <v>8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58</v>
      </c>
      <c r="AO1560" s="20" t="str">
        <f t="shared" si="457"/>
        <v>50-65</v>
      </c>
      <c r="AP1560" s="1">
        <v>2730</v>
      </c>
      <c r="AQ1560" s="1">
        <v>0</v>
      </c>
      <c r="AR1560" s="1">
        <v>0</v>
      </c>
      <c r="AS1560" s="1">
        <v>1</v>
      </c>
      <c r="AT1560" s="1">
        <v>0</v>
      </c>
      <c r="AU1560" s="1">
        <v>0</v>
      </c>
      <c r="AV1560" s="1">
        <v>0</v>
      </c>
      <c r="AW1560" s="1">
        <v>1</v>
      </c>
      <c r="AX1560" s="1">
        <v>0</v>
      </c>
      <c r="AY1560" s="1">
        <v>0</v>
      </c>
      <c r="AZ1560" s="1">
        <v>981</v>
      </c>
      <c r="BA1560" s="23">
        <v>42119</v>
      </c>
      <c r="BB1560" s="25">
        <f t="shared" si="458"/>
        <v>4</v>
      </c>
      <c r="BC1560" s="25" t="str">
        <f t="shared" si="459"/>
        <v>April</v>
      </c>
      <c r="BD1560" s="25">
        <v>1</v>
      </c>
      <c r="BE1560" t="str">
        <f t="shared" si="460"/>
        <v>420,66565,High income,1018,High spender,0.0152933223165327,0,1,80,747,10,161,65,40,42,1065,0.701408450704225,0.00938967136150235,0.151173708920188,0.0610328638497653,0.0375586854460094,0.0394366197183099,4,4,2,9,19,0.210526315789474,0.210526315789474,0.105263157894737,0.473684210526316,8,0,0,0,0,0,0,0,58,50-65,2730,0,0,1,0,0,0,1,0,0,981</v>
      </c>
    </row>
    <row r="1561" spans="1:57" ht="13.2" x14ac:dyDescent="0.25">
      <c r="A1561" s="8">
        <v>1263</v>
      </c>
      <c r="B1561" s="1">
        <v>73059</v>
      </c>
      <c r="C1561" s="8" t="str">
        <f t="shared" si="461"/>
        <v>High income</v>
      </c>
      <c r="D1561" s="31">
        <v>54</v>
      </c>
      <c r="E1561" s="34" t="str">
        <f t="shared" si="462"/>
        <v>Low spender</v>
      </c>
      <c r="F1561" s="10">
        <f t="shared" si="456"/>
        <v>7.3912864944770669E-4</v>
      </c>
      <c r="G1561" s="1">
        <v>0</v>
      </c>
      <c r="H1561" s="1">
        <v>1</v>
      </c>
      <c r="I1561" s="1">
        <v>36</v>
      </c>
      <c r="J1561" s="1">
        <v>410</v>
      </c>
      <c r="K1561" s="1">
        <v>112</v>
      </c>
      <c r="L1561" s="1">
        <v>420</v>
      </c>
      <c r="M1561" s="1">
        <v>0</v>
      </c>
      <c r="N1561" s="1">
        <v>82</v>
      </c>
      <c r="O1561" s="1">
        <v>71</v>
      </c>
      <c r="P1561" s="8">
        <f t="shared" si="463"/>
        <v>1095</v>
      </c>
      <c r="Q1561" s="10">
        <f t="shared" si="464"/>
        <v>0.37442922374429222</v>
      </c>
      <c r="R1561" s="10">
        <f t="shared" si="465"/>
        <v>0.10228310502283106</v>
      </c>
      <c r="S1561" s="10">
        <f t="shared" si="466"/>
        <v>0.38356164383561642</v>
      </c>
      <c r="T1561" s="10">
        <f t="shared" si="467"/>
        <v>0</v>
      </c>
      <c r="U1561" s="10">
        <f t="shared" si="468"/>
        <v>7.4885844748858441E-2</v>
      </c>
      <c r="V1561" s="10">
        <f t="shared" si="469"/>
        <v>6.4840182648401828E-2</v>
      </c>
      <c r="W1561" s="1">
        <v>1</v>
      </c>
      <c r="X1561" s="1">
        <v>9</v>
      </c>
      <c r="Y1561" s="1">
        <v>3</v>
      </c>
      <c r="Z1561" s="1">
        <v>13</v>
      </c>
      <c r="AA1561" s="8">
        <f t="shared" si="470"/>
        <v>26</v>
      </c>
      <c r="AB1561" s="10">
        <f t="shared" si="471"/>
        <v>3.8461538461538464E-2</v>
      </c>
      <c r="AC1561" s="10">
        <f t="shared" si="472"/>
        <v>0.34615384615384615</v>
      </c>
      <c r="AD1561" s="10">
        <f t="shared" si="473"/>
        <v>0.11538461538461539</v>
      </c>
      <c r="AE1561" s="10">
        <f t="shared" si="474"/>
        <v>0.5</v>
      </c>
      <c r="AF1561" s="1">
        <v>4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73</v>
      </c>
      <c r="AO1561" s="20" t="str">
        <f t="shared" si="457"/>
        <v>66+</v>
      </c>
      <c r="AP1561" s="1">
        <v>2461</v>
      </c>
      <c r="AQ1561" s="1">
        <v>0</v>
      </c>
      <c r="AR1561" s="1">
        <v>0</v>
      </c>
      <c r="AS1561" s="1">
        <v>0</v>
      </c>
      <c r="AT1561" s="1">
        <v>1</v>
      </c>
      <c r="AU1561" s="1">
        <v>0</v>
      </c>
      <c r="AV1561" s="1">
        <v>0</v>
      </c>
      <c r="AW1561" s="1">
        <v>0</v>
      </c>
      <c r="AX1561" s="1">
        <v>0</v>
      </c>
      <c r="AY1561" s="1">
        <v>1</v>
      </c>
      <c r="AZ1561" s="1">
        <v>953</v>
      </c>
      <c r="BA1561" s="23">
        <v>42388</v>
      </c>
      <c r="BB1561" s="25">
        <f t="shared" si="458"/>
        <v>1</v>
      </c>
      <c r="BC1561" s="25" t="str">
        <f t="shared" si="459"/>
        <v>January</v>
      </c>
      <c r="BD1561" s="25">
        <v>1</v>
      </c>
      <c r="BE1561" t="str">
        <f t="shared" si="460"/>
        <v>1263,73059,High income,54,Low spender,0.000739128649447707,0,1,36,410,112,420,0,82,71,1095,0.374429223744292,0.102283105022831,0.383561643835616,0,0.0748858447488584,0.0648401826484018,1,9,3,13,26,0.0384615384615385,0.346153846153846,0.115384615384615,0.5,4,0,0,0,0,0,0,0,73,66+,2461,0,0,0,1,0,0,0,0,1,953</v>
      </c>
    </row>
    <row r="1562" spans="1:57" ht="13.2" x14ac:dyDescent="0.25">
      <c r="A1562" s="8">
        <v>583</v>
      </c>
      <c r="B1562" s="1">
        <v>52278</v>
      </c>
      <c r="C1562" s="8" t="str">
        <f t="shared" si="461"/>
        <v>High income</v>
      </c>
      <c r="D1562" s="31">
        <v>64</v>
      </c>
      <c r="E1562" s="34" t="str">
        <f t="shared" si="462"/>
        <v>Low spender</v>
      </c>
      <c r="F1562" s="10">
        <f t="shared" si="456"/>
        <v>1.224224339110142E-3</v>
      </c>
      <c r="G1562" s="1">
        <v>0</v>
      </c>
      <c r="H1562" s="1">
        <v>1</v>
      </c>
      <c r="I1562" s="1">
        <v>24</v>
      </c>
      <c r="J1562" s="1">
        <v>953</v>
      </c>
      <c r="K1562" s="1">
        <v>0</v>
      </c>
      <c r="L1562" s="1">
        <v>71</v>
      </c>
      <c r="M1562" s="1">
        <v>0</v>
      </c>
      <c r="N1562" s="1">
        <v>0</v>
      </c>
      <c r="O1562" s="1">
        <v>174</v>
      </c>
      <c r="P1562" s="8">
        <f t="shared" si="463"/>
        <v>1198</v>
      </c>
      <c r="Q1562" s="10">
        <f t="shared" si="464"/>
        <v>0.79549248747913193</v>
      </c>
      <c r="R1562" s="10">
        <f t="shared" si="465"/>
        <v>0</v>
      </c>
      <c r="S1562" s="10">
        <f t="shared" si="466"/>
        <v>5.9265442404006677E-2</v>
      </c>
      <c r="T1562" s="10">
        <f t="shared" si="467"/>
        <v>0</v>
      </c>
      <c r="U1562" s="10">
        <f t="shared" si="468"/>
        <v>0</v>
      </c>
      <c r="V1562" s="10">
        <f t="shared" si="469"/>
        <v>0.14524207011686144</v>
      </c>
      <c r="W1562" s="1">
        <v>6</v>
      </c>
      <c r="X1562" s="1">
        <v>10</v>
      </c>
      <c r="Y1562" s="1">
        <v>5</v>
      </c>
      <c r="Z1562" s="1">
        <v>10</v>
      </c>
      <c r="AA1562" s="8">
        <f t="shared" si="470"/>
        <v>31</v>
      </c>
      <c r="AB1562" s="10">
        <f t="shared" si="471"/>
        <v>0.19354838709677419</v>
      </c>
      <c r="AC1562" s="10">
        <f t="shared" si="472"/>
        <v>0.32258064516129031</v>
      </c>
      <c r="AD1562" s="10">
        <f t="shared" si="473"/>
        <v>0.16129032258064516</v>
      </c>
      <c r="AE1562" s="10">
        <f t="shared" si="474"/>
        <v>0.32258064516129031</v>
      </c>
      <c r="AF1562" s="1">
        <v>8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1</v>
      </c>
      <c r="AN1562" s="1">
        <v>57</v>
      </c>
      <c r="AO1562" s="20" t="str">
        <f t="shared" si="457"/>
        <v>50-65</v>
      </c>
      <c r="AP1562" s="1">
        <v>2679</v>
      </c>
      <c r="AQ1562" s="1">
        <v>0</v>
      </c>
      <c r="AR1562" s="1">
        <v>0</v>
      </c>
      <c r="AS1562" s="1">
        <v>0</v>
      </c>
      <c r="AT1562" s="1">
        <v>0</v>
      </c>
      <c r="AU1562" s="1">
        <v>1</v>
      </c>
      <c r="AV1562" s="1">
        <v>0</v>
      </c>
      <c r="AW1562" s="1">
        <v>0</v>
      </c>
      <c r="AX1562" s="1">
        <v>0</v>
      </c>
      <c r="AY1562" s="1">
        <v>1</v>
      </c>
      <c r="AZ1562" s="1">
        <v>850</v>
      </c>
      <c r="BA1562" s="23">
        <v>42170</v>
      </c>
      <c r="BB1562" s="25">
        <f t="shared" si="458"/>
        <v>6</v>
      </c>
      <c r="BC1562" s="25" t="str">
        <f t="shared" si="459"/>
        <v>June</v>
      </c>
      <c r="BD1562" s="25">
        <v>1</v>
      </c>
      <c r="BE1562" t="str">
        <f t="shared" si="460"/>
        <v>583,52278,High income,64,Low spender,0.00122422433911014,0,1,24,953,0,71,0,0,174,1198,0.795492487479132,0,0.0592654424040067,0,0,0.145242070116861,6,10,5,10,31,0.193548387096774,0.32258064516129,0.161290322580645,0.32258064516129,8,0,0,0,0,0,0,1,57,50-65,2679,0,0,0,0,1,0,0,0,1,850</v>
      </c>
    </row>
    <row r="1563" spans="1:57" ht="13.2" x14ac:dyDescent="0.25">
      <c r="A1563" s="8">
        <v>586</v>
      </c>
      <c r="B1563" s="1">
        <v>52278</v>
      </c>
      <c r="C1563" s="8" t="str">
        <f t="shared" si="461"/>
        <v>High income</v>
      </c>
      <c r="D1563" s="31">
        <v>354</v>
      </c>
      <c r="E1563" s="34" t="str">
        <f t="shared" si="462"/>
        <v>Low spender</v>
      </c>
      <c r="F1563" s="10">
        <f t="shared" si="456"/>
        <v>6.7714908757029726E-3</v>
      </c>
      <c r="G1563" s="1">
        <v>0</v>
      </c>
      <c r="H1563" s="1">
        <v>1</v>
      </c>
      <c r="I1563" s="1">
        <v>24</v>
      </c>
      <c r="J1563" s="1">
        <v>953</v>
      </c>
      <c r="K1563" s="1">
        <v>0</v>
      </c>
      <c r="L1563" s="1">
        <v>71</v>
      </c>
      <c r="M1563" s="1">
        <v>0</v>
      </c>
      <c r="N1563" s="1">
        <v>0</v>
      </c>
      <c r="O1563" s="1">
        <v>174</v>
      </c>
      <c r="P1563" s="8">
        <f t="shared" si="463"/>
        <v>1198</v>
      </c>
      <c r="Q1563" s="10">
        <f t="shared" si="464"/>
        <v>0.79549248747913193</v>
      </c>
      <c r="R1563" s="10">
        <f t="shared" si="465"/>
        <v>0</v>
      </c>
      <c r="S1563" s="10">
        <f t="shared" si="466"/>
        <v>5.9265442404006677E-2</v>
      </c>
      <c r="T1563" s="10">
        <f t="shared" si="467"/>
        <v>0</v>
      </c>
      <c r="U1563" s="10">
        <f t="shared" si="468"/>
        <v>0</v>
      </c>
      <c r="V1563" s="10">
        <f t="shared" si="469"/>
        <v>0.14524207011686144</v>
      </c>
      <c r="W1563" s="1">
        <v>6</v>
      </c>
      <c r="X1563" s="1">
        <v>10</v>
      </c>
      <c r="Y1563" s="1">
        <v>5</v>
      </c>
      <c r="Z1563" s="1">
        <v>10</v>
      </c>
      <c r="AA1563" s="8">
        <f t="shared" si="470"/>
        <v>31</v>
      </c>
      <c r="AB1563" s="10">
        <f t="shared" si="471"/>
        <v>0.19354838709677419</v>
      </c>
      <c r="AC1563" s="10">
        <f t="shared" si="472"/>
        <v>0.32258064516129031</v>
      </c>
      <c r="AD1563" s="10">
        <f t="shared" si="473"/>
        <v>0.16129032258064516</v>
      </c>
      <c r="AE1563" s="10">
        <f t="shared" si="474"/>
        <v>0.32258064516129031</v>
      </c>
      <c r="AF1563" s="1">
        <v>8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57</v>
      </c>
      <c r="AO1563" s="20" t="str">
        <f t="shared" si="457"/>
        <v>50-65</v>
      </c>
      <c r="AP1563" s="1">
        <v>2679</v>
      </c>
      <c r="AQ1563" s="1">
        <v>0</v>
      </c>
      <c r="AR1563" s="1">
        <v>0</v>
      </c>
      <c r="AS1563" s="1">
        <v>0</v>
      </c>
      <c r="AT1563" s="1">
        <v>0</v>
      </c>
      <c r="AU1563" s="1">
        <v>1</v>
      </c>
      <c r="AV1563" s="1">
        <v>0</v>
      </c>
      <c r="AW1563" s="1">
        <v>0</v>
      </c>
      <c r="AX1563" s="1">
        <v>0</v>
      </c>
      <c r="AY1563" s="1">
        <v>1</v>
      </c>
      <c r="AZ1563" s="1">
        <v>850</v>
      </c>
      <c r="BA1563" s="23">
        <v>42170</v>
      </c>
      <c r="BB1563" s="25">
        <f t="shared" si="458"/>
        <v>6</v>
      </c>
      <c r="BC1563" s="25" t="str">
        <f t="shared" si="459"/>
        <v>June</v>
      </c>
      <c r="BD1563" s="25">
        <v>1</v>
      </c>
      <c r="BE1563" t="str">
        <f t="shared" si="460"/>
        <v>586,52278,High income,354,Low spender,0.00677149087570297,0,1,24,953,0,71,0,0,174,1198,0.795492487479132,0,0.0592654424040067,0,0,0.145242070116861,6,10,5,10,31,0.193548387096774,0.32258064516129,0.161290322580645,0.32258064516129,8,0,0,0,0,0,0,0,57,50-65,2679,0,0,0,0,1,0,0,0,1,850</v>
      </c>
    </row>
    <row r="1564" spans="1:57" ht="13.2" x14ac:dyDescent="0.25">
      <c r="A1564" s="8">
        <v>951</v>
      </c>
      <c r="B1564" s="1">
        <v>60230</v>
      </c>
      <c r="C1564" s="8" t="str">
        <f t="shared" si="461"/>
        <v>High income</v>
      </c>
      <c r="D1564" s="31">
        <v>1047</v>
      </c>
      <c r="E1564" s="34" t="str">
        <f t="shared" si="462"/>
        <v>High spender</v>
      </c>
      <c r="F1564" s="10">
        <f t="shared" si="456"/>
        <v>1.7383363772206541E-2</v>
      </c>
      <c r="G1564" s="1">
        <v>0</v>
      </c>
      <c r="H1564" s="1">
        <v>1</v>
      </c>
      <c r="I1564" s="1">
        <v>78</v>
      </c>
      <c r="J1564" s="1">
        <v>520</v>
      </c>
      <c r="K1564" s="1">
        <v>20</v>
      </c>
      <c r="L1564" s="1">
        <v>367</v>
      </c>
      <c r="M1564" s="1">
        <v>39</v>
      </c>
      <c r="N1564" s="1">
        <v>81</v>
      </c>
      <c r="O1564" s="1">
        <v>40</v>
      </c>
      <c r="P1564" s="8">
        <f t="shared" si="463"/>
        <v>1067</v>
      </c>
      <c r="Q1564" s="10">
        <f t="shared" si="464"/>
        <v>0.48734770384254922</v>
      </c>
      <c r="R1564" s="10">
        <f t="shared" si="465"/>
        <v>1.874414245548266E-2</v>
      </c>
      <c r="S1564" s="10">
        <f t="shared" si="466"/>
        <v>0.34395501405810686</v>
      </c>
      <c r="T1564" s="10">
        <f t="shared" si="467"/>
        <v>3.6551077788191187E-2</v>
      </c>
      <c r="U1564" s="10">
        <f t="shared" si="468"/>
        <v>7.5913776944704775E-2</v>
      </c>
      <c r="V1564" s="10">
        <f t="shared" si="469"/>
        <v>3.7488284910965321E-2</v>
      </c>
      <c r="W1564" s="1">
        <v>2</v>
      </c>
      <c r="X1564" s="1">
        <v>6</v>
      </c>
      <c r="Y1564" s="1">
        <v>3</v>
      </c>
      <c r="Z1564" s="1">
        <v>6</v>
      </c>
      <c r="AA1564" s="8">
        <f t="shared" si="470"/>
        <v>17</v>
      </c>
      <c r="AB1564" s="10">
        <f t="shared" si="471"/>
        <v>0.11764705882352941</v>
      </c>
      <c r="AC1564" s="10">
        <f t="shared" si="472"/>
        <v>0.35294117647058826</v>
      </c>
      <c r="AD1564" s="10">
        <f t="shared" si="473"/>
        <v>0.17647058823529413</v>
      </c>
      <c r="AE1564" s="10">
        <f t="shared" si="474"/>
        <v>0.35294117647058826</v>
      </c>
      <c r="AF1564" s="1">
        <v>5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64</v>
      </c>
      <c r="AO1564" s="20" t="str">
        <f t="shared" si="457"/>
        <v>50-65</v>
      </c>
      <c r="AP1564" s="1">
        <v>2564</v>
      </c>
      <c r="AQ1564" s="1">
        <v>0</v>
      </c>
      <c r="AR1564" s="1">
        <v>0</v>
      </c>
      <c r="AS1564" s="1">
        <v>1</v>
      </c>
      <c r="AT1564" s="1">
        <v>0</v>
      </c>
      <c r="AU1564" s="1">
        <v>0</v>
      </c>
      <c r="AV1564" s="1">
        <v>0</v>
      </c>
      <c r="AW1564" s="1">
        <v>1</v>
      </c>
      <c r="AX1564" s="1">
        <v>0</v>
      </c>
      <c r="AY1564" s="1">
        <v>0</v>
      </c>
      <c r="AZ1564" s="1">
        <v>987</v>
      </c>
      <c r="BA1564" s="23">
        <v>42285</v>
      </c>
      <c r="BB1564" s="25">
        <f t="shared" si="458"/>
        <v>10</v>
      </c>
      <c r="BC1564" s="25" t="str">
        <f t="shared" si="459"/>
        <v>October</v>
      </c>
      <c r="BD1564" s="25">
        <v>1</v>
      </c>
      <c r="BE1564" t="str">
        <f t="shared" si="460"/>
        <v>951,60230,High income,1047,High spender,0.0173833637722065,0,1,78,520,20,367,39,81,40,1067,0.487347703842549,0.0187441424554827,0.343955014058107,0.0365510777881912,0.0759137769447048,0.0374882849109653,2,6,3,6,17,0.117647058823529,0.352941176470588,0.176470588235294,0.352941176470588,5,0,0,0,0,0,0,0,64,50-65,2564,0,0,1,0,0,0,1,0,0,987</v>
      </c>
    </row>
    <row r="1565" spans="1:57" ht="13.2" x14ac:dyDescent="0.25">
      <c r="A1565" s="8">
        <v>881</v>
      </c>
      <c r="B1565" s="1">
        <v>55914</v>
      </c>
      <c r="C1565" s="8" t="str">
        <f t="shared" si="461"/>
        <v>High income</v>
      </c>
      <c r="D1565" s="31">
        <v>26</v>
      </c>
      <c r="E1565" s="34" t="str">
        <f t="shared" si="462"/>
        <v>Low spender</v>
      </c>
      <c r="F1565" s="10">
        <f t="shared" si="456"/>
        <v>4.6499982115391495E-4</v>
      </c>
      <c r="G1565" s="1">
        <v>0</v>
      </c>
      <c r="H1565" s="1">
        <v>1</v>
      </c>
      <c r="I1565" s="1">
        <v>32</v>
      </c>
      <c r="J1565" s="1">
        <v>384</v>
      </c>
      <c r="K1565" s="1">
        <v>60</v>
      </c>
      <c r="L1565" s="1">
        <v>364</v>
      </c>
      <c r="M1565" s="1">
        <v>119</v>
      </c>
      <c r="N1565" s="1">
        <v>101</v>
      </c>
      <c r="O1565" s="1">
        <v>232</v>
      </c>
      <c r="P1565" s="8">
        <f t="shared" si="463"/>
        <v>1260</v>
      </c>
      <c r="Q1565" s="10">
        <f t="shared" si="464"/>
        <v>0.30476190476190479</v>
      </c>
      <c r="R1565" s="10">
        <f t="shared" si="465"/>
        <v>4.7619047619047616E-2</v>
      </c>
      <c r="S1565" s="10">
        <f t="shared" si="466"/>
        <v>0.28888888888888886</v>
      </c>
      <c r="T1565" s="10">
        <f t="shared" si="467"/>
        <v>9.4444444444444442E-2</v>
      </c>
      <c r="U1565" s="10">
        <f t="shared" si="468"/>
        <v>8.0158730158730165E-2</v>
      </c>
      <c r="V1565" s="10">
        <f t="shared" si="469"/>
        <v>0.18412698412698414</v>
      </c>
      <c r="W1565" s="1">
        <v>4</v>
      </c>
      <c r="X1565" s="1">
        <v>11</v>
      </c>
      <c r="Y1565" s="1">
        <v>6</v>
      </c>
      <c r="Z1565" s="1">
        <v>8</v>
      </c>
      <c r="AA1565" s="8">
        <f t="shared" si="470"/>
        <v>29</v>
      </c>
      <c r="AB1565" s="10">
        <f t="shared" si="471"/>
        <v>0.13793103448275862</v>
      </c>
      <c r="AC1565" s="10">
        <f t="shared" si="472"/>
        <v>0.37931034482758619</v>
      </c>
      <c r="AD1565" s="10">
        <f t="shared" si="473"/>
        <v>0.20689655172413793</v>
      </c>
      <c r="AE1565" s="10">
        <f t="shared" si="474"/>
        <v>0.27586206896551724</v>
      </c>
      <c r="AF1565" s="1">
        <v>7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45</v>
      </c>
      <c r="AO1565" s="20" t="str">
        <f t="shared" si="457"/>
        <v>36-50</v>
      </c>
      <c r="AP1565" s="1">
        <v>2585</v>
      </c>
      <c r="AQ1565" s="1">
        <v>0</v>
      </c>
      <c r="AR1565" s="1">
        <v>0</v>
      </c>
      <c r="AS1565" s="1">
        <v>0</v>
      </c>
      <c r="AT1565" s="1">
        <v>1</v>
      </c>
      <c r="AU1565" s="1">
        <v>0</v>
      </c>
      <c r="AV1565" s="1">
        <v>0</v>
      </c>
      <c r="AW1565" s="1">
        <v>1</v>
      </c>
      <c r="AX1565" s="1">
        <v>0</v>
      </c>
      <c r="AY1565" s="1">
        <v>0</v>
      </c>
      <c r="AZ1565" s="1">
        <v>796</v>
      </c>
      <c r="BA1565" s="23">
        <v>42264</v>
      </c>
      <c r="BB1565" s="25">
        <f t="shared" si="458"/>
        <v>9</v>
      </c>
      <c r="BC1565" s="25" t="str">
        <f t="shared" si="459"/>
        <v>September</v>
      </c>
      <c r="BD1565" s="25">
        <v>1</v>
      </c>
      <c r="BE1565" t="str">
        <f t="shared" si="460"/>
        <v>881,55914,High income,26,Low spender,0.000464999821153915,0,1,32,384,60,364,119,101,232,1260,0.304761904761905,0.0476190476190476,0.288888888888889,0.0944444444444444,0.0801587301587302,0.184126984126984,4,11,6,8,29,0.137931034482759,0.379310344827586,0.206896551724138,0.275862068965517,7,0,0,0,0,0,0,0,45,36-50,2585,0,0,0,1,0,0,1,0,0,796</v>
      </c>
    </row>
    <row r="1566" spans="1:57" ht="13.2" x14ac:dyDescent="0.25">
      <c r="A1566" s="8">
        <v>314</v>
      </c>
      <c r="B1566" s="1">
        <v>63211</v>
      </c>
      <c r="C1566" s="8" t="str">
        <f t="shared" si="461"/>
        <v>High income</v>
      </c>
      <c r="D1566" s="31">
        <v>1577</v>
      </c>
      <c r="E1566" s="34" t="str">
        <f t="shared" si="462"/>
        <v>High spender</v>
      </c>
      <c r="F1566" s="10">
        <f t="shared" si="456"/>
        <v>2.4948189397415006E-2</v>
      </c>
      <c r="G1566" s="1">
        <v>0</v>
      </c>
      <c r="H1566" s="1">
        <v>0</v>
      </c>
      <c r="I1566" s="1">
        <v>3</v>
      </c>
      <c r="J1566" s="1">
        <v>145</v>
      </c>
      <c r="K1566" s="1">
        <v>193</v>
      </c>
      <c r="L1566" s="1">
        <v>459</v>
      </c>
      <c r="M1566" s="1">
        <v>205</v>
      </c>
      <c r="N1566" s="1">
        <v>26</v>
      </c>
      <c r="O1566" s="1">
        <v>145</v>
      </c>
      <c r="P1566" s="8">
        <f t="shared" si="463"/>
        <v>1173</v>
      </c>
      <c r="Q1566" s="10">
        <f t="shared" si="464"/>
        <v>0.12361466325660699</v>
      </c>
      <c r="R1566" s="10">
        <f t="shared" si="465"/>
        <v>0.16453537936913895</v>
      </c>
      <c r="S1566" s="10">
        <f t="shared" si="466"/>
        <v>0.39130434782608697</v>
      </c>
      <c r="T1566" s="10">
        <f t="shared" si="467"/>
        <v>0.17476555839727195</v>
      </c>
      <c r="U1566" s="10">
        <f t="shared" si="468"/>
        <v>2.2165387894288149E-2</v>
      </c>
      <c r="V1566" s="10">
        <f t="shared" si="469"/>
        <v>0.12361466325660699</v>
      </c>
      <c r="W1566" s="1">
        <v>2</v>
      </c>
      <c r="X1566" s="1">
        <v>3</v>
      </c>
      <c r="Y1566" s="1">
        <v>8</v>
      </c>
      <c r="Z1566" s="1">
        <v>7</v>
      </c>
      <c r="AA1566" s="8">
        <f t="shared" si="470"/>
        <v>20</v>
      </c>
      <c r="AB1566" s="10">
        <f t="shared" si="471"/>
        <v>0.1</v>
      </c>
      <c r="AC1566" s="10">
        <f t="shared" si="472"/>
        <v>0.15</v>
      </c>
      <c r="AD1566" s="10">
        <f t="shared" si="473"/>
        <v>0.4</v>
      </c>
      <c r="AE1566" s="10">
        <f t="shared" si="474"/>
        <v>0.35</v>
      </c>
      <c r="AF1566" s="1">
        <v>2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1</v>
      </c>
      <c r="AN1566" s="1">
        <v>38</v>
      </c>
      <c r="AO1566" s="20" t="str">
        <f t="shared" si="457"/>
        <v>36-50</v>
      </c>
      <c r="AP1566" s="1">
        <v>2763</v>
      </c>
      <c r="AQ1566" s="1">
        <v>0</v>
      </c>
      <c r="AR1566" s="1">
        <v>1</v>
      </c>
      <c r="AS1566" s="1">
        <v>0</v>
      </c>
      <c r="AT1566" s="1">
        <v>0</v>
      </c>
      <c r="AU1566" s="1">
        <v>0</v>
      </c>
      <c r="AV1566" s="1">
        <v>0</v>
      </c>
      <c r="AW1566" s="1">
        <v>1</v>
      </c>
      <c r="AX1566" s="1">
        <v>0</v>
      </c>
      <c r="AY1566" s="1">
        <v>0</v>
      </c>
      <c r="AZ1566" s="1">
        <v>883</v>
      </c>
      <c r="BA1566" s="23">
        <v>42086</v>
      </c>
      <c r="BB1566" s="25">
        <f t="shared" si="458"/>
        <v>3</v>
      </c>
      <c r="BC1566" s="25" t="str">
        <f t="shared" si="459"/>
        <v>March</v>
      </c>
      <c r="BD1566" s="25">
        <v>1</v>
      </c>
      <c r="BE1566" t="str">
        <f t="shared" si="460"/>
        <v>314,63211,High income,1577,High spender,0.024948189397415,0,0,3,145,193,459,205,26,145,1173,0.123614663256607,0.164535379369139,0.391304347826087,0.174765558397272,0.0221653878942881,0.123614663256607,2,3,8,7,20,0.1,0.15,0.4,0.35,2,0,0,0,0,0,0,1,38,36-50,2763,0,1,0,0,0,0,1,0,0,883</v>
      </c>
    </row>
    <row r="1567" spans="1:57" ht="13.2" x14ac:dyDescent="0.25">
      <c r="A1567" s="8">
        <v>1468</v>
      </c>
      <c r="B1567" s="1">
        <v>69759</v>
      </c>
      <c r="C1567" s="8" t="str">
        <f t="shared" si="461"/>
        <v>High income</v>
      </c>
      <c r="D1567" s="31">
        <v>14</v>
      </c>
      <c r="E1567" s="34" t="str">
        <f t="shared" si="462"/>
        <v>Low spender</v>
      </c>
      <c r="F1567" s="10">
        <f t="shared" si="456"/>
        <v>2.0069095027164954E-4</v>
      </c>
      <c r="G1567" s="1">
        <v>0</v>
      </c>
      <c r="H1567" s="1">
        <v>0</v>
      </c>
      <c r="I1567" s="1">
        <v>38</v>
      </c>
      <c r="J1567" s="1">
        <v>452</v>
      </c>
      <c r="K1567" s="1">
        <v>20</v>
      </c>
      <c r="L1567" s="1">
        <v>514</v>
      </c>
      <c r="M1567" s="1">
        <v>13</v>
      </c>
      <c r="N1567" s="1">
        <v>30</v>
      </c>
      <c r="O1567" s="1">
        <v>0</v>
      </c>
      <c r="P1567" s="8">
        <f t="shared" si="463"/>
        <v>1029</v>
      </c>
      <c r="Q1567" s="10">
        <f t="shared" si="464"/>
        <v>0.43926141885325559</v>
      </c>
      <c r="R1567" s="10">
        <f t="shared" si="465"/>
        <v>1.9436345966958212E-2</v>
      </c>
      <c r="S1567" s="10">
        <f t="shared" si="466"/>
        <v>0.49951409135082603</v>
      </c>
      <c r="T1567" s="10">
        <f t="shared" si="467"/>
        <v>1.2633624878522837E-2</v>
      </c>
      <c r="U1567" s="10">
        <f t="shared" si="468"/>
        <v>2.9154518950437316E-2</v>
      </c>
      <c r="V1567" s="10">
        <f t="shared" si="469"/>
        <v>0</v>
      </c>
      <c r="W1567" s="1">
        <v>3</v>
      </c>
      <c r="X1567" s="1">
        <v>4</v>
      </c>
      <c r="Y1567" s="1">
        <v>6</v>
      </c>
      <c r="Z1567" s="1">
        <v>5</v>
      </c>
      <c r="AA1567" s="8">
        <f t="shared" si="470"/>
        <v>18</v>
      </c>
      <c r="AB1567" s="10">
        <f t="shared" si="471"/>
        <v>0.16666666666666666</v>
      </c>
      <c r="AC1567" s="10">
        <f t="shared" si="472"/>
        <v>0.22222222222222221</v>
      </c>
      <c r="AD1567" s="10">
        <f t="shared" si="473"/>
        <v>0.33333333333333331</v>
      </c>
      <c r="AE1567" s="10">
        <f t="shared" si="474"/>
        <v>0.27777777777777779</v>
      </c>
      <c r="AF1567" s="1">
        <v>3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1</v>
      </c>
      <c r="AN1567" s="1">
        <v>54</v>
      </c>
      <c r="AO1567" s="20" t="str">
        <f t="shared" si="457"/>
        <v>50-65</v>
      </c>
      <c r="AP1567" s="1">
        <v>2403</v>
      </c>
      <c r="AQ1567" s="1">
        <v>0</v>
      </c>
      <c r="AR1567" s="1">
        <v>0</v>
      </c>
      <c r="AS1567" s="1">
        <v>1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1</v>
      </c>
      <c r="AZ1567" s="1">
        <v>1029</v>
      </c>
      <c r="BA1567" s="23">
        <v>42446</v>
      </c>
      <c r="BB1567" s="25">
        <f t="shared" si="458"/>
        <v>3</v>
      </c>
      <c r="BC1567" s="25" t="str">
        <f t="shared" si="459"/>
        <v>March</v>
      </c>
      <c r="BD1567" s="25">
        <v>1</v>
      </c>
      <c r="BE1567" t="str">
        <f t="shared" si="460"/>
        <v>1468,69759,High income,14,Low spender,0.00020069095027165,0,0,38,452,20,514,13,30,0,1029,0.439261418853256,0.0194363459669582,0.499514091350826,0.0126336248785228,0.0291545189504373,0,3,4,6,5,18,0.166666666666667,0.222222222222222,0.333333333333333,0.277777777777778,3,0,0,0,0,0,0,1,54,50-65,2403,0,0,1,0,0,0,0,0,1,1029</v>
      </c>
    </row>
    <row r="1568" spans="1:57" ht="13.2" x14ac:dyDescent="0.25">
      <c r="A1568" s="8">
        <v>899</v>
      </c>
      <c r="B1568" s="1">
        <v>85710</v>
      </c>
      <c r="C1568" s="8" t="str">
        <f t="shared" si="461"/>
        <v>High income</v>
      </c>
      <c r="D1568" s="31">
        <v>66</v>
      </c>
      <c r="E1568" s="34" t="str">
        <f t="shared" si="462"/>
        <v>Low spender</v>
      </c>
      <c r="F1568" s="10">
        <f t="shared" si="456"/>
        <v>7.7003850192509623E-4</v>
      </c>
      <c r="G1568" s="1">
        <v>0</v>
      </c>
      <c r="H1568" s="1">
        <v>0</v>
      </c>
      <c r="I1568" s="1">
        <v>5</v>
      </c>
      <c r="J1568" s="1">
        <v>600</v>
      </c>
      <c r="K1568" s="1">
        <v>20</v>
      </c>
      <c r="L1568" s="1">
        <v>350</v>
      </c>
      <c r="M1568" s="1">
        <v>29</v>
      </c>
      <c r="N1568" s="1">
        <v>30</v>
      </c>
      <c r="O1568" s="1">
        <v>33</v>
      </c>
      <c r="P1568" s="8">
        <f t="shared" si="463"/>
        <v>1062</v>
      </c>
      <c r="Q1568" s="10">
        <f t="shared" si="464"/>
        <v>0.56497175141242939</v>
      </c>
      <c r="R1568" s="10">
        <f t="shared" si="465"/>
        <v>1.8832391713747645E-2</v>
      </c>
      <c r="S1568" s="10">
        <f t="shared" si="466"/>
        <v>0.3295668549905838</v>
      </c>
      <c r="T1568" s="10">
        <f t="shared" si="467"/>
        <v>2.7306967984934087E-2</v>
      </c>
      <c r="U1568" s="10">
        <f t="shared" si="468"/>
        <v>2.8248587570621469E-2</v>
      </c>
      <c r="V1568" s="10">
        <f t="shared" si="469"/>
        <v>3.1073446327683617E-2</v>
      </c>
      <c r="W1568" s="1">
        <v>1</v>
      </c>
      <c r="X1568" s="1">
        <v>6</v>
      </c>
      <c r="Y1568" s="1">
        <v>9</v>
      </c>
      <c r="Z1568" s="1">
        <v>10</v>
      </c>
      <c r="AA1568" s="8">
        <f t="shared" si="470"/>
        <v>26</v>
      </c>
      <c r="AB1568" s="10">
        <f t="shared" si="471"/>
        <v>3.8461538461538464E-2</v>
      </c>
      <c r="AC1568" s="10">
        <f t="shared" si="472"/>
        <v>0.23076923076923078</v>
      </c>
      <c r="AD1568" s="10">
        <f t="shared" si="473"/>
        <v>0.34615384615384615</v>
      </c>
      <c r="AE1568" s="10">
        <f t="shared" si="474"/>
        <v>0.38461538461538464</v>
      </c>
      <c r="AF1568" s="1">
        <v>2</v>
      </c>
      <c r="AG1568" s="1">
        <v>0</v>
      </c>
      <c r="AH1568" s="1">
        <v>0</v>
      </c>
      <c r="AI1568" s="1">
        <v>0</v>
      </c>
      <c r="AJ1568" s="1">
        <v>0</v>
      </c>
      <c r="AK1568" s="1">
        <v>1</v>
      </c>
      <c r="AL1568" s="1">
        <v>0</v>
      </c>
      <c r="AM1568" s="1">
        <v>0</v>
      </c>
      <c r="AN1568" s="1">
        <v>31</v>
      </c>
      <c r="AO1568" s="20" t="str">
        <f t="shared" si="457"/>
        <v>24-35</v>
      </c>
      <c r="AP1568" s="1">
        <v>2579</v>
      </c>
      <c r="AQ1568" s="1">
        <v>0</v>
      </c>
      <c r="AR1568" s="1">
        <v>1</v>
      </c>
      <c r="AS1568" s="1">
        <v>0</v>
      </c>
      <c r="AT1568" s="1">
        <v>0</v>
      </c>
      <c r="AU1568" s="1">
        <v>0</v>
      </c>
      <c r="AV1568" s="1">
        <v>1</v>
      </c>
      <c r="AW1568" s="1">
        <v>0</v>
      </c>
      <c r="AX1568" s="1">
        <v>0</v>
      </c>
      <c r="AY1568" s="1">
        <v>0</v>
      </c>
      <c r="AZ1568" s="1">
        <v>996</v>
      </c>
      <c r="BA1568" s="23">
        <v>42270</v>
      </c>
      <c r="BB1568" s="25">
        <f t="shared" si="458"/>
        <v>9</v>
      </c>
      <c r="BC1568" s="25" t="str">
        <f t="shared" si="459"/>
        <v>September</v>
      </c>
      <c r="BD1568" s="25">
        <v>1</v>
      </c>
      <c r="BE1568" t="str">
        <f t="shared" si="460"/>
        <v>899,85710,High income,66,Low spender,0.000770038501925096,0,0,5,600,20,350,29,30,33,1062,0.564971751412429,0.0188323917137476,0.329566854990584,0.0273069679849341,0.0282485875706215,0.0310734463276836,1,6,9,10,26,0.0384615384615385,0.230769230769231,0.346153846153846,0.384615384615385,2,0,0,0,0,1,0,0,31,24-35,2579,0,1,0,0,0,1,0,0,0,996</v>
      </c>
    </row>
    <row r="1569" spans="1:57" ht="13.2" x14ac:dyDescent="0.25">
      <c r="A1569" s="8">
        <v>72</v>
      </c>
      <c r="B1569" s="1">
        <v>44802</v>
      </c>
      <c r="C1569" s="8" t="str">
        <f t="shared" si="461"/>
        <v>Low income</v>
      </c>
      <c r="D1569" s="31">
        <v>1358</v>
      </c>
      <c r="E1569" s="34" t="str">
        <f t="shared" si="462"/>
        <v>High spender</v>
      </c>
      <c r="F1569" s="10">
        <f t="shared" si="456"/>
        <v>3.0311146823802509E-2</v>
      </c>
      <c r="G1569" s="1">
        <v>0</v>
      </c>
      <c r="H1569" s="1">
        <v>0</v>
      </c>
      <c r="I1569" s="1">
        <v>71</v>
      </c>
      <c r="J1569" s="1">
        <v>853</v>
      </c>
      <c r="K1569" s="1">
        <v>10</v>
      </c>
      <c r="L1569" s="1">
        <v>143</v>
      </c>
      <c r="M1569" s="1">
        <v>13</v>
      </c>
      <c r="N1569" s="1">
        <v>10</v>
      </c>
      <c r="O1569" s="1">
        <v>20</v>
      </c>
      <c r="P1569" s="8">
        <f t="shared" si="463"/>
        <v>1049</v>
      </c>
      <c r="Q1569" s="10">
        <f t="shared" si="464"/>
        <v>0.81315538608198279</v>
      </c>
      <c r="R1569" s="10">
        <f t="shared" si="465"/>
        <v>9.5328884652049577E-3</v>
      </c>
      <c r="S1569" s="10">
        <f t="shared" si="466"/>
        <v>0.1363203050524309</v>
      </c>
      <c r="T1569" s="10">
        <f t="shared" si="467"/>
        <v>1.2392755004766444E-2</v>
      </c>
      <c r="U1569" s="10">
        <f t="shared" si="468"/>
        <v>9.5328884652049577E-3</v>
      </c>
      <c r="V1569" s="10">
        <f t="shared" si="469"/>
        <v>1.9065776930409915E-2</v>
      </c>
      <c r="W1569" s="1">
        <v>2</v>
      </c>
      <c r="X1569" s="1">
        <v>9</v>
      </c>
      <c r="Y1569" s="1">
        <v>4</v>
      </c>
      <c r="Z1569" s="1">
        <v>12</v>
      </c>
      <c r="AA1569" s="8">
        <f t="shared" si="470"/>
        <v>27</v>
      </c>
      <c r="AB1569" s="10">
        <f t="shared" si="471"/>
        <v>7.407407407407407E-2</v>
      </c>
      <c r="AC1569" s="10">
        <f t="shared" si="472"/>
        <v>0.33333333333333331</v>
      </c>
      <c r="AD1569" s="10">
        <f t="shared" si="473"/>
        <v>0.14814814814814814</v>
      </c>
      <c r="AE1569" s="10">
        <f t="shared" si="474"/>
        <v>0.44444444444444442</v>
      </c>
      <c r="AF1569" s="1">
        <v>8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50</v>
      </c>
      <c r="AO1569" s="20" t="str">
        <f t="shared" si="457"/>
        <v>36-50</v>
      </c>
      <c r="AP1569" s="1">
        <v>2836</v>
      </c>
      <c r="AQ1569" s="1">
        <v>0</v>
      </c>
      <c r="AR1569" s="1">
        <v>0</v>
      </c>
      <c r="AS1569" s="1">
        <v>1</v>
      </c>
      <c r="AT1569" s="1">
        <v>0</v>
      </c>
      <c r="AU1569" s="1">
        <v>0</v>
      </c>
      <c r="AV1569" s="1">
        <v>0</v>
      </c>
      <c r="AW1569" s="1">
        <v>0</v>
      </c>
      <c r="AX1569" s="1">
        <v>1</v>
      </c>
      <c r="AY1569" s="1">
        <v>0</v>
      </c>
      <c r="AZ1569" s="1">
        <v>1009</v>
      </c>
      <c r="BA1569" s="23">
        <v>42013</v>
      </c>
      <c r="BB1569" s="25">
        <f t="shared" si="458"/>
        <v>1</v>
      </c>
      <c r="BC1569" s="25" t="str">
        <f t="shared" si="459"/>
        <v>January</v>
      </c>
      <c r="BD1569" s="25">
        <v>1</v>
      </c>
      <c r="BE1569" t="str">
        <f t="shared" si="460"/>
        <v>72,44802,Low income,1358,High spender,0.0303111468238025,0,0,71,853,10,143,13,10,20,1049,0.813155386081983,0.00953288846520496,0.136320305052431,0.0123927550047664,0.00953288846520496,0.0190657769304099,2,9,4,12,27,0.0740740740740741,0.333333333333333,0.148148148148148,0.444444444444444,8,0,0,0,0,0,0,0,50,36-50,2836,0,0,1,0,0,0,0,1,0,1009</v>
      </c>
    </row>
    <row r="1570" spans="1:57" ht="13.2" x14ac:dyDescent="0.25">
      <c r="A1570" s="8">
        <v>1093</v>
      </c>
      <c r="B1570" s="1">
        <v>57513</v>
      </c>
      <c r="C1570" s="8" t="str">
        <f t="shared" si="461"/>
        <v>High income</v>
      </c>
      <c r="D1570" s="31">
        <v>40</v>
      </c>
      <c r="E1570" s="34" t="str">
        <f t="shared" si="462"/>
        <v>Low spender</v>
      </c>
      <c r="F1570" s="10">
        <f t="shared" si="456"/>
        <v>6.9549493158068613E-4</v>
      </c>
      <c r="G1570" s="1">
        <v>0</v>
      </c>
      <c r="H1570" s="1">
        <v>0</v>
      </c>
      <c r="I1570" s="1">
        <v>59</v>
      </c>
      <c r="J1570" s="1">
        <v>735</v>
      </c>
      <c r="K1570" s="1">
        <v>40</v>
      </c>
      <c r="L1570" s="1">
        <v>183</v>
      </c>
      <c r="M1570" s="1">
        <v>52</v>
      </c>
      <c r="N1570" s="1">
        <v>20</v>
      </c>
      <c r="O1570" s="1">
        <v>30</v>
      </c>
      <c r="P1570" s="8">
        <f t="shared" si="463"/>
        <v>1060</v>
      </c>
      <c r="Q1570" s="10">
        <f t="shared" si="464"/>
        <v>0.69339622641509435</v>
      </c>
      <c r="R1570" s="10">
        <f t="shared" si="465"/>
        <v>3.7735849056603772E-2</v>
      </c>
      <c r="S1570" s="10">
        <f t="shared" si="466"/>
        <v>0.17264150943396225</v>
      </c>
      <c r="T1570" s="10">
        <f t="shared" si="467"/>
        <v>4.9056603773584909E-2</v>
      </c>
      <c r="U1570" s="10">
        <f t="shared" si="468"/>
        <v>1.8867924528301886E-2</v>
      </c>
      <c r="V1570" s="10">
        <f t="shared" si="469"/>
        <v>2.8301886792452831E-2</v>
      </c>
      <c r="W1570" s="1">
        <v>2</v>
      </c>
      <c r="X1570" s="1">
        <v>9</v>
      </c>
      <c r="Y1570" s="1">
        <v>3</v>
      </c>
      <c r="Z1570" s="1">
        <v>13</v>
      </c>
      <c r="AA1570" s="8">
        <f t="shared" si="470"/>
        <v>27</v>
      </c>
      <c r="AB1570" s="10">
        <f t="shared" si="471"/>
        <v>7.407407407407407E-2</v>
      </c>
      <c r="AC1570" s="10">
        <f t="shared" si="472"/>
        <v>0.33333333333333331</v>
      </c>
      <c r="AD1570" s="10">
        <f t="shared" si="473"/>
        <v>0.1111111111111111</v>
      </c>
      <c r="AE1570" s="10">
        <f t="shared" si="474"/>
        <v>0.48148148148148145</v>
      </c>
      <c r="AF1570" s="1">
        <v>6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77</v>
      </c>
      <c r="AO1570" s="20" t="str">
        <f t="shared" si="457"/>
        <v>66+</v>
      </c>
      <c r="AP1570" s="1">
        <v>2517</v>
      </c>
      <c r="AQ1570" s="1">
        <v>0</v>
      </c>
      <c r="AR1570" s="1">
        <v>0</v>
      </c>
      <c r="AS1570" s="1">
        <v>0</v>
      </c>
      <c r="AT1570" s="1">
        <v>0</v>
      </c>
      <c r="AU1570" s="1">
        <v>1</v>
      </c>
      <c r="AV1570" s="1">
        <v>0</v>
      </c>
      <c r="AW1570" s="1">
        <v>0</v>
      </c>
      <c r="AX1570" s="1">
        <v>0</v>
      </c>
      <c r="AY1570" s="1">
        <v>1</v>
      </c>
      <c r="AZ1570" s="1">
        <v>1000</v>
      </c>
      <c r="BA1570" s="23">
        <v>42332</v>
      </c>
      <c r="BB1570" s="25">
        <f t="shared" si="458"/>
        <v>11</v>
      </c>
      <c r="BC1570" s="25" t="str">
        <f t="shared" si="459"/>
        <v>November</v>
      </c>
      <c r="BD1570" s="25">
        <v>1</v>
      </c>
      <c r="BE1570" t="str">
        <f t="shared" si="460"/>
        <v>1093,57513,High income,40,Low spender,0.000695494931580686,0,0,59,735,40,183,52,20,30,1060,0.693396226415094,0.0377358490566038,0.172641509433962,0.0490566037735849,0.0188679245283019,0.0283018867924528,2,9,3,13,27,0.0740740740740741,0.333333333333333,0.111111111111111,0.481481481481481,6,0,0,0,0,0,0,0,77,66+,2517,0,0,0,0,1,0,0,0,1,1000</v>
      </c>
    </row>
    <row r="1571" spans="1:57" ht="13.2" x14ac:dyDescent="0.25">
      <c r="A1571" s="8">
        <v>50</v>
      </c>
      <c r="B1571" s="1">
        <v>53374</v>
      </c>
      <c r="C1571" s="8" t="str">
        <f t="shared" si="461"/>
        <v>High income</v>
      </c>
      <c r="D1571" s="31">
        <v>1691</v>
      </c>
      <c r="E1571" s="34" t="str">
        <f t="shared" si="462"/>
        <v>High spender</v>
      </c>
      <c r="F1571" s="10">
        <f t="shared" si="456"/>
        <v>3.1682092404541534E-2</v>
      </c>
      <c r="G1571" s="1">
        <v>0</v>
      </c>
      <c r="H1571" s="1">
        <v>1</v>
      </c>
      <c r="I1571" s="1">
        <v>34</v>
      </c>
      <c r="J1571" s="1">
        <v>896</v>
      </c>
      <c r="K1571" s="1">
        <v>10</v>
      </c>
      <c r="L1571" s="1">
        <v>101</v>
      </c>
      <c r="M1571" s="1">
        <v>13</v>
      </c>
      <c r="N1571" s="1">
        <v>10</v>
      </c>
      <c r="O1571" s="1">
        <v>34</v>
      </c>
      <c r="P1571" s="8">
        <f t="shared" si="463"/>
        <v>1064</v>
      </c>
      <c r="Q1571" s="10">
        <f t="shared" si="464"/>
        <v>0.84210526315789469</v>
      </c>
      <c r="R1571" s="10">
        <f t="shared" si="465"/>
        <v>9.3984962406015032E-3</v>
      </c>
      <c r="S1571" s="10">
        <f t="shared" si="466"/>
        <v>9.492481203007519E-2</v>
      </c>
      <c r="T1571" s="10">
        <f t="shared" si="467"/>
        <v>1.2218045112781954E-2</v>
      </c>
      <c r="U1571" s="10">
        <f t="shared" si="468"/>
        <v>9.3984962406015032E-3</v>
      </c>
      <c r="V1571" s="10">
        <f t="shared" si="469"/>
        <v>3.1954887218045111E-2</v>
      </c>
      <c r="W1571" s="1">
        <v>6</v>
      </c>
      <c r="X1571" s="1">
        <v>4</v>
      </c>
      <c r="Y1571" s="1">
        <v>2</v>
      </c>
      <c r="Z1571" s="1">
        <v>9</v>
      </c>
      <c r="AA1571" s="8">
        <f t="shared" si="470"/>
        <v>21</v>
      </c>
      <c r="AB1571" s="10">
        <f t="shared" si="471"/>
        <v>0.2857142857142857</v>
      </c>
      <c r="AC1571" s="10">
        <f t="shared" si="472"/>
        <v>0.19047619047619047</v>
      </c>
      <c r="AD1571" s="10">
        <f t="shared" si="473"/>
        <v>9.5238095238095233E-2</v>
      </c>
      <c r="AE1571" s="10">
        <f t="shared" si="474"/>
        <v>0.42857142857142855</v>
      </c>
      <c r="AF1571" s="1">
        <v>9</v>
      </c>
      <c r="AG1571" s="1">
        <v>0</v>
      </c>
      <c r="AH1571" s="1">
        <v>0</v>
      </c>
      <c r="AI1571" s="1">
        <v>1</v>
      </c>
      <c r="AJ1571" s="1">
        <v>0</v>
      </c>
      <c r="AK1571" s="1">
        <v>0</v>
      </c>
      <c r="AL1571" s="1">
        <v>0</v>
      </c>
      <c r="AM1571" s="1">
        <v>1</v>
      </c>
      <c r="AN1571" s="1">
        <v>51</v>
      </c>
      <c r="AO1571" s="20" t="str">
        <f t="shared" si="457"/>
        <v>50-65</v>
      </c>
      <c r="AP1571" s="1">
        <v>2841</v>
      </c>
      <c r="AQ1571" s="1">
        <v>0</v>
      </c>
      <c r="AR1571" s="1">
        <v>0</v>
      </c>
      <c r="AS1571" s="1">
        <v>0</v>
      </c>
      <c r="AT1571" s="1">
        <v>1</v>
      </c>
      <c r="AU1571" s="1">
        <v>0</v>
      </c>
      <c r="AV1571" s="1">
        <v>0</v>
      </c>
      <c r="AW1571" s="1">
        <v>0</v>
      </c>
      <c r="AX1571" s="1">
        <v>0</v>
      </c>
      <c r="AY1571" s="1">
        <v>1</v>
      </c>
      <c r="AZ1571" s="1">
        <v>996</v>
      </c>
      <c r="BA1571" s="23">
        <v>42008</v>
      </c>
      <c r="BB1571" s="25">
        <f t="shared" si="458"/>
        <v>1</v>
      </c>
      <c r="BC1571" s="25" t="str">
        <f t="shared" si="459"/>
        <v>January</v>
      </c>
      <c r="BD1571" s="25">
        <v>1</v>
      </c>
      <c r="BE1571" t="str">
        <f t="shared" si="460"/>
        <v>50,53374,High income,1691,High spender,0.0316820924045415,0,1,34,896,10,101,13,10,34,1064,0.842105263157895,0.0093984962406015,0.0949248120300752,0.012218045112782,0.0093984962406015,0.0319548872180451,6,4,2,9,21,0.285714285714286,0.19047619047619,0.0952380952380952,0.428571428571429,9,0,0,1,0,0,0,1,51,50-65,2841,0,0,0,1,0,0,0,0,1,996</v>
      </c>
    </row>
    <row r="1572" spans="1:57" ht="13.2" x14ac:dyDescent="0.25">
      <c r="A1572" s="8">
        <v>1785</v>
      </c>
      <c r="B1572" s="1">
        <v>76982</v>
      </c>
      <c r="C1572" s="8" t="str">
        <f t="shared" si="461"/>
        <v>High income</v>
      </c>
      <c r="D1572" s="31">
        <v>1004</v>
      </c>
      <c r="E1572" s="34" t="str">
        <f t="shared" si="462"/>
        <v>High spender</v>
      </c>
      <c r="F1572" s="10">
        <f t="shared" si="456"/>
        <v>1.3042009820477514E-2</v>
      </c>
      <c r="G1572" s="1">
        <v>0</v>
      </c>
      <c r="H1572" s="1">
        <v>0</v>
      </c>
      <c r="I1572" s="1">
        <v>19</v>
      </c>
      <c r="J1572" s="1">
        <v>464</v>
      </c>
      <c r="K1572" s="1">
        <v>151</v>
      </c>
      <c r="L1572" s="1">
        <v>292</v>
      </c>
      <c r="M1572" s="1">
        <v>65</v>
      </c>
      <c r="N1572" s="1">
        <v>60</v>
      </c>
      <c r="O1572" s="1">
        <v>30</v>
      </c>
      <c r="P1572" s="8">
        <f t="shared" si="463"/>
        <v>1062</v>
      </c>
      <c r="Q1572" s="10">
        <f t="shared" si="464"/>
        <v>0.43691148775894539</v>
      </c>
      <c r="R1572" s="10">
        <f t="shared" si="465"/>
        <v>0.14218455743879474</v>
      </c>
      <c r="S1572" s="10">
        <f t="shared" si="466"/>
        <v>0.27495291902071561</v>
      </c>
      <c r="T1572" s="10">
        <f t="shared" si="467"/>
        <v>6.120527306967985E-2</v>
      </c>
      <c r="U1572" s="10">
        <f t="shared" si="468"/>
        <v>5.6497175141242938E-2</v>
      </c>
      <c r="V1572" s="10">
        <f t="shared" si="469"/>
        <v>2.8248587570621469E-2</v>
      </c>
      <c r="W1572" s="1">
        <v>1</v>
      </c>
      <c r="X1572" s="1">
        <v>8</v>
      </c>
      <c r="Y1572" s="1">
        <v>3</v>
      </c>
      <c r="Z1572" s="1">
        <v>4</v>
      </c>
      <c r="AA1572" s="8">
        <f t="shared" si="470"/>
        <v>16</v>
      </c>
      <c r="AB1572" s="10">
        <f t="shared" si="471"/>
        <v>6.25E-2</v>
      </c>
      <c r="AC1572" s="10">
        <f t="shared" si="472"/>
        <v>0.5</v>
      </c>
      <c r="AD1572" s="10">
        <f t="shared" si="473"/>
        <v>0.1875</v>
      </c>
      <c r="AE1572" s="10">
        <f t="shared" si="474"/>
        <v>0.25</v>
      </c>
      <c r="AF1572" s="1">
        <v>4</v>
      </c>
      <c r="AG1572" s="1">
        <v>0</v>
      </c>
      <c r="AH1572" s="1">
        <v>0</v>
      </c>
      <c r="AI1572" s="1">
        <v>0</v>
      </c>
      <c r="AJ1572" s="1">
        <v>0</v>
      </c>
      <c r="AK1572" s="1">
        <v>1</v>
      </c>
      <c r="AL1572" s="1">
        <v>0</v>
      </c>
      <c r="AM1572" s="1">
        <v>1</v>
      </c>
      <c r="AN1572" s="1">
        <v>53</v>
      </c>
      <c r="AO1572" s="20" t="str">
        <f t="shared" si="457"/>
        <v>50-65</v>
      </c>
      <c r="AP1572" s="1">
        <v>2293</v>
      </c>
      <c r="AQ1572" s="1">
        <v>1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1</v>
      </c>
      <c r="AX1572" s="1">
        <v>0</v>
      </c>
      <c r="AY1572" s="1">
        <v>0</v>
      </c>
      <c r="AZ1572" s="1">
        <v>1002</v>
      </c>
      <c r="BA1572" s="23">
        <v>42556</v>
      </c>
      <c r="BB1572" s="25">
        <f t="shared" si="458"/>
        <v>7</v>
      </c>
      <c r="BC1572" s="25" t="str">
        <f t="shared" si="459"/>
        <v>July</v>
      </c>
      <c r="BD1572" s="25">
        <v>1</v>
      </c>
      <c r="BE1572" t="str">
        <f t="shared" si="460"/>
        <v>1785,76982,High income,1004,High spender,0.0130420098204775,0,0,19,464,151,292,65,60,30,1062,0.436911487758945,0.142184557438795,0.274952919020716,0.0612052730696798,0.0564971751412429,0.0282485875706215,1,8,3,4,16,0.0625,0.5,0.1875,0.25,4,0,0,0,0,1,0,1,53,50-65,2293,1,0,0,0,0,0,1,0,0,1002</v>
      </c>
    </row>
    <row r="1573" spans="1:57" ht="13.2" x14ac:dyDescent="0.25">
      <c r="A1573" s="8">
        <v>775</v>
      </c>
      <c r="B1573" s="1">
        <v>91172</v>
      </c>
      <c r="C1573" s="8" t="str">
        <f t="shared" si="461"/>
        <v>High income</v>
      </c>
      <c r="D1573" s="31">
        <v>782</v>
      </c>
      <c r="E1573" s="34" t="str">
        <f t="shared" si="462"/>
        <v>High spender</v>
      </c>
      <c r="F1573" s="10">
        <f t="shared" si="456"/>
        <v>8.5771947527749741E-3</v>
      </c>
      <c r="G1573" s="1">
        <v>0</v>
      </c>
      <c r="H1573" s="1">
        <v>0</v>
      </c>
      <c r="I1573" s="1">
        <v>94</v>
      </c>
      <c r="J1573" s="1">
        <v>162</v>
      </c>
      <c r="K1573" s="1">
        <v>28</v>
      </c>
      <c r="L1573" s="1">
        <v>818</v>
      </c>
      <c r="M1573" s="1">
        <v>0</v>
      </c>
      <c r="N1573" s="1">
        <v>28</v>
      </c>
      <c r="O1573" s="1">
        <v>56</v>
      </c>
      <c r="P1573" s="8">
        <f t="shared" si="463"/>
        <v>1092</v>
      </c>
      <c r="Q1573" s="10">
        <f t="shared" si="464"/>
        <v>0.14835164835164835</v>
      </c>
      <c r="R1573" s="10">
        <f t="shared" si="465"/>
        <v>2.564102564102564E-2</v>
      </c>
      <c r="S1573" s="10">
        <f t="shared" si="466"/>
        <v>0.74908424908424909</v>
      </c>
      <c r="T1573" s="10">
        <f t="shared" si="467"/>
        <v>0</v>
      </c>
      <c r="U1573" s="10">
        <f t="shared" si="468"/>
        <v>2.564102564102564E-2</v>
      </c>
      <c r="V1573" s="10">
        <f t="shared" si="469"/>
        <v>5.128205128205128E-2</v>
      </c>
      <c r="W1573" s="1">
        <v>0</v>
      </c>
      <c r="X1573" s="1">
        <v>4</v>
      </c>
      <c r="Y1573" s="1">
        <v>3</v>
      </c>
      <c r="Z1573" s="1">
        <v>7</v>
      </c>
      <c r="AA1573" s="8">
        <f t="shared" si="470"/>
        <v>14</v>
      </c>
      <c r="AB1573" s="10">
        <f t="shared" si="471"/>
        <v>0</v>
      </c>
      <c r="AC1573" s="10">
        <f t="shared" si="472"/>
        <v>0.2857142857142857</v>
      </c>
      <c r="AD1573" s="10">
        <f t="shared" si="473"/>
        <v>0.21428571428571427</v>
      </c>
      <c r="AE1573" s="10">
        <f t="shared" si="474"/>
        <v>0.5</v>
      </c>
      <c r="AF1573" s="1">
        <v>3</v>
      </c>
      <c r="AG1573" s="1">
        <v>1</v>
      </c>
      <c r="AH1573" s="1">
        <v>1</v>
      </c>
      <c r="AI1573" s="1">
        <v>1</v>
      </c>
      <c r="AJ1573" s="1">
        <v>0</v>
      </c>
      <c r="AK1573" s="1">
        <v>1</v>
      </c>
      <c r="AL1573" s="1">
        <v>0</v>
      </c>
      <c r="AM1573" s="1">
        <v>1</v>
      </c>
      <c r="AN1573" s="1">
        <v>30</v>
      </c>
      <c r="AO1573" s="20" t="str">
        <f t="shared" si="457"/>
        <v>24-35</v>
      </c>
      <c r="AP1573" s="1">
        <v>2618</v>
      </c>
      <c r="AQ1573" s="1">
        <v>0</v>
      </c>
      <c r="AR1573" s="1">
        <v>0</v>
      </c>
      <c r="AS1573" s="1">
        <v>1</v>
      </c>
      <c r="AT1573" s="1">
        <v>0</v>
      </c>
      <c r="AU1573" s="1">
        <v>0</v>
      </c>
      <c r="AV1573" s="1">
        <v>0</v>
      </c>
      <c r="AW1573" s="1">
        <v>0</v>
      </c>
      <c r="AX1573" s="1">
        <v>1</v>
      </c>
      <c r="AY1573" s="1">
        <v>0</v>
      </c>
      <c r="AZ1573" s="1">
        <v>980</v>
      </c>
      <c r="BA1573" s="23">
        <v>42231</v>
      </c>
      <c r="BB1573" s="25">
        <f t="shared" si="458"/>
        <v>8</v>
      </c>
      <c r="BC1573" s="25" t="str">
        <f t="shared" si="459"/>
        <v>August</v>
      </c>
      <c r="BD1573" s="25">
        <v>1</v>
      </c>
      <c r="BE1573" t="str">
        <f t="shared" si="460"/>
        <v>775,91172,High income,782,High spender,0.00857719475277497,0,0,94,162,28,818,0,28,56,1092,0.148351648351648,0.0256410256410256,0.749084249084249,0,0.0256410256410256,0.0512820512820513,0,4,3,7,14,0,0.285714285714286,0.214285714285714,0.5,3,1,1,1,0,1,0,1,30,24-35,2618,0,0,1,0,0,0,0,1,0,980</v>
      </c>
    </row>
    <row r="1574" spans="1:57" ht="13.2" x14ac:dyDescent="0.25">
      <c r="A1574" s="8">
        <v>1517</v>
      </c>
      <c r="B1574" s="1">
        <v>72460</v>
      </c>
      <c r="C1574" s="8" t="str">
        <f t="shared" si="461"/>
        <v>High income</v>
      </c>
      <c r="D1574" s="31">
        <v>876</v>
      </c>
      <c r="E1574" s="34" t="str">
        <f t="shared" si="462"/>
        <v>High spender</v>
      </c>
      <c r="F1574" s="10">
        <f t="shared" si="456"/>
        <v>1.2089428650289814E-2</v>
      </c>
      <c r="G1574" s="1">
        <v>0</v>
      </c>
      <c r="H1574" s="1">
        <v>0</v>
      </c>
      <c r="I1574" s="1">
        <v>56</v>
      </c>
      <c r="J1574" s="1">
        <v>377</v>
      </c>
      <c r="K1574" s="1">
        <v>10</v>
      </c>
      <c r="L1574" s="1">
        <v>540</v>
      </c>
      <c r="M1574" s="1">
        <v>80</v>
      </c>
      <c r="N1574" s="1">
        <v>30</v>
      </c>
      <c r="O1574" s="1">
        <v>10</v>
      </c>
      <c r="P1574" s="8">
        <f t="shared" si="463"/>
        <v>1047</v>
      </c>
      <c r="Q1574" s="10">
        <f t="shared" si="464"/>
        <v>0.36007640878701053</v>
      </c>
      <c r="R1574" s="10">
        <f t="shared" si="465"/>
        <v>9.5510983763132766E-3</v>
      </c>
      <c r="S1574" s="10">
        <f t="shared" si="466"/>
        <v>0.51575931232091687</v>
      </c>
      <c r="T1574" s="10">
        <f t="shared" si="467"/>
        <v>7.6408787010506213E-2</v>
      </c>
      <c r="U1574" s="10">
        <f t="shared" si="468"/>
        <v>2.865329512893983E-2</v>
      </c>
      <c r="V1574" s="10">
        <f t="shared" si="469"/>
        <v>9.5510983763132766E-3</v>
      </c>
      <c r="W1574" s="1">
        <v>1</v>
      </c>
      <c r="X1574" s="1">
        <v>3</v>
      </c>
      <c r="Y1574" s="1">
        <v>5</v>
      </c>
      <c r="Z1574" s="1">
        <v>7</v>
      </c>
      <c r="AA1574" s="8">
        <f t="shared" si="470"/>
        <v>16</v>
      </c>
      <c r="AB1574" s="10">
        <f t="shared" si="471"/>
        <v>6.25E-2</v>
      </c>
      <c r="AC1574" s="10">
        <f t="shared" si="472"/>
        <v>0.1875</v>
      </c>
      <c r="AD1574" s="10">
        <f t="shared" si="473"/>
        <v>0.3125</v>
      </c>
      <c r="AE1574" s="10">
        <f t="shared" si="474"/>
        <v>0.4375</v>
      </c>
      <c r="AF1574" s="1">
        <v>1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51</v>
      </c>
      <c r="AO1574" s="20" t="str">
        <f t="shared" si="457"/>
        <v>50-65</v>
      </c>
      <c r="AP1574" s="1">
        <v>2386</v>
      </c>
      <c r="AQ1574" s="1">
        <v>0</v>
      </c>
      <c r="AR1574" s="1">
        <v>1</v>
      </c>
      <c r="AS1574" s="1">
        <v>0</v>
      </c>
      <c r="AT1574" s="1">
        <v>0</v>
      </c>
      <c r="AU1574" s="1">
        <v>0</v>
      </c>
      <c r="AV1574" s="1">
        <v>0</v>
      </c>
      <c r="AW1574" s="1">
        <v>1</v>
      </c>
      <c r="AX1574" s="1">
        <v>0</v>
      </c>
      <c r="AY1574" s="1">
        <v>0</v>
      </c>
      <c r="AZ1574" s="1">
        <v>1027</v>
      </c>
      <c r="BA1574" s="23">
        <v>42463</v>
      </c>
      <c r="BB1574" s="25">
        <f t="shared" si="458"/>
        <v>4</v>
      </c>
      <c r="BC1574" s="25" t="str">
        <f t="shared" si="459"/>
        <v>April</v>
      </c>
      <c r="BD1574" s="25">
        <v>1</v>
      </c>
      <c r="BE1574" t="str">
        <f t="shared" si="460"/>
        <v>1517,72460,High income,876,High spender,0.0120894286502898,0,0,56,377,10,540,80,30,10,1047,0.360076408787011,0.00955109837631328,0.515759312320917,0.0764087870105062,0.0286532951289398,0.00955109837631328,1,3,5,7,16,0.0625,0.1875,0.3125,0.4375,1,0,0,0,0,0,0,0,51,50-65,2386,0,1,0,0,0,0,1,0,0,1027</v>
      </c>
    </row>
    <row r="1575" spans="1:57" ht="13.2" x14ac:dyDescent="0.25">
      <c r="A1575" s="8">
        <v>538</v>
      </c>
      <c r="B1575" s="1">
        <v>59235</v>
      </c>
      <c r="C1575" s="8" t="str">
        <f t="shared" si="461"/>
        <v>High income</v>
      </c>
      <c r="D1575" s="31">
        <v>862</v>
      </c>
      <c r="E1575" s="34" t="str">
        <f t="shared" si="462"/>
        <v>High spender</v>
      </c>
      <c r="F1575" s="10">
        <f t="shared" si="456"/>
        <v>1.4552207309867476E-2</v>
      </c>
      <c r="G1575" s="1">
        <v>1</v>
      </c>
      <c r="H1575" s="1">
        <v>0</v>
      </c>
      <c r="I1575" s="1">
        <v>4</v>
      </c>
      <c r="J1575" s="1">
        <v>448</v>
      </c>
      <c r="K1575" s="1">
        <v>40</v>
      </c>
      <c r="L1575" s="1">
        <v>469</v>
      </c>
      <c r="M1575" s="1">
        <v>80</v>
      </c>
      <c r="N1575" s="1">
        <v>0</v>
      </c>
      <c r="O1575" s="1">
        <v>91</v>
      </c>
      <c r="P1575" s="8">
        <f t="shared" si="463"/>
        <v>1128</v>
      </c>
      <c r="Q1575" s="10">
        <f t="shared" si="464"/>
        <v>0.3971631205673759</v>
      </c>
      <c r="R1575" s="10">
        <f t="shared" si="465"/>
        <v>3.5460992907801421E-2</v>
      </c>
      <c r="S1575" s="10">
        <f t="shared" si="466"/>
        <v>0.41578014184397161</v>
      </c>
      <c r="T1575" s="10">
        <f t="shared" si="467"/>
        <v>7.0921985815602842E-2</v>
      </c>
      <c r="U1575" s="10">
        <f t="shared" si="468"/>
        <v>0</v>
      </c>
      <c r="V1575" s="10">
        <f t="shared" si="469"/>
        <v>8.0673758865248232E-2</v>
      </c>
      <c r="W1575" s="1">
        <v>3</v>
      </c>
      <c r="X1575" s="1">
        <v>11</v>
      </c>
      <c r="Y1575" s="1">
        <v>2</v>
      </c>
      <c r="Z1575" s="1">
        <v>12</v>
      </c>
      <c r="AA1575" s="8">
        <f t="shared" si="470"/>
        <v>28</v>
      </c>
      <c r="AB1575" s="10">
        <f t="shared" si="471"/>
        <v>0.10714285714285714</v>
      </c>
      <c r="AC1575" s="10">
        <f t="shared" si="472"/>
        <v>0.39285714285714285</v>
      </c>
      <c r="AD1575" s="10">
        <f t="shared" si="473"/>
        <v>7.1428571428571425E-2</v>
      </c>
      <c r="AE1575" s="10">
        <f t="shared" si="474"/>
        <v>0.42857142857142855</v>
      </c>
      <c r="AF1575" s="1">
        <v>7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53</v>
      </c>
      <c r="AO1575" s="20" t="str">
        <f t="shared" si="457"/>
        <v>50-65</v>
      </c>
      <c r="AP1575" s="1">
        <v>2692</v>
      </c>
      <c r="AQ1575" s="1">
        <v>0</v>
      </c>
      <c r="AR1575" s="1">
        <v>0</v>
      </c>
      <c r="AS1575" s="1">
        <v>1</v>
      </c>
      <c r="AT1575" s="1">
        <v>0</v>
      </c>
      <c r="AU1575" s="1">
        <v>0</v>
      </c>
      <c r="AV1575" s="1">
        <v>0</v>
      </c>
      <c r="AW1575" s="1">
        <v>0</v>
      </c>
      <c r="AX1575" s="1">
        <v>1</v>
      </c>
      <c r="AY1575" s="1">
        <v>0</v>
      </c>
      <c r="AZ1575" s="1">
        <v>946</v>
      </c>
      <c r="BA1575" s="23">
        <v>42157</v>
      </c>
      <c r="BB1575" s="25">
        <f t="shared" si="458"/>
        <v>6</v>
      </c>
      <c r="BC1575" s="25" t="str">
        <f t="shared" si="459"/>
        <v>June</v>
      </c>
      <c r="BD1575" s="25">
        <v>1</v>
      </c>
      <c r="BE1575" t="str">
        <f t="shared" si="460"/>
        <v>538,59235,High income,862,High spender,0.0145522073098675,1,0,4,448,40,469,80,0,91,1128,0.397163120567376,0.0354609929078014,0.415780141843972,0.0709219858156028,0,0.0806737588652482,3,11,2,12,28,0.107142857142857,0.392857142857143,0.0714285714285714,0.428571428571429,7,0,0,0,0,0,0,0,53,50-65,2692,0,0,1,0,0,0,0,1,0,946</v>
      </c>
    </row>
    <row r="1576" spans="1:57" ht="13.2" x14ac:dyDescent="0.25">
      <c r="A1576" s="8">
        <v>1158</v>
      </c>
      <c r="B1576" s="1">
        <v>59304</v>
      </c>
      <c r="C1576" s="8" t="str">
        <f t="shared" si="461"/>
        <v>High income</v>
      </c>
      <c r="D1576" s="31">
        <v>297</v>
      </c>
      <c r="E1576" s="34" t="str">
        <f t="shared" si="462"/>
        <v>Low spender</v>
      </c>
      <c r="F1576" s="10">
        <f t="shared" si="456"/>
        <v>5.0080938891137192E-3</v>
      </c>
      <c r="G1576" s="1">
        <v>0</v>
      </c>
      <c r="H1576" s="1">
        <v>1</v>
      </c>
      <c r="I1576" s="1">
        <v>81</v>
      </c>
      <c r="J1576" s="1">
        <v>418</v>
      </c>
      <c r="K1576" s="1">
        <v>61</v>
      </c>
      <c r="L1576" s="1">
        <v>428</v>
      </c>
      <c r="M1576" s="1">
        <v>80</v>
      </c>
      <c r="N1576" s="1">
        <v>51</v>
      </c>
      <c r="O1576" s="1">
        <v>10</v>
      </c>
      <c r="P1576" s="8">
        <f t="shared" si="463"/>
        <v>1048</v>
      </c>
      <c r="Q1576" s="10">
        <f t="shared" si="464"/>
        <v>0.39885496183206109</v>
      </c>
      <c r="R1576" s="10">
        <f t="shared" si="465"/>
        <v>5.8206106870229007E-2</v>
      </c>
      <c r="S1576" s="10">
        <f t="shared" si="466"/>
        <v>0.40839694656488551</v>
      </c>
      <c r="T1576" s="10">
        <f t="shared" si="467"/>
        <v>7.6335877862595422E-2</v>
      </c>
      <c r="U1576" s="10">
        <f t="shared" si="468"/>
        <v>4.8664122137404578E-2</v>
      </c>
      <c r="V1576" s="10">
        <f t="shared" si="469"/>
        <v>9.5419847328244278E-3</v>
      </c>
      <c r="W1576" s="1">
        <v>3</v>
      </c>
      <c r="X1576" s="1">
        <v>7</v>
      </c>
      <c r="Y1576" s="1">
        <v>8</v>
      </c>
      <c r="Z1576" s="1">
        <v>10</v>
      </c>
      <c r="AA1576" s="8">
        <f t="shared" si="470"/>
        <v>28</v>
      </c>
      <c r="AB1576" s="10">
        <f t="shared" si="471"/>
        <v>0.10714285714285714</v>
      </c>
      <c r="AC1576" s="10">
        <f t="shared" si="472"/>
        <v>0.25</v>
      </c>
      <c r="AD1576" s="10">
        <f t="shared" si="473"/>
        <v>0.2857142857142857</v>
      </c>
      <c r="AE1576" s="10">
        <f t="shared" si="474"/>
        <v>0.35714285714285715</v>
      </c>
      <c r="AF1576" s="1">
        <v>5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56</v>
      </c>
      <c r="AO1576" s="20" t="str">
        <f t="shared" si="457"/>
        <v>50-65</v>
      </c>
      <c r="AP1576" s="1">
        <v>2494</v>
      </c>
      <c r="AQ1576" s="1">
        <v>0</v>
      </c>
      <c r="AR1576" s="1">
        <v>1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1</v>
      </c>
      <c r="AZ1576" s="1">
        <v>1028</v>
      </c>
      <c r="BA1576" s="23">
        <v>42355</v>
      </c>
      <c r="BB1576" s="25">
        <f t="shared" si="458"/>
        <v>12</v>
      </c>
      <c r="BC1576" s="25" t="str">
        <f t="shared" si="459"/>
        <v>December</v>
      </c>
      <c r="BD1576" s="25">
        <v>1</v>
      </c>
      <c r="BE1576" t="str">
        <f t="shared" si="460"/>
        <v>1158,59304,High income,297,Low spender,0.00500809388911372,0,1,81,418,61,428,80,51,10,1048,0.398854961832061,0.058206106870229,0.408396946564886,0.0763358778625954,0.0486641221374046,0.00954198473282443,3,7,8,10,28,0.107142857142857,0.25,0.285714285714286,0.357142857142857,5,0,0,0,0,0,0,0,56,50-65,2494,0,1,0,0,0,0,0,0,1,1028</v>
      </c>
    </row>
    <row r="1577" spans="1:57" ht="13.2" x14ac:dyDescent="0.25">
      <c r="A1577" s="8">
        <v>938</v>
      </c>
      <c r="B1577" s="1">
        <v>65846</v>
      </c>
      <c r="C1577" s="8" t="str">
        <f t="shared" si="461"/>
        <v>High income</v>
      </c>
      <c r="D1577" s="31">
        <v>269</v>
      </c>
      <c r="E1577" s="34" t="str">
        <f t="shared" si="462"/>
        <v>Low spender</v>
      </c>
      <c r="F1577" s="10">
        <f t="shared" si="456"/>
        <v>4.0852899189016793E-3</v>
      </c>
      <c r="G1577" s="1">
        <v>0</v>
      </c>
      <c r="H1577" s="1">
        <v>0</v>
      </c>
      <c r="I1577" s="1">
        <v>68</v>
      </c>
      <c r="J1577" s="1">
        <v>562</v>
      </c>
      <c r="K1577" s="1">
        <v>81</v>
      </c>
      <c r="L1577" s="1">
        <v>276</v>
      </c>
      <c r="M1577" s="1">
        <v>80</v>
      </c>
      <c r="N1577" s="1">
        <v>40</v>
      </c>
      <c r="O1577" s="1">
        <v>81</v>
      </c>
      <c r="P1577" s="8">
        <f t="shared" si="463"/>
        <v>1120</v>
      </c>
      <c r="Q1577" s="10">
        <f t="shared" si="464"/>
        <v>0.50178571428571428</v>
      </c>
      <c r="R1577" s="10">
        <f t="shared" si="465"/>
        <v>7.2321428571428578E-2</v>
      </c>
      <c r="S1577" s="10">
        <f t="shared" si="466"/>
        <v>0.24642857142857144</v>
      </c>
      <c r="T1577" s="10">
        <f t="shared" si="467"/>
        <v>7.1428571428571425E-2</v>
      </c>
      <c r="U1577" s="10">
        <f t="shared" si="468"/>
        <v>3.5714285714285712E-2</v>
      </c>
      <c r="V1577" s="10">
        <f t="shared" si="469"/>
        <v>7.2321428571428578E-2</v>
      </c>
      <c r="W1577" s="1">
        <v>1</v>
      </c>
      <c r="X1577" s="1">
        <v>6</v>
      </c>
      <c r="Y1577" s="1">
        <v>3</v>
      </c>
      <c r="Z1577" s="1">
        <v>6</v>
      </c>
      <c r="AA1577" s="8">
        <f t="shared" si="470"/>
        <v>16</v>
      </c>
      <c r="AB1577" s="10">
        <f t="shared" si="471"/>
        <v>6.25E-2</v>
      </c>
      <c r="AC1577" s="10">
        <f t="shared" si="472"/>
        <v>0.375</v>
      </c>
      <c r="AD1577" s="10">
        <f t="shared" si="473"/>
        <v>0.1875</v>
      </c>
      <c r="AE1577" s="10">
        <f t="shared" si="474"/>
        <v>0.375</v>
      </c>
      <c r="AF1577" s="1">
        <v>4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75</v>
      </c>
      <c r="AO1577" s="20" t="str">
        <f t="shared" si="457"/>
        <v>66+</v>
      </c>
      <c r="AP1577" s="1">
        <v>2567</v>
      </c>
      <c r="AQ1577" s="1">
        <v>0</v>
      </c>
      <c r="AR1577" s="1">
        <v>1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1</v>
      </c>
      <c r="AZ1577" s="1">
        <v>958</v>
      </c>
      <c r="BA1577" s="23">
        <v>42282</v>
      </c>
      <c r="BB1577" s="25">
        <f t="shared" si="458"/>
        <v>10</v>
      </c>
      <c r="BC1577" s="25" t="str">
        <f t="shared" si="459"/>
        <v>October</v>
      </c>
      <c r="BD1577" s="25">
        <v>1</v>
      </c>
      <c r="BE1577" t="str">
        <f t="shared" si="460"/>
        <v>938,65846,High income,269,Low spender,0.00408528991890168,0,0,68,562,81,276,80,40,81,1120,0.501785714285714,0.0723214285714286,0.246428571428571,0.0714285714285714,0.0357142857142857,0.0723214285714286,1,6,3,6,16,0.0625,0.375,0.1875,0.375,4,0,0,0,0,0,0,0,75,66+,2567,0,1,0,0,0,0,0,0,1,958</v>
      </c>
    </row>
    <row r="1578" spans="1:57" ht="13.2" x14ac:dyDescent="0.25">
      <c r="A1578" s="8">
        <v>1141</v>
      </c>
      <c r="B1578" s="1">
        <v>59868</v>
      </c>
      <c r="C1578" s="8" t="str">
        <f t="shared" si="461"/>
        <v>High income</v>
      </c>
      <c r="D1578" s="31">
        <v>1217</v>
      </c>
      <c r="E1578" s="34" t="str">
        <f t="shared" si="462"/>
        <v>High spender</v>
      </c>
      <c r="F1578" s="10">
        <f t="shared" si="456"/>
        <v>2.0328055054453131E-2</v>
      </c>
      <c r="G1578" s="1">
        <v>0</v>
      </c>
      <c r="H1578" s="1">
        <v>1</v>
      </c>
      <c r="I1578" s="1">
        <v>37</v>
      </c>
      <c r="J1578" s="1">
        <v>771</v>
      </c>
      <c r="K1578" s="1">
        <v>51</v>
      </c>
      <c r="L1578" s="1">
        <v>154</v>
      </c>
      <c r="M1578" s="1">
        <v>54</v>
      </c>
      <c r="N1578" s="1">
        <v>10</v>
      </c>
      <c r="O1578" s="1">
        <v>154</v>
      </c>
      <c r="P1578" s="8">
        <f t="shared" si="463"/>
        <v>1194</v>
      </c>
      <c r="Q1578" s="10">
        <f t="shared" si="464"/>
        <v>0.64572864321608037</v>
      </c>
      <c r="R1578" s="10">
        <f t="shared" si="465"/>
        <v>4.2713567839195977E-2</v>
      </c>
      <c r="S1578" s="10">
        <f t="shared" si="466"/>
        <v>0.12897822445561138</v>
      </c>
      <c r="T1578" s="10">
        <f t="shared" si="467"/>
        <v>4.5226130653266333E-2</v>
      </c>
      <c r="U1578" s="10">
        <f t="shared" si="468"/>
        <v>8.3752093802345051E-3</v>
      </c>
      <c r="V1578" s="10">
        <f t="shared" si="469"/>
        <v>0.12897822445561138</v>
      </c>
      <c r="W1578" s="1">
        <v>7</v>
      </c>
      <c r="X1578" s="1">
        <v>11</v>
      </c>
      <c r="Y1578" s="1">
        <v>2</v>
      </c>
      <c r="Z1578" s="1">
        <v>12</v>
      </c>
      <c r="AA1578" s="8">
        <f t="shared" si="470"/>
        <v>32</v>
      </c>
      <c r="AB1578" s="10">
        <f t="shared" si="471"/>
        <v>0.21875</v>
      </c>
      <c r="AC1578" s="10">
        <f t="shared" si="472"/>
        <v>0.34375</v>
      </c>
      <c r="AD1578" s="10">
        <f t="shared" si="473"/>
        <v>6.25E-2</v>
      </c>
      <c r="AE1578" s="10">
        <f t="shared" si="474"/>
        <v>0.375</v>
      </c>
      <c r="AF1578" s="1">
        <v>6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48</v>
      </c>
      <c r="AO1578" s="20" t="str">
        <f t="shared" si="457"/>
        <v>36-50</v>
      </c>
      <c r="AP1578" s="1">
        <v>2501</v>
      </c>
      <c r="AQ1578" s="1">
        <v>0</v>
      </c>
      <c r="AR1578" s="1">
        <v>0</v>
      </c>
      <c r="AS1578" s="1">
        <v>0</v>
      </c>
      <c r="AT1578" s="1">
        <v>1</v>
      </c>
      <c r="AU1578" s="1">
        <v>0</v>
      </c>
      <c r="AV1578" s="1">
        <v>0</v>
      </c>
      <c r="AW1578" s="1">
        <v>1</v>
      </c>
      <c r="AX1578" s="1">
        <v>0</v>
      </c>
      <c r="AY1578" s="1">
        <v>0</v>
      </c>
      <c r="AZ1578" s="1">
        <v>886</v>
      </c>
      <c r="BA1578" s="23">
        <v>42348</v>
      </c>
      <c r="BB1578" s="25">
        <f t="shared" si="458"/>
        <v>12</v>
      </c>
      <c r="BC1578" s="25" t="str">
        <f t="shared" si="459"/>
        <v>December</v>
      </c>
      <c r="BD1578" s="25">
        <v>1</v>
      </c>
      <c r="BE1578" t="str">
        <f t="shared" si="460"/>
        <v>1141,59868,High income,1217,High spender,0.0203280550544531,0,1,37,771,51,154,54,10,154,1194,0.64572864321608,0.042713567839196,0.128978224455611,0.0452261306532663,0.00837520938023451,0.128978224455611,7,11,2,12,32,0.21875,0.34375,0.0625,0.375,6,0,0,0,0,0,0,0,48,36-50,2501,0,0,0,1,0,0,1,0,0,886</v>
      </c>
    </row>
    <row r="1579" spans="1:57" ht="13.2" x14ac:dyDescent="0.25">
      <c r="A1579" s="8">
        <v>1769</v>
      </c>
      <c r="B1579" s="1">
        <v>77583</v>
      </c>
      <c r="C1579" s="8" t="str">
        <f t="shared" si="461"/>
        <v>High income</v>
      </c>
      <c r="D1579" s="31">
        <v>19</v>
      </c>
      <c r="E1579" s="34" t="str">
        <f t="shared" si="462"/>
        <v>Low spender</v>
      </c>
      <c r="F1579" s="10">
        <f t="shared" si="456"/>
        <v>2.4489901138135932E-4</v>
      </c>
      <c r="G1579" s="1">
        <v>0</v>
      </c>
      <c r="H1579" s="1">
        <v>0</v>
      </c>
      <c r="I1579" s="1">
        <v>93</v>
      </c>
      <c r="J1579" s="1">
        <v>372</v>
      </c>
      <c r="K1579" s="1">
        <v>23</v>
      </c>
      <c r="L1579" s="1">
        <v>384</v>
      </c>
      <c r="M1579" s="1">
        <v>250</v>
      </c>
      <c r="N1579" s="1">
        <v>12</v>
      </c>
      <c r="O1579" s="1">
        <v>108</v>
      </c>
      <c r="P1579" s="8">
        <f t="shared" si="463"/>
        <v>1149</v>
      </c>
      <c r="Q1579" s="10">
        <f t="shared" si="464"/>
        <v>0.32375979112271541</v>
      </c>
      <c r="R1579" s="10">
        <f t="shared" si="465"/>
        <v>2.0017406440382943E-2</v>
      </c>
      <c r="S1579" s="10">
        <f t="shared" si="466"/>
        <v>0.33420365535248042</v>
      </c>
      <c r="T1579" s="10">
        <f t="shared" si="467"/>
        <v>0.2175805047867711</v>
      </c>
      <c r="U1579" s="10">
        <f t="shared" si="468"/>
        <v>1.0443864229765013E-2</v>
      </c>
      <c r="V1579" s="10">
        <f t="shared" si="469"/>
        <v>9.3994778067885115E-2</v>
      </c>
      <c r="W1579" s="1">
        <v>1</v>
      </c>
      <c r="X1579" s="1">
        <v>4</v>
      </c>
      <c r="Y1579" s="1">
        <v>5</v>
      </c>
      <c r="Z1579" s="1">
        <v>9</v>
      </c>
      <c r="AA1579" s="8">
        <f t="shared" si="470"/>
        <v>19</v>
      </c>
      <c r="AB1579" s="10">
        <f t="shared" si="471"/>
        <v>5.2631578947368418E-2</v>
      </c>
      <c r="AC1579" s="10">
        <f t="shared" si="472"/>
        <v>0.21052631578947367</v>
      </c>
      <c r="AD1579" s="10">
        <f t="shared" si="473"/>
        <v>0.26315789473684209</v>
      </c>
      <c r="AE1579" s="10">
        <f t="shared" si="474"/>
        <v>0.47368421052631576</v>
      </c>
      <c r="AF1579" s="1">
        <v>2</v>
      </c>
      <c r="AG1579" s="1">
        <v>1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42</v>
      </c>
      <c r="AO1579" s="20" t="str">
        <f t="shared" si="457"/>
        <v>36-50</v>
      </c>
      <c r="AP1579" s="1">
        <v>2298</v>
      </c>
      <c r="AQ1579" s="1">
        <v>0</v>
      </c>
      <c r="AR1579" s="1">
        <v>1</v>
      </c>
      <c r="AS1579" s="1">
        <v>0</v>
      </c>
      <c r="AT1579" s="1">
        <v>0</v>
      </c>
      <c r="AU1579" s="1">
        <v>0</v>
      </c>
      <c r="AV1579" s="1">
        <v>0</v>
      </c>
      <c r="AW1579" s="1">
        <v>1</v>
      </c>
      <c r="AX1579" s="1">
        <v>0</v>
      </c>
      <c r="AY1579" s="1">
        <v>0</v>
      </c>
      <c r="AZ1579" s="1">
        <v>933</v>
      </c>
      <c r="BA1579" s="23">
        <v>42551</v>
      </c>
      <c r="BB1579" s="25">
        <f t="shared" si="458"/>
        <v>6</v>
      </c>
      <c r="BC1579" s="25" t="str">
        <f t="shared" si="459"/>
        <v>June</v>
      </c>
      <c r="BD1579" s="25">
        <v>1</v>
      </c>
      <c r="BE1579" t="str">
        <f t="shared" si="460"/>
        <v>1769,77583,High income,19,Low spender,0.000244899011381359,0,0,93,372,23,384,250,12,108,1149,0.323759791122715,0.0200174064403829,0.33420365535248,0.217580504786771,0.010443864229765,0.0939947780678851,1,4,5,9,19,0.0526315789473684,0.210526315789474,0.263157894736842,0.473684210526316,2,1,0,0,0,0,0,0,42,36-50,2298,0,1,0,0,0,0,1,0,0,933</v>
      </c>
    </row>
    <row r="1580" spans="1:57" ht="13.2" x14ac:dyDescent="0.25">
      <c r="A1580" s="8">
        <v>2102</v>
      </c>
      <c r="B1580" s="1">
        <v>78710</v>
      </c>
      <c r="C1580" s="8" t="str">
        <f t="shared" si="461"/>
        <v>High income</v>
      </c>
      <c r="D1580" s="31">
        <v>1158</v>
      </c>
      <c r="E1580" s="34" t="str">
        <f t="shared" si="462"/>
        <v>High spender</v>
      </c>
      <c r="F1580" s="10">
        <f t="shared" si="456"/>
        <v>1.4712234785923008E-2</v>
      </c>
      <c r="G1580" s="1">
        <v>0</v>
      </c>
      <c r="H1580" s="1">
        <v>1</v>
      </c>
      <c r="I1580" s="1">
        <v>42</v>
      </c>
      <c r="J1580" s="1">
        <v>721</v>
      </c>
      <c r="K1580" s="1">
        <v>0</v>
      </c>
      <c r="L1580" s="1">
        <v>152</v>
      </c>
      <c r="M1580" s="1">
        <v>119</v>
      </c>
      <c r="N1580" s="1">
        <v>50</v>
      </c>
      <c r="O1580" s="1">
        <v>50</v>
      </c>
      <c r="P1580" s="8">
        <f t="shared" si="463"/>
        <v>1092</v>
      </c>
      <c r="Q1580" s="10">
        <f t="shared" si="464"/>
        <v>0.66025641025641024</v>
      </c>
      <c r="R1580" s="10">
        <f t="shared" si="465"/>
        <v>0</v>
      </c>
      <c r="S1580" s="10">
        <f t="shared" si="466"/>
        <v>0.1391941391941392</v>
      </c>
      <c r="T1580" s="10">
        <f t="shared" si="467"/>
        <v>0.10897435897435898</v>
      </c>
      <c r="U1580" s="10">
        <f t="shared" si="468"/>
        <v>4.5787545787545784E-2</v>
      </c>
      <c r="V1580" s="10">
        <f t="shared" si="469"/>
        <v>4.5787545787545784E-2</v>
      </c>
      <c r="W1580" s="1">
        <v>3</v>
      </c>
      <c r="X1580" s="1">
        <v>7</v>
      </c>
      <c r="Y1580" s="1">
        <v>6</v>
      </c>
      <c r="Z1580" s="1">
        <v>12</v>
      </c>
      <c r="AA1580" s="8">
        <f t="shared" si="470"/>
        <v>28</v>
      </c>
      <c r="AB1580" s="10">
        <f t="shared" si="471"/>
        <v>0.10714285714285714</v>
      </c>
      <c r="AC1580" s="10">
        <f t="shared" si="472"/>
        <v>0.25</v>
      </c>
      <c r="AD1580" s="10">
        <f t="shared" si="473"/>
        <v>0.21428571428571427</v>
      </c>
      <c r="AE1580" s="10">
        <f t="shared" si="474"/>
        <v>0.42857142857142855</v>
      </c>
      <c r="AF1580" s="1">
        <v>4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43</v>
      </c>
      <c r="AO1580" s="20" t="str">
        <f t="shared" si="457"/>
        <v>36-50</v>
      </c>
      <c r="AP1580" s="1">
        <v>2196</v>
      </c>
      <c r="AQ1580" s="1">
        <v>0</v>
      </c>
      <c r="AR1580" s="1">
        <v>1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1</v>
      </c>
      <c r="AY1580" s="1">
        <v>0</v>
      </c>
      <c r="AZ1580" s="1">
        <v>992</v>
      </c>
      <c r="BA1580" s="23">
        <v>42653</v>
      </c>
      <c r="BB1580" s="25">
        <f t="shared" si="458"/>
        <v>10</v>
      </c>
      <c r="BC1580" s="25" t="str">
        <f t="shared" si="459"/>
        <v>October</v>
      </c>
      <c r="BD1580" s="25">
        <v>1</v>
      </c>
      <c r="BE1580" t="str">
        <f t="shared" si="460"/>
        <v>2102,78710,High income,1158,High spender,0.014712234785923,0,1,42,721,0,152,119,50,50,1092,0.66025641025641,0,0.139194139194139,0.108974358974359,0.0457875457875458,0.0457875457875458,3,7,6,12,28,0.107142857142857,0.25,0.214285714285714,0.428571428571429,4,0,0,0,0,0,0,0,43,36-50,2196,0,1,0,0,0,0,0,1,0,992</v>
      </c>
    </row>
    <row r="1581" spans="1:57" ht="13.2" x14ac:dyDescent="0.25">
      <c r="A1581" s="8">
        <v>2033</v>
      </c>
      <c r="B1581" s="1">
        <v>74293</v>
      </c>
      <c r="C1581" s="8" t="str">
        <f t="shared" si="461"/>
        <v>High income</v>
      </c>
      <c r="D1581" s="31">
        <v>40</v>
      </c>
      <c r="E1581" s="34" t="str">
        <f t="shared" si="462"/>
        <v>Low spender</v>
      </c>
      <c r="F1581" s="10">
        <f t="shared" si="456"/>
        <v>5.3840873298964911E-4</v>
      </c>
      <c r="G1581" s="1">
        <v>0</v>
      </c>
      <c r="H1581" s="1">
        <v>0</v>
      </c>
      <c r="I1581" s="1">
        <v>66</v>
      </c>
      <c r="J1581" s="1">
        <v>375</v>
      </c>
      <c r="K1581" s="1">
        <v>152</v>
      </c>
      <c r="L1581" s="1">
        <v>335</v>
      </c>
      <c r="M1581" s="1">
        <v>93</v>
      </c>
      <c r="N1581" s="1">
        <v>91</v>
      </c>
      <c r="O1581" s="1">
        <v>81</v>
      </c>
      <c r="P1581" s="8">
        <f t="shared" si="463"/>
        <v>1127</v>
      </c>
      <c r="Q1581" s="10">
        <f t="shared" si="464"/>
        <v>0.33274179236912155</v>
      </c>
      <c r="R1581" s="10">
        <f t="shared" si="465"/>
        <v>0.13487133984028393</v>
      </c>
      <c r="S1581" s="10">
        <f t="shared" si="466"/>
        <v>0.29724933451641528</v>
      </c>
      <c r="T1581" s="10">
        <f t="shared" si="467"/>
        <v>8.2519964507542148E-2</v>
      </c>
      <c r="U1581" s="10">
        <f t="shared" si="468"/>
        <v>8.0745341614906832E-2</v>
      </c>
      <c r="V1581" s="10">
        <f t="shared" si="469"/>
        <v>7.1872227151730264E-2</v>
      </c>
      <c r="W1581" s="1">
        <v>1</v>
      </c>
      <c r="X1581" s="1">
        <v>5</v>
      </c>
      <c r="Y1581" s="1">
        <v>4</v>
      </c>
      <c r="Z1581" s="1">
        <v>6</v>
      </c>
      <c r="AA1581" s="8">
        <f t="shared" si="470"/>
        <v>16</v>
      </c>
      <c r="AB1581" s="10">
        <f t="shared" si="471"/>
        <v>6.25E-2</v>
      </c>
      <c r="AC1581" s="10">
        <f t="shared" si="472"/>
        <v>0.3125</v>
      </c>
      <c r="AD1581" s="10">
        <f t="shared" si="473"/>
        <v>0.25</v>
      </c>
      <c r="AE1581" s="10">
        <f t="shared" si="474"/>
        <v>0.375</v>
      </c>
      <c r="AF1581" s="1">
        <v>2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27</v>
      </c>
      <c r="AO1581" s="20" t="str">
        <f t="shared" si="457"/>
        <v>24-35</v>
      </c>
      <c r="AP1581" s="1">
        <v>2215</v>
      </c>
      <c r="AQ1581" s="1">
        <v>0</v>
      </c>
      <c r="AR1581" s="1">
        <v>0</v>
      </c>
      <c r="AS1581" s="1">
        <v>1</v>
      </c>
      <c r="AT1581" s="1">
        <v>0</v>
      </c>
      <c r="AU1581" s="1">
        <v>0</v>
      </c>
      <c r="AV1581" s="1">
        <v>0</v>
      </c>
      <c r="AW1581" s="1">
        <v>1</v>
      </c>
      <c r="AX1581" s="1">
        <v>0</v>
      </c>
      <c r="AY1581" s="1">
        <v>0</v>
      </c>
      <c r="AZ1581" s="1">
        <v>965</v>
      </c>
      <c r="BA1581" s="23">
        <v>42634</v>
      </c>
      <c r="BB1581" s="25">
        <f t="shared" si="458"/>
        <v>9</v>
      </c>
      <c r="BC1581" s="25" t="str">
        <f t="shared" si="459"/>
        <v>September</v>
      </c>
      <c r="BD1581" s="25">
        <v>1</v>
      </c>
      <c r="BE1581" t="str">
        <f t="shared" si="460"/>
        <v>2033,74293,High income,40,Low spender,0.000538408732989649,0,0,66,375,152,335,93,91,81,1127,0.332741792369122,0.134871339840284,0.297249334516415,0.0825199645075421,0.0807453416149068,0.0718722271517303,1,5,4,6,16,0.0625,0.3125,0.25,0.375,2,0,0,0,0,0,0,0,27,24-35,2215,0,0,1,0,0,0,1,0,0,965</v>
      </c>
    </row>
    <row r="1582" spans="1:57" ht="13.2" x14ac:dyDescent="0.25">
      <c r="A1582" s="8">
        <v>1579</v>
      </c>
      <c r="B1582" s="1">
        <v>70666</v>
      </c>
      <c r="C1582" s="8" t="str">
        <f t="shared" si="461"/>
        <v>High income</v>
      </c>
      <c r="D1582" s="31">
        <v>41</v>
      </c>
      <c r="E1582" s="34" t="str">
        <f t="shared" si="462"/>
        <v>Low spender</v>
      </c>
      <c r="F1582" s="10">
        <f t="shared" si="456"/>
        <v>5.8019415277502616E-4</v>
      </c>
      <c r="G1582" s="1">
        <v>0</v>
      </c>
      <c r="H1582" s="1">
        <v>0</v>
      </c>
      <c r="I1582" s="1">
        <v>29</v>
      </c>
      <c r="J1582" s="1">
        <v>398</v>
      </c>
      <c r="K1582" s="1">
        <v>40</v>
      </c>
      <c r="L1582" s="1">
        <v>367</v>
      </c>
      <c r="M1582" s="1">
        <v>119</v>
      </c>
      <c r="N1582" s="1">
        <v>122</v>
      </c>
      <c r="O1582" s="1">
        <v>30</v>
      </c>
      <c r="P1582" s="8">
        <f t="shared" si="463"/>
        <v>1076</v>
      </c>
      <c r="Q1582" s="10">
        <f t="shared" si="464"/>
        <v>0.36988847583643125</v>
      </c>
      <c r="R1582" s="10">
        <f t="shared" si="465"/>
        <v>3.717472118959108E-2</v>
      </c>
      <c r="S1582" s="10">
        <f t="shared" si="466"/>
        <v>0.34107806691449816</v>
      </c>
      <c r="T1582" s="10">
        <f t="shared" si="467"/>
        <v>0.11059479553903345</v>
      </c>
      <c r="U1582" s="10">
        <f t="shared" si="468"/>
        <v>0.11338289962825279</v>
      </c>
      <c r="V1582" s="10">
        <f t="shared" si="469"/>
        <v>2.7881040892193308E-2</v>
      </c>
      <c r="W1582" s="1">
        <v>1</v>
      </c>
      <c r="X1582" s="1">
        <v>7</v>
      </c>
      <c r="Y1582" s="1">
        <v>4</v>
      </c>
      <c r="Z1582" s="1">
        <v>4</v>
      </c>
      <c r="AA1582" s="8">
        <f t="shared" si="470"/>
        <v>16</v>
      </c>
      <c r="AB1582" s="10">
        <f t="shared" si="471"/>
        <v>6.25E-2</v>
      </c>
      <c r="AC1582" s="10">
        <f t="shared" si="472"/>
        <v>0.4375</v>
      </c>
      <c r="AD1582" s="10">
        <f t="shared" si="473"/>
        <v>0.25</v>
      </c>
      <c r="AE1582" s="10">
        <f t="shared" si="474"/>
        <v>0.25</v>
      </c>
      <c r="AF1582" s="1">
        <v>4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72</v>
      </c>
      <c r="AO1582" s="20" t="str">
        <f t="shared" si="457"/>
        <v>66+</v>
      </c>
      <c r="AP1582" s="1">
        <v>2364</v>
      </c>
      <c r="AQ1582" s="1">
        <v>0</v>
      </c>
      <c r="AR1582" s="1">
        <v>0</v>
      </c>
      <c r="AS1582" s="1">
        <v>0</v>
      </c>
      <c r="AT1582" s="1">
        <v>1</v>
      </c>
      <c r="AU1582" s="1">
        <v>0</v>
      </c>
      <c r="AV1582" s="1">
        <v>0</v>
      </c>
      <c r="AW1582" s="1">
        <v>1</v>
      </c>
      <c r="AX1582" s="1">
        <v>0</v>
      </c>
      <c r="AY1582" s="1">
        <v>0</v>
      </c>
      <c r="AZ1582" s="1">
        <v>1016</v>
      </c>
      <c r="BA1582" s="23">
        <v>42485</v>
      </c>
      <c r="BB1582" s="25">
        <f t="shared" si="458"/>
        <v>4</v>
      </c>
      <c r="BC1582" s="25" t="str">
        <f t="shared" si="459"/>
        <v>April</v>
      </c>
      <c r="BD1582" s="25">
        <v>1</v>
      </c>
      <c r="BE1582" t="str">
        <f t="shared" si="460"/>
        <v>1579,70666,High income,41,Low spender,0.000580194152775026,0,0,29,398,40,367,119,122,30,1076,0.369888475836431,0.0371747211895911,0.341078066914498,0.110594795539033,0.113382899628253,0.0278810408921933,1,7,4,4,16,0.0625,0.4375,0.25,0.25,4,0,0,0,0,0,0,0,72,66+,2364,0,0,0,1,0,0,1,0,0,1016</v>
      </c>
    </row>
    <row r="1583" spans="1:57" ht="13.2" x14ac:dyDescent="0.25">
      <c r="A1583" s="8">
        <v>843</v>
      </c>
      <c r="B1583" s="1">
        <v>72354</v>
      </c>
      <c r="C1583" s="8" t="str">
        <f t="shared" si="461"/>
        <v>High income</v>
      </c>
      <c r="D1583" s="31">
        <v>546</v>
      </c>
      <c r="E1583" s="34" t="str">
        <f t="shared" si="462"/>
        <v>Low spender</v>
      </c>
      <c r="F1583" s="10">
        <f t="shared" si="456"/>
        <v>7.5462310307654037E-3</v>
      </c>
      <c r="G1583" s="1">
        <v>0</v>
      </c>
      <c r="H1583" s="1">
        <v>0</v>
      </c>
      <c r="I1583" s="1">
        <v>67</v>
      </c>
      <c r="J1583" s="1">
        <v>315</v>
      </c>
      <c r="K1583" s="1">
        <v>26</v>
      </c>
      <c r="L1583" s="1">
        <v>473</v>
      </c>
      <c r="M1583" s="1">
        <v>220</v>
      </c>
      <c r="N1583" s="1">
        <v>12</v>
      </c>
      <c r="O1583" s="1">
        <v>182</v>
      </c>
      <c r="P1583" s="8">
        <f t="shared" si="463"/>
        <v>1228</v>
      </c>
      <c r="Q1583" s="10">
        <f t="shared" si="464"/>
        <v>0.25651465798045603</v>
      </c>
      <c r="R1583" s="10">
        <f t="shared" si="465"/>
        <v>2.1172638436482084E-2</v>
      </c>
      <c r="S1583" s="10">
        <f t="shared" si="466"/>
        <v>0.38517915309446255</v>
      </c>
      <c r="T1583" s="10">
        <f t="shared" si="467"/>
        <v>0.17915309446254071</v>
      </c>
      <c r="U1583" s="10">
        <f t="shared" si="468"/>
        <v>9.7719869706840382E-3</v>
      </c>
      <c r="V1583" s="10">
        <f t="shared" si="469"/>
        <v>0.1482084690553746</v>
      </c>
      <c r="W1583" s="1">
        <v>1</v>
      </c>
      <c r="X1583" s="1">
        <v>2</v>
      </c>
      <c r="Y1583" s="1">
        <v>10</v>
      </c>
      <c r="Z1583" s="1">
        <v>6</v>
      </c>
      <c r="AA1583" s="8">
        <f t="shared" si="470"/>
        <v>19</v>
      </c>
      <c r="AB1583" s="10">
        <f t="shared" si="471"/>
        <v>5.2631578947368418E-2</v>
      </c>
      <c r="AC1583" s="10">
        <f t="shared" si="472"/>
        <v>0.10526315789473684</v>
      </c>
      <c r="AD1583" s="10">
        <f t="shared" si="473"/>
        <v>0.52631578947368418</v>
      </c>
      <c r="AE1583" s="10">
        <f t="shared" si="474"/>
        <v>0.31578947368421051</v>
      </c>
      <c r="AF1583" s="1">
        <v>1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27</v>
      </c>
      <c r="AO1583" s="20" t="str">
        <f t="shared" si="457"/>
        <v>24-35</v>
      </c>
      <c r="AP1583" s="1">
        <v>2597</v>
      </c>
      <c r="AQ1583" s="1">
        <v>0</v>
      </c>
      <c r="AR1583" s="1">
        <v>0</v>
      </c>
      <c r="AS1583" s="1">
        <v>1</v>
      </c>
      <c r="AT1583" s="1">
        <v>0</v>
      </c>
      <c r="AU1583" s="1">
        <v>0</v>
      </c>
      <c r="AV1583" s="1">
        <v>0</v>
      </c>
      <c r="AW1583" s="1">
        <v>1</v>
      </c>
      <c r="AX1583" s="1">
        <v>0</v>
      </c>
      <c r="AY1583" s="1">
        <v>0</v>
      </c>
      <c r="AZ1583" s="1">
        <v>864</v>
      </c>
      <c r="BA1583" s="23">
        <v>42252</v>
      </c>
      <c r="BB1583" s="25">
        <f t="shared" si="458"/>
        <v>9</v>
      </c>
      <c r="BC1583" s="25" t="str">
        <f t="shared" si="459"/>
        <v>September</v>
      </c>
      <c r="BD1583" s="25">
        <v>1</v>
      </c>
      <c r="BE1583" t="str">
        <f t="shared" si="460"/>
        <v>843,72354,High income,546,Low spender,0.0075462310307654,0,0,67,315,26,473,220,12,182,1228,0.256514657980456,0.0211726384364821,0.385179153094463,0.179153094462541,0.00977198697068404,0.148208469055375,1,2,10,6,19,0.0526315789473684,0.105263157894737,0.526315789473684,0.315789473684211,1,0,0,0,0,0,0,0,27,24-35,2597,0,0,1,0,0,0,1,0,0,864</v>
      </c>
    </row>
    <row r="1584" spans="1:57" ht="13.2" x14ac:dyDescent="0.25">
      <c r="A1584" s="8">
        <v>1708</v>
      </c>
      <c r="B1584" s="1">
        <v>81657</v>
      </c>
      <c r="C1584" s="8" t="str">
        <f t="shared" si="461"/>
        <v>High income</v>
      </c>
      <c r="D1584" s="31">
        <v>998</v>
      </c>
      <c r="E1584" s="34" t="str">
        <f t="shared" si="462"/>
        <v>High spender</v>
      </c>
      <c r="F1584" s="10">
        <f t="shared" si="456"/>
        <v>1.2221854831796417E-2</v>
      </c>
      <c r="G1584" s="1">
        <v>0</v>
      </c>
      <c r="H1584" s="1">
        <v>0</v>
      </c>
      <c r="I1584" s="1">
        <v>69</v>
      </c>
      <c r="J1584" s="1">
        <v>364</v>
      </c>
      <c r="K1584" s="1">
        <v>40</v>
      </c>
      <c r="L1584" s="1">
        <v>425</v>
      </c>
      <c r="M1584" s="1">
        <v>158</v>
      </c>
      <c r="N1584" s="1">
        <v>60</v>
      </c>
      <c r="O1584" s="1">
        <v>50</v>
      </c>
      <c r="P1584" s="8">
        <f t="shared" si="463"/>
        <v>1097</v>
      </c>
      <c r="Q1584" s="10">
        <f t="shared" si="464"/>
        <v>0.33181403828623518</v>
      </c>
      <c r="R1584" s="10">
        <f t="shared" si="465"/>
        <v>3.6463081130355512E-2</v>
      </c>
      <c r="S1584" s="10">
        <f t="shared" si="466"/>
        <v>0.38742023701002737</v>
      </c>
      <c r="T1584" s="10">
        <f t="shared" si="467"/>
        <v>0.14402917046490429</v>
      </c>
      <c r="U1584" s="10">
        <f t="shared" si="468"/>
        <v>5.4694621695533276E-2</v>
      </c>
      <c r="V1584" s="10">
        <f t="shared" si="469"/>
        <v>4.5578851412944391E-2</v>
      </c>
      <c r="W1584" s="1">
        <v>1</v>
      </c>
      <c r="X1584" s="1">
        <v>3</v>
      </c>
      <c r="Y1584" s="1">
        <v>4</v>
      </c>
      <c r="Z1584" s="1">
        <v>8</v>
      </c>
      <c r="AA1584" s="8">
        <f t="shared" si="470"/>
        <v>16</v>
      </c>
      <c r="AB1584" s="10">
        <f t="shared" si="471"/>
        <v>6.25E-2</v>
      </c>
      <c r="AC1584" s="10">
        <f t="shared" si="472"/>
        <v>0.1875</v>
      </c>
      <c r="AD1584" s="10">
        <f t="shared" si="473"/>
        <v>0.25</v>
      </c>
      <c r="AE1584" s="10">
        <f t="shared" si="474"/>
        <v>0.5</v>
      </c>
      <c r="AF1584" s="1">
        <v>1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51</v>
      </c>
      <c r="AO1584" s="20" t="str">
        <f t="shared" si="457"/>
        <v>50-65</v>
      </c>
      <c r="AP1584" s="1">
        <v>2317</v>
      </c>
      <c r="AQ1584" s="1">
        <v>0</v>
      </c>
      <c r="AR1584" s="1">
        <v>0</v>
      </c>
      <c r="AS1584" s="1">
        <v>1</v>
      </c>
      <c r="AT1584" s="1">
        <v>0</v>
      </c>
      <c r="AU1584" s="1">
        <v>0</v>
      </c>
      <c r="AV1584" s="1">
        <v>0</v>
      </c>
      <c r="AW1584" s="1">
        <v>1</v>
      </c>
      <c r="AX1584" s="1">
        <v>0</v>
      </c>
      <c r="AY1584" s="1">
        <v>0</v>
      </c>
      <c r="AZ1584" s="1">
        <v>997</v>
      </c>
      <c r="BA1584" s="23">
        <v>42532</v>
      </c>
      <c r="BB1584" s="25">
        <f t="shared" si="458"/>
        <v>6</v>
      </c>
      <c r="BC1584" s="25" t="str">
        <f t="shared" si="459"/>
        <v>June</v>
      </c>
      <c r="BD1584" s="25">
        <v>1</v>
      </c>
      <c r="BE1584" t="str">
        <f t="shared" si="460"/>
        <v>1708,81657,High income,998,High spender,0.0122218548317964,0,0,69,364,40,425,158,60,50,1097,0.331814038286235,0.0364630811303555,0.387420237010027,0.144029170464904,0.0546946216955333,0.0455788514129444,1,3,4,8,16,0.0625,0.1875,0.25,0.5,1,0,0,0,0,0,0,0,51,50-65,2317,0,0,1,0,0,0,1,0,0,997</v>
      </c>
    </row>
    <row r="1585" spans="1:57" ht="13.2" x14ac:dyDescent="0.25">
      <c r="A1585" s="8">
        <v>990</v>
      </c>
      <c r="B1585" s="1">
        <v>84196</v>
      </c>
      <c r="C1585" s="8" t="str">
        <f t="shared" si="461"/>
        <v>High income</v>
      </c>
      <c r="D1585" s="31">
        <v>63</v>
      </c>
      <c r="E1585" s="34" t="str">
        <f t="shared" si="462"/>
        <v>Low spender</v>
      </c>
      <c r="F1585" s="10">
        <f t="shared" si="456"/>
        <v>7.4825407382773533E-4</v>
      </c>
      <c r="G1585" s="1">
        <v>0</v>
      </c>
      <c r="H1585" s="1">
        <v>1</v>
      </c>
      <c r="I1585" s="1">
        <v>56</v>
      </c>
      <c r="J1585" s="1">
        <v>215</v>
      </c>
      <c r="K1585" s="1">
        <v>63</v>
      </c>
      <c r="L1585" s="1">
        <v>507</v>
      </c>
      <c r="M1585" s="1">
        <v>231</v>
      </c>
      <c r="N1585" s="1">
        <v>31</v>
      </c>
      <c r="O1585" s="1">
        <v>190</v>
      </c>
      <c r="P1585" s="8">
        <f t="shared" si="463"/>
        <v>1237</v>
      </c>
      <c r="Q1585" s="10">
        <f t="shared" si="464"/>
        <v>0.17380759902991108</v>
      </c>
      <c r="R1585" s="10">
        <f t="shared" si="465"/>
        <v>5.092966855295069E-2</v>
      </c>
      <c r="S1585" s="10">
        <f t="shared" si="466"/>
        <v>0.40986257073565074</v>
      </c>
      <c r="T1585" s="10">
        <f t="shared" si="467"/>
        <v>0.18674211802748586</v>
      </c>
      <c r="U1585" s="10">
        <f t="shared" si="468"/>
        <v>2.5060630557801132E-2</v>
      </c>
      <c r="V1585" s="10">
        <f t="shared" si="469"/>
        <v>0.15359741309620048</v>
      </c>
      <c r="W1585" s="1">
        <v>1</v>
      </c>
      <c r="X1585" s="1">
        <v>8</v>
      </c>
      <c r="Y1585" s="1">
        <v>4</v>
      </c>
      <c r="Z1585" s="1">
        <v>7</v>
      </c>
      <c r="AA1585" s="8">
        <f t="shared" si="470"/>
        <v>20</v>
      </c>
      <c r="AB1585" s="10">
        <f t="shared" si="471"/>
        <v>0.05</v>
      </c>
      <c r="AC1585" s="10">
        <f t="shared" si="472"/>
        <v>0.4</v>
      </c>
      <c r="AD1585" s="10">
        <f t="shared" si="473"/>
        <v>0.2</v>
      </c>
      <c r="AE1585" s="10">
        <f t="shared" si="474"/>
        <v>0.35</v>
      </c>
      <c r="AF1585" s="1">
        <v>3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45</v>
      </c>
      <c r="AO1585" s="20" t="str">
        <f t="shared" si="457"/>
        <v>36-50</v>
      </c>
      <c r="AP1585" s="1">
        <v>2550</v>
      </c>
      <c r="AQ1585" s="1">
        <v>0</v>
      </c>
      <c r="AR1585" s="1">
        <v>0</v>
      </c>
      <c r="AS1585" s="1">
        <v>1</v>
      </c>
      <c r="AT1585" s="1">
        <v>0</v>
      </c>
      <c r="AU1585" s="1">
        <v>0</v>
      </c>
      <c r="AV1585" s="1">
        <v>0</v>
      </c>
      <c r="AW1585" s="1">
        <v>1</v>
      </c>
      <c r="AX1585" s="1">
        <v>0</v>
      </c>
      <c r="AY1585" s="1">
        <v>0</v>
      </c>
      <c r="AZ1585" s="1">
        <v>857</v>
      </c>
      <c r="BA1585" s="23">
        <v>42299</v>
      </c>
      <c r="BB1585" s="25">
        <f t="shared" si="458"/>
        <v>10</v>
      </c>
      <c r="BC1585" s="25" t="str">
        <f t="shared" si="459"/>
        <v>October</v>
      </c>
      <c r="BD1585" s="25">
        <v>1</v>
      </c>
      <c r="BE1585" t="str">
        <f t="shared" si="460"/>
        <v>990,84196,High income,63,Low spender,0.000748254073827735,0,1,56,215,63,507,231,31,190,1237,0.173807599029911,0.0509296685529507,0.409862570735651,0.186742118027486,0.0250606305578011,0.1535974130962,1,8,4,7,20,0.05,0.4,0.2,0.35,3,0,0,0,0,0,0,0,45,36-50,2550,0,0,1,0,0,0,1,0,0,857</v>
      </c>
    </row>
    <row r="1586" spans="1:57" ht="13.2" x14ac:dyDescent="0.25">
      <c r="A1586" s="8">
        <v>227</v>
      </c>
      <c r="B1586" s="1">
        <v>75330</v>
      </c>
      <c r="C1586" s="8" t="str">
        <f t="shared" si="461"/>
        <v>High income</v>
      </c>
      <c r="D1586" s="31">
        <v>42</v>
      </c>
      <c r="E1586" s="34" t="str">
        <f t="shared" si="462"/>
        <v>Low spender</v>
      </c>
      <c r="F1586" s="10">
        <f t="shared" si="456"/>
        <v>5.5754679410593391E-4</v>
      </c>
      <c r="G1586" s="1">
        <v>1</v>
      </c>
      <c r="H1586" s="1">
        <v>1</v>
      </c>
      <c r="I1586" s="1">
        <v>94</v>
      </c>
      <c r="J1586" s="1">
        <v>555</v>
      </c>
      <c r="K1586" s="1">
        <v>82</v>
      </c>
      <c r="L1586" s="1">
        <v>257</v>
      </c>
      <c r="M1586" s="1">
        <v>93</v>
      </c>
      <c r="N1586" s="1">
        <v>61</v>
      </c>
      <c r="O1586" s="1">
        <v>61</v>
      </c>
      <c r="P1586" s="8">
        <f t="shared" si="463"/>
        <v>1109</v>
      </c>
      <c r="Q1586" s="10">
        <f t="shared" si="464"/>
        <v>0.50045085662759248</v>
      </c>
      <c r="R1586" s="10">
        <f t="shared" si="465"/>
        <v>7.3940486925157797E-2</v>
      </c>
      <c r="S1586" s="10">
        <f t="shared" si="466"/>
        <v>0.23174030658250677</v>
      </c>
      <c r="T1586" s="10">
        <f t="shared" si="467"/>
        <v>8.3859332732191164E-2</v>
      </c>
      <c r="U1586" s="10">
        <f t="shared" si="468"/>
        <v>5.5004508566275923E-2</v>
      </c>
      <c r="V1586" s="10">
        <f t="shared" si="469"/>
        <v>5.5004508566275923E-2</v>
      </c>
      <c r="W1586" s="1">
        <v>4</v>
      </c>
      <c r="X1586" s="1">
        <v>10</v>
      </c>
      <c r="Y1586" s="1">
        <v>3</v>
      </c>
      <c r="Z1586" s="1">
        <v>12</v>
      </c>
      <c r="AA1586" s="8">
        <f t="shared" si="470"/>
        <v>29</v>
      </c>
      <c r="AB1586" s="10">
        <f t="shared" si="471"/>
        <v>0.13793103448275862</v>
      </c>
      <c r="AC1586" s="10">
        <f t="shared" si="472"/>
        <v>0.34482758620689657</v>
      </c>
      <c r="AD1586" s="10">
        <f t="shared" si="473"/>
        <v>0.10344827586206896</v>
      </c>
      <c r="AE1586" s="10">
        <f t="shared" si="474"/>
        <v>0.41379310344827586</v>
      </c>
      <c r="AF1586" s="1">
        <v>6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43</v>
      </c>
      <c r="AO1586" s="20" t="str">
        <f t="shared" si="457"/>
        <v>36-50</v>
      </c>
      <c r="AP1586" s="1">
        <v>2792</v>
      </c>
      <c r="AQ1586" s="1">
        <v>0</v>
      </c>
      <c r="AR1586" s="1">
        <v>1</v>
      </c>
      <c r="AS1586" s="1">
        <v>0</v>
      </c>
      <c r="AT1586" s="1">
        <v>0</v>
      </c>
      <c r="AU1586" s="1">
        <v>0</v>
      </c>
      <c r="AV1586" s="1">
        <v>0</v>
      </c>
      <c r="AW1586" s="1">
        <v>1</v>
      </c>
      <c r="AX1586" s="1">
        <v>0</v>
      </c>
      <c r="AY1586" s="1">
        <v>0</v>
      </c>
      <c r="AZ1586" s="1">
        <v>987</v>
      </c>
      <c r="BA1586" s="23">
        <v>42057</v>
      </c>
      <c r="BB1586" s="25">
        <f t="shared" si="458"/>
        <v>2</v>
      </c>
      <c r="BC1586" s="25" t="str">
        <f t="shared" si="459"/>
        <v>February</v>
      </c>
      <c r="BD1586" s="25">
        <v>1</v>
      </c>
      <c r="BE1586" t="str">
        <f t="shared" si="460"/>
        <v>227,75330,High income,42,Low spender,0.000557546794105934,1,1,94,555,82,257,93,61,61,1109,0.500450856627592,0.0739404869251578,0.231740306582507,0.0838593327321912,0.0550045085662759,0.0550045085662759,4,10,3,12,29,0.137931034482759,0.344827586206897,0.103448275862069,0.413793103448276,6,0,0,0,0,0,0,0,43,36-50,2792,0,1,0,0,0,0,1,0,0,987</v>
      </c>
    </row>
    <row r="1587" spans="1:57" ht="13.2" x14ac:dyDescent="0.25">
      <c r="A1587" s="8">
        <v>2191</v>
      </c>
      <c r="B1587" s="1">
        <v>68695</v>
      </c>
      <c r="C1587" s="8" t="str">
        <f t="shared" si="461"/>
        <v>High income</v>
      </c>
      <c r="D1587" s="31">
        <v>37</v>
      </c>
      <c r="E1587" s="34" t="str">
        <f t="shared" si="462"/>
        <v>Low spender</v>
      </c>
      <c r="F1587" s="10">
        <f t="shared" si="456"/>
        <v>5.3861270834849699E-4</v>
      </c>
      <c r="G1587" s="1">
        <v>0</v>
      </c>
      <c r="H1587" s="1">
        <v>0</v>
      </c>
      <c r="I1587" s="1">
        <v>3</v>
      </c>
      <c r="J1587" s="1">
        <v>458</v>
      </c>
      <c r="K1587" s="1">
        <v>81</v>
      </c>
      <c r="L1587" s="1">
        <v>356</v>
      </c>
      <c r="M1587" s="1">
        <v>106</v>
      </c>
      <c r="N1587" s="1">
        <v>50</v>
      </c>
      <c r="O1587" s="1">
        <v>40</v>
      </c>
      <c r="P1587" s="8">
        <f t="shared" si="463"/>
        <v>1091</v>
      </c>
      <c r="Q1587" s="10">
        <f t="shared" si="464"/>
        <v>0.41979835013748856</v>
      </c>
      <c r="R1587" s="10">
        <f t="shared" si="465"/>
        <v>7.4243813015582041E-2</v>
      </c>
      <c r="S1587" s="10">
        <f t="shared" si="466"/>
        <v>0.32630614115490375</v>
      </c>
      <c r="T1587" s="10">
        <f t="shared" si="467"/>
        <v>9.715857011915674E-2</v>
      </c>
      <c r="U1587" s="10">
        <f t="shared" si="468"/>
        <v>4.5829514207149404E-2</v>
      </c>
      <c r="V1587" s="10">
        <f t="shared" si="469"/>
        <v>3.6663611365719523E-2</v>
      </c>
      <c r="W1587" s="1">
        <v>1</v>
      </c>
      <c r="X1587" s="1">
        <v>4</v>
      </c>
      <c r="Y1587" s="1">
        <v>4</v>
      </c>
      <c r="Z1587" s="1">
        <v>7</v>
      </c>
      <c r="AA1587" s="8">
        <f t="shared" si="470"/>
        <v>16</v>
      </c>
      <c r="AB1587" s="10">
        <f t="shared" si="471"/>
        <v>6.25E-2</v>
      </c>
      <c r="AC1587" s="10">
        <f t="shared" si="472"/>
        <v>0.25</v>
      </c>
      <c r="AD1587" s="10">
        <f t="shared" si="473"/>
        <v>0.25</v>
      </c>
      <c r="AE1587" s="10">
        <f t="shared" si="474"/>
        <v>0.4375</v>
      </c>
      <c r="AF1587" s="1">
        <v>2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51</v>
      </c>
      <c r="AO1587" s="20" t="str">
        <f t="shared" si="457"/>
        <v>50-65</v>
      </c>
      <c r="AP1587" s="1">
        <v>2163</v>
      </c>
      <c r="AQ1587" s="1">
        <v>0</v>
      </c>
      <c r="AR1587" s="1">
        <v>0</v>
      </c>
      <c r="AS1587" s="1">
        <v>0</v>
      </c>
      <c r="AT1587" s="1">
        <v>1</v>
      </c>
      <c r="AU1587" s="1">
        <v>0</v>
      </c>
      <c r="AV1587" s="1">
        <v>0</v>
      </c>
      <c r="AW1587" s="1">
        <v>1</v>
      </c>
      <c r="AX1587" s="1">
        <v>0</v>
      </c>
      <c r="AY1587" s="1">
        <v>0</v>
      </c>
      <c r="AZ1587" s="1">
        <v>1011</v>
      </c>
      <c r="BA1587" s="23">
        <v>42686</v>
      </c>
      <c r="BB1587" s="25">
        <f t="shared" si="458"/>
        <v>11</v>
      </c>
      <c r="BC1587" s="25" t="str">
        <f t="shared" si="459"/>
        <v>November</v>
      </c>
      <c r="BD1587" s="25">
        <v>1</v>
      </c>
      <c r="BE1587" t="str">
        <f t="shared" si="460"/>
        <v>2191,68695,High income,37,Low spender,0.000538612708348497,0,0,3,458,81,356,106,50,40,1091,0.419798350137489,0.074243813015582,0.326306141154904,0.0971585701191567,0.0458295142071494,0.0366636113657195,1,4,4,7,16,0.0625,0.25,0.25,0.4375,2,0,0,0,0,0,0,0,51,50-65,2163,0,0,0,1,0,0,1,0,0,1011</v>
      </c>
    </row>
    <row r="1588" spans="1:57" ht="13.2" x14ac:dyDescent="0.25">
      <c r="A1588" s="8">
        <v>143</v>
      </c>
      <c r="B1588" s="1">
        <v>47111</v>
      </c>
      <c r="C1588" s="8" t="str">
        <f t="shared" si="461"/>
        <v>Low income</v>
      </c>
      <c r="D1588" s="31">
        <v>221</v>
      </c>
      <c r="E1588" s="34" t="str">
        <f t="shared" si="462"/>
        <v>Low spender</v>
      </c>
      <c r="F1588" s="10">
        <f t="shared" si="456"/>
        <v>4.6910487996433955E-3</v>
      </c>
      <c r="G1588" s="1">
        <v>0</v>
      </c>
      <c r="H1588" s="1">
        <v>1</v>
      </c>
      <c r="I1588" s="1">
        <v>35</v>
      </c>
      <c r="J1588" s="1">
        <v>595</v>
      </c>
      <c r="K1588" s="1">
        <v>71</v>
      </c>
      <c r="L1588" s="1">
        <v>153</v>
      </c>
      <c r="M1588" s="1">
        <v>120</v>
      </c>
      <c r="N1588" s="1">
        <v>112</v>
      </c>
      <c r="O1588" s="1">
        <v>41</v>
      </c>
      <c r="P1588" s="8">
        <f t="shared" si="463"/>
        <v>1092</v>
      </c>
      <c r="Q1588" s="10">
        <f t="shared" si="464"/>
        <v>0.54487179487179482</v>
      </c>
      <c r="R1588" s="10">
        <f t="shared" si="465"/>
        <v>6.5018315018315023E-2</v>
      </c>
      <c r="S1588" s="10">
        <f t="shared" si="466"/>
        <v>0.14010989010989011</v>
      </c>
      <c r="T1588" s="10">
        <f t="shared" si="467"/>
        <v>0.10989010989010989</v>
      </c>
      <c r="U1588" s="10">
        <f t="shared" si="468"/>
        <v>0.10256410256410256</v>
      </c>
      <c r="V1588" s="10">
        <f t="shared" si="469"/>
        <v>3.7545787545787544E-2</v>
      </c>
      <c r="W1588" s="1">
        <v>6</v>
      </c>
      <c r="X1588" s="1">
        <v>3</v>
      </c>
      <c r="Y1588" s="1">
        <v>2</v>
      </c>
      <c r="Z1588" s="1">
        <v>10</v>
      </c>
      <c r="AA1588" s="8">
        <f t="shared" si="470"/>
        <v>21</v>
      </c>
      <c r="AB1588" s="10">
        <f t="shared" si="471"/>
        <v>0.2857142857142857</v>
      </c>
      <c r="AC1588" s="10">
        <f t="shared" si="472"/>
        <v>0.14285714285714285</v>
      </c>
      <c r="AD1588" s="10">
        <f t="shared" si="473"/>
        <v>9.5238095238095233E-2</v>
      </c>
      <c r="AE1588" s="10">
        <f t="shared" si="474"/>
        <v>0.47619047619047616</v>
      </c>
      <c r="AF1588" s="1">
        <v>9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49</v>
      </c>
      <c r="AO1588" s="20" t="str">
        <f t="shared" si="457"/>
        <v>36-50</v>
      </c>
      <c r="AP1588" s="1">
        <v>2818</v>
      </c>
      <c r="AQ1588" s="1">
        <v>0</v>
      </c>
      <c r="AR1588" s="1">
        <v>0</v>
      </c>
      <c r="AS1588" s="1">
        <v>0</v>
      </c>
      <c r="AT1588" s="1">
        <v>0</v>
      </c>
      <c r="AU1588" s="1">
        <v>1</v>
      </c>
      <c r="AV1588" s="1">
        <v>0</v>
      </c>
      <c r="AW1588" s="1">
        <v>0</v>
      </c>
      <c r="AX1588" s="1">
        <v>0</v>
      </c>
      <c r="AY1588" s="1">
        <v>1</v>
      </c>
      <c r="AZ1588" s="1">
        <v>1010</v>
      </c>
      <c r="BA1588" s="23">
        <v>42031</v>
      </c>
      <c r="BB1588" s="25">
        <f t="shared" si="458"/>
        <v>1</v>
      </c>
      <c r="BC1588" s="25" t="str">
        <f t="shared" si="459"/>
        <v>January</v>
      </c>
      <c r="BD1588" s="25">
        <v>1</v>
      </c>
      <c r="BE1588" t="str">
        <f t="shared" si="460"/>
        <v>143,47111,Low income,221,Low spender,0.0046910487996434,0,1,35,595,71,153,120,112,41,1092,0.544871794871795,0.065018315018315,0.14010989010989,0.10989010989011,0.102564102564103,0.0375457875457875,6,3,2,10,21,0.285714285714286,0.142857142857143,0.0952380952380952,0.476190476190476,9,0,0,0,0,0,0,0,49,36-50,2818,0,0,0,0,1,0,0,0,1,1010</v>
      </c>
    </row>
    <row r="1589" spans="1:57" ht="13.2" x14ac:dyDescent="0.25">
      <c r="A1589" s="8">
        <v>945</v>
      </c>
      <c r="B1589" s="1">
        <v>57136</v>
      </c>
      <c r="C1589" s="8" t="str">
        <f t="shared" si="461"/>
        <v>High income</v>
      </c>
      <c r="D1589" s="31">
        <v>121</v>
      </c>
      <c r="E1589" s="34" t="str">
        <f t="shared" si="462"/>
        <v>Low spender</v>
      </c>
      <c r="F1589" s="10">
        <f t="shared" si="456"/>
        <v>2.1177541304956593E-3</v>
      </c>
      <c r="G1589" s="1">
        <v>0</v>
      </c>
      <c r="H1589" s="1">
        <v>0</v>
      </c>
      <c r="I1589" s="1">
        <v>18</v>
      </c>
      <c r="J1589" s="1">
        <v>267</v>
      </c>
      <c r="K1589" s="1">
        <v>140</v>
      </c>
      <c r="L1589" s="1">
        <v>599</v>
      </c>
      <c r="M1589" s="1">
        <v>34</v>
      </c>
      <c r="N1589" s="1">
        <v>12</v>
      </c>
      <c r="O1589" s="1">
        <v>127</v>
      </c>
      <c r="P1589" s="8">
        <f t="shared" si="463"/>
        <v>1179</v>
      </c>
      <c r="Q1589" s="10">
        <f t="shared" si="464"/>
        <v>0.22646310432569974</v>
      </c>
      <c r="R1589" s="10">
        <f t="shared" si="465"/>
        <v>0.11874469889737066</v>
      </c>
      <c r="S1589" s="10">
        <f t="shared" si="466"/>
        <v>0.50805767599660734</v>
      </c>
      <c r="T1589" s="10">
        <f t="shared" si="467"/>
        <v>2.883799830364716E-2</v>
      </c>
      <c r="U1589" s="10">
        <f t="shared" si="468"/>
        <v>1.0178117048346057E-2</v>
      </c>
      <c r="V1589" s="10">
        <f t="shared" si="469"/>
        <v>0.1077184054283291</v>
      </c>
      <c r="W1589" s="1">
        <v>1</v>
      </c>
      <c r="X1589" s="1">
        <v>7</v>
      </c>
      <c r="Y1589" s="1">
        <v>5</v>
      </c>
      <c r="Z1589" s="1">
        <v>7</v>
      </c>
      <c r="AA1589" s="8">
        <f t="shared" si="470"/>
        <v>20</v>
      </c>
      <c r="AB1589" s="10">
        <f t="shared" si="471"/>
        <v>0.05</v>
      </c>
      <c r="AC1589" s="10">
        <f t="shared" si="472"/>
        <v>0.35</v>
      </c>
      <c r="AD1589" s="10">
        <f t="shared" si="473"/>
        <v>0.25</v>
      </c>
      <c r="AE1589" s="10">
        <f t="shared" si="474"/>
        <v>0.35</v>
      </c>
      <c r="AF1589" s="1">
        <v>6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1</v>
      </c>
      <c r="AN1589" s="1">
        <v>53</v>
      </c>
      <c r="AO1589" s="20" t="str">
        <f t="shared" si="457"/>
        <v>50-65</v>
      </c>
      <c r="AP1589" s="1">
        <v>2566</v>
      </c>
      <c r="AQ1589" s="1">
        <v>1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1</v>
      </c>
      <c r="AX1589" s="1">
        <v>0</v>
      </c>
      <c r="AY1589" s="1">
        <v>0</v>
      </c>
      <c r="AZ1589" s="1">
        <v>925</v>
      </c>
      <c r="BA1589" s="23">
        <v>42283</v>
      </c>
      <c r="BB1589" s="25">
        <f t="shared" si="458"/>
        <v>10</v>
      </c>
      <c r="BC1589" s="25" t="str">
        <f t="shared" si="459"/>
        <v>October</v>
      </c>
      <c r="BD1589" s="25">
        <v>1</v>
      </c>
      <c r="BE1589" t="str">
        <f t="shared" si="460"/>
        <v>945,57136,High income,121,Low spender,0.00211775413049566,0,0,18,267,140,599,34,12,127,1179,0.2264631043257,0.118744698897371,0.508057675996607,0.0288379983036472,0.0101781170483461,0.107718405428329,1,7,5,7,20,0.05,0.35,0.25,0.35,6,0,0,0,0,0,0,1,53,50-65,2566,1,0,0,0,0,0,1,0,0,925</v>
      </c>
    </row>
    <row r="1590" spans="1:57" ht="13.2" x14ac:dyDescent="0.25">
      <c r="A1590" s="8">
        <v>801</v>
      </c>
      <c r="B1590" s="1">
        <v>70287</v>
      </c>
      <c r="C1590" s="8" t="str">
        <f t="shared" si="461"/>
        <v>High income</v>
      </c>
      <c r="D1590" s="31">
        <v>43</v>
      </c>
      <c r="E1590" s="34" t="str">
        <f t="shared" si="462"/>
        <v>Low spender</v>
      </c>
      <c r="F1590" s="10">
        <f t="shared" si="456"/>
        <v>6.1177742683568798E-4</v>
      </c>
      <c r="G1590" s="1">
        <v>0</v>
      </c>
      <c r="H1590" s="1">
        <v>0</v>
      </c>
      <c r="I1590" s="1">
        <v>30</v>
      </c>
      <c r="J1590" s="1">
        <v>295</v>
      </c>
      <c r="K1590" s="1">
        <v>35</v>
      </c>
      <c r="L1590" s="1">
        <v>482</v>
      </c>
      <c r="M1590" s="1">
        <v>121</v>
      </c>
      <c r="N1590" s="1">
        <v>120</v>
      </c>
      <c r="O1590" s="1">
        <v>40</v>
      </c>
      <c r="P1590" s="8">
        <f t="shared" si="463"/>
        <v>1093</v>
      </c>
      <c r="Q1590" s="10">
        <f t="shared" si="464"/>
        <v>0.26989935956084171</v>
      </c>
      <c r="R1590" s="10">
        <f t="shared" si="465"/>
        <v>3.2021957913998172E-2</v>
      </c>
      <c r="S1590" s="10">
        <f t="shared" si="466"/>
        <v>0.44098810612991768</v>
      </c>
      <c r="T1590" s="10">
        <f t="shared" si="467"/>
        <v>0.11070448307410796</v>
      </c>
      <c r="U1590" s="10">
        <f t="shared" si="468"/>
        <v>0.10978956999085086</v>
      </c>
      <c r="V1590" s="10">
        <f t="shared" si="469"/>
        <v>3.6596523330283626E-2</v>
      </c>
      <c r="W1590" s="1">
        <v>1</v>
      </c>
      <c r="X1590" s="1">
        <v>5</v>
      </c>
      <c r="Y1590" s="1">
        <v>5</v>
      </c>
      <c r="Z1590" s="1">
        <v>10</v>
      </c>
      <c r="AA1590" s="8">
        <f t="shared" si="470"/>
        <v>21</v>
      </c>
      <c r="AB1590" s="10">
        <f t="shared" si="471"/>
        <v>4.7619047619047616E-2</v>
      </c>
      <c r="AC1590" s="10">
        <f t="shared" si="472"/>
        <v>0.23809523809523808</v>
      </c>
      <c r="AD1590" s="10">
        <f t="shared" si="473"/>
        <v>0.23809523809523808</v>
      </c>
      <c r="AE1590" s="10">
        <f t="shared" si="474"/>
        <v>0.47619047619047616</v>
      </c>
      <c r="AF1590" s="1">
        <v>3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1</v>
      </c>
      <c r="AN1590" s="1">
        <v>54</v>
      </c>
      <c r="AO1590" s="20" t="str">
        <f t="shared" si="457"/>
        <v>50-65</v>
      </c>
      <c r="AP1590" s="1">
        <v>2612</v>
      </c>
      <c r="AQ1590" s="1">
        <v>1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1</v>
      </c>
      <c r="AX1590" s="1">
        <v>0</v>
      </c>
      <c r="AY1590" s="1">
        <v>0</v>
      </c>
      <c r="AZ1590" s="1">
        <v>1013</v>
      </c>
      <c r="BA1590" s="23">
        <v>42237</v>
      </c>
      <c r="BB1590" s="25">
        <f t="shared" si="458"/>
        <v>8</v>
      </c>
      <c r="BC1590" s="25" t="str">
        <f t="shared" si="459"/>
        <v>August</v>
      </c>
      <c r="BD1590" s="25">
        <v>1</v>
      </c>
      <c r="BE1590" t="str">
        <f t="shared" si="460"/>
        <v>801,70287,High income,43,Low spender,0.000611777426835688,0,0,30,295,35,482,121,120,40,1093,0.269899359560842,0.0320219579139982,0.440988106129918,0.110704483074108,0.109789569990851,0.0365965233302836,1,5,5,10,21,0.0476190476190476,0.238095238095238,0.238095238095238,0.476190476190476,3,0,0,0,0,0,0,1,54,50-65,2612,1,0,0,0,0,0,1,0,0,1013</v>
      </c>
    </row>
    <row r="1591" spans="1:57" ht="13.2" x14ac:dyDescent="0.25">
      <c r="A1591" s="8">
        <v>1582</v>
      </c>
      <c r="B1591" s="1">
        <v>67786</v>
      </c>
      <c r="C1591" s="8" t="str">
        <f t="shared" si="461"/>
        <v>High income</v>
      </c>
      <c r="D1591" s="31">
        <v>62</v>
      </c>
      <c r="E1591" s="34" t="str">
        <f t="shared" si="462"/>
        <v>Low spender</v>
      </c>
      <c r="F1591" s="10">
        <f t="shared" si="456"/>
        <v>9.1464314165166851E-4</v>
      </c>
      <c r="G1591" s="1">
        <v>0</v>
      </c>
      <c r="H1591" s="1">
        <v>0</v>
      </c>
      <c r="I1591" s="1">
        <v>0</v>
      </c>
      <c r="J1591" s="1">
        <v>431</v>
      </c>
      <c r="K1591" s="1">
        <v>82</v>
      </c>
      <c r="L1591" s="1">
        <v>441</v>
      </c>
      <c r="M1591" s="1">
        <v>80</v>
      </c>
      <c r="N1591" s="1">
        <v>20</v>
      </c>
      <c r="O1591" s="1">
        <v>102</v>
      </c>
      <c r="P1591" s="8">
        <f t="shared" si="463"/>
        <v>1156</v>
      </c>
      <c r="Q1591" s="10">
        <f t="shared" si="464"/>
        <v>0.37283737024221453</v>
      </c>
      <c r="R1591" s="10">
        <f t="shared" si="465"/>
        <v>7.0934256055363326E-2</v>
      </c>
      <c r="S1591" s="10">
        <f t="shared" si="466"/>
        <v>0.38148788927335642</v>
      </c>
      <c r="T1591" s="10">
        <f t="shared" si="467"/>
        <v>6.9204152249134954E-2</v>
      </c>
      <c r="U1591" s="10">
        <f t="shared" si="468"/>
        <v>1.7301038062283738E-2</v>
      </c>
      <c r="V1591" s="10">
        <f t="shared" si="469"/>
        <v>8.8235294117647065E-2</v>
      </c>
      <c r="W1591" s="1">
        <v>1</v>
      </c>
      <c r="X1591" s="1">
        <v>3</v>
      </c>
      <c r="Y1591" s="1">
        <v>6</v>
      </c>
      <c r="Z1591" s="1">
        <v>6</v>
      </c>
      <c r="AA1591" s="8">
        <f t="shared" si="470"/>
        <v>16</v>
      </c>
      <c r="AB1591" s="10">
        <f t="shared" si="471"/>
        <v>6.25E-2</v>
      </c>
      <c r="AC1591" s="10">
        <f t="shared" si="472"/>
        <v>0.1875</v>
      </c>
      <c r="AD1591" s="10">
        <f t="shared" si="473"/>
        <v>0.375</v>
      </c>
      <c r="AE1591" s="10">
        <f t="shared" si="474"/>
        <v>0.375</v>
      </c>
      <c r="AF1591" s="1">
        <v>1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1</v>
      </c>
      <c r="AN1591" s="1">
        <v>61</v>
      </c>
      <c r="AO1591" s="20" t="str">
        <f t="shared" si="457"/>
        <v>50-65</v>
      </c>
      <c r="AP1591" s="1">
        <v>2363</v>
      </c>
      <c r="AQ1591" s="1">
        <v>0</v>
      </c>
      <c r="AR1591" s="1">
        <v>0</v>
      </c>
      <c r="AS1591" s="1">
        <v>0</v>
      </c>
      <c r="AT1591" s="1">
        <v>0</v>
      </c>
      <c r="AU1591" s="1">
        <v>1</v>
      </c>
      <c r="AV1591" s="1">
        <v>0</v>
      </c>
      <c r="AW1591" s="1">
        <v>0</v>
      </c>
      <c r="AX1591" s="1">
        <v>0</v>
      </c>
      <c r="AY1591" s="1">
        <v>1</v>
      </c>
      <c r="AZ1591" s="1">
        <v>952</v>
      </c>
      <c r="BA1591" s="23">
        <v>42486</v>
      </c>
      <c r="BB1591" s="25">
        <f t="shared" si="458"/>
        <v>4</v>
      </c>
      <c r="BC1591" s="25" t="str">
        <f t="shared" si="459"/>
        <v>April</v>
      </c>
      <c r="BD1591" s="25">
        <v>1</v>
      </c>
      <c r="BE1591" t="str">
        <f t="shared" si="460"/>
        <v>1582,67786,High income,62,Low spender,0.000914643141651669,0,0,0,431,82,441,80,20,102,1156,0.372837370242215,0.0709342560553633,0.381487889273356,0.069204152249135,0.0173010380622837,0.0882352941176471,1,3,6,6,16,0.0625,0.1875,0.375,0.375,1,0,0,0,0,0,0,1,61,50-65,2363,0,0,0,0,1,0,0,0,1,952</v>
      </c>
    </row>
    <row r="1592" spans="1:57" ht="13.2" x14ac:dyDescent="0.25">
      <c r="A1592" s="8">
        <v>1620</v>
      </c>
      <c r="B1592" s="1">
        <v>63998</v>
      </c>
      <c r="C1592" s="8" t="str">
        <f t="shared" si="461"/>
        <v>High income</v>
      </c>
      <c r="D1592" s="31">
        <v>52</v>
      </c>
      <c r="E1592" s="34" t="str">
        <f t="shared" si="462"/>
        <v>Low spender</v>
      </c>
      <c r="F1592" s="10">
        <f t="shared" si="456"/>
        <v>8.1252539141848186E-4</v>
      </c>
      <c r="G1592" s="1">
        <v>0</v>
      </c>
      <c r="H1592" s="1">
        <v>0</v>
      </c>
      <c r="I1592" s="1">
        <v>42</v>
      </c>
      <c r="J1592" s="1">
        <v>176</v>
      </c>
      <c r="K1592" s="1">
        <v>29</v>
      </c>
      <c r="L1592" s="1">
        <v>818</v>
      </c>
      <c r="M1592" s="1">
        <v>0</v>
      </c>
      <c r="N1592" s="1">
        <v>33</v>
      </c>
      <c r="O1592" s="1">
        <v>112</v>
      </c>
      <c r="P1592" s="8">
        <f t="shared" si="463"/>
        <v>1168</v>
      </c>
      <c r="Q1592" s="10">
        <f t="shared" si="464"/>
        <v>0.15068493150684931</v>
      </c>
      <c r="R1592" s="10">
        <f t="shared" si="465"/>
        <v>2.482876712328767E-2</v>
      </c>
      <c r="S1592" s="10">
        <f t="shared" si="466"/>
        <v>0.70034246575342463</v>
      </c>
      <c r="T1592" s="10">
        <f t="shared" si="467"/>
        <v>0</v>
      </c>
      <c r="U1592" s="10">
        <f t="shared" si="468"/>
        <v>2.8253424657534245E-2</v>
      </c>
      <c r="V1592" s="10">
        <f t="shared" si="469"/>
        <v>9.5890410958904104E-2</v>
      </c>
      <c r="W1592" s="1">
        <v>1</v>
      </c>
      <c r="X1592" s="1">
        <v>7</v>
      </c>
      <c r="Y1592" s="1">
        <v>6</v>
      </c>
      <c r="Z1592" s="1">
        <v>11</v>
      </c>
      <c r="AA1592" s="8">
        <f t="shared" si="470"/>
        <v>25</v>
      </c>
      <c r="AB1592" s="10">
        <f t="shared" si="471"/>
        <v>0.04</v>
      </c>
      <c r="AC1592" s="10">
        <f t="shared" si="472"/>
        <v>0.28000000000000003</v>
      </c>
      <c r="AD1592" s="10">
        <f t="shared" si="473"/>
        <v>0.24</v>
      </c>
      <c r="AE1592" s="10">
        <f t="shared" si="474"/>
        <v>0.44</v>
      </c>
      <c r="AF1592" s="1">
        <v>4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1</v>
      </c>
      <c r="AN1592" s="1">
        <v>68</v>
      </c>
      <c r="AO1592" s="20" t="str">
        <f t="shared" si="457"/>
        <v>66+</v>
      </c>
      <c r="AP1592" s="1">
        <v>2350</v>
      </c>
      <c r="AQ1592" s="1">
        <v>1</v>
      </c>
      <c r="AR1592" s="1">
        <v>0</v>
      </c>
      <c r="AS1592" s="1">
        <v>0</v>
      </c>
      <c r="AT1592" s="1">
        <v>0</v>
      </c>
      <c r="AU1592" s="1">
        <v>0</v>
      </c>
      <c r="AV1592" s="1">
        <v>1</v>
      </c>
      <c r="AW1592" s="1">
        <v>0</v>
      </c>
      <c r="AX1592" s="1">
        <v>0</v>
      </c>
      <c r="AY1592" s="1">
        <v>0</v>
      </c>
      <c r="AZ1592" s="1">
        <v>944</v>
      </c>
      <c r="BA1592" s="23">
        <v>42499</v>
      </c>
      <c r="BB1592" s="25">
        <f t="shared" si="458"/>
        <v>5</v>
      </c>
      <c r="BC1592" s="25" t="str">
        <f t="shared" si="459"/>
        <v>May</v>
      </c>
      <c r="BD1592" s="25">
        <v>1</v>
      </c>
      <c r="BE1592" t="str">
        <f t="shared" si="460"/>
        <v>1620,63998,High income,52,Low spender,0.000812525391418482,0,0,42,176,29,818,0,33,112,1168,0.150684931506849,0.0248287671232877,0.700342465753425,0,0.0282534246575342,0.0958904109589041,1,7,6,11,25,0.04,0.28,0.24,0.44,4,0,0,0,0,0,0,1,68,66+,2350,1,0,0,0,0,1,0,0,0,944</v>
      </c>
    </row>
    <row r="1593" spans="1:57" ht="13.2" x14ac:dyDescent="0.25">
      <c r="A1593" s="8">
        <v>852</v>
      </c>
      <c r="B1593" s="1">
        <v>85693</v>
      </c>
      <c r="C1593" s="8" t="str">
        <f t="shared" si="461"/>
        <v>High income</v>
      </c>
      <c r="D1593" s="31">
        <v>61</v>
      </c>
      <c r="E1593" s="34" t="str">
        <f t="shared" si="462"/>
        <v>Low spender</v>
      </c>
      <c r="F1593" s="10">
        <f t="shared" si="456"/>
        <v>7.118434411212118E-4</v>
      </c>
      <c r="G1593" s="1">
        <v>0</v>
      </c>
      <c r="H1593" s="1">
        <v>1</v>
      </c>
      <c r="I1593" s="1">
        <v>59</v>
      </c>
      <c r="J1593" s="1">
        <v>386</v>
      </c>
      <c r="K1593" s="1">
        <v>172</v>
      </c>
      <c r="L1593" s="1">
        <v>183</v>
      </c>
      <c r="M1593" s="1">
        <v>185</v>
      </c>
      <c r="N1593" s="1">
        <v>132</v>
      </c>
      <c r="O1593" s="1">
        <v>111</v>
      </c>
      <c r="P1593" s="8">
        <f t="shared" si="463"/>
        <v>1169</v>
      </c>
      <c r="Q1593" s="10">
        <f t="shared" si="464"/>
        <v>0.33019674935842602</v>
      </c>
      <c r="R1593" s="10">
        <f t="shared" si="465"/>
        <v>0.14713430282292558</v>
      </c>
      <c r="S1593" s="10">
        <f t="shared" si="466"/>
        <v>0.15654405474764757</v>
      </c>
      <c r="T1593" s="10">
        <f t="shared" si="467"/>
        <v>0.15825491873396064</v>
      </c>
      <c r="U1593" s="10">
        <f t="shared" si="468"/>
        <v>0.11291702309666382</v>
      </c>
      <c r="V1593" s="10">
        <f t="shared" si="469"/>
        <v>9.4952951240376393E-2</v>
      </c>
      <c r="W1593" s="1">
        <v>2</v>
      </c>
      <c r="X1593" s="1">
        <v>9</v>
      </c>
      <c r="Y1593" s="1">
        <v>5</v>
      </c>
      <c r="Z1593" s="1">
        <v>11</v>
      </c>
      <c r="AA1593" s="8">
        <f t="shared" si="470"/>
        <v>27</v>
      </c>
      <c r="AB1593" s="10">
        <f t="shared" si="471"/>
        <v>7.407407407407407E-2</v>
      </c>
      <c r="AC1593" s="10">
        <f t="shared" si="472"/>
        <v>0.33333333333333331</v>
      </c>
      <c r="AD1593" s="10">
        <f t="shared" si="473"/>
        <v>0.18518518518518517</v>
      </c>
      <c r="AE1593" s="10">
        <f t="shared" si="474"/>
        <v>0.40740740740740738</v>
      </c>
      <c r="AF1593" s="1">
        <v>5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41</v>
      </c>
      <c r="AO1593" s="20" t="str">
        <f t="shared" si="457"/>
        <v>36-50</v>
      </c>
      <c r="AP1593" s="1">
        <v>2594</v>
      </c>
      <c r="AQ1593" s="1">
        <v>0</v>
      </c>
      <c r="AR1593" s="1">
        <v>0</v>
      </c>
      <c r="AS1593" s="1">
        <v>0</v>
      </c>
      <c r="AT1593" s="1">
        <v>1</v>
      </c>
      <c r="AU1593" s="1">
        <v>0</v>
      </c>
      <c r="AV1593" s="1">
        <v>0</v>
      </c>
      <c r="AW1593" s="1">
        <v>1</v>
      </c>
      <c r="AX1593" s="1">
        <v>0</v>
      </c>
      <c r="AY1593" s="1">
        <v>0</v>
      </c>
      <c r="AZ1593" s="1">
        <v>947</v>
      </c>
      <c r="BA1593" s="23">
        <v>42255</v>
      </c>
      <c r="BB1593" s="25">
        <f t="shared" si="458"/>
        <v>9</v>
      </c>
      <c r="BC1593" s="25" t="str">
        <f t="shared" si="459"/>
        <v>September</v>
      </c>
      <c r="BD1593" s="25">
        <v>1</v>
      </c>
      <c r="BE1593" t="str">
        <f t="shared" si="460"/>
        <v>852,85693,High income,61,Low spender,0.000711843441121212,0,1,59,386,172,183,185,132,111,1169,0.330196749358426,0.147134302822926,0.156544054747648,0.158254918733961,0.112917023096664,0.0949529512403764,2,9,5,11,27,0.0740740740740741,0.333333333333333,0.185185185185185,0.407407407407407,5,0,0,0,0,0,0,0,41,36-50,2594,0,0,0,1,0,0,1,0,0,947</v>
      </c>
    </row>
    <row r="1594" spans="1:57" ht="13.2" x14ac:dyDescent="0.25">
      <c r="A1594" s="8">
        <v>2046</v>
      </c>
      <c r="B1594" s="1">
        <v>87195</v>
      </c>
      <c r="C1594" s="8" t="str">
        <f t="shared" si="461"/>
        <v>High income</v>
      </c>
      <c r="D1594" s="31">
        <v>87</v>
      </c>
      <c r="E1594" s="34" t="str">
        <f t="shared" si="462"/>
        <v>Low spender</v>
      </c>
      <c r="F1594" s="10">
        <f t="shared" si="456"/>
        <v>9.9776363323585073E-4</v>
      </c>
      <c r="G1594" s="1">
        <v>0</v>
      </c>
      <c r="H1594" s="1">
        <v>0</v>
      </c>
      <c r="I1594" s="1">
        <v>35</v>
      </c>
      <c r="J1594" s="1">
        <v>217</v>
      </c>
      <c r="K1594" s="1">
        <v>76</v>
      </c>
      <c r="L1594" s="1">
        <v>690</v>
      </c>
      <c r="M1594" s="1">
        <v>50</v>
      </c>
      <c r="N1594" s="1">
        <v>26</v>
      </c>
      <c r="O1594" s="1">
        <v>38</v>
      </c>
      <c r="P1594" s="8">
        <f t="shared" si="463"/>
        <v>1097</v>
      </c>
      <c r="Q1594" s="10">
        <f t="shared" si="464"/>
        <v>0.19781221513217867</v>
      </c>
      <c r="R1594" s="10">
        <f t="shared" si="465"/>
        <v>6.9279854147675485E-2</v>
      </c>
      <c r="S1594" s="10">
        <f t="shared" si="466"/>
        <v>0.62898814949863269</v>
      </c>
      <c r="T1594" s="10">
        <f t="shared" si="467"/>
        <v>4.5578851412944391E-2</v>
      </c>
      <c r="U1594" s="10">
        <f t="shared" si="468"/>
        <v>2.3701002734731084E-2</v>
      </c>
      <c r="V1594" s="10">
        <f t="shared" si="469"/>
        <v>3.4639927073837742E-2</v>
      </c>
      <c r="W1594" s="1">
        <v>1</v>
      </c>
      <c r="X1594" s="1">
        <v>3</v>
      </c>
      <c r="Y1594" s="1">
        <v>11</v>
      </c>
      <c r="Z1594" s="1">
        <v>5</v>
      </c>
      <c r="AA1594" s="8">
        <f t="shared" si="470"/>
        <v>20</v>
      </c>
      <c r="AB1594" s="10">
        <f t="shared" si="471"/>
        <v>0.05</v>
      </c>
      <c r="AC1594" s="10">
        <f t="shared" si="472"/>
        <v>0.15</v>
      </c>
      <c r="AD1594" s="10">
        <f t="shared" si="473"/>
        <v>0.55000000000000004</v>
      </c>
      <c r="AE1594" s="10">
        <f t="shared" si="474"/>
        <v>0.25</v>
      </c>
      <c r="AF1594" s="1">
        <v>1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1</v>
      </c>
      <c r="AN1594" s="1">
        <v>61</v>
      </c>
      <c r="AO1594" s="20" t="str">
        <f t="shared" si="457"/>
        <v>50-65</v>
      </c>
      <c r="AP1594" s="1">
        <v>2211</v>
      </c>
      <c r="AQ1594" s="1">
        <v>0</v>
      </c>
      <c r="AR1594" s="1">
        <v>1</v>
      </c>
      <c r="AS1594" s="1">
        <v>0</v>
      </c>
      <c r="AT1594" s="1">
        <v>0</v>
      </c>
      <c r="AU1594" s="1">
        <v>0</v>
      </c>
      <c r="AV1594" s="1">
        <v>0</v>
      </c>
      <c r="AW1594" s="1">
        <v>1</v>
      </c>
      <c r="AX1594" s="1">
        <v>0</v>
      </c>
      <c r="AY1594" s="1">
        <v>0</v>
      </c>
      <c r="AZ1594" s="1">
        <v>1021</v>
      </c>
      <c r="BA1594" s="23">
        <v>42638</v>
      </c>
      <c r="BB1594" s="25">
        <f t="shared" si="458"/>
        <v>9</v>
      </c>
      <c r="BC1594" s="25" t="str">
        <f t="shared" si="459"/>
        <v>September</v>
      </c>
      <c r="BD1594" s="25">
        <v>1</v>
      </c>
      <c r="BE1594" t="str">
        <f t="shared" si="460"/>
        <v>2046,87195,High income,87,Low spender,0.000997763633235851,0,0,35,217,76,690,50,26,38,1097,0.197812215132179,0.0692798541476755,0.628988149498633,0.0455788514129444,0.0237010027347311,0.0346399270738377,1,3,11,5,20,0.05,0.15,0.55,0.25,1,0,0,0,0,0,0,1,61,50-65,2211,0,1,0,0,0,0,1,0,0,1021</v>
      </c>
    </row>
    <row r="1595" spans="1:57" ht="13.2" x14ac:dyDescent="0.25">
      <c r="A1595" s="8">
        <v>697</v>
      </c>
      <c r="B1595" s="1">
        <v>81698</v>
      </c>
      <c r="C1595" s="8" t="str">
        <f t="shared" si="461"/>
        <v>High income</v>
      </c>
      <c r="D1595" s="31">
        <v>33</v>
      </c>
      <c r="E1595" s="34" t="str">
        <f t="shared" si="462"/>
        <v>Low spender</v>
      </c>
      <c r="F1595" s="10">
        <f t="shared" si="456"/>
        <v>4.0392665671130262E-4</v>
      </c>
      <c r="G1595" s="1">
        <v>0</v>
      </c>
      <c r="H1595" s="1">
        <v>0</v>
      </c>
      <c r="I1595" s="1">
        <v>1</v>
      </c>
      <c r="J1595" s="1">
        <v>709</v>
      </c>
      <c r="K1595" s="1">
        <v>45</v>
      </c>
      <c r="L1595" s="1">
        <v>115</v>
      </c>
      <c r="M1595" s="1">
        <v>30</v>
      </c>
      <c r="N1595" s="1">
        <v>160</v>
      </c>
      <c r="O1595" s="1">
        <v>45</v>
      </c>
      <c r="P1595" s="8">
        <f t="shared" si="463"/>
        <v>1104</v>
      </c>
      <c r="Q1595" s="10">
        <f t="shared" si="464"/>
        <v>0.64221014492753625</v>
      </c>
      <c r="R1595" s="10">
        <f t="shared" si="465"/>
        <v>4.0760869565217392E-2</v>
      </c>
      <c r="S1595" s="10">
        <f t="shared" si="466"/>
        <v>0.10416666666666667</v>
      </c>
      <c r="T1595" s="10">
        <f t="shared" si="467"/>
        <v>2.717391304347826E-2</v>
      </c>
      <c r="U1595" s="10">
        <f t="shared" si="468"/>
        <v>0.14492753623188406</v>
      </c>
      <c r="V1595" s="10">
        <f t="shared" si="469"/>
        <v>4.0760869565217392E-2</v>
      </c>
      <c r="W1595" s="1">
        <v>1</v>
      </c>
      <c r="X1595" s="1">
        <v>8</v>
      </c>
      <c r="Y1595" s="1">
        <v>2</v>
      </c>
      <c r="Z1595" s="1">
        <v>5</v>
      </c>
      <c r="AA1595" s="8">
        <f t="shared" si="470"/>
        <v>16</v>
      </c>
      <c r="AB1595" s="10">
        <f t="shared" si="471"/>
        <v>6.25E-2</v>
      </c>
      <c r="AC1595" s="10">
        <f t="shared" si="472"/>
        <v>0.5</v>
      </c>
      <c r="AD1595" s="10">
        <f t="shared" si="473"/>
        <v>0.125</v>
      </c>
      <c r="AE1595" s="10">
        <f t="shared" si="474"/>
        <v>0.3125</v>
      </c>
      <c r="AF1595" s="1">
        <v>5</v>
      </c>
      <c r="AG1595" s="1">
        <v>1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1</v>
      </c>
      <c r="AN1595" s="1">
        <v>37</v>
      </c>
      <c r="AO1595" s="20" t="str">
        <f t="shared" si="457"/>
        <v>36-50</v>
      </c>
      <c r="AP1595" s="1">
        <v>2644</v>
      </c>
      <c r="AQ1595" s="1">
        <v>0</v>
      </c>
      <c r="AR1595" s="1">
        <v>0</v>
      </c>
      <c r="AS1595" s="1">
        <v>1</v>
      </c>
      <c r="AT1595" s="1">
        <v>0</v>
      </c>
      <c r="AU1595" s="1">
        <v>0</v>
      </c>
      <c r="AV1595" s="1">
        <v>1</v>
      </c>
      <c r="AW1595" s="1">
        <v>0</v>
      </c>
      <c r="AX1595" s="1">
        <v>0</v>
      </c>
      <c r="AY1595" s="1">
        <v>0</v>
      </c>
      <c r="AZ1595" s="1">
        <v>1014</v>
      </c>
      <c r="BA1595" s="23">
        <v>42205</v>
      </c>
      <c r="BB1595" s="25">
        <f t="shared" si="458"/>
        <v>7</v>
      </c>
      <c r="BC1595" s="25" t="str">
        <f t="shared" si="459"/>
        <v>July</v>
      </c>
      <c r="BD1595" s="25">
        <v>1</v>
      </c>
      <c r="BE1595" t="str">
        <f t="shared" si="460"/>
        <v>697,81698,High income,33,Low spender,0.000403926656711303,0,0,1,709,45,115,30,160,45,1104,0.642210144927536,0.0407608695652174,0.104166666666667,0.0271739130434783,0.144927536231884,0.0407608695652174,1,8,2,5,16,0.0625,0.5,0.125,0.3125,5,1,0,0,0,0,0,1,37,36-50,2644,0,0,1,0,0,1,0,0,0,1014</v>
      </c>
    </row>
    <row r="1596" spans="1:57" ht="13.2" x14ac:dyDescent="0.25">
      <c r="A1596" s="8">
        <v>125</v>
      </c>
      <c r="B1596" s="1">
        <v>75154</v>
      </c>
      <c r="C1596" s="8" t="str">
        <f t="shared" si="461"/>
        <v>High income</v>
      </c>
      <c r="D1596" s="31">
        <v>546</v>
      </c>
      <c r="E1596" s="34" t="str">
        <f t="shared" si="462"/>
        <v>Low spender</v>
      </c>
      <c r="F1596" s="10">
        <f t="shared" si="456"/>
        <v>7.2650823642121509E-3</v>
      </c>
      <c r="G1596" s="1">
        <v>0</v>
      </c>
      <c r="H1596" s="1">
        <v>1</v>
      </c>
      <c r="I1596" s="1">
        <v>79</v>
      </c>
      <c r="J1596" s="1">
        <v>543</v>
      </c>
      <c r="K1596" s="1">
        <v>10</v>
      </c>
      <c r="L1596" s="1">
        <v>205</v>
      </c>
      <c r="M1596" s="1">
        <v>160</v>
      </c>
      <c r="N1596" s="1">
        <v>143</v>
      </c>
      <c r="O1596" s="1">
        <v>82</v>
      </c>
      <c r="P1596" s="8">
        <f t="shared" si="463"/>
        <v>1143</v>
      </c>
      <c r="Q1596" s="10">
        <f t="shared" si="464"/>
        <v>0.47506561679790027</v>
      </c>
      <c r="R1596" s="10">
        <f t="shared" si="465"/>
        <v>8.7489063867016627E-3</v>
      </c>
      <c r="S1596" s="10">
        <f t="shared" si="466"/>
        <v>0.17935258092738407</v>
      </c>
      <c r="T1596" s="10">
        <f t="shared" si="467"/>
        <v>0.1399825021872266</v>
      </c>
      <c r="U1596" s="10">
        <f t="shared" si="468"/>
        <v>0.12510936132983377</v>
      </c>
      <c r="V1596" s="10">
        <f t="shared" si="469"/>
        <v>7.1741032370953625E-2</v>
      </c>
      <c r="W1596" s="1">
        <v>1</v>
      </c>
      <c r="X1596" s="1">
        <v>6</v>
      </c>
      <c r="Y1596" s="1">
        <v>3</v>
      </c>
      <c r="Z1596" s="1">
        <v>6</v>
      </c>
      <c r="AA1596" s="8">
        <f t="shared" si="470"/>
        <v>16</v>
      </c>
      <c r="AB1596" s="10">
        <f t="shared" si="471"/>
        <v>6.25E-2</v>
      </c>
      <c r="AC1596" s="10">
        <f t="shared" si="472"/>
        <v>0.375</v>
      </c>
      <c r="AD1596" s="10">
        <f t="shared" si="473"/>
        <v>0.1875</v>
      </c>
      <c r="AE1596" s="10">
        <f t="shared" si="474"/>
        <v>0.375</v>
      </c>
      <c r="AF1596" s="1">
        <v>3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1</v>
      </c>
      <c r="AN1596" s="1">
        <v>62</v>
      </c>
      <c r="AO1596" s="20" t="str">
        <f t="shared" si="457"/>
        <v>50-65</v>
      </c>
      <c r="AP1596" s="1">
        <v>2822</v>
      </c>
      <c r="AQ1596" s="1">
        <v>0</v>
      </c>
      <c r="AR1596" s="1">
        <v>0</v>
      </c>
      <c r="AS1596" s="1">
        <v>1</v>
      </c>
      <c r="AT1596" s="1">
        <v>0</v>
      </c>
      <c r="AU1596" s="1">
        <v>0</v>
      </c>
      <c r="AV1596" s="1">
        <v>0</v>
      </c>
      <c r="AW1596" s="1">
        <v>0</v>
      </c>
      <c r="AX1596" s="1">
        <v>1</v>
      </c>
      <c r="AY1596" s="1">
        <v>0</v>
      </c>
      <c r="AZ1596" s="1">
        <v>979</v>
      </c>
      <c r="BA1596" s="23">
        <v>42027</v>
      </c>
      <c r="BB1596" s="25">
        <f t="shared" si="458"/>
        <v>1</v>
      </c>
      <c r="BC1596" s="25" t="str">
        <f t="shared" si="459"/>
        <v>January</v>
      </c>
      <c r="BD1596" s="25">
        <v>1</v>
      </c>
      <c r="BE1596" t="str">
        <f t="shared" si="460"/>
        <v>125,75154,High income,546,Low spender,0.00726508236421215,0,1,79,543,10,205,160,143,82,1143,0.4750656167979,0.00874890638670166,0.179352580927384,0.139982502187227,0.125109361329834,0.0717410323709536,1,6,3,6,16,0.0625,0.375,0.1875,0.375,3,0,0,0,0,0,0,1,62,50-65,2822,0,0,1,0,0,0,0,1,0,979</v>
      </c>
    </row>
    <row r="1597" spans="1:57" ht="13.2" x14ac:dyDescent="0.25">
      <c r="A1597" s="8">
        <v>1062</v>
      </c>
      <c r="B1597" s="1">
        <v>65706</v>
      </c>
      <c r="C1597" s="8" t="str">
        <f t="shared" si="461"/>
        <v>High income</v>
      </c>
      <c r="D1597" s="31">
        <v>20</v>
      </c>
      <c r="E1597" s="34" t="str">
        <f t="shared" si="462"/>
        <v>Low spender</v>
      </c>
      <c r="F1597" s="10">
        <f t="shared" si="456"/>
        <v>3.0438620521717954E-4</v>
      </c>
      <c r="G1597" s="1">
        <v>0</v>
      </c>
      <c r="H1597" s="1">
        <v>0</v>
      </c>
      <c r="I1597" s="1">
        <v>77</v>
      </c>
      <c r="J1597" s="1">
        <v>918</v>
      </c>
      <c r="K1597" s="1">
        <v>10</v>
      </c>
      <c r="L1597" s="1">
        <v>129</v>
      </c>
      <c r="M1597" s="1">
        <v>13</v>
      </c>
      <c r="N1597" s="1">
        <v>0</v>
      </c>
      <c r="O1597" s="1">
        <v>129</v>
      </c>
      <c r="P1597" s="8">
        <f t="shared" si="463"/>
        <v>1199</v>
      </c>
      <c r="Q1597" s="10">
        <f t="shared" si="464"/>
        <v>0.76563803169307754</v>
      </c>
      <c r="R1597" s="10">
        <f t="shared" si="465"/>
        <v>8.3402835696413675E-3</v>
      </c>
      <c r="S1597" s="10">
        <f t="shared" si="466"/>
        <v>0.10758965804837364</v>
      </c>
      <c r="T1597" s="10">
        <f t="shared" si="467"/>
        <v>1.0842368640533779E-2</v>
      </c>
      <c r="U1597" s="10">
        <f t="shared" si="468"/>
        <v>0</v>
      </c>
      <c r="V1597" s="10">
        <f t="shared" si="469"/>
        <v>0.10758965804837364</v>
      </c>
      <c r="W1597" s="1">
        <v>1</v>
      </c>
      <c r="X1597" s="1">
        <v>11</v>
      </c>
      <c r="Y1597" s="1">
        <v>3</v>
      </c>
      <c r="Z1597" s="1">
        <v>12</v>
      </c>
      <c r="AA1597" s="8">
        <f t="shared" si="470"/>
        <v>27</v>
      </c>
      <c r="AB1597" s="10">
        <f t="shared" si="471"/>
        <v>3.7037037037037035E-2</v>
      </c>
      <c r="AC1597" s="10">
        <f t="shared" si="472"/>
        <v>0.40740740740740738</v>
      </c>
      <c r="AD1597" s="10">
        <f t="shared" si="473"/>
        <v>0.1111111111111111</v>
      </c>
      <c r="AE1597" s="10">
        <f t="shared" si="474"/>
        <v>0.44444444444444442</v>
      </c>
      <c r="AF1597" s="1">
        <v>7</v>
      </c>
      <c r="AG1597" s="1">
        <v>0</v>
      </c>
      <c r="AH1597" s="1">
        <v>1</v>
      </c>
      <c r="AI1597" s="1">
        <v>0</v>
      </c>
      <c r="AJ1597" s="1">
        <v>1</v>
      </c>
      <c r="AK1597" s="1">
        <v>1</v>
      </c>
      <c r="AL1597" s="1">
        <v>0</v>
      </c>
      <c r="AM1597" s="1">
        <v>1</v>
      </c>
      <c r="AN1597" s="1">
        <v>50</v>
      </c>
      <c r="AO1597" s="20" t="str">
        <f t="shared" si="457"/>
        <v>36-50</v>
      </c>
      <c r="AP1597" s="1">
        <v>2525</v>
      </c>
      <c r="AQ1597" s="1">
        <v>1</v>
      </c>
      <c r="AR1597" s="1">
        <v>0</v>
      </c>
      <c r="AS1597" s="1">
        <v>0</v>
      </c>
      <c r="AT1597" s="1">
        <v>0</v>
      </c>
      <c r="AU1597" s="1">
        <v>0</v>
      </c>
      <c r="AV1597" s="1">
        <v>1</v>
      </c>
      <c r="AW1597" s="1">
        <v>0</v>
      </c>
      <c r="AX1597" s="1">
        <v>0</v>
      </c>
      <c r="AY1597" s="1">
        <v>0</v>
      </c>
      <c r="AZ1597" s="1">
        <v>941</v>
      </c>
      <c r="BA1597" s="23">
        <v>42324</v>
      </c>
      <c r="BB1597" s="25">
        <f t="shared" si="458"/>
        <v>11</v>
      </c>
      <c r="BC1597" s="25" t="str">
        <f t="shared" si="459"/>
        <v>November</v>
      </c>
      <c r="BD1597" s="25">
        <v>1</v>
      </c>
      <c r="BE1597" t="str">
        <f t="shared" si="460"/>
        <v>1062,65706,High income,20,Low spender,0.00030438620521718,0,0,77,918,10,129,13,0,129,1199,0.765638031693078,0.00834028356964137,0.107589658048374,0.0108423686405338,0,0.107589658048374,1,11,3,12,27,0.037037037037037,0.407407407407407,0.111111111111111,0.444444444444444,7,0,1,0,1,1,0,1,50,36-50,2525,1,0,0,0,0,1,0,0,0,941</v>
      </c>
    </row>
    <row r="1598" spans="1:57" ht="13.2" x14ac:dyDescent="0.25">
      <c r="A1598" s="8">
        <v>1522</v>
      </c>
      <c r="B1598" s="1">
        <v>63033</v>
      </c>
      <c r="C1598" s="8" t="str">
        <f t="shared" si="461"/>
        <v>High income</v>
      </c>
      <c r="D1598" s="31">
        <v>650</v>
      </c>
      <c r="E1598" s="34" t="str">
        <f t="shared" si="462"/>
        <v>High spender</v>
      </c>
      <c r="F1598" s="10">
        <f t="shared" si="456"/>
        <v>1.0312058762870243E-2</v>
      </c>
      <c r="G1598" s="1">
        <v>0</v>
      </c>
      <c r="H1598" s="1">
        <v>0</v>
      </c>
      <c r="I1598" s="1">
        <v>82</v>
      </c>
      <c r="J1598" s="1">
        <v>194</v>
      </c>
      <c r="K1598" s="1">
        <v>61</v>
      </c>
      <c r="L1598" s="1">
        <v>480</v>
      </c>
      <c r="M1598" s="1">
        <v>225</v>
      </c>
      <c r="N1598" s="1">
        <v>112</v>
      </c>
      <c r="O1598" s="1">
        <v>30</v>
      </c>
      <c r="P1598" s="8">
        <f t="shared" si="463"/>
        <v>1102</v>
      </c>
      <c r="Q1598" s="10">
        <f t="shared" si="464"/>
        <v>0.17604355716878403</v>
      </c>
      <c r="R1598" s="10">
        <f t="shared" si="465"/>
        <v>5.5353901996370233E-2</v>
      </c>
      <c r="S1598" s="10">
        <f t="shared" si="466"/>
        <v>0.43557168784029038</v>
      </c>
      <c r="T1598" s="10">
        <f t="shared" si="467"/>
        <v>0.20417422867513613</v>
      </c>
      <c r="U1598" s="10">
        <f t="shared" si="468"/>
        <v>0.10163339382940109</v>
      </c>
      <c r="V1598" s="10">
        <f t="shared" si="469"/>
        <v>2.7223230490018149E-2</v>
      </c>
      <c r="W1598" s="1">
        <v>1</v>
      </c>
      <c r="X1598" s="1">
        <v>3</v>
      </c>
      <c r="Y1598" s="1">
        <v>4</v>
      </c>
      <c r="Z1598" s="1">
        <v>8</v>
      </c>
      <c r="AA1598" s="8">
        <f t="shared" si="470"/>
        <v>16</v>
      </c>
      <c r="AB1598" s="10">
        <f t="shared" si="471"/>
        <v>6.25E-2</v>
      </c>
      <c r="AC1598" s="10">
        <f t="shared" si="472"/>
        <v>0.1875</v>
      </c>
      <c r="AD1598" s="10">
        <f t="shared" si="473"/>
        <v>0.25</v>
      </c>
      <c r="AE1598" s="10">
        <f t="shared" si="474"/>
        <v>0.5</v>
      </c>
      <c r="AF1598" s="1">
        <v>2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61</v>
      </c>
      <c r="AO1598" s="20" t="str">
        <f t="shared" si="457"/>
        <v>50-65</v>
      </c>
      <c r="AP1598" s="1">
        <v>2385</v>
      </c>
      <c r="AQ1598" s="1">
        <v>1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1</v>
      </c>
      <c r="AX1598" s="1">
        <v>0</v>
      </c>
      <c r="AY1598" s="1">
        <v>0</v>
      </c>
      <c r="AZ1598" s="1">
        <v>1042</v>
      </c>
      <c r="BA1598" s="23">
        <v>42464</v>
      </c>
      <c r="BB1598" s="25">
        <f t="shared" si="458"/>
        <v>4</v>
      </c>
      <c r="BC1598" s="25" t="str">
        <f t="shared" si="459"/>
        <v>April</v>
      </c>
      <c r="BD1598" s="25">
        <v>1</v>
      </c>
      <c r="BE1598" t="str">
        <f t="shared" si="460"/>
        <v>1522,63033,High income,650,High spender,0.0103120587628702,0,0,82,194,61,480,225,112,30,1102,0.176043557168784,0.0553539019963702,0.43557168784029,0.204174228675136,0.101633393829401,0.0272232304900181,1,3,4,8,16,0.0625,0.1875,0.25,0.5,2,0,0,0,0,0,0,0,61,50-65,2385,1,0,0,0,0,0,1,0,0,1042</v>
      </c>
    </row>
    <row r="1599" spans="1:57" ht="13.2" x14ac:dyDescent="0.25">
      <c r="A1599" s="8">
        <v>197</v>
      </c>
      <c r="B1599" s="1">
        <v>87305</v>
      </c>
      <c r="C1599" s="8" t="str">
        <f t="shared" si="461"/>
        <v>High income</v>
      </c>
      <c r="D1599" s="31">
        <v>41</v>
      </c>
      <c r="E1599" s="34" t="str">
        <f t="shared" si="462"/>
        <v>Low spender</v>
      </c>
      <c r="F1599" s="10">
        <f t="shared" si="456"/>
        <v>4.6961800584158984E-4</v>
      </c>
      <c r="G1599" s="1">
        <v>0</v>
      </c>
      <c r="H1599" s="1">
        <v>0</v>
      </c>
      <c r="I1599" s="1">
        <v>19</v>
      </c>
      <c r="J1599" s="1">
        <v>345</v>
      </c>
      <c r="K1599" s="1">
        <v>25</v>
      </c>
      <c r="L1599" s="1">
        <v>501</v>
      </c>
      <c r="M1599" s="1">
        <v>63</v>
      </c>
      <c r="N1599" s="1">
        <v>138</v>
      </c>
      <c r="O1599" s="1">
        <v>80</v>
      </c>
      <c r="P1599" s="8">
        <f t="shared" si="463"/>
        <v>1152</v>
      </c>
      <c r="Q1599" s="10">
        <f t="shared" si="464"/>
        <v>0.29947916666666669</v>
      </c>
      <c r="R1599" s="10">
        <f t="shared" si="465"/>
        <v>2.1701388888888888E-2</v>
      </c>
      <c r="S1599" s="10">
        <f t="shared" si="466"/>
        <v>0.43489583333333331</v>
      </c>
      <c r="T1599" s="10">
        <f t="shared" si="467"/>
        <v>5.46875E-2</v>
      </c>
      <c r="U1599" s="10">
        <f t="shared" si="468"/>
        <v>0.11979166666666667</v>
      </c>
      <c r="V1599" s="10">
        <f t="shared" si="469"/>
        <v>6.9444444444444448E-2</v>
      </c>
      <c r="W1599" s="1">
        <v>1</v>
      </c>
      <c r="X1599" s="1">
        <v>5</v>
      </c>
      <c r="Y1599" s="1">
        <v>3</v>
      </c>
      <c r="Z1599" s="1">
        <v>8</v>
      </c>
      <c r="AA1599" s="8">
        <f t="shared" si="470"/>
        <v>17</v>
      </c>
      <c r="AB1599" s="10">
        <f t="shared" si="471"/>
        <v>5.8823529411764705E-2</v>
      </c>
      <c r="AC1599" s="10">
        <f t="shared" si="472"/>
        <v>0.29411764705882354</v>
      </c>
      <c r="AD1599" s="10">
        <f t="shared" si="473"/>
        <v>0.17647058823529413</v>
      </c>
      <c r="AE1599" s="10">
        <f t="shared" si="474"/>
        <v>0.47058823529411764</v>
      </c>
      <c r="AF1599" s="1">
        <v>2</v>
      </c>
      <c r="AG1599" s="1">
        <v>0</v>
      </c>
      <c r="AH1599" s="1">
        <v>0</v>
      </c>
      <c r="AI1599" s="1">
        <v>0</v>
      </c>
      <c r="AJ1599" s="1">
        <v>0</v>
      </c>
      <c r="AK1599" s="1">
        <v>1</v>
      </c>
      <c r="AL1599" s="1">
        <v>0</v>
      </c>
      <c r="AM1599" s="1">
        <v>1</v>
      </c>
      <c r="AN1599" s="1">
        <v>60</v>
      </c>
      <c r="AO1599" s="20" t="str">
        <f t="shared" si="457"/>
        <v>50-65</v>
      </c>
      <c r="AP1599" s="1">
        <v>2803</v>
      </c>
      <c r="AQ1599" s="1">
        <v>1</v>
      </c>
      <c r="AR1599" s="1">
        <v>0</v>
      </c>
      <c r="AS1599" s="1">
        <v>0</v>
      </c>
      <c r="AT1599" s="1">
        <v>0</v>
      </c>
      <c r="AU1599" s="1">
        <v>0</v>
      </c>
      <c r="AV1599" s="1">
        <v>1</v>
      </c>
      <c r="AW1599" s="1">
        <v>0</v>
      </c>
      <c r="AX1599" s="1">
        <v>0</v>
      </c>
      <c r="AY1599" s="1">
        <v>0</v>
      </c>
      <c r="AZ1599" s="1">
        <v>992</v>
      </c>
      <c r="BA1599" s="23">
        <v>42046</v>
      </c>
      <c r="BB1599" s="25">
        <f t="shared" si="458"/>
        <v>2</v>
      </c>
      <c r="BC1599" s="25" t="str">
        <f t="shared" si="459"/>
        <v>February</v>
      </c>
      <c r="BD1599" s="25">
        <v>1</v>
      </c>
      <c r="BE1599" t="str">
        <f t="shared" si="460"/>
        <v>197,87305,High income,41,Low spender,0.00046961800584159,0,0,19,345,25,501,63,138,80,1152,0.299479166666667,0.0217013888888889,0.434895833333333,0.0546875,0.119791666666667,0.0694444444444444,1,5,3,8,17,0.0588235294117647,0.294117647058824,0.176470588235294,0.470588235294118,2,0,0,0,0,1,0,1,60,50-65,2803,1,0,0,0,0,1,0,0,0,992</v>
      </c>
    </row>
    <row r="1600" spans="1:57" ht="13.2" x14ac:dyDescent="0.25">
      <c r="A1600" s="8">
        <v>1130</v>
      </c>
      <c r="B1600" s="1">
        <v>81217</v>
      </c>
      <c r="C1600" s="8" t="str">
        <f t="shared" si="461"/>
        <v>High income</v>
      </c>
      <c r="D1600" s="31">
        <v>52</v>
      </c>
      <c r="E1600" s="34" t="str">
        <f t="shared" si="462"/>
        <v>Low spender</v>
      </c>
      <c r="F1600" s="10">
        <f t="shared" si="456"/>
        <v>6.4026004407944151E-4</v>
      </c>
      <c r="G1600" s="1">
        <v>0</v>
      </c>
      <c r="H1600" s="1">
        <v>0</v>
      </c>
      <c r="I1600" s="1">
        <v>77</v>
      </c>
      <c r="J1600" s="1">
        <v>493</v>
      </c>
      <c r="K1600" s="1">
        <v>70</v>
      </c>
      <c r="L1600" s="1">
        <v>324</v>
      </c>
      <c r="M1600" s="1">
        <v>146</v>
      </c>
      <c r="N1600" s="1">
        <v>40</v>
      </c>
      <c r="O1600" s="1">
        <v>84</v>
      </c>
      <c r="P1600" s="8">
        <f t="shared" si="463"/>
        <v>1157</v>
      </c>
      <c r="Q1600" s="10">
        <f t="shared" si="464"/>
        <v>0.42610198789974069</v>
      </c>
      <c r="R1600" s="10">
        <f t="shared" si="465"/>
        <v>6.0501296456352639E-2</v>
      </c>
      <c r="S1600" s="10">
        <f t="shared" si="466"/>
        <v>0.28003457216940364</v>
      </c>
      <c r="T1600" s="10">
        <f t="shared" si="467"/>
        <v>0.12618841832324978</v>
      </c>
      <c r="U1600" s="10">
        <f t="shared" si="468"/>
        <v>3.4572169403630081E-2</v>
      </c>
      <c r="V1600" s="10">
        <f t="shared" si="469"/>
        <v>7.260155574762317E-2</v>
      </c>
      <c r="W1600" s="1">
        <v>1</v>
      </c>
      <c r="X1600" s="1">
        <v>3</v>
      </c>
      <c r="Y1600" s="1">
        <v>7</v>
      </c>
      <c r="Z1600" s="1">
        <v>11</v>
      </c>
      <c r="AA1600" s="8">
        <f t="shared" si="470"/>
        <v>22</v>
      </c>
      <c r="AB1600" s="10">
        <f t="shared" si="471"/>
        <v>4.5454545454545456E-2</v>
      </c>
      <c r="AC1600" s="10">
        <f t="shared" si="472"/>
        <v>0.13636363636363635</v>
      </c>
      <c r="AD1600" s="10">
        <f t="shared" si="473"/>
        <v>0.31818181818181818</v>
      </c>
      <c r="AE1600" s="10">
        <f t="shared" si="474"/>
        <v>0.5</v>
      </c>
      <c r="AF1600" s="1">
        <v>1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31</v>
      </c>
      <c r="AO1600" s="20" t="str">
        <f t="shared" si="457"/>
        <v>24-35</v>
      </c>
      <c r="AP1600" s="1">
        <v>2504</v>
      </c>
      <c r="AQ1600" s="1">
        <v>0</v>
      </c>
      <c r="AR1600" s="1">
        <v>0</v>
      </c>
      <c r="AS1600" s="1">
        <v>1</v>
      </c>
      <c r="AT1600" s="1">
        <v>0</v>
      </c>
      <c r="AU1600" s="1">
        <v>0</v>
      </c>
      <c r="AV1600" s="1">
        <v>0</v>
      </c>
      <c r="AW1600" s="1">
        <v>1</v>
      </c>
      <c r="AX1600" s="1">
        <v>0</v>
      </c>
      <c r="AY1600" s="1">
        <v>0</v>
      </c>
      <c r="AZ1600" s="1">
        <v>989</v>
      </c>
      <c r="BA1600" s="23">
        <v>42345</v>
      </c>
      <c r="BB1600" s="25">
        <f t="shared" si="458"/>
        <v>12</v>
      </c>
      <c r="BC1600" s="25" t="str">
        <f t="shared" si="459"/>
        <v>December</v>
      </c>
      <c r="BD1600" s="25">
        <v>1</v>
      </c>
      <c r="BE1600" t="str">
        <f t="shared" si="460"/>
        <v>1130,81217,High income,52,Low spender,0.000640260044079442,0,0,77,493,70,324,146,40,84,1157,0.426101987899741,0.0605012964563526,0.280034572169404,0.12618841832325,0.0345721694036301,0.0726015557476232,1,3,7,11,22,0.0454545454545455,0.136363636363636,0.318181818181818,0.5,1,0,0,0,0,0,0,0,31,24-35,2504,0,0,1,0,0,0,1,0,0,989</v>
      </c>
    </row>
    <row r="1601" spans="1:57" ht="13.2" x14ac:dyDescent="0.25">
      <c r="A1601" s="8">
        <v>267</v>
      </c>
      <c r="B1601" s="1">
        <v>71969</v>
      </c>
      <c r="C1601" s="8" t="str">
        <f t="shared" si="461"/>
        <v>High income</v>
      </c>
      <c r="D1601" s="31">
        <v>1153</v>
      </c>
      <c r="E1601" s="34" t="str">
        <f t="shared" si="462"/>
        <v>High spender</v>
      </c>
      <c r="F1601" s="10">
        <f t="shared" si="456"/>
        <v>1.6020786727618835E-2</v>
      </c>
      <c r="G1601" s="1">
        <v>0</v>
      </c>
      <c r="H1601" s="1">
        <v>1</v>
      </c>
      <c r="I1601" s="1">
        <v>59</v>
      </c>
      <c r="J1601" s="1">
        <v>1000</v>
      </c>
      <c r="K1601" s="1">
        <v>0</v>
      </c>
      <c r="L1601" s="1">
        <v>76</v>
      </c>
      <c r="M1601" s="1">
        <v>0</v>
      </c>
      <c r="N1601" s="1">
        <v>0</v>
      </c>
      <c r="O1601" s="1">
        <v>10</v>
      </c>
      <c r="P1601" s="8">
        <f t="shared" si="463"/>
        <v>1086</v>
      </c>
      <c r="Q1601" s="10">
        <f t="shared" si="464"/>
        <v>0.92081031307550643</v>
      </c>
      <c r="R1601" s="10">
        <f t="shared" si="465"/>
        <v>0</v>
      </c>
      <c r="S1601" s="10">
        <f t="shared" si="466"/>
        <v>6.9981583793738492E-2</v>
      </c>
      <c r="T1601" s="10">
        <f t="shared" si="467"/>
        <v>0</v>
      </c>
      <c r="U1601" s="10">
        <f t="shared" si="468"/>
        <v>0</v>
      </c>
      <c r="V1601" s="10">
        <f t="shared" si="469"/>
        <v>9.2081031307550652E-3</v>
      </c>
      <c r="W1601" s="1">
        <v>3</v>
      </c>
      <c r="X1601" s="1">
        <v>3</v>
      </c>
      <c r="Y1601" s="1">
        <v>4</v>
      </c>
      <c r="Z1601" s="1">
        <v>9</v>
      </c>
      <c r="AA1601" s="8">
        <f t="shared" si="470"/>
        <v>19</v>
      </c>
      <c r="AB1601" s="10">
        <f t="shared" si="471"/>
        <v>0.15789473684210525</v>
      </c>
      <c r="AC1601" s="10">
        <f t="shared" si="472"/>
        <v>0.15789473684210525</v>
      </c>
      <c r="AD1601" s="10">
        <f t="shared" si="473"/>
        <v>0.21052631578947367</v>
      </c>
      <c r="AE1601" s="10">
        <f t="shared" si="474"/>
        <v>0.47368421052631576</v>
      </c>
      <c r="AF1601" s="1">
        <v>8</v>
      </c>
      <c r="AG1601" s="1">
        <v>0</v>
      </c>
      <c r="AH1601" s="1">
        <v>0</v>
      </c>
      <c r="AI1601" s="1">
        <v>0</v>
      </c>
      <c r="AJ1601" s="1">
        <v>1</v>
      </c>
      <c r="AK1601" s="1">
        <v>0</v>
      </c>
      <c r="AL1601" s="1">
        <v>0</v>
      </c>
      <c r="AM1601" s="1">
        <v>0</v>
      </c>
      <c r="AN1601" s="1">
        <v>49</v>
      </c>
      <c r="AO1601" s="20" t="str">
        <f t="shared" si="457"/>
        <v>36-50</v>
      </c>
      <c r="AP1601" s="1">
        <v>2780</v>
      </c>
      <c r="AQ1601" s="1">
        <v>0</v>
      </c>
      <c r="AR1601" s="1">
        <v>1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1</v>
      </c>
      <c r="AZ1601" s="1">
        <v>1066</v>
      </c>
      <c r="BA1601" s="23">
        <v>42069</v>
      </c>
      <c r="BB1601" s="25">
        <f t="shared" si="458"/>
        <v>3</v>
      </c>
      <c r="BC1601" s="25" t="str">
        <f t="shared" si="459"/>
        <v>March</v>
      </c>
      <c r="BD1601" s="25">
        <v>1</v>
      </c>
      <c r="BE1601" t="str">
        <f t="shared" si="460"/>
        <v>267,71969,High income,1153,High spender,0.0160207867276188,0,1,59,1000,0,76,0,0,10,1086,0.920810313075506,0,0.0699815837937385,0,0,0.00920810313075507,3,3,4,9,19,0.157894736842105,0.157894736842105,0.210526315789474,0.473684210526316,8,0,0,0,1,0,0,0,49,36-50,2780,0,1,0,0,0,0,0,0,1,1066</v>
      </c>
    </row>
    <row r="1602" spans="1:57" ht="13.2" x14ac:dyDescent="0.25">
      <c r="A1602" s="8">
        <v>765</v>
      </c>
      <c r="B1602" s="1">
        <v>64108</v>
      </c>
      <c r="C1602" s="8" t="str">
        <f t="shared" si="461"/>
        <v>High income</v>
      </c>
      <c r="D1602" s="31">
        <v>787</v>
      </c>
      <c r="E1602" s="34" t="str">
        <f t="shared" si="462"/>
        <v>High spender</v>
      </c>
      <c r="F1602" s="10">
        <f t="shared" ref="F1602:F1665" si="475">D1602/B1602</f>
        <v>1.227615898171835E-2</v>
      </c>
      <c r="G1602" s="1">
        <v>0</v>
      </c>
      <c r="H1602" s="1">
        <v>1</v>
      </c>
      <c r="I1602" s="1">
        <v>8</v>
      </c>
      <c r="J1602" s="1">
        <v>948</v>
      </c>
      <c r="K1602" s="1">
        <v>10</v>
      </c>
      <c r="L1602" s="1">
        <v>86</v>
      </c>
      <c r="M1602" s="1">
        <v>13</v>
      </c>
      <c r="N1602" s="1">
        <v>21</v>
      </c>
      <c r="O1602" s="1">
        <v>21</v>
      </c>
      <c r="P1602" s="8">
        <f t="shared" si="463"/>
        <v>1099</v>
      </c>
      <c r="Q1602" s="10">
        <f t="shared" si="464"/>
        <v>0.86260236578707916</v>
      </c>
      <c r="R1602" s="10">
        <f t="shared" si="465"/>
        <v>9.0991810737033659E-3</v>
      </c>
      <c r="S1602" s="10">
        <f t="shared" si="466"/>
        <v>7.8252957233848952E-2</v>
      </c>
      <c r="T1602" s="10">
        <f t="shared" si="467"/>
        <v>1.1828935395814377E-2</v>
      </c>
      <c r="U1602" s="10">
        <f t="shared" si="468"/>
        <v>1.9108280254777069E-2</v>
      </c>
      <c r="V1602" s="10">
        <f t="shared" si="469"/>
        <v>1.9108280254777069E-2</v>
      </c>
      <c r="W1602" s="1">
        <v>4</v>
      </c>
      <c r="X1602" s="1">
        <v>6</v>
      </c>
      <c r="Y1602" s="1">
        <v>9</v>
      </c>
      <c r="Z1602" s="1">
        <v>11</v>
      </c>
      <c r="AA1602" s="8">
        <f t="shared" si="470"/>
        <v>30</v>
      </c>
      <c r="AB1602" s="10">
        <f t="shared" si="471"/>
        <v>0.13333333333333333</v>
      </c>
      <c r="AC1602" s="10">
        <f t="shared" si="472"/>
        <v>0.2</v>
      </c>
      <c r="AD1602" s="10">
        <f t="shared" si="473"/>
        <v>0.3</v>
      </c>
      <c r="AE1602" s="10">
        <f t="shared" si="474"/>
        <v>0.36666666666666664</v>
      </c>
      <c r="AF1602" s="1">
        <v>5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67</v>
      </c>
      <c r="AO1602" s="20" t="str">
        <f t="shared" ref="AO1602:AO1665" si="476">IF(AND(AN1602&lt;36,AN1602&gt;23), "24-35",
IF(AND(AN1602&lt;51,AN1602&gt;35), "36-50",
IF(AND(AN1602&lt;66,AN1602&gt;50), "50-65",
IF(AN1602&gt;65, "66+", "N")
)))</f>
        <v>66+</v>
      </c>
      <c r="AP1602" s="1">
        <v>2622</v>
      </c>
      <c r="AQ1602" s="1">
        <v>0</v>
      </c>
      <c r="AR1602" s="1">
        <v>0</v>
      </c>
      <c r="AS1602" s="1">
        <v>1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1</v>
      </c>
      <c r="AZ1602" s="1">
        <v>1057</v>
      </c>
      <c r="BA1602" s="23">
        <v>42227</v>
      </c>
      <c r="BB1602" s="25">
        <f t="shared" ref="BB1602:BB1665" si="477">MONTH(BA1602)</f>
        <v>8</v>
      </c>
      <c r="BC1602" s="25" t="str">
        <f t="shared" ref="BC1602:BC1665" si="478">TEXT(BA1602,"mmmm")</f>
        <v>August</v>
      </c>
      <c r="BD1602" s="25">
        <v>1</v>
      </c>
      <c r="BE1602" t="str">
        <f t="shared" ref="BE1602:BE1665" si="479">_xlfn.TEXTJOIN(",",TRUE,A1602:AZ1602)</f>
        <v>765,64108,High income,787,High spender,0.0122761589817183,0,1,8,948,10,86,13,21,21,1099,0.862602365787079,0.00909918107370337,0.078252957233849,0.0118289353958144,0.0191082802547771,0.0191082802547771,4,6,9,11,30,0.133333333333333,0.2,0.3,0.366666666666667,5,0,0,0,0,0,0,0,67,66+,2622,0,0,1,0,0,0,0,0,1,1057</v>
      </c>
    </row>
    <row r="1603" spans="1:57" ht="13.2" x14ac:dyDescent="0.25">
      <c r="A1603" s="8">
        <v>264</v>
      </c>
      <c r="B1603" s="1">
        <v>63342</v>
      </c>
      <c r="C1603" s="8" t="str">
        <f t="shared" ref="C1603:C1666" si="480">IF(B1603&lt;=AVERAGE(B:B),"Low income", "High income")</f>
        <v>High income</v>
      </c>
      <c r="D1603" s="31">
        <v>25</v>
      </c>
      <c r="E1603" s="34" t="str">
        <f t="shared" ref="E1603:E1666" si="481">IF(D1603&lt;=AVERAGE(D:D),"Low spender", "High spender")</f>
        <v>Low spender</v>
      </c>
      <c r="F1603" s="10">
        <f t="shared" si="475"/>
        <v>3.9468283287550125E-4</v>
      </c>
      <c r="G1603" s="1">
        <v>0</v>
      </c>
      <c r="H1603" s="1">
        <v>1</v>
      </c>
      <c r="I1603" s="1">
        <v>48</v>
      </c>
      <c r="J1603" s="1">
        <v>918</v>
      </c>
      <c r="K1603" s="1">
        <v>21</v>
      </c>
      <c r="L1603" s="1">
        <v>118</v>
      </c>
      <c r="M1603" s="1">
        <v>13</v>
      </c>
      <c r="N1603" s="1">
        <v>10</v>
      </c>
      <c r="O1603" s="1">
        <v>21</v>
      </c>
      <c r="P1603" s="8">
        <f t="shared" ref="P1603:P1666" si="482">SUM(J1603:O1603)</f>
        <v>1101</v>
      </c>
      <c r="Q1603" s="10">
        <f t="shared" ref="Q1603:Q1666" si="483">IF(P1603=0,0,J1603/P1603)</f>
        <v>0.83378746594005448</v>
      </c>
      <c r="R1603" s="10">
        <f t="shared" ref="R1603:R1666" si="484">IF(P1603=0,0,K1603/P1603)</f>
        <v>1.9073569482288829E-2</v>
      </c>
      <c r="S1603" s="10">
        <f t="shared" ref="S1603:S1666" si="485">IF(P1603=0,0,L1603/P1603)</f>
        <v>0.10717529518619437</v>
      </c>
      <c r="T1603" s="10">
        <f t="shared" ref="T1603:T1666" si="486">IF(P1603=0,0,M1603/P1603)</f>
        <v>1.1807447774750226E-2</v>
      </c>
      <c r="U1603" s="10">
        <f t="shared" ref="U1603:U1666" si="487">IF(P1603=0,0,N1603/P1603)</f>
        <v>9.0826521344232521E-3</v>
      </c>
      <c r="V1603" s="10">
        <f t="shared" ref="V1603:V1666" si="488">IF(P1603=0,0,O1603/P1603)</f>
        <v>1.9073569482288829E-2</v>
      </c>
      <c r="W1603" s="1">
        <v>3</v>
      </c>
      <c r="X1603" s="1">
        <v>8</v>
      </c>
      <c r="Y1603" s="1">
        <v>3</v>
      </c>
      <c r="Z1603" s="1">
        <v>5</v>
      </c>
      <c r="AA1603" s="8">
        <f t="shared" ref="AA1603:AA1666" si="489">SUM(W1603:Z1603)</f>
        <v>19</v>
      </c>
      <c r="AB1603" s="10">
        <f t="shared" ref="AB1603:AB1666" si="490">IF(AA1603=0,0,W1603/AA1603)</f>
        <v>0.15789473684210525</v>
      </c>
      <c r="AC1603" s="10">
        <f t="shared" ref="AC1603:AC1666" si="491">IF(AA1603=0,0,X1603/AA1603)</f>
        <v>0.42105263157894735</v>
      </c>
      <c r="AD1603" s="10">
        <f t="shared" ref="AD1603:AD1666" si="492">IF(AA1603=0,0,Y1603/AA1603)</f>
        <v>0.15789473684210525</v>
      </c>
      <c r="AE1603" s="10">
        <f t="shared" ref="AE1603:AE1666" si="493">IF(AA1603=0,0,Z1603/AA1603)</f>
        <v>0.26315789473684209</v>
      </c>
      <c r="AF1603" s="1">
        <v>6</v>
      </c>
      <c r="AG1603" s="1">
        <v>0</v>
      </c>
      <c r="AH1603" s="1">
        <v>0</v>
      </c>
      <c r="AI1603" s="1">
        <v>0</v>
      </c>
      <c r="AJ1603" s="1">
        <v>1</v>
      </c>
      <c r="AK1603" s="1">
        <v>0</v>
      </c>
      <c r="AL1603" s="1">
        <v>0</v>
      </c>
      <c r="AM1603" s="1">
        <v>0</v>
      </c>
      <c r="AN1603" s="1">
        <v>59</v>
      </c>
      <c r="AO1603" s="20" t="str">
        <f t="shared" si="476"/>
        <v>50-65</v>
      </c>
      <c r="AP1603" s="1">
        <v>2780</v>
      </c>
      <c r="AQ1603" s="1">
        <v>0</v>
      </c>
      <c r="AR1603" s="1">
        <v>0</v>
      </c>
      <c r="AS1603" s="1">
        <v>0</v>
      </c>
      <c r="AT1603" s="1">
        <v>1</v>
      </c>
      <c r="AU1603" s="1">
        <v>0</v>
      </c>
      <c r="AV1603" s="1">
        <v>0</v>
      </c>
      <c r="AW1603" s="1">
        <v>0</v>
      </c>
      <c r="AX1603" s="1">
        <v>0</v>
      </c>
      <c r="AY1603" s="1">
        <v>1</v>
      </c>
      <c r="AZ1603" s="1">
        <v>1059</v>
      </c>
      <c r="BA1603" s="23">
        <v>42069</v>
      </c>
      <c r="BB1603" s="25">
        <f t="shared" si="477"/>
        <v>3</v>
      </c>
      <c r="BC1603" s="25" t="str">
        <f t="shared" si="478"/>
        <v>March</v>
      </c>
      <c r="BD1603" s="25">
        <v>1</v>
      </c>
      <c r="BE1603" t="str">
        <f t="shared" si="479"/>
        <v>264,63342,High income,25,Low spender,0.000394682832875501,0,1,48,918,21,118,13,10,21,1101,0.833787465940054,0.0190735694822888,0.107175295186194,0.0118074477747502,0.00908265213442325,0.0190735694822888,3,8,3,5,19,0.157894736842105,0.421052631578947,0.157894736842105,0.263157894736842,6,0,0,0,1,0,0,0,59,50-65,2780,0,0,0,1,0,0,0,0,1,1059</v>
      </c>
    </row>
    <row r="1604" spans="1:57" ht="13.2" x14ac:dyDescent="0.25">
      <c r="A1604" s="8">
        <v>266</v>
      </c>
      <c r="B1604" s="1">
        <v>63342</v>
      </c>
      <c r="C1604" s="8" t="str">
        <f t="shared" si="480"/>
        <v>High income</v>
      </c>
      <c r="D1604" s="31">
        <v>918</v>
      </c>
      <c r="E1604" s="34" t="str">
        <f t="shared" si="481"/>
        <v>High spender</v>
      </c>
      <c r="F1604" s="10">
        <f t="shared" si="475"/>
        <v>1.4492753623188406E-2</v>
      </c>
      <c r="G1604" s="1">
        <v>0</v>
      </c>
      <c r="H1604" s="1">
        <v>1</v>
      </c>
      <c r="I1604" s="1">
        <v>48</v>
      </c>
      <c r="J1604" s="1">
        <v>918</v>
      </c>
      <c r="K1604" s="1">
        <v>21</v>
      </c>
      <c r="L1604" s="1">
        <v>118</v>
      </c>
      <c r="M1604" s="1">
        <v>13</v>
      </c>
      <c r="N1604" s="1">
        <v>10</v>
      </c>
      <c r="O1604" s="1">
        <v>21</v>
      </c>
      <c r="P1604" s="8">
        <f t="shared" si="482"/>
        <v>1101</v>
      </c>
      <c r="Q1604" s="10">
        <f t="shared" si="483"/>
        <v>0.83378746594005448</v>
      </c>
      <c r="R1604" s="10">
        <f t="shared" si="484"/>
        <v>1.9073569482288829E-2</v>
      </c>
      <c r="S1604" s="10">
        <f t="shared" si="485"/>
        <v>0.10717529518619437</v>
      </c>
      <c r="T1604" s="10">
        <f t="shared" si="486"/>
        <v>1.1807447774750226E-2</v>
      </c>
      <c r="U1604" s="10">
        <f t="shared" si="487"/>
        <v>9.0826521344232521E-3</v>
      </c>
      <c r="V1604" s="10">
        <f t="shared" si="488"/>
        <v>1.9073569482288829E-2</v>
      </c>
      <c r="W1604" s="1">
        <v>3</v>
      </c>
      <c r="X1604" s="1">
        <v>8</v>
      </c>
      <c r="Y1604" s="1">
        <v>3</v>
      </c>
      <c r="Z1604" s="1">
        <v>5</v>
      </c>
      <c r="AA1604" s="8">
        <f t="shared" si="489"/>
        <v>19</v>
      </c>
      <c r="AB1604" s="10">
        <f t="shared" si="490"/>
        <v>0.15789473684210525</v>
      </c>
      <c r="AC1604" s="10">
        <f t="shared" si="491"/>
        <v>0.42105263157894735</v>
      </c>
      <c r="AD1604" s="10">
        <f t="shared" si="492"/>
        <v>0.15789473684210525</v>
      </c>
      <c r="AE1604" s="10">
        <f t="shared" si="493"/>
        <v>0.26315789473684209</v>
      </c>
      <c r="AF1604" s="1">
        <v>6</v>
      </c>
      <c r="AG1604" s="1">
        <v>0</v>
      </c>
      <c r="AH1604" s="1">
        <v>0</v>
      </c>
      <c r="AI1604" s="1">
        <v>0</v>
      </c>
      <c r="AJ1604" s="1">
        <v>1</v>
      </c>
      <c r="AK1604" s="1">
        <v>0</v>
      </c>
      <c r="AL1604" s="1">
        <v>0</v>
      </c>
      <c r="AM1604" s="1">
        <v>1</v>
      </c>
      <c r="AN1604" s="1">
        <v>59</v>
      </c>
      <c r="AO1604" s="20" t="str">
        <f t="shared" si="476"/>
        <v>50-65</v>
      </c>
      <c r="AP1604" s="1">
        <v>2780</v>
      </c>
      <c r="AQ1604" s="1">
        <v>0</v>
      </c>
      <c r="AR1604" s="1">
        <v>0</v>
      </c>
      <c r="AS1604" s="1">
        <v>0</v>
      </c>
      <c r="AT1604" s="1">
        <v>1</v>
      </c>
      <c r="AU1604" s="1">
        <v>0</v>
      </c>
      <c r="AV1604" s="1">
        <v>0</v>
      </c>
      <c r="AW1604" s="1">
        <v>0</v>
      </c>
      <c r="AX1604" s="1">
        <v>0</v>
      </c>
      <c r="AY1604" s="1">
        <v>1</v>
      </c>
      <c r="AZ1604" s="1">
        <v>1059</v>
      </c>
      <c r="BA1604" s="23">
        <v>42069</v>
      </c>
      <c r="BB1604" s="25">
        <f t="shared" si="477"/>
        <v>3</v>
      </c>
      <c r="BC1604" s="25" t="str">
        <f t="shared" si="478"/>
        <v>March</v>
      </c>
      <c r="BD1604" s="25">
        <v>1</v>
      </c>
      <c r="BE1604" t="str">
        <f t="shared" si="479"/>
        <v>266,63342,High income,918,High spender,0.0144927536231884,0,1,48,918,21,118,13,10,21,1101,0.833787465940054,0.0190735694822888,0.107175295186194,0.0118074477747502,0.00908265213442325,0.0190735694822888,3,8,3,5,19,0.157894736842105,0.421052631578947,0.157894736842105,0.263157894736842,6,0,0,0,1,0,0,1,59,50-65,2780,0,0,0,1,0,0,0,0,1,1059</v>
      </c>
    </row>
    <row r="1605" spans="1:57" ht="13.2" x14ac:dyDescent="0.25">
      <c r="A1605" s="8">
        <v>1219</v>
      </c>
      <c r="B1605" s="1">
        <v>66636</v>
      </c>
      <c r="C1605" s="8" t="str">
        <f t="shared" si="480"/>
        <v>High income</v>
      </c>
      <c r="D1605" s="31">
        <v>218</v>
      </c>
      <c r="E1605" s="34" t="str">
        <f t="shared" si="481"/>
        <v>Low spender</v>
      </c>
      <c r="F1605" s="10">
        <f t="shared" si="475"/>
        <v>3.2715048922504352E-3</v>
      </c>
      <c r="G1605" s="1">
        <v>0</v>
      </c>
      <c r="H1605" s="1">
        <v>0</v>
      </c>
      <c r="I1605" s="1">
        <v>64</v>
      </c>
      <c r="J1605" s="1">
        <v>291</v>
      </c>
      <c r="K1605" s="1">
        <v>10</v>
      </c>
      <c r="L1605" s="1">
        <v>689</v>
      </c>
      <c r="M1605" s="1">
        <v>84</v>
      </c>
      <c r="N1605" s="1">
        <v>10</v>
      </c>
      <c r="O1605" s="1">
        <v>0</v>
      </c>
      <c r="P1605" s="8">
        <f t="shared" si="482"/>
        <v>1084</v>
      </c>
      <c r="Q1605" s="10">
        <f t="shared" si="483"/>
        <v>0.26845018450184505</v>
      </c>
      <c r="R1605" s="10">
        <f t="shared" si="484"/>
        <v>9.2250922509225092E-3</v>
      </c>
      <c r="S1605" s="10">
        <f t="shared" si="485"/>
        <v>0.63560885608856088</v>
      </c>
      <c r="T1605" s="10">
        <f t="shared" si="486"/>
        <v>7.7490774907749083E-2</v>
      </c>
      <c r="U1605" s="10">
        <f t="shared" si="487"/>
        <v>9.2250922509225092E-3</v>
      </c>
      <c r="V1605" s="10">
        <f t="shared" si="488"/>
        <v>0</v>
      </c>
      <c r="W1605" s="1">
        <v>1</v>
      </c>
      <c r="X1605" s="1">
        <v>3</v>
      </c>
      <c r="Y1605" s="1">
        <v>4</v>
      </c>
      <c r="Z1605" s="1">
        <v>9</v>
      </c>
      <c r="AA1605" s="8">
        <f t="shared" si="489"/>
        <v>17</v>
      </c>
      <c r="AB1605" s="10">
        <f t="shared" si="490"/>
        <v>5.8823529411764705E-2</v>
      </c>
      <c r="AC1605" s="10">
        <f t="shared" si="491"/>
        <v>0.17647058823529413</v>
      </c>
      <c r="AD1605" s="10">
        <f t="shared" si="492"/>
        <v>0.23529411764705882</v>
      </c>
      <c r="AE1605" s="10">
        <f t="shared" si="493"/>
        <v>0.52941176470588236</v>
      </c>
      <c r="AF1605" s="1">
        <v>1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63</v>
      </c>
      <c r="AO1605" s="20" t="str">
        <f t="shared" si="476"/>
        <v>50-65</v>
      </c>
      <c r="AP1605" s="1">
        <v>2475</v>
      </c>
      <c r="AQ1605" s="1">
        <v>0</v>
      </c>
      <c r="AR1605" s="1">
        <v>0</v>
      </c>
      <c r="AS1605" s="1">
        <v>0</v>
      </c>
      <c r="AT1605" s="1">
        <v>1</v>
      </c>
      <c r="AU1605" s="1">
        <v>0</v>
      </c>
      <c r="AV1605" s="1">
        <v>0</v>
      </c>
      <c r="AW1605" s="1">
        <v>0</v>
      </c>
      <c r="AX1605" s="1">
        <v>1</v>
      </c>
      <c r="AY1605" s="1">
        <v>0</v>
      </c>
      <c r="AZ1605" s="1">
        <v>1084</v>
      </c>
      <c r="BA1605" s="23">
        <v>42374</v>
      </c>
      <c r="BB1605" s="25">
        <f t="shared" si="477"/>
        <v>1</v>
      </c>
      <c r="BC1605" s="25" t="str">
        <f t="shared" si="478"/>
        <v>January</v>
      </c>
      <c r="BD1605" s="25">
        <v>1</v>
      </c>
      <c r="BE1605" t="str">
        <f t="shared" si="479"/>
        <v>1219,66636,High income,218,Low spender,0.00327150489225044,0,0,64,291,10,689,84,10,0,1084,0.268450184501845,0.00922509225092251,0.635608856088561,0.0774907749077491,0.00922509225092251,0,1,3,4,9,17,0.0588235294117647,0.176470588235294,0.235294117647059,0.529411764705882,1,0,0,0,0,0,0,0,63,50-65,2475,0,0,0,1,0,0,0,1,0,1084</v>
      </c>
    </row>
    <row r="1606" spans="1:57" ht="13.2" x14ac:dyDescent="0.25">
      <c r="A1606" s="8">
        <v>763</v>
      </c>
      <c r="B1606" s="1">
        <v>62745</v>
      </c>
      <c r="C1606" s="8" t="str">
        <f t="shared" si="480"/>
        <v>High income</v>
      </c>
      <c r="D1606" s="31">
        <v>64</v>
      </c>
      <c r="E1606" s="34" t="str">
        <f t="shared" si="481"/>
        <v>Low spender</v>
      </c>
      <c r="F1606" s="10">
        <f t="shared" si="475"/>
        <v>1.0200015937524903E-3</v>
      </c>
      <c r="G1606" s="1">
        <v>0</v>
      </c>
      <c r="H1606" s="1">
        <v>1</v>
      </c>
      <c r="I1606" s="1">
        <v>89</v>
      </c>
      <c r="J1606" s="1">
        <v>562</v>
      </c>
      <c r="K1606" s="1">
        <v>21</v>
      </c>
      <c r="L1606" s="1">
        <v>464</v>
      </c>
      <c r="M1606" s="1">
        <v>28</v>
      </c>
      <c r="N1606" s="1">
        <v>10</v>
      </c>
      <c r="O1606" s="1">
        <v>32</v>
      </c>
      <c r="P1606" s="8">
        <f t="shared" si="482"/>
        <v>1117</v>
      </c>
      <c r="Q1606" s="10">
        <f t="shared" si="483"/>
        <v>0.50313339301700988</v>
      </c>
      <c r="R1606" s="10">
        <f t="shared" si="484"/>
        <v>1.8800358102059087E-2</v>
      </c>
      <c r="S1606" s="10">
        <f t="shared" si="485"/>
        <v>0.41539838854073413</v>
      </c>
      <c r="T1606" s="10">
        <f t="shared" si="486"/>
        <v>2.5067144136078783E-2</v>
      </c>
      <c r="U1606" s="10">
        <f t="shared" si="487"/>
        <v>8.9525514771709933E-3</v>
      </c>
      <c r="V1606" s="10">
        <f t="shared" si="488"/>
        <v>2.864816472694718E-2</v>
      </c>
      <c r="W1606" s="1">
        <v>3</v>
      </c>
      <c r="X1606" s="1">
        <v>7</v>
      </c>
      <c r="Y1606" s="1">
        <v>8</v>
      </c>
      <c r="Z1606" s="1">
        <v>11</v>
      </c>
      <c r="AA1606" s="8">
        <f t="shared" si="489"/>
        <v>29</v>
      </c>
      <c r="AB1606" s="10">
        <f t="shared" si="490"/>
        <v>0.10344827586206896</v>
      </c>
      <c r="AC1606" s="10">
        <f t="shared" si="491"/>
        <v>0.2413793103448276</v>
      </c>
      <c r="AD1606" s="10">
        <f t="shared" si="492"/>
        <v>0.27586206896551724</v>
      </c>
      <c r="AE1606" s="10">
        <f t="shared" si="493"/>
        <v>0.37931034482758619</v>
      </c>
      <c r="AF1606" s="1">
        <v>5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55</v>
      </c>
      <c r="AO1606" s="20" t="str">
        <f t="shared" si="476"/>
        <v>50-65</v>
      </c>
      <c r="AP1606" s="1">
        <v>2622</v>
      </c>
      <c r="AQ1606" s="1">
        <v>0</v>
      </c>
      <c r="AR1606" s="1">
        <v>1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1</v>
      </c>
      <c r="AZ1606" s="1">
        <v>1053</v>
      </c>
      <c r="BA1606" s="23">
        <v>42227</v>
      </c>
      <c r="BB1606" s="25">
        <f t="shared" si="477"/>
        <v>8</v>
      </c>
      <c r="BC1606" s="25" t="str">
        <f t="shared" si="478"/>
        <v>August</v>
      </c>
      <c r="BD1606" s="25">
        <v>1</v>
      </c>
      <c r="BE1606" t="str">
        <f t="shared" si="479"/>
        <v>763,62745,High income,64,Low spender,0.00102000159375249,0,1,89,562,21,464,28,10,32,1117,0.50313339301701,0.0188003581020591,0.415398388540734,0.0250671441360788,0.00895255147717099,0.0286481647269472,3,7,8,11,29,0.103448275862069,0.241379310344828,0.275862068965517,0.379310344827586,5,0,0,0,0,0,0,0,55,50-65,2622,0,1,0,0,0,0,0,0,1,1053</v>
      </c>
    </row>
    <row r="1607" spans="1:57" ht="13.2" x14ac:dyDescent="0.25">
      <c r="A1607" s="8">
        <v>120</v>
      </c>
      <c r="B1607" s="1">
        <v>63943</v>
      </c>
      <c r="C1607" s="8" t="str">
        <f t="shared" si="480"/>
        <v>High income</v>
      </c>
      <c r="D1607" s="31">
        <v>1164</v>
      </c>
      <c r="E1607" s="34" t="str">
        <f t="shared" si="481"/>
        <v>High spender</v>
      </c>
      <c r="F1607" s="10">
        <f t="shared" si="475"/>
        <v>1.8203712681607056E-2</v>
      </c>
      <c r="G1607" s="1">
        <v>0</v>
      </c>
      <c r="H1607" s="1">
        <v>1</v>
      </c>
      <c r="I1607" s="1">
        <v>50</v>
      </c>
      <c r="J1607" s="1">
        <v>423</v>
      </c>
      <c r="K1607" s="1">
        <v>184</v>
      </c>
      <c r="L1607" s="1">
        <v>368</v>
      </c>
      <c r="M1607" s="1">
        <v>13</v>
      </c>
      <c r="N1607" s="1">
        <v>97</v>
      </c>
      <c r="O1607" s="1">
        <v>21</v>
      </c>
      <c r="P1607" s="8">
        <f t="shared" si="482"/>
        <v>1106</v>
      </c>
      <c r="Q1607" s="10">
        <f t="shared" si="483"/>
        <v>0.38245931283905965</v>
      </c>
      <c r="R1607" s="10">
        <f t="shared" si="484"/>
        <v>0.16636528028933092</v>
      </c>
      <c r="S1607" s="10">
        <f t="shared" si="485"/>
        <v>0.33273056057866185</v>
      </c>
      <c r="T1607" s="10">
        <f t="shared" si="486"/>
        <v>1.1754068716094032E-2</v>
      </c>
      <c r="U1607" s="10">
        <f t="shared" si="487"/>
        <v>8.7703435804701621E-2</v>
      </c>
      <c r="V1607" s="10">
        <f t="shared" si="488"/>
        <v>1.8987341772151899E-2</v>
      </c>
      <c r="W1607" s="1">
        <v>1</v>
      </c>
      <c r="X1607" s="1">
        <v>6</v>
      </c>
      <c r="Y1607" s="1">
        <v>4</v>
      </c>
      <c r="Z1607" s="1">
        <v>6</v>
      </c>
      <c r="AA1607" s="8">
        <f t="shared" si="489"/>
        <v>17</v>
      </c>
      <c r="AB1607" s="10">
        <f t="shared" si="490"/>
        <v>5.8823529411764705E-2</v>
      </c>
      <c r="AC1607" s="10">
        <f t="shared" si="491"/>
        <v>0.35294117647058826</v>
      </c>
      <c r="AD1607" s="10">
        <f t="shared" si="492"/>
        <v>0.23529411764705882</v>
      </c>
      <c r="AE1607" s="10">
        <f t="shared" si="493"/>
        <v>0.35294117647058826</v>
      </c>
      <c r="AF1607" s="1">
        <v>5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64</v>
      </c>
      <c r="AO1607" s="20" t="str">
        <f t="shared" si="476"/>
        <v>50-65</v>
      </c>
      <c r="AP1607" s="1">
        <v>2824</v>
      </c>
      <c r="AQ1607" s="1">
        <v>0</v>
      </c>
      <c r="AR1607" s="1">
        <v>1</v>
      </c>
      <c r="AS1607" s="1">
        <v>0</v>
      </c>
      <c r="AT1607" s="1">
        <v>0</v>
      </c>
      <c r="AU1607" s="1">
        <v>0</v>
      </c>
      <c r="AV1607" s="1">
        <v>0</v>
      </c>
      <c r="AW1607" s="1">
        <v>1</v>
      </c>
      <c r="AX1607" s="1">
        <v>0</v>
      </c>
      <c r="AY1607" s="1">
        <v>0</v>
      </c>
      <c r="AZ1607" s="1">
        <v>1064</v>
      </c>
      <c r="BA1607" s="23">
        <v>42025</v>
      </c>
      <c r="BB1607" s="25">
        <f t="shared" si="477"/>
        <v>1</v>
      </c>
      <c r="BC1607" s="25" t="str">
        <f t="shared" si="478"/>
        <v>January</v>
      </c>
      <c r="BD1607" s="25">
        <v>1</v>
      </c>
      <c r="BE1607" t="str">
        <f t="shared" si="479"/>
        <v>120,63943,High income,1164,High spender,0.0182037126816071,0,1,50,423,184,368,13,97,21,1106,0.38245931283906,0.166365280289331,0.332730560578662,0.011754068716094,0.0877034358047016,0.0189873417721519,1,6,4,6,17,0.0588235294117647,0.352941176470588,0.235294117647059,0.352941176470588,5,0,0,0,0,0,0,0,64,50-65,2824,0,1,0,0,0,0,1,0,0,1064</v>
      </c>
    </row>
    <row r="1608" spans="1:57" ht="13.2" x14ac:dyDescent="0.25">
      <c r="A1608" s="8">
        <v>909</v>
      </c>
      <c r="B1608" s="1">
        <v>83664</v>
      </c>
      <c r="C1608" s="8" t="str">
        <f t="shared" si="480"/>
        <v>High income</v>
      </c>
      <c r="D1608" s="31">
        <v>1570</v>
      </c>
      <c r="E1608" s="34" t="str">
        <f t="shared" si="481"/>
        <v>High spender</v>
      </c>
      <c r="F1608" s="10">
        <f t="shared" si="475"/>
        <v>1.8765538343851598E-2</v>
      </c>
      <c r="G1608" s="1">
        <v>1</v>
      </c>
      <c r="H1608" s="1">
        <v>1</v>
      </c>
      <c r="I1608" s="1">
        <v>57</v>
      </c>
      <c r="J1608" s="1">
        <v>866</v>
      </c>
      <c r="K1608" s="1">
        <v>21</v>
      </c>
      <c r="L1608" s="1">
        <v>151</v>
      </c>
      <c r="M1608" s="1">
        <v>28</v>
      </c>
      <c r="N1608" s="1">
        <v>21</v>
      </c>
      <c r="O1608" s="1">
        <v>86</v>
      </c>
      <c r="P1608" s="8">
        <f t="shared" si="482"/>
        <v>1173</v>
      </c>
      <c r="Q1608" s="10">
        <f t="shared" si="483"/>
        <v>0.73827791986359759</v>
      </c>
      <c r="R1608" s="10">
        <f t="shared" si="484"/>
        <v>1.7902813299232736E-2</v>
      </c>
      <c r="S1608" s="10">
        <f t="shared" si="485"/>
        <v>0.1287297527706735</v>
      </c>
      <c r="T1608" s="10">
        <f t="shared" si="486"/>
        <v>2.3870417732310314E-2</v>
      </c>
      <c r="U1608" s="10">
        <f t="shared" si="487"/>
        <v>1.7902813299232736E-2</v>
      </c>
      <c r="V1608" s="10">
        <f t="shared" si="488"/>
        <v>7.3316283034953106E-2</v>
      </c>
      <c r="W1608" s="1">
        <v>3</v>
      </c>
      <c r="X1608" s="1">
        <v>2</v>
      </c>
      <c r="Y1608" s="1">
        <v>2</v>
      </c>
      <c r="Z1608" s="1">
        <v>12</v>
      </c>
      <c r="AA1608" s="8">
        <f t="shared" si="489"/>
        <v>19</v>
      </c>
      <c r="AB1608" s="10">
        <f t="shared" si="490"/>
        <v>0.15789473684210525</v>
      </c>
      <c r="AC1608" s="10">
        <f t="shared" si="491"/>
        <v>0.10526315789473684</v>
      </c>
      <c r="AD1608" s="10">
        <f t="shared" si="492"/>
        <v>0.10526315789473684</v>
      </c>
      <c r="AE1608" s="10">
        <f t="shared" si="493"/>
        <v>0.63157894736842102</v>
      </c>
      <c r="AF1608" s="1">
        <v>5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52</v>
      </c>
      <c r="AO1608" s="20" t="str">
        <f t="shared" si="476"/>
        <v>50-65</v>
      </c>
      <c r="AP1608" s="1">
        <v>2576</v>
      </c>
      <c r="AQ1608" s="1">
        <v>1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1</v>
      </c>
      <c r="AZ1608" s="1">
        <v>1001</v>
      </c>
      <c r="BA1608" s="23">
        <v>42273</v>
      </c>
      <c r="BB1608" s="25">
        <f t="shared" si="477"/>
        <v>9</v>
      </c>
      <c r="BC1608" s="25" t="str">
        <f t="shared" si="478"/>
        <v>September</v>
      </c>
      <c r="BD1608" s="25">
        <v>1</v>
      </c>
      <c r="BE1608" t="str">
        <f t="shared" si="479"/>
        <v>909,83664,High income,1570,High spender,0.0187655383438516,1,1,57,866,21,151,28,21,86,1173,0.738277919863598,0.0179028132992327,0.128729752770674,0.0238704177323103,0.0179028132992327,0.0733162830349531,3,2,2,12,19,0.157894736842105,0.105263157894737,0.105263157894737,0.631578947368421,5,0,0,0,0,0,0,0,52,50-65,2576,1,0,0,0,0,0,0,0,1,1001</v>
      </c>
    </row>
    <row r="1609" spans="1:57" ht="13.2" x14ac:dyDescent="0.25">
      <c r="A1609" s="8">
        <v>1874</v>
      </c>
      <c r="B1609" s="1">
        <v>77972</v>
      </c>
      <c r="C1609" s="8" t="str">
        <f t="shared" si="480"/>
        <v>High income</v>
      </c>
      <c r="D1609" s="31">
        <v>61</v>
      </c>
      <c r="E1609" s="34" t="str">
        <f t="shared" si="481"/>
        <v>Low spender</v>
      </c>
      <c r="F1609" s="10">
        <f t="shared" si="475"/>
        <v>7.8233211922228488E-4</v>
      </c>
      <c r="G1609" s="1">
        <v>0</v>
      </c>
      <c r="H1609" s="1">
        <v>0</v>
      </c>
      <c r="I1609" s="1">
        <v>18</v>
      </c>
      <c r="J1609" s="1">
        <v>613</v>
      </c>
      <c r="K1609" s="1">
        <v>22</v>
      </c>
      <c r="L1609" s="1">
        <v>319</v>
      </c>
      <c r="M1609" s="1">
        <v>33</v>
      </c>
      <c r="N1609" s="1">
        <v>102</v>
      </c>
      <c r="O1609" s="1">
        <v>12</v>
      </c>
      <c r="P1609" s="8">
        <f t="shared" si="482"/>
        <v>1101</v>
      </c>
      <c r="Q1609" s="10">
        <f t="shared" si="483"/>
        <v>0.55676657584014533</v>
      </c>
      <c r="R1609" s="10">
        <f t="shared" si="484"/>
        <v>1.9981834695731154E-2</v>
      </c>
      <c r="S1609" s="10">
        <f t="shared" si="485"/>
        <v>0.28973660308810173</v>
      </c>
      <c r="T1609" s="10">
        <f t="shared" si="486"/>
        <v>2.9972752043596729E-2</v>
      </c>
      <c r="U1609" s="10">
        <f t="shared" si="487"/>
        <v>9.264305177111716E-2</v>
      </c>
      <c r="V1609" s="10">
        <f t="shared" si="488"/>
        <v>1.0899182561307902E-2</v>
      </c>
      <c r="W1609" s="1">
        <v>1</v>
      </c>
      <c r="X1609" s="1">
        <v>4</v>
      </c>
      <c r="Y1609" s="1">
        <v>6</v>
      </c>
      <c r="Z1609" s="1">
        <v>9</v>
      </c>
      <c r="AA1609" s="8">
        <f t="shared" si="489"/>
        <v>20</v>
      </c>
      <c r="AB1609" s="10">
        <f t="shared" si="490"/>
        <v>0.05</v>
      </c>
      <c r="AC1609" s="10">
        <f t="shared" si="491"/>
        <v>0.2</v>
      </c>
      <c r="AD1609" s="10">
        <f t="shared" si="492"/>
        <v>0.3</v>
      </c>
      <c r="AE1609" s="10">
        <f t="shared" si="493"/>
        <v>0.45</v>
      </c>
      <c r="AF1609" s="1">
        <v>1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66</v>
      </c>
      <c r="AO1609" s="20" t="str">
        <f t="shared" si="476"/>
        <v>66+</v>
      </c>
      <c r="AP1609" s="1">
        <v>2262</v>
      </c>
      <c r="AQ1609" s="1">
        <v>0</v>
      </c>
      <c r="AR1609" s="1">
        <v>0</v>
      </c>
      <c r="AS1609" s="1">
        <v>0</v>
      </c>
      <c r="AT1609" s="1">
        <v>1</v>
      </c>
      <c r="AU1609" s="1">
        <v>0</v>
      </c>
      <c r="AV1609" s="1">
        <v>0</v>
      </c>
      <c r="AW1609" s="1">
        <v>1</v>
      </c>
      <c r="AX1609" s="1">
        <v>0</v>
      </c>
      <c r="AY1609" s="1">
        <v>0</v>
      </c>
      <c r="AZ1609" s="1">
        <v>1077</v>
      </c>
      <c r="BA1609" s="23">
        <v>42587</v>
      </c>
      <c r="BB1609" s="25">
        <f t="shared" si="477"/>
        <v>8</v>
      </c>
      <c r="BC1609" s="25" t="str">
        <f t="shared" si="478"/>
        <v>August</v>
      </c>
      <c r="BD1609" s="25">
        <v>1</v>
      </c>
      <c r="BE1609" t="str">
        <f t="shared" si="479"/>
        <v>1874,77972,High income,61,Low spender,0.000782332119222285,0,0,18,613,22,319,33,102,12,1101,0.556766575840145,0.0199818346957312,0.289736603088102,0.0299727520435967,0.0926430517711172,0.0108991825613079,1,4,6,9,20,0.05,0.2,0.3,0.45,1,0,0,0,0,0,0,0,66,66+,2262,0,0,0,1,0,0,1,0,0,1077</v>
      </c>
    </row>
    <row r="1610" spans="1:57" ht="13.2" x14ac:dyDescent="0.25">
      <c r="A1610" s="8">
        <v>1618</v>
      </c>
      <c r="B1610" s="1">
        <v>92533</v>
      </c>
      <c r="C1610" s="8" t="str">
        <f t="shared" si="480"/>
        <v>High income</v>
      </c>
      <c r="D1610" s="31">
        <v>866</v>
      </c>
      <c r="E1610" s="34" t="str">
        <f t="shared" si="481"/>
        <v>High spender</v>
      </c>
      <c r="F1610" s="10">
        <f t="shared" si="475"/>
        <v>9.3588233387007884E-3</v>
      </c>
      <c r="G1610" s="1">
        <v>0</v>
      </c>
      <c r="H1610" s="1">
        <v>0</v>
      </c>
      <c r="I1610" s="1">
        <v>84</v>
      </c>
      <c r="J1610" s="1">
        <v>693</v>
      </c>
      <c r="K1610" s="1">
        <v>21</v>
      </c>
      <c r="L1610" s="1">
        <v>118</v>
      </c>
      <c r="M1610" s="1">
        <v>110</v>
      </c>
      <c r="N1610" s="1">
        <v>147</v>
      </c>
      <c r="O1610" s="1">
        <v>42</v>
      </c>
      <c r="P1610" s="8">
        <f t="shared" si="482"/>
        <v>1131</v>
      </c>
      <c r="Q1610" s="10">
        <f t="shared" si="483"/>
        <v>0.61273209549071617</v>
      </c>
      <c r="R1610" s="10">
        <f t="shared" si="484"/>
        <v>1.8567639257294429E-2</v>
      </c>
      <c r="S1610" s="10">
        <f t="shared" si="485"/>
        <v>0.10433244916003537</v>
      </c>
      <c r="T1610" s="10">
        <f t="shared" si="486"/>
        <v>9.7259062776304153E-2</v>
      </c>
      <c r="U1610" s="10">
        <f t="shared" si="487"/>
        <v>0.129973474801061</v>
      </c>
      <c r="V1610" s="10">
        <f t="shared" si="488"/>
        <v>3.7135278514588858E-2</v>
      </c>
      <c r="W1610" s="1">
        <v>1</v>
      </c>
      <c r="X1610" s="1">
        <v>6</v>
      </c>
      <c r="Y1610" s="1">
        <v>5</v>
      </c>
      <c r="Z1610" s="1">
        <v>11</v>
      </c>
      <c r="AA1610" s="8">
        <f t="shared" si="489"/>
        <v>23</v>
      </c>
      <c r="AB1610" s="10">
        <f t="shared" si="490"/>
        <v>4.3478260869565216E-2</v>
      </c>
      <c r="AC1610" s="10">
        <f t="shared" si="491"/>
        <v>0.2608695652173913</v>
      </c>
      <c r="AD1610" s="10">
        <f t="shared" si="492"/>
        <v>0.21739130434782608</v>
      </c>
      <c r="AE1610" s="10">
        <f t="shared" si="493"/>
        <v>0.47826086956521741</v>
      </c>
      <c r="AF1610" s="1">
        <v>2</v>
      </c>
      <c r="AG1610" s="1">
        <v>1</v>
      </c>
      <c r="AH1610" s="1">
        <v>0</v>
      </c>
      <c r="AI1610" s="1">
        <v>0</v>
      </c>
      <c r="AJ1610" s="1">
        <v>0</v>
      </c>
      <c r="AK1610" s="1">
        <v>1</v>
      </c>
      <c r="AL1610" s="1">
        <v>0</v>
      </c>
      <c r="AM1610" s="1">
        <v>0</v>
      </c>
      <c r="AN1610" s="1">
        <v>35</v>
      </c>
      <c r="AO1610" s="20" t="str">
        <f t="shared" si="476"/>
        <v>24-35</v>
      </c>
      <c r="AP1610" s="1">
        <v>2351</v>
      </c>
      <c r="AQ1610" s="1">
        <v>0</v>
      </c>
      <c r="AR1610" s="1">
        <v>1</v>
      </c>
      <c r="AS1610" s="1">
        <v>0</v>
      </c>
      <c r="AT1610" s="1">
        <v>0</v>
      </c>
      <c r="AU1610" s="1">
        <v>0</v>
      </c>
      <c r="AV1610" s="1">
        <v>0</v>
      </c>
      <c r="AW1610" s="1">
        <v>1</v>
      </c>
      <c r="AX1610" s="1">
        <v>0</v>
      </c>
      <c r="AY1610" s="1">
        <v>0</v>
      </c>
      <c r="AZ1610" s="1">
        <v>1047</v>
      </c>
      <c r="BA1610" s="23">
        <v>42498</v>
      </c>
      <c r="BB1610" s="25">
        <f t="shared" si="477"/>
        <v>5</v>
      </c>
      <c r="BC1610" s="25" t="str">
        <f t="shared" si="478"/>
        <v>May</v>
      </c>
      <c r="BD1610" s="25">
        <v>1</v>
      </c>
      <c r="BE1610" t="str">
        <f t="shared" si="479"/>
        <v>1618,92533,High income,866,High spender,0.00935882333870079,0,0,84,693,21,118,110,147,42,1131,0.612732095490716,0.0185676392572944,0.104332449160035,0.0972590627763042,0.129973474801061,0.0371352785145889,1,6,5,11,23,0.0434782608695652,0.260869565217391,0.217391304347826,0.478260869565217,2,1,0,0,0,1,0,0,35,24-35,2351,0,1,0,0,0,0,1,0,0,1047</v>
      </c>
    </row>
    <row r="1611" spans="1:57" ht="13.2" x14ac:dyDescent="0.25">
      <c r="A1611" s="8">
        <v>974</v>
      </c>
      <c r="B1611" s="1">
        <v>82025</v>
      </c>
      <c r="C1611" s="8" t="str">
        <f t="shared" si="480"/>
        <v>High income</v>
      </c>
      <c r="D1611" s="31">
        <v>492</v>
      </c>
      <c r="E1611" s="34" t="str">
        <f t="shared" si="481"/>
        <v>Low spender</v>
      </c>
      <c r="F1611" s="10">
        <f t="shared" si="475"/>
        <v>5.9981712892410851E-3</v>
      </c>
      <c r="G1611" s="1">
        <v>0</v>
      </c>
      <c r="H1611" s="1">
        <v>0</v>
      </c>
      <c r="I1611" s="1">
        <v>76</v>
      </c>
      <c r="J1611" s="1">
        <v>267</v>
      </c>
      <c r="K1611" s="1">
        <v>98</v>
      </c>
      <c r="L1611" s="1">
        <v>606</v>
      </c>
      <c r="M1611" s="1">
        <v>48</v>
      </c>
      <c r="N1611" s="1">
        <v>70</v>
      </c>
      <c r="O1611" s="1">
        <v>98</v>
      </c>
      <c r="P1611" s="8">
        <f t="shared" si="482"/>
        <v>1187</v>
      </c>
      <c r="Q1611" s="10">
        <f t="shared" si="483"/>
        <v>0.22493681550126368</v>
      </c>
      <c r="R1611" s="10">
        <f t="shared" si="484"/>
        <v>8.2561078348778433E-2</v>
      </c>
      <c r="S1611" s="10">
        <f t="shared" si="485"/>
        <v>0.51053074978938495</v>
      </c>
      <c r="T1611" s="10">
        <f t="shared" si="486"/>
        <v>4.0438079191238416E-2</v>
      </c>
      <c r="U1611" s="10">
        <f t="shared" si="487"/>
        <v>5.8972198820556022E-2</v>
      </c>
      <c r="V1611" s="10">
        <f t="shared" si="488"/>
        <v>8.2561078348778433E-2</v>
      </c>
      <c r="W1611" s="1">
        <v>1</v>
      </c>
      <c r="X1611" s="1">
        <v>3</v>
      </c>
      <c r="Y1611" s="1">
        <v>2</v>
      </c>
      <c r="Z1611" s="1">
        <v>6</v>
      </c>
      <c r="AA1611" s="8">
        <f t="shared" si="489"/>
        <v>12</v>
      </c>
      <c r="AB1611" s="10">
        <f t="shared" si="490"/>
        <v>8.3333333333333329E-2</v>
      </c>
      <c r="AC1611" s="10">
        <f t="shared" si="491"/>
        <v>0.25</v>
      </c>
      <c r="AD1611" s="10">
        <f t="shared" si="492"/>
        <v>0.16666666666666666</v>
      </c>
      <c r="AE1611" s="10">
        <f t="shared" si="493"/>
        <v>0.5</v>
      </c>
      <c r="AF1611" s="1">
        <v>1</v>
      </c>
      <c r="AG1611" s="1">
        <v>0</v>
      </c>
      <c r="AH1611" s="1">
        <v>0</v>
      </c>
      <c r="AI1611" s="1">
        <v>0</v>
      </c>
      <c r="AJ1611" s="1">
        <v>0</v>
      </c>
      <c r="AK1611" s="1">
        <v>1</v>
      </c>
      <c r="AL1611" s="1">
        <v>0</v>
      </c>
      <c r="AM1611" s="1">
        <v>1</v>
      </c>
      <c r="AN1611" s="1">
        <v>37</v>
      </c>
      <c r="AO1611" s="20" t="str">
        <f t="shared" si="476"/>
        <v>36-50</v>
      </c>
      <c r="AP1611" s="1">
        <v>2556</v>
      </c>
      <c r="AQ1611" s="1">
        <v>1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1</v>
      </c>
      <c r="AX1611" s="1">
        <v>0</v>
      </c>
      <c r="AY1611" s="1">
        <v>0</v>
      </c>
      <c r="AZ1611" s="1">
        <v>991</v>
      </c>
      <c r="BA1611" s="23">
        <v>42293</v>
      </c>
      <c r="BB1611" s="25">
        <f t="shared" si="477"/>
        <v>10</v>
      </c>
      <c r="BC1611" s="25" t="str">
        <f t="shared" si="478"/>
        <v>October</v>
      </c>
      <c r="BD1611" s="25">
        <v>1</v>
      </c>
      <c r="BE1611" t="str">
        <f t="shared" si="479"/>
        <v>974,82025,High income,492,Low spender,0.00599817128924109,0,0,76,267,98,606,48,70,98,1187,0.224936815501264,0.0825610783487784,0.510530749789385,0.0404380791912384,0.058972198820556,0.0825610783487784,1,3,2,6,12,0.0833333333333333,0.25,0.166666666666667,0.5,1,0,0,0,0,1,0,1,37,36-50,2556,1,0,0,0,0,0,1,0,0,991</v>
      </c>
    </row>
    <row r="1612" spans="1:57" ht="13.2" x14ac:dyDescent="0.25">
      <c r="A1612" s="8">
        <v>1617</v>
      </c>
      <c r="B1612" s="1">
        <v>65777</v>
      </c>
      <c r="C1612" s="8" t="str">
        <f t="shared" si="480"/>
        <v>High income</v>
      </c>
      <c r="D1612" s="31">
        <v>57</v>
      </c>
      <c r="E1612" s="34" t="str">
        <f t="shared" si="481"/>
        <v>Low spender</v>
      </c>
      <c r="F1612" s="10">
        <f t="shared" si="475"/>
        <v>8.6656430059139217E-4</v>
      </c>
      <c r="G1612" s="1">
        <v>0</v>
      </c>
      <c r="H1612" s="1">
        <v>0</v>
      </c>
      <c r="I1612" s="1">
        <v>87</v>
      </c>
      <c r="J1612" s="1">
        <v>565</v>
      </c>
      <c r="K1612" s="1">
        <v>32</v>
      </c>
      <c r="L1612" s="1">
        <v>435</v>
      </c>
      <c r="M1612" s="1">
        <v>28</v>
      </c>
      <c r="N1612" s="1">
        <v>32</v>
      </c>
      <c r="O1612" s="1">
        <v>54</v>
      </c>
      <c r="P1612" s="8">
        <f t="shared" si="482"/>
        <v>1146</v>
      </c>
      <c r="Q1612" s="10">
        <f t="shared" si="483"/>
        <v>0.49301919720767889</v>
      </c>
      <c r="R1612" s="10">
        <f t="shared" si="484"/>
        <v>2.7923211169284468E-2</v>
      </c>
      <c r="S1612" s="10">
        <f t="shared" si="485"/>
        <v>0.37958115183246072</v>
      </c>
      <c r="T1612" s="10">
        <f t="shared" si="486"/>
        <v>2.4432809773123908E-2</v>
      </c>
      <c r="U1612" s="10">
        <f t="shared" si="487"/>
        <v>2.7923211169284468E-2</v>
      </c>
      <c r="V1612" s="10">
        <f t="shared" si="488"/>
        <v>4.712041884816754E-2</v>
      </c>
      <c r="W1612" s="1">
        <v>1</v>
      </c>
      <c r="X1612" s="1">
        <v>2</v>
      </c>
      <c r="Y1612" s="1">
        <v>8</v>
      </c>
      <c r="Z1612" s="1">
        <v>6</v>
      </c>
      <c r="AA1612" s="8">
        <f t="shared" si="489"/>
        <v>17</v>
      </c>
      <c r="AB1612" s="10">
        <f t="shared" si="490"/>
        <v>5.8823529411764705E-2</v>
      </c>
      <c r="AC1612" s="10">
        <f t="shared" si="491"/>
        <v>0.11764705882352941</v>
      </c>
      <c r="AD1612" s="10">
        <f t="shared" si="492"/>
        <v>0.47058823529411764</v>
      </c>
      <c r="AE1612" s="10">
        <f t="shared" si="493"/>
        <v>0.35294117647058826</v>
      </c>
      <c r="AF1612" s="1">
        <v>1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53</v>
      </c>
      <c r="AO1612" s="20" t="str">
        <f t="shared" si="476"/>
        <v>50-65</v>
      </c>
      <c r="AP1612" s="1">
        <v>2351</v>
      </c>
      <c r="AQ1612" s="1">
        <v>0</v>
      </c>
      <c r="AR1612" s="1">
        <v>0</v>
      </c>
      <c r="AS1612" s="1">
        <v>0</v>
      </c>
      <c r="AT1612" s="1">
        <v>1</v>
      </c>
      <c r="AU1612" s="1">
        <v>0</v>
      </c>
      <c r="AV1612" s="1">
        <v>0</v>
      </c>
      <c r="AW1612" s="1">
        <v>1</v>
      </c>
      <c r="AX1612" s="1">
        <v>0</v>
      </c>
      <c r="AY1612" s="1">
        <v>0</v>
      </c>
      <c r="AZ1612" s="1">
        <v>1038</v>
      </c>
      <c r="BA1612" s="23">
        <v>42498</v>
      </c>
      <c r="BB1612" s="25">
        <f t="shared" si="477"/>
        <v>5</v>
      </c>
      <c r="BC1612" s="25" t="str">
        <f t="shared" si="478"/>
        <v>May</v>
      </c>
      <c r="BD1612" s="25">
        <v>1</v>
      </c>
      <c r="BE1612" t="str">
        <f t="shared" si="479"/>
        <v>1617,65777,High income,57,Low spender,0.000866564300591392,0,0,87,565,32,435,28,32,54,1146,0.493019197207679,0.0279232111692845,0.379581151832461,0.0244328097731239,0.0279232111692845,0.0471204188481675,1,2,8,6,17,0.0588235294117647,0.117647058823529,0.470588235294118,0.352941176470588,1,0,0,0,0,0,0,0,53,50-65,2351,0,0,0,1,0,0,1,0,0,1038</v>
      </c>
    </row>
    <row r="1613" spans="1:57" ht="13.2" x14ac:dyDescent="0.25">
      <c r="A1613" s="8">
        <v>365</v>
      </c>
      <c r="B1613" s="1">
        <v>69508</v>
      </c>
      <c r="C1613" s="8" t="str">
        <f t="shared" si="480"/>
        <v>High income</v>
      </c>
      <c r="D1613" s="31">
        <v>60</v>
      </c>
      <c r="E1613" s="34" t="str">
        <f t="shared" si="481"/>
        <v>Low spender</v>
      </c>
      <c r="F1613" s="10">
        <f t="shared" si="475"/>
        <v>8.6320999021695345E-4</v>
      </c>
      <c r="G1613" s="1">
        <v>1</v>
      </c>
      <c r="H1613" s="1">
        <v>0</v>
      </c>
      <c r="I1613" s="1">
        <v>48</v>
      </c>
      <c r="J1613" s="1">
        <v>824</v>
      </c>
      <c r="K1613" s="1">
        <v>32</v>
      </c>
      <c r="L1613" s="1">
        <v>162</v>
      </c>
      <c r="M1613" s="1">
        <v>42</v>
      </c>
      <c r="N1613" s="1">
        <v>32</v>
      </c>
      <c r="O1613" s="1">
        <v>43</v>
      </c>
      <c r="P1613" s="8">
        <f t="shared" si="482"/>
        <v>1135</v>
      </c>
      <c r="Q1613" s="10">
        <f t="shared" si="483"/>
        <v>0.72599118942731278</v>
      </c>
      <c r="R1613" s="10">
        <f t="shared" si="484"/>
        <v>2.8193832599118944E-2</v>
      </c>
      <c r="S1613" s="10">
        <f t="shared" si="485"/>
        <v>0.14273127753303966</v>
      </c>
      <c r="T1613" s="10">
        <f t="shared" si="486"/>
        <v>3.7004405286343613E-2</v>
      </c>
      <c r="U1613" s="10">
        <f t="shared" si="487"/>
        <v>2.8193832599118944E-2</v>
      </c>
      <c r="V1613" s="10">
        <f t="shared" si="488"/>
        <v>3.7885462555066078E-2</v>
      </c>
      <c r="W1613" s="1">
        <v>2</v>
      </c>
      <c r="X1613" s="1">
        <v>11</v>
      </c>
      <c r="Y1613" s="1">
        <v>4</v>
      </c>
      <c r="Z1613" s="1">
        <v>11</v>
      </c>
      <c r="AA1613" s="8">
        <f t="shared" si="489"/>
        <v>28</v>
      </c>
      <c r="AB1613" s="10">
        <f t="shared" si="490"/>
        <v>7.1428571428571425E-2</v>
      </c>
      <c r="AC1613" s="10">
        <f t="shared" si="491"/>
        <v>0.39285714285714285</v>
      </c>
      <c r="AD1613" s="10">
        <f t="shared" si="492"/>
        <v>0.14285714285714285</v>
      </c>
      <c r="AE1613" s="10">
        <f t="shared" si="493"/>
        <v>0.39285714285714285</v>
      </c>
      <c r="AF1613" s="1">
        <v>6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40</v>
      </c>
      <c r="AO1613" s="20" t="str">
        <f t="shared" si="476"/>
        <v>36-50</v>
      </c>
      <c r="AP1613" s="1">
        <v>2751</v>
      </c>
      <c r="AQ1613" s="1">
        <v>0</v>
      </c>
      <c r="AR1613" s="1">
        <v>0</v>
      </c>
      <c r="AS1613" s="1">
        <v>0</v>
      </c>
      <c r="AT1613" s="1">
        <v>1</v>
      </c>
      <c r="AU1613" s="1">
        <v>0</v>
      </c>
      <c r="AV1613" s="1">
        <v>0</v>
      </c>
      <c r="AW1613" s="1">
        <v>1</v>
      </c>
      <c r="AX1613" s="1">
        <v>0</v>
      </c>
      <c r="AY1613" s="1">
        <v>0</v>
      </c>
      <c r="AZ1613" s="1">
        <v>1049</v>
      </c>
      <c r="BA1613" s="23">
        <v>42098</v>
      </c>
      <c r="BB1613" s="25">
        <f t="shared" si="477"/>
        <v>4</v>
      </c>
      <c r="BC1613" s="25" t="str">
        <f t="shared" si="478"/>
        <v>April</v>
      </c>
      <c r="BD1613" s="25">
        <v>1</v>
      </c>
      <c r="BE1613" t="str">
        <f t="shared" si="479"/>
        <v>365,69508,High income,60,Low spender,0.000863209990216953,1,0,48,824,32,162,42,32,43,1135,0.725991189427313,0.0281938325991189,0.14273127753304,0.0370044052863436,0.0281938325991189,0.0378854625550661,2,11,4,11,28,0.0714285714285714,0.392857142857143,0.142857142857143,0.392857142857143,6,0,0,0,0,0,0,0,40,36-50,2751,0,0,0,1,0,0,1,0,0,1049</v>
      </c>
    </row>
    <row r="1614" spans="1:57" ht="13.2" x14ac:dyDescent="0.25">
      <c r="A1614" s="8">
        <v>1022</v>
      </c>
      <c r="B1614" s="1">
        <v>61223</v>
      </c>
      <c r="C1614" s="8" t="str">
        <f t="shared" si="480"/>
        <v>High income</v>
      </c>
      <c r="D1614" s="31">
        <v>76</v>
      </c>
      <c r="E1614" s="34" t="str">
        <f t="shared" si="481"/>
        <v>Low spender</v>
      </c>
      <c r="F1614" s="10">
        <f t="shared" si="475"/>
        <v>1.2413635398461362E-3</v>
      </c>
      <c r="G1614" s="1">
        <v>0</v>
      </c>
      <c r="H1614" s="1">
        <v>1</v>
      </c>
      <c r="I1614" s="1">
        <v>46</v>
      </c>
      <c r="J1614" s="1">
        <v>709</v>
      </c>
      <c r="K1614" s="1">
        <v>43</v>
      </c>
      <c r="L1614" s="1">
        <v>182</v>
      </c>
      <c r="M1614" s="1">
        <v>42</v>
      </c>
      <c r="N1614" s="1">
        <v>118</v>
      </c>
      <c r="O1614" s="1">
        <v>247</v>
      </c>
      <c r="P1614" s="8">
        <f t="shared" si="482"/>
        <v>1341</v>
      </c>
      <c r="Q1614" s="10">
        <f t="shared" si="483"/>
        <v>0.52870991797166289</v>
      </c>
      <c r="R1614" s="10">
        <f t="shared" si="484"/>
        <v>3.2065622669649518E-2</v>
      </c>
      <c r="S1614" s="10">
        <f t="shared" si="485"/>
        <v>0.13571961222967935</v>
      </c>
      <c r="T1614" s="10">
        <f t="shared" si="486"/>
        <v>3.1319910514541388E-2</v>
      </c>
      <c r="U1614" s="10">
        <f t="shared" si="487"/>
        <v>8.7994034302759136E-2</v>
      </c>
      <c r="V1614" s="10">
        <f t="shared" si="488"/>
        <v>0.18419090231170768</v>
      </c>
      <c r="W1614" s="1">
        <v>2</v>
      </c>
      <c r="X1614" s="1">
        <v>9</v>
      </c>
      <c r="Y1614" s="1">
        <v>3</v>
      </c>
      <c r="Z1614" s="1">
        <v>4</v>
      </c>
      <c r="AA1614" s="8">
        <f t="shared" si="489"/>
        <v>18</v>
      </c>
      <c r="AB1614" s="10">
        <f t="shared" si="490"/>
        <v>0.1111111111111111</v>
      </c>
      <c r="AC1614" s="10">
        <f t="shared" si="491"/>
        <v>0.5</v>
      </c>
      <c r="AD1614" s="10">
        <f t="shared" si="492"/>
        <v>0.16666666666666666</v>
      </c>
      <c r="AE1614" s="10">
        <f t="shared" si="493"/>
        <v>0.22222222222222221</v>
      </c>
      <c r="AF1614" s="1">
        <v>5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53</v>
      </c>
      <c r="AO1614" s="20" t="str">
        <f t="shared" si="476"/>
        <v>50-65</v>
      </c>
      <c r="AP1614" s="1">
        <v>2540</v>
      </c>
      <c r="AQ1614" s="1">
        <v>0</v>
      </c>
      <c r="AR1614" s="1">
        <v>1</v>
      </c>
      <c r="AS1614" s="1">
        <v>0</v>
      </c>
      <c r="AT1614" s="1">
        <v>0</v>
      </c>
      <c r="AU1614" s="1">
        <v>0</v>
      </c>
      <c r="AV1614" s="1">
        <v>0</v>
      </c>
      <c r="AW1614" s="1">
        <v>1</v>
      </c>
      <c r="AX1614" s="1">
        <v>0</v>
      </c>
      <c r="AY1614" s="1">
        <v>0</v>
      </c>
      <c r="AZ1614" s="1">
        <v>847</v>
      </c>
      <c r="BA1614" s="23">
        <v>42309</v>
      </c>
      <c r="BB1614" s="25">
        <f t="shared" si="477"/>
        <v>11</v>
      </c>
      <c r="BC1614" s="25" t="str">
        <f t="shared" si="478"/>
        <v>November</v>
      </c>
      <c r="BD1614" s="25">
        <v>1</v>
      </c>
      <c r="BE1614" t="str">
        <f t="shared" si="479"/>
        <v>1022,61223,High income,76,Low spender,0.00124136353984614,0,1,46,709,43,182,42,118,247,1341,0.528709917971663,0.0320656226696495,0.135719612229679,0.0313199105145414,0.0879940343027591,0.184190902311708,2,9,3,4,18,0.111111111111111,0.5,0.166666666666667,0.222222222222222,5,0,0,0,0,0,0,0,53,50-65,2540,0,1,0,0,0,0,1,0,0,847</v>
      </c>
    </row>
    <row r="1615" spans="1:57" ht="13.2" x14ac:dyDescent="0.25">
      <c r="A1615" s="8">
        <v>1597</v>
      </c>
      <c r="B1615" s="1">
        <v>78093</v>
      </c>
      <c r="C1615" s="8" t="str">
        <f t="shared" si="480"/>
        <v>High income</v>
      </c>
      <c r="D1615" s="31">
        <v>27</v>
      </c>
      <c r="E1615" s="34" t="str">
        <f t="shared" si="481"/>
        <v>Low spender</v>
      </c>
      <c r="F1615" s="10">
        <f t="shared" si="475"/>
        <v>3.4574161576581767E-4</v>
      </c>
      <c r="G1615" s="1">
        <v>0</v>
      </c>
      <c r="H1615" s="1">
        <v>0</v>
      </c>
      <c r="I1615" s="1">
        <v>53</v>
      </c>
      <c r="J1615" s="1">
        <v>368</v>
      </c>
      <c r="K1615" s="1">
        <v>32</v>
      </c>
      <c r="L1615" s="1">
        <v>639</v>
      </c>
      <c r="M1615" s="1">
        <v>13</v>
      </c>
      <c r="N1615" s="1">
        <v>43</v>
      </c>
      <c r="O1615" s="1">
        <v>10</v>
      </c>
      <c r="P1615" s="8">
        <f t="shared" si="482"/>
        <v>1105</v>
      </c>
      <c r="Q1615" s="10">
        <f t="shared" si="483"/>
        <v>0.33303167420814478</v>
      </c>
      <c r="R1615" s="10">
        <f t="shared" si="484"/>
        <v>2.8959276018099549E-2</v>
      </c>
      <c r="S1615" s="10">
        <f t="shared" si="485"/>
        <v>0.57828054298642539</v>
      </c>
      <c r="T1615" s="10">
        <f t="shared" si="486"/>
        <v>1.1764705882352941E-2</v>
      </c>
      <c r="U1615" s="10">
        <f t="shared" si="487"/>
        <v>3.8914027149321267E-2</v>
      </c>
      <c r="V1615" s="10">
        <f t="shared" si="488"/>
        <v>9.0497737556561094E-3</v>
      </c>
      <c r="W1615" s="1">
        <v>1</v>
      </c>
      <c r="X1615" s="1">
        <v>4</v>
      </c>
      <c r="Y1615" s="1">
        <v>7</v>
      </c>
      <c r="Z1615" s="1">
        <v>5</v>
      </c>
      <c r="AA1615" s="8">
        <f t="shared" si="489"/>
        <v>17</v>
      </c>
      <c r="AB1615" s="10">
        <f t="shared" si="490"/>
        <v>5.8823529411764705E-2</v>
      </c>
      <c r="AC1615" s="10">
        <f t="shared" si="491"/>
        <v>0.23529411764705882</v>
      </c>
      <c r="AD1615" s="10">
        <f t="shared" si="492"/>
        <v>0.41176470588235292</v>
      </c>
      <c r="AE1615" s="10">
        <f t="shared" si="493"/>
        <v>0.29411764705882354</v>
      </c>
      <c r="AF1615" s="1">
        <v>1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73</v>
      </c>
      <c r="AO1615" s="20" t="str">
        <f t="shared" si="476"/>
        <v>66+</v>
      </c>
      <c r="AP1615" s="1">
        <v>2359</v>
      </c>
      <c r="AQ1615" s="1">
        <v>0</v>
      </c>
      <c r="AR1615" s="1">
        <v>0</v>
      </c>
      <c r="AS1615" s="1">
        <v>0</v>
      </c>
      <c r="AT1615" s="1">
        <v>1</v>
      </c>
      <c r="AU1615" s="1">
        <v>0</v>
      </c>
      <c r="AV1615" s="1">
        <v>0</v>
      </c>
      <c r="AW1615" s="1">
        <v>0</v>
      </c>
      <c r="AX1615" s="1">
        <v>1</v>
      </c>
      <c r="AY1615" s="1">
        <v>0</v>
      </c>
      <c r="AZ1615" s="1">
        <v>1085</v>
      </c>
      <c r="BA1615" s="23">
        <v>42490</v>
      </c>
      <c r="BB1615" s="25">
        <f t="shared" si="477"/>
        <v>4</v>
      </c>
      <c r="BC1615" s="25" t="str">
        <f t="shared" si="478"/>
        <v>April</v>
      </c>
      <c r="BD1615" s="25">
        <v>1</v>
      </c>
      <c r="BE1615" t="str">
        <f t="shared" si="479"/>
        <v>1597,78093,High income,27,Low spender,0.000345741615765818,0,0,53,368,32,639,13,43,10,1105,0.333031674208145,0.0289592760180995,0.578280542986425,0.0117647058823529,0.0389140271493213,0.00904977375565611,1,4,7,5,17,0.0588235294117647,0.235294117647059,0.411764705882353,0.294117647058824,1,0,0,0,0,0,0,0,73,66+,2359,0,0,0,1,0,0,0,1,0,1085</v>
      </c>
    </row>
    <row r="1616" spans="1:57" ht="13.2" x14ac:dyDescent="0.25">
      <c r="A1616" s="8">
        <v>1552</v>
      </c>
      <c r="B1616" s="1">
        <v>77437</v>
      </c>
      <c r="C1616" s="8" t="str">
        <f t="shared" si="480"/>
        <v>High income</v>
      </c>
      <c r="D1616" s="31">
        <v>12</v>
      </c>
      <c r="E1616" s="34" t="str">
        <f t="shared" si="481"/>
        <v>Low spender</v>
      </c>
      <c r="F1616" s="10">
        <f t="shared" si="475"/>
        <v>1.5496468096646307E-4</v>
      </c>
      <c r="G1616" s="1">
        <v>0</v>
      </c>
      <c r="H1616" s="1">
        <v>0</v>
      </c>
      <c r="I1616" s="1">
        <v>70</v>
      </c>
      <c r="J1616" s="1">
        <v>560</v>
      </c>
      <c r="K1616" s="1">
        <v>21</v>
      </c>
      <c r="L1616" s="1">
        <v>442</v>
      </c>
      <c r="M1616" s="1">
        <v>29</v>
      </c>
      <c r="N1616" s="1">
        <v>44</v>
      </c>
      <c r="O1616" s="1">
        <v>29</v>
      </c>
      <c r="P1616" s="8">
        <f t="shared" si="482"/>
        <v>1125</v>
      </c>
      <c r="Q1616" s="10">
        <f t="shared" si="483"/>
        <v>0.49777777777777776</v>
      </c>
      <c r="R1616" s="10">
        <f t="shared" si="484"/>
        <v>1.8666666666666668E-2</v>
      </c>
      <c r="S1616" s="10">
        <f t="shared" si="485"/>
        <v>0.3928888888888889</v>
      </c>
      <c r="T1616" s="10">
        <f t="shared" si="486"/>
        <v>2.5777777777777778E-2</v>
      </c>
      <c r="U1616" s="10">
        <f t="shared" si="487"/>
        <v>3.911111111111111E-2</v>
      </c>
      <c r="V1616" s="10">
        <f t="shared" si="488"/>
        <v>2.5777777777777778E-2</v>
      </c>
      <c r="W1616" s="1">
        <v>1</v>
      </c>
      <c r="X1616" s="1">
        <v>4</v>
      </c>
      <c r="Y1616" s="1">
        <v>5</v>
      </c>
      <c r="Z1616" s="1">
        <v>13</v>
      </c>
      <c r="AA1616" s="8">
        <f t="shared" si="489"/>
        <v>23</v>
      </c>
      <c r="AB1616" s="10">
        <f t="shared" si="490"/>
        <v>4.3478260869565216E-2</v>
      </c>
      <c r="AC1616" s="10">
        <f t="shared" si="491"/>
        <v>0.17391304347826086</v>
      </c>
      <c r="AD1616" s="10">
        <f t="shared" si="492"/>
        <v>0.21739130434782608</v>
      </c>
      <c r="AE1616" s="10">
        <f t="shared" si="493"/>
        <v>0.56521739130434778</v>
      </c>
      <c r="AF1616" s="1">
        <v>1</v>
      </c>
      <c r="AG1616" s="1">
        <v>0</v>
      </c>
      <c r="AH1616" s="1">
        <v>0</v>
      </c>
      <c r="AI1616" s="1">
        <v>0</v>
      </c>
      <c r="AJ1616" s="1">
        <v>0</v>
      </c>
      <c r="AK1616" s="1">
        <v>1</v>
      </c>
      <c r="AL1616" s="1">
        <v>0</v>
      </c>
      <c r="AM1616" s="1">
        <v>0</v>
      </c>
      <c r="AN1616" s="1">
        <v>57</v>
      </c>
      <c r="AO1616" s="20" t="str">
        <f t="shared" si="476"/>
        <v>50-65</v>
      </c>
      <c r="AP1616" s="1">
        <v>2374</v>
      </c>
      <c r="AQ1616" s="1">
        <v>0</v>
      </c>
      <c r="AR1616" s="1">
        <v>1</v>
      </c>
      <c r="AS1616" s="1">
        <v>0</v>
      </c>
      <c r="AT1616" s="1">
        <v>0</v>
      </c>
      <c r="AU1616" s="1">
        <v>0</v>
      </c>
      <c r="AV1616" s="1">
        <v>0</v>
      </c>
      <c r="AW1616" s="1">
        <v>1</v>
      </c>
      <c r="AX1616" s="1">
        <v>0</v>
      </c>
      <c r="AY1616" s="1">
        <v>0</v>
      </c>
      <c r="AZ1616" s="1">
        <v>1067</v>
      </c>
      <c r="BA1616" s="23">
        <v>42475</v>
      </c>
      <c r="BB1616" s="25">
        <f t="shared" si="477"/>
        <v>4</v>
      </c>
      <c r="BC1616" s="25" t="str">
        <f t="shared" si="478"/>
        <v>April</v>
      </c>
      <c r="BD1616" s="25">
        <v>1</v>
      </c>
      <c r="BE1616" t="str">
        <f t="shared" si="479"/>
        <v>1552,77437,High income,12,Low spender,0.000154964680966463,0,0,70,560,21,442,29,44,29,1125,0.497777777777778,0.0186666666666667,0.392888888888889,0.0257777777777778,0.0391111111111111,0.0257777777777778,1,4,5,13,23,0.0434782608695652,0.173913043478261,0.217391304347826,0.565217391304348,1,0,0,0,0,1,0,0,57,50-65,2374,0,1,0,0,0,0,1,0,0,1067</v>
      </c>
    </row>
    <row r="1617" spans="1:57" ht="13.2" x14ac:dyDescent="0.25">
      <c r="A1617" s="8">
        <v>1414</v>
      </c>
      <c r="B1617" s="1">
        <v>63693</v>
      </c>
      <c r="C1617" s="8" t="str">
        <f t="shared" si="480"/>
        <v>High income</v>
      </c>
      <c r="D1617" s="31">
        <v>19</v>
      </c>
      <c r="E1617" s="34" t="str">
        <f t="shared" si="481"/>
        <v>Low spender</v>
      </c>
      <c r="F1617" s="10">
        <f t="shared" si="475"/>
        <v>2.9830593628813216E-4</v>
      </c>
      <c r="G1617" s="1">
        <v>0</v>
      </c>
      <c r="H1617" s="1">
        <v>1</v>
      </c>
      <c r="I1617" s="1">
        <v>63</v>
      </c>
      <c r="J1617" s="1">
        <v>587</v>
      </c>
      <c r="K1617" s="1">
        <v>43</v>
      </c>
      <c r="L1617" s="1">
        <v>337</v>
      </c>
      <c r="M1617" s="1">
        <v>42</v>
      </c>
      <c r="N1617" s="1">
        <v>87</v>
      </c>
      <c r="O1617" s="1">
        <v>54</v>
      </c>
      <c r="P1617" s="8">
        <f t="shared" si="482"/>
        <v>1150</v>
      </c>
      <c r="Q1617" s="10">
        <f t="shared" si="483"/>
        <v>0.51043478260869568</v>
      </c>
      <c r="R1617" s="10">
        <f t="shared" si="484"/>
        <v>3.7391304347826088E-2</v>
      </c>
      <c r="S1617" s="10">
        <f t="shared" si="485"/>
        <v>0.29304347826086957</v>
      </c>
      <c r="T1617" s="10">
        <f t="shared" si="486"/>
        <v>3.6521739130434785E-2</v>
      </c>
      <c r="U1617" s="10">
        <f t="shared" si="487"/>
        <v>7.5652173913043477E-2</v>
      </c>
      <c r="V1617" s="10">
        <f t="shared" si="488"/>
        <v>4.6956521739130432E-2</v>
      </c>
      <c r="W1617" s="1">
        <v>3</v>
      </c>
      <c r="X1617" s="1">
        <v>11</v>
      </c>
      <c r="Y1617" s="1">
        <v>6</v>
      </c>
      <c r="Z1617" s="1">
        <v>9</v>
      </c>
      <c r="AA1617" s="8">
        <f t="shared" si="489"/>
        <v>29</v>
      </c>
      <c r="AB1617" s="10">
        <f t="shared" si="490"/>
        <v>0.10344827586206896</v>
      </c>
      <c r="AC1617" s="10">
        <f t="shared" si="491"/>
        <v>0.37931034482758619</v>
      </c>
      <c r="AD1617" s="10">
        <f t="shared" si="492"/>
        <v>0.20689655172413793</v>
      </c>
      <c r="AE1617" s="10">
        <f t="shared" si="493"/>
        <v>0.31034482758620691</v>
      </c>
      <c r="AF1617" s="1">
        <v>6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42</v>
      </c>
      <c r="AO1617" s="20" t="str">
        <f t="shared" si="476"/>
        <v>36-50</v>
      </c>
      <c r="AP1617" s="1">
        <v>2417</v>
      </c>
      <c r="AQ1617" s="1">
        <v>1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1</v>
      </c>
      <c r="AX1617" s="1">
        <v>0</v>
      </c>
      <c r="AY1617" s="1">
        <v>0</v>
      </c>
      <c r="AZ1617" s="1">
        <v>1042</v>
      </c>
      <c r="BA1617" s="23">
        <v>42432</v>
      </c>
      <c r="BB1617" s="25">
        <f t="shared" si="477"/>
        <v>3</v>
      </c>
      <c r="BC1617" s="25" t="str">
        <f t="shared" si="478"/>
        <v>March</v>
      </c>
      <c r="BD1617" s="25">
        <v>1</v>
      </c>
      <c r="BE1617" t="str">
        <f t="shared" si="479"/>
        <v>1414,63693,High income,19,Low spender,0.000298305936288132,0,1,63,587,43,337,42,87,54,1150,0.510434782608696,0.0373913043478261,0.29304347826087,0.0365217391304348,0.0756521739130435,0.0469565217391304,3,11,6,9,29,0.103448275862069,0.379310344827586,0.206896551724138,0.310344827586207,6,0,0,0,0,0,0,0,42,36-50,2417,1,0,0,0,0,0,1,0,0,1042</v>
      </c>
    </row>
    <row r="1618" spans="1:57" ht="13.2" x14ac:dyDescent="0.25">
      <c r="A1618" s="8">
        <v>1319</v>
      </c>
      <c r="B1618" s="1">
        <v>72906</v>
      </c>
      <c r="C1618" s="8" t="str">
        <f t="shared" si="480"/>
        <v>High income</v>
      </c>
      <c r="D1618" s="31">
        <v>16</v>
      </c>
      <c r="E1618" s="34" t="str">
        <f t="shared" si="481"/>
        <v>Low spender</v>
      </c>
      <c r="F1618" s="10">
        <f t="shared" si="475"/>
        <v>2.1946067539022852E-4</v>
      </c>
      <c r="G1618" s="1">
        <v>0</v>
      </c>
      <c r="H1618" s="1">
        <v>0</v>
      </c>
      <c r="I1618" s="1">
        <v>79</v>
      </c>
      <c r="J1618" s="1">
        <v>400</v>
      </c>
      <c r="K1618" s="1">
        <v>32</v>
      </c>
      <c r="L1618" s="1">
        <v>519</v>
      </c>
      <c r="M1618" s="1">
        <v>71</v>
      </c>
      <c r="N1618" s="1">
        <v>75</v>
      </c>
      <c r="O1618" s="1">
        <v>54</v>
      </c>
      <c r="P1618" s="8">
        <f t="shared" si="482"/>
        <v>1151</v>
      </c>
      <c r="Q1618" s="10">
        <f t="shared" si="483"/>
        <v>0.34752389226759339</v>
      </c>
      <c r="R1618" s="10">
        <f t="shared" si="484"/>
        <v>2.780191138140747E-2</v>
      </c>
      <c r="S1618" s="10">
        <f t="shared" si="485"/>
        <v>0.45091225021720244</v>
      </c>
      <c r="T1618" s="10">
        <f t="shared" si="486"/>
        <v>6.1685490877497827E-2</v>
      </c>
      <c r="U1618" s="10">
        <f t="shared" si="487"/>
        <v>6.5160729800173761E-2</v>
      </c>
      <c r="V1618" s="10">
        <f t="shared" si="488"/>
        <v>4.6915725456125108E-2</v>
      </c>
      <c r="W1618" s="1">
        <v>1</v>
      </c>
      <c r="X1618" s="1">
        <v>3</v>
      </c>
      <c r="Y1618" s="1">
        <v>4</v>
      </c>
      <c r="Z1618" s="1">
        <v>9</v>
      </c>
      <c r="AA1618" s="8">
        <f t="shared" si="489"/>
        <v>17</v>
      </c>
      <c r="AB1618" s="10">
        <f t="shared" si="490"/>
        <v>5.8823529411764705E-2</v>
      </c>
      <c r="AC1618" s="10">
        <f t="shared" si="491"/>
        <v>0.17647058823529413</v>
      </c>
      <c r="AD1618" s="10">
        <f t="shared" si="492"/>
        <v>0.23529411764705882</v>
      </c>
      <c r="AE1618" s="10">
        <f t="shared" si="493"/>
        <v>0.52941176470588236</v>
      </c>
      <c r="AF1618" s="1">
        <v>1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65</v>
      </c>
      <c r="AO1618" s="20" t="str">
        <f t="shared" si="476"/>
        <v>50-65</v>
      </c>
      <c r="AP1618" s="1">
        <v>2444</v>
      </c>
      <c r="AQ1618" s="1">
        <v>0</v>
      </c>
      <c r="AR1618" s="1">
        <v>0</v>
      </c>
      <c r="AS1618" s="1">
        <v>1</v>
      </c>
      <c r="AT1618" s="1">
        <v>0</v>
      </c>
      <c r="AU1618" s="1">
        <v>0</v>
      </c>
      <c r="AV1618" s="1">
        <v>0</v>
      </c>
      <c r="AW1618" s="1">
        <v>1</v>
      </c>
      <c r="AX1618" s="1">
        <v>0</v>
      </c>
      <c r="AY1618" s="1">
        <v>0</v>
      </c>
      <c r="AZ1618" s="1">
        <v>1043</v>
      </c>
      <c r="BA1618" s="23">
        <v>42405</v>
      </c>
      <c r="BB1618" s="25">
        <f t="shared" si="477"/>
        <v>2</v>
      </c>
      <c r="BC1618" s="25" t="str">
        <f t="shared" si="478"/>
        <v>February</v>
      </c>
      <c r="BD1618" s="25">
        <v>1</v>
      </c>
      <c r="BE1618" t="str">
        <f t="shared" si="479"/>
        <v>1319,72906,High income,16,Low spender,0.000219460675390229,0,0,79,400,32,519,71,75,54,1151,0.347523892267593,0.0278019113814075,0.450912250217202,0.0616854908774978,0.0651607298001738,0.0469157254561251,1,3,4,9,17,0.0588235294117647,0.176470588235294,0.235294117647059,0.529411764705882,1,0,0,0,0,0,0,0,65,50-65,2444,0,0,1,0,0,0,1,0,0,1043</v>
      </c>
    </row>
    <row r="1619" spans="1:57" ht="13.2" x14ac:dyDescent="0.25">
      <c r="A1619" s="8">
        <v>2032</v>
      </c>
      <c r="B1619" s="1">
        <v>76842</v>
      </c>
      <c r="C1619" s="8" t="str">
        <f t="shared" si="480"/>
        <v>High income</v>
      </c>
      <c r="D1619" s="31">
        <v>51</v>
      </c>
      <c r="E1619" s="34" t="str">
        <f t="shared" si="481"/>
        <v>Low spender</v>
      </c>
      <c r="F1619" s="10">
        <f t="shared" si="475"/>
        <v>6.6369953931443742E-4</v>
      </c>
      <c r="G1619" s="1">
        <v>0</v>
      </c>
      <c r="H1619" s="1">
        <v>0</v>
      </c>
      <c r="I1619" s="1">
        <v>37</v>
      </c>
      <c r="J1619" s="1">
        <v>605</v>
      </c>
      <c r="K1619" s="1">
        <v>10</v>
      </c>
      <c r="L1619" s="1">
        <v>345</v>
      </c>
      <c r="M1619" s="1">
        <v>84</v>
      </c>
      <c r="N1619" s="1">
        <v>54</v>
      </c>
      <c r="O1619" s="1">
        <v>32</v>
      </c>
      <c r="P1619" s="8">
        <f t="shared" si="482"/>
        <v>1130</v>
      </c>
      <c r="Q1619" s="10">
        <f t="shared" si="483"/>
        <v>0.53539823008849563</v>
      </c>
      <c r="R1619" s="10">
        <f t="shared" si="484"/>
        <v>8.8495575221238937E-3</v>
      </c>
      <c r="S1619" s="10">
        <f t="shared" si="485"/>
        <v>0.30530973451327431</v>
      </c>
      <c r="T1619" s="10">
        <f t="shared" si="486"/>
        <v>7.4336283185840707E-2</v>
      </c>
      <c r="U1619" s="10">
        <f t="shared" si="487"/>
        <v>4.7787610619469026E-2</v>
      </c>
      <c r="V1619" s="10">
        <f t="shared" si="488"/>
        <v>2.831858407079646E-2</v>
      </c>
      <c r="W1619" s="1">
        <v>1</v>
      </c>
      <c r="X1619" s="1">
        <v>1</v>
      </c>
      <c r="Y1619" s="1">
        <v>8</v>
      </c>
      <c r="Z1619" s="1">
        <v>7</v>
      </c>
      <c r="AA1619" s="8">
        <f t="shared" si="489"/>
        <v>17</v>
      </c>
      <c r="AB1619" s="10">
        <f t="shared" si="490"/>
        <v>5.8823529411764705E-2</v>
      </c>
      <c r="AC1619" s="10">
        <f t="shared" si="491"/>
        <v>5.8823529411764705E-2</v>
      </c>
      <c r="AD1619" s="10">
        <f t="shared" si="492"/>
        <v>0.47058823529411764</v>
      </c>
      <c r="AE1619" s="10">
        <f t="shared" si="493"/>
        <v>0.41176470588235292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70</v>
      </c>
      <c r="AO1619" s="20" t="str">
        <f t="shared" si="476"/>
        <v>66+</v>
      </c>
      <c r="AP1619" s="1">
        <v>2216</v>
      </c>
      <c r="AQ1619" s="1">
        <v>0</v>
      </c>
      <c r="AR1619" s="1">
        <v>0</v>
      </c>
      <c r="AS1619" s="1">
        <v>0</v>
      </c>
      <c r="AT1619" s="1">
        <v>0</v>
      </c>
      <c r="AU1619" s="1">
        <v>1</v>
      </c>
      <c r="AV1619" s="1">
        <v>0</v>
      </c>
      <c r="AW1619" s="1">
        <v>0</v>
      </c>
      <c r="AX1619" s="1">
        <v>0</v>
      </c>
      <c r="AY1619" s="1">
        <v>1</v>
      </c>
      <c r="AZ1619" s="1">
        <v>1066</v>
      </c>
      <c r="BA1619" s="23">
        <v>42633</v>
      </c>
      <c r="BB1619" s="25">
        <f t="shared" si="477"/>
        <v>9</v>
      </c>
      <c r="BC1619" s="25" t="str">
        <f t="shared" si="478"/>
        <v>September</v>
      </c>
      <c r="BD1619" s="25">
        <v>1</v>
      </c>
      <c r="BE1619" t="str">
        <f t="shared" si="479"/>
        <v>2032,76842,High income,51,Low spender,0.000663699539314437,0,0,37,605,10,345,84,54,32,1130,0.535398230088496,0.00884955752212389,0.305309734513274,0.0743362831858407,0.047787610619469,0.0283185840707965,1,1,8,7,17,0.0588235294117647,0.0588235294117647,0.470588235294118,0.411764705882353,0,0,0,0,0,0,0,0,70,66+,2216,0,0,0,0,1,0,0,0,1,1066</v>
      </c>
    </row>
    <row r="1620" spans="1:57" ht="13.2" x14ac:dyDescent="0.25">
      <c r="A1620" s="8">
        <v>558</v>
      </c>
      <c r="B1620" s="1">
        <v>86718</v>
      </c>
      <c r="C1620" s="8" t="str">
        <f t="shared" si="480"/>
        <v>High income</v>
      </c>
      <c r="D1620" s="31">
        <v>48</v>
      </c>
      <c r="E1620" s="34" t="str">
        <f t="shared" si="481"/>
        <v>Low spender</v>
      </c>
      <c r="F1620" s="10">
        <f t="shared" si="475"/>
        <v>5.5351830069881689E-4</v>
      </c>
      <c r="G1620" s="1">
        <v>0</v>
      </c>
      <c r="H1620" s="1">
        <v>0</v>
      </c>
      <c r="I1620" s="1">
        <v>20</v>
      </c>
      <c r="J1620" s="1">
        <v>344</v>
      </c>
      <c r="K1620" s="1">
        <v>189</v>
      </c>
      <c r="L1620" s="1">
        <v>482</v>
      </c>
      <c r="M1620" s="1">
        <v>50</v>
      </c>
      <c r="N1620" s="1">
        <v>33</v>
      </c>
      <c r="O1620" s="1">
        <v>172</v>
      </c>
      <c r="P1620" s="8">
        <f t="shared" si="482"/>
        <v>1270</v>
      </c>
      <c r="Q1620" s="10">
        <f t="shared" si="483"/>
        <v>0.27086614173228346</v>
      </c>
      <c r="R1620" s="10">
        <f t="shared" si="484"/>
        <v>0.14881889763779527</v>
      </c>
      <c r="S1620" s="10">
        <f t="shared" si="485"/>
        <v>0.37952755905511809</v>
      </c>
      <c r="T1620" s="10">
        <f t="shared" si="486"/>
        <v>3.937007874015748E-2</v>
      </c>
      <c r="U1620" s="10">
        <f t="shared" si="487"/>
        <v>2.5984251968503937E-2</v>
      </c>
      <c r="V1620" s="10">
        <f t="shared" si="488"/>
        <v>0.13543307086614173</v>
      </c>
      <c r="W1620" s="1">
        <v>1</v>
      </c>
      <c r="X1620" s="1">
        <v>5</v>
      </c>
      <c r="Y1620" s="1">
        <v>6</v>
      </c>
      <c r="Z1620" s="1">
        <v>5</v>
      </c>
      <c r="AA1620" s="8">
        <f t="shared" si="489"/>
        <v>17</v>
      </c>
      <c r="AB1620" s="10">
        <f t="shared" si="490"/>
        <v>5.8823529411764705E-2</v>
      </c>
      <c r="AC1620" s="10">
        <f t="shared" si="491"/>
        <v>0.29411764705882354</v>
      </c>
      <c r="AD1620" s="10">
        <f t="shared" si="492"/>
        <v>0.35294117647058826</v>
      </c>
      <c r="AE1620" s="10">
        <f t="shared" si="493"/>
        <v>0.29411764705882354</v>
      </c>
      <c r="AF1620" s="1">
        <v>2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66</v>
      </c>
      <c r="AO1620" s="20" t="str">
        <f t="shared" si="476"/>
        <v>66+</v>
      </c>
      <c r="AP1620" s="1">
        <v>2687</v>
      </c>
      <c r="AQ1620" s="1">
        <v>0</v>
      </c>
      <c r="AR1620" s="1">
        <v>1</v>
      </c>
      <c r="AS1620" s="1">
        <v>0</v>
      </c>
      <c r="AT1620" s="1">
        <v>0</v>
      </c>
      <c r="AU1620" s="1">
        <v>0</v>
      </c>
      <c r="AV1620" s="1">
        <v>0</v>
      </c>
      <c r="AW1620" s="1">
        <v>1</v>
      </c>
      <c r="AX1620" s="1">
        <v>0</v>
      </c>
      <c r="AY1620" s="1">
        <v>0</v>
      </c>
      <c r="AZ1620" s="1">
        <v>926</v>
      </c>
      <c r="BA1620" s="23">
        <v>42162</v>
      </c>
      <c r="BB1620" s="25">
        <f t="shared" si="477"/>
        <v>6</v>
      </c>
      <c r="BC1620" s="25" t="str">
        <f t="shared" si="478"/>
        <v>June</v>
      </c>
      <c r="BD1620" s="25">
        <v>1</v>
      </c>
      <c r="BE1620" t="str">
        <f t="shared" si="479"/>
        <v>558,86718,High income,48,Low spender,0.000553518300698817,0,0,20,344,189,482,50,33,172,1270,0.270866141732283,0.148818897637795,0.379527559055118,0.0393700787401575,0.0259842519685039,0.135433070866142,1,5,6,5,17,0.0588235294117647,0.294117647058824,0.352941176470588,0.294117647058824,2,0,0,0,0,0,0,0,66,66+,2687,0,1,0,0,0,0,1,0,0,926</v>
      </c>
    </row>
    <row r="1621" spans="1:57" ht="13.2" x14ac:dyDescent="0.25">
      <c r="A1621" s="8">
        <v>1530</v>
      </c>
      <c r="B1621" s="1">
        <v>71604</v>
      </c>
      <c r="C1621" s="8" t="str">
        <f t="shared" si="480"/>
        <v>High income</v>
      </c>
      <c r="D1621" s="31">
        <v>595</v>
      </c>
      <c r="E1621" s="34" t="str">
        <f t="shared" si="481"/>
        <v>High spender</v>
      </c>
      <c r="F1621" s="10">
        <f t="shared" si="475"/>
        <v>8.309591642924977E-3</v>
      </c>
      <c r="G1621" s="1">
        <v>0</v>
      </c>
      <c r="H1621" s="1">
        <v>0</v>
      </c>
      <c r="I1621" s="1">
        <v>3</v>
      </c>
      <c r="J1621" s="1">
        <v>345</v>
      </c>
      <c r="K1621" s="1">
        <v>53</v>
      </c>
      <c r="L1621" s="1">
        <v>528</v>
      </c>
      <c r="M1621" s="1">
        <v>98</v>
      </c>
      <c r="N1621" s="1">
        <v>75</v>
      </c>
      <c r="O1621" s="1">
        <v>97</v>
      </c>
      <c r="P1621" s="8">
        <f t="shared" si="482"/>
        <v>1196</v>
      </c>
      <c r="Q1621" s="10">
        <f t="shared" si="483"/>
        <v>0.28846153846153844</v>
      </c>
      <c r="R1621" s="10">
        <f t="shared" si="484"/>
        <v>4.4314381270903008E-2</v>
      </c>
      <c r="S1621" s="10">
        <f t="shared" si="485"/>
        <v>0.4414715719063545</v>
      </c>
      <c r="T1621" s="10">
        <f t="shared" si="486"/>
        <v>8.193979933110368E-2</v>
      </c>
      <c r="U1621" s="10">
        <f t="shared" si="487"/>
        <v>6.2709030100334448E-2</v>
      </c>
      <c r="V1621" s="10">
        <f t="shared" si="488"/>
        <v>8.1103678929765888E-2</v>
      </c>
      <c r="W1621" s="1">
        <v>1</v>
      </c>
      <c r="X1621" s="1">
        <v>8</v>
      </c>
      <c r="Y1621" s="1">
        <v>3</v>
      </c>
      <c r="Z1621" s="1">
        <v>5</v>
      </c>
      <c r="AA1621" s="8">
        <f t="shared" si="489"/>
        <v>17</v>
      </c>
      <c r="AB1621" s="10">
        <f t="shared" si="490"/>
        <v>5.8823529411764705E-2</v>
      </c>
      <c r="AC1621" s="10">
        <f t="shared" si="491"/>
        <v>0.47058823529411764</v>
      </c>
      <c r="AD1621" s="10">
        <f t="shared" si="492"/>
        <v>0.17647058823529413</v>
      </c>
      <c r="AE1621" s="10">
        <f t="shared" si="493"/>
        <v>0.29411764705882354</v>
      </c>
      <c r="AF1621" s="1">
        <v>4</v>
      </c>
      <c r="AG1621" s="1">
        <v>0</v>
      </c>
      <c r="AH1621" s="1">
        <v>0</v>
      </c>
      <c r="AI1621" s="1">
        <v>1</v>
      </c>
      <c r="AJ1621" s="1">
        <v>0</v>
      </c>
      <c r="AK1621" s="1">
        <v>0</v>
      </c>
      <c r="AL1621" s="1">
        <v>0</v>
      </c>
      <c r="AM1621" s="1">
        <v>1</v>
      </c>
      <c r="AN1621" s="1">
        <v>75</v>
      </c>
      <c r="AO1621" s="20" t="str">
        <f t="shared" si="476"/>
        <v>66+</v>
      </c>
      <c r="AP1621" s="1">
        <v>2383</v>
      </c>
      <c r="AQ1621" s="1">
        <v>0</v>
      </c>
      <c r="AR1621" s="1">
        <v>0</v>
      </c>
      <c r="AS1621" s="1">
        <v>0</v>
      </c>
      <c r="AT1621" s="1">
        <v>1</v>
      </c>
      <c r="AU1621" s="1">
        <v>0</v>
      </c>
      <c r="AV1621" s="1">
        <v>0</v>
      </c>
      <c r="AW1621" s="1">
        <v>0</v>
      </c>
      <c r="AX1621" s="1">
        <v>0</v>
      </c>
      <c r="AY1621" s="1">
        <v>1</v>
      </c>
      <c r="AZ1621" s="1">
        <v>1002</v>
      </c>
      <c r="BA1621" s="23">
        <v>42466</v>
      </c>
      <c r="BB1621" s="25">
        <f t="shared" si="477"/>
        <v>4</v>
      </c>
      <c r="BC1621" s="25" t="str">
        <f t="shared" si="478"/>
        <v>April</v>
      </c>
      <c r="BD1621" s="25">
        <v>1</v>
      </c>
      <c r="BE1621" t="str">
        <f t="shared" si="479"/>
        <v>1530,71604,High income,595,High spender,0.00830959164292498,0,0,3,345,53,528,98,75,97,1196,0.288461538461538,0.044314381270903,0.441471571906354,0.0819397993311037,0.0627090301003344,0.0811036789297659,1,8,3,5,17,0.0588235294117647,0.470588235294118,0.176470588235294,0.294117647058824,4,0,0,1,0,0,0,1,75,66+,2383,0,0,0,1,0,0,0,0,1,1002</v>
      </c>
    </row>
    <row r="1622" spans="1:57" ht="13.2" x14ac:dyDescent="0.25">
      <c r="A1622" s="8">
        <v>1953</v>
      </c>
      <c r="B1622" s="1">
        <v>79632</v>
      </c>
      <c r="C1622" s="8" t="str">
        <f t="shared" si="480"/>
        <v>High income</v>
      </c>
      <c r="D1622" s="31">
        <v>1041</v>
      </c>
      <c r="E1622" s="34" t="str">
        <f t="shared" si="481"/>
        <v>High spender</v>
      </c>
      <c r="F1622" s="10">
        <f t="shared" si="475"/>
        <v>1.3072634116937914E-2</v>
      </c>
      <c r="G1622" s="1">
        <v>0</v>
      </c>
      <c r="H1622" s="1">
        <v>0</v>
      </c>
      <c r="I1622" s="1">
        <v>42</v>
      </c>
      <c r="J1622" s="1">
        <v>471</v>
      </c>
      <c r="K1622" s="1">
        <v>0</v>
      </c>
      <c r="L1622" s="1">
        <v>510</v>
      </c>
      <c r="M1622" s="1">
        <v>99</v>
      </c>
      <c r="N1622" s="1">
        <v>21</v>
      </c>
      <c r="O1622" s="1">
        <v>12</v>
      </c>
      <c r="P1622" s="8">
        <f t="shared" si="482"/>
        <v>1113</v>
      </c>
      <c r="Q1622" s="10">
        <f t="shared" si="483"/>
        <v>0.42318059299191374</v>
      </c>
      <c r="R1622" s="10">
        <f t="shared" si="484"/>
        <v>0</v>
      </c>
      <c r="S1622" s="10">
        <f t="shared" si="485"/>
        <v>0.4582210242587601</v>
      </c>
      <c r="T1622" s="10">
        <f t="shared" si="486"/>
        <v>8.8948787061994605E-2</v>
      </c>
      <c r="U1622" s="10">
        <f t="shared" si="487"/>
        <v>1.8867924528301886E-2</v>
      </c>
      <c r="V1622" s="10">
        <f t="shared" si="488"/>
        <v>1.078167115902965E-2</v>
      </c>
      <c r="W1622" s="1">
        <v>1</v>
      </c>
      <c r="X1622" s="1">
        <v>6</v>
      </c>
      <c r="Y1622" s="1">
        <v>4</v>
      </c>
      <c r="Z1622" s="1">
        <v>9</v>
      </c>
      <c r="AA1622" s="8">
        <f t="shared" si="489"/>
        <v>20</v>
      </c>
      <c r="AB1622" s="10">
        <f t="shared" si="490"/>
        <v>0.05</v>
      </c>
      <c r="AC1622" s="10">
        <f t="shared" si="491"/>
        <v>0.3</v>
      </c>
      <c r="AD1622" s="10">
        <f t="shared" si="492"/>
        <v>0.2</v>
      </c>
      <c r="AE1622" s="10">
        <f t="shared" si="493"/>
        <v>0.45</v>
      </c>
      <c r="AF1622" s="1">
        <v>2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46</v>
      </c>
      <c r="AO1622" s="20" t="str">
        <f t="shared" si="476"/>
        <v>36-50</v>
      </c>
      <c r="AP1622" s="1">
        <v>2241</v>
      </c>
      <c r="AQ1622" s="1">
        <v>0</v>
      </c>
      <c r="AR1622" s="1">
        <v>0</v>
      </c>
      <c r="AS1622" s="1">
        <v>0</v>
      </c>
      <c r="AT1622" s="1">
        <v>1</v>
      </c>
      <c r="AU1622" s="1">
        <v>0</v>
      </c>
      <c r="AV1622" s="1">
        <v>0</v>
      </c>
      <c r="AW1622" s="1">
        <v>0</v>
      </c>
      <c r="AX1622" s="1">
        <v>0</v>
      </c>
      <c r="AY1622" s="1">
        <v>1</v>
      </c>
      <c r="AZ1622" s="1">
        <v>1089</v>
      </c>
      <c r="BA1622" s="23">
        <v>42608</v>
      </c>
      <c r="BB1622" s="25">
        <f t="shared" si="477"/>
        <v>8</v>
      </c>
      <c r="BC1622" s="25" t="str">
        <f t="shared" si="478"/>
        <v>August</v>
      </c>
      <c r="BD1622" s="25">
        <v>1</v>
      </c>
      <c r="BE1622" t="str">
        <f t="shared" si="479"/>
        <v>1953,79632,High income,1041,High spender,0.0130726341169379,0,0,42,471,0,510,99,21,12,1113,0.423180592991914,0,0.45822102425876,0.0889487870619946,0.0188679245283019,0.0107816711590297,1,6,4,9,20,0.05,0.3,0.2,0.45,2,0,0,0,0,0,0,0,46,36-50,2241,0,0,0,1,0,0,0,0,1,1089</v>
      </c>
    </row>
    <row r="1623" spans="1:57" ht="13.2" x14ac:dyDescent="0.25">
      <c r="A1623" s="8">
        <v>656</v>
      </c>
      <c r="B1623" s="1">
        <v>71322</v>
      </c>
      <c r="C1623" s="8" t="str">
        <f t="shared" si="480"/>
        <v>High income</v>
      </c>
      <c r="D1623" s="31">
        <v>92</v>
      </c>
      <c r="E1623" s="34" t="str">
        <f t="shared" si="481"/>
        <v>Low spender</v>
      </c>
      <c r="F1623" s="10">
        <f t="shared" si="475"/>
        <v>1.2899245674546423E-3</v>
      </c>
      <c r="G1623" s="1">
        <v>0</v>
      </c>
      <c r="H1623" s="1">
        <v>1</v>
      </c>
      <c r="I1623" s="1">
        <v>57</v>
      </c>
      <c r="J1623" s="1">
        <v>753</v>
      </c>
      <c r="K1623" s="1">
        <v>43</v>
      </c>
      <c r="L1623" s="1">
        <v>226</v>
      </c>
      <c r="M1623" s="1">
        <v>69</v>
      </c>
      <c r="N1623" s="1">
        <v>10</v>
      </c>
      <c r="O1623" s="1">
        <v>204</v>
      </c>
      <c r="P1623" s="8">
        <f t="shared" si="482"/>
        <v>1305</v>
      </c>
      <c r="Q1623" s="10">
        <f t="shared" si="483"/>
        <v>0.57701149425287357</v>
      </c>
      <c r="R1623" s="10">
        <f t="shared" si="484"/>
        <v>3.2950191570881228E-2</v>
      </c>
      <c r="S1623" s="10">
        <f t="shared" si="485"/>
        <v>0.1731800766283525</v>
      </c>
      <c r="T1623" s="10">
        <f t="shared" si="486"/>
        <v>5.2873563218390804E-2</v>
      </c>
      <c r="U1623" s="10">
        <f t="shared" si="487"/>
        <v>7.6628352490421452E-3</v>
      </c>
      <c r="V1623" s="10">
        <f t="shared" si="488"/>
        <v>0.15632183908045977</v>
      </c>
      <c r="W1623" s="1">
        <v>2</v>
      </c>
      <c r="X1623" s="1">
        <v>8</v>
      </c>
      <c r="Y1623" s="1">
        <v>5</v>
      </c>
      <c r="Z1623" s="1">
        <v>13</v>
      </c>
      <c r="AA1623" s="8">
        <f t="shared" si="489"/>
        <v>28</v>
      </c>
      <c r="AB1623" s="10">
        <f t="shared" si="490"/>
        <v>7.1428571428571425E-2</v>
      </c>
      <c r="AC1623" s="10">
        <f t="shared" si="491"/>
        <v>0.2857142857142857</v>
      </c>
      <c r="AD1623" s="10">
        <f t="shared" si="492"/>
        <v>0.17857142857142858</v>
      </c>
      <c r="AE1623" s="10">
        <f t="shared" si="493"/>
        <v>0.4642857142857143</v>
      </c>
      <c r="AF1623" s="1">
        <v>4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55</v>
      </c>
      <c r="AO1623" s="20" t="str">
        <f t="shared" si="476"/>
        <v>50-65</v>
      </c>
      <c r="AP1623" s="1">
        <v>2657</v>
      </c>
      <c r="AQ1623" s="1">
        <v>0</v>
      </c>
      <c r="AR1623" s="1">
        <v>1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1</v>
      </c>
      <c r="AZ1623" s="1">
        <v>897</v>
      </c>
      <c r="BA1623" s="23">
        <v>42192</v>
      </c>
      <c r="BB1623" s="25">
        <f t="shared" si="477"/>
        <v>7</v>
      </c>
      <c r="BC1623" s="25" t="str">
        <f t="shared" si="478"/>
        <v>July</v>
      </c>
      <c r="BD1623" s="25">
        <v>1</v>
      </c>
      <c r="BE1623" t="str">
        <f t="shared" si="479"/>
        <v>656,71322,High income,92,Low spender,0.00128992456745464,0,1,57,753,43,226,69,10,204,1305,0.577011494252874,0.0329501915708812,0.173180076628352,0.0528735632183908,0.00766283524904215,0.15632183908046,2,8,5,13,28,0.0714285714285714,0.285714285714286,0.178571428571429,0.464285714285714,4,0,0,0,0,0,0,0,55,50-65,2657,0,1,0,0,0,0,0,0,1,897</v>
      </c>
    </row>
    <row r="1624" spans="1:57" ht="13.2" x14ac:dyDescent="0.25">
      <c r="A1624" s="8">
        <v>331</v>
      </c>
      <c r="B1624" s="1">
        <v>53653</v>
      </c>
      <c r="C1624" s="8" t="str">
        <f t="shared" si="480"/>
        <v>High income</v>
      </c>
      <c r="D1624" s="31">
        <v>57</v>
      </c>
      <c r="E1624" s="34" t="str">
        <f t="shared" si="481"/>
        <v>Low spender</v>
      </c>
      <c r="F1624" s="10">
        <f t="shared" si="475"/>
        <v>1.0623823458147726E-3</v>
      </c>
      <c r="G1624" s="1">
        <v>0</v>
      </c>
      <c r="H1624" s="1">
        <v>0</v>
      </c>
      <c r="I1624" s="1">
        <v>29</v>
      </c>
      <c r="J1624" s="1">
        <v>815</v>
      </c>
      <c r="K1624" s="1">
        <v>10</v>
      </c>
      <c r="L1624" s="1">
        <v>239</v>
      </c>
      <c r="M1624" s="1">
        <v>28</v>
      </c>
      <c r="N1624" s="1">
        <v>10</v>
      </c>
      <c r="O1624" s="1">
        <v>108</v>
      </c>
      <c r="P1624" s="8">
        <f t="shared" si="482"/>
        <v>1210</v>
      </c>
      <c r="Q1624" s="10">
        <f t="shared" si="483"/>
        <v>0.67355371900826444</v>
      </c>
      <c r="R1624" s="10">
        <f t="shared" si="484"/>
        <v>8.2644628099173556E-3</v>
      </c>
      <c r="S1624" s="10">
        <f t="shared" si="485"/>
        <v>0.1975206611570248</v>
      </c>
      <c r="T1624" s="10">
        <f t="shared" si="486"/>
        <v>2.3140495867768594E-2</v>
      </c>
      <c r="U1624" s="10">
        <f t="shared" si="487"/>
        <v>8.2644628099173556E-3</v>
      </c>
      <c r="V1624" s="10">
        <f t="shared" si="488"/>
        <v>8.9256198347107435E-2</v>
      </c>
      <c r="W1624" s="1">
        <v>2</v>
      </c>
      <c r="X1624" s="1">
        <v>10</v>
      </c>
      <c r="Y1624" s="1">
        <v>4</v>
      </c>
      <c r="Z1624" s="1">
        <v>12</v>
      </c>
      <c r="AA1624" s="8">
        <f t="shared" si="489"/>
        <v>28</v>
      </c>
      <c r="AB1624" s="10">
        <f t="shared" si="490"/>
        <v>7.1428571428571425E-2</v>
      </c>
      <c r="AC1624" s="10">
        <f t="shared" si="491"/>
        <v>0.35714285714285715</v>
      </c>
      <c r="AD1624" s="10">
        <f t="shared" si="492"/>
        <v>0.14285714285714285</v>
      </c>
      <c r="AE1624" s="10">
        <f t="shared" si="493"/>
        <v>0.42857142857142855</v>
      </c>
      <c r="AF1624" s="1">
        <v>6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67</v>
      </c>
      <c r="AO1624" s="20" t="str">
        <f t="shared" si="476"/>
        <v>66+</v>
      </c>
      <c r="AP1624" s="1">
        <v>2758</v>
      </c>
      <c r="AQ1624" s="1">
        <v>0</v>
      </c>
      <c r="AR1624" s="1">
        <v>0</v>
      </c>
      <c r="AS1624" s="1">
        <v>0</v>
      </c>
      <c r="AT1624" s="1">
        <v>0</v>
      </c>
      <c r="AU1624" s="1">
        <v>1</v>
      </c>
      <c r="AV1624" s="1">
        <v>0</v>
      </c>
      <c r="AW1624" s="1">
        <v>1</v>
      </c>
      <c r="AX1624" s="1">
        <v>0</v>
      </c>
      <c r="AY1624" s="1">
        <v>0</v>
      </c>
      <c r="AZ1624" s="1">
        <v>994</v>
      </c>
      <c r="BA1624" s="23">
        <v>42091</v>
      </c>
      <c r="BB1624" s="25">
        <f t="shared" si="477"/>
        <v>3</v>
      </c>
      <c r="BC1624" s="25" t="str">
        <f t="shared" si="478"/>
        <v>March</v>
      </c>
      <c r="BD1624" s="25">
        <v>1</v>
      </c>
      <c r="BE1624" t="str">
        <f t="shared" si="479"/>
        <v>331,53653,High income,57,Low spender,0.00106238234581477,0,0,29,815,10,239,28,10,108,1210,0.673553719008264,0.00826446280991736,0.197520661157025,0.0231404958677686,0.00826446280991736,0.0892561983471074,2,10,4,12,28,0.0714285714285714,0.357142857142857,0.142857142857143,0.428571428571429,6,0,0,0,0,0,0,0,67,66+,2758,0,0,0,0,1,0,1,0,0,994</v>
      </c>
    </row>
    <row r="1625" spans="1:57" ht="13.2" x14ac:dyDescent="0.25">
      <c r="A1625" s="8">
        <v>2149</v>
      </c>
      <c r="B1625" s="1">
        <v>77343</v>
      </c>
      <c r="C1625" s="8" t="str">
        <f t="shared" si="480"/>
        <v>High income</v>
      </c>
      <c r="D1625" s="31">
        <v>63</v>
      </c>
      <c r="E1625" s="34" t="str">
        <f t="shared" si="481"/>
        <v>Low spender</v>
      </c>
      <c r="F1625" s="10">
        <f t="shared" si="475"/>
        <v>8.1455335324463751E-4</v>
      </c>
      <c r="G1625" s="1">
        <v>0</v>
      </c>
      <c r="H1625" s="1">
        <v>0</v>
      </c>
      <c r="I1625" s="1">
        <v>28</v>
      </c>
      <c r="J1625" s="1">
        <v>227</v>
      </c>
      <c r="K1625" s="1">
        <v>151</v>
      </c>
      <c r="L1625" s="1">
        <v>573</v>
      </c>
      <c r="M1625" s="1">
        <v>98</v>
      </c>
      <c r="N1625" s="1">
        <v>54</v>
      </c>
      <c r="O1625" s="1">
        <v>31</v>
      </c>
      <c r="P1625" s="8">
        <f t="shared" si="482"/>
        <v>1134</v>
      </c>
      <c r="Q1625" s="10">
        <f t="shared" si="483"/>
        <v>0.2001763668430335</v>
      </c>
      <c r="R1625" s="10">
        <f t="shared" si="484"/>
        <v>0.13315696649029982</v>
      </c>
      <c r="S1625" s="10">
        <f t="shared" si="485"/>
        <v>0.50529100529100535</v>
      </c>
      <c r="T1625" s="10">
        <f t="shared" si="486"/>
        <v>8.6419753086419748E-2</v>
      </c>
      <c r="U1625" s="10">
        <f t="shared" si="487"/>
        <v>4.7619047619047616E-2</v>
      </c>
      <c r="V1625" s="10">
        <f t="shared" si="488"/>
        <v>2.7336860670194002E-2</v>
      </c>
      <c r="W1625" s="1">
        <v>1</v>
      </c>
      <c r="X1625" s="1">
        <v>3</v>
      </c>
      <c r="Y1625" s="1">
        <v>4</v>
      </c>
      <c r="Z1625" s="1">
        <v>9</v>
      </c>
      <c r="AA1625" s="8">
        <f t="shared" si="489"/>
        <v>17</v>
      </c>
      <c r="AB1625" s="10">
        <f t="shared" si="490"/>
        <v>5.8823529411764705E-2</v>
      </c>
      <c r="AC1625" s="10">
        <f t="shared" si="491"/>
        <v>0.17647058823529413</v>
      </c>
      <c r="AD1625" s="10">
        <f t="shared" si="492"/>
        <v>0.23529411764705882</v>
      </c>
      <c r="AE1625" s="10">
        <f t="shared" si="493"/>
        <v>0.52941176470588236</v>
      </c>
      <c r="AF1625" s="1">
        <v>1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55</v>
      </c>
      <c r="AO1625" s="20" t="str">
        <f t="shared" si="476"/>
        <v>50-65</v>
      </c>
      <c r="AP1625" s="1">
        <v>2179</v>
      </c>
      <c r="AQ1625" s="1">
        <v>0</v>
      </c>
      <c r="AR1625" s="1">
        <v>1</v>
      </c>
      <c r="AS1625" s="1">
        <v>0</v>
      </c>
      <c r="AT1625" s="1">
        <v>0</v>
      </c>
      <c r="AU1625" s="1">
        <v>0</v>
      </c>
      <c r="AV1625" s="1">
        <v>0</v>
      </c>
      <c r="AW1625" s="1">
        <v>1</v>
      </c>
      <c r="AX1625" s="1">
        <v>0</v>
      </c>
      <c r="AY1625" s="1">
        <v>0</v>
      </c>
      <c r="AZ1625" s="1">
        <v>1072</v>
      </c>
      <c r="BA1625" s="23">
        <v>42670</v>
      </c>
      <c r="BB1625" s="25">
        <f t="shared" si="477"/>
        <v>10</v>
      </c>
      <c r="BC1625" s="25" t="str">
        <f t="shared" si="478"/>
        <v>October</v>
      </c>
      <c r="BD1625" s="25">
        <v>1</v>
      </c>
      <c r="BE1625" t="str">
        <f t="shared" si="479"/>
        <v>2149,77343,High income,63,Low spender,0.000814553353244638,0,0,28,227,151,573,98,54,31,1134,0.200176366843033,0.1331569664903,0.505291005291005,0.0864197530864197,0.0476190476190476,0.027336860670194,1,3,4,9,17,0.0588235294117647,0.176470588235294,0.235294117647059,0.529411764705882,1,0,0,0,0,0,0,0,55,50-65,2179,0,1,0,0,0,0,1,0,0,1072</v>
      </c>
    </row>
    <row r="1626" spans="1:57" ht="13.2" x14ac:dyDescent="0.25">
      <c r="A1626" s="8">
        <v>1493</v>
      </c>
      <c r="B1626" s="1">
        <v>73691</v>
      </c>
      <c r="C1626" s="8" t="str">
        <f t="shared" si="480"/>
        <v>High income</v>
      </c>
      <c r="D1626" s="31">
        <v>1211</v>
      </c>
      <c r="E1626" s="34" t="str">
        <f t="shared" si="481"/>
        <v>High spender</v>
      </c>
      <c r="F1626" s="10">
        <f t="shared" si="475"/>
        <v>1.6433485771668182E-2</v>
      </c>
      <c r="G1626" s="1">
        <v>0</v>
      </c>
      <c r="H1626" s="1">
        <v>1</v>
      </c>
      <c r="I1626" s="1">
        <v>58</v>
      </c>
      <c r="J1626" s="1">
        <v>707</v>
      </c>
      <c r="K1626" s="1">
        <v>21</v>
      </c>
      <c r="L1626" s="1">
        <v>250</v>
      </c>
      <c r="M1626" s="1">
        <v>85</v>
      </c>
      <c r="N1626" s="1">
        <v>43</v>
      </c>
      <c r="O1626" s="1">
        <v>73</v>
      </c>
      <c r="P1626" s="8">
        <f t="shared" si="482"/>
        <v>1179</v>
      </c>
      <c r="Q1626" s="10">
        <f t="shared" si="483"/>
        <v>0.59966072943172177</v>
      </c>
      <c r="R1626" s="10">
        <f t="shared" si="484"/>
        <v>1.7811704834605598E-2</v>
      </c>
      <c r="S1626" s="10">
        <f t="shared" si="485"/>
        <v>0.21204410517387617</v>
      </c>
      <c r="T1626" s="10">
        <f t="shared" si="486"/>
        <v>7.2094995759117902E-2</v>
      </c>
      <c r="U1626" s="10">
        <f t="shared" si="487"/>
        <v>3.64715860899067E-2</v>
      </c>
      <c r="V1626" s="10">
        <f t="shared" si="488"/>
        <v>6.1916878710771839E-2</v>
      </c>
      <c r="W1626" s="1">
        <v>2</v>
      </c>
      <c r="X1626" s="1">
        <v>6</v>
      </c>
      <c r="Y1626" s="1">
        <v>2</v>
      </c>
      <c r="Z1626" s="1">
        <v>8</v>
      </c>
      <c r="AA1626" s="8">
        <f t="shared" si="489"/>
        <v>18</v>
      </c>
      <c r="AB1626" s="10">
        <f t="shared" si="490"/>
        <v>0.1111111111111111</v>
      </c>
      <c r="AC1626" s="10">
        <f t="shared" si="491"/>
        <v>0.33333333333333331</v>
      </c>
      <c r="AD1626" s="10">
        <f t="shared" si="492"/>
        <v>0.1111111111111111</v>
      </c>
      <c r="AE1626" s="10">
        <f t="shared" si="493"/>
        <v>0.44444444444444442</v>
      </c>
      <c r="AF1626" s="1">
        <v>2</v>
      </c>
      <c r="AG1626" s="1">
        <v>0</v>
      </c>
      <c r="AH1626" s="1">
        <v>0</v>
      </c>
      <c r="AI1626" s="1">
        <v>1</v>
      </c>
      <c r="AJ1626" s="1">
        <v>0</v>
      </c>
      <c r="AK1626" s="1">
        <v>0</v>
      </c>
      <c r="AL1626" s="1">
        <v>0</v>
      </c>
      <c r="AM1626" s="1">
        <v>0</v>
      </c>
      <c r="AN1626" s="1">
        <v>49</v>
      </c>
      <c r="AO1626" s="20" t="str">
        <f t="shared" si="476"/>
        <v>36-50</v>
      </c>
      <c r="AP1626" s="1">
        <v>2394</v>
      </c>
      <c r="AQ1626" s="1">
        <v>0</v>
      </c>
      <c r="AR1626" s="1">
        <v>1</v>
      </c>
      <c r="AS1626" s="1">
        <v>0</v>
      </c>
      <c r="AT1626" s="1">
        <v>0</v>
      </c>
      <c r="AU1626" s="1">
        <v>0</v>
      </c>
      <c r="AV1626" s="1">
        <v>0</v>
      </c>
      <c r="AW1626" s="1">
        <v>1</v>
      </c>
      <c r="AX1626" s="1">
        <v>0</v>
      </c>
      <c r="AY1626" s="1">
        <v>0</v>
      </c>
      <c r="AZ1626" s="1">
        <v>1033</v>
      </c>
      <c r="BA1626" s="23">
        <v>42455</v>
      </c>
      <c r="BB1626" s="25">
        <f t="shared" si="477"/>
        <v>3</v>
      </c>
      <c r="BC1626" s="25" t="str">
        <f t="shared" si="478"/>
        <v>March</v>
      </c>
      <c r="BD1626" s="25">
        <v>1</v>
      </c>
      <c r="BE1626" t="str">
        <f t="shared" si="479"/>
        <v>1493,73691,High income,1211,High spender,0.0164334857716682,0,1,58,707,21,250,85,43,73,1179,0.599660729431722,0.0178117048346056,0.212044105173876,0.0720949957591179,0.0364715860899067,0.0619168787107718,2,6,2,8,18,0.111111111111111,0.333333333333333,0.111111111111111,0.444444444444444,2,0,0,1,0,0,0,0,49,36-50,2394,0,1,0,0,0,0,1,0,0,1033</v>
      </c>
    </row>
    <row r="1627" spans="1:57" ht="13.2" x14ac:dyDescent="0.25">
      <c r="A1627" s="8">
        <v>62</v>
      </c>
      <c r="B1627" s="1">
        <v>49118</v>
      </c>
      <c r="C1627" s="8" t="str">
        <f t="shared" si="480"/>
        <v>Low income</v>
      </c>
      <c r="D1627" s="31">
        <v>56</v>
      </c>
      <c r="E1627" s="34" t="str">
        <f t="shared" si="481"/>
        <v>Low spender</v>
      </c>
      <c r="F1627" s="10">
        <f t="shared" si="475"/>
        <v>1.1401115680605889E-3</v>
      </c>
      <c r="G1627" s="1">
        <v>0</v>
      </c>
      <c r="H1627" s="1">
        <v>0</v>
      </c>
      <c r="I1627" s="1">
        <v>90</v>
      </c>
      <c r="J1627" s="1">
        <v>620</v>
      </c>
      <c r="K1627" s="1">
        <v>54</v>
      </c>
      <c r="L1627" s="1">
        <v>239</v>
      </c>
      <c r="M1627" s="1">
        <v>99</v>
      </c>
      <c r="N1627" s="1">
        <v>98</v>
      </c>
      <c r="O1627" s="1">
        <v>119</v>
      </c>
      <c r="P1627" s="8">
        <f t="shared" si="482"/>
        <v>1229</v>
      </c>
      <c r="Q1627" s="10">
        <f t="shared" si="483"/>
        <v>0.5044751830756713</v>
      </c>
      <c r="R1627" s="10">
        <f t="shared" si="484"/>
        <v>4.3938161106590726E-2</v>
      </c>
      <c r="S1627" s="10">
        <f t="shared" si="485"/>
        <v>0.19446704637917006</v>
      </c>
      <c r="T1627" s="10">
        <f t="shared" si="486"/>
        <v>8.0553295362082999E-2</v>
      </c>
      <c r="U1627" s="10">
        <f t="shared" si="487"/>
        <v>7.9739625711960943E-2</v>
      </c>
      <c r="V1627" s="10">
        <f t="shared" si="488"/>
        <v>9.6826688364524002E-2</v>
      </c>
      <c r="W1627" s="1">
        <v>2</v>
      </c>
      <c r="X1627" s="1">
        <v>9</v>
      </c>
      <c r="Y1627" s="1">
        <v>7</v>
      </c>
      <c r="Z1627" s="1">
        <v>10</v>
      </c>
      <c r="AA1627" s="8">
        <f t="shared" si="489"/>
        <v>28</v>
      </c>
      <c r="AB1627" s="10">
        <f t="shared" si="490"/>
        <v>7.1428571428571425E-2</v>
      </c>
      <c r="AC1627" s="10">
        <f t="shared" si="491"/>
        <v>0.32142857142857145</v>
      </c>
      <c r="AD1627" s="10">
        <f t="shared" si="492"/>
        <v>0.25</v>
      </c>
      <c r="AE1627" s="10">
        <f t="shared" si="493"/>
        <v>0.35714285714285715</v>
      </c>
      <c r="AF1627" s="1">
        <v>7</v>
      </c>
      <c r="AG1627" s="1">
        <v>0</v>
      </c>
      <c r="AH1627" s="1">
        <v>1</v>
      </c>
      <c r="AI1627" s="1">
        <v>0</v>
      </c>
      <c r="AJ1627" s="1">
        <v>1</v>
      </c>
      <c r="AK1627" s="1">
        <v>0</v>
      </c>
      <c r="AL1627" s="1">
        <v>0</v>
      </c>
      <c r="AM1627" s="1">
        <v>1</v>
      </c>
      <c r="AN1627" s="1">
        <v>49</v>
      </c>
      <c r="AO1627" s="20" t="str">
        <f t="shared" si="476"/>
        <v>36-50</v>
      </c>
      <c r="AP1627" s="1">
        <v>2839</v>
      </c>
      <c r="AQ1627" s="1">
        <v>1</v>
      </c>
      <c r="AR1627" s="1">
        <v>0</v>
      </c>
      <c r="AS1627" s="1">
        <v>0</v>
      </c>
      <c r="AT1627" s="1">
        <v>0</v>
      </c>
      <c r="AU1627" s="1">
        <v>0</v>
      </c>
      <c r="AV1627" s="1">
        <v>1</v>
      </c>
      <c r="AW1627" s="1">
        <v>0</v>
      </c>
      <c r="AX1627" s="1">
        <v>0</v>
      </c>
      <c r="AY1627" s="1">
        <v>0</v>
      </c>
      <c r="AZ1627" s="1">
        <v>991</v>
      </c>
      <c r="BA1627" s="23">
        <v>42010</v>
      </c>
      <c r="BB1627" s="25">
        <f t="shared" si="477"/>
        <v>1</v>
      </c>
      <c r="BC1627" s="25" t="str">
        <f t="shared" si="478"/>
        <v>January</v>
      </c>
      <c r="BD1627" s="25">
        <v>1</v>
      </c>
      <c r="BE1627" t="str">
        <f t="shared" si="479"/>
        <v>62,49118,Low income,56,Low spender,0.00114011156806059,0,0,90,620,54,239,99,98,119,1229,0.504475183075671,0.0439381611065907,0.19446704637917,0.080553295362083,0.0797396257119609,0.096826688364524,2,9,7,10,28,0.0714285714285714,0.321428571428571,0.25,0.357142857142857,7,0,1,0,1,0,0,1,49,36-50,2839,1,0,0,0,0,1,0,0,0,991</v>
      </c>
    </row>
    <row r="1628" spans="1:57" ht="13.2" x14ac:dyDescent="0.25">
      <c r="A1628" s="8">
        <v>1005</v>
      </c>
      <c r="B1628" s="1">
        <v>85431</v>
      </c>
      <c r="C1628" s="8" t="str">
        <f t="shared" si="480"/>
        <v>High income</v>
      </c>
      <c r="D1628" s="31">
        <v>2068</v>
      </c>
      <c r="E1628" s="34" t="str">
        <f t="shared" si="481"/>
        <v>High spender</v>
      </c>
      <c r="F1628" s="10">
        <f t="shared" si="475"/>
        <v>2.4206669710058408E-2</v>
      </c>
      <c r="G1628" s="1">
        <v>0</v>
      </c>
      <c r="H1628" s="1">
        <v>0</v>
      </c>
      <c r="I1628" s="1">
        <v>54</v>
      </c>
      <c r="J1628" s="1">
        <v>376</v>
      </c>
      <c r="K1628" s="1">
        <v>53</v>
      </c>
      <c r="L1628" s="1">
        <v>462</v>
      </c>
      <c r="M1628" s="1">
        <v>168</v>
      </c>
      <c r="N1628" s="1">
        <v>53</v>
      </c>
      <c r="O1628" s="1">
        <v>53</v>
      </c>
      <c r="P1628" s="8">
        <f t="shared" si="482"/>
        <v>1165</v>
      </c>
      <c r="Q1628" s="10">
        <f t="shared" si="483"/>
        <v>0.32274678111587984</v>
      </c>
      <c r="R1628" s="10">
        <f t="shared" si="484"/>
        <v>4.5493562231759654E-2</v>
      </c>
      <c r="S1628" s="10">
        <f t="shared" si="485"/>
        <v>0.39656652360515021</v>
      </c>
      <c r="T1628" s="10">
        <f t="shared" si="486"/>
        <v>0.14420600858369098</v>
      </c>
      <c r="U1628" s="10">
        <f t="shared" si="487"/>
        <v>4.5493562231759654E-2</v>
      </c>
      <c r="V1628" s="10">
        <f t="shared" si="488"/>
        <v>4.5493562231759654E-2</v>
      </c>
      <c r="W1628" s="1">
        <v>1</v>
      </c>
      <c r="X1628" s="1">
        <v>2</v>
      </c>
      <c r="Y1628" s="1">
        <v>7</v>
      </c>
      <c r="Z1628" s="1">
        <v>7</v>
      </c>
      <c r="AA1628" s="8">
        <f t="shared" si="489"/>
        <v>17</v>
      </c>
      <c r="AB1628" s="10">
        <f t="shared" si="490"/>
        <v>5.8823529411764705E-2</v>
      </c>
      <c r="AC1628" s="10">
        <f t="shared" si="491"/>
        <v>0.11764705882352941</v>
      </c>
      <c r="AD1628" s="10">
        <f t="shared" si="492"/>
        <v>0.41176470588235292</v>
      </c>
      <c r="AE1628" s="10">
        <f t="shared" si="493"/>
        <v>0.41176470588235292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68</v>
      </c>
      <c r="AO1628" s="20" t="str">
        <f t="shared" si="476"/>
        <v>66+</v>
      </c>
      <c r="AP1628" s="1">
        <v>2545</v>
      </c>
      <c r="AQ1628" s="1">
        <v>0</v>
      </c>
      <c r="AR1628" s="1">
        <v>0</v>
      </c>
      <c r="AS1628" s="1">
        <v>0</v>
      </c>
      <c r="AT1628" s="1">
        <v>1</v>
      </c>
      <c r="AU1628" s="1">
        <v>0</v>
      </c>
      <c r="AV1628" s="1">
        <v>0</v>
      </c>
      <c r="AW1628" s="1">
        <v>0</v>
      </c>
      <c r="AX1628" s="1">
        <v>0</v>
      </c>
      <c r="AY1628" s="1">
        <v>1</v>
      </c>
      <c r="AZ1628" s="1">
        <v>1059</v>
      </c>
      <c r="BA1628" s="23">
        <v>42304</v>
      </c>
      <c r="BB1628" s="25">
        <f t="shared" si="477"/>
        <v>10</v>
      </c>
      <c r="BC1628" s="25" t="str">
        <f t="shared" si="478"/>
        <v>October</v>
      </c>
      <c r="BD1628" s="25">
        <v>1</v>
      </c>
      <c r="BE1628" t="str">
        <f t="shared" si="479"/>
        <v>1005,85431,High income,2068,High spender,0.0242066697100584,0,0,54,376,53,462,168,53,53,1165,0.32274678111588,0.0454935622317597,0.39656652360515,0.144206008583691,0.0454935622317597,0.0454935622317597,1,2,7,7,17,0.0588235294117647,0.117647058823529,0.411764705882353,0.411764705882353,0,0,0,0,0,0,0,0,68,66+,2545,0,0,0,1,0,0,0,0,1,1059</v>
      </c>
    </row>
    <row r="1629" spans="1:57" ht="13.2" x14ac:dyDescent="0.25">
      <c r="A1629" s="8">
        <v>1411</v>
      </c>
      <c r="B1629" s="1">
        <v>77037</v>
      </c>
      <c r="C1629" s="8" t="str">
        <f t="shared" si="480"/>
        <v>High income</v>
      </c>
      <c r="D1629" s="31">
        <v>65</v>
      </c>
      <c r="E1629" s="34" t="str">
        <f t="shared" si="481"/>
        <v>Low spender</v>
      </c>
      <c r="F1629" s="10">
        <f t="shared" si="475"/>
        <v>8.4375040564923349E-4</v>
      </c>
      <c r="G1629" s="1">
        <v>0</v>
      </c>
      <c r="H1629" s="1">
        <v>1</v>
      </c>
      <c r="I1629" s="1">
        <v>3</v>
      </c>
      <c r="J1629" s="1">
        <v>463</v>
      </c>
      <c r="K1629" s="1">
        <v>96</v>
      </c>
      <c r="L1629" s="1">
        <v>333</v>
      </c>
      <c r="M1629" s="1">
        <v>168</v>
      </c>
      <c r="N1629" s="1">
        <v>53</v>
      </c>
      <c r="O1629" s="1">
        <v>10</v>
      </c>
      <c r="P1629" s="8">
        <f t="shared" si="482"/>
        <v>1123</v>
      </c>
      <c r="Q1629" s="10">
        <f t="shared" si="483"/>
        <v>0.41228851291184326</v>
      </c>
      <c r="R1629" s="10">
        <f t="shared" si="484"/>
        <v>8.5485307212822798E-2</v>
      </c>
      <c r="S1629" s="10">
        <f t="shared" si="485"/>
        <v>0.2965271593944791</v>
      </c>
      <c r="T1629" s="10">
        <f t="shared" si="486"/>
        <v>0.1495992876224399</v>
      </c>
      <c r="U1629" s="10">
        <f t="shared" si="487"/>
        <v>4.7195013357079249E-2</v>
      </c>
      <c r="V1629" s="10">
        <f t="shared" si="488"/>
        <v>8.9047195013357075E-3</v>
      </c>
      <c r="W1629" s="1">
        <v>1</v>
      </c>
      <c r="X1629" s="1">
        <v>7</v>
      </c>
      <c r="Y1629" s="1">
        <v>7</v>
      </c>
      <c r="Z1629" s="1">
        <v>12</v>
      </c>
      <c r="AA1629" s="8">
        <f t="shared" si="489"/>
        <v>27</v>
      </c>
      <c r="AB1629" s="10">
        <f t="shared" si="490"/>
        <v>3.7037037037037035E-2</v>
      </c>
      <c r="AC1629" s="10">
        <f t="shared" si="491"/>
        <v>0.25925925925925924</v>
      </c>
      <c r="AD1629" s="10">
        <f t="shared" si="492"/>
        <v>0.25925925925925924</v>
      </c>
      <c r="AE1629" s="10">
        <f t="shared" si="493"/>
        <v>0.44444444444444442</v>
      </c>
      <c r="AF1629" s="1">
        <v>3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60</v>
      </c>
      <c r="AO1629" s="20" t="str">
        <f t="shared" si="476"/>
        <v>50-65</v>
      </c>
      <c r="AP1629" s="1">
        <v>2418</v>
      </c>
      <c r="AQ1629" s="1">
        <v>0</v>
      </c>
      <c r="AR1629" s="1">
        <v>1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1</v>
      </c>
      <c r="AZ1629" s="1">
        <v>1103</v>
      </c>
      <c r="BA1629" s="23">
        <v>42431</v>
      </c>
      <c r="BB1629" s="25">
        <f t="shared" si="477"/>
        <v>3</v>
      </c>
      <c r="BC1629" s="25" t="str">
        <f t="shared" si="478"/>
        <v>March</v>
      </c>
      <c r="BD1629" s="25">
        <v>1</v>
      </c>
      <c r="BE1629" t="str">
        <f t="shared" si="479"/>
        <v>1411,77037,High income,65,Low spender,0.000843750405649233,0,1,3,463,96,333,168,53,10,1123,0.412288512911843,0.0854853072128228,0.296527159394479,0.14959928762244,0.0471950133570792,0.00890471950133571,1,7,7,12,27,0.037037037037037,0.259259259259259,0.259259259259259,0.444444444444444,3,0,0,0,0,0,0,0,60,50-65,2418,0,1,0,0,0,0,0,0,1,1103</v>
      </c>
    </row>
    <row r="1630" spans="1:57" ht="13.2" x14ac:dyDescent="0.25">
      <c r="A1630" s="8">
        <v>554</v>
      </c>
      <c r="B1630" s="1">
        <v>71855</v>
      </c>
      <c r="C1630" s="8" t="str">
        <f t="shared" si="480"/>
        <v>High income</v>
      </c>
      <c r="D1630" s="31">
        <v>55</v>
      </c>
      <c r="E1630" s="34" t="str">
        <f t="shared" si="481"/>
        <v>Low spender</v>
      </c>
      <c r="F1630" s="10">
        <f t="shared" si="475"/>
        <v>7.6543038062765287E-4</v>
      </c>
      <c r="G1630" s="1">
        <v>0</v>
      </c>
      <c r="H1630" s="1">
        <v>1</v>
      </c>
      <c r="I1630" s="1">
        <v>59</v>
      </c>
      <c r="J1630" s="1">
        <v>548</v>
      </c>
      <c r="K1630" s="1">
        <v>31</v>
      </c>
      <c r="L1630" s="1">
        <v>422</v>
      </c>
      <c r="M1630" s="1">
        <v>0</v>
      </c>
      <c r="N1630" s="1">
        <v>112</v>
      </c>
      <c r="O1630" s="1">
        <v>28</v>
      </c>
      <c r="P1630" s="8">
        <f t="shared" si="482"/>
        <v>1141</v>
      </c>
      <c r="Q1630" s="10">
        <f t="shared" si="483"/>
        <v>0.48028045574057843</v>
      </c>
      <c r="R1630" s="10">
        <f t="shared" si="484"/>
        <v>2.7169149868536371E-2</v>
      </c>
      <c r="S1630" s="10">
        <f t="shared" si="485"/>
        <v>0.36985100788781772</v>
      </c>
      <c r="T1630" s="10">
        <f t="shared" si="486"/>
        <v>0</v>
      </c>
      <c r="U1630" s="10">
        <f t="shared" si="487"/>
        <v>9.815950920245399E-2</v>
      </c>
      <c r="V1630" s="10">
        <f t="shared" si="488"/>
        <v>2.4539877300613498E-2</v>
      </c>
      <c r="W1630" s="1">
        <v>4</v>
      </c>
      <c r="X1630" s="1">
        <v>5</v>
      </c>
      <c r="Y1630" s="1">
        <v>5</v>
      </c>
      <c r="Z1630" s="1">
        <v>11</v>
      </c>
      <c r="AA1630" s="8">
        <f t="shared" si="489"/>
        <v>25</v>
      </c>
      <c r="AB1630" s="10">
        <f t="shared" si="490"/>
        <v>0.16</v>
      </c>
      <c r="AC1630" s="10">
        <f t="shared" si="491"/>
        <v>0.2</v>
      </c>
      <c r="AD1630" s="10">
        <f t="shared" si="492"/>
        <v>0.2</v>
      </c>
      <c r="AE1630" s="10">
        <f t="shared" si="493"/>
        <v>0.44</v>
      </c>
      <c r="AF1630" s="1">
        <v>3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43</v>
      </c>
      <c r="AO1630" s="20" t="str">
        <f t="shared" si="476"/>
        <v>36-50</v>
      </c>
      <c r="AP1630" s="1">
        <v>2688</v>
      </c>
      <c r="AQ1630" s="1">
        <v>0</v>
      </c>
      <c r="AR1630" s="1">
        <v>1</v>
      </c>
      <c r="AS1630" s="1">
        <v>0</v>
      </c>
      <c r="AT1630" s="1">
        <v>0</v>
      </c>
      <c r="AU1630" s="1">
        <v>0</v>
      </c>
      <c r="AV1630" s="1">
        <v>0</v>
      </c>
      <c r="AW1630" s="1">
        <v>1</v>
      </c>
      <c r="AX1630" s="1">
        <v>0</v>
      </c>
      <c r="AY1630" s="1">
        <v>0</v>
      </c>
      <c r="AZ1630" s="1">
        <v>1085</v>
      </c>
      <c r="BA1630" s="23">
        <v>42161</v>
      </c>
      <c r="BB1630" s="25">
        <f t="shared" si="477"/>
        <v>6</v>
      </c>
      <c r="BC1630" s="25" t="str">
        <f t="shared" si="478"/>
        <v>June</v>
      </c>
      <c r="BD1630" s="25">
        <v>1</v>
      </c>
      <c r="BE1630" t="str">
        <f t="shared" si="479"/>
        <v>554,71855,High income,55,Low spender,0.000765430380627653,0,1,59,548,31,422,0,112,28,1141,0.480280455740578,0.0271691498685364,0.369851007887818,0,0.098159509202454,0.0245398773006135,4,5,5,11,25,0.16,0.2,0.2,0.44,3,0,0,0,0,0,0,0,43,36-50,2688,0,1,0,0,0,0,1,0,0,1085</v>
      </c>
    </row>
    <row r="1631" spans="1:57" ht="13.2" x14ac:dyDescent="0.25">
      <c r="A1631" s="8">
        <v>1455</v>
      </c>
      <c r="B1631" s="1">
        <v>70038</v>
      </c>
      <c r="C1631" s="8" t="str">
        <f t="shared" si="480"/>
        <v>High income</v>
      </c>
      <c r="D1631" s="31">
        <v>2429</v>
      </c>
      <c r="E1631" s="34" t="str">
        <f t="shared" si="481"/>
        <v>High spender</v>
      </c>
      <c r="F1631" s="10">
        <f t="shared" si="475"/>
        <v>3.4681173077472233E-2</v>
      </c>
      <c r="G1631" s="1">
        <v>0</v>
      </c>
      <c r="H1631" s="1">
        <v>0</v>
      </c>
      <c r="I1631" s="1">
        <v>54</v>
      </c>
      <c r="J1631" s="1">
        <v>587</v>
      </c>
      <c r="K1631" s="1">
        <v>54</v>
      </c>
      <c r="L1631" s="1">
        <v>348</v>
      </c>
      <c r="M1631" s="1">
        <v>71</v>
      </c>
      <c r="N1631" s="1">
        <v>54</v>
      </c>
      <c r="O1631" s="1">
        <v>130</v>
      </c>
      <c r="P1631" s="8">
        <f t="shared" si="482"/>
        <v>1244</v>
      </c>
      <c r="Q1631" s="10">
        <f t="shared" si="483"/>
        <v>0.47186495176848875</v>
      </c>
      <c r="R1631" s="10">
        <f t="shared" si="484"/>
        <v>4.3408360128617367E-2</v>
      </c>
      <c r="S1631" s="10">
        <f t="shared" si="485"/>
        <v>0.27974276527331188</v>
      </c>
      <c r="T1631" s="10">
        <f t="shared" si="486"/>
        <v>5.7073954983922828E-2</v>
      </c>
      <c r="U1631" s="10">
        <f t="shared" si="487"/>
        <v>4.3408360128617367E-2</v>
      </c>
      <c r="V1631" s="10">
        <f t="shared" si="488"/>
        <v>0.1045016077170418</v>
      </c>
      <c r="W1631" s="1">
        <v>1</v>
      </c>
      <c r="X1631" s="1">
        <v>4</v>
      </c>
      <c r="Y1631" s="1">
        <v>4</v>
      </c>
      <c r="Z1631" s="1">
        <v>8</v>
      </c>
      <c r="AA1631" s="8">
        <f t="shared" si="489"/>
        <v>17</v>
      </c>
      <c r="AB1631" s="10">
        <f t="shared" si="490"/>
        <v>5.8823529411764705E-2</v>
      </c>
      <c r="AC1631" s="10">
        <f t="shared" si="491"/>
        <v>0.23529411764705882</v>
      </c>
      <c r="AD1631" s="10">
        <f t="shared" si="492"/>
        <v>0.23529411764705882</v>
      </c>
      <c r="AE1631" s="10">
        <f t="shared" si="493"/>
        <v>0.47058823529411764</v>
      </c>
      <c r="AF1631" s="1">
        <v>2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38</v>
      </c>
      <c r="AO1631" s="20" t="str">
        <f t="shared" si="476"/>
        <v>36-50</v>
      </c>
      <c r="AP1631" s="1">
        <v>2406</v>
      </c>
      <c r="AQ1631" s="1">
        <v>0</v>
      </c>
      <c r="AR1631" s="1">
        <v>0</v>
      </c>
      <c r="AS1631" s="1">
        <v>0</v>
      </c>
      <c r="AT1631" s="1">
        <v>1</v>
      </c>
      <c r="AU1631" s="1">
        <v>0</v>
      </c>
      <c r="AV1631" s="1">
        <v>0</v>
      </c>
      <c r="AW1631" s="1">
        <v>0</v>
      </c>
      <c r="AX1631" s="1">
        <v>0</v>
      </c>
      <c r="AY1631" s="1">
        <v>1</v>
      </c>
      <c r="AZ1631" s="1">
        <v>984</v>
      </c>
      <c r="BA1631" s="23">
        <v>42443</v>
      </c>
      <c r="BB1631" s="25">
        <f t="shared" si="477"/>
        <v>3</v>
      </c>
      <c r="BC1631" s="25" t="str">
        <f t="shared" si="478"/>
        <v>March</v>
      </c>
      <c r="BD1631" s="25">
        <v>1</v>
      </c>
      <c r="BE1631" t="str">
        <f t="shared" si="479"/>
        <v>1455,70038,High income,2429,High spender,0.0346811730774722,0,0,54,587,54,348,71,54,130,1244,0.471864951768489,0.0434083601286174,0.279742765273312,0.0570739549839228,0.0434083601286174,0.104501607717042,1,4,4,8,17,0.0588235294117647,0.235294117647059,0.235294117647059,0.470588235294118,2,0,0,0,0,0,0,0,38,36-50,2406,0,0,0,1,0,0,0,0,1,984</v>
      </c>
    </row>
    <row r="1632" spans="1:57" ht="13.2" x14ac:dyDescent="0.25">
      <c r="A1632" s="8">
        <v>1324</v>
      </c>
      <c r="B1632" s="1">
        <v>72679</v>
      </c>
      <c r="C1632" s="8" t="str">
        <f t="shared" si="480"/>
        <v>High income</v>
      </c>
      <c r="D1632" s="31">
        <v>28</v>
      </c>
      <c r="E1632" s="34" t="str">
        <f t="shared" si="481"/>
        <v>Low spender</v>
      </c>
      <c r="F1632" s="10">
        <f t="shared" si="475"/>
        <v>3.8525571347982224E-4</v>
      </c>
      <c r="G1632" s="1">
        <v>0</v>
      </c>
      <c r="H1632" s="1">
        <v>1</v>
      </c>
      <c r="I1632" s="1">
        <v>65</v>
      </c>
      <c r="J1632" s="1">
        <v>619</v>
      </c>
      <c r="K1632" s="1">
        <v>54</v>
      </c>
      <c r="L1632" s="1">
        <v>260</v>
      </c>
      <c r="M1632" s="1">
        <v>127</v>
      </c>
      <c r="N1632" s="1">
        <v>54</v>
      </c>
      <c r="O1632" s="1">
        <v>54</v>
      </c>
      <c r="P1632" s="8">
        <f t="shared" si="482"/>
        <v>1168</v>
      </c>
      <c r="Q1632" s="10">
        <f t="shared" si="483"/>
        <v>0.52996575342465757</v>
      </c>
      <c r="R1632" s="10">
        <f t="shared" si="484"/>
        <v>4.6232876712328765E-2</v>
      </c>
      <c r="S1632" s="10">
        <f t="shared" si="485"/>
        <v>0.2226027397260274</v>
      </c>
      <c r="T1632" s="10">
        <f t="shared" si="486"/>
        <v>0.10873287671232877</v>
      </c>
      <c r="U1632" s="10">
        <f t="shared" si="487"/>
        <v>4.6232876712328765E-2</v>
      </c>
      <c r="V1632" s="10">
        <f t="shared" si="488"/>
        <v>4.6232876712328765E-2</v>
      </c>
      <c r="W1632" s="1">
        <v>1</v>
      </c>
      <c r="X1632" s="1">
        <v>4</v>
      </c>
      <c r="Y1632" s="1">
        <v>7</v>
      </c>
      <c r="Z1632" s="1">
        <v>5</v>
      </c>
      <c r="AA1632" s="8">
        <f t="shared" si="489"/>
        <v>17</v>
      </c>
      <c r="AB1632" s="10">
        <f t="shared" si="490"/>
        <v>5.8823529411764705E-2</v>
      </c>
      <c r="AC1632" s="10">
        <f t="shared" si="491"/>
        <v>0.23529411764705882</v>
      </c>
      <c r="AD1632" s="10">
        <f t="shared" si="492"/>
        <v>0.41176470588235292</v>
      </c>
      <c r="AE1632" s="10">
        <f t="shared" si="493"/>
        <v>0.29411764705882354</v>
      </c>
      <c r="AF1632" s="1">
        <v>1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51</v>
      </c>
      <c r="AO1632" s="20" t="str">
        <f t="shared" si="476"/>
        <v>50-65</v>
      </c>
      <c r="AP1632" s="1">
        <v>2443</v>
      </c>
      <c r="AQ1632" s="1">
        <v>0</v>
      </c>
      <c r="AR1632" s="1">
        <v>0</v>
      </c>
      <c r="AS1632" s="1">
        <v>1</v>
      </c>
      <c r="AT1632" s="1">
        <v>0</v>
      </c>
      <c r="AU1632" s="1">
        <v>0</v>
      </c>
      <c r="AV1632" s="1">
        <v>0</v>
      </c>
      <c r="AW1632" s="1">
        <v>1</v>
      </c>
      <c r="AX1632" s="1">
        <v>0</v>
      </c>
      <c r="AY1632" s="1">
        <v>0</v>
      </c>
      <c r="AZ1632" s="1">
        <v>1060</v>
      </c>
      <c r="BA1632" s="23">
        <v>42406</v>
      </c>
      <c r="BB1632" s="25">
        <f t="shared" si="477"/>
        <v>2</v>
      </c>
      <c r="BC1632" s="25" t="str">
        <f t="shared" si="478"/>
        <v>February</v>
      </c>
      <c r="BD1632" s="25">
        <v>1</v>
      </c>
      <c r="BE1632" t="str">
        <f t="shared" si="479"/>
        <v>1324,72679,High income,28,Low spender,0.000385255713479822,0,1,65,619,54,260,127,54,54,1168,0.529965753424658,0.0462328767123288,0.222602739726027,0.108732876712329,0.0462328767123288,0.0462328767123288,1,4,7,5,17,0.0588235294117647,0.235294117647059,0.411764705882353,0.294117647058824,1,0,0,0,0,0,0,0,51,50-65,2443,0,0,1,0,0,0,1,0,0,1060</v>
      </c>
    </row>
    <row r="1633" spans="1:57" ht="13.2" x14ac:dyDescent="0.25">
      <c r="A1633" s="8">
        <v>1819</v>
      </c>
      <c r="B1633" s="1">
        <v>77226</v>
      </c>
      <c r="C1633" s="8" t="str">
        <f t="shared" si="480"/>
        <v>High income</v>
      </c>
      <c r="D1633" s="31">
        <v>1352</v>
      </c>
      <c r="E1633" s="34" t="str">
        <f t="shared" si="481"/>
        <v>High spender</v>
      </c>
      <c r="F1633" s="10">
        <f t="shared" si="475"/>
        <v>1.7507057208712092E-2</v>
      </c>
      <c r="G1633" s="1">
        <v>0</v>
      </c>
      <c r="H1633" s="1">
        <v>1</v>
      </c>
      <c r="I1633" s="1">
        <v>29</v>
      </c>
      <c r="J1633" s="1">
        <v>631</v>
      </c>
      <c r="K1633" s="1">
        <v>43</v>
      </c>
      <c r="L1633" s="1">
        <v>239</v>
      </c>
      <c r="M1633" s="1">
        <v>128</v>
      </c>
      <c r="N1633" s="1">
        <v>76</v>
      </c>
      <c r="O1633" s="1">
        <v>21</v>
      </c>
      <c r="P1633" s="8">
        <f t="shared" si="482"/>
        <v>1138</v>
      </c>
      <c r="Q1633" s="10">
        <f t="shared" si="483"/>
        <v>0.55448154657293502</v>
      </c>
      <c r="R1633" s="10">
        <f t="shared" si="484"/>
        <v>3.7785588752196834E-2</v>
      </c>
      <c r="S1633" s="10">
        <f t="shared" si="485"/>
        <v>0.21001757469244289</v>
      </c>
      <c r="T1633" s="10">
        <f t="shared" si="486"/>
        <v>0.11247803163444639</v>
      </c>
      <c r="U1633" s="10">
        <f t="shared" si="487"/>
        <v>6.6783831282952552E-2</v>
      </c>
      <c r="V1633" s="10">
        <f t="shared" si="488"/>
        <v>1.8453427065026361E-2</v>
      </c>
      <c r="W1633" s="1">
        <v>2</v>
      </c>
      <c r="X1633" s="1">
        <v>6</v>
      </c>
      <c r="Y1633" s="1">
        <v>8</v>
      </c>
      <c r="Z1633" s="1">
        <v>12</v>
      </c>
      <c r="AA1633" s="8">
        <f t="shared" si="489"/>
        <v>28</v>
      </c>
      <c r="AB1633" s="10">
        <f t="shared" si="490"/>
        <v>7.1428571428571425E-2</v>
      </c>
      <c r="AC1633" s="10">
        <f t="shared" si="491"/>
        <v>0.21428571428571427</v>
      </c>
      <c r="AD1633" s="10">
        <f t="shared" si="492"/>
        <v>0.2857142857142857</v>
      </c>
      <c r="AE1633" s="10">
        <f t="shared" si="493"/>
        <v>0.42857142857142855</v>
      </c>
      <c r="AF1633" s="1">
        <v>3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57</v>
      </c>
      <c r="AO1633" s="20" t="str">
        <f t="shared" si="476"/>
        <v>50-65</v>
      </c>
      <c r="AP1633" s="1">
        <v>2280</v>
      </c>
      <c r="AQ1633" s="1">
        <v>0</v>
      </c>
      <c r="AR1633" s="1">
        <v>0</v>
      </c>
      <c r="AS1633" s="1">
        <v>0</v>
      </c>
      <c r="AT1633" s="1">
        <v>1</v>
      </c>
      <c r="AU1633" s="1">
        <v>0</v>
      </c>
      <c r="AV1633" s="1">
        <v>0</v>
      </c>
      <c r="AW1633" s="1">
        <v>1</v>
      </c>
      <c r="AX1633" s="1">
        <v>0</v>
      </c>
      <c r="AY1633" s="1">
        <v>0</v>
      </c>
      <c r="AZ1633" s="1">
        <v>1096</v>
      </c>
      <c r="BA1633" s="23">
        <v>42569</v>
      </c>
      <c r="BB1633" s="25">
        <f t="shared" si="477"/>
        <v>7</v>
      </c>
      <c r="BC1633" s="25" t="str">
        <f t="shared" si="478"/>
        <v>July</v>
      </c>
      <c r="BD1633" s="25">
        <v>1</v>
      </c>
      <c r="BE1633" t="str">
        <f t="shared" si="479"/>
        <v>1819,77226,High income,1352,High spender,0.0175070572087121,0,1,29,631,43,239,128,76,21,1138,0.554481546572935,0.0377855887521968,0.210017574692443,0.112478031634446,0.0667838312829526,0.0184534270650264,2,6,8,12,28,0.0714285714285714,0.214285714285714,0.285714285714286,0.428571428571429,3,0,0,0,0,0,0,0,57,50-65,2280,0,0,0,1,0,0,1,0,0,1096</v>
      </c>
    </row>
    <row r="1634" spans="1:57" ht="13.2" x14ac:dyDescent="0.25">
      <c r="A1634" s="8">
        <v>910</v>
      </c>
      <c r="B1634" s="1">
        <v>71853</v>
      </c>
      <c r="C1634" s="8" t="str">
        <f t="shared" si="480"/>
        <v>High income</v>
      </c>
      <c r="D1634" s="31">
        <v>41</v>
      </c>
      <c r="E1634" s="34" t="str">
        <f t="shared" si="481"/>
        <v>Low spender</v>
      </c>
      <c r="F1634" s="10">
        <f t="shared" si="475"/>
        <v>5.7060943871515451E-4</v>
      </c>
      <c r="G1634" s="1">
        <v>0</v>
      </c>
      <c r="H1634" s="1">
        <v>0</v>
      </c>
      <c r="I1634" s="1">
        <v>29</v>
      </c>
      <c r="J1634" s="1">
        <v>358</v>
      </c>
      <c r="K1634" s="1">
        <v>108</v>
      </c>
      <c r="L1634" s="1">
        <v>413</v>
      </c>
      <c r="M1634" s="1">
        <v>141</v>
      </c>
      <c r="N1634" s="1">
        <v>97</v>
      </c>
      <c r="O1634" s="1">
        <v>32</v>
      </c>
      <c r="P1634" s="8">
        <f t="shared" si="482"/>
        <v>1149</v>
      </c>
      <c r="Q1634" s="10">
        <f t="shared" si="483"/>
        <v>0.31157528285465624</v>
      </c>
      <c r="R1634" s="10">
        <f t="shared" si="484"/>
        <v>9.3994778067885115E-2</v>
      </c>
      <c r="S1634" s="10">
        <f t="shared" si="485"/>
        <v>0.35944299390774587</v>
      </c>
      <c r="T1634" s="10">
        <f t="shared" si="486"/>
        <v>0.12271540469973891</v>
      </c>
      <c r="U1634" s="10">
        <f t="shared" si="487"/>
        <v>8.4421235857267185E-2</v>
      </c>
      <c r="V1634" s="10">
        <f t="shared" si="488"/>
        <v>2.7850304612706701E-2</v>
      </c>
      <c r="W1634" s="1">
        <v>1</v>
      </c>
      <c r="X1634" s="1">
        <v>2</v>
      </c>
      <c r="Y1634" s="1">
        <v>8</v>
      </c>
      <c r="Z1634" s="1">
        <v>6</v>
      </c>
      <c r="AA1634" s="8">
        <f t="shared" si="489"/>
        <v>17</v>
      </c>
      <c r="AB1634" s="10">
        <f t="shared" si="490"/>
        <v>5.8823529411764705E-2</v>
      </c>
      <c r="AC1634" s="10">
        <f t="shared" si="491"/>
        <v>0.11764705882352941</v>
      </c>
      <c r="AD1634" s="10">
        <f t="shared" si="492"/>
        <v>0.47058823529411764</v>
      </c>
      <c r="AE1634" s="10">
        <f t="shared" si="493"/>
        <v>0.35294117647058826</v>
      </c>
      <c r="AF1634" s="1">
        <v>1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38</v>
      </c>
      <c r="AO1634" s="20" t="str">
        <f t="shared" si="476"/>
        <v>36-50</v>
      </c>
      <c r="AP1634" s="1">
        <v>2576</v>
      </c>
      <c r="AQ1634" s="1">
        <v>0</v>
      </c>
      <c r="AR1634" s="1">
        <v>0</v>
      </c>
      <c r="AS1634" s="1">
        <v>0</v>
      </c>
      <c r="AT1634" s="1">
        <v>1</v>
      </c>
      <c r="AU1634" s="1">
        <v>0</v>
      </c>
      <c r="AV1634" s="1">
        <v>0</v>
      </c>
      <c r="AW1634" s="1">
        <v>1</v>
      </c>
      <c r="AX1634" s="1">
        <v>0</v>
      </c>
      <c r="AY1634" s="1">
        <v>0</v>
      </c>
      <c r="AZ1634" s="1">
        <v>1085</v>
      </c>
      <c r="BA1634" s="23">
        <v>42273</v>
      </c>
      <c r="BB1634" s="25">
        <f t="shared" si="477"/>
        <v>9</v>
      </c>
      <c r="BC1634" s="25" t="str">
        <f t="shared" si="478"/>
        <v>September</v>
      </c>
      <c r="BD1634" s="25">
        <v>1</v>
      </c>
      <c r="BE1634" t="str">
        <f t="shared" si="479"/>
        <v>910,71853,High income,41,Low spender,0.000570609438715155,0,0,29,358,108,413,141,97,32,1149,0.311575282854656,0.0939947780678851,0.359442993907746,0.122715404699739,0.0844212358572672,0.0278503046127067,1,2,8,6,17,0.0588235294117647,0.117647058823529,0.470588235294118,0.352941176470588,1,0,0,0,0,0,0,0,38,36-50,2576,0,0,0,1,0,0,1,0,0,1085</v>
      </c>
    </row>
    <row r="1635" spans="1:57" ht="13.2" x14ac:dyDescent="0.25">
      <c r="A1635" s="8">
        <v>1440</v>
      </c>
      <c r="B1635" s="1">
        <v>70515</v>
      </c>
      <c r="C1635" s="8" t="str">
        <f t="shared" si="480"/>
        <v>High income</v>
      </c>
      <c r="D1635" s="31">
        <v>258</v>
      </c>
      <c r="E1635" s="34" t="str">
        <f t="shared" si="481"/>
        <v>Low spender</v>
      </c>
      <c r="F1635" s="10">
        <f t="shared" si="475"/>
        <v>3.6587960008508829E-3</v>
      </c>
      <c r="G1635" s="1">
        <v>0</v>
      </c>
      <c r="H1635" s="1">
        <v>0</v>
      </c>
      <c r="I1635" s="1">
        <v>12</v>
      </c>
      <c r="J1635" s="1">
        <v>420</v>
      </c>
      <c r="K1635" s="1">
        <v>0</v>
      </c>
      <c r="L1635" s="1">
        <v>452</v>
      </c>
      <c r="M1635" s="1">
        <v>182</v>
      </c>
      <c r="N1635" s="1">
        <v>64</v>
      </c>
      <c r="O1635" s="1">
        <v>140</v>
      </c>
      <c r="P1635" s="8">
        <f t="shared" si="482"/>
        <v>1258</v>
      </c>
      <c r="Q1635" s="10">
        <f t="shared" si="483"/>
        <v>0.33386327503974561</v>
      </c>
      <c r="R1635" s="10">
        <f t="shared" si="484"/>
        <v>0</v>
      </c>
      <c r="S1635" s="10">
        <f t="shared" si="485"/>
        <v>0.35930047694753575</v>
      </c>
      <c r="T1635" s="10">
        <f t="shared" si="486"/>
        <v>0.14467408585055644</v>
      </c>
      <c r="U1635" s="10">
        <f t="shared" si="487"/>
        <v>5.0874403815580289E-2</v>
      </c>
      <c r="V1635" s="10">
        <f t="shared" si="488"/>
        <v>0.11128775834658187</v>
      </c>
      <c r="W1635" s="1">
        <v>1</v>
      </c>
      <c r="X1635" s="1">
        <v>6</v>
      </c>
      <c r="Y1635" s="1">
        <v>6</v>
      </c>
      <c r="Z1635" s="1">
        <v>4</v>
      </c>
      <c r="AA1635" s="8">
        <f t="shared" si="489"/>
        <v>17</v>
      </c>
      <c r="AB1635" s="10">
        <f t="shared" si="490"/>
        <v>5.8823529411764705E-2</v>
      </c>
      <c r="AC1635" s="10">
        <f t="shared" si="491"/>
        <v>0.35294117647058826</v>
      </c>
      <c r="AD1635" s="10">
        <f t="shared" si="492"/>
        <v>0.35294117647058826</v>
      </c>
      <c r="AE1635" s="10">
        <f t="shared" si="493"/>
        <v>0.23529411764705882</v>
      </c>
      <c r="AF1635" s="1">
        <v>2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1</v>
      </c>
      <c r="AN1635" s="1">
        <v>27</v>
      </c>
      <c r="AO1635" s="20" t="str">
        <f t="shared" si="476"/>
        <v>24-35</v>
      </c>
      <c r="AP1635" s="1">
        <v>2410</v>
      </c>
      <c r="AQ1635" s="1">
        <v>0</v>
      </c>
      <c r="AR1635" s="1">
        <v>0</v>
      </c>
      <c r="AS1635" s="1">
        <v>1</v>
      </c>
      <c r="AT1635" s="1">
        <v>0</v>
      </c>
      <c r="AU1635" s="1">
        <v>0</v>
      </c>
      <c r="AV1635" s="1">
        <v>0</v>
      </c>
      <c r="AW1635" s="1">
        <v>1</v>
      </c>
      <c r="AX1635" s="1">
        <v>0</v>
      </c>
      <c r="AY1635" s="1">
        <v>0</v>
      </c>
      <c r="AZ1635" s="1">
        <v>978</v>
      </c>
      <c r="BA1635" s="23">
        <v>42439</v>
      </c>
      <c r="BB1635" s="25">
        <f t="shared" si="477"/>
        <v>3</v>
      </c>
      <c r="BC1635" s="25" t="str">
        <f t="shared" si="478"/>
        <v>March</v>
      </c>
      <c r="BD1635" s="25">
        <v>1</v>
      </c>
      <c r="BE1635" t="str">
        <f t="shared" si="479"/>
        <v>1440,70515,High income,258,Low spender,0.00365879600085088,0,0,12,420,0,452,182,64,140,1258,0.333863275039746,0,0.359300476947536,0.144674085850556,0.0508744038155803,0.111287758346582,1,6,6,4,17,0.0588235294117647,0.352941176470588,0.352941176470588,0.235294117647059,2,0,0,0,0,0,0,1,27,24-35,2410,0,0,1,0,0,0,1,0,0,978</v>
      </c>
    </row>
    <row r="1636" spans="1:57" ht="13.2" x14ac:dyDescent="0.25">
      <c r="A1636" s="8">
        <v>96</v>
      </c>
      <c r="B1636" s="1">
        <v>75702</v>
      </c>
      <c r="C1636" s="8" t="str">
        <f t="shared" si="480"/>
        <v>High income</v>
      </c>
      <c r="D1636" s="31">
        <v>52</v>
      </c>
      <c r="E1636" s="34" t="str">
        <f t="shared" si="481"/>
        <v>Low spender</v>
      </c>
      <c r="F1636" s="10">
        <f t="shared" si="475"/>
        <v>6.8690391271036431E-4</v>
      </c>
      <c r="G1636" s="1">
        <v>1</v>
      </c>
      <c r="H1636" s="1">
        <v>1</v>
      </c>
      <c r="I1636" s="1">
        <v>77</v>
      </c>
      <c r="J1636" s="1">
        <v>650</v>
      </c>
      <c r="K1636" s="1">
        <v>28</v>
      </c>
      <c r="L1636" s="1">
        <v>353</v>
      </c>
      <c r="M1636" s="1">
        <v>45</v>
      </c>
      <c r="N1636" s="1">
        <v>42</v>
      </c>
      <c r="O1636" s="1">
        <v>30</v>
      </c>
      <c r="P1636" s="8">
        <f t="shared" si="482"/>
        <v>1148</v>
      </c>
      <c r="Q1636" s="10">
        <f t="shared" si="483"/>
        <v>0.56620209059233451</v>
      </c>
      <c r="R1636" s="10">
        <f t="shared" si="484"/>
        <v>2.4390243902439025E-2</v>
      </c>
      <c r="S1636" s="10">
        <f t="shared" si="485"/>
        <v>0.3074912891986063</v>
      </c>
      <c r="T1636" s="10">
        <f t="shared" si="486"/>
        <v>3.9198606271777001E-2</v>
      </c>
      <c r="U1636" s="10">
        <f t="shared" si="487"/>
        <v>3.6585365853658534E-2</v>
      </c>
      <c r="V1636" s="10">
        <f t="shared" si="488"/>
        <v>2.6132404181184669E-2</v>
      </c>
      <c r="W1636" s="1">
        <v>5</v>
      </c>
      <c r="X1636" s="1">
        <v>4</v>
      </c>
      <c r="Y1636" s="1">
        <v>6</v>
      </c>
      <c r="Z1636" s="1">
        <v>11</v>
      </c>
      <c r="AA1636" s="8">
        <f t="shared" si="489"/>
        <v>26</v>
      </c>
      <c r="AB1636" s="10">
        <f t="shared" si="490"/>
        <v>0.19230769230769232</v>
      </c>
      <c r="AC1636" s="10">
        <f t="shared" si="491"/>
        <v>0.15384615384615385</v>
      </c>
      <c r="AD1636" s="10">
        <f t="shared" si="492"/>
        <v>0.23076923076923078</v>
      </c>
      <c r="AE1636" s="10">
        <f t="shared" si="493"/>
        <v>0.42307692307692307</v>
      </c>
      <c r="AF1636" s="1">
        <v>8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53</v>
      </c>
      <c r="AO1636" s="20" t="str">
        <f t="shared" si="476"/>
        <v>50-65</v>
      </c>
      <c r="AP1636" s="1">
        <v>2828</v>
      </c>
      <c r="AQ1636" s="1">
        <v>0</v>
      </c>
      <c r="AR1636" s="1">
        <v>0</v>
      </c>
      <c r="AS1636" s="1">
        <v>0</v>
      </c>
      <c r="AT1636" s="1">
        <v>1</v>
      </c>
      <c r="AU1636" s="1">
        <v>0</v>
      </c>
      <c r="AV1636" s="1">
        <v>0</v>
      </c>
      <c r="AW1636" s="1">
        <v>1</v>
      </c>
      <c r="AX1636" s="1">
        <v>0</v>
      </c>
      <c r="AY1636" s="1">
        <v>0</v>
      </c>
      <c r="AZ1636" s="1">
        <v>1088</v>
      </c>
      <c r="BA1636" s="23">
        <v>42021</v>
      </c>
      <c r="BB1636" s="25">
        <f t="shared" si="477"/>
        <v>1</v>
      </c>
      <c r="BC1636" s="25" t="str">
        <f t="shared" si="478"/>
        <v>January</v>
      </c>
      <c r="BD1636" s="25">
        <v>1</v>
      </c>
      <c r="BE1636" t="str">
        <f t="shared" si="479"/>
        <v>96,75702,High income,52,Low spender,0.000686903912710364,1,1,77,650,28,353,45,42,30,1148,0.566202090592335,0.024390243902439,0.307491289198606,0.039198606271777,0.0365853658536585,0.0261324041811847,5,4,6,11,26,0.192307692307692,0.153846153846154,0.230769230769231,0.423076923076923,8,0,0,0,0,0,0,0,53,50-65,2828,0,0,0,1,0,0,1,0,0,1088</v>
      </c>
    </row>
    <row r="1637" spans="1:57" ht="13.2" x14ac:dyDescent="0.25">
      <c r="A1637" s="8">
        <v>39</v>
      </c>
      <c r="B1637" s="1">
        <v>61014</v>
      </c>
      <c r="C1637" s="8" t="str">
        <f t="shared" si="480"/>
        <v>High income</v>
      </c>
      <c r="D1637" s="31">
        <v>52</v>
      </c>
      <c r="E1637" s="34" t="str">
        <f t="shared" si="481"/>
        <v>Low spender</v>
      </c>
      <c r="F1637" s="10">
        <f t="shared" si="475"/>
        <v>8.5226341495394503E-4</v>
      </c>
      <c r="G1637" s="1">
        <v>0</v>
      </c>
      <c r="H1637" s="1">
        <v>1</v>
      </c>
      <c r="I1637" s="1">
        <v>17</v>
      </c>
      <c r="J1637" s="1">
        <v>269</v>
      </c>
      <c r="K1637" s="1">
        <v>129</v>
      </c>
      <c r="L1637" s="1">
        <v>495</v>
      </c>
      <c r="M1637" s="1">
        <v>182</v>
      </c>
      <c r="N1637" s="1">
        <v>43</v>
      </c>
      <c r="O1637" s="1">
        <v>29</v>
      </c>
      <c r="P1637" s="8">
        <f t="shared" si="482"/>
        <v>1147</v>
      </c>
      <c r="Q1637" s="10">
        <f t="shared" si="483"/>
        <v>0.23452484742807322</v>
      </c>
      <c r="R1637" s="10">
        <f t="shared" si="484"/>
        <v>0.11246730601569312</v>
      </c>
      <c r="S1637" s="10">
        <f t="shared" si="485"/>
        <v>0.43156059285091541</v>
      </c>
      <c r="T1637" s="10">
        <f t="shared" si="486"/>
        <v>0.15867480383609417</v>
      </c>
      <c r="U1637" s="10">
        <f t="shared" si="487"/>
        <v>3.7489102005231034E-2</v>
      </c>
      <c r="V1637" s="10">
        <f t="shared" si="488"/>
        <v>2.5283347863993024E-2</v>
      </c>
      <c r="W1637" s="1">
        <v>4</v>
      </c>
      <c r="X1637" s="1">
        <v>9</v>
      </c>
      <c r="Y1637" s="1">
        <v>3</v>
      </c>
      <c r="Z1637" s="1">
        <v>4</v>
      </c>
      <c r="AA1637" s="8">
        <f t="shared" si="489"/>
        <v>20</v>
      </c>
      <c r="AB1637" s="10">
        <f t="shared" si="490"/>
        <v>0.2</v>
      </c>
      <c r="AC1637" s="10">
        <f t="shared" si="491"/>
        <v>0.45</v>
      </c>
      <c r="AD1637" s="10">
        <f t="shared" si="492"/>
        <v>0.15</v>
      </c>
      <c r="AE1637" s="10">
        <f t="shared" si="493"/>
        <v>0.2</v>
      </c>
      <c r="AF1637" s="1">
        <v>7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40</v>
      </c>
      <c r="AO1637" s="20" t="str">
        <f t="shared" si="476"/>
        <v>36-50</v>
      </c>
      <c r="AP1637" s="1">
        <v>2846</v>
      </c>
      <c r="AQ1637" s="1">
        <v>0</v>
      </c>
      <c r="AR1637" s="1">
        <v>1</v>
      </c>
      <c r="AS1637" s="1">
        <v>0</v>
      </c>
      <c r="AT1637" s="1">
        <v>0</v>
      </c>
      <c r="AU1637" s="1">
        <v>0</v>
      </c>
      <c r="AV1637" s="1">
        <v>0</v>
      </c>
      <c r="AW1637" s="1">
        <v>1</v>
      </c>
      <c r="AX1637" s="1">
        <v>0</v>
      </c>
      <c r="AY1637" s="1">
        <v>0</v>
      </c>
      <c r="AZ1637" s="1">
        <v>1089</v>
      </c>
      <c r="BA1637" s="23">
        <v>42003</v>
      </c>
      <c r="BB1637" s="25">
        <f t="shared" si="477"/>
        <v>12</v>
      </c>
      <c r="BC1637" s="25" t="str">
        <f t="shared" si="478"/>
        <v>December</v>
      </c>
      <c r="BD1637" s="25">
        <v>1</v>
      </c>
      <c r="BE1637" t="str">
        <f t="shared" si="479"/>
        <v>39,61014,High income,52,Low spender,0.000852263414953945,0,1,17,269,129,495,182,43,29,1147,0.234524847428073,0.112467306015693,0.431560592850915,0.158674803836094,0.037489102005231,0.025283347863993,4,9,3,4,20,0.2,0.45,0.15,0.2,7,0,0,0,0,0,0,0,40,36-50,2846,0,1,0,0,0,0,1,0,0,1089</v>
      </c>
    </row>
    <row r="1638" spans="1:57" ht="13.2" x14ac:dyDescent="0.25">
      <c r="A1638" s="8">
        <v>94</v>
      </c>
      <c r="B1638" s="1">
        <v>60839</v>
      </c>
      <c r="C1638" s="8" t="str">
        <f t="shared" si="480"/>
        <v>High income</v>
      </c>
      <c r="D1638" s="31">
        <v>17</v>
      </c>
      <c r="E1638" s="34" t="str">
        <f t="shared" si="481"/>
        <v>Low spender</v>
      </c>
      <c r="F1638" s="10">
        <f t="shared" si="475"/>
        <v>2.7942602606880455E-4</v>
      </c>
      <c r="G1638" s="1">
        <v>1</v>
      </c>
      <c r="H1638" s="1">
        <v>1</v>
      </c>
      <c r="I1638" s="1">
        <v>72</v>
      </c>
      <c r="J1638" s="1">
        <v>600</v>
      </c>
      <c r="K1638" s="1">
        <v>21</v>
      </c>
      <c r="L1638" s="1">
        <v>128</v>
      </c>
      <c r="M1638" s="1">
        <v>223</v>
      </c>
      <c r="N1638" s="1">
        <v>150</v>
      </c>
      <c r="O1638" s="1">
        <v>128</v>
      </c>
      <c r="P1638" s="8">
        <f t="shared" si="482"/>
        <v>1250</v>
      </c>
      <c r="Q1638" s="10">
        <f t="shared" si="483"/>
        <v>0.48</v>
      </c>
      <c r="R1638" s="10">
        <f t="shared" si="484"/>
        <v>1.6799999999999999E-2</v>
      </c>
      <c r="S1638" s="10">
        <f t="shared" si="485"/>
        <v>0.1024</v>
      </c>
      <c r="T1638" s="10">
        <f t="shared" si="486"/>
        <v>0.1784</v>
      </c>
      <c r="U1638" s="10">
        <f t="shared" si="487"/>
        <v>0.12</v>
      </c>
      <c r="V1638" s="10">
        <f t="shared" si="488"/>
        <v>0.1024</v>
      </c>
      <c r="W1638" s="1">
        <v>13</v>
      </c>
      <c r="X1638" s="1">
        <v>2</v>
      </c>
      <c r="Y1638" s="1">
        <v>2</v>
      </c>
      <c r="Z1638" s="1">
        <v>12</v>
      </c>
      <c r="AA1638" s="8">
        <f t="shared" si="489"/>
        <v>29</v>
      </c>
      <c r="AB1638" s="10">
        <f t="shared" si="490"/>
        <v>0.44827586206896552</v>
      </c>
      <c r="AC1638" s="10">
        <f t="shared" si="491"/>
        <v>6.8965517241379309E-2</v>
      </c>
      <c r="AD1638" s="10">
        <f t="shared" si="492"/>
        <v>6.8965517241379309E-2</v>
      </c>
      <c r="AE1638" s="10">
        <f t="shared" si="493"/>
        <v>0.41379310344827586</v>
      </c>
      <c r="AF1638" s="1">
        <v>8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41</v>
      </c>
      <c r="AO1638" s="20" t="str">
        <f t="shared" si="476"/>
        <v>36-50</v>
      </c>
      <c r="AP1638" s="1">
        <v>2829</v>
      </c>
      <c r="AQ1638" s="1">
        <v>0</v>
      </c>
      <c r="AR1638" s="1">
        <v>0</v>
      </c>
      <c r="AS1638" s="1">
        <v>0</v>
      </c>
      <c r="AT1638" s="1">
        <v>1</v>
      </c>
      <c r="AU1638" s="1">
        <v>0</v>
      </c>
      <c r="AV1638" s="1">
        <v>1</v>
      </c>
      <c r="AW1638" s="1">
        <v>0</v>
      </c>
      <c r="AX1638" s="1">
        <v>0</v>
      </c>
      <c r="AY1638" s="1">
        <v>0</v>
      </c>
      <c r="AZ1638" s="1">
        <v>994</v>
      </c>
      <c r="BA1638" s="23">
        <v>42020</v>
      </c>
      <c r="BB1638" s="25">
        <f t="shared" si="477"/>
        <v>1</v>
      </c>
      <c r="BC1638" s="25" t="str">
        <f t="shared" si="478"/>
        <v>January</v>
      </c>
      <c r="BD1638" s="25">
        <v>1</v>
      </c>
      <c r="BE1638" t="str">
        <f t="shared" si="479"/>
        <v>94,60839,High income,17,Low spender,0.000279426026068805,1,1,72,600,21,128,223,150,128,1250,0.48,0.0168,0.1024,0.1784,0.12,0.1024,13,2,2,12,29,0.448275862068966,0.0689655172413793,0.0689655172413793,0.413793103448276,8,0,0,0,0,0,0,0,41,36-50,2829,0,0,0,1,0,1,0,0,0,994</v>
      </c>
    </row>
    <row r="1639" spans="1:57" ht="13.2" x14ac:dyDescent="0.25">
      <c r="A1639" s="8">
        <v>7</v>
      </c>
      <c r="B1639" s="1">
        <v>75484</v>
      </c>
      <c r="C1639" s="8" t="str">
        <f t="shared" si="480"/>
        <v>High income</v>
      </c>
      <c r="D1639" s="31">
        <v>550</v>
      </c>
      <c r="E1639" s="34" t="str">
        <f t="shared" si="481"/>
        <v>Low spender</v>
      </c>
      <c r="F1639" s="10">
        <f t="shared" si="475"/>
        <v>7.2863123310900326E-3</v>
      </c>
      <c r="G1639" s="1">
        <v>0</v>
      </c>
      <c r="H1639" s="1">
        <v>1</v>
      </c>
      <c r="I1639" s="1">
        <v>50</v>
      </c>
      <c r="J1639" s="1">
        <v>378</v>
      </c>
      <c r="K1639" s="1">
        <v>97</v>
      </c>
      <c r="L1639" s="1">
        <v>259</v>
      </c>
      <c r="M1639" s="1">
        <v>197</v>
      </c>
      <c r="N1639" s="1">
        <v>194</v>
      </c>
      <c r="O1639" s="1">
        <v>34</v>
      </c>
      <c r="P1639" s="8">
        <f t="shared" si="482"/>
        <v>1159</v>
      </c>
      <c r="Q1639" s="10">
        <f t="shared" si="483"/>
        <v>0.32614322691975839</v>
      </c>
      <c r="R1639" s="10">
        <f t="shared" si="484"/>
        <v>8.3692838654012086E-2</v>
      </c>
      <c r="S1639" s="10">
        <f t="shared" si="485"/>
        <v>0.22346850733390855</v>
      </c>
      <c r="T1639" s="10">
        <f t="shared" si="486"/>
        <v>0.16997411561691114</v>
      </c>
      <c r="U1639" s="10">
        <f t="shared" si="487"/>
        <v>0.16738567730802417</v>
      </c>
      <c r="V1639" s="10">
        <f t="shared" si="488"/>
        <v>2.9335634167385678E-2</v>
      </c>
      <c r="W1639" s="1">
        <v>2</v>
      </c>
      <c r="X1639" s="1">
        <v>7</v>
      </c>
      <c r="Y1639" s="1">
        <v>3</v>
      </c>
      <c r="Z1639" s="1">
        <v>6</v>
      </c>
      <c r="AA1639" s="8">
        <f t="shared" si="489"/>
        <v>18</v>
      </c>
      <c r="AB1639" s="10">
        <f t="shared" si="490"/>
        <v>0.1111111111111111</v>
      </c>
      <c r="AC1639" s="10">
        <f t="shared" si="491"/>
        <v>0.3888888888888889</v>
      </c>
      <c r="AD1639" s="10">
        <f t="shared" si="492"/>
        <v>0.16666666666666666</v>
      </c>
      <c r="AE1639" s="10">
        <f t="shared" si="493"/>
        <v>0.33333333333333331</v>
      </c>
      <c r="AF1639" s="1">
        <v>4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44</v>
      </c>
      <c r="AO1639" s="20" t="str">
        <f t="shared" si="476"/>
        <v>36-50</v>
      </c>
      <c r="AP1639" s="1">
        <v>2855</v>
      </c>
      <c r="AQ1639" s="1">
        <v>0</v>
      </c>
      <c r="AR1639" s="1">
        <v>0</v>
      </c>
      <c r="AS1639" s="1">
        <v>0</v>
      </c>
      <c r="AT1639" s="1">
        <v>1</v>
      </c>
      <c r="AU1639" s="1">
        <v>0</v>
      </c>
      <c r="AV1639" s="1">
        <v>1</v>
      </c>
      <c r="AW1639" s="1">
        <v>0</v>
      </c>
      <c r="AX1639" s="1">
        <v>0</v>
      </c>
      <c r="AY1639" s="1">
        <v>0</v>
      </c>
      <c r="AZ1639" s="1">
        <v>1091</v>
      </c>
      <c r="BA1639" s="23">
        <v>41994</v>
      </c>
      <c r="BB1639" s="25">
        <f t="shared" si="477"/>
        <v>12</v>
      </c>
      <c r="BC1639" s="25" t="str">
        <f t="shared" si="478"/>
        <v>December</v>
      </c>
      <c r="BD1639" s="25">
        <v>1</v>
      </c>
      <c r="BE1639" t="str">
        <f t="shared" si="479"/>
        <v>7,75484,High income,550,Low spender,0.00728631233109003,0,1,50,378,97,259,197,194,34,1159,0.326143226919758,0.0836928386540121,0.223468507333909,0.169974115616911,0.167385677308024,0.0293356341673857,2,7,3,6,18,0.111111111111111,0.388888888888889,0.166666666666667,0.333333333333333,4,0,0,0,0,0,0,0,44,36-50,2855,0,0,0,1,0,1,0,0,0,1091</v>
      </c>
    </row>
    <row r="1640" spans="1:57" ht="13.2" x14ac:dyDescent="0.25">
      <c r="A1640" s="8">
        <v>1937</v>
      </c>
      <c r="B1640" s="1">
        <v>75433</v>
      </c>
      <c r="C1640" s="8" t="str">
        <f t="shared" si="480"/>
        <v>High income</v>
      </c>
      <c r="D1640" s="31">
        <v>39</v>
      </c>
      <c r="E1640" s="34" t="str">
        <f t="shared" si="481"/>
        <v>Low spender</v>
      </c>
      <c r="F1640" s="10">
        <f t="shared" si="475"/>
        <v>5.170150994922647E-4</v>
      </c>
      <c r="G1640" s="1">
        <v>1</v>
      </c>
      <c r="H1640" s="1">
        <v>0</v>
      </c>
      <c r="I1640" s="1">
        <v>28</v>
      </c>
      <c r="J1640" s="1">
        <v>800</v>
      </c>
      <c r="K1640" s="1">
        <v>0</v>
      </c>
      <c r="L1640" s="1">
        <v>297</v>
      </c>
      <c r="M1640" s="1">
        <v>0</v>
      </c>
      <c r="N1640" s="1">
        <v>34</v>
      </c>
      <c r="O1640" s="1">
        <v>57</v>
      </c>
      <c r="P1640" s="8">
        <f t="shared" si="482"/>
        <v>1188</v>
      </c>
      <c r="Q1640" s="10">
        <f t="shared" si="483"/>
        <v>0.67340067340067344</v>
      </c>
      <c r="R1640" s="10">
        <f t="shared" si="484"/>
        <v>0</v>
      </c>
      <c r="S1640" s="10">
        <f t="shared" si="485"/>
        <v>0.25</v>
      </c>
      <c r="T1640" s="10">
        <f t="shared" si="486"/>
        <v>0</v>
      </c>
      <c r="U1640" s="10">
        <f t="shared" si="487"/>
        <v>2.8619528619528621E-2</v>
      </c>
      <c r="V1640" s="10">
        <f t="shared" si="488"/>
        <v>4.7979797979797977E-2</v>
      </c>
      <c r="W1640" s="1">
        <v>2</v>
      </c>
      <c r="X1640" s="1">
        <v>2</v>
      </c>
      <c r="Y1640" s="1">
        <v>5</v>
      </c>
      <c r="Z1640" s="1">
        <v>10</v>
      </c>
      <c r="AA1640" s="8">
        <f t="shared" si="489"/>
        <v>19</v>
      </c>
      <c r="AB1640" s="10">
        <f t="shared" si="490"/>
        <v>0.10526315789473684</v>
      </c>
      <c r="AC1640" s="10">
        <f t="shared" si="491"/>
        <v>0.10526315789473684</v>
      </c>
      <c r="AD1640" s="10">
        <f t="shared" si="492"/>
        <v>0.26315789473684209</v>
      </c>
      <c r="AE1640" s="10">
        <f t="shared" si="493"/>
        <v>0.52631578947368418</v>
      </c>
      <c r="AF1640" s="1">
        <v>6</v>
      </c>
      <c r="AG1640" s="1">
        <v>1</v>
      </c>
      <c r="AH1640" s="1">
        <v>0</v>
      </c>
      <c r="AI1640" s="1">
        <v>0</v>
      </c>
      <c r="AJ1640" s="1">
        <v>1</v>
      </c>
      <c r="AK1640" s="1">
        <v>0</v>
      </c>
      <c r="AL1640" s="1">
        <v>0</v>
      </c>
      <c r="AM1640" s="1">
        <v>0</v>
      </c>
      <c r="AN1640" s="1">
        <v>31</v>
      </c>
      <c r="AO1640" s="20" t="str">
        <f t="shared" si="476"/>
        <v>24-35</v>
      </c>
      <c r="AP1640" s="1">
        <v>2244</v>
      </c>
      <c r="AQ1640" s="1">
        <v>0</v>
      </c>
      <c r="AR1640" s="1">
        <v>1</v>
      </c>
      <c r="AS1640" s="1">
        <v>0</v>
      </c>
      <c r="AT1640" s="1">
        <v>0</v>
      </c>
      <c r="AU1640" s="1">
        <v>0</v>
      </c>
      <c r="AV1640" s="1">
        <v>0</v>
      </c>
      <c r="AW1640" s="1">
        <v>1</v>
      </c>
      <c r="AX1640" s="1">
        <v>0</v>
      </c>
      <c r="AY1640" s="1">
        <v>0</v>
      </c>
      <c r="AZ1640" s="1">
        <v>1074</v>
      </c>
      <c r="BA1640" s="23">
        <v>42605</v>
      </c>
      <c r="BB1640" s="25">
        <f t="shared" si="477"/>
        <v>8</v>
      </c>
      <c r="BC1640" s="25" t="str">
        <f t="shared" si="478"/>
        <v>August</v>
      </c>
      <c r="BD1640" s="25">
        <v>1</v>
      </c>
      <c r="BE1640" t="str">
        <f t="shared" si="479"/>
        <v>1937,75433,High income,39,Low spender,0.000517015099492265,1,0,28,800,0,297,0,34,57,1188,0.673400673400673,0,0.25,0,0.0286195286195286,0.047979797979798,2,2,5,10,19,0.105263157894737,0.105263157894737,0.263157894736842,0.526315789473684,6,1,0,0,1,0,0,0,31,24-35,2244,0,1,0,0,0,0,1,0,0,1074</v>
      </c>
    </row>
    <row r="1641" spans="1:57" ht="13.2" x14ac:dyDescent="0.25">
      <c r="A1641" s="8">
        <v>660</v>
      </c>
      <c r="B1641" s="1">
        <v>71107</v>
      </c>
      <c r="C1641" s="8" t="str">
        <f t="shared" si="480"/>
        <v>High income</v>
      </c>
      <c r="D1641" s="31">
        <v>39</v>
      </c>
      <c r="E1641" s="34" t="str">
        <f t="shared" si="481"/>
        <v>Low spender</v>
      </c>
      <c r="F1641" s="10">
        <f t="shared" si="475"/>
        <v>5.4846920837610922E-4</v>
      </c>
      <c r="G1641" s="1">
        <v>0</v>
      </c>
      <c r="H1641" s="1">
        <v>1</v>
      </c>
      <c r="I1641" s="1">
        <v>61</v>
      </c>
      <c r="J1641" s="1">
        <v>533</v>
      </c>
      <c r="K1641" s="1">
        <v>10</v>
      </c>
      <c r="L1641" s="1">
        <v>217</v>
      </c>
      <c r="M1641" s="1">
        <v>198</v>
      </c>
      <c r="N1641" s="1">
        <v>174</v>
      </c>
      <c r="O1641" s="1">
        <v>195</v>
      </c>
      <c r="P1641" s="8">
        <f t="shared" si="482"/>
        <v>1327</v>
      </c>
      <c r="Q1641" s="10">
        <f t="shared" si="483"/>
        <v>0.40165787490580257</v>
      </c>
      <c r="R1641" s="10">
        <f t="shared" si="484"/>
        <v>7.5357950263752827E-3</v>
      </c>
      <c r="S1641" s="10">
        <f t="shared" si="485"/>
        <v>0.16352675207234363</v>
      </c>
      <c r="T1641" s="10">
        <f t="shared" si="486"/>
        <v>0.1492087415222306</v>
      </c>
      <c r="U1641" s="10">
        <f t="shared" si="487"/>
        <v>0.13112283345892992</v>
      </c>
      <c r="V1641" s="10">
        <f t="shared" si="488"/>
        <v>0.14694800301431801</v>
      </c>
      <c r="W1641" s="1">
        <v>2</v>
      </c>
      <c r="X1641" s="1">
        <v>7</v>
      </c>
      <c r="Y1641" s="1">
        <v>6</v>
      </c>
      <c r="Z1641" s="1">
        <v>13</v>
      </c>
      <c r="AA1641" s="8">
        <f t="shared" si="489"/>
        <v>28</v>
      </c>
      <c r="AB1641" s="10">
        <f t="shared" si="490"/>
        <v>7.1428571428571425E-2</v>
      </c>
      <c r="AC1641" s="10">
        <f t="shared" si="491"/>
        <v>0.25</v>
      </c>
      <c r="AD1641" s="10">
        <f t="shared" si="492"/>
        <v>0.21428571428571427</v>
      </c>
      <c r="AE1641" s="10">
        <f t="shared" si="493"/>
        <v>0.4642857142857143</v>
      </c>
      <c r="AF1641" s="1">
        <v>4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69</v>
      </c>
      <c r="AO1641" s="20" t="str">
        <f t="shared" si="476"/>
        <v>66+</v>
      </c>
      <c r="AP1641" s="1">
        <v>2656</v>
      </c>
      <c r="AQ1641" s="1">
        <v>0</v>
      </c>
      <c r="AR1641" s="1">
        <v>1</v>
      </c>
      <c r="AS1641" s="1">
        <v>0</v>
      </c>
      <c r="AT1641" s="1">
        <v>0</v>
      </c>
      <c r="AU1641" s="1">
        <v>0</v>
      </c>
      <c r="AV1641" s="1">
        <v>0</v>
      </c>
      <c r="AW1641" s="1">
        <v>1</v>
      </c>
      <c r="AX1641" s="1">
        <v>0</v>
      </c>
      <c r="AY1641" s="1">
        <v>0</v>
      </c>
      <c r="AZ1641" s="1">
        <v>937</v>
      </c>
      <c r="BA1641" s="23">
        <v>42193</v>
      </c>
      <c r="BB1641" s="25">
        <f t="shared" si="477"/>
        <v>7</v>
      </c>
      <c r="BC1641" s="25" t="str">
        <f t="shared" si="478"/>
        <v>July</v>
      </c>
      <c r="BD1641" s="25">
        <v>1</v>
      </c>
      <c r="BE1641" t="str">
        <f t="shared" si="479"/>
        <v>660,71107,High income,39,Low spender,0.000548469208376109,0,1,61,533,10,217,198,174,195,1327,0.401657874905803,0.00753579502637528,0.163526752072344,0.149208741522231,0.13112283345893,0.146948003014318,2,7,6,13,28,0.0714285714285714,0.25,0.214285714285714,0.464285714285714,4,0,0,0,0,0,0,0,69,66+,2656,0,1,0,0,0,0,1,0,0,937</v>
      </c>
    </row>
    <row r="1642" spans="1:57" ht="13.2" x14ac:dyDescent="0.25">
      <c r="A1642" s="8">
        <v>804</v>
      </c>
      <c r="B1642" s="1">
        <v>66334</v>
      </c>
      <c r="C1642" s="8" t="str">
        <f t="shared" si="480"/>
        <v>High income</v>
      </c>
      <c r="D1642" s="31">
        <v>1970</v>
      </c>
      <c r="E1642" s="34" t="str">
        <f t="shared" si="481"/>
        <v>High spender</v>
      </c>
      <c r="F1642" s="10">
        <f t="shared" si="475"/>
        <v>2.969819398800012E-2</v>
      </c>
      <c r="G1642" s="1">
        <v>0</v>
      </c>
      <c r="H1642" s="1">
        <v>1</v>
      </c>
      <c r="I1642" s="1">
        <v>82</v>
      </c>
      <c r="J1642" s="1">
        <v>909</v>
      </c>
      <c r="K1642" s="1">
        <v>11</v>
      </c>
      <c r="L1642" s="1">
        <v>218</v>
      </c>
      <c r="M1642" s="1">
        <v>0</v>
      </c>
      <c r="N1642" s="1">
        <v>0</v>
      </c>
      <c r="O1642" s="1">
        <v>23</v>
      </c>
      <c r="P1642" s="8">
        <f t="shared" si="482"/>
        <v>1161</v>
      </c>
      <c r="Q1642" s="10">
        <f t="shared" si="483"/>
        <v>0.78294573643410847</v>
      </c>
      <c r="R1642" s="10">
        <f t="shared" si="484"/>
        <v>9.4745908699397068E-3</v>
      </c>
      <c r="S1642" s="10">
        <f t="shared" si="485"/>
        <v>0.18776916451335057</v>
      </c>
      <c r="T1642" s="10">
        <f t="shared" si="486"/>
        <v>0</v>
      </c>
      <c r="U1642" s="10">
        <f t="shared" si="487"/>
        <v>0</v>
      </c>
      <c r="V1642" s="10">
        <f t="shared" si="488"/>
        <v>1.9810508182601206E-2</v>
      </c>
      <c r="W1642" s="1">
        <v>2</v>
      </c>
      <c r="X1642" s="1">
        <v>9</v>
      </c>
      <c r="Y1642" s="1">
        <v>3</v>
      </c>
      <c r="Z1642" s="1">
        <v>5</v>
      </c>
      <c r="AA1642" s="8">
        <f t="shared" si="489"/>
        <v>19</v>
      </c>
      <c r="AB1642" s="10">
        <f t="shared" si="490"/>
        <v>0.10526315789473684</v>
      </c>
      <c r="AC1642" s="10">
        <f t="shared" si="491"/>
        <v>0.47368421052631576</v>
      </c>
      <c r="AD1642" s="10">
        <f t="shared" si="492"/>
        <v>0.15789473684210525</v>
      </c>
      <c r="AE1642" s="10">
        <f t="shared" si="493"/>
        <v>0.26315789473684209</v>
      </c>
      <c r="AF1642" s="1">
        <v>5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1</v>
      </c>
      <c r="AN1642" s="1">
        <v>64</v>
      </c>
      <c r="AO1642" s="20" t="str">
        <f t="shared" si="476"/>
        <v>50-65</v>
      </c>
      <c r="AP1642" s="1">
        <v>2611</v>
      </c>
      <c r="AQ1642" s="1">
        <v>0</v>
      </c>
      <c r="AR1642" s="1">
        <v>1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1</v>
      </c>
      <c r="AZ1642" s="1">
        <v>1115</v>
      </c>
      <c r="BA1642" s="23">
        <v>42238</v>
      </c>
      <c r="BB1642" s="25">
        <f t="shared" si="477"/>
        <v>8</v>
      </c>
      <c r="BC1642" s="25" t="str">
        <f t="shared" si="478"/>
        <v>August</v>
      </c>
      <c r="BD1642" s="25">
        <v>1</v>
      </c>
      <c r="BE1642" t="str">
        <f t="shared" si="479"/>
        <v>804,66334,High income,1970,High spender,0.0296981939880001,0,1,82,909,11,218,0,0,23,1161,0.782945736434108,0.00947459086993971,0.187769164513351,0,0,0.0198105081826012,2,9,3,5,19,0.105263157894737,0.473684210526316,0.157894736842105,0.263157894736842,5,0,0,0,0,0,0,1,64,50-65,2611,0,1,0,0,0,0,0,0,1,1115</v>
      </c>
    </row>
    <row r="1643" spans="1:57" ht="13.2" x14ac:dyDescent="0.25">
      <c r="A1643" s="8">
        <v>687</v>
      </c>
      <c r="B1643" s="1">
        <v>76773</v>
      </c>
      <c r="C1643" s="8" t="str">
        <f t="shared" si="480"/>
        <v>High income</v>
      </c>
      <c r="D1643" s="31">
        <v>8</v>
      </c>
      <c r="E1643" s="34" t="str">
        <f t="shared" si="481"/>
        <v>Low spender</v>
      </c>
      <c r="F1643" s="10">
        <f t="shared" si="475"/>
        <v>1.0420330063954775E-4</v>
      </c>
      <c r="G1643" s="1">
        <v>0</v>
      </c>
      <c r="H1643" s="1">
        <v>0</v>
      </c>
      <c r="I1643" s="1">
        <v>79</v>
      </c>
      <c r="J1643" s="1">
        <v>516</v>
      </c>
      <c r="K1643" s="1">
        <v>56</v>
      </c>
      <c r="L1643" s="1">
        <v>449</v>
      </c>
      <c r="M1643" s="1">
        <v>86</v>
      </c>
      <c r="N1643" s="1">
        <v>33</v>
      </c>
      <c r="O1643" s="1">
        <v>16</v>
      </c>
      <c r="P1643" s="8">
        <f t="shared" si="482"/>
        <v>1156</v>
      </c>
      <c r="Q1643" s="10">
        <f t="shared" si="483"/>
        <v>0.44636678200692043</v>
      </c>
      <c r="R1643" s="10">
        <f t="shared" si="484"/>
        <v>4.8442906574394463E-2</v>
      </c>
      <c r="S1643" s="10">
        <f t="shared" si="485"/>
        <v>0.38840830449826991</v>
      </c>
      <c r="T1643" s="10">
        <f t="shared" si="486"/>
        <v>7.4394463667820071E-2</v>
      </c>
      <c r="U1643" s="10">
        <f t="shared" si="487"/>
        <v>2.8546712802768166E-2</v>
      </c>
      <c r="V1643" s="10">
        <f t="shared" si="488"/>
        <v>1.384083044982699E-2</v>
      </c>
      <c r="W1643" s="1">
        <v>1</v>
      </c>
      <c r="X1643" s="1">
        <v>2</v>
      </c>
      <c r="Y1643" s="1">
        <v>2</v>
      </c>
      <c r="Z1643" s="1">
        <v>11</v>
      </c>
      <c r="AA1643" s="8">
        <f t="shared" si="489"/>
        <v>16</v>
      </c>
      <c r="AB1643" s="10">
        <f t="shared" si="490"/>
        <v>6.25E-2</v>
      </c>
      <c r="AC1643" s="10">
        <f t="shared" si="491"/>
        <v>0.125</v>
      </c>
      <c r="AD1643" s="10">
        <f t="shared" si="492"/>
        <v>0.125</v>
      </c>
      <c r="AE1643" s="10">
        <f t="shared" si="493"/>
        <v>0.6875</v>
      </c>
      <c r="AF1643" s="1">
        <v>1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66</v>
      </c>
      <c r="AO1643" s="20" t="str">
        <f t="shared" si="476"/>
        <v>66+</v>
      </c>
      <c r="AP1643" s="1">
        <v>2648</v>
      </c>
      <c r="AQ1643" s="1">
        <v>1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1</v>
      </c>
      <c r="AX1643" s="1">
        <v>0</v>
      </c>
      <c r="AY1643" s="1">
        <v>0</v>
      </c>
      <c r="AZ1643" s="1">
        <v>1124</v>
      </c>
      <c r="BA1643" s="23">
        <v>42201</v>
      </c>
      <c r="BB1643" s="25">
        <f t="shared" si="477"/>
        <v>7</v>
      </c>
      <c r="BC1643" s="25" t="str">
        <f t="shared" si="478"/>
        <v>July</v>
      </c>
      <c r="BD1643" s="25">
        <v>1</v>
      </c>
      <c r="BE1643" t="str">
        <f t="shared" si="479"/>
        <v>687,76773,High income,8,Low spender,0.000104203300639548,0,0,79,516,56,449,86,33,16,1156,0.44636678200692,0.0484429065743945,0.38840830449827,0.0743944636678201,0.0285467128027682,0.013840830449827,1,2,2,11,16,0.0625,0.125,0.125,0.6875,1,0,0,0,0,0,0,0,66,66+,2648,1,0,0,0,0,0,1,0,0,1124</v>
      </c>
    </row>
    <row r="1644" spans="1:57" ht="13.2" x14ac:dyDescent="0.25">
      <c r="A1644" s="8">
        <v>214</v>
      </c>
      <c r="B1644" s="1">
        <v>61618</v>
      </c>
      <c r="C1644" s="8" t="str">
        <f t="shared" si="480"/>
        <v>High income</v>
      </c>
      <c r="D1644" s="31">
        <v>150</v>
      </c>
      <c r="E1644" s="34" t="str">
        <f t="shared" si="481"/>
        <v>Low spender</v>
      </c>
      <c r="F1644" s="10">
        <f t="shared" si="475"/>
        <v>2.4343535979746179E-3</v>
      </c>
      <c r="G1644" s="1">
        <v>0</v>
      </c>
      <c r="H1644" s="1">
        <v>0</v>
      </c>
      <c r="I1644" s="1">
        <v>27</v>
      </c>
      <c r="J1644" s="1">
        <v>605</v>
      </c>
      <c r="K1644" s="1">
        <v>91</v>
      </c>
      <c r="L1644" s="1">
        <v>399</v>
      </c>
      <c r="M1644" s="1">
        <v>0</v>
      </c>
      <c r="N1644" s="1">
        <v>45</v>
      </c>
      <c r="O1644" s="1">
        <v>205</v>
      </c>
      <c r="P1644" s="8">
        <f t="shared" si="482"/>
        <v>1345</v>
      </c>
      <c r="Q1644" s="10">
        <f t="shared" si="483"/>
        <v>0.44981412639405205</v>
      </c>
      <c r="R1644" s="10">
        <f t="shared" si="484"/>
        <v>6.7657992565055766E-2</v>
      </c>
      <c r="S1644" s="10">
        <f t="shared" si="485"/>
        <v>0.29665427509293679</v>
      </c>
      <c r="T1644" s="10">
        <f t="shared" si="486"/>
        <v>0</v>
      </c>
      <c r="U1644" s="10">
        <f t="shared" si="487"/>
        <v>3.3457249070631967E-2</v>
      </c>
      <c r="V1644" s="10">
        <f t="shared" si="488"/>
        <v>0.15241635687732341</v>
      </c>
      <c r="W1644" s="1">
        <v>2</v>
      </c>
      <c r="X1644" s="1">
        <v>3</v>
      </c>
      <c r="Y1644" s="1">
        <v>6</v>
      </c>
      <c r="Z1644" s="1">
        <v>8</v>
      </c>
      <c r="AA1644" s="8">
        <f t="shared" si="489"/>
        <v>19</v>
      </c>
      <c r="AB1644" s="10">
        <f t="shared" si="490"/>
        <v>0.10526315789473684</v>
      </c>
      <c r="AC1644" s="10">
        <f t="shared" si="491"/>
        <v>0.15789473684210525</v>
      </c>
      <c r="AD1644" s="10">
        <f t="shared" si="492"/>
        <v>0.31578947368421051</v>
      </c>
      <c r="AE1644" s="10">
        <f t="shared" si="493"/>
        <v>0.42105263157894735</v>
      </c>
      <c r="AF1644" s="1">
        <v>3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29</v>
      </c>
      <c r="AO1644" s="20" t="str">
        <f t="shared" si="476"/>
        <v>24-35</v>
      </c>
      <c r="AP1644" s="1">
        <v>2797</v>
      </c>
      <c r="AQ1644" s="1">
        <v>0</v>
      </c>
      <c r="AR1644" s="1">
        <v>0</v>
      </c>
      <c r="AS1644" s="1">
        <v>1</v>
      </c>
      <c r="AT1644" s="1">
        <v>0</v>
      </c>
      <c r="AU1644" s="1">
        <v>0</v>
      </c>
      <c r="AV1644" s="1">
        <v>1</v>
      </c>
      <c r="AW1644" s="1">
        <v>0</v>
      </c>
      <c r="AX1644" s="1">
        <v>0</v>
      </c>
      <c r="AY1644" s="1">
        <v>0</v>
      </c>
      <c r="AZ1644" s="1">
        <v>935</v>
      </c>
      <c r="BA1644" s="23">
        <v>42052</v>
      </c>
      <c r="BB1644" s="25">
        <f t="shared" si="477"/>
        <v>2</v>
      </c>
      <c r="BC1644" s="25" t="str">
        <f t="shared" si="478"/>
        <v>February</v>
      </c>
      <c r="BD1644" s="25">
        <v>1</v>
      </c>
      <c r="BE1644" t="str">
        <f t="shared" si="479"/>
        <v>214,61618,High income,150,Low spender,0.00243435359797462,0,0,27,605,91,399,0,45,205,1345,0.449814126394052,0.0676579925650558,0.296654275092937,0,0.033457249070632,0.152416356877323,2,3,6,8,19,0.105263157894737,0.157894736842105,0.315789473684211,0.421052631578947,3,0,0,0,0,0,0,0,29,24-35,2797,0,0,1,0,0,1,0,0,0,935</v>
      </c>
    </row>
    <row r="1645" spans="1:57" ht="13.2" x14ac:dyDescent="0.25">
      <c r="A1645" s="8">
        <v>1685</v>
      </c>
      <c r="B1645" s="1">
        <v>65169</v>
      </c>
      <c r="C1645" s="8" t="str">
        <f t="shared" si="480"/>
        <v>High income</v>
      </c>
      <c r="D1645" s="31">
        <v>119</v>
      </c>
      <c r="E1645" s="34" t="str">
        <f t="shared" si="481"/>
        <v>Low spender</v>
      </c>
      <c r="F1645" s="10">
        <f t="shared" si="475"/>
        <v>1.8260215746750755E-3</v>
      </c>
      <c r="G1645" s="1">
        <v>0</v>
      </c>
      <c r="H1645" s="1">
        <v>0</v>
      </c>
      <c r="I1645" s="1">
        <v>23</v>
      </c>
      <c r="J1645" s="1">
        <v>1074</v>
      </c>
      <c r="K1645" s="1">
        <v>0</v>
      </c>
      <c r="L1645" s="1">
        <v>69</v>
      </c>
      <c r="M1645" s="1">
        <v>0</v>
      </c>
      <c r="N1645" s="1">
        <v>0</v>
      </c>
      <c r="O1645" s="1">
        <v>46</v>
      </c>
      <c r="P1645" s="8">
        <f t="shared" si="482"/>
        <v>1189</v>
      </c>
      <c r="Q1645" s="10">
        <f t="shared" si="483"/>
        <v>0.90328006728343146</v>
      </c>
      <c r="R1645" s="10">
        <f t="shared" si="484"/>
        <v>0</v>
      </c>
      <c r="S1645" s="10">
        <f t="shared" si="485"/>
        <v>5.8031959629941128E-2</v>
      </c>
      <c r="T1645" s="10">
        <f t="shared" si="486"/>
        <v>0</v>
      </c>
      <c r="U1645" s="10">
        <f t="shared" si="487"/>
        <v>0</v>
      </c>
      <c r="V1645" s="10">
        <f t="shared" si="488"/>
        <v>3.8687973086627421E-2</v>
      </c>
      <c r="W1645" s="1">
        <v>1</v>
      </c>
      <c r="X1645" s="1">
        <v>10</v>
      </c>
      <c r="Y1645" s="1">
        <v>4</v>
      </c>
      <c r="Z1645" s="1">
        <v>13</v>
      </c>
      <c r="AA1645" s="8">
        <f t="shared" si="489"/>
        <v>28</v>
      </c>
      <c r="AB1645" s="10">
        <f t="shared" si="490"/>
        <v>3.5714285714285712E-2</v>
      </c>
      <c r="AC1645" s="10">
        <f t="shared" si="491"/>
        <v>0.35714285714285715</v>
      </c>
      <c r="AD1645" s="10">
        <f t="shared" si="492"/>
        <v>0.14285714285714285</v>
      </c>
      <c r="AE1645" s="10">
        <f t="shared" si="493"/>
        <v>0.4642857142857143</v>
      </c>
      <c r="AF1645" s="1">
        <v>6</v>
      </c>
      <c r="AG1645" s="1">
        <v>1</v>
      </c>
      <c r="AH1645" s="1">
        <v>1</v>
      </c>
      <c r="AI1645" s="1">
        <v>1</v>
      </c>
      <c r="AJ1645" s="1">
        <v>0</v>
      </c>
      <c r="AK1645" s="1">
        <v>1</v>
      </c>
      <c r="AL1645" s="1">
        <v>0</v>
      </c>
      <c r="AM1645" s="1">
        <v>1</v>
      </c>
      <c r="AN1645" s="1">
        <v>38</v>
      </c>
      <c r="AO1645" s="20" t="str">
        <f t="shared" si="476"/>
        <v>36-50</v>
      </c>
      <c r="AP1645" s="1">
        <v>2325</v>
      </c>
      <c r="AQ1645" s="1">
        <v>0</v>
      </c>
      <c r="AR1645" s="1">
        <v>1</v>
      </c>
      <c r="AS1645" s="1">
        <v>0</v>
      </c>
      <c r="AT1645" s="1">
        <v>0</v>
      </c>
      <c r="AU1645" s="1">
        <v>0</v>
      </c>
      <c r="AV1645" s="1">
        <v>0</v>
      </c>
      <c r="AW1645" s="1">
        <v>1</v>
      </c>
      <c r="AX1645" s="1">
        <v>0</v>
      </c>
      <c r="AY1645" s="1">
        <v>0</v>
      </c>
      <c r="AZ1645" s="1">
        <v>1097</v>
      </c>
      <c r="BA1645" s="23">
        <v>42524</v>
      </c>
      <c r="BB1645" s="25">
        <f t="shared" si="477"/>
        <v>6</v>
      </c>
      <c r="BC1645" s="25" t="str">
        <f t="shared" si="478"/>
        <v>June</v>
      </c>
      <c r="BD1645" s="25">
        <v>1</v>
      </c>
      <c r="BE1645" t="str">
        <f t="shared" si="479"/>
        <v>1685,65169,High income,119,Low spender,0.00182602157467508,0,0,23,1074,0,69,0,0,46,1189,0.903280067283431,0,0.0580319596299411,0,0,0.0386879730866274,1,10,4,13,28,0.0357142857142857,0.357142857142857,0.142857142857143,0.464285714285714,6,1,1,1,0,1,0,1,38,36-50,2325,0,1,0,0,0,0,1,0,0,1097</v>
      </c>
    </row>
    <row r="1646" spans="1:57" ht="13.2" x14ac:dyDescent="0.25">
      <c r="A1646" s="8">
        <v>894</v>
      </c>
      <c r="B1646" s="1">
        <v>70951</v>
      </c>
      <c r="C1646" s="8" t="str">
        <f t="shared" si="480"/>
        <v>High income</v>
      </c>
      <c r="D1646" s="31">
        <v>735</v>
      </c>
      <c r="E1646" s="34" t="str">
        <f t="shared" si="481"/>
        <v>High spender</v>
      </c>
      <c r="F1646" s="10">
        <f t="shared" si="475"/>
        <v>1.0359262025905203E-2</v>
      </c>
      <c r="G1646" s="1">
        <v>0</v>
      </c>
      <c r="H1646" s="1">
        <v>0</v>
      </c>
      <c r="I1646" s="1">
        <v>66</v>
      </c>
      <c r="J1646" s="1">
        <v>239</v>
      </c>
      <c r="K1646" s="1">
        <v>10</v>
      </c>
      <c r="L1646" s="1">
        <v>554</v>
      </c>
      <c r="M1646" s="1">
        <v>254</v>
      </c>
      <c r="N1646" s="1">
        <v>87</v>
      </c>
      <c r="O1646" s="1">
        <v>54</v>
      </c>
      <c r="P1646" s="8">
        <f t="shared" si="482"/>
        <v>1198</v>
      </c>
      <c r="Q1646" s="10">
        <f t="shared" si="483"/>
        <v>0.19949916527545911</v>
      </c>
      <c r="R1646" s="10">
        <f t="shared" si="484"/>
        <v>8.3472454090150246E-3</v>
      </c>
      <c r="S1646" s="10">
        <f t="shared" si="485"/>
        <v>0.46243739565943237</v>
      </c>
      <c r="T1646" s="10">
        <f t="shared" si="486"/>
        <v>0.21202003338898165</v>
      </c>
      <c r="U1646" s="10">
        <f t="shared" si="487"/>
        <v>7.2621035058430719E-2</v>
      </c>
      <c r="V1646" s="10">
        <f t="shared" si="488"/>
        <v>4.5075125208681135E-2</v>
      </c>
      <c r="W1646" s="1">
        <v>1</v>
      </c>
      <c r="X1646" s="1">
        <v>3</v>
      </c>
      <c r="Y1646" s="1">
        <v>4</v>
      </c>
      <c r="Z1646" s="1">
        <v>9</v>
      </c>
      <c r="AA1646" s="8">
        <f t="shared" si="489"/>
        <v>17</v>
      </c>
      <c r="AB1646" s="10">
        <f t="shared" si="490"/>
        <v>5.8823529411764705E-2</v>
      </c>
      <c r="AC1646" s="10">
        <f t="shared" si="491"/>
        <v>0.17647058823529413</v>
      </c>
      <c r="AD1646" s="10">
        <f t="shared" si="492"/>
        <v>0.23529411764705882</v>
      </c>
      <c r="AE1646" s="10">
        <f t="shared" si="493"/>
        <v>0.52941176470588236</v>
      </c>
      <c r="AF1646" s="1">
        <v>1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35</v>
      </c>
      <c r="AO1646" s="20" t="str">
        <f t="shared" si="476"/>
        <v>24-35</v>
      </c>
      <c r="AP1646" s="1">
        <v>2580</v>
      </c>
      <c r="AQ1646" s="1">
        <v>0</v>
      </c>
      <c r="AR1646" s="1">
        <v>1</v>
      </c>
      <c r="AS1646" s="1">
        <v>0</v>
      </c>
      <c r="AT1646" s="1">
        <v>0</v>
      </c>
      <c r="AU1646" s="1">
        <v>0</v>
      </c>
      <c r="AV1646" s="1">
        <v>0</v>
      </c>
      <c r="AW1646" s="1">
        <v>1</v>
      </c>
      <c r="AX1646" s="1">
        <v>0</v>
      </c>
      <c r="AY1646" s="1">
        <v>0</v>
      </c>
      <c r="AZ1646" s="1">
        <v>1090</v>
      </c>
      <c r="BA1646" s="23">
        <v>42269</v>
      </c>
      <c r="BB1646" s="25">
        <f t="shared" si="477"/>
        <v>9</v>
      </c>
      <c r="BC1646" s="25" t="str">
        <f t="shared" si="478"/>
        <v>September</v>
      </c>
      <c r="BD1646" s="25">
        <v>1</v>
      </c>
      <c r="BE1646" t="str">
        <f t="shared" si="479"/>
        <v>894,70951,High income,735,High spender,0.0103592620259052,0,0,66,239,10,554,254,87,54,1198,0.199499165275459,0.00834724540901502,0.462437395659432,0.212020033388982,0.0726210350584307,0.0450751252086811,1,3,4,9,17,0.0588235294117647,0.176470588235294,0.235294117647059,0.529411764705882,1,0,0,0,0,0,0,0,35,24-35,2580,0,1,0,0,0,0,1,0,0,1090</v>
      </c>
    </row>
    <row r="1647" spans="1:57" ht="13.2" x14ac:dyDescent="0.25">
      <c r="A1647" s="8">
        <v>218</v>
      </c>
      <c r="B1647" s="1">
        <v>62845</v>
      </c>
      <c r="C1647" s="8" t="str">
        <f t="shared" si="480"/>
        <v>High income</v>
      </c>
      <c r="D1647" s="31">
        <v>27</v>
      </c>
      <c r="E1647" s="34" t="str">
        <f t="shared" si="481"/>
        <v>Low spender</v>
      </c>
      <c r="F1647" s="10">
        <f t="shared" si="475"/>
        <v>4.2962845095075182E-4</v>
      </c>
      <c r="G1647" s="1">
        <v>1</v>
      </c>
      <c r="H1647" s="1">
        <v>1</v>
      </c>
      <c r="I1647" s="1">
        <v>3</v>
      </c>
      <c r="J1647" s="1">
        <v>1099</v>
      </c>
      <c r="K1647" s="1">
        <v>0</v>
      </c>
      <c r="L1647" s="1">
        <v>45</v>
      </c>
      <c r="M1647" s="1">
        <v>0</v>
      </c>
      <c r="N1647" s="1">
        <v>0</v>
      </c>
      <c r="O1647" s="1">
        <v>34</v>
      </c>
      <c r="P1647" s="8">
        <f t="shared" si="482"/>
        <v>1178</v>
      </c>
      <c r="Q1647" s="10">
        <f t="shared" si="483"/>
        <v>0.93293718166383699</v>
      </c>
      <c r="R1647" s="10">
        <f t="shared" si="484"/>
        <v>0</v>
      </c>
      <c r="S1647" s="10">
        <f t="shared" si="485"/>
        <v>3.8200339558573854E-2</v>
      </c>
      <c r="T1647" s="10">
        <f t="shared" si="486"/>
        <v>0</v>
      </c>
      <c r="U1647" s="10">
        <f t="shared" si="487"/>
        <v>0</v>
      </c>
      <c r="V1647" s="10">
        <f t="shared" si="488"/>
        <v>2.8862478777589132E-2</v>
      </c>
      <c r="W1647" s="1">
        <v>11</v>
      </c>
      <c r="X1647" s="1">
        <v>3</v>
      </c>
      <c r="Y1647" s="1">
        <v>4</v>
      </c>
      <c r="Z1647" s="1">
        <v>10</v>
      </c>
      <c r="AA1647" s="8">
        <f t="shared" si="489"/>
        <v>28</v>
      </c>
      <c r="AB1647" s="10">
        <f t="shared" si="490"/>
        <v>0.39285714285714285</v>
      </c>
      <c r="AC1647" s="10">
        <f t="shared" si="491"/>
        <v>0.10714285714285714</v>
      </c>
      <c r="AD1647" s="10">
        <f t="shared" si="492"/>
        <v>0.14285714285714285</v>
      </c>
      <c r="AE1647" s="10">
        <f t="shared" si="493"/>
        <v>0.35714285714285715</v>
      </c>
      <c r="AF1647" s="1">
        <v>8</v>
      </c>
      <c r="AG1647" s="1">
        <v>0</v>
      </c>
      <c r="AH1647" s="1">
        <v>0</v>
      </c>
      <c r="AI1647" s="1">
        <v>0</v>
      </c>
      <c r="AJ1647" s="1">
        <v>1</v>
      </c>
      <c r="AK1647" s="1">
        <v>0</v>
      </c>
      <c r="AL1647" s="1">
        <v>0</v>
      </c>
      <c r="AM1647" s="1">
        <v>1</v>
      </c>
      <c r="AN1647" s="1">
        <v>71</v>
      </c>
      <c r="AO1647" s="20" t="str">
        <f t="shared" si="476"/>
        <v>66+</v>
      </c>
      <c r="AP1647" s="1">
        <v>2795</v>
      </c>
      <c r="AQ1647" s="1">
        <v>0</v>
      </c>
      <c r="AR1647" s="1">
        <v>1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1</v>
      </c>
      <c r="AY1647" s="1">
        <v>0</v>
      </c>
      <c r="AZ1647" s="1">
        <v>1110</v>
      </c>
      <c r="BA1647" s="23">
        <v>42054</v>
      </c>
      <c r="BB1647" s="25">
        <f t="shared" si="477"/>
        <v>2</v>
      </c>
      <c r="BC1647" s="25" t="str">
        <f t="shared" si="478"/>
        <v>February</v>
      </c>
      <c r="BD1647" s="25">
        <v>1</v>
      </c>
      <c r="BE1647" t="str">
        <f t="shared" si="479"/>
        <v>218,62845,High income,27,Low spender,0.000429628450950752,1,1,3,1099,0,45,0,0,34,1178,0.932937181663837,0,0.0382003395585739,0,0,0.0288624787775891,11,3,4,10,28,0.392857142857143,0.107142857142857,0.142857142857143,0.357142857142857,8,0,0,0,1,0,0,1,71,66+,2795,0,1,0,0,0,0,0,1,0,1110</v>
      </c>
    </row>
    <row r="1648" spans="1:57" ht="13.2" x14ac:dyDescent="0.25">
      <c r="A1648" s="8">
        <v>219</v>
      </c>
      <c r="B1648" s="1">
        <v>62845</v>
      </c>
      <c r="C1648" s="8" t="str">
        <f t="shared" si="480"/>
        <v>High income</v>
      </c>
      <c r="D1648" s="31">
        <v>16</v>
      </c>
      <c r="E1648" s="34" t="str">
        <f t="shared" si="481"/>
        <v>Low spender</v>
      </c>
      <c r="F1648" s="10">
        <f t="shared" si="475"/>
        <v>2.5459463760044555E-4</v>
      </c>
      <c r="G1648" s="1">
        <v>1</v>
      </c>
      <c r="H1648" s="1">
        <v>1</v>
      </c>
      <c r="I1648" s="1">
        <v>3</v>
      </c>
      <c r="J1648" s="1">
        <v>1099</v>
      </c>
      <c r="K1648" s="1">
        <v>0</v>
      </c>
      <c r="L1648" s="1">
        <v>45</v>
      </c>
      <c r="M1648" s="1">
        <v>0</v>
      </c>
      <c r="N1648" s="1">
        <v>0</v>
      </c>
      <c r="O1648" s="1">
        <v>34</v>
      </c>
      <c r="P1648" s="8">
        <f t="shared" si="482"/>
        <v>1178</v>
      </c>
      <c r="Q1648" s="10">
        <f t="shared" si="483"/>
        <v>0.93293718166383699</v>
      </c>
      <c r="R1648" s="10">
        <f t="shared" si="484"/>
        <v>0</v>
      </c>
      <c r="S1648" s="10">
        <f t="shared" si="485"/>
        <v>3.8200339558573854E-2</v>
      </c>
      <c r="T1648" s="10">
        <f t="shared" si="486"/>
        <v>0</v>
      </c>
      <c r="U1648" s="10">
        <f t="shared" si="487"/>
        <v>0</v>
      </c>
      <c r="V1648" s="10">
        <f t="shared" si="488"/>
        <v>2.8862478777589132E-2</v>
      </c>
      <c r="W1648" s="1">
        <v>11</v>
      </c>
      <c r="X1648" s="1">
        <v>3</v>
      </c>
      <c r="Y1648" s="1">
        <v>4</v>
      </c>
      <c r="Z1648" s="1">
        <v>10</v>
      </c>
      <c r="AA1648" s="8">
        <f t="shared" si="489"/>
        <v>28</v>
      </c>
      <c r="AB1648" s="10">
        <f t="shared" si="490"/>
        <v>0.39285714285714285</v>
      </c>
      <c r="AC1648" s="10">
        <f t="shared" si="491"/>
        <v>0.10714285714285714</v>
      </c>
      <c r="AD1648" s="10">
        <f t="shared" si="492"/>
        <v>0.14285714285714285</v>
      </c>
      <c r="AE1648" s="10">
        <f t="shared" si="493"/>
        <v>0.35714285714285715</v>
      </c>
      <c r="AF1648" s="1">
        <v>8</v>
      </c>
      <c r="AG1648" s="1">
        <v>0</v>
      </c>
      <c r="AH1648" s="1">
        <v>0</v>
      </c>
      <c r="AI1648" s="1">
        <v>0</v>
      </c>
      <c r="AJ1648" s="1">
        <v>1</v>
      </c>
      <c r="AK1648" s="1">
        <v>0</v>
      </c>
      <c r="AL1648" s="1">
        <v>0</v>
      </c>
      <c r="AM1648" s="1">
        <v>0</v>
      </c>
      <c r="AN1648" s="1">
        <v>71</v>
      </c>
      <c r="AO1648" s="20" t="str">
        <f t="shared" si="476"/>
        <v>66+</v>
      </c>
      <c r="AP1648" s="1">
        <v>2795</v>
      </c>
      <c r="AQ1648" s="1">
        <v>0</v>
      </c>
      <c r="AR1648" s="1">
        <v>1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1</v>
      </c>
      <c r="AY1648" s="1">
        <v>0</v>
      </c>
      <c r="AZ1648" s="1">
        <v>1110</v>
      </c>
      <c r="BA1648" s="23">
        <v>42054</v>
      </c>
      <c r="BB1648" s="25">
        <f t="shared" si="477"/>
        <v>2</v>
      </c>
      <c r="BC1648" s="25" t="str">
        <f t="shared" si="478"/>
        <v>February</v>
      </c>
      <c r="BD1648" s="25">
        <v>1</v>
      </c>
      <c r="BE1648" t="str">
        <f t="shared" si="479"/>
        <v>219,62845,High income,16,Low spender,0.000254594637600446,1,1,3,1099,0,45,0,0,34,1178,0.932937181663837,0,0.0382003395585739,0,0,0.0288624787775891,11,3,4,10,28,0.392857142857143,0.107142857142857,0.142857142857143,0.357142857142857,8,0,0,0,1,0,0,0,71,66+,2795,0,1,0,0,0,0,0,1,0,1110</v>
      </c>
    </row>
    <row r="1649" spans="1:57" ht="13.2" x14ac:dyDescent="0.25">
      <c r="A1649" s="8">
        <v>1491</v>
      </c>
      <c r="B1649" s="1">
        <v>82716</v>
      </c>
      <c r="C1649" s="8" t="str">
        <f t="shared" si="480"/>
        <v>High income</v>
      </c>
      <c r="D1649" s="31">
        <v>52</v>
      </c>
      <c r="E1649" s="34" t="str">
        <f t="shared" si="481"/>
        <v>Low spender</v>
      </c>
      <c r="F1649" s="10">
        <f t="shared" si="475"/>
        <v>6.2865709173557716E-4</v>
      </c>
      <c r="G1649" s="1">
        <v>0</v>
      </c>
      <c r="H1649" s="1">
        <v>0</v>
      </c>
      <c r="I1649" s="1">
        <v>8</v>
      </c>
      <c r="J1649" s="1">
        <v>606</v>
      </c>
      <c r="K1649" s="1">
        <v>148</v>
      </c>
      <c r="L1649" s="1">
        <v>228</v>
      </c>
      <c r="M1649" s="1">
        <v>15</v>
      </c>
      <c r="N1649" s="1">
        <v>148</v>
      </c>
      <c r="O1649" s="1">
        <v>22</v>
      </c>
      <c r="P1649" s="8">
        <f t="shared" si="482"/>
        <v>1167</v>
      </c>
      <c r="Q1649" s="10">
        <f t="shared" si="483"/>
        <v>0.51928020565552702</v>
      </c>
      <c r="R1649" s="10">
        <f t="shared" si="484"/>
        <v>0.1268209083119109</v>
      </c>
      <c r="S1649" s="10">
        <f t="shared" si="485"/>
        <v>0.19537275064267351</v>
      </c>
      <c r="T1649" s="10">
        <f t="shared" si="486"/>
        <v>1.2853470437017995E-2</v>
      </c>
      <c r="U1649" s="10">
        <f t="shared" si="487"/>
        <v>0.1268209083119109</v>
      </c>
      <c r="V1649" s="10">
        <f t="shared" si="488"/>
        <v>1.8851756640959727E-2</v>
      </c>
      <c r="W1649" s="1">
        <v>1</v>
      </c>
      <c r="X1649" s="1">
        <v>6</v>
      </c>
      <c r="Y1649" s="1">
        <v>8</v>
      </c>
      <c r="Z1649" s="1">
        <v>13</v>
      </c>
      <c r="AA1649" s="8">
        <f t="shared" si="489"/>
        <v>28</v>
      </c>
      <c r="AB1649" s="10">
        <f t="shared" si="490"/>
        <v>3.5714285714285712E-2</v>
      </c>
      <c r="AC1649" s="10">
        <f t="shared" si="491"/>
        <v>0.21428571428571427</v>
      </c>
      <c r="AD1649" s="10">
        <f t="shared" si="492"/>
        <v>0.2857142857142857</v>
      </c>
      <c r="AE1649" s="10">
        <f t="shared" si="493"/>
        <v>0.4642857142857143</v>
      </c>
      <c r="AF1649" s="1">
        <v>2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76</v>
      </c>
      <c r="AO1649" s="20" t="str">
        <f t="shared" si="476"/>
        <v>66+</v>
      </c>
      <c r="AP1649" s="1">
        <v>2395</v>
      </c>
      <c r="AQ1649" s="1">
        <v>0</v>
      </c>
      <c r="AR1649" s="1">
        <v>0</v>
      </c>
      <c r="AS1649" s="1">
        <v>1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1</v>
      </c>
      <c r="AZ1649" s="1">
        <v>1123</v>
      </c>
      <c r="BA1649" s="23">
        <v>42454</v>
      </c>
      <c r="BB1649" s="25">
        <f t="shared" si="477"/>
        <v>3</v>
      </c>
      <c r="BC1649" s="25" t="str">
        <f t="shared" si="478"/>
        <v>March</v>
      </c>
      <c r="BD1649" s="25">
        <v>1</v>
      </c>
      <c r="BE1649" t="str">
        <f t="shared" si="479"/>
        <v>1491,82716,High income,52,Low spender,0.000628657091735577,0,0,8,606,148,228,15,148,22,1167,0.519280205655527,0.126820908311911,0.195372750642674,0.012853470437018,0.126820908311911,0.0188517566409597,1,6,8,13,28,0.0357142857142857,0.214285714285714,0.285714285714286,0.464285714285714,2,0,0,0,0,0,0,0,76,66+,2395,0,0,1,0,0,0,0,0,1,1123</v>
      </c>
    </row>
    <row r="1650" spans="1:57" ht="13.2" x14ac:dyDescent="0.25">
      <c r="A1650" s="8">
        <v>1838</v>
      </c>
      <c r="B1650" s="1">
        <v>77457</v>
      </c>
      <c r="C1650" s="8" t="str">
        <f t="shared" si="480"/>
        <v>High income</v>
      </c>
      <c r="D1650" s="31">
        <v>1228</v>
      </c>
      <c r="E1650" s="34" t="str">
        <f t="shared" si="481"/>
        <v>High spender</v>
      </c>
      <c r="F1650" s="10">
        <f t="shared" si="475"/>
        <v>1.5853957679744891E-2</v>
      </c>
      <c r="G1650" s="1">
        <v>0</v>
      </c>
      <c r="H1650" s="1">
        <v>0</v>
      </c>
      <c r="I1650" s="1">
        <v>85</v>
      </c>
      <c r="J1650" s="1">
        <v>675</v>
      </c>
      <c r="K1650" s="1">
        <v>11</v>
      </c>
      <c r="L1650" s="1">
        <v>400</v>
      </c>
      <c r="M1650" s="1">
        <v>15</v>
      </c>
      <c r="N1650" s="1">
        <v>45</v>
      </c>
      <c r="O1650" s="1">
        <v>11</v>
      </c>
      <c r="P1650" s="8">
        <f t="shared" si="482"/>
        <v>1157</v>
      </c>
      <c r="Q1650" s="10">
        <f t="shared" si="483"/>
        <v>0.58340535868625754</v>
      </c>
      <c r="R1650" s="10">
        <f t="shared" si="484"/>
        <v>9.5073465859982706E-3</v>
      </c>
      <c r="S1650" s="10">
        <f t="shared" si="485"/>
        <v>0.34572169403630076</v>
      </c>
      <c r="T1650" s="10">
        <f t="shared" si="486"/>
        <v>1.2964563526361279E-2</v>
      </c>
      <c r="U1650" s="10">
        <f t="shared" si="487"/>
        <v>3.8893690579083838E-2</v>
      </c>
      <c r="V1650" s="10">
        <f t="shared" si="488"/>
        <v>9.5073465859982706E-3</v>
      </c>
      <c r="W1650" s="1">
        <v>1</v>
      </c>
      <c r="X1650" s="1">
        <v>2</v>
      </c>
      <c r="Y1650" s="1">
        <v>5</v>
      </c>
      <c r="Z1650" s="1">
        <v>10</v>
      </c>
      <c r="AA1650" s="8">
        <f t="shared" si="489"/>
        <v>18</v>
      </c>
      <c r="AB1650" s="10">
        <f t="shared" si="490"/>
        <v>5.5555555555555552E-2</v>
      </c>
      <c r="AC1650" s="10">
        <f t="shared" si="491"/>
        <v>0.1111111111111111</v>
      </c>
      <c r="AD1650" s="10">
        <f t="shared" si="492"/>
        <v>0.27777777777777779</v>
      </c>
      <c r="AE1650" s="10">
        <f t="shared" si="493"/>
        <v>0.55555555555555558</v>
      </c>
      <c r="AF1650" s="1">
        <v>1</v>
      </c>
      <c r="AG1650" s="1">
        <v>0</v>
      </c>
      <c r="AH1650" s="1">
        <v>0</v>
      </c>
      <c r="AI1650" s="1">
        <v>0</v>
      </c>
      <c r="AJ1650" s="1">
        <v>0</v>
      </c>
      <c r="AK1650" s="1">
        <v>1</v>
      </c>
      <c r="AL1650" s="1">
        <v>0</v>
      </c>
      <c r="AM1650" s="1">
        <v>0</v>
      </c>
      <c r="AN1650" s="1">
        <v>73</v>
      </c>
      <c r="AO1650" s="20" t="str">
        <f t="shared" si="476"/>
        <v>66+</v>
      </c>
      <c r="AP1650" s="1">
        <v>2275</v>
      </c>
      <c r="AQ1650" s="1">
        <v>0</v>
      </c>
      <c r="AR1650" s="1">
        <v>0</v>
      </c>
      <c r="AS1650" s="1">
        <v>1</v>
      </c>
      <c r="AT1650" s="1">
        <v>0</v>
      </c>
      <c r="AU1650" s="1">
        <v>0</v>
      </c>
      <c r="AV1650" s="1">
        <v>0</v>
      </c>
      <c r="AW1650" s="1">
        <v>1</v>
      </c>
      <c r="AX1650" s="1">
        <v>0</v>
      </c>
      <c r="AY1650" s="1">
        <v>0</v>
      </c>
      <c r="AZ1650" s="1">
        <v>1135</v>
      </c>
      <c r="BA1650" s="23">
        <v>42574</v>
      </c>
      <c r="BB1650" s="25">
        <f t="shared" si="477"/>
        <v>7</v>
      </c>
      <c r="BC1650" s="25" t="str">
        <f t="shared" si="478"/>
        <v>July</v>
      </c>
      <c r="BD1650" s="25">
        <v>1</v>
      </c>
      <c r="BE1650" t="str">
        <f t="shared" si="479"/>
        <v>1838,77457,High income,1228,High spender,0.0158539576797449,0,0,85,675,11,400,15,45,11,1157,0.583405358686258,0.00950734658599827,0.345721694036301,0.0129645635263613,0.0388936905790838,0.00950734658599827,1,2,5,10,18,0.0555555555555556,0.111111111111111,0.277777777777778,0.555555555555556,1,0,0,0,0,1,0,0,73,66+,2275,0,0,1,0,0,0,1,0,0,1135</v>
      </c>
    </row>
    <row r="1651" spans="1:57" ht="13.2" x14ac:dyDescent="0.25">
      <c r="A1651" s="8">
        <v>384</v>
      </c>
      <c r="B1651" s="1">
        <v>55212</v>
      </c>
      <c r="C1651" s="8" t="str">
        <f t="shared" si="480"/>
        <v>High income</v>
      </c>
      <c r="D1651" s="31">
        <v>50</v>
      </c>
      <c r="E1651" s="34" t="str">
        <f t="shared" si="481"/>
        <v>Low spender</v>
      </c>
      <c r="F1651" s="10">
        <f t="shared" si="475"/>
        <v>9.0560023183365937E-4</v>
      </c>
      <c r="G1651" s="1">
        <v>0</v>
      </c>
      <c r="H1651" s="1">
        <v>1</v>
      </c>
      <c r="I1651" s="1">
        <v>65</v>
      </c>
      <c r="J1651" s="1">
        <v>1103</v>
      </c>
      <c r="K1651" s="1">
        <v>0</v>
      </c>
      <c r="L1651" s="1">
        <v>45</v>
      </c>
      <c r="M1651" s="1">
        <v>0</v>
      </c>
      <c r="N1651" s="1">
        <v>0</v>
      </c>
      <c r="O1651" s="1">
        <v>34</v>
      </c>
      <c r="P1651" s="8">
        <f t="shared" si="482"/>
        <v>1182</v>
      </c>
      <c r="Q1651" s="10">
        <f t="shared" si="483"/>
        <v>0.93316412859560072</v>
      </c>
      <c r="R1651" s="10">
        <f t="shared" si="484"/>
        <v>0</v>
      </c>
      <c r="S1651" s="10">
        <f t="shared" si="485"/>
        <v>3.8071065989847719E-2</v>
      </c>
      <c r="T1651" s="10">
        <f t="shared" si="486"/>
        <v>0</v>
      </c>
      <c r="U1651" s="10">
        <f t="shared" si="487"/>
        <v>0</v>
      </c>
      <c r="V1651" s="10">
        <f t="shared" si="488"/>
        <v>2.8764805414551606E-2</v>
      </c>
      <c r="W1651" s="1">
        <v>3</v>
      </c>
      <c r="X1651" s="1">
        <v>4</v>
      </c>
      <c r="Y1651" s="1">
        <v>2</v>
      </c>
      <c r="Z1651" s="1">
        <v>11</v>
      </c>
      <c r="AA1651" s="8">
        <f t="shared" si="489"/>
        <v>20</v>
      </c>
      <c r="AB1651" s="10">
        <f t="shared" si="490"/>
        <v>0.15</v>
      </c>
      <c r="AC1651" s="10">
        <f t="shared" si="491"/>
        <v>0.2</v>
      </c>
      <c r="AD1651" s="10">
        <f t="shared" si="492"/>
        <v>0.1</v>
      </c>
      <c r="AE1651" s="10">
        <f t="shared" si="493"/>
        <v>0.55000000000000004</v>
      </c>
      <c r="AF1651" s="1">
        <v>8</v>
      </c>
      <c r="AG1651" s="1">
        <v>0</v>
      </c>
      <c r="AH1651" s="1">
        <v>1</v>
      </c>
      <c r="AI1651" s="1">
        <v>0</v>
      </c>
      <c r="AJ1651" s="1">
        <v>1</v>
      </c>
      <c r="AK1651" s="1">
        <v>0</v>
      </c>
      <c r="AL1651" s="1">
        <v>0</v>
      </c>
      <c r="AM1651" s="1">
        <v>0</v>
      </c>
      <c r="AN1651" s="1">
        <v>51</v>
      </c>
      <c r="AO1651" s="20" t="str">
        <f t="shared" si="476"/>
        <v>50-65</v>
      </c>
      <c r="AP1651" s="1">
        <v>2742</v>
      </c>
      <c r="AQ1651" s="1">
        <v>0</v>
      </c>
      <c r="AR1651" s="1">
        <v>1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1</v>
      </c>
      <c r="AZ1651" s="1">
        <v>1114</v>
      </c>
      <c r="BA1651" s="23">
        <v>42107</v>
      </c>
      <c r="BB1651" s="25">
        <f t="shared" si="477"/>
        <v>4</v>
      </c>
      <c r="BC1651" s="25" t="str">
        <f t="shared" si="478"/>
        <v>April</v>
      </c>
      <c r="BD1651" s="25">
        <v>1</v>
      </c>
      <c r="BE1651" t="str">
        <f t="shared" si="479"/>
        <v>384,55212,High income,50,Low spender,0.000905600231833659,0,1,65,1103,0,45,0,0,34,1182,0.933164128595601,0,0.0380710659898477,0,0,0.0287648054145516,3,4,2,11,20,0.15,0.2,0.1,0.55,8,0,1,0,1,0,0,0,51,50-65,2742,0,1,0,0,0,0,0,0,1,1114</v>
      </c>
    </row>
    <row r="1652" spans="1:57" ht="13.2" x14ac:dyDescent="0.25">
      <c r="A1652" s="8">
        <v>1870</v>
      </c>
      <c r="B1652" s="1">
        <v>71691</v>
      </c>
      <c r="C1652" s="8" t="str">
        <f t="shared" si="480"/>
        <v>High income</v>
      </c>
      <c r="D1652" s="31">
        <v>181</v>
      </c>
      <c r="E1652" s="34" t="str">
        <f t="shared" si="481"/>
        <v>Low spender</v>
      </c>
      <c r="F1652" s="10">
        <f t="shared" si="475"/>
        <v>2.5247241634235819E-3</v>
      </c>
      <c r="G1652" s="1">
        <v>0</v>
      </c>
      <c r="H1652" s="1">
        <v>0</v>
      </c>
      <c r="I1652" s="1">
        <v>0</v>
      </c>
      <c r="J1652" s="1">
        <v>336</v>
      </c>
      <c r="K1652" s="1">
        <v>130</v>
      </c>
      <c r="L1652" s="1">
        <v>411</v>
      </c>
      <c r="M1652" s="1">
        <v>240</v>
      </c>
      <c r="N1652" s="1">
        <v>32</v>
      </c>
      <c r="O1652" s="1">
        <v>43</v>
      </c>
      <c r="P1652" s="8">
        <f t="shared" si="482"/>
        <v>1192</v>
      </c>
      <c r="Q1652" s="10">
        <f t="shared" si="483"/>
        <v>0.28187919463087246</v>
      </c>
      <c r="R1652" s="10">
        <f t="shared" si="484"/>
        <v>0.10906040268456375</v>
      </c>
      <c r="S1652" s="10">
        <f t="shared" si="485"/>
        <v>0.34479865771812079</v>
      </c>
      <c r="T1652" s="10">
        <f t="shared" si="486"/>
        <v>0.20134228187919462</v>
      </c>
      <c r="U1652" s="10">
        <f t="shared" si="487"/>
        <v>2.6845637583892617E-2</v>
      </c>
      <c r="V1652" s="10">
        <f t="shared" si="488"/>
        <v>3.6073825503355708E-2</v>
      </c>
      <c r="W1652" s="1">
        <v>1</v>
      </c>
      <c r="X1652" s="1">
        <v>4</v>
      </c>
      <c r="Y1652" s="1">
        <v>7</v>
      </c>
      <c r="Z1652" s="1">
        <v>5</v>
      </c>
      <c r="AA1652" s="8">
        <f t="shared" si="489"/>
        <v>17</v>
      </c>
      <c r="AB1652" s="10">
        <f t="shared" si="490"/>
        <v>5.8823529411764705E-2</v>
      </c>
      <c r="AC1652" s="10">
        <f t="shared" si="491"/>
        <v>0.23529411764705882</v>
      </c>
      <c r="AD1652" s="10">
        <f t="shared" si="492"/>
        <v>0.41176470588235292</v>
      </c>
      <c r="AE1652" s="10">
        <f t="shared" si="493"/>
        <v>0.29411764705882354</v>
      </c>
      <c r="AF1652" s="1">
        <v>2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1</v>
      </c>
      <c r="AN1652" s="1">
        <v>62</v>
      </c>
      <c r="AO1652" s="20" t="str">
        <f t="shared" si="476"/>
        <v>50-65</v>
      </c>
      <c r="AP1652" s="1">
        <v>2263</v>
      </c>
      <c r="AQ1652" s="1">
        <v>0</v>
      </c>
      <c r="AR1652" s="1">
        <v>0</v>
      </c>
      <c r="AS1652" s="1">
        <v>1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1</v>
      </c>
      <c r="AZ1652" s="1">
        <v>1106</v>
      </c>
      <c r="BA1652" s="23">
        <v>42586</v>
      </c>
      <c r="BB1652" s="25">
        <f t="shared" si="477"/>
        <v>8</v>
      </c>
      <c r="BC1652" s="25" t="str">
        <f t="shared" si="478"/>
        <v>August</v>
      </c>
      <c r="BD1652" s="25">
        <v>1</v>
      </c>
      <c r="BE1652" t="str">
        <f t="shared" si="479"/>
        <v>1870,71691,High income,181,Low spender,0.00252472416342358,0,0,0,336,130,411,240,32,43,1192,0.281879194630872,0.109060402684564,0.344798657718121,0.201342281879195,0.0268456375838926,0.0360738255033557,1,4,7,5,17,0.0588235294117647,0.235294117647059,0.411764705882353,0.294117647058824,2,0,0,0,0,0,0,1,62,50-65,2263,0,0,1,0,0,0,0,0,1,1106</v>
      </c>
    </row>
    <row r="1653" spans="1:57" ht="13.2" x14ac:dyDescent="0.25">
      <c r="A1653" s="8">
        <v>1738</v>
      </c>
      <c r="B1653" s="1">
        <v>63564</v>
      </c>
      <c r="C1653" s="8" t="str">
        <f t="shared" si="480"/>
        <v>High income</v>
      </c>
      <c r="D1653" s="31">
        <v>43</v>
      </c>
      <c r="E1653" s="34" t="str">
        <f t="shared" si="481"/>
        <v>Low spender</v>
      </c>
      <c r="F1653" s="10">
        <f t="shared" si="475"/>
        <v>6.7648354414448432E-4</v>
      </c>
      <c r="G1653" s="1">
        <v>0</v>
      </c>
      <c r="H1653" s="1">
        <v>0</v>
      </c>
      <c r="I1653" s="1">
        <v>0</v>
      </c>
      <c r="J1653" s="1">
        <v>769</v>
      </c>
      <c r="K1653" s="1">
        <v>80</v>
      </c>
      <c r="L1653" s="1">
        <v>252</v>
      </c>
      <c r="M1653" s="1">
        <v>15</v>
      </c>
      <c r="N1653" s="1">
        <v>34</v>
      </c>
      <c r="O1653" s="1">
        <v>65</v>
      </c>
      <c r="P1653" s="8">
        <f t="shared" si="482"/>
        <v>1215</v>
      </c>
      <c r="Q1653" s="10">
        <f t="shared" si="483"/>
        <v>0.63292181069958853</v>
      </c>
      <c r="R1653" s="10">
        <f t="shared" si="484"/>
        <v>6.584362139917696E-2</v>
      </c>
      <c r="S1653" s="10">
        <f t="shared" si="485"/>
        <v>0.2074074074074074</v>
      </c>
      <c r="T1653" s="10">
        <f t="shared" si="486"/>
        <v>1.2345679012345678E-2</v>
      </c>
      <c r="U1653" s="10">
        <f t="shared" si="487"/>
        <v>2.7983539094650206E-2</v>
      </c>
      <c r="V1653" s="10">
        <f t="shared" si="488"/>
        <v>5.3497942386831275E-2</v>
      </c>
      <c r="W1653" s="1">
        <v>1</v>
      </c>
      <c r="X1653" s="1">
        <v>10</v>
      </c>
      <c r="Y1653" s="1">
        <v>10</v>
      </c>
      <c r="Z1653" s="1">
        <v>7</v>
      </c>
      <c r="AA1653" s="8">
        <f t="shared" si="489"/>
        <v>28</v>
      </c>
      <c r="AB1653" s="10">
        <f t="shared" si="490"/>
        <v>3.5714285714285712E-2</v>
      </c>
      <c r="AC1653" s="10">
        <f t="shared" si="491"/>
        <v>0.35714285714285715</v>
      </c>
      <c r="AD1653" s="10">
        <f t="shared" si="492"/>
        <v>0.35714285714285715</v>
      </c>
      <c r="AE1653" s="10">
        <f t="shared" si="493"/>
        <v>0.25</v>
      </c>
      <c r="AF1653" s="1">
        <v>6</v>
      </c>
      <c r="AG1653" s="1">
        <v>0</v>
      </c>
      <c r="AH1653" s="1">
        <v>0</v>
      </c>
      <c r="AI1653" s="1">
        <v>1</v>
      </c>
      <c r="AJ1653" s="1">
        <v>0</v>
      </c>
      <c r="AK1653" s="1">
        <v>0</v>
      </c>
      <c r="AL1653" s="1">
        <v>0</v>
      </c>
      <c r="AM1653" s="1">
        <v>1</v>
      </c>
      <c r="AN1653" s="1">
        <v>66</v>
      </c>
      <c r="AO1653" s="20" t="str">
        <f t="shared" si="476"/>
        <v>66+</v>
      </c>
      <c r="AP1653" s="1">
        <v>2310</v>
      </c>
      <c r="AQ1653" s="1">
        <v>0</v>
      </c>
      <c r="AR1653" s="1">
        <v>1</v>
      </c>
      <c r="AS1653" s="1">
        <v>0</v>
      </c>
      <c r="AT1653" s="1">
        <v>0</v>
      </c>
      <c r="AU1653" s="1">
        <v>0</v>
      </c>
      <c r="AV1653" s="1">
        <v>1</v>
      </c>
      <c r="AW1653" s="1">
        <v>0</v>
      </c>
      <c r="AX1653" s="1">
        <v>0</v>
      </c>
      <c r="AY1653" s="1">
        <v>0</v>
      </c>
      <c r="AZ1653" s="1">
        <v>1085</v>
      </c>
      <c r="BA1653" s="23">
        <v>42539</v>
      </c>
      <c r="BB1653" s="25">
        <f t="shared" si="477"/>
        <v>6</v>
      </c>
      <c r="BC1653" s="25" t="str">
        <f t="shared" si="478"/>
        <v>June</v>
      </c>
      <c r="BD1653" s="25">
        <v>1</v>
      </c>
      <c r="BE1653" t="str">
        <f t="shared" si="479"/>
        <v>1738,63564,High income,43,Low spender,0.000676483544144484,0,0,0,769,80,252,15,34,65,1215,0.632921810699589,0.065843621399177,0.207407407407407,0.0123456790123457,0.0279835390946502,0.0534979423868313,1,10,10,7,28,0.0357142857142857,0.357142857142857,0.357142857142857,0.25,6,0,0,1,0,0,0,1,66,66+,2310,0,1,0,0,0,1,0,0,0,1085</v>
      </c>
    </row>
    <row r="1654" spans="1:57" ht="13.2" x14ac:dyDescent="0.25">
      <c r="A1654" s="8">
        <v>795</v>
      </c>
      <c r="B1654" s="1">
        <v>70091</v>
      </c>
      <c r="C1654" s="8" t="str">
        <f t="shared" si="480"/>
        <v>High income</v>
      </c>
      <c r="D1654" s="31">
        <v>51</v>
      </c>
      <c r="E1654" s="34" t="str">
        <f t="shared" si="481"/>
        <v>Low spender</v>
      </c>
      <c r="F1654" s="10">
        <f t="shared" si="475"/>
        <v>7.2762551540140675E-4</v>
      </c>
      <c r="G1654" s="1">
        <v>1</v>
      </c>
      <c r="H1654" s="1">
        <v>0</v>
      </c>
      <c r="I1654" s="1">
        <v>11</v>
      </c>
      <c r="J1654" s="1">
        <v>964</v>
      </c>
      <c r="K1654" s="1">
        <v>34</v>
      </c>
      <c r="L1654" s="1">
        <v>137</v>
      </c>
      <c r="M1654" s="1">
        <v>15</v>
      </c>
      <c r="N1654" s="1">
        <v>0</v>
      </c>
      <c r="O1654" s="1">
        <v>11</v>
      </c>
      <c r="P1654" s="8">
        <f t="shared" si="482"/>
        <v>1161</v>
      </c>
      <c r="Q1654" s="10">
        <f t="shared" si="483"/>
        <v>0.83031869078380705</v>
      </c>
      <c r="R1654" s="10">
        <f t="shared" si="484"/>
        <v>2.9285099052540915E-2</v>
      </c>
      <c r="S1654" s="10">
        <f t="shared" si="485"/>
        <v>0.11800172265288544</v>
      </c>
      <c r="T1654" s="10">
        <f t="shared" si="486"/>
        <v>1.2919896640826873E-2</v>
      </c>
      <c r="U1654" s="10">
        <f t="shared" si="487"/>
        <v>0</v>
      </c>
      <c r="V1654" s="10">
        <f t="shared" si="488"/>
        <v>9.4745908699397068E-3</v>
      </c>
      <c r="W1654" s="1">
        <v>2</v>
      </c>
      <c r="X1654" s="1">
        <v>5</v>
      </c>
      <c r="Y1654" s="1">
        <v>2</v>
      </c>
      <c r="Z1654" s="1">
        <v>10</v>
      </c>
      <c r="AA1654" s="8">
        <f t="shared" si="489"/>
        <v>19</v>
      </c>
      <c r="AB1654" s="10">
        <f t="shared" si="490"/>
        <v>0.10526315789473684</v>
      </c>
      <c r="AC1654" s="10">
        <f t="shared" si="491"/>
        <v>0.26315789473684209</v>
      </c>
      <c r="AD1654" s="10">
        <f t="shared" si="492"/>
        <v>0.10526315789473684</v>
      </c>
      <c r="AE1654" s="10">
        <f t="shared" si="493"/>
        <v>0.52631578947368418</v>
      </c>
      <c r="AF1654" s="1">
        <v>8</v>
      </c>
      <c r="AG1654" s="1">
        <v>0</v>
      </c>
      <c r="AH1654" s="1">
        <v>0</v>
      </c>
      <c r="AI1654" s="1">
        <v>0</v>
      </c>
      <c r="AJ1654" s="1">
        <v>1</v>
      </c>
      <c r="AK1654" s="1">
        <v>0</v>
      </c>
      <c r="AL1654" s="1">
        <v>0</v>
      </c>
      <c r="AM1654" s="1">
        <v>0</v>
      </c>
      <c r="AN1654" s="1">
        <v>51</v>
      </c>
      <c r="AO1654" s="20" t="str">
        <f t="shared" si="476"/>
        <v>50-65</v>
      </c>
      <c r="AP1654" s="1">
        <v>2614</v>
      </c>
      <c r="AQ1654" s="1">
        <v>0</v>
      </c>
      <c r="AR1654" s="1">
        <v>1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1</v>
      </c>
      <c r="AY1654" s="1">
        <v>0</v>
      </c>
      <c r="AZ1654" s="1">
        <v>1139</v>
      </c>
      <c r="BA1654" s="23">
        <v>42235</v>
      </c>
      <c r="BB1654" s="25">
        <f t="shared" si="477"/>
        <v>8</v>
      </c>
      <c r="BC1654" s="25" t="str">
        <f t="shared" si="478"/>
        <v>August</v>
      </c>
      <c r="BD1654" s="25">
        <v>1</v>
      </c>
      <c r="BE1654" t="str">
        <f t="shared" si="479"/>
        <v>795,70091,High income,51,Low spender,0.000727625515401407,1,0,11,964,34,137,15,0,11,1161,0.830318690783807,0.0292850990525409,0.118001722652885,0.0129198966408269,0,0.00947459086993971,2,5,2,10,19,0.105263157894737,0.263157894736842,0.105263157894737,0.526315789473684,8,0,0,0,1,0,0,0,51,50-65,2614,0,1,0,0,0,0,0,1,0,1139</v>
      </c>
    </row>
    <row r="1655" spans="1:57" ht="13.2" x14ac:dyDescent="0.25">
      <c r="A1655" s="8">
        <v>779</v>
      </c>
      <c r="B1655" s="1">
        <v>80950</v>
      </c>
      <c r="C1655" s="8" t="str">
        <f t="shared" si="480"/>
        <v>High income</v>
      </c>
      <c r="D1655" s="31">
        <v>83</v>
      </c>
      <c r="E1655" s="34" t="str">
        <f t="shared" si="481"/>
        <v>Low spender</v>
      </c>
      <c r="F1655" s="10">
        <f t="shared" si="475"/>
        <v>1.02532427424336E-3</v>
      </c>
      <c r="G1655" s="1">
        <v>0</v>
      </c>
      <c r="H1655" s="1">
        <v>0</v>
      </c>
      <c r="I1655" s="1">
        <v>44</v>
      </c>
      <c r="J1655" s="1">
        <v>525</v>
      </c>
      <c r="K1655" s="1">
        <v>147</v>
      </c>
      <c r="L1655" s="1">
        <v>112</v>
      </c>
      <c r="M1655" s="1">
        <v>219</v>
      </c>
      <c r="N1655" s="1">
        <v>147</v>
      </c>
      <c r="O1655" s="1">
        <v>63</v>
      </c>
      <c r="P1655" s="8">
        <f t="shared" si="482"/>
        <v>1213</v>
      </c>
      <c r="Q1655" s="10">
        <f t="shared" si="483"/>
        <v>0.43281121187139326</v>
      </c>
      <c r="R1655" s="10">
        <f t="shared" si="484"/>
        <v>0.12118713932399011</v>
      </c>
      <c r="S1655" s="10">
        <f t="shared" si="485"/>
        <v>9.2333058532563891E-2</v>
      </c>
      <c r="T1655" s="10">
        <f t="shared" si="486"/>
        <v>0.18054410552349548</v>
      </c>
      <c r="U1655" s="10">
        <f t="shared" si="487"/>
        <v>0.12118713932399011</v>
      </c>
      <c r="V1655" s="10">
        <f t="shared" si="488"/>
        <v>5.193734542456719E-2</v>
      </c>
      <c r="W1655" s="1">
        <v>1</v>
      </c>
      <c r="X1655" s="1">
        <v>6</v>
      </c>
      <c r="Y1655" s="1">
        <v>7</v>
      </c>
      <c r="Z1655" s="1">
        <v>9</v>
      </c>
      <c r="AA1655" s="8">
        <f t="shared" si="489"/>
        <v>23</v>
      </c>
      <c r="AB1655" s="10">
        <f t="shared" si="490"/>
        <v>4.3478260869565216E-2</v>
      </c>
      <c r="AC1655" s="10">
        <f t="shared" si="491"/>
        <v>0.2608695652173913</v>
      </c>
      <c r="AD1655" s="10">
        <f t="shared" si="492"/>
        <v>0.30434782608695654</v>
      </c>
      <c r="AE1655" s="10">
        <f t="shared" si="493"/>
        <v>0.39130434782608697</v>
      </c>
      <c r="AF1655" s="1">
        <v>2</v>
      </c>
      <c r="AG1655" s="1">
        <v>1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59</v>
      </c>
      <c r="AO1655" s="20" t="str">
        <f t="shared" si="476"/>
        <v>50-65</v>
      </c>
      <c r="AP1655" s="1">
        <v>2617</v>
      </c>
      <c r="AQ1655" s="1">
        <v>0</v>
      </c>
      <c r="AR1655" s="1">
        <v>1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1</v>
      </c>
      <c r="AY1655" s="1">
        <v>0</v>
      </c>
      <c r="AZ1655" s="1">
        <v>1087</v>
      </c>
      <c r="BA1655" s="23">
        <v>42232</v>
      </c>
      <c r="BB1655" s="25">
        <f t="shared" si="477"/>
        <v>8</v>
      </c>
      <c r="BC1655" s="25" t="str">
        <f t="shared" si="478"/>
        <v>August</v>
      </c>
      <c r="BD1655" s="25">
        <v>1</v>
      </c>
      <c r="BE1655" t="str">
        <f t="shared" si="479"/>
        <v>779,80950,High income,83,Low spender,0.00102532427424336,0,0,44,525,147,112,219,147,63,1213,0.432811211871393,0.12118713932399,0.0923330585325639,0.180544105523495,0.12118713932399,0.0519373454245672,1,6,7,9,23,0.0434782608695652,0.260869565217391,0.304347826086957,0.391304347826087,2,1,0,0,0,0,0,0,59,50-65,2617,0,1,0,0,0,0,0,1,0,1087</v>
      </c>
    </row>
    <row r="1656" spans="1:57" ht="13.2" x14ac:dyDescent="0.25">
      <c r="A1656" s="8">
        <v>1746</v>
      </c>
      <c r="B1656" s="1">
        <v>84219</v>
      </c>
      <c r="C1656" s="8" t="str">
        <f t="shared" si="480"/>
        <v>High income</v>
      </c>
      <c r="D1656" s="31">
        <v>47</v>
      </c>
      <c r="E1656" s="34" t="str">
        <f t="shared" si="481"/>
        <v>Low spender</v>
      </c>
      <c r="F1656" s="10">
        <f t="shared" si="475"/>
        <v>5.5806884432254005E-4</v>
      </c>
      <c r="G1656" s="1">
        <v>0</v>
      </c>
      <c r="H1656" s="1">
        <v>0</v>
      </c>
      <c r="I1656" s="1">
        <v>27</v>
      </c>
      <c r="J1656" s="1">
        <v>434</v>
      </c>
      <c r="K1656" s="1">
        <v>137</v>
      </c>
      <c r="L1656" s="1">
        <v>400</v>
      </c>
      <c r="M1656" s="1">
        <v>45</v>
      </c>
      <c r="N1656" s="1">
        <v>137</v>
      </c>
      <c r="O1656" s="1">
        <v>45</v>
      </c>
      <c r="P1656" s="8">
        <f t="shared" si="482"/>
        <v>1198</v>
      </c>
      <c r="Q1656" s="10">
        <f t="shared" si="483"/>
        <v>0.36227045075125208</v>
      </c>
      <c r="R1656" s="10">
        <f t="shared" si="484"/>
        <v>0.11435726210350584</v>
      </c>
      <c r="S1656" s="10">
        <f t="shared" si="485"/>
        <v>0.333889816360601</v>
      </c>
      <c r="T1656" s="10">
        <f t="shared" si="486"/>
        <v>3.7562604340567615E-2</v>
      </c>
      <c r="U1656" s="10">
        <f t="shared" si="487"/>
        <v>0.11435726210350584</v>
      </c>
      <c r="V1656" s="10">
        <f t="shared" si="488"/>
        <v>3.7562604340567615E-2</v>
      </c>
      <c r="W1656" s="1">
        <v>1</v>
      </c>
      <c r="X1656" s="1">
        <v>3</v>
      </c>
      <c r="Y1656" s="1">
        <v>4</v>
      </c>
      <c r="Z1656" s="1">
        <v>10</v>
      </c>
      <c r="AA1656" s="8">
        <f t="shared" si="489"/>
        <v>18</v>
      </c>
      <c r="AB1656" s="10">
        <f t="shared" si="490"/>
        <v>5.5555555555555552E-2</v>
      </c>
      <c r="AC1656" s="10">
        <f t="shared" si="491"/>
        <v>0.16666666666666666</v>
      </c>
      <c r="AD1656" s="10">
        <f t="shared" si="492"/>
        <v>0.22222222222222221</v>
      </c>
      <c r="AE1656" s="10">
        <f t="shared" si="493"/>
        <v>0.55555555555555558</v>
      </c>
      <c r="AF1656" s="1">
        <v>1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32</v>
      </c>
      <c r="AO1656" s="20" t="str">
        <f t="shared" si="476"/>
        <v>24-35</v>
      </c>
      <c r="AP1656" s="1">
        <v>2306</v>
      </c>
      <c r="AQ1656" s="1">
        <v>0</v>
      </c>
      <c r="AR1656" s="1">
        <v>1</v>
      </c>
      <c r="AS1656" s="1">
        <v>0</v>
      </c>
      <c r="AT1656" s="1">
        <v>0</v>
      </c>
      <c r="AU1656" s="1">
        <v>0</v>
      </c>
      <c r="AV1656" s="1">
        <v>0</v>
      </c>
      <c r="AW1656" s="1">
        <v>1</v>
      </c>
      <c r="AX1656" s="1">
        <v>0</v>
      </c>
      <c r="AY1656" s="1">
        <v>0</v>
      </c>
      <c r="AZ1656" s="1">
        <v>1108</v>
      </c>
      <c r="BA1656" s="23">
        <v>42543</v>
      </c>
      <c r="BB1656" s="25">
        <f t="shared" si="477"/>
        <v>6</v>
      </c>
      <c r="BC1656" s="25" t="str">
        <f t="shared" si="478"/>
        <v>June</v>
      </c>
      <c r="BD1656" s="25">
        <v>1</v>
      </c>
      <c r="BE1656" t="str">
        <f t="shared" si="479"/>
        <v>1746,84219,High income,47,Low spender,0.00055806884432254,0,0,27,434,137,400,45,137,45,1198,0.362270450751252,0.114357262103506,0.333889816360601,0.0375626043405676,0.114357262103506,0.0375626043405676,1,3,4,10,18,0.0555555555555556,0.166666666666667,0.222222222222222,0.555555555555556,1,0,0,0,0,0,0,0,32,24-35,2306,0,1,0,0,0,0,1,0,0,1108</v>
      </c>
    </row>
    <row r="1657" spans="1:57" ht="13.2" x14ac:dyDescent="0.25">
      <c r="A1657" s="8">
        <v>139</v>
      </c>
      <c r="B1657" s="1">
        <v>63887</v>
      </c>
      <c r="C1657" s="8" t="str">
        <f t="shared" si="480"/>
        <v>High income</v>
      </c>
      <c r="D1657" s="31">
        <v>39</v>
      </c>
      <c r="E1657" s="34" t="str">
        <f t="shared" si="481"/>
        <v>Low spender</v>
      </c>
      <c r="F1657" s="10">
        <f t="shared" si="475"/>
        <v>6.1045283077934478E-4</v>
      </c>
      <c r="G1657" s="1">
        <v>0</v>
      </c>
      <c r="H1657" s="1">
        <v>1</v>
      </c>
      <c r="I1657" s="1">
        <v>38</v>
      </c>
      <c r="J1657" s="1">
        <v>897</v>
      </c>
      <c r="K1657" s="1">
        <v>23</v>
      </c>
      <c r="L1657" s="1">
        <v>207</v>
      </c>
      <c r="M1657" s="1">
        <v>15</v>
      </c>
      <c r="N1657" s="1">
        <v>11</v>
      </c>
      <c r="O1657" s="1">
        <v>92</v>
      </c>
      <c r="P1657" s="8">
        <f t="shared" si="482"/>
        <v>1245</v>
      </c>
      <c r="Q1657" s="10">
        <f t="shared" si="483"/>
        <v>0.72048192771084341</v>
      </c>
      <c r="R1657" s="10">
        <f t="shared" si="484"/>
        <v>1.8473895582329317E-2</v>
      </c>
      <c r="S1657" s="10">
        <f t="shared" si="485"/>
        <v>0.16626506024096385</v>
      </c>
      <c r="T1657" s="10">
        <f t="shared" si="486"/>
        <v>1.2048192771084338E-2</v>
      </c>
      <c r="U1657" s="10">
        <f t="shared" si="487"/>
        <v>8.8353413654618466E-3</v>
      </c>
      <c r="V1657" s="10">
        <f t="shared" si="488"/>
        <v>7.3895582329317269E-2</v>
      </c>
      <c r="W1657" s="1">
        <v>5</v>
      </c>
      <c r="X1657" s="1">
        <v>9</v>
      </c>
      <c r="Y1657" s="1">
        <v>6</v>
      </c>
      <c r="Z1657" s="1">
        <v>12</v>
      </c>
      <c r="AA1657" s="8">
        <f t="shared" si="489"/>
        <v>32</v>
      </c>
      <c r="AB1657" s="10">
        <f t="shared" si="490"/>
        <v>0.15625</v>
      </c>
      <c r="AC1657" s="10">
        <f t="shared" si="491"/>
        <v>0.28125</v>
      </c>
      <c r="AD1657" s="10">
        <f t="shared" si="492"/>
        <v>0.1875</v>
      </c>
      <c r="AE1657" s="10">
        <f t="shared" si="493"/>
        <v>0.375</v>
      </c>
      <c r="AF1657" s="1">
        <v>6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58</v>
      </c>
      <c r="AO1657" s="20" t="str">
        <f t="shared" si="476"/>
        <v>50-65</v>
      </c>
      <c r="AP1657" s="1">
        <v>2818</v>
      </c>
      <c r="AQ1657" s="1">
        <v>1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1</v>
      </c>
      <c r="AX1657" s="1">
        <v>0</v>
      </c>
      <c r="AY1657" s="1">
        <v>0</v>
      </c>
      <c r="AZ1657" s="1">
        <v>1061</v>
      </c>
      <c r="BA1657" s="23">
        <v>42031</v>
      </c>
      <c r="BB1657" s="25">
        <f t="shared" si="477"/>
        <v>1</v>
      </c>
      <c r="BC1657" s="25" t="str">
        <f t="shared" si="478"/>
        <v>January</v>
      </c>
      <c r="BD1657" s="25">
        <v>1</v>
      </c>
      <c r="BE1657" t="str">
        <f t="shared" si="479"/>
        <v>139,63887,High income,39,Low spender,0.000610452830779345,0,1,38,897,23,207,15,11,92,1245,0.720481927710843,0.0184738955823293,0.166265060240964,0.0120481927710843,0.00883534136546185,0.0738955823293173,5,9,6,12,32,0.15625,0.28125,0.1875,0.375,6,0,0,0,0,0,0,0,58,50-65,2818,1,0,0,0,0,0,1,0,0,1061</v>
      </c>
    </row>
    <row r="1658" spans="1:57" ht="13.2" x14ac:dyDescent="0.25">
      <c r="A1658" s="8">
        <v>1088</v>
      </c>
      <c r="B1658" s="1">
        <v>62187</v>
      </c>
      <c r="C1658" s="8" t="str">
        <f t="shared" si="480"/>
        <v>High income</v>
      </c>
      <c r="D1658" s="31">
        <v>46</v>
      </c>
      <c r="E1658" s="34" t="str">
        <f t="shared" si="481"/>
        <v>Low spender</v>
      </c>
      <c r="F1658" s="10">
        <f t="shared" si="475"/>
        <v>7.397044398346921E-4</v>
      </c>
      <c r="G1658" s="1">
        <v>0</v>
      </c>
      <c r="H1658" s="1">
        <v>0</v>
      </c>
      <c r="I1658" s="1">
        <v>49</v>
      </c>
      <c r="J1658" s="1">
        <v>792</v>
      </c>
      <c r="K1658" s="1">
        <v>0</v>
      </c>
      <c r="L1658" s="1">
        <v>275</v>
      </c>
      <c r="M1658" s="1">
        <v>45</v>
      </c>
      <c r="N1658" s="1">
        <v>45</v>
      </c>
      <c r="O1658" s="1">
        <v>126</v>
      </c>
      <c r="P1658" s="8">
        <f t="shared" si="482"/>
        <v>1283</v>
      </c>
      <c r="Q1658" s="10">
        <f t="shared" si="483"/>
        <v>0.61730319563522995</v>
      </c>
      <c r="R1658" s="10">
        <f t="shared" si="484"/>
        <v>0</v>
      </c>
      <c r="S1658" s="10">
        <f t="shared" si="485"/>
        <v>0.21434138737334374</v>
      </c>
      <c r="T1658" s="10">
        <f t="shared" si="486"/>
        <v>3.5074045206547153E-2</v>
      </c>
      <c r="U1658" s="10">
        <f t="shared" si="487"/>
        <v>3.5074045206547153E-2</v>
      </c>
      <c r="V1658" s="10">
        <f t="shared" si="488"/>
        <v>9.8207326578332033E-2</v>
      </c>
      <c r="W1658" s="1">
        <v>1</v>
      </c>
      <c r="X1658" s="1">
        <v>4</v>
      </c>
      <c r="Y1658" s="1">
        <v>8</v>
      </c>
      <c r="Z1658" s="1">
        <v>5</v>
      </c>
      <c r="AA1658" s="8">
        <f t="shared" si="489"/>
        <v>18</v>
      </c>
      <c r="AB1658" s="10">
        <f t="shared" si="490"/>
        <v>5.5555555555555552E-2</v>
      </c>
      <c r="AC1658" s="10">
        <f t="shared" si="491"/>
        <v>0.22222222222222221</v>
      </c>
      <c r="AD1658" s="10">
        <f t="shared" si="492"/>
        <v>0.44444444444444442</v>
      </c>
      <c r="AE1658" s="10">
        <f t="shared" si="493"/>
        <v>0.27777777777777779</v>
      </c>
      <c r="AF1658" s="1">
        <v>3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63</v>
      </c>
      <c r="AO1658" s="20" t="str">
        <f t="shared" si="476"/>
        <v>50-65</v>
      </c>
      <c r="AP1658" s="1">
        <v>2518</v>
      </c>
      <c r="AQ1658" s="1">
        <v>0</v>
      </c>
      <c r="AR1658" s="1">
        <v>1</v>
      </c>
      <c r="AS1658" s="1">
        <v>0</v>
      </c>
      <c r="AT1658" s="1">
        <v>0</v>
      </c>
      <c r="AU1658" s="1">
        <v>0</v>
      </c>
      <c r="AV1658" s="1">
        <v>0</v>
      </c>
      <c r="AW1658" s="1">
        <v>1</v>
      </c>
      <c r="AX1658" s="1">
        <v>0</v>
      </c>
      <c r="AY1658" s="1">
        <v>0</v>
      </c>
      <c r="AZ1658" s="1">
        <v>1031</v>
      </c>
      <c r="BA1658" s="23">
        <v>42331</v>
      </c>
      <c r="BB1658" s="25">
        <f t="shared" si="477"/>
        <v>11</v>
      </c>
      <c r="BC1658" s="25" t="str">
        <f t="shared" si="478"/>
        <v>November</v>
      </c>
      <c r="BD1658" s="25">
        <v>1</v>
      </c>
      <c r="BE1658" t="str">
        <f t="shared" si="479"/>
        <v>1088,62187,High income,46,Low spender,0.000739704439834692,0,0,49,792,0,275,45,45,126,1283,0.61730319563523,0,0.214341387373344,0.0350740452065472,0.0350740452065472,0.098207326578332,1,4,8,5,18,0.0555555555555556,0.222222222222222,0.444444444444444,0.277777777777778,3,0,0,0,0,0,0,0,63,50-65,2518,0,1,0,0,0,0,1,0,0,1031</v>
      </c>
    </row>
    <row r="1659" spans="1:57" ht="13.2" x14ac:dyDescent="0.25">
      <c r="A1659" s="8">
        <v>1940</v>
      </c>
      <c r="B1659" s="1">
        <v>86424</v>
      </c>
      <c r="C1659" s="8" t="str">
        <f t="shared" si="480"/>
        <v>High income</v>
      </c>
      <c r="D1659" s="31">
        <v>702</v>
      </c>
      <c r="E1659" s="34" t="str">
        <f t="shared" si="481"/>
        <v>High spender</v>
      </c>
      <c r="F1659" s="10">
        <f t="shared" si="475"/>
        <v>8.1227436823104685E-3</v>
      </c>
      <c r="G1659" s="1">
        <v>0</v>
      </c>
      <c r="H1659" s="1">
        <v>0</v>
      </c>
      <c r="I1659" s="1">
        <v>12</v>
      </c>
      <c r="J1659" s="1">
        <v>387</v>
      </c>
      <c r="K1659" s="1">
        <v>68</v>
      </c>
      <c r="L1659" s="1">
        <v>569</v>
      </c>
      <c r="M1659" s="1">
        <v>89</v>
      </c>
      <c r="N1659" s="1">
        <v>45</v>
      </c>
      <c r="O1659" s="1">
        <v>68</v>
      </c>
      <c r="P1659" s="8">
        <f t="shared" si="482"/>
        <v>1226</v>
      </c>
      <c r="Q1659" s="10">
        <f t="shared" si="483"/>
        <v>0.31566068515497553</v>
      </c>
      <c r="R1659" s="10">
        <f t="shared" si="484"/>
        <v>5.5464926590538338E-2</v>
      </c>
      <c r="S1659" s="10">
        <f t="shared" si="485"/>
        <v>0.46411092985318109</v>
      </c>
      <c r="T1659" s="10">
        <f t="shared" si="486"/>
        <v>7.2593800978792825E-2</v>
      </c>
      <c r="U1659" s="10">
        <f t="shared" si="487"/>
        <v>3.6704730831973897E-2</v>
      </c>
      <c r="V1659" s="10">
        <f t="shared" si="488"/>
        <v>5.5464926590538338E-2</v>
      </c>
      <c r="W1659" s="1">
        <v>1</v>
      </c>
      <c r="X1659" s="1">
        <v>6</v>
      </c>
      <c r="Y1659" s="1">
        <v>9</v>
      </c>
      <c r="Z1659" s="1">
        <v>12</v>
      </c>
      <c r="AA1659" s="8">
        <f t="shared" si="489"/>
        <v>28</v>
      </c>
      <c r="AB1659" s="10">
        <f t="shared" si="490"/>
        <v>3.5714285714285712E-2</v>
      </c>
      <c r="AC1659" s="10">
        <f t="shared" si="491"/>
        <v>0.21428571428571427</v>
      </c>
      <c r="AD1659" s="10">
        <f t="shared" si="492"/>
        <v>0.32142857142857145</v>
      </c>
      <c r="AE1659" s="10">
        <f t="shared" si="493"/>
        <v>0.42857142857142855</v>
      </c>
      <c r="AF1659" s="1">
        <v>1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64</v>
      </c>
      <c r="AO1659" s="20" t="str">
        <f t="shared" si="476"/>
        <v>50-65</v>
      </c>
      <c r="AP1659" s="1">
        <v>2244</v>
      </c>
      <c r="AQ1659" s="1">
        <v>0</v>
      </c>
      <c r="AR1659" s="1">
        <v>0</v>
      </c>
      <c r="AS1659" s="1">
        <v>1</v>
      </c>
      <c r="AT1659" s="1">
        <v>0</v>
      </c>
      <c r="AU1659" s="1">
        <v>0</v>
      </c>
      <c r="AV1659" s="1">
        <v>0</v>
      </c>
      <c r="AW1659" s="1">
        <v>0</v>
      </c>
      <c r="AX1659" s="1">
        <v>1</v>
      </c>
      <c r="AY1659" s="1">
        <v>0</v>
      </c>
      <c r="AZ1659" s="1">
        <v>1090</v>
      </c>
      <c r="BA1659" s="23">
        <v>42605</v>
      </c>
      <c r="BB1659" s="25">
        <f t="shared" si="477"/>
        <v>8</v>
      </c>
      <c r="BC1659" s="25" t="str">
        <f t="shared" si="478"/>
        <v>August</v>
      </c>
      <c r="BD1659" s="25">
        <v>1</v>
      </c>
      <c r="BE1659" t="str">
        <f t="shared" si="479"/>
        <v>1940,86424,High income,702,High spender,0.00812274368231047,0,0,12,387,68,569,89,45,68,1226,0.315660685154976,0.0554649265905383,0.464110929853181,0.0725938009787928,0.0367047308319739,0.0554649265905383,1,6,9,12,28,0.0357142857142857,0.214285714285714,0.321428571428571,0.428571428571429,1,0,0,0,0,0,0,0,64,50-65,2244,0,0,1,0,0,0,0,1,0,1090</v>
      </c>
    </row>
    <row r="1660" spans="1:57" ht="13.2" x14ac:dyDescent="0.25">
      <c r="A1660" s="8">
        <v>1724</v>
      </c>
      <c r="B1660" s="1">
        <v>74250</v>
      </c>
      <c r="C1660" s="8" t="str">
        <f t="shared" si="480"/>
        <v>High income</v>
      </c>
      <c r="D1660" s="31">
        <v>69</v>
      </c>
      <c r="E1660" s="34" t="str">
        <f t="shared" si="481"/>
        <v>Low spender</v>
      </c>
      <c r="F1660" s="10">
        <f t="shared" si="475"/>
        <v>9.2929292929292925E-4</v>
      </c>
      <c r="G1660" s="1">
        <v>0</v>
      </c>
      <c r="H1660" s="1">
        <v>0</v>
      </c>
      <c r="I1660" s="1">
        <v>90</v>
      </c>
      <c r="J1660" s="1">
        <v>680</v>
      </c>
      <c r="K1660" s="1">
        <v>11</v>
      </c>
      <c r="L1660" s="1">
        <v>392</v>
      </c>
      <c r="M1660" s="1">
        <v>75</v>
      </c>
      <c r="N1660" s="1">
        <v>0</v>
      </c>
      <c r="O1660" s="1">
        <v>0</v>
      </c>
      <c r="P1660" s="8">
        <f t="shared" si="482"/>
        <v>1158</v>
      </c>
      <c r="Q1660" s="10">
        <f t="shared" si="483"/>
        <v>0.58721934369602768</v>
      </c>
      <c r="R1660" s="10">
        <f t="shared" si="484"/>
        <v>9.4991364421416237E-3</v>
      </c>
      <c r="S1660" s="10">
        <f t="shared" si="485"/>
        <v>0.3385146804835924</v>
      </c>
      <c r="T1660" s="10">
        <f t="shared" si="486"/>
        <v>6.4766839378238336E-2</v>
      </c>
      <c r="U1660" s="10">
        <f t="shared" si="487"/>
        <v>0</v>
      </c>
      <c r="V1660" s="10">
        <f t="shared" si="488"/>
        <v>0</v>
      </c>
      <c r="W1660" s="1">
        <v>1</v>
      </c>
      <c r="X1660" s="1">
        <v>2</v>
      </c>
      <c r="Y1660" s="1">
        <v>11</v>
      </c>
      <c r="Z1660" s="1">
        <v>4</v>
      </c>
      <c r="AA1660" s="8">
        <f t="shared" si="489"/>
        <v>18</v>
      </c>
      <c r="AB1660" s="10">
        <f t="shared" si="490"/>
        <v>5.5555555555555552E-2</v>
      </c>
      <c r="AC1660" s="10">
        <f t="shared" si="491"/>
        <v>0.1111111111111111</v>
      </c>
      <c r="AD1660" s="10">
        <f t="shared" si="492"/>
        <v>0.61111111111111116</v>
      </c>
      <c r="AE1660" s="10">
        <f t="shared" si="493"/>
        <v>0.22222222222222221</v>
      </c>
      <c r="AF1660" s="1">
        <v>1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62</v>
      </c>
      <c r="AO1660" s="20" t="str">
        <f t="shared" si="476"/>
        <v>50-65</v>
      </c>
      <c r="AP1660" s="1">
        <v>2313</v>
      </c>
      <c r="AQ1660" s="1">
        <v>0</v>
      </c>
      <c r="AR1660" s="1">
        <v>0</v>
      </c>
      <c r="AS1660" s="1">
        <v>0</v>
      </c>
      <c r="AT1660" s="1">
        <v>1</v>
      </c>
      <c r="AU1660" s="1">
        <v>0</v>
      </c>
      <c r="AV1660" s="1">
        <v>0</v>
      </c>
      <c r="AW1660" s="1">
        <v>0</v>
      </c>
      <c r="AX1660" s="1">
        <v>0</v>
      </c>
      <c r="AY1660" s="1">
        <v>1</v>
      </c>
      <c r="AZ1660" s="1">
        <v>1158</v>
      </c>
      <c r="BA1660" s="23">
        <v>42536</v>
      </c>
      <c r="BB1660" s="25">
        <f t="shared" si="477"/>
        <v>6</v>
      </c>
      <c r="BC1660" s="25" t="str">
        <f t="shared" si="478"/>
        <v>June</v>
      </c>
      <c r="BD1660" s="25">
        <v>1</v>
      </c>
      <c r="BE1660" t="str">
        <f t="shared" si="479"/>
        <v>1724,74250,High income,69,Low spender,0.000929292929292929,0,0,90,680,11,392,75,0,0,1158,0.587219343696028,0.00949913644214162,0.338514680483592,0.0647668393782383,0,0,1,2,11,4,18,0.0555555555555556,0.111111111111111,0.611111111111111,0.222222222222222,1,0,0,0,0,0,0,0,62,50-65,2313,0,0,0,1,0,0,0,0,1,1158</v>
      </c>
    </row>
    <row r="1661" spans="1:57" ht="13.2" x14ac:dyDescent="0.25">
      <c r="A1661" s="8">
        <v>611</v>
      </c>
      <c r="B1661" s="1">
        <v>70792</v>
      </c>
      <c r="C1661" s="8" t="str">
        <f t="shared" si="480"/>
        <v>High income</v>
      </c>
      <c r="D1661" s="31">
        <v>709</v>
      </c>
      <c r="E1661" s="34" t="str">
        <f t="shared" si="481"/>
        <v>High spender</v>
      </c>
      <c r="F1661" s="10">
        <f t="shared" si="475"/>
        <v>1.0015255961125551E-2</v>
      </c>
      <c r="G1661" s="1">
        <v>0</v>
      </c>
      <c r="H1661" s="1">
        <v>0</v>
      </c>
      <c r="I1661" s="1">
        <v>82</v>
      </c>
      <c r="J1661" s="1">
        <v>344</v>
      </c>
      <c r="K1661" s="1">
        <v>45</v>
      </c>
      <c r="L1661" s="1">
        <v>654</v>
      </c>
      <c r="M1661" s="1">
        <v>104</v>
      </c>
      <c r="N1661" s="1">
        <v>11</v>
      </c>
      <c r="O1661" s="1">
        <v>114</v>
      </c>
      <c r="P1661" s="8">
        <f t="shared" si="482"/>
        <v>1272</v>
      </c>
      <c r="Q1661" s="10">
        <f t="shared" si="483"/>
        <v>0.27044025157232704</v>
      </c>
      <c r="R1661" s="10">
        <f t="shared" si="484"/>
        <v>3.5377358490566037E-2</v>
      </c>
      <c r="S1661" s="10">
        <f t="shared" si="485"/>
        <v>0.51415094339622647</v>
      </c>
      <c r="T1661" s="10">
        <f t="shared" si="486"/>
        <v>8.1761006289308172E-2</v>
      </c>
      <c r="U1661" s="10">
        <f t="shared" si="487"/>
        <v>8.6477987421383646E-3</v>
      </c>
      <c r="V1661" s="10">
        <f t="shared" si="488"/>
        <v>8.9622641509433956E-2</v>
      </c>
      <c r="W1661" s="1">
        <v>2</v>
      </c>
      <c r="X1661" s="1">
        <v>3</v>
      </c>
      <c r="Y1661" s="1">
        <v>4</v>
      </c>
      <c r="Z1661" s="1">
        <v>10</v>
      </c>
      <c r="AA1661" s="8">
        <f t="shared" si="489"/>
        <v>19</v>
      </c>
      <c r="AB1661" s="10">
        <f t="shared" si="490"/>
        <v>0.10526315789473684</v>
      </c>
      <c r="AC1661" s="10">
        <f t="shared" si="491"/>
        <v>0.15789473684210525</v>
      </c>
      <c r="AD1661" s="10">
        <f t="shared" si="492"/>
        <v>0.21052631578947367</v>
      </c>
      <c r="AE1661" s="10">
        <f t="shared" si="493"/>
        <v>0.52631578947368418</v>
      </c>
      <c r="AF1661" s="1">
        <v>3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69</v>
      </c>
      <c r="AO1661" s="20" t="str">
        <f t="shared" si="476"/>
        <v>66+</v>
      </c>
      <c r="AP1661" s="1">
        <v>2667</v>
      </c>
      <c r="AQ1661" s="1">
        <v>0</v>
      </c>
      <c r="AR1661" s="1">
        <v>0</v>
      </c>
      <c r="AS1661" s="1">
        <v>0</v>
      </c>
      <c r="AT1661" s="1">
        <v>0</v>
      </c>
      <c r="AU1661" s="1">
        <v>1</v>
      </c>
      <c r="AV1661" s="1">
        <v>0</v>
      </c>
      <c r="AW1661" s="1">
        <v>1</v>
      </c>
      <c r="AX1661" s="1">
        <v>0</v>
      </c>
      <c r="AY1661" s="1">
        <v>0</v>
      </c>
      <c r="AZ1661" s="1">
        <v>1044</v>
      </c>
      <c r="BA1661" s="23">
        <v>42182</v>
      </c>
      <c r="BB1661" s="25">
        <f t="shared" si="477"/>
        <v>6</v>
      </c>
      <c r="BC1661" s="25" t="str">
        <f t="shared" si="478"/>
        <v>June</v>
      </c>
      <c r="BD1661" s="25">
        <v>1</v>
      </c>
      <c r="BE1661" t="str">
        <f t="shared" si="479"/>
        <v>611,70792,High income,709,High spender,0.0100152559611256,0,0,82,344,45,654,104,11,114,1272,0.270440251572327,0.035377358490566,0.514150943396226,0.0817610062893082,0.00864779874213836,0.089622641509434,2,3,4,10,19,0.105263157894737,0.157894736842105,0.210526315789474,0.526315789473684,3,0,0,0,0,0,0,0,69,66+,2667,0,0,0,0,1,0,1,0,0,1044</v>
      </c>
    </row>
    <row r="1662" spans="1:57" ht="13.2" x14ac:dyDescent="0.25">
      <c r="A1662" s="8">
        <v>41</v>
      </c>
      <c r="B1662" s="1">
        <v>67445</v>
      </c>
      <c r="C1662" s="8" t="str">
        <f t="shared" si="480"/>
        <v>High income</v>
      </c>
      <c r="D1662" s="31">
        <v>46</v>
      </c>
      <c r="E1662" s="34" t="str">
        <f t="shared" si="481"/>
        <v>Low spender</v>
      </c>
      <c r="F1662" s="10">
        <f t="shared" si="475"/>
        <v>6.8203721550893321E-4</v>
      </c>
      <c r="G1662" s="1">
        <v>0</v>
      </c>
      <c r="H1662" s="1">
        <v>1</v>
      </c>
      <c r="I1662" s="1">
        <v>63</v>
      </c>
      <c r="J1662" s="1">
        <v>757</v>
      </c>
      <c r="K1662" s="1">
        <v>80</v>
      </c>
      <c r="L1662" s="1">
        <v>217</v>
      </c>
      <c r="M1662" s="1">
        <v>29</v>
      </c>
      <c r="N1662" s="1">
        <v>80</v>
      </c>
      <c r="O1662" s="1">
        <v>11</v>
      </c>
      <c r="P1662" s="8">
        <f t="shared" si="482"/>
        <v>1174</v>
      </c>
      <c r="Q1662" s="10">
        <f t="shared" si="483"/>
        <v>0.64480408858603067</v>
      </c>
      <c r="R1662" s="10">
        <f t="shared" si="484"/>
        <v>6.8143100511073251E-2</v>
      </c>
      <c r="S1662" s="10">
        <f t="shared" si="485"/>
        <v>0.18483816013628621</v>
      </c>
      <c r="T1662" s="10">
        <f t="shared" si="486"/>
        <v>2.4701873935264053E-2</v>
      </c>
      <c r="U1662" s="10">
        <f t="shared" si="487"/>
        <v>6.8143100511073251E-2</v>
      </c>
      <c r="V1662" s="10">
        <f t="shared" si="488"/>
        <v>9.3696763202725727E-3</v>
      </c>
      <c r="W1662" s="1">
        <v>5</v>
      </c>
      <c r="X1662" s="1">
        <v>9</v>
      </c>
      <c r="Y1662" s="1">
        <v>6</v>
      </c>
      <c r="Z1662" s="1">
        <v>12</v>
      </c>
      <c r="AA1662" s="8">
        <f t="shared" si="489"/>
        <v>32</v>
      </c>
      <c r="AB1662" s="10">
        <f t="shared" si="490"/>
        <v>0.15625</v>
      </c>
      <c r="AC1662" s="10">
        <f t="shared" si="491"/>
        <v>0.28125</v>
      </c>
      <c r="AD1662" s="10">
        <f t="shared" si="492"/>
        <v>0.1875</v>
      </c>
      <c r="AE1662" s="10">
        <f t="shared" si="493"/>
        <v>0.375</v>
      </c>
      <c r="AF1662" s="1">
        <v>6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46</v>
      </c>
      <c r="AO1662" s="20" t="str">
        <f t="shared" si="476"/>
        <v>36-50</v>
      </c>
      <c r="AP1662" s="1">
        <v>2845</v>
      </c>
      <c r="AQ1662" s="1">
        <v>0</v>
      </c>
      <c r="AR1662" s="1">
        <v>1</v>
      </c>
      <c r="AS1662" s="1">
        <v>0</v>
      </c>
      <c r="AT1662" s="1">
        <v>0</v>
      </c>
      <c r="AU1662" s="1">
        <v>0</v>
      </c>
      <c r="AV1662" s="1">
        <v>0</v>
      </c>
      <c r="AW1662" s="1">
        <v>1</v>
      </c>
      <c r="AX1662" s="1">
        <v>0</v>
      </c>
      <c r="AY1662" s="1">
        <v>0</v>
      </c>
      <c r="AZ1662" s="1">
        <v>1152</v>
      </c>
      <c r="BA1662" s="23">
        <v>42004</v>
      </c>
      <c r="BB1662" s="25">
        <f t="shared" si="477"/>
        <v>12</v>
      </c>
      <c r="BC1662" s="25" t="str">
        <f t="shared" si="478"/>
        <v>December</v>
      </c>
      <c r="BD1662" s="25">
        <v>1</v>
      </c>
      <c r="BE1662" t="str">
        <f t="shared" si="479"/>
        <v>41,67445,High income,46,Low spender,0.000682037215508933,0,1,63,757,80,217,29,80,11,1174,0.644804088586031,0.0681431005110733,0.184838160136286,0.0247018739352641,0.0681431005110733,0.00936967632027257,5,9,6,12,32,0.15625,0.28125,0.1875,0.375,6,0,0,0,0,0,0,0,46,36-50,2845,0,1,0,0,0,0,1,0,0,1152</v>
      </c>
    </row>
    <row r="1663" spans="1:57" ht="13.2" x14ac:dyDescent="0.25">
      <c r="A1663" s="8">
        <v>1753</v>
      </c>
      <c r="B1663" s="1">
        <v>77027</v>
      </c>
      <c r="C1663" s="8" t="str">
        <f t="shared" si="480"/>
        <v>High income</v>
      </c>
      <c r="D1663" s="31">
        <v>47</v>
      </c>
      <c r="E1663" s="34" t="str">
        <f t="shared" si="481"/>
        <v>Low spender</v>
      </c>
      <c r="F1663" s="10">
        <f t="shared" si="475"/>
        <v>6.1017565269321145E-4</v>
      </c>
      <c r="G1663" s="1">
        <v>0</v>
      </c>
      <c r="H1663" s="1">
        <v>1</v>
      </c>
      <c r="I1663" s="1">
        <v>23</v>
      </c>
      <c r="J1663" s="1">
        <v>820</v>
      </c>
      <c r="K1663" s="1">
        <v>57</v>
      </c>
      <c r="L1663" s="1">
        <v>242</v>
      </c>
      <c r="M1663" s="1">
        <v>45</v>
      </c>
      <c r="N1663" s="1">
        <v>0</v>
      </c>
      <c r="O1663" s="1">
        <v>11</v>
      </c>
      <c r="P1663" s="8">
        <f t="shared" si="482"/>
        <v>1175</v>
      </c>
      <c r="Q1663" s="10">
        <f t="shared" si="483"/>
        <v>0.69787234042553192</v>
      </c>
      <c r="R1663" s="10">
        <f t="shared" si="484"/>
        <v>4.851063829787234E-2</v>
      </c>
      <c r="S1663" s="10">
        <f t="shared" si="485"/>
        <v>0.20595744680851064</v>
      </c>
      <c r="T1663" s="10">
        <f t="shared" si="486"/>
        <v>3.8297872340425532E-2</v>
      </c>
      <c r="U1663" s="10">
        <f t="shared" si="487"/>
        <v>0</v>
      </c>
      <c r="V1663" s="10">
        <f t="shared" si="488"/>
        <v>9.3617021276595751E-3</v>
      </c>
      <c r="W1663" s="1">
        <v>2</v>
      </c>
      <c r="X1663" s="1">
        <v>8</v>
      </c>
      <c r="Y1663" s="1">
        <v>3</v>
      </c>
      <c r="Z1663" s="1">
        <v>6</v>
      </c>
      <c r="AA1663" s="8">
        <f t="shared" si="489"/>
        <v>19</v>
      </c>
      <c r="AB1663" s="10">
        <f t="shared" si="490"/>
        <v>0.10526315789473684</v>
      </c>
      <c r="AC1663" s="10">
        <f t="shared" si="491"/>
        <v>0.42105263157894735</v>
      </c>
      <c r="AD1663" s="10">
        <f t="shared" si="492"/>
        <v>0.15789473684210525</v>
      </c>
      <c r="AE1663" s="10">
        <f t="shared" si="493"/>
        <v>0.31578947368421051</v>
      </c>
      <c r="AF1663" s="1">
        <v>4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68</v>
      </c>
      <c r="AO1663" s="20" t="str">
        <f t="shared" si="476"/>
        <v>66+</v>
      </c>
      <c r="AP1663" s="1">
        <v>2303</v>
      </c>
      <c r="AQ1663" s="1">
        <v>0</v>
      </c>
      <c r="AR1663" s="1">
        <v>1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1</v>
      </c>
      <c r="AY1663" s="1">
        <v>0</v>
      </c>
      <c r="AZ1663" s="1">
        <v>1153</v>
      </c>
      <c r="BA1663" s="23">
        <v>42546</v>
      </c>
      <c r="BB1663" s="25">
        <f t="shared" si="477"/>
        <v>6</v>
      </c>
      <c r="BC1663" s="25" t="str">
        <f t="shared" si="478"/>
        <v>June</v>
      </c>
      <c r="BD1663" s="25">
        <v>1</v>
      </c>
      <c r="BE1663" t="str">
        <f t="shared" si="479"/>
        <v>1753,77027,High income,47,Low spender,0.000610175652693211,0,1,23,820,57,242,45,0,11,1175,0.697872340425532,0.0485106382978723,0.205957446808511,0.0382978723404255,0,0.00936170212765958,2,8,3,6,19,0.105263157894737,0.421052631578947,0.157894736842105,0.315789473684211,4,0,0,0,0,0,0,0,68,66+,2303,0,1,0,0,0,0,0,1,0,1153</v>
      </c>
    </row>
    <row r="1664" spans="1:57" ht="13.2" x14ac:dyDescent="0.25">
      <c r="A1664" s="8">
        <v>783</v>
      </c>
      <c r="B1664" s="1">
        <v>67432</v>
      </c>
      <c r="C1664" s="8" t="str">
        <f t="shared" si="480"/>
        <v>High income</v>
      </c>
      <c r="D1664" s="31">
        <v>37</v>
      </c>
      <c r="E1664" s="34" t="str">
        <f t="shared" si="481"/>
        <v>Low spender</v>
      </c>
      <c r="F1664" s="10">
        <f t="shared" si="475"/>
        <v>5.4870091351287217E-4</v>
      </c>
      <c r="G1664" s="1">
        <v>0</v>
      </c>
      <c r="H1664" s="1">
        <v>1</v>
      </c>
      <c r="I1664" s="1">
        <v>69</v>
      </c>
      <c r="J1664" s="1">
        <v>432</v>
      </c>
      <c r="K1664" s="1">
        <v>79</v>
      </c>
      <c r="L1664" s="1">
        <v>341</v>
      </c>
      <c r="M1664" s="1">
        <v>177</v>
      </c>
      <c r="N1664" s="1">
        <v>136</v>
      </c>
      <c r="O1664" s="1">
        <v>170</v>
      </c>
      <c r="P1664" s="8">
        <f t="shared" si="482"/>
        <v>1335</v>
      </c>
      <c r="Q1664" s="10">
        <f t="shared" si="483"/>
        <v>0.32359550561797751</v>
      </c>
      <c r="R1664" s="10">
        <f t="shared" si="484"/>
        <v>5.9176029962546818E-2</v>
      </c>
      <c r="S1664" s="10">
        <f t="shared" si="485"/>
        <v>0.25543071161048692</v>
      </c>
      <c r="T1664" s="10">
        <f t="shared" si="486"/>
        <v>0.13258426966292136</v>
      </c>
      <c r="U1664" s="10">
        <f t="shared" si="487"/>
        <v>0.10187265917602996</v>
      </c>
      <c r="V1664" s="10">
        <f t="shared" si="488"/>
        <v>0.12734082397003746</v>
      </c>
      <c r="W1664" s="1">
        <v>2</v>
      </c>
      <c r="X1664" s="1">
        <v>8</v>
      </c>
      <c r="Y1664" s="1">
        <v>5</v>
      </c>
      <c r="Z1664" s="1">
        <v>4</v>
      </c>
      <c r="AA1664" s="8">
        <f t="shared" si="489"/>
        <v>19</v>
      </c>
      <c r="AB1664" s="10">
        <f t="shared" si="490"/>
        <v>0.10526315789473684</v>
      </c>
      <c r="AC1664" s="10">
        <f t="shared" si="491"/>
        <v>0.42105263157894735</v>
      </c>
      <c r="AD1664" s="10">
        <f t="shared" si="492"/>
        <v>0.26315789473684209</v>
      </c>
      <c r="AE1664" s="10">
        <f t="shared" si="493"/>
        <v>0.21052631578947367</v>
      </c>
      <c r="AF1664" s="1">
        <v>4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47</v>
      </c>
      <c r="AO1664" s="20" t="str">
        <f t="shared" si="476"/>
        <v>36-50</v>
      </c>
      <c r="AP1664" s="1">
        <v>2616</v>
      </c>
      <c r="AQ1664" s="1">
        <v>0</v>
      </c>
      <c r="AR1664" s="1">
        <v>1</v>
      </c>
      <c r="AS1664" s="1">
        <v>0</v>
      </c>
      <c r="AT1664" s="1">
        <v>0</v>
      </c>
      <c r="AU1664" s="1">
        <v>0</v>
      </c>
      <c r="AV1664" s="1">
        <v>0</v>
      </c>
      <c r="AW1664" s="1">
        <v>1</v>
      </c>
      <c r="AX1664" s="1">
        <v>0</v>
      </c>
      <c r="AY1664" s="1">
        <v>0</v>
      </c>
      <c r="AZ1664" s="1">
        <v>995</v>
      </c>
      <c r="BA1664" s="23">
        <v>42233</v>
      </c>
      <c r="BB1664" s="25">
        <f t="shared" si="477"/>
        <v>8</v>
      </c>
      <c r="BC1664" s="25" t="str">
        <f t="shared" si="478"/>
        <v>August</v>
      </c>
      <c r="BD1664" s="25">
        <v>1</v>
      </c>
      <c r="BE1664" t="str">
        <f t="shared" si="479"/>
        <v>783,67432,High income,37,Low spender,0.000548700913512872,0,1,69,432,79,341,177,136,170,1335,0.323595505617978,0.0591760299625468,0.255430711610487,0.132584269662921,0.10187265917603,0.127340823970037,2,8,5,4,19,0.105263157894737,0.421052631578947,0.263157894736842,0.210526315789474,4,0,0,0,0,0,0,0,47,36-50,2616,0,1,0,0,0,0,1,0,0,995</v>
      </c>
    </row>
    <row r="1665" spans="1:57" ht="13.2" x14ac:dyDescent="0.25">
      <c r="A1665" s="8">
        <v>290</v>
      </c>
      <c r="B1665" s="1">
        <v>72099</v>
      </c>
      <c r="C1665" s="8" t="str">
        <f t="shared" si="480"/>
        <v>High income</v>
      </c>
      <c r="D1665" s="31">
        <v>38</v>
      </c>
      <c r="E1665" s="34" t="str">
        <f t="shared" si="481"/>
        <v>Low spender</v>
      </c>
      <c r="F1665" s="10">
        <f t="shared" si="475"/>
        <v>5.2705307979306233E-4</v>
      </c>
      <c r="G1665" s="1">
        <v>0</v>
      </c>
      <c r="H1665" s="1">
        <v>0</v>
      </c>
      <c r="I1665" s="1">
        <v>18</v>
      </c>
      <c r="J1665" s="1">
        <v>546</v>
      </c>
      <c r="K1665" s="1">
        <v>91</v>
      </c>
      <c r="L1665" s="1">
        <v>410</v>
      </c>
      <c r="M1665" s="1">
        <v>119</v>
      </c>
      <c r="N1665" s="1">
        <v>0</v>
      </c>
      <c r="O1665" s="1">
        <v>22</v>
      </c>
      <c r="P1665" s="8">
        <f t="shared" si="482"/>
        <v>1188</v>
      </c>
      <c r="Q1665" s="10">
        <f t="shared" si="483"/>
        <v>0.45959595959595961</v>
      </c>
      <c r="R1665" s="10">
        <f t="shared" si="484"/>
        <v>7.6599326599326598E-2</v>
      </c>
      <c r="S1665" s="10">
        <f t="shared" si="485"/>
        <v>0.3451178451178451</v>
      </c>
      <c r="T1665" s="10">
        <f t="shared" si="486"/>
        <v>0.10016835016835017</v>
      </c>
      <c r="U1665" s="10">
        <f t="shared" si="487"/>
        <v>0</v>
      </c>
      <c r="V1665" s="10">
        <f t="shared" si="488"/>
        <v>1.8518518518518517E-2</v>
      </c>
      <c r="W1665" s="1">
        <v>1</v>
      </c>
      <c r="X1665" s="1">
        <v>3</v>
      </c>
      <c r="Y1665" s="1">
        <v>4</v>
      </c>
      <c r="Z1665" s="1">
        <v>10</v>
      </c>
      <c r="AA1665" s="8">
        <f t="shared" si="489"/>
        <v>18</v>
      </c>
      <c r="AB1665" s="10">
        <f t="shared" si="490"/>
        <v>5.5555555555555552E-2</v>
      </c>
      <c r="AC1665" s="10">
        <f t="shared" si="491"/>
        <v>0.16666666666666666</v>
      </c>
      <c r="AD1665" s="10">
        <f t="shared" si="492"/>
        <v>0.22222222222222221</v>
      </c>
      <c r="AE1665" s="10">
        <f t="shared" si="493"/>
        <v>0.55555555555555558</v>
      </c>
      <c r="AF1665" s="1">
        <v>1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46</v>
      </c>
      <c r="AO1665" s="20" t="str">
        <f t="shared" si="476"/>
        <v>36-50</v>
      </c>
      <c r="AP1665" s="1">
        <v>2769</v>
      </c>
      <c r="AQ1665" s="1">
        <v>0</v>
      </c>
      <c r="AR1665" s="1">
        <v>1</v>
      </c>
      <c r="AS1665" s="1">
        <v>0</v>
      </c>
      <c r="AT1665" s="1">
        <v>0</v>
      </c>
      <c r="AU1665" s="1">
        <v>0</v>
      </c>
      <c r="AV1665" s="1">
        <v>0</v>
      </c>
      <c r="AW1665" s="1">
        <v>1</v>
      </c>
      <c r="AX1665" s="1">
        <v>0</v>
      </c>
      <c r="AY1665" s="1">
        <v>0</v>
      </c>
      <c r="AZ1665" s="1">
        <v>1144</v>
      </c>
      <c r="BA1665" s="23">
        <v>42080</v>
      </c>
      <c r="BB1665" s="25">
        <f t="shared" si="477"/>
        <v>3</v>
      </c>
      <c r="BC1665" s="25" t="str">
        <f t="shared" si="478"/>
        <v>March</v>
      </c>
      <c r="BD1665" s="25">
        <v>1</v>
      </c>
      <c r="BE1665" t="str">
        <f t="shared" si="479"/>
        <v>290,72099,High income,38,Low spender,0.000527053079793062,0,0,18,546,91,410,119,0,22,1188,0.45959595959596,0.0765993265993266,0.345117845117845,0.10016835016835,0,0.0185185185185185,1,3,4,10,18,0.0555555555555556,0.166666666666667,0.222222222222222,0.555555555555556,1,0,0,0,0,0,0,0,46,36-50,2769,0,1,0,0,0,0,1,0,0,1144</v>
      </c>
    </row>
    <row r="1666" spans="1:57" ht="13.2" x14ac:dyDescent="0.25">
      <c r="A1666" s="8">
        <v>518</v>
      </c>
      <c r="B1666" s="1">
        <v>80982</v>
      </c>
      <c r="C1666" s="8" t="str">
        <f t="shared" si="480"/>
        <v>High income</v>
      </c>
      <c r="D1666" s="31">
        <v>37</v>
      </c>
      <c r="E1666" s="34" t="str">
        <f t="shared" si="481"/>
        <v>Low spender</v>
      </c>
      <c r="F1666" s="10">
        <f t="shared" ref="F1666:F1729" si="494">D1666/B1666</f>
        <v>4.5689165493566474E-4</v>
      </c>
      <c r="G1666" s="1">
        <v>1</v>
      </c>
      <c r="H1666" s="1">
        <v>1</v>
      </c>
      <c r="I1666" s="1">
        <v>48</v>
      </c>
      <c r="J1666" s="1">
        <v>505</v>
      </c>
      <c r="K1666" s="1">
        <v>137</v>
      </c>
      <c r="L1666" s="1">
        <v>401</v>
      </c>
      <c r="M1666" s="1">
        <v>104</v>
      </c>
      <c r="N1666" s="1">
        <v>22</v>
      </c>
      <c r="O1666" s="1">
        <v>22</v>
      </c>
      <c r="P1666" s="8">
        <f t="shared" si="482"/>
        <v>1191</v>
      </c>
      <c r="Q1666" s="10">
        <f t="shared" si="483"/>
        <v>0.42401343408900083</v>
      </c>
      <c r="R1666" s="10">
        <f t="shared" si="484"/>
        <v>0.11502938706968933</v>
      </c>
      <c r="S1666" s="10">
        <f t="shared" si="485"/>
        <v>0.33669185558354325</v>
      </c>
      <c r="T1666" s="10">
        <f t="shared" si="486"/>
        <v>8.7321578505457603E-2</v>
      </c>
      <c r="U1666" s="10">
        <f t="shared" si="487"/>
        <v>1.8471872376154493E-2</v>
      </c>
      <c r="V1666" s="10">
        <f t="shared" si="488"/>
        <v>1.8471872376154493E-2</v>
      </c>
      <c r="W1666" s="1">
        <v>3</v>
      </c>
      <c r="X1666" s="1">
        <v>11</v>
      </c>
      <c r="Y1666" s="1">
        <v>5</v>
      </c>
      <c r="Z1666" s="1">
        <v>11</v>
      </c>
      <c r="AA1666" s="8">
        <f t="shared" si="489"/>
        <v>30</v>
      </c>
      <c r="AB1666" s="10">
        <f t="shared" si="490"/>
        <v>0.1</v>
      </c>
      <c r="AC1666" s="10">
        <f t="shared" si="491"/>
        <v>0.36666666666666664</v>
      </c>
      <c r="AD1666" s="10">
        <f t="shared" si="492"/>
        <v>0.16666666666666666</v>
      </c>
      <c r="AE1666" s="10">
        <f t="shared" si="493"/>
        <v>0.36666666666666664</v>
      </c>
      <c r="AF1666" s="1">
        <v>5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1</v>
      </c>
      <c r="AM1666" s="1">
        <v>0</v>
      </c>
      <c r="AN1666" s="1">
        <v>61</v>
      </c>
      <c r="AO1666" s="20" t="str">
        <f t="shared" ref="AO1666:AO1729" si="495">IF(AND(AN1666&lt;36,AN1666&gt;23), "24-35",
IF(AND(AN1666&lt;51,AN1666&gt;35), "36-50",
IF(AND(AN1666&lt;66,AN1666&gt;50), "50-65",
IF(AN1666&gt;65, "66+", "N")
)))</f>
        <v>50-65</v>
      </c>
      <c r="AP1666" s="1">
        <v>2696</v>
      </c>
      <c r="AQ1666" s="1">
        <v>0</v>
      </c>
      <c r="AR1666" s="1">
        <v>0</v>
      </c>
      <c r="AS1666" s="1">
        <v>1</v>
      </c>
      <c r="AT1666" s="1">
        <v>0</v>
      </c>
      <c r="AU1666" s="1">
        <v>0</v>
      </c>
      <c r="AV1666" s="1">
        <v>0</v>
      </c>
      <c r="AW1666" s="1">
        <v>1</v>
      </c>
      <c r="AX1666" s="1">
        <v>0</v>
      </c>
      <c r="AY1666" s="1">
        <v>0</v>
      </c>
      <c r="AZ1666" s="1">
        <v>1147</v>
      </c>
      <c r="BA1666" s="23">
        <v>42153</v>
      </c>
      <c r="BB1666" s="25">
        <f t="shared" ref="BB1666:BB1729" si="496">MONTH(BA1666)</f>
        <v>5</v>
      </c>
      <c r="BC1666" s="25" t="str">
        <f t="shared" ref="BC1666:BC1729" si="497">TEXT(BA1666,"mmmm")</f>
        <v>May</v>
      </c>
      <c r="BD1666" s="25">
        <v>1</v>
      </c>
      <c r="BE1666" t="str">
        <f t="shared" ref="BE1666:BE1729" si="498">_xlfn.TEXTJOIN(",",TRUE,A1666:AZ1666)</f>
        <v>518,80982,High income,37,Low spender,0.000456891654935665,1,1,48,505,137,401,104,22,22,1191,0.424013434089001,0.115029387069689,0.336691855583543,0.0873215785054576,0.0184718723761545,0.0184718723761545,3,11,5,11,30,0.1,0.366666666666667,0.166666666666667,0.366666666666667,5,0,0,0,0,0,1,0,61,50-65,2696,0,0,1,0,0,0,1,0,0,1147</v>
      </c>
    </row>
    <row r="1667" spans="1:57" ht="13.2" x14ac:dyDescent="0.25">
      <c r="A1667" s="8">
        <v>2040</v>
      </c>
      <c r="B1667" s="1">
        <v>81168</v>
      </c>
      <c r="C1667" s="8" t="str">
        <f t="shared" ref="C1667:C1730" si="499">IF(B1667&lt;=AVERAGE(B:B),"Low income", "High income")</f>
        <v>High income</v>
      </c>
      <c r="D1667" s="31">
        <v>1117</v>
      </c>
      <c r="E1667" s="34" t="str">
        <f t="shared" ref="E1667:E1730" si="500">IF(D1667&lt;=AVERAGE(D:D),"Low spender", "High spender")</f>
        <v>High spender</v>
      </c>
      <c r="F1667" s="10">
        <f t="shared" si="494"/>
        <v>1.3761580918588607E-2</v>
      </c>
      <c r="G1667" s="1">
        <v>0</v>
      </c>
      <c r="H1667" s="1">
        <v>0</v>
      </c>
      <c r="I1667" s="1">
        <v>84</v>
      </c>
      <c r="J1667" s="1">
        <v>410</v>
      </c>
      <c r="K1667" s="1">
        <v>0</v>
      </c>
      <c r="L1667" s="1">
        <v>592</v>
      </c>
      <c r="M1667" s="1">
        <v>147</v>
      </c>
      <c r="N1667" s="1">
        <v>22</v>
      </c>
      <c r="O1667" s="1">
        <v>22</v>
      </c>
      <c r="P1667" s="8">
        <f t="shared" ref="P1667:P1730" si="501">SUM(J1667:O1667)</f>
        <v>1193</v>
      </c>
      <c r="Q1667" s="10">
        <f t="shared" ref="Q1667:Q1730" si="502">IF(P1667=0,0,J1667/P1667)</f>
        <v>0.34367141659681477</v>
      </c>
      <c r="R1667" s="10">
        <f t="shared" ref="R1667:R1730" si="503">IF(P1667=0,0,K1667/P1667)</f>
        <v>0</v>
      </c>
      <c r="S1667" s="10">
        <f t="shared" ref="S1667:S1730" si="504">IF(P1667=0,0,L1667/P1667)</f>
        <v>0.49622799664710815</v>
      </c>
      <c r="T1667" s="10">
        <f t="shared" ref="T1667:T1730" si="505">IF(P1667=0,0,M1667/P1667)</f>
        <v>0.12321877619446772</v>
      </c>
      <c r="U1667" s="10">
        <f t="shared" ref="U1667:U1730" si="506">IF(P1667=0,0,N1667/P1667)</f>
        <v>1.8440905280804692E-2</v>
      </c>
      <c r="V1667" s="10">
        <f t="shared" ref="V1667:V1730" si="507">IF(P1667=0,0,O1667/P1667)</f>
        <v>1.8440905280804692E-2</v>
      </c>
      <c r="W1667" s="1">
        <v>1</v>
      </c>
      <c r="X1667" s="1">
        <v>6</v>
      </c>
      <c r="Y1667" s="1">
        <v>4</v>
      </c>
      <c r="Z1667" s="1">
        <v>7</v>
      </c>
      <c r="AA1667" s="8">
        <f t="shared" ref="AA1667:AA1730" si="508">SUM(W1667:Z1667)</f>
        <v>18</v>
      </c>
      <c r="AB1667" s="10">
        <f t="shared" ref="AB1667:AB1730" si="509">IF(AA1667=0,0,W1667/AA1667)</f>
        <v>5.5555555555555552E-2</v>
      </c>
      <c r="AC1667" s="10">
        <f t="shared" ref="AC1667:AC1730" si="510">IF(AA1667=0,0,X1667/AA1667)</f>
        <v>0.33333333333333331</v>
      </c>
      <c r="AD1667" s="10">
        <f t="shared" ref="AD1667:AD1730" si="511">IF(AA1667=0,0,Y1667/AA1667)</f>
        <v>0.22222222222222221</v>
      </c>
      <c r="AE1667" s="10">
        <f t="shared" ref="AE1667:AE1730" si="512">IF(AA1667=0,0,Z1667/AA1667)</f>
        <v>0.3888888888888889</v>
      </c>
      <c r="AF1667" s="1">
        <v>3</v>
      </c>
      <c r="AG1667" s="1">
        <v>1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55</v>
      </c>
      <c r="AO1667" s="20" t="str">
        <f t="shared" si="495"/>
        <v>50-65</v>
      </c>
      <c r="AP1667" s="1">
        <v>2212</v>
      </c>
      <c r="AQ1667" s="1">
        <v>0</v>
      </c>
      <c r="AR1667" s="1">
        <v>1</v>
      </c>
      <c r="AS1667" s="1">
        <v>0</v>
      </c>
      <c r="AT1667" s="1">
        <v>0</v>
      </c>
      <c r="AU1667" s="1">
        <v>0</v>
      </c>
      <c r="AV1667" s="1">
        <v>0</v>
      </c>
      <c r="AW1667" s="1">
        <v>1</v>
      </c>
      <c r="AX1667" s="1">
        <v>0</v>
      </c>
      <c r="AY1667" s="1">
        <v>0</v>
      </c>
      <c r="AZ1667" s="1">
        <v>1149</v>
      </c>
      <c r="BA1667" s="23">
        <v>42637</v>
      </c>
      <c r="BB1667" s="25">
        <f t="shared" si="496"/>
        <v>9</v>
      </c>
      <c r="BC1667" s="25" t="str">
        <f t="shared" si="497"/>
        <v>September</v>
      </c>
      <c r="BD1667" s="25">
        <v>1</v>
      </c>
      <c r="BE1667" t="str">
        <f t="shared" si="498"/>
        <v>2040,81168,High income,1117,High spender,0.0137615809185886,0,0,84,410,0,592,147,22,22,1193,0.343671416596815,0,0.496227996647108,0.123218776194468,0.0184409052808047,0.0184409052808047,1,6,4,7,18,0.0555555555555556,0.333333333333333,0.222222222222222,0.388888888888889,3,1,0,0,0,0,0,0,55,50-65,2212,0,1,0,0,0,0,1,0,0,1149</v>
      </c>
    </row>
    <row r="1668" spans="1:57" ht="13.2" x14ac:dyDescent="0.25">
      <c r="A1668" s="8">
        <v>1224</v>
      </c>
      <c r="B1668" s="1">
        <v>80317</v>
      </c>
      <c r="C1668" s="8" t="str">
        <f t="shared" si="499"/>
        <v>High income</v>
      </c>
      <c r="D1668" s="31">
        <v>56</v>
      </c>
      <c r="E1668" s="34" t="str">
        <f t="shared" si="500"/>
        <v>Low spender</v>
      </c>
      <c r="F1668" s="10">
        <f t="shared" si="494"/>
        <v>6.972371976044922E-4</v>
      </c>
      <c r="G1668" s="1">
        <v>0</v>
      </c>
      <c r="H1668" s="1">
        <v>0</v>
      </c>
      <c r="I1668" s="1">
        <v>64</v>
      </c>
      <c r="J1668" s="1">
        <v>536</v>
      </c>
      <c r="K1668" s="1">
        <v>11</v>
      </c>
      <c r="L1668" s="1">
        <v>387</v>
      </c>
      <c r="M1668" s="1">
        <v>149</v>
      </c>
      <c r="N1668" s="1">
        <v>91</v>
      </c>
      <c r="O1668" s="1">
        <v>57</v>
      </c>
      <c r="P1668" s="8">
        <f t="shared" si="501"/>
        <v>1231</v>
      </c>
      <c r="Q1668" s="10">
        <f t="shared" si="502"/>
        <v>0.43541835905767667</v>
      </c>
      <c r="R1668" s="10">
        <f t="shared" si="503"/>
        <v>8.9358245329000819E-3</v>
      </c>
      <c r="S1668" s="10">
        <f t="shared" si="504"/>
        <v>0.31437855402112103</v>
      </c>
      <c r="T1668" s="10">
        <f t="shared" si="505"/>
        <v>0.12103980503655565</v>
      </c>
      <c r="U1668" s="10">
        <f t="shared" si="506"/>
        <v>7.3923639317627951E-2</v>
      </c>
      <c r="V1668" s="10">
        <f t="shared" si="507"/>
        <v>4.63038180341186E-2</v>
      </c>
      <c r="W1668" s="1">
        <v>1</v>
      </c>
      <c r="X1668" s="1">
        <v>3</v>
      </c>
      <c r="Y1668" s="1">
        <v>4</v>
      </c>
      <c r="Z1668" s="1">
        <v>10</v>
      </c>
      <c r="AA1668" s="8">
        <f t="shared" si="508"/>
        <v>18</v>
      </c>
      <c r="AB1668" s="10">
        <f t="shared" si="509"/>
        <v>5.5555555555555552E-2</v>
      </c>
      <c r="AC1668" s="10">
        <f t="shared" si="510"/>
        <v>0.16666666666666666</v>
      </c>
      <c r="AD1668" s="10">
        <f t="shared" si="511"/>
        <v>0.22222222222222221</v>
      </c>
      <c r="AE1668" s="10">
        <f t="shared" si="512"/>
        <v>0.55555555555555558</v>
      </c>
      <c r="AF1668" s="1">
        <v>1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65</v>
      </c>
      <c r="AO1668" s="20" t="str">
        <f t="shared" si="495"/>
        <v>50-65</v>
      </c>
      <c r="AP1668" s="1">
        <v>2472</v>
      </c>
      <c r="AQ1668" s="1">
        <v>0</v>
      </c>
      <c r="AR1668" s="1">
        <v>0</v>
      </c>
      <c r="AS1668" s="1">
        <v>1</v>
      </c>
      <c r="AT1668" s="1">
        <v>0</v>
      </c>
      <c r="AU1668" s="1">
        <v>0</v>
      </c>
      <c r="AV1668" s="1">
        <v>0</v>
      </c>
      <c r="AW1668" s="1">
        <v>1</v>
      </c>
      <c r="AX1668" s="1">
        <v>0</v>
      </c>
      <c r="AY1668" s="1">
        <v>0</v>
      </c>
      <c r="AZ1668" s="1">
        <v>1117</v>
      </c>
      <c r="BA1668" s="23">
        <v>42377</v>
      </c>
      <c r="BB1668" s="25">
        <f t="shared" si="496"/>
        <v>1</v>
      </c>
      <c r="BC1668" s="25" t="str">
        <f t="shared" si="497"/>
        <v>January</v>
      </c>
      <c r="BD1668" s="25">
        <v>1</v>
      </c>
      <c r="BE1668" t="str">
        <f t="shared" si="498"/>
        <v>1224,80317,High income,56,Low spender,0.000697237197604492,0,0,64,536,11,387,149,91,57,1231,0.435418359057677,0.00893582453290008,0.314378554021121,0.121039805036556,0.073923639317628,0.0463038180341186,1,3,4,10,18,0.0555555555555556,0.166666666666667,0.222222222222222,0.555555555555556,1,0,0,0,0,0,0,0,65,50-65,2472,0,0,1,0,0,0,1,0,0,1117</v>
      </c>
    </row>
    <row r="1669" spans="1:57" ht="13.2" x14ac:dyDescent="0.25">
      <c r="A1669" s="8">
        <v>672</v>
      </c>
      <c r="B1669" s="1">
        <v>68657</v>
      </c>
      <c r="C1669" s="8" t="str">
        <f t="shared" si="499"/>
        <v>High income</v>
      </c>
      <c r="D1669" s="31">
        <v>395</v>
      </c>
      <c r="E1669" s="34" t="str">
        <f t="shared" si="500"/>
        <v>Low spender</v>
      </c>
      <c r="F1669" s="10">
        <f t="shared" si="494"/>
        <v>5.7532371061945614E-3</v>
      </c>
      <c r="G1669" s="1">
        <v>0</v>
      </c>
      <c r="H1669" s="1">
        <v>0</v>
      </c>
      <c r="I1669" s="1">
        <v>4</v>
      </c>
      <c r="J1669" s="1">
        <v>482</v>
      </c>
      <c r="K1669" s="1">
        <v>34</v>
      </c>
      <c r="L1669" s="1">
        <v>471</v>
      </c>
      <c r="M1669" s="1">
        <v>119</v>
      </c>
      <c r="N1669" s="1">
        <v>68</v>
      </c>
      <c r="O1669" s="1">
        <v>22</v>
      </c>
      <c r="P1669" s="8">
        <f t="shared" si="501"/>
        <v>1196</v>
      </c>
      <c r="Q1669" s="10">
        <f t="shared" si="502"/>
        <v>0.40301003344481606</v>
      </c>
      <c r="R1669" s="10">
        <f t="shared" si="503"/>
        <v>2.8428093645484948E-2</v>
      </c>
      <c r="S1669" s="10">
        <f t="shared" si="504"/>
        <v>0.39381270903010035</v>
      </c>
      <c r="T1669" s="10">
        <f t="shared" si="505"/>
        <v>9.9498327759197328E-2</v>
      </c>
      <c r="U1669" s="10">
        <f t="shared" si="506"/>
        <v>5.6856187290969896E-2</v>
      </c>
      <c r="V1669" s="10">
        <f t="shared" si="507"/>
        <v>1.839464882943144E-2</v>
      </c>
      <c r="W1669" s="1">
        <v>1</v>
      </c>
      <c r="X1669" s="1">
        <v>3</v>
      </c>
      <c r="Y1669" s="1">
        <v>5</v>
      </c>
      <c r="Z1669" s="1">
        <v>9</v>
      </c>
      <c r="AA1669" s="8">
        <f t="shared" si="508"/>
        <v>18</v>
      </c>
      <c r="AB1669" s="10">
        <f t="shared" si="509"/>
        <v>5.5555555555555552E-2</v>
      </c>
      <c r="AC1669" s="10">
        <f t="shared" si="510"/>
        <v>0.16666666666666666</v>
      </c>
      <c r="AD1669" s="10">
        <f t="shared" si="511"/>
        <v>0.27777777777777779</v>
      </c>
      <c r="AE1669" s="10">
        <f t="shared" si="512"/>
        <v>0.5</v>
      </c>
      <c r="AF1669" s="1">
        <v>7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74</v>
      </c>
      <c r="AO1669" s="20" t="str">
        <f t="shared" si="495"/>
        <v>66+</v>
      </c>
      <c r="AP1669" s="1">
        <v>2653</v>
      </c>
      <c r="AQ1669" s="1">
        <v>0</v>
      </c>
      <c r="AR1669" s="1">
        <v>1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1</v>
      </c>
      <c r="AY1669" s="1">
        <v>0</v>
      </c>
      <c r="AZ1669" s="1">
        <v>1152</v>
      </c>
      <c r="BA1669" s="23">
        <v>42196</v>
      </c>
      <c r="BB1669" s="25">
        <f t="shared" si="496"/>
        <v>7</v>
      </c>
      <c r="BC1669" s="25" t="str">
        <f t="shared" si="497"/>
        <v>July</v>
      </c>
      <c r="BD1669" s="25">
        <v>1</v>
      </c>
      <c r="BE1669" t="str">
        <f t="shared" si="498"/>
        <v>672,68657,High income,395,Low spender,0.00575323710619456,0,0,4,482,34,471,119,68,22,1196,0.403010033444816,0.0284280936454849,0.3938127090301,0.0994983277591973,0.0568561872909699,0.0183946488294314,1,3,5,9,18,0.0555555555555556,0.166666666666667,0.277777777777778,0.5,7,0,0,0,0,0,0,0,74,66+,2653,0,1,0,0,0,0,0,1,0,1152</v>
      </c>
    </row>
    <row r="1670" spans="1:57" ht="13.2" x14ac:dyDescent="0.25">
      <c r="A1670" s="8">
        <v>1942</v>
      </c>
      <c r="B1670" s="1">
        <v>82032</v>
      </c>
      <c r="C1670" s="8" t="str">
        <f t="shared" si="499"/>
        <v>High income</v>
      </c>
      <c r="D1670" s="31">
        <v>90</v>
      </c>
      <c r="E1670" s="34" t="str">
        <f t="shared" si="500"/>
        <v>Low spender</v>
      </c>
      <c r="F1670" s="10">
        <f t="shared" si="494"/>
        <v>1.0971328262141603E-3</v>
      </c>
      <c r="G1670" s="1">
        <v>0</v>
      </c>
      <c r="H1670" s="1">
        <v>0</v>
      </c>
      <c r="I1670" s="1">
        <v>54</v>
      </c>
      <c r="J1670" s="1">
        <v>332</v>
      </c>
      <c r="K1670" s="1">
        <v>194</v>
      </c>
      <c r="L1670" s="1">
        <v>377</v>
      </c>
      <c r="M1670" s="1">
        <v>149</v>
      </c>
      <c r="N1670" s="1">
        <v>125</v>
      </c>
      <c r="O1670" s="1">
        <v>57</v>
      </c>
      <c r="P1670" s="8">
        <f t="shared" si="501"/>
        <v>1234</v>
      </c>
      <c r="Q1670" s="10">
        <f t="shared" si="502"/>
        <v>0.26904376012965964</v>
      </c>
      <c r="R1670" s="10">
        <f t="shared" si="503"/>
        <v>0.15721231766612642</v>
      </c>
      <c r="S1670" s="10">
        <f t="shared" si="504"/>
        <v>0.30551053484602919</v>
      </c>
      <c r="T1670" s="10">
        <f t="shared" si="505"/>
        <v>0.12074554294975688</v>
      </c>
      <c r="U1670" s="10">
        <f t="shared" si="506"/>
        <v>0.1012965964343598</v>
      </c>
      <c r="V1670" s="10">
        <f t="shared" si="507"/>
        <v>4.6191247974068074E-2</v>
      </c>
      <c r="W1670" s="1">
        <v>0</v>
      </c>
      <c r="X1670" s="1">
        <v>4</v>
      </c>
      <c r="Y1670" s="1">
        <v>6</v>
      </c>
      <c r="Z1670" s="1">
        <v>7</v>
      </c>
      <c r="AA1670" s="8">
        <f t="shared" si="508"/>
        <v>17</v>
      </c>
      <c r="AB1670" s="10">
        <f t="shared" si="509"/>
        <v>0</v>
      </c>
      <c r="AC1670" s="10">
        <f t="shared" si="510"/>
        <v>0.23529411764705882</v>
      </c>
      <c r="AD1670" s="10">
        <f t="shared" si="511"/>
        <v>0.35294117647058826</v>
      </c>
      <c r="AE1670" s="10">
        <f t="shared" si="512"/>
        <v>0.41176470588235292</v>
      </c>
      <c r="AF1670" s="1">
        <v>1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72</v>
      </c>
      <c r="AO1670" s="20" t="str">
        <f t="shared" si="495"/>
        <v>66+</v>
      </c>
      <c r="AP1670" s="1">
        <v>2244</v>
      </c>
      <c r="AQ1670" s="1">
        <v>0</v>
      </c>
      <c r="AR1670" s="1">
        <v>0</v>
      </c>
      <c r="AS1670" s="1">
        <v>0</v>
      </c>
      <c r="AT1670" s="1">
        <v>0</v>
      </c>
      <c r="AU1670" s="1">
        <v>1</v>
      </c>
      <c r="AV1670" s="1">
        <v>0</v>
      </c>
      <c r="AW1670" s="1">
        <v>0</v>
      </c>
      <c r="AX1670" s="1">
        <v>0</v>
      </c>
      <c r="AY1670" s="1">
        <v>1</v>
      </c>
      <c r="AZ1670" s="1">
        <v>1120</v>
      </c>
      <c r="BA1670" s="23">
        <v>42605</v>
      </c>
      <c r="BB1670" s="25">
        <f t="shared" si="496"/>
        <v>8</v>
      </c>
      <c r="BC1670" s="25" t="str">
        <f t="shared" si="497"/>
        <v>August</v>
      </c>
      <c r="BD1670" s="25">
        <v>1</v>
      </c>
      <c r="BE1670" t="str">
        <f t="shared" si="498"/>
        <v>1942,82032,High income,90,Low spender,0.00109713282621416,0,0,54,332,194,377,149,125,57,1234,0.26904376012966,0.157212317666126,0.305510534846029,0.120745542949757,0.10129659643436,0.0461912479740681,0,4,6,7,17,0,0.235294117647059,0.352941176470588,0.411764705882353,1,0,0,0,0,0,0,0,72,66+,2244,0,0,0,0,1,0,0,0,1,1120</v>
      </c>
    </row>
    <row r="1671" spans="1:57" ht="13.2" x14ac:dyDescent="0.25">
      <c r="A1671" s="8">
        <v>1301</v>
      </c>
      <c r="B1671" s="1">
        <v>65308</v>
      </c>
      <c r="C1671" s="8" t="str">
        <f t="shared" si="499"/>
        <v>High income</v>
      </c>
      <c r="D1671" s="31">
        <v>1902</v>
      </c>
      <c r="E1671" s="34" t="str">
        <f t="shared" si="500"/>
        <v>High spender</v>
      </c>
      <c r="F1671" s="10">
        <f t="shared" si="494"/>
        <v>2.9123537698291173E-2</v>
      </c>
      <c r="G1671" s="1">
        <v>0</v>
      </c>
      <c r="H1671" s="1">
        <v>0</v>
      </c>
      <c r="I1671" s="1">
        <v>60</v>
      </c>
      <c r="J1671" s="1">
        <v>713</v>
      </c>
      <c r="K1671" s="1">
        <v>0</v>
      </c>
      <c r="L1671" s="1">
        <v>264</v>
      </c>
      <c r="M1671" s="1">
        <v>120</v>
      </c>
      <c r="N1671" s="1">
        <v>80</v>
      </c>
      <c r="O1671" s="1">
        <v>34</v>
      </c>
      <c r="P1671" s="8">
        <f t="shared" si="501"/>
        <v>1211</v>
      </c>
      <c r="Q1671" s="10">
        <f t="shared" si="502"/>
        <v>0.58876961189099919</v>
      </c>
      <c r="R1671" s="10">
        <f t="shared" si="503"/>
        <v>0</v>
      </c>
      <c r="S1671" s="10">
        <f t="shared" si="504"/>
        <v>0.2180016515276631</v>
      </c>
      <c r="T1671" s="10">
        <f t="shared" si="505"/>
        <v>9.9091659785301406E-2</v>
      </c>
      <c r="U1671" s="10">
        <f t="shared" si="506"/>
        <v>6.6061106523534266E-2</v>
      </c>
      <c r="V1671" s="10">
        <f t="shared" si="507"/>
        <v>2.8075970272502065E-2</v>
      </c>
      <c r="W1671" s="1">
        <v>1</v>
      </c>
      <c r="X1671" s="1">
        <v>7</v>
      </c>
      <c r="Y1671" s="1">
        <v>8</v>
      </c>
      <c r="Z1671" s="1">
        <v>12</v>
      </c>
      <c r="AA1671" s="8">
        <f t="shared" si="508"/>
        <v>28</v>
      </c>
      <c r="AB1671" s="10">
        <f t="shared" si="509"/>
        <v>3.5714285714285712E-2</v>
      </c>
      <c r="AC1671" s="10">
        <f t="shared" si="510"/>
        <v>0.25</v>
      </c>
      <c r="AD1671" s="10">
        <f t="shared" si="511"/>
        <v>0.2857142857142857</v>
      </c>
      <c r="AE1671" s="10">
        <f t="shared" si="512"/>
        <v>0.42857142857142855</v>
      </c>
      <c r="AF1671" s="1">
        <v>4</v>
      </c>
      <c r="AG1671" s="1">
        <v>1</v>
      </c>
      <c r="AH1671" s="1">
        <v>0</v>
      </c>
      <c r="AI1671" s="1">
        <v>0</v>
      </c>
      <c r="AJ1671" s="1">
        <v>0</v>
      </c>
      <c r="AK1671" s="1">
        <v>1</v>
      </c>
      <c r="AL1671" s="1">
        <v>0</v>
      </c>
      <c r="AM1671" s="1">
        <v>0</v>
      </c>
      <c r="AN1671" s="1">
        <v>47</v>
      </c>
      <c r="AO1671" s="20" t="str">
        <f t="shared" si="495"/>
        <v>36-50</v>
      </c>
      <c r="AP1671" s="1">
        <v>2450</v>
      </c>
      <c r="AQ1671" s="1">
        <v>0</v>
      </c>
      <c r="AR1671" s="1">
        <v>1</v>
      </c>
      <c r="AS1671" s="1">
        <v>0</v>
      </c>
      <c r="AT1671" s="1">
        <v>0</v>
      </c>
      <c r="AU1671" s="1">
        <v>0</v>
      </c>
      <c r="AV1671" s="1">
        <v>0</v>
      </c>
      <c r="AW1671" s="1">
        <v>1</v>
      </c>
      <c r="AX1671" s="1">
        <v>0</v>
      </c>
      <c r="AY1671" s="1">
        <v>0</v>
      </c>
      <c r="AZ1671" s="1">
        <v>1143</v>
      </c>
      <c r="BA1671" s="23">
        <v>42399</v>
      </c>
      <c r="BB1671" s="25">
        <f t="shared" si="496"/>
        <v>1</v>
      </c>
      <c r="BC1671" s="25" t="str">
        <f t="shared" si="497"/>
        <v>January</v>
      </c>
      <c r="BD1671" s="25">
        <v>1</v>
      </c>
      <c r="BE1671" t="str">
        <f t="shared" si="498"/>
        <v>1301,65308,High income,1902,High spender,0.0291235376982912,0,0,60,713,0,264,120,80,34,1211,0.588769611890999,0,0.218001651527663,0.0990916597853014,0.0660611065235343,0.0280759702725021,1,7,8,12,28,0.0357142857142857,0.25,0.285714285714286,0.428571428571429,4,1,0,0,0,1,0,0,47,36-50,2450,0,1,0,0,0,0,1,0,0,1143</v>
      </c>
    </row>
    <row r="1672" spans="1:57" ht="13.2" x14ac:dyDescent="0.25">
      <c r="A1672" s="8">
        <v>1132</v>
      </c>
      <c r="B1672" s="1">
        <v>72282</v>
      </c>
      <c r="C1672" s="8" t="str">
        <f t="shared" si="499"/>
        <v>High income</v>
      </c>
      <c r="D1672" s="31">
        <v>1476</v>
      </c>
      <c r="E1672" s="34" t="str">
        <f t="shared" si="500"/>
        <v>High spender</v>
      </c>
      <c r="F1672" s="10">
        <f t="shared" si="494"/>
        <v>2.0420021582136631E-2</v>
      </c>
      <c r="G1672" s="1">
        <v>0</v>
      </c>
      <c r="H1672" s="1">
        <v>0</v>
      </c>
      <c r="I1672" s="1">
        <v>70</v>
      </c>
      <c r="J1672" s="1">
        <v>503</v>
      </c>
      <c r="K1672" s="1">
        <v>27</v>
      </c>
      <c r="L1672" s="1">
        <v>419</v>
      </c>
      <c r="M1672" s="1">
        <v>90</v>
      </c>
      <c r="N1672" s="1">
        <v>139</v>
      </c>
      <c r="O1672" s="1">
        <v>153</v>
      </c>
      <c r="P1672" s="8">
        <f t="shared" si="501"/>
        <v>1331</v>
      </c>
      <c r="Q1672" s="10">
        <f t="shared" si="502"/>
        <v>0.37791134485349359</v>
      </c>
      <c r="R1672" s="10">
        <f t="shared" si="503"/>
        <v>2.02854996243426E-2</v>
      </c>
      <c r="S1672" s="10">
        <f t="shared" si="504"/>
        <v>0.31480090157776108</v>
      </c>
      <c r="T1672" s="10">
        <f t="shared" si="505"/>
        <v>6.7618332081141999E-2</v>
      </c>
      <c r="U1672" s="10">
        <f t="shared" si="506"/>
        <v>0.10443275732531931</v>
      </c>
      <c r="V1672" s="10">
        <f t="shared" si="507"/>
        <v>0.11495116453794139</v>
      </c>
      <c r="W1672" s="1">
        <v>1</v>
      </c>
      <c r="X1672" s="1">
        <v>5</v>
      </c>
      <c r="Y1672" s="1">
        <v>7</v>
      </c>
      <c r="Z1672" s="1">
        <v>9</v>
      </c>
      <c r="AA1672" s="8">
        <f t="shared" si="508"/>
        <v>22</v>
      </c>
      <c r="AB1672" s="10">
        <f t="shared" si="509"/>
        <v>4.5454545454545456E-2</v>
      </c>
      <c r="AC1672" s="10">
        <f t="shared" si="510"/>
        <v>0.22727272727272727</v>
      </c>
      <c r="AD1672" s="10">
        <f t="shared" si="511"/>
        <v>0.31818181818181818</v>
      </c>
      <c r="AE1672" s="10">
        <f t="shared" si="512"/>
        <v>0.40909090909090912</v>
      </c>
      <c r="AF1672" s="1">
        <v>7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1</v>
      </c>
      <c r="AN1672" s="1">
        <v>69</v>
      </c>
      <c r="AO1672" s="20" t="str">
        <f t="shared" si="495"/>
        <v>66+</v>
      </c>
      <c r="AP1672" s="1">
        <v>2504</v>
      </c>
      <c r="AQ1672" s="1">
        <v>0</v>
      </c>
      <c r="AR1672" s="1">
        <v>0</v>
      </c>
      <c r="AS1672" s="1">
        <v>1</v>
      </c>
      <c r="AT1672" s="1">
        <v>0</v>
      </c>
      <c r="AU1672" s="1">
        <v>0</v>
      </c>
      <c r="AV1672" s="1">
        <v>0</v>
      </c>
      <c r="AW1672" s="1">
        <v>1</v>
      </c>
      <c r="AX1672" s="1">
        <v>0</v>
      </c>
      <c r="AY1672" s="1">
        <v>0</v>
      </c>
      <c r="AZ1672" s="1">
        <v>1025</v>
      </c>
      <c r="BA1672" s="23">
        <v>42345</v>
      </c>
      <c r="BB1672" s="25">
        <f t="shared" si="496"/>
        <v>12</v>
      </c>
      <c r="BC1672" s="25" t="str">
        <f t="shared" si="497"/>
        <v>December</v>
      </c>
      <c r="BD1672" s="25">
        <v>1</v>
      </c>
      <c r="BE1672" t="str">
        <f t="shared" si="498"/>
        <v>1132,72282,High income,1476,High spender,0.0204200215821366,0,0,70,503,27,419,90,139,153,1331,0.377911344853494,0.0202854996243426,0.314800901577761,0.067618332081142,0.104432757325319,0.114951164537941,1,5,7,9,22,0.0454545454545455,0.227272727272727,0.318181818181818,0.409090909090909,7,0,0,0,0,0,0,1,69,66+,2504,0,0,1,0,0,0,1,0,0,1025</v>
      </c>
    </row>
    <row r="1673" spans="1:57" ht="13.2" x14ac:dyDescent="0.25">
      <c r="A1673" s="8">
        <v>323</v>
      </c>
      <c r="B1673" s="1">
        <v>68316</v>
      </c>
      <c r="C1673" s="8" t="str">
        <f t="shared" si="499"/>
        <v>High income</v>
      </c>
      <c r="D1673" s="31">
        <v>21</v>
      </c>
      <c r="E1673" s="34" t="str">
        <f t="shared" si="500"/>
        <v>Low spender</v>
      </c>
      <c r="F1673" s="10">
        <f t="shared" si="494"/>
        <v>3.0739504654839277E-4</v>
      </c>
      <c r="G1673" s="1">
        <v>0</v>
      </c>
      <c r="H1673" s="1">
        <v>1</v>
      </c>
      <c r="I1673" s="1">
        <v>54</v>
      </c>
      <c r="J1673" s="1">
        <v>806</v>
      </c>
      <c r="K1673" s="1">
        <v>80</v>
      </c>
      <c r="L1673" s="1">
        <v>161</v>
      </c>
      <c r="M1673" s="1">
        <v>120</v>
      </c>
      <c r="N1673" s="1">
        <v>11</v>
      </c>
      <c r="O1673" s="1">
        <v>33</v>
      </c>
      <c r="P1673" s="8">
        <f t="shared" si="501"/>
        <v>1211</v>
      </c>
      <c r="Q1673" s="10">
        <f t="shared" si="502"/>
        <v>0.66556564822460773</v>
      </c>
      <c r="R1673" s="10">
        <f t="shared" si="503"/>
        <v>6.6061106523534266E-2</v>
      </c>
      <c r="S1673" s="10">
        <f t="shared" si="504"/>
        <v>0.13294797687861271</v>
      </c>
      <c r="T1673" s="10">
        <f t="shared" si="505"/>
        <v>9.9091659785301406E-2</v>
      </c>
      <c r="U1673" s="10">
        <f t="shared" si="506"/>
        <v>9.0834021469859624E-3</v>
      </c>
      <c r="V1673" s="10">
        <f t="shared" si="507"/>
        <v>2.7250206440957887E-2</v>
      </c>
      <c r="W1673" s="1">
        <v>5</v>
      </c>
      <c r="X1673" s="1">
        <v>10</v>
      </c>
      <c r="Y1673" s="1">
        <v>7</v>
      </c>
      <c r="Z1673" s="1">
        <v>10</v>
      </c>
      <c r="AA1673" s="8">
        <f t="shared" si="508"/>
        <v>32</v>
      </c>
      <c r="AB1673" s="10">
        <f t="shared" si="509"/>
        <v>0.15625</v>
      </c>
      <c r="AC1673" s="10">
        <f t="shared" si="510"/>
        <v>0.3125</v>
      </c>
      <c r="AD1673" s="10">
        <f t="shared" si="511"/>
        <v>0.21875</v>
      </c>
      <c r="AE1673" s="10">
        <f t="shared" si="512"/>
        <v>0.3125</v>
      </c>
      <c r="AF1673" s="1">
        <v>6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56</v>
      </c>
      <c r="AO1673" s="20" t="str">
        <f t="shared" si="495"/>
        <v>50-65</v>
      </c>
      <c r="AP1673" s="1">
        <v>2761</v>
      </c>
      <c r="AQ1673" s="1">
        <v>0</v>
      </c>
      <c r="AR1673" s="1">
        <v>0</v>
      </c>
      <c r="AS1673" s="1">
        <v>0</v>
      </c>
      <c r="AT1673" s="1">
        <v>1</v>
      </c>
      <c r="AU1673" s="1">
        <v>0</v>
      </c>
      <c r="AV1673" s="1">
        <v>1</v>
      </c>
      <c r="AW1673" s="1">
        <v>0</v>
      </c>
      <c r="AX1673" s="1">
        <v>0</v>
      </c>
      <c r="AY1673" s="1">
        <v>0</v>
      </c>
      <c r="AZ1673" s="1">
        <v>1145</v>
      </c>
      <c r="BA1673" s="23">
        <v>42088</v>
      </c>
      <c r="BB1673" s="25">
        <f t="shared" si="496"/>
        <v>3</v>
      </c>
      <c r="BC1673" s="25" t="str">
        <f t="shared" si="497"/>
        <v>March</v>
      </c>
      <c r="BD1673" s="25">
        <v>1</v>
      </c>
      <c r="BE1673" t="str">
        <f t="shared" si="498"/>
        <v>323,68316,High income,21,Low spender,0.000307395046548393,0,1,54,806,80,161,120,11,33,1211,0.665565648224608,0.0660611065235343,0.132947976878613,0.0990916597853014,0.00908340214698596,0.0272502064409579,5,10,7,10,32,0.15625,0.3125,0.21875,0.3125,6,0,0,0,0,0,0,0,56,50-65,2761,0,0,0,1,0,1,0,0,0,1145</v>
      </c>
    </row>
    <row r="1674" spans="1:57" ht="13.2" x14ac:dyDescent="0.25">
      <c r="A1674" s="8">
        <v>939</v>
      </c>
      <c r="B1674" s="1">
        <v>66973</v>
      </c>
      <c r="C1674" s="8" t="str">
        <f t="shared" si="499"/>
        <v>High income</v>
      </c>
      <c r="D1674" s="31">
        <v>257</v>
      </c>
      <c r="E1674" s="34" t="str">
        <f t="shared" si="500"/>
        <v>Low spender</v>
      </c>
      <c r="F1674" s="10">
        <f t="shared" si="494"/>
        <v>3.8373672972690487E-3</v>
      </c>
      <c r="G1674" s="1">
        <v>0</v>
      </c>
      <c r="H1674" s="1">
        <v>0</v>
      </c>
      <c r="I1674" s="1">
        <v>98</v>
      </c>
      <c r="J1674" s="1">
        <v>466</v>
      </c>
      <c r="K1674" s="1">
        <v>22</v>
      </c>
      <c r="L1674" s="1">
        <v>432</v>
      </c>
      <c r="M1674" s="1">
        <v>147</v>
      </c>
      <c r="N1674" s="1">
        <v>113</v>
      </c>
      <c r="O1674" s="1">
        <v>102</v>
      </c>
      <c r="P1674" s="8">
        <f t="shared" si="501"/>
        <v>1282</v>
      </c>
      <c r="Q1674" s="10">
        <f t="shared" si="502"/>
        <v>0.36349453978159124</v>
      </c>
      <c r="R1674" s="10">
        <f t="shared" si="503"/>
        <v>1.7160686427457099E-2</v>
      </c>
      <c r="S1674" s="10">
        <f t="shared" si="504"/>
        <v>0.33697347893915758</v>
      </c>
      <c r="T1674" s="10">
        <f t="shared" si="505"/>
        <v>0.11466458658346333</v>
      </c>
      <c r="U1674" s="10">
        <f t="shared" si="506"/>
        <v>8.8143525741029641E-2</v>
      </c>
      <c r="V1674" s="10">
        <f t="shared" si="507"/>
        <v>7.9563182527301088E-2</v>
      </c>
      <c r="W1674" s="1">
        <v>1</v>
      </c>
      <c r="X1674" s="1">
        <v>8</v>
      </c>
      <c r="Y1674" s="1">
        <v>7</v>
      </c>
      <c r="Z1674" s="1">
        <v>12</v>
      </c>
      <c r="AA1674" s="8">
        <f t="shared" si="508"/>
        <v>28</v>
      </c>
      <c r="AB1674" s="10">
        <f t="shared" si="509"/>
        <v>3.5714285714285712E-2</v>
      </c>
      <c r="AC1674" s="10">
        <f t="shared" si="510"/>
        <v>0.2857142857142857</v>
      </c>
      <c r="AD1674" s="10">
        <f t="shared" si="511"/>
        <v>0.25</v>
      </c>
      <c r="AE1674" s="10">
        <f t="shared" si="512"/>
        <v>0.42857142857142855</v>
      </c>
      <c r="AF1674" s="1">
        <v>3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31</v>
      </c>
      <c r="AO1674" s="20" t="str">
        <f t="shared" si="495"/>
        <v>24-35</v>
      </c>
      <c r="AP1674" s="1">
        <v>2567</v>
      </c>
      <c r="AQ1674" s="1">
        <v>0</v>
      </c>
      <c r="AR1674" s="1">
        <v>0</v>
      </c>
      <c r="AS1674" s="1">
        <v>0</v>
      </c>
      <c r="AT1674" s="1">
        <v>1</v>
      </c>
      <c r="AU1674" s="1">
        <v>0</v>
      </c>
      <c r="AV1674" s="1">
        <v>0</v>
      </c>
      <c r="AW1674" s="1">
        <v>0</v>
      </c>
      <c r="AX1674" s="1">
        <v>0</v>
      </c>
      <c r="AY1674" s="1">
        <v>1</v>
      </c>
      <c r="AZ1674" s="1">
        <v>1078</v>
      </c>
      <c r="BA1674" s="23">
        <v>42282</v>
      </c>
      <c r="BB1674" s="25">
        <f t="shared" si="496"/>
        <v>10</v>
      </c>
      <c r="BC1674" s="25" t="str">
        <f t="shared" si="497"/>
        <v>October</v>
      </c>
      <c r="BD1674" s="25">
        <v>1</v>
      </c>
      <c r="BE1674" t="str">
        <f t="shared" si="498"/>
        <v>939,66973,High income,257,Low spender,0.00383736729726905,0,0,98,466,22,432,147,113,102,1282,0.363494539781591,0.0171606864274571,0.336973478939158,0.114664586583463,0.0881435257410296,0.0795631825273011,1,8,7,12,28,0.0357142857142857,0.285714285714286,0.25,0.428571428571429,3,0,0,0,0,0,0,0,31,24-35,2567,0,0,0,1,0,0,0,0,1,1078</v>
      </c>
    </row>
    <row r="1675" spans="1:57" ht="13.2" x14ac:dyDescent="0.25">
      <c r="A1675" s="8">
        <v>1956</v>
      </c>
      <c r="B1675" s="1">
        <v>85072</v>
      </c>
      <c r="C1675" s="8" t="str">
        <f t="shared" si="499"/>
        <v>High income</v>
      </c>
      <c r="D1675" s="31">
        <v>34</v>
      </c>
      <c r="E1675" s="34" t="str">
        <f t="shared" si="500"/>
        <v>Low spender</v>
      </c>
      <c r="F1675" s="10">
        <f t="shared" si="494"/>
        <v>3.9966146323114539E-4</v>
      </c>
      <c r="G1675" s="1">
        <v>0</v>
      </c>
      <c r="H1675" s="1">
        <v>0</v>
      </c>
      <c r="I1675" s="1">
        <v>94</v>
      </c>
      <c r="J1675" s="1">
        <v>494</v>
      </c>
      <c r="K1675" s="1">
        <v>92</v>
      </c>
      <c r="L1675" s="1">
        <v>391</v>
      </c>
      <c r="M1675" s="1">
        <v>194</v>
      </c>
      <c r="N1675" s="1">
        <v>11</v>
      </c>
      <c r="O1675" s="1">
        <v>241</v>
      </c>
      <c r="P1675" s="8">
        <f t="shared" si="501"/>
        <v>1423</v>
      </c>
      <c r="Q1675" s="10">
        <f t="shared" si="502"/>
        <v>0.34715390021082221</v>
      </c>
      <c r="R1675" s="10">
        <f t="shared" si="503"/>
        <v>6.4652143359100495E-2</v>
      </c>
      <c r="S1675" s="10">
        <f t="shared" si="504"/>
        <v>0.27477160927617711</v>
      </c>
      <c r="T1675" s="10">
        <f t="shared" si="505"/>
        <v>0.13633169360505973</v>
      </c>
      <c r="U1675" s="10">
        <f t="shared" si="506"/>
        <v>7.7301475755446238E-3</v>
      </c>
      <c r="V1675" s="10">
        <f t="shared" si="507"/>
        <v>0.16936050597329586</v>
      </c>
      <c r="W1675" s="1">
        <v>1</v>
      </c>
      <c r="X1675" s="1">
        <v>3</v>
      </c>
      <c r="Y1675" s="1">
        <v>4</v>
      </c>
      <c r="Z1675" s="1">
        <v>10</v>
      </c>
      <c r="AA1675" s="8">
        <f t="shared" si="508"/>
        <v>18</v>
      </c>
      <c r="AB1675" s="10">
        <f t="shared" si="509"/>
        <v>5.5555555555555552E-2</v>
      </c>
      <c r="AC1675" s="10">
        <f t="shared" si="510"/>
        <v>0.16666666666666666</v>
      </c>
      <c r="AD1675" s="10">
        <f t="shared" si="511"/>
        <v>0.22222222222222221</v>
      </c>
      <c r="AE1675" s="10">
        <f t="shared" si="512"/>
        <v>0.55555555555555558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43</v>
      </c>
      <c r="AO1675" s="20" t="str">
        <f t="shared" si="495"/>
        <v>36-50</v>
      </c>
      <c r="AP1675" s="1">
        <v>2240</v>
      </c>
      <c r="AQ1675" s="1">
        <v>0</v>
      </c>
      <c r="AR1675" s="1">
        <v>0</v>
      </c>
      <c r="AS1675" s="1">
        <v>1</v>
      </c>
      <c r="AT1675" s="1">
        <v>0</v>
      </c>
      <c r="AU1675" s="1">
        <v>0</v>
      </c>
      <c r="AV1675" s="1">
        <v>0</v>
      </c>
      <c r="AW1675" s="1">
        <v>1</v>
      </c>
      <c r="AX1675" s="1">
        <v>0</v>
      </c>
      <c r="AY1675" s="1">
        <v>0</v>
      </c>
      <c r="AZ1675" s="1">
        <v>941</v>
      </c>
      <c r="BA1675" s="23">
        <v>42609</v>
      </c>
      <c r="BB1675" s="25">
        <f t="shared" si="496"/>
        <v>8</v>
      </c>
      <c r="BC1675" s="25" t="str">
        <f t="shared" si="497"/>
        <v>August</v>
      </c>
      <c r="BD1675" s="25">
        <v>1</v>
      </c>
      <c r="BE1675" t="str">
        <f t="shared" si="498"/>
        <v>1956,85072,High income,34,Low spender,0.000399661463231145,0,0,94,494,92,391,194,11,241,1423,0.347153900210822,0.0646521433591005,0.274771609276177,0.13633169360506,0.00773014757554462,0.169360505973296,1,3,4,10,18,0.0555555555555556,0.166666666666667,0.222222222222222,0.555555555555556,0,0,0,0,0,0,0,0,43,36-50,2240,0,0,1,0,0,0,1,0,0,941</v>
      </c>
    </row>
    <row r="1676" spans="1:57" ht="13.2" x14ac:dyDescent="0.25">
      <c r="A1676" s="8">
        <v>1642</v>
      </c>
      <c r="B1676" s="1">
        <v>81044</v>
      </c>
      <c r="C1676" s="8" t="str">
        <f t="shared" si="499"/>
        <v>High income</v>
      </c>
      <c r="D1676" s="31">
        <v>180</v>
      </c>
      <c r="E1676" s="34" t="str">
        <f t="shared" si="500"/>
        <v>Low spender</v>
      </c>
      <c r="F1676" s="10">
        <f t="shared" si="494"/>
        <v>2.2210157445338337E-3</v>
      </c>
      <c r="G1676" s="1">
        <v>0</v>
      </c>
      <c r="H1676" s="1">
        <v>0</v>
      </c>
      <c r="I1676" s="1">
        <v>0</v>
      </c>
      <c r="J1676" s="1">
        <v>450</v>
      </c>
      <c r="K1676" s="1">
        <v>26</v>
      </c>
      <c r="L1676" s="1">
        <v>535</v>
      </c>
      <c r="M1676" s="1">
        <v>73</v>
      </c>
      <c r="N1676" s="1">
        <v>98</v>
      </c>
      <c r="O1676" s="1">
        <v>26</v>
      </c>
      <c r="P1676" s="8">
        <f t="shared" si="501"/>
        <v>1208</v>
      </c>
      <c r="Q1676" s="10">
        <f t="shared" si="502"/>
        <v>0.37251655629139074</v>
      </c>
      <c r="R1676" s="10">
        <f t="shared" si="503"/>
        <v>2.1523178807947019E-2</v>
      </c>
      <c r="S1676" s="10">
        <f t="shared" si="504"/>
        <v>0.44288079470198677</v>
      </c>
      <c r="T1676" s="10">
        <f t="shared" si="505"/>
        <v>6.0430463576158944E-2</v>
      </c>
      <c r="U1676" s="10">
        <f t="shared" si="506"/>
        <v>8.1125827814569534E-2</v>
      </c>
      <c r="V1676" s="10">
        <f t="shared" si="507"/>
        <v>2.1523178807947019E-2</v>
      </c>
      <c r="W1676" s="1">
        <v>1</v>
      </c>
      <c r="X1676" s="1">
        <v>5</v>
      </c>
      <c r="Y1676" s="1">
        <v>6</v>
      </c>
      <c r="Z1676" s="1">
        <v>10</v>
      </c>
      <c r="AA1676" s="8">
        <f t="shared" si="508"/>
        <v>22</v>
      </c>
      <c r="AB1676" s="10">
        <f t="shared" si="509"/>
        <v>4.5454545454545456E-2</v>
      </c>
      <c r="AC1676" s="10">
        <f t="shared" si="510"/>
        <v>0.22727272727272727</v>
      </c>
      <c r="AD1676" s="10">
        <f t="shared" si="511"/>
        <v>0.27272727272727271</v>
      </c>
      <c r="AE1676" s="10">
        <f t="shared" si="512"/>
        <v>0.45454545454545453</v>
      </c>
      <c r="AF1676" s="1">
        <v>1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73</v>
      </c>
      <c r="AO1676" s="20" t="str">
        <f t="shared" si="495"/>
        <v>66+</v>
      </c>
      <c r="AP1676" s="1">
        <v>2343</v>
      </c>
      <c r="AQ1676" s="1">
        <v>0</v>
      </c>
      <c r="AR1676" s="1">
        <v>1</v>
      </c>
      <c r="AS1676" s="1">
        <v>0</v>
      </c>
      <c r="AT1676" s="1">
        <v>0</v>
      </c>
      <c r="AU1676" s="1">
        <v>0</v>
      </c>
      <c r="AV1676" s="1">
        <v>1</v>
      </c>
      <c r="AW1676" s="1">
        <v>0</v>
      </c>
      <c r="AX1676" s="1">
        <v>0</v>
      </c>
      <c r="AY1676" s="1">
        <v>0</v>
      </c>
      <c r="AZ1676" s="1">
        <v>1156</v>
      </c>
      <c r="BA1676" s="23">
        <v>42506</v>
      </c>
      <c r="BB1676" s="25">
        <f t="shared" si="496"/>
        <v>5</v>
      </c>
      <c r="BC1676" s="25" t="str">
        <f t="shared" si="497"/>
        <v>May</v>
      </c>
      <c r="BD1676" s="25">
        <v>1</v>
      </c>
      <c r="BE1676" t="str">
        <f t="shared" si="498"/>
        <v>1642,81044,High income,180,Low spender,0.00222101574453383,0,0,0,450,26,535,73,98,26,1208,0.372516556291391,0.021523178807947,0.442880794701987,0.0604304635761589,0.0811258278145695,0.021523178807947,1,5,6,10,22,0.0454545454545455,0.227272727272727,0.272727272727273,0.454545454545455,1,0,0,0,0,0,0,0,73,66+,2343,0,1,0,0,0,1,0,0,0,1156</v>
      </c>
    </row>
    <row r="1677" spans="1:57" ht="13.2" x14ac:dyDescent="0.25">
      <c r="A1677" s="8">
        <v>313</v>
      </c>
      <c r="B1677" s="1">
        <v>102160</v>
      </c>
      <c r="C1677" s="8" t="str">
        <f t="shared" si="499"/>
        <v>High income</v>
      </c>
      <c r="D1677" s="31">
        <v>39</v>
      </c>
      <c r="E1677" s="34" t="str">
        <f t="shared" si="500"/>
        <v>Low spender</v>
      </c>
      <c r="F1677" s="10">
        <f t="shared" si="494"/>
        <v>3.8175411119812058E-4</v>
      </c>
      <c r="G1677" s="1">
        <v>0</v>
      </c>
      <c r="H1677" s="1">
        <v>0</v>
      </c>
      <c r="I1677" s="1">
        <v>54</v>
      </c>
      <c r="J1677" s="1">
        <v>763</v>
      </c>
      <c r="K1677" s="1">
        <v>29</v>
      </c>
      <c r="L1677" s="1">
        <v>138</v>
      </c>
      <c r="M1677" s="1">
        <v>76</v>
      </c>
      <c r="N1677" s="1">
        <v>176</v>
      </c>
      <c r="O1677" s="1">
        <v>58</v>
      </c>
      <c r="P1677" s="8">
        <f t="shared" si="501"/>
        <v>1240</v>
      </c>
      <c r="Q1677" s="10">
        <f t="shared" si="502"/>
        <v>0.61532258064516132</v>
      </c>
      <c r="R1677" s="10">
        <f t="shared" si="503"/>
        <v>2.3387096774193549E-2</v>
      </c>
      <c r="S1677" s="10">
        <f t="shared" si="504"/>
        <v>0.11129032258064517</v>
      </c>
      <c r="T1677" s="10">
        <f t="shared" si="505"/>
        <v>6.1290322580645158E-2</v>
      </c>
      <c r="U1677" s="10">
        <f t="shared" si="506"/>
        <v>0.14193548387096774</v>
      </c>
      <c r="V1677" s="10">
        <f t="shared" si="507"/>
        <v>4.6774193548387098E-2</v>
      </c>
      <c r="W1677" s="1">
        <v>0</v>
      </c>
      <c r="X1677" s="1">
        <v>7</v>
      </c>
      <c r="Y1677" s="1">
        <v>9</v>
      </c>
      <c r="Z1677" s="1">
        <v>10</v>
      </c>
      <c r="AA1677" s="8">
        <f t="shared" si="508"/>
        <v>26</v>
      </c>
      <c r="AB1677" s="10">
        <f t="shared" si="509"/>
        <v>0</v>
      </c>
      <c r="AC1677" s="10">
        <f t="shared" si="510"/>
        <v>0.26923076923076922</v>
      </c>
      <c r="AD1677" s="10">
        <f t="shared" si="511"/>
        <v>0.34615384615384615</v>
      </c>
      <c r="AE1677" s="10">
        <f t="shared" si="512"/>
        <v>0.38461538461538464</v>
      </c>
      <c r="AF1677" s="1">
        <v>4</v>
      </c>
      <c r="AG1677" s="1">
        <v>1</v>
      </c>
      <c r="AH1677" s="1">
        <v>0</v>
      </c>
      <c r="AI1677" s="1">
        <v>0</v>
      </c>
      <c r="AJ1677" s="1">
        <v>1</v>
      </c>
      <c r="AK1677" s="1">
        <v>1</v>
      </c>
      <c r="AL1677" s="1">
        <v>0</v>
      </c>
      <c r="AM1677" s="1">
        <v>1</v>
      </c>
      <c r="AN1677" s="1">
        <v>43</v>
      </c>
      <c r="AO1677" s="20" t="str">
        <f t="shared" si="495"/>
        <v>36-50</v>
      </c>
      <c r="AP1677" s="1">
        <v>2763</v>
      </c>
      <c r="AQ1677" s="1">
        <v>0</v>
      </c>
      <c r="AR1677" s="1">
        <v>0</v>
      </c>
      <c r="AS1677" s="1">
        <v>0</v>
      </c>
      <c r="AT1677" s="1">
        <v>1</v>
      </c>
      <c r="AU1677" s="1">
        <v>0</v>
      </c>
      <c r="AV1677" s="1">
        <v>0</v>
      </c>
      <c r="AW1677" s="1">
        <v>0</v>
      </c>
      <c r="AX1677" s="1">
        <v>0</v>
      </c>
      <c r="AY1677" s="1">
        <v>1</v>
      </c>
      <c r="AZ1677" s="1">
        <v>1124</v>
      </c>
      <c r="BA1677" s="23">
        <v>42086</v>
      </c>
      <c r="BB1677" s="25">
        <f t="shared" si="496"/>
        <v>3</v>
      </c>
      <c r="BC1677" s="25" t="str">
        <f t="shared" si="497"/>
        <v>March</v>
      </c>
      <c r="BD1677" s="25">
        <v>1</v>
      </c>
      <c r="BE1677" t="str">
        <f t="shared" si="498"/>
        <v>313,102160,High income,39,Low spender,0.000381754111198121,0,0,54,763,29,138,76,176,58,1240,0.615322580645161,0.0233870967741935,0.111290322580645,0.0612903225806452,0.141935483870968,0.0467741935483871,0,7,9,10,26,0,0.269230769230769,0.346153846153846,0.384615384615385,4,1,0,0,1,1,0,1,43,36-50,2763,0,0,0,1,0,0,0,0,1,1124</v>
      </c>
    </row>
    <row r="1678" spans="1:57" ht="13.2" x14ac:dyDescent="0.25">
      <c r="A1678" s="8">
        <v>1209</v>
      </c>
      <c r="B1678" s="1">
        <v>80763</v>
      </c>
      <c r="C1678" s="8" t="str">
        <f t="shared" si="499"/>
        <v>High income</v>
      </c>
      <c r="D1678" s="31">
        <v>38</v>
      </c>
      <c r="E1678" s="34" t="str">
        <f t="shared" si="500"/>
        <v>Low spender</v>
      </c>
      <c r="F1678" s="10">
        <f t="shared" si="494"/>
        <v>4.7051248715377091E-4</v>
      </c>
      <c r="G1678" s="1">
        <v>0</v>
      </c>
      <c r="H1678" s="1">
        <v>0</v>
      </c>
      <c r="I1678" s="1">
        <v>17</v>
      </c>
      <c r="J1678" s="1">
        <v>674</v>
      </c>
      <c r="K1678" s="1">
        <v>168</v>
      </c>
      <c r="L1678" s="1">
        <v>108</v>
      </c>
      <c r="M1678" s="1">
        <v>192</v>
      </c>
      <c r="N1678" s="1">
        <v>42</v>
      </c>
      <c r="O1678" s="1">
        <v>231</v>
      </c>
      <c r="P1678" s="8">
        <f t="shared" si="501"/>
        <v>1415</v>
      </c>
      <c r="Q1678" s="10">
        <f t="shared" si="502"/>
        <v>0.4763250883392226</v>
      </c>
      <c r="R1678" s="10">
        <f t="shared" si="503"/>
        <v>0.11872791519434629</v>
      </c>
      <c r="S1678" s="10">
        <f t="shared" si="504"/>
        <v>7.6325088339222621E-2</v>
      </c>
      <c r="T1678" s="10">
        <f t="shared" si="505"/>
        <v>0.13568904593639575</v>
      </c>
      <c r="U1678" s="10">
        <f t="shared" si="506"/>
        <v>2.9681978798586573E-2</v>
      </c>
      <c r="V1678" s="10">
        <f t="shared" si="507"/>
        <v>0.16325088339222615</v>
      </c>
      <c r="W1678" s="1">
        <v>1</v>
      </c>
      <c r="X1678" s="1">
        <v>5</v>
      </c>
      <c r="Y1678" s="1">
        <v>11</v>
      </c>
      <c r="Z1678" s="1">
        <v>6</v>
      </c>
      <c r="AA1678" s="8">
        <f t="shared" si="508"/>
        <v>23</v>
      </c>
      <c r="AB1678" s="10">
        <f t="shared" si="509"/>
        <v>4.3478260869565216E-2</v>
      </c>
      <c r="AC1678" s="10">
        <f t="shared" si="510"/>
        <v>0.21739130434782608</v>
      </c>
      <c r="AD1678" s="10">
        <f t="shared" si="511"/>
        <v>0.47826086956521741</v>
      </c>
      <c r="AE1678" s="10">
        <f t="shared" si="512"/>
        <v>0.2608695652173913</v>
      </c>
      <c r="AF1678" s="1">
        <v>3</v>
      </c>
      <c r="AG1678" s="1">
        <v>1</v>
      </c>
      <c r="AH1678" s="1">
        <v>0</v>
      </c>
      <c r="AI1678" s="1">
        <v>0</v>
      </c>
      <c r="AJ1678" s="1">
        <v>0</v>
      </c>
      <c r="AK1678" s="1">
        <v>1</v>
      </c>
      <c r="AL1678" s="1">
        <v>0</v>
      </c>
      <c r="AM1678" s="1">
        <v>1</v>
      </c>
      <c r="AN1678" s="1">
        <v>70</v>
      </c>
      <c r="AO1678" s="20" t="str">
        <f t="shared" si="495"/>
        <v>66+</v>
      </c>
      <c r="AP1678" s="1">
        <v>2477</v>
      </c>
      <c r="AQ1678" s="1">
        <v>0</v>
      </c>
      <c r="AR1678" s="1">
        <v>1</v>
      </c>
      <c r="AS1678" s="1">
        <v>0</v>
      </c>
      <c r="AT1678" s="1">
        <v>0</v>
      </c>
      <c r="AU1678" s="1">
        <v>0</v>
      </c>
      <c r="AV1678" s="1">
        <v>0</v>
      </c>
      <c r="AW1678" s="1">
        <v>1</v>
      </c>
      <c r="AX1678" s="1">
        <v>0</v>
      </c>
      <c r="AY1678" s="1">
        <v>0</v>
      </c>
      <c r="AZ1678" s="1">
        <v>953</v>
      </c>
      <c r="BA1678" s="23">
        <v>42372</v>
      </c>
      <c r="BB1678" s="25">
        <f t="shared" si="496"/>
        <v>1</v>
      </c>
      <c r="BC1678" s="25" t="str">
        <f t="shared" si="497"/>
        <v>January</v>
      </c>
      <c r="BD1678" s="25">
        <v>1</v>
      </c>
      <c r="BE1678" t="str">
        <f t="shared" si="498"/>
        <v>1209,80763,High income,38,Low spender,0.000470512487153771,0,0,17,674,168,108,192,42,231,1415,0.476325088339223,0.118727915194346,0.0763250883392226,0.135689045936396,0.0296819787985866,0.163250883392226,1,5,11,6,23,0.0434782608695652,0.217391304347826,0.478260869565217,0.260869565217391,3,1,0,0,0,1,0,1,70,66+,2477,0,1,0,0,0,0,1,0,0,953</v>
      </c>
    </row>
    <row r="1679" spans="1:57" ht="13.2" x14ac:dyDescent="0.25">
      <c r="A1679" s="8">
        <v>550</v>
      </c>
      <c r="B1679" s="1">
        <v>70321</v>
      </c>
      <c r="C1679" s="8" t="str">
        <f t="shared" si="499"/>
        <v>High income</v>
      </c>
      <c r="D1679" s="31">
        <v>712</v>
      </c>
      <c r="E1679" s="34" t="str">
        <f t="shared" si="500"/>
        <v>High spender</v>
      </c>
      <c r="F1679" s="10">
        <f t="shared" si="494"/>
        <v>1.012499822243711E-2</v>
      </c>
      <c r="G1679" s="1">
        <v>0</v>
      </c>
      <c r="H1679" s="1">
        <v>0</v>
      </c>
      <c r="I1679" s="1">
        <v>6</v>
      </c>
      <c r="J1679" s="1">
        <v>303</v>
      </c>
      <c r="K1679" s="1">
        <v>23</v>
      </c>
      <c r="L1679" s="1">
        <v>751</v>
      </c>
      <c r="M1679" s="1">
        <v>82</v>
      </c>
      <c r="N1679" s="1">
        <v>26</v>
      </c>
      <c r="O1679" s="1">
        <v>191</v>
      </c>
      <c r="P1679" s="8">
        <f t="shared" si="501"/>
        <v>1376</v>
      </c>
      <c r="Q1679" s="10">
        <f t="shared" si="502"/>
        <v>0.22020348837209303</v>
      </c>
      <c r="R1679" s="10">
        <f t="shared" si="503"/>
        <v>1.6715116279069766E-2</v>
      </c>
      <c r="S1679" s="10">
        <f t="shared" si="504"/>
        <v>0.54578488372093026</v>
      </c>
      <c r="T1679" s="10">
        <f t="shared" si="505"/>
        <v>5.9593023255813955E-2</v>
      </c>
      <c r="U1679" s="10">
        <f t="shared" si="506"/>
        <v>1.8895348837209301E-2</v>
      </c>
      <c r="V1679" s="10">
        <f t="shared" si="507"/>
        <v>0.13880813953488372</v>
      </c>
      <c r="W1679" s="1">
        <v>1</v>
      </c>
      <c r="X1679" s="1">
        <v>6</v>
      </c>
      <c r="Y1679" s="1">
        <v>5</v>
      </c>
      <c r="Z1679" s="1">
        <v>13</v>
      </c>
      <c r="AA1679" s="8">
        <f t="shared" si="508"/>
        <v>25</v>
      </c>
      <c r="AB1679" s="10">
        <f t="shared" si="509"/>
        <v>0.04</v>
      </c>
      <c r="AC1679" s="10">
        <f t="shared" si="510"/>
        <v>0.24</v>
      </c>
      <c r="AD1679" s="10">
        <f t="shared" si="511"/>
        <v>0.2</v>
      </c>
      <c r="AE1679" s="10">
        <f t="shared" si="512"/>
        <v>0.52</v>
      </c>
      <c r="AF1679" s="1">
        <v>4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1</v>
      </c>
      <c r="AN1679" s="1">
        <v>73</v>
      </c>
      <c r="AO1679" s="20" t="str">
        <f t="shared" si="495"/>
        <v>66+</v>
      </c>
      <c r="AP1679" s="1">
        <v>2688</v>
      </c>
      <c r="AQ1679" s="1">
        <v>0</v>
      </c>
      <c r="AR1679" s="1">
        <v>0</v>
      </c>
      <c r="AS1679" s="1">
        <v>0</v>
      </c>
      <c r="AT1679" s="1">
        <v>1</v>
      </c>
      <c r="AU1679" s="1">
        <v>0</v>
      </c>
      <c r="AV1679" s="1">
        <v>0</v>
      </c>
      <c r="AW1679" s="1">
        <v>1</v>
      </c>
      <c r="AX1679" s="1">
        <v>0</v>
      </c>
      <c r="AY1679" s="1">
        <v>0</v>
      </c>
      <c r="AZ1679" s="1">
        <v>994</v>
      </c>
      <c r="BA1679" s="23">
        <v>42161</v>
      </c>
      <c r="BB1679" s="25">
        <f t="shared" si="496"/>
        <v>6</v>
      </c>
      <c r="BC1679" s="25" t="str">
        <f t="shared" si="497"/>
        <v>June</v>
      </c>
      <c r="BD1679" s="25">
        <v>1</v>
      </c>
      <c r="BE1679" t="str">
        <f t="shared" si="498"/>
        <v>550,70321,High income,712,High spender,0.0101249982224371,0,0,6,303,23,751,82,26,191,1376,0.220203488372093,0.0167151162790698,0.54578488372093,0.059593023255814,0.0188953488372093,0.138808139534884,1,6,5,13,25,0.04,0.24,0.2,0.52,4,0,0,0,0,0,0,1,73,66+,2688,0,0,0,1,0,0,1,0,0,994</v>
      </c>
    </row>
    <row r="1680" spans="1:57" ht="13.2" x14ac:dyDescent="0.25">
      <c r="A1680" s="8">
        <v>644</v>
      </c>
      <c r="B1680" s="1">
        <v>72071</v>
      </c>
      <c r="C1680" s="8" t="str">
        <f t="shared" si="499"/>
        <v>High income</v>
      </c>
      <c r="D1680" s="31">
        <v>475</v>
      </c>
      <c r="E1680" s="34" t="str">
        <f t="shared" si="500"/>
        <v>Low spender</v>
      </c>
      <c r="F1680" s="10">
        <f t="shared" si="494"/>
        <v>6.5907230370051756E-3</v>
      </c>
      <c r="G1680" s="1">
        <v>0</v>
      </c>
      <c r="H1680" s="1">
        <v>1</v>
      </c>
      <c r="I1680" s="1">
        <v>4</v>
      </c>
      <c r="J1680" s="1">
        <v>531</v>
      </c>
      <c r="K1680" s="1">
        <v>69</v>
      </c>
      <c r="L1680" s="1">
        <v>300</v>
      </c>
      <c r="M1680" s="1">
        <v>150</v>
      </c>
      <c r="N1680" s="1">
        <v>138</v>
      </c>
      <c r="O1680" s="1">
        <v>150</v>
      </c>
      <c r="P1680" s="8">
        <f t="shared" si="501"/>
        <v>1338</v>
      </c>
      <c r="Q1680" s="10">
        <f t="shared" si="502"/>
        <v>0.39686098654708518</v>
      </c>
      <c r="R1680" s="10">
        <f t="shared" si="503"/>
        <v>5.1569506726457402E-2</v>
      </c>
      <c r="S1680" s="10">
        <f t="shared" si="504"/>
        <v>0.22421524663677131</v>
      </c>
      <c r="T1680" s="10">
        <f t="shared" si="505"/>
        <v>0.11210762331838565</v>
      </c>
      <c r="U1680" s="10">
        <f t="shared" si="506"/>
        <v>0.1031390134529148</v>
      </c>
      <c r="V1680" s="10">
        <f t="shared" si="507"/>
        <v>0.11210762331838565</v>
      </c>
      <c r="W1680" s="1">
        <v>3</v>
      </c>
      <c r="X1680" s="1">
        <v>5</v>
      </c>
      <c r="Y1680" s="1">
        <v>4</v>
      </c>
      <c r="Z1680" s="1">
        <v>8</v>
      </c>
      <c r="AA1680" s="8">
        <f t="shared" si="508"/>
        <v>20</v>
      </c>
      <c r="AB1680" s="10">
        <f t="shared" si="509"/>
        <v>0.15</v>
      </c>
      <c r="AC1680" s="10">
        <f t="shared" si="510"/>
        <v>0.25</v>
      </c>
      <c r="AD1680" s="10">
        <f t="shared" si="511"/>
        <v>0.2</v>
      </c>
      <c r="AE1680" s="10">
        <f t="shared" si="512"/>
        <v>0.4</v>
      </c>
      <c r="AF1680" s="1">
        <v>2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66</v>
      </c>
      <c r="AO1680" s="20" t="str">
        <f t="shared" si="495"/>
        <v>66+</v>
      </c>
      <c r="AP1680" s="1">
        <v>2659</v>
      </c>
      <c r="AQ1680" s="1">
        <v>1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1</v>
      </c>
      <c r="AX1680" s="1">
        <v>0</v>
      </c>
      <c r="AY1680" s="1">
        <v>0</v>
      </c>
      <c r="AZ1680" s="1">
        <v>1038</v>
      </c>
      <c r="BA1680" s="23">
        <v>42190</v>
      </c>
      <c r="BB1680" s="25">
        <f t="shared" si="496"/>
        <v>7</v>
      </c>
      <c r="BC1680" s="25" t="str">
        <f t="shared" si="497"/>
        <v>July</v>
      </c>
      <c r="BD1680" s="25">
        <v>1</v>
      </c>
      <c r="BE1680" t="str">
        <f t="shared" si="498"/>
        <v>644,72071,High income,475,Low spender,0.00659072303700518,0,1,4,531,69,300,150,138,150,1338,0.396860986547085,0.0515695067264574,0.224215246636771,0.112107623318386,0.103139013452915,0.112107623318386,3,5,4,8,20,0.15,0.25,0.2,0.4,2,0,0,0,0,0,0,0,66,66+,2659,1,0,0,0,0,0,1,0,0,1038</v>
      </c>
    </row>
    <row r="1681" spans="1:57" ht="13.2" x14ac:dyDescent="0.25">
      <c r="A1681" s="8">
        <v>928</v>
      </c>
      <c r="B1681" s="1">
        <v>79689</v>
      </c>
      <c r="C1681" s="8" t="str">
        <f t="shared" si="499"/>
        <v>High income</v>
      </c>
      <c r="D1681" s="31">
        <v>1288</v>
      </c>
      <c r="E1681" s="34" t="str">
        <f t="shared" si="500"/>
        <v>High spender</v>
      </c>
      <c r="F1681" s="10">
        <f t="shared" si="494"/>
        <v>1.6162833013339355E-2</v>
      </c>
      <c r="G1681" s="1">
        <v>0</v>
      </c>
      <c r="H1681" s="1">
        <v>0</v>
      </c>
      <c r="I1681" s="1">
        <v>65</v>
      </c>
      <c r="J1681" s="1">
        <v>311</v>
      </c>
      <c r="K1681" s="1">
        <v>26</v>
      </c>
      <c r="L1681" s="1">
        <v>640</v>
      </c>
      <c r="M1681" s="1">
        <v>180</v>
      </c>
      <c r="N1681" s="1">
        <v>37</v>
      </c>
      <c r="O1681" s="1">
        <v>121</v>
      </c>
      <c r="P1681" s="8">
        <f t="shared" si="501"/>
        <v>1315</v>
      </c>
      <c r="Q1681" s="10">
        <f t="shared" si="502"/>
        <v>0.23650190114068442</v>
      </c>
      <c r="R1681" s="10">
        <f t="shared" si="503"/>
        <v>1.9771863117870721E-2</v>
      </c>
      <c r="S1681" s="10">
        <f t="shared" si="504"/>
        <v>0.48669201520912547</v>
      </c>
      <c r="T1681" s="10">
        <f t="shared" si="505"/>
        <v>0.13688212927756654</v>
      </c>
      <c r="U1681" s="10">
        <f t="shared" si="506"/>
        <v>2.8136882129277566E-2</v>
      </c>
      <c r="V1681" s="10">
        <f t="shared" si="507"/>
        <v>9.2015209125475284E-2</v>
      </c>
      <c r="W1681" s="1">
        <v>1</v>
      </c>
      <c r="X1681" s="1">
        <v>4</v>
      </c>
      <c r="Y1681" s="1">
        <v>9</v>
      </c>
      <c r="Z1681" s="1">
        <v>13</v>
      </c>
      <c r="AA1681" s="8">
        <f t="shared" si="508"/>
        <v>27</v>
      </c>
      <c r="AB1681" s="10">
        <f t="shared" si="509"/>
        <v>3.7037037037037035E-2</v>
      </c>
      <c r="AC1681" s="10">
        <f t="shared" si="510"/>
        <v>0.14814814814814814</v>
      </c>
      <c r="AD1681" s="10">
        <f t="shared" si="511"/>
        <v>0.33333333333333331</v>
      </c>
      <c r="AE1681" s="10">
        <f t="shared" si="512"/>
        <v>0.48148148148148145</v>
      </c>
      <c r="AF1681" s="1">
        <v>2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44</v>
      </c>
      <c r="AO1681" s="20" t="str">
        <f t="shared" si="495"/>
        <v>36-50</v>
      </c>
      <c r="AP1681" s="1">
        <v>2572</v>
      </c>
      <c r="AQ1681" s="1">
        <v>0</v>
      </c>
      <c r="AR1681" s="1">
        <v>0</v>
      </c>
      <c r="AS1681" s="1">
        <v>1</v>
      </c>
      <c r="AT1681" s="1">
        <v>0</v>
      </c>
      <c r="AU1681" s="1">
        <v>0</v>
      </c>
      <c r="AV1681" s="1">
        <v>1</v>
      </c>
      <c r="AW1681" s="1">
        <v>0</v>
      </c>
      <c r="AX1681" s="1">
        <v>0</v>
      </c>
      <c r="AY1681" s="1">
        <v>0</v>
      </c>
      <c r="AZ1681" s="1">
        <v>1073</v>
      </c>
      <c r="BA1681" s="23">
        <v>42277</v>
      </c>
      <c r="BB1681" s="25">
        <f t="shared" si="496"/>
        <v>9</v>
      </c>
      <c r="BC1681" s="25" t="str">
        <f t="shared" si="497"/>
        <v>September</v>
      </c>
      <c r="BD1681" s="25">
        <v>1</v>
      </c>
      <c r="BE1681" t="str">
        <f t="shared" si="498"/>
        <v>928,79689,High income,1288,High spender,0.0161628330133394,0,0,65,311,26,640,180,37,121,1315,0.236501901140684,0.0197718631178707,0.486692015209125,0.136882129277567,0.0281368821292776,0.0920152091254753,1,4,9,13,27,0.037037037037037,0.148148148148148,0.333333333333333,0.481481481481481,2,0,0,0,0,0,0,0,44,36-50,2572,0,0,1,0,0,1,0,0,0,1073</v>
      </c>
    </row>
    <row r="1682" spans="1:57" ht="13.2" x14ac:dyDescent="0.25">
      <c r="A1682" s="8">
        <v>398</v>
      </c>
      <c r="B1682" s="1">
        <v>72228</v>
      </c>
      <c r="C1682" s="8" t="str">
        <f t="shared" si="499"/>
        <v>High income</v>
      </c>
      <c r="D1682" s="31">
        <v>224</v>
      </c>
      <c r="E1682" s="34" t="str">
        <f t="shared" si="500"/>
        <v>Low spender</v>
      </c>
      <c r="F1682" s="10">
        <f t="shared" si="494"/>
        <v>3.1012903583097968E-3</v>
      </c>
      <c r="G1682" s="1">
        <v>0</v>
      </c>
      <c r="H1682" s="1">
        <v>0</v>
      </c>
      <c r="I1682" s="1">
        <v>87</v>
      </c>
      <c r="J1682" s="1">
        <v>631</v>
      </c>
      <c r="K1682" s="1">
        <v>28</v>
      </c>
      <c r="L1682" s="1">
        <v>491</v>
      </c>
      <c r="M1682" s="1">
        <v>30</v>
      </c>
      <c r="N1682" s="1">
        <v>14</v>
      </c>
      <c r="O1682" s="1">
        <v>56</v>
      </c>
      <c r="P1682" s="8">
        <f t="shared" si="501"/>
        <v>1250</v>
      </c>
      <c r="Q1682" s="10">
        <f t="shared" si="502"/>
        <v>0.50480000000000003</v>
      </c>
      <c r="R1682" s="10">
        <f t="shared" si="503"/>
        <v>2.24E-2</v>
      </c>
      <c r="S1682" s="10">
        <f t="shared" si="504"/>
        <v>0.39279999999999998</v>
      </c>
      <c r="T1682" s="10">
        <f t="shared" si="505"/>
        <v>2.4E-2</v>
      </c>
      <c r="U1682" s="10">
        <f t="shared" si="506"/>
        <v>1.12E-2</v>
      </c>
      <c r="V1682" s="10">
        <f t="shared" si="507"/>
        <v>4.48E-2</v>
      </c>
      <c r="W1682" s="1">
        <v>1</v>
      </c>
      <c r="X1682" s="1">
        <v>6</v>
      </c>
      <c r="Y1682" s="1">
        <v>7</v>
      </c>
      <c r="Z1682" s="1">
        <v>8</v>
      </c>
      <c r="AA1682" s="8">
        <f t="shared" si="508"/>
        <v>22</v>
      </c>
      <c r="AB1682" s="10">
        <f t="shared" si="509"/>
        <v>4.5454545454545456E-2</v>
      </c>
      <c r="AC1682" s="10">
        <f t="shared" si="510"/>
        <v>0.27272727272727271</v>
      </c>
      <c r="AD1682" s="10">
        <f t="shared" si="511"/>
        <v>0.31818181818181818</v>
      </c>
      <c r="AE1682" s="10">
        <f t="shared" si="512"/>
        <v>0.36363636363636365</v>
      </c>
      <c r="AF1682" s="1">
        <v>3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68</v>
      </c>
      <c r="AO1682" s="20" t="str">
        <f t="shared" si="495"/>
        <v>66+</v>
      </c>
      <c r="AP1682" s="1">
        <v>2738</v>
      </c>
      <c r="AQ1682" s="1">
        <v>0</v>
      </c>
      <c r="AR1682" s="1">
        <v>0</v>
      </c>
      <c r="AS1682" s="1">
        <v>1</v>
      </c>
      <c r="AT1682" s="1">
        <v>0</v>
      </c>
      <c r="AU1682" s="1">
        <v>0</v>
      </c>
      <c r="AV1682" s="1">
        <v>0</v>
      </c>
      <c r="AW1682" s="1">
        <v>1</v>
      </c>
      <c r="AX1682" s="1">
        <v>0</v>
      </c>
      <c r="AY1682" s="1">
        <v>0</v>
      </c>
      <c r="AZ1682" s="1">
        <v>1138</v>
      </c>
      <c r="BA1682" s="23">
        <v>42111</v>
      </c>
      <c r="BB1682" s="25">
        <f t="shared" si="496"/>
        <v>4</v>
      </c>
      <c r="BC1682" s="25" t="str">
        <f t="shared" si="497"/>
        <v>April</v>
      </c>
      <c r="BD1682" s="25">
        <v>1</v>
      </c>
      <c r="BE1682" t="str">
        <f t="shared" si="498"/>
        <v>398,72228,High income,224,Low spender,0.0031012903583098,0,0,87,631,28,491,30,14,56,1250,0.5048,0.0224,0.3928,0.024,0.0112,0.0448,1,6,7,8,22,0.0454545454545455,0.272727272727273,0.318181818181818,0.363636363636364,3,0,0,0,0,0,0,0,68,66+,2738,0,0,1,0,0,0,1,0,0,1138</v>
      </c>
    </row>
    <row r="1683" spans="1:57" ht="13.2" x14ac:dyDescent="0.25">
      <c r="A1683" s="8">
        <v>1588</v>
      </c>
      <c r="B1683" s="1">
        <v>75922</v>
      </c>
      <c r="C1683" s="8" t="str">
        <f t="shared" si="499"/>
        <v>High income</v>
      </c>
      <c r="D1683" s="31">
        <v>41</v>
      </c>
      <c r="E1683" s="34" t="str">
        <f t="shared" si="500"/>
        <v>Low spender</v>
      </c>
      <c r="F1683" s="10">
        <f t="shared" si="494"/>
        <v>5.4002792339506332E-4</v>
      </c>
      <c r="G1683" s="1">
        <v>0</v>
      </c>
      <c r="H1683" s="1">
        <v>0</v>
      </c>
      <c r="I1683" s="1">
        <v>60</v>
      </c>
      <c r="J1683" s="1">
        <v>265</v>
      </c>
      <c r="K1683" s="1">
        <v>138</v>
      </c>
      <c r="L1683" s="1">
        <v>553</v>
      </c>
      <c r="M1683" s="1">
        <v>224</v>
      </c>
      <c r="N1683" s="1">
        <v>23</v>
      </c>
      <c r="O1683" s="1">
        <v>92</v>
      </c>
      <c r="P1683" s="8">
        <f t="shared" si="501"/>
        <v>1295</v>
      </c>
      <c r="Q1683" s="10">
        <f t="shared" si="502"/>
        <v>0.20463320463320464</v>
      </c>
      <c r="R1683" s="10">
        <f t="shared" si="503"/>
        <v>0.10656370656370656</v>
      </c>
      <c r="S1683" s="10">
        <f t="shared" si="504"/>
        <v>0.42702702702702705</v>
      </c>
      <c r="T1683" s="10">
        <f t="shared" si="505"/>
        <v>0.17297297297297298</v>
      </c>
      <c r="U1683" s="10">
        <f t="shared" si="506"/>
        <v>1.7760617760617759E-2</v>
      </c>
      <c r="V1683" s="10">
        <f t="shared" si="507"/>
        <v>7.1042471042471037E-2</v>
      </c>
      <c r="W1683" s="1">
        <v>1</v>
      </c>
      <c r="X1683" s="1">
        <v>4</v>
      </c>
      <c r="Y1683" s="1">
        <v>4</v>
      </c>
      <c r="Z1683" s="1">
        <v>9</v>
      </c>
      <c r="AA1683" s="8">
        <f t="shared" si="508"/>
        <v>18</v>
      </c>
      <c r="AB1683" s="10">
        <f t="shared" si="509"/>
        <v>5.5555555555555552E-2</v>
      </c>
      <c r="AC1683" s="10">
        <f t="shared" si="510"/>
        <v>0.22222222222222221</v>
      </c>
      <c r="AD1683" s="10">
        <f t="shared" si="511"/>
        <v>0.22222222222222221</v>
      </c>
      <c r="AE1683" s="10">
        <f t="shared" si="512"/>
        <v>0.5</v>
      </c>
      <c r="AF1683" s="1">
        <v>1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52</v>
      </c>
      <c r="AO1683" s="20" t="str">
        <f t="shared" si="495"/>
        <v>50-65</v>
      </c>
      <c r="AP1683" s="1">
        <v>2361</v>
      </c>
      <c r="AQ1683" s="1">
        <v>0</v>
      </c>
      <c r="AR1683" s="1">
        <v>0</v>
      </c>
      <c r="AS1683" s="1">
        <v>1</v>
      </c>
      <c r="AT1683" s="1">
        <v>0</v>
      </c>
      <c r="AU1683" s="1">
        <v>0</v>
      </c>
      <c r="AV1683" s="1">
        <v>0</v>
      </c>
      <c r="AW1683" s="1">
        <v>1</v>
      </c>
      <c r="AX1683" s="1">
        <v>0</v>
      </c>
      <c r="AY1683" s="1">
        <v>0</v>
      </c>
      <c r="AZ1683" s="1">
        <v>1111</v>
      </c>
      <c r="BA1683" s="23">
        <v>42488</v>
      </c>
      <c r="BB1683" s="25">
        <f t="shared" si="496"/>
        <v>4</v>
      </c>
      <c r="BC1683" s="25" t="str">
        <f t="shared" si="497"/>
        <v>April</v>
      </c>
      <c r="BD1683" s="25">
        <v>1</v>
      </c>
      <c r="BE1683" t="str">
        <f t="shared" si="498"/>
        <v>1588,75922,High income,41,Low spender,0.000540027923395063,0,0,60,265,138,553,224,23,92,1295,0.204633204633205,0.106563706563707,0.427027027027027,0.172972972972973,0.0177606177606178,0.071042471042471,1,4,4,9,18,0.0555555555555556,0.222222222222222,0.222222222222222,0.5,1,0,0,0,0,0,0,0,52,50-65,2361,0,0,1,0,0,0,1,0,0,1111</v>
      </c>
    </row>
    <row r="1684" spans="1:57" ht="13.2" x14ac:dyDescent="0.25">
      <c r="A1684" s="8">
        <v>878</v>
      </c>
      <c r="B1684" s="1">
        <v>75032</v>
      </c>
      <c r="C1684" s="8" t="str">
        <f t="shared" si="499"/>
        <v>High income</v>
      </c>
      <c r="D1684" s="31">
        <v>889</v>
      </c>
      <c r="E1684" s="34" t="str">
        <f t="shared" si="500"/>
        <v>High spender</v>
      </c>
      <c r="F1684" s="10">
        <f t="shared" si="494"/>
        <v>1.184827806802431E-2</v>
      </c>
      <c r="G1684" s="1">
        <v>0</v>
      </c>
      <c r="H1684" s="1">
        <v>1</v>
      </c>
      <c r="I1684" s="1">
        <v>74</v>
      </c>
      <c r="J1684" s="1">
        <v>952</v>
      </c>
      <c r="K1684" s="1">
        <v>12</v>
      </c>
      <c r="L1684" s="1">
        <v>180</v>
      </c>
      <c r="M1684" s="1">
        <v>47</v>
      </c>
      <c r="N1684" s="1">
        <v>12</v>
      </c>
      <c r="O1684" s="1">
        <v>12</v>
      </c>
      <c r="P1684" s="8">
        <f t="shared" si="501"/>
        <v>1215</v>
      </c>
      <c r="Q1684" s="10">
        <f t="shared" si="502"/>
        <v>0.78353909465020577</v>
      </c>
      <c r="R1684" s="10">
        <f t="shared" si="503"/>
        <v>9.876543209876543E-3</v>
      </c>
      <c r="S1684" s="10">
        <f t="shared" si="504"/>
        <v>0.14814814814814814</v>
      </c>
      <c r="T1684" s="10">
        <f t="shared" si="505"/>
        <v>3.868312757201646E-2</v>
      </c>
      <c r="U1684" s="10">
        <f t="shared" si="506"/>
        <v>9.876543209876543E-3</v>
      </c>
      <c r="V1684" s="10">
        <f t="shared" si="507"/>
        <v>9.876543209876543E-3</v>
      </c>
      <c r="W1684" s="1">
        <v>2</v>
      </c>
      <c r="X1684" s="1">
        <v>5</v>
      </c>
      <c r="Y1684" s="1">
        <v>4</v>
      </c>
      <c r="Z1684" s="1">
        <v>9</v>
      </c>
      <c r="AA1684" s="8">
        <f t="shared" si="508"/>
        <v>20</v>
      </c>
      <c r="AB1684" s="10">
        <f t="shared" si="509"/>
        <v>0.1</v>
      </c>
      <c r="AC1684" s="10">
        <f t="shared" si="510"/>
        <v>0.25</v>
      </c>
      <c r="AD1684" s="10">
        <f t="shared" si="511"/>
        <v>0.2</v>
      </c>
      <c r="AE1684" s="10">
        <f t="shared" si="512"/>
        <v>0.45</v>
      </c>
      <c r="AF1684" s="1">
        <v>3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61</v>
      </c>
      <c r="AO1684" s="20" t="str">
        <f t="shared" si="495"/>
        <v>50-65</v>
      </c>
      <c r="AP1684" s="1">
        <v>2586</v>
      </c>
      <c r="AQ1684" s="1">
        <v>0</v>
      </c>
      <c r="AR1684" s="1">
        <v>1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1</v>
      </c>
      <c r="AZ1684" s="1">
        <v>1191</v>
      </c>
      <c r="BA1684" s="23">
        <v>42263</v>
      </c>
      <c r="BB1684" s="25">
        <f t="shared" si="496"/>
        <v>9</v>
      </c>
      <c r="BC1684" s="25" t="str">
        <f t="shared" si="497"/>
        <v>September</v>
      </c>
      <c r="BD1684" s="25">
        <v>1</v>
      </c>
      <c r="BE1684" t="str">
        <f t="shared" si="498"/>
        <v>878,75032,High income,889,High spender,0.0118482780680243,0,1,74,952,12,180,47,12,12,1215,0.783539094650206,0.00987654320987654,0.148148148148148,0.0386831275720165,0.00987654320987654,0.00987654320987654,2,5,4,9,20,0.1,0.25,0.2,0.45,3,0,0,0,0,0,0,0,61,50-65,2586,0,1,0,0,0,0,0,0,1,1191</v>
      </c>
    </row>
    <row r="1685" spans="1:57" ht="13.2" x14ac:dyDescent="0.25">
      <c r="A1685" s="8">
        <v>1205</v>
      </c>
      <c r="B1685" s="1">
        <v>74290</v>
      </c>
      <c r="C1685" s="8" t="str">
        <f t="shared" si="499"/>
        <v>High income</v>
      </c>
      <c r="D1685" s="31">
        <v>300</v>
      </c>
      <c r="E1685" s="34" t="str">
        <f t="shared" si="500"/>
        <v>Low spender</v>
      </c>
      <c r="F1685" s="10">
        <f t="shared" si="494"/>
        <v>4.0382285637367071E-3</v>
      </c>
      <c r="G1685" s="1">
        <v>0</v>
      </c>
      <c r="H1685" s="1">
        <v>1</v>
      </c>
      <c r="I1685" s="1">
        <v>70</v>
      </c>
      <c r="J1685" s="1">
        <v>1121</v>
      </c>
      <c r="K1685" s="1">
        <v>0</v>
      </c>
      <c r="L1685" s="1">
        <v>72</v>
      </c>
      <c r="M1685" s="1">
        <v>0</v>
      </c>
      <c r="N1685" s="1">
        <v>12</v>
      </c>
      <c r="O1685" s="1">
        <v>12</v>
      </c>
      <c r="P1685" s="8">
        <f t="shared" si="501"/>
        <v>1217</v>
      </c>
      <c r="Q1685" s="10">
        <f t="shared" si="502"/>
        <v>0.92111750205423171</v>
      </c>
      <c r="R1685" s="10">
        <f t="shared" si="503"/>
        <v>0</v>
      </c>
      <c r="S1685" s="10">
        <f t="shared" si="504"/>
        <v>5.9161873459326213E-2</v>
      </c>
      <c r="T1685" s="10">
        <f t="shared" si="505"/>
        <v>0</v>
      </c>
      <c r="U1685" s="10">
        <f t="shared" si="506"/>
        <v>9.8603122432210349E-3</v>
      </c>
      <c r="V1685" s="10">
        <f t="shared" si="507"/>
        <v>9.8603122432210349E-3</v>
      </c>
      <c r="W1685" s="1">
        <v>4</v>
      </c>
      <c r="X1685" s="1">
        <v>10</v>
      </c>
      <c r="Y1685" s="1">
        <v>8</v>
      </c>
      <c r="Z1685" s="1">
        <v>10</v>
      </c>
      <c r="AA1685" s="8">
        <f t="shared" si="508"/>
        <v>32</v>
      </c>
      <c r="AB1685" s="10">
        <f t="shared" si="509"/>
        <v>0.125</v>
      </c>
      <c r="AC1685" s="10">
        <f t="shared" si="510"/>
        <v>0.3125</v>
      </c>
      <c r="AD1685" s="10">
        <f t="shared" si="511"/>
        <v>0.25</v>
      </c>
      <c r="AE1685" s="10">
        <f t="shared" si="512"/>
        <v>0.3125</v>
      </c>
      <c r="AF1685" s="1">
        <v>6</v>
      </c>
      <c r="AG1685" s="1">
        <v>1</v>
      </c>
      <c r="AH1685" s="1">
        <v>0</v>
      </c>
      <c r="AI1685" s="1">
        <v>0</v>
      </c>
      <c r="AJ1685" s="1">
        <v>1</v>
      </c>
      <c r="AK1685" s="1">
        <v>0</v>
      </c>
      <c r="AL1685" s="1">
        <v>0</v>
      </c>
      <c r="AM1685" s="1">
        <v>0</v>
      </c>
      <c r="AN1685" s="1">
        <v>49</v>
      </c>
      <c r="AO1685" s="20" t="str">
        <f t="shared" si="495"/>
        <v>36-50</v>
      </c>
      <c r="AP1685" s="1">
        <v>2480</v>
      </c>
      <c r="AQ1685" s="1">
        <v>1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1</v>
      </c>
      <c r="AY1685" s="1">
        <v>0</v>
      </c>
      <c r="AZ1685" s="1">
        <v>1193</v>
      </c>
      <c r="BA1685" s="23">
        <v>42369</v>
      </c>
      <c r="BB1685" s="25">
        <f t="shared" si="496"/>
        <v>12</v>
      </c>
      <c r="BC1685" s="25" t="str">
        <f t="shared" si="497"/>
        <v>December</v>
      </c>
      <c r="BD1685" s="25">
        <v>1</v>
      </c>
      <c r="BE1685" t="str">
        <f t="shared" si="498"/>
        <v>1205,74290,High income,300,Low spender,0.00403822856373671,0,1,70,1121,0,72,0,12,12,1217,0.921117502054232,0,0.0591618734593262,0,0.00986031224322103,0.00986031224322103,4,10,8,10,32,0.125,0.3125,0.25,0.3125,6,1,0,0,1,0,0,0,49,36-50,2480,1,0,0,0,0,0,0,1,0,1193</v>
      </c>
    </row>
    <row r="1686" spans="1:57" ht="13.2" x14ac:dyDescent="0.25">
      <c r="A1686" s="8">
        <v>305</v>
      </c>
      <c r="B1686" s="1">
        <v>81300</v>
      </c>
      <c r="C1686" s="8" t="str">
        <f t="shared" si="499"/>
        <v>High income</v>
      </c>
      <c r="D1686" s="31">
        <v>1146</v>
      </c>
      <c r="E1686" s="34" t="str">
        <f t="shared" si="500"/>
        <v>High spender</v>
      </c>
      <c r="F1686" s="10">
        <f t="shared" si="494"/>
        <v>1.4095940959409595E-2</v>
      </c>
      <c r="G1686" s="1">
        <v>0</v>
      </c>
      <c r="H1686" s="1">
        <v>1</v>
      </c>
      <c r="I1686" s="1">
        <v>17</v>
      </c>
      <c r="J1686" s="1">
        <v>1004</v>
      </c>
      <c r="K1686" s="1">
        <v>12</v>
      </c>
      <c r="L1686" s="1">
        <v>145</v>
      </c>
      <c r="M1686" s="1">
        <v>32</v>
      </c>
      <c r="N1686" s="1">
        <v>12</v>
      </c>
      <c r="O1686" s="1">
        <v>36</v>
      </c>
      <c r="P1686" s="8">
        <f t="shared" si="501"/>
        <v>1241</v>
      </c>
      <c r="Q1686" s="10">
        <f t="shared" si="502"/>
        <v>0.80902497985495569</v>
      </c>
      <c r="R1686" s="10">
        <f t="shared" si="503"/>
        <v>9.6696212731668015E-3</v>
      </c>
      <c r="S1686" s="10">
        <f t="shared" si="504"/>
        <v>0.11684125705076551</v>
      </c>
      <c r="T1686" s="10">
        <f t="shared" si="505"/>
        <v>2.5785656728444802E-2</v>
      </c>
      <c r="U1686" s="10">
        <f t="shared" si="506"/>
        <v>9.6696212731668015E-3</v>
      </c>
      <c r="V1686" s="10">
        <f t="shared" si="507"/>
        <v>2.9008863819500404E-2</v>
      </c>
      <c r="W1686" s="1">
        <v>3</v>
      </c>
      <c r="X1686" s="1">
        <v>10</v>
      </c>
      <c r="Y1686" s="1">
        <v>3</v>
      </c>
      <c r="Z1686" s="1">
        <v>5</v>
      </c>
      <c r="AA1686" s="8">
        <f t="shared" si="508"/>
        <v>21</v>
      </c>
      <c r="AB1686" s="10">
        <f t="shared" si="509"/>
        <v>0.14285714285714285</v>
      </c>
      <c r="AC1686" s="10">
        <f t="shared" si="510"/>
        <v>0.47619047619047616</v>
      </c>
      <c r="AD1686" s="10">
        <f t="shared" si="511"/>
        <v>0.14285714285714285</v>
      </c>
      <c r="AE1686" s="10">
        <f t="shared" si="512"/>
        <v>0.23809523809523808</v>
      </c>
      <c r="AF1686" s="1">
        <v>5</v>
      </c>
      <c r="AG1686" s="1">
        <v>1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1</v>
      </c>
      <c r="AN1686" s="1">
        <v>57</v>
      </c>
      <c r="AO1686" s="20" t="str">
        <f t="shared" si="495"/>
        <v>50-65</v>
      </c>
      <c r="AP1686" s="1">
        <v>2766</v>
      </c>
      <c r="AQ1686" s="1">
        <v>0</v>
      </c>
      <c r="AR1686" s="1">
        <v>1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1</v>
      </c>
      <c r="AZ1686" s="1">
        <v>1169</v>
      </c>
      <c r="BA1686" s="23">
        <v>42083</v>
      </c>
      <c r="BB1686" s="25">
        <f t="shared" si="496"/>
        <v>3</v>
      </c>
      <c r="BC1686" s="25" t="str">
        <f t="shared" si="497"/>
        <v>March</v>
      </c>
      <c r="BD1686" s="25">
        <v>1</v>
      </c>
      <c r="BE1686" t="str">
        <f t="shared" si="498"/>
        <v>305,81300,High income,1146,High spender,0.0140959409594096,0,1,17,1004,12,145,32,12,36,1241,0.809024979854956,0.0096696212731668,0.116841257050766,0.0257856567284448,0.0096696212731668,0.0290088638195004,3,10,3,5,21,0.142857142857143,0.476190476190476,0.142857142857143,0.238095238095238,5,1,0,0,0,0,0,1,57,50-65,2766,0,1,0,0,0,0,0,0,1,1169</v>
      </c>
    </row>
    <row r="1687" spans="1:57" ht="13.2" x14ac:dyDescent="0.25">
      <c r="A1687" s="8">
        <v>707</v>
      </c>
      <c r="B1687" s="1">
        <v>64504</v>
      </c>
      <c r="C1687" s="8" t="str">
        <f t="shared" si="499"/>
        <v>High income</v>
      </c>
      <c r="D1687" s="31">
        <v>1588</v>
      </c>
      <c r="E1687" s="34" t="str">
        <f t="shared" si="500"/>
        <v>High spender</v>
      </c>
      <c r="F1687" s="10">
        <f t="shared" si="494"/>
        <v>2.4618628302120797E-2</v>
      </c>
      <c r="G1687" s="1">
        <v>1</v>
      </c>
      <c r="H1687" s="1">
        <v>2</v>
      </c>
      <c r="I1687" s="1">
        <v>81</v>
      </c>
      <c r="J1687" s="1">
        <v>986</v>
      </c>
      <c r="K1687" s="1">
        <v>36</v>
      </c>
      <c r="L1687" s="1">
        <v>168</v>
      </c>
      <c r="M1687" s="1">
        <v>16</v>
      </c>
      <c r="N1687" s="1">
        <v>0</v>
      </c>
      <c r="O1687" s="1">
        <v>108</v>
      </c>
      <c r="P1687" s="8">
        <f t="shared" si="501"/>
        <v>1314</v>
      </c>
      <c r="Q1687" s="10">
        <f t="shared" si="502"/>
        <v>0.75038051750380519</v>
      </c>
      <c r="R1687" s="10">
        <f t="shared" si="503"/>
        <v>2.7397260273972601E-2</v>
      </c>
      <c r="S1687" s="10">
        <f t="shared" si="504"/>
        <v>0.12785388127853881</v>
      </c>
      <c r="T1687" s="10">
        <f t="shared" si="505"/>
        <v>1.2176560121765601E-2</v>
      </c>
      <c r="U1687" s="10">
        <f t="shared" si="506"/>
        <v>0</v>
      </c>
      <c r="V1687" s="10">
        <f t="shared" si="507"/>
        <v>8.2191780821917804E-2</v>
      </c>
      <c r="W1687" s="1">
        <v>7</v>
      </c>
      <c r="X1687" s="1">
        <v>11</v>
      </c>
      <c r="Y1687" s="1">
        <v>3</v>
      </c>
      <c r="Z1687" s="1">
        <v>4</v>
      </c>
      <c r="AA1687" s="8">
        <f t="shared" si="508"/>
        <v>25</v>
      </c>
      <c r="AB1687" s="10">
        <f t="shared" si="509"/>
        <v>0.28000000000000003</v>
      </c>
      <c r="AC1687" s="10">
        <f t="shared" si="510"/>
        <v>0.44</v>
      </c>
      <c r="AD1687" s="10">
        <f t="shared" si="511"/>
        <v>0.12</v>
      </c>
      <c r="AE1687" s="10">
        <f t="shared" si="512"/>
        <v>0.16</v>
      </c>
      <c r="AF1687" s="1">
        <v>7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1</v>
      </c>
      <c r="AN1687" s="1">
        <v>67</v>
      </c>
      <c r="AO1687" s="20" t="str">
        <f t="shared" si="495"/>
        <v>66+</v>
      </c>
      <c r="AP1687" s="1">
        <v>2641</v>
      </c>
      <c r="AQ1687" s="1">
        <v>0</v>
      </c>
      <c r="AR1687" s="1">
        <v>0</v>
      </c>
      <c r="AS1687" s="1">
        <v>0</v>
      </c>
      <c r="AT1687" s="1">
        <v>1</v>
      </c>
      <c r="AU1687" s="1">
        <v>0</v>
      </c>
      <c r="AV1687" s="1">
        <v>0</v>
      </c>
      <c r="AW1687" s="1">
        <v>0</v>
      </c>
      <c r="AX1687" s="1">
        <v>0</v>
      </c>
      <c r="AY1687" s="1">
        <v>1</v>
      </c>
      <c r="AZ1687" s="1">
        <v>1098</v>
      </c>
      <c r="BA1687" s="23">
        <v>42208</v>
      </c>
      <c r="BB1687" s="25">
        <f t="shared" si="496"/>
        <v>7</v>
      </c>
      <c r="BC1687" s="25" t="str">
        <f t="shared" si="497"/>
        <v>July</v>
      </c>
      <c r="BD1687" s="25">
        <v>1</v>
      </c>
      <c r="BE1687" t="str">
        <f t="shared" si="498"/>
        <v>707,64504,High income,1588,High spender,0.0246186283021208,1,2,81,986,36,168,16,0,108,1314,0.750380517503805,0.0273972602739726,0.127853881278539,0.0121765601217656,0,0.0821917808219178,7,11,3,4,25,0.28,0.44,0.12,0.16,7,0,0,0,0,0,0,1,67,66+,2641,0,0,0,1,0,0,0,0,1,1098</v>
      </c>
    </row>
    <row r="1688" spans="1:57" ht="13.2" x14ac:dyDescent="0.25">
      <c r="A1688" s="8">
        <v>595</v>
      </c>
      <c r="B1688" s="1">
        <v>61996</v>
      </c>
      <c r="C1688" s="8" t="str">
        <f t="shared" si="499"/>
        <v>High income</v>
      </c>
      <c r="D1688" s="31">
        <v>547</v>
      </c>
      <c r="E1688" s="34" t="str">
        <f t="shared" si="500"/>
        <v>Low spender</v>
      </c>
      <c r="F1688" s="10">
        <f t="shared" si="494"/>
        <v>8.8231498806374611E-3</v>
      </c>
      <c r="G1688" s="1">
        <v>0</v>
      </c>
      <c r="H1688" s="1">
        <v>1</v>
      </c>
      <c r="I1688" s="1">
        <v>27</v>
      </c>
      <c r="J1688" s="1">
        <v>1050</v>
      </c>
      <c r="K1688" s="1">
        <v>12</v>
      </c>
      <c r="L1688" s="1">
        <v>144</v>
      </c>
      <c r="M1688" s="1">
        <v>0</v>
      </c>
      <c r="N1688" s="1">
        <v>0</v>
      </c>
      <c r="O1688" s="1">
        <v>24</v>
      </c>
      <c r="P1688" s="8">
        <f t="shared" si="501"/>
        <v>1230</v>
      </c>
      <c r="Q1688" s="10">
        <f t="shared" si="502"/>
        <v>0.85365853658536583</v>
      </c>
      <c r="R1688" s="10">
        <f t="shared" si="503"/>
        <v>9.7560975609756097E-3</v>
      </c>
      <c r="S1688" s="10">
        <f t="shared" si="504"/>
        <v>0.11707317073170732</v>
      </c>
      <c r="T1688" s="10">
        <f t="shared" si="505"/>
        <v>0</v>
      </c>
      <c r="U1688" s="10">
        <f t="shared" si="506"/>
        <v>0</v>
      </c>
      <c r="V1688" s="10">
        <f t="shared" si="507"/>
        <v>1.9512195121951219E-2</v>
      </c>
      <c r="W1688" s="1">
        <v>3</v>
      </c>
      <c r="X1688" s="1">
        <v>6</v>
      </c>
      <c r="Y1688" s="1">
        <v>4</v>
      </c>
      <c r="Z1688" s="1">
        <v>8</v>
      </c>
      <c r="AA1688" s="8">
        <f t="shared" si="508"/>
        <v>21</v>
      </c>
      <c r="AB1688" s="10">
        <f t="shared" si="509"/>
        <v>0.14285714285714285</v>
      </c>
      <c r="AC1688" s="10">
        <f t="shared" si="510"/>
        <v>0.2857142857142857</v>
      </c>
      <c r="AD1688" s="10">
        <f t="shared" si="511"/>
        <v>0.19047619047619047</v>
      </c>
      <c r="AE1688" s="10">
        <f t="shared" si="512"/>
        <v>0.38095238095238093</v>
      </c>
      <c r="AF1688" s="1">
        <v>5</v>
      </c>
      <c r="AG1688" s="1">
        <v>1</v>
      </c>
      <c r="AH1688" s="1">
        <v>1</v>
      </c>
      <c r="AI1688" s="1">
        <v>0</v>
      </c>
      <c r="AJ1688" s="1">
        <v>1</v>
      </c>
      <c r="AK1688" s="1">
        <v>0</v>
      </c>
      <c r="AL1688" s="1">
        <v>0</v>
      </c>
      <c r="AM1688" s="1">
        <v>1</v>
      </c>
      <c r="AN1688" s="1">
        <v>43</v>
      </c>
      <c r="AO1688" s="20" t="str">
        <f t="shared" si="495"/>
        <v>36-50</v>
      </c>
      <c r="AP1688" s="1">
        <v>2673</v>
      </c>
      <c r="AQ1688" s="1">
        <v>0</v>
      </c>
      <c r="AR1688" s="1">
        <v>1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1</v>
      </c>
      <c r="AZ1688" s="1">
        <v>1182</v>
      </c>
      <c r="BA1688" s="23">
        <v>42176</v>
      </c>
      <c r="BB1688" s="25">
        <f t="shared" si="496"/>
        <v>6</v>
      </c>
      <c r="BC1688" s="25" t="str">
        <f t="shared" si="497"/>
        <v>June</v>
      </c>
      <c r="BD1688" s="25">
        <v>1</v>
      </c>
      <c r="BE1688" t="str">
        <f t="shared" si="498"/>
        <v>595,61996,High income,547,Low spender,0.00882314988063746,0,1,27,1050,12,144,0,0,24,1230,0.853658536585366,0.00975609756097561,0.117073170731707,0,0,0.0195121951219512,3,6,4,8,21,0.142857142857143,0.285714285714286,0.19047619047619,0.380952380952381,5,1,1,0,1,0,0,1,43,36-50,2673,0,1,0,0,0,0,0,0,1,1182</v>
      </c>
    </row>
    <row r="1689" spans="1:57" ht="13.2" x14ac:dyDescent="0.25">
      <c r="A1689" s="8">
        <v>449</v>
      </c>
      <c r="B1689" s="1">
        <v>83837</v>
      </c>
      <c r="C1689" s="8" t="str">
        <f t="shared" si="499"/>
        <v>High income</v>
      </c>
      <c r="D1689" s="31">
        <v>537</v>
      </c>
      <c r="E1689" s="34" t="str">
        <f t="shared" si="500"/>
        <v>Low spender</v>
      </c>
      <c r="F1689" s="10">
        <f t="shared" si="494"/>
        <v>6.4052864487040327E-3</v>
      </c>
      <c r="G1689" s="1">
        <v>0</v>
      </c>
      <c r="H1689" s="1">
        <v>0</v>
      </c>
      <c r="I1689" s="1">
        <v>79</v>
      </c>
      <c r="J1689" s="1">
        <v>847</v>
      </c>
      <c r="K1689" s="1">
        <v>66</v>
      </c>
      <c r="L1689" s="1">
        <v>119</v>
      </c>
      <c r="M1689" s="1">
        <v>86</v>
      </c>
      <c r="N1689" s="1">
        <v>89</v>
      </c>
      <c r="O1689" s="1">
        <v>111</v>
      </c>
      <c r="P1689" s="8">
        <f t="shared" si="501"/>
        <v>1318</v>
      </c>
      <c r="Q1689" s="10">
        <f t="shared" si="502"/>
        <v>0.64264036418816384</v>
      </c>
      <c r="R1689" s="10">
        <f t="shared" si="503"/>
        <v>5.007587253414264E-2</v>
      </c>
      <c r="S1689" s="10">
        <f t="shared" si="504"/>
        <v>9.028831562974203E-2</v>
      </c>
      <c r="T1689" s="10">
        <f t="shared" si="505"/>
        <v>6.525037936267071E-2</v>
      </c>
      <c r="U1689" s="10">
        <f t="shared" si="506"/>
        <v>6.7526555386949919E-2</v>
      </c>
      <c r="V1689" s="10">
        <f t="shared" si="507"/>
        <v>8.4218512898330808E-2</v>
      </c>
      <c r="W1689" s="1">
        <v>1</v>
      </c>
      <c r="X1689" s="1">
        <v>9</v>
      </c>
      <c r="Y1689" s="1">
        <v>10</v>
      </c>
      <c r="Z1689" s="1">
        <v>5</v>
      </c>
      <c r="AA1689" s="8">
        <f t="shared" si="508"/>
        <v>25</v>
      </c>
      <c r="AB1689" s="10">
        <f t="shared" si="509"/>
        <v>0.04</v>
      </c>
      <c r="AC1689" s="10">
        <f t="shared" si="510"/>
        <v>0.36</v>
      </c>
      <c r="AD1689" s="10">
        <f t="shared" si="511"/>
        <v>0.4</v>
      </c>
      <c r="AE1689" s="10">
        <f t="shared" si="512"/>
        <v>0.2</v>
      </c>
      <c r="AF1689" s="1">
        <v>4</v>
      </c>
      <c r="AG1689" s="1">
        <v>1</v>
      </c>
      <c r="AH1689" s="1">
        <v>0</v>
      </c>
      <c r="AI1689" s="1">
        <v>0</v>
      </c>
      <c r="AJ1689" s="1">
        <v>1</v>
      </c>
      <c r="AK1689" s="1">
        <v>0</v>
      </c>
      <c r="AL1689" s="1">
        <v>0</v>
      </c>
      <c r="AM1689" s="1">
        <v>1</v>
      </c>
      <c r="AN1689" s="1">
        <v>72</v>
      </c>
      <c r="AO1689" s="20" t="str">
        <f t="shared" si="495"/>
        <v>66+</v>
      </c>
      <c r="AP1689" s="1">
        <v>2719</v>
      </c>
      <c r="AQ1689" s="1">
        <v>0</v>
      </c>
      <c r="AR1689" s="1">
        <v>1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1</v>
      </c>
      <c r="AZ1689" s="1">
        <v>1096</v>
      </c>
      <c r="BA1689" s="23">
        <v>42130</v>
      </c>
      <c r="BB1689" s="25">
        <f t="shared" si="496"/>
        <v>5</v>
      </c>
      <c r="BC1689" s="25" t="str">
        <f t="shared" si="497"/>
        <v>May</v>
      </c>
      <c r="BD1689" s="25">
        <v>1</v>
      </c>
      <c r="BE1689" t="str">
        <f t="shared" si="498"/>
        <v>449,83837,High income,537,Low spender,0.00640528644870403,0,0,79,847,66,119,86,89,111,1318,0.642640364188164,0.0500758725341426,0.090288315629742,0.0652503793626707,0.0675265553869499,0.0842185128983308,1,9,10,5,25,0.04,0.36,0.4,0.2,4,1,0,0,1,0,0,1,72,66+,2719,0,1,0,0,0,0,0,0,1,1096</v>
      </c>
    </row>
    <row r="1690" spans="1:57" ht="13.2" x14ac:dyDescent="0.25">
      <c r="A1690" s="8">
        <v>564</v>
      </c>
      <c r="B1690" s="1">
        <v>54959</v>
      </c>
      <c r="C1690" s="8" t="str">
        <f t="shared" si="499"/>
        <v>High income</v>
      </c>
      <c r="D1690" s="31">
        <v>44</v>
      </c>
      <c r="E1690" s="34" t="str">
        <f t="shared" si="500"/>
        <v>Low spender</v>
      </c>
      <c r="F1690" s="10">
        <f t="shared" si="494"/>
        <v>8.0059680852999512E-4</v>
      </c>
      <c r="G1690" s="1">
        <v>0</v>
      </c>
      <c r="H1690" s="1">
        <v>1</v>
      </c>
      <c r="I1690" s="1">
        <v>55</v>
      </c>
      <c r="J1690" s="1">
        <v>1148</v>
      </c>
      <c r="K1690" s="1">
        <v>0</v>
      </c>
      <c r="L1690" s="1">
        <v>60</v>
      </c>
      <c r="M1690" s="1">
        <v>0</v>
      </c>
      <c r="N1690" s="1">
        <v>0</v>
      </c>
      <c r="O1690" s="1">
        <v>24</v>
      </c>
      <c r="P1690" s="8">
        <f t="shared" si="501"/>
        <v>1232</v>
      </c>
      <c r="Q1690" s="10">
        <f t="shared" si="502"/>
        <v>0.93181818181818177</v>
      </c>
      <c r="R1690" s="10">
        <f t="shared" si="503"/>
        <v>0</v>
      </c>
      <c r="S1690" s="10">
        <f t="shared" si="504"/>
        <v>4.8701298701298704E-2</v>
      </c>
      <c r="T1690" s="10">
        <f t="shared" si="505"/>
        <v>0</v>
      </c>
      <c r="U1690" s="10">
        <f t="shared" si="506"/>
        <v>0</v>
      </c>
      <c r="V1690" s="10">
        <f t="shared" si="507"/>
        <v>1.948051948051948E-2</v>
      </c>
      <c r="W1690" s="1">
        <v>3</v>
      </c>
      <c r="X1690" s="1">
        <v>9</v>
      </c>
      <c r="Y1690" s="1">
        <v>5</v>
      </c>
      <c r="Z1690" s="1">
        <v>4</v>
      </c>
      <c r="AA1690" s="8">
        <f t="shared" si="508"/>
        <v>21</v>
      </c>
      <c r="AB1690" s="10">
        <f t="shared" si="509"/>
        <v>0.14285714285714285</v>
      </c>
      <c r="AC1690" s="10">
        <f t="shared" si="510"/>
        <v>0.42857142857142855</v>
      </c>
      <c r="AD1690" s="10">
        <f t="shared" si="511"/>
        <v>0.23809523809523808</v>
      </c>
      <c r="AE1690" s="10">
        <f t="shared" si="512"/>
        <v>0.19047619047619047</v>
      </c>
      <c r="AF1690" s="1">
        <v>7</v>
      </c>
      <c r="AG1690" s="1">
        <v>0</v>
      </c>
      <c r="AH1690" s="1">
        <v>0</v>
      </c>
      <c r="AI1690" s="1">
        <v>0</v>
      </c>
      <c r="AJ1690" s="1">
        <v>1</v>
      </c>
      <c r="AK1690" s="1">
        <v>0</v>
      </c>
      <c r="AL1690" s="1">
        <v>0</v>
      </c>
      <c r="AM1690" s="1">
        <v>1</v>
      </c>
      <c r="AN1690" s="1">
        <v>59</v>
      </c>
      <c r="AO1690" s="20" t="str">
        <f t="shared" si="495"/>
        <v>50-65</v>
      </c>
      <c r="AP1690" s="1">
        <v>2685</v>
      </c>
      <c r="AQ1690" s="1">
        <v>1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1</v>
      </c>
      <c r="AZ1690" s="1">
        <v>1184</v>
      </c>
      <c r="BA1690" s="23">
        <v>42164</v>
      </c>
      <c r="BB1690" s="25">
        <f t="shared" si="496"/>
        <v>6</v>
      </c>
      <c r="BC1690" s="25" t="str">
        <f t="shared" si="497"/>
        <v>June</v>
      </c>
      <c r="BD1690" s="25">
        <v>1</v>
      </c>
      <c r="BE1690" t="str">
        <f t="shared" si="498"/>
        <v>564,54959,High income,44,Low spender,0.000800596808529995,0,1,55,1148,0,60,0,0,24,1232,0.931818181818182,0,0.0487012987012987,0,0,0.0194805194805195,3,9,5,4,21,0.142857142857143,0.428571428571429,0.238095238095238,0.19047619047619,7,0,0,0,1,0,0,1,59,50-65,2685,1,0,0,0,0,0,0,0,1,1184</v>
      </c>
    </row>
    <row r="1691" spans="1:57" ht="13.2" x14ac:dyDescent="0.25">
      <c r="A1691" s="8">
        <v>184</v>
      </c>
      <c r="B1691" s="1">
        <v>58656</v>
      </c>
      <c r="C1691" s="8" t="str">
        <f t="shared" si="499"/>
        <v>High income</v>
      </c>
      <c r="D1691" s="31">
        <v>447</v>
      </c>
      <c r="E1691" s="34" t="str">
        <f t="shared" si="500"/>
        <v>Low spender</v>
      </c>
      <c r="F1691" s="10">
        <f t="shared" si="494"/>
        <v>7.6207037643207859E-3</v>
      </c>
      <c r="G1691" s="1">
        <v>0</v>
      </c>
      <c r="H1691" s="1">
        <v>1</v>
      </c>
      <c r="I1691" s="1">
        <v>25</v>
      </c>
      <c r="J1691" s="1">
        <v>962</v>
      </c>
      <c r="K1691" s="1">
        <v>12</v>
      </c>
      <c r="L1691" s="1">
        <v>194</v>
      </c>
      <c r="M1691" s="1">
        <v>16</v>
      </c>
      <c r="N1691" s="1">
        <v>24</v>
      </c>
      <c r="O1691" s="1">
        <v>12</v>
      </c>
      <c r="P1691" s="8">
        <f t="shared" si="501"/>
        <v>1220</v>
      </c>
      <c r="Q1691" s="10">
        <f t="shared" si="502"/>
        <v>0.78852459016393439</v>
      </c>
      <c r="R1691" s="10">
        <f t="shared" si="503"/>
        <v>9.8360655737704927E-3</v>
      </c>
      <c r="S1691" s="10">
        <f t="shared" si="504"/>
        <v>0.15901639344262294</v>
      </c>
      <c r="T1691" s="10">
        <f t="shared" si="505"/>
        <v>1.3114754098360656E-2</v>
      </c>
      <c r="U1691" s="10">
        <f t="shared" si="506"/>
        <v>1.9672131147540985E-2</v>
      </c>
      <c r="V1691" s="10">
        <f t="shared" si="507"/>
        <v>9.8360655737704927E-3</v>
      </c>
      <c r="W1691" s="1">
        <v>4</v>
      </c>
      <c r="X1691" s="1">
        <v>7</v>
      </c>
      <c r="Y1691" s="1">
        <v>8</v>
      </c>
      <c r="Z1691" s="1">
        <v>13</v>
      </c>
      <c r="AA1691" s="8">
        <f t="shared" si="508"/>
        <v>32</v>
      </c>
      <c r="AB1691" s="10">
        <f t="shared" si="509"/>
        <v>0.125</v>
      </c>
      <c r="AC1691" s="10">
        <f t="shared" si="510"/>
        <v>0.21875</v>
      </c>
      <c r="AD1691" s="10">
        <f t="shared" si="511"/>
        <v>0.25</v>
      </c>
      <c r="AE1691" s="10">
        <f t="shared" si="512"/>
        <v>0.40625</v>
      </c>
      <c r="AF1691" s="1">
        <v>6</v>
      </c>
      <c r="AG1691" s="1">
        <v>0</v>
      </c>
      <c r="AH1691" s="1">
        <v>0</v>
      </c>
      <c r="AI1691" s="1">
        <v>0</v>
      </c>
      <c r="AJ1691" s="1">
        <v>0</v>
      </c>
      <c r="AK1691" s="1">
        <v>1</v>
      </c>
      <c r="AL1691" s="1">
        <v>0</v>
      </c>
      <c r="AM1691" s="1">
        <v>0</v>
      </c>
      <c r="AN1691" s="1">
        <v>64</v>
      </c>
      <c r="AO1691" s="20" t="str">
        <f t="shared" si="495"/>
        <v>50-65</v>
      </c>
      <c r="AP1691" s="1">
        <v>2806</v>
      </c>
      <c r="AQ1691" s="1">
        <v>0</v>
      </c>
      <c r="AR1691" s="1">
        <v>0</v>
      </c>
      <c r="AS1691" s="1">
        <v>0</v>
      </c>
      <c r="AT1691" s="1">
        <v>1</v>
      </c>
      <c r="AU1691" s="1">
        <v>0</v>
      </c>
      <c r="AV1691" s="1">
        <v>0</v>
      </c>
      <c r="AW1691" s="1">
        <v>0</v>
      </c>
      <c r="AX1691" s="1">
        <v>1</v>
      </c>
      <c r="AY1691" s="1">
        <v>0</v>
      </c>
      <c r="AZ1691" s="1">
        <v>1196</v>
      </c>
      <c r="BA1691" s="23">
        <v>42043</v>
      </c>
      <c r="BB1691" s="25">
        <f t="shared" si="496"/>
        <v>2</v>
      </c>
      <c r="BC1691" s="25" t="str">
        <f t="shared" si="497"/>
        <v>February</v>
      </c>
      <c r="BD1691" s="25">
        <v>1</v>
      </c>
      <c r="BE1691" t="str">
        <f t="shared" si="498"/>
        <v>184,58656,High income,447,Low spender,0.00762070376432079,0,1,25,962,12,194,16,24,12,1220,0.788524590163934,0.00983606557377049,0.159016393442623,0.0131147540983607,0.019672131147541,0.00983606557377049,4,7,8,13,32,0.125,0.21875,0.25,0.40625,6,0,0,0,0,1,0,0,64,50-65,2806,0,0,0,1,0,0,0,1,0,1196</v>
      </c>
    </row>
    <row r="1692" spans="1:57" ht="13.2" x14ac:dyDescent="0.25">
      <c r="A1692" s="8">
        <v>1774</v>
      </c>
      <c r="B1692" s="1">
        <v>71022</v>
      </c>
      <c r="C1692" s="8" t="str">
        <f t="shared" si="499"/>
        <v>High income</v>
      </c>
      <c r="D1692" s="31">
        <v>55</v>
      </c>
      <c r="E1692" s="34" t="str">
        <f t="shared" si="500"/>
        <v>Low spender</v>
      </c>
      <c r="F1692" s="10">
        <f t="shared" si="494"/>
        <v>7.7440792993720251E-4</v>
      </c>
      <c r="G1692" s="1">
        <v>0</v>
      </c>
      <c r="H1692" s="1">
        <v>1</v>
      </c>
      <c r="I1692" s="1">
        <v>30</v>
      </c>
      <c r="J1692" s="1">
        <v>909</v>
      </c>
      <c r="K1692" s="1">
        <v>12</v>
      </c>
      <c r="L1692" s="1">
        <v>278</v>
      </c>
      <c r="M1692" s="1">
        <v>0</v>
      </c>
      <c r="N1692" s="1">
        <v>12</v>
      </c>
      <c r="O1692" s="1">
        <v>242</v>
      </c>
      <c r="P1692" s="8">
        <f t="shared" si="501"/>
        <v>1453</v>
      </c>
      <c r="Q1692" s="10">
        <f t="shared" si="502"/>
        <v>0.6256022023399862</v>
      </c>
      <c r="R1692" s="10">
        <f t="shared" si="503"/>
        <v>8.2587749483826571E-3</v>
      </c>
      <c r="S1692" s="10">
        <f t="shared" si="504"/>
        <v>0.19132828630419821</v>
      </c>
      <c r="T1692" s="10">
        <f t="shared" si="505"/>
        <v>0</v>
      </c>
      <c r="U1692" s="10">
        <f t="shared" si="506"/>
        <v>8.2587749483826571E-3</v>
      </c>
      <c r="V1692" s="10">
        <f t="shared" si="507"/>
        <v>0.16655196145905024</v>
      </c>
      <c r="W1692" s="1">
        <v>3</v>
      </c>
      <c r="X1692" s="1">
        <v>5</v>
      </c>
      <c r="Y1692" s="1">
        <v>2</v>
      </c>
      <c r="Z1692" s="1">
        <v>11</v>
      </c>
      <c r="AA1692" s="8">
        <f t="shared" si="508"/>
        <v>21</v>
      </c>
      <c r="AB1692" s="10">
        <f t="shared" si="509"/>
        <v>0.14285714285714285</v>
      </c>
      <c r="AC1692" s="10">
        <f t="shared" si="510"/>
        <v>0.23809523809523808</v>
      </c>
      <c r="AD1692" s="10">
        <f t="shared" si="511"/>
        <v>9.5238095238095233E-2</v>
      </c>
      <c r="AE1692" s="10">
        <f t="shared" si="512"/>
        <v>0.52380952380952384</v>
      </c>
      <c r="AF1692" s="1">
        <v>8</v>
      </c>
      <c r="AG1692" s="1">
        <v>0</v>
      </c>
      <c r="AH1692" s="1">
        <v>0</v>
      </c>
      <c r="AI1692" s="1">
        <v>1</v>
      </c>
      <c r="AJ1692" s="1">
        <v>0</v>
      </c>
      <c r="AK1692" s="1">
        <v>0</v>
      </c>
      <c r="AL1692" s="1">
        <v>0</v>
      </c>
      <c r="AM1692" s="1">
        <v>0</v>
      </c>
      <c r="AN1692" s="1">
        <v>42</v>
      </c>
      <c r="AO1692" s="20" t="str">
        <f t="shared" si="495"/>
        <v>36-50</v>
      </c>
      <c r="AP1692" s="1">
        <v>2297</v>
      </c>
      <c r="AQ1692" s="1">
        <v>1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1</v>
      </c>
      <c r="AX1692" s="1">
        <v>0</v>
      </c>
      <c r="AY1692" s="1">
        <v>0</v>
      </c>
      <c r="AZ1692" s="1">
        <v>969</v>
      </c>
      <c r="BA1692" s="23">
        <v>42552</v>
      </c>
      <c r="BB1692" s="25">
        <f t="shared" si="496"/>
        <v>7</v>
      </c>
      <c r="BC1692" s="25" t="str">
        <f t="shared" si="497"/>
        <v>July</v>
      </c>
      <c r="BD1692" s="25">
        <v>1</v>
      </c>
      <c r="BE1692" t="str">
        <f t="shared" si="498"/>
        <v>1774,71022,High income,55,Low spender,0.000774407929937203,0,1,30,909,12,278,0,12,242,1453,0.625602202339986,0.00825877494838266,0.191328286304198,0,0.00825877494838266,0.16655196145905,3,5,2,11,21,0.142857142857143,0.238095238095238,0.0952380952380952,0.523809523809524,8,0,0,1,0,0,0,0,42,36-50,2297,1,0,0,0,0,0,1,0,0,969</v>
      </c>
    </row>
    <row r="1693" spans="1:57" ht="13.2" x14ac:dyDescent="0.25">
      <c r="A1693" s="8">
        <v>997</v>
      </c>
      <c r="B1693" s="1">
        <v>84574</v>
      </c>
      <c r="C1693" s="8" t="str">
        <f t="shared" si="499"/>
        <v>High income</v>
      </c>
      <c r="D1693" s="31">
        <v>21</v>
      </c>
      <c r="E1693" s="34" t="str">
        <f t="shared" si="500"/>
        <v>Low spender</v>
      </c>
      <c r="F1693" s="10">
        <f t="shared" si="494"/>
        <v>2.4830326104949513E-4</v>
      </c>
      <c r="G1693" s="1">
        <v>0</v>
      </c>
      <c r="H1693" s="1">
        <v>0</v>
      </c>
      <c r="I1693" s="1">
        <v>72</v>
      </c>
      <c r="J1693" s="1">
        <v>387</v>
      </c>
      <c r="K1693" s="1">
        <v>20</v>
      </c>
      <c r="L1693" s="1">
        <v>713</v>
      </c>
      <c r="M1693" s="1">
        <v>38</v>
      </c>
      <c r="N1693" s="1">
        <v>54</v>
      </c>
      <c r="O1693" s="1">
        <v>163</v>
      </c>
      <c r="P1693" s="8">
        <f t="shared" si="501"/>
        <v>1375</v>
      </c>
      <c r="Q1693" s="10">
        <f t="shared" si="502"/>
        <v>0.28145454545454546</v>
      </c>
      <c r="R1693" s="10">
        <f t="shared" si="503"/>
        <v>1.4545454545454545E-2</v>
      </c>
      <c r="S1693" s="10">
        <f t="shared" si="504"/>
        <v>0.51854545454545453</v>
      </c>
      <c r="T1693" s="10">
        <f t="shared" si="505"/>
        <v>2.7636363636363636E-2</v>
      </c>
      <c r="U1693" s="10">
        <f t="shared" si="506"/>
        <v>3.9272727272727272E-2</v>
      </c>
      <c r="V1693" s="10">
        <f t="shared" si="507"/>
        <v>0.11854545454545455</v>
      </c>
      <c r="W1693" s="1">
        <v>1</v>
      </c>
      <c r="X1693" s="1">
        <v>9</v>
      </c>
      <c r="Y1693" s="1">
        <v>11</v>
      </c>
      <c r="Z1693" s="1">
        <v>11</v>
      </c>
      <c r="AA1693" s="8">
        <f t="shared" si="508"/>
        <v>32</v>
      </c>
      <c r="AB1693" s="10">
        <f t="shared" si="509"/>
        <v>3.125E-2</v>
      </c>
      <c r="AC1693" s="10">
        <f t="shared" si="510"/>
        <v>0.28125</v>
      </c>
      <c r="AD1693" s="10">
        <f t="shared" si="511"/>
        <v>0.34375</v>
      </c>
      <c r="AE1693" s="10">
        <f t="shared" si="512"/>
        <v>0.34375</v>
      </c>
      <c r="AF1693" s="1">
        <v>5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68</v>
      </c>
      <c r="AO1693" s="20" t="str">
        <f t="shared" si="495"/>
        <v>66+</v>
      </c>
      <c r="AP1693" s="1">
        <v>2549</v>
      </c>
      <c r="AQ1693" s="1">
        <v>0</v>
      </c>
      <c r="AR1693" s="1">
        <v>0</v>
      </c>
      <c r="AS1693" s="1">
        <v>1</v>
      </c>
      <c r="AT1693" s="1">
        <v>0</v>
      </c>
      <c r="AU1693" s="1">
        <v>0</v>
      </c>
      <c r="AV1693" s="1">
        <v>0</v>
      </c>
      <c r="AW1693" s="1">
        <v>1</v>
      </c>
      <c r="AX1693" s="1">
        <v>0</v>
      </c>
      <c r="AY1693" s="1">
        <v>0</v>
      </c>
      <c r="AZ1693" s="1">
        <v>1049</v>
      </c>
      <c r="BA1693" s="23">
        <v>42300</v>
      </c>
      <c r="BB1693" s="25">
        <f t="shared" si="496"/>
        <v>10</v>
      </c>
      <c r="BC1693" s="25" t="str">
        <f t="shared" si="497"/>
        <v>October</v>
      </c>
      <c r="BD1693" s="25">
        <v>1</v>
      </c>
      <c r="BE1693" t="str">
        <f t="shared" si="498"/>
        <v>997,84574,High income,21,Low spender,0.000248303261049495,0,0,72,387,20,713,38,54,163,1375,0.281454545454545,0.0145454545454545,0.518545454545455,0.0276363636363636,0.0392727272727273,0.118545454545455,1,9,11,11,32,0.03125,0.28125,0.34375,0.34375,5,0,0,0,0,0,0,0,68,66+,2549,0,0,1,0,0,0,1,0,0,1049</v>
      </c>
    </row>
    <row r="1694" spans="1:57" ht="13.2" x14ac:dyDescent="0.25">
      <c r="A1694" s="8">
        <v>216</v>
      </c>
      <c r="B1694" s="1">
        <v>51563</v>
      </c>
      <c r="C1694" s="8" t="str">
        <f t="shared" si="499"/>
        <v>Low income</v>
      </c>
      <c r="D1694" s="31">
        <v>37</v>
      </c>
      <c r="E1694" s="34" t="str">
        <f t="shared" si="500"/>
        <v>Low spender</v>
      </c>
      <c r="F1694" s="10">
        <f t="shared" si="494"/>
        <v>7.1756879933285492E-4</v>
      </c>
      <c r="G1694" s="1">
        <v>0</v>
      </c>
      <c r="H1694" s="1">
        <v>0</v>
      </c>
      <c r="I1694" s="1">
        <v>60</v>
      </c>
      <c r="J1694" s="1">
        <v>1166</v>
      </c>
      <c r="K1694" s="1">
        <v>0</v>
      </c>
      <c r="L1694" s="1">
        <v>48</v>
      </c>
      <c r="M1694" s="1">
        <v>0</v>
      </c>
      <c r="N1694" s="1">
        <v>0</v>
      </c>
      <c r="O1694" s="1">
        <v>36</v>
      </c>
      <c r="P1694" s="8">
        <f t="shared" si="501"/>
        <v>1250</v>
      </c>
      <c r="Q1694" s="10">
        <f t="shared" si="502"/>
        <v>0.93279999999999996</v>
      </c>
      <c r="R1694" s="10">
        <f t="shared" si="503"/>
        <v>0</v>
      </c>
      <c r="S1694" s="10">
        <f t="shared" si="504"/>
        <v>3.8399999999999997E-2</v>
      </c>
      <c r="T1694" s="10">
        <f t="shared" si="505"/>
        <v>0</v>
      </c>
      <c r="U1694" s="10">
        <f t="shared" si="506"/>
        <v>0</v>
      </c>
      <c r="V1694" s="10">
        <f t="shared" si="507"/>
        <v>2.8799999999999999E-2</v>
      </c>
      <c r="W1694" s="1">
        <v>1</v>
      </c>
      <c r="X1694" s="1">
        <v>4</v>
      </c>
      <c r="Y1694" s="1">
        <v>4</v>
      </c>
      <c r="Z1694" s="1">
        <v>10</v>
      </c>
      <c r="AA1694" s="8">
        <f t="shared" si="508"/>
        <v>19</v>
      </c>
      <c r="AB1694" s="10">
        <f t="shared" si="509"/>
        <v>5.2631578947368418E-2</v>
      </c>
      <c r="AC1694" s="10">
        <f t="shared" si="510"/>
        <v>0.21052631578947367</v>
      </c>
      <c r="AD1694" s="10">
        <f t="shared" si="511"/>
        <v>0.21052631578947367</v>
      </c>
      <c r="AE1694" s="10">
        <f t="shared" si="512"/>
        <v>0.52631578947368418</v>
      </c>
      <c r="AF1694" s="1">
        <v>8</v>
      </c>
      <c r="AG1694" s="1">
        <v>0</v>
      </c>
      <c r="AH1694" s="1">
        <v>0</v>
      </c>
      <c r="AI1694" s="1">
        <v>0</v>
      </c>
      <c r="AJ1694" s="1">
        <v>1</v>
      </c>
      <c r="AK1694" s="1">
        <v>1</v>
      </c>
      <c r="AL1694" s="1">
        <v>0</v>
      </c>
      <c r="AM1694" s="1">
        <v>0</v>
      </c>
      <c r="AN1694" s="1">
        <v>33</v>
      </c>
      <c r="AO1694" s="20" t="str">
        <f t="shared" si="495"/>
        <v>24-35</v>
      </c>
      <c r="AP1694" s="1">
        <v>2795</v>
      </c>
      <c r="AQ1694" s="1">
        <v>0</v>
      </c>
      <c r="AR1694" s="1">
        <v>1</v>
      </c>
      <c r="AS1694" s="1">
        <v>0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1</v>
      </c>
      <c r="AZ1694" s="1">
        <v>1178</v>
      </c>
      <c r="BA1694" s="23">
        <v>42054</v>
      </c>
      <c r="BB1694" s="25">
        <f t="shared" si="496"/>
        <v>2</v>
      </c>
      <c r="BC1694" s="25" t="str">
        <f t="shared" si="497"/>
        <v>February</v>
      </c>
      <c r="BD1694" s="25">
        <v>1</v>
      </c>
      <c r="BE1694" t="str">
        <f t="shared" si="498"/>
        <v>216,51563,Low income,37,Low spender,0.000717568799332855,0,0,60,1166,0,48,0,0,36,1250,0.9328,0,0.0384,0,0,0.0288,1,4,4,10,19,0.0526315789473684,0.210526315789474,0.210526315789474,0.526315789473684,8,0,0,0,1,1,0,0,33,24-35,2795,0,1,0,0,0,0,0,0,1,1178</v>
      </c>
    </row>
    <row r="1695" spans="1:57" ht="13.2" x14ac:dyDescent="0.25">
      <c r="A1695" s="8">
        <v>38</v>
      </c>
      <c r="B1695" s="1">
        <v>62220</v>
      </c>
      <c r="C1695" s="8" t="str">
        <f t="shared" si="499"/>
        <v>High income</v>
      </c>
      <c r="D1695" s="31">
        <v>35</v>
      </c>
      <c r="E1695" s="34" t="str">
        <f t="shared" si="500"/>
        <v>Low spender</v>
      </c>
      <c r="F1695" s="10">
        <f t="shared" si="494"/>
        <v>5.6252009000321436E-4</v>
      </c>
      <c r="G1695" s="1">
        <v>0</v>
      </c>
      <c r="H1695" s="1">
        <v>1</v>
      </c>
      <c r="I1695" s="1">
        <v>55</v>
      </c>
      <c r="J1695" s="1">
        <v>799</v>
      </c>
      <c r="K1695" s="1">
        <v>12</v>
      </c>
      <c r="L1695" s="1">
        <v>375</v>
      </c>
      <c r="M1695" s="1">
        <v>16</v>
      </c>
      <c r="N1695" s="1">
        <v>12</v>
      </c>
      <c r="O1695" s="1">
        <v>12</v>
      </c>
      <c r="P1695" s="8">
        <f t="shared" si="501"/>
        <v>1226</v>
      </c>
      <c r="Q1695" s="10">
        <f t="shared" si="502"/>
        <v>0.65171288743882549</v>
      </c>
      <c r="R1695" s="10">
        <f t="shared" si="503"/>
        <v>9.7879282218597055E-3</v>
      </c>
      <c r="S1695" s="10">
        <f t="shared" si="504"/>
        <v>0.30587275693311583</v>
      </c>
      <c r="T1695" s="10">
        <f t="shared" si="505"/>
        <v>1.3050570962479609E-2</v>
      </c>
      <c r="U1695" s="10">
        <f t="shared" si="506"/>
        <v>9.7879282218597055E-3</v>
      </c>
      <c r="V1695" s="10">
        <f t="shared" si="507"/>
        <v>9.7879282218597055E-3</v>
      </c>
      <c r="W1695" s="1">
        <v>5</v>
      </c>
      <c r="X1695" s="1">
        <v>7</v>
      </c>
      <c r="Y1695" s="1">
        <v>6</v>
      </c>
      <c r="Z1695" s="1">
        <v>5</v>
      </c>
      <c r="AA1695" s="8">
        <f t="shared" si="508"/>
        <v>23</v>
      </c>
      <c r="AB1695" s="10">
        <f t="shared" si="509"/>
        <v>0.21739130434782608</v>
      </c>
      <c r="AC1695" s="10">
        <f t="shared" si="510"/>
        <v>0.30434782608695654</v>
      </c>
      <c r="AD1695" s="10">
        <f t="shared" si="511"/>
        <v>0.2608695652173913</v>
      </c>
      <c r="AE1695" s="10">
        <f t="shared" si="512"/>
        <v>0.21739130434782608</v>
      </c>
      <c r="AF1695" s="1">
        <v>6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1</v>
      </c>
      <c r="AN1695" s="1">
        <v>48</v>
      </c>
      <c r="AO1695" s="20" t="str">
        <f t="shared" si="495"/>
        <v>36-50</v>
      </c>
      <c r="AP1695" s="1">
        <v>2846</v>
      </c>
      <c r="AQ1695" s="1">
        <v>0</v>
      </c>
      <c r="AR1695" s="1">
        <v>0</v>
      </c>
      <c r="AS1695" s="1">
        <v>0</v>
      </c>
      <c r="AT1695" s="1">
        <v>1</v>
      </c>
      <c r="AU1695" s="1">
        <v>0</v>
      </c>
      <c r="AV1695" s="1">
        <v>0</v>
      </c>
      <c r="AW1695" s="1">
        <v>0</v>
      </c>
      <c r="AX1695" s="1">
        <v>0</v>
      </c>
      <c r="AY1695" s="1">
        <v>1</v>
      </c>
      <c r="AZ1695" s="1">
        <v>1202</v>
      </c>
      <c r="BA1695" s="23">
        <v>42003</v>
      </c>
      <c r="BB1695" s="25">
        <f t="shared" si="496"/>
        <v>12</v>
      </c>
      <c r="BC1695" s="25" t="str">
        <f t="shared" si="497"/>
        <v>December</v>
      </c>
      <c r="BD1695" s="25">
        <v>1</v>
      </c>
      <c r="BE1695" t="str">
        <f t="shared" si="498"/>
        <v>38,62220,High income,35,Low spender,0.000562520090003214,0,1,55,799,12,375,16,12,12,1226,0.651712887438825,0.00978792822185971,0.305872756933116,0.0130505709624796,0.00978792822185971,0.00978792822185971,5,7,6,5,23,0.217391304347826,0.304347826086957,0.260869565217391,0.217391304347826,6,0,0,0,0,0,0,1,48,36-50,2846,0,0,0,1,0,0,0,0,1,1202</v>
      </c>
    </row>
    <row r="1696" spans="1:57" ht="13.2" x14ac:dyDescent="0.25">
      <c r="A1696" s="8">
        <v>1722</v>
      </c>
      <c r="B1696" s="1">
        <v>56981</v>
      </c>
      <c r="C1696" s="8" t="str">
        <f t="shared" si="499"/>
        <v>High income</v>
      </c>
      <c r="D1696" s="31">
        <v>560</v>
      </c>
      <c r="E1696" s="34" t="str">
        <f t="shared" si="500"/>
        <v>Low spender</v>
      </c>
      <c r="F1696" s="10">
        <f t="shared" si="494"/>
        <v>9.8278373492918687E-3</v>
      </c>
      <c r="G1696" s="1">
        <v>0</v>
      </c>
      <c r="H1696" s="1">
        <v>0</v>
      </c>
      <c r="I1696" s="1">
        <v>91</v>
      </c>
      <c r="J1696" s="1">
        <v>908</v>
      </c>
      <c r="K1696" s="1">
        <v>48</v>
      </c>
      <c r="L1696" s="1">
        <v>217</v>
      </c>
      <c r="M1696" s="1">
        <v>32</v>
      </c>
      <c r="N1696" s="1">
        <v>12</v>
      </c>
      <c r="O1696" s="1">
        <v>24</v>
      </c>
      <c r="P1696" s="8">
        <f t="shared" si="501"/>
        <v>1241</v>
      </c>
      <c r="Q1696" s="10">
        <f t="shared" si="502"/>
        <v>0.73166800966962131</v>
      </c>
      <c r="R1696" s="10">
        <f t="shared" si="503"/>
        <v>3.8678485092667206E-2</v>
      </c>
      <c r="S1696" s="10">
        <f t="shared" si="504"/>
        <v>0.17485898468976632</v>
      </c>
      <c r="T1696" s="10">
        <f t="shared" si="505"/>
        <v>2.5785656728444802E-2</v>
      </c>
      <c r="U1696" s="10">
        <f t="shared" si="506"/>
        <v>9.6696212731668015E-3</v>
      </c>
      <c r="V1696" s="10">
        <f t="shared" si="507"/>
        <v>1.9339242546333603E-2</v>
      </c>
      <c r="W1696" s="1">
        <v>1</v>
      </c>
      <c r="X1696" s="1">
        <v>2</v>
      </c>
      <c r="Y1696" s="1">
        <v>3</v>
      </c>
      <c r="Z1696" s="1">
        <v>13</v>
      </c>
      <c r="AA1696" s="8">
        <f t="shared" si="508"/>
        <v>19</v>
      </c>
      <c r="AB1696" s="10">
        <f t="shared" si="509"/>
        <v>5.2631578947368418E-2</v>
      </c>
      <c r="AC1696" s="10">
        <f t="shared" si="510"/>
        <v>0.10526315789473684</v>
      </c>
      <c r="AD1696" s="10">
        <f t="shared" si="511"/>
        <v>0.15789473684210525</v>
      </c>
      <c r="AE1696" s="10">
        <f t="shared" si="512"/>
        <v>0.68421052631578949</v>
      </c>
      <c r="AF1696" s="1">
        <v>6</v>
      </c>
      <c r="AG1696" s="1">
        <v>0</v>
      </c>
      <c r="AH1696" s="1">
        <v>0</v>
      </c>
      <c r="AI1696" s="1">
        <v>0</v>
      </c>
      <c r="AJ1696" s="1">
        <v>1</v>
      </c>
      <c r="AK1696" s="1">
        <v>0</v>
      </c>
      <c r="AL1696" s="1">
        <v>0</v>
      </c>
      <c r="AM1696" s="1">
        <v>0</v>
      </c>
      <c r="AN1696" s="1">
        <v>39</v>
      </c>
      <c r="AO1696" s="20" t="str">
        <f t="shared" si="495"/>
        <v>36-50</v>
      </c>
      <c r="AP1696" s="1">
        <v>2314</v>
      </c>
      <c r="AQ1696" s="1">
        <v>1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1</v>
      </c>
      <c r="AX1696" s="1">
        <v>0</v>
      </c>
      <c r="AY1696" s="1">
        <v>0</v>
      </c>
      <c r="AZ1696" s="1">
        <v>1193</v>
      </c>
      <c r="BA1696" s="23">
        <v>42535</v>
      </c>
      <c r="BB1696" s="25">
        <f t="shared" si="496"/>
        <v>6</v>
      </c>
      <c r="BC1696" s="25" t="str">
        <f t="shared" si="497"/>
        <v>June</v>
      </c>
      <c r="BD1696" s="25">
        <v>1</v>
      </c>
      <c r="BE1696" t="str">
        <f t="shared" si="498"/>
        <v>1722,56981,High income,560,Low spender,0.00982783734929187,0,0,91,908,48,217,32,12,24,1241,0.731668009669621,0.0386784850926672,0.174858984689766,0.0257856567284448,0.0096696212731668,0.0193392425463336,1,2,3,13,19,0.0526315789473684,0.105263157894737,0.157894736842105,0.684210526315789,6,0,0,0,1,0,0,0,39,36-50,2314,1,0,0,0,0,0,1,0,0,1193</v>
      </c>
    </row>
    <row r="1697" spans="1:57" ht="13.2" x14ac:dyDescent="0.25">
      <c r="A1697" s="8">
        <v>1366</v>
      </c>
      <c r="B1697" s="1">
        <v>66426</v>
      </c>
      <c r="C1697" s="8" t="str">
        <f t="shared" si="499"/>
        <v>High income</v>
      </c>
      <c r="D1697" s="31">
        <v>63</v>
      </c>
      <c r="E1697" s="34" t="str">
        <f t="shared" si="500"/>
        <v>Low spender</v>
      </c>
      <c r="F1697" s="10">
        <f t="shared" si="494"/>
        <v>9.4842380995393367E-4</v>
      </c>
      <c r="G1697" s="1">
        <v>0</v>
      </c>
      <c r="H1697" s="1">
        <v>1</v>
      </c>
      <c r="I1697" s="1">
        <v>14</v>
      </c>
      <c r="J1697" s="1">
        <v>1043</v>
      </c>
      <c r="K1697" s="1">
        <v>24</v>
      </c>
      <c r="L1697" s="1">
        <v>97</v>
      </c>
      <c r="M1697" s="1">
        <v>32</v>
      </c>
      <c r="N1697" s="1">
        <v>24</v>
      </c>
      <c r="O1697" s="1">
        <v>157</v>
      </c>
      <c r="P1697" s="8">
        <f t="shared" si="501"/>
        <v>1377</v>
      </c>
      <c r="Q1697" s="10">
        <f t="shared" si="502"/>
        <v>0.75744371822803191</v>
      </c>
      <c r="R1697" s="10">
        <f t="shared" si="503"/>
        <v>1.7429193899782137E-2</v>
      </c>
      <c r="S1697" s="10">
        <f t="shared" si="504"/>
        <v>7.0442992011619465E-2</v>
      </c>
      <c r="T1697" s="10">
        <f t="shared" si="505"/>
        <v>2.3238925199709513E-2</v>
      </c>
      <c r="U1697" s="10">
        <f t="shared" si="506"/>
        <v>1.7429193899782137E-2</v>
      </c>
      <c r="V1697" s="10">
        <f t="shared" si="507"/>
        <v>0.11401597676107481</v>
      </c>
      <c r="W1697" s="1">
        <v>2</v>
      </c>
      <c r="X1697" s="1">
        <v>3</v>
      </c>
      <c r="Y1697" s="1">
        <v>5</v>
      </c>
      <c r="Z1697" s="1">
        <v>10</v>
      </c>
      <c r="AA1697" s="8">
        <f t="shared" si="508"/>
        <v>20</v>
      </c>
      <c r="AB1697" s="10">
        <f t="shared" si="509"/>
        <v>0.1</v>
      </c>
      <c r="AC1697" s="10">
        <f t="shared" si="510"/>
        <v>0.15</v>
      </c>
      <c r="AD1697" s="10">
        <f t="shared" si="511"/>
        <v>0.25</v>
      </c>
      <c r="AE1697" s="10">
        <f t="shared" si="512"/>
        <v>0.5</v>
      </c>
      <c r="AF1697" s="1">
        <v>6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59</v>
      </c>
      <c r="AO1697" s="20" t="str">
        <f t="shared" si="495"/>
        <v>50-65</v>
      </c>
      <c r="AP1697" s="1">
        <v>2429</v>
      </c>
      <c r="AQ1697" s="1">
        <v>0</v>
      </c>
      <c r="AR1697" s="1">
        <v>0</v>
      </c>
      <c r="AS1697" s="1">
        <v>0</v>
      </c>
      <c r="AT1697" s="1">
        <v>1</v>
      </c>
      <c r="AU1697" s="1">
        <v>0</v>
      </c>
      <c r="AV1697" s="1">
        <v>0</v>
      </c>
      <c r="AW1697" s="1">
        <v>0</v>
      </c>
      <c r="AX1697" s="1">
        <v>0</v>
      </c>
      <c r="AY1697" s="1">
        <v>1</v>
      </c>
      <c r="AZ1697" s="1">
        <v>1063</v>
      </c>
      <c r="BA1697" s="23">
        <v>42420</v>
      </c>
      <c r="BB1697" s="25">
        <f t="shared" si="496"/>
        <v>2</v>
      </c>
      <c r="BC1697" s="25" t="str">
        <f t="shared" si="497"/>
        <v>February</v>
      </c>
      <c r="BD1697" s="25">
        <v>1</v>
      </c>
      <c r="BE1697" t="str">
        <f t="shared" si="498"/>
        <v>1366,66426,High income,63,Low spender,0.000948423809953934,0,1,14,1043,24,97,32,24,157,1377,0.757443718228032,0.0174291938997821,0.0704429920116195,0.0232389251997095,0.0174291938997821,0.114015976761075,2,3,5,10,20,0.1,0.15,0.25,0.5,6,0,0,0,0,0,0,0,59,50-65,2429,0,0,0,1,0,0,0,0,1,1063</v>
      </c>
    </row>
    <row r="1698" spans="1:57" ht="13.2" x14ac:dyDescent="0.25">
      <c r="A1698" s="8">
        <v>2063</v>
      </c>
      <c r="B1698" s="1">
        <v>79593</v>
      </c>
      <c r="C1698" s="8" t="str">
        <f t="shared" si="499"/>
        <v>High income</v>
      </c>
      <c r="D1698" s="31">
        <v>916</v>
      </c>
      <c r="E1698" s="34" t="str">
        <f t="shared" si="500"/>
        <v>High spender</v>
      </c>
      <c r="F1698" s="10">
        <f t="shared" si="494"/>
        <v>1.1508549746837033E-2</v>
      </c>
      <c r="G1698" s="1">
        <v>0</v>
      </c>
      <c r="H1698" s="1">
        <v>0</v>
      </c>
      <c r="I1698" s="1">
        <v>70</v>
      </c>
      <c r="J1698" s="1">
        <v>350</v>
      </c>
      <c r="K1698" s="1">
        <v>60</v>
      </c>
      <c r="L1698" s="1">
        <v>568</v>
      </c>
      <c r="M1698" s="1">
        <v>110</v>
      </c>
      <c r="N1698" s="1">
        <v>133</v>
      </c>
      <c r="O1698" s="1">
        <v>145</v>
      </c>
      <c r="P1698" s="8">
        <f t="shared" si="501"/>
        <v>1366</v>
      </c>
      <c r="Q1698" s="10">
        <f t="shared" si="502"/>
        <v>0.25622254758418739</v>
      </c>
      <c r="R1698" s="10">
        <f t="shared" si="503"/>
        <v>4.3923865300146414E-2</v>
      </c>
      <c r="S1698" s="10">
        <f t="shared" si="504"/>
        <v>0.41581259150805272</v>
      </c>
      <c r="T1698" s="10">
        <f t="shared" si="505"/>
        <v>8.0527086383601759E-2</v>
      </c>
      <c r="U1698" s="10">
        <f t="shared" si="506"/>
        <v>9.7364568081991218E-2</v>
      </c>
      <c r="V1698" s="10">
        <f t="shared" si="507"/>
        <v>0.1061493411420205</v>
      </c>
      <c r="W1698" s="1">
        <v>1</v>
      </c>
      <c r="X1698" s="1">
        <v>5</v>
      </c>
      <c r="Y1698" s="1">
        <v>6</v>
      </c>
      <c r="Z1698" s="1">
        <v>7</v>
      </c>
      <c r="AA1698" s="8">
        <f t="shared" si="508"/>
        <v>19</v>
      </c>
      <c r="AB1698" s="10">
        <f t="shared" si="509"/>
        <v>5.2631578947368418E-2</v>
      </c>
      <c r="AC1698" s="10">
        <f t="shared" si="510"/>
        <v>0.26315789473684209</v>
      </c>
      <c r="AD1698" s="10">
        <f t="shared" si="511"/>
        <v>0.31578947368421051</v>
      </c>
      <c r="AE1698" s="10">
        <f t="shared" si="512"/>
        <v>0.36842105263157893</v>
      </c>
      <c r="AF1698" s="1">
        <v>2</v>
      </c>
      <c r="AG1698" s="1">
        <v>0</v>
      </c>
      <c r="AH1698" s="1">
        <v>0</v>
      </c>
      <c r="AI1698" s="1">
        <v>0</v>
      </c>
      <c r="AJ1698" s="1">
        <v>0</v>
      </c>
      <c r="AK1698" s="1">
        <v>1</v>
      </c>
      <c r="AL1698" s="1">
        <v>0</v>
      </c>
      <c r="AM1698" s="1">
        <v>0</v>
      </c>
      <c r="AN1698" s="1">
        <v>47</v>
      </c>
      <c r="AO1698" s="20" t="str">
        <f t="shared" si="495"/>
        <v>36-50</v>
      </c>
      <c r="AP1698" s="1">
        <v>2207</v>
      </c>
      <c r="AQ1698" s="1">
        <v>0</v>
      </c>
      <c r="AR1698" s="1">
        <v>1</v>
      </c>
      <c r="AS1698" s="1">
        <v>0</v>
      </c>
      <c r="AT1698" s="1">
        <v>0</v>
      </c>
      <c r="AU1698" s="1">
        <v>0</v>
      </c>
      <c r="AV1698" s="1">
        <v>0</v>
      </c>
      <c r="AW1698" s="1">
        <v>1</v>
      </c>
      <c r="AX1698" s="1">
        <v>0</v>
      </c>
      <c r="AY1698" s="1">
        <v>0</v>
      </c>
      <c r="AZ1698" s="1">
        <v>1076</v>
      </c>
      <c r="BA1698" s="23">
        <v>42642</v>
      </c>
      <c r="BB1698" s="25">
        <f t="shared" si="496"/>
        <v>9</v>
      </c>
      <c r="BC1698" s="25" t="str">
        <f t="shared" si="497"/>
        <v>September</v>
      </c>
      <c r="BD1698" s="25">
        <v>1</v>
      </c>
      <c r="BE1698" t="str">
        <f t="shared" si="498"/>
        <v>2063,79593,High income,916,High spender,0.011508549746837,0,0,70,350,60,568,110,133,145,1366,0.256222547584187,0.0439238653001464,0.415812591508053,0.0805270863836018,0.0973645680819912,0.106149341142021,1,5,6,7,19,0.0526315789473684,0.263157894736842,0.315789473684211,0.368421052631579,2,0,0,0,0,1,0,0,47,36-50,2207,0,1,0,0,0,0,1,0,0,1076</v>
      </c>
    </row>
    <row r="1699" spans="1:57" ht="13.2" x14ac:dyDescent="0.25">
      <c r="A1699" s="8">
        <v>689</v>
      </c>
      <c r="B1699" s="1">
        <v>66303</v>
      </c>
      <c r="C1699" s="8" t="str">
        <f t="shared" si="499"/>
        <v>High income</v>
      </c>
      <c r="D1699" s="31">
        <v>390</v>
      </c>
      <c r="E1699" s="34" t="str">
        <f t="shared" si="500"/>
        <v>Low spender</v>
      </c>
      <c r="F1699" s="10">
        <f t="shared" si="494"/>
        <v>5.8820867834034661E-3</v>
      </c>
      <c r="G1699" s="1">
        <v>0</v>
      </c>
      <c r="H1699" s="1">
        <v>1</v>
      </c>
      <c r="I1699" s="1">
        <v>56</v>
      </c>
      <c r="J1699" s="1">
        <v>1090</v>
      </c>
      <c r="K1699" s="1">
        <v>12</v>
      </c>
      <c r="L1699" s="1">
        <v>96</v>
      </c>
      <c r="M1699" s="1">
        <v>16</v>
      </c>
      <c r="N1699" s="1">
        <v>12</v>
      </c>
      <c r="O1699" s="1">
        <v>60</v>
      </c>
      <c r="P1699" s="8">
        <f t="shared" si="501"/>
        <v>1286</v>
      </c>
      <c r="Q1699" s="10">
        <f t="shared" si="502"/>
        <v>0.84758942457231723</v>
      </c>
      <c r="R1699" s="10">
        <f t="shared" si="503"/>
        <v>9.3312597200622092E-3</v>
      </c>
      <c r="S1699" s="10">
        <f t="shared" si="504"/>
        <v>7.4650077760497674E-2</v>
      </c>
      <c r="T1699" s="10">
        <f t="shared" si="505"/>
        <v>1.2441679626749611E-2</v>
      </c>
      <c r="U1699" s="10">
        <f t="shared" si="506"/>
        <v>9.3312597200622092E-3</v>
      </c>
      <c r="V1699" s="10">
        <f t="shared" si="507"/>
        <v>4.6656298600311043E-2</v>
      </c>
      <c r="W1699" s="1">
        <v>4</v>
      </c>
      <c r="X1699" s="1">
        <v>3</v>
      </c>
      <c r="Y1699" s="1">
        <v>4</v>
      </c>
      <c r="Z1699" s="1">
        <v>11</v>
      </c>
      <c r="AA1699" s="8">
        <f t="shared" si="508"/>
        <v>22</v>
      </c>
      <c r="AB1699" s="10">
        <f t="shared" si="509"/>
        <v>0.18181818181818182</v>
      </c>
      <c r="AC1699" s="10">
        <f t="shared" si="510"/>
        <v>0.13636363636363635</v>
      </c>
      <c r="AD1699" s="10">
        <f t="shared" si="511"/>
        <v>0.18181818181818182</v>
      </c>
      <c r="AE1699" s="10">
        <f t="shared" si="512"/>
        <v>0.5</v>
      </c>
      <c r="AF1699" s="1">
        <v>8</v>
      </c>
      <c r="AG1699" s="1">
        <v>0</v>
      </c>
      <c r="AH1699" s="1">
        <v>0</v>
      </c>
      <c r="AI1699" s="1">
        <v>0</v>
      </c>
      <c r="AJ1699" s="1">
        <v>1</v>
      </c>
      <c r="AK1699" s="1">
        <v>0</v>
      </c>
      <c r="AL1699" s="1">
        <v>0</v>
      </c>
      <c r="AM1699" s="1">
        <v>0</v>
      </c>
      <c r="AN1699" s="1">
        <v>49</v>
      </c>
      <c r="AO1699" s="20" t="str">
        <f t="shared" si="495"/>
        <v>36-50</v>
      </c>
      <c r="AP1699" s="1">
        <v>2647</v>
      </c>
      <c r="AQ1699" s="1">
        <v>0</v>
      </c>
      <c r="AR1699" s="1">
        <v>1</v>
      </c>
      <c r="AS1699" s="1">
        <v>0</v>
      </c>
      <c r="AT1699" s="1">
        <v>0</v>
      </c>
      <c r="AU1699" s="1">
        <v>0</v>
      </c>
      <c r="AV1699" s="1">
        <v>0</v>
      </c>
      <c r="AW1699" s="1">
        <v>1</v>
      </c>
      <c r="AX1699" s="1">
        <v>0</v>
      </c>
      <c r="AY1699" s="1">
        <v>0</v>
      </c>
      <c r="AZ1699" s="1">
        <v>1166</v>
      </c>
      <c r="BA1699" s="23">
        <v>42202</v>
      </c>
      <c r="BB1699" s="25">
        <f t="shared" si="496"/>
        <v>7</v>
      </c>
      <c r="BC1699" s="25" t="str">
        <f t="shared" si="497"/>
        <v>July</v>
      </c>
      <c r="BD1699" s="25">
        <v>1</v>
      </c>
      <c r="BE1699" t="str">
        <f t="shared" si="498"/>
        <v>689,66303,High income,390,Low spender,0.00588208678340347,0,1,56,1090,12,96,16,12,60,1286,0.847589424572317,0.00933125972006221,0.0746500777604977,0.0124416796267496,0.00933125972006221,0.046656298600311,4,3,4,11,22,0.181818181818182,0.136363636363636,0.181818181818182,0.5,8,0,0,0,1,0,0,0,49,36-50,2647,0,1,0,0,0,0,1,0,0,1166</v>
      </c>
    </row>
    <row r="1700" spans="1:57" ht="13.2" x14ac:dyDescent="0.25">
      <c r="A1700" s="8">
        <v>2071</v>
      </c>
      <c r="B1700" s="1">
        <v>80872</v>
      </c>
      <c r="C1700" s="8" t="str">
        <f t="shared" si="499"/>
        <v>High income</v>
      </c>
      <c r="D1700" s="31">
        <v>44</v>
      </c>
      <c r="E1700" s="34" t="str">
        <f t="shared" si="500"/>
        <v>Low spender</v>
      </c>
      <c r="F1700" s="10">
        <f t="shared" si="494"/>
        <v>5.4406964091403701E-4</v>
      </c>
      <c r="G1700" s="1">
        <v>0</v>
      </c>
      <c r="H1700" s="1">
        <v>0</v>
      </c>
      <c r="I1700" s="1">
        <v>60</v>
      </c>
      <c r="J1700" s="1">
        <v>483</v>
      </c>
      <c r="K1700" s="1">
        <v>72</v>
      </c>
      <c r="L1700" s="1">
        <v>567</v>
      </c>
      <c r="M1700" s="1">
        <v>94</v>
      </c>
      <c r="N1700" s="1">
        <v>12</v>
      </c>
      <c r="O1700" s="1">
        <v>108</v>
      </c>
      <c r="P1700" s="8">
        <f t="shared" si="501"/>
        <v>1336</v>
      </c>
      <c r="Q1700" s="10">
        <f t="shared" si="502"/>
        <v>0.36152694610778441</v>
      </c>
      <c r="R1700" s="10">
        <f t="shared" si="503"/>
        <v>5.3892215568862277E-2</v>
      </c>
      <c r="S1700" s="10">
        <f t="shared" si="504"/>
        <v>0.42440119760479039</v>
      </c>
      <c r="T1700" s="10">
        <f t="shared" si="505"/>
        <v>7.0359281437125748E-2</v>
      </c>
      <c r="U1700" s="10">
        <f t="shared" si="506"/>
        <v>8.9820359281437123E-3</v>
      </c>
      <c r="V1700" s="10">
        <f t="shared" si="507"/>
        <v>8.0838323353293412E-2</v>
      </c>
      <c r="W1700" s="1">
        <v>1</v>
      </c>
      <c r="X1700" s="1">
        <v>4</v>
      </c>
      <c r="Y1700" s="1">
        <v>4</v>
      </c>
      <c r="Z1700" s="1">
        <v>10</v>
      </c>
      <c r="AA1700" s="8">
        <f t="shared" si="508"/>
        <v>19</v>
      </c>
      <c r="AB1700" s="10">
        <f t="shared" si="509"/>
        <v>5.2631578947368418E-2</v>
      </c>
      <c r="AC1700" s="10">
        <f t="shared" si="510"/>
        <v>0.21052631578947367</v>
      </c>
      <c r="AD1700" s="10">
        <f t="shared" si="511"/>
        <v>0.21052631578947367</v>
      </c>
      <c r="AE1700" s="10">
        <f t="shared" si="512"/>
        <v>0.52631578947368418</v>
      </c>
      <c r="AF1700" s="1">
        <v>1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69</v>
      </c>
      <c r="AO1700" s="20" t="str">
        <f t="shared" si="495"/>
        <v>66+</v>
      </c>
      <c r="AP1700" s="1">
        <v>2207</v>
      </c>
      <c r="AQ1700" s="1">
        <v>0</v>
      </c>
      <c r="AR1700" s="1">
        <v>0</v>
      </c>
      <c r="AS1700" s="1">
        <v>1</v>
      </c>
      <c r="AT1700" s="1">
        <v>0</v>
      </c>
      <c r="AU1700" s="1">
        <v>0</v>
      </c>
      <c r="AV1700" s="1">
        <v>0</v>
      </c>
      <c r="AW1700" s="1">
        <v>1</v>
      </c>
      <c r="AX1700" s="1">
        <v>0</v>
      </c>
      <c r="AY1700" s="1">
        <v>0</v>
      </c>
      <c r="AZ1700" s="1">
        <v>1120</v>
      </c>
      <c r="BA1700" s="23">
        <v>42642</v>
      </c>
      <c r="BB1700" s="25">
        <f t="shared" si="496"/>
        <v>9</v>
      </c>
      <c r="BC1700" s="25" t="str">
        <f t="shared" si="497"/>
        <v>September</v>
      </c>
      <c r="BD1700" s="25">
        <v>1</v>
      </c>
      <c r="BE1700" t="str">
        <f t="shared" si="498"/>
        <v>2071,80872,High income,44,Low spender,0.000544069640914037,0,0,60,483,72,567,94,12,108,1336,0.361526946107784,0.0538922155688623,0.42440119760479,0.0703592814371257,0.00898203592814371,0.0808383233532934,1,4,4,10,19,0.0526315789473684,0.210526315789474,0.210526315789474,0.526315789473684,1,0,0,0,0,0,0,0,69,66+,2207,0,0,1,0,0,0,1,0,0,1120</v>
      </c>
    </row>
    <row r="1701" spans="1:57" ht="13.2" x14ac:dyDescent="0.25">
      <c r="A1701" s="8">
        <v>1801</v>
      </c>
      <c r="B1701" s="1">
        <v>78128</v>
      </c>
      <c r="C1701" s="8" t="str">
        <f t="shared" si="499"/>
        <v>High income</v>
      </c>
      <c r="D1701" s="31">
        <v>904</v>
      </c>
      <c r="E1701" s="34" t="str">
        <f t="shared" si="500"/>
        <v>High spender</v>
      </c>
      <c r="F1701" s="10">
        <f t="shared" si="494"/>
        <v>1.1570755682981774E-2</v>
      </c>
      <c r="G1701" s="1">
        <v>0</v>
      </c>
      <c r="H1701" s="1">
        <v>1</v>
      </c>
      <c r="I1701" s="1">
        <v>89</v>
      </c>
      <c r="J1701" s="1">
        <v>934</v>
      </c>
      <c r="K1701" s="1">
        <v>24</v>
      </c>
      <c r="L1701" s="1">
        <v>230</v>
      </c>
      <c r="M1701" s="1">
        <v>16</v>
      </c>
      <c r="N1701" s="1">
        <v>24</v>
      </c>
      <c r="O1701" s="1">
        <v>36</v>
      </c>
      <c r="P1701" s="8">
        <f t="shared" si="501"/>
        <v>1264</v>
      </c>
      <c r="Q1701" s="10">
        <f t="shared" si="502"/>
        <v>0.73892405063291144</v>
      </c>
      <c r="R1701" s="10">
        <f t="shared" si="503"/>
        <v>1.8987341772151899E-2</v>
      </c>
      <c r="S1701" s="10">
        <f t="shared" si="504"/>
        <v>0.18196202531645569</v>
      </c>
      <c r="T1701" s="10">
        <f t="shared" si="505"/>
        <v>1.2658227848101266E-2</v>
      </c>
      <c r="U1701" s="10">
        <f t="shared" si="506"/>
        <v>1.8987341772151899E-2</v>
      </c>
      <c r="V1701" s="10">
        <f t="shared" si="507"/>
        <v>2.8481012658227847E-2</v>
      </c>
      <c r="W1701" s="1">
        <v>2</v>
      </c>
      <c r="X1701" s="1">
        <v>8</v>
      </c>
      <c r="Y1701" s="1">
        <v>4</v>
      </c>
      <c r="Z1701" s="1">
        <v>6</v>
      </c>
      <c r="AA1701" s="8">
        <f t="shared" si="508"/>
        <v>20</v>
      </c>
      <c r="AB1701" s="10">
        <f t="shared" si="509"/>
        <v>0.1</v>
      </c>
      <c r="AC1701" s="10">
        <f t="shared" si="510"/>
        <v>0.4</v>
      </c>
      <c r="AD1701" s="10">
        <f t="shared" si="511"/>
        <v>0.2</v>
      </c>
      <c r="AE1701" s="10">
        <f t="shared" si="512"/>
        <v>0.3</v>
      </c>
      <c r="AF1701" s="1">
        <v>3</v>
      </c>
      <c r="AG1701" s="1">
        <v>0</v>
      </c>
      <c r="AH1701" s="1">
        <v>0</v>
      </c>
      <c r="AI1701" s="1">
        <v>0</v>
      </c>
      <c r="AJ1701" s="1">
        <v>1</v>
      </c>
      <c r="AK1701" s="1">
        <v>1</v>
      </c>
      <c r="AL1701" s="1">
        <v>0</v>
      </c>
      <c r="AM1701" s="1">
        <v>0</v>
      </c>
      <c r="AN1701" s="1">
        <v>46</v>
      </c>
      <c r="AO1701" s="20" t="str">
        <f t="shared" si="495"/>
        <v>36-50</v>
      </c>
      <c r="AP1701" s="1">
        <v>2289</v>
      </c>
      <c r="AQ1701" s="1">
        <v>0</v>
      </c>
      <c r="AR1701" s="1">
        <v>1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1</v>
      </c>
      <c r="AZ1701" s="1">
        <v>1192</v>
      </c>
      <c r="BA1701" s="23">
        <v>42560</v>
      </c>
      <c r="BB1701" s="25">
        <f t="shared" si="496"/>
        <v>7</v>
      </c>
      <c r="BC1701" s="25" t="str">
        <f t="shared" si="497"/>
        <v>July</v>
      </c>
      <c r="BD1701" s="25">
        <v>1</v>
      </c>
      <c r="BE1701" t="str">
        <f t="shared" si="498"/>
        <v>1801,78128,High income,904,High spender,0.0115707556829818,0,1,89,934,24,230,16,24,36,1264,0.738924050632911,0.0189873417721519,0.181962025316456,0.0126582278481013,0.0189873417721519,0.0284810126582278,2,8,4,6,20,0.1,0.4,0.2,0.3,3,0,0,0,1,1,0,0,46,36-50,2289,0,1,0,0,0,0,0,0,1,1192</v>
      </c>
    </row>
    <row r="1702" spans="1:57" ht="13.2" x14ac:dyDescent="0.25">
      <c r="A1702" s="8">
        <v>361</v>
      </c>
      <c r="B1702" s="1">
        <v>64849</v>
      </c>
      <c r="C1702" s="8" t="str">
        <f t="shared" si="499"/>
        <v>High income</v>
      </c>
      <c r="D1702" s="31">
        <v>15</v>
      </c>
      <c r="E1702" s="34" t="str">
        <f t="shared" si="500"/>
        <v>Low spender</v>
      </c>
      <c r="F1702" s="10">
        <f t="shared" si="494"/>
        <v>2.3130657373282549E-4</v>
      </c>
      <c r="G1702" s="1">
        <v>0</v>
      </c>
      <c r="H1702" s="1">
        <v>0</v>
      </c>
      <c r="I1702" s="1">
        <v>42</v>
      </c>
      <c r="J1702" s="1">
        <v>652</v>
      </c>
      <c r="K1702" s="1">
        <v>48</v>
      </c>
      <c r="L1702" s="1">
        <v>350</v>
      </c>
      <c r="M1702" s="1">
        <v>94</v>
      </c>
      <c r="N1702" s="1">
        <v>84</v>
      </c>
      <c r="O1702" s="1">
        <v>108</v>
      </c>
      <c r="P1702" s="8">
        <f t="shared" si="501"/>
        <v>1336</v>
      </c>
      <c r="Q1702" s="10">
        <f t="shared" si="502"/>
        <v>0.4880239520958084</v>
      </c>
      <c r="R1702" s="10">
        <f t="shared" si="503"/>
        <v>3.5928143712574849E-2</v>
      </c>
      <c r="S1702" s="10">
        <f t="shared" si="504"/>
        <v>0.2619760479041916</v>
      </c>
      <c r="T1702" s="10">
        <f t="shared" si="505"/>
        <v>7.0359281437125748E-2</v>
      </c>
      <c r="U1702" s="10">
        <f t="shared" si="506"/>
        <v>6.2874251497005984E-2</v>
      </c>
      <c r="V1702" s="10">
        <f t="shared" si="507"/>
        <v>8.0838323353293412E-2</v>
      </c>
      <c r="W1702" s="1">
        <v>1</v>
      </c>
      <c r="X1702" s="1">
        <v>9</v>
      </c>
      <c r="Y1702" s="1">
        <v>3</v>
      </c>
      <c r="Z1702" s="1">
        <v>6</v>
      </c>
      <c r="AA1702" s="8">
        <f t="shared" si="508"/>
        <v>19</v>
      </c>
      <c r="AB1702" s="10">
        <f t="shared" si="509"/>
        <v>5.2631578947368418E-2</v>
      </c>
      <c r="AC1702" s="10">
        <f t="shared" si="510"/>
        <v>0.47368421052631576</v>
      </c>
      <c r="AD1702" s="10">
        <f t="shared" si="511"/>
        <v>0.15789473684210525</v>
      </c>
      <c r="AE1702" s="10">
        <f t="shared" si="512"/>
        <v>0.31578947368421051</v>
      </c>
      <c r="AF1702" s="1">
        <v>5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1</v>
      </c>
      <c r="AN1702" s="1">
        <v>63</v>
      </c>
      <c r="AO1702" s="20" t="str">
        <f t="shared" si="495"/>
        <v>50-65</v>
      </c>
      <c r="AP1702" s="1">
        <v>2752</v>
      </c>
      <c r="AQ1702" s="1">
        <v>0</v>
      </c>
      <c r="AR1702" s="1">
        <v>0</v>
      </c>
      <c r="AS1702" s="1">
        <v>1</v>
      </c>
      <c r="AT1702" s="1">
        <v>0</v>
      </c>
      <c r="AU1702" s="1">
        <v>0</v>
      </c>
      <c r="AV1702" s="1">
        <v>0</v>
      </c>
      <c r="AW1702" s="1">
        <v>1</v>
      </c>
      <c r="AX1702" s="1">
        <v>0</v>
      </c>
      <c r="AY1702" s="1">
        <v>0</v>
      </c>
      <c r="AZ1702" s="1">
        <v>1120</v>
      </c>
      <c r="BA1702" s="23">
        <v>42097</v>
      </c>
      <c r="BB1702" s="25">
        <f t="shared" si="496"/>
        <v>4</v>
      </c>
      <c r="BC1702" s="25" t="str">
        <f t="shared" si="497"/>
        <v>April</v>
      </c>
      <c r="BD1702" s="25">
        <v>1</v>
      </c>
      <c r="BE1702" t="str">
        <f t="shared" si="498"/>
        <v>361,64849,High income,15,Low spender,0.000231306573732825,0,0,42,652,48,350,94,84,108,1336,0.488023952095808,0.0359281437125748,0.261976047904192,0.0703592814371257,0.062874251497006,0.0808383233532934,1,9,3,6,19,0.0526315789473684,0.473684210526316,0.157894736842105,0.315789473684211,5,0,0,0,0,0,0,1,63,50-65,2752,0,0,1,0,0,0,1,0,0,1120</v>
      </c>
    </row>
    <row r="1703" spans="1:57" ht="13.2" x14ac:dyDescent="0.25">
      <c r="A1703" s="8">
        <v>1502</v>
      </c>
      <c r="B1703" s="1">
        <v>75114</v>
      </c>
      <c r="C1703" s="8" t="str">
        <f t="shared" si="499"/>
        <v>High income</v>
      </c>
      <c r="D1703" s="31">
        <v>187</v>
      </c>
      <c r="E1703" s="34" t="str">
        <f t="shared" si="500"/>
        <v>Low spender</v>
      </c>
      <c r="F1703" s="10">
        <f t="shared" si="494"/>
        <v>2.4895492185211809E-3</v>
      </c>
      <c r="G1703" s="1">
        <v>0</v>
      </c>
      <c r="H1703" s="1">
        <v>0</v>
      </c>
      <c r="I1703" s="1">
        <v>40</v>
      </c>
      <c r="J1703" s="1">
        <v>571</v>
      </c>
      <c r="K1703" s="1">
        <v>12</v>
      </c>
      <c r="L1703" s="1">
        <v>523</v>
      </c>
      <c r="M1703" s="1">
        <v>63</v>
      </c>
      <c r="N1703" s="1">
        <v>60</v>
      </c>
      <c r="O1703" s="1">
        <v>24</v>
      </c>
      <c r="P1703" s="8">
        <f t="shared" si="501"/>
        <v>1253</v>
      </c>
      <c r="Q1703" s="10">
        <f t="shared" si="502"/>
        <v>0.45570630486831604</v>
      </c>
      <c r="R1703" s="10">
        <f t="shared" si="503"/>
        <v>9.5770151636073424E-3</v>
      </c>
      <c r="S1703" s="10">
        <f t="shared" si="504"/>
        <v>0.41739824421388666</v>
      </c>
      <c r="T1703" s="10">
        <f t="shared" si="505"/>
        <v>5.027932960893855E-2</v>
      </c>
      <c r="U1703" s="10">
        <f t="shared" si="506"/>
        <v>4.7885075818036714E-2</v>
      </c>
      <c r="V1703" s="10">
        <f t="shared" si="507"/>
        <v>1.9154030327214685E-2</v>
      </c>
      <c r="W1703" s="1">
        <v>1</v>
      </c>
      <c r="X1703" s="1">
        <v>3</v>
      </c>
      <c r="Y1703" s="1">
        <v>10</v>
      </c>
      <c r="Z1703" s="1">
        <v>5</v>
      </c>
      <c r="AA1703" s="8">
        <f t="shared" si="508"/>
        <v>19</v>
      </c>
      <c r="AB1703" s="10">
        <f t="shared" si="509"/>
        <v>5.2631578947368418E-2</v>
      </c>
      <c r="AC1703" s="10">
        <f t="shared" si="510"/>
        <v>0.15789473684210525</v>
      </c>
      <c r="AD1703" s="10">
        <f t="shared" si="511"/>
        <v>0.52631578947368418</v>
      </c>
      <c r="AE1703" s="10">
        <f t="shared" si="512"/>
        <v>0.26315789473684209</v>
      </c>
      <c r="AF1703" s="1">
        <v>2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28</v>
      </c>
      <c r="AO1703" s="20" t="str">
        <f t="shared" si="495"/>
        <v>24-35</v>
      </c>
      <c r="AP1703" s="1">
        <v>2393</v>
      </c>
      <c r="AQ1703" s="1">
        <v>0</v>
      </c>
      <c r="AR1703" s="1">
        <v>0</v>
      </c>
      <c r="AS1703" s="1">
        <v>0</v>
      </c>
      <c r="AT1703" s="1">
        <v>1</v>
      </c>
      <c r="AU1703" s="1">
        <v>0</v>
      </c>
      <c r="AV1703" s="1">
        <v>0</v>
      </c>
      <c r="AW1703" s="1">
        <v>1</v>
      </c>
      <c r="AX1703" s="1">
        <v>0</v>
      </c>
      <c r="AY1703" s="1">
        <v>0</v>
      </c>
      <c r="AZ1703" s="1">
        <v>1205</v>
      </c>
      <c r="BA1703" s="23">
        <v>42456</v>
      </c>
      <c r="BB1703" s="25">
        <f t="shared" si="496"/>
        <v>3</v>
      </c>
      <c r="BC1703" s="25" t="str">
        <f t="shared" si="497"/>
        <v>March</v>
      </c>
      <c r="BD1703" s="25">
        <v>1</v>
      </c>
      <c r="BE1703" t="str">
        <f t="shared" si="498"/>
        <v>1502,75114,High income,187,Low spender,0.00248954921852118,0,0,40,571,12,523,63,60,24,1253,0.455706304868316,0.00957701516360734,0.417398244213887,0.0502793296089385,0.0478850758180367,0.0191540303272147,1,3,10,5,19,0.0526315789473684,0.157894736842105,0.526315789473684,0.263157894736842,2,0,0,0,0,0,0,0,28,24-35,2393,0,0,0,1,0,0,1,0,0,1205</v>
      </c>
    </row>
    <row r="1704" spans="1:57" ht="13.2" x14ac:dyDescent="0.25">
      <c r="A1704" s="8">
        <v>1939</v>
      </c>
      <c r="B1704" s="1">
        <v>71466</v>
      </c>
      <c r="C1704" s="8" t="str">
        <f t="shared" si="499"/>
        <v>High income</v>
      </c>
      <c r="D1704" s="31">
        <v>703</v>
      </c>
      <c r="E1704" s="34" t="str">
        <f t="shared" si="500"/>
        <v>High spender</v>
      </c>
      <c r="F1704" s="10">
        <f t="shared" si="494"/>
        <v>9.8368454929616874E-3</v>
      </c>
      <c r="G1704" s="1">
        <v>0</v>
      </c>
      <c r="H1704" s="1">
        <v>0</v>
      </c>
      <c r="I1704" s="1">
        <v>86</v>
      </c>
      <c r="J1704" s="1">
        <v>412</v>
      </c>
      <c r="K1704" s="1">
        <v>12</v>
      </c>
      <c r="L1704" s="1">
        <v>546</v>
      </c>
      <c r="M1704" s="1">
        <v>78</v>
      </c>
      <c r="N1704" s="1">
        <v>182</v>
      </c>
      <c r="O1704" s="1">
        <v>0</v>
      </c>
      <c r="P1704" s="8">
        <f t="shared" si="501"/>
        <v>1230</v>
      </c>
      <c r="Q1704" s="10">
        <f t="shared" si="502"/>
        <v>0.33495934959349594</v>
      </c>
      <c r="R1704" s="10">
        <f t="shared" si="503"/>
        <v>9.7560975609756097E-3</v>
      </c>
      <c r="S1704" s="10">
        <f t="shared" si="504"/>
        <v>0.44390243902439025</v>
      </c>
      <c r="T1704" s="10">
        <f t="shared" si="505"/>
        <v>6.3414634146341464E-2</v>
      </c>
      <c r="U1704" s="10">
        <f t="shared" si="506"/>
        <v>0.14796747967479676</v>
      </c>
      <c r="V1704" s="10">
        <f t="shared" si="507"/>
        <v>0</v>
      </c>
      <c r="W1704" s="1">
        <v>1</v>
      </c>
      <c r="X1704" s="1">
        <v>4</v>
      </c>
      <c r="Y1704" s="1">
        <v>4</v>
      </c>
      <c r="Z1704" s="1">
        <v>10</v>
      </c>
      <c r="AA1704" s="8">
        <f t="shared" si="508"/>
        <v>19</v>
      </c>
      <c r="AB1704" s="10">
        <f t="shared" si="509"/>
        <v>5.2631578947368418E-2</v>
      </c>
      <c r="AC1704" s="10">
        <f t="shared" si="510"/>
        <v>0.21052631578947367</v>
      </c>
      <c r="AD1704" s="10">
        <f t="shared" si="511"/>
        <v>0.21052631578947367</v>
      </c>
      <c r="AE1704" s="10">
        <f t="shared" si="512"/>
        <v>0.52631578947368418</v>
      </c>
      <c r="AF1704" s="1">
        <v>1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46</v>
      </c>
      <c r="AO1704" s="20" t="str">
        <f t="shared" si="495"/>
        <v>36-50</v>
      </c>
      <c r="AP1704" s="1">
        <v>2244</v>
      </c>
      <c r="AQ1704" s="1">
        <v>0</v>
      </c>
      <c r="AR1704" s="1">
        <v>0</v>
      </c>
      <c r="AS1704" s="1">
        <v>1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1</v>
      </c>
      <c r="AZ1704" s="1">
        <v>1230</v>
      </c>
      <c r="BA1704" s="23">
        <v>42605</v>
      </c>
      <c r="BB1704" s="25">
        <f t="shared" si="496"/>
        <v>8</v>
      </c>
      <c r="BC1704" s="25" t="str">
        <f t="shared" si="497"/>
        <v>August</v>
      </c>
      <c r="BD1704" s="25">
        <v>1</v>
      </c>
      <c r="BE1704" t="str">
        <f t="shared" si="498"/>
        <v>1939,71466,High income,703,High spender,0.00983684549296169,0,0,86,412,12,546,78,182,0,1230,0.334959349593496,0.00975609756097561,0.44390243902439,0.0634146341463415,0.147967479674797,0,1,4,4,10,19,0.0526315789473684,0.210526315789474,0.210526315789474,0.526315789473684,1,0,0,0,0,0,0,0,46,36-50,2244,0,0,1,0,0,0,0,0,1,1230</v>
      </c>
    </row>
    <row r="1705" spans="1:57" ht="13.2" x14ac:dyDescent="0.25">
      <c r="A1705" s="8">
        <v>1923</v>
      </c>
      <c r="B1705" s="1">
        <v>75865</v>
      </c>
      <c r="C1705" s="8" t="str">
        <f t="shared" si="499"/>
        <v>High income</v>
      </c>
      <c r="D1705" s="31">
        <v>31</v>
      </c>
      <c r="E1705" s="34" t="str">
        <f t="shared" si="500"/>
        <v>Low spender</v>
      </c>
      <c r="F1705" s="10">
        <f t="shared" si="494"/>
        <v>4.0862057602319908E-4</v>
      </c>
      <c r="G1705" s="1">
        <v>0</v>
      </c>
      <c r="H1705" s="1">
        <v>0</v>
      </c>
      <c r="I1705" s="1">
        <v>73</v>
      </c>
      <c r="J1705" s="1">
        <v>483</v>
      </c>
      <c r="K1705" s="1">
        <v>0</v>
      </c>
      <c r="L1705" s="1">
        <v>591</v>
      </c>
      <c r="M1705" s="1">
        <v>156</v>
      </c>
      <c r="N1705" s="1">
        <v>0</v>
      </c>
      <c r="O1705" s="1">
        <v>12</v>
      </c>
      <c r="P1705" s="8">
        <f t="shared" si="501"/>
        <v>1242</v>
      </c>
      <c r="Q1705" s="10">
        <f t="shared" si="502"/>
        <v>0.3888888888888889</v>
      </c>
      <c r="R1705" s="10">
        <f t="shared" si="503"/>
        <v>0</v>
      </c>
      <c r="S1705" s="10">
        <f t="shared" si="504"/>
        <v>0.47584541062801933</v>
      </c>
      <c r="T1705" s="10">
        <f t="shared" si="505"/>
        <v>0.12560386473429952</v>
      </c>
      <c r="U1705" s="10">
        <f t="shared" si="506"/>
        <v>0</v>
      </c>
      <c r="V1705" s="10">
        <f t="shared" si="507"/>
        <v>9.6618357487922701E-3</v>
      </c>
      <c r="W1705" s="1">
        <v>1</v>
      </c>
      <c r="X1705" s="1">
        <v>3</v>
      </c>
      <c r="Y1705" s="1">
        <v>5</v>
      </c>
      <c r="Z1705" s="1">
        <v>10</v>
      </c>
      <c r="AA1705" s="8">
        <f t="shared" si="508"/>
        <v>19</v>
      </c>
      <c r="AB1705" s="10">
        <f t="shared" si="509"/>
        <v>5.2631578947368418E-2</v>
      </c>
      <c r="AC1705" s="10">
        <f t="shared" si="510"/>
        <v>0.15789473684210525</v>
      </c>
      <c r="AD1705" s="10">
        <f t="shared" si="511"/>
        <v>0.26315789473684209</v>
      </c>
      <c r="AE1705" s="10">
        <f t="shared" si="512"/>
        <v>0.52631578947368418</v>
      </c>
      <c r="AF1705" s="1">
        <v>1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77</v>
      </c>
      <c r="AO1705" s="20" t="str">
        <f t="shared" si="495"/>
        <v>66+</v>
      </c>
      <c r="AP1705" s="1">
        <v>2249</v>
      </c>
      <c r="AQ1705" s="1">
        <v>0</v>
      </c>
      <c r="AR1705" s="1">
        <v>1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>
        <v>1</v>
      </c>
      <c r="AZ1705" s="1">
        <v>1218</v>
      </c>
      <c r="BA1705" s="23">
        <v>42600</v>
      </c>
      <c r="BB1705" s="25">
        <f t="shared" si="496"/>
        <v>8</v>
      </c>
      <c r="BC1705" s="25" t="str">
        <f t="shared" si="497"/>
        <v>August</v>
      </c>
      <c r="BD1705" s="25">
        <v>1</v>
      </c>
      <c r="BE1705" t="str">
        <f t="shared" si="498"/>
        <v>1923,75865,High income,31,Low spender,0.000408620576023199,0,0,73,483,0,591,156,0,12,1242,0.388888888888889,0,0.475845410628019,0.1256038647343,0,0.00966183574879227,1,3,5,10,19,0.0526315789473684,0.157894736842105,0.263157894736842,0.526315789473684,1,0,0,0,0,0,0,0,77,66+,2249,0,1,0,0,0,0,0,0,1,1218</v>
      </c>
    </row>
    <row r="1706" spans="1:57" ht="13.2" x14ac:dyDescent="0.25">
      <c r="A1706" s="8">
        <v>1326</v>
      </c>
      <c r="B1706" s="1">
        <v>71434</v>
      </c>
      <c r="C1706" s="8" t="str">
        <f t="shared" si="499"/>
        <v>High income</v>
      </c>
      <c r="D1706" s="31">
        <v>224</v>
      </c>
      <c r="E1706" s="34" t="str">
        <f t="shared" si="500"/>
        <v>Low spender</v>
      </c>
      <c r="F1706" s="10">
        <f t="shared" si="494"/>
        <v>3.1357616821121597E-3</v>
      </c>
      <c r="G1706" s="1">
        <v>0</v>
      </c>
      <c r="H1706" s="1">
        <v>1</v>
      </c>
      <c r="I1706" s="1">
        <v>4</v>
      </c>
      <c r="J1706" s="1">
        <v>711</v>
      </c>
      <c r="K1706" s="1">
        <v>36</v>
      </c>
      <c r="L1706" s="1">
        <v>217</v>
      </c>
      <c r="M1706" s="1">
        <v>172</v>
      </c>
      <c r="N1706" s="1">
        <v>96</v>
      </c>
      <c r="O1706" s="1">
        <v>168</v>
      </c>
      <c r="P1706" s="8">
        <f t="shared" si="501"/>
        <v>1400</v>
      </c>
      <c r="Q1706" s="10">
        <f t="shared" si="502"/>
        <v>0.5078571428571429</v>
      </c>
      <c r="R1706" s="10">
        <f t="shared" si="503"/>
        <v>2.5714285714285714E-2</v>
      </c>
      <c r="S1706" s="10">
        <f t="shared" si="504"/>
        <v>0.155</v>
      </c>
      <c r="T1706" s="10">
        <f t="shared" si="505"/>
        <v>0.12285714285714286</v>
      </c>
      <c r="U1706" s="10">
        <f t="shared" si="506"/>
        <v>6.8571428571428575E-2</v>
      </c>
      <c r="V1706" s="10">
        <f t="shared" si="507"/>
        <v>0.12</v>
      </c>
      <c r="W1706" s="1">
        <v>3</v>
      </c>
      <c r="X1706" s="1">
        <v>7</v>
      </c>
      <c r="Y1706" s="1">
        <v>4</v>
      </c>
      <c r="Z1706" s="1">
        <v>7</v>
      </c>
      <c r="AA1706" s="8">
        <f t="shared" si="508"/>
        <v>21</v>
      </c>
      <c r="AB1706" s="10">
        <f t="shared" si="509"/>
        <v>0.14285714285714285</v>
      </c>
      <c r="AC1706" s="10">
        <f t="shared" si="510"/>
        <v>0.33333333333333331</v>
      </c>
      <c r="AD1706" s="10">
        <f t="shared" si="511"/>
        <v>0.19047619047619047</v>
      </c>
      <c r="AE1706" s="10">
        <f t="shared" si="512"/>
        <v>0.33333333333333331</v>
      </c>
      <c r="AF1706" s="1">
        <v>4</v>
      </c>
      <c r="AG1706" s="1">
        <v>1</v>
      </c>
      <c r="AH1706" s="1">
        <v>0</v>
      </c>
      <c r="AI1706" s="1">
        <v>0</v>
      </c>
      <c r="AJ1706" s="1">
        <v>1</v>
      </c>
      <c r="AK1706" s="1">
        <v>0</v>
      </c>
      <c r="AL1706" s="1">
        <v>0</v>
      </c>
      <c r="AM1706" s="1">
        <v>0</v>
      </c>
      <c r="AN1706" s="1">
        <v>58</v>
      </c>
      <c r="AO1706" s="20" t="str">
        <f t="shared" si="495"/>
        <v>50-65</v>
      </c>
      <c r="AP1706" s="1">
        <v>2443</v>
      </c>
      <c r="AQ1706" s="1">
        <v>0</v>
      </c>
      <c r="AR1706" s="1">
        <v>1</v>
      </c>
      <c r="AS1706" s="1">
        <v>0</v>
      </c>
      <c r="AT1706" s="1">
        <v>0</v>
      </c>
      <c r="AU1706" s="1">
        <v>0</v>
      </c>
      <c r="AV1706" s="1">
        <v>0</v>
      </c>
      <c r="AW1706" s="1">
        <v>1</v>
      </c>
      <c r="AX1706" s="1">
        <v>0</v>
      </c>
      <c r="AY1706" s="1">
        <v>0</v>
      </c>
      <c r="AZ1706" s="1">
        <v>1064</v>
      </c>
      <c r="BA1706" s="23">
        <v>42406</v>
      </c>
      <c r="BB1706" s="25">
        <f t="shared" si="496"/>
        <v>2</v>
      </c>
      <c r="BC1706" s="25" t="str">
        <f t="shared" si="497"/>
        <v>February</v>
      </c>
      <c r="BD1706" s="25">
        <v>1</v>
      </c>
      <c r="BE1706" t="str">
        <f t="shared" si="498"/>
        <v>1326,71434,High income,224,Low spender,0.00313576168211216,0,1,4,711,36,217,172,96,168,1400,0.507857142857143,0.0257142857142857,0.155,0.122857142857143,0.0685714285714286,0.12,3,7,4,7,21,0.142857142857143,0.333333333333333,0.19047619047619,0.333333333333333,4,1,0,0,1,0,0,0,58,50-65,2443,0,1,0,0,0,0,1,0,0,1064</v>
      </c>
    </row>
    <row r="1707" spans="1:57" ht="13.2" x14ac:dyDescent="0.25">
      <c r="A1707" s="8">
        <v>1610</v>
      </c>
      <c r="B1707" s="1">
        <v>68092</v>
      </c>
      <c r="C1707" s="8" t="str">
        <f t="shared" si="499"/>
        <v>High income</v>
      </c>
      <c r="D1707" s="31">
        <v>591</v>
      </c>
      <c r="E1707" s="34" t="str">
        <f t="shared" si="500"/>
        <v>High spender</v>
      </c>
      <c r="F1707" s="10">
        <f t="shared" si="494"/>
        <v>8.6794337073371319E-3</v>
      </c>
      <c r="G1707" s="1">
        <v>0</v>
      </c>
      <c r="H1707" s="1">
        <v>0</v>
      </c>
      <c r="I1707" s="1">
        <v>7</v>
      </c>
      <c r="J1707" s="1">
        <v>852</v>
      </c>
      <c r="K1707" s="1">
        <v>60</v>
      </c>
      <c r="L1707" s="1">
        <v>207</v>
      </c>
      <c r="M1707" s="1">
        <v>78</v>
      </c>
      <c r="N1707" s="1">
        <v>36</v>
      </c>
      <c r="O1707" s="1">
        <v>48</v>
      </c>
      <c r="P1707" s="8">
        <f t="shared" si="501"/>
        <v>1281</v>
      </c>
      <c r="Q1707" s="10">
        <f t="shared" si="502"/>
        <v>0.66510538641686179</v>
      </c>
      <c r="R1707" s="10">
        <f t="shared" si="503"/>
        <v>4.6838407494145202E-2</v>
      </c>
      <c r="S1707" s="10">
        <f t="shared" si="504"/>
        <v>0.16159250585480095</v>
      </c>
      <c r="T1707" s="10">
        <f t="shared" si="505"/>
        <v>6.0889929742388757E-2</v>
      </c>
      <c r="U1707" s="10">
        <f t="shared" si="506"/>
        <v>2.8103044496487119E-2</v>
      </c>
      <c r="V1707" s="10">
        <f t="shared" si="507"/>
        <v>3.7470725995316159E-2</v>
      </c>
      <c r="W1707" s="1">
        <v>2</v>
      </c>
      <c r="X1707" s="1">
        <v>2</v>
      </c>
      <c r="Y1707" s="1">
        <v>6</v>
      </c>
      <c r="Z1707" s="1">
        <v>10</v>
      </c>
      <c r="AA1707" s="8">
        <f t="shared" si="508"/>
        <v>20</v>
      </c>
      <c r="AB1707" s="10">
        <f t="shared" si="509"/>
        <v>0.1</v>
      </c>
      <c r="AC1707" s="10">
        <f t="shared" si="510"/>
        <v>0.1</v>
      </c>
      <c r="AD1707" s="10">
        <f t="shared" si="511"/>
        <v>0.3</v>
      </c>
      <c r="AE1707" s="10">
        <f t="shared" si="512"/>
        <v>0.5</v>
      </c>
      <c r="AF1707" s="1">
        <v>5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42</v>
      </c>
      <c r="AO1707" s="20" t="str">
        <f t="shared" si="495"/>
        <v>36-50</v>
      </c>
      <c r="AP1707" s="1">
        <v>2354</v>
      </c>
      <c r="AQ1707" s="1">
        <v>0</v>
      </c>
      <c r="AR1707" s="1">
        <v>0</v>
      </c>
      <c r="AS1707" s="1">
        <v>1</v>
      </c>
      <c r="AT1707" s="1">
        <v>0</v>
      </c>
      <c r="AU1707" s="1">
        <v>0</v>
      </c>
      <c r="AV1707" s="1">
        <v>0</v>
      </c>
      <c r="AW1707" s="1">
        <v>0</v>
      </c>
      <c r="AX1707" s="1">
        <v>1</v>
      </c>
      <c r="AY1707" s="1">
        <v>0</v>
      </c>
      <c r="AZ1707" s="1">
        <v>1185</v>
      </c>
      <c r="BA1707" s="23">
        <v>42495</v>
      </c>
      <c r="BB1707" s="25">
        <f t="shared" si="496"/>
        <v>5</v>
      </c>
      <c r="BC1707" s="25" t="str">
        <f t="shared" si="497"/>
        <v>May</v>
      </c>
      <c r="BD1707" s="25">
        <v>1</v>
      </c>
      <c r="BE1707" t="str">
        <f t="shared" si="498"/>
        <v>1610,68092,High income,591,High spender,0.00867943370733713,0,0,7,852,60,207,78,36,48,1281,0.665105386416862,0.0468384074941452,0.161592505854801,0.0608899297423888,0.0281030444964871,0.0374707259953162,2,2,6,10,20,0.1,0.1,0.3,0.5,5,0,0,0,0,0,0,0,42,36-50,2354,0,0,1,0,0,0,0,1,0,1185</v>
      </c>
    </row>
    <row r="1708" spans="1:57" ht="13.2" x14ac:dyDescent="0.25">
      <c r="A1708" s="8">
        <v>311</v>
      </c>
      <c r="B1708" s="1">
        <v>71626</v>
      </c>
      <c r="C1708" s="8" t="str">
        <f t="shared" si="499"/>
        <v>High income</v>
      </c>
      <c r="D1708" s="31">
        <v>16</v>
      </c>
      <c r="E1708" s="34" t="str">
        <f t="shared" si="500"/>
        <v>Low spender</v>
      </c>
      <c r="F1708" s="10">
        <f t="shared" si="494"/>
        <v>2.2338257057493089E-4</v>
      </c>
      <c r="G1708" s="1">
        <v>0</v>
      </c>
      <c r="H1708" s="1">
        <v>0</v>
      </c>
      <c r="I1708" s="1">
        <v>94</v>
      </c>
      <c r="J1708" s="1">
        <v>546</v>
      </c>
      <c r="K1708" s="1">
        <v>72</v>
      </c>
      <c r="L1708" s="1">
        <v>376</v>
      </c>
      <c r="M1708" s="1">
        <v>94</v>
      </c>
      <c r="N1708" s="1">
        <v>145</v>
      </c>
      <c r="O1708" s="1">
        <v>72</v>
      </c>
      <c r="P1708" s="8">
        <f t="shared" si="501"/>
        <v>1305</v>
      </c>
      <c r="Q1708" s="10">
        <f t="shared" si="502"/>
        <v>0.41839080459770117</v>
      </c>
      <c r="R1708" s="10">
        <f t="shared" si="503"/>
        <v>5.5172413793103448E-2</v>
      </c>
      <c r="S1708" s="10">
        <f t="shared" si="504"/>
        <v>0.28812260536398465</v>
      </c>
      <c r="T1708" s="10">
        <f t="shared" si="505"/>
        <v>7.2030651340996163E-2</v>
      </c>
      <c r="U1708" s="10">
        <f t="shared" si="506"/>
        <v>0.1111111111111111</v>
      </c>
      <c r="V1708" s="10">
        <f t="shared" si="507"/>
        <v>5.5172413793103448E-2</v>
      </c>
      <c r="W1708" s="1">
        <v>1</v>
      </c>
      <c r="X1708" s="1">
        <v>5</v>
      </c>
      <c r="Y1708" s="1">
        <v>5</v>
      </c>
      <c r="Z1708" s="1">
        <v>8</v>
      </c>
      <c r="AA1708" s="8">
        <f t="shared" si="508"/>
        <v>19</v>
      </c>
      <c r="AB1708" s="10">
        <f t="shared" si="509"/>
        <v>5.2631578947368418E-2</v>
      </c>
      <c r="AC1708" s="10">
        <f t="shared" si="510"/>
        <v>0.26315789473684209</v>
      </c>
      <c r="AD1708" s="10">
        <f t="shared" si="511"/>
        <v>0.26315789473684209</v>
      </c>
      <c r="AE1708" s="10">
        <f t="shared" si="512"/>
        <v>0.42105263157894735</v>
      </c>
      <c r="AF1708" s="1">
        <v>3</v>
      </c>
      <c r="AG1708" s="1">
        <v>0</v>
      </c>
      <c r="AH1708" s="1">
        <v>0</v>
      </c>
      <c r="AI1708" s="1">
        <v>0</v>
      </c>
      <c r="AJ1708" s="1">
        <v>1</v>
      </c>
      <c r="AK1708" s="1">
        <v>0</v>
      </c>
      <c r="AL1708" s="1">
        <v>0</v>
      </c>
      <c r="AM1708" s="1">
        <v>0</v>
      </c>
      <c r="AN1708" s="1">
        <v>41</v>
      </c>
      <c r="AO1708" s="20" t="str">
        <f t="shared" si="495"/>
        <v>36-50</v>
      </c>
      <c r="AP1708" s="1">
        <v>2764</v>
      </c>
      <c r="AQ1708" s="1">
        <v>0</v>
      </c>
      <c r="AR1708" s="1">
        <v>1</v>
      </c>
      <c r="AS1708" s="1">
        <v>0</v>
      </c>
      <c r="AT1708" s="1">
        <v>0</v>
      </c>
      <c r="AU1708" s="1">
        <v>0</v>
      </c>
      <c r="AV1708" s="1">
        <v>0</v>
      </c>
      <c r="AW1708" s="1">
        <v>1</v>
      </c>
      <c r="AX1708" s="1">
        <v>0</v>
      </c>
      <c r="AY1708" s="1">
        <v>0</v>
      </c>
      <c r="AZ1708" s="1">
        <v>1161</v>
      </c>
      <c r="BA1708" s="23">
        <v>42085</v>
      </c>
      <c r="BB1708" s="25">
        <f t="shared" si="496"/>
        <v>3</v>
      </c>
      <c r="BC1708" s="25" t="str">
        <f t="shared" si="497"/>
        <v>March</v>
      </c>
      <c r="BD1708" s="25">
        <v>1</v>
      </c>
      <c r="BE1708" t="str">
        <f t="shared" si="498"/>
        <v>311,71626,High income,16,Low spender,0.000223382570574931,0,0,94,546,72,376,94,145,72,1305,0.418390804597701,0.0551724137931034,0.288122605363985,0.0720306513409962,0.111111111111111,0.0551724137931034,1,5,5,8,19,0.0526315789473684,0.263157894736842,0.263157894736842,0.421052631578947,3,0,0,0,1,0,0,0,41,36-50,2764,0,1,0,0,0,0,1,0,0,1161</v>
      </c>
    </row>
    <row r="1709" spans="1:57" ht="13.2" x14ac:dyDescent="0.25">
      <c r="A1709" s="8">
        <v>1095</v>
      </c>
      <c r="B1709" s="1">
        <v>61787</v>
      </c>
      <c r="C1709" s="8" t="str">
        <f t="shared" si="499"/>
        <v>High income</v>
      </c>
      <c r="D1709" s="31">
        <v>117</v>
      </c>
      <c r="E1709" s="34" t="str">
        <f t="shared" si="500"/>
        <v>Low spender</v>
      </c>
      <c r="F1709" s="10">
        <f t="shared" si="494"/>
        <v>1.8936022140579733E-3</v>
      </c>
      <c r="G1709" s="1">
        <v>0</v>
      </c>
      <c r="H1709" s="1">
        <v>0</v>
      </c>
      <c r="I1709" s="1">
        <v>71</v>
      </c>
      <c r="J1709" s="1">
        <v>621</v>
      </c>
      <c r="K1709" s="1">
        <v>73</v>
      </c>
      <c r="L1709" s="1">
        <v>414</v>
      </c>
      <c r="M1709" s="1">
        <v>78</v>
      </c>
      <c r="N1709" s="1">
        <v>48</v>
      </c>
      <c r="O1709" s="1">
        <v>85</v>
      </c>
      <c r="P1709" s="8">
        <f t="shared" si="501"/>
        <v>1319</v>
      </c>
      <c r="Q1709" s="10">
        <f t="shared" si="502"/>
        <v>0.47081122062168307</v>
      </c>
      <c r="R1709" s="10">
        <f t="shared" si="503"/>
        <v>5.5344958301743748E-2</v>
      </c>
      <c r="S1709" s="10">
        <f t="shared" si="504"/>
        <v>0.31387414708112205</v>
      </c>
      <c r="T1709" s="10">
        <f t="shared" si="505"/>
        <v>5.9135708870356331E-2</v>
      </c>
      <c r="U1709" s="10">
        <f t="shared" si="506"/>
        <v>3.6391205458680818E-2</v>
      </c>
      <c r="V1709" s="10">
        <f t="shared" si="507"/>
        <v>6.4442759666413954E-2</v>
      </c>
      <c r="W1709" s="1">
        <v>1</v>
      </c>
      <c r="X1709" s="1">
        <v>8</v>
      </c>
      <c r="Y1709" s="1">
        <v>4</v>
      </c>
      <c r="Z1709" s="1">
        <v>6</v>
      </c>
      <c r="AA1709" s="8">
        <f t="shared" si="508"/>
        <v>19</v>
      </c>
      <c r="AB1709" s="10">
        <f t="shared" si="509"/>
        <v>5.2631578947368418E-2</v>
      </c>
      <c r="AC1709" s="10">
        <f t="shared" si="510"/>
        <v>0.42105263157894735</v>
      </c>
      <c r="AD1709" s="10">
        <f t="shared" si="511"/>
        <v>0.21052631578947367</v>
      </c>
      <c r="AE1709" s="10">
        <f t="shared" si="512"/>
        <v>0.31578947368421051</v>
      </c>
      <c r="AF1709" s="1">
        <v>5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33</v>
      </c>
      <c r="AO1709" s="20" t="str">
        <f t="shared" si="495"/>
        <v>24-35</v>
      </c>
      <c r="AP1709" s="1">
        <v>2517</v>
      </c>
      <c r="AQ1709" s="1">
        <v>1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>
        <v>0</v>
      </c>
      <c r="AX1709" s="1">
        <v>1</v>
      </c>
      <c r="AY1709" s="1">
        <v>0</v>
      </c>
      <c r="AZ1709" s="1">
        <v>1149</v>
      </c>
      <c r="BA1709" s="23">
        <v>42332</v>
      </c>
      <c r="BB1709" s="25">
        <f t="shared" si="496"/>
        <v>11</v>
      </c>
      <c r="BC1709" s="25" t="str">
        <f t="shared" si="497"/>
        <v>November</v>
      </c>
      <c r="BD1709" s="25">
        <v>1</v>
      </c>
      <c r="BE1709" t="str">
        <f t="shared" si="498"/>
        <v>1095,61787,High income,117,Low spender,0.00189360221405797,0,0,71,621,73,414,78,48,85,1319,0.470811220621683,0.0553449583017437,0.313874147081122,0.0591357088703563,0.0363912054586808,0.064442759666414,1,8,4,6,19,0.0526315789473684,0.421052631578947,0.210526315789474,0.315789473684211,5,0,0,0,0,0,0,0,33,24-35,2517,1,0,0,0,0,0,0,1,0,1149</v>
      </c>
    </row>
    <row r="1710" spans="1:57" ht="13.2" x14ac:dyDescent="0.25">
      <c r="A1710" s="8">
        <v>613</v>
      </c>
      <c r="B1710" s="1">
        <v>64325</v>
      </c>
      <c r="C1710" s="8" t="str">
        <f t="shared" si="499"/>
        <v>High income</v>
      </c>
      <c r="D1710" s="31">
        <v>1349</v>
      </c>
      <c r="E1710" s="34" t="str">
        <f t="shared" si="500"/>
        <v>High spender</v>
      </c>
      <c r="F1710" s="10">
        <f t="shared" si="494"/>
        <v>2.0971628449280993E-2</v>
      </c>
      <c r="G1710" s="1">
        <v>0</v>
      </c>
      <c r="H1710" s="1">
        <v>1</v>
      </c>
      <c r="I1710" s="1">
        <v>41</v>
      </c>
      <c r="J1710" s="1">
        <v>731</v>
      </c>
      <c r="K1710" s="1">
        <v>60</v>
      </c>
      <c r="L1710" s="1">
        <v>353</v>
      </c>
      <c r="M1710" s="1">
        <v>78</v>
      </c>
      <c r="N1710" s="1">
        <v>12</v>
      </c>
      <c r="O1710" s="1">
        <v>73</v>
      </c>
      <c r="P1710" s="8">
        <f t="shared" si="501"/>
        <v>1307</v>
      </c>
      <c r="Q1710" s="10">
        <f t="shared" si="502"/>
        <v>0.55929609793420043</v>
      </c>
      <c r="R1710" s="10">
        <f t="shared" si="503"/>
        <v>4.5906656465187455E-2</v>
      </c>
      <c r="S1710" s="10">
        <f t="shared" si="504"/>
        <v>0.2700841622035195</v>
      </c>
      <c r="T1710" s="10">
        <f t="shared" si="505"/>
        <v>5.9678653404743688E-2</v>
      </c>
      <c r="U1710" s="10">
        <f t="shared" si="506"/>
        <v>9.181331293037491E-3</v>
      </c>
      <c r="V1710" s="10">
        <f t="shared" si="507"/>
        <v>5.5853098699311397E-2</v>
      </c>
      <c r="W1710" s="1">
        <v>5</v>
      </c>
      <c r="X1710" s="1">
        <v>10</v>
      </c>
      <c r="Y1710" s="1">
        <v>3</v>
      </c>
      <c r="Z1710" s="1">
        <v>5</v>
      </c>
      <c r="AA1710" s="8">
        <f t="shared" si="508"/>
        <v>23</v>
      </c>
      <c r="AB1710" s="10">
        <f t="shared" si="509"/>
        <v>0.21739130434782608</v>
      </c>
      <c r="AC1710" s="10">
        <f t="shared" si="510"/>
        <v>0.43478260869565216</v>
      </c>
      <c r="AD1710" s="10">
        <f t="shared" si="511"/>
        <v>0.13043478260869565</v>
      </c>
      <c r="AE1710" s="10">
        <f t="shared" si="512"/>
        <v>0.21739130434782608</v>
      </c>
      <c r="AF1710" s="1">
        <v>7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59</v>
      </c>
      <c r="AO1710" s="20" t="str">
        <f t="shared" si="495"/>
        <v>50-65</v>
      </c>
      <c r="AP1710" s="1">
        <v>2666</v>
      </c>
      <c r="AQ1710" s="1">
        <v>1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1</v>
      </c>
      <c r="AZ1710" s="1">
        <v>1161</v>
      </c>
      <c r="BA1710" s="23">
        <v>42183</v>
      </c>
      <c r="BB1710" s="25">
        <f t="shared" si="496"/>
        <v>6</v>
      </c>
      <c r="BC1710" s="25" t="str">
        <f t="shared" si="497"/>
        <v>June</v>
      </c>
      <c r="BD1710" s="25">
        <v>1</v>
      </c>
      <c r="BE1710" t="str">
        <f t="shared" si="498"/>
        <v>613,64325,High income,1349,High spender,0.020971628449281,0,1,41,731,60,353,78,12,73,1307,0.5592960979342,0.0459066564651875,0.270084162203519,0.0596786534047437,0.00918133129303749,0.0558530986993114,5,10,3,5,23,0.217391304347826,0.434782608695652,0.130434782608696,0.217391304347826,7,0,0,0,0,0,0,0,59,50-65,2666,1,0,0,0,0,0,0,0,1,1161</v>
      </c>
    </row>
    <row r="1711" spans="1:57" ht="13.2" x14ac:dyDescent="0.25">
      <c r="A1711" s="8">
        <v>1989</v>
      </c>
      <c r="B1711" s="1">
        <v>92556</v>
      </c>
      <c r="C1711" s="8" t="str">
        <f t="shared" si="499"/>
        <v>High income</v>
      </c>
      <c r="D1711" s="31">
        <v>724</v>
      </c>
      <c r="E1711" s="34" t="str">
        <f t="shared" si="500"/>
        <v>High spender</v>
      </c>
      <c r="F1711" s="10">
        <f t="shared" si="494"/>
        <v>7.8222913695492457E-3</v>
      </c>
      <c r="G1711" s="1">
        <v>0</v>
      </c>
      <c r="H1711" s="1">
        <v>0</v>
      </c>
      <c r="I1711" s="1">
        <v>32</v>
      </c>
      <c r="J1711" s="1">
        <v>493</v>
      </c>
      <c r="K1711" s="1">
        <v>183</v>
      </c>
      <c r="L1711" s="1">
        <v>352</v>
      </c>
      <c r="M1711" s="1">
        <v>184</v>
      </c>
      <c r="N1711" s="1">
        <v>23</v>
      </c>
      <c r="O1711" s="1">
        <v>28</v>
      </c>
      <c r="P1711" s="8">
        <f t="shared" si="501"/>
        <v>1263</v>
      </c>
      <c r="Q1711" s="10">
        <f t="shared" si="502"/>
        <v>0.39034045922406968</v>
      </c>
      <c r="R1711" s="10">
        <f t="shared" si="503"/>
        <v>0.14489311163895488</v>
      </c>
      <c r="S1711" s="10">
        <f t="shared" si="504"/>
        <v>0.27870150435471103</v>
      </c>
      <c r="T1711" s="10">
        <f t="shared" si="505"/>
        <v>0.1456848772763262</v>
      </c>
      <c r="U1711" s="10">
        <f t="shared" si="506"/>
        <v>1.8210609659540775E-2</v>
      </c>
      <c r="V1711" s="10">
        <f t="shared" si="507"/>
        <v>2.2169437846397466E-2</v>
      </c>
      <c r="W1711" s="1">
        <v>0</v>
      </c>
      <c r="X1711" s="1">
        <v>3</v>
      </c>
      <c r="Y1711" s="1">
        <v>5</v>
      </c>
      <c r="Z1711" s="1">
        <v>13</v>
      </c>
      <c r="AA1711" s="8">
        <f t="shared" si="508"/>
        <v>21</v>
      </c>
      <c r="AB1711" s="10">
        <f t="shared" si="509"/>
        <v>0</v>
      </c>
      <c r="AC1711" s="10">
        <f t="shared" si="510"/>
        <v>0.14285714285714285</v>
      </c>
      <c r="AD1711" s="10">
        <f t="shared" si="511"/>
        <v>0.23809523809523808</v>
      </c>
      <c r="AE1711" s="10">
        <f t="shared" si="512"/>
        <v>0.61904761904761907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60</v>
      </c>
      <c r="AO1711" s="20" t="str">
        <f t="shared" si="495"/>
        <v>50-65</v>
      </c>
      <c r="AP1711" s="1">
        <v>2229</v>
      </c>
      <c r="AQ1711" s="1">
        <v>0</v>
      </c>
      <c r="AR1711" s="1">
        <v>0</v>
      </c>
      <c r="AS1711" s="1">
        <v>0</v>
      </c>
      <c r="AT1711" s="1">
        <v>1</v>
      </c>
      <c r="AU1711" s="1">
        <v>0</v>
      </c>
      <c r="AV1711" s="1">
        <v>1</v>
      </c>
      <c r="AW1711" s="1">
        <v>0</v>
      </c>
      <c r="AX1711" s="1">
        <v>0</v>
      </c>
      <c r="AY1711" s="1">
        <v>0</v>
      </c>
      <c r="AZ1711" s="1">
        <v>1207</v>
      </c>
      <c r="BA1711" s="23">
        <v>42620</v>
      </c>
      <c r="BB1711" s="25">
        <f t="shared" si="496"/>
        <v>9</v>
      </c>
      <c r="BC1711" s="25" t="str">
        <f t="shared" si="497"/>
        <v>September</v>
      </c>
      <c r="BD1711" s="25">
        <v>1</v>
      </c>
      <c r="BE1711" t="str">
        <f t="shared" si="498"/>
        <v>1989,92556,High income,724,High spender,0.00782229136954925,0,0,32,493,183,352,184,23,28,1263,0.39034045922407,0.144893111638955,0.278701504354711,0.145684877276326,0.0182106096595408,0.0221694378463975,0,3,5,13,21,0,0.142857142857143,0.238095238095238,0.619047619047619,0,0,0,0,0,0,0,0,60,50-65,2229,0,0,0,1,0,1,0,0,0,1207</v>
      </c>
    </row>
    <row r="1712" spans="1:57" ht="13.2" x14ac:dyDescent="0.25">
      <c r="A1712" s="8">
        <v>1880</v>
      </c>
      <c r="B1712" s="1">
        <v>88194</v>
      </c>
      <c r="C1712" s="8" t="str">
        <f t="shared" si="499"/>
        <v>High income</v>
      </c>
      <c r="D1712" s="31">
        <v>36</v>
      </c>
      <c r="E1712" s="34" t="str">
        <f t="shared" si="500"/>
        <v>Low spender</v>
      </c>
      <c r="F1712" s="10">
        <f t="shared" si="494"/>
        <v>4.0819103340363291E-4</v>
      </c>
      <c r="G1712" s="1">
        <v>0</v>
      </c>
      <c r="H1712" s="1">
        <v>1</v>
      </c>
      <c r="I1712" s="1">
        <v>19</v>
      </c>
      <c r="J1712" s="1">
        <v>688</v>
      </c>
      <c r="K1712" s="1">
        <v>14</v>
      </c>
      <c r="L1712" s="1">
        <v>309</v>
      </c>
      <c r="M1712" s="1">
        <v>201</v>
      </c>
      <c r="N1712" s="1">
        <v>24</v>
      </c>
      <c r="O1712" s="1">
        <v>38</v>
      </c>
      <c r="P1712" s="8">
        <f t="shared" si="501"/>
        <v>1274</v>
      </c>
      <c r="Q1712" s="10">
        <f t="shared" si="502"/>
        <v>0.5400313971742543</v>
      </c>
      <c r="R1712" s="10">
        <f t="shared" si="503"/>
        <v>1.098901098901099E-2</v>
      </c>
      <c r="S1712" s="10">
        <f t="shared" si="504"/>
        <v>0.24254317111459969</v>
      </c>
      <c r="T1712" s="10">
        <f t="shared" si="505"/>
        <v>0.15777080062794349</v>
      </c>
      <c r="U1712" s="10">
        <f t="shared" si="506"/>
        <v>1.8838304552590265E-2</v>
      </c>
      <c r="V1712" s="10">
        <f t="shared" si="507"/>
        <v>2.9827315541601257E-2</v>
      </c>
      <c r="W1712" s="1">
        <v>1</v>
      </c>
      <c r="X1712" s="1">
        <v>11</v>
      </c>
      <c r="Y1712" s="1">
        <v>10</v>
      </c>
      <c r="Z1712" s="1">
        <v>10</v>
      </c>
      <c r="AA1712" s="8">
        <f t="shared" si="508"/>
        <v>32</v>
      </c>
      <c r="AB1712" s="10">
        <f t="shared" si="509"/>
        <v>3.125E-2</v>
      </c>
      <c r="AC1712" s="10">
        <f t="shared" si="510"/>
        <v>0.34375</v>
      </c>
      <c r="AD1712" s="10">
        <f t="shared" si="511"/>
        <v>0.3125</v>
      </c>
      <c r="AE1712" s="10">
        <f t="shared" si="512"/>
        <v>0.3125</v>
      </c>
      <c r="AF1712" s="1">
        <v>5</v>
      </c>
      <c r="AG1712" s="1">
        <v>1</v>
      </c>
      <c r="AH1712" s="1">
        <v>0</v>
      </c>
      <c r="AI1712" s="1">
        <v>1</v>
      </c>
      <c r="AJ1712" s="1">
        <v>0</v>
      </c>
      <c r="AK1712" s="1">
        <v>0</v>
      </c>
      <c r="AL1712" s="1">
        <v>0</v>
      </c>
      <c r="AM1712" s="1">
        <v>1</v>
      </c>
      <c r="AN1712" s="1">
        <v>41</v>
      </c>
      <c r="AO1712" s="20" t="str">
        <f t="shared" si="495"/>
        <v>36-50</v>
      </c>
      <c r="AP1712" s="1">
        <v>2261</v>
      </c>
      <c r="AQ1712" s="1">
        <v>0</v>
      </c>
      <c r="AR1712" s="1">
        <v>0</v>
      </c>
      <c r="AS1712" s="1">
        <v>1</v>
      </c>
      <c r="AT1712" s="1">
        <v>0</v>
      </c>
      <c r="AU1712" s="1">
        <v>0</v>
      </c>
      <c r="AV1712" s="1">
        <v>1</v>
      </c>
      <c r="AW1712" s="1">
        <v>0</v>
      </c>
      <c r="AX1712" s="1">
        <v>0</v>
      </c>
      <c r="AY1712" s="1">
        <v>0</v>
      </c>
      <c r="AZ1712" s="1">
        <v>1198</v>
      </c>
      <c r="BA1712" s="23">
        <v>42588</v>
      </c>
      <c r="BB1712" s="25">
        <f t="shared" si="496"/>
        <v>8</v>
      </c>
      <c r="BC1712" s="25" t="str">
        <f t="shared" si="497"/>
        <v>August</v>
      </c>
      <c r="BD1712" s="25">
        <v>1</v>
      </c>
      <c r="BE1712" t="str">
        <f t="shared" si="498"/>
        <v>1880,88194,High income,36,Low spender,0.000408191033403633,0,1,19,688,14,309,201,24,38,1274,0.540031397174254,0.010989010989011,0.2425431711146,0.157770800627943,0.0188383045525903,0.0298273155416013,1,11,10,10,32,0.03125,0.34375,0.3125,0.3125,5,1,0,1,0,0,0,1,41,36-50,2261,0,0,1,0,0,1,0,0,0,1198</v>
      </c>
    </row>
    <row r="1713" spans="1:57" ht="13.2" x14ac:dyDescent="0.25">
      <c r="A1713" s="8">
        <v>1545</v>
      </c>
      <c r="B1713" s="1">
        <v>78499</v>
      </c>
      <c r="C1713" s="8" t="str">
        <f t="shared" si="499"/>
        <v>High income</v>
      </c>
      <c r="D1713" s="31">
        <v>44</v>
      </c>
      <c r="E1713" s="34" t="str">
        <f t="shared" si="500"/>
        <v>Low spender</v>
      </c>
      <c r="F1713" s="10">
        <f t="shared" si="494"/>
        <v>5.6051669448018446E-4</v>
      </c>
      <c r="G1713" s="1">
        <v>0</v>
      </c>
      <c r="H1713" s="1">
        <v>0</v>
      </c>
      <c r="I1713" s="1">
        <v>12</v>
      </c>
      <c r="J1713" s="1">
        <v>912</v>
      </c>
      <c r="K1713" s="1">
        <v>72</v>
      </c>
      <c r="L1713" s="1">
        <v>170</v>
      </c>
      <c r="M1713" s="1">
        <v>47</v>
      </c>
      <c r="N1713" s="1">
        <v>36</v>
      </c>
      <c r="O1713" s="1">
        <v>97</v>
      </c>
      <c r="P1713" s="8">
        <f t="shared" si="501"/>
        <v>1334</v>
      </c>
      <c r="Q1713" s="10">
        <f t="shared" si="502"/>
        <v>0.68365817091454273</v>
      </c>
      <c r="R1713" s="10">
        <f t="shared" si="503"/>
        <v>5.3973013493253376E-2</v>
      </c>
      <c r="S1713" s="10">
        <f t="shared" si="504"/>
        <v>0.12743628185907047</v>
      </c>
      <c r="T1713" s="10">
        <f t="shared" si="505"/>
        <v>3.523238380809595E-2</v>
      </c>
      <c r="U1713" s="10">
        <f t="shared" si="506"/>
        <v>2.6986506746626688E-2</v>
      </c>
      <c r="V1713" s="10">
        <f t="shared" si="507"/>
        <v>7.2713643178410794E-2</v>
      </c>
      <c r="W1713" s="1">
        <v>1</v>
      </c>
      <c r="X1713" s="1">
        <v>11</v>
      </c>
      <c r="Y1713" s="1">
        <v>3</v>
      </c>
      <c r="Z1713" s="1">
        <v>4</v>
      </c>
      <c r="AA1713" s="8">
        <f t="shared" si="508"/>
        <v>19</v>
      </c>
      <c r="AB1713" s="10">
        <f t="shared" si="509"/>
        <v>5.2631578947368418E-2</v>
      </c>
      <c r="AC1713" s="10">
        <f t="shared" si="510"/>
        <v>0.57894736842105265</v>
      </c>
      <c r="AD1713" s="10">
        <f t="shared" si="511"/>
        <v>0.15789473684210525</v>
      </c>
      <c r="AE1713" s="10">
        <f t="shared" si="512"/>
        <v>0.21052631578947367</v>
      </c>
      <c r="AF1713" s="1">
        <v>4</v>
      </c>
      <c r="AG1713" s="1">
        <v>0</v>
      </c>
      <c r="AH1713" s="1">
        <v>0</v>
      </c>
      <c r="AI1713" s="1">
        <v>0</v>
      </c>
      <c r="AJ1713" s="1">
        <v>0</v>
      </c>
      <c r="AK1713" s="1">
        <v>1</v>
      </c>
      <c r="AL1713" s="1">
        <v>0</v>
      </c>
      <c r="AM1713" s="1">
        <v>1</v>
      </c>
      <c r="AN1713" s="1">
        <v>63</v>
      </c>
      <c r="AO1713" s="20" t="str">
        <f t="shared" si="495"/>
        <v>50-65</v>
      </c>
      <c r="AP1713" s="1">
        <v>2377</v>
      </c>
      <c r="AQ1713" s="1">
        <v>0</v>
      </c>
      <c r="AR1713" s="1">
        <v>0</v>
      </c>
      <c r="AS1713" s="1">
        <v>1</v>
      </c>
      <c r="AT1713" s="1">
        <v>0</v>
      </c>
      <c r="AU1713" s="1">
        <v>0</v>
      </c>
      <c r="AV1713" s="1">
        <v>0</v>
      </c>
      <c r="AW1713" s="1">
        <v>1</v>
      </c>
      <c r="AX1713" s="1">
        <v>0</v>
      </c>
      <c r="AY1713" s="1">
        <v>0</v>
      </c>
      <c r="AZ1713" s="1">
        <v>1140</v>
      </c>
      <c r="BA1713" s="23">
        <v>42472</v>
      </c>
      <c r="BB1713" s="25">
        <f t="shared" si="496"/>
        <v>4</v>
      </c>
      <c r="BC1713" s="25" t="str">
        <f t="shared" si="497"/>
        <v>April</v>
      </c>
      <c r="BD1713" s="25">
        <v>1</v>
      </c>
      <c r="BE1713" t="str">
        <f t="shared" si="498"/>
        <v>1545,78499,High income,44,Low spender,0.000560516694480184,0,0,12,912,72,170,47,36,97,1334,0.683658170914543,0.0539730134932534,0.12743628185907,0.035232383808096,0.0269865067466267,0.0727136431784108,1,11,3,4,19,0.0526315789473684,0.578947368421053,0.157894736842105,0.210526315789474,4,0,0,0,0,1,0,1,63,50-65,2377,0,0,1,0,0,0,1,0,0,1140</v>
      </c>
    </row>
    <row r="1714" spans="1:57" ht="13.2" x14ac:dyDescent="0.25">
      <c r="A1714" s="8">
        <v>1628</v>
      </c>
      <c r="B1714" s="1">
        <v>90000</v>
      </c>
      <c r="C1714" s="8" t="str">
        <f t="shared" si="499"/>
        <v>High income</v>
      </c>
      <c r="D1714" s="31">
        <v>38</v>
      </c>
      <c r="E1714" s="34" t="str">
        <f t="shared" si="500"/>
        <v>Low spender</v>
      </c>
      <c r="F1714" s="10">
        <f t="shared" si="494"/>
        <v>4.2222222222222222E-4</v>
      </c>
      <c r="G1714" s="1">
        <v>0</v>
      </c>
      <c r="H1714" s="1">
        <v>0</v>
      </c>
      <c r="I1714" s="1">
        <v>91</v>
      </c>
      <c r="J1714" s="1">
        <v>675</v>
      </c>
      <c r="K1714" s="1">
        <v>144</v>
      </c>
      <c r="L1714" s="1">
        <v>133</v>
      </c>
      <c r="M1714" s="1">
        <v>94</v>
      </c>
      <c r="N1714" s="1">
        <v>192</v>
      </c>
      <c r="O1714" s="1">
        <v>241</v>
      </c>
      <c r="P1714" s="8">
        <f t="shared" si="501"/>
        <v>1479</v>
      </c>
      <c r="Q1714" s="10">
        <f t="shared" si="502"/>
        <v>0.45638945233265721</v>
      </c>
      <c r="R1714" s="10">
        <f t="shared" si="503"/>
        <v>9.7363083164300201E-2</v>
      </c>
      <c r="S1714" s="10">
        <f t="shared" si="504"/>
        <v>8.9925625422582825E-2</v>
      </c>
      <c r="T1714" s="10">
        <f t="shared" si="505"/>
        <v>6.3556457065584854E-2</v>
      </c>
      <c r="U1714" s="10">
        <f t="shared" si="506"/>
        <v>0.12981744421906694</v>
      </c>
      <c r="V1714" s="10">
        <f t="shared" si="507"/>
        <v>0.16294793779580799</v>
      </c>
      <c r="W1714" s="1">
        <v>1</v>
      </c>
      <c r="X1714" s="1">
        <v>4</v>
      </c>
      <c r="Y1714" s="1">
        <v>8</v>
      </c>
      <c r="Z1714" s="1">
        <v>5</v>
      </c>
      <c r="AA1714" s="8">
        <f t="shared" si="508"/>
        <v>18</v>
      </c>
      <c r="AB1714" s="10">
        <f t="shared" si="509"/>
        <v>5.5555555555555552E-2</v>
      </c>
      <c r="AC1714" s="10">
        <f t="shared" si="510"/>
        <v>0.22222222222222221</v>
      </c>
      <c r="AD1714" s="10">
        <f t="shared" si="511"/>
        <v>0.44444444444444442</v>
      </c>
      <c r="AE1714" s="10">
        <f t="shared" si="512"/>
        <v>0.27777777777777779</v>
      </c>
      <c r="AF1714" s="1">
        <v>1</v>
      </c>
      <c r="AG1714" s="1">
        <v>1</v>
      </c>
      <c r="AH1714" s="1">
        <v>0</v>
      </c>
      <c r="AI1714" s="1">
        <v>1</v>
      </c>
      <c r="AJ1714" s="1">
        <v>0</v>
      </c>
      <c r="AK1714" s="1">
        <v>1</v>
      </c>
      <c r="AL1714" s="1">
        <v>0</v>
      </c>
      <c r="AM1714" s="1">
        <v>0</v>
      </c>
      <c r="AN1714" s="1">
        <v>36</v>
      </c>
      <c r="AO1714" s="20" t="str">
        <f t="shared" si="495"/>
        <v>36-50</v>
      </c>
      <c r="AP1714" s="1">
        <v>2347</v>
      </c>
      <c r="AQ1714" s="1">
        <v>0</v>
      </c>
      <c r="AR1714" s="1">
        <v>1</v>
      </c>
      <c r="AS1714" s="1">
        <v>0</v>
      </c>
      <c r="AT1714" s="1">
        <v>0</v>
      </c>
      <c r="AU1714" s="1">
        <v>0</v>
      </c>
      <c r="AV1714" s="1">
        <v>0</v>
      </c>
      <c r="AW1714" s="1">
        <v>1</v>
      </c>
      <c r="AX1714" s="1">
        <v>0</v>
      </c>
      <c r="AY1714" s="1">
        <v>0</v>
      </c>
      <c r="AZ1714" s="1">
        <v>997</v>
      </c>
      <c r="BA1714" s="23">
        <v>42502</v>
      </c>
      <c r="BB1714" s="25">
        <f t="shared" si="496"/>
        <v>5</v>
      </c>
      <c r="BC1714" s="25" t="str">
        <f t="shared" si="497"/>
        <v>May</v>
      </c>
      <c r="BD1714" s="25">
        <v>1</v>
      </c>
      <c r="BE1714" t="str">
        <f t="shared" si="498"/>
        <v>1628,90000,High income,38,Low spender,0.000422222222222222,0,0,91,675,144,133,94,192,241,1479,0.456389452332657,0.0973630831643002,0.0899256254225828,0.0635564570655849,0.129817444219067,0.162947937795808,1,4,8,5,18,0.0555555555555556,0.222222222222222,0.444444444444444,0.277777777777778,1,1,0,1,0,1,0,0,36,36-50,2347,0,1,0,0,0,0,1,0,0,997</v>
      </c>
    </row>
    <row r="1715" spans="1:57" ht="13.2" x14ac:dyDescent="0.25">
      <c r="A1715" s="8">
        <v>152</v>
      </c>
      <c r="B1715" s="1">
        <v>66991</v>
      </c>
      <c r="C1715" s="8" t="str">
        <f t="shared" si="499"/>
        <v>High income</v>
      </c>
      <c r="D1715" s="31">
        <v>881</v>
      </c>
      <c r="E1715" s="34" t="str">
        <f t="shared" si="500"/>
        <v>High spender</v>
      </c>
      <c r="F1715" s="10">
        <f t="shared" si="494"/>
        <v>1.3151020286307116E-2</v>
      </c>
      <c r="G1715" s="1">
        <v>0</v>
      </c>
      <c r="H1715" s="1">
        <v>0</v>
      </c>
      <c r="I1715" s="1">
        <v>1</v>
      </c>
      <c r="J1715" s="1">
        <v>496</v>
      </c>
      <c r="K1715" s="1">
        <v>36</v>
      </c>
      <c r="L1715" s="1">
        <v>460</v>
      </c>
      <c r="M1715" s="1">
        <v>189</v>
      </c>
      <c r="N1715" s="1">
        <v>60</v>
      </c>
      <c r="O1715" s="1">
        <v>12</v>
      </c>
      <c r="P1715" s="8">
        <f t="shared" si="501"/>
        <v>1253</v>
      </c>
      <c r="Q1715" s="10">
        <f t="shared" si="502"/>
        <v>0.39584996009577017</v>
      </c>
      <c r="R1715" s="10">
        <f t="shared" si="503"/>
        <v>2.8731045490822026E-2</v>
      </c>
      <c r="S1715" s="10">
        <f t="shared" si="504"/>
        <v>0.36711891460494811</v>
      </c>
      <c r="T1715" s="10">
        <f t="shared" si="505"/>
        <v>0.15083798882681565</v>
      </c>
      <c r="U1715" s="10">
        <f t="shared" si="506"/>
        <v>4.7885075818036714E-2</v>
      </c>
      <c r="V1715" s="10">
        <f t="shared" si="507"/>
        <v>9.5770151636073424E-3</v>
      </c>
      <c r="W1715" s="1">
        <v>3</v>
      </c>
      <c r="X1715" s="1">
        <v>4</v>
      </c>
      <c r="Y1715" s="1">
        <v>8</v>
      </c>
      <c r="Z1715" s="1">
        <v>6</v>
      </c>
      <c r="AA1715" s="8">
        <f t="shared" si="508"/>
        <v>21</v>
      </c>
      <c r="AB1715" s="10">
        <f t="shared" si="509"/>
        <v>0.14285714285714285</v>
      </c>
      <c r="AC1715" s="10">
        <f t="shared" si="510"/>
        <v>0.19047619047619047</v>
      </c>
      <c r="AD1715" s="10">
        <f t="shared" si="511"/>
        <v>0.38095238095238093</v>
      </c>
      <c r="AE1715" s="10">
        <f t="shared" si="512"/>
        <v>0.2857142857142857</v>
      </c>
      <c r="AF1715" s="1">
        <v>3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66</v>
      </c>
      <c r="AO1715" s="20" t="str">
        <f t="shared" si="495"/>
        <v>66+</v>
      </c>
      <c r="AP1715" s="1">
        <v>2815</v>
      </c>
      <c r="AQ1715" s="1">
        <v>0</v>
      </c>
      <c r="AR1715" s="1">
        <v>1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1</v>
      </c>
      <c r="AY1715" s="1">
        <v>0</v>
      </c>
      <c r="AZ1715" s="1">
        <v>1229</v>
      </c>
      <c r="BA1715" s="23">
        <v>42034</v>
      </c>
      <c r="BB1715" s="25">
        <f t="shared" si="496"/>
        <v>1</v>
      </c>
      <c r="BC1715" s="25" t="str">
        <f t="shared" si="497"/>
        <v>January</v>
      </c>
      <c r="BD1715" s="25">
        <v>1</v>
      </c>
      <c r="BE1715" t="str">
        <f t="shared" si="498"/>
        <v>152,66991,High income,881,High spender,0.0131510202863071,0,0,1,496,36,460,189,60,12,1253,0.39584996009577,0.028731045490822,0.367118914604948,0.150837988826816,0.0478850758180367,0.00957701516360734,3,4,8,6,21,0.142857142857143,0.19047619047619,0.380952380952381,0.285714285714286,3,0,0,0,0,0,0,0,66,66+,2815,0,1,0,0,0,0,0,1,0,1229</v>
      </c>
    </row>
    <row r="1716" spans="1:57" ht="13.2" x14ac:dyDescent="0.25">
      <c r="A1716" s="8">
        <v>34</v>
      </c>
      <c r="B1716" s="1">
        <v>62882</v>
      </c>
      <c r="C1716" s="8" t="str">
        <f t="shared" si="499"/>
        <v>High income</v>
      </c>
      <c r="D1716" s="31">
        <v>22</v>
      </c>
      <c r="E1716" s="34" t="str">
        <f t="shared" si="500"/>
        <v>Low spender</v>
      </c>
      <c r="F1716" s="10">
        <f t="shared" si="494"/>
        <v>3.4986164562195859E-4</v>
      </c>
      <c r="G1716" s="1">
        <v>0</v>
      </c>
      <c r="H1716" s="1">
        <v>1</v>
      </c>
      <c r="I1716" s="1">
        <v>26</v>
      </c>
      <c r="J1716" s="1">
        <v>509</v>
      </c>
      <c r="K1716" s="1">
        <v>133</v>
      </c>
      <c r="L1716" s="1">
        <v>497</v>
      </c>
      <c r="M1716" s="1">
        <v>78</v>
      </c>
      <c r="N1716" s="1">
        <v>24</v>
      </c>
      <c r="O1716" s="1">
        <v>97</v>
      </c>
      <c r="P1716" s="8">
        <f t="shared" si="501"/>
        <v>1338</v>
      </c>
      <c r="Q1716" s="10">
        <f t="shared" si="502"/>
        <v>0.38041853512705531</v>
      </c>
      <c r="R1716" s="10">
        <f t="shared" si="503"/>
        <v>9.9402092675635281E-2</v>
      </c>
      <c r="S1716" s="10">
        <f t="shared" si="504"/>
        <v>0.37144992526158443</v>
      </c>
      <c r="T1716" s="10">
        <f t="shared" si="505"/>
        <v>5.829596412556054E-2</v>
      </c>
      <c r="U1716" s="10">
        <f t="shared" si="506"/>
        <v>1.7937219730941704E-2</v>
      </c>
      <c r="V1716" s="10">
        <f t="shared" si="507"/>
        <v>7.2496263079222717E-2</v>
      </c>
      <c r="W1716" s="1">
        <v>2</v>
      </c>
      <c r="X1716" s="1">
        <v>7</v>
      </c>
      <c r="Y1716" s="1">
        <v>5</v>
      </c>
      <c r="Z1716" s="1">
        <v>6</v>
      </c>
      <c r="AA1716" s="8">
        <f t="shared" si="508"/>
        <v>20</v>
      </c>
      <c r="AB1716" s="10">
        <f t="shared" si="509"/>
        <v>0.1</v>
      </c>
      <c r="AC1716" s="10">
        <f t="shared" si="510"/>
        <v>0.35</v>
      </c>
      <c r="AD1716" s="10">
        <f t="shared" si="511"/>
        <v>0.25</v>
      </c>
      <c r="AE1716" s="10">
        <f t="shared" si="512"/>
        <v>0.3</v>
      </c>
      <c r="AF1716" s="1">
        <v>4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51</v>
      </c>
      <c r="AO1716" s="20" t="str">
        <f t="shared" si="495"/>
        <v>50-65</v>
      </c>
      <c r="AP1716" s="1">
        <v>2848</v>
      </c>
      <c r="AQ1716" s="1">
        <v>0</v>
      </c>
      <c r="AR1716" s="1">
        <v>0</v>
      </c>
      <c r="AS1716" s="1">
        <v>0</v>
      </c>
      <c r="AT1716" s="1">
        <v>1</v>
      </c>
      <c r="AU1716" s="1">
        <v>0</v>
      </c>
      <c r="AV1716" s="1">
        <v>0</v>
      </c>
      <c r="AW1716" s="1">
        <v>1</v>
      </c>
      <c r="AX1716" s="1">
        <v>0</v>
      </c>
      <c r="AY1716" s="1">
        <v>0</v>
      </c>
      <c r="AZ1716" s="1">
        <v>1144</v>
      </c>
      <c r="BA1716" s="23">
        <v>42001</v>
      </c>
      <c r="BB1716" s="25">
        <f t="shared" si="496"/>
        <v>12</v>
      </c>
      <c r="BC1716" s="25" t="str">
        <f t="shared" si="497"/>
        <v>December</v>
      </c>
      <c r="BD1716" s="25">
        <v>1</v>
      </c>
      <c r="BE1716" t="str">
        <f t="shared" si="498"/>
        <v>34,62882,High income,22,Low spender,0.000349861645621959,0,1,26,509,133,497,78,24,97,1338,0.380418535127055,0.0994020926756353,0.371449925261584,0.0582959641255605,0.0179372197309417,0.0724962630792227,2,7,5,6,20,0.1,0.35,0.25,0.3,4,0,0,0,0,0,0,0,51,50-65,2848,0,0,0,1,0,0,1,0,0,1144</v>
      </c>
    </row>
    <row r="1717" spans="1:57" ht="13.2" x14ac:dyDescent="0.25">
      <c r="A1717" s="8">
        <v>128</v>
      </c>
      <c r="B1717" s="1">
        <v>67430</v>
      </c>
      <c r="C1717" s="8" t="str">
        <f t="shared" si="499"/>
        <v>High income</v>
      </c>
      <c r="D1717" s="31">
        <v>1869</v>
      </c>
      <c r="E1717" s="34" t="str">
        <f t="shared" si="500"/>
        <v>High spender</v>
      </c>
      <c r="F1717" s="10">
        <f t="shared" si="494"/>
        <v>2.7717633100993622E-2</v>
      </c>
      <c r="G1717" s="1">
        <v>0</v>
      </c>
      <c r="H1717" s="1">
        <v>0</v>
      </c>
      <c r="I1717" s="1">
        <v>6</v>
      </c>
      <c r="J1717" s="1">
        <v>595</v>
      </c>
      <c r="K1717" s="1">
        <v>97</v>
      </c>
      <c r="L1717" s="1">
        <v>291</v>
      </c>
      <c r="M1717" s="1">
        <v>127</v>
      </c>
      <c r="N1717" s="1">
        <v>133</v>
      </c>
      <c r="O1717" s="1">
        <v>121</v>
      </c>
      <c r="P1717" s="8">
        <f t="shared" si="501"/>
        <v>1364</v>
      </c>
      <c r="Q1717" s="10">
        <f t="shared" si="502"/>
        <v>0.43621700879765396</v>
      </c>
      <c r="R1717" s="10">
        <f t="shared" si="503"/>
        <v>7.1114369501466282E-2</v>
      </c>
      <c r="S1717" s="10">
        <f t="shared" si="504"/>
        <v>0.21334310850439883</v>
      </c>
      <c r="T1717" s="10">
        <f t="shared" si="505"/>
        <v>9.310850439882698E-2</v>
      </c>
      <c r="U1717" s="10">
        <f t="shared" si="506"/>
        <v>9.7507331378299117E-2</v>
      </c>
      <c r="V1717" s="10">
        <f t="shared" si="507"/>
        <v>8.8709677419354843E-2</v>
      </c>
      <c r="W1717" s="1">
        <v>1</v>
      </c>
      <c r="X1717" s="1">
        <v>11</v>
      </c>
      <c r="Y1717" s="1">
        <v>5</v>
      </c>
      <c r="Z1717" s="1">
        <v>12</v>
      </c>
      <c r="AA1717" s="8">
        <f t="shared" si="508"/>
        <v>29</v>
      </c>
      <c r="AB1717" s="10">
        <f t="shared" si="509"/>
        <v>3.4482758620689655E-2</v>
      </c>
      <c r="AC1717" s="10">
        <f t="shared" si="510"/>
        <v>0.37931034482758619</v>
      </c>
      <c r="AD1717" s="10">
        <f t="shared" si="511"/>
        <v>0.17241379310344829</v>
      </c>
      <c r="AE1717" s="10">
        <f t="shared" si="512"/>
        <v>0.41379310344827586</v>
      </c>
      <c r="AF1717" s="1">
        <v>6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33</v>
      </c>
      <c r="AO1717" s="20" t="str">
        <f t="shared" si="495"/>
        <v>24-35</v>
      </c>
      <c r="AP1717" s="1">
        <v>2821</v>
      </c>
      <c r="AQ1717" s="1">
        <v>0</v>
      </c>
      <c r="AR1717" s="1">
        <v>0</v>
      </c>
      <c r="AS1717" s="1">
        <v>0</v>
      </c>
      <c r="AT1717" s="1">
        <v>1</v>
      </c>
      <c r="AU1717" s="1">
        <v>0</v>
      </c>
      <c r="AV1717" s="1">
        <v>0</v>
      </c>
      <c r="AW1717" s="1">
        <v>1</v>
      </c>
      <c r="AX1717" s="1">
        <v>0</v>
      </c>
      <c r="AY1717" s="1">
        <v>0</v>
      </c>
      <c r="AZ1717" s="1">
        <v>1122</v>
      </c>
      <c r="BA1717" s="23">
        <v>42028</v>
      </c>
      <c r="BB1717" s="25">
        <f t="shared" si="496"/>
        <v>1</v>
      </c>
      <c r="BC1717" s="25" t="str">
        <f t="shared" si="497"/>
        <v>January</v>
      </c>
      <c r="BD1717" s="25">
        <v>1</v>
      </c>
      <c r="BE1717" t="str">
        <f t="shared" si="498"/>
        <v>128,67430,High income,1869,High spender,0.0277176331009936,0,0,6,595,97,291,127,133,121,1364,0.436217008797654,0.0711143695014663,0.213343108504399,0.093108504398827,0.0975073313782991,0.0887096774193548,1,11,5,12,29,0.0344827586206897,0.379310344827586,0.172413793103448,0.413793103448276,6,0,0,0,0,0,0,0,33,24-35,2821,0,0,0,1,0,0,1,0,0,1122</v>
      </c>
    </row>
    <row r="1718" spans="1:57" ht="13.2" x14ac:dyDescent="0.25">
      <c r="A1718" s="8">
        <v>1051</v>
      </c>
      <c r="B1718" s="1">
        <v>70617</v>
      </c>
      <c r="C1718" s="8" t="str">
        <f t="shared" si="499"/>
        <v>High income</v>
      </c>
      <c r="D1718" s="31">
        <v>43</v>
      </c>
      <c r="E1718" s="34" t="str">
        <f t="shared" si="500"/>
        <v>Low spender</v>
      </c>
      <c r="F1718" s="10">
        <f t="shared" si="494"/>
        <v>6.08918532364728E-4</v>
      </c>
      <c r="G1718" s="1">
        <v>0</v>
      </c>
      <c r="H1718" s="1">
        <v>0</v>
      </c>
      <c r="I1718" s="1">
        <v>45</v>
      </c>
      <c r="J1718" s="1">
        <v>353</v>
      </c>
      <c r="K1718" s="1">
        <v>61</v>
      </c>
      <c r="L1718" s="1">
        <v>753</v>
      </c>
      <c r="M1718" s="1">
        <v>40</v>
      </c>
      <c r="N1718" s="1">
        <v>46</v>
      </c>
      <c r="O1718" s="1">
        <v>27</v>
      </c>
      <c r="P1718" s="8">
        <f t="shared" si="501"/>
        <v>1280</v>
      </c>
      <c r="Q1718" s="10">
        <f t="shared" si="502"/>
        <v>0.27578124999999998</v>
      </c>
      <c r="R1718" s="10">
        <f t="shared" si="503"/>
        <v>4.7656249999999997E-2</v>
      </c>
      <c r="S1718" s="10">
        <f t="shared" si="504"/>
        <v>0.58828124999999998</v>
      </c>
      <c r="T1718" s="10">
        <f t="shared" si="505"/>
        <v>3.125E-2</v>
      </c>
      <c r="U1718" s="10">
        <f t="shared" si="506"/>
        <v>3.5937499999999997E-2</v>
      </c>
      <c r="V1718" s="10">
        <f t="shared" si="507"/>
        <v>2.1093750000000001E-2</v>
      </c>
      <c r="W1718" s="1">
        <v>1</v>
      </c>
      <c r="X1718" s="1">
        <v>3</v>
      </c>
      <c r="Y1718" s="1">
        <v>3</v>
      </c>
      <c r="Z1718" s="1">
        <v>7</v>
      </c>
      <c r="AA1718" s="8">
        <f t="shared" si="508"/>
        <v>14</v>
      </c>
      <c r="AB1718" s="10">
        <f t="shared" si="509"/>
        <v>7.1428571428571425E-2</v>
      </c>
      <c r="AC1718" s="10">
        <f t="shared" si="510"/>
        <v>0.21428571428571427</v>
      </c>
      <c r="AD1718" s="10">
        <f t="shared" si="511"/>
        <v>0.21428571428571427</v>
      </c>
      <c r="AE1718" s="10">
        <f t="shared" si="512"/>
        <v>0.5</v>
      </c>
      <c r="AF1718" s="1">
        <v>2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50</v>
      </c>
      <c r="AO1718" s="20" t="str">
        <f t="shared" si="495"/>
        <v>36-50</v>
      </c>
      <c r="AP1718" s="1">
        <v>2530</v>
      </c>
      <c r="AQ1718" s="1">
        <v>0</v>
      </c>
      <c r="AR1718" s="1">
        <v>1</v>
      </c>
      <c r="AS1718" s="1">
        <v>0</v>
      </c>
      <c r="AT1718" s="1">
        <v>0</v>
      </c>
      <c r="AU1718" s="1">
        <v>0</v>
      </c>
      <c r="AV1718" s="1">
        <v>0</v>
      </c>
      <c r="AW1718" s="1">
        <v>1</v>
      </c>
      <c r="AX1718" s="1">
        <v>0</v>
      </c>
      <c r="AY1718" s="1">
        <v>0</v>
      </c>
      <c r="AZ1718" s="1">
        <v>1226</v>
      </c>
      <c r="BA1718" s="23">
        <v>42319</v>
      </c>
      <c r="BB1718" s="25">
        <f t="shared" si="496"/>
        <v>11</v>
      </c>
      <c r="BC1718" s="25" t="str">
        <f t="shared" si="497"/>
        <v>November</v>
      </c>
      <c r="BD1718" s="25">
        <v>1</v>
      </c>
      <c r="BE1718" t="str">
        <f t="shared" si="498"/>
        <v>1051,70617,High income,43,Low spender,0.000608918532364728,0,0,45,353,61,753,40,46,27,1280,0.27578125,0.04765625,0.58828125,0.03125,0.0359375,0.02109375,1,3,3,7,14,0.0714285714285714,0.214285714285714,0.214285714285714,0.5,2,0,0,0,0,0,0,0,50,36-50,2530,0,1,0,0,0,0,1,0,0,1226</v>
      </c>
    </row>
    <row r="1719" spans="1:57" ht="13.2" x14ac:dyDescent="0.25">
      <c r="A1719" s="8">
        <v>2194</v>
      </c>
      <c r="B1719" s="1">
        <v>80124</v>
      </c>
      <c r="C1719" s="8" t="str">
        <f t="shared" si="499"/>
        <v>High income</v>
      </c>
      <c r="D1719" s="31">
        <v>850</v>
      </c>
      <c r="E1719" s="34" t="str">
        <f t="shared" si="500"/>
        <v>High spender</v>
      </c>
      <c r="F1719" s="10">
        <f t="shared" si="494"/>
        <v>1.0608556737057561E-2</v>
      </c>
      <c r="G1719" s="1">
        <v>0</v>
      </c>
      <c r="H1719" s="1">
        <v>0</v>
      </c>
      <c r="I1719" s="1">
        <v>47</v>
      </c>
      <c r="J1719" s="1">
        <v>483</v>
      </c>
      <c r="K1719" s="1">
        <v>84</v>
      </c>
      <c r="L1719" s="1">
        <v>398</v>
      </c>
      <c r="M1719" s="1">
        <v>205</v>
      </c>
      <c r="N1719" s="1">
        <v>84</v>
      </c>
      <c r="O1719" s="1">
        <v>241</v>
      </c>
      <c r="P1719" s="8">
        <f t="shared" si="501"/>
        <v>1495</v>
      </c>
      <c r="Q1719" s="10">
        <f t="shared" si="502"/>
        <v>0.32307692307692309</v>
      </c>
      <c r="R1719" s="10">
        <f t="shared" si="503"/>
        <v>5.6187290969899668E-2</v>
      </c>
      <c r="S1719" s="10">
        <f t="shared" si="504"/>
        <v>0.26622073578595318</v>
      </c>
      <c r="T1719" s="10">
        <f t="shared" si="505"/>
        <v>0.13712374581939799</v>
      </c>
      <c r="U1719" s="10">
        <f t="shared" si="506"/>
        <v>5.6187290969899668E-2</v>
      </c>
      <c r="V1719" s="10">
        <f t="shared" si="507"/>
        <v>0.16120401337792642</v>
      </c>
      <c r="W1719" s="1">
        <v>1</v>
      </c>
      <c r="X1719" s="1">
        <v>3</v>
      </c>
      <c r="Y1719" s="1">
        <v>7</v>
      </c>
      <c r="Z1719" s="1">
        <v>8</v>
      </c>
      <c r="AA1719" s="8">
        <f t="shared" si="508"/>
        <v>19</v>
      </c>
      <c r="AB1719" s="10">
        <f t="shared" si="509"/>
        <v>5.2631578947368418E-2</v>
      </c>
      <c r="AC1719" s="10">
        <f t="shared" si="510"/>
        <v>0.15789473684210525</v>
      </c>
      <c r="AD1719" s="10">
        <f t="shared" si="511"/>
        <v>0.36842105263157893</v>
      </c>
      <c r="AE1719" s="10">
        <f t="shared" si="512"/>
        <v>0.42105263157894735</v>
      </c>
      <c r="AF1719" s="1">
        <v>1</v>
      </c>
      <c r="AG1719" s="1">
        <v>0</v>
      </c>
      <c r="AH1719" s="1">
        <v>0</v>
      </c>
      <c r="AI1719" s="1">
        <v>1</v>
      </c>
      <c r="AJ1719" s="1">
        <v>0</v>
      </c>
      <c r="AK1719" s="1">
        <v>0</v>
      </c>
      <c r="AL1719" s="1">
        <v>0</v>
      </c>
      <c r="AM1719" s="1">
        <v>0</v>
      </c>
      <c r="AN1719" s="1">
        <v>57</v>
      </c>
      <c r="AO1719" s="20" t="str">
        <f t="shared" si="495"/>
        <v>50-65</v>
      </c>
      <c r="AP1719" s="1">
        <v>2162</v>
      </c>
      <c r="AQ1719" s="1">
        <v>0</v>
      </c>
      <c r="AR1719" s="1">
        <v>1</v>
      </c>
      <c r="AS1719" s="1">
        <v>0</v>
      </c>
      <c r="AT1719" s="1">
        <v>0</v>
      </c>
      <c r="AU1719" s="1">
        <v>0</v>
      </c>
      <c r="AV1719" s="1">
        <v>0</v>
      </c>
      <c r="AW1719" s="1">
        <v>1</v>
      </c>
      <c r="AX1719" s="1">
        <v>0</v>
      </c>
      <c r="AY1719" s="1">
        <v>0</v>
      </c>
      <c r="AZ1719" s="1">
        <v>1013</v>
      </c>
      <c r="BA1719" s="23">
        <v>42687</v>
      </c>
      <c r="BB1719" s="25">
        <f t="shared" si="496"/>
        <v>11</v>
      </c>
      <c r="BC1719" s="25" t="str">
        <f t="shared" si="497"/>
        <v>November</v>
      </c>
      <c r="BD1719" s="25">
        <v>1</v>
      </c>
      <c r="BE1719" t="str">
        <f t="shared" si="498"/>
        <v>2194,80124,High income,850,High spender,0.0106085567370576,0,0,47,483,84,398,205,84,241,1495,0.323076923076923,0.0561872909698997,0.266220735785953,0.137123745819398,0.0561872909698997,0.161204013377926,1,3,7,8,19,0.0526315789473684,0.157894736842105,0.368421052631579,0.421052631578947,1,0,0,1,0,0,0,0,57,50-65,2162,0,1,0,0,0,0,1,0,0,1013</v>
      </c>
    </row>
    <row r="1720" spans="1:57" ht="13.2" x14ac:dyDescent="0.25">
      <c r="A1720" s="8">
        <v>885</v>
      </c>
      <c r="B1720" s="1">
        <v>87171</v>
      </c>
      <c r="C1720" s="8" t="str">
        <f t="shared" si="499"/>
        <v>High income</v>
      </c>
      <c r="D1720" s="31">
        <v>42</v>
      </c>
      <c r="E1720" s="34" t="str">
        <f t="shared" si="500"/>
        <v>Low spender</v>
      </c>
      <c r="F1720" s="10">
        <f t="shared" si="494"/>
        <v>4.8181161165984101E-4</v>
      </c>
      <c r="G1720" s="1">
        <v>0</v>
      </c>
      <c r="H1720" s="1">
        <v>0</v>
      </c>
      <c r="I1720" s="1">
        <v>27</v>
      </c>
      <c r="J1720" s="1">
        <v>1001</v>
      </c>
      <c r="K1720" s="1">
        <v>44</v>
      </c>
      <c r="L1720" s="1">
        <v>107</v>
      </c>
      <c r="M1720" s="1">
        <v>58</v>
      </c>
      <c r="N1720" s="1">
        <v>44</v>
      </c>
      <c r="O1720" s="1">
        <v>44</v>
      </c>
      <c r="P1720" s="8">
        <f t="shared" si="501"/>
        <v>1298</v>
      </c>
      <c r="Q1720" s="10">
        <f t="shared" si="502"/>
        <v>0.77118644067796616</v>
      </c>
      <c r="R1720" s="10">
        <f t="shared" si="503"/>
        <v>3.3898305084745763E-2</v>
      </c>
      <c r="S1720" s="10">
        <f t="shared" si="504"/>
        <v>8.2434514637904466E-2</v>
      </c>
      <c r="T1720" s="10">
        <f t="shared" si="505"/>
        <v>4.4684129429892139E-2</v>
      </c>
      <c r="U1720" s="10">
        <f t="shared" si="506"/>
        <v>3.3898305084745763E-2</v>
      </c>
      <c r="V1720" s="10">
        <f t="shared" si="507"/>
        <v>3.3898305084745763E-2</v>
      </c>
      <c r="W1720" s="1">
        <v>1</v>
      </c>
      <c r="X1720" s="1">
        <v>6</v>
      </c>
      <c r="Y1720" s="1">
        <v>7</v>
      </c>
      <c r="Z1720" s="1">
        <v>11</v>
      </c>
      <c r="AA1720" s="8">
        <f t="shared" si="508"/>
        <v>25</v>
      </c>
      <c r="AB1720" s="10">
        <f t="shared" si="509"/>
        <v>0.04</v>
      </c>
      <c r="AC1720" s="10">
        <f t="shared" si="510"/>
        <v>0.24</v>
      </c>
      <c r="AD1720" s="10">
        <f t="shared" si="511"/>
        <v>0.28000000000000003</v>
      </c>
      <c r="AE1720" s="10">
        <f t="shared" si="512"/>
        <v>0.44</v>
      </c>
      <c r="AF1720" s="1">
        <v>2</v>
      </c>
      <c r="AG1720" s="1">
        <v>0</v>
      </c>
      <c r="AH1720" s="1">
        <v>0</v>
      </c>
      <c r="AI1720" s="1">
        <v>1</v>
      </c>
      <c r="AJ1720" s="1">
        <v>0</v>
      </c>
      <c r="AK1720" s="1">
        <v>1</v>
      </c>
      <c r="AL1720" s="1">
        <v>0</v>
      </c>
      <c r="AM1720" s="1">
        <v>0</v>
      </c>
      <c r="AN1720" s="1">
        <v>39</v>
      </c>
      <c r="AO1720" s="20" t="str">
        <f t="shared" si="495"/>
        <v>36-50</v>
      </c>
      <c r="AP1720" s="1">
        <v>2583</v>
      </c>
      <c r="AQ1720" s="1">
        <v>0</v>
      </c>
      <c r="AR1720" s="1">
        <v>1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1</v>
      </c>
      <c r="AZ1720" s="1">
        <v>1210</v>
      </c>
      <c r="BA1720" s="23">
        <v>42266</v>
      </c>
      <c r="BB1720" s="25">
        <f t="shared" si="496"/>
        <v>9</v>
      </c>
      <c r="BC1720" s="25" t="str">
        <f t="shared" si="497"/>
        <v>September</v>
      </c>
      <c r="BD1720" s="25">
        <v>1</v>
      </c>
      <c r="BE1720" t="str">
        <f t="shared" si="498"/>
        <v>885,87171,High income,42,Low spender,0.000481811611659841,0,0,27,1001,44,107,58,44,44,1298,0.771186440677966,0.0338983050847458,0.0824345146379045,0.0446841294298921,0.0338983050847458,0.0338983050847458,1,6,7,11,25,0.04,0.24,0.28,0.44,2,0,0,1,0,1,0,0,39,36-50,2583,0,1,0,0,0,0,0,0,1,1210</v>
      </c>
    </row>
    <row r="1721" spans="1:57" ht="13.2" x14ac:dyDescent="0.25">
      <c r="A1721" s="8">
        <v>412</v>
      </c>
      <c r="B1721" s="1">
        <v>63972</v>
      </c>
      <c r="C1721" s="8" t="str">
        <f t="shared" si="499"/>
        <v>High income</v>
      </c>
      <c r="D1721" s="31">
        <v>1089</v>
      </c>
      <c r="E1721" s="34" t="str">
        <f t="shared" si="500"/>
        <v>High spender</v>
      </c>
      <c r="F1721" s="10">
        <f t="shared" si="494"/>
        <v>1.7023072594259989E-2</v>
      </c>
      <c r="G1721" s="1">
        <v>0</v>
      </c>
      <c r="H1721" s="1">
        <v>1</v>
      </c>
      <c r="I1721" s="1">
        <v>93</v>
      </c>
      <c r="J1721" s="1">
        <v>928</v>
      </c>
      <c r="K1721" s="1">
        <v>63</v>
      </c>
      <c r="L1721" s="1">
        <v>254</v>
      </c>
      <c r="M1721" s="1">
        <v>0</v>
      </c>
      <c r="N1721" s="1">
        <v>12</v>
      </c>
      <c r="O1721" s="1">
        <v>12</v>
      </c>
      <c r="P1721" s="8">
        <f t="shared" si="501"/>
        <v>1269</v>
      </c>
      <c r="Q1721" s="10">
        <f t="shared" si="502"/>
        <v>0.73128447596532697</v>
      </c>
      <c r="R1721" s="10">
        <f t="shared" si="503"/>
        <v>4.9645390070921988E-2</v>
      </c>
      <c r="S1721" s="10">
        <f t="shared" si="504"/>
        <v>0.20015760441292357</v>
      </c>
      <c r="T1721" s="10">
        <f t="shared" si="505"/>
        <v>0</v>
      </c>
      <c r="U1721" s="10">
        <f t="shared" si="506"/>
        <v>9.4562647754137114E-3</v>
      </c>
      <c r="V1721" s="10">
        <f t="shared" si="507"/>
        <v>9.4562647754137114E-3</v>
      </c>
      <c r="W1721" s="1">
        <v>4</v>
      </c>
      <c r="X1721" s="1">
        <v>5</v>
      </c>
      <c r="Y1721" s="1">
        <v>4</v>
      </c>
      <c r="Z1721" s="1">
        <v>10</v>
      </c>
      <c r="AA1721" s="8">
        <f t="shared" si="508"/>
        <v>23</v>
      </c>
      <c r="AB1721" s="10">
        <f t="shared" si="509"/>
        <v>0.17391304347826086</v>
      </c>
      <c r="AC1721" s="10">
        <f t="shared" si="510"/>
        <v>0.21739130434782608</v>
      </c>
      <c r="AD1721" s="10">
        <f t="shared" si="511"/>
        <v>0.17391304347826086</v>
      </c>
      <c r="AE1721" s="10">
        <f t="shared" si="512"/>
        <v>0.43478260869565216</v>
      </c>
      <c r="AF1721" s="1">
        <v>4</v>
      </c>
      <c r="AG1721" s="1">
        <v>0</v>
      </c>
      <c r="AH1721" s="1">
        <v>0</v>
      </c>
      <c r="AI1721" s="1">
        <v>0</v>
      </c>
      <c r="AJ1721" s="1">
        <v>1</v>
      </c>
      <c r="AK1721" s="1">
        <v>0</v>
      </c>
      <c r="AL1721" s="1">
        <v>0</v>
      </c>
      <c r="AM1721" s="1">
        <v>0</v>
      </c>
      <c r="AN1721" s="1">
        <v>56</v>
      </c>
      <c r="AO1721" s="20" t="str">
        <f t="shared" si="495"/>
        <v>50-65</v>
      </c>
      <c r="AP1721" s="1">
        <v>2733</v>
      </c>
      <c r="AQ1721" s="1">
        <v>0</v>
      </c>
      <c r="AR1721" s="1">
        <v>0</v>
      </c>
      <c r="AS1721" s="1">
        <v>1</v>
      </c>
      <c r="AT1721" s="1">
        <v>0</v>
      </c>
      <c r="AU1721" s="1">
        <v>0</v>
      </c>
      <c r="AV1721" s="1">
        <v>0</v>
      </c>
      <c r="AW1721" s="1">
        <v>0</v>
      </c>
      <c r="AX1721" s="1">
        <v>1</v>
      </c>
      <c r="AY1721" s="1">
        <v>0</v>
      </c>
      <c r="AZ1721" s="1">
        <v>1245</v>
      </c>
      <c r="BA1721" s="23">
        <v>42116</v>
      </c>
      <c r="BB1721" s="25">
        <f t="shared" si="496"/>
        <v>4</v>
      </c>
      <c r="BC1721" s="25" t="str">
        <f t="shared" si="497"/>
        <v>April</v>
      </c>
      <c r="BD1721" s="25">
        <v>1</v>
      </c>
      <c r="BE1721" t="str">
        <f t="shared" si="498"/>
        <v>412,63972,High income,1089,High spender,0.01702307259426,0,1,93,928,63,254,0,12,12,1269,0.731284475965327,0.049645390070922,0.200157604412924,0,0.00945626477541371,0.00945626477541371,4,5,4,10,23,0.173913043478261,0.217391304347826,0.173913043478261,0.434782608695652,4,0,0,0,1,0,0,0,56,50-65,2733,0,0,1,0,0,0,0,1,0,1245</v>
      </c>
    </row>
    <row r="1722" spans="1:57" ht="13.2" x14ac:dyDescent="0.25">
      <c r="A1722" s="8">
        <v>200</v>
      </c>
      <c r="B1722" s="1">
        <v>66664</v>
      </c>
      <c r="C1722" s="8" t="str">
        <f t="shared" si="499"/>
        <v>High income</v>
      </c>
      <c r="D1722" s="31">
        <v>68</v>
      </c>
      <c r="E1722" s="34" t="str">
        <f t="shared" si="500"/>
        <v>Low spender</v>
      </c>
      <c r="F1722" s="10">
        <f t="shared" si="494"/>
        <v>1.0200408016320653E-3</v>
      </c>
      <c r="G1722" s="1">
        <v>0</v>
      </c>
      <c r="H1722" s="1">
        <v>0</v>
      </c>
      <c r="I1722" s="1">
        <v>78</v>
      </c>
      <c r="J1722" s="1">
        <v>398</v>
      </c>
      <c r="K1722" s="1">
        <v>96</v>
      </c>
      <c r="L1722" s="1">
        <v>447</v>
      </c>
      <c r="M1722" s="1">
        <v>220</v>
      </c>
      <c r="N1722" s="1">
        <v>96</v>
      </c>
      <c r="O1722" s="1">
        <v>32</v>
      </c>
      <c r="P1722" s="8">
        <f t="shared" si="501"/>
        <v>1289</v>
      </c>
      <c r="Q1722" s="10">
        <f t="shared" si="502"/>
        <v>0.30876648564778897</v>
      </c>
      <c r="R1722" s="10">
        <f t="shared" si="503"/>
        <v>7.447633824670287E-2</v>
      </c>
      <c r="S1722" s="10">
        <f t="shared" si="504"/>
        <v>0.34678044996121021</v>
      </c>
      <c r="T1722" s="10">
        <f t="shared" si="505"/>
        <v>0.17067494181536075</v>
      </c>
      <c r="U1722" s="10">
        <f t="shared" si="506"/>
        <v>7.447633824670287E-2</v>
      </c>
      <c r="V1722" s="10">
        <f t="shared" si="507"/>
        <v>2.482544608223429E-2</v>
      </c>
      <c r="W1722" s="1">
        <v>1</v>
      </c>
      <c r="X1722" s="1">
        <v>5</v>
      </c>
      <c r="Y1722" s="1">
        <v>7</v>
      </c>
      <c r="Z1722" s="1">
        <v>6</v>
      </c>
      <c r="AA1722" s="8">
        <f t="shared" si="508"/>
        <v>19</v>
      </c>
      <c r="AB1722" s="10">
        <f t="shared" si="509"/>
        <v>5.2631578947368418E-2</v>
      </c>
      <c r="AC1722" s="10">
        <f t="shared" si="510"/>
        <v>0.26315789473684209</v>
      </c>
      <c r="AD1722" s="10">
        <f t="shared" si="511"/>
        <v>0.36842105263157893</v>
      </c>
      <c r="AE1722" s="10">
        <f t="shared" si="512"/>
        <v>0.31578947368421051</v>
      </c>
      <c r="AF1722" s="1">
        <v>3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38</v>
      </c>
      <c r="AO1722" s="20" t="str">
        <f t="shared" si="495"/>
        <v>36-50</v>
      </c>
      <c r="AP1722" s="1">
        <v>2801</v>
      </c>
      <c r="AQ1722" s="1">
        <v>0</v>
      </c>
      <c r="AR1722" s="1">
        <v>0</v>
      </c>
      <c r="AS1722" s="1">
        <v>0</v>
      </c>
      <c r="AT1722" s="1">
        <v>1</v>
      </c>
      <c r="AU1722" s="1">
        <v>0</v>
      </c>
      <c r="AV1722" s="1">
        <v>1</v>
      </c>
      <c r="AW1722" s="1">
        <v>0</v>
      </c>
      <c r="AX1722" s="1">
        <v>0</v>
      </c>
      <c r="AY1722" s="1">
        <v>0</v>
      </c>
      <c r="AZ1722" s="1">
        <v>1225</v>
      </c>
      <c r="BA1722" s="23">
        <v>42048</v>
      </c>
      <c r="BB1722" s="25">
        <f t="shared" si="496"/>
        <v>2</v>
      </c>
      <c r="BC1722" s="25" t="str">
        <f t="shared" si="497"/>
        <v>February</v>
      </c>
      <c r="BD1722" s="25">
        <v>1</v>
      </c>
      <c r="BE1722" t="str">
        <f t="shared" si="498"/>
        <v>200,66664,High income,68,Low spender,0.00102004080163207,0,0,78,398,96,447,220,96,32,1289,0.308766485647789,0.0744763382467029,0.34678044996121,0.170674941815361,0.0744763382467029,0.0248254460822343,1,5,7,6,19,0.0526315789473684,0.263157894736842,0.368421052631579,0.315789473684211,3,0,0,0,0,0,0,0,38,36-50,2801,0,0,0,1,0,1,0,0,0,1225</v>
      </c>
    </row>
    <row r="1723" spans="1:57" ht="13.2" x14ac:dyDescent="0.25">
      <c r="A1723" s="8">
        <v>1361</v>
      </c>
      <c r="B1723" s="1">
        <v>80144</v>
      </c>
      <c r="C1723" s="8" t="str">
        <f t="shared" si="499"/>
        <v>High income</v>
      </c>
      <c r="D1723" s="31">
        <v>24</v>
      </c>
      <c r="E1723" s="34" t="str">
        <f t="shared" si="500"/>
        <v>Low spender</v>
      </c>
      <c r="F1723" s="10">
        <f t="shared" si="494"/>
        <v>2.9946097025354361E-4</v>
      </c>
      <c r="G1723" s="1">
        <v>0</v>
      </c>
      <c r="H1723" s="1">
        <v>0</v>
      </c>
      <c r="I1723" s="1">
        <v>47</v>
      </c>
      <c r="J1723" s="1">
        <v>240</v>
      </c>
      <c r="K1723" s="1">
        <v>132</v>
      </c>
      <c r="L1723" s="1">
        <v>445</v>
      </c>
      <c r="M1723" s="1">
        <v>250</v>
      </c>
      <c r="N1723" s="1">
        <v>192</v>
      </c>
      <c r="O1723" s="1">
        <v>108</v>
      </c>
      <c r="P1723" s="8">
        <f t="shared" si="501"/>
        <v>1367</v>
      </c>
      <c r="Q1723" s="10">
        <f t="shared" si="502"/>
        <v>0.1755669348939283</v>
      </c>
      <c r="R1723" s="10">
        <f t="shared" si="503"/>
        <v>9.6561814191660572E-2</v>
      </c>
      <c r="S1723" s="10">
        <f t="shared" si="504"/>
        <v>0.32553035844915873</v>
      </c>
      <c r="T1723" s="10">
        <f t="shared" si="505"/>
        <v>0.182882223847842</v>
      </c>
      <c r="U1723" s="10">
        <f t="shared" si="506"/>
        <v>0.14045354791514264</v>
      </c>
      <c r="V1723" s="10">
        <f t="shared" si="507"/>
        <v>7.9005120702267742E-2</v>
      </c>
      <c r="W1723" s="1">
        <v>1</v>
      </c>
      <c r="X1723" s="1">
        <v>3</v>
      </c>
      <c r="Y1723" s="1">
        <v>7</v>
      </c>
      <c r="Z1723" s="1">
        <v>8</v>
      </c>
      <c r="AA1723" s="8">
        <f t="shared" si="508"/>
        <v>19</v>
      </c>
      <c r="AB1723" s="10">
        <f t="shared" si="509"/>
        <v>5.2631578947368418E-2</v>
      </c>
      <c r="AC1723" s="10">
        <f t="shared" si="510"/>
        <v>0.15789473684210525</v>
      </c>
      <c r="AD1723" s="10">
        <f t="shared" si="511"/>
        <v>0.36842105263157893</v>
      </c>
      <c r="AE1723" s="10">
        <f t="shared" si="512"/>
        <v>0.42105263157894735</v>
      </c>
      <c r="AF1723" s="1">
        <v>1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45</v>
      </c>
      <c r="AO1723" s="20" t="str">
        <f t="shared" si="495"/>
        <v>36-50</v>
      </c>
      <c r="AP1723" s="1">
        <v>2431</v>
      </c>
      <c r="AQ1723" s="1">
        <v>0</v>
      </c>
      <c r="AR1723" s="1">
        <v>0</v>
      </c>
      <c r="AS1723" s="1">
        <v>0</v>
      </c>
      <c r="AT1723" s="1">
        <v>1</v>
      </c>
      <c r="AU1723" s="1">
        <v>0</v>
      </c>
      <c r="AV1723" s="1">
        <v>0</v>
      </c>
      <c r="AW1723" s="1">
        <v>1</v>
      </c>
      <c r="AX1723" s="1">
        <v>0</v>
      </c>
      <c r="AY1723" s="1">
        <v>0</v>
      </c>
      <c r="AZ1723" s="1">
        <v>1151</v>
      </c>
      <c r="BA1723" s="23">
        <v>42418</v>
      </c>
      <c r="BB1723" s="25">
        <f t="shared" si="496"/>
        <v>2</v>
      </c>
      <c r="BC1723" s="25" t="str">
        <f t="shared" si="497"/>
        <v>February</v>
      </c>
      <c r="BD1723" s="25">
        <v>1</v>
      </c>
      <c r="BE1723" t="str">
        <f t="shared" si="498"/>
        <v>1361,80144,High income,24,Low spender,0.000299460970253544,0,0,47,240,132,445,250,192,108,1367,0.175566934893928,0.0965618141916606,0.325530358449159,0.182882223847842,0.140453547915143,0.0790051207022677,1,3,7,8,19,0.0526315789473684,0.157894736842105,0.368421052631579,0.421052631578947,1,0,0,0,0,0,0,0,45,36-50,2431,0,0,0,1,0,0,1,0,0,1151</v>
      </c>
    </row>
    <row r="1724" spans="1:57" ht="13.2" x14ac:dyDescent="0.25">
      <c r="A1724" s="8">
        <v>851</v>
      </c>
      <c r="B1724" s="1">
        <v>86111</v>
      </c>
      <c r="C1724" s="8" t="str">
        <f t="shared" si="499"/>
        <v>High income</v>
      </c>
      <c r="D1724" s="31">
        <v>386</v>
      </c>
      <c r="E1724" s="34" t="str">
        <f t="shared" si="500"/>
        <v>Low spender</v>
      </c>
      <c r="F1724" s="10">
        <f t="shared" si="494"/>
        <v>4.4825864291437797E-3</v>
      </c>
      <c r="G1724" s="1">
        <v>0</v>
      </c>
      <c r="H1724" s="1">
        <v>0</v>
      </c>
      <c r="I1724" s="1">
        <v>73</v>
      </c>
      <c r="J1724" s="1">
        <v>399</v>
      </c>
      <c r="K1724" s="1">
        <v>28</v>
      </c>
      <c r="L1724" s="1">
        <v>756</v>
      </c>
      <c r="M1724" s="1">
        <v>36</v>
      </c>
      <c r="N1724" s="1">
        <v>40</v>
      </c>
      <c r="O1724" s="1">
        <v>126</v>
      </c>
      <c r="P1724" s="8">
        <f t="shared" si="501"/>
        <v>1385</v>
      </c>
      <c r="Q1724" s="10">
        <f t="shared" si="502"/>
        <v>0.28808664259927796</v>
      </c>
      <c r="R1724" s="10">
        <f t="shared" si="503"/>
        <v>2.0216606498194945E-2</v>
      </c>
      <c r="S1724" s="10">
        <f t="shared" si="504"/>
        <v>0.54584837545126352</v>
      </c>
      <c r="T1724" s="10">
        <f t="shared" si="505"/>
        <v>2.5992779783393503E-2</v>
      </c>
      <c r="U1724" s="10">
        <f t="shared" si="506"/>
        <v>2.8880866425992781E-2</v>
      </c>
      <c r="V1724" s="10">
        <f t="shared" si="507"/>
        <v>9.0974729241877259E-2</v>
      </c>
      <c r="W1724" s="1">
        <v>1</v>
      </c>
      <c r="X1724" s="1">
        <v>5</v>
      </c>
      <c r="Y1724" s="1">
        <v>7</v>
      </c>
      <c r="Z1724" s="1">
        <v>10</v>
      </c>
      <c r="AA1724" s="8">
        <f t="shared" si="508"/>
        <v>23</v>
      </c>
      <c r="AB1724" s="10">
        <f t="shared" si="509"/>
        <v>4.3478260869565216E-2</v>
      </c>
      <c r="AC1724" s="10">
        <f t="shared" si="510"/>
        <v>0.21739130434782608</v>
      </c>
      <c r="AD1724" s="10">
        <f t="shared" si="511"/>
        <v>0.30434782608695654</v>
      </c>
      <c r="AE1724" s="10">
        <f t="shared" si="512"/>
        <v>0.43478260869565216</v>
      </c>
      <c r="AF1724" s="1">
        <v>2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58</v>
      </c>
      <c r="AO1724" s="20" t="str">
        <f t="shared" si="495"/>
        <v>50-65</v>
      </c>
      <c r="AP1724" s="1">
        <v>2595</v>
      </c>
      <c r="AQ1724" s="1">
        <v>0</v>
      </c>
      <c r="AR1724" s="1">
        <v>1</v>
      </c>
      <c r="AS1724" s="1">
        <v>0</v>
      </c>
      <c r="AT1724" s="1">
        <v>0</v>
      </c>
      <c r="AU1724" s="1">
        <v>0</v>
      </c>
      <c r="AV1724" s="1">
        <v>0</v>
      </c>
      <c r="AW1724" s="1">
        <v>1</v>
      </c>
      <c r="AX1724" s="1">
        <v>0</v>
      </c>
      <c r="AY1724" s="1">
        <v>0</v>
      </c>
      <c r="AZ1724" s="1">
        <v>1133</v>
      </c>
      <c r="BA1724" s="23">
        <v>42254</v>
      </c>
      <c r="BB1724" s="25">
        <f t="shared" si="496"/>
        <v>9</v>
      </c>
      <c r="BC1724" s="25" t="str">
        <f t="shared" si="497"/>
        <v>September</v>
      </c>
      <c r="BD1724" s="25">
        <v>1</v>
      </c>
      <c r="BE1724" t="str">
        <f t="shared" si="498"/>
        <v>851,86111,High income,386,Low spender,0.00448258642914378,0,0,73,399,28,756,36,40,126,1385,0.288086642599278,0.0202166064981949,0.545848375451264,0.0259927797833935,0.0288808664259928,0.0909747292418773,1,5,7,10,23,0.0434782608695652,0.217391304347826,0.304347826086957,0.434782608695652,2,0,0,0,0,0,0,0,58,50-65,2595,0,1,0,0,0,0,1,0,0,1133</v>
      </c>
    </row>
    <row r="1725" spans="1:57" ht="13.2" x14ac:dyDescent="0.25">
      <c r="A1725" s="8">
        <v>650</v>
      </c>
      <c r="B1725" s="1">
        <v>78394</v>
      </c>
      <c r="C1725" s="8" t="str">
        <f t="shared" si="499"/>
        <v>High income</v>
      </c>
      <c r="D1725" s="31">
        <v>40</v>
      </c>
      <c r="E1725" s="34" t="str">
        <f t="shared" si="500"/>
        <v>Low spender</v>
      </c>
      <c r="F1725" s="10">
        <f t="shared" si="494"/>
        <v>5.1024313085185091E-4</v>
      </c>
      <c r="G1725" s="1">
        <v>0</v>
      </c>
      <c r="H1725" s="1">
        <v>0</v>
      </c>
      <c r="I1725" s="1">
        <v>13</v>
      </c>
      <c r="J1725" s="1">
        <v>298</v>
      </c>
      <c r="K1725" s="1">
        <v>27</v>
      </c>
      <c r="L1725" s="1">
        <v>697</v>
      </c>
      <c r="M1725" s="1">
        <v>216</v>
      </c>
      <c r="N1725" s="1">
        <v>24</v>
      </c>
      <c r="O1725" s="1">
        <v>166</v>
      </c>
      <c r="P1725" s="8">
        <f t="shared" si="501"/>
        <v>1428</v>
      </c>
      <c r="Q1725" s="10">
        <f t="shared" si="502"/>
        <v>0.20868347338935575</v>
      </c>
      <c r="R1725" s="10">
        <f t="shared" si="503"/>
        <v>1.8907563025210083E-2</v>
      </c>
      <c r="S1725" s="10">
        <f t="shared" si="504"/>
        <v>0.48809523809523808</v>
      </c>
      <c r="T1725" s="10">
        <f t="shared" si="505"/>
        <v>0.15126050420168066</v>
      </c>
      <c r="U1725" s="10">
        <f t="shared" si="506"/>
        <v>1.680672268907563E-2</v>
      </c>
      <c r="V1725" s="10">
        <f t="shared" si="507"/>
        <v>0.11624649859943978</v>
      </c>
      <c r="W1725" s="1">
        <v>1</v>
      </c>
      <c r="X1725" s="1">
        <v>4</v>
      </c>
      <c r="Y1725" s="1">
        <v>6</v>
      </c>
      <c r="Z1725" s="1">
        <v>5</v>
      </c>
      <c r="AA1725" s="8">
        <f t="shared" si="508"/>
        <v>16</v>
      </c>
      <c r="AB1725" s="10">
        <f t="shared" si="509"/>
        <v>6.25E-2</v>
      </c>
      <c r="AC1725" s="10">
        <f t="shared" si="510"/>
        <v>0.25</v>
      </c>
      <c r="AD1725" s="10">
        <f t="shared" si="511"/>
        <v>0.375</v>
      </c>
      <c r="AE1725" s="10">
        <f t="shared" si="512"/>
        <v>0.3125</v>
      </c>
      <c r="AF1725" s="1">
        <v>2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1</v>
      </c>
      <c r="AN1725" s="1">
        <v>34</v>
      </c>
      <c r="AO1725" s="20" t="str">
        <f t="shared" si="495"/>
        <v>24-35</v>
      </c>
      <c r="AP1725" s="1">
        <v>2658</v>
      </c>
      <c r="AQ1725" s="1">
        <v>0</v>
      </c>
      <c r="AR1725" s="1">
        <v>0</v>
      </c>
      <c r="AS1725" s="1">
        <v>0</v>
      </c>
      <c r="AT1725" s="1">
        <v>1</v>
      </c>
      <c r="AU1725" s="1">
        <v>0</v>
      </c>
      <c r="AV1725" s="1">
        <v>0</v>
      </c>
      <c r="AW1725" s="1">
        <v>1</v>
      </c>
      <c r="AX1725" s="1">
        <v>0</v>
      </c>
      <c r="AY1725" s="1">
        <v>0</v>
      </c>
      <c r="AZ1725" s="1">
        <v>1096</v>
      </c>
      <c r="BA1725" s="23">
        <v>42191</v>
      </c>
      <c r="BB1725" s="25">
        <f t="shared" si="496"/>
        <v>7</v>
      </c>
      <c r="BC1725" s="25" t="str">
        <f t="shared" si="497"/>
        <v>July</v>
      </c>
      <c r="BD1725" s="25">
        <v>1</v>
      </c>
      <c r="BE1725" t="str">
        <f t="shared" si="498"/>
        <v>650,78394,High income,40,Low spender,0.000510243130851851,0,0,13,298,27,697,216,24,166,1428,0.208683473389356,0.0189075630252101,0.488095238095238,0.151260504201681,0.0168067226890756,0.11624649859944,1,4,6,5,16,0.0625,0.25,0.375,0.3125,2,0,0,0,0,0,0,1,34,24-35,2658,0,0,0,1,0,0,1,0,0,1096</v>
      </c>
    </row>
    <row r="1726" spans="1:57" ht="13.2" x14ac:dyDescent="0.25">
      <c r="A1726" s="8">
        <v>461</v>
      </c>
      <c r="B1726" s="1">
        <v>60000</v>
      </c>
      <c r="C1726" s="8" t="str">
        <f t="shared" si="499"/>
        <v>High income</v>
      </c>
      <c r="D1726" s="31">
        <v>19</v>
      </c>
      <c r="E1726" s="34" t="str">
        <f t="shared" si="500"/>
        <v>Low spender</v>
      </c>
      <c r="F1726" s="10">
        <f t="shared" si="494"/>
        <v>3.1666666666666665E-4</v>
      </c>
      <c r="G1726" s="1">
        <v>0</v>
      </c>
      <c r="H1726" s="1">
        <v>1</v>
      </c>
      <c r="I1726" s="1">
        <v>57</v>
      </c>
      <c r="J1726" s="1">
        <v>1048</v>
      </c>
      <c r="K1726" s="1">
        <v>0</v>
      </c>
      <c r="L1726" s="1">
        <v>217</v>
      </c>
      <c r="M1726" s="1">
        <v>0</v>
      </c>
      <c r="N1726" s="1">
        <v>0</v>
      </c>
      <c r="O1726" s="1">
        <v>12</v>
      </c>
      <c r="P1726" s="8">
        <f t="shared" si="501"/>
        <v>1277</v>
      </c>
      <c r="Q1726" s="10">
        <f t="shared" si="502"/>
        <v>0.82067345340642128</v>
      </c>
      <c r="R1726" s="10">
        <f t="shared" si="503"/>
        <v>0</v>
      </c>
      <c r="S1726" s="10">
        <f t="shared" si="504"/>
        <v>0.16992952231793265</v>
      </c>
      <c r="T1726" s="10">
        <f t="shared" si="505"/>
        <v>0</v>
      </c>
      <c r="U1726" s="10">
        <f t="shared" si="506"/>
        <v>0</v>
      </c>
      <c r="V1726" s="10">
        <f t="shared" si="507"/>
        <v>9.3970242756460463E-3</v>
      </c>
      <c r="W1726" s="1">
        <v>5</v>
      </c>
      <c r="X1726" s="1">
        <v>11</v>
      </c>
      <c r="Y1726" s="1">
        <v>3</v>
      </c>
      <c r="Z1726" s="1">
        <v>5</v>
      </c>
      <c r="AA1726" s="8">
        <f t="shared" si="508"/>
        <v>24</v>
      </c>
      <c r="AB1726" s="10">
        <f t="shared" si="509"/>
        <v>0.20833333333333334</v>
      </c>
      <c r="AC1726" s="10">
        <f t="shared" si="510"/>
        <v>0.45833333333333331</v>
      </c>
      <c r="AD1726" s="10">
        <f t="shared" si="511"/>
        <v>0.125</v>
      </c>
      <c r="AE1726" s="10">
        <f t="shared" si="512"/>
        <v>0.20833333333333334</v>
      </c>
      <c r="AF1726" s="1">
        <v>6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44</v>
      </c>
      <c r="AO1726" s="20" t="str">
        <f t="shared" si="495"/>
        <v>36-50</v>
      </c>
      <c r="AP1726" s="1">
        <v>2713</v>
      </c>
      <c r="AQ1726" s="1">
        <v>0</v>
      </c>
      <c r="AR1726" s="1">
        <v>0</v>
      </c>
      <c r="AS1726" s="1">
        <v>1</v>
      </c>
      <c r="AT1726" s="1">
        <v>0</v>
      </c>
      <c r="AU1726" s="1">
        <v>0</v>
      </c>
      <c r="AV1726" s="1">
        <v>0</v>
      </c>
      <c r="AW1726" s="1">
        <v>0</v>
      </c>
      <c r="AX1726" s="1">
        <v>0</v>
      </c>
      <c r="AY1726" s="1">
        <v>1</v>
      </c>
      <c r="AZ1726" s="1">
        <v>1253</v>
      </c>
      <c r="BA1726" s="23">
        <v>42136</v>
      </c>
      <c r="BB1726" s="25">
        <f t="shared" si="496"/>
        <v>5</v>
      </c>
      <c r="BC1726" s="25" t="str">
        <f t="shared" si="497"/>
        <v>May</v>
      </c>
      <c r="BD1726" s="25">
        <v>1</v>
      </c>
      <c r="BE1726" t="str">
        <f t="shared" si="498"/>
        <v>461,60000,High income,19,Low spender,0.000316666666666667,0,1,57,1048,0,217,0,0,12,1277,0.820673453406421,0,0.169929522317933,0,0,0.00939702427564605,5,11,3,5,24,0.208333333333333,0.458333333333333,0.125,0.208333333333333,6,0,0,0,0,0,0,0,44,36-50,2713,0,0,1,0,0,0,0,0,1,1253</v>
      </c>
    </row>
    <row r="1727" spans="1:57" ht="13.2" x14ac:dyDescent="0.25">
      <c r="A1727" s="8">
        <v>392</v>
      </c>
      <c r="B1727" s="1">
        <v>82800</v>
      </c>
      <c r="C1727" s="8" t="str">
        <f t="shared" si="499"/>
        <v>High income</v>
      </c>
      <c r="D1727" s="31">
        <v>41</v>
      </c>
      <c r="E1727" s="34" t="str">
        <f t="shared" si="500"/>
        <v>Low spender</v>
      </c>
      <c r="F1727" s="10">
        <f t="shared" si="494"/>
        <v>4.951690821256039E-4</v>
      </c>
      <c r="G1727" s="1">
        <v>0</v>
      </c>
      <c r="H1727" s="1">
        <v>0</v>
      </c>
      <c r="I1727" s="1">
        <v>23</v>
      </c>
      <c r="J1727" s="1">
        <v>1006</v>
      </c>
      <c r="K1727" s="1">
        <v>22</v>
      </c>
      <c r="L1727" s="1">
        <v>115</v>
      </c>
      <c r="M1727" s="1">
        <v>59</v>
      </c>
      <c r="N1727" s="1">
        <v>68</v>
      </c>
      <c r="O1727" s="1">
        <v>45</v>
      </c>
      <c r="P1727" s="8">
        <f t="shared" si="501"/>
        <v>1315</v>
      </c>
      <c r="Q1727" s="10">
        <f t="shared" si="502"/>
        <v>0.76501901140684414</v>
      </c>
      <c r="R1727" s="10">
        <f t="shared" si="503"/>
        <v>1.6730038022813688E-2</v>
      </c>
      <c r="S1727" s="10">
        <f t="shared" si="504"/>
        <v>8.7452471482889732E-2</v>
      </c>
      <c r="T1727" s="10">
        <f t="shared" si="505"/>
        <v>4.4866920152091254E-2</v>
      </c>
      <c r="U1727" s="10">
        <f t="shared" si="506"/>
        <v>5.1711026615969581E-2</v>
      </c>
      <c r="V1727" s="10">
        <f t="shared" si="507"/>
        <v>3.4220532319391636E-2</v>
      </c>
      <c r="W1727" s="1">
        <v>1</v>
      </c>
      <c r="X1727" s="1">
        <v>7</v>
      </c>
      <c r="Y1727" s="1">
        <v>6</v>
      </c>
      <c r="Z1727" s="1">
        <v>12</v>
      </c>
      <c r="AA1727" s="8">
        <f t="shared" si="508"/>
        <v>26</v>
      </c>
      <c r="AB1727" s="10">
        <f t="shared" si="509"/>
        <v>3.8461538461538464E-2</v>
      </c>
      <c r="AC1727" s="10">
        <f t="shared" si="510"/>
        <v>0.26923076923076922</v>
      </c>
      <c r="AD1727" s="10">
        <f t="shared" si="511"/>
        <v>0.23076923076923078</v>
      </c>
      <c r="AE1727" s="10">
        <f t="shared" si="512"/>
        <v>0.46153846153846156</v>
      </c>
      <c r="AF1727" s="1">
        <v>3</v>
      </c>
      <c r="AG1727" s="1">
        <v>1</v>
      </c>
      <c r="AH1727" s="1">
        <v>0</v>
      </c>
      <c r="AI1727" s="1">
        <v>0</v>
      </c>
      <c r="AJ1727" s="1">
        <v>0</v>
      </c>
      <c r="AK1727" s="1">
        <v>1</v>
      </c>
      <c r="AL1727" s="1">
        <v>0</v>
      </c>
      <c r="AM1727" s="1">
        <v>1</v>
      </c>
      <c r="AN1727" s="1">
        <v>74</v>
      </c>
      <c r="AO1727" s="20" t="str">
        <f t="shared" si="495"/>
        <v>66+</v>
      </c>
      <c r="AP1727" s="1">
        <v>2741</v>
      </c>
      <c r="AQ1727" s="1">
        <v>0</v>
      </c>
      <c r="AR1727" s="1">
        <v>0</v>
      </c>
      <c r="AS1727" s="1">
        <v>1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1</v>
      </c>
      <c r="AZ1727" s="1">
        <v>1225</v>
      </c>
      <c r="BA1727" s="23">
        <v>42108</v>
      </c>
      <c r="BB1727" s="25">
        <f t="shared" si="496"/>
        <v>4</v>
      </c>
      <c r="BC1727" s="25" t="str">
        <f t="shared" si="497"/>
        <v>April</v>
      </c>
      <c r="BD1727" s="25">
        <v>1</v>
      </c>
      <c r="BE1727" t="str">
        <f t="shared" si="498"/>
        <v>392,82800,High income,41,Low spender,0.000495169082125604,0,0,23,1006,22,115,59,68,45,1315,0.765019011406844,0.0167300380228137,0.0874524714828897,0.0448669201520913,0.0517110266159696,0.0342205323193916,1,7,6,12,26,0.0384615384615385,0.269230769230769,0.230769230769231,0.461538461538462,3,1,0,0,0,1,0,1,74,66+,2741,0,0,1,0,0,0,0,0,1,1225</v>
      </c>
    </row>
    <row r="1728" spans="1:57" ht="13.2" x14ac:dyDescent="0.25">
      <c r="A1728" s="8">
        <v>353</v>
      </c>
      <c r="B1728" s="1">
        <v>63810</v>
      </c>
      <c r="C1728" s="8" t="str">
        <f t="shared" si="499"/>
        <v>High income</v>
      </c>
      <c r="D1728" s="31">
        <v>17</v>
      </c>
      <c r="E1728" s="34" t="str">
        <f t="shared" si="500"/>
        <v>Low spender</v>
      </c>
      <c r="F1728" s="10">
        <f t="shared" si="494"/>
        <v>2.6641592226923677E-4</v>
      </c>
      <c r="G1728" s="1">
        <v>0</v>
      </c>
      <c r="H1728" s="1">
        <v>1</v>
      </c>
      <c r="I1728" s="1">
        <v>45</v>
      </c>
      <c r="J1728" s="1">
        <v>977</v>
      </c>
      <c r="K1728" s="1">
        <v>12</v>
      </c>
      <c r="L1728" s="1">
        <v>253</v>
      </c>
      <c r="M1728" s="1">
        <v>16</v>
      </c>
      <c r="N1728" s="1">
        <v>12</v>
      </c>
      <c r="O1728" s="1">
        <v>101</v>
      </c>
      <c r="P1728" s="8">
        <f t="shared" si="501"/>
        <v>1371</v>
      </c>
      <c r="Q1728" s="10">
        <f t="shared" si="502"/>
        <v>0.71261852662290304</v>
      </c>
      <c r="R1728" s="10">
        <f t="shared" si="503"/>
        <v>8.7527352297592995E-3</v>
      </c>
      <c r="S1728" s="10">
        <f t="shared" si="504"/>
        <v>0.18453683442742524</v>
      </c>
      <c r="T1728" s="10">
        <f t="shared" si="505"/>
        <v>1.1670313639679067E-2</v>
      </c>
      <c r="U1728" s="10">
        <f t="shared" si="506"/>
        <v>8.7527352297592995E-3</v>
      </c>
      <c r="V1728" s="10">
        <f t="shared" si="507"/>
        <v>7.36688548504741E-2</v>
      </c>
      <c r="W1728" s="1">
        <v>4</v>
      </c>
      <c r="X1728" s="1">
        <v>4</v>
      </c>
      <c r="Y1728" s="1">
        <v>3</v>
      </c>
      <c r="Z1728" s="1">
        <v>12</v>
      </c>
      <c r="AA1728" s="8">
        <f t="shared" si="508"/>
        <v>23</v>
      </c>
      <c r="AB1728" s="10">
        <f t="shared" si="509"/>
        <v>0.17391304347826086</v>
      </c>
      <c r="AC1728" s="10">
        <f t="shared" si="510"/>
        <v>0.17391304347826086</v>
      </c>
      <c r="AD1728" s="10">
        <f t="shared" si="511"/>
        <v>0.13043478260869565</v>
      </c>
      <c r="AE1728" s="10">
        <f t="shared" si="512"/>
        <v>0.52173913043478259</v>
      </c>
      <c r="AF1728" s="1">
        <v>8</v>
      </c>
      <c r="AG1728" s="1">
        <v>0</v>
      </c>
      <c r="AH1728" s="1">
        <v>0</v>
      </c>
      <c r="AI1728" s="1">
        <v>0</v>
      </c>
      <c r="AJ1728" s="1">
        <v>1</v>
      </c>
      <c r="AK1728" s="1">
        <v>0</v>
      </c>
      <c r="AL1728" s="1">
        <v>0</v>
      </c>
      <c r="AM1728" s="1">
        <v>0</v>
      </c>
      <c r="AN1728" s="1">
        <v>54</v>
      </c>
      <c r="AO1728" s="20" t="str">
        <f t="shared" si="495"/>
        <v>50-65</v>
      </c>
      <c r="AP1728" s="1">
        <v>2754</v>
      </c>
      <c r="AQ1728" s="1">
        <v>0</v>
      </c>
      <c r="AR1728" s="1">
        <v>0</v>
      </c>
      <c r="AS1728" s="1">
        <v>1</v>
      </c>
      <c r="AT1728" s="1">
        <v>0</v>
      </c>
      <c r="AU1728" s="1">
        <v>0</v>
      </c>
      <c r="AV1728" s="1">
        <v>0</v>
      </c>
      <c r="AW1728" s="1">
        <v>1</v>
      </c>
      <c r="AX1728" s="1">
        <v>0</v>
      </c>
      <c r="AY1728" s="1">
        <v>0</v>
      </c>
      <c r="AZ1728" s="1">
        <v>1169</v>
      </c>
      <c r="BA1728" s="23">
        <v>42095</v>
      </c>
      <c r="BB1728" s="25">
        <f t="shared" si="496"/>
        <v>4</v>
      </c>
      <c r="BC1728" s="25" t="str">
        <f t="shared" si="497"/>
        <v>April</v>
      </c>
      <c r="BD1728" s="25">
        <v>1</v>
      </c>
      <c r="BE1728" t="str">
        <f t="shared" si="498"/>
        <v>353,63810,High income,17,Low spender,0.000266415922269237,0,1,45,977,12,253,16,12,101,1371,0.712618526622903,0.0087527352297593,0.184536834427425,0.0116703136396791,0.0087527352297593,0.0736688548504741,4,4,3,12,23,0.173913043478261,0.173913043478261,0.130434782608696,0.521739130434783,8,0,0,0,1,0,0,0,54,50-65,2754,0,0,1,0,0,0,1,0,0,1169</v>
      </c>
    </row>
    <row r="1729" spans="1:57" ht="13.2" x14ac:dyDescent="0.25">
      <c r="A1729" s="8">
        <v>121</v>
      </c>
      <c r="B1729" s="1">
        <v>65220</v>
      </c>
      <c r="C1729" s="8" t="str">
        <f t="shared" si="499"/>
        <v>High income</v>
      </c>
      <c r="D1729" s="31">
        <v>54</v>
      </c>
      <c r="E1729" s="34" t="str">
        <f t="shared" si="500"/>
        <v>Low spender</v>
      </c>
      <c r="F1729" s="10">
        <f t="shared" si="494"/>
        <v>8.2796688132474698E-4</v>
      </c>
      <c r="G1729" s="1">
        <v>0</v>
      </c>
      <c r="H1729" s="1">
        <v>0</v>
      </c>
      <c r="I1729" s="1">
        <v>3</v>
      </c>
      <c r="J1729" s="1">
        <v>890</v>
      </c>
      <c r="K1729" s="1">
        <v>63</v>
      </c>
      <c r="L1729" s="1">
        <v>292</v>
      </c>
      <c r="M1729" s="1">
        <v>0</v>
      </c>
      <c r="N1729" s="1">
        <v>25</v>
      </c>
      <c r="O1729" s="1">
        <v>12</v>
      </c>
      <c r="P1729" s="8">
        <f t="shared" si="501"/>
        <v>1282</v>
      </c>
      <c r="Q1729" s="10">
        <f t="shared" si="502"/>
        <v>0.69422776911076445</v>
      </c>
      <c r="R1729" s="10">
        <f t="shared" si="503"/>
        <v>4.9141965678627143E-2</v>
      </c>
      <c r="S1729" s="10">
        <f t="shared" si="504"/>
        <v>0.22776911076443057</v>
      </c>
      <c r="T1729" s="10">
        <f t="shared" si="505"/>
        <v>0</v>
      </c>
      <c r="U1729" s="10">
        <f t="shared" si="506"/>
        <v>1.9500780031201249E-2</v>
      </c>
      <c r="V1729" s="10">
        <f t="shared" si="507"/>
        <v>9.3603744149765994E-3</v>
      </c>
      <c r="W1729" s="1">
        <v>4</v>
      </c>
      <c r="X1729" s="1">
        <v>8</v>
      </c>
      <c r="Y1729" s="1">
        <v>4</v>
      </c>
      <c r="Z1729" s="1">
        <v>7</v>
      </c>
      <c r="AA1729" s="8">
        <f t="shared" si="508"/>
        <v>23</v>
      </c>
      <c r="AB1729" s="10">
        <f t="shared" si="509"/>
        <v>0.17391304347826086</v>
      </c>
      <c r="AC1729" s="10">
        <f t="shared" si="510"/>
        <v>0.34782608695652173</v>
      </c>
      <c r="AD1729" s="10">
        <f t="shared" si="511"/>
        <v>0.17391304347826086</v>
      </c>
      <c r="AE1729" s="10">
        <f t="shared" si="512"/>
        <v>0.30434782608695654</v>
      </c>
      <c r="AF1729" s="1">
        <v>6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1</v>
      </c>
      <c r="AN1729" s="1">
        <v>55</v>
      </c>
      <c r="AO1729" s="20" t="str">
        <f t="shared" si="495"/>
        <v>50-65</v>
      </c>
      <c r="AP1729" s="1">
        <v>2823</v>
      </c>
      <c r="AQ1729" s="1">
        <v>0</v>
      </c>
      <c r="AR1729" s="1">
        <v>0</v>
      </c>
      <c r="AS1729" s="1">
        <v>0</v>
      </c>
      <c r="AT1729" s="1">
        <v>1</v>
      </c>
      <c r="AU1729" s="1">
        <v>0</v>
      </c>
      <c r="AV1729" s="1">
        <v>0</v>
      </c>
      <c r="AW1729" s="1">
        <v>0</v>
      </c>
      <c r="AX1729" s="1">
        <v>0</v>
      </c>
      <c r="AY1729" s="1">
        <v>1</v>
      </c>
      <c r="AZ1729" s="1">
        <v>1258</v>
      </c>
      <c r="BA1729" s="23">
        <v>42026</v>
      </c>
      <c r="BB1729" s="25">
        <f t="shared" si="496"/>
        <v>1</v>
      </c>
      <c r="BC1729" s="25" t="str">
        <f t="shared" si="497"/>
        <v>January</v>
      </c>
      <c r="BD1729" s="25">
        <v>1</v>
      </c>
      <c r="BE1729" t="str">
        <f t="shared" si="498"/>
        <v>121,65220,High income,54,Low spender,0.000827966881324747,0,0,3,890,63,292,0,25,12,1282,0.694227769110764,0.0491419656786271,0.227769110764431,0,0.0195007800312012,0.0093603744149766,4,8,4,7,23,0.173913043478261,0.347826086956522,0.173913043478261,0.304347826086957,6,0,0,0,0,0,0,1,55,50-65,2823,0,0,0,1,0,0,0,0,1,1258</v>
      </c>
    </row>
    <row r="1730" spans="1:57" ht="13.2" x14ac:dyDescent="0.25">
      <c r="A1730" s="8">
        <v>985</v>
      </c>
      <c r="B1730" s="1">
        <v>70638</v>
      </c>
      <c r="C1730" s="8" t="str">
        <f t="shared" si="499"/>
        <v>High income</v>
      </c>
      <c r="D1730" s="31">
        <v>902</v>
      </c>
      <c r="E1730" s="34" t="str">
        <f t="shared" si="500"/>
        <v>High spender</v>
      </c>
      <c r="F1730" s="10">
        <f t="shared" ref="F1730:F1793" si="513">D1730/B1730</f>
        <v>1.2769330955010051E-2</v>
      </c>
      <c r="G1730" s="1">
        <v>0</v>
      </c>
      <c r="H1730" s="1">
        <v>0</v>
      </c>
      <c r="I1730" s="1">
        <v>69</v>
      </c>
      <c r="J1730" s="1">
        <v>1016</v>
      </c>
      <c r="K1730" s="1">
        <v>12</v>
      </c>
      <c r="L1730" s="1">
        <v>215</v>
      </c>
      <c r="M1730" s="1">
        <v>16</v>
      </c>
      <c r="N1730" s="1">
        <v>12</v>
      </c>
      <c r="O1730" s="1">
        <v>63</v>
      </c>
      <c r="P1730" s="8">
        <f t="shared" si="501"/>
        <v>1334</v>
      </c>
      <c r="Q1730" s="10">
        <f t="shared" si="502"/>
        <v>0.76161919040479764</v>
      </c>
      <c r="R1730" s="10">
        <f t="shared" si="503"/>
        <v>8.9955022488755615E-3</v>
      </c>
      <c r="S1730" s="10">
        <f t="shared" si="504"/>
        <v>0.16116941529235382</v>
      </c>
      <c r="T1730" s="10">
        <f t="shared" si="505"/>
        <v>1.1994002998500749E-2</v>
      </c>
      <c r="U1730" s="10">
        <f t="shared" si="506"/>
        <v>8.9955022488755615E-3</v>
      </c>
      <c r="V1730" s="10">
        <f t="shared" si="507"/>
        <v>4.7226386806596701E-2</v>
      </c>
      <c r="W1730" s="1">
        <v>1</v>
      </c>
      <c r="X1730" s="1">
        <v>4</v>
      </c>
      <c r="Y1730" s="1">
        <v>5</v>
      </c>
      <c r="Z1730" s="1">
        <v>10</v>
      </c>
      <c r="AA1730" s="8">
        <f t="shared" si="508"/>
        <v>20</v>
      </c>
      <c r="AB1730" s="10">
        <f t="shared" si="509"/>
        <v>0.05</v>
      </c>
      <c r="AC1730" s="10">
        <f t="shared" si="510"/>
        <v>0.2</v>
      </c>
      <c r="AD1730" s="10">
        <f t="shared" si="511"/>
        <v>0.25</v>
      </c>
      <c r="AE1730" s="10">
        <f t="shared" si="512"/>
        <v>0.5</v>
      </c>
      <c r="AF1730" s="1">
        <v>3</v>
      </c>
      <c r="AG1730" s="1">
        <v>0</v>
      </c>
      <c r="AH1730" s="1">
        <v>0</v>
      </c>
      <c r="AI1730" s="1">
        <v>0</v>
      </c>
      <c r="AJ1730" s="1">
        <v>1</v>
      </c>
      <c r="AK1730" s="1">
        <v>0</v>
      </c>
      <c r="AL1730" s="1">
        <v>0</v>
      </c>
      <c r="AM1730" s="1">
        <v>0</v>
      </c>
      <c r="AN1730" s="1">
        <v>65</v>
      </c>
      <c r="AO1730" s="20" t="str">
        <f t="shared" ref="AO1730:AO1793" si="514">IF(AND(AN1730&lt;36,AN1730&gt;23), "24-35",
IF(AND(AN1730&lt;51,AN1730&gt;35), "36-50",
IF(AND(AN1730&lt;66,AN1730&gt;50), "50-65",
IF(AN1730&gt;65, "66+", "N")
)))</f>
        <v>50-65</v>
      </c>
      <c r="AP1730" s="1">
        <v>2552</v>
      </c>
      <c r="AQ1730" s="1">
        <v>1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0</v>
      </c>
      <c r="AX1730" s="1">
        <v>1</v>
      </c>
      <c r="AY1730" s="1">
        <v>0</v>
      </c>
      <c r="AZ1730" s="1">
        <v>1208</v>
      </c>
      <c r="BA1730" s="23">
        <v>42297</v>
      </c>
      <c r="BB1730" s="25">
        <f t="shared" ref="BB1730:BB1793" si="515">MONTH(BA1730)</f>
        <v>10</v>
      </c>
      <c r="BC1730" s="25" t="str">
        <f t="shared" ref="BC1730:BC1793" si="516">TEXT(BA1730,"mmmm")</f>
        <v>October</v>
      </c>
      <c r="BD1730" s="25">
        <v>1</v>
      </c>
      <c r="BE1730" t="str">
        <f t="shared" ref="BE1730:BE1793" si="517">_xlfn.TEXTJOIN(",",TRUE,A1730:AZ1730)</f>
        <v>985,70638,High income,902,High spender,0.0127693309550101,0,0,69,1016,12,215,16,12,63,1334,0.761619190404798,0.00899550224887556,0.161169415292354,0.0119940029985007,0.00899550224887556,0.0472263868065967,1,4,5,10,20,0.05,0.2,0.25,0.5,3,0,0,0,1,0,0,0,65,50-65,2552,1,0,0,0,0,0,0,1,0,1208</v>
      </c>
    </row>
    <row r="1731" spans="1:57" ht="13.2" x14ac:dyDescent="0.25">
      <c r="A1731" s="8">
        <v>543</v>
      </c>
      <c r="B1731" s="1">
        <v>68487</v>
      </c>
      <c r="C1731" s="8" t="str">
        <f t="shared" ref="C1731:C1794" si="518">IF(B1731&lt;=AVERAGE(B:B),"Low income", "High income")</f>
        <v>High income</v>
      </c>
      <c r="D1731" s="31">
        <v>185</v>
      </c>
      <c r="E1731" s="34" t="str">
        <f t="shared" ref="E1731:E1794" si="519">IF(D1731&lt;=AVERAGE(D:D),"Low spender", "High spender")</f>
        <v>Low spender</v>
      </c>
      <c r="F1731" s="10">
        <f t="shared" si="513"/>
        <v>2.7012425715829281E-3</v>
      </c>
      <c r="G1731" s="1">
        <v>0</v>
      </c>
      <c r="H1731" s="1">
        <v>0</v>
      </c>
      <c r="I1731" s="1">
        <v>48</v>
      </c>
      <c r="J1731" s="1">
        <v>758</v>
      </c>
      <c r="K1731" s="1">
        <v>12</v>
      </c>
      <c r="L1731" s="1">
        <v>385</v>
      </c>
      <c r="M1731" s="1">
        <v>33</v>
      </c>
      <c r="N1731" s="1">
        <v>89</v>
      </c>
      <c r="O1731" s="1">
        <v>89</v>
      </c>
      <c r="P1731" s="8">
        <f t="shared" ref="P1731:P1794" si="520">SUM(J1731:O1731)</f>
        <v>1366</v>
      </c>
      <c r="Q1731" s="10">
        <f t="shared" ref="Q1731:Q1794" si="521">IF(P1731=0,0,J1731/P1731)</f>
        <v>0.554904831625183</v>
      </c>
      <c r="R1731" s="10">
        <f t="shared" ref="R1731:R1794" si="522">IF(P1731=0,0,K1731/P1731)</f>
        <v>8.7847730600292828E-3</v>
      </c>
      <c r="S1731" s="10">
        <f t="shared" ref="S1731:S1794" si="523">IF(P1731=0,0,L1731/P1731)</f>
        <v>0.28184480234260617</v>
      </c>
      <c r="T1731" s="10">
        <f t="shared" ref="T1731:T1794" si="524">IF(P1731=0,0,M1731/P1731)</f>
        <v>2.4158125915080528E-2</v>
      </c>
      <c r="U1731" s="10">
        <f t="shared" ref="U1731:U1794" si="525">IF(P1731=0,0,N1731/P1731)</f>
        <v>6.5153733528550514E-2</v>
      </c>
      <c r="V1731" s="10">
        <f t="shared" ref="V1731:V1794" si="526">IF(P1731=0,0,O1731/P1731)</f>
        <v>6.5153733528550514E-2</v>
      </c>
      <c r="W1731" s="1">
        <v>1</v>
      </c>
      <c r="X1731" s="1">
        <v>9</v>
      </c>
      <c r="Y1731" s="1">
        <v>7</v>
      </c>
      <c r="Z1731" s="1">
        <v>13</v>
      </c>
      <c r="AA1731" s="8">
        <f t="shared" ref="AA1731:AA1794" si="527">SUM(W1731:Z1731)</f>
        <v>30</v>
      </c>
      <c r="AB1731" s="10">
        <f t="shared" ref="AB1731:AB1794" si="528">IF(AA1731=0,0,W1731/AA1731)</f>
        <v>3.3333333333333333E-2</v>
      </c>
      <c r="AC1731" s="10">
        <f t="shared" ref="AC1731:AC1794" si="529">IF(AA1731=0,0,X1731/AA1731)</f>
        <v>0.3</v>
      </c>
      <c r="AD1731" s="10">
        <f t="shared" ref="AD1731:AD1794" si="530">IF(AA1731=0,0,Y1731/AA1731)</f>
        <v>0.23333333333333334</v>
      </c>
      <c r="AE1731" s="10">
        <f t="shared" ref="AE1731:AE1794" si="531">IF(AA1731=0,0,Z1731/AA1731)</f>
        <v>0.43333333333333335</v>
      </c>
      <c r="AF1731" s="1">
        <v>4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32</v>
      </c>
      <c r="AO1731" s="20" t="str">
        <f t="shared" si="514"/>
        <v>24-35</v>
      </c>
      <c r="AP1731" s="1">
        <v>2691</v>
      </c>
      <c r="AQ1731" s="1">
        <v>0</v>
      </c>
      <c r="AR1731" s="1">
        <v>1</v>
      </c>
      <c r="AS1731" s="1">
        <v>0</v>
      </c>
      <c r="AT1731" s="1">
        <v>0</v>
      </c>
      <c r="AU1731" s="1">
        <v>0</v>
      </c>
      <c r="AV1731" s="1">
        <v>0</v>
      </c>
      <c r="AW1731" s="1">
        <v>1</v>
      </c>
      <c r="AX1731" s="1">
        <v>0</v>
      </c>
      <c r="AY1731" s="1">
        <v>0</v>
      </c>
      <c r="AZ1731" s="1">
        <v>1188</v>
      </c>
      <c r="BA1731" s="23">
        <v>42158</v>
      </c>
      <c r="BB1731" s="25">
        <f t="shared" si="515"/>
        <v>6</v>
      </c>
      <c r="BC1731" s="25" t="str">
        <f t="shared" si="516"/>
        <v>June</v>
      </c>
      <c r="BD1731" s="25">
        <v>1</v>
      </c>
      <c r="BE1731" t="str">
        <f t="shared" si="517"/>
        <v>543,68487,High income,185,Low spender,0.00270124257158293,0,0,48,758,12,385,33,89,89,1366,0.554904831625183,0.00878477306002928,0.281844802342606,0.0241581259150805,0.0651537335285505,0.0651537335285505,1,9,7,13,30,0.0333333333333333,0.3,0.233333333333333,0.433333333333333,4,0,0,0,0,0,0,0,32,24-35,2691,0,1,0,0,0,0,1,0,0,1188</v>
      </c>
    </row>
    <row r="1732" spans="1:57" ht="13.2" x14ac:dyDescent="0.25">
      <c r="A1732" s="8">
        <v>1556</v>
      </c>
      <c r="B1732" s="1">
        <v>77863</v>
      </c>
      <c r="C1732" s="8" t="str">
        <f t="shared" si="518"/>
        <v>High income</v>
      </c>
      <c r="D1732" s="31">
        <v>39</v>
      </c>
      <c r="E1732" s="34" t="str">
        <f t="shared" si="519"/>
        <v>Low spender</v>
      </c>
      <c r="F1732" s="10">
        <f t="shared" si="513"/>
        <v>5.008797503307091E-4</v>
      </c>
      <c r="G1732" s="1">
        <v>0</v>
      </c>
      <c r="H1732" s="1">
        <v>0</v>
      </c>
      <c r="I1732" s="1">
        <v>20</v>
      </c>
      <c r="J1732" s="1">
        <v>881</v>
      </c>
      <c r="K1732" s="1">
        <v>38</v>
      </c>
      <c r="L1732" s="1">
        <v>319</v>
      </c>
      <c r="M1732" s="1">
        <v>16</v>
      </c>
      <c r="N1732" s="1">
        <v>25</v>
      </c>
      <c r="O1732" s="1">
        <v>12</v>
      </c>
      <c r="P1732" s="8">
        <f t="shared" si="520"/>
        <v>1291</v>
      </c>
      <c r="Q1732" s="10">
        <f t="shared" si="521"/>
        <v>0.68241673121611157</v>
      </c>
      <c r="R1732" s="10">
        <f t="shared" si="522"/>
        <v>2.9434546862896978E-2</v>
      </c>
      <c r="S1732" s="10">
        <f t="shared" si="523"/>
        <v>0.24709527498063516</v>
      </c>
      <c r="T1732" s="10">
        <f t="shared" si="524"/>
        <v>1.2393493415956624E-2</v>
      </c>
      <c r="U1732" s="10">
        <f t="shared" si="525"/>
        <v>1.9364833462432222E-2</v>
      </c>
      <c r="V1732" s="10">
        <f t="shared" si="526"/>
        <v>9.2951200619674663E-3</v>
      </c>
      <c r="W1732" s="1">
        <v>1</v>
      </c>
      <c r="X1732" s="1">
        <v>4</v>
      </c>
      <c r="Y1732" s="1">
        <v>5</v>
      </c>
      <c r="Z1732" s="1">
        <v>10</v>
      </c>
      <c r="AA1732" s="8">
        <f t="shared" si="527"/>
        <v>20</v>
      </c>
      <c r="AB1732" s="10">
        <f t="shared" si="528"/>
        <v>0.05</v>
      </c>
      <c r="AC1732" s="10">
        <f t="shared" si="529"/>
        <v>0.2</v>
      </c>
      <c r="AD1732" s="10">
        <f t="shared" si="530"/>
        <v>0.25</v>
      </c>
      <c r="AE1732" s="10">
        <f t="shared" si="531"/>
        <v>0.5</v>
      </c>
      <c r="AF1732" s="1">
        <v>2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62</v>
      </c>
      <c r="AO1732" s="20" t="str">
        <f t="shared" si="514"/>
        <v>50-65</v>
      </c>
      <c r="AP1732" s="1">
        <v>2373</v>
      </c>
      <c r="AQ1732" s="1">
        <v>0</v>
      </c>
      <c r="AR1732" s="1">
        <v>0</v>
      </c>
      <c r="AS1732" s="1">
        <v>0</v>
      </c>
      <c r="AT1732" s="1">
        <v>1</v>
      </c>
      <c r="AU1732" s="1">
        <v>0</v>
      </c>
      <c r="AV1732" s="1">
        <v>0</v>
      </c>
      <c r="AW1732" s="1">
        <v>0</v>
      </c>
      <c r="AX1732" s="1">
        <v>0</v>
      </c>
      <c r="AY1732" s="1">
        <v>1</v>
      </c>
      <c r="AZ1732" s="1">
        <v>1267</v>
      </c>
      <c r="BA1732" s="23">
        <v>42476</v>
      </c>
      <c r="BB1732" s="25">
        <f t="shared" si="515"/>
        <v>4</v>
      </c>
      <c r="BC1732" s="25" t="str">
        <f t="shared" si="516"/>
        <v>April</v>
      </c>
      <c r="BD1732" s="25">
        <v>1</v>
      </c>
      <c r="BE1732" t="str">
        <f t="shared" si="517"/>
        <v>1556,77863,High income,39,Low spender,0.000500879750330709,0,0,20,881,38,319,16,25,12,1291,0.682416731216112,0.029434546862897,0.247095274980635,0.0123934934159566,0.0193648334624322,0.00929512006196747,1,4,5,10,20,0.05,0.2,0.25,0.5,2,0,0,0,0,0,0,0,62,50-65,2373,0,0,0,1,0,0,0,0,1,1267</v>
      </c>
    </row>
    <row r="1733" spans="1:57" ht="13.2" x14ac:dyDescent="0.25">
      <c r="A1733" s="8">
        <v>884</v>
      </c>
      <c r="B1733" s="1">
        <v>74165</v>
      </c>
      <c r="C1733" s="8" t="str">
        <f t="shared" si="518"/>
        <v>High income</v>
      </c>
      <c r="D1733" s="31">
        <v>41</v>
      </c>
      <c r="E1733" s="34" t="str">
        <f t="shared" si="519"/>
        <v>Low spender</v>
      </c>
      <c r="F1733" s="10">
        <f t="shared" si="513"/>
        <v>5.5282141171711721E-4</v>
      </c>
      <c r="G1733" s="1">
        <v>0</v>
      </c>
      <c r="H1733" s="1">
        <v>0</v>
      </c>
      <c r="I1733" s="1">
        <v>9</v>
      </c>
      <c r="J1733" s="1">
        <v>1001</v>
      </c>
      <c r="K1733" s="1">
        <v>12</v>
      </c>
      <c r="L1733" s="1">
        <v>240</v>
      </c>
      <c r="M1733" s="1">
        <v>16</v>
      </c>
      <c r="N1733" s="1">
        <v>12</v>
      </c>
      <c r="O1733" s="1">
        <v>12</v>
      </c>
      <c r="P1733" s="8">
        <f t="shared" si="520"/>
        <v>1293</v>
      </c>
      <c r="Q1733" s="10">
        <f t="shared" si="521"/>
        <v>0.77416860015467903</v>
      </c>
      <c r="R1733" s="10">
        <f t="shared" si="522"/>
        <v>9.2807424593967514E-3</v>
      </c>
      <c r="S1733" s="10">
        <f t="shared" si="523"/>
        <v>0.18561484918793503</v>
      </c>
      <c r="T1733" s="10">
        <f t="shared" si="524"/>
        <v>1.237432327919567E-2</v>
      </c>
      <c r="U1733" s="10">
        <f t="shared" si="525"/>
        <v>9.2807424593967514E-3</v>
      </c>
      <c r="V1733" s="10">
        <f t="shared" si="526"/>
        <v>9.2807424593967514E-3</v>
      </c>
      <c r="W1733" s="1">
        <v>1</v>
      </c>
      <c r="X1733" s="1">
        <v>5</v>
      </c>
      <c r="Y1733" s="1">
        <v>4</v>
      </c>
      <c r="Z1733" s="1">
        <v>10</v>
      </c>
      <c r="AA1733" s="8">
        <f t="shared" si="527"/>
        <v>20</v>
      </c>
      <c r="AB1733" s="10">
        <f t="shared" si="528"/>
        <v>0.05</v>
      </c>
      <c r="AC1733" s="10">
        <f t="shared" si="529"/>
        <v>0.25</v>
      </c>
      <c r="AD1733" s="10">
        <f t="shared" si="530"/>
        <v>0.2</v>
      </c>
      <c r="AE1733" s="10">
        <f t="shared" si="531"/>
        <v>0.5</v>
      </c>
      <c r="AF1733" s="1">
        <v>2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45</v>
      </c>
      <c r="AO1733" s="20" t="str">
        <f t="shared" si="514"/>
        <v>36-50</v>
      </c>
      <c r="AP1733" s="1">
        <v>2583</v>
      </c>
      <c r="AQ1733" s="1">
        <v>1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1</v>
      </c>
      <c r="AZ1733" s="1">
        <v>1269</v>
      </c>
      <c r="BA1733" s="23">
        <v>42266</v>
      </c>
      <c r="BB1733" s="25">
        <f t="shared" si="515"/>
        <v>9</v>
      </c>
      <c r="BC1733" s="25" t="str">
        <f t="shared" si="516"/>
        <v>September</v>
      </c>
      <c r="BD1733" s="25">
        <v>1</v>
      </c>
      <c r="BE1733" t="str">
        <f t="shared" si="517"/>
        <v>884,74165,High income,41,Low spender,0.000552821411717117,0,0,9,1001,12,240,16,12,12,1293,0.774168600154679,0.00928074245939675,0.185614849187935,0.0123743232791957,0.00928074245939675,0.00928074245939675,1,5,4,10,20,0.05,0.25,0.2,0.5,2,0,0,0,0,0,0,0,45,36-50,2583,1,0,0,0,0,0,0,0,1,1269</v>
      </c>
    </row>
    <row r="1734" spans="1:57" ht="13.2" x14ac:dyDescent="0.25">
      <c r="A1734" s="8">
        <v>336</v>
      </c>
      <c r="B1734" s="1">
        <v>72550</v>
      </c>
      <c r="C1734" s="8" t="str">
        <f t="shared" si="518"/>
        <v>High income</v>
      </c>
      <c r="D1734" s="31">
        <v>590</v>
      </c>
      <c r="E1734" s="34" t="str">
        <f t="shared" si="519"/>
        <v>High spender</v>
      </c>
      <c r="F1734" s="10">
        <f t="shared" si="513"/>
        <v>8.1323225361819435E-3</v>
      </c>
      <c r="G1734" s="1">
        <v>1</v>
      </c>
      <c r="H1734" s="1">
        <v>1</v>
      </c>
      <c r="I1734" s="1">
        <v>39</v>
      </c>
      <c r="J1734" s="1">
        <v>826</v>
      </c>
      <c r="K1734" s="1">
        <v>50</v>
      </c>
      <c r="L1734" s="1">
        <v>317</v>
      </c>
      <c r="M1734" s="1">
        <v>50</v>
      </c>
      <c r="N1734" s="1">
        <v>38</v>
      </c>
      <c r="O1734" s="1">
        <v>38</v>
      </c>
      <c r="P1734" s="8">
        <f t="shared" si="520"/>
        <v>1319</v>
      </c>
      <c r="Q1734" s="10">
        <f t="shared" si="521"/>
        <v>0.62623199393479911</v>
      </c>
      <c r="R1734" s="10">
        <f t="shared" si="522"/>
        <v>3.7907505686125852E-2</v>
      </c>
      <c r="S1734" s="10">
        <f t="shared" si="523"/>
        <v>0.24033358605003791</v>
      </c>
      <c r="T1734" s="10">
        <f t="shared" si="524"/>
        <v>3.7907505686125852E-2</v>
      </c>
      <c r="U1734" s="10">
        <f t="shared" si="525"/>
        <v>2.8809704321455649E-2</v>
      </c>
      <c r="V1734" s="10">
        <f t="shared" si="526"/>
        <v>2.8809704321455649E-2</v>
      </c>
      <c r="W1734" s="1">
        <v>9</v>
      </c>
      <c r="X1734" s="1">
        <v>5</v>
      </c>
      <c r="Y1734" s="1">
        <v>2</v>
      </c>
      <c r="Z1734" s="1">
        <v>12</v>
      </c>
      <c r="AA1734" s="8">
        <f t="shared" si="527"/>
        <v>28</v>
      </c>
      <c r="AB1734" s="10">
        <f t="shared" si="528"/>
        <v>0.32142857142857145</v>
      </c>
      <c r="AC1734" s="10">
        <f t="shared" si="529"/>
        <v>0.17857142857142858</v>
      </c>
      <c r="AD1734" s="10">
        <f t="shared" si="530"/>
        <v>7.1428571428571425E-2</v>
      </c>
      <c r="AE1734" s="10">
        <f t="shared" si="531"/>
        <v>0.42857142857142855</v>
      </c>
      <c r="AF1734" s="1">
        <v>8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66</v>
      </c>
      <c r="AO1734" s="20" t="str">
        <f t="shared" si="514"/>
        <v>66+</v>
      </c>
      <c r="AP1734" s="1">
        <v>2757</v>
      </c>
      <c r="AQ1734" s="1">
        <v>0</v>
      </c>
      <c r="AR1734" s="1">
        <v>1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1</v>
      </c>
      <c r="AZ1734" s="1">
        <v>1243</v>
      </c>
      <c r="BA1734" s="23">
        <v>42092</v>
      </c>
      <c r="BB1734" s="25">
        <f t="shared" si="515"/>
        <v>3</v>
      </c>
      <c r="BC1734" s="25" t="str">
        <f t="shared" si="516"/>
        <v>March</v>
      </c>
      <c r="BD1734" s="25">
        <v>1</v>
      </c>
      <c r="BE1734" t="str">
        <f t="shared" si="517"/>
        <v>336,72550,High income,590,High spender,0.00813232253618194,1,1,39,826,50,317,50,38,38,1319,0.626231993934799,0.0379075056861259,0.240333586050038,0.0379075056861259,0.0288097043214556,0.0288097043214556,9,5,2,12,28,0.321428571428571,0.178571428571429,0.0714285714285714,0.428571428571429,8,0,0,0,0,0,0,0,66,66+,2757,0,1,0,0,0,0,0,0,1,1243</v>
      </c>
    </row>
    <row r="1735" spans="1:57" ht="13.2" x14ac:dyDescent="0.25">
      <c r="A1735" s="8">
        <v>1211</v>
      </c>
      <c r="B1735" s="1">
        <v>82122</v>
      </c>
      <c r="C1735" s="8" t="str">
        <f t="shared" si="518"/>
        <v>High income</v>
      </c>
      <c r="D1735" s="31">
        <v>647</v>
      </c>
      <c r="E1735" s="34" t="str">
        <f t="shared" si="519"/>
        <v>High spender</v>
      </c>
      <c r="F1735" s="10">
        <f t="shared" si="513"/>
        <v>7.8785221986800123E-3</v>
      </c>
      <c r="G1735" s="1">
        <v>0</v>
      </c>
      <c r="H1735" s="1">
        <v>0</v>
      </c>
      <c r="I1735" s="1">
        <v>89</v>
      </c>
      <c r="J1735" s="1">
        <v>734</v>
      </c>
      <c r="K1735" s="1">
        <v>22</v>
      </c>
      <c r="L1735" s="1">
        <v>350</v>
      </c>
      <c r="M1735" s="1">
        <v>151</v>
      </c>
      <c r="N1735" s="1">
        <v>25</v>
      </c>
      <c r="O1735" s="1">
        <v>100</v>
      </c>
      <c r="P1735" s="8">
        <f t="shared" si="520"/>
        <v>1382</v>
      </c>
      <c r="Q1735" s="10">
        <f t="shared" si="521"/>
        <v>0.53111432706222861</v>
      </c>
      <c r="R1735" s="10">
        <f t="shared" si="522"/>
        <v>1.5918958031837915E-2</v>
      </c>
      <c r="S1735" s="10">
        <f t="shared" si="523"/>
        <v>0.25325615050651229</v>
      </c>
      <c r="T1735" s="10">
        <f t="shared" si="524"/>
        <v>0.10926193921852388</v>
      </c>
      <c r="U1735" s="10">
        <f t="shared" si="525"/>
        <v>1.8089725036179449E-2</v>
      </c>
      <c r="V1735" s="10">
        <f t="shared" si="526"/>
        <v>7.2358900144717797E-2</v>
      </c>
      <c r="W1735" s="1">
        <v>1</v>
      </c>
      <c r="X1735" s="1">
        <v>3</v>
      </c>
      <c r="Y1735" s="1">
        <v>9</v>
      </c>
      <c r="Z1735" s="1">
        <v>13</v>
      </c>
      <c r="AA1735" s="8">
        <f t="shared" si="527"/>
        <v>26</v>
      </c>
      <c r="AB1735" s="10">
        <f t="shared" si="528"/>
        <v>3.8461538461538464E-2</v>
      </c>
      <c r="AC1735" s="10">
        <f t="shared" si="529"/>
        <v>0.11538461538461539</v>
      </c>
      <c r="AD1735" s="10">
        <f t="shared" si="530"/>
        <v>0.34615384615384615</v>
      </c>
      <c r="AE1735" s="10">
        <f t="shared" si="531"/>
        <v>0.5</v>
      </c>
      <c r="AF1735" s="1">
        <v>1</v>
      </c>
      <c r="AG1735" s="1">
        <v>0</v>
      </c>
      <c r="AH1735" s="1">
        <v>0</v>
      </c>
      <c r="AI1735" s="1">
        <v>0</v>
      </c>
      <c r="AJ1735" s="1">
        <v>0</v>
      </c>
      <c r="AK1735" s="1">
        <v>1</v>
      </c>
      <c r="AL1735" s="1">
        <v>0</v>
      </c>
      <c r="AM1735" s="1">
        <v>0</v>
      </c>
      <c r="AN1735" s="1">
        <v>58</v>
      </c>
      <c r="AO1735" s="20" t="str">
        <f t="shared" si="514"/>
        <v>50-65</v>
      </c>
      <c r="AP1735" s="1">
        <v>2477</v>
      </c>
      <c r="AQ1735" s="1">
        <v>0</v>
      </c>
      <c r="AR1735" s="1">
        <v>0</v>
      </c>
      <c r="AS1735" s="1">
        <v>0</v>
      </c>
      <c r="AT1735" s="1">
        <v>1</v>
      </c>
      <c r="AU1735" s="1">
        <v>0</v>
      </c>
      <c r="AV1735" s="1">
        <v>1</v>
      </c>
      <c r="AW1735" s="1">
        <v>0</v>
      </c>
      <c r="AX1735" s="1">
        <v>0</v>
      </c>
      <c r="AY1735" s="1">
        <v>0</v>
      </c>
      <c r="AZ1735" s="1">
        <v>1182</v>
      </c>
      <c r="BA1735" s="23">
        <v>42372</v>
      </c>
      <c r="BB1735" s="25">
        <f t="shared" si="515"/>
        <v>1</v>
      </c>
      <c r="BC1735" s="25" t="str">
        <f t="shared" si="516"/>
        <v>January</v>
      </c>
      <c r="BD1735" s="25">
        <v>1</v>
      </c>
      <c r="BE1735" t="str">
        <f t="shared" si="517"/>
        <v>1211,82122,High income,647,High spender,0.00787852219868001,0,0,89,734,22,350,151,25,100,1382,0.531114327062229,0.0159189580318379,0.253256150506512,0.109261939218524,0.0180897250361794,0.0723589001447178,1,3,9,13,26,0.0384615384615385,0.115384615384615,0.346153846153846,0.5,1,0,0,0,0,1,0,0,58,50-65,2477,0,0,0,1,0,1,0,0,0,1182</v>
      </c>
    </row>
    <row r="1736" spans="1:57" ht="13.2" x14ac:dyDescent="0.25">
      <c r="A1736" s="8">
        <v>486</v>
      </c>
      <c r="B1736" s="1">
        <v>62859</v>
      </c>
      <c r="C1736" s="8" t="str">
        <f t="shared" si="518"/>
        <v>High income</v>
      </c>
      <c r="D1736" s="31">
        <v>595</v>
      </c>
      <c r="E1736" s="34" t="str">
        <f t="shared" si="519"/>
        <v>High spender</v>
      </c>
      <c r="F1736" s="10">
        <f t="shared" si="513"/>
        <v>9.4656294245851827E-3</v>
      </c>
      <c r="G1736" s="1">
        <v>0</v>
      </c>
      <c r="H1736" s="1">
        <v>1</v>
      </c>
      <c r="I1736" s="1">
        <v>37</v>
      </c>
      <c r="J1736" s="1">
        <v>1063</v>
      </c>
      <c r="K1736" s="1">
        <v>89</v>
      </c>
      <c r="L1736" s="1">
        <v>102</v>
      </c>
      <c r="M1736" s="1">
        <v>16</v>
      </c>
      <c r="N1736" s="1">
        <v>12</v>
      </c>
      <c r="O1736" s="1">
        <v>25</v>
      </c>
      <c r="P1736" s="8">
        <f t="shared" si="520"/>
        <v>1307</v>
      </c>
      <c r="Q1736" s="10">
        <f t="shared" si="521"/>
        <v>0.81331293037490437</v>
      </c>
      <c r="R1736" s="10">
        <f t="shared" si="522"/>
        <v>6.8094873756694721E-2</v>
      </c>
      <c r="S1736" s="10">
        <f t="shared" si="523"/>
        <v>7.8041315990818663E-2</v>
      </c>
      <c r="T1736" s="10">
        <f t="shared" si="524"/>
        <v>1.224177505738332E-2</v>
      </c>
      <c r="U1736" s="10">
        <f t="shared" si="525"/>
        <v>9.181331293037491E-3</v>
      </c>
      <c r="V1736" s="10">
        <f t="shared" si="526"/>
        <v>1.9127773527161437E-2</v>
      </c>
      <c r="W1736" s="1">
        <v>4</v>
      </c>
      <c r="X1736" s="1">
        <v>9</v>
      </c>
      <c r="Y1736" s="1">
        <v>4</v>
      </c>
      <c r="Z1736" s="1">
        <v>6</v>
      </c>
      <c r="AA1736" s="8">
        <f t="shared" si="527"/>
        <v>23</v>
      </c>
      <c r="AB1736" s="10">
        <f t="shared" si="528"/>
        <v>0.17391304347826086</v>
      </c>
      <c r="AC1736" s="10">
        <f t="shared" si="529"/>
        <v>0.39130434782608697</v>
      </c>
      <c r="AD1736" s="10">
        <f t="shared" si="530"/>
        <v>0.17391304347826086</v>
      </c>
      <c r="AE1736" s="10">
        <f t="shared" si="531"/>
        <v>0.2608695652173913</v>
      </c>
      <c r="AF1736" s="1">
        <v>6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61</v>
      </c>
      <c r="AO1736" s="20" t="str">
        <f t="shared" si="514"/>
        <v>50-65</v>
      </c>
      <c r="AP1736" s="1">
        <v>2705</v>
      </c>
      <c r="AQ1736" s="1">
        <v>1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1</v>
      </c>
      <c r="AZ1736" s="1">
        <v>1257</v>
      </c>
      <c r="BA1736" s="23">
        <v>42144</v>
      </c>
      <c r="BB1736" s="25">
        <f t="shared" si="515"/>
        <v>5</v>
      </c>
      <c r="BC1736" s="25" t="str">
        <f t="shared" si="516"/>
        <v>May</v>
      </c>
      <c r="BD1736" s="25">
        <v>1</v>
      </c>
      <c r="BE1736" t="str">
        <f t="shared" si="517"/>
        <v>486,62859,High income,595,High spender,0.00946562942458518,0,1,37,1063,89,102,16,12,25,1307,0.813312930374904,0.0680948737566947,0.0780413159908187,0.0122417750573833,0.00918133129303749,0.0191277735271614,4,9,4,6,23,0.173913043478261,0.391304347826087,0.173913043478261,0.260869565217391,6,0,0,0,0,0,0,0,61,50-65,2705,1,0,0,0,0,0,0,0,1,1257</v>
      </c>
    </row>
    <row r="1737" spans="1:57" ht="13.2" x14ac:dyDescent="0.25">
      <c r="A1737" s="8">
        <v>1294</v>
      </c>
      <c r="B1737" s="1">
        <v>82733</v>
      </c>
      <c r="C1737" s="8" t="str">
        <f t="shared" si="518"/>
        <v>High income</v>
      </c>
      <c r="D1737" s="31">
        <v>28</v>
      </c>
      <c r="E1737" s="34" t="str">
        <f t="shared" si="519"/>
        <v>Low spender</v>
      </c>
      <c r="F1737" s="10">
        <f t="shared" si="513"/>
        <v>3.3843810813097557E-4</v>
      </c>
      <c r="G1737" s="1">
        <v>0</v>
      </c>
      <c r="H1737" s="1">
        <v>0</v>
      </c>
      <c r="I1737" s="1">
        <v>28</v>
      </c>
      <c r="J1737" s="1">
        <v>712</v>
      </c>
      <c r="K1737" s="1">
        <v>50</v>
      </c>
      <c r="L1737" s="1">
        <v>420</v>
      </c>
      <c r="M1737" s="1">
        <v>65</v>
      </c>
      <c r="N1737" s="1">
        <v>38</v>
      </c>
      <c r="O1737" s="1">
        <v>38</v>
      </c>
      <c r="P1737" s="8">
        <f t="shared" si="520"/>
        <v>1323</v>
      </c>
      <c r="Q1737" s="10">
        <f t="shared" si="521"/>
        <v>0.53817082388510962</v>
      </c>
      <c r="R1737" s="10">
        <f t="shared" si="522"/>
        <v>3.779289493575208E-2</v>
      </c>
      <c r="S1737" s="10">
        <f t="shared" si="523"/>
        <v>0.31746031746031744</v>
      </c>
      <c r="T1737" s="10">
        <f t="shared" si="524"/>
        <v>4.91307634164777E-2</v>
      </c>
      <c r="U1737" s="10">
        <f t="shared" si="525"/>
        <v>2.872260015117158E-2</v>
      </c>
      <c r="V1737" s="10">
        <f t="shared" si="526"/>
        <v>2.872260015117158E-2</v>
      </c>
      <c r="W1737" s="1">
        <v>1</v>
      </c>
      <c r="X1737" s="1">
        <v>8</v>
      </c>
      <c r="Y1737" s="1">
        <v>4</v>
      </c>
      <c r="Z1737" s="1">
        <v>7</v>
      </c>
      <c r="AA1737" s="8">
        <f t="shared" si="527"/>
        <v>20</v>
      </c>
      <c r="AB1737" s="10">
        <f t="shared" si="528"/>
        <v>0.05</v>
      </c>
      <c r="AC1737" s="10">
        <f t="shared" si="529"/>
        <v>0.4</v>
      </c>
      <c r="AD1737" s="10">
        <f t="shared" si="530"/>
        <v>0.2</v>
      </c>
      <c r="AE1737" s="10">
        <f t="shared" si="531"/>
        <v>0.35</v>
      </c>
      <c r="AF1737" s="1">
        <v>4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1</v>
      </c>
      <c r="AN1737" s="1">
        <v>36</v>
      </c>
      <c r="AO1737" s="20" t="str">
        <f t="shared" si="514"/>
        <v>36-50</v>
      </c>
      <c r="AP1737" s="1">
        <v>2451</v>
      </c>
      <c r="AQ1737" s="1">
        <v>0</v>
      </c>
      <c r="AR1737" s="1">
        <v>0</v>
      </c>
      <c r="AS1737" s="1">
        <v>1</v>
      </c>
      <c r="AT1737" s="1">
        <v>0</v>
      </c>
      <c r="AU1737" s="1">
        <v>0</v>
      </c>
      <c r="AV1737" s="1">
        <v>0</v>
      </c>
      <c r="AW1737" s="1">
        <v>0</v>
      </c>
      <c r="AX1737" s="1">
        <v>0</v>
      </c>
      <c r="AY1737" s="1">
        <v>1</v>
      </c>
      <c r="AZ1737" s="1">
        <v>1247</v>
      </c>
      <c r="BA1737" s="23">
        <v>42398</v>
      </c>
      <c r="BB1737" s="25">
        <f t="shared" si="515"/>
        <v>1</v>
      </c>
      <c r="BC1737" s="25" t="str">
        <f t="shared" si="516"/>
        <v>January</v>
      </c>
      <c r="BD1737" s="25">
        <v>1</v>
      </c>
      <c r="BE1737" t="str">
        <f t="shared" si="517"/>
        <v>1294,82733,High income,28,Low spender,0.000338438108130976,0,0,28,712,50,420,65,38,38,1323,0.53817082388511,0.0377928949357521,0.317460317460317,0.0491307634164777,0.0287226001511716,0.0287226001511716,1,8,4,7,20,0.05,0.4,0.2,0.35,4,0,0,0,0,0,0,1,36,36-50,2451,0,0,1,0,0,0,0,0,1,1247</v>
      </c>
    </row>
    <row r="1738" spans="1:57" ht="13.2" x14ac:dyDescent="0.25">
      <c r="A1738" s="8">
        <v>1949</v>
      </c>
      <c r="B1738" s="1">
        <v>70924</v>
      </c>
      <c r="C1738" s="8" t="str">
        <f t="shared" si="518"/>
        <v>High income</v>
      </c>
      <c r="D1738" s="31">
        <v>63</v>
      </c>
      <c r="E1738" s="34" t="str">
        <f t="shared" si="519"/>
        <v>Low spender</v>
      </c>
      <c r="F1738" s="10">
        <f t="shared" si="513"/>
        <v>8.8827477299644689E-4</v>
      </c>
      <c r="G1738" s="1">
        <v>0</v>
      </c>
      <c r="H1738" s="1">
        <v>0</v>
      </c>
      <c r="I1738" s="1">
        <v>41</v>
      </c>
      <c r="J1738" s="1">
        <v>635</v>
      </c>
      <c r="K1738" s="1">
        <v>114</v>
      </c>
      <c r="L1738" s="1">
        <v>254</v>
      </c>
      <c r="M1738" s="1">
        <v>132</v>
      </c>
      <c r="N1738" s="1">
        <v>152</v>
      </c>
      <c r="O1738" s="1">
        <v>76</v>
      </c>
      <c r="P1738" s="8">
        <f t="shared" si="520"/>
        <v>1363</v>
      </c>
      <c r="Q1738" s="10">
        <f t="shared" si="521"/>
        <v>0.46588407923697728</v>
      </c>
      <c r="R1738" s="10">
        <f t="shared" si="522"/>
        <v>8.3639031548055756E-2</v>
      </c>
      <c r="S1738" s="10">
        <f t="shared" si="523"/>
        <v>0.18635363169479091</v>
      </c>
      <c r="T1738" s="10">
        <f t="shared" si="524"/>
        <v>9.6845194424064557E-2</v>
      </c>
      <c r="U1738" s="10">
        <f t="shared" si="525"/>
        <v>0.11151870873074102</v>
      </c>
      <c r="V1738" s="10">
        <f t="shared" si="526"/>
        <v>5.5759354365370509E-2</v>
      </c>
      <c r="W1738" s="1">
        <v>1</v>
      </c>
      <c r="X1738" s="1">
        <v>6</v>
      </c>
      <c r="Y1738" s="1">
        <v>6</v>
      </c>
      <c r="Z1738" s="1">
        <v>7</v>
      </c>
      <c r="AA1738" s="8">
        <f t="shared" si="527"/>
        <v>20</v>
      </c>
      <c r="AB1738" s="10">
        <f t="shared" si="528"/>
        <v>0.05</v>
      </c>
      <c r="AC1738" s="10">
        <f t="shared" si="529"/>
        <v>0.3</v>
      </c>
      <c r="AD1738" s="10">
        <f t="shared" si="530"/>
        <v>0.3</v>
      </c>
      <c r="AE1738" s="10">
        <f t="shared" si="531"/>
        <v>0.35</v>
      </c>
      <c r="AF1738" s="1">
        <v>3</v>
      </c>
      <c r="AG1738" s="1">
        <v>0</v>
      </c>
      <c r="AH1738" s="1">
        <v>0</v>
      </c>
      <c r="AI1738" s="1">
        <v>0</v>
      </c>
      <c r="AJ1738" s="1">
        <v>0</v>
      </c>
      <c r="AK1738" s="1">
        <v>1</v>
      </c>
      <c r="AL1738" s="1">
        <v>0</v>
      </c>
      <c r="AM1738" s="1">
        <v>0</v>
      </c>
      <c r="AN1738" s="1">
        <v>55</v>
      </c>
      <c r="AO1738" s="20" t="str">
        <f t="shared" si="514"/>
        <v>50-65</v>
      </c>
      <c r="AP1738" s="1">
        <v>2242</v>
      </c>
      <c r="AQ1738" s="1">
        <v>0</v>
      </c>
      <c r="AR1738" s="1">
        <v>1</v>
      </c>
      <c r="AS1738" s="1">
        <v>0</v>
      </c>
      <c r="AT1738" s="1">
        <v>0</v>
      </c>
      <c r="AU1738" s="1">
        <v>0</v>
      </c>
      <c r="AV1738" s="1">
        <v>1</v>
      </c>
      <c r="AW1738" s="1">
        <v>0</v>
      </c>
      <c r="AX1738" s="1">
        <v>0</v>
      </c>
      <c r="AY1738" s="1">
        <v>0</v>
      </c>
      <c r="AZ1738" s="1">
        <v>1211</v>
      </c>
      <c r="BA1738" s="23">
        <v>42607</v>
      </c>
      <c r="BB1738" s="25">
        <f t="shared" si="515"/>
        <v>8</v>
      </c>
      <c r="BC1738" s="25" t="str">
        <f t="shared" si="516"/>
        <v>August</v>
      </c>
      <c r="BD1738" s="25">
        <v>1</v>
      </c>
      <c r="BE1738" t="str">
        <f t="shared" si="517"/>
        <v>1949,70924,High income,63,Low spender,0.000888274772996447,0,0,41,635,114,254,132,152,76,1363,0.465884079236977,0.0836390315480558,0.186353631694791,0.0968451944240646,0.111518708730741,0.0557593543653705,1,6,6,7,20,0.05,0.3,0.3,0.35,3,0,0,0,0,1,0,0,55,50-65,2242,0,1,0,0,0,1,0,0,0,1211</v>
      </c>
    </row>
    <row r="1739" spans="1:57" ht="13.2" x14ac:dyDescent="0.25">
      <c r="A1739" s="8">
        <v>415</v>
      </c>
      <c r="B1739" s="1">
        <v>70713</v>
      </c>
      <c r="C1739" s="8" t="str">
        <f t="shared" si="518"/>
        <v>High income</v>
      </c>
      <c r="D1739" s="31">
        <v>260</v>
      </c>
      <c r="E1739" s="34" t="str">
        <f t="shared" si="519"/>
        <v>Low spender</v>
      </c>
      <c r="F1739" s="10">
        <f t="shared" si="513"/>
        <v>3.676834528304555E-3</v>
      </c>
      <c r="G1739" s="1">
        <v>0</v>
      </c>
      <c r="H1739" s="1">
        <v>1</v>
      </c>
      <c r="I1739" s="1">
        <v>23</v>
      </c>
      <c r="J1739" s="1">
        <v>736</v>
      </c>
      <c r="K1739" s="1">
        <v>114</v>
      </c>
      <c r="L1739" s="1">
        <v>279</v>
      </c>
      <c r="M1739" s="1">
        <v>82</v>
      </c>
      <c r="N1739" s="1">
        <v>76</v>
      </c>
      <c r="O1739" s="1">
        <v>190</v>
      </c>
      <c r="P1739" s="8">
        <f t="shared" si="520"/>
        <v>1477</v>
      </c>
      <c r="Q1739" s="10">
        <f t="shared" si="521"/>
        <v>0.4983073798239675</v>
      </c>
      <c r="R1739" s="10">
        <f t="shared" si="522"/>
        <v>7.7183480027081919E-2</v>
      </c>
      <c r="S1739" s="10">
        <f t="shared" si="523"/>
        <v>0.1888964116452268</v>
      </c>
      <c r="T1739" s="10">
        <f t="shared" si="524"/>
        <v>5.5517941773865945E-2</v>
      </c>
      <c r="U1739" s="10">
        <f t="shared" si="525"/>
        <v>5.145565335138795E-2</v>
      </c>
      <c r="V1739" s="10">
        <f t="shared" si="526"/>
        <v>0.12863913337846988</v>
      </c>
      <c r="W1739" s="1">
        <v>6</v>
      </c>
      <c r="X1739" s="1">
        <v>5</v>
      </c>
      <c r="Y1739" s="1">
        <v>6</v>
      </c>
      <c r="Z1739" s="1">
        <v>8</v>
      </c>
      <c r="AA1739" s="8">
        <f t="shared" si="527"/>
        <v>25</v>
      </c>
      <c r="AB1739" s="10">
        <f t="shared" si="528"/>
        <v>0.24</v>
      </c>
      <c r="AC1739" s="10">
        <f t="shared" si="529"/>
        <v>0.2</v>
      </c>
      <c r="AD1739" s="10">
        <f t="shared" si="530"/>
        <v>0.24</v>
      </c>
      <c r="AE1739" s="10">
        <f t="shared" si="531"/>
        <v>0.32</v>
      </c>
      <c r="AF1739" s="1">
        <v>3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54</v>
      </c>
      <c r="AO1739" s="20" t="str">
        <f t="shared" si="514"/>
        <v>50-65</v>
      </c>
      <c r="AP1739" s="1">
        <v>2732</v>
      </c>
      <c r="AQ1739" s="1">
        <v>0</v>
      </c>
      <c r="AR1739" s="1">
        <v>0</v>
      </c>
      <c r="AS1739" s="1">
        <v>0</v>
      </c>
      <c r="AT1739" s="1">
        <v>1</v>
      </c>
      <c r="AU1739" s="1">
        <v>0</v>
      </c>
      <c r="AV1739" s="1">
        <v>0</v>
      </c>
      <c r="AW1739" s="1">
        <v>1</v>
      </c>
      <c r="AX1739" s="1">
        <v>0</v>
      </c>
      <c r="AY1739" s="1">
        <v>0</v>
      </c>
      <c r="AZ1739" s="1">
        <v>1097</v>
      </c>
      <c r="BA1739" s="23">
        <v>42117</v>
      </c>
      <c r="BB1739" s="25">
        <f t="shared" si="515"/>
        <v>4</v>
      </c>
      <c r="BC1739" s="25" t="str">
        <f t="shared" si="516"/>
        <v>April</v>
      </c>
      <c r="BD1739" s="25">
        <v>1</v>
      </c>
      <c r="BE1739" t="str">
        <f t="shared" si="517"/>
        <v>415,70713,High income,260,Low spender,0.00367683452830455,0,1,23,736,114,279,82,76,190,1477,0.498307379823968,0.0771834800270819,0.188896411645227,0.0555179417738659,0.051455653351388,0.12863913337847,6,5,6,8,25,0.24,0.2,0.24,0.32,3,0,0,0,0,0,0,0,54,50-65,2732,0,0,0,1,0,0,1,0,0,1097</v>
      </c>
    </row>
    <row r="1740" spans="1:57" ht="13.2" x14ac:dyDescent="0.25">
      <c r="A1740" s="8">
        <v>1833</v>
      </c>
      <c r="B1740" s="1">
        <v>66582</v>
      </c>
      <c r="C1740" s="8" t="str">
        <f t="shared" si="518"/>
        <v>High income</v>
      </c>
      <c r="D1740" s="31">
        <v>651</v>
      </c>
      <c r="E1740" s="34" t="str">
        <f t="shared" si="519"/>
        <v>High spender</v>
      </c>
      <c r="F1740" s="10">
        <f t="shared" si="513"/>
        <v>9.7774173199963958E-3</v>
      </c>
      <c r="G1740" s="1">
        <v>0</v>
      </c>
      <c r="H1740" s="1">
        <v>0</v>
      </c>
      <c r="I1740" s="1">
        <v>83</v>
      </c>
      <c r="J1740" s="1">
        <v>789</v>
      </c>
      <c r="K1740" s="1">
        <v>25</v>
      </c>
      <c r="L1740" s="1">
        <v>420</v>
      </c>
      <c r="M1740" s="1">
        <v>16</v>
      </c>
      <c r="N1740" s="1">
        <v>38</v>
      </c>
      <c r="O1740" s="1">
        <v>0</v>
      </c>
      <c r="P1740" s="8">
        <f t="shared" si="520"/>
        <v>1288</v>
      </c>
      <c r="Q1740" s="10">
        <f t="shared" si="521"/>
        <v>0.61257763975155277</v>
      </c>
      <c r="R1740" s="10">
        <f t="shared" si="522"/>
        <v>1.9409937888198756E-2</v>
      </c>
      <c r="S1740" s="10">
        <f t="shared" si="523"/>
        <v>0.32608695652173914</v>
      </c>
      <c r="T1740" s="10">
        <f t="shared" si="524"/>
        <v>1.2422360248447204E-2</v>
      </c>
      <c r="U1740" s="10">
        <f t="shared" si="525"/>
        <v>2.9503105590062112E-2</v>
      </c>
      <c r="V1740" s="10">
        <f t="shared" si="526"/>
        <v>0</v>
      </c>
      <c r="W1740" s="1">
        <v>1</v>
      </c>
      <c r="X1740" s="1">
        <v>2</v>
      </c>
      <c r="Y1740" s="1">
        <v>8</v>
      </c>
      <c r="Z1740" s="1">
        <v>9</v>
      </c>
      <c r="AA1740" s="8">
        <f t="shared" si="527"/>
        <v>20</v>
      </c>
      <c r="AB1740" s="10">
        <f t="shared" si="528"/>
        <v>0.05</v>
      </c>
      <c r="AC1740" s="10">
        <f t="shared" si="529"/>
        <v>0.1</v>
      </c>
      <c r="AD1740" s="10">
        <f t="shared" si="530"/>
        <v>0.4</v>
      </c>
      <c r="AE1740" s="10">
        <f t="shared" si="531"/>
        <v>0.45</v>
      </c>
      <c r="AF1740" s="1">
        <v>1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51</v>
      </c>
      <c r="AO1740" s="20" t="str">
        <f t="shared" si="514"/>
        <v>50-65</v>
      </c>
      <c r="AP1740" s="1">
        <v>2277</v>
      </c>
      <c r="AQ1740" s="1">
        <v>0</v>
      </c>
      <c r="AR1740" s="1">
        <v>0</v>
      </c>
      <c r="AS1740" s="1">
        <v>1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1</v>
      </c>
      <c r="AZ1740" s="1">
        <v>1288</v>
      </c>
      <c r="BA1740" s="23">
        <v>42572</v>
      </c>
      <c r="BB1740" s="25">
        <f t="shared" si="515"/>
        <v>7</v>
      </c>
      <c r="BC1740" s="25" t="str">
        <f t="shared" si="516"/>
        <v>July</v>
      </c>
      <c r="BD1740" s="25">
        <v>1</v>
      </c>
      <c r="BE1740" t="str">
        <f t="shared" si="517"/>
        <v>1833,66582,High income,651,High spender,0.0097774173199964,0,0,83,789,25,420,16,38,0,1288,0.612577639751553,0.0194099378881988,0.326086956521739,0.0124223602484472,0.0295031055900621,0,1,2,8,9,20,0.05,0.1,0.4,0.45,1,0,0,0,0,0,0,0,51,50-65,2277,0,0,1,0,0,0,0,0,1,1288</v>
      </c>
    </row>
    <row r="1741" spans="1:57" ht="13.2" x14ac:dyDescent="0.25">
      <c r="A1741" s="8">
        <v>203</v>
      </c>
      <c r="B1741" s="1">
        <v>83273</v>
      </c>
      <c r="C1741" s="8" t="str">
        <f t="shared" si="518"/>
        <v>High income</v>
      </c>
      <c r="D1741" s="31">
        <v>27</v>
      </c>
      <c r="E1741" s="34" t="str">
        <f t="shared" si="519"/>
        <v>Low spender</v>
      </c>
      <c r="F1741" s="10">
        <f t="shared" si="513"/>
        <v>3.2423474595607221E-4</v>
      </c>
      <c r="G1741" s="1">
        <v>1</v>
      </c>
      <c r="H1741" s="1">
        <v>2</v>
      </c>
      <c r="I1741" s="1">
        <v>98</v>
      </c>
      <c r="J1741" s="1">
        <v>433</v>
      </c>
      <c r="K1741" s="1">
        <v>89</v>
      </c>
      <c r="L1741" s="1">
        <v>650</v>
      </c>
      <c r="M1741" s="1">
        <v>16</v>
      </c>
      <c r="N1741" s="1">
        <v>102</v>
      </c>
      <c r="O1741" s="1">
        <v>102</v>
      </c>
      <c r="P1741" s="8">
        <f t="shared" si="520"/>
        <v>1392</v>
      </c>
      <c r="Q1741" s="10">
        <f t="shared" si="521"/>
        <v>0.31106321839080459</v>
      </c>
      <c r="R1741" s="10">
        <f t="shared" si="522"/>
        <v>6.3936781609195401E-2</v>
      </c>
      <c r="S1741" s="10">
        <f t="shared" si="523"/>
        <v>0.46695402298850575</v>
      </c>
      <c r="T1741" s="10">
        <f t="shared" si="524"/>
        <v>1.1494252873563218E-2</v>
      </c>
      <c r="U1741" s="10">
        <f t="shared" si="525"/>
        <v>7.3275862068965511E-2</v>
      </c>
      <c r="V1741" s="10">
        <f t="shared" si="526"/>
        <v>7.3275862068965511E-2</v>
      </c>
      <c r="W1741" s="1">
        <v>10</v>
      </c>
      <c r="X1741" s="1">
        <v>4</v>
      </c>
      <c r="Y1741" s="1">
        <v>6</v>
      </c>
      <c r="Z1741" s="1">
        <v>9</v>
      </c>
      <c r="AA1741" s="8">
        <f t="shared" si="527"/>
        <v>29</v>
      </c>
      <c r="AB1741" s="10">
        <f t="shared" si="528"/>
        <v>0.34482758620689657</v>
      </c>
      <c r="AC1741" s="10">
        <f t="shared" si="529"/>
        <v>0.13793103448275862</v>
      </c>
      <c r="AD1741" s="10">
        <f t="shared" si="530"/>
        <v>0.20689655172413793</v>
      </c>
      <c r="AE1741" s="10">
        <f t="shared" si="531"/>
        <v>0.31034482758620691</v>
      </c>
      <c r="AF1741" s="1">
        <v>7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50</v>
      </c>
      <c r="AO1741" s="20" t="str">
        <f t="shared" si="514"/>
        <v>36-50</v>
      </c>
      <c r="AP1741" s="1">
        <v>2801</v>
      </c>
      <c r="AQ1741" s="1">
        <v>0</v>
      </c>
      <c r="AR1741" s="1">
        <v>0</v>
      </c>
      <c r="AS1741" s="1">
        <v>1</v>
      </c>
      <c r="AT1741" s="1">
        <v>0</v>
      </c>
      <c r="AU1741" s="1">
        <v>0</v>
      </c>
      <c r="AV1741" s="1">
        <v>0</v>
      </c>
      <c r="AW1741" s="1">
        <v>1</v>
      </c>
      <c r="AX1741" s="1">
        <v>0</v>
      </c>
      <c r="AY1741" s="1">
        <v>0</v>
      </c>
      <c r="AZ1741" s="1">
        <v>1188</v>
      </c>
      <c r="BA1741" s="23">
        <v>42048</v>
      </c>
      <c r="BB1741" s="25">
        <f t="shared" si="515"/>
        <v>2</v>
      </c>
      <c r="BC1741" s="25" t="str">
        <f t="shared" si="516"/>
        <v>February</v>
      </c>
      <c r="BD1741" s="25">
        <v>1</v>
      </c>
      <c r="BE1741" t="str">
        <f t="shared" si="517"/>
        <v>203,83273,High income,27,Low spender,0.000324234745956072,1,2,98,433,89,650,16,102,102,1392,0.311063218390805,0.0639367816091954,0.466954022988506,0.0114942528735632,0.0732758620689655,0.0732758620689655,10,4,6,9,29,0.344827586206897,0.137931034482759,0.206896551724138,0.310344827586207,7,0,0,0,0,0,0,0,50,36-50,2801,0,0,1,0,0,0,1,0,0,1188</v>
      </c>
    </row>
    <row r="1742" spans="1:57" ht="13.2" x14ac:dyDescent="0.25">
      <c r="A1742" s="8">
        <v>82</v>
      </c>
      <c r="B1742" s="1">
        <v>64355</v>
      </c>
      <c r="C1742" s="8" t="str">
        <f t="shared" si="518"/>
        <v>High income</v>
      </c>
      <c r="D1742" s="31">
        <v>62</v>
      </c>
      <c r="E1742" s="34" t="str">
        <f t="shared" si="519"/>
        <v>Low spender</v>
      </c>
      <c r="F1742" s="10">
        <f t="shared" si="513"/>
        <v>9.634061067516122E-4</v>
      </c>
      <c r="G1742" s="1">
        <v>1</v>
      </c>
      <c r="H1742" s="1">
        <v>0</v>
      </c>
      <c r="I1742" s="1">
        <v>66</v>
      </c>
      <c r="J1742" s="1">
        <v>1047</v>
      </c>
      <c r="K1742" s="1">
        <v>0</v>
      </c>
      <c r="L1742" s="1">
        <v>140</v>
      </c>
      <c r="M1742" s="1">
        <v>67</v>
      </c>
      <c r="N1742" s="1">
        <v>38</v>
      </c>
      <c r="O1742" s="1">
        <v>153</v>
      </c>
      <c r="P1742" s="8">
        <f t="shared" si="520"/>
        <v>1445</v>
      </c>
      <c r="Q1742" s="10">
        <f t="shared" si="521"/>
        <v>0.72456747404844291</v>
      </c>
      <c r="R1742" s="10">
        <f t="shared" si="522"/>
        <v>0</v>
      </c>
      <c r="S1742" s="10">
        <f t="shared" si="523"/>
        <v>9.6885813148788927E-2</v>
      </c>
      <c r="T1742" s="10">
        <f t="shared" si="524"/>
        <v>4.6366782006920418E-2</v>
      </c>
      <c r="U1742" s="10">
        <f t="shared" si="525"/>
        <v>2.6297577854671281E-2</v>
      </c>
      <c r="V1742" s="10">
        <f t="shared" si="526"/>
        <v>0.10588235294117647</v>
      </c>
      <c r="W1742" s="1">
        <v>2</v>
      </c>
      <c r="X1742" s="1">
        <v>4</v>
      </c>
      <c r="Y1742" s="1">
        <v>3</v>
      </c>
      <c r="Z1742" s="1">
        <v>12</v>
      </c>
      <c r="AA1742" s="8">
        <f t="shared" si="527"/>
        <v>21</v>
      </c>
      <c r="AB1742" s="10">
        <f t="shared" si="528"/>
        <v>9.5238095238095233E-2</v>
      </c>
      <c r="AC1742" s="10">
        <f t="shared" si="529"/>
        <v>0.19047619047619047</v>
      </c>
      <c r="AD1742" s="10">
        <f t="shared" si="530"/>
        <v>0.14285714285714285</v>
      </c>
      <c r="AE1742" s="10">
        <f t="shared" si="531"/>
        <v>0.5714285714285714</v>
      </c>
      <c r="AF1742" s="1">
        <v>8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35</v>
      </c>
      <c r="AO1742" s="20" t="str">
        <f t="shared" si="514"/>
        <v>24-35</v>
      </c>
      <c r="AP1742" s="1">
        <v>2833</v>
      </c>
      <c r="AQ1742" s="1">
        <v>0</v>
      </c>
      <c r="AR1742" s="1">
        <v>1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1</v>
      </c>
      <c r="AZ1742" s="1">
        <v>1139</v>
      </c>
      <c r="BA1742" s="23">
        <v>42016</v>
      </c>
      <c r="BB1742" s="25">
        <f t="shared" si="515"/>
        <v>1</v>
      </c>
      <c r="BC1742" s="25" t="str">
        <f t="shared" si="516"/>
        <v>January</v>
      </c>
      <c r="BD1742" s="25">
        <v>1</v>
      </c>
      <c r="BE1742" t="str">
        <f t="shared" si="517"/>
        <v>82,64355,High income,62,Low spender,0.000963406106751612,1,0,66,1047,0,140,67,38,153,1445,0.724567474048443,0,0.0968858131487889,0.0463667820069204,0.0262975778546713,0.105882352941176,2,4,3,12,21,0.0952380952380952,0.19047619047619,0.142857142857143,0.571428571428571,8,0,0,0,0,0,0,0,35,24-35,2833,0,1,0,0,0,0,0,0,1,1139</v>
      </c>
    </row>
    <row r="1743" spans="1:57" ht="13.2" x14ac:dyDescent="0.25">
      <c r="A1743" s="8">
        <v>880</v>
      </c>
      <c r="B1743" s="1">
        <v>80011</v>
      </c>
      <c r="C1743" s="8" t="str">
        <f t="shared" si="518"/>
        <v>High income</v>
      </c>
      <c r="D1743" s="31">
        <v>39</v>
      </c>
      <c r="E1743" s="34" t="str">
        <f t="shared" si="519"/>
        <v>Low spender</v>
      </c>
      <c r="F1743" s="10">
        <f t="shared" si="513"/>
        <v>4.8743297796552973E-4</v>
      </c>
      <c r="G1743" s="1">
        <v>0</v>
      </c>
      <c r="H1743" s="1">
        <v>1</v>
      </c>
      <c r="I1743" s="1">
        <v>3</v>
      </c>
      <c r="J1743" s="1">
        <v>421</v>
      </c>
      <c r="K1743" s="1">
        <v>76</v>
      </c>
      <c r="L1743" s="1">
        <v>536</v>
      </c>
      <c r="M1743" s="1">
        <v>82</v>
      </c>
      <c r="N1743" s="1">
        <v>178</v>
      </c>
      <c r="O1743" s="1">
        <v>102</v>
      </c>
      <c r="P1743" s="8">
        <f t="shared" si="520"/>
        <v>1395</v>
      </c>
      <c r="Q1743" s="10">
        <f t="shared" si="521"/>
        <v>0.30179211469534051</v>
      </c>
      <c r="R1743" s="10">
        <f t="shared" si="522"/>
        <v>5.4480286738351258E-2</v>
      </c>
      <c r="S1743" s="10">
        <f t="shared" si="523"/>
        <v>0.38422939068100359</v>
      </c>
      <c r="T1743" s="10">
        <f t="shared" si="524"/>
        <v>5.8781362007168457E-2</v>
      </c>
      <c r="U1743" s="10">
        <f t="shared" si="525"/>
        <v>0.12759856630824373</v>
      </c>
      <c r="V1743" s="10">
        <f t="shared" si="526"/>
        <v>7.3118279569892475E-2</v>
      </c>
      <c r="W1743" s="1">
        <v>2</v>
      </c>
      <c r="X1743" s="1">
        <v>8</v>
      </c>
      <c r="Y1743" s="1">
        <v>6</v>
      </c>
      <c r="Z1743" s="1">
        <v>5</v>
      </c>
      <c r="AA1743" s="8">
        <f t="shared" si="527"/>
        <v>21</v>
      </c>
      <c r="AB1743" s="10">
        <f t="shared" si="528"/>
        <v>9.5238095238095233E-2</v>
      </c>
      <c r="AC1743" s="10">
        <f t="shared" si="529"/>
        <v>0.38095238095238093</v>
      </c>
      <c r="AD1743" s="10">
        <f t="shared" si="530"/>
        <v>0.2857142857142857</v>
      </c>
      <c r="AE1743" s="10">
        <f t="shared" si="531"/>
        <v>0.23809523809523808</v>
      </c>
      <c r="AF1743" s="1">
        <v>4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40</v>
      </c>
      <c r="AO1743" s="20" t="str">
        <f t="shared" si="514"/>
        <v>36-50</v>
      </c>
      <c r="AP1743" s="1">
        <v>2585</v>
      </c>
      <c r="AQ1743" s="1">
        <v>0</v>
      </c>
      <c r="AR1743" s="1">
        <v>1</v>
      </c>
      <c r="AS1743" s="1">
        <v>0</v>
      </c>
      <c r="AT1743" s="1">
        <v>0</v>
      </c>
      <c r="AU1743" s="1">
        <v>0</v>
      </c>
      <c r="AV1743" s="1">
        <v>0</v>
      </c>
      <c r="AW1743" s="1">
        <v>1</v>
      </c>
      <c r="AX1743" s="1">
        <v>0</v>
      </c>
      <c r="AY1743" s="1">
        <v>0</v>
      </c>
      <c r="AZ1743" s="1">
        <v>1191</v>
      </c>
      <c r="BA1743" s="23">
        <v>42264</v>
      </c>
      <c r="BB1743" s="25">
        <f t="shared" si="515"/>
        <v>9</v>
      </c>
      <c r="BC1743" s="25" t="str">
        <f t="shared" si="516"/>
        <v>September</v>
      </c>
      <c r="BD1743" s="25">
        <v>1</v>
      </c>
      <c r="BE1743" t="str">
        <f t="shared" si="517"/>
        <v>880,80011,High income,39,Low spender,0.00048743297796553,0,1,3,421,76,536,82,178,102,1395,0.301792114695341,0.0544802867383513,0.384229390681004,0.0587813620071685,0.127598566308244,0.0731182795698925,2,8,6,5,21,0.0952380952380952,0.380952380952381,0.285714285714286,0.238095238095238,4,0,0,0,0,0,0,0,40,36-50,2585,0,1,0,0,0,0,1,0,0,1191</v>
      </c>
    </row>
    <row r="1744" spans="1:57" ht="13.2" x14ac:dyDescent="0.25">
      <c r="A1744" s="8">
        <v>289</v>
      </c>
      <c r="B1744" s="1">
        <v>81795</v>
      </c>
      <c r="C1744" s="8" t="str">
        <f t="shared" si="518"/>
        <v>High income</v>
      </c>
      <c r="D1744" s="31">
        <v>14</v>
      </c>
      <c r="E1744" s="34" t="str">
        <f t="shared" si="519"/>
        <v>Low spender</v>
      </c>
      <c r="F1744" s="10">
        <f t="shared" si="513"/>
        <v>1.7115960633290543E-4</v>
      </c>
      <c r="G1744" s="1">
        <v>0</v>
      </c>
      <c r="H1744" s="1">
        <v>0</v>
      </c>
      <c r="I1744" s="1">
        <v>74</v>
      </c>
      <c r="J1744" s="1">
        <v>324</v>
      </c>
      <c r="K1744" s="1">
        <v>132</v>
      </c>
      <c r="L1744" s="1">
        <v>693</v>
      </c>
      <c r="M1744" s="1">
        <v>27</v>
      </c>
      <c r="N1744" s="1">
        <v>118</v>
      </c>
      <c r="O1744" s="1">
        <v>88</v>
      </c>
      <c r="P1744" s="8">
        <f t="shared" si="520"/>
        <v>1382</v>
      </c>
      <c r="Q1744" s="10">
        <f t="shared" si="521"/>
        <v>0.23444283646888567</v>
      </c>
      <c r="R1744" s="10">
        <f t="shared" si="522"/>
        <v>9.5513748191027495E-2</v>
      </c>
      <c r="S1744" s="10">
        <f t="shared" si="523"/>
        <v>0.5014471780028944</v>
      </c>
      <c r="T1744" s="10">
        <f t="shared" si="524"/>
        <v>1.9536903039073805E-2</v>
      </c>
      <c r="U1744" s="10">
        <f t="shared" si="525"/>
        <v>8.5383502170766998E-2</v>
      </c>
      <c r="V1744" s="10">
        <f t="shared" si="526"/>
        <v>6.3675832127351659E-2</v>
      </c>
      <c r="W1744" s="1">
        <v>1</v>
      </c>
      <c r="X1744" s="1">
        <v>4</v>
      </c>
      <c r="Y1744" s="1">
        <v>11</v>
      </c>
      <c r="Z1744" s="1">
        <v>7</v>
      </c>
      <c r="AA1744" s="8">
        <f t="shared" si="527"/>
        <v>23</v>
      </c>
      <c r="AB1744" s="10">
        <f t="shared" si="528"/>
        <v>4.3478260869565216E-2</v>
      </c>
      <c r="AC1744" s="10">
        <f t="shared" si="529"/>
        <v>0.17391304347826086</v>
      </c>
      <c r="AD1744" s="10">
        <f t="shared" si="530"/>
        <v>0.47826086956521741</v>
      </c>
      <c r="AE1744" s="10">
        <f t="shared" si="531"/>
        <v>0.30434782608695654</v>
      </c>
      <c r="AF1744" s="1">
        <v>2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68</v>
      </c>
      <c r="AO1744" s="20" t="str">
        <f t="shared" si="514"/>
        <v>66+</v>
      </c>
      <c r="AP1744" s="1">
        <v>2770</v>
      </c>
      <c r="AQ1744" s="1">
        <v>0</v>
      </c>
      <c r="AR1744" s="1">
        <v>1</v>
      </c>
      <c r="AS1744" s="1">
        <v>0</v>
      </c>
      <c r="AT1744" s="1">
        <v>0</v>
      </c>
      <c r="AU1744" s="1">
        <v>0</v>
      </c>
      <c r="AV1744" s="1">
        <v>0</v>
      </c>
      <c r="AW1744" s="1">
        <v>1</v>
      </c>
      <c r="AX1744" s="1">
        <v>0</v>
      </c>
      <c r="AY1744" s="1">
        <v>0</v>
      </c>
      <c r="AZ1744" s="1">
        <v>1206</v>
      </c>
      <c r="BA1744" s="23">
        <v>42079</v>
      </c>
      <c r="BB1744" s="25">
        <f t="shared" si="515"/>
        <v>3</v>
      </c>
      <c r="BC1744" s="25" t="str">
        <f t="shared" si="516"/>
        <v>March</v>
      </c>
      <c r="BD1744" s="25">
        <v>1</v>
      </c>
      <c r="BE1744" t="str">
        <f t="shared" si="517"/>
        <v>289,81795,High income,14,Low spender,0.000171159606332905,0,0,74,324,132,693,27,118,88,1382,0.234442836468886,0.0955137481910275,0.501447178002894,0.0195369030390738,0.085383502170767,0.0636758321273517,1,4,11,7,23,0.0434782608695652,0.173913043478261,0.478260869565217,0.304347826086957,2,0,0,0,0,0,0,0,68,66+,2770,0,1,0,0,0,0,1,0,0,1206</v>
      </c>
    </row>
    <row r="1745" spans="1:57" ht="13.2" x14ac:dyDescent="0.25">
      <c r="A1745" s="8">
        <v>176</v>
      </c>
      <c r="B1745" s="1">
        <v>83257</v>
      </c>
      <c r="C1745" s="8" t="str">
        <f t="shared" si="518"/>
        <v>High income</v>
      </c>
      <c r="D1745" s="31">
        <v>51</v>
      </c>
      <c r="E1745" s="34" t="str">
        <f t="shared" si="519"/>
        <v>Low spender</v>
      </c>
      <c r="F1745" s="10">
        <f t="shared" si="513"/>
        <v>6.1256110597307132E-4</v>
      </c>
      <c r="G1745" s="1">
        <v>0</v>
      </c>
      <c r="H1745" s="1">
        <v>0</v>
      </c>
      <c r="I1745" s="1">
        <v>56</v>
      </c>
      <c r="J1745" s="1">
        <v>536</v>
      </c>
      <c r="K1745" s="1">
        <v>27</v>
      </c>
      <c r="L1745" s="1">
        <v>590</v>
      </c>
      <c r="M1745" s="1">
        <v>38</v>
      </c>
      <c r="N1745" s="1">
        <v>107</v>
      </c>
      <c r="O1745" s="1">
        <v>67</v>
      </c>
      <c r="P1745" s="8">
        <f t="shared" si="520"/>
        <v>1365</v>
      </c>
      <c r="Q1745" s="10">
        <f t="shared" si="521"/>
        <v>0.39267399267399267</v>
      </c>
      <c r="R1745" s="10">
        <f t="shared" si="522"/>
        <v>1.9780219780219779E-2</v>
      </c>
      <c r="S1745" s="10">
        <f t="shared" si="523"/>
        <v>0.43223443223443225</v>
      </c>
      <c r="T1745" s="10">
        <f t="shared" si="524"/>
        <v>2.7838827838827841E-2</v>
      </c>
      <c r="U1745" s="10">
        <f t="shared" si="525"/>
        <v>7.8388278388278387E-2</v>
      </c>
      <c r="V1745" s="10">
        <f t="shared" si="526"/>
        <v>4.9084249084249083E-2</v>
      </c>
      <c r="W1745" s="1">
        <v>1</v>
      </c>
      <c r="X1745" s="1">
        <v>5</v>
      </c>
      <c r="Y1745" s="1">
        <v>10</v>
      </c>
      <c r="Z1745" s="1">
        <v>12</v>
      </c>
      <c r="AA1745" s="8">
        <f t="shared" si="527"/>
        <v>28</v>
      </c>
      <c r="AB1745" s="10">
        <f t="shared" si="528"/>
        <v>3.5714285714285712E-2</v>
      </c>
      <c r="AC1745" s="10">
        <f t="shared" si="529"/>
        <v>0.17857142857142858</v>
      </c>
      <c r="AD1745" s="10">
        <f t="shared" si="530"/>
        <v>0.35714285714285715</v>
      </c>
      <c r="AE1745" s="10">
        <f t="shared" si="531"/>
        <v>0.42857142857142855</v>
      </c>
      <c r="AF1745" s="1">
        <v>6</v>
      </c>
      <c r="AG1745" s="1">
        <v>0</v>
      </c>
      <c r="AH1745" s="1">
        <v>0</v>
      </c>
      <c r="AI1745" s="1">
        <v>1</v>
      </c>
      <c r="AJ1745" s="1">
        <v>0</v>
      </c>
      <c r="AK1745" s="1">
        <v>1</v>
      </c>
      <c r="AL1745" s="1">
        <v>1</v>
      </c>
      <c r="AM1745" s="1">
        <v>1</v>
      </c>
      <c r="AN1745" s="1">
        <v>25</v>
      </c>
      <c r="AO1745" s="20" t="str">
        <f t="shared" si="514"/>
        <v>24-35</v>
      </c>
      <c r="AP1745" s="1">
        <v>2808</v>
      </c>
      <c r="AQ1745" s="1">
        <v>0</v>
      </c>
      <c r="AR1745" s="1">
        <v>0</v>
      </c>
      <c r="AS1745" s="1">
        <v>1</v>
      </c>
      <c r="AT1745" s="1">
        <v>0</v>
      </c>
      <c r="AU1745" s="1">
        <v>0</v>
      </c>
      <c r="AV1745" s="1">
        <v>1</v>
      </c>
      <c r="AW1745" s="1">
        <v>0</v>
      </c>
      <c r="AX1745" s="1">
        <v>0</v>
      </c>
      <c r="AY1745" s="1">
        <v>0</v>
      </c>
      <c r="AZ1745" s="1">
        <v>1231</v>
      </c>
      <c r="BA1745" s="23">
        <v>42041</v>
      </c>
      <c r="BB1745" s="25">
        <f t="shared" si="515"/>
        <v>2</v>
      </c>
      <c r="BC1745" s="25" t="str">
        <f t="shared" si="516"/>
        <v>February</v>
      </c>
      <c r="BD1745" s="25">
        <v>1</v>
      </c>
      <c r="BE1745" t="str">
        <f t="shared" si="517"/>
        <v>176,83257,High income,51,Low spender,0.000612561105973071,0,0,56,536,27,590,38,107,67,1365,0.392673992673993,0.0197802197802198,0.432234432234432,0.0278388278388278,0.0783882783882784,0.0490842490842491,1,5,10,12,28,0.0357142857142857,0.178571428571429,0.357142857142857,0.428571428571429,6,0,0,1,0,1,1,1,25,24-35,2808,0,0,1,0,0,1,0,0,0,1231</v>
      </c>
    </row>
    <row r="1746" spans="1:57" ht="13.2" x14ac:dyDescent="0.25">
      <c r="A1746" s="8">
        <v>774</v>
      </c>
      <c r="B1746" s="1">
        <v>61456</v>
      </c>
      <c r="C1746" s="8" t="str">
        <f t="shared" si="518"/>
        <v>High income</v>
      </c>
      <c r="D1746" s="31">
        <v>40</v>
      </c>
      <c r="E1746" s="34" t="str">
        <f t="shared" si="519"/>
        <v>Low spender</v>
      </c>
      <c r="F1746" s="10">
        <f t="shared" si="513"/>
        <v>6.5087216870606608E-4</v>
      </c>
      <c r="G1746" s="1">
        <v>0</v>
      </c>
      <c r="H1746" s="1">
        <v>1</v>
      </c>
      <c r="I1746" s="1">
        <v>47</v>
      </c>
      <c r="J1746" s="1">
        <v>563</v>
      </c>
      <c r="K1746" s="1">
        <v>76</v>
      </c>
      <c r="L1746" s="1">
        <v>384</v>
      </c>
      <c r="M1746" s="1">
        <v>84</v>
      </c>
      <c r="N1746" s="1">
        <v>192</v>
      </c>
      <c r="O1746" s="1">
        <v>89</v>
      </c>
      <c r="P1746" s="8">
        <f t="shared" si="520"/>
        <v>1388</v>
      </c>
      <c r="Q1746" s="10">
        <f t="shared" si="521"/>
        <v>0.40561959654178675</v>
      </c>
      <c r="R1746" s="10">
        <f t="shared" si="522"/>
        <v>5.4755043227665709E-2</v>
      </c>
      <c r="S1746" s="10">
        <f t="shared" si="523"/>
        <v>0.27665706051873201</v>
      </c>
      <c r="T1746" s="10">
        <f t="shared" si="524"/>
        <v>6.0518731988472622E-2</v>
      </c>
      <c r="U1746" s="10">
        <f t="shared" si="525"/>
        <v>0.13832853025936601</v>
      </c>
      <c r="V1746" s="10">
        <f t="shared" si="526"/>
        <v>6.4121037463976946E-2</v>
      </c>
      <c r="W1746" s="1">
        <v>4</v>
      </c>
      <c r="X1746" s="1">
        <v>6</v>
      </c>
      <c r="Y1746" s="1">
        <v>10</v>
      </c>
      <c r="Z1746" s="1">
        <v>13</v>
      </c>
      <c r="AA1746" s="8">
        <f t="shared" si="527"/>
        <v>33</v>
      </c>
      <c r="AB1746" s="10">
        <f t="shared" si="528"/>
        <v>0.12121212121212122</v>
      </c>
      <c r="AC1746" s="10">
        <f t="shared" si="529"/>
        <v>0.18181818181818182</v>
      </c>
      <c r="AD1746" s="10">
        <f t="shared" si="530"/>
        <v>0.30303030303030304</v>
      </c>
      <c r="AE1746" s="10">
        <f t="shared" si="531"/>
        <v>0.39393939393939392</v>
      </c>
      <c r="AF1746" s="1">
        <v>4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45</v>
      </c>
      <c r="AO1746" s="20" t="str">
        <f t="shared" si="514"/>
        <v>36-50</v>
      </c>
      <c r="AP1746" s="1">
        <v>2618</v>
      </c>
      <c r="AQ1746" s="1">
        <v>0</v>
      </c>
      <c r="AR1746" s="1">
        <v>1</v>
      </c>
      <c r="AS1746" s="1">
        <v>0</v>
      </c>
      <c r="AT1746" s="1">
        <v>0</v>
      </c>
      <c r="AU1746" s="1">
        <v>0</v>
      </c>
      <c r="AV1746" s="1">
        <v>0</v>
      </c>
      <c r="AW1746" s="1">
        <v>1</v>
      </c>
      <c r="AX1746" s="1">
        <v>0</v>
      </c>
      <c r="AY1746" s="1">
        <v>0</v>
      </c>
      <c r="AZ1746" s="1">
        <v>1210</v>
      </c>
      <c r="BA1746" s="23">
        <v>42231</v>
      </c>
      <c r="BB1746" s="25">
        <f t="shared" si="515"/>
        <v>8</v>
      </c>
      <c r="BC1746" s="25" t="str">
        <f t="shared" si="516"/>
        <v>August</v>
      </c>
      <c r="BD1746" s="25">
        <v>1</v>
      </c>
      <c r="BE1746" t="str">
        <f t="shared" si="517"/>
        <v>774,61456,High income,40,Low spender,0.000650872168706066,0,1,47,563,76,384,84,192,89,1388,0.405619596541787,0.0547550432276657,0.276657060518732,0.0605187319884726,0.138328530259366,0.0641210374639769,4,6,10,13,33,0.121212121212121,0.181818181818182,0.303030303030303,0.393939393939394,4,0,0,0,0,0,0,0,45,36-50,2618,0,1,0,0,0,0,1,0,0,1210</v>
      </c>
    </row>
    <row r="1747" spans="1:57" ht="13.2" x14ac:dyDescent="0.25">
      <c r="A1747" s="8">
        <v>405</v>
      </c>
      <c r="B1747" s="1">
        <v>76068</v>
      </c>
      <c r="C1747" s="8" t="str">
        <f t="shared" si="518"/>
        <v>High income</v>
      </c>
      <c r="D1747" s="31">
        <v>9</v>
      </c>
      <c r="E1747" s="34" t="str">
        <f t="shared" si="519"/>
        <v>Low spender</v>
      </c>
      <c r="F1747" s="10">
        <f t="shared" si="513"/>
        <v>1.183151916706105E-4</v>
      </c>
      <c r="G1747" s="1">
        <v>0</v>
      </c>
      <c r="H1747" s="1">
        <v>1</v>
      </c>
      <c r="I1747" s="1">
        <v>67</v>
      </c>
      <c r="J1747" s="1">
        <v>1115</v>
      </c>
      <c r="K1747" s="1">
        <v>12</v>
      </c>
      <c r="L1747" s="1">
        <v>128</v>
      </c>
      <c r="M1747" s="1">
        <v>33</v>
      </c>
      <c r="N1747" s="1">
        <v>12</v>
      </c>
      <c r="O1747" s="1">
        <v>76</v>
      </c>
      <c r="P1747" s="8">
        <f t="shared" si="520"/>
        <v>1376</v>
      </c>
      <c r="Q1747" s="10">
        <f t="shared" si="521"/>
        <v>0.81031976744186052</v>
      </c>
      <c r="R1747" s="10">
        <f t="shared" si="522"/>
        <v>8.7209302325581394E-3</v>
      </c>
      <c r="S1747" s="10">
        <f t="shared" si="523"/>
        <v>9.3023255813953487E-2</v>
      </c>
      <c r="T1747" s="10">
        <f t="shared" si="524"/>
        <v>2.3982558139534885E-2</v>
      </c>
      <c r="U1747" s="10">
        <f t="shared" si="525"/>
        <v>8.7209302325581394E-3</v>
      </c>
      <c r="V1747" s="10">
        <f t="shared" si="526"/>
        <v>5.5232558139534885E-2</v>
      </c>
      <c r="W1747" s="1">
        <v>1</v>
      </c>
      <c r="X1747" s="1">
        <v>2</v>
      </c>
      <c r="Y1747" s="1">
        <v>3</v>
      </c>
      <c r="Z1747" s="1">
        <v>4</v>
      </c>
      <c r="AA1747" s="8">
        <f t="shared" si="527"/>
        <v>10</v>
      </c>
      <c r="AB1747" s="10">
        <f t="shared" si="528"/>
        <v>0.1</v>
      </c>
      <c r="AC1747" s="10">
        <f t="shared" si="529"/>
        <v>0.2</v>
      </c>
      <c r="AD1747" s="10">
        <f t="shared" si="530"/>
        <v>0.3</v>
      </c>
      <c r="AE1747" s="10">
        <f t="shared" si="531"/>
        <v>0.4</v>
      </c>
      <c r="AF1747" s="1">
        <v>6</v>
      </c>
      <c r="AG1747" s="1">
        <v>0</v>
      </c>
      <c r="AH1747" s="1">
        <v>1</v>
      </c>
      <c r="AI1747" s="1">
        <v>0</v>
      </c>
      <c r="AJ1747" s="1">
        <v>1</v>
      </c>
      <c r="AK1747" s="1">
        <v>0</v>
      </c>
      <c r="AL1747" s="1">
        <v>0</v>
      </c>
      <c r="AM1747" s="1">
        <v>0</v>
      </c>
      <c r="AN1747" s="1">
        <v>45</v>
      </c>
      <c r="AO1747" s="20" t="str">
        <f t="shared" si="514"/>
        <v>36-50</v>
      </c>
      <c r="AP1747" s="1">
        <v>2736</v>
      </c>
      <c r="AQ1747" s="1">
        <v>0</v>
      </c>
      <c r="AR1747" s="1">
        <v>1</v>
      </c>
      <c r="AS1747" s="1">
        <v>0</v>
      </c>
      <c r="AT1747" s="1">
        <v>0</v>
      </c>
      <c r="AU1747" s="1">
        <v>0</v>
      </c>
      <c r="AV1747" s="1">
        <v>0</v>
      </c>
      <c r="AW1747" s="1">
        <v>1</v>
      </c>
      <c r="AX1747" s="1">
        <v>0</v>
      </c>
      <c r="AY1747" s="1">
        <v>0</v>
      </c>
      <c r="AZ1747" s="1">
        <v>1224</v>
      </c>
      <c r="BA1747" s="23">
        <v>42113</v>
      </c>
      <c r="BB1747" s="25">
        <f t="shared" si="515"/>
        <v>4</v>
      </c>
      <c r="BC1747" s="25" t="str">
        <f t="shared" si="516"/>
        <v>April</v>
      </c>
      <c r="BD1747" s="25">
        <v>1</v>
      </c>
      <c r="BE1747" t="str">
        <f t="shared" si="517"/>
        <v>405,76068,High income,9,Low spender,0.000118315191670611,0,1,67,1115,12,128,33,12,76,1376,0.810319767441861,0.00872093023255814,0.0930232558139535,0.0239825581395349,0.00872093023255814,0.0552325581395349,1,2,3,4,10,0.1,0.2,0.3,0.4,6,0,1,0,1,0,0,0,45,36-50,2736,0,1,0,0,0,0,1,0,0,1224</v>
      </c>
    </row>
    <row r="1748" spans="1:57" ht="13.2" x14ac:dyDescent="0.25">
      <c r="A1748" s="8">
        <v>891</v>
      </c>
      <c r="B1748" s="1">
        <v>85696</v>
      </c>
      <c r="C1748" s="8" t="str">
        <f t="shared" si="518"/>
        <v>High income</v>
      </c>
      <c r="D1748" s="31">
        <v>116</v>
      </c>
      <c r="E1748" s="34" t="str">
        <f t="shared" si="519"/>
        <v>Low spender</v>
      </c>
      <c r="F1748" s="10">
        <f t="shared" si="513"/>
        <v>1.3536221060492905E-3</v>
      </c>
      <c r="G1748" s="1">
        <v>0</v>
      </c>
      <c r="H1748" s="1">
        <v>0</v>
      </c>
      <c r="I1748" s="1">
        <v>88</v>
      </c>
      <c r="J1748" s="1">
        <v>714</v>
      </c>
      <c r="K1748" s="1">
        <v>76</v>
      </c>
      <c r="L1748" s="1">
        <v>395</v>
      </c>
      <c r="M1748" s="1">
        <v>116</v>
      </c>
      <c r="N1748" s="1">
        <v>0</v>
      </c>
      <c r="O1748" s="1">
        <v>12</v>
      </c>
      <c r="P1748" s="8">
        <f t="shared" si="520"/>
        <v>1313</v>
      </c>
      <c r="Q1748" s="10">
        <f t="shared" si="521"/>
        <v>0.54379284082254375</v>
      </c>
      <c r="R1748" s="10">
        <f t="shared" si="522"/>
        <v>5.7882711348057884E-2</v>
      </c>
      <c r="S1748" s="10">
        <f t="shared" si="523"/>
        <v>0.30083777608530082</v>
      </c>
      <c r="T1748" s="10">
        <f t="shared" si="524"/>
        <v>8.8347296268088349E-2</v>
      </c>
      <c r="U1748" s="10">
        <f t="shared" si="525"/>
        <v>0</v>
      </c>
      <c r="V1748" s="10">
        <f t="shared" si="526"/>
        <v>9.13937547600914E-3</v>
      </c>
      <c r="W1748" s="1">
        <v>1</v>
      </c>
      <c r="X1748" s="1">
        <v>4</v>
      </c>
      <c r="Y1748" s="1">
        <v>6</v>
      </c>
      <c r="Z1748" s="1">
        <v>9</v>
      </c>
      <c r="AA1748" s="8">
        <f t="shared" si="527"/>
        <v>20</v>
      </c>
      <c r="AB1748" s="10">
        <f t="shared" si="528"/>
        <v>0.05</v>
      </c>
      <c r="AC1748" s="10">
        <f t="shared" si="529"/>
        <v>0.2</v>
      </c>
      <c r="AD1748" s="10">
        <f t="shared" si="530"/>
        <v>0.3</v>
      </c>
      <c r="AE1748" s="10">
        <f t="shared" si="531"/>
        <v>0.45</v>
      </c>
      <c r="AF1748" s="1">
        <v>1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1</v>
      </c>
      <c r="AN1748" s="1">
        <v>58</v>
      </c>
      <c r="AO1748" s="20" t="str">
        <f t="shared" si="514"/>
        <v>50-65</v>
      </c>
      <c r="AP1748" s="1">
        <v>2581</v>
      </c>
      <c r="AQ1748" s="1">
        <v>1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1</v>
      </c>
      <c r="AZ1748" s="1">
        <v>1289</v>
      </c>
      <c r="BA1748" s="23">
        <v>42268</v>
      </c>
      <c r="BB1748" s="25">
        <f t="shared" si="515"/>
        <v>9</v>
      </c>
      <c r="BC1748" s="25" t="str">
        <f t="shared" si="516"/>
        <v>September</v>
      </c>
      <c r="BD1748" s="25">
        <v>1</v>
      </c>
      <c r="BE1748" t="str">
        <f t="shared" si="517"/>
        <v>891,85696,High income,116,Low spender,0.00135362210604929,0,0,88,714,76,395,116,0,12,1313,0.543792840822544,0.0578827113480579,0.300837776085301,0.0883472962680883,0,0.00913937547600914,1,4,6,9,20,0.05,0.2,0.3,0.45,1,0,0,0,0,0,0,1,58,50-65,2581,1,0,0,0,0,0,0,0,1,1289</v>
      </c>
    </row>
    <row r="1749" spans="1:57" ht="13.2" x14ac:dyDescent="0.25">
      <c r="A1749" s="8">
        <v>1599</v>
      </c>
      <c r="B1749" s="1">
        <v>78939</v>
      </c>
      <c r="C1749" s="8" t="str">
        <f t="shared" si="518"/>
        <v>High income</v>
      </c>
      <c r="D1749" s="31">
        <v>52</v>
      </c>
      <c r="E1749" s="34" t="str">
        <f t="shared" si="519"/>
        <v>Low spender</v>
      </c>
      <c r="F1749" s="10">
        <f t="shared" si="513"/>
        <v>6.5873649273489655E-4</v>
      </c>
      <c r="G1749" s="1">
        <v>0</v>
      </c>
      <c r="H1749" s="1">
        <v>0</v>
      </c>
      <c r="I1749" s="1">
        <v>57</v>
      </c>
      <c r="J1749" s="1">
        <v>794</v>
      </c>
      <c r="K1749" s="1">
        <v>115</v>
      </c>
      <c r="L1749" s="1">
        <v>243</v>
      </c>
      <c r="M1749" s="1">
        <v>150</v>
      </c>
      <c r="N1749" s="1">
        <v>0</v>
      </c>
      <c r="O1749" s="1">
        <v>205</v>
      </c>
      <c r="P1749" s="8">
        <f t="shared" si="520"/>
        <v>1507</v>
      </c>
      <c r="Q1749" s="10">
        <f t="shared" si="521"/>
        <v>0.52687458526874587</v>
      </c>
      <c r="R1749" s="10">
        <f t="shared" si="522"/>
        <v>7.6310550763105514E-2</v>
      </c>
      <c r="S1749" s="10">
        <f t="shared" si="523"/>
        <v>0.16124751161247511</v>
      </c>
      <c r="T1749" s="10">
        <f t="shared" si="524"/>
        <v>9.9535500995355006E-2</v>
      </c>
      <c r="U1749" s="10">
        <f t="shared" si="525"/>
        <v>0</v>
      </c>
      <c r="V1749" s="10">
        <f t="shared" si="526"/>
        <v>0.13603185136031851</v>
      </c>
      <c r="W1749" s="1">
        <v>1</v>
      </c>
      <c r="X1749" s="1">
        <v>8</v>
      </c>
      <c r="Y1749" s="1">
        <v>5</v>
      </c>
      <c r="Z1749" s="1">
        <v>6</v>
      </c>
      <c r="AA1749" s="8">
        <f t="shared" si="527"/>
        <v>20</v>
      </c>
      <c r="AB1749" s="10">
        <f t="shared" si="528"/>
        <v>0.05</v>
      </c>
      <c r="AC1749" s="10">
        <f t="shared" si="529"/>
        <v>0.4</v>
      </c>
      <c r="AD1749" s="10">
        <f t="shared" si="530"/>
        <v>0.25</v>
      </c>
      <c r="AE1749" s="10">
        <f t="shared" si="531"/>
        <v>0.3</v>
      </c>
      <c r="AF1749" s="1">
        <v>3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69</v>
      </c>
      <c r="AO1749" s="20" t="str">
        <f t="shared" si="514"/>
        <v>66+</v>
      </c>
      <c r="AP1749" s="1">
        <v>2358</v>
      </c>
      <c r="AQ1749" s="1">
        <v>0</v>
      </c>
      <c r="AR1749" s="1">
        <v>1</v>
      </c>
      <c r="AS1749" s="1">
        <v>0</v>
      </c>
      <c r="AT1749" s="1">
        <v>0</v>
      </c>
      <c r="AU1749" s="1">
        <v>0</v>
      </c>
      <c r="AV1749" s="1">
        <v>0</v>
      </c>
      <c r="AW1749" s="1">
        <v>0</v>
      </c>
      <c r="AX1749" s="1">
        <v>0</v>
      </c>
      <c r="AY1749" s="1">
        <v>1</v>
      </c>
      <c r="AZ1749" s="1">
        <v>1097</v>
      </c>
      <c r="BA1749" s="23">
        <v>42491</v>
      </c>
      <c r="BB1749" s="25">
        <f t="shared" si="515"/>
        <v>5</v>
      </c>
      <c r="BC1749" s="25" t="str">
        <f t="shared" si="516"/>
        <v>May</v>
      </c>
      <c r="BD1749" s="25">
        <v>1</v>
      </c>
      <c r="BE1749" t="str">
        <f t="shared" si="517"/>
        <v>1599,78939,High income,52,Low spender,0.000658736492734897,0,0,57,794,115,243,150,0,205,1507,0.526874585268746,0.0763105507631055,0.161247511612475,0.099535500995355,0,0.136031851360319,1,8,5,6,20,0.05,0.4,0.25,0.3,3,0,0,0,0,0,0,0,69,66+,2358,0,1,0,0,0,0,0,0,1,1097</v>
      </c>
    </row>
    <row r="1750" spans="1:57" ht="13.2" x14ac:dyDescent="0.25">
      <c r="A1750" s="8">
        <v>451</v>
      </c>
      <c r="B1750" s="1">
        <v>78041</v>
      </c>
      <c r="C1750" s="8" t="str">
        <f t="shared" si="518"/>
        <v>High income</v>
      </c>
      <c r="D1750" s="31">
        <v>33</v>
      </c>
      <c r="E1750" s="34" t="str">
        <f t="shared" si="519"/>
        <v>Low spender</v>
      </c>
      <c r="F1750" s="10">
        <f t="shared" si="513"/>
        <v>4.2285465332325315E-4</v>
      </c>
      <c r="G1750" s="1">
        <v>0</v>
      </c>
      <c r="H1750" s="1">
        <v>0</v>
      </c>
      <c r="I1750" s="1">
        <v>93</v>
      </c>
      <c r="J1750" s="1">
        <v>482</v>
      </c>
      <c r="K1750" s="1">
        <v>35</v>
      </c>
      <c r="L1750" s="1">
        <v>553</v>
      </c>
      <c r="M1750" s="1">
        <v>72</v>
      </c>
      <c r="N1750" s="1">
        <v>160</v>
      </c>
      <c r="O1750" s="1">
        <v>17</v>
      </c>
      <c r="P1750" s="8">
        <f t="shared" si="520"/>
        <v>1319</v>
      </c>
      <c r="Q1750" s="10">
        <f t="shared" si="521"/>
        <v>0.36542835481425323</v>
      </c>
      <c r="R1750" s="10">
        <f t="shared" si="522"/>
        <v>2.6535253980288095E-2</v>
      </c>
      <c r="S1750" s="10">
        <f t="shared" si="523"/>
        <v>0.41925701288855194</v>
      </c>
      <c r="T1750" s="10">
        <f t="shared" si="524"/>
        <v>5.4586808188021231E-2</v>
      </c>
      <c r="U1750" s="10">
        <f t="shared" si="525"/>
        <v>0.12130401819560273</v>
      </c>
      <c r="V1750" s="10">
        <f t="shared" si="526"/>
        <v>1.2888551933282789E-2</v>
      </c>
      <c r="W1750" s="1">
        <v>1</v>
      </c>
      <c r="X1750" s="1">
        <v>4</v>
      </c>
      <c r="Y1750" s="1">
        <v>4</v>
      </c>
      <c r="Z1750" s="1">
        <v>9</v>
      </c>
      <c r="AA1750" s="8">
        <f t="shared" si="527"/>
        <v>18</v>
      </c>
      <c r="AB1750" s="10">
        <f t="shared" si="528"/>
        <v>5.5555555555555552E-2</v>
      </c>
      <c r="AC1750" s="10">
        <f t="shared" si="529"/>
        <v>0.22222222222222221</v>
      </c>
      <c r="AD1750" s="10">
        <f t="shared" si="530"/>
        <v>0.22222222222222221</v>
      </c>
      <c r="AE1750" s="10">
        <f t="shared" si="531"/>
        <v>0.5</v>
      </c>
      <c r="AF1750" s="1">
        <v>2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49</v>
      </c>
      <c r="AO1750" s="20" t="str">
        <f t="shared" si="514"/>
        <v>36-50</v>
      </c>
      <c r="AP1750" s="1">
        <v>2719</v>
      </c>
      <c r="AQ1750" s="1">
        <v>0</v>
      </c>
      <c r="AR1750" s="1">
        <v>1</v>
      </c>
      <c r="AS1750" s="1">
        <v>0</v>
      </c>
      <c r="AT1750" s="1">
        <v>0</v>
      </c>
      <c r="AU1750" s="1">
        <v>0</v>
      </c>
      <c r="AV1750" s="1">
        <v>1</v>
      </c>
      <c r="AW1750" s="1">
        <v>0</v>
      </c>
      <c r="AX1750" s="1">
        <v>0</v>
      </c>
      <c r="AY1750" s="1">
        <v>0</v>
      </c>
      <c r="AZ1750" s="1">
        <v>1285</v>
      </c>
      <c r="BA1750" s="23">
        <v>42130</v>
      </c>
      <c r="BB1750" s="25">
        <f t="shared" si="515"/>
        <v>5</v>
      </c>
      <c r="BC1750" s="25" t="str">
        <f t="shared" si="516"/>
        <v>May</v>
      </c>
      <c r="BD1750" s="25">
        <v>1</v>
      </c>
      <c r="BE1750" t="str">
        <f t="shared" si="517"/>
        <v>451,78041,High income,33,Low spender,0.000422854653323253,0,0,93,482,35,553,72,160,17,1319,0.365428354814253,0.0265352539802881,0.419257012888552,0.0545868081880212,0.121304018195603,0.0128885519332828,1,4,4,9,18,0.0555555555555556,0.222222222222222,0.222222222222222,0.5,2,0,0,0,0,0,0,0,49,36-50,2719,0,1,0,0,0,1,0,0,0,1285</v>
      </c>
    </row>
    <row r="1751" spans="1:57" ht="13.2" x14ac:dyDescent="0.25">
      <c r="A1751" s="8">
        <v>77</v>
      </c>
      <c r="B1751" s="1">
        <v>79456</v>
      </c>
      <c r="C1751" s="8" t="str">
        <f t="shared" si="518"/>
        <v>High income</v>
      </c>
      <c r="D1751" s="31">
        <v>32</v>
      </c>
      <c r="E1751" s="34" t="str">
        <f t="shared" si="519"/>
        <v>Low spender</v>
      </c>
      <c r="F1751" s="10">
        <f t="shared" si="513"/>
        <v>4.0273862263391061E-4</v>
      </c>
      <c r="G1751" s="1">
        <v>0</v>
      </c>
      <c r="H1751" s="1">
        <v>0</v>
      </c>
      <c r="I1751" s="1">
        <v>12</v>
      </c>
      <c r="J1751" s="1">
        <v>565</v>
      </c>
      <c r="K1751" s="1">
        <v>42</v>
      </c>
      <c r="L1751" s="1">
        <v>548</v>
      </c>
      <c r="M1751" s="1">
        <v>64</v>
      </c>
      <c r="N1751" s="1">
        <v>83</v>
      </c>
      <c r="O1751" s="1">
        <v>99</v>
      </c>
      <c r="P1751" s="8">
        <f t="shared" si="520"/>
        <v>1401</v>
      </c>
      <c r="Q1751" s="10">
        <f t="shared" si="521"/>
        <v>0.40328336902212703</v>
      </c>
      <c r="R1751" s="10">
        <f t="shared" si="522"/>
        <v>2.9978586723768737E-2</v>
      </c>
      <c r="S1751" s="10">
        <f t="shared" si="523"/>
        <v>0.39114917915774444</v>
      </c>
      <c r="T1751" s="10">
        <f t="shared" si="524"/>
        <v>4.5681655960028551E-2</v>
      </c>
      <c r="U1751" s="10">
        <f t="shared" si="525"/>
        <v>5.9243397573162028E-2</v>
      </c>
      <c r="V1751" s="10">
        <f t="shared" si="526"/>
        <v>7.0663811563169171E-2</v>
      </c>
      <c r="W1751" s="1">
        <v>1</v>
      </c>
      <c r="X1751" s="1">
        <v>5</v>
      </c>
      <c r="Y1751" s="1">
        <v>6</v>
      </c>
      <c r="Z1751" s="1">
        <v>4</v>
      </c>
      <c r="AA1751" s="8">
        <f t="shared" si="527"/>
        <v>16</v>
      </c>
      <c r="AB1751" s="10">
        <f t="shared" si="528"/>
        <v>6.25E-2</v>
      </c>
      <c r="AC1751" s="10">
        <f t="shared" si="529"/>
        <v>0.3125</v>
      </c>
      <c r="AD1751" s="10">
        <f t="shared" si="530"/>
        <v>0.375</v>
      </c>
      <c r="AE1751" s="10">
        <f t="shared" si="531"/>
        <v>0.25</v>
      </c>
      <c r="AF1751" s="1">
        <v>3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1</v>
      </c>
      <c r="AN1751" s="1">
        <v>64</v>
      </c>
      <c r="AO1751" s="20" t="str">
        <f t="shared" si="514"/>
        <v>50-65</v>
      </c>
      <c r="AP1751" s="1">
        <v>2835</v>
      </c>
      <c r="AQ1751" s="1">
        <v>0</v>
      </c>
      <c r="AR1751" s="1">
        <v>1</v>
      </c>
      <c r="AS1751" s="1">
        <v>0</v>
      </c>
      <c r="AT1751" s="1">
        <v>0</v>
      </c>
      <c r="AU1751" s="1">
        <v>0</v>
      </c>
      <c r="AV1751" s="1">
        <v>0</v>
      </c>
      <c r="AW1751" s="1">
        <v>1</v>
      </c>
      <c r="AX1751" s="1">
        <v>0</v>
      </c>
      <c r="AY1751" s="1">
        <v>0</v>
      </c>
      <c r="AZ1751" s="1">
        <v>1203</v>
      </c>
      <c r="BA1751" s="23">
        <v>42014</v>
      </c>
      <c r="BB1751" s="25">
        <f t="shared" si="515"/>
        <v>1</v>
      </c>
      <c r="BC1751" s="25" t="str">
        <f t="shared" si="516"/>
        <v>January</v>
      </c>
      <c r="BD1751" s="25">
        <v>1</v>
      </c>
      <c r="BE1751" t="str">
        <f t="shared" si="517"/>
        <v>77,79456,High income,32,Low spender,0.000402738622633911,0,0,12,565,42,548,64,83,99,1401,0.403283369022127,0.0299785867237687,0.391149179157744,0.0456816559600286,0.059243397573162,0.0706638115631692,1,5,6,4,16,0.0625,0.3125,0.375,0.25,3,0,0,0,0,0,0,1,64,50-65,2835,0,1,0,0,0,0,1,0,0,1203</v>
      </c>
    </row>
    <row r="1752" spans="1:57" ht="13.2" x14ac:dyDescent="0.25">
      <c r="A1752" s="8">
        <v>256</v>
      </c>
      <c r="B1752" s="1">
        <v>64590</v>
      </c>
      <c r="C1752" s="8" t="str">
        <f t="shared" si="518"/>
        <v>High income</v>
      </c>
      <c r="D1752" s="31">
        <v>34</v>
      </c>
      <c r="E1752" s="34" t="str">
        <f t="shared" si="519"/>
        <v>Low spender</v>
      </c>
      <c r="F1752" s="10">
        <f t="shared" si="513"/>
        <v>5.2639727511998762E-4</v>
      </c>
      <c r="G1752" s="1">
        <v>0</v>
      </c>
      <c r="H1752" s="1">
        <v>0</v>
      </c>
      <c r="I1752" s="1">
        <v>98</v>
      </c>
      <c r="J1752" s="1">
        <v>920</v>
      </c>
      <c r="K1752" s="1">
        <v>138</v>
      </c>
      <c r="L1752" s="1">
        <v>168</v>
      </c>
      <c r="M1752" s="1">
        <v>36</v>
      </c>
      <c r="N1752" s="1">
        <v>46</v>
      </c>
      <c r="O1752" s="1">
        <v>30</v>
      </c>
      <c r="P1752" s="8">
        <f t="shared" si="520"/>
        <v>1338</v>
      </c>
      <c r="Q1752" s="10">
        <f t="shared" si="521"/>
        <v>0.68759342301943194</v>
      </c>
      <c r="R1752" s="10">
        <f t="shared" si="522"/>
        <v>0.1031390134529148</v>
      </c>
      <c r="S1752" s="10">
        <f t="shared" si="523"/>
        <v>0.12556053811659193</v>
      </c>
      <c r="T1752" s="10">
        <f t="shared" si="524"/>
        <v>2.6905829596412557E-2</v>
      </c>
      <c r="U1752" s="10">
        <f t="shared" si="525"/>
        <v>3.4379671150971597E-2</v>
      </c>
      <c r="V1752" s="10">
        <f t="shared" si="526"/>
        <v>2.2421524663677129E-2</v>
      </c>
      <c r="W1752" s="1">
        <v>1</v>
      </c>
      <c r="X1752" s="1">
        <v>9</v>
      </c>
      <c r="Y1752" s="1">
        <v>4</v>
      </c>
      <c r="Z1752" s="1">
        <v>10</v>
      </c>
      <c r="AA1752" s="8">
        <f t="shared" si="527"/>
        <v>24</v>
      </c>
      <c r="AB1752" s="10">
        <f t="shared" si="528"/>
        <v>4.1666666666666664E-2</v>
      </c>
      <c r="AC1752" s="10">
        <f t="shared" si="529"/>
        <v>0.375</v>
      </c>
      <c r="AD1752" s="10">
        <f t="shared" si="530"/>
        <v>0.16666666666666666</v>
      </c>
      <c r="AE1752" s="10">
        <f t="shared" si="531"/>
        <v>0.41666666666666669</v>
      </c>
      <c r="AF1752" s="1">
        <v>6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52</v>
      </c>
      <c r="AO1752" s="20" t="str">
        <f t="shared" si="514"/>
        <v>50-65</v>
      </c>
      <c r="AP1752" s="1">
        <v>2782</v>
      </c>
      <c r="AQ1752" s="1">
        <v>0</v>
      </c>
      <c r="AR1752" s="1">
        <v>1</v>
      </c>
      <c r="AS1752" s="1">
        <v>0</v>
      </c>
      <c r="AT1752" s="1">
        <v>0</v>
      </c>
      <c r="AU1752" s="1">
        <v>0</v>
      </c>
      <c r="AV1752" s="1">
        <v>0</v>
      </c>
      <c r="AW1752" s="1">
        <v>1</v>
      </c>
      <c r="AX1752" s="1">
        <v>0</v>
      </c>
      <c r="AY1752" s="1">
        <v>0</v>
      </c>
      <c r="AZ1752" s="1">
        <v>1278</v>
      </c>
      <c r="BA1752" s="23">
        <v>42067</v>
      </c>
      <c r="BB1752" s="25">
        <f t="shared" si="515"/>
        <v>3</v>
      </c>
      <c r="BC1752" s="25" t="str">
        <f t="shared" si="516"/>
        <v>March</v>
      </c>
      <c r="BD1752" s="25">
        <v>1</v>
      </c>
      <c r="BE1752" t="str">
        <f t="shared" si="517"/>
        <v>256,64590,High income,34,Low spender,0.000526397275119988,0,0,98,920,138,168,36,46,30,1338,0.687593423019432,0.103139013452915,0.125560538116592,0.0269058295964126,0.0343796711509716,0.0224215246636771,1,9,4,10,24,0.0416666666666667,0.375,0.166666666666667,0.416666666666667,6,0,0,0,0,0,0,0,52,50-65,2782,0,1,0,0,0,0,1,0,0,1278</v>
      </c>
    </row>
    <row r="1753" spans="1:57" ht="13.2" x14ac:dyDescent="0.25">
      <c r="A1753" s="8">
        <v>1702</v>
      </c>
      <c r="B1753" s="1">
        <v>72905</v>
      </c>
      <c r="C1753" s="8" t="str">
        <f t="shared" si="518"/>
        <v>High income</v>
      </c>
      <c r="D1753" s="31">
        <v>19</v>
      </c>
      <c r="E1753" s="34" t="str">
        <f t="shared" si="519"/>
        <v>Low spender</v>
      </c>
      <c r="F1753" s="10">
        <f t="shared" si="513"/>
        <v>2.6061312667169606E-4</v>
      </c>
      <c r="G1753" s="1">
        <v>0</v>
      </c>
      <c r="H1753" s="1">
        <v>0</v>
      </c>
      <c r="I1753" s="1">
        <v>52</v>
      </c>
      <c r="J1753" s="1">
        <v>407</v>
      </c>
      <c r="K1753" s="1">
        <v>114</v>
      </c>
      <c r="L1753" s="1">
        <v>445</v>
      </c>
      <c r="M1753" s="1">
        <v>181</v>
      </c>
      <c r="N1753" s="1">
        <v>165</v>
      </c>
      <c r="O1753" s="1">
        <v>203</v>
      </c>
      <c r="P1753" s="8">
        <f t="shared" si="520"/>
        <v>1515</v>
      </c>
      <c r="Q1753" s="10">
        <f t="shared" si="521"/>
        <v>0.26864686468646864</v>
      </c>
      <c r="R1753" s="10">
        <f t="shared" si="522"/>
        <v>7.5247524752475245E-2</v>
      </c>
      <c r="S1753" s="10">
        <f t="shared" si="523"/>
        <v>0.29372937293729373</v>
      </c>
      <c r="T1753" s="10">
        <f t="shared" si="524"/>
        <v>0.11947194719471947</v>
      </c>
      <c r="U1753" s="10">
        <f t="shared" si="525"/>
        <v>0.10891089108910891</v>
      </c>
      <c r="V1753" s="10">
        <f t="shared" si="526"/>
        <v>0.13399339933993398</v>
      </c>
      <c r="W1753" s="1">
        <v>1</v>
      </c>
      <c r="X1753" s="1">
        <v>3</v>
      </c>
      <c r="Y1753" s="1">
        <v>7</v>
      </c>
      <c r="Z1753" s="1">
        <v>9</v>
      </c>
      <c r="AA1753" s="8">
        <f t="shared" si="527"/>
        <v>20</v>
      </c>
      <c r="AB1753" s="10">
        <f t="shared" si="528"/>
        <v>0.05</v>
      </c>
      <c r="AC1753" s="10">
        <f t="shared" si="529"/>
        <v>0.15</v>
      </c>
      <c r="AD1753" s="10">
        <f t="shared" si="530"/>
        <v>0.35</v>
      </c>
      <c r="AE1753" s="10">
        <f t="shared" si="531"/>
        <v>0.45</v>
      </c>
      <c r="AF1753" s="1">
        <v>1</v>
      </c>
      <c r="AG1753" s="1">
        <v>1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62</v>
      </c>
      <c r="AO1753" s="20" t="str">
        <f t="shared" si="514"/>
        <v>50-65</v>
      </c>
      <c r="AP1753" s="1">
        <v>2318</v>
      </c>
      <c r="AQ1753" s="1">
        <v>0</v>
      </c>
      <c r="AR1753" s="1">
        <v>1</v>
      </c>
      <c r="AS1753" s="1">
        <v>0</v>
      </c>
      <c r="AT1753" s="1">
        <v>0</v>
      </c>
      <c r="AU1753" s="1">
        <v>0</v>
      </c>
      <c r="AV1753" s="1">
        <v>0</v>
      </c>
      <c r="AW1753" s="1">
        <v>1</v>
      </c>
      <c r="AX1753" s="1">
        <v>0</v>
      </c>
      <c r="AY1753" s="1">
        <v>0</v>
      </c>
      <c r="AZ1753" s="1">
        <v>1109</v>
      </c>
      <c r="BA1753" s="23">
        <v>42531</v>
      </c>
      <c r="BB1753" s="25">
        <f t="shared" si="515"/>
        <v>6</v>
      </c>
      <c r="BC1753" s="25" t="str">
        <f t="shared" si="516"/>
        <v>June</v>
      </c>
      <c r="BD1753" s="25">
        <v>1</v>
      </c>
      <c r="BE1753" t="str">
        <f t="shared" si="517"/>
        <v>1702,72905,High income,19,Low spender,0.000260613126671696,0,0,52,407,114,445,181,165,203,1515,0.268646864686469,0.0752475247524752,0.293729372937294,0.119471947194719,0.108910891089109,0.133993399339934,1,3,7,9,20,0.05,0.15,0.35,0.45,1,1,0,0,0,0,0,0,62,50-65,2318,0,1,0,0,0,0,1,0,0,1109</v>
      </c>
    </row>
    <row r="1754" spans="1:57" ht="13.2" x14ac:dyDescent="0.25">
      <c r="A1754" s="8">
        <v>1509</v>
      </c>
      <c r="B1754" s="1">
        <v>69882</v>
      </c>
      <c r="C1754" s="8" t="str">
        <f t="shared" si="518"/>
        <v>High income</v>
      </c>
      <c r="D1754" s="31">
        <v>71</v>
      </c>
      <c r="E1754" s="34" t="str">
        <f t="shared" si="519"/>
        <v>Low spender</v>
      </c>
      <c r="F1754" s="10">
        <f t="shared" si="513"/>
        <v>1.0159983972983029E-3</v>
      </c>
      <c r="G1754" s="1">
        <v>0</v>
      </c>
      <c r="H1754" s="1">
        <v>0</v>
      </c>
      <c r="I1754" s="1">
        <v>94</v>
      </c>
      <c r="J1754" s="1">
        <v>292</v>
      </c>
      <c r="K1754" s="1">
        <v>127</v>
      </c>
      <c r="L1754" s="1">
        <v>635</v>
      </c>
      <c r="M1754" s="1">
        <v>132</v>
      </c>
      <c r="N1754" s="1">
        <v>127</v>
      </c>
      <c r="O1754" s="1">
        <v>165</v>
      </c>
      <c r="P1754" s="8">
        <f t="shared" si="520"/>
        <v>1478</v>
      </c>
      <c r="Q1754" s="10">
        <f t="shared" si="521"/>
        <v>0.19756427604871449</v>
      </c>
      <c r="R1754" s="10">
        <f t="shared" si="522"/>
        <v>8.5926928281461437E-2</v>
      </c>
      <c r="S1754" s="10">
        <f t="shared" si="523"/>
        <v>0.42963464140730717</v>
      </c>
      <c r="T1754" s="10">
        <f t="shared" si="524"/>
        <v>8.9309878213802429E-2</v>
      </c>
      <c r="U1754" s="10">
        <f t="shared" si="525"/>
        <v>8.5926928281461437E-2</v>
      </c>
      <c r="V1754" s="10">
        <f t="shared" si="526"/>
        <v>0.11163734776725305</v>
      </c>
      <c r="W1754" s="1">
        <v>1</v>
      </c>
      <c r="X1754" s="1">
        <v>3</v>
      </c>
      <c r="Y1754" s="1">
        <v>7</v>
      </c>
      <c r="Z1754" s="1">
        <v>9</v>
      </c>
      <c r="AA1754" s="8">
        <f t="shared" si="527"/>
        <v>20</v>
      </c>
      <c r="AB1754" s="10">
        <f t="shared" si="528"/>
        <v>0.05</v>
      </c>
      <c r="AC1754" s="10">
        <f t="shared" si="529"/>
        <v>0.15</v>
      </c>
      <c r="AD1754" s="10">
        <f t="shared" si="530"/>
        <v>0.35</v>
      </c>
      <c r="AE1754" s="10">
        <f t="shared" si="531"/>
        <v>0.45</v>
      </c>
      <c r="AF1754" s="1">
        <v>1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55</v>
      </c>
      <c r="AO1754" s="20" t="str">
        <f t="shared" si="514"/>
        <v>50-65</v>
      </c>
      <c r="AP1754" s="1">
        <v>2390</v>
      </c>
      <c r="AQ1754" s="1">
        <v>0</v>
      </c>
      <c r="AR1754" s="1">
        <v>0</v>
      </c>
      <c r="AS1754" s="1">
        <v>1</v>
      </c>
      <c r="AT1754" s="1">
        <v>0</v>
      </c>
      <c r="AU1754" s="1">
        <v>0</v>
      </c>
      <c r="AV1754" s="1">
        <v>0</v>
      </c>
      <c r="AW1754" s="1">
        <v>0</v>
      </c>
      <c r="AX1754" s="1">
        <v>1</v>
      </c>
      <c r="AY1754" s="1">
        <v>0</v>
      </c>
      <c r="AZ1754" s="1">
        <v>1148</v>
      </c>
      <c r="BA1754" s="23">
        <v>42459</v>
      </c>
      <c r="BB1754" s="25">
        <f t="shared" si="515"/>
        <v>3</v>
      </c>
      <c r="BC1754" s="25" t="str">
        <f t="shared" si="516"/>
        <v>March</v>
      </c>
      <c r="BD1754" s="25">
        <v>1</v>
      </c>
      <c r="BE1754" t="str">
        <f t="shared" si="517"/>
        <v>1509,69882,High income,71,Low spender,0.0010159983972983,0,0,94,292,127,635,132,127,165,1478,0.197564276048714,0.0859269282814614,0.429634641407307,0.0893098782138024,0.0859269282814614,0.111637347767253,1,3,7,9,20,0.05,0.15,0.35,0.45,1,0,0,0,0,0,0,0,55,50-65,2390,0,0,1,0,0,0,0,1,0,1148</v>
      </c>
    </row>
    <row r="1755" spans="1:57" ht="13.2" x14ac:dyDescent="0.25">
      <c r="A1755" s="8">
        <v>519</v>
      </c>
      <c r="B1755" s="1">
        <v>75027</v>
      </c>
      <c r="C1755" s="8" t="str">
        <f t="shared" si="518"/>
        <v>High income</v>
      </c>
      <c r="D1755" s="31">
        <v>67</v>
      </c>
      <c r="E1755" s="34" t="str">
        <f t="shared" si="519"/>
        <v>Low spender</v>
      </c>
      <c r="F1755" s="10">
        <f t="shared" si="513"/>
        <v>8.9301184906766902E-4</v>
      </c>
      <c r="G1755" s="1">
        <v>0</v>
      </c>
      <c r="H1755" s="1">
        <v>1</v>
      </c>
      <c r="I1755" s="1">
        <v>74</v>
      </c>
      <c r="J1755" s="1">
        <v>925</v>
      </c>
      <c r="K1755" s="1">
        <v>64</v>
      </c>
      <c r="L1755" s="1">
        <v>179</v>
      </c>
      <c r="M1755" s="1">
        <v>133</v>
      </c>
      <c r="N1755" s="1">
        <v>12</v>
      </c>
      <c r="O1755" s="1">
        <v>77</v>
      </c>
      <c r="P1755" s="8">
        <f t="shared" si="520"/>
        <v>1390</v>
      </c>
      <c r="Q1755" s="10">
        <f t="shared" si="521"/>
        <v>0.66546762589928055</v>
      </c>
      <c r="R1755" s="10">
        <f t="shared" si="522"/>
        <v>4.60431654676259E-2</v>
      </c>
      <c r="S1755" s="10">
        <f t="shared" si="523"/>
        <v>0.12877697841726618</v>
      </c>
      <c r="T1755" s="10">
        <f t="shared" si="524"/>
        <v>9.5683453237410065E-2</v>
      </c>
      <c r="U1755" s="10">
        <f t="shared" si="525"/>
        <v>8.6330935251798559E-3</v>
      </c>
      <c r="V1755" s="10">
        <f t="shared" si="526"/>
        <v>5.5395683453237407E-2</v>
      </c>
      <c r="W1755" s="1">
        <v>2</v>
      </c>
      <c r="X1755" s="1">
        <v>9</v>
      </c>
      <c r="Y1755" s="1">
        <v>4</v>
      </c>
      <c r="Z1755" s="1">
        <v>6</v>
      </c>
      <c r="AA1755" s="8">
        <f t="shared" si="527"/>
        <v>21</v>
      </c>
      <c r="AB1755" s="10">
        <f t="shared" si="528"/>
        <v>9.5238095238095233E-2</v>
      </c>
      <c r="AC1755" s="10">
        <f t="shared" si="529"/>
        <v>0.42857142857142855</v>
      </c>
      <c r="AD1755" s="10">
        <f t="shared" si="530"/>
        <v>0.19047619047619047</v>
      </c>
      <c r="AE1755" s="10">
        <f t="shared" si="531"/>
        <v>0.2857142857142857</v>
      </c>
      <c r="AF1755" s="1">
        <v>5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67</v>
      </c>
      <c r="AO1755" s="20" t="str">
        <f t="shared" si="514"/>
        <v>66+</v>
      </c>
      <c r="AP1755" s="1">
        <v>2695</v>
      </c>
      <c r="AQ1755" s="1">
        <v>0</v>
      </c>
      <c r="AR1755" s="1">
        <v>1</v>
      </c>
      <c r="AS1755" s="1">
        <v>0</v>
      </c>
      <c r="AT1755" s="1">
        <v>0</v>
      </c>
      <c r="AU1755" s="1">
        <v>0</v>
      </c>
      <c r="AV1755" s="1">
        <v>0</v>
      </c>
      <c r="AW1755" s="1">
        <v>1</v>
      </c>
      <c r="AX1755" s="1">
        <v>0</v>
      </c>
      <c r="AY1755" s="1">
        <v>0</v>
      </c>
      <c r="AZ1755" s="1">
        <v>1236</v>
      </c>
      <c r="BA1755" s="23">
        <v>42154</v>
      </c>
      <c r="BB1755" s="25">
        <f t="shared" si="515"/>
        <v>5</v>
      </c>
      <c r="BC1755" s="25" t="str">
        <f t="shared" si="516"/>
        <v>May</v>
      </c>
      <c r="BD1755" s="25">
        <v>1</v>
      </c>
      <c r="BE1755" t="str">
        <f t="shared" si="517"/>
        <v>519,75027,High income,67,Low spender,0.000893011849067669,0,1,74,925,64,179,133,12,77,1390,0.665467625899281,0.0460431654676259,0.128776978417266,0.0956834532374101,0.00863309352517986,0.0553956834532374,2,9,4,6,21,0.0952380952380952,0.428571428571429,0.19047619047619,0.285714285714286,5,0,0,0,0,0,0,0,67,66+,2695,0,1,0,0,0,0,1,0,0,1236</v>
      </c>
    </row>
    <row r="1756" spans="1:57" ht="13.2" x14ac:dyDescent="0.25">
      <c r="A1756" s="8">
        <v>940</v>
      </c>
      <c r="B1756" s="1">
        <v>79530</v>
      </c>
      <c r="C1756" s="8" t="str">
        <f t="shared" si="518"/>
        <v>High income</v>
      </c>
      <c r="D1756" s="31">
        <v>20</v>
      </c>
      <c r="E1756" s="34" t="str">
        <f t="shared" si="519"/>
        <v>Low spender</v>
      </c>
      <c r="F1756" s="10">
        <f t="shared" si="513"/>
        <v>2.5147742990066639E-4</v>
      </c>
      <c r="G1756" s="1">
        <v>0</v>
      </c>
      <c r="H1756" s="1">
        <v>0</v>
      </c>
      <c r="I1756" s="1">
        <v>64</v>
      </c>
      <c r="J1756" s="1">
        <v>333</v>
      </c>
      <c r="K1756" s="1">
        <v>0</v>
      </c>
      <c r="L1756" s="1">
        <v>815</v>
      </c>
      <c r="M1756" s="1">
        <v>129</v>
      </c>
      <c r="N1756" s="1">
        <v>42</v>
      </c>
      <c r="O1756" s="1">
        <v>29</v>
      </c>
      <c r="P1756" s="8">
        <f t="shared" si="520"/>
        <v>1348</v>
      </c>
      <c r="Q1756" s="10">
        <f t="shared" si="521"/>
        <v>0.2470326409495549</v>
      </c>
      <c r="R1756" s="10">
        <f t="shared" si="522"/>
        <v>0</v>
      </c>
      <c r="S1756" s="10">
        <f t="shared" si="523"/>
        <v>0.60459940652818989</v>
      </c>
      <c r="T1756" s="10">
        <f t="shared" si="524"/>
        <v>9.5697329376854601E-2</v>
      </c>
      <c r="U1756" s="10">
        <f t="shared" si="525"/>
        <v>3.1157270029673591E-2</v>
      </c>
      <c r="V1756" s="10">
        <f t="shared" si="526"/>
        <v>2.1513353115727003E-2</v>
      </c>
      <c r="W1756" s="1">
        <v>1</v>
      </c>
      <c r="X1756" s="1">
        <v>4</v>
      </c>
      <c r="Y1756" s="1">
        <v>10</v>
      </c>
      <c r="Z1756" s="1">
        <v>11</v>
      </c>
      <c r="AA1756" s="8">
        <f t="shared" si="527"/>
        <v>26</v>
      </c>
      <c r="AB1756" s="10">
        <f t="shared" si="528"/>
        <v>3.8461538461538464E-2</v>
      </c>
      <c r="AC1756" s="10">
        <f t="shared" si="529"/>
        <v>0.15384615384615385</v>
      </c>
      <c r="AD1756" s="10">
        <f t="shared" si="530"/>
        <v>0.38461538461538464</v>
      </c>
      <c r="AE1756" s="10">
        <f t="shared" si="531"/>
        <v>0.42307692307692307</v>
      </c>
      <c r="AF1756" s="1">
        <v>2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60</v>
      </c>
      <c r="AO1756" s="20" t="str">
        <f t="shared" si="514"/>
        <v>50-65</v>
      </c>
      <c r="AP1756" s="1">
        <v>2567</v>
      </c>
      <c r="AQ1756" s="1">
        <v>0</v>
      </c>
      <c r="AR1756" s="1">
        <v>1</v>
      </c>
      <c r="AS1756" s="1">
        <v>0</v>
      </c>
      <c r="AT1756" s="1">
        <v>0</v>
      </c>
      <c r="AU1756" s="1">
        <v>0</v>
      </c>
      <c r="AV1756" s="1">
        <v>0</v>
      </c>
      <c r="AW1756" s="1">
        <v>1</v>
      </c>
      <c r="AX1756" s="1">
        <v>0</v>
      </c>
      <c r="AY1756" s="1">
        <v>0</v>
      </c>
      <c r="AZ1756" s="1">
        <v>1290</v>
      </c>
      <c r="BA1756" s="23">
        <v>42282</v>
      </c>
      <c r="BB1756" s="25">
        <f t="shared" si="515"/>
        <v>10</v>
      </c>
      <c r="BC1756" s="25" t="str">
        <f t="shared" si="516"/>
        <v>October</v>
      </c>
      <c r="BD1756" s="25">
        <v>1</v>
      </c>
      <c r="BE1756" t="str">
        <f t="shared" si="517"/>
        <v>940,79530,High income,20,Low spender,0.000251477429900666,0,0,64,333,0,815,129,42,29,1348,0.247032640949555,0,0.60459940652819,0.0956973293768546,0.0311572700296736,0.021513353115727,1,4,10,11,26,0.0384615384615385,0.153846153846154,0.384615384615385,0.423076923076923,2,0,0,0,0,0,0,0,60,50-65,2567,0,1,0,0,0,0,1,0,0,1290</v>
      </c>
    </row>
    <row r="1757" spans="1:57" ht="13.2" x14ac:dyDescent="0.25">
      <c r="A1757" s="8">
        <v>2077</v>
      </c>
      <c r="B1757" s="1">
        <v>77845</v>
      </c>
      <c r="C1757" s="8" t="str">
        <f t="shared" si="518"/>
        <v>High income</v>
      </c>
      <c r="D1757" s="31">
        <v>18</v>
      </c>
      <c r="E1757" s="34" t="str">
        <f t="shared" si="519"/>
        <v>Low spender</v>
      </c>
      <c r="F1757" s="10">
        <f t="shared" si="513"/>
        <v>2.3122872374590532E-4</v>
      </c>
      <c r="G1757" s="1">
        <v>0</v>
      </c>
      <c r="H1757" s="1">
        <v>0</v>
      </c>
      <c r="I1757" s="1">
        <v>40</v>
      </c>
      <c r="J1757" s="1">
        <v>760</v>
      </c>
      <c r="K1757" s="1">
        <v>40</v>
      </c>
      <c r="L1757" s="1">
        <v>480</v>
      </c>
      <c r="M1757" s="1">
        <v>0</v>
      </c>
      <c r="N1757" s="1">
        <v>40</v>
      </c>
      <c r="O1757" s="1">
        <v>26</v>
      </c>
      <c r="P1757" s="8">
        <f t="shared" si="520"/>
        <v>1346</v>
      </c>
      <c r="Q1757" s="10">
        <f t="shared" si="521"/>
        <v>0.56463595839524516</v>
      </c>
      <c r="R1757" s="10">
        <f t="shared" si="522"/>
        <v>2.9717682020802376E-2</v>
      </c>
      <c r="S1757" s="10">
        <f t="shared" si="523"/>
        <v>0.35661218424962854</v>
      </c>
      <c r="T1757" s="10">
        <f t="shared" si="524"/>
        <v>0</v>
      </c>
      <c r="U1757" s="10">
        <f t="shared" si="525"/>
        <v>2.9717682020802376E-2</v>
      </c>
      <c r="V1757" s="10">
        <f t="shared" si="526"/>
        <v>1.9316493313521546E-2</v>
      </c>
      <c r="W1757" s="1">
        <v>1</v>
      </c>
      <c r="X1757" s="1">
        <v>3</v>
      </c>
      <c r="Y1757" s="1">
        <v>5</v>
      </c>
      <c r="Z1757" s="1">
        <v>12</v>
      </c>
      <c r="AA1757" s="8">
        <f t="shared" si="527"/>
        <v>21</v>
      </c>
      <c r="AB1757" s="10">
        <f t="shared" si="528"/>
        <v>4.7619047619047616E-2</v>
      </c>
      <c r="AC1757" s="10">
        <f t="shared" si="529"/>
        <v>0.14285714285714285</v>
      </c>
      <c r="AD1757" s="10">
        <f t="shared" si="530"/>
        <v>0.23809523809523808</v>
      </c>
      <c r="AE1757" s="10">
        <f t="shared" si="531"/>
        <v>0.5714285714285714</v>
      </c>
      <c r="AF1757" s="1">
        <v>1</v>
      </c>
      <c r="AG1757" s="1">
        <v>1</v>
      </c>
      <c r="AH1757" s="1">
        <v>0</v>
      </c>
      <c r="AI1757" s="1">
        <v>0</v>
      </c>
      <c r="AJ1757" s="1">
        <v>0</v>
      </c>
      <c r="AK1757" s="1">
        <v>1</v>
      </c>
      <c r="AL1757" s="1">
        <v>0</v>
      </c>
      <c r="AM1757" s="1">
        <v>0</v>
      </c>
      <c r="AN1757" s="1">
        <v>31</v>
      </c>
      <c r="AO1757" s="20" t="str">
        <f t="shared" si="514"/>
        <v>24-35</v>
      </c>
      <c r="AP1757" s="1">
        <v>2203</v>
      </c>
      <c r="AQ1757" s="1">
        <v>0</v>
      </c>
      <c r="AR1757" s="1">
        <v>0</v>
      </c>
      <c r="AS1757" s="1">
        <v>0</v>
      </c>
      <c r="AT1757" s="1">
        <v>1</v>
      </c>
      <c r="AU1757" s="1">
        <v>0</v>
      </c>
      <c r="AV1757" s="1">
        <v>0</v>
      </c>
      <c r="AW1757" s="1">
        <v>0</v>
      </c>
      <c r="AX1757" s="1">
        <v>0</v>
      </c>
      <c r="AY1757" s="1">
        <v>1</v>
      </c>
      <c r="AZ1757" s="1">
        <v>1294</v>
      </c>
      <c r="BA1757" s="23">
        <v>42646</v>
      </c>
      <c r="BB1757" s="25">
        <f t="shared" si="515"/>
        <v>10</v>
      </c>
      <c r="BC1757" s="25" t="str">
        <f t="shared" si="516"/>
        <v>October</v>
      </c>
      <c r="BD1757" s="25">
        <v>1</v>
      </c>
      <c r="BE1757" t="str">
        <f t="shared" si="517"/>
        <v>2077,77845,High income,18,Low spender,0.000231228723745905,0,0,40,760,40,480,0,40,26,1346,0.564635958395245,0.0297176820208024,0.356612184249629,0,0.0297176820208024,0.0193164933135215,1,3,5,12,21,0.0476190476190476,0.142857142857143,0.238095238095238,0.571428571428571,1,1,0,0,0,1,0,0,31,24-35,2203,0,0,0,1,0,0,0,0,1,1294</v>
      </c>
    </row>
    <row r="1758" spans="1:57" ht="13.2" x14ac:dyDescent="0.25">
      <c r="A1758" s="8">
        <v>404</v>
      </c>
      <c r="B1758" s="1">
        <v>65819</v>
      </c>
      <c r="C1758" s="8" t="str">
        <f t="shared" si="518"/>
        <v>High income</v>
      </c>
      <c r="D1758" s="31">
        <v>712</v>
      </c>
      <c r="E1758" s="34" t="str">
        <f t="shared" si="519"/>
        <v>High spender</v>
      </c>
      <c r="F1758" s="10">
        <f t="shared" si="513"/>
        <v>1.0817545085765509E-2</v>
      </c>
      <c r="G1758" s="1">
        <v>0</v>
      </c>
      <c r="H1758" s="1">
        <v>0</v>
      </c>
      <c r="I1758" s="1">
        <v>99</v>
      </c>
      <c r="J1758" s="1">
        <v>267</v>
      </c>
      <c r="K1758" s="1">
        <v>38</v>
      </c>
      <c r="L1758" s="1">
        <v>701</v>
      </c>
      <c r="M1758" s="1">
        <v>149</v>
      </c>
      <c r="N1758" s="1">
        <v>165</v>
      </c>
      <c r="O1758" s="1">
        <v>63</v>
      </c>
      <c r="P1758" s="8">
        <f t="shared" si="520"/>
        <v>1383</v>
      </c>
      <c r="Q1758" s="10">
        <f t="shared" si="521"/>
        <v>0.19305856832971802</v>
      </c>
      <c r="R1758" s="10">
        <f t="shared" si="522"/>
        <v>2.7476500361532898E-2</v>
      </c>
      <c r="S1758" s="10">
        <f t="shared" si="523"/>
        <v>0.50686912509038318</v>
      </c>
      <c r="T1758" s="10">
        <f t="shared" si="524"/>
        <v>0.10773680404916848</v>
      </c>
      <c r="U1758" s="10">
        <f t="shared" si="525"/>
        <v>0.1193058568329718</v>
      </c>
      <c r="V1758" s="10">
        <f t="shared" si="526"/>
        <v>4.5553145336225599E-2</v>
      </c>
      <c r="W1758" s="1">
        <v>1</v>
      </c>
      <c r="X1758" s="1">
        <v>5</v>
      </c>
      <c r="Y1758" s="1">
        <v>4</v>
      </c>
      <c r="Z1758" s="1">
        <v>10</v>
      </c>
      <c r="AA1758" s="8">
        <f t="shared" si="527"/>
        <v>20</v>
      </c>
      <c r="AB1758" s="10">
        <f t="shared" si="528"/>
        <v>0.05</v>
      </c>
      <c r="AC1758" s="10">
        <f t="shared" si="529"/>
        <v>0.25</v>
      </c>
      <c r="AD1758" s="10">
        <f t="shared" si="530"/>
        <v>0.2</v>
      </c>
      <c r="AE1758" s="10">
        <f t="shared" si="531"/>
        <v>0.5</v>
      </c>
      <c r="AF1758" s="1">
        <v>3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42</v>
      </c>
      <c r="AO1758" s="20" t="str">
        <f t="shared" si="514"/>
        <v>36-50</v>
      </c>
      <c r="AP1758" s="1">
        <v>2736</v>
      </c>
      <c r="AQ1758" s="1">
        <v>0</v>
      </c>
      <c r="AR1758" s="1">
        <v>1</v>
      </c>
      <c r="AS1758" s="1">
        <v>0</v>
      </c>
      <c r="AT1758" s="1">
        <v>0</v>
      </c>
      <c r="AU1758" s="1">
        <v>0</v>
      </c>
      <c r="AV1758" s="1">
        <v>0</v>
      </c>
      <c r="AW1758" s="1">
        <v>1</v>
      </c>
      <c r="AX1758" s="1">
        <v>0</v>
      </c>
      <c r="AY1758" s="1">
        <v>0</v>
      </c>
      <c r="AZ1758" s="1">
        <v>1257</v>
      </c>
      <c r="BA1758" s="23">
        <v>42113</v>
      </c>
      <c r="BB1758" s="25">
        <f t="shared" si="515"/>
        <v>4</v>
      </c>
      <c r="BC1758" s="25" t="str">
        <f t="shared" si="516"/>
        <v>April</v>
      </c>
      <c r="BD1758" s="25">
        <v>1</v>
      </c>
      <c r="BE1758" t="str">
        <f t="shared" si="517"/>
        <v>404,65819,High income,712,High spender,0.0108175450857655,0,0,99,267,38,701,149,165,63,1383,0.193058568329718,0.0274765003615329,0.506869125090383,0.107736804049168,0.119305856832972,0.0455531453362256,1,5,4,10,20,0.05,0.25,0.2,0.5,3,0,0,0,0,0,0,0,42,36-50,2736,0,1,0,0,0,0,1,0,0,1257</v>
      </c>
    </row>
    <row r="1759" spans="1:57" ht="13.2" x14ac:dyDescent="0.25">
      <c r="A1759" s="8">
        <v>2074</v>
      </c>
      <c r="B1759" s="1">
        <v>76140</v>
      </c>
      <c r="C1759" s="8" t="str">
        <f t="shared" si="518"/>
        <v>High income</v>
      </c>
      <c r="D1759" s="31">
        <v>150</v>
      </c>
      <c r="E1759" s="34" t="str">
        <f t="shared" si="519"/>
        <v>Low spender</v>
      </c>
      <c r="F1759" s="10">
        <f t="shared" si="513"/>
        <v>1.9700551615445231E-3</v>
      </c>
      <c r="G1759" s="1">
        <v>0</v>
      </c>
      <c r="H1759" s="1">
        <v>0</v>
      </c>
      <c r="I1759" s="1">
        <v>57</v>
      </c>
      <c r="J1759" s="1">
        <v>586</v>
      </c>
      <c r="K1759" s="1">
        <v>66</v>
      </c>
      <c r="L1759" s="1">
        <v>653</v>
      </c>
      <c r="M1759" s="1">
        <v>17</v>
      </c>
      <c r="N1759" s="1">
        <v>0</v>
      </c>
      <c r="O1759" s="1">
        <v>26</v>
      </c>
      <c r="P1759" s="8">
        <f t="shared" si="520"/>
        <v>1348</v>
      </c>
      <c r="Q1759" s="10">
        <f t="shared" si="521"/>
        <v>0.43471810089020774</v>
      </c>
      <c r="R1759" s="10">
        <f t="shared" si="522"/>
        <v>4.8961424332344211E-2</v>
      </c>
      <c r="S1759" s="10">
        <f t="shared" si="523"/>
        <v>0.48442136498516319</v>
      </c>
      <c r="T1759" s="10">
        <f t="shared" si="524"/>
        <v>1.2611275964391691E-2</v>
      </c>
      <c r="U1759" s="10">
        <f t="shared" si="525"/>
        <v>0</v>
      </c>
      <c r="V1759" s="10">
        <f t="shared" si="526"/>
        <v>1.9287833827893175E-2</v>
      </c>
      <c r="W1759" s="1">
        <v>1</v>
      </c>
      <c r="X1759" s="1">
        <v>5</v>
      </c>
      <c r="Y1759" s="1">
        <v>9</v>
      </c>
      <c r="Z1759" s="1">
        <v>6</v>
      </c>
      <c r="AA1759" s="8">
        <f t="shared" si="527"/>
        <v>21</v>
      </c>
      <c r="AB1759" s="10">
        <f t="shared" si="528"/>
        <v>4.7619047619047616E-2</v>
      </c>
      <c r="AC1759" s="10">
        <f t="shared" si="529"/>
        <v>0.23809523809523808</v>
      </c>
      <c r="AD1759" s="10">
        <f t="shared" si="530"/>
        <v>0.42857142857142855</v>
      </c>
      <c r="AE1759" s="10">
        <f t="shared" si="531"/>
        <v>0.2857142857142857</v>
      </c>
      <c r="AF1759" s="1">
        <v>2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72</v>
      </c>
      <c r="AO1759" s="20" t="str">
        <f t="shared" si="514"/>
        <v>66+</v>
      </c>
      <c r="AP1759" s="1">
        <v>2206</v>
      </c>
      <c r="AQ1759" s="1">
        <v>0</v>
      </c>
      <c r="AR1759" s="1">
        <v>0</v>
      </c>
      <c r="AS1759" s="1">
        <v>0</v>
      </c>
      <c r="AT1759" s="1">
        <v>1</v>
      </c>
      <c r="AU1759" s="1">
        <v>0</v>
      </c>
      <c r="AV1759" s="1">
        <v>0</v>
      </c>
      <c r="AW1759" s="1">
        <v>0</v>
      </c>
      <c r="AX1759" s="1">
        <v>0</v>
      </c>
      <c r="AY1759" s="1">
        <v>1</v>
      </c>
      <c r="AZ1759" s="1">
        <v>1296</v>
      </c>
      <c r="BA1759" s="23">
        <v>42643</v>
      </c>
      <c r="BB1759" s="25">
        <f t="shared" si="515"/>
        <v>9</v>
      </c>
      <c r="BC1759" s="25" t="str">
        <f t="shared" si="516"/>
        <v>September</v>
      </c>
      <c r="BD1759" s="25">
        <v>1</v>
      </c>
      <c r="BE1759" t="str">
        <f t="shared" si="517"/>
        <v>2074,76140,High income,150,Low spender,0.00197005516154452,0,0,57,586,66,653,17,0,26,1348,0.434718100890208,0.0489614243323442,0.484421364985163,0.0126112759643917,0,0.0192878338278932,1,5,9,6,21,0.0476190476190476,0.238095238095238,0.428571428571429,0.285714285714286,2,0,0,0,0,0,0,0,72,66+,2206,0,0,0,1,0,0,0,0,1,1296</v>
      </c>
    </row>
    <row r="1760" spans="1:57" ht="13.2" x14ac:dyDescent="0.25">
      <c r="A1760" s="8">
        <v>1526</v>
      </c>
      <c r="B1760" s="1">
        <v>76045</v>
      </c>
      <c r="C1760" s="8" t="str">
        <f t="shared" si="518"/>
        <v>High income</v>
      </c>
      <c r="D1760" s="31">
        <v>46</v>
      </c>
      <c r="E1760" s="34" t="str">
        <f t="shared" si="519"/>
        <v>Low spender</v>
      </c>
      <c r="F1760" s="10">
        <f t="shared" si="513"/>
        <v>6.0490499046617139E-4</v>
      </c>
      <c r="G1760" s="1">
        <v>0</v>
      </c>
      <c r="H1760" s="1">
        <v>0</v>
      </c>
      <c r="I1760" s="1">
        <v>78</v>
      </c>
      <c r="J1760" s="1">
        <v>760</v>
      </c>
      <c r="K1760" s="1">
        <v>53</v>
      </c>
      <c r="L1760" s="1">
        <v>400</v>
      </c>
      <c r="M1760" s="1">
        <v>17</v>
      </c>
      <c r="N1760" s="1">
        <v>93</v>
      </c>
      <c r="O1760" s="1">
        <v>0</v>
      </c>
      <c r="P1760" s="8">
        <f t="shared" si="520"/>
        <v>1323</v>
      </c>
      <c r="Q1760" s="10">
        <f t="shared" si="521"/>
        <v>0.57445200302343158</v>
      </c>
      <c r="R1760" s="10">
        <f t="shared" si="522"/>
        <v>4.0060468631897203E-2</v>
      </c>
      <c r="S1760" s="10">
        <f t="shared" si="523"/>
        <v>0.30234315948601664</v>
      </c>
      <c r="T1760" s="10">
        <f t="shared" si="524"/>
        <v>1.2849584278155708E-2</v>
      </c>
      <c r="U1760" s="10">
        <f t="shared" si="525"/>
        <v>7.029478458049887E-2</v>
      </c>
      <c r="V1760" s="10">
        <f t="shared" si="526"/>
        <v>0</v>
      </c>
      <c r="W1760" s="1">
        <v>1</v>
      </c>
      <c r="X1760" s="1">
        <v>4</v>
      </c>
      <c r="Y1760" s="1">
        <v>5</v>
      </c>
      <c r="Z1760" s="1">
        <v>11</v>
      </c>
      <c r="AA1760" s="8">
        <f t="shared" si="527"/>
        <v>21</v>
      </c>
      <c r="AB1760" s="10">
        <f t="shared" si="528"/>
        <v>4.7619047619047616E-2</v>
      </c>
      <c r="AC1760" s="10">
        <f t="shared" si="529"/>
        <v>0.19047619047619047</v>
      </c>
      <c r="AD1760" s="10">
        <f t="shared" si="530"/>
        <v>0.23809523809523808</v>
      </c>
      <c r="AE1760" s="10">
        <f t="shared" si="531"/>
        <v>0.52380952380952384</v>
      </c>
      <c r="AF1760" s="1">
        <v>2</v>
      </c>
      <c r="AG1760" s="1">
        <v>1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60</v>
      </c>
      <c r="AO1760" s="20" t="str">
        <f t="shared" si="514"/>
        <v>50-65</v>
      </c>
      <c r="AP1760" s="1">
        <v>2385</v>
      </c>
      <c r="AQ1760" s="1">
        <v>0</v>
      </c>
      <c r="AR1760" s="1">
        <v>0</v>
      </c>
      <c r="AS1760" s="1">
        <v>1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1</v>
      </c>
      <c r="AZ1760" s="1">
        <v>1323</v>
      </c>
      <c r="BA1760" s="23">
        <v>42464</v>
      </c>
      <c r="BB1760" s="25">
        <f t="shared" si="515"/>
        <v>4</v>
      </c>
      <c r="BC1760" s="25" t="str">
        <f t="shared" si="516"/>
        <v>April</v>
      </c>
      <c r="BD1760" s="25">
        <v>1</v>
      </c>
      <c r="BE1760" t="str">
        <f t="shared" si="517"/>
        <v>1526,76045,High income,46,Low spender,0.000604904990466171,0,0,78,760,53,400,17,93,0,1323,0.574452003023432,0.0400604686318972,0.302343159486017,0.0128495842781557,0.0702947845804989,0,1,4,5,11,21,0.0476190476190476,0.19047619047619,0.238095238095238,0.523809523809524,2,1,0,0,0,0,0,0,60,50-65,2385,0,0,1,0,0,0,0,0,1,1323</v>
      </c>
    </row>
    <row r="1761" spans="1:57" ht="13.2" x14ac:dyDescent="0.25">
      <c r="A1761" s="8">
        <v>2179</v>
      </c>
      <c r="B1761" s="1">
        <v>85485</v>
      </c>
      <c r="C1761" s="8" t="str">
        <f t="shared" si="518"/>
        <v>High income</v>
      </c>
      <c r="D1761" s="31">
        <v>50</v>
      </c>
      <c r="E1761" s="34" t="str">
        <f t="shared" si="519"/>
        <v>Low spender</v>
      </c>
      <c r="F1761" s="10">
        <f t="shared" si="513"/>
        <v>5.8489793531028833E-4</v>
      </c>
      <c r="G1761" s="1">
        <v>0</v>
      </c>
      <c r="H1761" s="1">
        <v>0</v>
      </c>
      <c r="I1761" s="1">
        <v>73</v>
      </c>
      <c r="J1761" s="1">
        <v>630</v>
      </c>
      <c r="K1761" s="1">
        <v>26</v>
      </c>
      <c r="L1761" s="1">
        <v>611</v>
      </c>
      <c r="M1761" s="1">
        <v>44</v>
      </c>
      <c r="N1761" s="1">
        <v>18</v>
      </c>
      <c r="O1761" s="1">
        <v>54</v>
      </c>
      <c r="P1761" s="8">
        <f t="shared" si="520"/>
        <v>1383</v>
      </c>
      <c r="Q1761" s="10">
        <f t="shared" si="521"/>
        <v>0.45553145336225598</v>
      </c>
      <c r="R1761" s="10">
        <f t="shared" si="522"/>
        <v>1.8799710773680405E-2</v>
      </c>
      <c r="S1761" s="10">
        <f t="shared" si="523"/>
        <v>0.44179320318148951</v>
      </c>
      <c r="T1761" s="10">
        <f t="shared" si="524"/>
        <v>3.1814895155459148E-2</v>
      </c>
      <c r="U1761" s="10">
        <f t="shared" si="525"/>
        <v>1.3015184381778741E-2</v>
      </c>
      <c r="V1761" s="10">
        <f t="shared" si="526"/>
        <v>3.9045553145336226E-2</v>
      </c>
      <c r="W1761" s="1">
        <v>1</v>
      </c>
      <c r="X1761" s="1">
        <v>6</v>
      </c>
      <c r="Y1761" s="1">
        <v>6</v>
      </c>
      <c r="Z1761" s="1">
        <v>6</v>
      </c>
      <c r="AA1761" s="8">
        <f t="shared" si="527"/>
        <v>19</v>
      </c>
      <c r="AB1761" s="10">
        <f t="shared" si="528"/>
        <v>5.2631578947368418E-2</v>
      </c>
      <c r="AC1761" s="10">
        <f t="shared" si="529"/>
        <v>0.31578947368421051</v>
      </c>
      <c r="AD1761" s="10">
        <f t="shared" si="530"/>
        <v>0.31578947368421051</v>
      </c>
      <c r="AE1761" s="10">
        <f t="shared" si="531"/>
        <v>0.31578947368421051</v>
      </c>
      <c r="AF1761" s="1">
        <v>2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62</v>
      </c>
      <c r="AO1761" s="20" t="str">
        <f t="shared" si="514"/>
        <v>50-65</v>
      </c>
      <c r="AP1761" s="1">
        <v>2167</v>
      </c>
      <c r="AQ1761" s="1">
        <v>0</v>
      </c>
      <c r="AR1761" s="1">
        <v>0</v>
      </c>
      <c r="AS1761" s="1">
        <v>1</v>
      </c>
      <c r="AT1761" s="1">
        <v>0</v>
      </c>
      <c r="AU1761" s="1">
        <v>0</v>
      </c>
      <c r="AV1761" s="1">
        <v>1</v>
      </c>
      <c r="AW1761" s="1">
        <v>0</v>
      </c>
      <c r="AX1761" s="1">
        <v>0</v>
      </c>
      <c r="AY1761" s="1">
        <v>0</v>
      </c>
      <c r="AZ1761" s="1">
        <v>1275</v>
      </c>
      <c r="BA1761" s="23">
        <v>42682</v>
      </c>
      <c r="BB1761" s="25">
        <f t="shared" si="515"/>
        <v>11</v>
      </c>
      <c r="BC1761" s="25" t="str">
        <f t="shared" si="516"/>
        <v>November</v>
      </c>
      <c r="BD1761" s="25">
        <v>1</v>
      </c>
      <c r="BE1761" t="str">
        <f t="shared" si="517"/>
        <v>2179,85485,High income,50,Low spender,0.000584897935310288,0,0,73,630,26,611,44,18,54,1383,0.455531453362256,0.0187997107736804,0.44179320318149,0.0318148951554591,0.0130151843817787,0.0390455531453362,1,6,6,6,19,0.0526315789473684,0.315789473684211,0.315789473684211,0.315789473684211,2,0,0,0,0,0,0,0,62,50-65,2167,0,0,1,0,0,1,0,0,0,1275</v>
      </c>
    </row>
    <row r="1762" spans="1:57" ht="13.2" x14ac:dyDescent="0.25">
      <c r="A1762" s="8">
        <v>1160</v>
      </c>
      <c r="B1762" s="1">
        <v>90842</v>
      </c>
      <c r="C1762" s="8" t="str">
        <f t="shared" si="518"/>
        <v>High income</v>
      </c>
      <c r="D1762" s="31">
        <v>13</v>
      </c>
      <c r="E1762" s="34" t="str">
        <f t="shared" si="519"/>
        <v>Low spender</v>
      </c>
      <c r="F1762" s="10">
        <f t="shared" si="513"/>
        <v>1.4310561194161292E-4</v>
      </c>
      <c r="G1762" s="1">
        <v>0</v>
      </c>
      <c r="H1762" s="1">
        <v>0</v>
      </c>
      <c r="I1762" s="1">
        <v>57</v>
      </c>
      <c r="J1762" s="1">
        <v>774</v>
      </c>
      <c r="K1762" s="1">
        <v>70</v>
      </c>
      <c r="L1762" s="1">
        <v>118</v>
      </c>
      <c r="M1762" s="1">
        <v>182</v>
      </c>
      <c r="N1762" s="1">
        <v>187</v>
      </c>
      <c r="O1762" s="1">
        <v>93</v>
      </c>
      <c r="P1762" s="8">
        <f t="shared" si="520"/>
        <v>1424</v>
      </c>
      <c r="Q1762" s="10">
        <f t="shared" si="521"/>
        <v>0.5435393258426966</v>
      </c>
      <c r="R1762" s="10">
        <f t="shared" si="522"/>
        <v>4.9157303370786519E-2</v>
      </c>
      <c r="S1762" s="10">
        <f t="shared" si="523"/>
        <v>8.2865168539325837E-2</v>
      </c>
      <c r="T1762" s="10">
        <f t="shared" si="524"/>
        <v>0.12780898876404495</v>
      </c>
      <c r="U1762" s="10">
        <f t="shared" si="525"/>
        <v>0.13132022471910113</v>
      </c>
      <c r="V1762" s="10">
        <f t="shared" si="526"/>
        <v>6.5308988764044951E-2</v>
      </c>
      <c r="W1762" s="1">
        <v>1</v>
      </c>
      <c r="X1762" s="1">
        <v>4</v>
      </c>
      <c r="Y1762" s="1">
        <v>9</v>
      </c>
      <c r="Z1762" s="1">
        <v>13</v>
      </c>
      <c r="AA1762" s="8">
        <f t="shared" si="527"/>
        <v>27</v>
      </c>
      <c r="AB1762" s="10">
        <f t="shared" si="528"/>
        <v>3.7037037037037035E-2</v>
      </c>
      <c r="AC1762" s="10">
        <f t="shared" si="529"/>
        <v>0.14814814814814814</v>
      </c>
      <c r="AD1762" s="10">
        <f t="shared" si="530"/>
        <v>0.33333333333333331</v>
      </c>
      <c r="AE1762" s="10">
        <f t="shared" si="531"/>
        <v>0.48148148148148145</v>
      </c>
      <c r="AF1762" s="1">
        <v>1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72</v>
      </c>
      <c r="AO1762" s="20" t="str">
        <f t="shared" si="514"/>
        <v>66+</v>
      </c>
      <c r="AP1762" s="1">
        <v>2494</v>
      </c>
      <c r="AQ1762" s="1">
        <v>0</v>
      </c>
      <c r="AR1762" s="1">
        <v>0</v>
      </c>
      <c r="AS1762" s="1">
        <v>1</v>
      </c>
      <c r="AT1762" s="1">
        <v>0</v>
      </c>
      <c r="AU1762" s="1">
        <v>0</v>
      </c>
      <c r="AV1762" s="1">
        <v>0</v>
      </c>
      <c r="AW1762" s="1">
        <v>1</v>
      </c>
      <c r="AX1762" s="1">
        <v>0</v>
      </c>
      <c r="AY1762" s="1">
        <v>0</v>
      </c>
      <c r="AZ1762" s="1">
        <v>1238</v>
      </c>
      <c r="BA1762" s="23">
        <v>42355</v>
      </c>
      <c r="BB1762" s="25">
        <f t="shared" si="515"/>
        <v>12</v>
      </c>
      <c r="BC1762" s="25" t="str">
        <f t="shared" si="516"/>
        <v>December</v>
      </c>
      <c r="BD1762" s="25">
        <v>1</v>
      </c>
      <c r="BE1762" t="str">
        <f t="shared" si="517"/>
        <v>1160,90842,High income,13,Low spender,0.000143105611941613,0,0,57,774,70,118,182,187,93,1424,0.543539325842697,0.0491573033707865,0.0828651685393258,0.127808988764045,0.131320224719101,0.065308988764045,1,4,9,13,27,0.037037037037037,0.148148148148148,0.333333333333333,0.481481481481481,1,0,0,0,0,0,0,0,72,66+,2494,0,0,1,0,0,0,1,0,0,1238</v>
      </c>
    </row>
    <row r="1763" spans="1:57" ht="13.2" x14ac:dyDescent="0.25">
      <c r="A1763" s="8">
        <v>1543</v>
      </c>
      <c r="B1763" s="1">
        <v>80395</v>
      </c>
      <c r="C1763" s="8" t="str">
        <f t="shared" si="518"/>
        <v>High income</v>
      </c>
      <c r="D1763" s="31">
        <v>70</v>
      </c>
      <c r="E1763" s="34" t="str">
        <f t="shared" si="519"/>
        <v>Low spender</v>
      </c>
      <c r="F1763" s="10">
        <f t="shared" si="513"/>
        <v>8.7070091423595991E-4</v>
      </c>
      <c r="G1763" s="1">
        <v>0</v>
      </c>
      <c r="H1763" s="1">
        <v>0</v>
      </c>
      <c r="I1763" s="1">
        <v>62</v>
      </c>
      <c r="J1763" s="1">
        <v>445</v>
      </c>
      <c r="K1763" s="1">
        <v>25</v>
      </c>
      <c r="L1763" s="1">
        <v>706</v>
      </c>
      <c r="M1763" s="1">
        <v>80</v>
      </c>
      <c r="N1763" s="1">
        <v>76</v>
      </c>
      <c r="O1763" s="1">
        <v>48</v>
      </c>
      <c r="P1763" s="8">
        <f t="shared" si="520"/>
        <v>1380</v>
      </c>
      <c r="Q1763" s="10">
        <f t="shared" si="521"/>
        <v>0.32246376811594202</v>
      </c>
      <c r="R1763" s="10">
        <f t="shared" si="522"/>
        <v>1.8115942028985508E-2</v>
      </c>
      <c r="S1763" s="10">
        <f t="shared" si="523"/>
        <v>0.51159420289855073</v>
      </c>
      <c r="T1763" s="10">
        <f t="shared" si="524"/>
        <v>5.7971014492753624E-2</v>
      </c>
      <c r="U1763" s="10">
        <f t="shared" si="525"/>
        <v>5.5072463768115941E-2</v>
      </c>
      <c r="V1763" s="10">
        <f t="shared" si="526"/>
        <v>3.4782608695652174E-2</v>
      </c>
      <c r="W1763" s="1">
        <v>1</v>
      </c>
      <c r="X1763" s="1">
        <v>6</v>
      </c>
      <c r="Y1763" s="1">
        <v>5</v>
      </c>
      <c r="Z1763" s="1">
        <v>12</v>
      </c>
      <c r="AA1763" s="8">
        <f t="shared" si="527"/>
        <v>24</v>
      </c>
      <c r="AB1763" s="10">
        <f t="shared" si="528"/>
        <v>4.1666666666666664E-2</v>
      </c>
      <c r="AC1763" s="10">
        <f t="shared" si="529"/>
        <v>0.25</v>
      </c>
      <c r="AD1763" s="10">
        <f t="shared" si="530"/>
        <v>0.20833333333333334</v>
      </c>
      <c r="AE1763" s="10">
        <f t="shared" si="531"/>
        <v>0.5</v>
      </c>
      <c r="AF1763" s="1">
        <v>2</v>
      </c>
      <c r="AG1763" s="1">
        <v>1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65</v>
      </c>
      <c r="AO1763" s="20" t="str">
        <f t="shared" si="514"/>
        <v>50-65</v>
      </c>
      <c r="AP1763" s="1">
        <v>2377</v>
      </c>
      <c r="AQ1763" s="1">
        <v>0</v>
      </c>
      <c r="AR1763" s="1">
        <v>1</v>
      </c>
      <c r="AS1763" s="1">
        <v>0</v>
      </c>
      <c r="AT1763" s="1">
        <v>0</v>
      </c>
      <c r="AU1763" s="1">
        <v>0</v>
      </c>
      <c r="AV1763" s="1">
        <v>0</v>
      </c>
      <c r="AW1763" s="1">
        <v>1</v>
      </c>
      <c r="AX1763" s="1">
        <v>0</v>
      </c>
      <c r="AY1763" s="1">
        <v>0</v>
      </c>
      <c r="AZ1763" s="1">
        <v>1284</v>
      </c>
      <c r="BA1763" s="23">
        <v>42472</v>
      </c>
      <c r="BB1763" s="25">
        <f t="shared" si="515"/>
        <v>4</v>
      </c>
      <c r="BC1763" s="25" t="str">
        <f t="shared" si="516"/>
        <v>April</v>
      </c>
      <c r="BD1763" s="25">
        <v>1</v>
      </c>
      <c r="BE1763" t="str">
        <f t="shared" si="517"/>
        <v>1543,80395,High income,70,Low spender,0.00087070091423596,0,0,62,445,25,706,80,76,48,1380,0.322463768115942,0.0181159420289855,0.511594202898551,0.0579710144927536,0.0550724637681159,0.0347826086956522,1,6,5,12,24,0.0416666666666667,0.25,0.208333333333333,0.5,2,1,0,0,0,0,0,0,65,50-65,2377,0,1,0,0,0,0,1,0,0,1284</v>
      </c>
    </row>
    <row r="1764" spans="1:57" ht="13.2" x14ac:dyDescent="0.25">
      <c r="A1764" s="8">
        <v>81</v>
      </c>
      <c r="B1764" s="1">
        <v>55951</v>
      </c>
      <c r="C1764" s="8" t="str">
        <f t="shared" si="518"/>
        <v>High income</v>
      </c>
      <c r="D1764" s="31">
        <v>48</v>
      </c>
      <c r="E1764" s="34" t="str">
        <f t="shared" si="519"/>
        <v>Low spender</v>
      </c>
      <c r="F1764" s="10">
        <f t="shared" si="513"/>
        <v>8.5789351396757876E-4</v>
      </c>
      <c r="G1764" s="1">
        <v>0</v>
      </c>
      <c r="H1764" s="1">
        <v>1</v>
      </c>
      <c r="I1764" s="1">
        <v>62</v>
      </c>
      <c r="J1764" s="1">
        <v>1241</v>
      </c>
      <c r="K1764" s="1">
        <v>0</v>
      </c>
      <c r="L1764" s="1">
        <v>80</v>
      </c>
      <c r="M1764" s="1">
        <v>0</v>
      </c>
      <c r="N1764" s="1">
        <v>13</v>
      </c>
      <c r="O1764" s="1">
        <v>40</v>
      </c>
      <c r="P1764" s="8">
        <f t="shared" si="520"/>
        <v>1374</v>
      </c>
      <c r="Q1764" s="10">
        <f t="shared" si="521"/>
        <v>0.90320232896652108</v>
      </c>
      <c r="R1764" s="10">
        <f t="shared" si="522"/>
        <v>0</v>
      </c>
      <c r="S1764" s="10">
        <f t="shared" si="523"/>
        <v>5.8224163027656477E-2</v>
      </c>
      <c r="T1764" s="10">
        <f t="shared" si="524"/>
        <v>0</v>
      </c>
      <c r="U1764" s="10">
        <f t="shared" si="525"/>
        <v>9.4614264919941782E-3</v>
      </c>
      <c r="V1764" s="10">
        <f t="shared" si="526"/>
        <v>2.9112081513828238E-2</v>
      </c>
      <c r="W1764" s="1">
        <v>3</v>
      </c>
      <c r="X1764" s="1">
        <v>3</v>
      </c>
      <c r="Y1764" s="1">
        <v>6</v>
      </c>
      <c r="Z1764" s="1">
        <v>11</v>
      </c>
      <c r="AA1764" s="8">
        <f t="shared" si="527"/>
        <v>23</v>
      </c>
      <c r="AB1764" s="10">
        <f t="shared" si="528"/>
        <v>0.13043478260869565</v>
      </c>
      <c r="AC1764" s="10">
        <f t="shared" si="529"/>
        <v>0.13043478260869565</v>
      </c>
      <c r="AD1764" s="10">
        <f t="shared" si="530"/>
        <v>0.2608695652173913</v>
      </c>
      <c r="AE1764" s="10">
        <f t="shared" si="531"/>
        <v>0.47826086956521741</v>
      </c>
      <c r="AF1764" s="1">
        <v>8</v>
      </c>
      <c r="AG1764" s="1">
        <v>0</v>
      </c>
      <c r="AH1764" s="1">
        <v>1</v>
      </c>
      <c r="AI1764" s="1">
        <v>0</v>
      </c>
      <c r="AJ1764" s="1">
        <v>1</v>
      </c>
      <c r="AK1764" s="1">
        <v>0</v>
      </c>
      <c r="AL1764" s="1">
        <v>0</v>
      </c>
      <c r="AM1764" s="1">
        <v>0</v>
      </c>
      <c r="AN1764" s="1">
        <v>68</v>
      </c>
      <c r="AO1764" s="20" t="str">
        <f t="shared" si="514"/>
        <v>66+</v>
      </c>
      <c r="AP1764" s="1">
        <v>2834</v>
      </c>
      <c r="AQ1764" s="1">
        <v>0</v>
      </c>
      <c r="AR1764" s="1">
        <v>0</v>
      </c>
      <c r="AS1764" s="1">
        <v>0</v>
      </c>
      <c r="AT1764" s="1">
        <v>1</v>
      </c>
      <c r="AU1764" s="1">
        <v>0</v>
      </c>
      <c r="AV1764" s="1">
        <v>0</v>
      </c>
      <c r="AW1764" s="1">
        <v>0</v>
      </c>
      <c r="AX1764" s="1">
        <v>1</v>
      </c>
      <c r="AY1764" s="1">
        <v>0</v>
      </c>
      <c r="AZ1764" s="1">
        <v>1294</v>
      </c>
      <c r="BA1764" s="23">
        <v>42015</v>
      </c>
      <c r="BB1764" s="25">
        <f t="shared" si="515"/>
        <v>1</v>
      </c>
      <c r="BC1764" s="25" t="str">
        <f t="shared" si="516"/>
        <v>January</v>
      </c>
      <c r="BD1764" s="25">
        <v>1</v>
      </c>
      <c r="BE1764" t="str">
        <f t="shared" si="517"/>
        <v>81,55951,High income,48,Low spender,0.000857893513967579,0,1,62,1241,0,80,0,13,40,1374,0.903202328966521,0,0.0582241630276565,0,0.00946142649199418,0.0291120815138282,3,3,6,11,23,0.130434782608696,0.130434782608696,0.260869565217391,0.478260869565217,8,0,1,0,1,0,0,0,68,66+,2834,0,0,0,1,0,0,0,1,0,1294</v>
      </c>
    </row>
    <row r="1765" spans="1:57" ht="13.2" x14ac:dyDescent="0.25">
      <c r="A1765" s="8">
        <v>1528</v>
      </c>
      <c r="B1765" s="1">
        <v>68397</v>
      </c>
      <c r="C1765" s="8" t="str">
        <f t="shared" si="518"/>
        <v>High income</v>
      </c>
      <c r="D1765" s="31">
        <v>39</v>
      </c>
      <c r="E1765" s="34" t="str">
        <f t="shared" si="519"/>
        <v>Low spender</v>
      </c>
      <c r="F1765" s="10">
        <f t="shared" si="513"/>
        <v>5.7020044738804337E-4</v>
      </c>
      <c r="G1765" s="1">
        <v>0</v>
      </c>
      <c r="H1765" s="1">
        <v>1</v>
      </c>
      <c r="I1765" s="1">
        <v>6</v>
      </c>
      <c r="J1765" s="1">
        <v>760</v>
      </c>
      <c r="K1765" s="1">
        <v>80</v>
      </c>
      <c r="L1765" s="1">
        <v>466</v>
      </c>
      <c r="M1765" s="1">
        <v>17</v>
      </c>
      <c r="N1765" s="1">
        <v>13</v>
      </c>
      <c r="O1765" s="1">
        <v>80</v>
      </c>
      <c r="P1765" s="8">
        <f t="shared" si="520"/>
        <v>1416</v>
      </c>
      <c r="Q1765" s="10">
        <f t="shared" si="521"/>
        <v>0.53672316384180796</v>
      </c>
      <c r="R1765" s="10">
        <f t="shared" si="522"/>
        <v>5.6497175141242938E-2</v>
      </c>
      <c r="S1765" s="10">
        <f t="shared" si="523"/>
        <v>0.32909604519774011</v>
      </c>
      <c r="T1765" s="10">
        <f t="shared" si="524"/>
        <v>1.2005649717514125E-2</v>
      </c>
      <c r="U1765" s="10">
        <f t="shared" si="525"/>
        <v>9.1807909604519778E-3</v>
      </c>
      <c r="V1765" s="10">
        <f t="shared" si="526"/>
        <v>5.6497175141242938E-2</v>
      </c>
      <c r="W1765" s="1">
        <v>1</v>
      </c>
      <c r="X1765" s="1">
        <v>6</v>
      </c>
      <c r="Y1765" s="1">
        <v>9</v>
      </c>
      <c r="Z1765" s="1">
        <v>5</v>
      </c>
      <c r="AA1765" s="8">
        <f t="shared" si="527"/>
        <v>21</v>
      </c>
      <c r="AB1765" s="10">
        <f t="shared" si="528"/>
        <v>4.7619047619047616E-2</v>
      </c>
      <c r="AC1765" s="10">
        <f t="shared" si="529"/>
        <v>0.2857142857142857</v>
      </c>
      <c r="AD1765" s="10">
        <f t="shared" si="530"/>
        <v>0.42857142857142855</v>
      </c>
      <c r="AE1765" s="10">
        <f t="shared" si="531"/>
        <v>0.23809523809523808</v>
      </c>
      <c r="AF1765" s="1">
        <v>3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44</v>
      </c>
      <c r="AO1765" s="20" t="str">
        <f t="shared" si="514"/>
        <v>36-50</v>
      </c>
      <c r="AP1765" s="1">
        <v>2383</v>
      </c>
      <c r="AQ1765" s="1">
        <v>0</v>
      </c>
      <c r="AR1765" s="1">
        <v>1</v>
      </c>
      <c r="AS1765" s="1">
        <v>0</v>
      </c>
      <c r="AT1765" s="1">
        <v>0</v>
      </c>
      <c r="AU1765" s="1">
        <v>0</v>
      </c>
      <c r="AV1765" s="1">
        <v>0</v>
      </c>
      <c r="AW1765" s="1">
        <v>0</v>
      </c>
      <c r="AX1765" s="1">
        <v>0</v>
      </c>
      <c r="AY1765" s="1">
        <v>1</v>
      </c>
      <c r="AZ1765" s="1">
        <v>1256</v>
      </c>
      <c r="BA1765" s="23">
        <v>42466</v>
      </c>
      <c r="BB1765" s="25">
        <f t="shared" si="515"/>
        <v>4</v>
      </c>
      <c r="BC1765" s="25" t="str">
        <f t="shared" si="516"/>
        <v>April</v>
      </c>
      <c r="BD1765" s="25">
        <v>1</v>
      </c>
      <c r="BE1765" t="str">
        <f t="shared" si="517"/>
        <v>1528,68397,High income,39,Low spender,0.000570200447388043,0,1,6,760,80,466,17,13,80,1416,0.536723163841808,0.0564971751412429,0.32909604519774,0.0120056497175141,0.00918079096045198,0.0564971751412429,1,6,9,5,21,0.0476190476190476,0.285714285714286,0.428571428571429,0.238095238095238,3,0,0,0,0,0,0,0,44,36-50,2383,0,1,0,0,0,0,0,0,1,1256</v>
      </c>
    </row>
    <row r="1766" spans="1:57" ht="13.2" x14ac:dyDescent="0.25">
      <c r="A1766" s="8">
        <v>669</v>
      </c>
      <c r="B1766" s="1">
        <v>69372</v>
      </c>
      <c r="C1766" s="8" t="str">
        <f t="shared" si="518"/>
        <v>High income</v>
      </c>
      <c r="D1766" s="31">
        <v>19</v>
      </c>
      <c r="E1766" s="34" t="str">
        <f t="shared" si="519"/>
        <v>Low spender</v>
      </c>
      <c r="F1766" s="10">
        <f t="shared" si="513"/>
        <v>2.7388571758058005E-4</v>
      </c>
      <c r="G1766" s="1">
        <v>0</v>
      </c>
      <c r="H1766" s="1">
        <v>0</v>
      </c>
      <c r="I1766" s="1">
        <v>10</v>
      </c>
      <c r="J1766" s="1">
        <v>997</v>
      </c>
      <c r="K1766" s="1">
        <v>26</v>
      </c>
      <c r="L1766" s="1">
        <v>269</v>
      </c>
      <c r="M1766" s="1">
        <v>34</v>
      </c>
      <c r="N1766" s="1">
        <v>13</v>
      </c>
      <c r="O1766" s="1">
        <v>42</v>
      </c>
      <c r="P1766" s="8">
        <f t="shared" si="520"/>
        <v>1381</v>
      </c>
      <c r="Q1766" s="10">
        <f t="shared" si="521"/>
        <v>0.72194062273714699</v>
      </c>
      <c r="R1766" s="10">
        <f t="shared" si="522"/>
        <v>1.8826937002172341E-2</v>
      </c>
      <c r="S1766" s="10">
        <f t="shared" si="523"/>
        <v>0.1947863866763215</v>
      </c>
      <c r="T1766" s="10">
        <f t="shared" si="524"/>
        <v>2.4619840695148443E-2</v>
      </c>
      <c r="U1766" s="10">
        <f t="shared" si="525"/>
        <v>9.4134685010861703E-3</v>
      </c>
      <c r="V1766" s="10">
        <f t="shared" si="526"/>
        <v>3.0412744388124548E-2</v>
      </c>
      <c r="W1766" s="1">
        <v>1</v>
      </c>
      <c r="X1766" s="1">
        <v>10</v>
      </c>
      <c r="Y1766" s="1">
        <v>4</v>
      </c>
      <c r="Z1766" s="1">
        <v>6</v>
      </c>
      <c r="AA1766" s="8">
        <f t="shared" si="527"/>
        <v>21</v>
      </c>
      <c r="AB1766" s="10">
        <f t="shared" si="528"/>
        <v>4.7619047619047616E-2</v>
      </c>
      <c r="AC1766" s="10">
        <f t="shared" si="529"/>
        <v>0.47619047619047616</v>
      </c>
      <c r="AD1766" s="10">
        <f t="shared" si="530"/>
        <v>0.19047619047619047</v>
      </c>
      <c r="AE1766" s="10">
        <f t="shared" si="531"/>
        <v>0.2857142857142857</v>
      </c>
      <c r="AF1766" s="1">
        <v>4</v>
      </c>
      <c r="AG1766" s="1">
        <v>0</v>
      </c>
      <c r="AH1766" s="1">
        <v>0</v>
      </c>
      <c r="AI1766" s="1">
        <v>0</v>
      </c>
      <c r="AJ1766" s="1">
        <v>1</v>
      </c>
      <c r="AK1766" s="1">
        <v>1</v>
      </c>
      <c r="AL1766" s="1">
        <v>0</v>
      </c>
      <c r="AM1766" s="1">
        <v>1</v>
      </c>
      <c r="AN1766" s="1">
        <v>71</v>
      </c>
      <c r="AO1766" s="20" t="str">
        <f t="shared" si="514"/>
        <v>66+</v>
      </c>
      <c r="AP1766" s="1">
        <v>2654</v>
      </c>
      <c r="AQ1766" s="1">
        <v>0</v>
      </c>
      <c r="AR1766" s="1">
        <v>0</v>
      </c>
      <c r="AS1766" s="1">
        <v>0</v>
      </c>
      <c r="AT1766" s="1">
        <v>1</v>
      </c>
      <c r="AU1766" s="1">
        <v>0</v>
      </c>
      <c r="AV1766" s="1">
        <v>0</v>
      </c>
      <c r="AW1766" s="1">
        <v>1</v>
      </c>
      <c r="AX1766" s="1">
        <v>0</v>
      </c>
      <c r="AY1766" s="1">
        <v>0</v>
      </c>
      <c r="AZ1766" s="1">
        <v>1297</v>
      </c>
      <c r="BA1766" s="23">
        <v>42195</v>
      </c>
      <c r="BB1766" s="25">
        <f t="shared" si="515"/>
        <v>7</v>
      </c>
      <c r="BC1766" s="25" t="str">
        <f t="shared" si="516"/>
        <v>July</v>
      </c>
      <c r="BD1766" s="25">
        <v>1</v>
      </c>
      <c r="BE1766" t="str">
        <f t="shared" si="517"/>
        <v>669,69372,High income,19,Low spender,0.00027388571758058,0,0,10,997,26,269,34,13,42,1381,0.721940622737147,0.0188269370021723,0.194786386676322,0.0246198406951484,0.00941346850108617,0.0304127443881245,1,10,4,6,21,0.0476190476190476,0.476190476190476,0.19047619047619,0.285714285714286,4,0,0,0,1,1,0,1,71,66+,2654,0,0,0,1,0,0,1,0,0,1297</v>
      </c>
    </row>
    <row r="1767" spans="1:57" ht="13.2" x14ac:dyDescent="0.25">
      <c r="A1767" s="8">
        <v>1646</v>
      </c>
      <c r="B1767" s="1">
        <v>81246</v>
      </c>
      <c r="C1767" s="8" t="str">
        <f t="shared" si="518"/>
        <v>High income</v>
      </c>
      <c r="D1767" s="31">
        <v>1230</v>
      </c>
      <c r="E1767" s="34" t="str">
        <f t="shared" si="519"/>
        <v>High spender</v>
      </c>
      <c r="F1767" s="10">
        <f t="shared" si="513"/>
        <v>1.5139206853260468E-2</v>
      </c>
      <c r="G1767" s="1">
        <v>0</v>
      </c>
      <c r="H1767" s="1">
        <v>0</v>
      </c>
      <c r="I1767" s="1">
        <v>87</v>
      </c>
      <c r="J1767" s="1">
        <v>398</v>
      </c>
      <c r="K1767" s="1">
        <v>190</v>
      </c>
      <c r="L1767" s="1">
        <v>537</v>
      </c>
      <c r="M1767" s="1">
        <v>61</v>
      </c>
      <c r="N1767" s="1">
        <v>156</v>
      </c>
      <c r="O1767" s="1">
        <v>37</v>
      </c>
      <c r="P1767" s="8">
        <f t="shared" si="520"/>
        <v>1379</v>
      </c>
      <c r="Q1767" s="10">
        <f t="shared" si="521"/>
        <v>0.28861493836113128</v>
      </c>
      <c r="R1767" s="10">
        <f t="shared" si="522"/>
        <v>0.13778100072516317</v>
      </c>
      <c r="S1767" s="10">
        <f t="shared" si="523"/>
        <v>0.38941261783901376</v>
      </c>
      <c r="T1767" s="10">
        <f t="shared" si="524"/>
        <v>4.4234952864394488E-2</v>
      </c>
      <c r="U1767" s="10">
        <f t="shared" si="525"/>
        <v>0.11312545322697606</v>
      </c>
      <c r="V1767" s="10">
        <f t="shared" si="526"/>
        <v>2.6831036983321246E-2</v>
      </c>
      <c r="W1767" s="1">
        <v>1</v>
      </c>
      <c r="X1767" s="1">
        <v>4</v>
      </c>
      <c r="Y1767" s="1">
        <v>5</v>
      </c>
      <c r="Z1767" s="1">
        <v>7</v>
      </c>
      <c r="AA1767" s="8">
        <f t="shared" si="527"/>
        <v>17</v>
      </c>
      <c r="AB1767" s="10">
        <f t="shared" si="528"/>
        <v>5.8823529411764705E-2</v>
      </c>
      <c r="AC1767" s="10">
        <f t="shared" si="529"/>
        <v>0.23529411764705882</v>
      </c>
      <c r="AD1767" s="10">
        <f t="shared" si="530"/>
        <v>0.29411764705882354</v>
      </c>
      <c r="AE1767" s="10">
        <f t="shared" si="531"/>
        <v>0.41176470588235292</v>
      </c>
      <c r="AF1767" s="1">
        <v>1</v>
      </c>
      <c r="AG1767" s="1">
        <v>1</v>
      </c>
      <c r="AH1767" s="1">
        <v>0</v>
      </c>
      <c r="AI1767" s="1">
        <v>1</v>
      </c>
      <c r="AJ1767" s="1">
        <v>0</v>
      </c>
      <c r="AK1767" s="1">
        <v>0</v>
      </c>
      <c r="AL1767" s="1">
        <v>0</v>
      </c>
      <c r="AM1767" s="1">
        <v>0</v>
      </c>
      <c r="AN1767" s="1">
        <v>56</v>
      </c>
      <c r="AO1767" s="20" t="str">
        <f t="shared" si="514"/>
        <v>50-65</v>
      </c>
      <c r="AP1767" s="1">
        <v>2341</v>
      </c>
      <c r="AQ1767" s="1">
        <v>0</v>
      </c>
      <c r="AR1767" s="1">
        <v>0</v>
      </c>
      <c r="AS1767" s="1">
        <v>1</v>
      </c>
      <c r="AT1767" s="1">
        <v>0</v>
      </c>
      <c r="AU1767" s="1">
        <v>0</v>
      </c>
      <c r="AV1767" s="1">
        <v>0</v>
      </c>
      <c r="AW1767" s="1">
        <v>1</v>
      </c>
      <c r="AX1767" s="1">
        <v>0</v>
      </c>
      <c r="AY1767" s="1">
        <v>0</v>
      </c>
      <c r="AZ1767" s="1">
        <v>1305</v>
      </c>
      <c r="BA1767" s="23">
        <v>42508</v>
      </c>
      <c r="BB1767" s="25">
        <f t="shared" si="515"/>
        <v>5</v>
      </c>
      <c r="BC1767" s="25" t="str">
        <f t="shared" si="516"/>
        <v>May</v>
      </c>
      <c r="BD1767" s="25">
        <v>1</v>
      </c>
      <c r="BE1767" t="str">
        <f t="shared" si="517"/>
        <v>1646,81246,High income,1230,High spender,0.0151392068532605,0,0,87,398,190,537,61,156,37,1379,0.288614938361131,0.137781000725163,0.389412617839014,0.0442349528643945,0.113125453226976,0.0268310369833212,1,4,5,7,17,0.0588235294117647,0.235294117647059,0.294117647058824,0.411764705882353,1,1,0,1,0,0,0,0,56,50-65,2341,0,0,1,0,0,0,1,0,0,1305</v>
      </c>
    </row>
    <row r="1768" spans="1:57" ht="13.2" x14ac:dyDescent="0.25">
      <c r="A1768" s="8">
        <v>302</v>
      </c>
      <c r="B1768" s="1">
        <v>72159</v>
      </c>
      <c r="C1768" s="8" t="str">
        <f t="shared" si="518"/>
        <v>High income</v>
      </c>
      <c r="D1768" s="31">
        <v>36</v>
      </c>
      <c r="E1768" s="34" t="str">
        <f t="shared" si="519"/>
        <v>Low spender</v>
      </c>
      <c r="F1768" s="10">
        <f t="shared" si="513"/>
        <v>4.9889826632852456E-4</v>
      </c>
      <c r="G1768" s="1">
        <v>0</v>
      </c>
      <c r="H1768" s="1">
        <v>0</v>
      </c>
      <c r="I1768" s="1">
        <v>62</v>
      </c>
      <c r="J1768" s="1">
        <v>322</v>
      </c>
      <c r="K1768" s="1">
        <v>53</v>
      </c>
      <c r="L1768" s="1">
        <v>899</v>
      </c>
      <c r="M1768" s="1">
        <v>34</v>
      </c>
      <c r="N1768" s="1">
        <v>40</v>
      </c>
      <c r="O1768" s="1">
        <v>53</v>
      </c>
      <c r="P1768" s="8">
        <f t="shared" si="520"/>
        <v>1401</v>
      </c>
      <c r="Q1768" s="10">
        <f t="shared" si="521"/>
        <v>0.22983583154889364</v>
      </c>
      <c r="R1768" s="10">
        <f t="shared" si="522"/>
        <v>3.7830121341898643E-2</v>
      </c>
      <c r="S1768" s="10">
        <f t="shared" si="523"/>
        <v>0.64168451106352609</v>
      </c>
      <c r="T1768" s="10">
        <f t="shared" si="524"/>
        <v>2.4268379728765169E-2</v>
      </c>
      <c r="U1768" s="10">
        <f t="shared" si="525"/>
        <v>2.8551034975017844E-2</v>
      </c>
      <c r="V1768" s="10">
        <f t="shared" si="526"/>
        <v>3.7830121341898643E-2</v>
      </c>
      <c r="W1768" s="1">
        <v>1</v>
      </c>
      <c r="X1768" s="1">
        <v>4</v>
      </c>
      <c r="Y1768" s="1">
        <v>6</v>
      </c>
      <c r="Z1768" s="1">
        <v>10</v>
      </c>
      <c r="AA1768" s="8">
        <f t="shared" si="527"/>
        <v>21</v>
      </c>
      <c r="AB1768" s="10">
        <f t="shared" si="528"/>
        <v>4.7619047619047616E-2</v>
      </c>
      <c r="AC1768" s="10">
        <f t="shared" si="529"/>
        <v>0.19047619047619047</v>
      </c>
      <c r="AD1768" s="10">
        <f t="shared" si="530"/>
        <v>0.2857142857142857</v>
      </c>
      <c r="AE1768" s="10">
        <f t="shared" si="531"/>
        <v>0.47619047619047616</v>
      </c>
      <c r="AF1768" s="1">
        <v>2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42</v>
      </c>
      <c r="AO1768" s="20" t="str">
        <f t="shared" si="514"/>
        <v>36-50</v>
      </c>
      <c r="AP1768" s="1">
        <v>2767</v>
      </c>
      <c r="AQ1768" s="1">
        <v>0</v>
      </c>
      <c r="AR1768" s="1">
        <v>1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1</v>
      </c>
      <c r="AZ1768" s="1">
        <v>1295</v>
      </c>
      <c r="BA1768" s="23">
        <v>42082</v>
      </c>
      <c r="BB1768" s="25">
        <f t="shared" si="515"/>
        <v>3</v>
      </c>
      <c r="BC1768" s="25" t="str">
        <f t="shared" si="516"/>
        <v>March</v>
      </c>
      <c r="BD1768" s="25">
        <v>1</v>
      </c>
      <c r="BE1768" t="str">
        <f t="shared" si="517"/>
        <v>302,72159,High income,36,Low spender,0.000498898266328525,0,0,62,322,53,899,34,40,53,1401,0.229835831548894,0.0378301213418986,0.641684511063526,0.0242683797287652,0.0285510349750178,0.0378301213418986,1,4,6,10,21,0.0476190476190476,0.19047619047619,0.285714285714286,0.476190476190476,2,0,0,0,0,0,0,0,42,36-50,2767,0,1,0,0,0,0,0,0,1,1295</v>
      </c>
    </row>
    <row r="1769" spans="1:57" ht="13.2" x14ac:dyDescent="0.25">
      <c r="A1769" s="8">
        <v>1862</v>
      </c>
      <c r="B1769" s="1">
        <v>82427</v>
      </c>
      <c r="C1769" s="8" t="str">
        <f t="shared" si="518"/>
        <v>High income</v>
      </c>
      <c r="D1769" s="31">
        <v>39</v>
      </c>
      <c r="E1769" s="34" t="str">
        <f t="shared" si="519"/>
        <v>Low spender</v>
      </c>
      <c r="F1769" s="10">
        <f t="shared" si="513"/>
        <v>4.7314593519113884E-4</v>
      </c>
      <c r="G1769" s="1">
        <v>0</v>
      </c>
      <c r="H1769" s="1">
        <v>0</v>
      </c>
      <c r="I1769" s="1">
        <v>35</v>
      </c>
      <c r="J1769" s="1">
        <v>482</v>
      </c>
      <c r="K1769" s="1">
        <v>147</v>
      </c>
      <c r="L1769" s="1">
        <v>509</v>
      </c>
      <c r="M1769" s="1">
        <v>104</v>
      </c>
      <c r="N1769" s="1">
        <v>107</v>
      </c>
      <c r="O1769" s="1">
        <v>107</v>
      </c>
      <c r="P1769" s="8">
        <f t="shared" si="520"/>
        <v>1456</v>
      </c>
      <c r="Q1769" s="10">
        <f t="shared" si="521"/>
        <v>0.33104395604395603</v>
      </c>
      <c r="R1769" s="10">
        <f t="shared" si="522"/>
        <v>0.10096153846153846</v>
      </c>
      <c r="S1769" s="10">
        <f t="shared" si="523"/>
        <v>0.34958791208791207</v>
      </c>
      <c r="T1769" s="10">
        <f t="shared" si="524"/>
        <v>7.1428571428571425E-2</v>
      </c>
      <c r="U1769" s="10">
        <f t="shared" si="525"/>
        <v>7.3489010989010992E-2</v>
      </c>
      <c r="V1769" s="10">
        <f t="shared" si="526"/>
        <v>7.3489010989010992E-2</v>
      </c>
      <c r="W1769" s="1">
        <v>1</v>
      </c>
      <c r="X1769" s="1">
        <v>3</v>
      </c>
      <c r="Y1769" s="1">
        <v>5</v>
      </c>
      <c r="Z1769" s="1">
        <v>12</v>
      </c>
      <c r="AA1769" s="8">
        <f t="shared" si="527"/>
        <v>21</v>
      </c>
      <c r="AB1769" s="10">
        <f t="shared" si="528"/>
        <v>4.7619047619047616E-2</v>
      </c>
      <c r="AC1769" s="10">
        <f t="shared" si="529"/>
        <v>0.14285714285714285</v>
      </c>
      <c r="AD1769" s="10">
        <f t="shared" si="530"/>
        <v>0.23809523809523808</v>
      </c>
      <c r="AE1769" s="10">
        <f t="shared" si="531"/>
        <v>0.5714285714285714</v>
      </c>
      <c r="AF1769" s="1">
        <v>1</v>
      </c>
      <c r="AG1769" s="1">
        <v>0</v>
      </c>
      <c r="AH1769" s="1">
        <v>0</v>
      </c>
      <c r="AI1769" s="1">
        <v>0</v>
      </c>
      <c r="AJ1769" s="1">
        <v>0</v>
      </c>
      <c r="AK1769" s="1">
        <v>1</v>
      </c>
      <c r="AL1769" s="1">
        <v>0</v>
      </c>
      <c r="AM1769" s="1">
        <v>0</v>
      </c>
      <c r="AN1769" s="1">
        <v>54</v>
      </c>
      <c r="AO1769" s="20" t="str">
        <f t="shared" si="514"/>
        <v>50-65</v>
      </c>
      <c r="AP1769" s="1">
        <v>2268</v>
      </c>
      <c r="AQ1769" s="1">
        <v>0</v>
      </c>
      <c r="AR1769" s="1">
        <v>0</v>
      </c>
      <c r="AS1769" s="1">
        <v>0</v>
      </c>
      <c r="AT1769" s="1">
        <v>1</v>
      </c>
      <c r="AU1769" s="1">
        <v>0</v>
      </c>
      <c r="AV1769" s="1">
        <v>0</v>
      </c>
      <c r="AW1769" s="1">
        <v>1</v>
      </c>
      <c r="AX1769" s="1">
        <v>0</v>
      </c>
      <c r="AY1769" s="1">
        <v>0</v>
      </c>
      <c r="AZ1769" s="1">
        <v>1242</v>
      </c>
      <c r="BA1769" s="23">
        <v>42581</v>
      </c>
      <c r="BB1769" s="25">
        <f t="shared" si="515"/>
        <v>7</v>
      </c>
      <c r="BC1769" s="25" t="str">
        <f t="shared" si="516"/>
        <v>July</v>
      </c>
      <c r="BD1769" s="25">
        <v>1</v>
      </c>
      <c r="BE1769" t="str">
        <f t="shared" si="517"/>
        <v>1862,82427,High income,39,Low spender,0.000473145935191139,0,0,35,482,147,509,104,107,107,1456,0.331043956043956,0.100961538461538,0.349587912087912,0.0714285714285714,0.073489010989011,0.073489010989011,1,3,5,12,21,0.0476190476190476,0.142857142857143,0.238095238095238,0.571428571428571,1,0,0,0,0,1,0,0,54,50-65,2268,0,0,0,1,0,0,1,0,0,1242</v>
      </c>
    </row>
    <row r="1770" spans="1:57" ht="13.2" x14ac:dyDescent="0.25">
      <c r="A1770" s="8">
        <v>521</v>
      </c>
      <c r="B1770" s="1">
        <v>71952</v>
      </c>
      <c r="C1770" s="8" t="str">
        <f t="shared" si="518"/>
        <v>High income</v>
      </c>
      <c r="D1770" s="31">
        <v>1606</v>
      </c>
      <c r="E1770" s="34" t="str">
        <f t="shared" si="519"/>
        <v>High spender</v>
      </c>
      <c r="F1770" s="10">
        <f t="shared" si="513"/>
        <v>2.2320435846119636E-2</v>
      </c>
      <c r="G1770" s="1">
        <v>1</v>
      </c>
      <c r="H1770" s="1">
        <v>0</v>
      </c>
      <c r="I1770" s="1">
        <v>93</v>
      </c>
      <c r="J1770" s="1">
        <v>656</v>
      </c>
      <c r="K1770" s="1">
        <v>80</v>
      </c>
      <c r="L1770" s="1">
        <v>455</v>
      </c>
      <c r="M1770" s="1">
        <v>52</v>
      </c>
      <c r="N1770" s="1">
        <v>107</v>
      </c>
      <c r="O1770" s="1">
        <v>93</v>
      </c>
      <c r="P1770" s="8">
        <f t="shared" si="520"/>
        <v>1443</v>
      </c>
      <c r="Q1770" s="10">
        <f t="shared" si="521"/>
        <v>0.45460845460845462</v>
      </c>
      <c r="R1770" s="10">
        <f t="shared" si="522"/>
        <v>5.5440055440055439E-2</v>
      </c>
      <c r="S1770" s="10">
        <f t="shared" si="523"/>
        <v>0.31531531531531531</v>
      </c>
      <c r="T1770" s="10">
        <f t="shared" si="524"/>
        <v>3.6036036036036036E-2</v>
      </c>
      <c r="U1770" s="10">
        <f t="shared" si="525"/>
        <v>7.4151074151074151E-2</v>
      </c>
      <c r="V1770" s="10">
        <f t="shared" si="526"/>
        <v>6.4449064449064453E-2</v>
      </c>
      <c r="W1770" s="1">
        <v>2</v>
      </c>
      <c r="X1770" s="1">
        <v>8</v>
      </c>
      <c r="Y1770" s="1">
        <v>4</v>
      </c>
      <c r="Z1770" s="1">
        <v>8</v>
      </c>
      <c r="AA1770" s="8">
        <f t="shared" si="527"/>
        <v>22</v>
      </c>
      <c r="AB1770" s="10">
        <f t="shared" si="528"/>
        <v>9.0909090909090912E-2</v>
      </c>
      <c r="AC1770" s="10">
        <f t="shared" si="529"/>
        <v>0.36363636363636365</v>
      </c>
      <c r="AD1770" s="10">
        <f t="shared" si="530"/>
        <v>0.18181818181818182</v>
      </c>
      <c r="AE1770" s="10">
        <f t="shared" si="531"/>
        <v>0.36363636363636365</v>
      </c>
      <c r="AF1770" s="1">
        <v>4</v>
      </c>
      <c r="AG1770" s="1">
        <v>0</v>
      </c>
      <c r="AH1770" s="1">
        <v>0</v>
      </c>
      <c r="AI1770" s="1">
        <v>1</v>
      </c>
      <c r="AJ1770" s="1">
        <v>0</v>
      </c>
      <c r="AK1770" s="1">
        <v>1</v>
      </c>
      <c r="AL1770" s="1">
        <v>0</v>
      </c>
      <c r="AM1770" s="1">
        <v>0</v>
      </c>
      <c r="AN1770" s="1">
        <v>34</v>
      </c>
      <c r="AO1770" s="20" t="str">
        <f t="shared" si="514"/>
        <v>24-35</v>
      </c>
      <c r="AP1770" s="1">
        <v>2694</v>
      </c>
      <c r="AQ1770" s="1">
        <v>0</v>
      </c>
      <c r="AR1770" s="1">
        <v>1</v>
      </c>
      <c r="AS1770" s="1">
        <v>0</v>
      </c>
      <c r="AT1770" s="1">
        <v>0</v>
      </c>
      <c r="AU1770" s="1">
        <v>0</v>
      </c>
      <c r="AV1770" s="1">
        <v>0</v>
      </c>
      <c r="AW1770" s="1">
        <v>1</v>
      </c>
      <c r="AX1770" s="1">
        <v>0</v>
      </c>
      <c r="AY1770" s="1">
        <v>0</v>
      </c>
      <c r="AZ1770" s="1">
        <v>1257</v>
      </c>
      <c r="BA1770" s="23">
        <v>42155</v>
      </c>
      <c r="BB1770" s="25">
        <f t="shared" si="515"/>
        <v>5</v>
      </c>
      <c r="BC1770" s="25" t="str">
        <f t="shared" si="516"/>
        <v>May</v>
      </c>
      <c r="BD1770" s="25">
        <v>1</v>
      </c>
      <c r="BE1770" t="str">
        <f t="shared" si="517"/>
        <v>521,71952,High income,1606,High spender,0.0223204358461196,1,0,93,656,80,455,52,107,93,1443,0.454608454608455,0.0554400554400554,0.315315315315315,0.036036036036036,0.0741510741510742,0.0644490644490645,2,8,4,8,22,0.0909090909090909,0.363636363636364,0.181818181818182,0.363636363636364,4,0,0,1,0,1,0,0,34,24-35,2694,0,1,0,0,0,0,1,0,0,1257</v>
      </c>
    </row>
    <row r="1771" spans="1:57" ht="13.2" x14ac:dyDescent="0.25">
      <c r="A1771" s="8">
        <v>1782</v>
      </c>
      <c r="B1771" s="1">
        <v>80134</v>
      </c>
      <c r="C1771" s="8" t="str">
        <f t="shared" si="518"/>
        <v>High income</v>
      </c>
      <c r="D1771" s="31">
        <v>1475</v>
      </c>
      <c r="E1771" s="34" t="str">
        <f t="shared" si="519"/>
        <v>High spender</v>
      </c>
      <c r="F1771" s="10">
        <f t="shared" si="513"/>
        <v>1.8406668829710236E-2</v>
      </c>
      <c r="G1771" s="1">
        <v>0</v>
      </c>
      <c r="H1771" s="1">
        <v>0</v>
      </c>
      <c r="I1771" s="1">
        <v>11</v>
      </c>
      <c r="J1771" s="1">
        <v>966</v>
      </c>
      <c r="K1771" s="1">
        <v>26</v>
      </c>
      <c r="L1771" s="1">
        <v>282</v>
      </c>
      <c r="M1771" s="1">
        <v>52</v>
      </c>
      <c r="N1771" s="1">
        <v>26</v>
      </c>
      <c r="O1771" s="1">
        <v>26</v>
      </c>
      <c r="P1771" s="8">
        <f t="shared" si="520"/>
        <v>1378</v>
      </c>
      <c r="Q1771" s="10">
        <f t="shared" si="521"/>
        <v>0.70101596516690856</v>
      </c>
      <c r="R1771" s="10">
        <f t="shared" si="522"/>
        <v>1.8867924528301886E-2</v>
      </c>
      <c r="S1771" s="10">
        <f t="shared" si="523"/>
        <v>0.204644412191582</v>
      </c>
      <c r="T1771" s="10">
        <f t="shared" si="524"/>
        <v>3.7735849056603772E-2</v>
      </c>
      <c r="U1771" s="10">
        <f t="shared" si="525"/>
        <v>1.8867924528301886E-2</v>
      </c>
      <c r="V1771" s="10">
        <f t="shared" si="526"/>
        <v>1.8867924528301886E-2</v>
      </c>
      <c r="W1771" s="1">
        <v>1</v>
      </c>
      <c r="X1771" s="1">
        <v>2</v>
      </c>
      <c r="Y1771" s="1">
        <v>7</v>
      </c>
      <c r="Z1771" s="1">
        <v>11</v>
      </c>
      <c r="AA1771" s="8">
        <f t="shared" si="527"/>
        <v>21</v>
      </c>
      <c r="AB1771" s="10">
        <f t="shared" si="528"/>
        <v>4.7619047619047616E-2</v>
      </c>
      <c r="AC1771" s="10">
        <f t="shared" si="529"/>
        <v>9.5238095238095233E-2</v>
      </c>
      <c r="AD1771" s="10">
        <f t="shared" si="530"/>
        <v>0.33333333333333331</v>
      </c>
      <c r="AE1771" s="10">
        <f t="shared" si="531"/>
        <v>0.52380952380952384</v>
      </c>
      <c r="AF1771" s="1">
        <v>5</v>
      </c>
      <c r="AG1771" s="1">
        <v>1</v>
      </c>
      <c r="AH1771" s="1">
        <v>1</v>
      </c>
      <c r="AI1771" s="1">
        <v>0</v>
      </c>
      <c r="AJ1771" s="1">
        <v>1</v>
      </c>
      <c r="AK1771" s="1">
        <v>1</v>
      </c>
      <c r="AL1771" s="1">
        <v>0</v>
      </c>
      <c r="AM1771" s="1">
        <v>0</v>
      </c>
      <c r="AN1771" s="1">
        <v>26</v>
      </c>
      <c r="AO1771" s="20" t="str">
        <f t="shared" si="514"/>
        <v>24-35</v>
      </c>
      <c r="AP1771" s="1">
        <v>2294</v>
      </c>
      <c r="AQ1771" s="1">
        <v>0</v>
      </c>
      <c r="AR1771" s="1">
        <v>0</v>
      </c>
      <c r="AS1771" s="1">
        <v>0</v>
      </c>
      <c r="AT1771" s="1">
        <v>1</v>
      </c>
      <c r="AU1771" s="1">
        <v>0</v>
      </c>
      <c r="AV1771" s="1">
        <v>0</v>
      </c>
      <c r="AW1771" s="1">
        <v>1</v>
      </c>
      <c r="AX1771" s="1">
        <v>0</v>
      </c>
      <c r="AY1771" s="1">
        <v>0</v>
      </c>
      <c r="AZ1771" s="1">
        <v>1326</v>
      </c>
      <c r="BA1771" s="23">
        <v>42555</v>
      </c>
      <c r="BB1771" s="25">
        <f t="shared" si="515"/>
        <v>7</v>
      </c>
      <c r="BC1771" s="25" t="str">
        <f t="shared" si="516"/>
        <v>July</v>
      </c>
      <c r="BD1771" s="25">
        <v>1</v>
      </c>
      <c r="BE1771" t="str">
        <f t="shared" si="517"/>
        <v>1782,80134,High income,1475,High spender,0.0184066688297102,0,0,11,966,26,282,52,26,26,1378,0.701015965166909,0.0188679245283019,0.204644412191582,0.0377358490566038,0.0188679245283019,0.0188679245283019,1,2,7,11,21,0.0476190476190476,0.0952380952380952,0.333333333333333,0.523809523809524,5,1,1,0,1,1,0,0,26,24-35,2294,0,0,0,1,0,0,1,0,0,1326</v>
      </c>
    </row>
    <row r="1772" spans="1:57" ht="13.2" x14ac:dyDescent="0.25">
      <c r="A1772" s="8">
        <v>3</v>
      </c>
      <c r="B1772" s="1">
        <v>73803</v>
      </c>
      <c r="C1772" s="8" t="str">
        <f t="shared" si="518"/>
        <v>High income</v>
      </c>
      <c r="D1772" s="31">
        <v>393</v>
      </c>
      <c r="E1772" s="34" t="str">
        <f t="shared" si="519"/>
        <v>Low spender</v>
      </c>
      <c r="F1772" s="10">
        <f t="shared" si="513"/>
        <v>5.3249867891549127E-3</v>
      </c>
      <c r="G1772" s="1">
        <v>0</v>
      </c>
      <c r="H1772" s="1">
        <v>1</v>
      </c>
      <c r="I1772" s="1">
        <v>61</v>
      </c>
      <c r="J1772" s="1">
        <v>833</v>
      </c>
      <c r="K1772" s="1">
        <v>80</v>
      </c>
      <c r="L1772" s="1">
        <v>363</v>
      </c>
      <c r="M1772" s="1">
        <v>52</v>
      </c>
      <c r="N1772" s="1">
        <v>26</v>
      </c>
      <c r="O1772" s="1">
        <v>174</v>
      </c>
      <c r="P1772" s="8">
        <f t="shared" si="520"/>
        <v>1528</v>
      </c>
      <c r="Q1772" s="10">
        <f t="shared" si="521"/>
        <v>0.54515706806282727</v>
      </c>
      <c r="R1772" s="10">
        <f t="shared" si="522"/>
        <v>5.2356020942408377E-2</v>
      </c>
      <c r="S1772" s="10">
        <f t="shared" si="523"/>
        <v>0.23756544502617802</v>
      </c>
      <c r="T1772" s="10">
        <f t="shared" si="524"/>
        <v>3.4031413612565446E-2</v>
      </c>
      <c r="U1772" s="10">
        <f t="shared" si="525"/>
        <v>1.7015706806282723E-2</v>
      </c>
      <c r="V1772" s="10">
        <f t="shared" si="526"/>
        <v>0.11387434554973822</v>
      </c>
      <c r="W1772" s="1">
        <v>2</v>
      </c>
      <c r="X1772" s="1">
        <v>9</v>
      </c>
      <c r="Y1772" s="1">
        <v>5</v>
      </c>
      <c r="Z1772" s="1">
        <v>6</v>
      </c>
      <c r="AA1772" s="8">
        <f t="shared" si="527"/>
        <v>22</v>
      </c>
      <c r="AB1772" s="10">
        <f t="shared" si="528"/>
        <v>9.0909090909090912E-2</v>
      </c>
      <c r="AC1772" s="10">
        <f t="shared" si="529"/>
        <v>0.40909090909090912</v>
      </c>
      <c r="AD1772" s="10">
        <f t="shared" si="530"/>
        <v>0.22727272727272727</v>
      </c>
      <c r="AE1772" s="10">
        <f t="shared" si="531"/>
        <v>0.27272727272727271</v>
      </c>
      <c r="AF1772" s="1">
        <v>6</v>
      </c>
      <c r="AG1772" s="1">
        <v>0</v>
      </c>
      <c r="AH1772" s="1">
        <v>0</v>
      </c>
      <c r="AI1772" s="1">
        <v>1</v>
      </c>
      <c r="AJ1772" s="1">
        <v>0</v>
      </c>
      <c r="AK1772" s="1">
        <v>0</v>
      </c>
      <c r="AL1772" s="1">
        <v>0</v>
      </c>
      <c r="AM1772" s="1">
        <v>1</v>
      </c>
      <c r="AN1772" s="1">
        <v>63</v>
      </c>
      <c r="AO1772" s="20" t="str">
        <f t="shared" si="514"/>
        <v>50-65</v>
      </c>
      <c r="AP1772" s="1">
        <v>2856</v>
      </c>
      <c r="AQ1772" s="1">
        <v>0</v>
      </c>
      <c r="AR1772" s="1">
        <v>1</v>
      </c>
      <c r="AS1772" s="1">
        <v>0</v>
      </c>
      <c r="AT1772" s="1">
        <v>0</v>
      </c>
      <c r="AU1772" s="1">
        <v>0</v>
      </c>
      <c r="AV1772" s="1">
        <v>0</v>
      </c>
      <c r="AW1772" s="1">
        <v>1</v>
      </c>
      <c r="AX1772" s="1">
        <v>0</v>
      </c>
      <c r="AY1772" s="1">
        <v>0</v>
      </c>
      <c r="AZ1772" s="1">
        <v>1180</v>
      </c>
      <c r="BA1772" s="23">
        <v>41993</v>
      </c>
      <c r="BB1772" s="25">
        <f t="shared" si="515"/>
        <v>12</v>
      </c>
      <c r="BC1772" s="25" t="str">
        <f t="shared" si="516"/>
        <v>December</v>
      </c>
      <c r="BD1772" s="25">
        <v>1</v>
      </c>
      <c r="BE1772" t="str">
        <f t="shared" si="517"/>
        <v>3,73803,High income,393,Low spender,0.00532498678915491,0,1,61,833,80,363,52,26,174,1528,0.545157068062827,0.0523560209424084,0.237565445026178,0.0340314136125654,0.0170157068062827,0.113874345549738,2,9,5,6,22,0.0909090909090909,0.409090909090909,0.227272727272727,0.272727272727273,6,0,0,1,0,0,0,1,63,50-65,2856,0,1,0,0,0,0,1,0,0,1180</v>
      </c>
    </row>
    <row r="1773" spans="1:57" ht="13.2" x14ac:dyDescent="0.25">
      <c r="A1773" s="8">
        <v>2125</v>
      </c>
      <c r="B1773" s="1">
        <v>79410</v>
      </c>
      <c r="C1773" s="8" t="str">
        <f t="shared" si="518"/>
        <v>High income</v>
      </c>
      <c r="D1773" s="31">
        <v>152</v>
      </c>
      <c r="E1773" s="34" t="str">
        <f t="shared" si="519"/>
        <v>Low spender</v>
      </c>
      <c r="F1773" s="10">
        <f t="shared" si="513"/>
        <v>1.9141166099987407E-3</v>
      </c>
      <c r="G1773" s="1">
        <v>0</v>
      </c>
      <c r="H1773" s="1">
        <v>0</v>
      </c>
      <c r="I1773" s="1">
        <v>19</v>
      </c>
      <c r="J1773" s="1">
        <v>658</v>
      </c>
      <c r="K1773" s="1">
        <v>80</v>
      </c>
      <c r="L1773" s="1">
        <v>483</v>
      </c>
      <c r="M1773" s="1">
        <v>123</v>
      </c>
      <c r="N1773" s="1">
        <v>13</v>
      </c>
      <c r="O1773" s="1">
        <v>13</v>
      </c>
      <c r="P1773" s="8">
        <f t="shared" si="520"/>
        <v>1370</v>
      </c>
      <c r="Q1773" s="10">
        <f t="shared" si="521"/>
        <v>0.48029197080291969</v>
      </c>
      <c r="R1773" s="10">
        <f t="shared" si="522"/>
        <v>5.8394160583941604E-2</v>
      </c>
      <c r="S1773" s="10">
        <f t="shared" si="523"/>
        <v>0.35255474452554747</v>
      </c>
      <c r="T1773" s="10">
        <f t="shared" si="524"/>
        <v>8.9781021897810218E-2</v>
      </c>
      <c r="U1773" s="10">
        <f t="shared" si="525"/>
        <v>9.4890510948905105E-3</v>
      </c>
      <c r="V1773" s="10">
        <f t="shared" si="526"/>
        <v>9.4890510948905105E-3</v>
      </c>
      <c r="W1773" s="1">
        <v>1</v>
      </c>
      <c r="X1773" s="1">
        <v>3</v>
      </c>
      <c r="Y1773" s="1">
        <v>2</v>
      </c>
      <c r="Z1773" s="1">
        <v>5</v>
      </c>
      <c r="AA1773" s="8">
        <f t="shared" si="527"/>
        <v>11</v>
      </c>
      <c r="AB1773" s="10">
        <f t="shared" si="528"/>
        <v>9.0909090909090912E-2</v>
      </c>
      <c r="AC1773" s="10">
        <f t="shared" si="529"/>
        <v>0.27272727272727271</v>
      </c>
      <c r="AD1773" s="10">
        <f t="shared" si="530"/>
        <v>0.18181818181818182</v>
      </c>
      <c r="AE1773" s="10">
        <f t="shared" si="531"/>
        <v>0.45454545454545453</v>
      </c>
      <c r="AF1773" s="1">
        <v>1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59</v>
      </c>
      <c r="AO1773" s="20" t="str">
        <f t="shared" si="514"/>
        <v>50-65</v>
      </c>
      <c r="AP1773" s="1">
        <v>2190</v>
      </c>
      <c r="AQ1773" s="1">
        <v>0</v>
      </c>
      <c r="AR1773" s="1">
        <v>1</v>
      </c>
      <c r="AS1773" s="1">
        <v>0</v>
      </c>
      <c r="AT1773" s="1">
        <v>0</v>
      </c>
      <c r="AU1773" s="1">
        <v>0</v>
      </c>
      <c r="AV1773" s="1">
        <v>0</v>
      </c>
      <c r="AW1773" s="1">
        <v>1</v>
      </c>
      <c r="AX1773" s="1">
        <v>0</v>
      </c>
      <c r="AY1773" s="1">
        <v>0</v>
      </c>
      <c r="AZ1773" s="1">
        <v>1344</v>
      </c>
      <c r="BA1773" s="23">
        <v>42659</v>
      </c>
      <c r="BB1773" s="25">
        <f t="shared" si="515"/>
        <v>10</v>
      </c>
      <c r="BC1773" s="25" t="str">
        <f t="shared" si="516"/>
        <v>October</v>
      </c>
      <c r="BD1773" s="25">
        <v>1</v>
      </c>
      <c r="BE1773" t="str">
        <f t="shared" si="517"/>
        <v>2125,79410,High income,152,Low spender,0.00191411660999874,0,0,19,658,80,483,123,13,13,1370,0.48029197080292,0.0583941605839416,0.352554744525547,0.0897810218978102,0.00948905109489051,0.00948905109489051,1,3,2,5,11,0.0909090909090909,0.272727272727273,0.181818181818182,0.454545454545455,1,0,0,0,0,0,0,0,59,50-65,2190,0,1,0,0,0,0,1,0,0,1344</v>
      </c>
    </row>
    <row r="1774" spans="1:57" ht="13.2" x14ac:dyDescent="0.25">
      <c r="A1774" s="8">
        <v>70</v>
      </c>
      <c r="B1774" s="1">
        <v>49667</v>
      </c>
      <c r="C1774" s="8" t="str">
        <f t="shared" si="518"/>
        <v>Low income</v>
      </c>
      <c r="D1774" s="31">
        <v>45</v>
      </c>
      <c r="E1774" s="34" t="str">
        <f t="shared" si="519"/>
        <v>Low spender</v>
      </c>
      <c r="F1774" s="10">
        <f t="shared" si="513"/>
        <v>9.0603418769001555E-4</v>
      </c>
      <c r="G1774" s="1">
        <v>0</v>
      </c>
      <c r="H1774" s="1">
        <v>0</v>
      </c>
      <c r="I1774" s="1">
        <v>35</v>
      </c>
      <c r="J1774" s="1">
        <v>1181</v>
      </c>
      <c r="K1774" s="1">
        <v>26</v>
      </c>
      <c r="L1774" s="1">
        <v>120</v>
      </c>
      <c r="M1774" s="1">
        <v>17</v>
      </c>
      <c r="N1774" s="1">
        <v>13</v>
      </c>
      <c r="O1774" s="1">
        <v>39</v>
      </c>
      <c r="P1774" s="8">
        <f t="shared" si="520"/>
        <v>1396</v>
      </c>
      <c r="Q1774" s="10">
        <f t="shared" si="521"/>
        <v>0.84598853868194845</v>
      </c>
      <c r="R1774" s="10">
        <f t="shared" si="522"/>
        <v>1.8624641833810889E-2</v>
      </c>
      <c r="S1774" s="10">
        <f t="shared" si="523"/>
        <v>8.5959885386819479E-2</v>
      </c>
      <c r="T1774" s="10">
        <f t="shared" si="524"/>
        <v>1.2177650429799427E-2</v>
      </c>
      <c r="U1774" s="10">
        <f t="shared" si="525"/>
        <v>9.3123209169054446E-3</v>
      </c>
      <c r="V1774" s="10">
        <f t="shared" si="526"/>
        <v>2.7936962750716332E-2</v>
      </c>
      <c r="W1774" s="1">
        <v>2</v>
      </c>
      <c r="X1774" s="1">
        <v>5</v>
      </c>
      <c r="Y1774" s="1">
        <v>10</v>
      </c>
      <c r="Z1774" s="1">
        <v>5</v>
      </c>
      <c r="AA1774" s="8">
        <f t="shared" si="527"/>
        <v>22</v>
      </c>
      <c r="AB1774" s="10">
        <f t="shared" si="528"/>
        <v>9.0909090909090912E-2</v>
      </c>
      <c r="AC1774" s="10">
        <f t="shared" si="529"/>
        <v>0.22727272727272727</v>
      </c>
      <c r="AD1774" s="10">
        <f t="shared" si="530"/>
        <v>0.45454545454545453</v>
      </c>
      <c r="AE1774" s="10">
        <f t="shared" si="531"/>
        <v>0.22727272727272727</v>
      </c>
      <c r="AF1774" s="1">
        <v>8</v>
      </c>
      <c r="AG1774" s="1">
        <v>0</v>
      </c>
      <c r="AH1774" s="1">
        <v>0</v>
      </c>
      <c r="AI1774" s="1">
        <v>1</v>
      </c>
      <c r="AJ1774" s="1">
        <v>0</v>
      </c>
      <c r="AK1774" s="1">
        <v>0</v>
      </c>
      <c r="AL1774" s="1">
        <v>0</v>
      </c>
      <c r="AM1774" s="1">
        <v>1</v>
      </c>
      <c r="AN1774" s="1">
        <v>65</v>
      </c>
      <c r="AO1774" s="20" t="str">
        <f t="shared" si="514"/>
        <v>50-65</v>
      </c>
      <c r="AP1774" s="1">
        <v>2837</v>
      </c>
      <c r="AQ1774" s="1">
        <v>0</v>
      </c>
      <c r="AR1774" s="1">
        <v>0</v>
      </c>
      <c r="AS1774" s="1">
        <v>1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1</v>
      </c>
      <c r="AZ1774" s="1">
        <v>1318</v>
      </c>
      <c r="BA1774" s="23">
        <v>42012</v>
      </c>
      <c r="BB1774" s="25">
        <f t="shared" si="515"/>
        <v>1</v>
      </c>
      <c r="BC1774" s="25" t="str">
        <f t="shared" si="516"/>
        <v>January</v>
      </c>
      <c r="BD1774" s="25">
        <v>1</v>
      </c>
      <c r="BE1774" t="str">
        <f t="shared" si="517"/>
        <v>70,49667,Low income,45,Low spender,0.000906034187690016,0,0,35,1181,26,120,17,13,39,1396,0.845988538681948,0.0186246418338109,0.0859598853868195,0.0121776504297994,0.00931232091690544,0.0279369627507163,2,5,10,5,22,0.0909090909090909,0.227272727272727,0.454545454545455,0.227272727272727,8,0,0,1,0,0,0,1,65,50-65,2837,0,0,1,0,0,0,0,0,1,1318</v>
      </c>
    </row>
    <row r="1775" spans="1:57" ht="13.2" x14ac:dyDescent="0.25">
      <c r="A1775" s="8">
        <v>1713</v>
      </c>
      <c r="B1775" s="1">
        <v>85738</v>
      </c>
      <c r="C1775" s="8" t="str">
        <f t="shared" si="518"/>
        <v>High income</v>
      </c>
      <c r="D1775" s="31">
        <v>1607</v>
      </c>
      <c r="E1775" s="34" t="str">
        <f t="shared" si="519"/>
        <v>High spender</v>
      </c>
      <c r="F1775" s="10">
        <f t="shared" si="513"/>
        <v>1.8743147729128273E-2</v>
      </c>
      <c r="G1775" s="1">
        <v>0</v>
      </c>
      <c r="H1775" s="1">
        <v>0</v>
      </c>
      <c r="I1775" s="1">
        <v>41</v>
      </c>
      <c r="J1775" s="1">
        <v>913</v>
      </c>
      <c r="K1775" s="1">
        <v>26</v>
      </c>
      <c r="L1775" s="1">
        <v>376</v>
      </c>
      <c r="M1775" s="1">
        <v>17</v>
      </c>
      <c r="N1775" s="1">
        <v>26</v>
      </c>
      <c r="O1775" s="1">
        <v>13</v>
      </c>
      <c r="P1775" s="8">
        <f t="shared" si="520"/>
        <v>1371</v>
      </c>
      <c r="Q1775" s="10">
        <f t="shared" si="521"/>
        <v>0.66593727206418674</v>
      </c>
      <c r="R1775" s="10">
        <f t="shared" si="522"/>
        <v>1.8964259664478483E-2</v>
      </c>
      <c r="S1775" s="10">
        <f t="shared" si="523"/>
        <v>0.27425237053245805</v>
      </c>
      <c r="T1775" s="10">
        <f t="shared" si="524"/>
        <v>1.2399708242159009E-2</v>
      </c>
      <c r="U1775" s="10">
        <f t="shared" si="525"/>
        <v>1.8964259664478483E-2</v>
      </c>
      <c r="V1775" s="10">
        <f t="shared" si="526"/>
        <v>9.4821298322392417E-3</v>
      </c>
      <c r="W1775" s="1">
        <v>1</v>
      </c>
      <c r="X1775" s="1">
        <v>3</v>
      </c>
      <c r="Y1775" s="1">
        <v>6</v>
      </c>
      <c r="Z1775" s="1">
        <v>11</v>
      </c>
      <c r="AA1775" s="8">
        <f t="shared" si="527"/>
        <v>21</v>
      </c>
      <c r="AB1775" s="10">
        <f t="shared" si="528"/>
        <v>4.7619047619047616E-2</v>
      </c>
      <c r="AC1775" s="10">
        <f t="shared" si="529"/>
        <v>0.14285714285714285</v>
      </c>
      <c r="AD1775" s="10">
        <f t="shared" si="530"/>
        <v>0.2857142857142857</v>
      </c>
      <c r="AE1775" s="10">
        <f t="shared" si="531"/>
        <v>0.52380952380952384</v>
      </c>
      <c r="AF1775" s="1">
        <v>1</v>
      </c>
      <c r="AG1775" s="1">
        <v>0</v>
      </c>
      <c r="AH1775" s="1">
        <v>0</v>
      </c>
      <c r="AI1775" s="1">
        <v>0</v>
      </c>
      <c r="AJ1775" s="1">
        <v>1</v>
      </c>
      <c r="AK1775" s="1">
        <v>1</v>
      </c>
      <c r="AL1775" s="1">
        <v>0</v>
      </c>
      <c r="AM1775" s="1">
        <v>0</v>
      </c>
      <c r="AN1775" s="1">
        <v>42</v>
      </c>
      <c r="AO1775" s="20" t="str">
        <f t="shared" si="514"/>
        <v>36-50</v>
      </c>
      <c r="AP1775" s="1">
        <v>2316</v>
      </c>
      <c r="AQ1775" s="1">
        <v>0</v>
      </c>
      <c r="AR1775" s="1">
        <v>0</v>
      </c>
      <c r="AS1775" s="1">
        <v>0</v>
      </c>
      <c r="AT1775" s="1">
        <v>1</v>
      </c>
      <c r="AU1775" s="1">
        <v>0</v>
      </c>
      <c r="AV1775" s="1">
        <v>0</v>
      </c>
      <c r="AW1775" s="1">
        <v>0</v>
      </c>
      <c r="AX1775" s="1">
        <v>1</v>
      </c>
      <c r="AY1775" s="1">
        <v>0</v>
      </c>
      <c r="AZ1775" s="1">
        <v>1345</v>
      </c>
      <c r="BA1775" s="23">
        <v>42533</v>
      </c>
      <c r="BB1775" s="25">
        <f t="shared" si="515"/>
        <v>6</v>
      </c>
      <c r="BC1775" s="25" t="str">
        <f t="shared" si="516"/>
        <v>June</v>
      </c>
      <c r="BD1775" s="25">
        <v>1</v>
      </c>
      <c r="BE1775" t="str">
        <f t="shared" si="517"/>
        <v>1713,85738,High income,1607,High spender,0.0187431477291283,0,0,41,913,26,376,17,26,13,1371,0.665937272064187,0.0189642596644785,0.274252370532458,0.012399708242159,0.0189642596644785,0.00948212983223924,1,3,6,11,21,0.0476190476190476,0.142857142857143,0.285714285714286,0.523809523809524,1,0,0,0,1,1,0,0,42,36-50,2316,0,0,0,1,0,0,0,1,0,1345</v>
      </c>
    </row>
    <row r="1776" spans="1:57" ht="13.2" x14ac:dyDescent="0.25">
      <c r="A1776" s="8">
        <v>1084</v>
      </c>
      <c r="B1776" s="1">
        <v>75777</v>
      </c>
      <c r="C1776" s="8" t="str">
        <f t="shared" si="518"/>
        <v>High income</v>
      </c>
      <c r="D1776" s="31">
        <v>53</v>
      </c>
      <c r="E1776" s="34" t="str">
        <f t="shared" si="519"/>
        <v>Low spender</v>
      </c>
      <c r="F1776" s="10">
        <f t="shared" si="513"/>
        <v>6.9942066854058614E-4</v>
      </c>
      <c r="G1776" s="1">
        <v>0</v>
      </c>
      <c r="H1776" s="1">
        <v>0</v>
      </c>
      <c r="I1776" s="1">
        <v>12</v>
      </c>
      <c r="J1776" s="1">
        <v>712</v>
      </c>
      <c r="K1776" s="1">
        <v>26</v>
      </c>
      <c r="L1776" s="1">
        <v>538</v>
      </c>
      <c r="M1776" s="1">
        <v>69</v>
      </c>
      <c r="N1776" s="1">
        <v>13</v>
      </c>
      <c r="O1776" s="1">
        <v>80</v>
      </c>
      <c r="P1776" s="8">
        <f t="shared" si="520"/>
        <v>1438</v>
      </c>
      <c r="Q1776" s="10">
        <f t="shared" si="521"/>
        <v>0.49513212795549372</v>
      </c>
      <c r="R1776" s="10">
        <f t="shared" si="522"/>
        <v>1.8080667593880391E-2</v>
      </c>
      <c r="S1776" s="10">
        <f t="shared" si="523"/>
        <v>0.37413073713490957</v>
      </c>
      <c r="T1776" s="10">
        <f t="shared" si="524"/>
        <v>4.7983310152990268E-2</v>
      </c>
      <c r="U1776" s="10">
        <f t="shared" si="525"/>
        <v>9.0403337969401955E-3</v>
      </c>
      <c r="V1776" s="10">
        <f t="shared" si="526"/>
        <v>5.5632823365785816E-2</v>
      </c>
      <c r="W1776" s="1">
        <v>1</v>
      </c>
      <c r="X1776" s="1">
        <v>3</v>
      </c>
      <c r="Y1776" s="1">
        <v>6</v>
      </c>
      <c r="Z1776" s="1">
        <v>11</v>
      </c>
      <c r="AA1776" s="8">
        <f t="shared" si="527"/>
        <v>21</v>
      </c>
      <c r="AB1776" s="10">
        <f t="shared" si="528"/>
        <v>4.7619047619047616E-2</v>
      </c>
      <c r="AC1776" s="10">
        <f t="shared" si="529"/>
        <v>0.14285714285714285</v>
      </c>
      <c r="AD1776" s="10">
        <f t="shared" si="530"/>
        <v>0.2857142857142857</v>
      </c>
      <c r="AE1776" s="10">
        <f t="shared" si="531"/>
        <v>0.52380952380952384</v>
      </c>
      <c r="AF1776" s="1">
        <v>1</v>
      </c>
      <c r="AG1776" s="1">
        <v>0</v>
      </c>
      <c r="AH1776" s="1">
        <v>0</v>
      </c>
      <c r="AI1776" s="1">
        <v>0</v>
      </c>
      <c r="AJ1776" s="1">
        <v>1</v>
      </c>
      <c r="AK1776" s="1">
        <v>1</v>
      </c>
      <c r="AL1776" s="1">
        <v>0</v>
      </c>
      <c r="AM1776" s="1">
        <v>1</v>
      </c>
      <c r="AN1776" s="1">
        <v>38</v>
      </c>
      <c r="AO1776" s="20" t="str">
        <f t="shared" si="514"/>
        <v>36-50</v>
      </c>
      <c r="AP1776" s="1">
        <v>2519</v>
      </c>
      <c r="AQ1776" s="1">
        <v>0</v>
      </c>
      <c r="AR1776" s="1">
        <v>0</v>
      </c>
      <c r="AS1776" s="1">
        <v>1</v>
      </c>
      <c r="AT1776" s="1">
        <v>0</v>
      </c>
      <c r="AU1776" s="1">
        <v>0</v>
      </c>
      <c r="AV1776" s="1">
        <v>0</v>
      </c>
      <c r="AW1776" s="1">
        <v>0</v>
      </c>
      <c r="AX1776" s="1">
        <v>1</v>
      </c>
      <c r="AY1776" s="1">
        <v>0</v>
      </c>
      <c r="AZ1776" s="1">
        <v>1278</v>
      </c>
      <c r="BA1776" s="23">
        <v>42330</v>
      </c>
      <c r="BB1776" s="25">
        <f t="shared" si="515"/>
        <v>11</v>
      </c>
      <c r="BC1776" s="25" t="str">
        <f t="shared" si="516"/>
        <v>November</v>
      </c>
      <c r="BD1776" s="25">
        <v>1</v>
      </c>
      <c r="BE1776" t="str">
        <f t="shared" si="517"/>
        <v>1084,75777,High income,53,Low spender,0.000699420668540586,0,0,12,712,26,538,69,13,80,1438,0.495132127955494,0.0180806675938804,0.37413073713491,0.0479833101529903,0.0090403337969402,0.0556328233657858,1,3,6,11,21,0.0476190476190476,0.142857142857143,0.285714285714286,0.523809523809524,1,0,0,0,1,1,0,1,38,36-50,2519,0,0,1,0,0,0,0,1,0,1278</v>
      </c>
    </row>
    <row r="1777" spans="1:57" ht="13.2" x14ac:dyDescent="0.25">
      <c r="A1777" s="8">
        <v>2024</v>
      </c>
      <c r="B1777" s="1">
        <v>75507</v>
      </c>
      <c r="C1777" s="8" t="str">
        <f t="shared" si="518"/>
        <v>High income</v>
      </c>
      <c r="D1777" s="31">
        <v>224</v>
      </c>
      <c r="E1777" s="34" t="str">
        <f t="shared" si="519"/>
        <v>Low spender</v>
      </c>
      <c r="F1777" s="10">
        <f t="shared" si="513"/>
        <v>2.9666123670653052E-3</v>
      </c>
      <c r="G1777" s="1">
        <v>0</v>
      </c>
      <c r="H1777" s="1">
        <v>0</v>
      </c>
      <c r="I1777" s="1">
        <v>56</v>
      </c>
      <c r="J1777" s="1">
        <v>709</v>
      </c>
      <c r="K1777" s="1">
        <v>93</v>
      </c>
      <c r="L1777" s="1">
        <v>374</v>
      </c>
      <c r="M1777" s="1">
        <v>104</v>
      </c>
      <c r="N1777" s="1">
        <v>80</v>
      </c>
      <c r="O1777" s="1">
        <v>80</v>
      </c>
      <c r="P1777" s="8">
        <f t="shared" si="520"/>
        <v>1440</v>
      </c>
      <c r="Q1777" s="10">
        <f t="shared" si="521"/>
        <v>0.49236111111111114</v>
      </c>
      <c r="R1777" s="10">
        <f t="shared" si="522"/>
        <v>6.458333333333334E-2</v>
      </c>
      <c r="S1777" s="10">
        <f t="shared" si="523"/>
        <v>0.25972222222222224</v>
      </c>
      <c r="T1777" s="10">
        <f t="shared" si="524"/>
        <v>7.2222222222222215E-2</v>
      </c>
      <c r="U1777" s="10">
        <f t="shared" si="525"/>
        <v>5.5555555555555552E-2</v>
      </c>
      <c r="V1777" s="10">
        <f t="shared" si="526"/>
        <v>5.5555555555555552E-2</v>
      </c>
      <c r="W1777" s="1">
        <v>1</v>
      </c>
      <c r="X1777" s="1">
        <v>8</v>
      </c>
      <c r="Y1777" s="1">
        <v>6</v>
      </c>
      <c r="Z1777" s="1">
        <v>6</v>
      </c>
      <c r="AA1777" s="8">
        <f t="shared" si="527"/>
        <v>21</v>
      </c>
      <c r="AB1777" s="10">
        <f t="shared" si="528"/>
        <v>4.7619047619047616E-2</v>
      </c>
      <c r="AC1777" s="10">
        <f t="shared" si="529"/>
        <v>0.38095238095238093</v>
      </c>
      <c r="AD1777" s="10">
        <f t="shared" si="530"/>
        <v>0.2857142857142857</v>
      </c>
      <c r="AE1777" s="10">
        <f t="shared" si="531"/>
        <v>0.2857142857142857</v>
      </c>
      <c r="AF1777" s="1">
        <v>3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41</v>
      </c>
      <c r="AO1777" s="20" t="str">
        <f t="shared" si="514"/>
        <v>36-50</v>
      </c>
      <c r="AP1777" s="1">
        <v>2217</v>
      </c>
      <c r="AQ1777" s="1">
        <v>0</v>
      </c>
      <c r="AR1777" s="1">
        <v>0</v>
      </c>
      <c r="AS1777" s="1">
        <v>0</v>
      </c>
      <c r="AT1777" s="1">
        <v>1</v>
      </c>
      <c r="AU1777" s="1">
        <v>0</v>
      </c>
      <c r="AV1777" s="1">
        <v>0</v>
      </c>
      <c r="AW1777" s="1">
        <v>1</v>
      </c>
      <c r="AX1777" s="1">
        <v>0</v>
      </c>
      <c r="AY1777" s="1">
        <v>0</v>
      </c>
      <c r="AZ1777" s="1">
        <v>1280</v>
      </c>
      <c r="BA1777" s="23">
        <v>42632</v>
      </c>
      <c r="BB1777" s="25">
        <f t="shared" si="515"/>
        <v>9</v>
      </c>
      <c r="BC1777" s="25" t="str">
        <f t="shared" si="516"/>
        <v>September</v>
      </c>
      <c r="BD1777" s="25">
        <v>1</v>
      </c>
      <c r="BE1777" t="str">
        <f t="shared" si="517"/>
        <v>2024,75507,High income,224,Low spender,0.00296661236706531,0,0,56,709,93,374,104,80,80,1440,0.492361111111111,0.0645833333333333,0.259722222222222,0.0722222222222222,0.0555555555555556,0.0555555555555556,1,8,6,6,21,0.0476190476190476,0.380952380952381,0.285714285714286,0.285714285714286,3,0,0,0,0,0,0,0,41,36-50,2217,0,0,0,1,0,0,1,0,0,1280</v>
      </c>
    </row>
    <row r="1778" spans="1:57" ht="13.2" x14ac:dyDescent="0.25">
      <c r="A1778" s="8">
        <v>683</v>
      </c>
      <c r="B1778" s="1">
        <v>91065</v>
      </c>
      <c r="C1778" s="8" t="str">
        <f t="shared" si="518"/>
        <v>High income</v>
      </c>
      <c r="D1778" s="31">
        <v>1675</v>
      </c>
      <c r="E1778" s="34" t="str">
        <f t="shared" si="519"/>
        <v>High spender</v>
      </c>
      <c r="F1778" s="10">
        <f t="shared" si="513"/>
        <v>1.8393455224290343E-2</v>
      </c>
      <c r="G1778" s="1">
        <v>0</v>
      </c>
      <c r="H1778" s="1">
        <v>0</v>
      </c>
      <c r="I1778" s="1">
        <v>33</v>
      </c>
      <c r="J1778" s="1">
        <v>822</v>
      </c>
      <c r="K1778" s="1">
        <v>114</v>
      </c>
      <c r="L1778" s="1">
        <v>108</v>
      </c>
      <c r="M1778" s="1">
        <v>179</v>
      </c>
      <c r="N1778" s="1">
        <v>137</v>
      </c>
      <c r="O1778" s="1">
        <v>114</v>
      </c>
      <c r="P1778" s="8">
        <f t="shared" si="520"/>
        <v>1474</v>
      </c>
      <c r="Q1778" s="10">
        <f t="shared" si="521"/>
        <v>0.55766621438263231</v>
      </c>
      <c r="R1778" s="10">
        <f t="shared" si="522"/>
        <v>7.7340569877883306E-2</v>
      </c>
      <c r="S1778" s="10">
        <f t="shared" si="523"/>
        <v>7.3270013568521031E-2</v>
      </c>
      <c r="T1778" s="10">
        <f t="shared" si="524"/>
        <v>0.12143826322930801</v>
      </c>
      <c r="U1778" s="10">
        <f t="shared" si="525"/>
        <v>9.2944369063772042E-2</v>
      </c>
      <c r="V1778" s="10">
        <f t="shared" si="526"/>
        <v>7.7340569877883306E-2</v>
      </c>
      <c r="W1778" s="1">
        <v>1</v>
      </c>
      <c r="X1778" s="1">
        <v>7</v>
      </c>
      <c r="Y1778" s="1">
        <v>9</v>
      </c>
      <c r="Z1778" s="1">
        <v>9</v>
      </c>
      <c r="AA1778" s="8">
        <f t="shared" si="527"/>
        <v>26</v>
      </c>
      <c r="AB1778" s="10">
        <f t="shared" si="528"/>
        <v>3.8461538461538464E-2</v>
      </c>
      <c r="AC1778" s="10">
        <f t="shared" si="529"/>
        <v>0.26923076923076922</v>
      </c>
      <c r="AD1778" s="10">
        <f t="shared" si="530"/>
        <v>0.34615384615384615</v>
      </c>
      <c r="AE1778" s="10">
        <f t="shared" si="531"/>
        <v>0.34615384615384615</v>
      </c>
      <c r="AF1778" s="1">
        <v>3</v>
      </c>
      <c r="AG1778" s="1">
        <v>1</v>
      </c>
      <c r="AH1778" s="1">
        <v>0</v>
      </c>
      <c r="AI1778" s="1">
        <v>0</v>
      </c>
      <c r="AJ1778" s="1">
        <v>0</v>
      </c>
      <c r="AK1778" s="1">
        <v>1</v>
      </c>
      <c r="AL1778" s="1">
        <v>0</v>
      </c>
      <c r="AM1778" s="1">
        <v>1</v>
      </c>
      <c r="AN1778" s="1">
        <v>39</v>
      </c>
      <c r="AO1778" s="20" t="str">
        <f t="shared" si="514"/>
        <v>36-50</v>
      </c>
      <c r="AP1778" s="1">
        <v>2651</v>
      </c>
      <c r="AQ1778" s="1">
        <v>0</v>
      </c>
      <c r="AR1778" s="1">
        <v>0</v>
      </c>
      <c r="AS1778" s="1">
        <v>1</v>
      </c>
      <c r="AT1778" s="1">
        <v>0</v>
      </c>
      <c r="AU1778" s="1">
        <v>0</v>
      </c>
      <c r="AV1778" s="1">
        <v>0</v>
      </c>
      <c r="AW1778" s="1">
        <v>1</v>
      </c>
      <c r="AX1778" s="1">
        <v>0</v>
      </c>
      <c r="AY1778" s="1">
        <v>0</v>
      </c>
      <c r="AZ1778" s="1">
        <v>1246</v>
      </c>
      <c r="BA1778" s="23">
        <v>42198</v>
      </c>
      <c r="BB1778" s="25">
        <f t="shared" si="515"/>
        <v>7</v>
      </c>
      <c r="BC1778" s="25" t="str">
        <f t="shared" si="516"/>
        <v>July</v>
      </c>
      <c r="BD1778" s="25">
        <v>1</v>
      </c>
      <c r="BE1778" t="str">
        <f t="shared" si="517"/>
        <v>683,91065,High income,1675,High spender,0.0183934552242903,0,0,33,822,114,108,179,137,114,1474,0.557666214382632,0.0773405698778833,0.073270013568521,0.121438263229308,0.092944369063772,0.0773405698778833,1,7,9,9,26,0.0384615384615385,0.269230769230769,0.346153846153846,0.346153846153846,3,1,0,0,0,1,0,1,39,36-50,2651,0,0,1,0,0,0,1,0,0,1246</v>
      </c>
    </row>
    <row r="1779" spans="1:57" ht="13.2" x14ac:dyDescent="0.25">
      <c r="A1779" s="8">
        <v>1099</v>
      </c>
      <c r="B1779" s="1">
        <v>69520</v>
      </c>
      <c r="C1779" s="8" t="str">
        <f t="shared" si="518"/>
        <v>High income</v>
      </c>
      <c r="D1779" s="31">
        <v>71</v>
      </c>
      <c r="E1779" s="34" t="str">
        <f t="shared" si="519"/>
        <v>Low spender</v>
      </c>
      <c r="F1779" s="10">
        <f t="shared" si="513"/>
        <v>1.0212888377445339E-3</v>
      </c>
      <c r="G1779" s="1">
        <v>0</v>
      </c>
      <c r="H1779" s="1">
        <v>0</v>
      </c>
      <c r="I1779" s="1">
        <v>95</v>
      </c>
      <c r="J1779" s="1">
        <v>627</v>
      </c>
      <c r="K1779" s="1">
        <v>120</v>
      </c>
      <c r="L1779" s="1">
        <v>414</v>
      </c>
      <c r="M1779" s="1">
        <v>121</v>
      </c>
      <c r="N1779" s="1">
        <v>80</v>
      </c>
      <c r="O1779" s="1">
        <v>93</v>
      </c>
      <c r="P1779" s="8">
        <f t="shared" si="520"/>
        <v>1455</v>
      </c>
      <c r="Q1779" s="10">
        <f t="shared" si="521"/>
        <v>0.43092783505154642</v>
      </c>
      <c r="R1779" s="10">
        <f t="shared" si="522"/>
        <v>8.247422680412371E-2</v>
      </c>
      <c r="S1779" s="10">
        <f t="shared" si="523"/>
        <v>0.28453608247422679</v>
      </c>
      <c r="T1779" s="10">
        <f t="shared" si="524"/>
        <v>8.3161512027491405E-2</v>
      </c>
      <c r="U1779" s="10">
        <f t="shared" si="525"/>
        <v>5.4982817869415807E-2</v>
      </c>
      <c r="V1779" s="10">
        <f t="shared" si="526"/>
        <v>6.3917525773195871E-2</v>
      </c>
      <c r="W1779" s="1">
        <v>1</v>
      </c>
      <c r="X1779" s="1">
        <v>9</v>
      </c>
      <c r="Y1779" s="1">
        <v>6</v>
      </c>
      <c r="Z1779" s="1">
        <v>5</v>
      </c>
      <c r="AA1779" s="8">
        <f t="shared" si="527"/>
        <v>21</v>
      </c>
      <c r="AB1779" s="10">
        <f t="shared" si="528"/>
        <v>4.7619047619047616E-2</v>
      </c>
      <c r="AC1779" s="10">
        <f t="shared" si="529"/>
        <v>0.42857142857142855</v>
      </c>
      <c r="AD1779" s="10">
        <f t="shared" si="530"/>
        <v>0.2857142857142857</v>
      </c>
      <c r="AE1779" s="10">
        <f t="shared" si="531"/>
        <v>0.23809523809523808</v>
      </c>
      <c r="AF1779" s="1">
        <v>5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37</v>
      </c>
      <c r="AO1779" s="20" t="str">
        <f t="shared" si="514"/>
        <v>36-50</v>
      </c>
      <c r="AP1779" s="1">
        <v>2516</v>
      </c>
      <c r="AQ1779" s="1">
        <v>0</v>
      </c>
      <c r="AR1779" s="1">
        <v>1</v>
      </c>
      <c r="AS1779" s="1">
        <v>0</v>
      </c>
      <c r="AT1779" s="1">
        <v>0</v>
      </c>
      <c r="AU1779" s="1">
        <v>0</v>
      </c>
      <c r="AV1779" s="1">
        <v>0</v>
      </c>
      <c r="AW1779" s="1">
        <v>1</v>
      </c>
      <c r="AX1779" s="1">
        <v>0</v>
      </c>
      <c r="AY1779" s="1">
        <v>0</v>
      </c>
      <c r="AZ1779" s="1">
        <v>1269</v>
      </c>
      <c r="BA1779" s="23">
        <v>42333</v>
      </c>
      <c r="BB1779" s="25">
        <f t="shared" si="515"/>
        <v>11</v>
      </c>
      <c r="BC1779" s="25" t="str">
        <f t="shared" si="516"/>
        <v>November</v>
      </c>
      <c r="BD1779" s="25">
        <v>1</v>
      </c>
      <c r="BE1779" t="str">
        <f t="shared" si="517"/>
        <v>1099,69520,High income,71,Low spender,0.00102128883774453,0,0,95,627,120,414,121,80,93,1455,0.430927835051546,0.0824742268041237,0.284536082474227,0.0831615120274914,0.0549828178694158,0.0639175257731959,1,9,6,5,21,0.0476190476190476,0.428571428571429,0.285714285714286,0.238095238095238,5,0,0,0,0,0,0,0,37,36-50,2516,0,1,0,0,0,0,1,0,0,1269</v>
      </c>
    </row>
    <row r="1780" spans="1:57" ht="13.2" x14ac:dyDescent="0.25">
      <c r="A1780" s="8">
        <v>429</v>
      </c>
      <c r="B1780" s="1">
        <v>76618</v>
      </c>
      <c r="C1780" s="8" t="str">
        <f t="shared" si="518"/>
        <v>High income</v>
      </c>
      <c r="D1780" s="31">
        <v>157</v>
      </c>
      <c r="E1780" s="34" t="str">
        <f t="shared" si="519"/>
        <v>Low spender</v>
      </c>
      <c r="F1780" s="10">
        <f t="shared" si="513"/>
        <v>2.0491268370356835E-3</v>
      </c>
      <c r="G1780" s="1">
        <v>0</v>
      </c>
      <c r="H1780" s="1">
        <v>0</v>
      </c>
      <c r="I1780" s="1">
        <v>64</v>
      </c>
      <c r="J1780" s="1">
        <v>749</v>
      </c>
      <c r="K1780" s="1">
        <v>40</v>
      </c>
      <c r="L1780" s="1">
        <v>294</v>
      </c>
      <c r="M1780" s="1">
        <v>121</v>
      </c>
      <c r="N1780" s="1">
        <v>160</v>
      </c>
      <c r="O1780" s="1">
        <v>147</v>
      </c>
      <c r="P1780" s="8">
        <f t="shared" si="520"/>
        <v>1511</v>
      </c>
      <c r="Q1780" s="10">
        <f t="shared" si="521"/>
        <v>0.49569821310390472</v>
      </c>
      <c r="R1780" s="10">
        <f t="shared" si="522"/>
        <v>2.6472534745201854E-2</v>
      </c>
      <c r="S1780" s="10">
        <f t="shared" si="523"/>
        <v>0.19457313037723362</v>
      </c>
      <c r="T1780" s="10">
        <f t="shared" si="524"/>
        <v>8.0079417604235606E-2</v>
      </c>
      <c r="U1780" s="10">
        <f t="shared" si="525"/>
        <v>0.10589013898080742</v>
      </c>
      <c r="V1780" s="10">
        <f t="shared" si="526"/>
        <v>9.7286565188616808E-2</v>
      </c>
      <c r="W1780" s="1">
        <v>1</v>
      </c>
      <c r="X1780" s="1">
        <v>3</v>
      </c>
      <c r="Y1780" s="1">
        <v>2</v>
      </c>
      <c r="Z1780" s="1">
        <v>5</v>
      </c>
      <c r="AA1780" s="8">
        <f t="shared" si="527"/>
        <v>11</v>
      </c>
      <c r="AB1780" s="10">
        <f t="shared" si="528"/>
        <v>9.0909090909090912E-2</v>
      </c>
      <c r="AC1780" s="10">
        <f t="shared" si="529"/>
        <v>0.27272727272727271</v>
      </c>
      <c r="AD1780" s="10">
        <f t="shared" si="530"/>
        <v>0.18181818181818182</v>
      </c>
      <c r="AE1780" s="10">
        <f t="shared" si="531"/>
        <v>0.45454545454545453</v>
      </c>
      <c r="AF1780" s="1">
        <v>1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45</v>
      </c>
      <c r="AO1780" s="20" t="str">
        <f t="shared" si="514"/>
        <v>36-50</v>
      </c>
      <c r="AP1780" s="1">
        <v>2728</v>
      </c>
      <c r="AQ1780" s="1">
        <v>0</v>
      </c>
      <c r="AR1780" s="1">
        <v>1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1</v>
      </c>
      <c r="AZ1780" s="1">
        <v>1217</v>
      </c>
      <c r="BA1780" s="23">
        <v>42121</v>
      </c>
      <c r="BB1780" s="25">
        <f t="shared" si="515"/>
        <v>4</v>
      </c>
      <c r="BC1780" s="25" t="str">
        <f t="shared" si="516"/>
        <v>April</v>
      </c>
      <c r="BD1780" s="25">
        <v>1</v>
      </c>
      <c r="BE1780" t="str">
        <f t="shared" si="517"/>
        <v>429,76618,High income,157,Low spender,0.00204912683703568,0,0,64,749,40,294,121,160,147,1511,0.495698213103905,0.0264725347452019,0.194573130377234,0.0800794176042356,0.105890138980807,0.0972865651886168,1,3,2,5,11,0.0909090909090909,0.272727272727273,0.181818181818182,0.454545454545455,1,0,0,0,0,0,0,0,45,36-50,2728,0,1,0,0,0,0,0,0,1,1217</v>
      </c>
    </row>
    <row r="1781" spans="1:57" ht="13.2" x14ac:dyDescent="0.25">
      <c r="A1781" s="8">
        <v>998</v>
      </c>
      <c r="B1781" s="1">
        <v>82584</v>
      </c>
      <c r="C1781" s="8" t="str">
        <f t="shared" si="518"/>
        <v>High income</v>
      </c>
      <c r="D1781" s="31">
        <v>1131</v>
      </c>
      <c r="E1781" s="34" t="str">
        <f t="shared" si="519"/>
        <v>High spender</v>
      </c>
      <c r="F1781" s="10">
        <f t="shared" si="513"/>
        <v>1.3695146759662888E-2</v>
      </c>
      <c r="G1781" s="1">
        <v>0</v>
      </c>
      <c r="H1781" s="1">
        <v>0</v>
      </c>
      <c r="I1781" s="1">
        <v>26</v>
      </c>
      <c r="J1781" s="1">
        <v>1076</v>
      </c>
      <c r="K1781" s="1">
        <v>68</v>
      </c>
      <c r="L1781" s="1">
        <v>103</v>
      </c>
      <c r="M1781" s="1">
        <v>29</v>
      </c>
      <c r="N1781" s="1">
        <v>91</v>
      </c>
      <c r="O1781" s="1">
        <v>68</v>
      </c>
      <c r="P1781" s="8">
        <f t="shared" si="520"/>
        <v>1435</v>
      </c>
      <c r="Q1781" s="10">
        <f t="shared" si="521"/>
        <v>0.7498257839721254</v>
      </c>
      <c r="R1781" s="10">
        <f t="shared" si="522"/>
        <v>4.7386759581881537E-2</v>
      </c>
      <c r="S1781" s="10">
        <f t="shared" si="523"/>
        <v>7.1777003484320562E-2</v>
      </c>
      <c r="T1781" s="10">
        <f t="shared" si="524"/>
        <v>2.0209059233449476E-2</v>
      </c>
      <c r="U1781" s="10">
        <f t="shared" si="525"/>
        <v>6.3414634146341464E-2</v>
      </c>
      <c r="V1781" s="10">
        <f t="shared" si="526"/>
        <v>4.7386759581881537E-2</v>
      </c>
      <c r="W1781" s="1">
        <v>1</v>
      </c>
      <c r="X1781" s="1">
        <v>3</v>
      </c>
      <c r="Y1781" s="1">
        <v>4</v>
      </c>
      <c r="Z1781" s="1">
        <v>8</v>
      </c>
      <c r="AA1781" s="8">
        <f t="shared" si="527"/>
        <v>16</v>
      </c>
      <c r="AB1781" s="10">
        <f t="shared" si="528"/>
        <v>6.25E-2</v>
      </c>
      <c r="AC1781" s="10">
        <f t="shared" si="529"/>
        <v>0.1875</v>
      </c>
      <c r="AD1781" s="10">
        <f t="shared" si="530"/>
        <v>0.25</v>
      </c>
      <c r="AE1781" s="10">
        <f t="shared" si="531"/>
        <v>0.5</v>
      </c>
      <c r="AF1781" s="1">
        <v>1</v>
      </c>
      <c r="AG1781" s="1">
        <v>0</v>
      </c>
      <c r="AH1781" s="1">
        <v>0</v>
      </c>
      <c r="AI1781" s="1">
        <v>0</v>
      </c>
      <c r="AJ1781" s="1">
        <v>1</v>
      </c>
      <c r="AK1781" s="1">
        <v>1</v>
      </c>
      <c r="AL1781" s="1">
        <v>0</v>
      </c>
      <c r="AM1781" s="1">
        <v>1</v>
      </c>
      <c r="AN1781" s="1">
        <v>46</v>
      </c>
      <c r="AO1781" s="20" t="str">
        <f t="shared" si="514"/>
        <v>36-50</v>
      </c>
      <c r="AP1781" s="1">
        <v>2549</v>
      </c>
      <c r="AQ1781" s="1">
        <v>0</v>
      </c>
      <c r="AR1781" s="1">
        <v>1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1</v>
      </c>
      <c r="AY1781" s="1">
        <v>0</v>
      </c>
      <c r="AZ1781" s="1">
        <v>1299</v>
      </c>
      <c r="BA1781" s="23">
        <v>42300</v>
      </c>
      <c r="BB1781" s="25">
        <f t="shared" si="515"/>
        <v>10</v>
      </c>
      <c r="BC1781" s="25" t="str">
        <f t="shared" si="516"/>
        <v>October</v>
      </c>
      <c r="BD1781" s="25">
        <v>1</v>
      </c>
      <c r="BE1781" t="str">
        <f t="shared" si="517"/>
        <v>998,82584,High income,1131,High spender,0.0136951467596629,0,0,26,1076,68,103,29,91,68,1435,0.749825783972125,0.0473867595818815,0.0717770034843206,0.0202090592334495,0.0634146341463415,0.0473867595818815,1,3,4,8,16,0.0625,0.1875,0.25,0.5,1,0,0,0,1,1,0,1,46,36-50,2549,0,1,0,0,0,0,0,1,0,1299</v>
      </c>
    </row>
    <row r="1782" spans="1:57" ht="13.2" x14ac:dyDescent="0.25">
      <c r="A1782" s="8">
        <v>382</v>
      </c>
      <c r="B1782" s="1">
        <v>69016</v>
      </c>
      <c r="C1782" s="8" t="str">
        <f t="shared" si="518"/>
        <v>High income</v>
      </c>
      <c r="D1782" s="31">
        <v>41</v>
      </c>
      <c r="E1782" s="34" t="str">
        <f t="shared" si="519"/>
        <v>Low spender</v>
      </c>
      <c r="F1782" s="10">
        <f t="shared" si="513"/>
        <v>5.9406514431436185E-4</v>
      </c>
      <c r="G1782" s="1">
        <v>0</v>
      </c>
      <c r="H1782" s="1">
        <v>1</v>
      </c>
      <c r="I1782" s="1">
        <v>61</v>
      </c>
      <c r="J1782" s="1">
        <v>726</v>
      </c>
      <c r="K1782" s="1">
        <v>53</v>
      </c>
      <c r="L1782" s="1">
        <v>363</v>
      </c>
      <c r="M1782" s="1">
        <v>123</v>
      </c>
      <c r="N1782" s="1">
        <v>107</v>
      </c>
      <c r="O1782" s="1">
        <v>161</v>
      </c>
      <c r="P1782" s="8">
        <f t="shared" si="520"/>
        <v>1533</v>
      </c>
      <c r="Q1782" s="10">
        <f t="shared" si="521"/>
        <v>0.47358121330724068</v>
      </c>
      <c r="R1782" s="10">
        <f t="shared" si="522"/>
        <v>3.4572733202870187E-2</v>
      </c>
      <c r="S1782" s="10">
        <f t="shared" si="523"/>
        <v>0.23679060665362034</v>
      </c>
      <c r="T1782" s="10">
        <f t="shared" si="524"/>
        <v>8.0234833659491189E-2</v>
      </c>
      <c r="U1782" s="10">
        <f t="shared" si="525"/>
        <v>6.9797782126549246E-2</v>
      </c>
      <c r="V1782" s="10">
        <f t="shared" si="526"/>
        <v>0.1050228310502283</v>
      </c>
      <c r="W1782" s="1">
        <v>4</v>
      </c>
      <c r="X1782" s="1">
        <v>8</v>
      </c>
      <c r="Y1782" s="1">
        <v>9</v>
      </c>
      <c r="Z1782" s="1">
        <v>13</v>
      </c>
      <c r="AA1782" s="8">
        <f t="shared" si="527"/>
        <v>34</v>
      </c>
      <c r="AB1782" s="10">
        <f t="shared" si="528"/>
        <v>0.11764705882352941</v>
      </c>
      <c r="AC1782" s="10">
        <f t="shared" si="529"/>
        <v>0.23529411764705882</v>
      </c>
      <c r="AD1782" s="10">
        <f t="shared" si="530"/>
        <v>0.26470588235294118</v>
      </c>
      <c r="AE1782" s="10">
        <f t="shared" si="531"/>
        <v>0.38235294117647056</v>
      </c>
      <c r="AF1782" s="1">
        <v>5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50</v>
      </c>
      <c r="AO1782" s="20" t="str">
        <f t="shared" si="514"/>
        <v>36-50</v>
      </c>
      <c r="AP1782" s="1">
        <v>2743</v>
      </c>
      <c r="AQ1782" s="1">
        <v>0</v>
      </c>
      <c r="AR1782" s="1">
        <v>1</v>
      </c>
      <c r="AS1782" s="1">
        <v>0</v>
      </c>
      <c r="AT1782" s="1">
        <v>0</v>
      </c>
      <c r="AU1782" s="1">
        <v>0</v>
      </c>
      <c r="AV1782" s="1">
        <v>0</v>
      </c>
      <c r="AW1782" s="1">
        <v>1</v>
      </c>
      <c r="AX1782" s="1">
        <v>0</v>
      </c>
      <c r="AY1782" s="1">
        <v>0</v>
      </c>
      <c r="AZ1782" s="1">
        <v>1211</v>
      </c>
      <c r="BA1782" s="23">
        <v>42106</v>
      </c>
      <c r="BB1782" s="25">
        <f t="shared" si="515"/>
        <v>4</v>
      </c>
      <c r="BC1782" s="25" t="str">
        <f t="shared" si="516"/>
        <v>April</v>
      </c>
      <c r="BD1782" s="25">
        <v>1</v>
      </c>
      <c r="BE1782" t="str">
        <f t="shared" si="517"/>
        <v>382,69016,High income,41,Low spender,0.000594065144314362,0,1,61,726,53,363,123,107,161,1533,0.473581213307241,0.0345727332028702,0.23679060665362,0.0802348336594912,0.0697977821265492,0.105022831050228,4,8,9,13,34,0.117647058823529,0.235294117647059,0.264705882352941,0.382352941176471,5,0,0,0,0,0,0,0,50,36-50,2743,0,1,0,0,0,0,1,0,0,1211</v>
      </c>
    </row>
    <row r="1783" spans="1:57" ht="13.2" x14ac:dyDescent="0.25">
      <c r="A1783" s="8">
        <v>212</v>
      </c>
      <c r="B1783" s="1">
        <v>76445</v>
      </c>
      <c r="C1783" s="8" t="str">
        <f t="shared" si="518"/>
        <v>High income</v>
      </c>
      <c r="D1783" s="31">
        <v>1230</v>
      </c>
      <c r="E1783" s="34" t="str">
        <f t="shared" si="519"/>
        <v>High spender</v>
      </c>
      <c r="F1783" s="10">
        <f t="shared" si="513"/>
        <v>1.6089999345934986E-2</v>
      </c>
      <c r="G1783" s="1">
        <v>1</v>
      </c>
      <c r="H1783" s="1">
        <v>0</v>
      </c>
      <c r="I1783" s="1">
        <v>2</v>
      </c>
      <c r="J1783" s="1">
        <v>739</v>
      </c>
      <c r="K1783" s="1">
        <v>107</v>
      </c>
      <c r="L1783" s="1">
        <v>309</v>
      </c>
      <c r="M1783" s="1">
        <v>140</v>
      </c>
      <c r="N1783" s="1">
        <v>80</v>
      </c>
      <c r="O1783" s="1">
        <v>35</v>
      </c>
      <c r="P1783" s="8">
        <f t="shared" si="520"/>
        <v>1410</v>
      </c>
      <c r="Q1783" s="10">
        <f t="shared" si="521"/>
        <v>0.524113475177305</v>
      </c>
      <c r="R1783" s="10">
        <f t="shared" si="522"/>
        <v>7.5886524822695034E-2</v>
      </c>
      <c r="S1783" s="10">
        <f t="shared" si="523"/>
        <v>0.21914893617021278</v>
      </c>
      <c r="T1783" s="10">
        <f t="shared" si="524"/>
        <v>9.9290780141843976E-2</v>
      </c>
      <c r="U1783" s="10">
        <f t="shared" si="525"/>
        <v>5.6737588652482268E-2</v>
      </c>
      <c r="V1783" s="10">
        <f t="shared" si="526"/>
        <v>2.4822695035460994E-2</v>
      </c>
      <c r="W1783" s="1">
        <v>1</v>
      </c>
      <c r="X1783" s="1">
        <v>2</v>
      </c>
      <c r="Y1783" s="1">
        <v>5</v>
      </c>
      <c r="Z1783" s="1">
        <v>13</v>
      </c>
      <c r="AA1783" s="8">
        <f t="shared" si="527"/>
        <v>21</v>
      </c>
      <c r="AB1783" s="10">
        <f t="shared" si="528"/>
        <v>4.7619047619047616E-2</v>
      </c>
      <c r="AC1783" s="10">
        <f t="shared" si="529"/>
        <v>9.5238095238095233E-2</v>
      </c>
      <c r="AD1783" s="10">
        <f t="shared" si="530"/>
        <v>0.23809523809523808</v>
      </c>
      <c r="AE1783" s="10">
        <f t="shared" si="531"/>
        <v>0.61904761904761907</v>
      </c>
      <c r="AF1783" s="1">
        <v>6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49</v>
      </c>
      <c r="AO1783" s="20" t="str">
        <f t="shared" si="514"/>
        <v>36-50</v>
      </c>
      <c r="AP1783" s="1">
        <v>2798</v>
      </c>
      <c r="AQ1783" s="1">
        <v>0</v>
      </c>
      <c r="AR1783" s="1">
        <v>1</v>
      </c>
      <c r="AS1783" s="1">
        <v>0</v>
      </c>
      <c r="AT1783" s="1">
        <v>0</v>
      </c>
      <c r="AU1783" s="1">
        <v>0</v>
      </c>
      <c r="AV1783" s="1">
        <v>0</v>
      </c>
      <c r="AW1783" s="1">
        <v>1</v>
      </c>
      <c r="AX1783" s="1">
        <v>0</v>
      </c>
      <c r="AY1783" s="1">
        <v>0</v>
      </c>
      <c r="AZ1783" s="1">
        <v>1340</v>
      </c>
      <c r="BA1783" s="23">
        <v>42051</v>
      </c>
      <c r="BB1783" s="25">
        <f t="shared" si="515"/>
        <v>2</v>
      </c>
      <c r="BC1783" s="25" t="str">
        <f t="shared" si="516"/>
        <v>February</v>
      </c>
      <c r="BD1783" s="25">
        <v>1</v>
      </c>
      <c r="BE1783" t="str">
        <f t="shared" si="517"/>
        <v>212,76445,High income,1230,High spender,0.016089999345935,1,0,2,739,107,309,140,80,35,1410,0.524113475177305,0.075886524822695,0.219148936170213,0.099290780141844,0.0567375886524823,0.024822695035461,1,2,5,13,21,0.0476190476190476,0.0952380952380952,0.238095238095238,0.619047619047619,6,0,0,0,0,0,0,0,49,36-50,2798,0,1,0,0,0,0,1,0,0,1340</v>
      </c>
    </row>
    <row r="1784" spans="1:57" ht="13.2" x14ac:dyDescent="0.25">
      <c r="A1784" s="8">
        <v>2142</v>
      </c>
      <c r="B1784" s="1">
        <v>82582</v>
      </c>
      <c r="C1784" s="8" t="str">
        <f t="shared" si="518"/>
        <v>High income</v>
      </c>
      <c r="D1784" s="31">
        <v>1158</v>
      </c>
      <c r="E1784" s="34" t="str">
        <f t="shared" si="519"/>
        <v>High spender</v>
      </c>
      <c r="F1784" s="10">
        <f t="shared" si="513"/>
        <v>1.4022426194570245E-2</v>
      </c>
      <c r="G1784" s="1">
        <v>0</v>
      </c>
      <c r="H1784" s="1">
        <v>0</v>
      </c>
      <c r="I1784" s="1">
        <v>54</v>
      </c>
      <c r="J1784" s="1">
        <v>510</v>
      </c>
      <c r="K1784" s="1">
        <v>120</v>
      </c>
      <c r="L1784" s="1">
        <v>550</v>
      </c>
      <c r="M1784" s="1">
        <v>156</v>
      </c>
      <c r="N1784" s="1">
        <v>40</v>
      </c>
      <c r="O1784" s="1">
        <v>241</v>
      </c>
      <c r="P1784" s="8">
        <f t="shared" si="520"/>
        <v>1617</v>
      </c>
      <c r="Q1784" s="10">
        <f t="shared" si="521"/>
        <v>0.31539888682745826</v>
      </c>
      <c r="R1784" s="10">
        <f t="shared" si="522"/>
        <v>7.4211502782931357E-2</v>
      </c>
      <c r="S1784" s="10">
        <f t="shared" si="523"/>
        <v>0.3401360544217687</v>
      </c>
      <c r="T1784" s="10">
        <f t="shared" si="524"/>
        <v>9.6474953617810763E-2</v>
      </c>
      <c r="U1784" s="10">
        <f t="shared" si="525"/>
        <v>2.4737167594310452E-2</v>
      </c>
      <c r="V1784" s="10">
        <f t="shared" si="526"/>
        <v>0.14904143475572046</v>
      </c>
      <c r="W1784" s="1">
        <v>1</v>
      </c>
      <c r="X1784" s="1">
        <v>4</v>
      </c>
      <c r="Y1784" s="1">
        <v>9</v>
      </c>
      <c r="Z1784" s="1">
        <v>7</v>
      </c>
      <c r="AA1784" s="8">
        <f t="shared" si="527"/>
        <v>21</v>
      </c>
      <c r="AB1784" s="10">
        <f t="shared" si="528"/>
        <v>4.7619047619047616E-2</v>
      </c>
      <c r="AC1784" s="10">
        <f t="shared" si="529"/>
        <v>0.19047619047619047</v>
      </c>
      <c r="AD1784" s="10">
        <f t="shared" si="530"/>
        <v>0.42857142857142855</v>
      </c>
      <c r="AE1784" s="10">
        <f t="shared" si="531"/>
        <v>0.33333333333333331</v>
      </c>
      <c r="AF1784" s="1">
        <v>1</v>
      </c>
      <c r="AG1784" s="1">
        <v>1</v>
      </c>
      <c r="AH1784" s="1">
        <v>0</v>
      </c>
      <c r="AI1784" s="1">
        <v>1</v>
      </c>
      <c r="AJ1784" s="1">
        <v>0</v>
      </c>
      <c r="AK1784" s="1">
        <v>0</v>
      </c>
      <c r="AL1784" s="1">
        <v>0</v>
      </c>
      <c r="AM1784" s="1">
        <v>1</v>
      </c>
      <c r="AN1784" s="1">
        <v>43</v>
      </c>
      <c r="AO1784" s="20" t="str">
        <f t="shared" si="514"/>
        <v>36-50</v>
      </c>
      <c r="AP1784" s="1">
        <v>2181</v>
      </c>
      <c r="AQ1784" s="1">
        <v>1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>
        <v>1</v>
      </c>
      <c r="AX1784" s="1">
        <v>0</v>
      </c>
      <c r="AY1784" s="1">
        <v>0</v>
      </c>
      <c r="AZ1784" s="1">
        <v>1135</v>
      </c>
      <c r="BA1784" s="23">
        <v>42668</v>
      </c>
      <c r="BB1784" s="25">
        <f t="shared" si="515"/>
        <v>10</v>
      </c>
      <c r="BC1784" s="25" t="str">
        <f t="shared" si="516"/>
        <v>October</v>
      </c>
      <c r="BD1784" s="25">
        <v>1</v>
      </c>
      <c r="BE1784" t="str">
        <f t="shared" si="517"/>
        <v>2142,82582,High income,1158,High spender,0.0140224261945702,0,0,54,510,120,550,156,40,241,1617,0.315398886827458,0.0742115027829314,0.340136054421769,0.0964749536178108,0.0247371675943105,0.14904143475572,1,4,9,7,21,0.0476190476190476,0.19047619047619,0.428571428571429,0.333333333333333,1,1,0,1,0,0,0,1,43,36-50,2181,1,0,0,0,0,0,1,0,0,1135</v>
      </c>
    </row>
    <row r="1785" spans="1:57" ht="13.2" x14ac:dyDescent="0.25">
      <c r="A1785" s="8">
        <v>691</v>
      </c>
      <c r="B1785" s="1">
        <v>72643</v>
      </c>
      <c r="C1785" s="8" t="str">
        <f t="shared" si="518"/>
        <v>High income</v>
      </c>
      <c r="D1785" s="31">
        <v>908</v>
      </c>
      <c r="E1785" s="34" t="str">
        <f t="shared" si="519"/>
        <v>High spender</v>
      </c>
      <c r="F1785" s="10">
        <f t="shared" si="513"/>
        <v>1.2499483776826397E-2</v>
      </c>
      <c r="G1785" s="1">
        <v>0</v>
      </c>
      <c r="H1785" s="1">
        <v>0</v>
      </c>
      <c r="I1785" s="1">
        <v>60</v>
      </c>
      <c r="J1785" s="1">
        <v>526</v>
      </c>
      <c r="K1785" s="1">
        <v>80</v>
      </c>
      <c r="L1785" s="1">
        <v>553</v>
      </c>
      <c r="M1785" s="1">
        <v>123</v>
      </c>
      <c r="N1785" s="1">
        <v>94</v>
      </c>
      <c r="O1785" s="1">
        <v>53</v>
      </c>
      <c r="P1785" s="8">
        <f t="shared" si="520"/>
        <v>1429</v>
      </c>
      <c r="Q1785" s="10">
        <f t="shared" si="521"/>
        <v>0.36808957312806156</v>
      </c>
      <c r="R1785" s="10">
        <f t="shared" si="522"/>
        <v>5.5983205038488457E-2</v>
      </c>
      <c r="S1785" s="10">
        <f t="shared" si="523"/>
        <v>0.38698390482855144</v>
      </c>
      <c r="T1785" s="10">
        <f t="shared" si="524"/>
        <v>8.6074177746676001E-2</v>
      </c>
      <c r="U1785" s="10">
        <f t="shared" si="525"/>
        <v>6.5780265920223929E-2</v>
      </c>
      <c r="V1785" s="10">
        <f t="shared" si="526"/>
        <v>3.7088873337998603E-2</v>
      </c>
      <c r="W1785" s="1">
        <v>1</v>
      </c>
      <c r="X1785" s="1">
        <v>3</v>
      </c>
      <c r="Y1785" s="1">
        <v>10</v>
      </c>
      <c r="Z1785" s="1">
        <v>7</v>
      </c>
      <c r="AA1785" s="8">
        <f t="shared" si="527"/>
        <v>21</v>
      </c>
      <c r="AB1785" s="10">
        <f t="shared" si="528"/>
        <v>4.7619047619047616E-2</v>
      </c>
      <c r="AC1785" s="10">
        <f t="shared" si="529"/>
        <v>0.14285714285714285</v>
      </c>
      <c r="AD1785" s="10">
        <f t="shared" si="530"/>
        <v>0.47619047619047616</v>
      </c>
      <c r="AE1785" s="10">
        <f t="shared" si="531"/>
        <v>0.33333333333333331</v>
      </c>
      <c r="AF1785" s="1">
        <v>2</v>
      </c>
      <c r="AG1785" s="1">
        <v>1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1</v>
      </c>
      <c r="AN1785" s="1">
        <v>71</v>
      </c>
      <c r="AO1785" s="20" t="str">
        <f t="shared" si="514"/>
        <v>66+</v>
      </c>
      <c r="AP1785" s="1">
        <v>2646</v>
      </c>
      <c r="AQ1785" s="1">
        <v>0</v>
      </c>
      <c r="AR1785" s="1">
        <v>0</v>
      </c>
      <c r="AS1785" s="1">
        <v>0</v>
      </c>
      <c r="AT1785" s="1">
        <v>0</v>
      </c>
      <c r="AU1785" s="1">
        <v>1</v>
      </c>
      <c r="AV1785" s="1">
        <v>0</v>
      </c>
      <c r="AW1785" s="1">
        <v>1</v>
      </c>
      <c r="AX1785" s="1">
        <v>0</v>
      </c>
      <c r="AY1785" s="1">
        <v>0</v>
      </c>
      <c r="AZ1785" s="1">
        <v>1323</v>
      </c>
      <c r="BA1785" s="23">
        <v>42203</v>
      </c>
      <c r="BB1785" s="25">
        <f t="shared" si="515"/>
        <v>7</v>
      </c>
      <c r="BC1785" s="25" t="str">
        <f t="shared" si="516"/>
        <v>July</v>
      </c>
      <c r="BD1785" s="25">
        <v>1</v>
      </c>
      <c r="BE1785" t="str">
        <f t="shared" si="517"/>
        <v>691,72643,High income,908,High spender,0.0124994837768264,0,0,60,526,80,553,123,94,53,1429,0.368089573128062,0.0559832050384885,0.386983904828551,0.086074177746676,0.0657802659202239,0.0370888733379986,1,3,10,7,21,0.0476190476190476,0.142857142857143,0.476190476190476,0.333333333333333,2,1,0,0,0,0,0,1,71,66+,2646,0,0,0,0,1,0,1,0,0,1323</v>
      </c>
    </row>
    <row r="1786" spans="1:57" ht="13.2" x14ac:dyDescent="0.25">
      <c r="A1786" s="8">
        <v>927</v>
      </c>
      <c r="B1786" s="1">
        <v>83844</v>
      </c>
      <c r="C1786" s="8" t="str">
        <f t="shared" si="518"/>
        <v>High income</v>
      </c>
      <c r="D1786" s="31">
        <v>1177</v>
      </c>
      <c r="E1786" s="34" t="str">
        <f t="shared" si="519"/>
        <v>High spender</v>
      </c>
      <c r="F1786" s="10">
        <f t="shared" si="513"/>
        <v>1.4037975287438576E-2</v>
      </c>
      <c r="G1786" s="1">
        <v>0</v>
      </c>
      <c r="H1786" s="1">
        <v>0</v>
      </c>
      <c r="I1786" s="1">
        <v>57</v>
      </c>
      <c r="J1786" s="1">
        <v>901</v>
      </c>
      <c r="K1786" s="1">
        <v>31</v>
      </c>
      <c r="L1786" s="1">
        <v>345</v>
      </c>
      <c r="M1786" s="1">
        <v>75</v>
      </c>
      <c r="N1786" s="1">
        <v>31</v>
      </c>
      <c r="O1786" s="1">
        <v>191</v>
      </c>
      <c r="P1786" s="8">
        <f t="shared" si="520"/>
        <v>1574</v>
      </c>
      <c r="Q1786" s="10">
        <f t="shared" si="521"/>
        <v>0.57242693773824649</v>
      </c>
      <c r="R1786" s="10">
        <f t="shared" si="522"/>
        <v>1.9695044472681066E-2</v>
      </c>
      <c r="S1786" s="10">
        <f t="shared" si="523"/>
        <v>0.21918678526048285</v>
      </c>
      <c r="T1786" s="10">
        <f t="shared" si="524"/>
        <v>4.7649301143583227E-2</v>
      </c>
      <c r="U1786" s="10">
        <f t="shared" si="525"/>
        <v>1.9695044472681066E-2</v>
      </c>
      <c r="V1786" s="10">
        <f t="shared" si="526"/>
        <v>0.12134688691232529</v>
      </c>
      <c r="W1786" s="1">
        <v>1</v>
      </c>
      <c r="X1786" s="1">
        <v>4</v>
      </c>
      <c r="Y1786" s="1">
        <v>4</v>
      </c>
      <c r="Z1786" s="1">
        <v>11</v>
      </c>
      <c r="AA1786" s="8">
        <f t="shared" si="527"/>
        <v>20</v>
      </c>
      <c r="AB1786" s="10">
        <f t="shared" si="528"/>
        <v>0.05</v>
      </c>
      <c r="AC1786" s="10">
        <f t="shared" si="529"/>
        <v>0.2</v>
      </c>
      <c r="AD1786" s="10">
        <f t="shared" si="530"/>
        <v>0.2</v>
      </c>
      <c r="AE1786" s="10">
        <f t="shared" si="531"/>
        <v>0.55000000000000004</v>
      </c>
      <c r="AF1786" s="1">
        <v>1</v>
      </c>
      <c r="AG1786" s="1">
        <v>0</v>
      </c>
      <c r="AH1786" s="1">
        <v>0</v>
      </c>
      <c r="AI1786" s="1">
        <v>0</v>
      </c>
      <c r="AJ1786" s="1">
        <v>0</v>
      </c>
      <c r="AK1786" s="1">
        <v>1</v>
      </c>
      <c r="AL1786" s="1">
        <v>0</v>
      </c>
      <c r="AM1786" s="1">
        <v>0</v>
      </c>
      <c r="AN1786" s="1">
        <v>68</v>
      </c>
      <c r="AO1786" s="20" t="str">
        <f t="shared" si="514"/>
        <v>66+</v>
      </c>
      <c r="AP1786" s="1">
        <v>2572</v>
      </c>
      <c r="AQ1786" s="1">
        <v>0</v>
      </c>
      <c r="AR1786" s="1">
        <v>0</v>
      </c>
      <c r="AS1786" s="1">
        <v>0</v>
      </c>
      <c r="AT1786" s="1">
        <v>1</v>
      </c>
      <c r="AU1786" s="1">
        <v>0</v>
      </c>
      <c r="AV1786" s="1">
        <v>0</v>
      </c>
      <c r="AW1786" s="1">
        <v>1</v>
      </c>
      <c r="AX1786" s="1">
        <v>0</v>
      </c>
      <c r="AY1786" s="1">
        <v>0</v>
      </c>
      <c r="AZ1786" s="1">
        <v>1192</v>
      </c>
      <c r="BA1786" s="23">
        <v>42277</v>
      </c>
      <c r="BB1786" s="25">
        <f t="shared" si="515"/>
        <v>9</v>
      </c>
      <c r="BC1786" s="25" t="str">
        <f t="shared" si="516"/>
        <v>September</v>
      </c>
      <c r="BD1786" s="25">
        <v>1</v>
      </c>
      <c r="BE1786" t="str">
        <f t="shared" si="517"/>
        <v>927,83844,High income,1177,High spender,0.0140379752874386,0,0,57,901,31,345,75,31,191,1574,0.572426937738246,0.0196950444726811,0.219186785260483,0.0476493011435832,0.0196950444726811,0.121346886912325,1,4,4,11,20,0.05,0.2,0.2,0.55,1,0,0,0,0,1,0,0,68,66+,2572,0,0,0,1,0,0,1,0,0,1192</v>
      </c>
    </row>
    <row r="1787" spans="1:57" ht="13.2" x14ac:dyDescent="0.25">
      <c r="A1787" s="8">
        <v>351</v>
      </c>
      <c r="B1787" s="1">
        <v>67384</v>
      </c>
      <c r="C1787" s="8" t="str">
        <f t="shared" si="518"/>
        <v>High income</v>
      </c>
      <c r="D1787" s="31">
        <v>88</v>
      </c>
      <c r="E1787" s="34" t="str">
        <f t="shared" si="519"/>
        <v>Low spender</v>
      </c>
      <c r="F1787" s="10">
        <f t="shared" si="513"/>
        <v>1.3059479995251098E-3</v>
      </c>
      <c r="G1787" s="1">
        <v>0</v>
      </c>
      <c r="H1787" s="1">
        <v>1</v>
      </c>
      <c r="I1787" s="1">
        <v>32</v>
      </c>
      <c r="J1787" s="1">
        <v>957</v>
      </c>
      <c r="K1787" s="1">
        <v>40</v>
      </c>
      <c r="L1787" s="1">
        <v>175</v>
      </c>
      <c r="M1787" s="1">
        <v>158</v>
      </c>
      <c r="N1787" s="1">
        <v>53</v>
      </c>
      <c r="O1787" s="1">
        <v>107</v>
      </c>
      <c r="P1787" s="8">
        <f t="shared" si="520"/>
        <v>1490</v>
      </c>
      <c r="Q1787" s="10">
        <f t="shared" si="521"/>
        <v>0.64228187919463087</v>
      </c>
      <c r="R1787" s="10">
        <f t="shared" si="522"/>
        <v>2.6845637583892617E-2</v>
      </c>
      <c r="S1787" s="10">
        <f t="shared" si="523"/>
        <v>0.1174496644295302</v>
      </c>
      <c r="T1787" s="10">
        <f t="shared" si="524"/>
        <v>0.10604026845637583</v>
      </c>
      <c r="U1787" s="10">
        <f t="shared" si="525"/>
        <v>3.5570469798657717E-2</v>
      </c>
      <c r="V1787" s="10">
        <f t="shared" si="526"/>
        <v>7.1812080536912751E-2</v>
      </c>
      <c r="W1787" s="1">
        <v>2</v>
      </c>
      <c r="X1787" s="1">
        <v>7</v>
      </c>
      <c r="Y1787" s="1">
        <v>8</v>
      </c>
      <c r="Z1787" s="1">
        <v>5</v>
      </c>
      <c r="AA1787" s="8">
        <f t="shared" si="527"/>
        <v>22</v>
      </c>
      <c r="AB1787" s="10">
        <f t="shared" si="528"/>
        <v>9.0909090909090912E-2</v>
      </c>
      <c r="AC1787" s="10">
        <f t="shared" si="529"/>
        <v>0.31818181818181818</v>
      </c>
      <c r="AD1787" s="10">
        <f t="shared" si="530"/>
        <v>0.36363636363636365</v>
      </c>
      <c r="AE1787" s="10">
        <f t="shared" si="531"/>
        <v>0.22727272727272727</v>
      </c>
      <c r="AF1787" s="1">
        <v>5</v>
      </c>
      <c r="AG1787" s="1">
        <v>0</v>
      </c>
      <c r="AH1787" s="1">
        <v>0</v>
      </c>
      <c r="AI1787" s="1">
        <v>0</v>
      </c>
      <c r="AJ1787" s="1">
        <v>1</v>
      </c>
      <c r="AK1787" s="1">
        <v>0</v>
      </c>
      <c r="AL1787" s="1">
        <v>0</v>
      </c>
      <c r="AM1787" s="1">
        <v>0</v>
      </c>
      <c r="AN1787" s="1">
        <v>50</v>
      </c>
      <c r="AO1787" s="20" t="str">
        <f t="shared" si="514"/>
        <v>36-50</v>
      </c>
      <c r="AP1787" s="1">
        <v>2755</v>
      </c>
      <c r="AQ1787" s="1">
        <v>0</v>
      </c>
      <c r="AR1787" s="1">
        <v>0</v>
      </c>
      <c r="AS1787" s="1">
        <v>1</v>
      </c>
      <c r="AT1787" s="1">
        <v>0</v>
      </c>
      <c r="AU1787" s="1">
        <v>0</v>
      </c>
      <c r="AV1787" s="1">
        <v>0</v>
      </c>
      <c r="AW1787" s="1">
        <v>1</v>
      </c>
      <c r="AX1787" s="1">
        <v>0</v>
      </c>
      <c r="AY1787" s="1">
        <v>0</v>
      </c>
      <c r="AZ1787" s="1">
        <v>1276</v>
      </c>
      <c r="BA1787" s="23">
        <v>42094</v>
      </c>
      <c r="BB1787" s="25">
        <f t="shared" si="515"/>
        <v>3</v>
      </c>
      <c r="BC1787" s="25" t="str">
        <f t="shared" si="516"/>
        <v>March</v>
      </c>
      <c r="BD1787" s="25">
        <v>1</v>
      </c>
      <c r="BE1787" t="str">
        <f t="shared" si="517"/>
        <v>351,67384,High income,88,Low spender,0.00130594799952511,0,1,32,957,40,175,158,53,107,1490,0.642281879194631,0.0268456375838926,0.11744966442953,0.106040268456376,0.0355704697986577,0.0718120805369128,2,7,8,5,22,0.0909090909090909,0.318181818181818,0.363636363636364,0.227272727272727,5,0,0,0,1,0,0,0,50,36-50,2755,0,0,1,0,0,0,1,0,0,1276</v>
      </c>
    </row>
    <row r="1788" spans="1:57" ht="13.2" x14ac:dyDescent="0.25">
      <c r="A1788" s="8">
        <v>815</v>
      </c>
      <c r="B1788" s="1">
        <v>72504</v>
      </c>
      <c r="C1788" s="8" t="str">
        <f t="shared" si="518"/>
        <v>High income</v>
      </c>
      <c r="D1788" s="31">
        <v>70</v>
      </c>
      <c r="E1788" s="34" t="str">
        <f t="shared" si="519"/>
        <v>Low spender</v>
      </c>
      <c r="F1788" s="10">
        <f t="shared" si="513"/>
        <v>9.6546397440141238E-4</v>
      </c>
      <c r="G1788" s="1">
        <v>0</v>
      </c>
      <c r="H1788" s="1">
        <v>1</v>
      </c>
      <c r="I1788" s="1">
        <v>43</v>
      </c>
      <c r="J1788" s="1">
        <v>604</v>
      </c>
      <c r="K1788" s="1">
        <v>26</v>
      </c>
      <c r="L1788" s="1">
        <v>470</v>
      </c>
      <c r="M1788" s="1">
        <v>123</v>
      </c>
      <c r="N1788" s="1">
        <v>161</v>
      </c>
      <c r="O1788" s="1">
        <v>94</v>
      </c>
      <c r="P1788" s="8">
        <f t="shared" si="520"/>
        <v>1478</v>
      </c>
      <c r="Q1788" s="10">
        <f t="shared" si="521"/>
        <v>0.40866035182679294</v>
      </c>
      <c r="R1788" s="10">
        <f t="shared" si="522"/>
        <v>1.7591339648173207E-2</v>
      </c>
      <c r="S1788" s="10">
        <f t="shared" si="523"/>
        <v>0.31799729364005414</v>
      </c>
      <c r="T1788" s="10">
        <f t="shared" si="524"/>
        <v>8.3220568335588635E-2</v>
      </c>
      <c r="U1788" s="10">
        <f t="shared" si="525"/>
        <v>0.10893098782138025</v>
      </c>
      <c r="V1788" s="10">
        <f t="shared" si="526"/>
        <v>6.359945872801083E-2</v>
      </c>
      <c r="W1788" s="1">
        <v>2</v>
      </c>
      <c r="X1788" s="1">
        <v>5</v>
      </c>
      <c r="Y1788" s="1">
        <v>9</v>
      </c>
      <c r="Z1788" s="1">
        <v>6</v>
      </c>
      <c r="AA1788" s="8">
        <f t="shared" si="527"/>
        <v>22</v>
      </c>
      <c r="AB1788" s="10">
        <f t="shared" si="528"/>
        <v>9.0909090909090912E-2</v>
      </c>
      <c r="AC1788" s="10">
        <f t="shared" si="529"/>
        <v>0.22727272727272727</v>
      </c>
      <c r="AD1788" s="10">
        <f t="shared" si="530"/>
        <v>0.40909090909090912</v>
      </c>
      <c r="AE1788" s="10">
        <f t="shared" si="531"/>
        <v>0.27272727272727271</v>
      </c>
      <c r="AF1788" s="1">
        <v>2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48</v>
      </c>
      <c r="AO1788" s="20" t="str">
        <f t="shared" si="514"/>
        <v>36-50</v>
      </c>
      <c r="AP1788" s="1">
        <v>2608</v>
      </c>
      <c r="AQ1788" s="1">
        <v>0</v>
      </c>
      <c r="AR1788" s="1">
        <v>0</v>
      </c>
      <c r="AS1788" s="1">
        <v>1</v>
      </c>
      <c r="AT1788" s="1">
        <v>0</v>
      </c>
      <c r="AU1788" s="1">
        <v>0</v>
      </c>
      <c r="AV1788" s="1">
        <v>0</v>
      </c>
      <c r="AW1788" s="1">
        <v>1</v>
      </c>
      <c r="AX1788" s="1">
        <v>0</v>
      </c>
      <c r="AY1788" s="1">
        <v>0</v>
      </c>
      <c r="AZ1788" s="1">
        <v>1290</v>
      </c>
      <c r="BA1788" s="23">
        <v>42241</v>
      </c>
      <c r="BB1788" s="25">
        <f t="shared" si="515"/>
        <v>8</v>
      </c>
      <c r="BC1788" s="25" t="str">
        <f t="shared" si="516"/>
        <v>August</v>
      </c>
      <c r="BD1788" s="25">
        <v>1</v>
      </c>
      <c r="BE1788" t="str">
        <f t="shared" si="517"/>
        <v>815,72504,High income,70,Low spender,0.000965463974401412,0,1,43,604,26,470,123,161,94,1478,0.408660351826793,0.0175913396481732,0.317997293640054,0.0832205683355886,0.10893098782138,0.0635994587280108,2,5,9,6,22,0.0909090909090909,0.227272727272727,0.409090909090909,0.272727272727273,2,0,0,0,0,0,0,0,48,36-50,2608,0,0,1,0,0,0,1,0,0,1290</v>
      </c>
    </row>
    <row r="1789" spans="1:57" ht="13.2" x14ac:dyDescent="0.25">
      <c r="A1789" s="8">
        <v>397</v>
      </c>
      <c r="B1789" s="1">
        <v>63684</v>
      </c>
      <c r="C1789" s="8" t="str">
        <f t="shared" si="518"/>
        <v>High income</v>
      </c>
      <c r="D1789" s="31">
        <v>44</v>
      </c>
      <c r="E1789" s="34" t="str">
        <f t="shared" si="519"/>
        <v>Low spender</v>
      </c>
      <c r="F1789" s="10">
        <f t="shared" si="513"/>
        <v>6.9091137491363605E-4</v>
      </c>
      <c r="G1789" s="1">
        <v>0</v>
      </c>
      <c r="H1789" s="1">
        <v>1</v>
      </c>
      <c r="I1789" s="1">
        <v>61</v>
      </c>
      <c r="J1789" s="1">
        <v>575</v>
      </c>
      <c r="K1789" s="1">
        <v>80</v>
      </c>
      <c r="L1789" s="1">
        <v>428</v>
      </c>
      <c r="M1789" s="1">
        <v>208</v>
      </c>
      <c r="N1789" s="1">
        <v>93</v>
      </c>
      <c r="O1789" s="1">
        <v>80</v>
      </c>
      <c r="P1789" s="8">
        <f t="shared" si="520"/>
        <v>1464</v>
      </c>
      <c r="Q1789" s="10">
        <f t="shared" si="521"/>
        <v>0.39275956284153007</v>
      </c>
      <c r="R1789" s="10">
        <f t="shared" si="522"/>
        <v>5.4644808743169397E-2</v>
      </c>
      <c r="S1789" s="10">
        <f t="shared" si="523"/>
        <v>0.29234972677595628</v>
      </c>
      <c r="T1789" s="10">
        <f t="shared" si="524"/>
        <v>0.14207650273224043</v>
      </c>
      <c r="U1789" s="10">
        <f t="shared" si="525"/>
        <v>6.3524590163934427E-2</v>
      </c>
      <c r="V1789" s="10">
        <f t="shared" si="526"/>
        <v>5.4644808743169397E-2</v>
      </c>
      <c r="W1789" s="1">
        <v>3</v>
      </c>
      <c r="X1789" s="1">
        <v>8</v>
      </c>
      <c r="Y1789" s="1">
        <v>4</v>
      </c>
      <c r="Z1789" s="1">
        <v>8</v>
      </c>
      <c r="AA1789" s="8">
        <f t="shared" si="527"/>
        <v>23</v>
      </c>
      <c r="AB1789" s="10">
        <f t="shared" si="528"/>
        <v>0.13043478260869565</v>
      </c>
      <c r="AC1789" s="10">
        <f t="shared" si="529"/>
        <v>0.34782608695652173</v>
      </c>
      <c r="AD1789" s="10">
        <f t="shared" si="530"/>
        <v>0.17391304347826086</v>
      </c>
      <c r="AE1789" s="10">
        <f t="shared" si="531"/>
        <v>0.34782608695652173</v>
      </c>
      <c r="AF1789" s="1">
        <v>5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50</v>
      </c>
      <c r="AO1789" s="20" t="str">
        <f t="shared" si="514"/>
        <v>36-50</v>
      </c>
      <c r="AP1789" s="1">
        <v>2739</v>
      </c>
      <c r="AQ1789" s="1">
        <v>0</v>
      </c>
      <c r="AR1789" s="1">
        <v>1</v>
      </c>
      <c r="AS1789" s="1">
        <v>0</v>
      </c>
      <c r="AT1789" s="1">
        <v>0</v>
      </c>
      <c r="AU1789" s="1">
        <v>0</v>
      </c>
      <c r="AV1789" s="1">
        <v>0</v>
      </c>
      <c r="AW1789" s="1">
        <v>1</v>
      </c>
      <c r="AX1789" s="1">
        <v>0</v>
      </c>
      <c r="AY1789" s="1">
        <v>0</v>
      </c>
      <c r="AZ1789" s="1">
        <v>1304</v>
      </c>
      <c r="BA1789" s="23">
        <v>42110</v>
      </c>
      <c r="BB1789" s="25">
        <f t="shared" si="515"/>
        <v>4</v>
      </c>
      <c r="BC1789" s="25" t="str">
        <f t="shared" si="516"/>
        <v>April</v>
      </c>
      <c r="BD1789" s="25">
        <v>1</v>
      </c>
      <c r="BE1789" t="str">
        <f t="shared" si="517"/>
        <v>397,63684,High income,44,Low spender,0.000690911374913636,0,1,61,575,80,428,208,93,80,1464,0.39275956284153,0.0546448087431694,0.292349726775956,0.14207650273224,0.0635245901639344,0.0546448087431694,3,8,4,8,23,0.130434782608696,0.347826086956522,0.173913043478261,0.347826086956522,5,0,0,0,0,0,0,0,50,36-50,2739,0,1,0,0,0,0,1,0,0,1304</v>
      </c>
    </row>
    <row r="1790" spans="1:57" ht="13.2" x14ac:dyDescent="0.25">
      <c r="A1790" s="8">
        <v>1467</v>
      </c>
      <c r="B1790" s="1">
        <v>78285</v>
      </c>
      <c r="C1790" s="8" t="str">
        <f t="shared" si="518"/>
        <v>High income</v>
      </c>
      <c r="D1790" s="31">
        <v>83</v>
      </c>
      <c r="E1790" s="34" t="str">
        <f t="shared" si="519"/>
        <v>Low spender</v>
      </c>
      <c r="F1790" s="10">
        <f t="shared" si="513"/>
        <v>1.0602286517212749E-3</v>
      </c>
      <c r="G1790" s="1">
        <v>0</v>
      </c>
      <c r="H1790" s="1">
        <v>0</v>
      </c>
      <c r="I1790" s="1">
        <v>13</v>
      </c>
      <c r="J1790" s="1">
        <v>647</v>
      </c>
      <c r="K1790" s="1">
        <v>107</v>
      </c>
      <c r="L1790" s="1">
        <v>391</v>
      </c>
      <c r="M1790" s="1">
        <v>175</v>
      </c>
      <c r="N1790" s="1">
        <v>67</v>
      </c>
      <c r="O1790" s="1">
        <v>40</v>
      </c>
      <c r="P1790" s="8">
        <f t="shared" si="520"/>
        <v>1427</v>
      </c>
      <c r="Q1790" s="10">
        <f t="shared" si="521"/>
        <v>0.45339873861247371</v>
      </c>
      <c r="R1790" s="10">
        <f t="shared" si="522"/>
        <v>7.4982480728801676E-2</v>
      </c>
      <c r="S1790" s="10">
        <f t="shared" si="523"/>
        <v>0.27400140154169589</v>
      </c>
      <c r="T1790" s="10">
        <f t="shared" si="524"/>
        <v>0.12263489838822705</v>
      </c>
      <c r="U1790" s="10">
        <f t="shared" si="525"/>
        <v>4.6951646811492644E-2</v>
      </c>
      <c r="V1790" s="10">
        <f t="shared" si="526"/>
        <v>2.8030833917309039E-2</v>
      </c>
      <c r="W1790" s="1">
        <v>1</v>
      </c>
      <c r="X1790" s="1">
        <v>6</v>
      </c>
      <c r="Y1790" s="1">
        <v>4</v>
      </c>
      <c r="Z1790" s="1">
        <v>10</v>
      </c>
      <c r="AA1790" s="8">
        <f t="shared" si="527"/>
        <v>21</v>
      </c>
      <c r="AB1790" s="10">
        <f t="shared" si="528"/>
        <v>4.7619047619047616E-2</v>
      </c>
      <c r="AC1790" s="10">
        <f t="shared" si="529"/>
        <v>0.2857142857142857</v>
      </c>
      <c r="AD1790" s="10">
        <f t="shared" si="530"/>
        <v>0.19047619047619047</v>
      </c>
      <c r="AE1790" s="10">
        <f t="shared" si="531"/>
        <v>0.47619047619047616</v>
      </c>
      <c r="AF1790" s="1">
        <v>3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32</v>
      </c>
      <c r="AO1790" s="20" t="str">
        <f t="shared" si="514"/>
        <v>24-35</v>
      </c>
      <c r="AP1790" s="1">
        <v>2403</v>
      </c>
      <c r="AQ1790" s="1">
        <v>0</v>
      </c>
      <c r="AR1790" s="1">
        <v>1</v>
      </c>
      <c r="AS1790" s="1">
        <v>0</v>
      </c>
      <c r="AT1790" s="1">
        <v>0</v>
      </c>
      <c r="AU1790" s="1">
        <v>0</v>
      </c>
      <c r="AV1790" s="1">
        <v>0</v>
      </c>
      <c r="AW1790" s="1">
        <v>0</v>
      </c>
      <c r="AX1790" s="1">
        <v>1</v>
      </c>
      <c r="AY1790" s="1">
        <v>0</v>
      </c>
      <c r="AZ1790" s="1">
        <v>1347</v>
      </c>
      <c r="BA1790" s="23">
        <v>42446</v>
      </c>
      <c r="BB1790" s="25">
        <f t="shared" si="515"/>
        <v>3</v>
      </c>
      <c r="BC1790" s="25" t="str">
        <f t="shared" si="516"/>
        <v>March</v>
      </c>
      <c r="BD1790" s="25">
        <v>1</v>
      </c>
      <c r="BE1790" t="str">
        <f t="shared" si="517"/>
        <v>1467,78285,High income,83,Low spender,0.00106022865172127,0,0,13,647,107,391,175,67,40,1427,0.453398738612474,0.0749824807288017,0.274001401541696,0.122634898388227,0.0469516468114926,0.028030833917309,1,6,4,10,21,0.0476190476190476,0.285714285714286,0.19047619047619,0.476190476190476,3,0,0,0,0,0,0,0,32,24-35,2403,0,1,0,0,0,0,0,1,0,1347</v>
      </c>
    </row>
    <row r="1791" spans="1:57" ht="13.2" x14ac:dyDescent="0.25">
      <c r="A1791" s="8">
        <v>1303</v>
      </c>
      <c r="B1791" s="1">
        <v>72258</v>
      </c>
      <c r="C1791" s="8" t="str">
        <f t="shared" si="518"/>
        <v>High income</v>
      </c>
      <c r="D1791" s="31">
        <v>384</v>
      </c>
      <c r="E1791" s="34" t="str">
        <f t="shared" si="519"/>
        <v>Low spender</v>
      </c>
      <c r="F1791" s="10">
        <f t="shared" si="513"/>
        <v>5.3142904591879101E-3</v>
      </c>
      <c r="G1791" s="1">
        <v>0</v>
      </c>
      <c r="H1791" s="1">
        <v>1</v>
      </c>
      <c r="I1791" s="1">
        <v>28</v>
      </c>
      <c r="J1791" s="1">
        <v>522</v>
      </c>
      <c r="K1791" s="1">
        <v>0</v>
      </c>
      <c r="L1791" s="1">
        <v>522</v>
      </c>
      <c r="M1791" s="1">
        <v>227</v>
      </c>
      <c r="N1791" s="1">
        <v>120</v>
      </c>
      <c r="O1791" s="1">
        <v>134</v>
      </c>
      <c r="P1791" s="8">
        <f t="shared" si="520"/>
        <v>1525</v>
      </c>
      <c r="Q1791" s="10">
        <f t="shared" si="521"/>
        <v>0.34229508196721309</v>
      </c>
      <c r="R1791" s="10">
        <f t="shared" si="522"/>
        <v>0</v>
      </c>
      <c r="S1791" s="10">
        <f t="shared" si="523"/>
        <v>0.34229508196721309</v>
      </c>
      <c r="T1791" s="10">
        <f t="shared" si="524"/>
        <v>0.14885245901639343</v>
      </c>
      <c r="U1791" s="10">
        <f t="shared" si="525"/>
        <v>7.8688524590163941E-2</v>
      </c>
      <c r="V1791" s="10">
        <f t="shared" si="526"/>
        <v>8.7868852459016392E-2</v>
      </c>
      <c r="W1791" s="1">
        <v>2</v>
      </c>
      <c r="X1791" s="1">
        <v>6</v>
      </c>
      <c r="Y1791" s="1">
        <v>9</v>
      </c>
      <c r="Z1791" s="1">
        <v>5</v>
      </c>
      <c r="AA1791" s="8">
        <f t="shared" si="527"/>
        <v>22</v>
      </c>
      <c r="AB1791" s="10">
        <f t="shared" si="528"/>
        <v>9.0909090909090912E-2</v>
      </c>
      <c r="AC1791" s="10">
        <f t="shared" si="529"/>
        <v>0.27272727272727271</v>
      </c>
      <c r="AD1791" s="10">
        <f t="shared" si="530"/>
        <v>0.40909090909090912</v>
      </c>
      <c r="AE1791" s="10">
        <f t="shared" si="531"/>
        <v>0.22727272727272727</v>
      </c>
      <c r="AF1791" s="1">
        <v>2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49</v>
      </c>
      <c r="AO1791" s="20" t="str">
        <f t="shared" si="514"/>
        <v>36-50</v>
      </c>
      <c r="AP1791" s="1">
        <v>2449</v>
      </c>
      <c r="AQ1791" s="1">
        <v>0</v>
      </c>
      <c r="AR1791" s="1">
        <v>0</v>
      </c>
      <c r="AS1791" s="1">
        <v>1</v>
      </c>
      <c r="AT1791" s="1">
        <v>0</v>
      </c>
      <c r="AU1791" s="1">
        <v>0</v>
      </c>
      <c r="AV1791" s="1">
        <v>0</v>
      </c>
      <c r="AW1791" s="1">
        <v>1</v>
      </c>
      <c r="AX1791" s="1">
        <v>0</v>
      </c>
      <c r="AY1791" s="1">
        <v>0</v>
      </c>
      <c r="AZ1791" s="1">
        <v>1257</v>
      </c>
      <c r="BA1791" s="23">
        <v>42400</v>
      </c>
      <c r="BB1791" s="25">
        <f t="shared" si="515"/>
        <v>1</v>
      </c>
      <c r="BC1791" s="25" t="str">
        <f t="shared" si="516"/>
        <v>January</v>
      </c>
      <c r="BD1791" s="25">
        <v>1</v>
      </c>
      <c r="BE1791" t="str">
        <f t="shared" si="517"/>
        <v>1303,72258,High income,384,Low spender,0.00531429045918791,0,1,28,522,0,522,227,120,134,1525,0.342295081967213,0,0.342295081967213,0.148852459016393,0.0786885245901639,0.0878688524590164,2,6,9,5,22,0.0909090909090909,0.272727272727273,0.409090909090909,0.227272727272727,2,0,0,0,0,0,0,0,49,36-50,2449,0,0,1,0,0,0,1,0,0,1257</v>
      </c>
    </row>
    <row r="1792" spans="1:57" ht="13.2" x14ac:dyDescent="0.25">
      <c r="A1792" s="8">
        <v>1755</v>
      </c>
      <c r="B1792" s="1">
        <v>73356</v>
      </c>
      <c r="C1792" s="8" t="str">
        <f t="shared" si="518"/>
        <v>High income</v>
      </c>
      <c r="D1792" s="31">
        <v>1287</v>
      </c>
      <c r="E1792" s="34" t="str">
        <f t="shared" si="519"/>
        <v>High spender</v>
      </c>
      <c r="F1792" s="10">
        <f t="shared" si="513"/>
        <v>1.7544577130705053E-2</v>
      </c>
      <c r="G1792" s="1">
        <v>0</v>
      </c>
      <c r="H1792" s="1">
        <v>0</v>
      </c>
      <c r="I1792" s="1">
        <v>56</v>
      </c>
      <c r="J1792" s="1">
        <v>1050</v>
      </c>
      <c r="K1792" s="1">
        <v>14</v>
      </c>
      <c r="L1792" s="1">
        <v>322</v>
      </c>
      <c r="M1792" s="1">
        <v>0</v>
      </c>
      <c r="N1792" s="1">
        <v>14</v>
      </c>
      <c r="O1792" s="1">
        <v>112</v>
      </c>
      <c r="P1792" s="8">
        <f t="shared" si="520"/>
        <v>1512</v>
      </c>
      <c r="Q1792" s="10">
        <f t="shared" si="521"/>
        <v>0.69444444444444442</v>
      </c>
      <c r="R1792" s="10">
        <f t="shared" si="522"/>
        <v>9.2592592592592587E-3</v>
      </c>
      <c r="S1792" s="10">
        <f t="shared" si="523"/>
        <v>0.21296296296296297</v>
      </c>
      <c r="T1792" s="10">
        <f t="shared" si="524"/>
        <v>0</v>
      </c>
      <c r="U1792" s="10">
        <f t="shared" si="525"/>
        <v>9.2592592592592587E-3</v>
      </c>
      <c r="V1792" s="10">
        <f t="shared" si="526"/>
        <v>7.407407407407407E-2</v>
      </c>
      <c r="W1792" s="1">
        <v>1</v>
      </c>
      <c r="X1792" s="1">
        <v>5</v>
      </c>
      <c r="Y1792" s="1">
        <v>11</v>
      </c>
      <c r="Z1792" s="1">
        <v>5</v>
      </c>
      <c r="AA1792" s="8">
        <f t="shared" si="527"/>
        <v>22</v>
      </c>
      <c r="AB1792" s="10">
        <f t="shared" si="528"/>
        <v>4.5454545454545456E-2</v>
      </c>
      <c r="AC1792" s="10">
        <f t="shared" si="529"/>
        <v>0.22727272727272727</v>
      </c>
      <c r="AD1792" s="10">
        <f t="shared" si="530"/>
        <v>0.5</v>
      </c>
      <c r="AE1792" s="10">
        <f t="shared" si="531"/>
        <v>0.22727272727272727</v>
      </c>
      <c r="AF1792" s="1">
        <v>2</v>
      </c>
      <c r="AG1792" s="1">
        <v>1</v>
      </c>
      <c r="AH1792" s="1">
        <v>0</v>
      </c>
      <c r="AI1792" s="1">
        <v>1</v>
      </c>
      <c r="AJ1792" s="1">
        <v>0</v>
      </c>
      <c r="AK1792" s="1">
        <v>1</v>
      </c>
      <c r="AL1792" s="1">
        <v>0</v>
      </c>
      <c r="AM1792" s="1">
        <v>1</v>
      </c>
      <c r="AN1792" s="1">
        <v>36</v>
      </c>
      <c r="AO1792" s="20" t="str">
        <f t="shared" si="514"/>
        <v>36-50</v>
      </c>
      <c r="AP1792" s="1">
        <v>2302</v>
      </c>
      <c r="AQ1792" s="1">
        <v>0</v>
      </c>
      <c r="AR1792" s="1">
        <v>1</v>
      </c>
      <c r="AS1792" s="1">
        <v>0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1</v>
      </c>
      <c r="AZ1792" s="1">
        <v>1288</v>
      </c>
      <c r="BA1792" s="23">
        <v>42547</v>
      </c>
      <c r="BB1792" s="25">
        <f t="shared" si="515"/>
        <v>6</v>
      </c>
      <c r="BC1792" s="25" t="str">
        <f t="shared" si="516"/>
        <v>June</v>
      </c>
      <c r="BD1792" s="25">
        <v>1</v>
      </c>
      <c r="BE1792" t="str">
        <f t="shared" si="517"/>
        <v>1755,73356,High income,1287,High spender,0.0175445771307051,0,0,56,1050,14,322,0,14,112,1512,0.694444444444444,0.00925925925925926,0.212962962962963,0,0.00925925925925926,0.0740740740740741,1,5,11,5,22,0.0454545454545455,0.227272727272727,0.5,0.227272727272727,2,1,0,1,0,1,0,1,36,36-50,2302,0,1,0,0,0,0,0,0,1,1288</v>
      </c>
    </row>
    <row r="1793" spans="1:57" ht="13.2" x14ac:dyDescent="0.25">
      <c r="A1793" s="8">
        <v>1706</v>
      </c>
      <c r="B1793" s="1">
        <v>80589</v>
      </c>
      <c r="C1793" s="8" t="str">
        <f t="shared" si="518"/>
        <v>High income</v>
      </c>
      <c r="D1793" s="31">
        <v>961</v>
      </c>
      <c r="E1793" s="34" t="str">
        <f t="shared" si="519"/>
        <v>High spender</v>
      </c>
      <c r="F1793" s="10">
        <f t="shared" si="513"/>
        <v>1.1924704364119172E-2</v>
      </c>
      <c r="G1793" s="1">
        <v>0</v>
      </c>
      <c r="H1793" s="1">
        <v>0</v>
      </c>
      <c r="I1793" s="1">
        <v>25</v>
      </c>
      <c r="J1793" s="1">
        <v>507</v>
      </c>
      <c r="K1793" s="1">
        <v>93</v>
      </c>
      <c r="L1793" s="1">
        <v>520</v>
      </c>
      <c r="M1793" s="1">
        <v>242</v>
      </c>
      <c r="N1793" s="1">
        <v>40</v>
      </c>
      <c r="O1793" s="1">
        <v>26</v>
      </c>
      <c r="P1793" s="8">
        <f t="shared" si="520"/>
        <v>1428</v>
      </c>
      <c r="Q1793" s="10">
        <f t="shared" si="521"/>
        <v>0.3550420168067227</v>
      </c>
      <c r="R1793" s="10">
        <f t="shared" si="522"/>
        <v>6.5126050420168072E-2</v>
      </c>
      <c r="S1793" s="10">
        <f t="shared" si="523"/>
        <v>0.36414565826330531</v>
      </c>
      <c r="T1793" s="10">
        <f t="shared" si="524"/>
        <v>0.16946778711484595</v>
      </c>
      <c r="U1793" s="10">
        <f t="shared" si="525"/>
        <v>2.8011204481792718E-2</v>
      </c>
      <c r="V1793" s="10">
        <f t="shared" si="526"/>
        <v>1.8207282913165267E-2</v>
      </c>
      <c r="W1793" s="1">
        <v>1</v>
      </c>
      <c r="X1793" s="1">
        <v>5</v>
      </c>
      <c r="Y1793" s="1">
        <v>10</v>
      </c>
      <c r="Z1793" s="1">
        <v>5</v>
      </c>
      <c r="AA1793" s="8">
        <f t="shared" si="527"/>
        <v>21</v>
      </c>
      <c r="AB1793" s="10">
        <f t="shared" si="528"/>
        <v>4.7619047619047616E-2</v>
      </c>
      <c r="AC1793" s="10">
        <f t="shared" si="529"/>
        <v>0.23809523809523808</v>
      </c>
      <c r="AD1793" s="10">
        <f t="shared" si="530"/>
        <v>0.47619047619047616</v>
      </c>
      <c r="AE1793" s="10">
        <f t="shared" si="531"/>
        <v>0.23809523809523808</v>
      </c>
      <c r="AF1793" s="1">
        <v>1</v>
      </c>
      <c r="AG1793" s="1">
        <v>1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1</v>
      </c>
      <c r="AN1793" s="1">
        <v>76</v>
      </c>
      <c r="AO1793" s="20" t="str">
        <f t="shared" si="514"/>
        <v>66+</v>
      </c>
      <c r="AP1793" s="1">
        <v>2317</v>
      </c>
      <c r="AQ1793" s="1">
        <v>0</v>
      </c>
      <c r="AR1793" s="1">
        <v>1</v>
      </c>
      <c r="AS1793" s="1">
        <v>0</v>
      </c>
      <c r="AT1793" s="1">
        <v>0</v>
      </c>
      <c r="AU1793" s="1">
        <v>0</v>
      </c>
      <c r="AV1793" s="1">
        <v>0</v>
      </c>
      <c r="AW1793" s="1">
        <v>1</v>
      </c>
      <c r="AX1793" s="1">
        <v>0</v>
      </c>
      <c r="AY1793" s="1">
        <v>0</v>
      </c>
      <c r="AZ1793" s="1">
        <v>1376</v>
      </c>
      <c r="BA1793" s="23">
        <v>42532</v>
      </c>
      <c r="BB1793" s="25">
        <f t="shared" si="515"/>
        <v>6</v>
      </c>
      <c r="BC1793" s="25" t="str">
        <f t="shared" si="516"/>
        <v>June</v>
      </c>
      <c r="BD1793" s="25">
        <v>1</v>
      </c>
      <c r="BE1793" t="str">
        <f t="shared" si="517"/>
        <v>1706,80589,High income,961,High spender,0.0119247043641192,0,0,25,507,93,520,242,40,26,1428,0.355042016806723,0.0651260504201681,0.364145658263305,0.169467787114846,0.0280112044817927,0.0182072829131653,1,5,10,5,21,0.0476190476190476,0.238095238095238,0.476190476190476,0.238095238095238,1,1,0,0,0,0,0,1,76,66+,2317,0,1,0,0,0,0,1,0,0,1376</v>
      </c>
    </row>
    <row r="1794" spans="1:57" ht="13.2" x14ac:dyDescent="0.25">
      <c r="A1794" s="8">
        <v>248</v>
      </c>
      <c r="B1794" s="1">
        <v>80617</v>
      </c>
      <c r="C1794" s="8" t="str">
        <f t="shared" si="518"/>
        <v>High income</v>
      </c>
      <c r="D1794" s="31">
        <v>892</v>
      </c>
      <c r="E1794" s="34" t="str">
        <f t="shared" si="519"/>
        <v>High spender</v>
      </c>
      <c r="F1794" s="10">
        <f t="shared" ref="F1794:F1857" si="532">D1794/B1794</f>
        <v>1.1064663780592184E-2</v>
      </c>
      <c r="G1794" s="1">
        <v>0</v>
      </c>
      <c r="H1794" s="1">
        <v>0</v>
      </c>
      <c r="I1794" s="1">
        <v>42</v>
      </c>
      <c r="J1794" s="1">
        <v>594</v>
      </c>
      <c r="K1794" s="1">
        <v>51</v>
      </c>
      <c r="L1794" s="1">
        <v>631</v>
      </c>
      <c r="M1794" s="1">
        <v>72</v>
      </c>
      <c r="N1794" s="1">
        <v>55</v>
      </c>
      <c r="O1794" s="1">
        <v>32</v>
      </c>
      <c r="P1794" s="8">
        <f t="shared" si="520"/>
        <v>1435</v>
      </c>
      <c r="Q1794" s="10">
        <f t="shared" si="521"/>
        <v>0.41393728222996518</v>
      </c>
      <c r="R1794" s="10">
        <f t="shared" si="522"/>
        <v>3.5540069686411151E-2</v>
      </c>
      <c r="S1794" s="10">
        <f t="shared" si="523"/>
        <v>0.43972125435540071</v>
      </c>
      <c r="T1794" s="10">
        <f t="shared" si="524"/>
        <v>5.0174216027874564E-2</v>
      </c>
      <c r="U1794" s="10">
        <f t="shared" si="525"/>
        <v>3.8327526132404179E-2</v>
      </c>
      <c r="V1794" s="10">
        <f t="shared" si="526"/>
        <v>2.2299651567944251E-2</v>
      </c>
      <c r="W1794" s="1">
        <v>1</v>
      </c>
      <c r="X1794" s="1">
        <v>4</v>
      </c>
      <c r="Y1794" s="1">
        <v>6</v>
      </c>
      <c r="Z1794" s="1">
        <v>8</v>
      </c>
      <c r="AA1794" s="8">
        <f t="shared" si="527"/>
        <v>19</v>
      </c>
      <c r="AB1794" s="10">
        <f t="shared" si="528"/>
        <v>5.2631578947368418E-2</v>
      </c>
      <c r="AC1794" s="10">
        <f t="shared" si="529"/>
        <v>0.21052631578947367</v>
      </c>
      <c r="AD1794" s="10">
        <f t="shared" si="530"/>
        <v>0.31578947368421051</v>
      </c>
      <c r="AE1794" s="10">
        <f t="shared" si="531"/>
        <v>0.42105263157894735</v>
      </c>
      <c r="AF1794" s="1">
        <v>2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25</v>
      </c>
      <c r="AO1794" s="20" t="str">
        <f t="shared" ref="AO1794:AO1857" si="533">IF(AND(AN1794&lt;36,AN1794&gt;23), "24-35",
IF(AND(AN1794&lt;51,AN1794&gt;35), "36-50",
IF(AND(AN1794&lt;66,AN1794&gt;50), "50-65",
IF(AN1794&gt;65, "66+", "N")
)))</f>
        <v>24-35</v>
      </c>
      <c r="AP1794" s="1">
        <v>2784</v>
      </c>
      <c r="AQ1794" s="1">
        <v>0</v>
      </c>
      <c r="AR1794" s="1">
        <v>0</v>
      </c>
      <c r="AS1794" s="1">
        <v>1</v>
      </c>
      <c r="AT1794" s="1">
        <v>0</v>
      </c>
      <c r="AU1794" s="1">
        <v>0</v>
      </c>
      <c r="AV1794" s="1">
        <v>1</v>
      </c>
      <c r="AW1794" s="1">
        <v>0</v>
      </c>
      <c r="AX1794" s="1">
        <v>0</v>
      </c>
      <c r="AY1794" s="1">
        <v>0</v>
      </c>
      <c r="AZ1794" s="1">
        <v>1371</v>
      </c>
      <c r="BA1794" s="23">
        <v>42065</v>
      </c>
      <c r="BB1794" s="25">
        <f t="shared" ref="BB1794:BB1857" si="534">MONTH(BA1794)</f>
        <v>3</v>
      </c>
      <c r="BC1794" s="25" t="str">
        <f t="shared" ref="BC1794:BC1857" si="535">TEXT(BA1794,"mmmm")</f>
        <v>March</v>
      </c>
      <c r="BD1794" s="25">
        <v>1</v>
      </c>
      <c r="BE1794" t="str">
        <f t="shared" ref="BE1794:BE1857" si="536">_xlfn.TEXTJOIN(",",TRUE,A1794:AZ1794)</f>
        <v>248,80617,High income,892,High spender,0.0110646637805922,0,0,42,594,51,631,72,55,32,1435,0.413937282229965,0.0355400696864112,0.439721254355401,0.0501742160278746,0.0383275261324042,0.0222996515679443,1,4,6,8,19,0.0526315789473684,0.210526315789474,0.315789473684211,0.421052631578947,2,0,0,0,0,0,0,0,25,24-35,2784,0,0,1,0,0,1,0,0,0,1371</v>
      </c>
    </row>
    <row r="1795" spans="1:57" ht="13.2" x14ac:dyDescent="0.25">
      <c r="A1795" s="8">
        <v>1256</v>
      </c>
      <c r="B1795" s="1">
        <v>71819</v>
      </c>
      <c r="C1795" s="8" t="str">
        <f t="shared" ref="C1795:C1858" si="537">IF(B1795&lt;=AVERAGE(B:B),"Low income", "High income")</f>
        <v>High income</v>
      </c>
      <c r="D1795" s="31">
        <v>1101</v>
      </c>
      <c r="E1795" s="34" t="str">
        <f t="shared" ref="E1795:E1858" si="538">IF(D1795&lt;=AVERAGE(D:D),"Low spender", "High spender")</f>
        <v>High spender</v>
      </c>
      <c r="F1795" s="10">
        <f t="shared" si="532"/>
        <v>1.5330205098929253E-2</v>
      </c>
      <c r="G1795" s="1">
        <v>0</v>
      </c>
      <c r="H1795" s="1">
        <v>1</v>
      </c>
      <c r="I1795" s="1">
        <v>70</v>
      </c>
      <c r="J1795" s="1">
        <v>1224</v>
      </c>
      <c r="K1795" s="1">
        <v>28</v>
      </c>
      <c r="L1795" s="1">
        <v>140</v>
      </c>
      <c r="M1795" s="1">
        <v>0</v>
      </c>
      <c r="N1795" s="1">
        <v>14</v>
      </c>
      <c r="O1795" s="1">
        <v>168</v>
      </c>
      <c r="P1795" s="8">
        <f t="shared" ref="P1795:P1858" si="539">SUM(J1795:O1795)</f>
        <v>1574</v>
      </c>
      <c r="Q1795" s="10">
        <f t="shared" ref="Q1795:Q1858" si="540">IF(P1795=0,0,J1795/P1795)</f>
        <v>0.77763659466327828</v>
      </c>
      <c r="R1795" s="10">
        <f t="shared" ref="R1795:R1858" si="541">IF(P1795=0,0,K1795/P1795)</f>
        <v>1.7789072426937738E-2</v>
      </c>
      <c r="S1795" s="10">
        <f t="shared" ref="S1795:S1858" si="542">IF(P1795=0,0,L1795/P1795)</f>
        <v>8.8945362134688691E-2</v>
      </c>
      <c r="T1795" s="10">
        <f t="shared" ref="T1795:T1858" si="543">IF(P1795=0,0,M1795/P1795)</f>
        <v>0</v>
      </c>
      <c r="U1795" s="10">
        <f t="shared" ref="U1795:U1858" si="544">IF(P1795=0,0,N1795/P1795)</f>
        <v>8.8945362134688691E-3</v>
      </c>
      <c r="V1795" s="10">
        <f t="shared" ref="V1795:V1858" si="545">IF(P1795=0,0,O1795/P1795)</f>
        <v>0.10673443456162643</v>
      </c>
      <c r="W1795" s="1">
        <v>3</v>
      </c>
      <c r="X1795" s="1">
        <v>3</v>
      </c>
      <c r="Y1795" s="1">
        <v>3</v>
      </c>
      <c r="Z1795" s="1">
        <v>5</v>
      </c>
      <c r="AA1795" s="8">
        <f t="shared" ref="AA1795:AA1858" si="546">SUM(W1795:Z1795)</f>
        <v>14</v>
      </c>
      <c r="AB1795" s="10">
        <f t="shared" ref="AB1795:AB1858" si="547">IF(AA1795=0,0,W1795/AA1795)</f>
        <v>0.21428571428571427</v>
      </c>
      <c r="AC1795" s="10">
        <f t="shared" ref="AC1795:AC1858" si="548">IF(AA1795=0,0,X1795/AA1795)</f>
        <v>0.21428571428571427</v>
      </c>
      <c r="AD1795" s="10">
        <f t="shared" ref="AD1795:AD1858" si="549">IF(AA1795=0,0,Y1795/AA1795)</f>
        <v>0.21428571428571427</v>
      </c>
      <c r="AE1795" s="10">
        <f t="shared" ref="AE1795:AE1858" si="550">IF(AA1795=0,0,Z1795/AA1795)</f>
        <v>0.35714285714285715</v>
      </c>
      <c r="AF1795" s="1">
        <v>6</v>
      </c>
      <c r="AG1795" s="1">
        <v>0</v>
      </c>
      <c r="AH1795" s="1">
        <v>0</v>
      </c>
      <c r="AI1795" s="1">
        <v>0</v>
      </c>
      <c r="AJ1795" s="1">
        <v>1</v>
      </c>
      <c r="AK1795" s="1">
        <v>1</v>
      </c>
      <c r="AL1795" s="1">
        <v>0</v>
      </c>
      <c r="AM1795" s="1">
        <v>0</v>
      </c>
      <c r="AN1795" s="1">
        <v>49</v>
      </c>
      <c r="AO1795" s="20" t="str">
        <f t="shared" si="533"/>
        <v>36-50</v>
      </c>
      <c r="AP1795" s="1">
        <v>2464</v>
      </c>
      <c r="AQ1795" s="1">
        <v>0</v>
      </c>
      <c r="AR1795" s="1">
        <v>0</v>
      </c>
      <c r="AS1795" s="1">
        <v>0</v>
      </c>
      <c r="AT1795" s="1">
        <v>1</v>
      </c>
      <c r="AU1795" s="1">
        <v>0</v>
      </c>
      <c r="AV1795" s="1">
        <v>0</v>
      </c>
      <c r="AW1795" s="1">
        <v>1</v>
      </c>
      <c r="AX1795" s="1">
        <v>0</v>
      </c>
      <c r="AY1795" s="1">
        <v>0</v>
      </c>
      <c r="AZ1795" s="1">
        <v>1238</v>
      </c>
      <c r="BA1795" s="23">
        <v>42385</v>
      </c>
      <c r="BB1795" s="25">
        <f t="shared" si="534"/>
        <v>1</v>
      </c>
      <c r="BC1795" s="25" t="str">
        <f t="shared" si="535"/>
        <v>January</v>
      </c>
      <c r="BD1795" s="25">
        <v>1</v>
      </c>
      <c r="BE1795" t="str">
        <f t="shared" si="536"/>
        <v>1256,71819,High income,1101,High spender,0.0153302050989293,0,1,70,1224,28,140,0,14,168,1574,0.777636594663278,0.0177890724269377,0.0889453621346887,0,0.00889453621346887,0.106734434561626,3,3,3,5,14,0.214285714285714,0.214285714285714,0.214285714285714,0.357142857142857,6,0,0,0,1,1,0,0,49,36-50,2464,0,0,0,1,0,0,1,0,0,1238</v>
      </c>
    </row>
    <row r="1796" spans="1:57" ht="13.2" x14ac:dyDescent="0.25">
      <c r="A1796" s="8">
        <v>210</v>
      </c>
      <c r="B1796" s="1">
        <v>63120</v>
      </c>
      <c r="C1796" s="8" t="str">
        <f t="shared" si="537"/>
        <v>High income</v>
      </c>
      <c r="D1796" s="31">
        <v>38</v>
      </c>
      <c r="E1796" s="34" t="str">
        <f t="shared" si="538"/>
        <v>Low spender</v>
      </c>
      <c r="F1796" s="10">
        <f t="shared" si="532"/>
        <v>6.0202788339670473E-4</v>
      </c>
      <c r="G1796" s="1">
        <v>0</v>
      </c>
      <c r="H1796" s="1">
        <v>1</v>
      </c>
      <c r="I1796" s="1">
        <v>53</v>
      </c>
      <c r="J1796" s="1">
        <v>965</v>
      </c>
      <c r="K1796" s="1">
        <v>69</v>
      </c>
      <c r="L1796" s="1">
        <v>279</v>
      </c>
      <c r="M1796" s="1">
        <v>54</v>
      </c>
      <c r="N1796" s="1">
        <v>41</v>
      </c>
      <c r="O1796" s="1">
        <v>69</v>
      </c>
      <c r="P1796" s="8">
        <f t="shared" si="539"/>
        <v>1477</v>
      </c>
      <c r="Q1796" s="10">
        <f t="shared" si="540"/>
        <v>0.6533513879485443</v>
      </c>
      <c r="R1796" s="10">
        <f t="shared" si="541"/>
        <v>4.6716316858496955E-2</v>
      </c>
      <c r="S1796" s="10">
        <f t="shared" si="542"/>
        <v>0.1888964116452268</v>
      </c>
      <c r="T1796" s="10">
        <f t="shared" si="543"/>
        <v>3.6560595802301962E-2</v>
      </c>
      <c r="U1796" s="10">
        <f t="shared" si="544"/>
        <v>2.7758970886932972E-2</v>
      </c>
      <c r="V1796" s="10">
        <f t="shared" si="545"/>
        <v>4.6716316858496955E-2</v>
      </c>
      <c r="W1796" s="1">
        <v>5</v>
      </c>
      <c r="X1796" s="1">
        <v>8</v>
      </c>
      <c r="Y1796" s="1">
        <v>4</v>
      </c>
      <c r="Z1796" s="1">
        <v>9</v>
      </c>
      <c r="AA1796" s="8">
        <f t="shared" si="546"/>
        <v>26</v>
      </c>
      <c r="AB1796" s="10">
        <f t="shared" si="547"/>
        <v>0.19230769230769232</v>
      </c>
      <c r="AC1796" s="10">
        <f t="shared" si="548"/>
        <v>0.30769230769230771</v>
      </c>
      <c r="AD1796" s="10">
        <f t="shared" si="549"/>
        <v>0.15384615384615385</v>
      </c>
      <c r="AE1796" s="10">
        <f t="shared" si="550"/>
        <v>0.34615384615384615</v>
      </c>
      <c r="AF1796" s="1">
        <v>7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1</v>
      </c>
      <c r="AN1796" s="1">
        <v>70</v>
      </c>
      <c r="AO1796" s="20" t="str">
        <f t="shared" si="533"/>
        <v>66+</v>
      </c>
      <c r="AP1796" s="1">
        <v>2798</v>
      </c>
      <c r="AQ1796" s="1">
        <v>1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1</v>
      </c>
      <c r="AY1796" s="1">
        <v>0</v>
      </c>
      <c r="AZ1796" s="1">
        <v>1339</v>
      </c>
      <c r="BA1796" s="23">
        <v>42051</v>
      </c>
      <c r="BB1796" s="25">
        <f t="shared" si="534"/>
        <v>2</v>
      </c>
      <c r="BC1796" s="25" t="str">
        <f t="shared" si="535"/>
        <v>February</v>
      </c>
      <c r="BD1796" s="25">
        <v>1</v>
      </c>
      <c r="BE1796" t="str">
        <f t="shared" si="536"/>
        <v>210,63120,High income,38,Low spender,0.000602027883396705,0,1,53,965,69,279,54,41,69,1477,0.653351387948544,0.046716316858497,0.188896411645227,0.036560595802302,0.027758970886933,0.046716316858497,5,8,4,9,26,0.192307692307692,0.307692307692308,0.153846153846154,0.346153846153846,7,0,0,0,0,0,0,1,70,66+,2798,1,0,0,0,0,0,0,1,0,1339</v>
      </c>
    </row>
    <row r="1797" spans="1:57" ht="13.2" x14ac:dyDescent="0.25">
      <c r="A1797" s="8">
        <v>1539</v>
      </c>
      <c r="B1797" s="1">
        <v>86429</v>
      </c>
      <c r="C1797" s="8" t="str">
        <f t="shared" si="537"/>
        <v>High income</v>
      </c>
      <c r="D1797" s="31">
        <v>970</v>
      </c>
      <c r="E1797" s="34" t="str">
        <f t="shared" si="538"/>
        <v>High spender</v>
      </c>
      <c r="F1797" s="10">
        <f t="shared" si="532"/>
        <v>1.1223084844207384E-2</v>
      </c>
      <c r="G1797" s="1">
        <v>0</v>
      </c>
      <c r="H1797" s="1">
        <v>0</v>
      </c>
      <c r="I1797" s="1">
        <v>10</v>
      </c>
      <c r="J1797" s="1">
        <v>464</v>
      </c>
      <c r="K1797" s="1">
        <v>28</v>
      </c>
      <c r="L1797" s="1">
        <v>873</v>
      </c>
      <c r="M1797" s="1">
        <v>29</v>
      </c>
      <c r="N1797" s="1">
        <v>18</v>
      </c>
      <c r="O1797" s="1">
        <v>37</v>
      </c>
      <c r="P1797" s="8">
        <f t="shared" si="539"/>
        <v>1449</v>
      </c>
      <c r="Q1797" s="10">
        <f t="shared" si="540"/>
        <v>0.32022084195997241</v>
      </c>
      <c r="R1797" s="10">
        <f t="shared" si="541"/>
        <v>1.932367149758454E-2</v>
      </c>
      <c r="S1797" s="10">
        <f t="shared" si="542"/>
        <v>0.60248447204968947</v>
      </c>
      <c r="T1797" s="10">
        <f t="shared" si="543"/>
        <v>2.0013802622498276E-2</v>
      </c>
      <c r="U1797" s="10">
        <f t="shared" si="544"/>
        <v>1.2422360248447204E-2</v>
      </c>
      <c r="V1797" s="10">
        <f t="shared" si="545"/>
        <v>2.5534851621808144E-2</v>
      </c>
      <c r="W1797" s="1">
        <v>0</v>
      </c>
      <c r="X1797" s="1">
        <v>7</v>
      </c>
      <c r="Y1797" s="1">
        <v>4</v>
      </c>
      <c r="Z1797" s="1">
        <v>7</v>
      </c>
      <c r="AA1797" s="8">
        <f t="shared" si="546"/>
        <v>18</v>
      </c>
      <c r="AB1797" s="10">
        <f t="shared" si="547"/>
        <v>0</v>
      </c>
      <c r="AC1797" s="10">
        <f t="shared" si="548"/>
        <v>0.3888888888888889</v>
      </c>
      <c r="AD1797" s="10">
        <f t="shared" si="549"/>
        <v>0.22222222222222221</v>
      </c>
      <c r="AE1797" s="10">
        <f t="shared" si="550"/>
        <v>0.3888888888888889</v>
      </c>
      <c r="AF1797" s="1">
        <v>2</v>
      </c>
      <c r="AG1797" s="1">
        <v>1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1</v>
      </c>
      <c r="AN1797" s="1">
        <v>59</v>
      </c>
      <c r="AO1797" s="20" t="str">
        <f t="shared" si="533"/>
        <v>50-65</v>
      </c>
      <c r="AP1797" s="1">
        <v>2379</v>
      </c>
      <c r="AQ1797" s="1">
        <v>0</v>
      </c>
      <c r="AR1797" s="1">
        <v>0</v>
      </c>
      <c r="AS1797" s="1">
        <v>1</v>
      </c>
      <c r="AT1797" s="1">
        <v>0</v>
      </c>
      <c r="AU1797" s="1">
        <v>0</v>
      </c>
      <c r="AV1797" s="1">
        <v>0</v>
      </c>
      <c r="AW1797" s="1">
        <v>1</v>
      </c>
      <c r="AX1797" s="1">
        <v>0</v>
      </c>
      <c r="AY1797" s="1">
        <v>0</v>
      </c>
      <c r="AZ1797" s="1">
        <v>1375</v>
      </c>
      <c r="BA1797" s="23">
        <v>42470</v>
      </c>
      <c r="BB1797" s="25">
        <f t="shared" si="534"/>
        <v>4</v>
      </c>
      <c r="BC1797" s="25" t="str">
        <f t="shared" si="535"/>
        <v>April</v>
      </c>
      <c r="BD1797" s="25">
        <v>1</v>
      </c>
      <c r="BE1797" t="str">
        <f t="shared" si="536"/>
        <v>1539,86429,High income,970,High spender,0.0112230848442074,0,0,10,464,28,873,29,18,37,1449,0.320220841959972,0.0193236714975845,0.602484472049689,0.0200138026224983,0.0124223602484472,0.0255348516218081,0,7,4,7,18,0,0.388888888888889,0.222222222222222,0.388888888888889,2,1,0,0,0,0,0,1,59,50-65,2379,0,0,1,0,0,0,1,0,0,1375</v>
      </c>
    </row>
    <row r="1798" spans="1:57" ht="13.2" x14ac:dyDescent="0.25">
      <c r="A1798" s="8">
        <v>423</v>
      </c>
      <c r="B1798" s="1">
        <v>75693</v>
      </c>
      <c r="C1798" s="8" t="str">
        <f t="shared" si="537"/>
        <v>High income</v>
      </c>
      <c r="D1798" s="31">
        <v>1182</v>
      </c>
      <c r="E1798" s="34" t="str">
        <f t="shared" si="538"/>
        <v>High spender</v>
      </c>
      <c r="F1798" s="10">
        <f t="shared" si="532"/>
        <v>1.5615710831913123E-2</v>
      </c>
      <c r="G1798" s="1">
        <v>0</v>
      </c>
      <c r="H1798" s="1">
        <v>0</v>
      </c>
      <c r="I1798" s="1">
        <v>10</v>
      </c>
      <c r="J1798" s="1">
        <v>797</v>
      </c>
      <c r="K1798" s="1">
        <v>153</v>
      </c>
      <c r="L1798" s="1">
        <v>293</v>
      </c>
      <c r="M1798" s="1">
        <v>72</v>
      </c>
      <c r="N1798" s="1">
        <v>97</v>
      </c>
      <c r="O1798" s="1">
        <v>30</v>
      </c>
      <c r="P1798" s="8">
        <f t="shared" si="539"/>
        <v>1442</v>
      </c>
      <c r="Q1798" s="10">
        <f t="shared" si="540"/>
        <v>0.55270457697642161</v>
      </c>
      <c r="R1798" s="10">
        <f t="shared" si="541"/>
        <v>0.10610263522884882</v>
      </c>
      <c r="S1798" s="10">
        <f t="shared" si="542"/>
        <v>0.20319001386962551</v>
      </c>
      <c r="T1798" s="10">
        <f t="shared" si="543"/>
        <v>4.9930651872399444E-2</v>
      </c>
      <c r="U1798" s="10">
        <f t="shared" si="544"/>
        <v>6.7267683772538139E-2</v>
      </c>
      <c r="V1798" s="10">
        <f t="shared" si="545"/>
        <v>2.0804438280166437E-2</v>
      </c>
      <c r="W1798" s="1">
        <v>1</v>
      </c>
      <c r="X1798" s="1">
        <v>11</v>
      </c>
      <c r="Y1798" s="1">
        <v>4</v>
      </c>
      <c r="Z1798" s="1">
        <v>6</v>
      </c>
      <c r="AA1798" s="8">
        <f t="shared" si="546"/>
        <v>22</v>
      </c>
      <c r="AB1798" s="10">
        <f t="shared" si="547"/>
        <v>4.5454545454545456E-2</v>
      </c>
      <c r="AC1798" s="10">
        <f t="shared" si="548"/>
        <v>0.5</v>
      </c>
      <c r="AD1798" s="10">
        <f t="shared" si="549"/>
        <v>0.18181818181818182</v>
      </c>
      <c r="AE1798" s="10">
        <f t="shared" si="550"/>
        <v>0.27272727272727271</v>
      </c>
      <c r="AF1798" s="1">
        <v>4</v>
      </c>
      <c r="AG1798" s="1">
        <v>1</v>
      </c>
      <c r="AH1798" s="1">
        <v>0</v>
      </c>
      <c r="AI1798" s="1">
        <v>0</v>
      </c>
      <c r="AJ1798" s="1">
        <v>1</v>
      </c>
      <c r="AK1798" s="1">
        <v>1</v>
      </c>
      <c r="AL1798" s="1">
        <v>0</v>
      </c>
      <c r="AM1798" s="1">
        <v>1</v>
      </c>
      <c r="AN1798" s="1">
        <v>52</v>
      </c>
      <c r="AO1798" s="20" t="str">
        <f t="shared" si="533"/>
        <v>50-65</v>
      </c>
      <c r="AP1798" s="1">
        <v>2729</v>
      </c>
      <c r="AQ1798" s="1">
        <v>1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1</v>
      </c>
      <c r="AX1798" s="1">
        <v>0</v>
      </c>
      <c r="AY1798" s="1">
        <v>0</v>
      </c>
      <c r="AZ1798" s="1">
        <v>1382</v>
      </c>
      <c r="BA1798" s="23">
        <v>42120</v>
      </c>
      <c r="BB1798" s="25">
        <f t="shared" si="534"/>
        <v>4</v>
      </c>
      <c r="BC1798" s="25" t="str">
        <f t="shared" si="535"/>
        <v>April</v>
      </c>
      <c r="BD1798" s="25">
        <v>1</v>
      </c>
      <c r="BE1798" t="str">
        <f t="shared" si="536"/>
        <v>423,75693,High income,1182,High spender,0.0156157108319131,0,0,10,797,153,293,72,97,30,1442,0.552704576976422,0.106102635228849,0.203190013869626,0.0499306518723994,0.0672676837725381,0.0208044382801664,1,11,4,6,22,0.0454545454545455,0.5,0.181818181818182,0.272727272727273,4,1,0,0,1,1,0,1,52,50-65,2729,1,0,0,0,0,0,1,0,0,1382</v>
      </c>
    </row>
    <row r="1799" spans="1:57" ht="13.2" x14ac:dyDescent="0.25">
      <c r="A1799" s="8">
        <v>1654</v>
      </c>
      <c r="B1799" s="1">
        <v>83443</v>
      </c>
      <c r="C1799" s="8" t="str">
        <f t="shared" si="537"/>
        <v>High income</v>
      </c>
      <c r="D1799" s="31">
        <v>37</v>
      </c>
      <c r="E1799" s="34" t="str">
        <f t="shared" si="538"/>
        <v>Low spender</v>
      </c>
      <c r="F1799" s="10">
        <f t="shared" si="532"/>
        <v>4.4341646393346356E-4</v>
      </c>
      <c r="G1799" s="1">
        <v>0</v>
      </c>
      <c r="H1799" s="1">
        <v>0</v>
      </c>
      <c r="I1799" s="1">
        <v>89</v>
      </c>
      <c r="J1799" s="1">
        <v>518</v>
      </c>
      <c r="K1799" s="1">
        <v>42</v>
      </c>
      <c r="L1799" s="1">
        <v>742</v>
      </c>
      <c r="M1799" s="1">
        <v>55</v>
      </c>
      <c r="N1799" s="1">
        <v>56</v>
      </c>
      <c r="O1799" s="1">
        <v>84</v>
      </c>
      <c r="P1799" s="8">
        <f t="shared" si="539"/>
        <v>1497</v>
      </c>
      <c r="Q1799" s="10">
        <f t="shared" si="540"/>
        <v>0.34602538410153638</v>
      </c>
      <c r="R1799" s="10">
        <f t="shared" si="541"/>
        <v>2.8056112224448898E-2</v>
      </c>
      <c r="S1799" s="10">
        <f t="shared" si="542"/>
        <v>0.4956579826319305</v>
      </c>
      <c r="T1799" s="10">
        <f t="shared" si="543"/>
        <v>3.674014696058784E-2</v>
      </c>
      <c r="U1799" s="10">
        <f t="shared" si="544"/>
        <v>3.7408149632598531E-2</v>
      </c>
      <c r="V1799" s="10">
        <f t="shared" si="545"/>
        <v>5.6112224448897796E-2</v>
      </c>
      <c r="W1799" s="1">
        <v>1</v>
      </c>
      <c r="X1799" s="1">
        <v>6</v>
      </c>
      <c r="Y1799" s="1">
        <v>10</v>
      </c>
      <c r="Z1799" s="1">
        <v>5</v>
      </c>
      <c r="AA1799" s="8">
        <f t="shared" si="546"/>
        <v>22</v>
      </c>
      <c r="AB1799" s="10">
        <f t="shared" si="547"/>
        <v>4.5454545454545456E-2</v>
      </c>
      <c r="AC1799" s="10">
        <f t="shared" si="548"/>
        <v>0.27272727272727271</v>
      </c>
      <c r="AD1799" s="10">
        <f t="shared" si="549"/>
        <v>0.45454545454545453</v>
      </c>
      <c r="AE1799" s="10">
        <f t="shared" si="550"/>
        <v>0.22727272727272727</v>
      </c>
      <c r="AF1799" s="1">
        <v>2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48</v>
      </c>
      <c r="AO1799" s="20" t="str">
        <f t="shared" si="533"/>
        <v>36-50</v>
      </c>
      <c r="AP1799" s="1">
        <v>2339</v>
      </c>
      <c r="AQ1799" s="1">
        <v>0</v>
      </c>
      <c r="AR1799" s="1">
        <v>0</v>
      </c>
      <c r="AS1799" s="1">
        <v>0</v>
      </c>
      <c r="AT1799" s="1">
        <v>1</v>
      </c>
      <c r="AU1799" s="1">
        <v>0</v>
      </c>
      <c r="AV1799" s="1">
        <v>0</v>
      </c>
      <c r="AW1799" s="1">
        <v>0</v>
      </c>
      <c r="AX1799" s="1">
        <v>0</v>
      </c>
      <c r="AY1799" s="1">
        <v>1</v>
      </c>
      <c r="AZ1799" s="1">
        <v>1329</v>
      </c>
      <c r="BA1799" s="23">
        <v>42510</v>
      </c>
      <c r="BB1799" s="25">
        <f t="shared" si="534"/>
        <v>5</v>
      </c>
      <c r="BC1799" s="25" t="str">
        <f t="shared" si="535"/>
        <v>May</v>
      </c>
      <c r="BD1799" s="25">
        <v>1</v>
      </c>
      <c r="BE1799" t="str">
        <f t="shared" si="536"/>
        <v>1654,83443,High income,37,Low spender,0.000443416463933464,0,0,89,518,42,742,55,56,84,1497,0.346025384101536,0.0280561122244489,0.495657982631931,0.0367401469605878,0.0374081496325985,0.0561122244488978,1,6,10,5,22,0.0454545454545455,0.272727272727273,0.454545454545455,0.227272727272727,2,0,0,0,0,0,0,0,48,36-50,2339,0,0,0,1,0,0,0,0,1,1329</v>
      </c>
    </row>
    <row r="1800" spans="1:57" ht="13.2" x14ac:dyDescent="0.25">
      <c r="A1800" s="8">
        <v>824</v>
      </c>
      <c r="B1800" s="1">
        <v>72217</v>
      </c>
      <c r="C1800" s="8" t="str">
        <f t="shared" si="537"/>
        <v>High income</v>
      </c>
      <c r="D1800" s="31">
        <v>96</v>
      </c>
      <c r="E1800" s="34" t="str">
        <f t="shared" si="538"/>
        <v>Low spender</v>
      </c>
      <c r="F1800" s="10">
        <f t="shared" si="532"/>
        <v>1.3293268897904926E-3</v>
      </c>
      <c r="G1800" s="1">
        <v>0</v>
      </c>
      <c r="H1800" s="1">
        <v>0</v>
      </c>
      <c r="I1800" s="1">
        <v>93</v>
      </c>
      <c r="J1800" s="1">
        <v>816</v>
      </c>
      <c r="K1800" s="1">
        <v>42</v>
      </c>
      <c r="L1800" s="1">
        <v>450</v>
      </c>
      <c r="M1800" s="1">
        <v>55</v>
      </c>
      <c r="N1800" s="1">
        <v>56</v>
      </c>
      <c r="O1800" s="1">
        <v>154</v>
      </c>
      <c r="P1800" s="8">
        <f t="shared" si="539"/>
        <v>1573</v>
      </c>
      <c r="Q1800" s="10">
        <f t="shared" si="540"/>
        <v>0.51875397329942785</v>
      </c>
      <c r="R1800" s="10">
        <f t="shared" si="541"/>
        <v>2.6700572155117609E-2</v>
      </c>
      <c r="S1800" s="10">
        <f t="shared" si="542"/>
        <v>0.28607755880483154</v>
      </c>
      <c r="T1800" s="10">
        <f t="shared" si="543"/>
        <v>3.4965034965034968E-2</v>
      </c>
      <c r="U1800" s="10">
        <f t="shared" si="544"/>
        <v>3.5600762873490149E-2</v>
      </c>
      <c r="V1800" s="10">
        <f t="shared" si="545"/>
        <v>9.7902097902097904E-2</v>
      </c>
      <c r="W1800" s="1">
        <v>1</v>
      </c>
      <c r="X1800" s="1">
        <v>3</v>
      </c>
      <c r="Y1800" s="1">
        <v>10</v>
      </c>
      <c r="Z1800" s="1">
        <v>8</v>
      </c>
      <c r="AA1800" s="8">
        <f t="shared" si="546"/>
        <v>22</v>
      </c>
      <c r="AB1800" s="10">
        <f t="shared" si="547"/>
        <v>4.5454545454545456E-2</v>
      </c>
      <c r="AC1800" s="10">
        <f t="shared" si="548"/>
        <v>0.13636363636363635</v>
      </c>
      <c r="AD1800" s="10">
        <f t="shared" si="549"/>
        <v>0.45454545454545453</v>
      </c>
      <c r="AE1800" s="10">
        <f t="shared" si="550"/>
        <v>0.36363636363636365</v>
      </c>
      <c r="AF1800" s="1">
        <v>2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58</v>
      </c>
      <c r="AO1800" s="20" t="str">
        <f t="shared" si="533"/>
        <v>50-65</v>
      </c>
      <c r="AP1800" s="1">
        <v>2604</v>
      </c>
      <c r="AQ1800" s="1">
        <v>0</v>
      </c>
      <c r="AR1800" s="1">
        <v>0</v>
      </c>
      <c r="AS1800" s="1">
        <v>1</v>
      </c>
      <c r="AT1800" s="1">
        <v>0</v>
      </c>
      <c r="AU1800" s="1">
        <v>0</v>
      </c>
      <c r="AV1800" s="1">
        <v>0</v>
      </c>
      <c r="AW1800" s="1">
        <v>0</v>
      </c>
      <c r="AX1800" s="1">
        <v>1</v>
      </c>
      <c r="AY1800" s="1">
        <v>0</v>
      </c>
      <c r="AZ1800" s="1">
        <v>1265</v>
      </c>
      <c r="BA1800" s="23">
        <v>42245</v>
      </c>
      <c r="BB1800" s="25">
        <f t="shared" si="534"/>
        <v>8</v>
      </c>
      <c r="BC1800" s="25" t="str">
        <f t="shared" si="535"/>
        <v>August</v>
      </c>
      <c r="BD1800" s="25">
        <v>1</v>
      </c>
      <c r="BE1800" t="str">
        <f t="shared" si="536"/>
        <v>824,72217,High income,96,Low spender,0.00132932688979049,0,0,93,816,42,450,55,56,154,1573,0.518753973299428,0.0267005721551176,0.286077558804832,0.034965034965035,0.0356007628734901,0.0979020979020979,1,3,10,8,22,0.0454545454545455,0.136363636363636,0.454545454545455,0.363636363636364,2,0,0,0,0,0,0,0,58,50-65,2604,0,0,1,0,0,0,0,1,0,1265</v>
      </c>
    </row>
    <row r="1801" spans="1:57" ht="13.2" x14ac:dyDescent="0.25">
      <c r="A1801" s="8">
        <v>369</v>
      </c>
      <c r="B1801" s="1">
        <v>67369</v>
      </c>
      <c r="C1801" s="8" t="str">
        <f t="shared" si="537"/>
        <v>High income</v>
      </c>
      <c r="D1801" s="31">
        <v>497</v>
      </c>
      <c r="E1801" s="34" t="str">
        <f t="shared" si="538"/>
        <v>Low spender</v>
      </c>
      <c r="F1801" s="10">
        <f t="shared" si="532"/>
        <v>7.377280351496979E-3</v>
      </c>
      <c r="G1801" s="1">
        <v>0</v>
      </c>
      <c r="H1801" s="1">
        <v>1</v>
      </c>
      <c r="I1801" s="1">
        <v>81</v>
      </c>
      <c r="J1801" s="1">
        <v>1298</v>
      </c>
      <c r="K1801" s="1">
        <v>0</v>
      </c>
      <c r="L1801" s="1">
        <v>70</v>
      </c>
      <c r="M1801" s="1">
        <v>37</v>
      </c>
      <c r="N1801" s="1">
        <v>14</v>
      </c>
      <c r="O1801" s="1">
        <v>42</v>
      </c>
      <c r="P1801" s="8">
        <f t="shared" si="539"/>
        <v>1461</v>
      </c>
      <c r="Q1801" s="10">
        <f t="shared" si="540"/>
        <v>0.8884325804243669</v>
      </c>
      <c r="R1801" s="10">
        <f t="shared" si="541"/>
        <v>0</v>
      </c>
      <c r="S1801" s="10">
        <f t="shared" si="542"/>
        <v>4.791238877481177E-2</v>
      </c>
      <c r="T1801" s="10">
        <f t="shared" si="543"/>
        <v>2.5325119780971937E-2</v>
      </c>
      <c r="U1801" s="10">
        <f t="shared" si="544"/>
        <v>9.5824777549623538E-3</v>
      </c>
      <c r="V1801" s="10">
        <f t="shared" si="545"/>
        <v>2.8747433264887063E-2</v>
      </c>
      <c r="W1801" s="1">
        <v>4</v>
      </c>
      <c r="X1801" s="1">
        <v>7</v>
      </c>
      <c r="Y1801" s="1">
        <v>4</v>
      </c>
      <c r="Z1801" s="1">
        <v>10</v>
      </c>
      <c r="AA1801" s="8">
        <f t="shared" si="546"/>
        <v>25</v>
      </c>
      <c r="AB1801" s="10">
        <f t="shared" si="547"/>
        <v>0.16</v>
      </c>
      <c r="AC1801" s="10">
        <f t="shared" si="548"/>
        <v>0.28000000000000003</v>
      </c>
      <c r="AD1801" s="10">
        <f t="shared" si="549"/>
        <v>0.16</v>
      </c>
      <c r="AE1801" s="10">
        <f t="shared" si="550"/>
        <v>0.4</v>
      </c>
      <c r="AF1801" s="1">
        <v>4</v>
      </c>
      <c r="AG1801" s="1">
        <v>0</v>
      </c>
      <c r="AH1801" s="1">
        <v>0</v>
      </c>
      <c r="AI1801" s="1">
        <v>0</v>
      </c>
      <c r="AJ1801" s="1">
        <v>1</v>
      </c>
      <c r="AK1801" s="1">
        <v>1</v>
      </c>
      <c r="AL1801" s="1">
        <v>0</v>
      </c>
      <c r="AM1801" s="1">
        <v>1</v>
      </c>
      <c r="AN1801" s="1">
        <v>51</v>
      </c>
      <c r="AO1801" s="20" t="str">
        <f t="shared" si="533"/>
        <v>50-65</v>
      </c>
      <c r="AP1801" s="1">
        <v>2748</v>
      </c>
      <c r="AQ1801" s="1">
        <v>0</v>
      </c>
      <c r="AR1801" s="1">
        <v>0</v>
      </c>
      <c r="AS1801" s="1">
        <v>0</v>
      </c>
      <c r="AT1801" s="1">
        <v>0</v>
      </c>
      <c r="AU1801" s="1">
        <v>1</v>
      </c>
      <c r="AV1801" s="1">
        <v>0</v>
      </c>
      <c r="AW1801" s="1">
        <v>0</v>
      </c>
      <c r="AX1801" s="1">
        <v>1</v>
      </c>
      <c r="AY1801" s="1">
        <v>0</v>
      </c>
      <c r="AZ1801" s="1">
        <v>1377</v>
      </c>
      <c r="BA1801" s="23">
        <v>42101</v>
      </c>
      <c r="BB1801" s="25">
        <f t="shared" si="534"/>
        <v>4</v>
      </c>
      <c r="BC1801" s="25" t="str">
        <f t="shared" si="535"/>
        <v>April</v>
      </c>
      <c r="BD1801" s="25">
        <v>1</v>
      </c>
      <c r="BE1801" t="str">
        <f t="shared" si="536"/>
        <v>369,67369,High income,497,Low spender,0.00737728035149698,0,1,81,1298,0,70,37,14,42,1461,0.888432580424367,0,0.0479123887748118,0.0253251197809719,0.00958247775496235,0.0287474332648871,4,7,4,10,25,0.16,0.28,0.16,0.4,4,0,0,0,1,1,0,1,51,50-65,2748,0,0,0,0,1,0,0,1,0,1377</v>
      </c>
    </row>
    <row r="1802" spans="1:57" ht="13.2" x14ac:dyDescent="0.25">
      <c r="A1802" s="8">
        <v>99</v>
      </c>
      <c r="B1802" s="1">
        <v>68142</v>
      </c>
      <c r="C1802" s="8" t="str">
        <f t="shared" si="537"/>
        <v>High income</v>
      </c>
      <c r="D1802" s="31">
        <v>8</v>
      </c>
      <c r="E1802" s="34" t="str">
        <f t="shared" si="538"/>
        <v>Low spender</v>
      </c>
      <c r="F1802" s="10">
        <f t="shared" si="532"/>
        <v>1.1740189604062105E-4</v>
      </c>
      <c r="G1802" s="1">
        <v>0</v>
      </c>
      <c r="H1802" s="1">
        <v>1</v>
      </c>
      <c r="I1802" s="1">
        <v>96</v>
      </c>
      <c r="J1802" s="1">
        <v>897</v>
      </c>
      <c r="K1802" s="1">
        <v>126</v>
      </c>
      <c r="L1802" s="1">
        <v>196</v>
      </c>
      <c r="M1802" s="1">
        <v>91</v>
      </c>
      <c r="N1802" s="1">
        <v>112</v>
      </c>
      <c r="O1802" s="1">
        <v>37</v>
      </c>
      <c r="P1802" s="8">
        <f t="shared" si="539"/>
        <v>1459</v>
      </c>
      <c r="Q1802" s="10">
        <f t="shared" si="540"/>
        <v>0.61480466072652507</v>
      </c>
      <c r="R1802" s="10">
        <f t="shared" si="541"/>
        <v>8.636052090472926E-2</v>
      </c>
      <c r="S1802" s="10">
        <f t="shared" si="542"/>
        <v>0.1343385880740233</v>
      </c>
      <c r="T1802" s="10">
        <f t="shared" si="543"/>
        <v>6.2371487320082249E-2</v>
      </c>
      <c r="U1802" s="10">
        <f t="shared" si="544"/>
        <v>7.6764907470870461E-2</v>
      </c>
      <c r="V1802" s="10">
        <f t="shared" si="545"/>
        <v>2.5359835503769704E-2</v>
      </c>
      <c r="W1802" s="1">
        <v>3</v>
      </c>
      <c r="X1802" s="1">
        <v>10</v>
      </c>
      <c r="Y1802" s="1">
        <v>4</v>
      </c>
      <c r="Z1802" s="1">
        <v>7</v>
      </c>
      <c r="AA1802" s="8">
        <f t="shared" si="546"/>
        <v>24</v>
      </c>
      <c r="AB1802" s="10">
        <f t="shared" si="547"/>
        <v>0.125</v>
      </c>
      <c r="AC1802" s="10">
        <f t="shared" si="548"/>
        <v>0.41666666666666669</v>
      </c>
      <c r="AD1802" s="10">
        <f t="shared" si="549"/>
        <v>0.16666666666666666</v>
      </c>
      <c r="AE1802" s="10">
        <f t="shared" si="550"/>
        <v>0.29166666666666669</v>
      </c>
      <c r="AF1802" s="1">
        <v>6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56</v>
      </c>
      <c r="AO1802" s="20" t="str">
        <f t="shared" si="533"/>
        <v>50-65</v>
      </c>
      <c r="AP1802" s="1">
        <v>2828</v>
      </c>
      <c r="AQ1802" s="1">
        <v>0</v>
      </c>
      <c r="AR1802" s="1">
        <v>0</v>
      </c>
      <c r="AS1802" s="1">
        <v>0</v>
      </c>
      <c r="AT1802" s="1">
        <v>1</v>
      </c>
      <c r="AU1802" s="1">
        <v>0</v>
      </c>
      <c r="AV1802" s="1">
        <v>0</v>
      </c>
      <c r="AW1802" s="1">
        <v>1</v>
      </c>
      <c r="AX1802" s="1">
        <v>0</v>
      </c>
      <c r="AY1802" s="1">
        <v>0</v>
      </c>
      <c r="AZ1802" s="1">
        <v>1385</v>
      </c>
      <c r="BA1802" s="23">
        <v>42021</v>
      </c>
      <c r="BB1802" s="25">
        <f t="shared" si="534"/>
        <v>1</v>
      </c>
      <c r="BC1802" s="25" t="str">
        <f t="shared" si="535"/>
        <v>January</v>
      </c>
      <c r="BD1802" s="25">
        <v>1</v>
      </c>
      <c r="BE1802" t="str">
        <f t="shared" si="536"/>
        <v>99,68142,High income,8,Low spender,0.000117401896040621,0,1,96,897,126,196,91,112,37,1459,0.614804660726525,0.0863605209047293,0.134338588074023,0.0623714873200822,0.0767649074708705,0.0253598355037697,3,10,4,7,24,0.125,0.416666666666667,0.166666666666667,0.291666666666667,6,0,0,0,0,0,0,0,56,50-65,2828,0,0,0,1,0,0,1,0,0,1385</v>
      </c>
    </row>
    <row r="1803" spans="1:57" ht="13.2" x14ac:dyDescent="0.25">
      <c r="A1803" s="8">
        <v>1066</v>
      </c>
      <c r="B1803" s="1">
        <v>78420</v>
      </c>
      <c r="C1803" s="8" t="str">
        <f t="shared" si="537"/>
        <v>High income</v>
      </c>
      <c r="D1803" s="31">
        <v>61</v>
      </c>
      <c r="E1803" s="34" t="str">
        <f t="shared" si="538"/>
        <v>Low spender</v>
      </c>
      <c r="F1803" s="10">
        <f t="shared" si="532"/>
        <v>7.7786279010456515E-4</v>
      </c>
      <c r="G1803" s="1">
        <v>0</v>
      </c>
      <c r="H1803" s="1">
        <v>0</v>
      </c>
      <c r="I1803" s="1">
        <v>75</v>
      </c>
      <c r="J1803" s="1">
        <v>604</v>
      </c>
      <c r="K1803" s="1">
        <v>28</v>
      </c>
      <c r="L1803" s="1">
        <v>674</v>
      </c>
      <c r="M1803" s="1">
        <v>91</v>
      </c>
      <c r="N1803" s="1">
        <v>28</v>
      </c>
      <c r="O1803" s="1">
        <v>28</v>
      </c>
      <c r="P1803" s="8">
        <f t="shared" si="539"/>
        <v>1453</v>
      </c>
      <c r="Q1803" s="10">
        <f t="shared" si="540"/>
        <v>0.41569167240192706</v>
      </c>
      <c r="R1803" s="10">
        <f t="shared" si="541"/>
        <v>1.9270474879559532E-2</v>
      </c>
      <c r="S1803" s="10">
        <f t="shared" si="542"/>
        <v>0.46386785960082588</v>
      </c>
      <c r="T1803" s="10">
        <f t="shared" si="543"/>
        <v>6.2629043358568476E-2</v>
      </c>
      <c r="U1803" s="10">
        <f t="shared" si="544"/>
        <v>1.9270474879559532E-2</v>
      </c>
      <c r="V1803" s="10">
        <f t="shared" si="545"/>
        <v>1.9270474879559532E-2</v>
      </c>
      <c r="W1803" s="1">
        <v>1</v>
      </c>
      <c r="X1803" s="1">
        <v>3</v>
      </c>
      <c r="Y1803" s="1">
        <v>10</v>
      </c>
      <c r="Z1803" s="1">
        <v>8</v>
      </c>
      <c r="AA1803" s="8">
        <f t="shared" si="546"/>
        <v>22</v>
      </c>
      <c r="AB1803" s="10">
        <f t="shared" si="547"/>
        <v>4.5454545454545456E-2</v>
      </c>
      <c r="AC1803" s="10">
        <f t="shared" si="548"/>
        <v>0.13636363636363635</v>
      </c>
      <c r="AD1803" s="10">
        <f t="shared" si="549"/>
        <v>0.45454545454545453</v>
      </c>
      <c r="AE1803" s="10">
        <f t="shared" si="550"/>
        <v>0.36363636363636365</v>
      </c>
      <c r="AF1803" s="1">
        <v>1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54</v>
      </c>
      <c r="AO1803" s="20" t="str">
        <f t="shared" si="533"/>
        <v>50-65</v>
      </c>
      <c r="AP1803" s="1">
        <v>2524</v>
      </c>
      <c r="AQ1803" s="1">
        <v>0</v>
      </c>
      <c r="AR1803" s="1">
        <v>0</v>
      </c>
      <c r="AS1803" s="1">
        <v>1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1</v>
      </c>
      <c r="AZ1803" s="1">
        <v>1397</v>
      </c>
      <c r="BA1803" s="23">
        <v>42325</v>
      </c>
      <c r="BB1803" s="25">
        <f t="shared" si="534"/>
        <v>11</v>
      </c>
      <c r="BC1803" s="25" t="str">
        <f t="shared" si="535"/>
        <v>November</v>
      </c>
      <c r="BD1803" s="25">
        <v>1</v>
      </c>
      <c r="BE1803" t="str">
        <f t="shared" si="536"/>
        <v>1066,78420,High income,61,Low spender,0.000777862790104565,0,0,75,604,28,674,91,28,28,1453,0.415691672401927,0.0192704748795595,0.463867859600826,0.0626290433585685,0.0192704748795595,0.0192704748795595,1,3,10,8,22,0.0454545454545455,0.136363636363636,0.454545454545455,0.363636363636364,1,0,0,0,0,0,0,0,54,50-65,2524,0,0,1,0,0,0,0,0,1,1397</v>
      </c>
    </row>
    <row r="1804" spans="1:57" ht="13.2" x14ac:dyDescent="0.25">
      <c r="A1804" s="8">
        <v>923</v>
      </c>
      <c r="B1804" s="1">
        <v>80995</v>
      </c>
      <c r="C1804" s="8" t="str">
        <f t="shared" si="537"/>
        <v>High income</v>
      </c>
      <c r="D1804" s="31">
        <v>221</v>
      </c>
      <c r="E1804" s="34" t="str">
        <f t="shared" si="538"/>
        <v>Low spender</v>
      </c>
      <c r="F1804" s="10">
        <f t="shared" si="532"/>
        <v>2.7285634915735538E-3</v>
      </c>
      <c r="G1804" s="1">
        <v>0</v>
      </c>
      <c r="H1804" s="1">
        <v>1</v>
      </c>
      <c r="I1804" s="1">
        <v>83</v>
      </c>
      <c r="J1804" s="1">
        <v>860</v>
      </c>
      <c r="K1804" s="1">
        <v>28</v>
      </c>
      <c r="L1804" s="1">
        <v>409</v>
      </c>
      <c r="M1804" s="1">
        <v>73</v>
      </c>
      <c r="N1804" s="1">
        <v>56</v>
      </c>
      <c r="O1804" s="1">
        <v>56</v>
      </c>
      <c r="P1804" s="8">
        <f t="shared" si="539"/>
        <v>1482</v>
      </c>
      <c r="Q1804" s="10">
        <f t="shared" si="540"/>
        <v>0.58029689608636981</v>
      </c>
      <c r="R1804" s="10">
        <f t="shared" si="541"/>
        <v>1.8893387314439947E-2</v>
      </c>
      <c r="S1804" s="10">
        <f t="shared" si="542"/>
        <v>0.27597840755735492</v>
      </c>
      <c r="T1804" s="10">
        <f t="shared" si="543"/>
        <v>4.9257759784075573E-2</v>
      </c>
      <c r="U1804" s="10">
        <f t="shared" si="544"/>
        <v>3.7786774628879895E-2</v>
      </c>
      <c r="V1804" s="10">
        <f t="shared" si="545"/>
        <v>3.7786774628879895E-2</v>
      </c>
      <c r="W1804" s="1">
        <v>1</v>
      </c>
      <c r="X1804" s="1">
        <v>8</v>
      </c>
      <c r="Y1804" s="1">
        <v>9</v>
      </c>
      <c r="Z1804" s="1">
        <v>4</v>
      </c>
      <c r="AA1804" s="8">
        <f t="shared" si="546"/>
        <v>22</v>
      </c>
      <c r="AB1804" s="10">
        <f t="shared" si="547"/>
        <v>4.5454545454545456E-2</v>
      </c>
      <c r="AC1804" s="10">
        <f t="shared" si="548"/>
        <v>0.36363636363636365</v>
      </c>
      <c r="AD1804" s="10">
        <f t="shared" si="549"/>
        <v>0.40909090909090912</v>
      </c>
      <c r="AE1804" s="10">
        <f t="shared" si="550"/>
        <v>0.18181818181818182</v>
      </c>
      <c r="AF1804" s="1">
        <v>4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62</v>
      </c>
      <c r="AO1804" s="20" t="str">
        <f t="shared" si="533"/>
        <v>50-65</v>
      </c>
      <c r="AP1804" s="1">
        <v>2573</v>
      </c>
      <c r="AQ1804" s="1">
        <v>0</v>
      </c>
      <c r="AR1804" s="1">
        <v>0</v>
      </c>
      <c r="AS1804" s="1">
        <v>0</v>
      </c>
      <c r="AT1804" s="1">
        <v>0</v>
      </c>
      <c r="AU1804" s="1">
        <v>1</v>
      </c>
      <c r="AV1804" s="1">
        <v>0</v>
      </c>
      <c r="AW1804" s="1">
        <v>0</v>
      </c>
      <c r="AX1804" s="1">
        <v>0</v>
      </c>
      <c r="AY1804" s="1">
        <v>1</v>
      </c>
      <c r="AZ1804" s="1">
        <v>1370</v>
      </c>
      <c r="BA1804" s="23">
        <v>42276</v>
      </c>
      <c r="BB1804" s="25">
        <f t="shared" si="534"/>
        <v>9</v>
      </c>
      <c r="BC1804" s="25" t="str">
        <f t="shared" si="535"/>
        <v>September</v>
      </c>
      <c r="BD1804" s="25">
        <v>1</v>
      </c>
      <c r="BE1804" t="str">
        <f t="shared" si="536"/>
        <v>923,80995,High income,221,Low spender,0.00272856349157355,0,1,83,860,28,409,73,56,56,1482,0.58029689608637,0.0188933873144399,0.275978407557355,0.0492577597840756,0.0377867746288799,0.0377867746288799,1,8,9,4,22,0.0454545454545455,0.363636363636364,0.409090909090909,0.181818181818182,4,0,0,0,0,0,0,0,62,50-65,2573,0,0,0,0,1,0,0,0,1,1370</v>
      </c>
    </row>
    <row r="1805" spans="1:57" ht="13.2" x14ac:dyDescent="0.25">
      <c r="A1805" s="8">
        <v>553</v>
      </c>
      <c r="B1805" s="1">
        <v>67419</v>
      </c>
      <c r="C1805" s="8" t="str">
        <f t="shared" si="537"/>
        <v>High income</v>
      </c>
      <c r="D1805" s="31">
        <v>58</v>
      </c>
      <c r="E1805" s="34" t="str">
        <f t="shared" si="538"/>
        <v>Low spender</v>
      </c>
      <c r="F1805" s="10">
        <f t="shared" si="532"/>
        <v>8.6029160919028763E-4</v>
      </c>
      <c r="G1805" s="1">
        <v>0</v>
      </c>
      <c r="H1805" s="1">
        <v>1</v>
      </c>
      <c r="I1805" s="1">
        <v>29</v>
      </c>
      <c r="J1805" s="1">
        <v>846</v>
      </c>
      <c r="K1805" s="1">
        <v>84</v>
      </c>
      <c r="L1805" s="1">
        <v>352</v>
      </c>
      <c r="M1805" s="1">
        <v>91</v>
      </c>
      <c r="N1805" s="1">
        <v>56</v>
      </c>
      <c r="O1805" s="1">
        <v>42</v>
      </c>
      <c r="P1805" s="8">
        <f t="shared" si="539"/>
        <v>1471</v>
      </c>
      <c r="Q1805" s="10">
        <f t="shared" si="540"/>
        <v>0.57511896668932694</v>
      </c>
      <c r="R1805" s="10">
        <f t="shared" si="541"/>
        <v>5.710401087695445E-2</v>
      </c>
      <c r="S1805" s="10">
        <f t="shared" si="542"/>
        <v>0.23929299796057105</v>
      </c>
      <c r="T1805" s="10">
        <f t="shared" si="543"/>
        <v>6.1862678450033994E-2</v>
      </c>
      <c r="U1805" s="10">
        <f t="shared" si="544"/>
        <v>3.8069340584636305E-2</v>
      </c>
      <c r="V1805" s="10">
        <f t="shared" si="545"/>
        <v>2.8552005438477225E-2</v>
      </c>
      <c r="W1805" s="1">
        <v>4</v>
      </c>
      <c r="X1805" s="1">
        <v>9</v>
      </c>
      <c r="Y1805" s="1">
        <v>4</v>
      </c>
      <c r="Z1805" s="1">
        <v>8</v>
      </c>
      <c r="AA1805" s="8">
        <f t="shared" si="546"/>
        <v>25</v>
      </c>
      <c r="AB1805" s="10">
        <f t="shared" si="547"/>
        <v>0.16</v>
      </c>
      <c r="AC1805" s="10">
        <f t="shared" si="548"/>
        <v>0.36</v>
      </c>
      <c r="AD1805" s="10">
        <f t="shared" si="549"/>
        <v>0.16</v>
      </c>
      <c r="AE1805" s="10">
        <f t="shared" si="550"/>
        <v>0.32</v>
      </c>
      <c r="AF1805" s="1">
        <v>5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50</v>
      </c>
      <c r="AO1805" s="20" t="str">
        <f t="shared" si="533"/>
        <v>36-50</v>
      </c>
      <c r="AP1805" s="1">
        <v>2688</v>
      </c>
      <c r="AQ1805" s="1">
        <v>0</v>
      </c>
      <c r="AR1805" s="1">
        <v>0</v>
      </c>
      <c r="AS1805" s="1">
        <v>0</v>
      </c>
      <c r="AT1805" s="1">
        <v>1</v>
      </c>
      <c r="AU1805" s="1">
        <v>0</v>
      </c>
      <c r="AV1805" s="1">
        <v>0</v>
      </c>
      <c r="AW1805" s="1">
        <v>1</v>
      </c>
      <c r="AX1805" s="1">
        <v>0</v>
      </c>
      <c r="AY1805" s="1">
        <v>0</v>
      </c>
      <c r="AZ1805" s="1">
        <v>1387</v>
      </c>
      <c r="BA1805" s="23">
        <v>42161</v>
      </c>
      <c r="BB1805" s="25">
        <f t="shared" si="534"/>
        <v>6</v>
      </c>
      <c r="BC1805" s="25" t="str">
        <f t="shared" si="535"/>
        <v>June</v>
      </c>
      <c r="BD1805" s="25">
        <v>1</v>
      </c>
      <c r="BE1805" t="str">
        <f t="shared" si="536"/>
        <v>553,67419,High income,58,Low spender,0.000860291609190288,0,1,29,846,84,352,91,56,42,1471,0.575118966689327,0.0571040108769545,0.239292997960571,0.061862678450034,0.0380693405846363,0.0285520054384772,4,9,4,8,25,0.16,0.36,0.16,0.32,5,0,0,0,0,0,0,0,50,36-50,2688,0,0,0,1,0,0,1,0,0,1387</v>
      </c>
    </row>
    <row r="1806" spans="1:57" ht="13.2" x14ac:dyDescent="0.25">
      <c r="A1806" s="8">
        <v>362</v>
      </c>
      <c r="B1806" s="1">
        <v>71706</v>
      </c>
      <c r="C1806" s="8" t="str">
        <f t="shared" si="537"/>
        <v>High income</v>
      </c>
      <c r="D1806" s="31">
        <v>40</v>
      </c>
      <c r="E1806" s="34" t="str">
        <f t="shared" si="538"/>
        <v>Low spender</v>
      </c>
      <c r="F1806" s="10">
        <f t="shared" si="532"/>
        <v>5.5783337517083644E-4</v>
      </c>
      <c r="G1806" s="1">
        <v>0</v>
      </c>
      <c r="H1806" s="1">
        <v>1</v>
      </c>
      <c r="I1806" s="1">
        <v>16</v>
      </c>
      <c r="J1806" s="1">
        <v>931</v>
      </c>
      <c r="K1806" s="1">
        <v>56</v>
      </c>
      <c r="L1806" s="1">
        <v>253</v>
      </c>
      <c r="M1806" s="1">
        <v>91</v>
      </c>
      <c r="N1806" s="1">
        <v>98</v>
      </c>
      <c r="O1806" s="1">
        <v>14</v>
      </c>
      <c r="P1806" s="8">
        <f t="shared" si="539"/>
        <v>1443</v>
      </c>
      <c r="Q1806" s="10">
        <f t="shared" si="540"/>
        <v>0.64518364518364524</v>
      </c>
      <c r="R1806" s="10">
        <f t="shared" si="541"/>
        <v>3.8808038808038806E-2</v>
      </c>
      <c r="S1806" s="10">
        <f t="shared" si="542"/>
        <v>0.17532917532917533</v>
      </c>
      <c r="T1806" s="10">
        <f t="shared" si="543"/>
        <v>6.3063063063063057E-2</v>
      </c>
      <c r="U1806" s="10">
        <f t="shared" si="544"/>
        <v>6.7914067914067913E-2</v>
      </c>
      <c r="V1806" s="10">
        <f t="shared" si="545"/>
        <v>9.7020097020097014E-3</v>
      </c>
      <c r="W1806" s="1">
        <v>4</v>
      </c>
      <c r="X1806" s="1">
        <v>9</v>
      </c>
      <c r="Y1806" s="1">
        <v>5</v>
      </c>
      <c r="Z1806" s="1">
        <v>7</v>
      </c>
      <c r="AA1806" s="8">
        <f t="shared" si="546"/>
        <v>25</v>
      </c>
      <c r="AB1806" s="10">
        <f t="shared" si="547"/>
        <v>0.16</v>
      </c>
      <c r="AC1806" s="10">
        <f t="shared" si="548"/>
        <v>0.36</v>
      </c>
      <c r="AD1806" s="10">
        <f t="shared" si="549"/>
        <v>0.2</v>
      </c>
      <c r="AE1806" s="10">
        <f t="shared" si="550"/>
        <v>0.28000000000000003</v>
      </c>
      <c r="AF1806" s="1">
        <v>5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61</v>
      </c>
      <c r="AO1806" s="20" t="str">
        <f t="shared" si="533"/>
        <v>50-65</v>
      </c>
      <c r="AP1806" s="1">
        <v>2752</v>
      </c>
      <c r="AQ1806" s="1">
        <v>0</v>
      </c>
      <c r="AR1806" s="1">
        <v>0</v>
      </c>
      <c r="AS1806" s="1">
        <v>0</v>
      </c>
      <c r="AT1806" s="1">
        <v>1</v>
      </c>
      <c r="AU1806" s="1">
        <v>0</v>
      </c>
      <c r="AV1806" s="1">
        <v>0</v>
      </c>
      <c r="AW1806" s="1">
        <v>1</v>
      </c>
      <c r="AX1806" s="1">
        <v>0</v>
      </c>
      <c r="AY1806" s="1">
        <v>0</v>
      </c>
      <c r="AZ1806" s="1">
        <v>1415</v>
      </c>
      <c r="BA1806" s="23">
        <v>42097</v>
      </c>
      <c r="BB1806" s="25">
        <f t="shared" si="534"/>
        <v>4</v>
      </c>
      <c r="BC1806" s="25" t="str">
        <f t="shared" si="535"/>
        <v>April</v>
      </c>
      <c r="BD1806" s="25">
        <v>1</v>
      </c>
      <c r="BE1806" t="str">
        <f t="shared" si="536"/>
        <v>362,71706,High income,40,Low spender,0.000557833375170836,0,1,16,931,56,253,91,98,14,1443,0.645183645183645,0.0388080388080388,0.175329175329175,0.0630630630630631,0.0679140679140679,0.0097020097020097,4,9,5,7,25,0.16,0.36,0.2,0.28,5,0,0,0,0,0,0,0,61,50-65,2752,0,0,0,1,0,0,1,0,0,1415</v>
      </c>
    </row>
    <row r="1807" spans="1:57" ht="13.2" x14ac:dyDescent="0.25">
      <c r="A1807" s="8">
        <v>1398</v>
      </c>
      <c r="B1807" s="1">
        <v>89694</v>
      </c>
      <c r="C1807" s="8" t="str">
        <f t="shared" si="537"/>
        <v>High income</v>
      </c>
      <c r="D1807" s="31">
        <v>38</v>
      </c>
      <c r="E1807" s="34" t="str">
        <f t="shared" si="538"/>
        <v>Low spender</v>
      </c>
      <c r="F1807" s="10">
        <f t="shared" si="532"/>
        <v>4.2366267531830448E-4</v>
      </c>
      <c r="G1807" s="1">
        <v>1</v>
      </c>
      <c r="H1807" s="1">
        <v>1</v>
      </c>
      <c r="I1807" s="1">
        <v>22</v>
      </c>
      <c r="J1807" s="1">
        <v>1126</v>
      </c>
      <c r="K1807" s="1">
        <v>28</v>
      </c>
      <c r="L1807" s="1">
        <v>211</v>
      </c>
      <c r="M1807" s="1">
        <v>37</v>
      </c>
      <c r="N1807" s="1">
        <v>28</v>
      </c>
      <c r="O1807" s="1">
        <v>42</v>
      </c>
      <c r="P1807" s="8">
        <f t="shared" si="539"/>
        <v>1472</v>
      </c>
      <c r="Q1807" s="10">
        <f t="shared" si="540"/>
        <v>0.76494565217391308</v>
      </c>
      <c r="R1807" s="10">
        <f t="shared" si="541"/>
        <v>1.9021739130434784E-2</v>
      </c>
      <c r="S1807" s="10">
        <f t="shared" si="542"/>
        <v>0.14334239130434784</v>
      </c>
      <c r="T1807" s="10">
        <f t="shared" si="543"/>
        <v>2.5135869565217392E-2</v>
      </c>
      <c r="U1807" s="10">
        <f t="shared" si="544"/>
        <v>1.9021739130434784E-2</v>
      </c>
      <c r="V1807" s="10">
        <f t="shared" si="545"/>
        <v>2.8532608695652172E-2</v>
      </c>
      <c r="W1807" s="1">
        <v>3</v>
      </c>
      <c r="X1807" s="1">
        <v>4</v>
      </c>
      <c r="Y1807" s="1">
        <v>3</v>
      </c>
      <c r="Z1807" s="1">
        <v>4</v>
      </c>
      <c r="AA1807" s="8">
        <f t="shared" si="546"/>
        <v>14</v>
      </c>
      <c r="AB1807" s="10">
        <f t="shared" si="547"/>
        <v>0.21428571428571427</v>
      </c>
      <c r="AC1807" s="10">
        <f t="shared" si="548"/>
        <v>0.2857142857142857</v>
      </c>
      <c r="AD1807" s="10">
        <f t="shared" si="549"/>
        <v>0.21428571428571427</v>
      </c>
      <c r="AE1807" s="10">
        <f t="shared" si="550"/>
        <v>0.2857142857142857</v>
      </c>
      <c r="AF1807" s="1">
        <v>5</v>
      </c>
      <c r="AG1807" s="1">
        <v>1</v>
      </c>
      <c r="AH1807" s="1">
        <v>0</v>
      </c>
      <c r="AI1807" s="1">
        <v>0</v>
      </c>
      <c r="AJ1807" s="1">
        <v>1</v>
      </c>
      <c r="AK1807" s="1">
        <v>1</v>
      </c>
      <c r="AL1807" s="1">
        <v>0</v>
      </c>
      <c r="AM1807" s="1">
        <v>0</v>
      </c>
      <c r="AN1807" s="1">
        <v>47</v>
      </c>
      <c r="AO1807" s="20" t="str">
        <f t="shared" si="533"/>
        <v>36-50</v>
      </c>
      <c r="AP1807" s="1">
        <v>2422</v>
      </c>
      <c r="AQ1807" s="1">
        <v>1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>
        <v>1</v>
      </c>
      <c r="AX1807" s="1">
        <v>0</v>
      </c>
      <c r="AY1807" s="1">
        <v>0</v>
      </c>
      <c r="AZ1807" s="1">
        <v>1388</v>
      </c>
      <c r="BA1807" s="23">
        <v>42427</v>
      </c>
      <c r="BB1807" s="25">
        <f t="shared" si="534"/>
        <v>2</v>
      </c>
      <c r="BC1807" s="25" t="str">
        <f t="shared" si="535"/>
        <v>February</v>
      </c>
      <c r="BD1807" s="25">
        <v>1</v>
      </c>
      <c r="BE1807" t="str">
        <f t="shared" si="536"/>
        <v>1398,89694,High income,38,Low spender,0.000423662675318304,1,1,22,1126,28,211,37,28,42,1472,0.764945652173913,0.0190217391304348,0.143342391304348,0.0251358695652174,0.0190217391304348,0.0285326086956522,3,4,3,4,14,0.214285714285714,0.285714285714286,0.214285714285714,0.285714285714286,5,1,0,0,1,1,0,0,47,36-50,2422,1,0,0,0,0,0,1,0,0,1388</v>
      </c>
    </row>
    <row r="1808" spans="1:57" ht="13.2" x14ac:dyDescent="0.25">
      <c r="A1808" s="8">
        <v>571</v>
      </c>
      <c r="B1808" s="1">
        <v>63207</v>
      </c>
      <c r="C1808" s="8" t="str">
        <f t="shared" si="537"/>
        <v>High income</v>
      </c>
      <c r="D1808" s="31">
        <v>392</v>
      </c>
      <c r="E1808" s="34" t="str">
        <f t="shared" si="538"/>
        <v>Low spender</v>
      </c>
      <c r="F1808" s="10">
        <f t="shared" si="532"/>
        <v>6.2018447323872357E-3</v>
      </c>
      <c r="G1808" s="1">
        <v>0</v>
      </c>
      <c r="H1808" s="1">
        <v>0</v>
      </c>
      <c r="I1808" s="1">
        <v>68</v>
      </c>
      <c r="J1808" s="1">
        <v>438</v>
      </c>
      <c r="K1808" s="1">
        <v>169</v>
      </c>
      <c r="L1808" s="1">
        <v>565</v>
      </c>
      <c r="M1808" s="1">
        <v>91</v>
      </c>
      <c r="N1808" s="1">
        <v>169</v>
      </c>
      <c r="O1808" s="1">
        <v>70</v>
      </c>
      <c r="P1808" s="8">
        <f t="shared" si="539"/>
        <v>1502</v>
      </c>
      <c r="Q1808" s="10">
        <f t="shared" si="540"/>
        <v>0.29161118508655126</v>
      </c>
      <c r="R1808" s="10">
        <f t="shared" si="541"/>
        <v>0.11251664447403462</v>
      </c>
      <c r="S1808" s="10">
        <f t="shared" si="542"/>
        <v>0.37616511318242346</v>
      </c>
      <c r="T1808" s="10">
        <f t="shared" si="543"/>
        <v>6.0585885486018641E-2</v>
      </c>
      <c r="U1808" s="10">
        <f t="shared" si="544"/>
        <v>0.11251664447403462</v>
      </c>
      <c r="V1808" s="10">
        <f t="shared" si="545"/>
        <v>4.6604527296937419E-2</v>
      </c>
      <c r="W1808" s="1">
        <v>1</v>
      </c>
      <c r="X1808" s="1">
        <v>2</v>
      </c>
      <c r="Y1808" s="1">
        <v>3</v>
      </c>
      <c r="Z1808" s="1">
        <v>6</v>
      </c>
      <c r="AA1808" s="8">
        <f t="shared" si="546"/>
        <v>12</v>
      </c>
      <c r="AB1808" s="10">
        <f t="shared" si="547"/>
        <v>8.3333333333333329E-2</v>
      </c>
      <c r="AC1808" s="10">
        <f t="shared" si="548"/>
        <v>0.16666666666666666</v>
      </c>
      <c r="AD1808" s="10">
        <f t="shared" si="549"/>
        <v>0.25</v>
      </c>
      <c r="AE1808" s="10">
        <f t="shared" si="550"/>
        <v>0.5</v>
      </c>
      <c r="AF1808" s="1">
        <v>7</v>
      </c>
      <c r="AG1808" s="1">
        <v>1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28</v>
      </c>
      <c r="AO1808" s="20" t="str">
        <f t="shared" si="533"/>
        <v>24-35</v>
      </c>
      <c r="AP1808" s="1">
        <v>2684</v>
      </c>
      <c r="AQ1808" s="1">
        <v>0</v>
      </c>
      <c r="AR1808" s="1">
        <v>0</v>
      </c>
      <c r="AS1808" s="1">
        <v>0</v>
      </c>
      <c r="AT1808" s="1">
        <v>1</v>
      </c>
      <c r="AU1808" s="1">
        <v>0</v>
      </c>
      <c r="AV1808" s="1">
        <v>0</v>
      </c>
      <c r="AW1808" s="1">
        <v>1</v>
      </c>
      <c r="AX1808" s="1">
        <v>0</v>
      </c>
      <c r="AY1808" s="1">
        <v>0</v>
      </c>
      <c r="AZ1808" s="1">
        <v>1362</v>
      </c>
      <c r="BA1808" s="23">
        <v>42165</v>
      </c>
      <c r="BB1808" s="25">
        <f t="shared" si="534"/>
        <v>6</v>
      </c>
      <c r="BC1808" s="25" t="str">
        <f t="shared" si="535"/>
        <v>June</v>
      </c>
      <c r="BD1808" s="25">
        <v>1</v>
      </c>
      <c r="BE1808" t="str">
        <f t="shared" si="536"/>
        <v>571,63207,High income,392,Low spender,0.00620184473238724,0,0,68,438,169,565,91,169,70,1502,0.291611185086551,0.112516644474035,0.376165113182423,0.0605858854860186,0.112516644474035,0.0466045272969374,1,2,3,6,12,0.0833333333333333,0.166666666666667,0.25,0.5,7,1,0,0,0,0,0,0,28,24-35,2684,0,0,0,1,0,0,1,0,0,1362</v>
      </c>
    </row>
    <row r="1809" spans="1:57" ht="13.2" x14ac:dyDescent="0.25">
      <c r="A1809" s="8">
        <v>1065</v>
      </c>
      <c r="B1809" s="1">
        <v>74538</v>
      </c>
      <c r="C1809" s="8" t="str">
        <f t="shared" si="537"/>
        <v>High income</v>
      </c>
      <c r="D1809" s="31">
        <v>700</v>
      </c>
      <c r="E1809" s="34" t="str">
        <f t="shared" si="538"/>
        <v>High spender</v>
      </c>
      <c r="F1809" s="10">
        <f t="shared" si="532"/>
        <v>9.3911830207410989E-3</v>
      </c>
      <c r="G1809" s="1">
        <v>0</v>
      </c>
      <c r="H1809" s="1">
        <v>0</v>
      </c>
      <c r="I1809" s="1">
        <v>21</v>
      </c>
      <c r="J1809" s="1">
        <v>380</v>
      </c>
      <c r="K1809" s="1">
        <v>98</v>
      </c>
      <c r="L1809" s="1">
        <v>733</v>
      </c>
      <c r="M1809" s="1">
        <v>110</v>
      </c>
      <c r="N1809" s="1">
        <v>112</v>
      </c>
      <c r="O1809" s="1">
        <v>28</v>
      </c>
      <c r="P1809" s="8">
        <f t="shared" si="539"/>
        <v>1461</v>
      </c>
      <c r="Q1809" s="10">
        <f t="shared" si="540"/>
        <v>0.26009582477754961</v>
      </c>
      <c r="R1809" s="10">
        <f t="shared" si="541"/>
        <v>6.7077344284736481E-2</v>
      </c>
      <c r="S1809" s="10">
        <f t="shared" si="542"/>
        <v>0.50171115674195754</v>
      </c>
      <c r="T1809" s="10">
        <f t="shared" si="543"/>
        <v>7.5290896646132782E-2</v>
      </c>
      <c r="U1809" s="10">
        <f t="shared" si="544"/>
        <v>7.665982203969883E-2</v>
      </c>
      <c r="V1809" s="10">
        <f t="shared" si="545"/>
        <v>1.9164955509924708E-2</v>
      </c>
      <c r="W1809" s="1">
        <v>1</v>
      </c>
      <c r="X1809" s="1">
        <v>8</v>
      </c>
      <c r="Y1809" s="1">
        <v>8</v>
      </c>
      <c r="Z1809" s="1">
        <v>5</v>
      </c>
      <c r="AA1809" s="8">
        <f t="shared" si="546"/>
        <v>22</v>
      </c>
      <c r="AB1809" s="10">
        <f t="shared" si="547"/>
        <v>4.5454545454545456E-2</v>
      </c>
      <c r="AC1809" s="10">
        <f t="shared" si="548"/>
        <v>0.36363636363636365</v>
      </c>
      <c r="AD1809" s="10">
        <f t="shared" si="549"/>
        <v>0.36363636363636365</v>
      </c>
      <c r="AE1809" s="10">
        <f t="shared" si="550"/>
        <v>0.22727272727272727</v>
      </c>
      <c r="AF1809" s="1">
        <v>3</v>
      </c>
      <c r="AG1809" s="1">
        <v>0</v>
      </c>
      <c r="AH1809" s="1">
        <v>0</v>
      </c>
      <c r="AI1809" s="1">
        <v>0</v>
      </c>
      <c r="AJ1809" s="1">
        <v>0</v>
      </c>
      <c r="AK1809" s="1">
        <v>1</v>
      </c>
      <c r="AL1809" s="1">
        <v>0</v>
      </c>
      <c r="AM1809" s="1">
        <v>1</v>
      </c>
      <c r="AN1809" s="1">
        <v>49</v>
      </c>
      <c r="AO1809" s="20" t="str">
        <f t="shared" si="533"/>
        <v>36-50</v>
      </c>
      <c r="AP1809" s="1">
        <v>2524</v>
      </c>
      <c r="AQ1809" s="1">
        <v>0</v>
      </c>
      <c r="AR1809" s="1">
        <v>0</v>
      </c>
      <c r="AS1809" s="1">
        <v>0</v>
      </c>
      <c r="AT1809" s="1">
        <v>1</v>
      </c>
      <c r="AU1809" s="1">
        <v>0</v>
      </c>
      <c r="AV1809" s="1">
        <v>0</v>
      </c>
      <c r="AW1809" s="1">
        <v>1</v>
      </c>
      <c r="AX1809" s="1">
        <v>0</v>
      </c>
      <c r="AY1809" s="1">
        <v>0</v>
      </c>
      <c r="AZ1809" s="1">
        <v>1405</v>
      </c>
      <c r="BA1809" s="23">
        <v>42325</v>
      </c>
      <c r="BB1809" s="25">
        <f t="shared" si="534"/>
        <v>11</v>
      </c>
      <c r="BC1809" s="25" t="str">
        <f t="shared" si="535"/>
        <v>November</v>
      </c>
      <c r="BD1809" s="25">
        <v>1</v>
      </c>
      <c r="BE1809" t="str">
        <f t="shared" si="536"/>
        <v>1065,74538,High income,700,High spender,0.0093911830207411,0,0,21,380,98,733,110,112,28,1461,0.26009582477755,0.0670773442847365,0.501711156741958,0.0752908966461328,0.0766598220396988,0.0191649555099247,1,8,8,5,22,0.0454545454545455,0.363636363636364,0.363636363636364,0.227272727272727,3,0,0,0,0,1,0,1,49,36-50,2524,0,0,0,1,0,0,1,0,0,1405</v>
      </c>
    </row>
    <row r="1810" spans="1:57" ht="13.2" x14ac:dyDescent="0.25">
      <c r="A1810" s="8">
        <v>2009</v>
      </c>
      <c r="B1810" s="1">
        <v>79529</v>
      </c>
      <c r="C1810" s="8" t="str">
        <f t="shared" si="537"/>
        <v>High income</v>
      </c>
      <c r="D1810" s="31">
        <v>24</v>
      </c>
      <c r="E1810" s="34" t="str">
        <f t="shared" si="538"/>
        <v>Low spender</v>
      </c>
      <c r="F1810" s="10">
        <f t="shared" si="532"/>
        <v>3.0177671038237626E-4</v>
      </c>
      <c r="G1810" s="1">
        <v>0</v>
      </c>
      <c r="H1810" s="1">
        <v>0</v>
      </c>
      <c r="I1810" s="1">
        <v>1</v>
      </c>
      <c r="J1810" s="1">
        <v>423</v>
      </c>
      <c r="K1810" s="1">
        <v>42</v>
      </c>
      <c r="L1810" s="1">
        <v>706</v>
      </c>
      <c r="M1810" s="1">
        <v>73</v>
      </c>
      <c r="N1810" s="1">
        <v>197</v>
      </c>
      <c r="O1810" s="1">
        <v>197</v>
      </c>
      <c r="P1810" s="8">
        <f t="shared" si="539"/>
        <v>1638</v>
      </c>
      <c r="Q1810" s="10">
        <f t="shared" si="540"/>
        <v>0.25824175824175827</v>
      </c>
      <c r="R1810" s="10">
        <f t="shared" si="541"/>
        <v>2.564102564102564E-2</v>
      </c>
      <c r="S1810" s="10">
        <f t="shared" si="542"/>
        <v>0.43101343101343104</v>
      </c>
      <c r="T1810" s="10">
        <f t="shared" si="543"/>
        <v>4.4566544566544568E-2</v>
      </c>
      <c r="U1810" s="10">
        <f t="shared" si="544"/>
        <v>0.12026862026862027</v>
      </c>
      <c r="V1810" s="10">
        <f t="shared" si="545"/>
        <v>0.12026862026862027</v>
      </c>
      <c r="W1810" s="1">
        <v>1</v>
      </c>
      <c r="X1810" s="1">
        <v>4</v>
      </c>
      <c r="Y1810" s="1">
        <v>8</v>
      </c>
      <c r="Z1810" s="1">
        <v>9</v>
      </c>
      <c r="AA1810" s="8">
        <f t="shared" si="546"/>
        <v>22</v>
      </c>
      <c r="AB1810" s="10">
        <f t="shared" si="547"/>
        <v>4.5454545454545456E-2</v>
      </c>
      <c r="AC1810" s="10">
        <f t="shared" si="548"/>
        <v>0.18181818181818182</v>
      </c>
      <c r="AD1810" s="10">
        <f t="shared" si="549"/>
        <v>0.36363636363636365</v>
      </c>
      <c r="AE1810" s="10">
        <f t="shared" si="550"/>
        <v>0.40909090909090912</v>
      </c>
      <c r="AF1810" s="1">
        <v>2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34</v>
      </c>
      <c r="AO1810" s="20" t="str">
        <f t="shared" si="533"/>
        <v>24-35</v>
      </c>
      <c r="AP1810" s="1">
        <v>2222</v>
      </c>
      <c r="AQ1810" s="1">
        <v>0</v>
      </c>
      <c r="AR1810" s="1">
        <v>1</v>
      </c>
      <c r="AS1810" s="1">
        <v>0</v>
      </c>
      <c r="AT1810" s="1">
        <v>0</v>
      </c>
      <c r="AU1810" s="1">
        <v>0</v>
      </c>
      <c r="AV1810" s="1">
        <v>0</v>
      </c>
      <c r="AW1810" s="1">
        <v>1</v>
      </c>
      <c r="AX1810" s="1">
        <v>0</v>
      </c>
      <c r="AY1810" s="1">
        <v>0</v>
      </c>
      <c r="AZ1810" s="1">
        <v>1244</v>
      </c>
      <c r="BA1810" s="23">
        <v>42627</v>
      </c>
      <c r="BB1810" s="25">
        <f t="shared" si="534"/>
        <v>9</v>
      </c>
      <c r="BC1810" s="25" t="str">
        <f t="shared" si="535"/>
        <v>September</v>
      </c>
      <c r="BD1810" s="25">
        <v>1</v>
      </c>
      <c r="BE1810" t="str">
        <f t="shared" si="536"/>
        <v>2009,79529,High income,24,Low spender,0.000301776710382376,0,0,1,423,42,706,73,197,197,1638,0.258241758241758,0.0256410256410256,0.431013431013431,0.0445665445665446,0.12026862026862,0.12026862026862,1,4,8,9,22,0.0454545454545455,0.181818181818182,0.363636363636364,0.409090909090909,2,0,0,0,0,0,0,0,34,24-35,2222,0,1,0,0,0,0,1,0,0,1244</v>
      </c>
    </row>
    <row r="1811" spans="1:57" ht="13.2" x14ac:dyDescent="0.25">
      <c r="A1811" s="8">
        <v>1557</v>
      </c>
      <c r="B1811" s="1">
        <v>73687</v>
      </c>
      <c r="C1811" s="8" t="str">
        <f t="shared" si="537"/>
        <v>High income</v>
      </c>
      <c r="D1811" s="31">
        <v>810</v>
      </c>
      <c r="E1811" s="34" t="str">
        <f t="shared" si="538"/>
        <v>High spender</v>
      </c>
      <c r="F1811" s="10">
        <f t="shared" si="532"/>
        <v>1.099244100044784E-2</v>
      </c>
      <c r="G1811" s="1">
        <v>0</v>
      </c>
      <c r="H1811" s="1">
        <v>0</v>
      </c>
      <c r="I1811" s="1">
        <v>8</v>
      </c>
      <c r="J1811" s="1">
        <v>559</v>
      </c>
      <c r="K1811" s="1">
        <v>153</v>
      </c>
      <c r="L1811" s="1">
        <v>503</v>
      </c>
      <c r="M1811" s="1">
        <v>218</v>
      </c>
      <c r="N1811" s="1">
        <v>13</v>
      </c>
      <c r="O1811" s="1">
        <v>181</v>
      </c>
      <c r="P1811" s="8">
        <f t="shared" si="539"/>
        <v>1627</v>
      </c>
      <c r="Q1811" s="10">
        <f t="shared" si="540"/>
        <v>0.34357713583282112</v>
      </c>
      <c r="R1811" s="10">
        <f t="shared" si="541"/>
        <v>9.40381069452981E-2</v>
      </c>
      <c r="S1811" s="10">
        <f t="shared" si="542"/>
        <v>0.30915795943454211</v>
      </c>
      <c r="T1811" s="10">
        <f t="shared" si="543"/>
        <v>0.13398893669330056</v>
      </c>
      <c r="U1811" s="10">
        <f t="shared" si="544"/>
        <v>7.9901659496004925E-3</v>
      </c>
      <c r="V1811" s="10">
        <f t="shared" si="545"/>
        <v>0.11124769514443761</v>
      </c>
      <c r="W1811" s="1">
        <v>1</v>
      </c>
      <c r="X1811" s="1">
        <v>3</v>
      </c>
      <c r="Y1811" s="1">
        <v>9</v>
      </c>
      <c r="Z1811" s="1">
        <v>9</v>
      </c>
      <c r="AA1811" s="8">
        <f t="shared" si="546"/>
        <v>22</v>
      </c>
      <c r="AB1811" s="10">
        <f t="shared" si="547"/>
        <v>4.5454545454545456E-2</v>
      </c>
      <c r="AC1811" s="10">
        <f t="shared" si="548"/>
        <v>0.13636363636363635</v>
      </c>
      <c r="AD1811" s="10">
        <f t="shared" si="549"/>
        <v>0.40909090909090912</v>
      </c>
      <c r="AE1811" s="10">
        <f t="shared" si="550"/>
        <v>0.40909090909090912</v>
      </c>
      <c r="AF1811" s="1">
        <v>2</v>
      </c>
      <c r="AG1811" s="1">
        <v>1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1</v>
      </c>
      <c r="AN1811" s="1">
        <v>30</v>
      </c>
      <c r="AO1811" s="20" t="str">
        <f t="shared" si="533"/>
        <v>24-35</v>
      </c>
      <c r="AP1811" s="1">
        <v>2372</v>
      </c>
      <c r="AQ1811" s="1">
        <v>0</v>
      </c>
      <c r="AR1811" s="1">
        <v>1</v>
      </c>
      <c r="AS1811" s="1">
        <v>0</v>
      </c>
      <c r="AT1811" s="1">
        <v>0</v>
      </c>
      <c r="AU1811" s="1">
        <v>0</v>
      </c>
      <c r="AV1811" s="1">
        <v>0</v>
      </c>
      <c r="AW1811" s="1">
        <v>1</v>
      </c>
      <c r="AX1811" s="1">
        <v>0</v>
      </c>
      <c r="AY1811" s="1">
        <v>0</v>
      </c>
      <c r="AZ1811" s="1">
        <v>1265</v>
      </c>
      <c r="BA1811" s="23">
        <v>42477</v>
      </c>
      <c r="BB1811" s="25">
        <f t="shared" si="534"/>
        <v>4</v>
      </c>
      <c r="BC1811" s="25" t="str">
        <f t="shared" si="535"/>
        <v>April</v>
      </c>
      <c r="BD1811" s="25">
        <v>1</v>
      </c>
      <c r="BE1811" t="str">
        <f t="shared" si="536"/>
        <v>1557,73687,High income,810,High spender,0.0109924410004478,0,0,8,559,153,503,218,13,181,1627,0.343577135832821,0.0940381069452981,0.309157959434542,0.133988936693301,0.00799016594960049,0.111247695144438,1,3,9,9,22,0.0454545454545455,0.136363636363636,0.409090909090909,0.409090909090909,2,1,0,0,0,0,0,1,30,24-35,2372,0,1,0,0,0,0,1,0,0,1265</v>
      </c>
    </row>
    <row r="1812" spans="1:57" ht="13.2" x14ac:dyDescent="0.25">
      <c r="A1812" s="8">
        <v>196</v>
      </c>
      <c r="B1812" s="1">
        <v>81702</v>
      </c>
      <c r="C1812" s="8" t="str">
        <f t="shared" si="537"/>
        <v>High income</v>
      </c>
      <c r="D1812" s="31">
        <v>15</v>
      </c>
      <c r="E1812" s="34" t="str">
        <f t="shared" si="538"/>
        <v>Low spender</v>
      </c>
      <c r="F1812" s="10">
        <f t="shared" si="532"/>
        <v>1.835940368656826E-4</v>
      </c>
      <c r="G1812" s="1">
        <v>0</v>
      </c>
      <c r="H1812" s="1">
        <v>0</v>
      </c>
      <c r="I1812" s="1">
        <v>98</v>
      </c>
      <c r="J1812" s="1">
        <v>563</v>
      </c>
      <c r="K1812" s="1">
        <v>50</v>
      </c>
      <c r="L1812" s="1">
        <v>774</v>
      </c>
      <c r="M1812" s="1">
        <v>28</v>
      </c>
      <c r="N1812" s="1">
        <v>31</v>
      </c>
      <c r="O1812" s="1">
        <v>187</v>
      </c>
      <c r="P1812" s="8">
        <f t="shared" si="539"/>
        <v>1633</v>
      </c>
      <c r="Q1812" s="10">
        <f t="shared" si="540"/>
        <v>0.34476423759951008</v>
      </c>
      <c r="R1812" s="10">
        <f t="shared" si="541"/>
        <v>3.061849357011635E-2</v>
      </c>
      <c r="S1812" s="10">
        <f t="shared" si="542"/>
        <v>0.47397428046540108</v>
      </c>
      <c r="T1812" s="10">
        <f t="shared" si="543"/>
        <v>1.7146356399265157E-2</v>
      </c>
      <c r="U1812" s="10">
        <f t="shared" si="544"/>
        <v>1.8983466013472138E-2</v>
      </c>
      <c r="V1812" s="10">
        <f t="shared" si="545"/>
        <v>0.11451316595223515</v>
      </c>
      <c r="W1812" s="1">
        <v>1</v>
      </c>
      <c r="X1812" s="1">
        <v>7</v>
      </c>
      <c r="Y1812" s="1">
        <v>7</v>
      </c>
      <c r="Z1812" s="1">
        <v>12</v>
      </c>
      <c r="AA1812" s="8">
        <f t="shared" si="546"/>
        <v>27</v>
      </c>
      <c r="AB1812" s="10">
        <f t="shared" si="547"/>
        <v>3.7037037037037035E-2</v>
      </c>
      <c r="AC1812" s="10">
        <f t="shared" si="548"/>
        <v>0.25925925925925924</v>
      </c>
      <c r="AD1812" s="10">
        <f t="shared" si="549"/>
        <v>0.25925925925925924</v>
      </c>
      <c r="AE1812" s="10">
        <f t="shared" si="550"/>
        <v>0.44444444444444442</v>
      </c>
      <c r="AF1812" s="1">
        <v>3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40</v>
      </c>
      <c r="AO1812" s="20" t="str">
        <f t="shared" si="533"/>
        <v>36-50</v>
      </c>
      <c r="AP1812" s="1">
        <v>2803</v>
      </c>
      <c r="AQ1812" s="1">
        <v>1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1</v>
      </c>
      <c r="AX1812" s="1">
        <v>0</v>
      </c>
      <c r="AY1812" s="1">
        <v>0</v>
      </c>
      <c r="AZ1812" s="1">
        <v>1259</v>
      </c>
      <c r="BA1812" s="23">
        <v>42046</v>
      </c>
      <c r="BB1812" s="25">
        <f t="shared" si="534"/>
        <v>2</v>
      </c>
      <c r="BC1812" s="25" t="str">
        <f t="shared" si="535"/>
        <v>February</v>
      </c>
      <c r="BD1812" s="25">
        <v>1</v>
      </c>
      <c r="BE1812" t="str">
        <f t="shared" si="536"/>
        <v>196,81702,High income,15,Low spender,0.000183594036865683,0,0,98,563,50,774,28,31,187,1633,0.34476423759951,0.0306184935701164,0.473974280465401,0.0171463563992652,0.0189834660134721,0.114513165952235,1,7,7,12,27,0.037037037037037,0.259259259259259,0.259259259259259,0.444444444444444,3,0,0,0,0,0,0,0,40,36-50,2803,1,0,0,0,0,0,1,0,0,1259</v>
      </c>
    </row>
    <row r="1813" spans="1:57" ht="13.2" x14ac:dyDescent="0.25">
      <c r="A1813" s="8">
        <v>2066</v>
      </c>
      <c r="B1813" s="1">
        <v>79946</v>
      </c>
      <c r="C1813" s="8" t="str">
        <f t="shared" si="537"/>
        <v>High income</v>
      </c>
      <c r="D1813" s="31">
        <v>52</v>
      </c>
      <c r="E1813" s="34" t="str">
        <f t="shared" si="538"/>
        <v>Low spender</v>
      </c>
      <c r="F1813" s="10">
        <f t="shared" si="532"/>
        <v>6.5043904635629049E-4</v>
      </c>
      <c r="G1813" s="1">
        <v>0</v>
      </c>
      <c r="H1813" s="1">
        <v>0</v>
      </c>
      <c r="I1813" s="1">
        <v>19</v>
      </c>
      <c r="J1813" s="1">
        <v>395</v>
      </c>
      <c r="K1813" s="1">
        <v>183</v>
      </c>
      <c r="L1813" s="1">
        <v>565</v>
      </c>
      <c r="M1813" s="1">
        <v>166</v>
      </c>
      <c r="N1813" s="1">
        <v>141</v>
      </c>
      <c r="O1813" s="1">
        <v>28</v>
      </c>
      <c r="P1813" s="8">
        <f t="shared" si="539"/>
        <v>1478</v>
      </c>
      <c r="Q1813" s="10">
        <f t="shared" si="540"/>
        <v>0.2672530446549391</v>
      </c>
      <c r="R1813" s="10">
        <f t="shared" si="541"/>
        <v>0.12381596752368065</v>
      </c>
      <c r="S1813" s="10">
        <f t="shared" si="542"/>
        <v>0.38227334235453314</v>
      </c>
      <c r="T1813" s="10">
        <f t="shared" si="543"/>
        <v>0.11231393775372124</v>
      </c>
      <c r="U1813" s="10">
        <f t="shared" si="544"/>
        <v>9.5399188092016238E-2</v>
      </c>
      <c r="V1813" s="10">
        <f t="shared" si="545"/>
        <v>1.8944519621109608E-2</v>
      </c>
      <c r="W1813" s="1">
        <v>1</v>
      </c>
      <c r="X1813" s="1">
        <v>5</v>
      </c>
      <c r="Y1813" s="1">
        <v>11</v>
      </c>
      <c r="Z1813" s="1">
        <v>5</v>
      </c>
      <c r="AA1813" s="8">
        <f t="shared" si="546"/>
        <v>22</v>
      </c>
      <c r="AB1813" s="10">
        <f t="shared" si="547"/>
        <v>4.5454545454545456E-2</v>
      </c>
      <c r="AC1813" s="10">
        <f t="shared" si="548"/>
        <v>0.22727272727272727</v>
      </c>
      <c r="AD1813" s="10">
        <f t="shared" si="549"/>
        <v>0.5</v>
      </c>
      <c r="AE1813" s="10">
        <f t="shared" si="550"/>
        <v>0.22727272727272727</v>
      </c>
      <c r="AF1813" s="1">
        <v>3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54</v>
      </c>
      <c r="AO1813" s="20" t="str">
        <f t="shared" si="533"/>
        <v>50-65</v>
      </c>
      <c r="AP1813" s="1">
        <v>2207</v>
      </c>
      <c r="AQ1813" s="1">
        <v>0</v>
      </c>
      <c r="AR1813" s="1">
        <v>0</v>
      </c>
      <c r="AS1813" s="1">
        <v>0</v>
      </c>
      <c r="AT1813" s="1">
        <v>0</v>
      </c>
      <c r="AU1813" s="1">
        <v>1</v>
      </c>
      <c r="AV1813" s="1">
        <v>0</v>
      </c>
      <c r="AW1813" s="1">
        <v>1</v>
      </c>
      <c r="AX1813" s="1">
        <v>0</v>
      </c>
      <c r="AY1813" s="1">
        <v>0</v>
      </c>
      <c r="AZ1813" s="1">
        <v>1422</v>
      </c>
      <c r="BA1813" s="23">
        <v>42642</v>
      </c>
      <c r="BB1813" s="25">
        <f t="shared" si="534"/>
        <v>9</v>
      </c>
      <c r="BC1813" s="25" t="str">
        <f t="shared" si="535"/>
        <v>September</v>
      </c>
      <c r="BD1813" s="25">
        <v>1</v>
      </c>
      <c r="BE1813" t="str">
        <f t="shared" si="536"/>
        <v>2066,79946,High income,52,Low spender,0.00065043904635629,0,0,19,395,183,565,166,141,28,1478,0.267253044654939,0.123815967523681,0.382273342354533,0.112313937753721,0.0953991880920162,0.0189445196211096,1,5,11,5,22,0.0454545454545455,0.227272727272727,0.5,0.227272727272727,3,0,0,0,0,0,0,0,54,50-65,2207,0,0,0,0,1,0,1,0,0,1422</v>
      </c>
    </row>
    <row r="1814" spans="1:57" ht="13.2" x14ac:dyDescent="0.25">
      <c r="A1814" s="8">
        <v>340</v>
      </c>
      <c r="B1814" s="1">
        <v>69109</v>
      </c>
      <c r="C1814" s="8" t="str">
        <f t="shared" si="537"/>
        <v>High income</v>
      </c>
      <c r="D1814" s="31">
        <v>67</v>
      </c>
      <c r="E1814" s="34" t="str">
        <f t="shared" si="538"/>
        <v>Low spender</v>
      </c>
      <c r="F1814" s="10">
        <f t="shared" si="532"/>
        <v>9.6948299063797771E-4</v>
      </c>
      <c r="G1814" s="1">
        <v>0</v>
      </c>
      <c r="H1814" s="1">
        <v>0</v>
      </c>
      <c r="I1814" s="1">
        <v>10</v>
      </c>
      <c r="J1814" s="1">
        <v>823</v>
      </c>
      <c r="K1814" s="1">
        <v>25</v>
      </c>
      <c r="L1814" s="1">
        <v>459</v>
      </c>
      <c r="M1814" s="1">
        <v>124</v>
      </c>
      <c r="N1814" s="1">
        <v>29</v>
      </c>
      <c r="O1814" s="1">
        <v>95</v>
      </c>
      <c r="P1814" s="8">
        <f t="shared" si="539"/>
        <v>1555</v>
      </c>
      <c r="Q1814" s="10">
        <f t="shared" si="540"/>
        <v>0.52926045016077172</v>
      </c>
      <c r="R1814" s="10">
        <f t="shared" si="541"/>
        <v>1.607717041800643E-2</v>
      </c>
      <c r="S1814" s="10">
        <f t="shared" si="542"/>
        <v>0.29517684887459805</v>
      </c>
      <c r="T1814" s="10">
        <f t="shared" si="543"/>
        <v>7.9742765273311894E-2</v>
      </c>
      <c r="U1814" s="10">
        <f t="shared" si="544"/>
        <v>1.864951768488746E-2</v>
      </c>
      <c r="V1814" s="10">
        <f t="shared" si="545"/>
        <v>6.1093247588424437E-2</v>
      </c>
      <c r="W1814" s="1">
        <v>1</v>
      </c>
      <c r="X1814" s="1">
        <v>6</v>
      </c>
      <c r="Y1814" s="1">
        <v>6</v>
      </c>
      <c r="Z1814" s="1">
        <v>7</v>
      </c>
      <c r="AA1814" s="8">
        <f t="shared" si="546"/>
        <v>20</v>
      </c>
      <c r="AB1814" s="10">
        <f t="shared" si="547"/>
        <v>0.05</v>
      </c>
      <c r="AC1814" s="10">
        <f t="shared" si="548"/>
        <v>0.3</v>
      </c>
      <c r="AD1814" s="10">
        <f t="shared" si="549"/>
        <v>0.3</v>
      </c>
      <c r="AE1814" s="10">
        <f t="shared" si="550"/>
        <v>0.35</v>
      </c>
      <c r="AF1814" s="1">
        <v>4</v>
      </c>
      <c r="AG1814" s="1">
        <v>0</v>
      </c>
      <c r="AH1814" s="1">
        <v>0</v>
      </c>
      <c r="AI1814" s="1">
        <v>0</v>
      </c>
      <c r="AJ1814" s="1">
        <v>0</v>
      </c>
      <c r="AK1814" s="1">
        <v>1</v>
      </c>
      <c r="AL1814" s="1">
        <v>0</v>
      </c>
      <c r="AM1814" s="1">
        <v>1</v>
      </c>
      <c r="AN1814" s="1">
        <v>38</v>
      </c>
      <c r="AO1814" s="20" t="str">
        <f t="shared" si="533"/>
        <v>36-50</v>
      </c>
      <c r="AP1814" s="1">
        <v>2756</v>
      </c>
      <c r="AQ1814" s="1">
        <v>0</v>
      </c>
      <c r="AR1814" s="1">
        <v>1</v>
      </c>
      <c r="AS1814" s="1">
        <v>0</v>
      </c>
      <c r="AT1814" s="1">
        <v>0</v>
      </c>
      <c r="AU1814" s="1">
        <v>0</v>
      </c>
      <c r="AV1814" s="1">
        <v>0</v>
      </c>
      <c r="AW1814" s="1">
        <v>1</v>
      </c>
      <c r="AX1814" s="1">
        <v>0</v>
      </c>
      <c r="AY1814" s="1">
        <v>0</v>
      </c>
      <c r="AZ1814" s="1">
        <v>1365</v>
      </c>
      <c r="BA1814" s="23">
        <v>42093</v>
      </c>
      <c r="BB1814" s="25">
        <f t="shared" si="534"/>
        <v>3</v>
      </c>
      <c r="BC1814" s="25" t="str">
        <f t="shared" si="535"/>
        <v>March</v>
      </c>
      <c r="BD1814" s="25">
        <v>1</v>
      </c>
      <c r="BE1814" t="str">
        <f t="shared" si="536"/>
        <v>340,69109,High income,67,Low spender,0.000969482990637978,0,0,10,823,25,459,124,29,95,1555,0.529260450160772,0.0160771704180064,0.295176848874598,0.0797427652733119,0.0186495176848875,0.0610932475884244,1,6,6,7,20,0.05,0.3,0.3,0.35,4,0,0,0,0,1,0,1,38,36-50,2756,0,1,0,0,0,0,1,0,0,1365</v>
      </c>
    </row>
    <row r="1815" spans="1:57" ht="13.2" x14ac:dyDescent="0.25">
      <c r="A1815" s="8">
        <v>296</v>
      </c>
      <c r="B1815" s="1">
        <v>65176</v>
      </c>
      <c r="C1815" s="8" t="str">
        <f t="shared" si="537"/>
        <v>High income</v>
      </c>
      <c r="D1815" s="31">
        <v>40</v>
      </c>
      <c r="E1815" s="34" t="str">
        <f t="shared" si="538"/>
        <v>Low spender</v>
      </c>
      <c r="F1815" s="10">
        <f t="shared" si="532"/>
        <v>6.1372284276420773E-4</v>
      </c>
      <c r="G1815" s="1">
        <v>0</v>
      </c>
      <c r="H1815" s="1">
        <v>1</v>
      </c>
      <c r="I1815" s="1">
        <v>57</v>
      </c>
      <c r="J1815" s="1">
        <v>960</v>
      </c>
      <c r="K1815" s="1">
        <v>28</v>
      </c>
      <c r="L1815" s="1">
        <v>183</v>
      </c>
      <c r="M1815" s="1">
        <v>220</v>
      </c>
      <c r="N1815" s="1">
        <v>70</v>
      </c>
      <c r="O1815" s="1">
        <v>70</v>
      </c>
      <c r="P1815" s="8">
        <f t="shared" si="539"/>
        <v>1531</v>
      </c>
      <c r="Q1815" s="10">
        <f t="shared" si="540"/>
        <v>0.62704114957544088</v>
      </c>
      <c r="R1815" s="10">
        <f t="shared" si="541"/>
        <v>1.8288700195950358E-2</v>
      </c>
      <c r="S1815" s="10">
        <f t="shared" si="542"/>
        <v>0.11952971913781842</v>
      </c>
      <c r="T1815" s="10">
        <f t="shared" si="543"/>
        <v>0.14369693011103854</v>
      </c>
      <c r="U1815" s="10">
        <f t="shared" si="544"/>
        <v>4.5721750489875895E-2</v>
      </c>
      <c r="V1815" s="10">
        <f t="shared" si="545"/>
        <v>4.5721750489875895E-2</v>
      </c>
      <c r="W1815" s="1">
        <v>4</v>
      </c>
      <c r="X1815" s="1">
        <v>9</v>
      </c>
      <c r="Y1815" s="1">
        <v>6</v>
      </c>
      <c r="Z1815" s="1">
        <v>6</v>
      </c>
      <c r="AA1815" s="8">
        <f t="shared" si="546"/>
        <v>25</v>
      </c>
      <c r="AB1815" s="10">
        <f t="shared" si="547"/>
        <v>0.16</v>
      </c>
      <c r="AC1815" s="10">
        <f t="shared" si="548"/>
        <v>0.36</v>
      </c>
      <c r="AD1815" s="10">
        <f t="shared" si="549"/>
        <v>0.24</v>
      </c>
      <c r="AE1815" s="10">
        <f t="shared" si="550"/>
        <v>0.24</v>
      </c>
      <c r="AF1815" s="1">
        <v>6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51</v>
      </c>
      <c r="AO1815" s="20" t="str">
        <f t="shared" si="533"/>
        <v>50-65</v>
      </c>
      <c r="AP1815" s="1">
        <v>2767</v>
      </c>
      <c r="AQ1815" s="1">
        <v>0</v>
      </c>
      <c r="AR1815" s="1">
        <v>0</v>
      </c>
      <c r="AS1815" s="1">
        <v>0</v>
      </c>
      <c r="AT1815" s="1">
        <v>1</v>
      </c>
      <c r="AU1815" s="1">
        <v>0</v>
      </c>
      <c r="AV1815" s="1">
        <v>0</v>
      </c>
      <c r="AW1815" s="1">
        <v>0</v>
      </c>
      <c r="AX1815" s="1">
        <v>1</v>
      </c>
      <c r="AY1815" s="1">
        <v>0</v>
      </c>
      <c r="AZ1815" s="1">
        <v>1391</v>
      </c>
      <c r="BA1815" s="23">
        <v>42082</v>
      </c>
      <c r="BB1815" s="25">
        <f t="shared" si="534"/>
        <v>3</v>
      </c>
      <c r="BC1815" s="25" t="str">
        <f t="shared" si="535"/>
        <v>March</v>
      </c>
      <c r="BD1815" s="25">
        <v>1</v>
      </c>
      <c r="BE1815" t="str">
        <f t="shared" si="536"/>
        <v>296,65176,High income,40,Low spender,0.000613722842764208,0,1,57,960,28,183,220,70,70,1531,0.627041149575441,0.0182887001959504,0.119529719137818,0.143696930111039,0.0457217504898759,0.0457217504898759,4,9,6,6,25,0.16,0.36,0.24,0.24,6,0,0,0,0,0,0,0,51,50-65,2767,0,0,0,1,0,0,0,1,0,1391</v>
      </c>
    </row>
    <row r="1816" spans="1:57" ht="13.2" x14ac:dyDescent="0.25">
      <c r="A1816" s="8">
        <v>1514</v>
      </c>
      <c r="B1816" s="1">
        <v>73892</v>
      </c>
      <c r="C1816" s="8" t="str">
        <f t="shared" si="537"/>
        <v>High income</v>
      </c>
      <c r="D1816" s="31">
        <v>34</v>
      </c>
      <c r="E1816" s="34" t="str">
        <f t="shared" si="538"/>
        <v>Low spender</v>
      </c>
      <c r="F1816" s="10">
        <f t="shared" si="532"/>
        <v>4.6013100200292318E-4</v>
      </c>
      <c r="G1816" s="1">
        <v>0</v>
      </c>
      <c r="H1816" s="1">
        <v>0</v>
      </c>
      <c r="I1816" s="1">
        <v>40</v>
      </c>
      <c r="J1816" s="1">
        <v>703</v>
      </c>
      <c r="K1816" s="1">
        <v>102</v>
      </c>
      <c r="L1816" s="1">
        <v>601</v>
      </c>
      <c r="M1816" s="1">
        <v>0</v>
      </c>
      <c r="N1816" s="1">
        <v>58</v>
      </c>
      <c r="O1816" s="1">
        <v>43</v>
      </c>
      <c r="P1816" s="8">
        <f t="shared" si="539"/>
        <v>1507</v>
      </c>
      <c r="Q1816" s="10">
        <f t="shared" si="540"/>
        <v>0.46648971466489714</v>
      </c>
      <c r="R1816" s="10">
        <f t="shared" si="541"/>
        <v>6.7684140676841406E-2</v>
      </c>
      <c r="S1816" s="10">
        <f t="shared" si="542"/>
        <v>0.39880557398805572</v>
      </c>
      <c r="T1816" s="10">
        <f t="shared" si="543"/>
        <v>0</v>
      </c>
      <c r="U1816" s="10">
        <f t="shared" si="544"/>
        <v>3.8487060384870604E-2</v>
      </c>
      <c r="V1816" s="10">
        <f t="shared" si="545"/>
        <v>2.8533510285335104E-2</v>
      </c>
      <c r="W1816" s="1">
        <v>1</v>
      </c>
      <c r="X1816" s="1">
        <v>3</v>
      </c>
      <c r="Y1816" s="1">
        <v>11</v>
      </c>
      <c r="Z1816" s="1">
        <v>8</v>
      </c>
      <c r="AA1816" s="8">
        <f t="shared" si="546"/>
        <v>23</v>
      </c>
      <c r="AB1816" s="10">
        <f t="shared" si="547"/>
        <v>4.3478260869565216E-2</v>
      </c>
      <c r="AC1816" s="10">
        <f t="shared" si="548"/>
        <v>0.13043478260869565</v>
      </c>
      <c r="AD1816" s="10">
        <f t="shared" si="549"/>
        <v>0.47826086956521741</v>
      </c>
      <c r="AE1816" s="10">
        <f t="shared" si="550"/>
        <v>0.34782608695652173</v>
      </c>
      <c r="AF1816" s="1">
        <v>1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1</v>
      </c>
      <c r="AN1816" s="1">
        <v>67</v>
      </c>
      <c r="AO1816" s="20" t="str">
        <f t="shared" si="533"/>
        <v>66+</v>
      </c>
      <c r="AP1816" s="1">
        <v>2387</v>
      </c>
      <c r="AQ1816" s="1">
        <v>0</v>
      </c>
      <c r="AR1816" s="1">
        <v>0</v>
      </c>
      <c r="AS1816" s="1">
        <v>1</v>
      </c>
      <c r="AT1816" s="1">
        <v>0</v>
      </c>
      <c r="AU1816" s="1">
        <v>0</v>
      </c>
      <c r="AV1816" s="1">
        <v>0</v>
      </c>
      <c r="AW1816" s="1">
        <v>1</v>
      </c>
      <c r="AX1816" s="1">
        <v>0</v>
      </c>
      <c r="AY1816" s="1">
        <v>0</v>
      </c>
      <c r="AZ1816" s="1">
        <v>1421</v>
      </c>
      <c r="BA1816" s="23">
        <v>42462</v>
      </c>
      <c r="BB1816" s="25">
        <f t="shared" si="534"/>
        <v>4</v>
      </c>
      <c r="BC1816" s="25" t="str">
        <f t="shared" si="535"/>
        <v>April</v>
      </c>
      <c r="BD1816" s="25">
        <v>1</v>
      </c>
      <c r="BE1816" t="str">
        <f t="shared" si="536"/>
        <v>1514,73892,High income,34,Low spender,0.000460131002002923,0,0,40,703,102,601,0,58,43,1507,0.466489714664897,0.0676841406768414,0.398805573988056,0,0.0384870603848706,0.0285335102853351,1,3,11,8,23,0.0434782608695652,0.130434782608696,0.478260869565217,0.347826086956522,1,0,0,0,0,0,0,1,67,66+,2387,0,0,1,0,0,0,1,0,0,1421</v>
      </c>
    </row>
    <row r="1817" spans="1:57" ht="13.2" x14ac:dyDescent="0.25">
      <c r="A1817" s="8">
        <v>969</v>
      </c>
      <c r="B1817" s="1">
        <v>69930</v>
      </c>
      <c r="C1817" s="8" t="str">
        <f t="shared" si="537"/>
        <v>High income</v>
      </c>
      <c r="D1817" s="31">
        <v>119</v>
      </c>
      <c r="E1817" s="34" t="str">
        <f t="shared" si="538"/>
        <v>Low spender</v>
      </c>
      <c r="F1817" s="10">
        <f t="shared" si="532"/>
        <v>1.7017017017017016E-3</v>
      </c>
      <c r="G1817" s="1">
        <v>0</v>
      </c>
      <c r="H1817" s="1">
        <v>0</v>
      </c>
      <c r="I1817" s="1">
        <v>21</v>
      </c>
      <c r="J1817" s="1">
        <v>252</v>
      </c>
      <c r="K1817" s="1">
        <v>98</v>
      </c>
      <c r="L1817" s="1">
        <v>827</v>
      </c>
      <c r="M1817" s="1">
        <v>219</v>
      </c>
      <c r="N1817" s="1">
        <v>70</v>
      </c>
      <c r="O1817" s="1">
        <v>196</v>
      </c>
      <c r="P1817" s="8">
        <f t="shared" si="539"/>
        <v>1662</v>
      </c>
      <c r="Q1817" s="10">
        <f t="shared" si="540"/>
        <v>0.15162454873646208</v>
      </c>
      <c r="R1817" s="10">
        <f t="shared" si="541"/>
        <v>5.8965102286401928E-2</v>
      </c>
      <c r="S1817" s="10">
        <f t="shared" si="542"/>
        <v>0.49759326113116725</v>
      </c>
      <c r="T1817" s="10">
        <f t="shared" si="543"/>
        <v>0.13176895306859207</v>
      </c>
      <c r="U1817" s="10">
        <f t="shared" si="544"/>
        <v>4.2117930204572801E-2</v>
      </c>
      <c r="V1817" s="10">
        <f t="shared" si="545"/>
        <v>0.11793020457280386</v>
      </c>
      <c r="W1817" s="1">
        <v>1</v>
      </c>
      <c r="X1817" s="1">
        <v>4</v>
      </c>
      <c r="Y1817" s="1">
        <v>5</v>
      </c>
      <c r="Z1817" s="1">
        <v>12</v>
      </c>
      <c r="AA1817" s="8">
        <f t="shared" si="546"/>
        <v>22</v>
      </c>
      <c r="AB1817" s="10">
        <f t="shared" si="547"/>
        <v>4.5454545454545456E-2</v>
      </c>
      <c r="AC1817" s="10">
        <f t="shared" si="548"/>
        <v>0.18181818181818182</v>
      </c>
      <c r="AD1817" s="10">
        <f t="shared" si="549"/>
        <v>0.22727272727272727</v>
      </c>
      <c r="AE1817" s="10">
        <f t="shared" si="550"/>
        <v>0.54545454545454541</v>
      </c>
      <c r="AF1817" s="1">
        <v>3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49</v>
      </c>
      <c r="AO1817" s="20" t="str">
        <f t="shared" si="533"/>
        <v>36-50</v>
      </c>
      <c r="AP1817" s="1">
        <v>2558</v>
      </c>
      <c r="AQ1817" s="1">
        <v>0</v>
      </c>
      <c r="AR1817" s="1">
        <v>0</v>
      </c>
      <c r="AS1817" s="1">
        <v>0</v>
      </c>
      <c r="AT1817" s="1">
        <v>1</v>
      </c>
      <c r="AU1817" s="1">
        <v>0</v>
      </c>
      <c r="AV1817" s="1">
        <v>0</v>
      </c>
      <c r="AW1817" s="1">
        <v>1</v>
      </c>
      <c r="AX1817" s="1">
        <v>0</v>
      </c>
      <c r="AY1817" s="1">
        <v>0</v>
      </c>
      <c r="AZ1817" s="1">
        <v>1270</v>
      </c>
      <c r="BA1817" s="23">
        <v>42291</v>
      </c>
      <c r="BB1817" s="25">
        <f t="shared" si="534"/>
        <v>10</v>
      </c>
      <c r="BC1817" s="25" t="str">
        <f t="shared" si="535"/>
        <v>October</v>
      </c>
      <c r="BD1817" s="25">
        <v>1</v>
      </c>
      <c r="BE1817" t="str">
        <f t="shared" si="536"/>
        <v>969,69930,High income,119,Low spender,0.0017017017017017,0,0,21,252,98,827,219,70,196,1662,0.151624548736462,0.0589651022864019,0.497593261131167,0.131768953068592,0.0421179302045728,0.117930204572804,1,4,5,12,22,0.0454545454545455,0.181818181818182,0.227272727272727,0.545454545454545,3,0,0,0,0,0,0,0,49,36-50,2558,0,0,0,1,0,0,1,0,0,1270</v>
      </c>
    </row>
    <row r="1818" spans="1:57" ht="13.2" x14ac:dyDescent="0.25">
      <c r="A1818" s="8">
        <v>438</v>
      </c>
      <c r="B1818" s="1">
        <v>57036</v>
      </c>
      <c r="C1818" s="8" t="str">
        <f t="shared" si="537"/>
        <v>High income</v>
      </c>
      <c r="D1818" s="31">
        <v>54</v>
      </c>
      <c r="E1818" s="34" t="str">
        <f t="shared" si="538"/>
        <v>Low spender</v>
      </c>
      <c r="F1818" s="10">
        <f t="shared" si="532"/>
        <v>9.4677046076162427E-4</v>
      </c>
      <c r="G1818" s="1">
        <v>0</v>
      </c>
      <c r="H1818" s="1">
        <v>1</v>
      </c>
      <c r="I1818" s="1">
        <v>33</v>
      </c>
      <c r="J1818" s="1">
        <v>1171</v>
      </c>
      <c r="K1818" s="1">
        <v>43</v>
      </c>
      <c r="L1818" s="1">
        <v>219</v>
      </c>
      <c r="M1818" s="1">
        <v>19</v>
      </c>
      <c r="N1818" s="1">
        <v>14</v>
      </c>
      <c r="O1818" s="1">
        <v>47</v>
      </c>
      <c r="P1818" s="8">
        <f t="shared" si="539"/>
        <v>1513</v>
      </c>
      <c r="Q1818" s="10">
        <f t="shared" si="540"/>
        <v>0.77395902181097154</v>
      </c>
      <c r="R1818" s="10">
        <f t="shared" si="541"/>
        <v>2.8420356906807668E-2</v>
      </c>
      <c r="S1818" s="10">
        <f t="shared" si="542"/>
        <v>0.14474553866490417</v>
      </c>
      <c r="T1818" s="10">
        <f t="shared" si="543"/>
        <v>1.255783212161269E-2</v>
      </c>
      <c r="U1818" s="10">
        <f t="shared" si="544"/>
        <v>9.253139458030404E-3</v>
      </c>
      <c r="V1818" s="10">
        <f t="shared" si="545"/>
        <v>3.1064111037673495E-2</v>
      </c>
      <c r="W1818" s="1">
        <v>4</v>
      </c>
      <c r="X1818" s="1">
        <v>6</v>
      </c>
      <c r="Y1818" s="1">
        <v>3</v>
      </c>
      <c r="Z1818" s="1">
        <v>13</v>
      </c>
      <c r="AA1818" s="8">
        <f t="shared" si="546"/>
        <v>26</v>
      </c>
      <c r="AB1818" s="10">
        <f t="shared" si="547"/>
        <v>0.15384615384615385</v>
      </c>
      <c r="AC1818" s="10">
        <f t="shared" si="548"/>
        <v>0.23076923076923078</v>
      </c>
      <c r="AD1818" s="10">
        <f t="shared" si="549"/>
        <v>0.11538461538461539</v>
      </c>
      <c r="AE1818" s="10">
        <f t="shared" si="550"/>
        <v>0.5</v>
      </c>
      <c r="AF1818" s="1">
        <v>9</v>
      </c>
      <c r="AG1818" s="1">
        <v>0</v>
      </c>
      <c r="AH1818" s="1">
        <v>0</v>
      </c>
      <c r="AI1818" s="1">
        <v>1</v>
      </c>
      <c r="AJ1818" s="1">
        <v>0</v>
      </c>
      <c r="AK1818" s="1">
        <v>0</v>
      </c>
      <c r="AL1818" s="1">
        <v>0</v>
      </c>
      <c r="AM1818" s="1">
        <v>0</v>
      </c>
      <c r="AN1818" s="1">
        <v>45</v>
      </c>
      <c r="AO1818" s="20" t="str">
        <f t="shared" si="533"/>
        <v>36-50</v>
      </c>
      <c r="AP1818" s="1">
        <v>2724</v>
      </c>
      <c r="AQ1818" s="1">
        <v>0</v>
      </c>
      <c r="AR1818" s="1">
        <v>1</v>
      </c>
      <c r="AS1818" s="1">
        <v>0</v>
      </c>
      <c r="AT1818" s="1">
        <v>0</v>
      </c>
      <c r="AU1818" s="1">
        <v>0</v>
      </c>
      <c r="AV1818" s="1">
        <v>1</v>
      </c>
      <c r="AW1818" s="1">
        <v>0</v>
      </c>
      <c r="AX1818" s="1">
        <v>0</v>
      </c>
      <c r="AY1818" s="1">
        <v>0</v>
      </c>
      <c r="AZ1818" s="1">
        <v>1419</v>
      </c>
      <c r="BA1818" s="23">
        <v>42125</v>
      </c>
      <c r="BB1818" s="25">
        <f t="shared" si="534"/>
        <v>5</v>
      </c>
      <c r="BC1818" s="25" t="str">
        <f t="shared" si="535"/>
        <v>May</v>
      </c>
      <c r="BD1818" s="25">
        <v>1</v>
      </c>
      <c r="BE1818" t="str">
        <f t="shared" si="536"/>
        <v>438,57036,High income,54,Low spender,0.000946770460761624,0,1,33,1171,43,219,19,14,47,1513,0.773959021810972,0.0284203569068077,0.144745538664904,0.0125578321216127,0.0092531394580304,0.0310641110376735,4,6,3,13,26,0.153846153846154,0.230769230769231,0.115384615384615,0.5,9,0,0,1,0,0,0,0,45,36-50,2724,0,1,0,0,0,1,0,0,0,1419</v>
      </c>
    </row>
    <row r="1819" spans="1:57" ht="13.2" x14ac:dyDescent="0.25">
      <c r="A1819" s="8">
        <v>1544</v>
      </c>
      <c r="B1819" s="1">
        <v>91820</v>
      </c>
      <c r="C1819" s="8" t="str">
        <f t="shared" si="537"/>
        <v>High income</v>
      </c>
      <c r="D1819" s="31">
        <v>41</v>
      </c>
      <c r="E1819" s="34" t="str">
        <f t="shared" si="538"/>
        <v>Low spender</v>
      </c>
      <c r="F1819" s="10">
        <f t="shared" si="532"/>
        <v>4.465258113700719E-4</v>
      </c>
      <c r="G1819" s="1">
        <v>0</v>
      </c>
      <c r="H1819" s="1">
        <v>0</v>
      </c>
      <c r="I1819" s="1">
        <v>72</v>
      </c>
      <c r="J1819" s="1">
        <v>410</v>
      </c>
      <c r="K1819" s="1">
        <v>73</v>
      </c>
      <c r="L1819" s="1">
        <v>747</v>
      </c>
      <c r="M1819" s="1">
        <v>76</v>
      </c>
      <c r="N1819" s="1">
        <v>161</v>
      </c>
      <c r="O1819" s="1">
        <v>30</v>
      </c>
      <c r="P1819" s="8">
        <f t="shared" si="539"/>
        <v>1497</v>
      </c>
      <c r="Q1819" s="10">
        <f t="shared" si="540"/>
        <v>0.27388109552438211</v>
      </c>
      <c r="R1819" s="10">
        <f t="shared" si="541"/>
        <v>4.876419505678023E-2</v>
      </c>
      <c r="S1819" s="10">
        <f t="shared" si="542"/>
        <v>0.49899799599198397</v>
      </c>
      <c r="T1819" s="10">
        <f t="shared" si="543"/>
        <v>5.0768203072812289E-2</v>
      </c>
      <c r="U1819" s="10">
        <f t="shared" si="544"/>
        <v>0.10754843019372078</v>
      </c>
      <c r="V1819" s="10">
        <f t="shared" si="545"/>
        <v>2.004008016032064E-2</v>
      </c>
      <c r="W1819" s="1">
        <v>0</v>
      </c>
      <c r="X1819" s="1">
        <v>5</v>
      </c>
      <c r="Y1819" s="1">
        <v>5</v>
      </c>
      <c r="Z1819" s="1">
        <v>12</v>
      </c>
      <c r="AA1819" s="8">
        <f t="shared" si="546"/>
        <v>22</v>
      </c>
      <c r="AB1819" s="10">
        <f t="shared" si="547"/>
        <v>0</v>
      </c>
      <c r="AC1819" s="10">
        <f t="shared" si="548"/>
        <v>0.22727272727272727</v>
      </c>
      <c r="AD1819" s="10">
        <f t="shared" si="549"/>
        <v>0.22727272727272727</v>
      </c>
      <c r="AE1819" s="10">
        <f t="shared" si="550"/>
        <v>0.54545454545454541</v>
      </c>
      <c r="AF1819" s="1">
        <v>1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34</v>
      </c>
      <c r="AO1819" s="20" t="str">
        <f t="shared" si="533"/>
        <v>24-35</v>
      </c>
      <c r="AP1819" s="1">
        <v>2377</v>
      </c>
      <c r="AQ1819" s="1">
        <v>0</v>
      </c>
      <c r="AR1819" s="1">
        <v>0</v>
      </c>
      <c r="AS1819" s="1">
        <v>0</v>
      </c>
      <c r="AT1819" s="1">
        <v>1</v>
      </c>
      <c r="AU1819" s="1">
        <v>0</v>
      </c>
      <c r="AV1819" s="1">
        <v>0</v>
      </c>
      <c r="AW1819" s="1">
        <v>0</v>
      </c>
      <c r="AX1819" s="1">
        <v>0</v>
      </c>
      <c r="AY1819" s="1">
        <v>1</v>
      </c>
      <c r="AZ1819" s="1">
        <v>1437</v>
      </c>
      <c r="BA1819" s="23">
        <v>42472</v>
      </c>
      <c r="BB1819" s="25">
        <f t="shared" si="534"/>
        <v>4</v>
      </c>
      <c r="BC1819" s="25" t="str">
        <f t="shared" si="535"/>
        <v>April</v>
      </c>
      <c r="BD1819" s="25">
        <v>1</v>
      </c>
      <c r="BE1819" t="str">
        <f t="shared" si="536"/>
        <v>1544,91820,High income,41,Low spender,0.000446525811370072,0,0,72,410,73,747,76,161,30,1497,0.273881095524382,0.0487641950567802,0.498997995991984,0.0507682030728123,0.107548430193721,0.0200400801603206,0,5,5,12,22,0,0.227272727272727,0.227272727272727,0.545454545454545,1,0,0,0,0,0,0,0,34,24-35,2377,0,0,0,1,0,0,0,0,1,1437</v>
      </c>
    </row>
    <row r="1820" spans="1:57" ht="13.2" x14ac:dyDescent="0.25">
      <c r="A1820" s="8">
        <v>1255</v>
      </c>
      <c r="B1820" s="1">
        <v>77520</v>
      </c>
      <c r="C1820" s="8" t="str">
        <f t="shared" si="537"/>
        <v>High income</v>
      </c>
      <c r="D1820" s="31">
        <v>51</v>
      </c>
      <c r="E1820" s="34" t="str">
        <f t="shared" si="538"/>
        <v>Low spender</v>
      </c>
      <c r="F1820" s="10">
        <f t="shared" si="532"/>
        <v>6.5789473684210525E-4</v>
      </c>
      <c r="G1820" s="1">
        <v>0</v>
      </c>
      <c r="H1820" s="1">
        <v>1</v>
      </c>
      <c r="I1820" s="1">
        <v>30</v>
      </c>
      <c r="J1820" s="1">
        <v>940</v>
      </c>
      <c r="K1820" s="1">
        <v>44</v>
      </c>
      <c r="L1820" s="1">
        <v>396</v>
      </c>
      <c r="M1820" s="1">
        <v>0</v>
      </c>
      <c r="N1820" s="1">
        <v>88</v>
      </c>
      <c r="O1820" s="1">
        <v>58</v>
      </c>
      <c r="P1820" s="8">
        <f t="shared" si="539"/>
        <v>1526</v>
      </c>
      <c r="Q1820" s="10">
        <f t="shared" si="540"/>
        <v>0.61598951507208388</v>
      </c>
      <c r="R1820" s="10">
        <f t="shared" si="541"/>
        <v>2.8833551769331587E-2</v>
      </c>
      <c r="S1820" s="10">
        <f t="shared" si="542"/>
        <v>0.25950196592398428</v>
      </c>
      <c r="T1820" s="10">
        <f t="shared" si="543"/>
        <v>0</v>
      </c>
      <c r="U1820" s="10">
        <f t="shared" si="544"/>
        <v>5.7667103538663174E-2</v>
      </c>
      <c r="V1820" s="10">
        <f t="shared" si="545"/>
        <v>3.8007863695937089E-2</v>
      </c>
      <c r="W1820" s="1">
        <v>1</v>
      </c>
      <c r="X1820" s="1">
        <v>8</v>
      </c>
      <c r="Y1820" s="1">
        <v>7</v>
      </c>
      <c r="Z1820" s="1">
        <v>7</v>
      </c>
      <c r="AA1820" s="8">
        <f t="shared" si="546"/>
        <v>23</v>
      </c>
      <c r="AB1820" s="10">
        <f t="shared" si="547"/>
        <v>4.3478260869565216E-2</v>
      </c>
      <c r="AC1820" s="10">
        <f t="shared" si="548"/>
        <v>0.34782608695652173</v>
      </c>
      <c r="AD1820" s="10">
        <f t="shared" si="549"/>
        <v>0.30434782608695654</v>
      </c>
      <c r="AE1820" s="10">
        <f t="shared" si="550"/>
        <v>0.30434782608695654</v>
      </c>
      <c r="AF1820" s="1">
        <v>4</v>
      </c>
      <c r="AG1820" s="1">
        <v>1</v>
      </c>
      <c r="AH1820" s="1">
        <v>0</v>
      </c>
      <c r="AI1820" s="1">
        <v>1</v>
      </c>
      <c r="AJ1820" s="1">
        <v>0</v>
      </c>
      <c r="AK1820" s="1">
        <v>1</v>
      </c>
      <c r="AL1820" s="1">
        <v>0</v>
      </c>
      <c r="AM1820" s="1">
        <v>1</v>
      </c>
      <c r="AN1820" s="1">
        <v>61</v>
      </c>
      <c r="AO1820" s="20" t="str">
        <f t="shared" si="533"/>
        <v>50-65</v>
      </c>
      <c r="AP1820" s="1">
        <v>2464</v>
      </c>
      <c r="AQ1820" s="1">
        <v>0</v>
      </c>
      <c r="AR1820" s="1">
        <v>1</v>
      </c>
      <c r="AS1820" s="1">
        <v>0</v>
      </c>
      <c r="AT1820" s="1">
        <v>0</v>
      </c>
      <c r="AU1820" s="1">
        <v>0</v>
      </c>
      <c r="AV1820" s="1">
        <v>0</v>
      </c>
      <c r="AW1820" s="1">
        <v>0</v>
      </c>
      <c r="AX1820" s="1">
        <v>1</v>
      </c>
      <c r="AY1820" s="1">
        <v>0</v>
      </c>
      <c r="AZ1820" s="1">
        <v>1410</v>
      </c>
      <c r="BA1820" s="23">
        <v>42385</v>
      </c>
      <c r="BB1820" s="25">
        <f t="shared" si="534"/>
        <v>1</v>
      </c>
      <c r="BC1820" s="25" t="str">
        <f t="shared" si="535"/>
        <v>January</v>
      </c>
      <c r="BD1820" s="25">
        <v>1</v>
      </c>
      <c r="BE1820" t="str">
        <f t="shared" si="536"/>
        <v>1255,77520,High income,51,Low spender,0.000657894736842105,0,1,30,940,44,396,0,88,58,1526,0.615989515072084,0.0288335517693316,0.259501965923984,0,0.0576671035386632,0.0380078636959371,1,8,7,7,23,0.0434782608695652,0.347826086956522,0.304347826086957,0.304347826086957,4,1,0,1,0,1,0,1,61,50-65,2464,0,1,0,0,0,0,0,1,0,1410</v>
      </c>
    </row>
    <row r="1821" spans="1:57" ht="13.2" x14ac:dyDescent="0.25">
      <c r="A1821" s="8">
        <v>790</v>
      </c>
      <c r="B1821" s="1">
        <v>76542</v>
      </c>
      <c r="C1821" s="8" t="str">
        <f t="shared" si="537"/>
        <v>High income</v>
      </c>
      <c r="D1821" s="31">
        <v>145</v>
      </c>
      <c r="E1821" s="34" t="str">
        <f t="shared" si="538"/>
        <v>Low spender</v>
      </c>
      <c r="F1821" s="10">
        <f t="shared" si="532"/>
        <v>1.8943847822110737E-3</v>
      </c>
      <c r="G1821" s="1">
        <v>0</v>
      </c>
      <c r="H1821" s="1">
        <v>0</v>
      </c>
      <c r="I1821" s="1">
        <v>91</v>
      </c>
      <c r="J1821" s="1">
        <v>794</v>
      </c>
      <c r="K1821" s="1">
        <v>73</v>
      </c>
      <c r="L1821" s="1">
        <v>573</v>
      </c>
      <c r="M1821" s="1">
        <v>0</v>
      </c>
      <c r="N1821" s="1">
        <v>29</v>
      </c>
      <c r="O1821" s="1">
        <v>14</v>
      </c>
      <c r="P1821" s="8">
        <f t="shared" si="539"/>
        <v>1483</v>
      </c>
      <c r="Q1821" s="10">
        <f t="shared" si="540"/>
        <v>0.53540121375590022</v>
      </c>
      <c r="R1821" s="10">
        <f t="shared" si="541"/>
        <v>4.9224544841537425E-2</v>
      </c>
      <c r="S1821" s="10">
        <f t="shared" si="542"/>
        <v>0.38637896156439649</v>
      </c>
      <c r="T1821" s="10">
        <f t="shared" si="543"/>
        <v>0</v>
      </c>
      <c r="U1821" s="10">
        <f t="shared" si="544"/>
        <v>1.9554956169925825E-2</v>
      </c>
      <c r="V1821" s="10">
        <f t="shared" si="545"/>
        <v>9.440323668240054E-3</v>
      </c>
      <c r="W1821" s="1">
        <v>1</v>
      </c>
      <c r="X1821" s="1">
        <v>4</v>
      </c>
      <c r="Y1821" s="1">
        <v>8</v>
      </c>
      <c r="Z1821" s="1">
        <v>10</v>
      </c>
      <c r="AA1821" s="8">
        <f t="shared" si="546"/>
        <v>23</v>
      </c>
      <c r="AB1821" s="10">
        <f t="shared" si="547"/>
        <v>4.3478260869565216E-2</v>
      </c>
      <c r="AC1821" s="10">
        <f t="shared" si="548"/>
        <v>0.17391304347826086</v>
      </c>
      <c r="AD1821" s="10">
        <f t="shared" si="549"/>
        <v>0.34782608695652173</v>
      </c>
      <c r="AE1821" s="10">
        <f t="shared" si="550"/>
        <v>0.43478260869565216</v>
      </c>
      <c r="AF1821" s="1">
        <v>2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64</v>
      </c>
      <c r="AO1821" s="20" t="str">
        <f t="shared" si="533"/>
        <v>50-65</v>
      </c>
      <c r="AP1821" s="1">
        <v>2615</v>
      </c>
      <c r="AQ1821" s="1">
        <v>0</v>
      </c>
      <c r="AR1821" s="1">
        <v>0</v>
      </c>
      <c r="AS1821" s="1">
        <v>0</v>
      </c>
      <c r="AT1821" s="1">
        <v>1</v>
      </c>
      <c r="AU1821" s="1">
        <v>0</v>
      </c>
      <c r="AV1821" s="1">
        <v>0</v>
      </c>
      <c r="AW1821" s="1">
        <v>0</v>
      </c>
      <c r="AX1821" s="1">
        <v>0</v>
      </c>
      <c r="AY1821" s="1">
        <v>1</v>
      </c>
      <c r="AZ1821" s="1">
        <v>1455</v>
      </c>
      <c r="BA1821" s="23">
        <v>42234</v>
      </c>
      <c r="BB1821" s="25">
        <f t="shared" si="534"/>
        <v>8</v>
      </c>
      <c r="BC1821" s="25" t="str">
        <f t="shared" si="535"/>
        <v>August</v>
      </c>
      <c r="BD1821" s="25">
        <v>1</v>
      </c>
      <c r="BE1821" t="str">
        <f t="shared" si="536"/>
        <v>790,76542,High income,145,Low spender,0.00189438478221107,0,0,91,794,73,573,0,29,14,1483,0.5354012137559,0.0492245448415374,0.386378961564396,0,0.0195549561699258,0.00944032366824005,1,4,8,10,23,0.0434782608695652,0.173913043478261,0.347826086956522,0.434782608695652,2,0,0,0,0,0,0,0,64,50-65,2615,0,0,0,1,0,0,0,0,1,1455</v>
      </c>
    </row>
    <row r="1822" spans="1:57" ht="13.2" x14ac:dyDescent="0.25">
      <c r="A1822" s="8">
        <v>789</v>
      </c>
      <c r="B1822" s="1">
        <v>66465</v>
      </c>
      <c r="C1822" s="8" t="str">
        <f t="shared" si="537"/>
        <v>High income</v>
      </c>
      <c r="D1822" s="31">
        <v>35</v>
      </c>
      <c r="E1822" s="34" t="str">
        <f t="shared" si="538"/>
        <v>Low spender</v>
      </c>
      <c r="F1822" s="10">
        <f t="shared" si="532"/>
        <v>5.2659294365455498E-4</v>
      </c>
      <c r="G1822" s="1">
        <v>0</v>
      </c>
      <c r="H1822" s="1">
        <v>1</v>
      </c>
      <c r="I1822" s="1">
        <v>1</v>
      </c>
      <c r="J1822" s="1">
        <v>1200</v>
      </c>
      <c r="K1822" s="1">
        <v>0</v>
      </c>
      <c r="L1822" s="1">
        <v>204</v>
      </c>
      <c r="M1822" s="1">
        <v>38</v>
      </c>
      <c r="N1822" s="1">
        <v>29</v>
      </c>
      <c r="O1822" s="1">
        <v>14</v>
      </c>
      <c r="P1822" s="8">
        <f t="shared" si="539"/>
        <v>1485</v>
      </c>
      <c r="Q1822" s="10">
        <f t="shared" si="540"/>
        <v>0.80808080808080807</v>
      </c>
      <c r="R1822" s="10">
        <f t="shared" si="541"/>
        <v>0</v>
      </c>
      <c r="S1822" s="10">
        <f t="shared" si="542"/>
        <v>0.13737373737373737</v>
      </c>
      <c r="T1822" s="10">
        <f t="shared" si="543"/>
        <v>2.5589225589225589E-2</v>
      </c>
      <c r="U1822" s="10">
        <f t="shared" si="544"/>
        <v>1.9528619528619527E-2</v>
      </c>
      <c r="V1822" s="10">
        <f t="shared" si="545"/>
        <v>9.427609427609427E-3</v>
      </c>
      <c r="W1822" s="1">
        <v>3</v>
      </c>
      <c r="X1822" s="1">
        <v>11</v>
      </c>
      <c r="Y1822" s="1">
        <v>9</v>
      </c>
      <c r="Z1822" s="1">
        <v>12</v>
      </c>
      <c r="AA1822" s="8">
        <f t="shared" si="546"/>
        <v>35</v>
      </c>
      <c r="AB1822" s="10">
        <f t="shared" si="547"/>
        <v>8.5714285714285715E-2</v>
      </c>
      <c r="AC1822" s="10">
        <f t="shared" si="548"/>
        <v>0.31428571428571428</v>
      </c>
      <c r="AD1822" s="10">
        <f t="shared" si="549"/>
        <v>0.25714285714285712</v>
      </c>
      <c r="AE1822" s="10">
        <f t="shared" si="550"/>
        <v>0.34285714285714286</v>
      </c>
      <c r="AF1822" s="1">
        <v>6</v>
      </c>
      <c r="AG1822" s="1">
        <v>1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65</v>
      </c>
      <c r="AO1822" s="20" t="str">
        <f t="shared" si="533"/>
        <v>50-65</v>
      </c>
      <c r="AP1822" s="1">
        <v>2615</v>
      </c>
      <c r="AQ1822" s="1">
        <v>0</v>
      </c>
      <c r="AR1822" s="1">
        <v>1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1</v>
      </c>
      <c r="AZ1822" s="1">
        <v>1457</v>
      </c>
      <c r="BA1822" s="23">
        <v>42234</v>
      </c>
      <c r="BB1822" s="25">
        <f t="shared" si="534"/>
        <v>8</v>
      </c>
      <c r="BC1822" s="25" t="str">
        <f t="shared" si="535"/>
        <v>August</v>
      </c>
      <c r="BD1822" s="25">
        <v>1</v>
      </c>
      <c r="BE1822" t="str">
        <f t="shared" si="536"/>
        <v>789,66465,High income,35,Low spender,0.000526592943654555,0,1,1,1200,0,204,38,29,14,1485,0.808080808080808,0,0.137373737373737,0.0255892255892256,0.0195286195286195,0.00942760942760943,3,11,9,12,35,0.0857142857142857,0.314285714285714,0.257142857142857,0.342857142857143,6,1,0,0,0,0,0,0,65,50-65,2615,0,1,0,0,0,0,0,0,1,1457</v>
      </c>
    </row>
    <row r="1823" spans="1:57" ht="13.2" x14ac:dyDescent="0.25">
      <c r="A1823" s="8">
        <v>640</v>
      </c>
      <c r="B1823" s="1">
        <v>72828</v>
      </c>
      <c r="C1823" s="8" t="str">
        <f t="shared" si="537"/>
        <v>High income</v>
      </c>
      <c r="D1823" s="31">
        <v>395</v>
      </c>
      <c r="E1823" s="34" t="str">
        <f t="shared" si="538"/>
        <v>Low spender</v>
      </c>
      <c r="F1823" s="10">
        <f t="shared" si="532"/>
        <v>5.4237381227000602E-3</v>
      </c>
      <c r="G1823" s="1">
        <v>0</v>
      </c>
      <c r="H1823" s="1">
        <v>1</v>
      </c>
      <c r="I1823" s="1">
        <v>17</v>
      </c>
      <c r="J1823" s="1">
        <v>1205</v>
      </c>
      <c r="K1823" s="1">
        <v>0</v>
      </c>
      <c r="L1823" s="1">
        <v>235</v>
      </c>
      <c r="M1823" s="1">
        <v>19</v>
      </c>
      <c r="N1823" s="1">
        <v>14</v>
      </c>
      <c r="O1823" s="1">
        <v>205</v>
      </c>
      <c r="P1823" s="8">
        <f t="shared" si="539"/>
        <v>1678</v>
      </c>
      <c r="Q1823" s="10">
        <f t="shared" si="540"/>
        <v>0.7181168057210966</v>
      </c>
      <c r="R1823" s="10">
        <f t="shared" si="541"/>
        <v>0</v>
      </c>
      <c r="S1823" s="10">
        <f t="shared" si="542"/>
        <v>0.1400476758045292</v>
      </c>
      <c r="T1823" s="10">
        <f t="shared" si="543"/>
        <v>1.132300357568534E-2</v>
      </c>
      <c r="U1823" s="10">
        <f t="shared" si="544"/>
        <v>8.3432657926102508E-3</v>
      </c>
      <c r="V1823" s="10">
        <f t="shared" si="545"/>
        <v>0.12216924910607867</v>
      </c>
      <c r="W1823" s="1">
        <v>6</v>
      </c>
      <c r="X1823" s="1">
        <v>6</v>
      </c>
      <c r="Y1823" s="1">
        <v>3</v>
      </c>
      <c r="Z1823" s="1">
        <v>13</v>
      </c>
      <c r="AA1823" s="8">
        <f t="shared" si="546"/>
        <v>28</v>
      </c>
      <c r="AB1823" s="10">
        <f t="shared" si="547"/>
        <v>0.21428571428571427</v>
      </c>
      <c r="AC1823" s="10">
        <f t="shared" si="548"/>
        <v>0.21428571428571427</v>
      </c>
      <c r="AD1823" s="10">
        <f t="shared" si="549"/>
        <v>0.10714285714285714</v>
      </c>
      <c r="AE1823" s="10">
        <f t="shared" si="550"/>
        <v>0.4642857142857143</v>
      </c>
      <c r="AF1823" s="1">
        <v>7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58</v>
      </c>
      <c r="AO1823" s="20" t="str">
        <f t="shared" si="533"/>
        <v>50-65</v>
      </c>
      <c r="AP1823" s="1">
        <v>2659</v>
      </c>
      <c r="AQ1823" s="1">
        <v>0</v>
      </c>
      <c r="AR1823" s="1">
        <v>1</v>
      </c>
      <c r="AS1823" s="1">
        <v>0</v>
      </c>
      <c r="AT1823" s="1">
        <v>0</v>
      </c>
      <c r="AU1823" s="1">
        <v>0</v>
      </c>
      <c r="AV1823" s="1">
        <v>0</v>
      </c>
      <c r="AW1823" s="1">
        <v>0</v>
      </c>
      <c r="AX1823" s="1">
        <v>1</v>
      </c>
      <c r="AY1823" s="1">
        <v>0</v>
      </c>
      <c r="AZ1823" s="1">
        <v>1268</v>
      </c>
      <c r="BA1823" s="23">
        <v>42190</v>
      </c>
      <c r="BB1823" s="25">
        <f t="shared" si="534"/>
        <v>7</v>
      </c>
      <c r="BC1823" s="25" t="str">
        <f t="shared" si="535"/>
        <v>July</v>
      </c>
      <c r="BD1823" s="25">
        <v>1</v>
      </c>
      <c r="BE1823" t="str">
        <f t="shared" si="536"/>
        <v>640,72828,High income,395,Low spender,0.00542373812270006,0,1,17,1205,0,235,19,14,205,1678,0.718116805721097,0,0.140047675804529,0.0113230035756853,0.00834326579261025,0.122169249106079,6,6,3,13,28,0.214285714285714,0.214285714285714,0.107142857142857,0.464285714285714,7,0,0,0,0,0,0,0,58,50-65,2659,0,1,0,0,0,0,0,1,0,1268</v>
      </c>
    </row>
    <row r="1824" spans="1:57" ht="13.2" x14ac:dyDescent="0.25">
      <c r="A1824" s="8">
        <v>1927</v>
      </c>
      <c r="B1824" s="1">
        <v>79823</v>
      </c>
      <c r="C1824" s="8" t="str">
        <f t="shared" si="537"/>
        <v>High income</v>
      </c>
      <c r="D1824" s="31">
        <v>39</v>
      </c>
      <c r="E1824" s="34" t="str">
        <f t="shared" si="538"/>
        <v>Low spender</v>
      </c>
      <c r="F1824" s="10">
        <f t="shared" si="532"/>
        <v>4.8858098543026448E-4</v>
      </c>
      <c r="G1824" s="1">
        <v>0</v>
      </c>
      <c r="H1824" s="1">
        <v>1</v>
      </c>
      <c r="I1824" s="1">
        <v>6</v>
      </c>
      <c r="J1824" s="1">
        <v>835</v>
      </c>
      <c r="K1824" s="1">
        <v>73</v>
      </c>
      <c r="L1824" s="1">
        <v>380</v>
      </c>
      <c r="M1824" s="1">
        <v>114</v>
      </c>
      <c r="N1824" s="1">
        <v>73</v>
      </c>
      <c r="O1824" s="1">
        <v>43</v>
      </c>
      <c r="P1824" s="8">
        <f t="shared" si="539"/>
        <v>1518</v>
      </c>
      <c r="Q1824" s="10">
        <f t="shared" si="540"/>
        <v>0.55006587615283264</v>
      </c>
      <c r="R1824" s="10">
        <f t="shared" si="541"/>
        <v>4.808959156785244E-2</v>
      </c>
      <c r="S1824" s="10">
        <f t="shared" si="542"/>
        <v>0.25032938076416339</v>
      </c>
      <c r="T1824" s="10">
        <f t="shared" si="543"/>
        <v>7.5098814229249009E-2</v>
      </c>
      <c r="U1824" s="10">
        <f t="shared" si="544"/>
        <v>4.808959156785244E-2</v>
      </c>
      <c r="V1824" s="10">
        <f t="shared" si="545"/>
        <v>2.8326745718050064E-2</v>
      </c>
      <c r="W1824" s="1">
        <v>1</v>
      </c>
      <c r="X1824" s="1">
        <v>6</v>
      </c>
      <c r="Y1824" s="1">
        <v>9</v>
      </c>
      <c r="Z1824" s="1">
        <v>7</v>
      </c>
      <c r="AA1824" s="8">
        <f t="shared" si="546"/>
        <v>23</v>
      </c>
      <c r="AB1824" s="10">
        <f t="shared" si="547"/>
        <v>4.3478260869565216E-2</v>
      </c>
      <c r="AC1824" s="10">
        <f t="shared" si="548"/>
        <v>0.2608695652173913</v>
      </c>
      <c r="AD1824" s="10">
        <f t="shared" si="549"/>
        <v>0.39130434782608697</v>
      </c>
      <c r="AE1824" s="10">
        <f t="shared" si="550"/>
        <v>0.30434782608695654</v>
      </c>
      <c r="AF1824" s="1">
        <v>2</v>
      </c>
      <c r="AG1824" s="1">
        <v>0</v>
      </c>
      <c r="AH1824" s="1">
        <v>0</v>
      </c>
      <c r="AI1824" s="1">
        <v>0</v>
      </c>
      <c r="AJ1824" s="1">
        <v>1</v>
      </c>
      <c r="AK1824" s="1">
        <v>0</v>
      </c>
      <c r="AL1824" s="1">
        <v>0</v>
      </c>
      <c r="AM1824" s="1">
        <v>0</v>
      </c>
      <c r="AN1824" s="1">
        <v>61</v>
      </c>
      <c r="AO1824" s="20" t="str">
        <f t="shared" si="533"/>
        <v>50-65</v>
      </c>
      <c r="AP1824" s="1">
        <v>2249</v>
      </c>
      <c r="AQ1824" s="1">
        <v>0</v>
      </c>
      <c r="AR1824" s="1">
        <v>1</v>
      </c>
      <c r="AS1824" s="1">
        <v>0</v>
      </c>
      <c r="AT1824" s="1">
        <v>0</v>
      </c>
      <c r="AU1824" s="1">
        <v>0</v>
      </c>
      <c r="AV1824" s="1">
        <v>0</v>
      </c>
      <c r="AW1824" s="1">
        <v>1</v>
      </c>
      <c r="AX1824" s="1">
        <v>0</v>
      </c>
      <c r="AY1824" s="1">
        <v>0</v>
      </c>
      <c r="AZ1824" s="1">
        <v>1432</v>
      </c>
      <c r="BA1824" s="23">
        <v>42600</v>
      </c>
      <c r="BB1824" s="25">
        <f t="shared" si="534"/>
        <v>8</v>
      </c>
      <c r="BC1824" s="25" t="str">
        <f t="shared" si="535"/>
        <v>August</v>
      </c>
      <c r="BD1824" s="25">
        <v>1</v>
      </c>
      <c r="BE1824" t="str">
        <f t="shared" si="536"/>
        <v>1927,79823,High income,39,Low spender,0.000488580985430264,0,1,6,835,73,380,114,73,43,1518,0.550065876152833,0.0480895915678524,0.250329380764163,0.075098814229249,0.0480895915678524,0.0283267457180501,1,6,9,7,23,0.0434782608695652,0.260869565217391,0.391304347826087,0.304347826086957,2,0,0,0,1,0,0,0,61,50-65,2249,0,1,0,0,0,0,1,0,0,1432</v>
      </c>
    </row>
    <row r="1825" spans="1:57" ht="13.2" x14ac:dyDescent="0.25">
      <c r="A1825" s="8">
        <v>1824</v>
      </c>
      <c r="B1825" s="1">
        <v>73454</v>
      </c>
      <c r="C1825" s="8" t="str">
        <f t="shared" si="537"/>
        <v>High income</v>
      </c>
      <c r="D1825" s="31">
        <v>67</v>
      </c>
      <c r="E1825" s="34" t="str">
        <f t="shared" si="538"/>
        <v>Low spender</v>
      </c>
      <c r="F1825" s="10">
        <f t="shared" si="532"/>
        <v>9.121354861546002E-4</v>
      </c>
      <c r="G1825" s="1">
        <v>0</v>
      </c>
      <c r="H1825" s="1">
        <v>0</v>
      </c>
      <c r="I1825" s="1">
        <v>95</v>
      </c>
      <c r="J1825" s="1">
        <v>982</v>
      </c>
      <c r="K1825" s="1">
        <v>73</v>
      </c>
      <c r="L1825" s="1">
        <v>351</v>
      </c>
      <c r="M1825" s="1">
        <v>56</v>
      </c>
      <c r="N1825" s="1">
        <v>14</v>
      </c>
      <c r="O1825" s="1">
        <v>175</v>
      </c>
      <c r="P1825" s="8">
        <f t="shared" si="539"/>
        <v>1651</v>
      </c>
      <c r="Q1825" s="10">
        <f t="shared" si="540"/>
        <v>0.59479103573591763</v>
      </c>
      <c r="R1825" s="10">
        <f t="shared" si="541"/>
        <v>4.4215626892792244E-2</v>
      </c>
      <c r="S1825" s="10">
        <f t="shared" si="542"/>
        <v>0.2125984251968504</v>
      </c>
      <c r="T1825" s="10">
        <f t="shared" si="543"/>
        <v>3.3918837068443369E-2</v>
      </c>
      <c r="U1825" s="10">
        <f t="shared" si="544"/>
        <v>8.4797092671108423E-3</v>
      </c>
      <c r="V1825" s="10">
        <f t="shared" si="545"/>
        <v>0.10599636583888553</v>
      </c>
      <c r="W1825" s="1">
        <v>1</v>
      </c>
      <c r="X1825" s="1">
        <v>2</v>
      </c>
      <c r="Y1825" s="1">
        <v>4</v>
      </c>
      <c r="Z1825" s="1">
        <v>6</v>
      </c>
      <c r="AA1825" s="8">
        <f t="shared" si="546"/>
        <v>13</v>
      </c>
      <c r="AB1825" s="10">
        <f t="shared" si="547"/>
        <v>7.6923076923076927E-2</v>
      </c>
      <c r="AC1825" s="10">
        <f t="shared" si="548"/>
        <v>0.15384615384615385</v>
      </c>
      <c r="AD1825" s="10">
        <f t="shared" si="549"/>
        <v>0.30769230769230771</v>
      </c>
      <c r="AE1825" s="10">
        <f t="shared" si="550"/>
        <v>0.46153846153846156</v>
      </c>
      <c r="AF1825" s="1">
        <v>5</v>
      </c>
      <c r="AG1825" s="1">
        <v>0</v>
      </c>
      <c r="AH1825" s="1">
        <v>0</v>
      </c>
      <c r="AI1825" s="1">
        <v>1</v>
      </c>
      <c r="AJ1825" s="1">
        <v>0</v>
      </c>
      <c r="AK1825" s="1">
        <v>0</v>
      </c>
      <c r="AL1825" s="1">
        <v>0</v>
      </c>
      <c r="AM1825" s="1">
        <v>0</v>
      </c>
      <c r="AN1825" s="1">
        <v>33</v>
      </c>
      <c r="AO1825" s="20" t="str">
        <f t="shared" si="533"/>
        <v>24-35</v>
      </c>
      <c r="AP1825" s="1">
        <v>2279</v>
      </c>
      <c r="AQ1825" s="1">
        <v>0</v>
      </c>
      <c r="AR1825" s="1">
        <v>0</v>
      </c>
      <c r="AS1825" s="1">
        <v>1</v>
      </c>
      <c r="AT1825" s="1">
        <v>0</v>
      </c>
      <c r="AU1825" s="1">
        <v>0</v>
      </c>
      <c r="AV1825" s="1">
        <v>0</v>
      </c>
      <c r="AW1825" s="1">
        <v>0</v>
      </c>
      <c r="AX1825" s="1">
        <v>1</v>
      </c>
      <c r="AY1825" s="1">
        <v>0</v>
      </c>
      <c r="AZ1825" s="1">
        <v>1301</v>
      </c>
      <c r="BA1825" s="23">
        <v>42570</v>
      </c>
      <c r="BB1825" s="25">
        <f t="shared" si="534"/>
        <v>7</v>
      </c>
      <c r="BC1825" s="25" t="str">
        <f t="shared" si="535"/>
        <v>July</v>
      </c>
      <c r="BD1825" s="25">
        <v>1</v>
      </c>
      <c r="BE1825" t="str">
        <f t="shared" si="536"/>
        <v>1824,73454,High income,67,Low spender,0.0009121354861546,0,0,95,982,73,351,56,14,175,1651,0.594791035735918,0.0442156268927922,0.21259842519685,0.0339188370684434,0.00847970926711084,0.105996365838886,1,2,4,6,13,0.0769230769230769,0.153846153846154,0.307692307692308,0.461538461538462,5,0,0,1,0,0,0,0,33,24-35,2279,0,0,1,0,0,0,0,1,0,1301</v>
      </c>
    </row>
    <row r="1826" spans="1:57" ht="13.2" x14ac:dyDescent="0.25">
      <c r="A1826" s="8">
        <v>69</v>
      </c>
      <c r="B1826" s="1">
        <v>82014</v>
      </c>
      <c r="C1826" s="8" t="str">
        <f t="shared" si="537"/>
        <v>High income</v>
      </c>
      <c r="D1826" s="31">
        <v>666</v>
      </c>
      <c r="E1826" s="34" t="str">
        <f t="shared" si="538"/>
        <v>High spender</v>
      </c>
      <c r="F1826" s="10">
        <f t="shared" si="532"/>
        <v>8.1205647816226505E-3</v>
      </c>
      <c r="G1826" s="1">
        <v>0</v>
      </c>
      <c r="H1826" s="1">
        <v>0</v>
      </c>
      <c r="I1826" s="1">
        <v>48</v>
      </c>
      <c r="J1826" s="1">
        <v>980</v>
      </c>
      <c r="K1826" s="1">
        <v>37</v>
      </c>
      <c r="L1826" s="1">
        <v>265</v>
      </c>
      <c r="M1826" s="1">
        <v>35</v>
      </c>
      <c r="N1826" s="1">
        <v>163</v>
      </c>
      <c r="O1826" s="1">
        <v>31</v>
      </c>
      <c r="P1826" s="8">
        <f t="shared" si="539"/>
        <v>1511</v>
      </c>
      <c r="Q1826" s="10">
        <f t="shared" si="540"/>
        <v>0.64857710125744539</v>
      </c>
      <c r="R1826" s="10">
        <f t="shared" si="541"/>
        <v>2.4487094639311716E-2</v>
      </c>
      <c r="S1826" s="10">
        <f t="shared" si="542"/>
        <v>0.17538054268696227</v>
      </c>
      <c r="T1826" s="10">
        <f t="shared" si="543"/>
        <v>2.3163467902051621E-2</v>
      </c>
      <c r="U1826" s="10">
        <f t="shared" si="544"/>
        <v>0.10787557908669755</v>
      </c>
      <c r="V1826" s="10">
        <f t="shared" si="545"/>
        <v>2.0516214427531435E-2</v>
      </c>
      <c r="W1826" s="1">
        <v>1</v>
      </c>
      <c r="X1826" s="1">
        <v>3</v>
      </c>
      <c r="Y1826" s="1">
        <v>6</v>
      </c>
      <c r="Z1826" s="1">
        <v>12</v>
      </c>
      <c r="AA1826" s="8">
        <f t="shared" si="546"/>
        <v>22</v>
      </c>
      <c r="AB1826" s="10">
        <f t="shared" si="547"/>
        <v>4.5454545454545456E-2</v>
      </c>
      <c r="AC1826" s="10">
        <f t="shared" si="548"/>
        <v>0.13636363636363635</v>
      </c>
      <c r="AD1826" s="10">
        <f t="shared" si="549"/>
        <v>0.27272727272727271</v>
      </c>
      <c r="AE1826" s="10">
        <f t="shared" si="550"/>
        <v>0.54545454545454541</v>
      </c>
      <c r="AF1826" s="1">
        <v>6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1</v>
      </c>
      <c r="AN1826" s="1">
        <v>59</v>
      </c>
      <c r="AO1826" s="20" t="str">
        <f t="shared" si="533"/>
        <v>50-65</v>
      </c>
      <c r="AP1826" s="1">
        <v>2837</v>
      </c>
      <c r="AQ1826" s="1">
        <v>0</v>
      </c>
      <c r="AR1826" s="1">
        <v>0</v>
      </c>
      <c r="AS1826" s="1">
        <v>1</v>
      </c>
      <c r="AT1826" s="1">
        <v>0</v>
      </c>
      <c r="AU1826" s="1">
        <v>0</v>
      </c>
      <c r="AV1826" s="1">
        <v>0</v>
      </c>
      <c r="AW1826" s="1">
        <v>1</v>
      </c>
      <c r="AX1826" s="1">
        <v>0</v>
      </c>
      <c r="AY1826" s="1">
        <v>0</v>
      </c>
      <c r="AZ1826" s="1">
        <v>1449</v>
      </c>
      <c r="BA1826" s="23">
        <v>42012</v>
      </c>
      <c r="BB1826" s="25">
        <f t="shared" si="534"/>
        <v>1</v>
      </c>
      <c r="BC1826" s="25" t="str">
        <f t="shared" si="535"/>
        <v>January</v>
      </c>
      <c r="BD1826" s="25">
        <v>1</v>
      </c>
      <c r="BE1826" t="str">
        <f t="shared" si="536"/>
        <v>69,82014,High income,666,High spender,0.00812056478162265,0,0,48,980,37,265,35,163,31,1511,0.648577101257445,0.0244870946393117,0.175380542686962,0.0231634679020516,0.107875579086698,0.0205162144275314,1,3,6,12,22,0.0454545454545455,0.136363636363636,0.272727272727273,0.545454545454545,6,0,0,0,0,0,0,1,59,50-65,2837,0,0,1,0,0,0,1,0,0,1449</v>
      </c>
    </row>
    <row r="1827" spans="1:57" ht="13.2" x14ac:dyDescent="0.25">
      <c r="A1827" s="8">
        <v>741</v>
      </c>
      <c r="B1827" s="1">
        <v>62981</v>
      </c>
      <c r="C1827" s="8" t="str">
        <f t="shared" si="537"/>
        <v>High income</v>
      </c>
      <c r="D1827" s="31">
        <v>115</v>
      </c>
      <c r="E1827" s="34" t="str">
        <f t="shared" si="538"/>
        <v>Low spender</v>
      </c>
      <c r="F1827" s="10">
        <f t="shared" si="532"/>
        <v>1.8259475079785968E-3</v>
      </c>
      <c r="G1827" s="1">
        <v>0</v>
      </c>
      <c r="H1827" s="1">
        <v>0</v>
      </c>
      <c r="I1827" s="1">
        <v>21</v>
      </c>
      <c r="J1827" s="1">
        <v>796</v>
      </c>
      <c r="K1827" s="1">
        <v>14</v>
      </c>
      <c r="L1827" s="1">
        <v>590</v>
      </c>
      <c r="M1827" s="1">
        <v>38</v>
      </c>
      <c r="N1827" s="1">
        <v>44</v>
      </c>
      <c r="O1827" s="1">
        <v>0</v>
      </c>
      <c r="P1827" s="8">
        <f t="shared" si="539"/>
        <v>1482</v>
      </c>
      <c r="Q1827" s="10">
        <f t="shared" si="540"/>
        <v>0.53711201079622128</v>
      </c>
      <c r="R1827" s="10">
        <f t="shared" si="541"/>
        <v>9.4466936572199737E-3</v>
      </c>
      <c r="S1827" s="10">
        <f t="shared" si="542"/>
        <v>0.39811066126855599</v>
      </c>
      <c r="T1827" s="10">
        <f t="shared" si="543"/>
        <v>2.564102564102564E-2</v>
      </c>
      <c r="U1827" s="10">
        <f t="shared" si="544"/>
        <v>2.9689608636977057E-2</v>
      </c>
      <c r="V1827" s="10">
        <f t="shared" si="545"/>
        <v>0</v>
      </c>
      <c r="W1827" s="1">
        <v>1</v>
      </c>
      <c r="X1827" s="1">
        <v>4</v>
      </c>
      <c r="Y1827" s="1">
        <v>5</v>
      </c>
      <c r="Z1827" s="1">
        <v>13</v>
      </c>
      <c r="AA1827" s="8">
        <f t="shared" si="546"/>
        <v>23</v>
      </c>
      <c r="AB1827" s="10">
        <f t="shared" si="547"/>
        <v>4.3478260869565216E-2</v>
      </c>
      <c r="AC1827" s="10">
        <f t="shared" si="548"/>
        <v>0.17391304347826086</v>
      </c>
      <c r="AD1827" s="10">
        <f t="shared" si="549"/>
        <v>0.21739130434782608</v>
      </c>
      <c r="AE1827" s="10">
        <f t="shared" si="550"/>
        <v>0.56521739130434778</v>
      </c>
      <c r="AF1827" s="1">
        <v>3</v>
      </c>
      <c r="AG1827" s="1">
        <v>0</v>
      </c>
      <c r="AH1827" s="1">
        <v>0</v>
      </c>
      <c r="AI1827" s="1">
        <v>0</v>
      </c>
      <c r="AJ1827" s="1">
        <v>1</v>
      </c>
      <c r="AK1827" s="1">
        <v>0</v>
      </c>
      <c r="AL1827" s="1">
        <v>0</v>
      </c>
      <c r="AM1827" s="1">
        <v>0</v>
      </c>
      <c r="AN1827" s="1">
        <v>53</v>
      </c>
      <c r="AO1827" s="20" t="str">
        <f t="shared" si="533"/>
        <v>50-65</v>
      </c>
      <c r="AP1827" s="1">
        <v>2628</v>
      </c>
      <c r="AQ1827" s="1">
        <v>0</v>
      </c>
      <c r="AR1827" s="1">
        <v>0</v>
      </c>
      <c r="AS1827" s="1">
        <v>0</v>
      </c>
      <c r="AT1827" s="1">
        <v>1</v>
      </c>
      <c r="AU1827" s="1">
        <v>0</v>
      </c>
      <c r="AV1827" s="1">
        <v>0</v>
      </c>
      <c r="AW1827" s="1">
        <v>0</v>
      </c>
      <c r="AX1827" s="1">
        <v>0</v>
      </c>
      <c r="AY1827" s="1">
        <v>1</v>
      </c>
      <c r="AZ1827" s="1">
        <v>1482</v>
      </c>
      <c r="BA1827" s="23">
        <v>42221</v>
      </c>
      <c r="BB1827" s="25">
        <f t="shared" si="534"/>
        <v>8</v>
      </c>
      <c r="BC1827" s="25" t="str">
        <f t="shared" si="535"/>
        <v>August</v>
      </c>
      <c r="BD1827" s="25">
        <v>1</v>
      </c>
      <c r="BE1827" t="str">
        <f t="shared" si="536"/>
        <v>741,62981,High income,115,Low spender,0.0018259475079786,0,0,21,796,14,590,38,44,0,1482,0.537112010796221,0.00944669365721997,0.398110661268556,0.0256410256410256,0.0296896086369771,0,1,4,5,13,23,0.0434782608695652,0.173913043478261,0.217391304347826,0.565217391304348,3,0,0,0,1,0,0,0,53,50-65,2628,0,0,0,1,0,0,0,0,1,1482</v>
      </c>
    </row>
    <row r="1828" spans="1:57" ht="13.2" x14ac:dyDescent="0.25">
      <c r="A1828" s="8">
        <v>1394</v>
      </c>
      <c r="B1828" s="1">
        <v>70440</v>
      </c>
      <c r="C1828" s="8" t="str">
        <f t="shared" si="537"/>
        <v>High income</v>
      </c>
      <c r="D1828" s="31">
        <v>1235</v>
      </c>
      <c r="E1828" s="34" t="str">
        <f t="shared" si="538"/>
        <v>High spender</v>
      </c>
      <c r="F1828" s="10">
        <f t="shared" si="532"/>
        <v>1.7532651902328222E-2</v>
      </c>
      <c r="G1828" s="1">
        <v>0</v>
      </c>
      <c r="H1828" s="1">
        <v>0</v>
      </c>
      <c r="I1828" s="1">
        <v>49</v>
      </c>
      <c r="J1828" s="1">
        <v>690</v>
      </c>
      <c r="K1828" s="1">
        <v>117</v>
      </c>
      <c r="L1828" s="1">
        <v>499</v>
      </c>
      <c r="M1828" s="1">
        <v>76</v>
      </c>
      <c r="N1828" s="1">
        <v>102</v>
      </c>
      <c r="O1828" s="1">
        <v>88</v>
      </c>
      <c r="P1828" s="8">
        <f t="shared" si="539"/>
        <v>1572</v>
      </c>
      <c r="Q1828" s="10">
        <f t="shared" si="540"/>
        <v>0.43893129770992367</v>
      </c>
      <c r="R1828" s="10">
        <f t="shared" si="541"/>
        <v>7.4427480916030533E-2</v>
      </c>
      <c r="S1828" s="10">
        <f t="shared" si="542"/>
        <v>0.31743002544529264</v>
      </c>
      <c r="T1828" s="10">
        <f t="shared" si="543"/>
        <v>4.8346055979643768E-2</v>
      </c>
      <c r="U1828" s="10">
        <f t="shared" si="544"/>
        <v>6.4885496183206104E-2</v>
      </c>
      <c r="V1828" s="10">
        <f t="shared" si="545"/>
        <v>5.5979643765903309E-2</v>
      </c>
      <c r="W1828" s="1">
        <v>1</v>
      </c>
      <c r="X1828" s="1">
        <v>5</v>
      </c>
      <c r="Y1828" s="1">
        <v>10</v>
      </c>
      <c r="Z1828" s="1">
        <v>7</v>
      </c>
      <c r="AA1828" s="8">
        <f t="shared" si="546"/>
        <v>23</v>
      </c>
      <c r="AB1828" s="10">
        <f t="shared" si="547"/>
        <v>4.3478260869565216E-2</v>
      </c>
      <c r="AC1828" s="10">
        <f t="shared" si="548"/>
        <v>0.21739130434782608</v>
      </c>
      <c r="AD1828" s="10">
        <f t="shared" si="549"/>
        <v>0.43478260869565216</v>
      </c>
      <c r="AE1828" s="10">
        <f t="shared" si="550"/>
        <v>0.30434782608695654</v>
      </c>
      <c r="AF1828" s="1">
        <v>3</v>
      </c>
      <c r="AG1828" s="1">
        <v>1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42</v>
      </c>
      <c r="AO1828" s="20" t="str">
        <f t="shared" si="533"/>
        <v>36-50</v>
      </c>
      <c r="AP1828" s="1">
        <v>2423</v>
      </c>
      <c r="AQ1828" s="1">
        <v>0</v>
      </c>
      <c r="AR1828" s="1">
        <v>0</v>
      </c>
      <c r="AS1828" s="1">
        <v>0</v>
      </c>
      <c r="AT1828" s="1">
        <v>1</v>
      </c>
      <c r="AU1828" s="1">
        <v>0</v>
      </c>
      <c r="AV1828" s="1">
        <v>0</v>
      </c>
      <c r="AW1828" s="1">
        <v>1</v>
      </c>
      <c r="AX1828" s="1">
        <v>0</v>
      </c>
      <c r="AY1828" s="1">
        <v>0</v>
      </c>
      <c r="AZ1828" s="1">
        <v>1396</v>
      </c>
      <c r="BA1828" s="23">
        <v>42426</v>
      </c>
      <c r="BB1828" s="25">
        <f t="shared" si="534"/>
        <v>2</v>
      </c>
      <c r="BC1828" s="25" t="str">
        <f t="shared" si="535"/>
        <v>February</v>
      </c>
      <c r="BD1828" s="25">
        <v>1</v>
      </c>
      <c r="BE1828" t="str">
        <f t="shared" si="536"/>
        <v>1394,70440,High income,1235,High spender,0.0175326519023282,0,0,49,690,117,499,76,102,88,1572,0.438931297709924,0.0744274809160305,0.317430025445293,0.0483460559796438,0.0648854961832061,0.0559796437659033,1,5,10,7,23,0.0434782608695652,0.217391304347826,0.434782608695652,0.304347826086957,3,1,0,0,0,0,0,0,42,36-50,2423,0,0,0,1,0,0,1,0,0,1396</v>
      </c>
    </row>
    <row r="1829" spans="1:57" ht="13.2" x14ac:dyDescent="0.25">
      <c r="A1829" s="8">
        <v>193</v>
      </c>
      <c r="B1829" s="1">
        <v>57333</v>
      </c>
      <c r="C1829" s="8" t="str">
        <f t="shared" si="537"/>
        <v>High income</v>
      </c>
      <c r="D1829" s="31">
        <v>29</v>
      </c>
      <c r="E1829" s="34" t="str">
        <f t="shared" si="538"/>
        <v>Low spender</v>
      </c>
      <c r="F1829" s="10">
        <f t="shared" si="532"/>
        <v>5.0581689428426911E-4</v>
      </c>
      <c r="G1829" s="1">
        <v>0</v>
      </c>
      <c r="H1829" s="1">
        <v>1</v>
      </c>
      <c r="I1829" s="1">
        <v>55</v>
      </c>
      <c r="J1829" s="1">
        <v>941</v>
      </c>
      <c r="K1829" s="1">
        <v>14</v>
      </c>
      <c r="L1829" s="1">
        <v>397</v>
      </c>
      <c r="M1829" s="1">
        <v>76</v>
      </c>
      <c r="N1829" s="1">
        <v>58</v>
      </c>
      <c r="O1829" s="1">
        <v>176</v>
      </c>
      <c r="P1829" s="8">
        <f t="shared" si="539"/>
        <v>1662</v>
      </c>
      <c r="Q1829" s="10">
        <f t="shared" si="540"/>
        <v>0.56618531889290014</v>
      </c>
      <c r="R1829" s="10">
        <f t="shared" si="541"/>
        <v>8.4235860409145602E-3</v>
      </c>
      <c r="S1829" s="10">
        <f t="shared" si="542"/>
        <v>0.23886883273164861</v>
      </c>
      <c r="T1829" s="10">
        <f t="shared" si="543"/>
        <v>4.5728038507821901E-2</v>
      </c>
      <c r="U1829" s="10">
        <f t="shared" si="544"/>
        <v>3.4897713598074608E-2</v>
      </c>
      <c r="V1829" s="10">
        <f t="shared" si="545"/>
        <v>0.10589651022864019</v>
      </c>
      <c r="W1829" s="1">
        <v>11</v>
      </c>
      <c r="X1829" s="1">
        <v>8</v>
      </c>
      <c r="Y1829" s="1">
        <v>5</v>
      </c>
      <c r="Z1829" s="1">
        <v>9</v>
      </c>
      <c r="AA1829" s="8">
        <f t="shared" si="546"/>
        <v>33</v>
      </c>
      <c r="AB1829" s="10">
        <f t="shared" si="547"/>
        <v>0.33333333333333331</v>
      </c>
      <c r="AC1829" s="10">
        <f t="shared" si="548"/>
        <v>0.24242424242424243</v>
      </c>
      <c r="AD1829" s="10">
        <f t="shared" si="549"/>
        <v>0.15151515151515152</v>
      </c>
      <c r="AE1829" s="10">
        <f t="shared" si="550"/>
        <v>0.27272727272727271</v>
      </c>
      <c r="AF1829" s="1">
        <v>6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1</v>
      </c>
      <c r="AN1829" s="1">
        <v>66</v>
      </c>
      <c r="AO1829" s="20" t="str">
        <f t="shared" si="533"/>
        <v>66+</v>
      </c>
      <c r="AP1829" s="1">
        <v>2804</v>
      </c>
      <c r="AQ1829" s="1">
        <v>1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1</v>
      </c>
      <c r="AZ1829" s="1">
        <v>1310</v>
      </c>
      <c r="BA1829" s="23">
        <v>42045</v>
      </c>
      <c r="BB1829" s="25">
        <f t="shared" si="534"/>
        <v>2</v>
      </c>
      <c r="BC1829" s="25" t="str">
        <f t="shared" si="535"/>
        <v>February</v>
      </c>
      <c r="BD1829" s="25">
        <v>1</v>
      </c>
      <c r="BE1829" t="str">
        <f t="shared" si="536"/>
        <v>193,57333,High income,29,Low spender,0.000505816894284269,0,1,55,941,14,397,76,58,176,1662,0.5661853188929,0.00842358604091456,0.238868832731649,0.0457280385078219,0.0348977135980746,0.10589651022864,11,8,5,9,33,0.333333333333333,0.242424242424242,0.151515151515152,0.272727272727273,6,0,0,0,0,0,0,1,66,66+,2804,1,0,0,0,0,0,0,0,1,1310</v>
      </c>
    </row>
    <row r="1830" spans="1:57" ht="13.2" x14ac:dyDescent="0.25">
      <c r="A1830" s="8">
        <v>2105</v>
      </c>
      <c r="B1830" s="1">
        <v>81051</v>
      </c>
      <c r="C1830" s="8" t="str">
        <f t="shared" si="537"/>
        <v>High income</v>
      </c>
      <c r="D1830" s="31">
        <v>121</v>
      </c>
      <c r="E1830" s="34" t="str">
        <f t="shared" si="538"/>
        <v>Low spender</v>
      </c>
      <c r="F1830" s="10">
        <f t="shared" si="532"/>
        <v>1.4928871944824864E-3</v>
      </c>
      <c r="G1830" s="1">
        <v>0</v>
      </c>
      <c r="H1830" s="1">
        <v>0</v>
      </c>
      <c r="I1830" s="1">
        <v>43</v>
      </c>
      <c r="J1830" s="1">
        <v>1142</v>
      </c>
      <c r="K1830" s="1">
        <v>29</v>
      </c>
      <c r="L1830" s="1">
        <v>249</v>
      </c>
      <c r="M1830" s="1">
        <v>38</v>
      </c>
      <c r="N1830" s="1">
        <v>29</v>
      </c>
      <c r="O1830" s="1">
        <v>14</v>
      </c>
      <c r="P1830" s="8">
        <f t="shared" si="539"/>
        <v>1501</v>
      </c>
      <c r="Q1830" s="10">
        <f t="shared" si="540"/>
        <v>0.7608261159227182</v>
      </c>
      <c r="R1830" s="10">
        <f t="shared" si="541"/>
        <v>1.9320453031312457E-2</v>
      </c>
      <c r="S1830" s="10">
        <f t="shared" si="542"/>
        <v>0.1658894070619587</v>
      </c>
      <c r="T1830" s="10">
        <f t="shared" si="543"/>
        <v>2.5316455696202531E-2</v>
      </c>
      <c r="U1830" s="10">
        <f t="shared" si="544"/>
        <v>1.9320453031312457E-2</v>
      </c>
      <c r="V1830" s="10">
        <f t="shared" si="545"/>
        <v>9.3271152564956689E-3</v>
      </c>
      <c r="W1830" s="1">
        <v>1</v>
      </c>
      <c r="X1830" s="1">
        <v>5</v>
      </c>
      <c r="Y1830" s="1">
        <v>5</v>
      </c>
      <c r="Z1830" s="1">
        <v>12</v>
      </c>
      <c r="AA1830" s="8">
        <f t="shared" si="546"/>
        <v>23</v>
      </c>
      <c r="AB1830" s="10">
        <f t="shared" si="547"/>
        <v>4.3478260869565216E-2</v>
      </c>
      <c r="AC1830" s="10">
        <f t="shared" si="548"/>
        <v>0.21739130434782608</v>
      </c>
      <c r="AD1830" s="10">
        <f t="shared" si="549"/>
        <v>0.21739130434782608</v>
      </c>
      <c r="AE1830" s="10">
        <f t="shared" si="550"/>
        <v>0.52173913043478259</v>
      </c>
      <c r="AF1830" s="1">
        <v>2</v>
      </c>
      <c r="AG1830" s="1">
        <v>0</v>
      </c>
      <c r="AH1830" s="1">
        <v>0</v>
      </c>
      <c r="AI1830" s="1">
        <v>0</v>
      </c>
      <c r="AJ1830" s="1">
        <v>1</v>
      </c>
      <c r="AK1830" s="1">
        <v>1</v>
      </c>
      <c r="AL1830" s="1">
        <v>0</v>
      </c>
      <c r="AM1830" s="1">
        <v>0</v>
      </c>
      <c r="AN1830" s="1">
        <v>55</v>
      </c>
      <c r="AO1830" s="20" t="str">
        <f t="shared" si="533"/>
        <v>50-65</v>
      </c>
      <c r="AP1830" s="1">
        <v>2196</v>
      </c>
      <c r="AQ1830" s="1">
        <v>0</v>
      </c>
      <c r="AR1830" s="1">
        <v>1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1</v>
      </c>
      <c r="AZ1830" s="1">
        <v>1473</v>
      </c>
      <c r="BA1830" s="23">
        <v>42653</v>
      </c>
      <c r="BB1830" s="25">
        <f t="shared" si="534"/>
        <v>10</v>
      </c>
      <c r="BC1830" s="25" t="str">
        <f t="shared" si="535"/>
        <v>October</v>
      </c>
      <c r="BD1830" s="25">
        <v>1</v>
      </c>
      <c r="BE1830" t="str">
        <f t="shared" si="536"/>
        <v>2105,81051,High income,121,Low spender,0.00149288719448249,0,0,43,1142,29,249,38,29,14,1501,0.760826115922718,0.0193204530313125,0.165889407061959,0.0253164556962025,0.0193204530313125,0.00932711525649567,1,5,5,12,23,0.0434782608695652,0.217391304347826,0.217391304347826,0.521739130434783,2,0,0,0,1,1,0,0,55,50-65,2196,0,1,0,0,0,0,0,0,1,1473</v>
      </c>
    </row>
    <row r="1831" spans="1:57" ht="13.2" x14ac:dyDescent="0.25">
      <c r="A1831" s="8">
        <v>817</v>
      </c>
      <c r="B1831" s="1">
        <v>74854</v>
      </c>
      <c r="C1831" s="8" t="str">
        <f t="shared" si="537"/>
        <v>High income</v>
      </c>
      <c r="D1831" s="31">
        <v>147</v>
      </c>
      <c r="E1831" s="34" t="str">
        <f t="shared" si="538"/>
        <v>Low spender</v>
      </c>
      <c r="F1831" s="10">
        <f t="shared" si="532"/>
        <v>1.9638229085953991E-3</v>
      </c>
      <c r="G1831" s="1">
        <v>1</v>
      </c>
      <c r="H1831" s="1">
        <v>2</v>
      </c>
      <c r="I1831" s="1">
        <v>90</v>
      </c>
      <c r="J1831" s="1">
        <v>856</v>
      </c>
      <c r="K1831" s="1">
        <v>59</v>
      </c>
      <c r="L1831" s="1">
        <v>487</v>
      </c>
      <c r="M1831" s="1">
        <v>58</v>
      </c>
      <c r="N1831" s="1">
        <v>29</v>
      </c>
      <c r="O1831" s="1">
        <v>73</v>
      </c>
      <c r="P1831" s="8">
        <f t="shared" si="539"/>
        <v>1562</v>
      </c>
      <c r="Q1831" s="10">
        <f t="shared" si="540"/>
        <v>0.54801536491677338</v>
      </c>
      <c r="R1831" s="10">
        <f t="shared" si="541"/>
        <v>3.7772087067861719E-2</v>
      </c>
      <c r="S1831" s="10">
        <f t="shared" si="542"/>
        <v>0.31177976952624842</v>
      </c>
      <c r="T1831" s="10">
        <f t="shared" si="543"/>
        <v>3.713188220230474E-2</v>
      </c>
      <c r="U1831" s="10">
        <f t="shared" si="544"/>
        <v>1.856594110115237E-2</v>
      </c>
      <c r="V1831" s="10">
        <f t="shared" si="545"/>
        <v>4.6734955185659413E-2</v>
      </c>
      <c r="W1831" s="1">
        <v>7</v>
      </c>
      <c r="X1831" s="1">
        <v>2</v>
      </c>
      <c r="Y1831" s="1">
        <v>5</v>
      </c>
      <c r="Z1831" s="1">
        <v>5</v>
      </c>
      <c r="AA1831" s="8">
        <f t="shared" si="546"/>
        <v>19</v>
      </c>
      <c r="AB1831" s="10">
        <f t="shared" si="547"/>
        <v>0.36842105263157893</v>
      </c>
      <c r="AC1831" s="10">
        <f t="shared" si="548"/>
        <v>0.10526315789473684</v>
      </c>
      <c r="AD1831" s="10">
        <f t="shared" si="549"/>
        <v>0.26315789473684209</v>
      </c>
      <c r="AE1831" s="10">
        <f t="shared" si="550"/>
        <v>0.26315789473684209</v>
      </c>
      <c r="AF1831" s="1">
        <v>5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50</v>
      </c>
      <c r="AO1831" s="20" t="str">
        <f t="shared" si="533"/>
        <v>36-50</v>
      </c>
      <c r="AP1831" s="1">
        <v>2606</v>
      </c>
      <c r="AQ1831" s="1">
        <v>0</v>
      </c>
      <c r="AR1831" s="1">
        <v>0</v>
      </c>
      <c r="AS1831" s="1">
        <v>0</v>
      </c>
      <c r="AT1831" s="1">
        <v>1</v>
      </c>
      <c r="AU1831" s="1">
        <v>0</v>
      </c>
      <c r="AV1831" s="1">
        <v>0</v>
      </c>
      <c r="AW1831" s="1">
        <v>1</v>
      </c>
      <c r="AX1831" s="1">
        <v>0</v>
      </c>
      <c r="AY1831" s="1">
        <v>0</v>
      </c>
      <c r="AZ1831" s="1">
        <v>1416</v>
      </c>
      <c r="BA1831" s="23">
        <v>42243</v>
      </c>
      <c r="BB1831" s="25">
        <f t="shared" si="534"/>
        <v>8</v>
      </c>
      <c r="BC1831" s="25" t="str">
        <f t="shared" si="535"/>
        <v>August</v>
      </c>
      <c r="BD1831" s="25">
        <v>1</v>
      </c>
      <c r="BE1831" t="str">
        <f t="shared" si="536"/>
        <v>817,74854,High income,147,Low spender,0.0019638229085954,1,2,90,856,59,487,58,29,73,1562,0.548015364916773,0.0377720870678617,0.311779769526248,0.0371318822023047,0.0185659411011524,0.0467349551856594,7,2,5,5,19,0.368421052631579,0.105263157894737,0.263157894736842,0.263157894736842,5,0,0,0,0,0,0,0,50,36-50,2606,0,0,0,1,0,0,1,0,0,1416</v>
      </c>
    </row>
    <row r="1832" spans="1:57" ht="13.2" x14ac:dyDescent="0.25">
      <c r="A1832" s="8">
        <v>192</v>
      </c>
      <c r="B1832" s="1">
        <v>69267</v>
      </c>
      <c r="C1832" s="8" t="str">
        <f t="shared" si="537"/>
        <v>High income</v>
      </c>
      <c r="D1832" s="31">
        <v>123</v>
      </c>
      <c r="E1832" s="34" t="str">
        <f t="shared" si="538"/>
        <v>Low spender</v>
      </c>
      <c r="F1832" s="10">
        <f t="shared" si="532"/>
        <v>1.775737364112781E-3</v>
      </c>
      <c r="G1832" s="1">
        <v>0</v>
      </c>
      <c r="H1832" s="1">
        <v>0</v>
      </c>
      <c r="I1832" s="1">
        <v>31</v>
      </c>
      <c r="J1832" s="1">
        <v>778</v>
      </c>
      <c r="K1832" s="1">
        <v>44</v>
      </c>
      <c r="L1832" s="1">
        <v>499</v>
      </c>
      <c r="M1832" s="1">
        <v>95</v>
      </c>
      <c r="N1832" s="1">
        <v>73</v>
      </c>
      <c r="O1832" s="1">
        <v>146</v>
      </c>
      <c r="P1832" s="8">
        <f t="shared" si="539"/>
        <v>1635</v>
      </c>
      <c r="Q1832" s="10">
        <f t="shared" si="540"/>
        <v>0.47584097859327218</v>
      </c>
      <c r="R1832" s="10">
        <f t="shared" si="541"/>
        <v>2.6911314984709479E-2</v>
      </c>
      <c r="S1832" s="10">
        <f t="shared" si="542"/>
        <v>0.30519877675840978</v>
      </c>
      <c r="T1832" s="10">
        <f t="shared" si="543"/>
        <v>5.8103975535168197E-2</v>
      </c>
      <c r="U1832" s="10">
        <f t="shared" si="544"/>
        <v>4.4648318042813454E-2</v>
      </c>
      <c r="V1832" s="10">
        <f t="shared" si="545"/>
        <v>8.9296636085626907E-2</v>
      </c>
      <c r="W1832" s="1">
        <v>2</v>
      </c>
      <c r="X1832" s="1">
        <v>3</v>
      </c>
      <c r="Y1832" s="1">
        <v>4</v>
      </c>
      <c r="Z1832" s="1">
        <v>5</v>
      </c>
      <c r="AA1832" s="8">
        <f t="shared" si="546"/>
        <v>14</v>
      </c>
      <c r="AB1832" s="10">
        <f t="shared" si="547"/>
        <v>0.14285714285714285</v>
      </c>
      <c r="AC1832" s="10">
        <f t="shared" si="548"/>
        <v>0.21428571428571427</v>
      </c>
      <c r="AD1832" s="10">
        <f t="shared" si="549"/>
        <v>0.2857142857142857</v>
      </c>
      <c r="AE1832" s="10">
        <f t="shared" si="550"/>
        <v>0.35714285714285715</v>
      </c>
      <c r="AF1832" s="1">
        <v>7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1</v>
      </c>
      <c r="AN1832" s="1">
        <v>67</v>
      </c>
      <c r="AO1832" s="20" t="str">
        <f t="shared" si="533"/>
        <v>66+</v>
      </c>
      <c r="AP1832" s="1">
        <v>2804</v>
      </c>
      <c r="AQ1832" s="1">
        <v>0</v>
      </c>
      <c r="AR1832" s="1">
        <v>0</v>
      </c>
      <c r="AS1832" s="1">
        <v>1</v>
      </c>
      <c r="AT1832" s="1">
        <v>0</v>
      </c>
      <c r="AU1832" s="1">
        <v>0</v>
      </c>
      <c r="AV1832" s="1">
        <v>0</v>
      </c>
      <c r="AW1832" s="1">
        <v>1</v>
      </c>
      <c r="AX1832" s="1">
        <v>0</v>
      </c>
      <c r="AY1832" s="1">
        <v>0</v>
      </c>
      <c r="AZ1832" s="1">
        <v>1343</v>
      </c>
      <c r="BA1832" s="23">
        <v>42045</v>
      </c>
      <c r="BB1832" s="25">
        <f t="shared" si="534"/>
        <v>2</v>
      </c>
      <c r="BC1832" s="25" t="str">
        <f t="shared" si="535"/>
        <v>February</v>
      </c>
      <c r="BD1832" s="25">
        <v>1</v>
      </c>
      <c r="BE1832" t="str">
        <f t="shared" si="536"/>
        <v>192,69267,High income,123,Low spender,0.00177573736411278,0,0,31,778,44,499,95,73,146,1635,0.475840978593272,0.0269113149847095,0.30519877675841,0.0581039755351682,0.0446483180428135,0.0892966360856269,2,3,4,5,14,0.142857142857143,0.214285714285714,0.285714285714286,0.357142857142857,7,0,0,0,0,0,0,1,67,66+,2804,0,0,1,0,0,0,1,0,0,1343</v>
      </c>
    </row>
    <row r="1833" spans="1:57" ht="13.2" x14ac:dyDescent="0.25">
      <c r="A1833" s="8">
        <v>666</v>
      </c>
      <c r="B1833" s="1">
        <v>70044</v>
      </c>
      <c r="C1833" s="8" t="str">
        <f t="shared" si="537"/>
        <v>High income</v>
      </c>
      <c r="D1833" s="31">
        <v>27</v>
      </c>
      <c r="E1833" s="34" t="str">
        <f t="shared" si="538"/>
        <v>Low spender</v>
      </c>
      <c r="F1833" s="10">
        <f t="shared" si="532"/>
        <v>3.8547198903546341E-4</v>
      </c>
      <c r="G1833" s="1">
        <v>0</v>
      </c>
      <c r="H1833" s="1">
        <v>1</v>
      </c>
      <c r="I1833" s="1">
        <v>46</v>
      </c>
      <c r="J1833" s="1">
        <v>1073</v>
      </c>
      <c r="K1833" s="1">
        <v>0</v>
      </c>
      <c r="L1833" s="1">
        <v>250</v>
      </c>
      <c r="M1833" s="1">
        <v>153</v>
      </c>
      <c r="N1833" s="1">
        <v>14</v>
      </c>
      <c r="O1833" s="1">
        <v>14</v>
      </c>
      <c r="P1833" s="8">
        <f t="shared" si="539"/>
        <v>1504</v>
      </c>
      <c r="Q1833" s="10">
        <f t="shared" si="540"/>
        <v>0.71343085106382975</v>
      </c>
      <c r="R1833" s="10">
        <f t="shared" si="541"/>
        <v>0</v>
      </c>
      <c r="S1833" s="10">
        <f t="shared" si="542"/>
        <v>0.16622340425531915</v>
      </c>
      <c r="T1833" s="10">
        <f t="shared" si="543"/>
        <v>0.10172872340425532</v>
      </c>
      <c r="U1833" s="10">
        <f t="shared" si="544"/>
        <v>9.3085106382978719E-3</v>
      </c>
      <c r="V1833" s="10">
        <f t="shared" si="545"/>
        <v>9.3085106382978719E-3</v>
      </c>
      <c r="W1833" s="1">
        <v>4</v>
      </c>
      <c r="X1833" s="1">
        <v>7</v>
      </c>
      <c r="Y1833" s="1">
        <v>10</v>
      </c>
      <c r="Z1833" s="1">
        <v>5</v>
      </c>
      <c r="AA1833" s="8">
        <f t="shared" si="546"/>
        <v>26</v>
      </c>
      <c r="AB1833" s="10">
        <f t="shared" si="547"/>
        <v>0.15384615384615385</v>
      </c>
      <c r="AC1833" s="10">
        <f t="shared" si="548"/>
        <v>0.26923076923076922</v>
      </c>
      <c r="AD1833" s="10">
        <f t="shared" si="549"/>
        <v>0.38461538461538464</v>
      </c>
      <c r="AE1833" s="10">
        <f t="shared" si="550"/>
        <v>0.19230769230769232</v>
      </c>
      <c r="AF1833" s="1">
        <v>5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66</v>
      </c>
      <c r="AO1833" s="20" t="str">
        <f t="shared" si="533"/>
        <v>66+</v>
      </c>
      <c r="AP1833" s="1">
        <v>2655</v>
      </c>
      <c r="AQ1833" s="1">
        <v>1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>
        <v>1</v>
      </c>
      <c r="AX1833" s="1">
        <v>0</v>
      </c>
      <c r="AY1833" s="1">
        <v>0</v>
      </c>
      <c r="AZ1833" s="1">
        <v>1476</v>
      </c>
      <c r="BA1833" s="23">
        <v>42194</v>
      </c>
      <c r="BB1833" s="25">
        <f t="shared" si="534"/>
        <v>7</v>
      </c>
      <c r="BC1833" s="25" t="str">
        <f t="shared" si="535"/>
        <v>July</v>
      </c>
      <c r="BD1833" s="25">
        <v>1</v>
      </c>
      <c r="BE1833" t="str">
        <f t="shared" si="536"/>
        <v>666,70044,High income,27,Low spender,0.000385471989035463,0,1,46,1073,0,250,153,14,14,1504,0.71343085106383,0,0.166223404255319,0.101728723404255,0.00930851063829787,0.00930851063829787,4,7,10,5,26,0.153846153846154,0.269230769230769,0.384615384615385,0.192307692307692,5,0,0,0,0,0,0,0,66,66+,2655,1,0,0,0,0,0,1,0,0,1476</v>
      </c>
    </row>
    <row r="1834" spans="1:57" ht="13.2" x14ac:dyDescent="0.25">
      <c r="A1834" s="8">
        <v>1251</v>
      </c>
      <c r="B1834" s="1">
        <v>69969</v>
      </c>
      <c r="C1834" s="8" t="str">
        <f t="shared" si="537"/>
        <v>High income</v>
      </c>
      <c r="D1834" s="31">
        <v>486</v>
      </c>
      <c r="E1834" s="34" t="str">
        <f t="shared" si="538"/>
        <v>Low spender</v>
      </c>
      <c r="F1834" s="10">
        <f t="shared" si="532"/>
        <v>6.9459331989881233E-3</v>
      </c>
      <c r="G1834" s="1">
        <v>0</v>
      </c>
      <c r="H1834" s="1">
        <v>0</v>
      </c>
      <c r="I1834" s="1">
        <v>64</v>
      </c>
      <c r="J1834" s="1">
        <v>882</v>
      </c>
      <c r="K1834" s="1">
        <v>29</v>
      </c>
      <c r="L1834" s="1">
        <v>514</v>
      </c>
      <c r="M1834" s="1">
        <v>38</v>
      </c>
      <c r="N1834" s="1">
        <v>29</v>
      </c>
      <c r="O1834" s="1">
        <v>44</v>
      </c>
      <c r="P1834" s="8">
        <f t="shared" si="539"/>
        <v>1536</v>
      </c>
      <c r="Q1834" s="10">
        <f t="shared" si="540"/>
        <v>0.57421875</v>
      </c>
      <c r="R1834" s="10">
        <f t="shared" si="541"/>
        <v>1.8880208333333332E-2</v>
      </c>
      <c r="S1834" s="10">
        <f t="shared" si="542"/>
        <v>0.33463541666666669</v>
      </c>
      <c r="T1834" s="10">
        <f t="shared" si="543"/>
        <v>2.4739583333333332E-2</v>
      </c>
      <c r="U1834" s="10">
        <f t="shared" si="544"/>
        <v>1.8880208333333332E-2</v>
      </c>
      <c r="V1834" s="10">
        <f t="shared" si="545"/>
        <v>2.8645833333333332E-2</v>
      </c>
      <c r="W1834" s="1">
        <v>1</v>
      </c>
      <c r="X1834" s="1">
        <v>4</v>
      </c>
      <c r="Y1834" s="1">
        <v>2</v>
      </c>
      <c r="Z1834" s="1">
        <v>6</v>
      </c>
      <c r="AA1834" s="8">
        <f t="shared" si="546"/>
        <v>13</v>
      </c>
      <c r="AB1834" s="10">
        <f t="shared" si="547"/>
        <v>7.6923076923076927E-2</v>
      </c>
      <c r="AC1834" s="10">
        <f t="shared" si="548"/>
        <v>0.30769230769230771</v>
      </c>
      <c r="AD1834" s="10">
        <f t="shared" si="549"/>
        <v>0.15384615384615385</v>
      </c>
      <c r="AE1834" s="10">
        <f t="shared" si="550"/>
        <v>0.46153846153846156</v>
      </c>
      <c r="AF1834" s="1">
        <v>3</v>
      </c>
      <c r="AG1834" s="1">
        <v>1</v>
      </c>
      <c r="AH1834" s="1">
        <v>0</v>
      </c>
      <c r="AI1834" s="1">
        <v>0</v>
      </c>
      <c r="AJ1834" s="1">
        <v>0</v>
      </c>
      <c r="AK1834" s="1">
        <v>1</v>
      </c>
      <c r="AL1834" s="1">
        <v>0</v>
      </c>
      <c r="AM1834" s="1">
        <v>1</v>
      </c>
      <c r="AN1834" s="1">
        <v>55</v>
      </c>
      <c r="AO1834" s="20" t="str">
        <f t="shared" si="533"/>
        <v>50-65</v>
      </c>
      <c r="AP1834" s="1">
        <v>2465</v>
      </c>
      <c r="AQ1834" s="1">
        <v>0</v>
      </c>
      <c r="AR1834" s="1">
        <v>1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1</v>
      </c>
      <c r="AZ1834" s="1">
        <v>1448</v>
      </c>
      <c r="BA1834" s="23">
        <v>42384</v>
      </c>
      <c r="BB1834" s="25">
        <f t="shared" si="534"/>
        <v>1</v>
      </c>
      <c r="BC1834" s="25" t="str">
        <f t="shared" si="535"/>
        <v>January</v>
      </c>
      <c r="BD1834" s="25">
        <v>1</v>
      </c>
      <c r="BE1834" t="str">
        <f t="shared" si="536"/>
        <v>1251,69969,High income,486,Low spender,0.00694593319898812,0,0,64,882,29,514,38,29,44,1536,0.57421875,0.0188802083333333,0.334635416666667,0.0247395833333333,0.0188802083333333,0.0286458333333333,1,4,2,6,13,0.0769230769230769,0.307692307692308,0.153846153846154,0.461538461538462,3,1,0,0,0,1,0,1,55,50-65,2465,0,1,0,0,0,0,0,0,1,1448</v>
      </c>
    </row>
    <row r="1835" spans="1:57" ht="13.2" x14ac:dyDescent="0.25">
      <c r="A1835" s="8">
        <v>993</v>
      </c>
      <c r="B1835" s="1">
        <v>74859</v>
      </c>
      <c r="C1835" s="8" t="str">
        <f t="shared" si="537"/>
        <v>High income</v>
      </c>
      <c r="D1835" s="31">
        <v>90</v>
      </c>
      <c r="E1835" s="34" t="str">
        <f t="shared" si="538"/>
        <v>Low spender</v>
      </c>
      <c r="F1835" s="10">
        <f t="shared" si="532"/>
        <v>1.202260249268625E-3</v>
      </c>
      <c r="G1835" s="1">
        <v>0</v>
      </c>
      <c r="H1835" s="1">
        <v>0</v>
      </c>
      <c r="I1835" s="1">
        <v>63</v>
      </c>
      <c r="J1835" s="1">
        <v>570</v>
      </c>
      <c r="K1835" s="1">
        <v>73</v>
      </c>
      <c r="L1835" s="1">
        <v>614</v>
      </c>
      <c r="M1835" s="1">
        <v>133</v>
      </c>
      <c r="N1835" s="1">
        <v>102</v>
      </c>
      <c r="O1835" s="1">
        <v>73</v>
      </c>
      <c r="P1835" s="8">
        <f t="shared" si="539"/>
        <v>1565</v>
      </c>
      <c r="Q1835" s="10">
        <f t="shared" si="540"/>
        <v>0.36421725239616615</v>
      </c>
      <c r="R1835" s="10">
        <f t="shared" si="541"/>
        <v>4.6645367412140572E-2</v>
      </c>
      <c r="S1835" s="10">
        <f t="shared" si="542"/>
        <v>0.39233226837060703</v>
      </c>
      <c r="T1835" s="10">
        <f t="shared" si="543"/>
        <v>8.4984025559105433E-2</v>
      </c>
      <c r="U1835" s="10">
        <f t="shared" si="544"/>
        <v>6.5175718849840261E-2</v>
      </c>
      <c r="V1835" s="10">
        <f t="shared" si="545"/>
        <v>4.6645367412140572E-2</v>
      </c>
      <c r="W1835" s="1">
        <v>1</v>
      </c>
      <c r="X1835" s="1">
        <v>6</v>
      </c>
      <c r="Y1835" s="1">
        <v>5</v>
      </c>
      <c r="Z1835" s="1">
        <v>11</v>
      </c>
      <c r="AA1835" s="8">
        <f t="shared" si="546"/>
        <v>23</v>
      </c>
      <c r="AB1835" s="10">
        <f t="shared" si="547"/>
        <v>4.3478260869565216E-2</v>
      </c>
      <c r="AC1835" s="10">
        <f t="shared" si="548"/>
        <v>0.2608695652173913</v>
      </c>
      <c r="AD1835" s="10">
        <f t="shared" si="549"/>
        <v>0.21739130434782608</v>
      </c>
      <c r="AE1835" s="10">
        <f t="shared" si="550"/>
        <v>0.47826086956521741</v>
      </c>
      <c r="AF1835" s="1">
        <v>3</v>
      </c>
      <c r="AG1835" s="1">
        <v>1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71</v>
      </c>
      <c r="AO1835" s="20" t="str">
        <f t="shared" si="533"/>
        <v>66+</v>
      </c>
      <c r="AP1835" s="1">
        <v>2550</v>
      </c>
      <c r="AQ1835" s="1">
        <v>0</v>
      </c>
      <c r="AR1835" s="1">
        <v>0</v>
      </c>
      <c r="AS1835" s="1">
        <v>0</v>
      </c>
      <c r="AT1835" s="1">
        <v>0</v>
      </c>
      <c r="AU1835" s="1">
        <v>1</v>
      </c>
      <c r="AV1835" s="1">
        <v>1</v>
      </c>
      <c r="AW1835" s="1">
        <v>0</v>
      </c>
      <c r="AX1835" s="1">
        <v>0</v>
      </c>
      <c r="AY1835" s="1">
        <v>0</v>
      </c>
      <c r="AZ1835" s="1">
        <v>1419</v>
      </c>
      <c r="BA1835" s="23">
        <v>42299</v>
      </c>
      <c r="BB1835" s="25">
        <f t="shared" si="534"/>
        <v>10</v>
      </c>
      <c r="BC1835" s="25" t="str">
        <f t="shared" si="535"/>
        <v>October</v>
      </c>
      <c r="BD1835" s="25">
        <v>1</v>
      </c>
      <c r="BE1835" t="str">
        <f t="shared" si="536"/>
        <v>993,74859,High income,90,Low spender,0.00120226024926862,0,0,63,570,73,614,133,102,73,1565,0.364217252396166,0.0466453674121406,0.392332268370607,0.0849840255591054,0.0651757188498403,0.0466453674121406,1,6,5,11,23,0.0434782608695652,0.260869565217391,0.217391304347826,0.478260869565217,3,1,0,0,0,0,0,0,71,66+,2550,0,0,0,0,1,1,0,0,0,1419</v>
      </c>
    </row>
    <row r="1836" spans="1:57" ht="13.2" x14ac:dyDescent="0.25">
      <c r="A1836" s="8">
        <v>1507</v>
      </c>
      <c r="B1836" s="1">
        <v>75437</v>
      </c>
      <c r="C1836" s="8" t="str">
        <f t="shared" si="537"/>
        <v>High income</v>
      </c>
      <c r="D1836" s="31">
        <v>63</v>
      </c>
      <c r="E1836" s="34" t="str">
        <f t="shared" si="538"/>
        <v>Low spender</v>
      </c>
      <c r="F1836" s="10">
        <f t="shared" si="532"/>
        <v>8.3513395283481577E-4</v>
      </c>
      <c r="G1836" s="1">
        <v>0</v>
      </c>
      <c r="H1836" s="1">
        <v>0</v>
      </c>
      <c r="I1836" s="1">
        <v>25</v>
      </c>
      <c r="J1836" s="1">
        <v>795</v>
      </c>
      <c r="K1836" s="1">
        <v>0</v>
      </c>
      <c r="L1836" s="1">
        <v>545</v>
      </c>
      <c r="M1836" s="1">
        <v>95</v>
      </c>
      <c r="N1836" s="1">
        <v>58</v>
      </c>
      <c r="O1836" s="1">
        <v>0</v>
      </c>
      <c r="P1836" s="8">
        <f t="shared" si="539"/>
        <v>1493</v>
      </c>
      <c r="Q1836" s="10">
        <f t="shared" si="540"/>
        <v>0.53248492967180172</v>
      </c>
      <c r="R1836" s="10">
        <f t="shared" si="541"/>
        <v>0</v>
      </c>
      <c r="S1836" s="10">
        <f t="shared" si="542"/>
        <v>0.36503683858004021</v>
      </c>
      <c r="T1836" s="10">
        <f t="shared" si="543"/>
        <v>6.3630274614869392E-2</v>
      </c>
      <c r="U1836" s="10">
        <f t="shared" si="544"/>
        <v>3.8847957133288681E-2</v>
      </c>
      <c r="V1836" s="10">
        <f t="shared" si="545"/>
        <v>0</v>
      </c>
      <c r="W1836" s="1">
        <v>1</v>
      </c>
      <c r="X1836" s="1">
        <v>8</v>
      </c>
      <c r="Y1836" s="1">
        <v>4</v>
      </c>
      <c r="Z1836" s="1">
        <v>10</v>
      </c>
      <c r="AA1836" s="8">
        <f t="shared" si="546"/>
        <v>23</v>
      </c>
      <c r="AB1836" s="10">
        <f t="shared" si="547"/>
        <v>4.3478260869565216E-2</v>
      </c>
      <c r="AC1836" s="10">
        <f t="shared" si="548"/>
        <v>0.34782608695652173</v>
      </c>
      <c r="AD1836" s="10">
        <f t="shared" si="549"/>
        <v>0.17391304347826086</v>
      </c>
      <c r="AE1836" s="10">
        <f t="shared" si="550"/>
        <v>0.43478260869565216</v>
      </c>
      <c r="AF1836" s="1">
        <v>6</v>
      </c>
      <c r="AG1836" s="1">
        <v>1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42</v>
      </c>
      <c r="AO1836" s="20" t="str">
        <f t="shared" si="533"/>
        <v>36-50</v>
      </c>
      <c r="AP1836" s="1">
        <v>2391</v>
      </c>
      <c r="AQ1836" s="1">
        <v>0</v>
      </c>
      <c r="AR1836" s="1">
        <v>0</v>
      </c>
      <c r="AS1836" s="1">
        <v>0</v>
      </c>
      <c r="AT1836" s="1">
        <v>1</v>
      </c>
      <c r="AU1836" s="1">
        <v>0</v>
      </c>
      <c r="AV1836" s="1">
        <v>0</v>
      </c>
      <c r="AW1836" s="1">
        <v>1</v>
      </c>
      <c r="AX1836" s="1">
        <v>0</v>
      </c>
      <c r="AY1836" s="1">
        <v>0</v>
      </c>
      <c r="AZ1836" s="1">
        <v>1493</v>
      </c>
      <c r="BA1836" s="23">
        <v>42458</v>
      </c>
      <c r="BB1836" s="25">
        <f t="shared" si="534"/>
        <v>3</v>
      </c>
      <c r="BC1836" s="25" t="str">
        <f t="shared" si="535"/>
        <v>March</v>
      </c>
      <c r="BD1836" s="25">
        <v>1</v>
      </c>
      <c r="BE1836" t="str">
        <f t="shared" si="536"/>
        <v>1507,75437,High income,63,Low spender,0.000835133952834816,0,0,25,795,0,545,95,58,0,1493,0.532484929671802,0,0.36503683858004,0.0636302746148694,0.0388479571332887,0,1,8,4,10,23,0.0434782608695652,0.347826086956522,0.173913043478261,0.434782608695652,6,1,0,0,0,0,0,0,42,36-50,2391,0,0,0,1,0,0,1,0,0,1493</v>
      </c>
    </row>
    <row r="1837" spans="1:57" ht="13.2" x14ac:dyDescent="0.25">
      <c r="A1837" s="8">
        <v>609</v>
      </c>
      <c r="B1837" s="1">
        <v>70893</v>
      </c>
      <c r="C1837" s="8" t="str">
        <f t="shared" si="537"/>
        <v>High income</v>
      </c>
      <c r="D1837" s="31">
        <v>32</v>
      </c>
      <c r="E1837" s="34" t="str">
        <f t="shared" si="538"/>
        <v>Low spender</v>
      </c>
      <c r="F1837" s="10">
        <f t="shared" si="532"/>
        <v>4.5138448083731819E-4</v>
      </c>
      <c r="G1837" s="1">
        <v>0</v>
      </c>
      <c r="H1837" s="1">
        <v>0</v>
      </c>
      <c r="I1837" s="1">
        <v>42</v>
      </c>
      <c r="J1837" s="1">
        <v>768</v>
      </c>
      <c r="K1837" s="1">
        <v>44</v>
      </c>
      <c r="L1837" s="1">
        <v>561</v>
      </c>
      <c r="M1837" s="1">
        <v>77</v>
      </c>
      <c r="N1837" s="1">
        <v>44</v>
      </c>
      <c r="O1837" s="1">
        <v>14</v>
      </c>
      <c r="P1837" s="8">
        <f t="shared" si="539"/>
        <v>1508</v>
      </c>
      <c r="Q1837" s="10">
        <f t="shared" si="540"/>
        <v>0.50928381962864722</v>
      </c>
      <c r="R1837" s="10">
        <f t="shared" si="541"/>
        <v>2.9177718832891247E-2</v>
      </c>
      <c r="S1837" s="10">
        <f t="shared" si="542"/>
        <v>0.37201591511936338</v>
      </c>
      <c r="T1837" s="10">
        <f t="shared" si="543"/>
        <v>5.1061007957559683E-2</v>
      </c>
      <c r="U1837" s="10">
        <f t="shared" si="544"/>
        <v>2.9177718832891247E-2</v>
      </c>
      <c r="V1837" s="10">
        <f t="shared" si="545"/>
        <v>9.2838196286472146E-3</v>
      </c>
      <c r="W1837" s="1">
        <v>1</v>
      </c>
      <c r="X1837" s="1">
        <v>6</v>
      </c>
      <c r="Y1837" s="1">
        <v>6</v>
      </c>
      <c r="Z1837" s="1">
        <v>10</v>
      </c>
      <c r="AA1837" s="8">
        <f t="shared" si="546"/>
        <v>23</v>
      </c>
      <c r="AB1837" s="10">
        <f t="shared" si="547"/>
        <v>4.3478260869565216E-2</v>
      </c>
      <c r="AC1837" s="10">
        <f t="shared" si="548"/>
        <v>0.2608695652173913</v>
      </c>
      <c r="AD1837" s="10">
        <f t="shared" si="549"/>
        <v>0.2608695652173913</v>
      </c>
      <c r="AE1837" s="10">
        <f t="shared" si="550"/>
        <v>0.43478260869565216</v>
      </c>
      <c r="AF1837" s="1">
        <v>3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44</v>
      </c>
      <c r="AO1837" s="20" t="str">
        <f t="shared" si="533"/>
        <v>36-50</v>
      </c>
      <c r="AP1837" s="1">
        <v>2667</v>
      </c>
      <c r="AQ1837" s="1">
        <v>0</v>
      </c>
      <c r="AR1837" s="1">
        <v>0</v>
      </c>
      <c r="AS1837" s="1">
        <v>1</v>
      </c>
      <c r="AT1837" s="1">
        <v>0</v>
      </c>
      <c r="AU1837" s="1">
        <v>0</v>
      </c>
      <c r="AV1837" s="1">
        <v>0</v>
      </c>
      <c r="AW1837" s="1">
        <v>0</v>
      </c>
      <c r="AX1837" s="1">
        <v>1</v>
      </c>
      <c r="AY1837" s="1">
        <v>0</v>
      </c>
      <c r="AZ1837" s="1">
        <v>1480</v>
      </c>
      <c r="BA1837" s="23">
        <v>42182</v>
      </c>
      <c r="BB1837" s="25">
        <f t="shared" si="534"/>
        <v>6</v>
      </c>
      <c r="BC1837" s="25" t="str">
        <f t="shared" si="535"/>
        <v>June</v>
      </c>
      <c r="BD1837" s="25">
        <v>1</v>
      </c>
      <c r="BE1837" t="str">
        <f t="shared" si="536"/>
        <v>609,70893,High income,32,Low spender,0.000451384480837318,0,0,42,768,44,561,77,44,14,1508,0.509283819628647,0.0291777188328912,0.372015915119363,0.0510610079575597,0.0291777188328912,0.00928381962864721,1,6,6,10,23,0.0434782608695652,0.260869565217391,0.260869565217391,0.434782608695652,3,0,0,0,0,0,0,0,44,36-50,2667,0,0,1,0,0,0,0,1,0,1480</v>
      </c>
    </row>
    <row r="1838" spans="1:57" ht="13.2" x14ac:dyDescent="0.25">
      <c r="A1838" s="8">
        <v>814</v>
      </c>
      <c r="B1838" s="1">
        <v>48192</v>
      </c>
      <c r="C1838" s="8" t="str">
        <f t="shared" si="537"/>
        <v>Low income</v>
      </c>
      <c r="D1838" s="31">
        <v>446</v>
      </c>
      <c r="E1838" s="34" t="str">
        <f t="shared" si="538"/>
        <v>Low spender</v>
      </c>
      <c r="F1838" s="10">
        <f t="shared" si="532"/>
        <v>9.2546480743691904E-3</v>
      </c>
      <c r="G1838" s="1">
        <v>0</v>
      </c>
      <c r="H1838" s="1">
        <v>0</v>
      </c>
      <c r="I1838" s="1">
        <v>76</v>
      </c>
      <c r="J1838" s="1">
        <v>1039</v>
      </c>
      <c r="K1838" s="1">
        <v>43</v>
      </c>
      <c r="L1838" s="1">
        <v>204</v>
      </c>
      <c r="M1838" s="1">
        <v>153</v>
      </c>
      <c r="N1838" s="1">
        <v>58</v>
      </c>
      <c r="O1838" s="1">
        <v>29</v>
      </c>
      <c r="P1838" s="8">
        <f t="shared" si="539"/>
        <v>1526</v>
      </c>
      <c r="Q1838" s="10">
        <f t="shared" si="540"/>
        <v>0.68086500655307991</v>
      </c>
      <c r="R1838" s="10">
        <f t="shared" si="541"/>
        <v>2.8178243774574049E-2</v>
      </c>
      <c r="S1838" s="10">
        <f t="shared" si="542"/>
        <v>0.13368283093053734</v>
      </c>
      <c r="T1838" s="10">
        <f t="shared" si="543"/>
        <v>0.10026212319790301</v>
      </c>
      <c r="U1838" s="10">
        <f t="shared" si="544"/>
        <v>3.8007863695937089E-2</v>
      </c>
      <c r="V1838" s="10">
        <f t="shared" si="545"/>
        <v>1.9003931847968544E-2</v>
      </c>
      <c r="W1838" s="1">
        <v>3</v>
      </c>
      <c r="X1838" s="1">
        <v>2</v>
      </c>
      <c r="Y1838" s="1">
        <v>8</v>
      </c>
      <c r="Z1838" s="1">
        <v>12</v>
      </c>
      <c r="AA1838" s="8">
        <f t="shared" si="546"/>
        <v>25</v>
      </c>
      <c r="AB1838" s="10">
        <f t="shared" si="547"/>
        <v>0.12</v>
      </c>
      <c r="AC1838" s="10">
        <f t="shared" si="548"/>
        <v>0.08</v>
      </c>
      <c r="AD1838" s="10">
        <f t="shared" si="549"/>
        <v>0.32</v>
      </c>
      <c r="AE1838" s="10">
        <f t="shared" si="550"/>
        <v>0.48</v>
      </c>
      <c r="AF1838" s="1">
        <v>8</v>
      </c>
      <c r="AG1838" s="1">
        <v>1</v>
      </c>
      <c r="AH1838" s="1">
        <v>1</v>
      </c>
      <c r="AI1838" s="1">
        <v>0</v>
      </c>
      <c r="AJ1838" s="1">
        <v>1</v>
      </c>
      <c r="AK1838" s="1">
        <v>0</v>
      </c>
      <c r="AL1838" s="1">
        <v>0</v>
      </c>
      <c r="AM1838" s="1">
        <v>1</v>
      </c>
      <c r="AN1838" s="1">
        <v>62</v>
      </c>
      <c r="AO1838" s="20" t="str">
        <f t="shared" si="533"/>
        <v>50-65</v>
      </c>
      <c r="AP1838" s="1">
        <v>2608</v>
      </c>
      <c r="AQ1838" s="1">
        <v>0</v>
      </c>
      <c r="AR1838" s="1">
        <v>1</v>
      </c>
      <c r="AS1838" s="1">
        <v>0</v>
      </c>
      <c r="AT1838" s="1">
        <v>0</v>
      </c>
      <c r="AU1838" s="1">
        <v>0</v>
      </c>
      <c r="AV1838" s="1">
        <v>0</v>
      </c>
      <c r="AW1838" s="1">
        <v>1</v>
      </c>
      <c r="AX1838" s="1">
        <v>0</v>
      </c>
      <c r="AY1838" s="1">
        <v>0</v>
      </c>
      <c r="AZ1838" s="1">
        <v>1468</v>
      </c>
      <c r="BA1838" s="23">
        <v>42241</v>
      </c>
      <c r="BB1838" s="25">
        <f t="shared" si="534"/>
        <v>8</v>
      </c>
      <c r="BC1838" s="25" t="str">
        <f t="shared" si="535"/>
        <v>August</v>
      </c>
      <c r="BD1838" s="25">
        <v>1</v>
      </c>
      <c r="BE1838" t="str">
        <f t="shared" si="536"/>
        <v>814,48192,Low income,446,Low spender,0.00925464807436919,0,0,76,1039,43,204,153,58,29,1526,0.68086500655308,0.028178243774574,0.133682830930537,0.100262123197903,0.0380078636959371,0.0190039318479685,3,2,8,12,25,0.12,0.08,0.32,0.48,8,1,1,0,1,0,0,1,62,50-65,2608,0,1,0,0,0,0,1,0,0,1468</v>
      </c>
    </row>
    <row r="1839" spans="1:57" ht="13.2" x14ac:dyDescent="0.25">
      <c r="A1839" s="8">
        <v>386</v>
      </c>
      <c r="B1839" s="1">
        <v>64857</v>
      </c>
      <c r="C1839" s="8" t="str">
        <f t="shared" si="537"/>
        <v>High income</v>
      </c>
      <c r="D1839" s="31">
        <v>1762</v>
      </c>
      <c r="E1839" s="34" t="str">
        <f t="shared" si="538"/>
        <v>High spender</v>
      </c>
      <c r="F1839" s="10">
        <f t="shared" si="532"/>
        <v>2.7167460721279121E-2</v>
      </c>
      <c r="G1839" s="1">
        <v>0</v>
      </c>
      <c r="H1839" s="1">
        <v>0</v>
      </c>
      <c r="I1839" s="1">
        <v>78</v>
      </c>
      <c r="J1839" s="1">
        <v>556</v>
      </c>
      <c r="K1839" s="1">
        <v>14</v>
      </c>
      <c r="L1839" s="1">
        <v>717</v>
      </c>
      <c r="M1839" s="1">
        <v>210</v>
      </c>
      <c r="N1839" s="1">
        <v>0</v>
      </c>
      <c r="O1839" s="1">
        <v>43</v>
      </c>
      <c r="P1839" s="8">
        <f t="shared" si="539"/>
        <v>1540</v>
      </c>
      <c r="Q1839" s="10">
        <f t="shared" si="540"/>
        <v>0.36103896103896105</v>
      </c>
      <c r="R1839" s="10">
        <f t="shared" si="541"/>
        <v>9.0909090909090905E-3</v>
      </c>
      <c r="S1839" s="10">
        <f t="shared" si="542"/>
        <v>0.4655844155844156</v>
      </c>
      <c r="T1839" s="10">
        <f t="shared" si="543"/>
        <v>0.13636363636363635</v>
      </c>
      <c r="U1839" s="10">
        <f t="shared" si="544"/>
        <v>0</v>
      </c>
      <c r="V1839" s="10">
        <f t="shared" si="545"/>
        <v>2.7922077922077921E-2</v>
      </c>
      <c r="W1839" s="1">
        <v>1</v>
      </c>
      <c r="X1839" s="1">
        <v>7</v>
      </c>
      <c r="Y1839" s="1">
        <v>5</v>
      </c>
      <c r="Z1839" s="1">
        <v>10</v>
      </c>
      <c r="AA1839" s="8">
        <f t="shared" si="546"/>
        <v>23</v>
      </c>
      <c r="AB1839" s="10">
        <f t="shared" si="547"/>
        <v>4.3478260869565216E-2</v>
      </c>
      <c r="AC1839" s="10">
        <f t="shared" si="548"/>
        <v>0.30434782608695654</v>
      </c>
      <c r="AD1839" s="10">
        <f t="shared" si="549"/>
        <v>0.21739130434782608</v>
      </c>
      <c r="AE1839" s="10">
        <f t="shared" si="550"/>
        <v>0.43478260869565216</v>
      </c>
      <c r="AF1839" s="1">
        <v>4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64</v>
      </c>
      <c r="AO1839" s="20" t="str">
        <f t="shared" si="533"/>
        <v>50-65</v>
      </c>
      <c r="AP1839" s="1">
        <v>2742</v>
      </c>
      <c r="AQ1839" s="1">
        <v>0</v>
      </c>
      <c r="AR1839" s="1">
        <v>0</v>
      </c>
      <c r="AS1839" s="1">
        <v>1</v>
      </c>
      <c r="AT1839" s="1">
        <v>0</v>
      </c>
      <c r="AU1839" s="1">
        <v>0</v>
      </c>
      <c r="AV1839" s="1">
        <v>0</v>
      </c>
      <c r="AW1839" s="1">
        <v>0</v>
      </c>
      <c r="AX1839" s="1">
        <v>1</v>
      </c>
      <c r="AY1839" s="1">
        <v>0</v>
      </c>
      <c r="AZ1839" s="1">
        <v>1454</v>
      </c>
      <c r="BA1839" s="23">
        <v>42107</v>
      </c>
      <c r="BB1839" s="25">
        <f t="shared" si="534"/>
        <v>4</v>
      </c>
      <c r="BC1839" s="25" t="str">
        <f t="shared" si="535"/>
        <v>April</v>
      </c>
      <c r="BD1839" s="25">
        <v>1</v>
      </c>
      <c r="BE1839" t="str">
        <f t="shared" si="536"/>
        <v>386,64857,High income,1762,High spender,0.0271674607212791,0,0,78,556,14,717,210,0,43,1540,0.361038961038961,0.00909090909090909,0.465584415584416,0.136363636363636,0,0.0279220779220779,1,7,5,10,23,0.0434782608695652,0.304347826086957,0.217391304347826,0.434782608695652,4,0,0,0,0,0,0,0,64,50-65,2742,0,0,1,0,0,0,0,1,0,1454</v>
      </c>
    </row>
    <row r="1840" spans="1:57" ht="13.2" x14ac:dyDescent="0.25">
      <c r="A1840" s="8">
        <v>35</v>
      </c>
      <c r="B1840" s="1">
        <v>68655</v>
      </c>
      <c r="C1840" s="8" t="str">
        <f t="shared" si="537"/>
        <v>High income</v>
      </c>
      <c r="D1840" s="31">
        <v>548</v>
      </c>
      <c r="E1840" s="34" t="str">
        <f t="shared" si="538"/>
        <v>Low spender</v>
      </c>
      <c r="F1840" s="10">
        <f t="shared" si="532"/>
        <v>7.9819386789017552E-3</v>
      </c>
      <c r="G1840" s="1">
        <v>0</v>
      </c>
      <c r="H1840" s="1">
        <v>0</v>
      </c>
      <c r="I1840" s="1">
        <v>95</v>
      </c>
      <c r="J1840" s="1">
        <v>456</v>
      </c>
      <c r="K1840" s="1">
        <v>19</v>
      </c>
      <c r="L1840" s="1">
        <v>832</v>
      </c>
      <c r="M1840" s="1">
        <v>75</v>
      </c>
      <c r="N1840" s="1">
        <v>118</v>
      </c>
      <c r="O1840" s="1">
        <v>38</v>
      </c>
      <c r="P1840" s="8">
        <f t="shared" si="539"/>
        <v>1538</v>
      </c>
      <c r="Q1840" s="10">
        <f t="shared" si="540"/>
        <v>0.29648894668400522</v>
      </c>
      <c r="R1840" s="10">
        <f t="shared" si="541"/>
        <v>1.235370611183355E-2</v>
      </c>
      <c r="S1840" s="10">
        <f t="shared" si="542"/>
        <v>0.54096228868660601</v>
      </c>
      <c r="T1840" s="10">
        <f t="shared" si="543"/>
        <v>4.8764629388816642E-2</v>
      </c>
      <c r="U1840" s="10">
        <f t="shared" si="544"/>
        <v>7.6723016905071523E-2</v>
      </c>
      <c r="V1840" s="10">
        <f t="shared" si="545"/>
        <v>2.47074122236671E-2</v>
      </c>
      <c r="W1840" s="1">
        <v>1</v>
      </c>
      <c r="X1840" s="1">
        <v>4</v>
      </c>
      <c r="Y1840" s="1">
        <v>5</v>
      </c>
      <c r="Z1840" s="1">
        <v>11</v>
      </c>
      <c r="AA1840" s="8">
        <f t="shared" si="546"/>
        <v>21</v>
      </c>
      <c r="AB1840" s="10">
        <f t="shared" si="547"/>
        <v>4.7619047619047616E-2</v>
      </c>
      <c r="AC1840" s="10">
        <f t="shared" si="548"/>
        <v>0.19047619047619047</v>
      </c>
      <c r="AD1840" s="10">
        <f t="shared" si="549"/>
        <v>0.23809523809523808</v>
      </c>
      <c r="AE1840" s="10">
        <f t="shared" si="550"/>
        <v>0.52380952380952384</v>
      </c>
      <c r="AF1840" s="1">
        <v>3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32</v>
      </c>
      <c r="AO1840" s="20" t="str">
        <f t="shared" si="533"/>
        <v>24-35</v>
      </c>
      <c r="AP1840" s="1">
        <v>2847</v>
      </c>
      <c r="AQ1840" s="1">
        <v>0</v>
      </c>
      <c r="AR1840" s="1">
        <v>0</v>
      </c>
      <c r="AS1840" s="1">
        <v>1</v>
      </c>
      <c r="AT1840" s="1">
        <v>0</v>
      </c>
      <c r="AU1840" s="1">
        <v>0</v>
      </c>
      <c r="AV1840" s="1">
        <v>0</v>
      </c>
      <c r="AW1840" s="1">
        <v>1</v>
      </c>
      <c r="AX1840" s="1">
        <v>0</v>
      </c>
      <c r="AY1840" s="1">
        <v>0</v>
      </c>
      <c r="AZ1840" s="1">
        <v>1462</v>
      </c>
      <c r="BA1840" s="23">
        <v>42002</v>
      </c>
      <c r="BB1840" s="25">
        <f t="shared" si="534"/>
        <v>12</v>
      </c>
      <c r="BC1840" s="25" t="str">
        <f t="shared" si="535"/>
        <v>December</v>
      </c>
      <c r="BD1840" s="25">
        <v>1</v>
      </c>
      <c r="BE1840" t="str">
        <f t="shared" si="536"/>
        <v>35,68655,High income,548,Low spender,0.00798193867890176,0,0,95,456,19,832,75,118,38,1538,0.296488946684005,0.0123537061118336,0.540962288686606,0.0487646293888166,0.0767230169050715,0.0247074122236671,1,4,5,11,21,0.0476190476190476,0.19047619047619,0.238095238095238,0.523809523809524,3,0,0,0,0,0,0,0,32,24-35,2847,0,0,1,0,0,0,1,0,0,1462</v>
      </c>
    </row>
    <row r="1841" spans="1:57" ht="13.2" x14ac:dyDescent="0.25">
      <c r="A1841" s="8">
        <v>681</v>
      </c>
      <c r="B1841" s="1">
        <v>77766</v>
      </c>
      <c r="C1841" s="8" t="str">
        <f t="shared" si="537"/>
        <v>High income</v>
      </c>
      <c r="D1841" s="31">
        <v>62</v>
      </c>
      <c r="E1841" s="34" t="str">
        <f t="shared" si="538"/>
        <v>Low spender</v>
      </c>
      <c r="F1841" s="10">
        <f t="shared" si="532"/>
        <v>7.9726358562868095E-4</v>
      </c>
      <c r="G1841" s="1">
        <v>0</v>
      </c>
      <c r="H1841" s="1">
        <v>1</v>
      </c>
      <c r="I1841" s="1">
        <v>97</v>
      </c>
      <c r="J1841" s="1">
        <v>1004</v>
      </c>
      <c r="K1841" s="1">
        <v>59</v>
      </c>
      <c r="L1841" s="1">
        <v>265</v>
      </c>
      <c r="M1841" s="1">
        <v>115</v>
      </c>
      <c r="N1841" s="1">
        <v>59</v>
      </c>
      <c r="O1841" s="1">
        <v>27</v>
      </c>
      <c r="P1841" s="8">
        <f t="shared" si="539"/>
        <v>1529</v>
      </c>
      <c r="Q1841" s="10">
        <f t="shared" si="540"/>
        <v>0.6566383257030739</v>
      </c>
      <c r="R1841" s="10">
        <f t="shared" si="541"/>
        <v>3.858731196860693E-2</v>
      </c>
      <c r="S1841" s="10">
        <f t="shared" si="542"/>
        <v>0.17331589274035317</v>
      </c>
      <c r="T1841" s="10">
        <f t="shared" si="543"/>
        <v>7.5212557226945712E-2</v>
      </c>
      <c r="U1841" s="10">
        <f t="shared" si="544"/>
        <v>3.858731196860693E-2</v>
      </c>
      <c r="V1841" s="10">
        <f t="shared" si="545"/>
        <v>1.7658600392413341E-2</v>
      </c>
      <c r="W1841" s="1">
        <v>2</v>
      </c>
      <c r="X1841" s="1">
        <v>11</v>
      </c>
      <c r="Y1841" s="1">
        <v>10</v>
      </c>
      <c r="Z1841" s="1">
        <v>11</v>
      </c>
      <c r="AA1841" s="8">
        <f t="shared" si="546"/>
        <v>34</v>
      </c>
      <c r="AB1841" s="10">
        <f t="shared" si="547"/>
        <v>5.8823529411764705E-2</v>
      </c>
      <c r="AC1841" s="10">
        <f t="shared" si="548"/>
        <v>0.3235294117647059</v>
      </c>
      <c r="AD1841" s="10">
        <f t="shared" si="549"/>
        <v>0.29411764705882354</v>
      </c>
      <c r="AE1841" s="10">
        <f t="shared" si="550"/>
        <v>0.3235294117647059</v>
      </c>
      <c r="AF1841" s="1">
        <v>6</v>
      </c>
      <c r="AG1841" s="1">
        <v>0</v>
      </c>
      <c r="AH1841" s="1">
        <v>0</v>
      </c>
      <c r="AI1841" s="1">
        <v>1</v>
      </c>
      <c r="AJ1841" s="1">
        <v>0</v>
      </c>
      <c r="AK1841" s="1">
        <v>0</v>
      </c>
      <c r="AL1841" s="1">
        <v>0</v>
      </c>
      <c r="AM1841" s="1">
        <v>1</v>
      </c>
      <c r="AN1841" s="1">
        <v>53</v>
      </c>
      <c r="AO1841" s="20" t="str">
        <f t="shared" si="533"/>
        <v>50-65</v>
      </c>
      <c r="AP1841" s="1">
        <v>2651</v>
      </c>
      <c r="AQ1841" s="1">
        <v>0</v>
      </c>
      <c r="AR1841" s="1">
        <v>1</v>
      </c>
      <c r="AS1841" s="1">
        <v>0</v>
      </c>
      <c r="AT1841" s="1">
        <v>0</v>
      </c>
      <c r="AU1841" s="1">
        <v>0</v>
      </c>
      <c r="AV1841" s="1">
        <v>0</v>
      </c>
      <c r="AW1841" s="1">
        <v>0</v>
      </c>
      <c r="AX1841" s="1">
        <v>0</v>
      </c>
      <c r="AY1841" s="1">
        <v>1</v>
      </c>
      <c r="AZ1841" s="1">
        <v>1475</v>
      </c>
      <c r="BA1841" s="23">
        <v>42198</v>
      </c>
      <c r="BB1841" s="25">
        <f t="shared" si="534"/>
        <v>7</v>
      </c>
      <c r="BC1841" s="25" t="str">
        <f t="shared" si="535"/>
        <v>July</v>
      </c>
      <c r="BD1841" s="25">
        <v>1</v>
      </c>
      <c r="BE1841" t="str">
        <f t="shared" si="536"/>
        <v>681,77766,High income,62,Low spender,0.000797263585628681,0,1,97,1004,59,265,115,59,27,1529,0.656638325703074,0.0385873119686069,0.173315892740353,0.0752125572269457,0.0385873119686069,0.0176586003924133,2,11,10,11,34,0.0588235294117647,0.323529411764706,0.294117647058824,0.323529411764706,6,0,0,1,0,0,0,1,53,50-65,2651,0,1,0,0,0,0,0,0,1,1475</v>
      </c>
    </row>
    <row r="1842" spans="1:57" ht="13.2" x14ac:dyDescent="0.25">
      <c r="A1842" s="8">
        <v>2022</v>
      </c>
      <c r="B1842" s="1">
        <v>83528</v>
      </c>
      <c r="C1842" s="8" t="str">
        <f t="shared" si="537"/>
        <v>High income</v>
      </c>
      <c r="D1842" s="31">
        <v>152</v>
      </c>
      <c r="E1842" s="34" t="str">
        <f t="shared" si="538"/>
        <v>Low spender</v>
      </c>
      <c r="F1842" s="10">
        <f t="shared" si="532"/>
        <v>1.8197490661814003E-3</v>
      </c>
      <c r="G1842" s="1">
        <v>0</v>
      </c>
      <c r="H1842" s="1">
        <v>0</v>
      </c>
      <c r="I1842" s="1">
        <v>7</v>
      </c>
      <c r="J1842" s="1">
        <v>530</v>
      </c>
      <c r="K1842" s="1">
        <v>117</v>
      </c>
      <c r="L1842" s="1">
        <v>678</v>
      </c>
      <c r="M1842" s="1">
        <v>134</v>
      </c>
      <c r="N1842" s="1">
        <v>44</v>
      </c>
      <c r="O1842" s="1">
        <v>147</v>
      </c>
      <c r="P1842" s="8">
        <f t="shared" si="539"/>
        <v>1650</v>
      </c>
      <c r="Q1842" s="10">
        <f t="shared" si="540"/>
        <v>0.32121212121212123</v>
      </c>
      <c r="R1842" s="10">
        <f t="shared" si="541"/>
        <v>7.0909090909090908E-2</v>
      </c>
      <c r="S1842" s="10">
        <f t="shared" si="542"/>
        <v>0.41090909090909089</v>
      </c>
      <c r="T1842" s="10">
        <f t="shared" si="543"/>
        <v>8.1212121212121208E-2</v>
      </c>
      <c r="U1842" s="10">
        <f t="shared" si="544"/>
        <v>2.6666666666666668E-2</v>
      </c>
      <c r="V1842" s="10">
        <f t="shared" si="545"/>
        <v>8.9090909090909096E-2</v>
      </c>
      <c r="W1842" s="1">
        <v>1</v>
      </c>
      <c r="X1842" s="1">
        <v>4</v>
      </c>
      <c r="Y1842" s="1">
        <v>10</v>
      </c>
      <c r="Z1842" s="1">
        <v>8</v>
      </c>
      <c r="AA1842" s="8">
        <f t="shared" si="546"/>
        <v>23</v>
      </c>
      <c r="AB1842" s="10">
        <f t="shared" si="547"/>
        <v>4.3478260869565216E-2</v>
      </c>
      <c r="AC1842" s="10">
        <f t="shared" si="548"/>
        <v>0.17391304347826086</v>
      </c>
      <c r="AD1842" s="10">
        <f t="shared" si="549"/>
        <v>0.43478260869565216</v>
      </c>
      <c r="AE1842" s="10">
        <f t="shared" si="550"/>
        <v>0.34782608695652173</v>
      </c>
      <c r="AF1842" s="1">
        <v>1</v>
      </c>
      <c r="AG1842" s="1">
        <v>1</v>
      </c>
      <c r="AH1842" s="1">
        <v>0</v>
      </c>
      <c r="AI1842" s="1">
        <v>1</v>
      </c>
      <c r="AJ1842" s="1">
        <v>0</v>
      </c>
      <c r="AK1842" s="1">
        <v>0</v>
      </c>
      <c r="AL1842" s="1">
        <v>0</v>
      </c>
      <c r="AM1842" s="1">
        <v>1</v>
      </c>
      <c r="AN1842" s="1">
        <v>28</v>
      </c>
      <c r="AO1842" s="20" t="str">
        <f t="shared" si="533"/>
        <v>24-35</v>
      </c>
      <c r="AP1842" s="1">
        <v>2218</v>
      </c>
      <c r="AQ1842" s="1">
        <v>0</v>
      </c>
      <c r="AR1842" s="1">
        <v>0</v>
      </c>
      <c r="AS1842" s="1">
        <v>1</v>
      </c>
      <c r="AT1842" s="1">
        <v>0</v>
      </c>
      <c r="AU1842" s="1">
        <v>0</v>
      </c>
      <c r="AV1842" s="1">
        <v>0</v>
      </c>
      <c r="AW1842" s="1">
        <v>1</v>
      </c>
      <c r="AX1842" s="1">
        <v>0</v>
      </c>
      <c r="AY1842" s="1">
        <v>0</v>
      </c>
      <c r="AZ1842" s="1">
        <v>1356</v>
      </c>
      <c r="BA1842" s="23">
        <v>42631</v>
      </c>
      <c r="BB1842" s="25">
        <f t="shared" si="534"/>
        <v>9</v>
      </c>
      <c r="BC1842" s="25" t="str">
        <f t="shared" si="535"/>
        <v>September</v>
      </c>
      <c r="BD1842" s="25">
        <v>1</v>
      </c>
      <c r="BE1842" t="str">
        <f t="shared" si="536"/>
        <v>2022,83528,High income,152,Low spender,0.0018197490661814,0,0,7,530,117,678,134,44,147,1650,0.321212121212121,0.0709090909090909,0.410909090909091,0.0812121212121212,0.0266666666666667,0.0890909090909091,1,4,10,8,23,0.0434782608695652,0.173913043478261,0.434782608695652,0.347826086956522,1,1,0,1,0,0,0,1,28,24-35,2218,0,0,1,0,0,0,1,0,0,1356</v>
      </c>
    </row>
    <row r="1843" spans="1:57" ht="13.2" x14ac:dyDescent="0.25">
      <c r="A1843" s="8">
        <v>863</v>
      </c>
      <c r="B1843" s="1">
        <v>81843</v>
      </c>
      <c r="C1843" s="8" t="str">
        <f t="shared" si="537"/>
        <v>High income</v>
      </c>
      <c r="D1843" s="31">
        <v>30</v>
      </c>
      <c r="E1843" s="34" t="str">
        <f t="shared" si="538"/>
        <v>Low spender</v>
      </c>
      <c r="F1843" s="10">
        <f t="shared" si="532"/>
        <v>3.6655547817162129E-4</v>
      </c>
      <c r="G1843" s="1">
        <v>0</v>
      </c>
      <c r="H1843" s="1">
        <v>0</v>
      </c>
      <c r="I1843" s="1">
        <v>13</v>
      </c>
      <c r="J1843" s="1">
        <v>779</v>
      </c>
      <c r="K1843" s="1">
        <v>86</v>
      </c>
      <c r="L1843" s="1">
        <v>537</v>
      </c>
      <c r="M1843" s="1">
        <v>34</v>
      </c>
      <c r="N1843" s="1">
        <v>69</v>
      </c>
      <c r="O1843" s="1">
        <v>138</v>
      </c>
      <c r="P1843" s="8">
        <f t="shared" si="539"/>
        <v>1643</v>
      </c>
      <c r="Q1843" s="10">
        <f t="shared" si="540"/>
        <v>0.47413268411442483</v>
      </c>
      <c r="R1843" s="10">
        <f t="shared" si="541"/>
        <v>5.2343274497869748E-2</v>
      </c>
      <c r="S1843" s="10">
        <f t="shared" si="542"/>
        <v>0.32684114424832622</v>
      </c>
      <c r="T1843" s="10">
        <f t="shared" si="543"/>
        <v>2.0693852708460133E-2</v>
      </c>
      <c r="U1843" s="10">
        <f t="shared" si="544"/>
        <v>4.1996348143639686E-2</v>
      </c>
      <c r="V1843" s="10">
        <f t="shared" si="545"/>
        <v>8.3992696287279373E-2</v>
      </c>
      <c r="W1843" s="1">
        <v>1</v>
      </c>
      <c r="X1843" s="1">
        <v>5</v>
      </c>
      <c r="Y1843" s="1">
        <v>9</v>
      </c>
      <c r="Z1843" s="1">
        <v>12</v>
      </c>
      <c r="AA1843" s="8">
        <f t="shared" si="546"/>
        <v>27</v>
      </c>
      <c r="AB1843" s="10">
        <f t="shared" si="547"/>
        <v>3.7037037037037035E-2</v>
      </c>
      <c r="AC1843" s="10">
        <f t="shared" si="548"/>
        <v>0.18518518518518517</v>
      </c>
      <c r="AD1843" s="10">
        <f t="shared" si="549"/>
        <v>0.33333333333333331</v>
      </c>
      <c r="AE1843" s="10">
        <f t="shared" si="550"/>
        <v>0.44444444444444442</v>
      </c>
      <c r="AF1843" s="1">
        <v>3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60</v>
      </c>
      <c r="AO1843" s="20" t="str">
        <f t="shared" si="533"/>
        <v>50-65</v>
      </c>
      <c r="AP1843" s="1">
        <v>2592</v>
      </c>
      <c r="AQ1843" s="1">
        <v>0</v>
      </c>
      <c r="AR1843" s="1">
        <v>1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1</v>
      </c>
      <c r="AY1843" s="1">
        <v>0</v>
      </c>
      <c r="AZ1843" s="1">
        <v>1367</v>
      </c>
      <c r="BA1843" s="23">
        <v>42257</v>
      </c>
      <c r="BB1843" s="25">
        <f t="shared" si="534"/>
        <v>9</v>
      </c>
      <c r="BC1843" s="25" t="str">
        <f t="shared" si="535"/>
        <v>September</v>
      </c>
      <c r="BD1843" s="25">
        <v>1</v>
      </c>
      <c r="BE1843" t="str">
        <f t="shared" si="536"/>
        <v>863,81843,High income,30,Low spender,0.000366555478171621,0,0,13,779,86,537,34,69,138,1643,0.474132684114425,0.0523432744978697,0.326841144248326,0.0206938527084601,0.0419963481436397,0.0839926962872794,1,5,9,12,27,0.037037037037037,0.185185185185185,0.333333333333333,0.444444444444444,3,0,0,0,0,0,0,0,60,50-65,2592,0,1,0,0,0,0,0,1,0,1367</v>
      </c>
    </row>
    <row r="1844" spans="1:57" ht="13.2" x14ac:dyDescent="0.25">
      <c r="A1844" s="8">
        <v>589</v>
      </c>
      <c r="B1844" s="1">
        <v>70116</v>
      </c>
      <c r="C1844" s="8" t="str">
        <f t="shared" si="537"/>
        <v>High income</v>
      </c>
      <c r="D1844" s="31">
        <v>865</v>
      </c>
      <c r="E1844" s="34" t="str">
        <f t="shared" si="538"/>
        <v>High spender</v>
      </c>
      <c r="F1844" s="10">
        <f t="shared" si="532"/>
        <v>1.2336699184209024E-2</v>
      </c>
      <c r="G1844" s="1">
        <v>0</v>
      </c>
      <c r="H1844" s="1">
        <v>0</v>
      </c>
      <c r="I1844" s="1">
        <v>73</v>
      </c>
      <c r="J1844" s="1">
        <v>707</v>
      </c>
      <c r="K1844" s="1">
        <v>44</v>
      </c>
      <c r="L1844" s="1">
        <v>603</v>
      </c>
      <c r="M1844" s="1">
        <v>95</v>
      </c>
      <c r="N1844" s="1">
        <v>58</v>
      </c>
      <c r="O1844" s="1">
        <v>29</v>
      </c>
      <c r="P1844" s="8">
        <f t="shared" si="539"/>
        <v>1536</v>
      </c>
      <c r="Q1844" s="10">
        <f t="shared" si="540"/>
        <v>0.46028645833333331</v>
      </c>
      <c r="R1844" s="10">
        <f t="shared" si="541"/>
        <v>2.8645833333333332E-2</v>
      </c>
      <c r="S1844" s="10">
        <f t="shared" si="542"/>
        <v>0.392578125</v>
      </c>
      <c r="T1844" s="10">
        <f t="shared" si="543"/>
        <v>6.1848958333333336E-2</v>
      </c>
      <c r="U1844" s="10">
        <f t="shared" si="544"/>
        <v>3.7760416666666664E-2</v>
      </c>
      <c r="V1844" s="10">
        <f t="shared" si="545"/>
        <v>1.8880208333333332E-2</v>
      </c>
      <c r="W1844" s="1">
        <v>1</v>
      </c>
      <c r="X1844" s="1">
        <v>2</v>
      </c>
      <c r="Y1844" s="1">
        <v>8</v>
      </c>
      <c r="Z1844" s="1">
        <v>12</v>
      </c>
      <c r="AA1844" s="8">
        <f t="shared" si="546"/>
        <v>23</v>
      </c>
      <c r="AB1844" s="10">
        <f t="shared" si="547"/>
        <v>4.3478260869565216E-2</v>
      </c>
      <c r="AC1844" s="10">
        <f t="shared" si="548"/>
        <v>8.6956521739130432E-2</v>
      </c>
      <c r="AD1844" s="10">
        <f t="shared" si="549"/>
        <v>0.34782608695652173</v>
      </c>
      <c r="AE1844" s="10">
        <f t="shared" si="550"/>
        <v>0.52173913043478259</v>
      </c>
      <c r="AF1844" s="1">
        <v>1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48</v>
      </c>
      <c r="AO1844" s="20" t="str">
        <f t="shared" si="533"/>
        <v>36-50</v>
      </c>
      <c r="AP1844" s="1">
        <v>2678</v>
      </c>
      <c r="AQ1844" s="1">
        <v>0</v>
      </c>
      <c r="AR1844" s="1">
        <v>1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1">
        <v>0</v>
      </c>
      <c r="AY1844" s="1">
        <v>1</v>
      </c>
      <c r="AZ1844" s="1">
        <v>1478</v>
      </c>
      <c r="BA1844" s="23">
        <v>42171</v>
      </c>
      <c r="BB1844" s="25">
        <f t="shared" si="534"/>
        <v>6</v>
      </c>
      <c r="BC1844" s="25" t="str">
        <f t="shared" si="535"/>
        <v>June</v>
      </c>
      <c r="BD1844" s="25">
        <v>1</v>
      </c>
      <c r="BE1844" t="str">
        <f t="shared" si="536"/>
        <v>589,70116,High income,865,High spender,0.012336699184209,0,0,73,707,44,603,95,58,29,1536,0.460286458333333,0.0286458333333333,0.392578125,0.0618489583333333,0.0377604166666667,0.0188802083333333,1,2,8,12,23,0.0434782608695652,0.0869565217391304,0.347826086956522,0.521739130434783,1,0,0,0,0,0,0,0,48,36-50,2678,0,1,0,0,0,0,0,0,1,1478</v>
      </c>
    </row>
    <row r="1845" spans="1:57" ht="13.2" x14ac:dyDescent="0.25">
      <c r="A1845" s="8">
        <v>847</v>
      </c>
      <c r="B1845" s="1">
        <v>83917</v>
      </c>
      <c r="C1845" s="8" t="str">
        <f t="shared" si="537"/>
        <v>High income</v>
      </c>
      <c r="D1845" s="31">
        <v>121</v>
      </c>
      <c r="E1845" s="34" t="str">
        <f t="shared" si="538"/>
        <v>Low spender</v>
      </c>
      <c r="F1845" s="10">
        <f t="shared" si="532"/>
        <v>1.4419009259148921E-3</v>
      </c>
      <c r="G1845" s="1">
        <v>0</v>
      </c>
      <c r="H1845" s="1">
        <v>0</v>
      </c>
      <c r="I1845" s="1">
        <v>12</v>
      </c>
      <c r="J1845" s="1">
        <v>514</v>
      </c>
      <c r="K1845" s="1">
        <v>22</v>
      </c>
      <c r="L1845" s="1">
        <v>732</v>
      </c>
      <c r="M1845" s="1">
        <v>42</v>
      </c>
      <c r="N1845" s="1">
        <v>198</v>
      </c>
      <c r="O1845" s="1">
        <v>79</v>
      </c>
      <c r="P1845" s="8">
        <f t="shared" si="539"/>
        <v>1587</v>
      </c>
      <c r="Q1845" s="10">
        <f t="shared" si="540"/>
        <v>0.32388153749212351</v>
      </c>
      <c r="R1845" s="10">
        <f t="shared" si="541"/>
        <v>1.3862633900441084E-2</v>
      </c>
      <c r="S1845" s="10">
        <f t="shared" si="542"/>
        <v>0.46124763705103972</v>
      </c>
      <c r="T1845" s="10">
        <f t="shared" si="543"/>
        <v>2.6465028355387523E-2</v>
      </c>
      <c r="U1845" s="10">
        <f t="shared" si="544"/>
        <v>0.12476370510396975</v>
      </c>
      <c r="V1845" s="10">
        <f t="shared" si="545"/>
        <v>4.9779458097038438E-2</v>
      </c>
      <c r="W1845" s="1">
        <v>1</v>
      </c>
      <c r="X1845" s="1">
        <v>6</v>
      </c>
      <c r="Y1845" s="1">
        <v>7</v>
      </c>
      <c r="Z1845" s="1">
        <v>7</v>
      </c>
      <c r="AA1845" s="8">
        <f t="shared" si="546"/>
        <v>21</v>
      </c>
      <c r="AB1845" s="10">
        <f t="shared" si="547"/>
        <v>4.7619047619047616E-2</v>
      </c>
      <c r="AC1845" s="10">
        <f t="shared" si="548"/>
        <v>0.2857142857142857</v>
      </c>
      <c r="AD1845" s="10">
        <f t="shared" si="549"/>
        <v>0.33333333333333331</v>
      </c>
      <c r="AE1845" s="10">
        <f t="shared" si="550"/>
        <v>0.33333333333333331</v>
      </c>
      <c r="AF1845" s="1">
        <v>3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1</v>
      </c>
      <c r="AN1845" s="1">
        <v>47</v>
      </c>
      <c r="AO1845" s="20" t="str">
        <f t="shared" si="533"/>
        <v>36-50</v>
      </c>
      <c r="AP1845" s="1">
        <v>2596</v>
      </c>
      <c r="AQ1845" s="1">
        <v>0</v>
      </c>
      <c r="AR1845" s="1">
        <v>0</v>
      </c>
      <c r="AS1845" s="1">
        <v>1</v>
      </c>
      <c r="AT1845" s="1">
        <v>0</v>
      </c>
      <c r="AU1845" s="1">
        <v>0</v>
      </c>
      <c r="AV1845" s="1">
        <v>0</v>
      </c>
      <c r="AW1845" s="1">
        <v>1</v>
      </c>
      <c r="AX1845" s="1">
        <v>0</v>
      </c>
      <c r="AY1845" s="1">
        <v>0</v>
      </c>
      <c r="AZ1845" s="1">
        <v>1429</v>
      </c>
      <c r="BA1845" s="23">
        <v>42253</v>
      </c>
      <c r="BB1845" s="25">
        <f t="shared" si="534"/>
        <v>9</v>
      </c>
      <c r="BC1845" s="25" t="str">
        <f t="shared" si="535"/>
        <v>September</v>
      </c>
      <c r="BD1845" s="25">
        <v>1</v>
      </c>
      <c r="BE1845" t="str">
        <f t="shared" si="536"/>
        <v>847,83917,High income,121,Low spender,0.00144190092591489,0,0,12,514,22,732,42,198,79,1587,0.323881537492124,0.0138626339004411,0.46124763705104,0.0264650283553875,0.12476370510397,0.0497794580970384,1,6,7,7,21,0.0476190476190476,0.285714285714286,0.333333333333333,0.333333333333333,3,0,0,0,0,0,0,1,47,36-50,2596,0,0,1,0,0,0,1,0,0,1429</v>
      </c>
    </row>
    <row r="1846" spans="1:57" ht="13.2" x14ac:dyDescent="0.25">
      <c r="A1846" s="8">
        <v>573</v>
      </c>
      <c r="B1846" s="1">
        <v>105471</v>
      </c>
      <c r="C1846" s="8" t="str">
        <f t="shared" si="537"/>
        <v>High income</v>
      </c>
      <c r="D1846" s="31">
        <v>1441</v>
      </c>
      <c r="E1846" s="34" t="str">
        <f t="shared" si="538"/>
        <v>High spender</v>
      </c>
      <c r="F1846" s="10">
        <f t="shared" si="532"/>
        <v>1.3662523347650064E-2</v>
      </c>
      <c r="G1846" s="1">
        <v>0</v>
      </c>
      <c r="H1846" s="1">
        <v>0</v>
      </c>
      <c r="I1846" s="1">
        <v>36</v>
      </c>
      <c r="J1846" s="1">
        <v>1009</v>
      </c>
      <c r="K1846" s="1">
        <v>181</v>
      </c>
      <c r="L1846" s="1">
        <v>104</v>
      </c>
      <c r="M1846" s="1">
        <v>202</v>
      </c>
      <c r="N1846" s="1">
        <v>21</v>
      </c>
      <c r="O1846" s="1">
        <v>207</v>
      </c>
      <c r="P1846" s="8">
        <f t="shared" si="539"/>
        <v>1724</v>
      </c>
      <c r="Q1846" s="10">
        <f t="shared" si="540"/>
        <v>0.58526682134570762</v>
      </c>
      <c r="R1846" s="10">
        <f t="shared" si="541"/>
        <v>0.10498839907192575</v>
      </c>
      <c r="S1846" s="10">
        <f t="shared" si="542"/>
        <v>6.0324825986078884E-2</v>
      </c>
      <c r="T1846" s="10">
        <f t="shared" si="543"/>
        <v>0.11716937354988399</v>
      </c>
      <c r="U1846" s="10">
        <f t="shared" si="544"/>
        <v>1.2180974477958236E-2</v>
      </c>
      <c r="V1846" s="10">
        <f t="shared" si="545"/>
        <v>0.12006960556844548</v>
      </c>
      <c r="W1846" s="1">
        <v>0</v>
      </c>
      <c r="X1846" s="1">
        <v>9</v>
      </c>
      <c r="Y1846" s="1">
        <v>8</v>
      </c>
      <c r="Z1846" s="1">
        <v>13</v>
      </c>
      <c r="AA1846" s="8">
        <f t="shared" si="546"/>
        <v>30</v>
      </c>
      <c r="AB1846" s="10">
        <f t="shared" si="547"/>
        <v>0</v>
      </c>
      <c r="AC1846" s="10">
        <f t="shared" si="548"/>
        <v>0.3</v>
      </c>
      <c r="AD1846" s="10">
        <f t="shared" si="549"/>
        <v>0.26666666666666666</v>
      </c>
      <c r="AE1846" s="10">
        <f t="shared" si="550"/>
        <v>0.43333333333333335</v>
      </c>
      <c r="AF1846" s="1">
        <v>3</v>
      </c>
      <c r="AG1846" s="1">
        <v>1</v>
      </c>
      <c r="AH1846" s="1">
        <v>0</v>
      </c>
      <c r="AI1846" s="1">
        <v>0</v>
      </c>
      <c r="AJ1846" s="1">
        <v>0</v>
      </c>
      <c r="AK1846" s="1">
        <v>1</v>
      </c>
      <c r="AL1846" s="1">
        <v>0</v>
      </c>
      <c r="AM1846" s="1">
        <v>1</v>
      </c>
      <c r="AN1846" s="1">
        <v>50</v>
      </c>
      <c r="AO1846" s="20" t="str">
        <f t="shared" si="533"/>
        <v>36-50</v>
      </c>
      <c r="AP1846" s="1">
        <v>2683</v>
      </c>
      <c r="AQ1846" s="1">
        <v>0</v>
      </c>
      <c r="AR1846" s="1">
        <v>0</v>
      </c>
      <c r="AS1846" s="1">
        <v>0</v>
      </c>
      <c r="AT1846" s="1">
        <v>1</v>
      </c>
      <c r="AU1846" s="1">
        <v>0</v>
      </c>
      <c r="AV1846" s="1">
        <v>0</v>
      </c>
      <c r="AW1846" s="1">
        <v>1</v>
      </c>
      <c r="AX1846" s="1">
        <v>0</v>
      </c>
      <c r="AY1846" s="1">
        <v>0</v>
      </c>
      <c r="AZ1846" s="1">
        <v>1310</v>
      </c>
      <c r="BA1846" s="23">
        <v>42166</v>
      </c>
      <c r="BB1846" s="25">
        <f t="shared" si="534"/>
        <v>6</v>
      </c>
      <c r="BC1846" s="25" t="str">
        <f t="shared" si="535"/>
        <v>June</v>
      </c>
      <c r="BD1846" s="25">
        <v>1</v>
      </c>
      <c r="BE1846" t="str">
        <f t="shared" si="536"/>
        <v>573,105471,High income,1441,High spender,0.0136625233476501,0,0,36,1009,181,104,202,21,207,1724,0.585266821345708,0.104988399071926,0.0603248259860789,0.117169373549884,0.0121809744779582,0.120069605568445,0,9,8,13,30,0,0.3,0.266666666666667,0.433333333333333,3,1,0,0,0,1,0,1,50,36-50,2683,0,0,0,1,0,0,1,0,0,1310</v>
      </c>
    </row>
    <row r="1847" spans="1:57" ht="13.2" x14ac:dyDescent="0.25">
      <c r="A1847" s="8">
        <v>56</v>
      </c>
      <c r="B1847" s="1">
        <v>76467</v>
      </c>
      <c r="C1847" s="8" t="str">
        <f t="shared" si="537"/>
        <v>High income</v>
      </c>
      <c r="D1847" s="31">
        <v>24</v>
      </c>
      <c r="E1847" s="34" t="str">
        <f t="shared" si="538"/>
        <v>Low spender</v>
      </c>
      <c r="F1847" s="10">
        <f t="shared" si="532"/>
        <v>3.1386088116442388E-4</v>
      </c>
      <c r="G1847" s="1">
        <v>1</v>
      </c>
      <c r="H1847" s="1">
        <v>0</v>
      </c>
      <c r="I1847" s="1">
        <v>44</v>
      </c>
      <c r="J1847" s="1">
        <v>676</v>
      </c>
      <c r="K1847" s="1">
        <v>161</v>
      </c>
      <c r="L1847" s="1">
        <v>426</v>
      </c>
      <c r="M1847" s="1">
        <v>210</v>
      </c>
      <c r="N1847" s="1">
        <v>44</v>
      </c>
      <c r="O1847" s="1">
        <v>58</v>
      </c>
      <c r="P1847" s="8">
        <f t="shared" si="539"/>
        <v>1575</v>
      </c>
      <c r="Q1847" s="10">
        <f t="shared" si="540"/>
        <v>0.4292063492063492</v>
      </c>
      <c r="R1847" s="10">
        <f t="shared" si="541"/>
        <v>0.10222222222222223</v>
      </c>
      <c r="S1847" s="10">
        <f t="shared" si="542"/>
        <v>0.27047619047619048</v>
      </c>
      <c r="T1847" s="10">
        <f t="shared" si="543"/>
        <v>0.13333333333333333</v>
      </c>
      <c r="U1847" s="10">
        <f t="shared" si="544"/>
        <v>2.7936507936507936E-2</v>
      </c>
      <c r="V1847" s="10">
        <f t="shared" si="545"/>
        <v>3.6825396825396824E-2</v>
      </c>
      <c r="W1847" s="1">
        <v>2</v>
      </c>
      <c r="X1847" s="1">
        <v>2</v>
      </c>
      <c r="Y1847" s="1">
        <v>5</v>
      </c>
      <c r="Z1847" s="1">
        <v>5</v>
      </c>
      <c r="AA1847" s="8">
        <f t="shared" si="546"/>
        <v>14</v>
      </c>
      <c r="AB1847" s="10">
        <f t="shared" si="547"/>
        <v>0.14285714285714285</v>
      </c>
      <c r="AC1847" s="10">
        <f t="shared" si="548"/>
        <v>0.14285714285714285</v>
      </c>
      <c r="AD1847" s="10">
        <f t="shared" si="549"/>
        <v>0.35714285714285715</v>
      </c>
      <c r="AE1847" s="10">
        <f t="shared" si="550"/>
        <v>0.35714285714285715</v>
      </c>
      <c r="AF1847" s="1">
        <v>6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1</v>
      </c>
      <c r="AN1847" s="1">
        <v>50</v>
      </c>
      <c r="AO1847" s="20" t="str">
        <f t="shared" si="533"/>
        <v>36-50</v>
      </c>
      <c r="AP1847" s="1">
        <v>2840</v>
      </c>
      <c r="AQ1847" s="1">
        <v>0</v>
      </c>
      <c r="AR1847" s="1">
        <v>0</v>
      </c>
      <c r="AS1847" s="1">
        <v>1</v>
      </c>
      <c r="AT1847" s="1">
        <v>0</v>
      </c>
      <c r="AU1847" s="1">
        <v>0</v>
      </c>
      <c r="AV1847" s="1">
        <v>0</v>
      </c>
      <c r="AW1847" s="1">
        <v>1</v>
      </c>
      <c r="AX1847" s="1">
        <v>0</v>
      </c>
      <c r="AY1847" s="1">
        <v>0</v>
      </c>
      <c r="AZ1847" s="1">
        <v>1459</v>
      </c>
      <c r="BA1847" s="23">
        <v>42009</v>
      </c>
      <c r="BB1847" s="25">
        <f t="shared" si="534"/>
        <v>1</v>
      </c>
      <c r="BC1847" s="25" t="str">
        <f t="shared" si="535"/>
        <v>January</v>
      </c>
      <c r="BD1847" s="25">
        <v>1</v>
      </c>
      <c r="BE1847" t="str">
        <f t="shared" si="536"/>
        <v>56,76467,High income,24,Low spender,0.000313860881164424,1,0,44,676,161,426,210,44,58,1575,0.429206349206349,0.102222222222222,0.27047619047619,0.133333333333333,0.0279365079365079,0.0368253968253968,2,2,5,5,14,0.142857142857143,0.142857142857143,0.357142857142857,0.357142857142857,6,0,0,0,0,0,0,1,50,36-50,2840,0,0,1,0,0,0,1,0,0,1459</v>
      </c>
    </row>
    <row r="1848" spans="1:57" ht="13.2" x14ac:dyDescent="0.25">
      <c r="A1848" s="8">
        <v>867</v>
      </c>
      <c r="B1848" s="1">
        <v>96843</v>
      </c>
      <c r="C1848" s="8" t="str">
        <f t="shared" si="537"/>
        <v>High income</v>
      </c>
      <c r="D1848" s="31">
        <v>34</v>
      </c>
      <c r="E1848" s="34" t="str">
        <f t="shared" si="538"/>
        <v>Low spender</v>
      </c>
      <c r="F1848" s="10">
        <f t="shared" si="532"/>
        <v>3.5108371281352291E-4</v>
      </c>
      <c r="G1848" s="1">
        <v>0</v>
      </c>
      <c r="H1848" s="1">
        <v>0</v>
      </c>
      <c r="I1848" s="1">
        <v>60</v>
      </c>
      <c r="J1848" s="1">
        <v>448</v>
      </c>
      <c r="K1848" s="1">
        <v>71</v>
      </c>
      <c r="L1848" s="1">
        <v>951</v>
      </c>
      <c r="M1848" s="1">
        <v>40</v>
      </c>
      <c r="N1848" s="1">
        <v>17</v>
      </c>
      <c r="O1848" s="1">
        <v>17</v>
      </c>
      <c r="P1848" s="8">
        <f t="shared" si="539"/>
        <v>1544</v>
      </c>
      <c r="Q1848" s="10">
        <f t="shared" si="540"/>
        <v>0.29015544041450775</v>
      </c>
      <c r="R1848" s="10">
        <f t="shared" si="541"/>
        <v>4.598445595854922E-2</v>
      </c>
      <c r="S1848" s="10">
        <f t="shared" si="542"/>
        <v>0.6159326424870466</v>
      </c>
      <c r="T1848" s="10">
        <f t="shared" si="543"/>
        <v>2.5906735751295335E-2</v>
      </c>
      <c r="U1848" s="10">
        <f t="shared" si="544"/>
        <v>1.1010362694300517E-2</v>
      </c>
      <c r="V1848" s="10">
        <f t="shared" si="545"/>
        <v>1.1010362694300517E-2</v>
      </c>
      <c r="W1848" s="1">
        <v>1</v>
      </c>
      <c r="X1848" s="1">
        <v>6</v>
      </c>
      <c r="Y1848" s="1">
        <v>11</v>
      </c>
      <c r="Z1848" s="1">
        <v>10</v>
      </c>
      <c r="AA1848" s="8">
        <f t="shared" si="546"/>
        <v>28</v>
      </c>
      <c r="AB1848" s="10">
        <f t="shared" si="547"/>
        <v>3.5714285714285712E-2</v>
      </c>
      <c r="AC1848" s="10">
        <f t="shared" si="548"/>
        <v>0.21428571428571427</v>
      </c>
      <c r="AD1848" s="10">
        <f t="shared" si="549"/>
        <v>0.39285714285714285</v>
      </c>
      <c r="AE1848" s="10">
        <f t="shared" si="550"/>
        <v>0.35714285714285715</v>
      </c>
      <c r="AF1848" s="1">
        <v>2</v>
      </c>
      <c r="AG1848" s="1">
        <v>0</v>
      </c>
      <c r="AH1848" s="1">
        <v>0</v>
      </c>
      <c r="AI1848" s="1">
        <v>0</v>
      </c>
      <c r="AJ1848" s="1">
        <v>0</v>
      </c>
      <c r="AK1848" s="1">
        <v>1</v>
      </c>
      <c r="AL1848" s="1">
        <v>0</v>
      </c>
      <c r="AM1848" s="1">
        <v>1</v>
      </c>
      <c r="AN1848" s="1">
        <v>30</v>
      </c>
      <c r="AO1848" s="20" t="str">
        <f t="shared" si="533"/>
        <v>24-35</v>
      </c>
      <c r="AP1848" s="1">
        <v>2591</v>
      </c>
      <c r="AQ1848" s="1">
        <v>0</v>
      </c>
      <c r="AR1848" s="1">
        <v>0</v>
      </c>
      <c r="AS1848" s="1">
        <v>1</v>
      </c>
      <c r="AT1848" s="1">
        <v>0</v>
      </c>
      <c r="AU1848" s="1">
        <v>0</v>
      </c>
      <c r="AV1848" s="1">
        <v>0</v>
      </c>
      <c r="AW1848" s="1">
        <v>1</v>
      </c>
      <c r="AX1848" s="1">
        <v>0</v>
      </c>
      <c r="AY1848" s="1">
        <v>0</v>
      </c>
      <c r="AZ1848" s="1">
        <v>1510</v>
      </c>
      <c r="BA1848" s="23">
        <v>42258</v>
      </c>
      <c r="BB1848" s="25">
        <f t="shared" si="534"/>
        <v>9</v>
      </c>
      <c r="BC1848" s="25" t="str">
        <f t="shared" si="535"/>
        <v>September</v>
      </c>
      <c r="BD1848" s="25">
        <v>1</v>
      </c>
      <c r="BE1848" t="str">
        <f t="shared" si="536"/>
        <v>867,96843,High income,34,Low spender,0.000351083712813523,0,0,60,448,71,951,40,17,17,1544,0.290155440414508,0.0459844559585492,0.615932642487047,0.0259067357512953,0.0110103626943005,0.0110103626943005,1,6,11,10,28,0.0357142857142857,0.214285714285714,0.392857142857143,0.357142857142857,2,0,0,0,0,1,0,1,30,24-35,2591,0,0,1,0,0,0,1,0,0,1510</v>
      </c>
    </row>
    <row r="1849" spans="1:57" ht="13.2" x14ac:dyDescent="0.25">
      <c r="A1849" s="8">
        <v>124</v>
      </c>
      <c r="B1849" s="1">
        <v>58138</v>
      </c>
      <c r="C1849" s="8" t="str">
        <f t="shared" si="537"/>
        <v>High income</v>
      </c>
      <c r="D1849" s="31">
        <v>605</v>
      </c>
      <c r="E1849" s="34" t="str">
        <f t="shared" si="538"/>
        <v>High spender</v>
      </c>
      <c r="F1849" s="10">
        <f t="shared" si="532"/>
        <v>1.0406274725652757E-2</v>
      </c>
      <c r="G1849" s="1">
        <v>0</v>
      </c>
      <c r="H1849" s="1">
        <v>0</v>
      </c>
      <c r="I1849" s="1">
        <v>58</v>
      </c>
      <c r="J1849" s="1">
        <v>635</v>
      </c>
      <c r="K1849" s="1">
        <v>88</v>
      </c>
      <c r="L1849" s="1">
        <v>546</v>
      </c>
      <c r="M1849" s="1">
        <v>172</v>
      </c>
      <c r="N1849" s="1">
        <v>88</v>
      </c>
      <c r="O1849" s="1">
        <v>88</v>
      </c>
      <c r="P1849" s="8">
        <f t="shared" si="539"/>
        <v>1617</v>
      </c>
      <c r="Q1849" s="10">
        <f t="shared" si="540"/>
        <v>0.39270253555967843</v>
      </c>
      <c r="R1849" s="10">
        <f t="shared" si="541"/>
        <v>5.4421768707482991E-2</v>
      </c>
      <c r="S1849" s="10">
        <f t="shared" si="542"/>
        <v>0.33766233766233766</v>
      </c>
      <c r="T1849" s="10">
        <f t="shared" si="543"/>
        <v>0.10636982065553494</v>
      </c>
      <c r="U1849" s="10">
        <f t="shared" si="544"/>
        <v>5.4421768707482991E-2</v>
      </c>
      <c r="V1849" s="10">
        <f t="shared" si="545"/>
        <v>5.4421768707482991E-2</v>
      </c>
      <c r="W1849" s="1">
        <v>3</v>
      </c>
      <c r="X1849" s="1">
        <v>8</v>
      </c>
      <c r="Y1849" s="1">
        <v>10</v>
      </c>
      <c r="Z1849" s="1">
        <v>4</v>
      </c>
      <c r="AA1849" s="8">
        <f t="shared" si="546"/>
        <v>25</v>
      </c>
      <c r="AB1849" s="10">
        <f t="shared" si="547"/>
        <v>0.12</v>
      </c>
      <c r="AC1849" s="10">
        <f t="shared" si="548"/>
        <v>0.32</v>
      </c>
      <c r="AD1849" s="10">
        <f t="shared" si="549"/>
        <v>0.4</v>
      </c>
      <c r="AE1849" s="10">
        <f t="shared" si="550"/>
        <v>0.16</v>
      </c>
      <c r="AF1849" s="1">
        <v>7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1</v>
      </c>
      <c r="AN1849" s="1">
        <v>63</v>
      </c>
      <c r="AO1849" s="20" t="str">
        <f t="shared" si="533"/>
        <v>50-65</v>
      </c>
      <c r="AP1849" s="1">
        <v>2822</v>
      </c>
      <c r="AQ1849" s="1">
        <v>0</v>
      </c>
      <c r="AR1849" s="1">
        <v>0</v>
      </c>
      <c r="AS1849" s="1">
        <v>1</v>
      </c>
      <c r="AT1849" s="1">
        <v>0</v>
      </c>
      <c r="AU1849" s="1">
        <v>0</v>
      </c>
      <c r="AV1849" s="1">
        <v>0</v>
      </c>
      <c r="AW1849" s="1">
        <v>1</v>
      </c>
      <c r="AX1849" s="1">
        <v>0</v>
      </c>
      <c r="AY1849" s="1">
        <v>0</v>
      </c>
      <c r="AZ1849" s="1">
        <v>1441</v>
      </c>
      <c r="BA1849" s="23">
        <v>42027</v>
      </c>
      <c r="BB1849" s="25">
        <f t="shared" si="534"/>
        <v>1</v>
      </c>
      <c r="BC1849" s="25" t="str">
        <f t="shared" si="535"/>
        <v>January</v>
      </c>
      <c r="BD1849" s="25">
        <v>1</v>
      </c>
      <c r="BE1849" t="str">
        <f t="shared" si="536"/>
        <v>124,58138,High income,605,High spender,0.0104062747256528,0,0,58,635,88,546,172,88,88,1617,0.392702535559678,0.054421768707483,0.337662337662338,0.106369820655535,0.054421768707483,0.054421768707483,3,8,10,4,25,0.12,0.32,0.4,0.16,7,0,0,0,0,0,0,1,63,50-65,2822,0,0,1,0,0,0,1,0,0,1441</v>
      </c>
    </row>
    <row r="1850" spans="1:57" ht="13.2" x14ac:dyDescent="0.25">
      <c r="A1850" s="8">
        <v>1026</v>
      </c>
      <c r="B1850" s="1">
        <v>81741</v>
      </c>
      <c r="C1850" s="8" t="str">
        <f t="shared" si="537"/>
        <v>High income</v>
      </c>
      <c r="D1850" s="31">
        <v>1798</v>
      </c>
      <c r="E1850" s="34" t="str">
        <f t="shared" si="538"/>
        <v>High spender</v>
      </c>
      <c r="F1850" s="10">
        <f t="shared" si="532"/>
        <v>2.1996305403653001E-2</v>
      </c>
      <c r="G1850" s="1">
        <v>0</v>
      </c>
      <c r="H1850" s="1">
        <v>0</v>
      </c>
      <c r="I1850" s="1">
        <v>75</v>
      </c>
      <c r="J1850" s="1">
        <v>249</v>
      </c>
      <c r="K1850" s="1">
        <v>153</v>
      </c>
      <c r="L1850" s="1">
        <v>940</v>
      </c>
      <c r="M1850" s="1">
        <v>58</v>
      </c>
      <c r="N1850" s="1">
        <v>134</v>
      </c>
      <c r="O1850" s="1">
        <v>38</v>
      </c>
      <c r="P1850" s="8">
        <f t="shared" si="539"/>
        <v>1572</v>
      </c>
      <c r="Q1850" s="10">
        <f t="shared" si="540"/>
        <v>0.15839694656488548</v>
      </c>
      <c r="R1850" s="10">
        <f t="shared" si="541"/>
        <v>9.7328244274809156E-2</v>
      </c>
      <c r="S1850" s="10">
        <f t="shared" si="542"/>
        <v>0.59796437659033075</v>
      </c>
      <c r="T1850" s="10">
        <f t="shared" si="543"/>
        <v>3.689567430025445E-2</v>
      </c>
      <c r="U1850" s="10">
        <f t="shared" si="544"/>
        <v>8.5241730279898217E-2</v>
      </c>
      <c r="V1850" s="10">
        <f t="shared" si="545"/>
        <v>2.4173027989821884E-2</v>
      </c>
      <c r="W1850" s="1">
        <v>0</v>
      </c>
      <c r="X1850" s="1">
        <v>6</v>
      </c>
      <c r="Y1850" s="1">
        <v>6</v>
      </c>
      <c r="Z1850" s="1">
        <v>7</v>
      </c>
      <c r="AA1850" s="8">
        <f t="shared" si="546"/>
        <v>19</v>
      </c>
      <c r="AB1850" s="10">
        <f t="shared" si="547"/>
        <v>0</v>
      </c>
      <c r="AC1850" s="10">
        <f t="shared" si="548"/>
        <v>0.31578947368421051</v>
      </c>
      <c r="AD1850" s="10">
        <f t="shared" si="549"/>
        <v>0.31578947368421051</v>
      </c>
      <c r="AE1850" s="10">
        <f t="shared" si="550"/>
        <v>0.36842105263157893</v>
      </c>
      <c r="AF1850" s="1">
        <v>2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40</v>
      </c>
      <c r="AO1850" s="20" t="str">
        <f t="shared" si="533"/>
        <v>36-50</v>
      </c>
      <c r="AP1850" s="1">
        <v>2537</v>
      </c>
      <c r="AQ1850" s="1">
        <v>0</v>
      </c>
      <c r="AR1850" s="1">
        <v>0</v>
      </c>
      <c r="AS1850" s="1">
        <v>1</v>
      </c>
      <c r="AT1850" s="1">
        <v>0</v>
      </c>
      <c r="AU1850" s="1">
        <v>0</v>
      </c>
      <c r="AV1850" s="1">
        <v>0</v>
      </c>
      <c r="AW1850" s="1">
        <v>1</v>
      </c>
      <c r="AX1850" s="1">
        <v>0</v>
      </c>
      <c r="AY1850" s="1">
        <v>0</v>
      </c>
      <c r="AZ1850" s="1">
        <v>1496</v>
      </c>
      <c r="BA1850" s="23">
        <v>42312</v>
      </c>
      <c r="BB1850" s="25">
        <f t="shared" si="534"/>
        <v>11</v>
      </c>
      <c r="BC1850" s="25" t="str">
        <f t="shared" si="535"/>
        <v>November</v>
      </c>
      <c r="BD1850" s="25">
        <v>1</v>
      </c>
      <c r="BE1850" t="str">
        <f t="shared" si="536"/>
        <v>1026,81741,High income,1798,High spender,0.021996305403653,0,0,75,249,153,940,58,134,38,1572,0.158396946564885,0.0973282442748092,0.597964376590331,0.0368956743002544,0.0852417302798982,0.0241730279898219,0,6,6,7,19,0,0.315789473684211,0.315789473684211,0.368421052631579,2,0,0,0,0,0,0,0,40,36-50,2537,0,0,1,0,0,0,1,0,0,1496</v>
      </c>
    </row>
    <row r="1851" spans="1:57" ht="13.2" x14ac:dyDescent="0.25">
      <c r="A1851" s="8">
        <v>1340</v>
      </c>
      <c r="B1851" s="1">
        <v>64140</v>
      </c>
      <c r="C1851" s="8" t="str">
        <f t="shared" si="537"/>
        <v>High income</v>
      </c>
      <c r="D1851" s="31">
        <v>30</v>
      </c>
      <c r="E1851" s="34" t="str">
        <f t="shared" si="538"/>
        <v>Low spender</v>
      </c>
      <c r="F1851" s="10">
        <f t="shared" si="532"/>
        <v>4.6772684752104771E-4</v>
      </c>
      <c r="G1851" s="1">
        <v>0</v>
      </c>
      <c r="H1851" s="1">
        <v>2</v>
      </c>
      <c r="I1851" s="1">
        <v>71</v>
      </c>
      <c r="J1851" s="1">
        <v>1459</v>
      </c>
      <c r="K1851" s="1">
        <v>0</v>
      </c>
      <c r="L1851" s="1">
        <v>61</v>
      </c>
      <c r="M1851" s="1">
        <v>0</v>
      </c>
      <c r="N1851" s="1">
        <v>15</v>
      </c>
      <c r="O1851" s="1">
        <v>215</v>
      </c>
      <c r="P1851" s="8">
        <f t="shared" si="539"/>
        <v>1750</v>
      </c>
      <c r="Q1851" s="10">
        <f t="shared" si="540"/>
        <v>0.83371428571428574</v>
      </c>
      <c r="R1851" s="10">
        <f t="shared" si="541"/>
        <v>0</v>
      </c>
      <c r="S1851" s="10">
        <f t="shared" si="542"/>
        <v>3.4857142857142857E-2</v>
      </c>
      <c r="T1851" s="10">
        <f t="shared" si="543"/>
        <v>0</v>
      </c>
      <c r="U1851" s="10">
        <f t="shared" si="544"/>
        <v>8.5714285714285719E-3</v>
      </c>
      <c r="V1851" s="10">
        <f t="shared" si="545"/>
        <v>0.12285714285714286</v>
      </c>
      <c r="W1851" s="1">
        <v>5</v>
      </c>
      <c r="X1851" s="1">
        <v>2</v>
      </c>
      <c r="Y1851" s="1">
        <v>5</v>
      </c>
      <c r="Z1851" s="1">
        <v>6</v>
      </c>
      <c r="AA1851" s="8">
        <f t="shared" si="546"/>
        <v>18</v>
      </c>
      <c r="AB1851" s="10">
        <f t="shared" si="547"/>
        <v>0.27777777777777779</v>
      </c>
      <c r="AC1851" s="10">
        <f t="shared" si="548"/>
        <v>0.1111111111111111</v>
      </c>
      <c r="AD1851" s="10">
        <f t="shared" si="549"/>
        <v>0.27777777777777779</v>
      </c>
      <c r="AE1851" s="10">
        <f t="shared" si="550"/>
        <v>0.33333333333333331</v>
      </c>
      <c r="AF1851" s="1">
        <v>5</v>
      </c>
      <c r="AG1851" s="1">
        <v>0</v>
      </c>
      <c r="AH1851" s="1">
        <v>1</v>
      </c>
      <c r="AI1851" s="1">
        <v>1</v>
      </c>
      <c r="AJ1851" s="1">
        <v>0</v>
      </c>
      <c r="AK1851" s="1">
        <v>1</v>
      </c>
      <c r="AL1851" s="1">
        <v>0</v>
      </c>
      <c r="AM1851" s="1">
        <v>1</v>
      </c>
      <c r="AN1851" s="1">
        <v>56</v>
      </c>
      <c r="AO1851" s="20" t="str">
        <f t="shared" si="533"/>
        <v>50-65</v>
      </c>
      <c r="AP1851" s="1">
        <v>2438</v>
      </c>
      <c r="AQ1851" s="1">
        <v>1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1</v>
      </c>
      <c r="AZ1851" s="1">
        <v>1320</v>
      </c>
      <c r="BA1851" s="23">
        <v>42411</v>
      </c>
      <c r="BB1851" s="25">
        <f t="shared" si="534"/>
        <v>2</v>
      </c>
      <c r="BC1851" s="25" t="str">
        <f t="shared" si="535"/>
        <v>February</v>
      </c>
      <c r="BD1851" s="25">
        <v>1</v>
      </c>
      <c r="BE1851" t="str">
        <f t="shared" si="536"/>
        <v>1340,64140,High income,30,Low spender,0.000467726847521048,0,2,71,1459,0,61,0,15,215,1750,0.833714285714286,0,0.0348571428571429,0,0.00857142857142857,0.122857142857143,5,2,5,6,18,0.277777777777778,0.111111111111111,0.277777777777778,0.333333333333333,5,0,1,1,0,1,0,1,56,50-65,2438,1,0,0,0,0,0,0,0,1,1320</v>
      </c>
    </row>
    <row r="1852" spans="1:57" ht="13.2" x14ac:dyDescent="0.25">
      <c r="A1852" s="8">
        <v>2061</v>
      </c>
      <c r="B1852" s="1">
        <v>84117</v>
      </c>
      <c r="C1852" s="8" t="str">
        <f t="shared" si="537"/>
        <v>High income</v>
      </c>
      <c r="D1852" s="31">
        <v>30</v>
      </c>
      <c r="E1852" s="34" t="str">
        <f t="shared" si="538"/>
        <v>Low spender</v>
      </c>
      <c r="F1852" s="10">
        <f t="shared" si="532"/>
        <v>3.566461000748957E-4</v>
      </c>
      <c r="G1852" s="1">
        <v>0</v>
      </c>
      <c r="H1852" s="1">
        <v>0</v>
      </c>
      <c r="I1852" s="1">
        <v>60</v>
      </c>
      <c r="J1852" s="1">
        <v>611</v>
      </c>
      <c r="K1852" s="1">
        <v>76</v>
      </c>
      <c r="L1852" s="1">
        <v>749</v>
      </c>
      <c r="M1852" s="1">
        <v>59</v>
      </c>
      <c r="N1852" s="1">
        <v>45</v>
      </c>
      <c r="O1852" s="1">
        <v>26</v>
      </c>
      <c r="P1852" s="8">
        <f t="shared" si="539"/>
        <v>1566</v>
      </c>
      <c r="Q1852" s="10">
        <f t="shared" si="540"/>
        <v>0.39016602809706258</v>
      </c>
      <c r="R1852" s="10">
        <f t="shared" si="541"/>
        <v>4.8531289910600253E-2</v>
      </c>
      <c r="S1852" s="10">
        <f t="shared" si="542"/>
        <v>0.47828863346104727</v>
      </c>
      <c r="T1852" s="10">
        <f t="shared" si="543"/>
        <v>3.7675606641123884E-2</v>
      </c>
      <c r="U1852" s="10">
        <f t="shared" si="544"/>
        <v>2.8735632183908046E-2</v>
      </c>
      <c r="V1852" s="10">
        <f t="shared" si="545"/>
        <v>1.6602809706257982E-2</v>
      </c>
      <c r="W1852" s="1">
        <v>1</v>
      </c>
      <c r="X1852" s="1">
        <v>7</v>
      </c>
      <c r="Y1852" s="1">
        <v>10</v>
      </c>
      <c r="Z1852" s="1">
        <v>6</v>
      </c>
      <c r="AA1852" s="8">
        <f t="shared" si="546"/>
        <v>24</v>
      </c>
      <c r="AB1852" s="10">
        <f t="shared" si="547"/>
        <v>4.1666666666666664E-2</v>
      </c>
      <c r="AC1852" s="10">
        <f t="shared" si="548"/>
        <v>0.29166666666666669</v>
      </c>
      <c r="AD1852" s="10">
        <f t="shared" si="549"/>
        <v>0.41666666666666669</v>
      </c>
      <c r="AE1852" s="10">
        <f t="shared" si="550"/>
        <v>0.25</v>
      </c>
      <c r="AF1852" s="1">
        <v>2</v>
      </c>
      <c r="AG1852" s="1">
        <v>0</v>
      </c>
      <c r="AH1852" s="1">
        <v>0</v>
      </c>
      <c r="AI1852" s="1">
        <v>0</v>
      </c>
      <c r="AJ1852" s="1">
        <v>0</v>
      </c>
      <c r="AK1852" s="1">
        <v>1</v>
      </c>
      <c r="AL1852" s="1">
        <v>0</v>
      </c>
      <c r="AM1852" s="1">
        <v>0</v>
      </c>
      <c r="AN1852" s="1">
        <v>64</v>
      </c>
      <c r="AO1852" s="20" t="str">
        <f t="shared" si="533"/>
        <v>50-65</v>
      </c>
      <c r="AP1852" s="1">
        <v>2208</v>
      </c>
      <c r="AQ1852" s="1">
        <v>0</v>
      </c>
      <c r="AR1852" s="1">
        <v>1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1</v>
      </c>
      <c r="AZ1852" s="1">
        <v>1514</v>
      </c>
      <c r="BA1852" s="23">
        <v>42641</v>
      </c>
      <c r="BB1852" s="25">
        <f t="shared" si="534"/>
        <v>9</v>
      </c>
      <c r="BC1852" s="25" t="str">
        <f t="shared" si="535"/>
        <v>September</v>
      </c>
      <c r="BD1852" s="25">
        <v>1</v>
      </c>
      <c r="BE1852" t="str">
        <f t="shared" si="536"/>
        <v>2061,84117,High income,30,Low spender,0.000356646100074896,0,0,60,611,76,749,59,45,26,1566,0.390166028097063,0.0485312899106003,0.478288633461047,0.0376756066411239,0.028735632183908,0.016602809706258,1,7,10,6,24,0.0416666666666667,0.291666666666667,0.416666666666667,0.25,2,0,0,0,0,1,0,0,64,50-65,2208,0,1,0,0,0,0,0,0,1,1514</v>
      </c>
    </row>
    <row r="1853" spans="1:57" ht="13.2" x14ac:dyDescent="0.25">
      <c r="A1853" s="8">
        <v>965</v>
      </c>
      <c r="B1853" s="1">
        <v>80739</v>
      </c>
      <c r="C1853" s="8" t="str">
        <f t="shared" si="537"/>
        <v>High income</v>
      </c>
      <c r="D1853" s="31">
        <v>220</v>
      </c>
      <c r="E1853" s="34" t="str">
        <f t="shared" si="538"/>
        <v>Low spender</v>
      </c>
      <c r="F1853" s="10">
        <f t="shared" si="532"/>
        <v>2.7248293885235139E-3</v>
      </c>
      <c r="G1853" s="1">
        <v>0</v>
      </c>
      <c r="H1853" s="1">
        <v>0</v>
      </c>
      <c r="I1853" s="1">
        <v>92</v>
      </c>
      <c r="J1853" s="1">
        <v>674</v>
      </c>
      <c r="K1853" s="1">
        <v>92</v>
      </c>
      <c r="L1853" s="1">
        <v>736</v>
      </c>
      <c r="M1853" s="1">
        <v>39</v>
      </c>
      <c r="N1853" s="1">
        <v>0</v>
      </c>
      <c r="O1853" s="1">
        <v>92</v>
      </c>
      <c r="P1853" s="8">
        <f t="shared" si="539"/>
        <v>1633</v>
      </c>
      <c r="Q1853" s="10">
        <f t="shared" si="540"/>
        <v>0.4127372933251684</v>
      </c>
      <c r="R1853" s="10">
        <f t="shared" si="541"/>
        <v>5.6338028169014086E-2</v>
      </c>
      <c r="S1853" s="10">
        <f t="shared" si="542"/>
        <v>0.45070422535211269</v>
      </c>
      <c r="T1853" s="10">
        <f t="shared" si="543"/>
        <v>2.3882424984690752E-2</v>
      </c>
      <c r="U1853" s="10">
        <f t="shared" si="544"/>
        <v>0</v>
      </c>
      <c r="V1853" s="10">
        <f t="shared" si="545"/>
        <v>5.6338028169014086E-2</v>
      </c>
      <c r="W1853" s="1">
        <v>1</v>
      </c>
      <c r="X1853" s="1">
        <v>3</v>
      </c>
      <c r="Y1853" s="1">
        <v>11</v>
      </c>
      <c r="Z1853" s="1">
        <v>9</v>
      </c>
      <c r="AA1853" s="8">
        <f t="shared" si="546"/>
        <v>24</v>
      </c>
      <c r="AB1853" s="10">
        <f t="shared" si="547"/>
        <v>4.1666666666666664E-2</v>
      </c>
      <c r="AC1853" s="10">
        <f t="shared" si="548"/>
        <v>0.125</v>
      </c>
      <c r="AD1853" s="10">
        <f t="shared" si="549"/>
        <v>0.45833333333333331</v>
      </c>
      <c r="AE1853" s="10">
        <f t="shared" si="550"/>
        <v>0.375</v>
      </c>
      <c r="AF1853" s="1">
        <v>1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62</v>
      </c>
      <c r="AO1853" s="20" t="str">
        <f t="shared" si="533"/>
        <v>50-65</v>
      </c>
      <c r="AP1853" s="1">
        <v>2561</v>
      </c>
      <c r="AQ1853" s="1">
        <v>0</v>
      </c>
      <c r="AR1853" s="1">
        <v>1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1">
        <v>1</v>
      </c>
      <c r="AY1853" s="1">
        <v>0</v>
      </c>
      <c r="AZ1853" s="1">
        <v>1449</v>
      </c>
      <c r="BA1853" s="23">
        <v>42288</v>
      </c>
      <c r="BB1853" s="25">
        <f t="shared" si="534"/>
        <v>10</v>
      </c>
      <c r="BC1853" s="25" t="str">
        <f t="shared" si="535"/>
        <v>October</v>
      </c>
      <c r="BD1853" s="25">
        <v>1</v>
      </c>
      <c r="BE1853" t="str">
        <f t="shared" si="536"/>
        <v>965,80739,High income,220,Low spender,0.00272482938852351,0,0,92,674,92,736,39,0,92,1633,0.412737293325168,0.0563380281690141,0.450704225352113,0.0238824249846908,0,0.0563380281690141,1,3,11,9,24,0.0416666666666667,0.125,0.458333333333333,0.375,1,0,0,0,0,0,0,0,62,50-65,2561,0,1,0,0,0,0,0,1,0,1449</v>
      </c>
    </row>
    <row r="1854" spans="1:57" ht="13.2" x14ac:dyDescent="0.25">
      <c r="A1854" s="8">
        <v>842</v>
      </c>
      <c r="B1854" s="1">
        <v>78353</v>
      </c>
      <c r="C1854" s="8" t="str">
        <f t="shared" si="537"/>
        <v>High income</v>
      </c>
      <c r="D1854" s="31">
        <v>149</v>
      </c>
      <c r="E1854" s="34" t="str">
        <f t="shared" si="538"/>
        <v>Low spender</v>
      </c>
      <c r="F1854" s="10">
        <f t="shared" si="532"/>
        <v>1.9016502239863184E-3</v>
      </c>
      <c r="G1854" s="1">
        <v>0</v>
      </c>
      <c r="H1854" s="1">
        <v>1</v>
      </c>
      <c r="I1854" s="1">
        <v>51</v>
      </c>
      <c r="J1854" s="1">
        <v>752</v>
      </c>
      <c r="K1854" s="1">
        <v>122</v>
      </c>
      <c r="L1854" s="1">
        <v>476</v>
      </c>
      <c r="M1854" s="1">
        <v>39</v>
      </c>
      <c r="N1854" s="1">
        <v>153</v>
      </c>
      <c r="O1854" s="1">
        <v>34</v>
      </c>
      <c r="P1854" s="8">
        <f t="shared" si="539"/>
        <v>1576</v>
      </c>
      <c r="Q1854" s="10">
        <f t="shared" si="540"/>
        <v>0.47715736040609136</v>
      </c>
      <c r="R1854" s="10">
        <f t="shared" si="541"/>
        <v>7.7411167512690351E-2</v>
      </c>
      <c r="S1854" s="10">
        <f t="shared" si="542"/>
        <v>0.3020304568527919</v>
      </c>
      <c r="T1854" s="10">
        <f t="shared" si="543"/>
        <v>2.4746192893401017E-2</v>
      </c>
      <c r="U1854" s="10">
        <f t="shared" si="544"/>
        <v>9.7081218274111675E-2</v>
      </c>
      <c r="V1854" s="10">
        <f t="shared" si="545"/>
        <v>2.1573604060913704E-2</v>
      </c>
      <c r="W1854" s="1">
        <v>1</v>
      </c>
      <c r="X1854" s="1">
        <v>10</v>
      </c>
      <c r="Y1854" s="1">
        <v>2</v>
      </c>
      <c r="Z1854" s="1">
        <v>11</v>
      </c>
      <c r="AA1854" s="8">
        <f t="shared" si="546"/>
        <v>24</v>
      </c>
      <c r="AB1854" s="10">
        <f t="shared" si="547"/>
        <v>4.1666666666666664E-2</v>
      </c>
      <c r="AC1854" s="10">
        <f t="shared" si="548"/>
        <v>0.41666666666666669</v>
      </c>
      <c r="AD1854" s="10">
        <f t="shared" si="549"/>
        <v>8.3333333333333329E-2</v>
      </c>
      <c r="AE1854" s="10">
        <f t="shared" si="550"/>
        <v>0.45833333333333331</v>
      </c>
      <c r="AF1854" s="1">
        <v>8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61</v>
      </c>
      <c r="AO1854" s="20" t="str">
        <f t="shared" si="533"/>
        <v>50-65</v>
      </c>
      <c r="AP1854" s="1">
        <v>2598</v>
      </c>
      <c r="AQ1854" s="1">
        <v>1</v>
      </c>
      <c r="AR1854" s="1">
        <v>0</v>
      </c>
      <c r="AS1854" s="1">
        <v>0</v>
      </c>
      <c r="AT1854" s="1">
        <v>0</v>
      </c>
      <c r="AU1854" s="1">
        <v>0</v>
      </c>
      <c r="AV1854" s="1">
        <v>1</v>
      </c>
      <c r="AW1854" s="1">
        <v>0</v>
      </c>
      <c r="AX1854" s="1">
        <v>0</v>
      </c>
      <c r="AY1854" s="1">
        <v>0</v>
      </c>
      <c r="AZ1854" s="1">
        <v>1508</v>
      </c>
      <c r="BA1854" s="23">
        <v>42251</v>
      </c>
      <c r="BB1854" s="25">
        <f t="shared" si="534"/>
        <v>9</v>
      </c>
      <c r="BC1854" s="25" t="str">
        <f t="shared" si="535"/>
        <v>September</v>
      </c>
      <c r="BD1854" s="25">
        <v>1</v>
      </c>
      <c r="BE1854" t="str">
        <f t="shared" si="536"/>
        <v>842,78353,High income,149,Low spender,0.00190165022398632,0,1,51,752,122,476,39,153,34,1576,0.477157360406091,0.0774111675126904,0.302030456852792,0.024746192893401,0.0970812182741117,0.0215736040609137,1,10,2,11,24,0.0416666666666667,0.416666666666667,0.0833333333333333,0.458333333333333,8,0,0,0,0,0,0,0,61,50-65,2598,1,0,0,0,0,1,0,0,0,1508</v>
      </c>
    </row>
    <row r="1855" spans="1:57" ht="13.2" x14ac:dyDescent="0.25">
      <c r="A1855" s="8">
        <v>531</v>
      </c>
      <c r="B1855" s="1">
        <v>64260</v>
      </c>
      <c r="C1855" s="8" t="str">
        <f t="shared" si="537"/>
        <v>High income</v>
      </c>
      <c r="D1855" s="31">
        <v>56</v>
      </c>
      <c r="E1855" s="34" t="str">
        <f t="shared" si="538"/>
        <v>Low spender</v>
      </c>
      <c r="F1855" s="10">
        <f t="shared" si="532"/>
        <v>8.7145969498910673E-4</v>
      </c>
      <c r="G1855" s="1">
        <v>0</v>
      </c>
      <c r="H1855" s="1">
        <v>0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8">
        <f t="shared" si="539"/>
        <v>1574</v>
      </c>
      <c r="Q1855" s="10">
        <f t="shared" si="540"/>
        <v>0.34243964421855144</v>
      </c>
      <c r="R1855" s="10">
        <f t="shared" si="541"/>
        <v>0.10736975857687421</v>
      </c>
      <c r="S1855" s="10">
        <f t="shared" si="542"/>
        <v>0.51842439644218552</v>
      </c>
      <c r="T1855" s="10">
        <f t="shared" si="543"/>
        <v>1.2706480304955527E-2</v>
      </c>
      <c r="U1855" s="10">
        <f t="shared" si="544"/>
        <v>0</v>
      </c>
      <c r="V1855" s="10">
        <f t="shared" si="545"/>
        <v>1.9059720457433291E-2</v>
      </c>
      <c r="W1855" s="1">
        <v>1</v>
      </c>
      <c r="X1855" s="1">
        <v>4</v>
      </c>
      <c r="Y1855" s="1">
        <v>5</v>
      </c>
      <c r="Z1855" s="1">
        <v>4</v>
      </c>
      <c r="AA1855" s="8">
        <f t="shared" si="546"/>
        <v>14</v>
      </c>
      <c r="AB1855" s="10">
        <f t="shared" si="547"/>
        <v>7.1428571428571425E-2</v>
      </c>
      <c r="AC1855" s="10">
        <f t="shared" si="548"/>
        <v>0.2857142857142857</v>
      </c>
      <c r="AD1855" s="10">
        <f t="shared" si="549"/>
        <v>0.35714285714285715</v>
      </c>
      <c r="AE1855" s="10">
        <f t="shared" si="550"/>
        <v>0.2857142857142857</v>
      </c>
      <c r="AF1855" s="1">
        <v>3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1</v>
      </c>
      <c r="AN1855" s="1">
        <v>59</v>
      </c>
      <c r="AO1855" s="20" t="str">
        <f t="shared" si="533"/>
        <v>50-65</v>
      </c>
      <c r="AP1855" s="1">
        <v>2693</v>
      </c>
      <c r="AQ1855" s="1">
        <v>0</v>
      </c>
      <c r="AR1855" s="1">
        <v>0</v>
      </c>
      <c r="AS1855" s="1">
        <v>0</v>
      </c>
      <c r="AT1855" s="1">
        <v>1</v>
      </c>
      <c r="AU1855" s="1">
        <v>0</v>
      </c>
      <c r="AV1855" s="1">
        <v>0</v>
      </c>
      <c r="AW1855" s="1">
        <v>1</v>
      </c>
      <c r="AX1855" s="1">
        <v>0</v>
      </c>
      <c r="AY1855" s="1">
        <v>0</v>
      </c>
      <c r="AZ1855" s="1">
        <v>1514</v>
      </c>
      <c r="BA1855" s="23">
        <v>42156</v>
      </c>
      <c r="BB1855" s="25">
        <f t="shared" si="534"/>
        <v>6</v>
      </c>
      <c r="BC1855" s="25" t="str">
        <f t="shared" si="535"/>
        <v>June</v>
      </c>
      <c r="BD1855" s="25">
        <v>1</v>
      </c>
      <c r="BE1855" t="str">
        <f t="shared" si="536"/>
        <v>531,64260,High income,56,Low spender,0.000871459694989107,0,0,1,539,169,816,20,0,30,1574,0.342439644218551,0.107369758576874,0.518424396442186,0.0127064803049555,0,0.0190597204574333,1,4,5,4,14,0.0714285714285714,0.285714285714286,0.357142857142857,0.285714285714286,3,0,0,0,0,0,0,1,59,50-65,2693,0,0,0,1,0,0,1,0,0,1514</v>
      </c>
    </row>
    <row r="1856" spans="1:57" ht="13.2" x14ac:dyDescent="0.25">
      <c r="A1856" s="8">
        <v>243</v>
      </c>
      <c r="B1856" s="1">
        <v>60896</v>
      </c>
      <c r="C1856" s="8" t="str">
        <f t="shared" si="537"/>
        <v>High income</v>
      </c>
      <c r="D1856" s="31">
        <v>803</v>
      </c>
      <c r="E1856" s="34" t="str">
        <f t="shared" si="538"/>
        <v>High spender</v>
      </c>
      <c r="F1856" s="10">
        <f t="shared" si="532"/>
        <v>1.3186416184971099E-2</v>
      </c>
      <c r="G1856" s="1">
        <v>0</v>
      </c>
      <c r="H1856" s="1">
        <v>1</v>
      </c>
      <c r="I1856" s="1">
        <v>90</v>
      </c>
      <c r="J1856" s="1">
        <v>1013</v>
      </c>
      <c r="K1856" s="1">
        <v>30</v>
      </c>
      <c r="L1856" s="1">
        <v>399</v>
      </c>
      <c r="M1856" s="1">
        <v>60</v>
      </c>
      <c r="N1856" s="1">
        <v>46</v>
      </c>
      <c r="O1856" s="1">
        <v>153</v>
      </c>
      <c r="P1856" s="8">
        <f t="shared" si="539"/>
        <v>1701</v>
      </c>
      <c r="Q1856" s="10">
        <f t="shared" si="540"/>
        <v>0.59553203997648441</v>
      </c>
      <c r="R1856" s="10">
        <f t="shared" si="541"/>
        <v>1.7636684303350969E-2</v>
      </c>
      <c r="S1856" s="10">
        <f t="shared" si="542"/>
        <v>0.23456790123456789</v>
      </c>
      <c r="T1856" s="10">
        <f t="shared" si="543"/>
        <v>3.5273368606701938E-2</v>
      </c>
      <c r="U1856" s="10">
        <f t="shared" si="544"/>
        <v>2.7042915931804822E-2</v>
      </c>
      <c r="V1856" s="10">
        <f t="shared" si="545"/>
        <v>8.9947089947089942E-2</v>
      </c>
      <c r="W1856" s="1">
        <v>3</v>
      </c>
      <c r="X1856" s="1">
        <v>9</v>
      </c>
      <c r="Y1856" s="1">
        <v>10</v>
      </c>
      <c r="Z1856" s="1">
        <v>4</v>
      </c>
      <c r="AA1856" s="8">
        <f t="shared" si="546"/>
        <v>26</v>
      </c>
      <c r="AB1856" s="10">
        <f t="shared" si="547"/>
        <v>0.11538461538461539</v>
      </c>
      <c r="AC1856" s="10">
        <f t="shared" si="548"/>
        <v>0.34615384615384615</v>
      </c>
      <c r="AD1856" s="10">
        <f t="shared" si="549"/>
        <v>0.38461538461538464</v>
      </c>
      <c r="AE1856" s="10">
        <f t="shared" si="550"/>
        <v>0.15384615384615385</v>
      </c>
      <c r="AF1856" s="1">
        <v>6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1</v>
      </c>
      <c r="AN1856" s="1">
        <v>56</v>
      </c>
      <c r="AO1856" s="20" t="str">
        <f t="shared" si="533"/>
        <v>50-65</v>
      </c>
      <c r="AP1856" s="1">
        <v>2785</v>
      </c>
      <c r="AQ1856" s="1">
        <v>0</v>
      </c>
      <c r="AR1856" s="1">
        <v>1</v>
      </c>
      <c r="AS1856" s="1">
        <v>0</v>
      </c>
      <c r="AT1856" s="1">
        <v>0</v>
      </c>
      <c r="AU1856" s="1">
        <v>0</v>
      </c>
      <c r="AV1856" s="1">
        <v>0</v>
      </c>
      <c r="AW1856" s="1">
        <v>0</v>
      </c>
      <c r="AX1856" s="1">
        <v>0</v>
      </c>
      <c r="AY1856" s="1">
        <v>1</v>
      </c>
      <c r="AZ1856" s="1">
        <v>1395</v>
      </c>
      <c r="BA1856" s="23">
        <v>42064</v>
      </c>
      <c r="BB1856" s="25">
        <f t="shared" si="534"/>
        <v>3</v>
      </c>
      <c r="BC1856" s="25" t="str">
        <f t="shared" si="535"/>
        <v>March</v>
      </c>
      <c r="BD1856" s="25">
        <v>1</v>
      </c>
      <c r="BE1856" t="str">
        <f t="shared" si="536"/>
        <v>243,60896,High income,803,High spender,0.0131864161849711,0,1,90,1013,30,399,60,46,153,1701,0.595532039976484,0.017636684303351,0.234567901234568,0.0352733686067019,0.0270429159318048,0.0899470899470899,3,9,10,4,26,0.115384615384615,0.346153846153846,0.384615384615385,0.153846153846154,6,0,0,0,0,0,0,1,56,50-65,2785,0,1,0,0,0,0,0,0,1,1395</v>
      </c>
    </row>
    <row r="1857" spans="1:57" ht="13.2" x14ac:dyDescent="0.25">
      <c r="A1857" s="8">
        <v>1329</v>
      </c>
      <c r="B1857" s="1">
        <v>80067</v>
      </c>
      <c r="C1857" s="8" t="str">
        <f t="shared" si="537"/>
        <v>High income</v>
      </c>
      <c r="D1857" s="31">
        <v>12</v>
      </c>
      <c r="E1857" s="34" t="str">
        <f t="shared" si="538"/>
        <v>Low spender</v>
      </c>
      <c r="F1857" s="10">
        <f t="shared" si="532"/>
        <v>1.4987448012289707E-4</v>
      </c>
      <c r="G1857" s="1">
        <v>0</v>
      </c>
      <c r="H1857" s="1">
        <v>0</v>
      </c>
      <c r="I1857" s="1">
        <v>82</v>
      </c>
      <c r="J1857" s="1">
        <v>519</v>
      </c>
      <c r="K1857" s="1">
        <v>17</v>
      </c>
      <c r="L1857" s="1">
        <v>813</v>
      </c>
      <c r="M1857" s="1">
        <v>27</v>
      </c>
      <c r="N1857" s="1">
        <v>173</v>
      </c>
      <c r="O1857" s="1">
        <v>51</v>
      </c>
      <c r="P1857" s="8">
        <f t="shared" si="539"/>
        <v>1600</v>
      </c>
      <c r="Q1857" s="10">
        <f t="shared" si="540"/>
        <v>0.32437500000000002</v>
      </c>
      <c r="R1857" s="10">
        <f t="shared" si="541"/>
        <v>1.0625000000000001E-2</v>
      </c>
      <c r="S1857" s="10">
        <f t="shared" si="542"/>
        <v>0.50812500000000005</v>
      </c>
      <c r="T1857" s="10">
        <f t="shared" si="543"/>
        <v>1.6875000000000001E-2</v>
      </c>
      <c r="U1857" s="10">
        <f t="shared" si="544"/>
        <v>0.108125</v>
      </c>
      <c r="V1857" s="10">
        <f t="shared" si="545"/>
        <v>3.1875000000000001E-2</v>
      </c>
      <c r="W1857" s="1">
        <v>1</v>
      </c>
      <c r="X1857" s="1">
        <v>4</v>
      </c>
      <c r="Y1857" s="1">
        <v>6</v>
      </c>
      <c r="Z1857" s="1">
        <v>6</v>
      </c>
      <c r="AA1857" s="8">
        <f t="shared" si="546"/>
        <v>17</v>
      </c>
      <c r="AB1857" s="10">
        <f t="shared" si="547"/>
        <v>5.8823529411764705E-2</v>
      </c>
      <c r="AC1857" s="10">
        <f t="shared" si="548"/>
        <v>0.23529411764705882</v>
      </c>
      <c r="AD1857" s="10">
        <f t="shared" si="549"/>
        <v>0.35294117647058826</v>
      </c>
      <c r="AE1857" s="10">
        <f t="shared" si="550"/>
        <v>0.35294117647058826</v>
      </c>
      <c r="AF1857" s="1">
        <v>2</v>
      </c>
      <c r="AG1857" s="1">
        <v>0</v>
      </c>
      <c r="AH1857" s="1">
        <v>0</v>
      </c>
      <c r="AI1857" s="1">
        <v>0</v>
      </c>
      <c r="AJ1857" s="1">
        <v>0</v>
      </c>
      <c r="AK1857" s="1">
        <v>1</v>
      </c>
      <c r="AL1857" s="1">
        <v>0</v>
      </c>
      <c r="AM1857" s="1">
        <v>0</v>
      </c>
      <c r="AN1857" s="1">
        <v>66</v>
      </c>
      <c r="AO1857" s="20" t="str">
        <f t="shared" si="533"/>
        <v>66+</v>
      </c>
      <c r="AP1857" s="1">
        <v>2442</v>
      </c>
      <c r="AQ1857" s="1">
        <v>0</v>
      </c>
      <c r="AR1857" s="1">
        <v>1</v>
      </c>
      <c r="AS1857" s="1">
        <v>0</v>
      </c>
      <c r="AT1857" s="1">
        <v>0</v>
      </c>
      <c r="AU1857" s="1">
        <v>0</v>
      </c>
      <c r="AV1857" s="1">
        <v>0</v>
      </c>
      <c r="AW1857" s="1">
        <v>1</v>
      </c>
      <c r="AX1857" s="1">
        <v>0</v>
      </c>
      <c r="AY1857" s="1">
        <v>0</v>
      </c>
      <c r="AZ1857" s="1">
        <v>1498</v>
      </c>
      <c r="BA1857" s="23">
        <v>42407</v>
      </c>
      <c r="BB1857" s="25">
        <f t="shared" si="534"/>
        <v>2</v>
      </c>
      <c r="BC1857" s="25" t="str">
        <f t="shared" si="535"/>
        <v>February</v>
      </c>
      <c r="BD1857" s="25">
        <v>1</v>
      </c>
      <c r="BE1857" t="str">
        <f t="shared" si="536"/>
        <v>1329,80067,High income,12,Low spender,0.000149874480122897,0,0,82,519,17,813,27,173,51,1600,0.324375,0.010625,0.508125,0.016875,0.108125,0.031875,1,4,6,6,17,0.0588235294117647,0.235294117647059,0.352941176470588,0.352941176470588,2,0,0,0,0,1,0,0,66,66+,2442,0,1,0,0,0,0,1,0,0,1498</v>
      </c>
    </row>
    <row r="1858" spans="1:57" ht="13.2" x14ac:dyDescent="0.25">
      <c r="A1858" s="8">
        <v>255</v>
      </c>
      <c r="B1858" s="1">
        <v>80573</v>
      </c>
      <c r="C1858" s="8" t="str">
        <f t="shared" si="537"/>
        <v>High income</v>
      </c>
      <c r="D1858" s="31">
        <v>29</v>
      </c>
      <c r="E1858" s="34" t="str">
        <f t="shared" si="538"/>
        <v>Low spender</v>
      </c>
      <c r="F1858" s="10">
        <f t="shared" ref="F1858:F1921" si="551">D1858/B1858</f>
        <v>3.5992205825772903E-4</v>
      </c>
      <c r="G1858" s="1">
        <v>0</v>
      </c>
      <c r="H1858" s="1">
        <v>0</v>
      </c>
      <c r="I1858" s="1">
        <v>85</v>
      </c>
      <c r="J1858" s="1">
        <v>829</v>
      </c>
      <c r="K1858" s="1">
        <v>138</v>
      </c>
      <c r="L1858" s="1">
        <v>430</v>
      </c>
      <c r="M1858" s="1">
        <v>60</v>
      </c>
      <c r="N1858" s="1">
        <v>92</v>
      </c>
      <c r="O1858" s="1">
        <v>15</v>
      </c>
      <c r="P1858" s="8">
        <f t="shared" si="539"/>
        <v>1564</v>
      </c>
      <c r="Q1858" s="10">
        <f t="shared" si="540"/>
        <v>0.53005115089514065</v>
      </c>
      <c r="R1858" s="10">
        <f t="shared" si="541"/>
        <v>8.8235294117647065E-2</v>
      </c>
      <c r="S1858" s="10">
        <f t="shared" si="542"/>
        <v>0.27493606138107418</v>
      </c>
      <c r="T1858" s="10">
        <f t="shared" si="543"/>
        <v>3.8363171355498722E-2</v>
      </c>
      <c r="U1858" s="10">
        <f t="shared" si="544"/>
        <v>5.8823529411764705E-2</v>
      </c>
      <c r="V1858" s="10">
        <f t="shared" si="545"/>
        <v>9.5907928388746806E-3</v>
      </c>
      <c r="W1858" s="1">
        <v>1</v>
      </c>
      <c r="X1858" s="1">
        <v>4</v>
      </c>
      <c r="Y1858" s="1">
        <v>6</v>
      </c>
      <c r="Z1858" s="1">
        <v>13</v>
      </c>
      <c r="AA1858" s="8">
        <f t="shared" si="546"/>
        <v>24</v>
      </c>
      <c r="AB1858" s="10">
        <f t="shared" si="547"/>
        <v>4.1666666666666664E-2</v>
      </c>
      <c r="AC1858" s="10">
        <f t="shared" si="548"/>
        <v>0.16666666666666666</v>
      </c>
      <c r="AD1858" s="10">
        <f t="shared" si="549"/>
        <v>0.25</v>
      </c>
      <c r="AE1858" s="10">
        <f t="shared" si="550"/>
        <v>0.54166666666666663</v>
      </c>
      <c r="AF1858" s="1">
        <v>2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49</v>
      </c>
      <c r="AO1858" s="20" t="str">
        <f t="shared" ref="AO1858:AO1921" si="552">IF(AND(AN1858&lt;36,AN1858&gt;23), "24-35",
IF(AND(AN1858&lt;51,AN1858&gt;35), "36-50",
IF(AND(AN1858&lt;66,AN1858&gt;50), "50-65",
IF(AN1858&gt;65, "66+", "N")
)))</f>
        <v>36-50</v>
      </c>
      <c r="AP1858" s="1">
        <v>2782</v>
      </c>
      <c r="AQ1858" s="1">
        <v>0</v>
      </c>
      <c r="AR1858" s="1">
        <v>0</v>
      </c>
      <c r="AS1858" s="1">
        <v>0</v>
      </c>
      <c r="AT1858" s="1">
        <v>1</v>
      </c>
      <c r="AU1858" s="1">
        <v>0</v>
      </c>
      <c r="AV1858" s="1">
        <v>0</v>
      </c>
      <c r="AW1858" s="1">
        <v>0</v>
      </c>
      <c r="AX1858" s="1">
        <v>1</v>
      </c>
      <c r="AY1858" s="1">
        <v>0</v>
      </c>
      <c r="AZ1858" s="1">
        <v>1534</v>
      </c>
      <c r="BA1858" s="23">
        <v>42067</v>
      </c>
      <c r="BB1858" s="25">
        <f t="shared" ref="BB1858:BB1921" si="553">MONTH(BA1858)</f>
        <v>3</v>
      </c>
      <c r="BC1858" s="25" t="str">
        <f t="shared" ref="BC1858:BC1921" si="554">TEXT(BA1858,"mmmm")</f>
        <v>March</v>
      </c>
      <c r="BD1858" s="25">
        <v>1</v>
      </c>
      <c r="BE1858" t="str">
        <f t="shared" ref="BE1858:BE1921" si="555">_xlfn.TEXTJOIN(",",TRUE,A1858:AZ1858)</f>
        <v>255,80573,High income,29,Low spender,0.000359922058257729,0,0,85,829,138,430,60,92,15,1564,0.530051150895141,0.0882352941176471,0.274936061381074,0.0383631713554987,0.0588235294117647,0.00959079283887468,1,4,6,13,24,0.0416666666666667,0.166666666666667,0.25,0.541666666666667,2,0,0,0,0,0,0,0,49,36-50,2782,0,0,0,1,0,0,0,1,0,1534</v>
      </c>
    </row>
    <row r="1859" spans="1:57" ht="13.2" x14ac:dyDescent="0.25">
      <c r="A1859" s="8">
        <v>1278</v>
      </c>
      <c r="B1859" s="1">
        <v>86610</v>
      </c>
      <c r="C1859" s="8" t="str">
        <f t="shared" ref="C1859:C1922" si="556">IF(B1859&lt;=AVERAGE(B:B),"Low income", "High income")</f>
        <v>High income</v>
      </c>
      <c r="D1859" s="31">
        <v>29</v>
      </c>
      <c r="E1859" s="34" t="str">
        <f t="shared" ref="E1859:E1922" si="557">IF(D1859&lt;=AVERAGE(D:D),"Low spender", "High spender")</f>
        <v>Low spender</v>
      </c>
      <c r="F1859" s="10">
        <f t="shared" si="551"/>
        <v>3.3483431474425589E-4</v>
      </c>
      <c r="G1859" s="1">
        <v>0</v>
      </c>
      <c r="H1859" s="1">
        <v>0</v>
      </c>
      <c r="I1859" s="1">
        <v>66</v>
      </c>
      <c r="J1859" s="1">
        <v>446</v>
      </c>
      <c r="K1859" s="1">
        <v>107</v>
      </c>
      <c r="L1859" s="1">
        <v>768</v>
      </c>
      <c r="M1859" s="1">
        <v>33</v>
      </c>
      <c r="N1859" s="1">
        <v>196</v>
      </c>
      <c r="O1859" s="1">
        <v>53</v>
      </c>
      <c r="P1859" s="8">
        <f t="shared" ref="P1859:P1922" si="558">SUM(J1859:O1859)</f>
        <v>1603</v>
      </c>
      <c r="Q1859" s="10">
        <f t="shared" ref="Q1859:Q1922" si="559">IF(P1859=0,0,J1859/P1859)</f>
        <v>0.27822832189644414</v>
      </c>
      <c r="R1859" s="10">
        <f t="shared" ref="R1859:R1922" si="560">IF(P1859=0,0,K1859/P1859)</f>
        <v>6.6749844042420459E-2</v>
      </c>
      <c r="S1859" s="10">
        <f t="shared" ref="S1859:S1922" si="561">IF(P1859=0,0,L1859/P1859)</f>
        <v>0.47910168434185901</v>
      </c>
      <c r="T1859" s="10">
        <f t="shared" ref="T1859:T1922" si="562">IF(P1859=0,0,M1859/P1859)</f>
        <v>2.0586400499064253E-2</v>
      </c>
      <c r="U1859" s="10">
        <f t="shared" ref="U1859:U1922" si="563">IF(P1859=0,0,N1859/P1859)</f>
        <v>0.1222707423580786</v>
      </c>
      <c r="V1859" s="10">
        <f t="shared" ref="V1859:V1922" si="564">IF(P1859=0,0,O1859/P1859)</f>
        <v>3.3063006862133502E-2</v>
      </c>
      <c r="W1859" s="1">
        <v>1</v>
      </c>
      <c r="X1859" s="1">
        <v>5</v>
      </c>
      <c r="Y1859" s="1">
        <v>6</v>
      </c>
      <c r="Z1859" s="1">
        <v>6</v>
      </c>
      <c r="AA1859" s="8">
        <f t="shared" ref="AA1859:AA1922" si="565">SUM(W1859:Z1859)</f>
        <v>18</v>
      </c>
      <c r="AB1859" s="10">
        <f t="shared" ref="AB1859:AB1922" si="566">IF(AA1859=0,0,W1859/AA1859)</f>
        <v>5.5555555555555552E-2</v>
      </c>
      <c r="AC1859" s="10">
        <f t="shared" ref="AC1859:AC1922" si="567">IF(AA1859=0,0,X1859/AA1859)</f>
        <v>0.27777777777777779</v>
      </c>
      <c r="AD1859" s="10">
        <f t="shared" ref="AD1859:AD1922" si="568">IF(AA1859=0,0,Y1859/AA1859)</f>
        <v>0.33333333333333331</v>
      </c>
      <c r="AE1859" s="10">
        <f t="shared" ref="AE1859:AE1922" si="569">IF(AA1859=0,0,Z1859/AA1859)</f>
        <v>0.33333333333333331</v>
      </c>
      <c r="AF1859" s="1">
        <v>2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69</v>
      </c>
      <c r="AO1859" s="20" t="str">
        <f t="shared" si="552"/>
        <v>66+</v>
      </c>
      <c r="AP1859" s="1">
        <v>2456</v>
      </c>
      <c r="AQ1859" s="1">
        <v>0</v>
      </c>
      <c r="AR1859" s="1">
        <v>0</v>
      </c>
      <c r="AS1859" s="1">
        <v>0</v>
      </c>
      <c r="AT1859" s="1">
        <v>1</v>
      </c>
      <c r="AU1859" s="1">
        <v>0</v>
      </c>
      <c r="AV1859" s="1">
        <v>0</v>
      </c>
      <c r="AW1859" s="1">
        <v>1</v>
      </c>
      <c r="AX1859" s="1">
        <v>0</v>
      </c>
      <c r="AY1859" s="1">
        <v>0</v>
      </c>
      <c r="AZ1859" s="1">
        <v>1497</v>
      </c>
      <c r="BA1859" s="23">
        <v>42393</v>
      </c>
      <c r="BB1859" s="25">
        <f t="shared" si="553"/>
        <v>1</v>
      </c>
      <c r="BC1859" s="25" t="str">
        <f t="shared" si="554"/>
        <v>January</v>
      </c>
      <c r="BD1859" s="25">
        <v>1</v>
      </c>
      <c r="BE1859" t="str">
        <f t="shared" si="555"/>
        <v>1278,86610,High income,29,Low spender,0.000334834314744256,0,0,66,446,107,768,33,196,53,1603,0.278228321896444,0.0667498440424205,0.479101684341859,0.0205864004990643,0.122270742358079,0.0330630068621335,1,5,6,6,18,0.0555555555555556,0.277777777777778,0.333333333333333,0.333333333333333,2,0,0,0,0,0,0,0,69,66+,2456,0,0,0,1,0,0,1,0,0,1497</v>
      </c>
    </row>
    <row r="1860" spans="1:57" ht="13.2" x14ac:dyDescent="0.25">
      <c r="A1860" s="8">
        <v>1120</v>
      </c>
      <c r="B1860" s="1">
        <v>70300</v>
      </c>
      <c r="C1860" s="8" t="str">
        <f t="shared" si="556"/>
        <v>High income</v>
      </c>
      <c r="D1860" s="31">
        <v>45</v>
      </c>
      <c r="E1860" s="34" t="str">
        <f t="shared" si="557"/>
        <v>Low spender</v>
      </c>
      <c r="F1860" s="10">
        <f t="shared" si="551"/>
        <v>6.4011379800853489E-4</v>
      </c>
      <c r="G1860" s="1">
        <v>1</v>
      </c>
      <c r="H1860" s="1">
        <v>0</v>
      </c>
      <c r="I1860" s="1">
        <v>89</v>
      </c>
      <c r="J1860" s="1">
        <v>1045</v>
      </c>
      <c r="K1860" s="1">
        <v>61</v>
      </c>
      <c r="L1860" s="1">
        <v>338</v>
      </c>
      <c r="M1860" s="1">
        <v>60</v>
      </c>
      <c r="N1860" s="1">
        <v>46</v>
      </c>
      <c r="O1860" s="1">
        <v>46</v>
      </c>
      <c r="P1860" s="8">
        <f t="shared" si="558"/>
        <v>1596</v>
      </c>
      <c r="Q1860" s="10">
        <f t="shared" si="559"/>
        <v>0.65476190476190477</v>
      </c>
      <c r="R1860" s="10">
        <f t="shared" si="560"/>
        <v>3.8220551378446113E-2</v>
      </c>
      <c r="S1860" s="10">
        <f t="shared" si="561"/>
        <v>0.21177944862155387</v>
      </c>
      <c r="T1860" s="10">
        <f t="shared" si="562"/>
        <v>3.7593984962406013E-2</v>
      </c>
      <c r="U1860" s="10">
        <f t="shared" si="563"/>
        <v>2.882205513784461E-2</v>
      </c>
      <c r="V1860" s="10">
        <f t="shared" si="564"/>
        <v>2.882205513784461E-2</v>
      </c>
      <c r="W1860" s="1">
        <v>3</v>
      </c>
      <c r="X1860" s="1">
        <v>5</v>
      </c>
      <c r="Y1860" s="1">
        <v>5</v>
      </c>
      <c r="Z1860" s="1">
        <v>13</v>
      </c>
      <c r="AA1860" s="8">
        <f t="shared" si="565"/>
        <v>26</v>
      </c>
      <c r="AB1860" s="10">
        <f t="shared" si="566"/>
        <v>0.11538461538461539</v>
      </c>
      <c r="AC1860" s="10">
        <f t="shared" si="567"/>
        <v>0.19230769230769232</v>
      </c>
      <c r="AD1860" s="10">
        <f t="shared" si="568"/>
        <v>0.19230769230769232</v>
      </c>
      <c r="AE1860" s="10">
        <f t="shared" si="569"/>
        <v>0.5</v>
      </c>
      <c r="AF1860" s="1">
        <v>8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45</v>
      </c>
      <c r="AO1860" s="20" t="str">
        <f t="shared" si="552"/>
        <v>36-50</v>
      </c>
      <c r="AP1860" s="1">
        <v>2508</v>
      </c>
      <c r="AQ1860" s="1">
        <v>1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1</v>
      </c>
      <c r="AX1860" s="1">
        <v>0</v>
      </c>
      <c r="AY1860" s="1">
        <v>0</v>
      </c>
      <c r="AZ1860" s="1">
        <v>1504</v>
      </c>
      <c r="BA1860" s="23">
        <v>42341</v>
      </c>
      <c r="BB1860" s="25">
        <f t="shared" si="553"/>
        <v>12</v>
      </c>
      <c r="BC1860" s="25" t="str">
        <f t="shared" si="554"/>
        <v>December</v>
      </c>
      <c r="BD1860" s="25">
        <v>1</v>
      </c>
      <c r="BE1860" t="str">
        <f t="shared" si="555"/>
        <v>1120,70300,High income,45,Low spender,0.000640113798008535,1,0,89,1045,61,338,60,46,46,1596,0.654761904761905,0.0382205513784461,0.211779448621554,0.037593984962406,0.0288220551378446,0.0288220551378446,3,5,5,13,26,0.115384615384615,0.192307692307692,0.192307692307692,0.5,8,0,0,0,0,0,0,0,45,36-50,2508,1,0,0,0,0,0,1,0,0,1504</v>
      </c>
    </row>
    <row r="1861" spans="1:57" ht="13.2" x14ac:dyDescent="0.25">
      <c r="A1861" s="8">
        <v>548</v>
      </c>
      <c r="B1861" s="1">
        <v>62847</v>
      </c>
      <c r="C1861" s="8" t="str">
        <f t="shared" si="556"/>
        <v>High income</v>
      </c>
      <c r="D1861" s="31">
        <v>1360</v>
      </c>
      <c r="E1861" s="34" t="str">
        <f t="shared" si="557"/>
        <v>High spender</v>
      </c>
      <c r="F1861" s="10">
        <f t="shared" si="551"/>
        <v>2.1639855522141073E-2</v>
      </c>
      <c r="G1861" s="1">
        <v>0</v>
      </c>
      <c r="H1861" s="1">
        <v>0</v>
      </c>
      <c r="I1861" s="1">
        <v>45</v>
      </c>
      <c r="J1861" s="1">
        <v>521</v>
      </c>
      <c r="K1861" s="1">
        <v>168</v>
      </c>
      <c r="L1861" s="1">
        <v>706</v>
      </c>
      <c r="M1861" s="1">
        <v>80</v>
      </c>
      <c r="N1861" s="1">
        <v>76</v>
      </c>
      <c r="O1861" s="1">
        <v>61</v>
      </c>
      <c r="P1861" s="8">
        <f t="shared" si="558"/>
        <v>1612</v>
      </c>
      <c r="Q1861" s="10">
        <f t="shared" si="559"/>
        <v>0.32320099255583129</v>
      </c>
      <c r="R1861" s="10">
        <f t="shared" si="560"/>
        <v>0.10421836228287841</v>
      </c>
      <c r="S1861" s="10">
        <f t="shared" si="561"/>
        <v>0.43796526054590573</v>
      </c>
      <c r="T1861" s="10">
        <f t="shared" si="562"/>
        <v>4.9627791563275438E-2</v>
      </c>
      <c r="U1861" s="10">
        <f t="shared" si="563"/>
        <v>4.7146401985111663E-2</v>
      </c>
      <c r="V1861" s="10">
        <f t="shared" si="564"/>
        <v>3.7841191066997522E-2</v>
      </c>
      <c r="W1861" s="1">
        <v>1</v>
      </c>
      <c r="X1861" s="1">
        <v>3</v>
      </c>
      <c r="Y1861" s="1">
        <v>6</v>
      </c>
      <c r="Z1861" s="1">
        <v>4</v>
      </c>
      <c r="AA1861" s="8">
        <f t="shared" si="565"/>
        <v>14</v>
      </c>
      <c r="AB1861" s="10">
        <f t="shared" si="566"/>
        <v>7.1428571428571425E-2</v>
      </c>
      <c r="AC1861" s="10">
        <f t="shared" si="567"/>
        <v>0.21428571428571427</v>
      </c>
      <c r="AD1861" s="10">
        <f t="shared" si="568"/>
        <v>0.42857142857142855</v>
      </c>
      <c r="AE1861" s="10">
        <f t="shared" si="569"/>
        <v>0.2857142857142857</v>
      </c>
      <c r="AF1861" s="1">
        <v>2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75</v>
      </c>
      <c r="AO1861" s="20" t="str">
        <f t="shared" si="552"/>
        <v>66+</v>
      </c>
      <c r="AP1861" s="1">
        <v>2689</v>
      </c>
      <c r="AQ1861" s="1">
        <v>0</v>
      </c>
      <c r="AR1861" s="1">
        <v>0</v>
      </c>
      <c r="AS1861" s="1">
        <v>0</v>
      </c>
      <c r="AT1861" s="1">
        <v>1</v>
      </c>
      <c r="AU1861" s="1">
        <v>0</v>
      </c>
      <c r="AV1861" s="1">
        <v>0</v>
      </c>
      <c r="AW1861" s="1">
        <v>0</v>
      </c>
      <c r="AX1861" s="1">
        <v>1</v>
      </c>
      <c r="AY1861" s="1">
        <v>0</v>
      </c>
      <c r="AZ1861" s="1">
        <v>1490</v>
      </c>
      <c r="BA1861" s="23">
        <v>42160</v>
      </c>
      <c r="BB1861" s="25">
        <f t="shared" si="553"/>
        <v>6</v>
      </c>
      <c r="BC1861" s="25" t="str">
        <f t="shared" si="554"/>
        <v>June</v>
      </c>
      <c r="BD1861" s="25">
        <v>1</v>
      </c>
      <c r="BE1861" t="str">
        <f t="shared" si="555"/>
        <v>548,62847,High income,1360,High spender,0.0216398555221411,0,0,45,521,168,706,80,76,61,1612,0.323200992555831,0.104218362282878,0.437965260545906,0.0496277915632754,0.0471464019851117,0.0378411910669975,1,3,6,4,14,0.0714285714285714,0.214285714285714,0.428571428571429,0.285714285714286,2,0,0,0,0,0,0,0,75,66+,2689,0,0,0,1,0,0,0,1,0,1490</v>
      </c>
    </row>
    <row r="1862" spans="1:57" ht="13.2" x14ac:dyDescent="0.25">
      <c r="A1862" s="8">
        <v>395</v>
      </c>
      <c r="B1862" s="1">
        <v>73538</v>
      </c>
      <c r="C1862" s="8" t="str">
        <f t="shared" si="556"/>
        <v>High income</v>
      </c>
      <c r="D1862" s="31">
        <v>28</v>
      </c>
      <c r="E1862" s="34" t="str">
        <f t="shared" si="557"/>
        <v>Low spender</v>
      </c>
      <c r="F1862" s="10">
        <f t="shared" si="551"/>
        <v>3.8075552775435832E-4</v>
      </c>
      <c r="G1862" s="1">
        <v>0</v>
      </c>
      <c r="H1862" s="1">
        <v>1</v>
      </c>
      <c r="I1862" s="1">
        <v>92</v>
      </c>
      <c r="J1862" s="1">
        <v>811</v>
      </c>
      <c r="K1862" s="1">
        <v>76</v>
      </c>
      <c r="L1862" s="1">
        <v>428</v>
      </c>
      <c r="M1862" s="1">
        <v>99</v>
      </c>
      <c r="N1862" s="1">
        <v>137</v>
      </c>
      <c r="O1862" s="1">
        <v>107</v>
      </c>
      <c r="P1862" s="8">
        <f t="shared" si="558"/>
        <v>1658</v>
      </c>
      <c r="Q1862" s="10">
        <f t="shared" si="559"/>
        <v>0.48914354644149577</v>
      </c>
      <c r="R1862" s="10">
        <f t="shared" si="560"/>
        <v>4.5838359469240045E-2</v>
      </c>
      <c r="S1862" s="10">
        <f t="shared" si="561"/>
        <v>0.25814234016887816</v>
      </c>
      <c r="T1862" s="10">
        <f t="shared" si="562"/>
        <v>5.9710494571773222E-2</v>
      </c>
      <c r="U1862" s="10">
        <f t="shared" si="563"/>
        <v>8.2629674306393244E-2</v>
      </c>
      <c r="V1862" s="10">
        <f t="shared" si="564"/>
        <v>6.453558504221954E-2</v>
      </c>
      <c r="W1862" s="1">
        <v>3</v>
      </c>
      <c r="X1862" s="1">
        <v>10</v>
      </c>
      <c r="Y1862" s="1">
        <v>4</v>
      </c>
      <c r="Z1862" s="1">
        <v>9</v>
      </c>
      <c r="AA1862" s="8">
        <f t="shared" si="565"/>
        <v>26</v>
      </c>
      <c r="AB1862" s="10">
        <f t="shared" si="566"/>
        <v>0.11538461538461539</v>
      </c>
      <c r="AC1862" s="10">
        <f t="shared" si="567"/>
        <v>0.38461538461538464</v>
      </c>
      <c r="AD1862" s="10">
        <f t="shared" si="568"/>
        <v>0.15384615384615385</v>
      </c>
      <c r="AE1862" s="10">
        <f t="shared" si="569"/>
        <v>0.34615384615384615</v>
      </c>
      <c r="AF1862" s="1">
        <v>7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55</v>
      </c>
      <c r="AO1862" s="20" t="str">
        <f t="shared" si="552"/>
        <v>50-65</v>
      </c>
      <c r="AP1862" s="1">
        <v>2740</v>
      </c>
      <c r="AQ1862" s="1">
        <v>0</v>
      </c>
      <c r="AR1862" s="1">
        <v>1</v>
      </c>
      <c r="AS1862" s="1">
        <v>0</v>
      </c>
      <c r="AT1862" s="1">
        <v>0</v>
      </c>
      <c r="AU1862" s="1">
        <v>0</v>
      </c>
      <c r="AV1862" s="1">
        <v>0</v>
      </c>
      <c r="AW1862" s="1">
        <v>1</v>
      </c>
      <c r="AX1862" s="1">
        <v>0</v>
      </c>
      <c r="AY1862" s="1">
        <v>0</v>
      </c>
      <c r="AZ1862" s="1">
        <v>1444</v>
      </c>
      <c r="BA1862" s="23">
        <v>42109</v>
      </c>
      <c r="BB1862" s="25">
        <f t="shared" si="553"/>
        <v>4</v>
      </c>
      <c r="BC1862" s="25" t="str">
        <f t="shared" si="554"/>
        <v>April</v>
      </c>
      <c r="BD1862" s="25">
        <v>1</v>
      </c>
      <c r="BE1862" t="str">
        <f t="shared" si="555"/>
        <v>395,73538,High income,28,Low spender,0.000380755527754358,0,1,92,811,76,428,99,137,107,1658,0.489143546441496,0.04583835946924,0.258142340168878,0.0597104945717732,0.0826296743063932,0.0645355850422195,3,10,4,9,26,0.115384615384615,0.384615384615385,0.153846153846154,0.346153846153846,7,0,0,0,0,0,0,0,55,50-65,2740,0,1,0,0,0,0,1,0,0,1444</v>
      </c>
    </row>
    <row r="1863" spans="1:57" ht="13.2" x14ac:dyDescent="0.25">
      <c r="A1863" s="8">
        <v>700</v>
      </c>
      <c r="B1863" s="1">
        <v>83003</v>
      </c>
      <c r="C1863" s="8" t="str">
        <f t="shared" si="556"/>
        <v>High income</v>
      </c>
      <c r="D1863" s="31">
        <v>767</v>
      </c>
      <c r="E1863" s="34" t="str">
        <f t="shared" si="557"/>
        <v>High spender</v>
      </c>
      <c r="F1863" s="10">
        <f t="shared" si="551"/>
        <v>9.2406298567521659E-3</v>
      </c>
      <c r="G1863" s="1">
        <v>0</v>
      </c>
      <c r="H1863" s="1">
        <v>0</v>
      </c>
      <c r="I1863" s="1">
        <v>18</v>
      </c>
      <c r="J1863" s="1">
        <v>856</v>
      </c>
      <c r="K1863" s="1">
        <v>61</v>
      </c>
      <c r="L1863" s="1">
        <v>570</v>
      </c>
      <c r="M1863" s="1">
        <v>40</v>
      </c>
      <c r="N1863" s="1">
        <v>25</v>
      </c>
      <c r="O1863" s="1">
        <v>122</v>
      </c>
      <c r="P1863" s="8">
        <f t="shared" si="558"/>
        <v>1674</v>
      </c>
      <c r="Q1863" s="10">
        <f t="shared" si="559"/>
        <v>0.51135005973715653</v>
      </c>
      <c r="R1863" s="10">
        <f t="shared" si="560"/>
        <v>3.6439665471923538E-2</v>
      </c>
      <c r="S1863" s="10">
        <f t="shared" si="561"/>
        <v>0.34050179211469533</v>
      </c>
      <c r="T1863" s="10">
        <f t="shared" si="562"/>
        <v>2.3894862604540025E-2</v>
      </c>
      <c r="U1863" s="10">
        <f t="shared" si="563"/>
        <v>1.4934289127837515E-2</v>
      </c>
      <c r="V1863" s="10">
        <f t="shared" si="564"/>
        <v>7.2879330943847076E-2</v>
      </c>
      <c r="W1863" s="1">
        <v>1</v>
      </c>
      <c r="X1863" s="1">
        <v>7</v>
      </c>
      <c r="Y1863" s="1">
        <v>6</v>
      </c>
      <c r="Z1863" s="1">
        <v>8</v>
      </c>
      <c r="AA1863" s="8">
        <f t="shared" si="565"/>
        <v>22</v>
      </c>
      <c r="AB1863" s="10">
        <f t="shared" si="566"/>
        <v>4.5454545454545456E-2</v>
      </c>
      <c r="AC1863" s="10">
        <f t="shared" si="567"/>
        <v>0.31818181818181818</v>
      </c>
      <c r="AD1863" s="10">
        <f t="shared" si="568"/>
        <v>0.27272727272727271</v>
      </c>
      <c r="AE1863" s="10">
        <f t="shared" si="569"/>
        <v>0.36363636363636365</v>
      </c>
      <c r="AF1863" s="1">
        <v>3</v>
      </c>
      <c r="AG1863" s="1">
        <v>0</v>
      </c>
      <c r="AH1863" s="1">
        <v>0</v>
      </c>
      <c r="AI1863" s="1">
        <v>0</v>
      </c>
      <c r="AJ1863" s="1">
        <v>0</v>
      </c>
      <c r="AK1863" s="1">
        <v>1</v>
      </c>
      <c r="AL1863" s="1">
        <v>0</v>
      </c>
      <c r="AM1863" s="1">
        <v>1</v>
      </c>
      <c r="AN1863" s="1">
        <v>55</v>
      </c>
      <c r="AO1863" s="20" t="str">
        <f t="shared" si="552"/>
        <v>50-65</v>
      </c>
      <c r="AP1863" s="1">
        <v>2642</v>
      </c>
      <c r="AQ1863" s="1">
        <v>0</v>
      </c>
      <c r="AR1863" s="1">
        <v>0</v>
      </c>
      <c r="AS1863" s="1">
        <v>0</v>
      </c>
      <c r="AT1863" s="1">
        <v>1</v>
      </c>
      <c r="AU1863" s="1">
        <v>0</v>
      </c>
      <c r="AV1863" s="1">
        <v>0</v>
      </c>
      <c r="AW1863" s="1">
        <v>1</v>
      </c>
      <c r="AX1863" s="1">
        <v>0</v>
      </c>
      <c r="AY1863" s="1">
        <v>0</v>
      </c>
      <c r="AZ1863" s="1">
        <v>1430</v>
      </c>
      <c r="BA1863" s="23">
        <v>42207</v>
      </c>
      <c r="BB1863" s="25">
        <f t="shared" si="553"/>
        <v>7</v>
      </c>
      <c r="BC1863" s="25" t="str">
        <f t="shared" si="554"/>
        <v>July</v>
      </c>
      <c r="BD1863" s="25">
        <v>1</v>
      </c>
      <c r="BE1863" t="str">
        <f t="shared" si="555"/>
        <v>700,83003,High income,767,High spender,0.00924062985675217,0,0,18,856,61,570,40,25,122,1674,0.511350059737157,0.0364396654719235,0.340501792114695,0.02389486260454,0.0149342891278375,0.0728793309438471,1,7,6,8,22,0.0454545454545455,0.318181818181818,0.272727272727273,0.363636363636364,3,0,0,0,0,1,0,1,55,50-65,2642,0,0,0,1,0,0,1,0,0,1430</v>
      </c>
    </row>
    <row r="1864" spans="1:57" ht="13.2" x14ac:dyDescent="0.25">
      <c r="A1864" s="8">
        <v>1386</v>
      </c>
      <c r="B1864" s="1">
        <v>68682</v>
      </c>
      <c r="C1864" s="8" t="str">
        <f t="shared" si="556"/>
        <v>High income</v>
      </c>
      <c r="D1864" s="31">
        <v>1916</v>
      </c>
      <c r="E1864" s="34" t="str">
        <f t="shared" si="557"/>
        <v>High spender</v>
      </c>
      <c r="F1864" s="10">
        <f t="shared" si="551"/>
        <v>2.7896683264902012E-2</v>
      </c>
      <c r="G1864" s="1">
        <v>0</v>
      </c>
      <c r="H1864" s="1">
        <v>0</v>
      </c>
      <c r="I1864" s="1">
        <v>56</v>
      </c>
      <c r="J1864" s="1">
        <v>919</v>
      </c>
      <c r="K1864" s="1">
        <v>0</v>
      </c>
      <c r="L1864" s="1">
        <v>505</v>
      </c>
      <c r="M1864" s="1">
        <v>99</v>
      </c>
      <c r="N1864" s="1">
        <v>30</v>
      </c>
      <c r="O1864" s="1">
        <v>45</v>
      </c>
      <c r="P1864" s="8">
        <f t="shared" si="558"/>
        <v>1598</v>
      </c>
      <c r="Q1864" s="10">
        <f t="shared" si="559"/>
        <v>0.57509386733416767</v>
      </c>
      <c r="R1864" s="10">
        <f t="shared" si="560"/>
        <v>0</v>
      </c>
      <c r="S1864" s="10">
        <f t="shared" si="561"/>
        <v>0.31602002503128912</v>
      </c>
      <c r="T1864" s="10">
        <f t="shared" si="562"/>
        <v>6.195244055068836E-2</v>
      </c>
      <c r="U1864" s="10">
        <f t="shared" si="563"/>
        <v>1.8773466833541929E-2</v>
      </c>
      <c r="V1864" s="10">
        <f t="shared" si="564"/>
        <v>2.8160200250312892E-2</v>
      </c>
      <c r="W1864" s="1">
        <v>1</v>
      </c>
      <c r="X1864" s="1">
        <v>4</v>
      </c>
      <c r="Y1864" s="1">
        <v>9</v>
      </c>
      <c r="Z1864" s="1">
        <v>10</v>
      </c>
      <c r="AA1864" s="8">
        <f t="shared" si="565"/>
        <v>24</v>
      </c>
      <c r="AB1864" s="10">
        <f t="shared" si="566"/>
        <v>4.1666666666666664E-2</v>
      </c>
      <c r="AC1864" s="10">
        <f t="shared" si="567"/>
        <v>0.16666666666666666</v>
      </c>
      <c r="AD1864" s="10">
        <f t="shared" si="568"/>
        <v>0.375</v>
      </c>
      <c r="AE1864" s="10">
        <f t="shared" si="569"/>
        <v>0.41666666666666669</v>
      </c>
      <c r="AF1864" s="1">
        <v>2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29</v>
      </c>
      <c r="AO1864" s="20" t="str">
        <f t="shared" si="552"/>
        <v>24-35</v>
      </c>
      <c r="AP1864" s="1">
        <v>2425</v>
      </c>
      <c r="AQ1864" s="1">
        <v>0</v>
      </c>
      <c r="AR1864" s="1">
        <v>0</v>
      </c>
      <c r="AS1864" s="1">
        <v>0</v>
      </c>
      <c r="AT1864" s="1">
        <v>1</v>
      </c>
      <c r="AU1864" s="1">
        <v>0</v>
      </c>
      <c r="AV1864" s="1">
        <v>0</v>
      </c>
      <c r="AW1864" s="1">
        <v>0</v>
      </c>
      <c r="AX1864" s="1">
        <v>0</v>
      </c>
      <c r="AY1864" s="1">
        <v>1</v>
      </c>
      <c r="AZ1864" s="1">
        <v>1508</v>
      </c>
      <c r="BA1864" s="23">
        <v>42424</v>
      </c>
      <c r="BB1864" s="25">
        <f t="shared" si="553"/>
        <v>2</v>
      </c>
      <c r="BC1864" s="25" t="str">
        <f t="shared" si="554"/>
        <v>February</v>
      </c>
      <c r="BD1864" s="25">
        <v>1</v>
      </c>
      <c r="BE1864" t="str">
        <f t="shared" si="555"/>
        <v>1386,68682,High income,1916,High spender,0.027896683264902,0,0,56,919,0,505,99,30,45,1598,0.575093867334168,0,0.316020025031289,0.0619524405506884,0.0187734668335419,0.0281602002503129,1,4,9,10,24,0.0416666666666667,0.166666666666667,0.375,0.416666666666667,2,0,0,0,0,0,0,0,29,24-35,2425,0,0,0,1,0,0,0,0,1,1508</v>
      </c>
    </row>
    <row r="1865" spans="1:57" ht="13.2" x14ac:dyDescent="0.25">
      <c r="A1865" s="8">
        <v>1669</v>
      </c>
      <c r="B1865" s="1">
        <v>85620</v>
      </c>
      <c r="C1865" s="8" t="str">
        <f t="shared" si="556"/>
        <v>High income</v>
      </c>
      <c r="D1865" s="31">
        <v>308</v>
      </c>
      <c r="E1865" s="34" t="str">
        <f t="shared" si="557"/>
        <v>Low spender</v>
      </c>
      <c r="F1865" s="10">
        <f t="shared" si="551"/>
        <v>3.5972903527213269E-3</v>
      </c>
      <c r="G1865" s="1">
        <v>0</v>
      </c>
      <c r="H1865" s="1">
        <v>0</v>
      </c>
      <c r="I1865" s="1">
        <v>68</v>
      </c>
      <c r="J1865" s="1">
        <v>416</v>
      </c>
      <c r="K1865" s="1">
        <v>46</v>
      </c>
      <c r="L1865" s="1">
        <v>925</v>
      </c>
      <c r="M1865" s="1">
        <v>60</v>
      </c>
      <c r="N1865" s="1">
        <v>107</v>
      </c>
      <c r="O1865" s="1">
        <v>46</v>
      </c>
      <c r="P1865" s="8">
        <f t="shared" si="558"/>
        <v>1600</v>
      </c>
      <c r="Q1865" s="10">
        <f t="shared" si="559"/>
        <v>0.26</v>
      </c>
      <c r="R1865" s="10">
        <f t="shared" si="560"/>
        <v>2.8750000000000001E-2</v>
      </c>
      <c r="S1865" s="10">
        <f t="shared" si="561"/>
        <v>0.578125</v>
      </c>
      <c r="T1865" s="10">
        <f t="shared" si="562"/>
        <v>3.7499999999999999E-2</v>
      </c>
      <c r="U1865" s="10">
        <f t="shared" si="563"/>
        <v>6.6875000000000004E-2</v>
      </c>
      <c r="V1865" s="10">
        <f t="shared" si="564"/>
        <v>2.8750000000000001E-2</v>
      </c>
      <c r="W1865" s="1">
        <v>1</v>
      </c>
      <c r="X1865" s="1">
        <v>3</v>
      </c>
      <c r="Y1865" s="1">
        <v>6</v>
      </c>
      <c r="Z1865" s="1">
        <v>4</v>
      </c>
      <c r="AA1865" s="8">
        <f t="shared" si="565"/>
        <v>14</v>
      </c>
      <c r="AB1865" s="10">
        <f t="shared" si="566"/>
        <v>7.1428571428571425E-2</v>
      </c>
      <c r="AC1865" s="10">
        <f t="shared" si="567"/>
        <v>0.21428571428571427</v>
      </c>
      <c r="AD1865" s="10">
        <f t="shared" si="568"/>
        <v>0.42857142857142855</v>
      </c>
      <c r="AE1865" s="10">
        <f t="shared" si="569"/>
        <v>0.2857142857142857</v>
      </c>
      <c r="AF1865" s="1">
        <v>1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1</v>
      </c>
      <c r="AN1865" s="1">
        <v>56</v>
      </c>
      <c r="AO1865" s="20" t="str">
        <f t="shared" si="552"/>
        <v>50-65</v>
      </c>
      <c r="AP1865" s="1">
        <v>2332</v>
      </c>
      <c r="AQ1865" s="1">
        <v>0</v>
      </c>
      <c r="AR1865" s="1">
        <v>0</v>
      </c>
      <c r="AS1865" s="1">
        <v>0</v>
      </c>
      <c r="AT1865" s="1">
        <v>0</v>
      </c>
      <c r="AU1865" s="1">
        <v>1</v>
      </c>
      <c r="AV1865" s="1">
        <v>0</v>
      </c>
      <c r="AW1865" s="1">
        <v>1</v>
      </c>
      <c r="AX1865" s="1">
        <v>0</v>
      </c>
      <c r="AY1865" s="1">
        <v>0</v>
      </c>
      <c r="AZ1865" s="1">
        <v>1508</v>
      </c>
      <c r="BA1865" s="23">
        <v>42517</v>
      </c>
      <c r="BB1865" s="25">
        <f t="shared" si="553"/>
        <v>5</v>
      </c>
      <c r="BC1865" s="25" t="str">
        <f t="shared" si="554"/>
        <v>May</v>
      </c>
      <c r="BD1865" s="25">
        <v>1</v>
      </c>
      <c r="BE1865" t="str">
        <f t="shared" si="555"/>
        <v>1669,85620,High income,308,Low spender,0.00359729035272133,0,0,68,416,46,925,60,107,46,1600,0.26,0.02875,0.578125,0.0375,0.066875,0.02875,1,3,6,4,14,0.0714285714285714,0.214285714285714,0.428571428571429,0.285714285714286,1,0,0,0,0,0,0,1,56,50-65,2332,0,0,0,0,1,0,1,0,0,1508</v>
      </c>
    </row>
    <row r="1866" spans="1:57" ht="13.2" x14ac:dyDescent="0.25">
      <c r="A1866" s="8">
        <v>1379</v>
      </c>
      <c r="B1866" s="1">
        <v>84906</v>
      </c>
      <c r="C1866" s="8" t="str">
        <f t="shared" si="556"/>
        <v>High income</v>
      </c>
      <c r="D1866" s="31">
        <v>20</v>
      </c>
      <c r="E1866" s="34" t="str">
        <f t="shared" si="557"/>
        <v>Low spender</v>
      </c>
      <c r="F1866" s="10">
        <f t="shared" si="551"/>
        <v>2.355546133371022E-4</v>
      </c>
      <c r="G1866" s="1">
        <v>0</v>
      </c>
      <c r="H1866" s="1">
        <v>0</v>
      </c>
      <c r="I1866" s="1">
        <v>98</v>
      </c>
      <c r="J1866" s="1">
        <v>997</v>
      </c>
      <c r="K1866" s="1">
        <v>15</v>
      </c>
      <c r="L1866" s="1">
        <v>414</v>
      </c>
      <c r="M1866" s="1">
        <v>99</v>
      </c>
      <c r="N1866" s="1">
        <v>30</v>
      </c>
      <c r="O1866" s="1">
        <v>76</v>
      </c>
      <c r="P1866" s="8">
        <f t="shared" si="558"/>
        <v>1631</v>
      </c>
      <c r="Q1866" s="10">
        <f t="shared" si="559"/>
        <v>0.61128142244022077</v>
      </c>
      <c r="R1866" s="10">
        <f t="shared" si="560"/>
        <v>9.1968117719190678E-3</v>
      </c>
      <c r="S1866" s="10">
        <f t="shared" si="561"/>
        <v>0.25383200490496627</v>
      </c>
      <c r="T1866" s="10">
        <f t="shared" si="562"/>
        <v>6.069895769466585E-2</v>
      </c>
      <c r="U1866" s="10">
        <f t="shared" si="563"/>
        <v>1.8393623543838136E-2</v>
      </c>
      <c r="V1866" s="10">
        <f t="shared" si="564"/>
        <v>4.6597179644389947E-2</v>
      </c>
      <c r="W1866" s="1">
        <v>1</v>
      </c>
      <c r="X1866" s="1">
        <v>5</v>
      </c>
      <c r="Y1866" s="1">
        <v>6</v>
      </c>
      <c r="Z1866" s="1">
        <v>12</v>
      </c>
      <c r="AA1866" s="8">
        <f t="shared" si="565"/>
        <v>24</v>
      </c>
      <c r="AB1866" s="10">
        <f t="shared" si="566"/>
        <v>4.1666666666666664E-2</v>
      </c>
      <c r="AC1866" s="10">
        <f t="shared" si="567"/>
        <v>0.20833333333333334</v>
      </c>
      <c r="AD1866" s="10">
        <f t="shared" si="568"/>
        <v>0.25</v>
      </c>
      <c r="AE1866" s="10">
        <f t="shared" si="569"/>
        <v>0.5</v>
      </c>
      <c r="AF1866" s="1">
        <v>2</v>
      </c>
      <c r="AG1866" s="1">
        <v>0</v>
      </c>
      <c r="AH1866" s="1">
        <v>1</v>
      </c>
      <c r="AI1866" s="1">
        <v>0</v>
      </c>
      <c r="AJ1866" s="1">
        <v>1</v>
      </c>
      <c r="AK1866" s="1">
        <v>1</v>
      </c>
      <c r="AL1866" s="1">
        <v>0</v>
      </c>
      <c r="AM1866" s="1">
        <v>0</v>
      </c>
      <c r="AN1866" s="1">
        <v>48</v>
      </c>
      <c r="AO1866" s="20" t="str">
        <f t="shared" si="552"/>
        <v>36-50</v>
      </c>
      <c r="AP1866" s="1">
        <v>2427</v>
      </c>
      <c r="AQ1866" s="1">
        <v>0</v>
      </c>
      <c r="AR1866" s="1">
        <v>0</v>
      </c>
      <c r="AS1866" s="1">
        <v>0</v>
      </c>
      <c r="AT1866" s="1">
        <v>1</v>
      </c>
      <c r="AU1866" s="1">
        <v>0</v>
      </c>
      <c r="AV1866" s="1">
        <v>0</v>
      </c>
      <c r="AW1866" s="1">
        <v>1</v>
      </c>
      <c r="AX1866" s="1">
        <v>0</v>
      </c>
      <c r="AY1866" s="1">
        <v>0</v>
      </c>
      <c r="AZ1866" s="1">
        <v>1479</v>
      </c>
      <c r="BA1866" s="23">
        <v>42422</v>
      </c>
      <c r="BB1866" s="25">
        <f t="shared" si="553"/>
        <v>2</v>
      </c>
      <c r="BC1866" s="25" t="str">
        <f t="shared" si="554"/>
        <v>February</v>
      </c>
      <c r="BD1866" s="25">
        <v>1</v>
      </c>
      <c r="BE1866" t="str">
        <f t="shared" si="555"/>
        <v>1379,84906,High income,20,Low spender,0.000235554613337102,0,0,98,997,15,414,99,30,76,1631,0.611281422440221,0.00919681177191907,0.253832004904966,0.0606989576946659,0.0183936235438381,0.0465971796443899,1,5,6,12,24,0.0416666666666667,0.208333333333333,0.25,0.5,2,0,1,0,1,1,0,0,48,36-50,2427,0,0,0,1,0,0,1,0,0,1479</v>
      </c>
    </row>
    <row r="1867" spans="1:57" ht="13.2" x14ac:dyDescent="0.25">
      <c r="A1867" s="8">
        <v>1532</v>
      </c>
      <c r="B1867" s="1">
        <v>69084</v>
      </c>
      <c r="C1867" s="8" t="str">
        <f t="shared" si="556"/>
        <v>High income</v>
      </c>
      <c r="D1867" s="31">
        <v>1098</v>
      </c>
      <c r="E1867" s="34" t="str">
        <f t="shared" si="557"/>
        <v>High spender</v>
      </c>
      <c r="F1867" s="10">
        <f t="shared" si="551"/>
        <v>1.5893694632621157E-2</v>
      </c>
      <c r="G1867" s="1">
        <v>1</v>
      </c>
      <c r="H1867" s="1">
        <v>0</v>
      </c>
      <c r="I1867" s="1">
        <v>43</v>
      </c>
      <c r="J1867" s="1">
        <v>1181</v>
      </c>
      <c r="K1867" s="1">
        <v>107</v>
      </c>
      <c r="L1867" s="1">
        <v>199</v>
      </c>
      <c r="M1867" s="1">
        <v>39</v>
      </c>
      <c r="N1867" s="1">
        <v>30</v>
      </c>
      <c r="O1867" s="1">
        <v>30</v>
      </c>
      <c r="P1867" s="8">
        <f t="shared" si="558"/>
        <v>1586</v>
      </c>
      <c r="Q1867" s="10">
        <f t="shared" si="559"/>
        <v>0.74464060529634302</v>
      </c>
      <c r="R1867" s="10">
        <f t="shared" si="560"/>
        <v>6.7465321563682221E-2</v>
      </c>
      <c r="S1867" s="10">
        <f t="shared" si="561"/>
        <v>0.12547288776796975</v>
      </c>
      <c r="T1867" s="10">
        <f t="shared" si="562"/>
        <v>2.4590163934426229E-2</v>
      </c>
      <c r="U1867" s="10">
        <f t="shared" si="563"/>
        <v>1.8915510718789406E-2</v>
      </c>
      <c r="V1867" s="10">
        <f t="shared" si="564"/>
        <v>1.8915510718789406E-2</v>
      </c>
      <c r="W1867" s="1">
        <v>2</v>
      </c>
      <c r="X1867" s="1">
        <v>7</v>
      </c>
      <c r="Y1867" s="1">
        <v>3</v>
      </c>
      <c r="Z1867" s="1">
        <v>13</v>
      </c>
      <c r="AA1867" s="8">
        <f t="shared" si="565"/>
        <v>25</v>
      </c>
      <c r="AB1867" s="10">
        <f t="shared" si="566"/>
        <v>0.08</v>
      </c>
      <c r="AC1867" s="10">
        <f t="shared" si="567"/>
        <v>0.28000000000000003</v>
      </c>
      <c r="AD1867" s="10">
        <f t="shared" si="568"/>
        <v>0.12</v>
      </c>
      <c r="AE1867" s="10">
        <f t="shared" si="569"/>
        <v>0.52</v>
      </c>
      <c r="AF1867" s="1">
        <v>8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50</v>
      </c>
      <c r="AO1867" s="20" t="str">
        <f t="shared" si="552"/>
        <v>36-50</v>
      </c>
      <c r="AP1867" s="1">
        <v>2381</v>
      </c>
      <c r="AQ1867" s="1">
        <v>0</v>
      </c>
      <c r="AR1867" s="1">
        <v>1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1</v>
      </c>
      <c r="AZ1867" s="1">
        <v>1526</v>
      </c>
      <c r="BA1867" s="23">
        <v>42468</v>
      </c>
      <c r="BB1867" s="25">
        <f t="shared" si="553"/>
        <v>4</v>
      </c>
      <c r="BC1867" s="25" t="str">
        <f t="shared" si="554"/>
        <v>April</v>
      </c>
      <c r="BD1867" s="25">
        <v>1</v>
      </c>
      <c r="BE1867" t="str">
        <f t="shared" si="555"/>
        <v>1532,69084,High income,1098,High spender,0.0158936946326212,1,0,43,1181,107,199,39,30,30,1586,0.744640605296343,0.0674653215636822,0.12547288776797,0.0245901639344262,0.0189155107187894,0.0189155107187894,2,7,3,13,25,0.08,0.28,0.12,0.52,8,0,0,0,0,0,0,0,50,36-50,2381,0,1,0,0,0,0,0,0,1,1526</v>
      </c>
    </row>
    <row r="1868" spans="1:57" ht="13.2" x14ac:dyDescent="0.25">
      <c r="A1868" s="8">
        <v>507</v>
      </c>
      <c r="B1868" s="1">
        <v>81975</v>
      </c>
      <c r="C1868" s="8" t="str">
        <f t="shared" si="556"/>
        <v>High income</v>
      </c>
      <c r="D1868" s="31">
        <v>1046</v>
      </c>
      <c r="E1868" s="34" t="str">
        <f t="shared" si="557"/>
        <v>High spender</v>
      </c>
      <c r="F1868" s="10">
        <f t="shared" si="551"/>
        <v>1.275998780115889E-2</v>
      </c>
      <c r="G1868" s="1">
        <v>0</v>
      </c>
      <c r="H1868" s="1">
        <v>1</v>
      </c>
      <c r="I1868" s="1">
        <v>2</v>
      </c>
      <c r="J1868" s="1">
        <v>983</v>
      </c>
      <c r="K1868" s="1">
        <v>76</v>
      </c>
      <c r="L1868" s="1">
        <v>184</v>
      </c>
      <c r="M1868" s="1">
        <v>180</v>
      </c>
      <c r="N1868" s="1">
        <v>138</v>
      </c>
      <c r="O1868" s="1">
        <v>27</v>
      </c>
      <c r="P1868" s="8">
        <f t="shared" si="558"/>
        <v>1588</v>
      </c>
      <c r="Q1868" s="10">
        <f t="shared" si="559"/>
        <v>0.61901763224181361</v>
      </c>
      <c r="R1868" s="10">
        <f t="shared" si="560"/>
        <v>4.7858942065491183E-2</v>
      </c>
      <c r="S1868" s="10">
        <f t="shared" si="561"/>
        <v>0.11586901763224182</v>
      </c>
      <c r="T1868" s="10">
        <f t="shared" si="562"/>
        <v>0.11335012594458438</v>
      </c>
      <c r="U1868" s="10">
        <f t="shared" si="563"/>
        <v>8.6901763224181361E-2</v>
      </c>
      <c r="V1868" s="10">
        <f t="shared" si="564"/>
        <v>1.7002518891687659E-2</v>
      </c>
      <c r="W1868" s="1">
        <v>1</v>
      </c>
      <c r="X1868" s="1">
        <v>6</v>
      </c>
      <c r="Y1868" s="1">
        <v>3</v>
      </c>
      <c r="Z1868" s="1">
        <v>4</v>
      </c>
      <c r="AA1868" s="8">
        <f t="shared" si="565"/>
        <v>14</v>
      </c>
      <c r="AB1868" s="10">
        <f t="shared" si="566"/>
        <v>7.1428571428571425E-2</v>
      </c>
      <c r="AC1868" s="10">
        <f t="shared" si="567"/>
        <v>0.42857142857142855</v>
      </c>
      <c r="AD1868" s="10">
        <f t="shared" si="568"/>
        <v>0.21428571428571427</v>
      </c>
      <c r="AE1868" s="10">
        <f t="shared" si="569"/>
        <v>0.2857142857142857</v>
      </c>
      <c r="AF1868" s="1">
        <v>7</v>
      </c>
      <c r="AG1868" s="1">
        <v>0</v>
      </c>
      <c r="AH1868" s="1">
        <v>0</v>
      </c>
      <c r="AI1868" s="1">
        <v>0</v>
      </c>
      <c r="AJ1868" s="1">
        <v>0</v>
      </c>
      <c r="AK1868" s="1">
        <v>1</v>
      </c>
      <c r="AL1868" s="1">
        <v>0</v>
      </c>
      <c r="AM1868" s="1">
        <v>0</v>
      </c>
      <c r="AN1868" s="1">
        <v>58</v>
      </c>
      <c r="AO1868" s="20" t="str">
        <f t="shared" si="552"/>
        <v>50-65</v>
      </c>
      <c r="AP1868" s="1">
        <v>2699</v>
      </c>
      <c r="AQ1868" s="1">
        <v>1</v>
      </c>
      <c r="AR1868" s="1">
        <v>0</v>
      </c>
      <c r="AS1868" s="1">
        <v>0</v>
      </c>
      <c r="AT1868" s="1">
        <v>0</v>
      </c>
      <c r="AU1868" s="1">
        <v>0</v>
      </c>
      <c r="AV1868" s="1">
        <v>1</v>
      </c>
      <c r="AW1868" s="1">
        <v>0</v>
      </c>
      <c r="AX1868" s="1">
        <v>0</v>
      </c>
      <c r="AY1868" s="1">
        <v>0</v>
      </c>
      <c r="AZ1868" s="1">
        <v>1534</v>
      </c>
      <c r="BA1868" s="23">
        <v>42150</v>
      </c>
      <c r="BB1868" s="25">
        <f t="shared" si="553"/>
        <v>5</v>
      </c>
      <c r="BC1868" s="25" t="str">
        <f t="shared" si="554"/>
        <v>May</v>
      </c>
      <c r="BD1868" s="25">
        <v>1</v>
      </c>
      <c r="BE1868" t="str">
        <f t="shared" si="555"/>
        <v>507,81975,High income,1046,High spender,0.0127599878011589,0,1,2,983,76,184,180,138,27,1588,0.619017632241814,0.0478589420654912,0.115869017632242,0.113350125944584,0.0869017632241814,0.0170025188916877,1,6,3,4,14,0.0714285714285714,0.428571428571429,0.214285714285714,0.285714285714286,7,0,0,0,0,1,0,0,58,50-65,2699,1,0,0,0,0,1,0,0,0,1534</v>
      </c>
    </row>
    <row r="1869" spans="1:57" ht="13.2" x14ac:dyDescent="0.25">
      <c r="A1869" s="8">
        <v>699</v>
      </c>
      <c r="B1869" s="1">
        <v>73926</v>
      </c>
      <c r="C1869" s="8" t="str">
        <f t="shared" si="556"/>
        <v>High income</v>
      </c>
      <c r="D1869" s="31">
        <v>31</v>
      </c>
      <c r="E1869" s="34" t="str">
        <f t="shared" si="557"/>
        <v>Low spender</v>
      </c>
      <c r="F1869" s="10">
        <f t="shared" si="551"/>
        <v>4.1933825717609504E-4</v>
      </c>
      <c r="G1869" s="1">
        <v>0</v>
      </c>
      <c r="H1869" s="1">
        <v>0</v>
      </c>
      <c r="I1869" s="1">
        <v>54</v>
      </c>
      <c r="J1869" s="1">
        <v>627</v>
      </c>
      <c r="K1869" s="1">
        <v>91</v>
      </c>
      <c r="L1869" s="1">
        <v>597</v>
      </c>
      <c r="M1869" s="1">
        <v>159</v>
      </c>
      <c r="N1869" s="1">
        <v>91</v>
      </c>
      <c r="O1869" s="1">
        <v>15</v>
      </c>
      <c r="P1869" s="8">
        <f t="shared" si="558"/>
        <v>1580</v>
      </c>
      <c r="Q1869" s="10">
        <f t="shared" si="559"/>
        <v>0.39683544303797469</v>
      </c>
      <c r="R1869" s="10">
        <f t="shared" si="560"/>
        <v>5.7594936708860761E-2</v>
      </c>
      <c r="S1869" s="10">
        <f t="shared" si="561"/>
        <v>0.3778481012658228</v>
      </c>
      <c r="T1869" s="10">
        <f t="shared" si="562"/>
        <v>0.10063291139240506</v>
      </c>
      <c r="U1869" s="10">
        <f t="shared" si="563"/>
        <v>5.7594936708860761E-2</v>
      </c>
      <c r="V1869" s="10">
        <f t="shared" si="564"/>
        <v>9.4936708860759497E-3</v>
      </c>
      <c r="W1869" s="1">
        <v>1</v>
      </c>
      <c r="X1869" s="1">
        <v>6</v>
      </c>
      <c r="Y1869" s="1">
        <v>5</v>
      </c>
      <c r="Z1869" s="1">
        <v>12</v>
      </c>
      <c r="AA1869" s="8">
        <f t="shared" si="565"/>
        <v>24</v>
      </c>
      <c r="AB1869" s="10">
        <f t="shared" si="566"/>
        <v>4.1666666666666664E-2</v>
      </c>
      <c r="AC1869" s="10">
        <f t="shared" si="567"/>
        <v>0.25</v>
      </c>
      <c r="AD1869" s="10">
        <f t="shared" si="568"/>
        <v>0.20833333333333334</v>
      </c>
      <c r="AE1869" s="10">
        <f t="shared" si="569"/>
        <v>0.5</v>
      </c>
      <c r="AF1869" s="1">
        <v>3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47</v>
      </c>
      <c r="AO1869" s="20" t="str">
        <f t="shared" si="552"/>
        <v>36-50</v>
      </c>
      <c r="AP1869" s="1">
        <v>2643</v>
      </c>
      <c r="AQ1869" s="1">
        <v>0</v>
      </c>
      <c r="AR1869" s="1">
        <v>0</v>
      </c>
      <c r="AS1869" s="1">
        <v>0</v>
      </c>
      <c r="AT1869" s="1">
        <v>1</v>
      </c>
      <c r="AU1869" s="1">
        <v>0</v>
      </c>
      <c r="AV1869" s="1">
        <v>0</v>
      </c>
      <c r="AW1869" s="1">
        <v>1</v>
      </c>
      <c r="AX1869" s="1">
        <v>0</v>
      </c>
      <c r="AY1869" s="1">
        <v>0</v>
      </c>
      <c r="AZ1869" s="1">
        <v>1550</v>
      </c>
      <c r="BA1869" s="23">
        <v>42206</v>
      </c>
      <c r="BB1869" s="25">
        <f t="shared" si="553"/>
        <v>7</v>
      </c>
      <c r="BC1869" s="25" t="str">
        <f t="shared" si="554"/>
        <v>July</v>
      </c>
      <c r="BD1869" s="25">
        <v>1</v>
      </c>
      <c r="BE1869" t="str">
        <f t="shared" si="555"/>
        <v>699,73926,High income,31,Low spender,0.000419338257176095,0,0,54,627,91,597,159,91,15,1580,0.396835443037975,0.0575949367088608,0.377848101265823,0.100632911392405,0.0575949367088608,0.00949367088607595,1,6,5,12,24,0.0416666666666667,0.25,0.208333333333333,0.5,3,0,0,0,0,0,0,0,47,36-50,2643,0,0,0,1,0,0,1,0,0,1550</v>
      </c>
    </row>
    <row r="1870" spans="1:57" ht="13.2" x14ac:dyDescent="0.25">
      <c r="A1870" s="8">
        <v>751</v>
      </c>
      <c r="B1870" s="1">
        <v>74068</v>
      </c>
      <c r="C1870" s="8" t="str">
        <f t="shared" si="556"/>
        <v>High income</v>
      </c>
      <c r="D1870" s="31">
        <v>50</v>
      </c>
      <c r="E1870" s="34" t="str">
        <f t="shared" si="557"/>
        <v>Low spender</v>
      </c>
      <c r="F1870" s="10">
        <f t="shared" si="551"/>
        <v>6.7505535453907218E-4</v>
      </c>
      <c r="G1870" s="1">
        <v>0</v>
      </c>
      <c r="H1870" s="1">
        <v>0</v>
      </c>
      <c r="I1870" s="1">
        <v>14</v>
      </c>
      <c r="J1870" s="1">
        <v>783</v>
      </c>
      <c r="K1870" s="1">
        <v>30</v>
      </c>
      <c r="L1870" s="1">
        <v>537</v>
      </c>
      <c r="M1870" s="1">
        <v>140</v>
      </c>
      <c r="N1870" s="1">
        <v>76</v>
      </c>
      <c r="O1870" s="1">
        <v>15</v>
      </c>
      <c r="P1870" s="8">
        <f t="shared" si="558"/>
        <v>1581</v>
      </c>
      <c r="Q1870" s="10">
        <f t="shared" si="559"/>
        <v>0.49525616698292219</v>
      </c>
      <c r="R1870" s="10">
        <f t="shared" si="560"/>
        <v>1.8975332068311195E-2</v>
      </c>
      <c r="S1870" s="10">
        <f t="shared" si="561"/>
        <v>0.3396584440227704</v>
      </c>
      <c r="T1870" s="10">
        <f t="shared" si="562"/>
        <v>8.8551549652118908E-2</v>
      </c>
      <c r="U1870" s="10">
        <f t="shared" si="563"/>
        <v>4.8070841239721697E-2</v>
      </c>
      <c r="V1870" s="10">
        <f t="shared" si="564"/>
        <v>9.4876660341555973E-3</v>
      </c>
      <c r="W1870" s="1">
        <v>1</v>
      </c>
      <c r="X1870" s="1">
        <v>4</v>
      </c>
      <c r="Y1870" s="1">
        <v>10</v>
      </c>
      <c r="Z1870" s="1">
        <v>9</v>
      </c>
      <c r="AA1870" s="8">
        <f t="shared" si="565"/>
        <v>24</v>
      </c>
      <c r="AB1870" s="10">
        <f t="shared" si="566"/>
        <v>4.1666666666666664E-2</v>
      </c>
      <c r="AC1870" s="10">
        <f t="shared" si="567"/>
        <v>0.16666666666666666</v>
      </c>
      <c r="AD1870" s="10">
        <f t="shared" si="568"/>
        <v>0.41666666666666669</v>
      </c>
      <c r="AE1870" s="10">
        <f t="shared" si="569"/>
        <v>0.375</v>
      </c>
      <c r="AF1870" s="1">
        <v>2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44</v>
      </c>
      <c r="AO1870" s="20" t="str">
        <f t="shared" si="552"/>
        <v>36-50</v>
      </c>
      <c r="AP1870" s="1">
        <v>2626</v>
      </c>
      <c r="AQ1870" s="1">
        <v>0</v>
      </c>
      <c r="AR1870" s="1">
        <v>1</v>
      </c>
      <c r="AS1870" s="1">
        <v>0</v>
      </c>
      <c r="AT1870" s="1">
        <v>0</v>
      </c>
      <c r="AU1870" s="1">
        <v>0</v>
      </c>
      <c r="AV1870" s="1">
        <v>0</v>
      </c>
      <c r="AW1870" s="1">
        <v>1</v>
      </c>
      <c r="AX1870" s="1">
        <v>0</v>
      </c>
      <c r="AY1870" s="1">
        <v>0</v>
      </c>
      <c r="AZ1870" s="1">
        <v>1551</v>
      </c>
      <c r="BA1870" s="23">
        <v>42223</v>
      </c>
      <c r="BB1870" s="25">
        <f t="shared" si="553"/>
        <v>8</v>
      </c>
      <c r="BC1870" s="25" t="str">
        <f t="shared" si="554"/>
        <v>August</v>
      </c>
      <c r="BD1870" s="25">
        <v>1</v>
      </c>
      <c r="BE1870" t="str">
        <f t="shared" si="555"/>
        <v>751,74068,High income,50,Low spender,0.000675055354539072,0,0,14,783,30,537,140,76,15,1581,0.495256166982922,0.0189753320683112,0.33965844402277,0.0885515496521189,0.0480708412397217,0.0094876660341556,1,4,10,9,24,0.0416666666666667,0.166666666666667,0.416666666666667,0.375,2,0,0,0,0,0,0,0,44,36-50,2626,0,1,0,0,0,0,1,0,0,1551</v>
      </c>
    </row>
    <row r="1871" spans="1:57" ht="13.2" x14ac:dyDescent="0.25">
      <c r="A1871" s="8">
        <v>1754</v>
      </c>
      <c r="B1871" s="1">
        <v>88325</v>
      </c>
      <c r="C1871" s="8" t="str">
        <f t="shared" si="556"/>
        <v>High income</v>
      </c>
      <c r="D1871" s="31">
        <v>184</v>
      </c>
      <c r="E1871" s="34" t="str">
        <f t="shared" si="557"/>
        <v>Low spender</v>
      </c>
      <c r="F1871" s="10">
        <f t="shared" si="551"/>
        <v>2.0832153976790262E-3</v>
      </c>
      <c r="G1871" s="1">
        <v>0</v>
      </c>
      <c r="H1871" s="1">
        <v>0</v>
      </c>
      <c r="I1871" s="1">
        <v>42</v>
      </c>
      <c r="J1871" s="1">
        <v>519</v>
      </c>
      <c r="K1871" s="1">
        <v>71</v>
      </c>
      <c r="L1871" s="1">
        <v>860</v>
      </c>
      <c r="M1871" s="1">
        <v>93</v>
      </c>
      <c r="N1871" s="1">
        <v>27</v>
      </c>
      <c r="O1871" s="1">
        <v>53</v>
      </c>
      <c r="P1871" s="8">
        <f t="shared" si="558"/>
        <v>1623</v>
      </c>
      <c r="Q1871" s="10">
        <f t="shared" si="559"/>
        <v>0.31977818853974121</v>
      </c>
      <c r="R1871" s="10">
        <f t="shared" si="560"/>
        <v>4.3746149106592733E-2</v>
      </c>
      <c r="S1871" s="10">
        <f t="shared" si="561"/>
        <v>0.52988293284041899</v>
      </c>
      <c r="T1871" s="10">
        <f t="shared" si="562"/>
        <v>5.730129390018484E-2</v>
      </c>
      <c r="U1871" s="10">
        <f t="shared" si="563"/>
        <v>1.6635859519408502E-2</v>
      </c>
      <c r="V1871" s="10">
        <f t="shared" si="564"/>
        <v>3.2655576093653729E-2</v>
      </c>
      <c r="W1871" s="1">
        <v>1</v>
      </c>
      <c r="X1871" s="1">
        <v>6</v>
      </c>
      <c r="Y1871" s="1">
        <v>2</v>
      </c>
      <c r="Z1871" s="1">
        <v>9</v>
      </c>
      <c r="AA1871" s="8">
        <f t="shared" si="565"/>
        <v>18</v>
      </c>
      <c r="AB1871" s="10">
        <f t="shared" si="566"/>
        <v>5.5555555555555552E-2</v>
      </c>
      <c r="AC1871" s="10">
        <f t="shared" si="567"/>
        <v>0.33333333333333331</v>
      </c>
      <c r="AD1871" s="10">
        <f t="shared" si="568"/>
        <v>0.1111111111111111</v>
      </c>
      <c r="AE1871" s="10">
        <f t="shared" si="569"/>
        <v>0.5</v>
      </c>
      <c r="AF1871" s="1">
        <v>2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39</v>
      </c>
      <c r="AO1871" s="20" t="str">
        <f t="shared" si="552"/>
        <v>36-50</v>
      </c>
      <c r="AP1871" s="1">
        <v>2303</v>
      </c>
      <c r="AQ1871" s="1">
        <v>0</v>
      </c>
      <c r="AR1871" s="1">
        <v>0</v>
      </c>
      <c r="AS1871" s="1">
        <v>0</v>
      </c>
      <c r="AT1871" s="1">
        <v>1</v>
      </c>
      <c r="AU1871" s="1">
        <v>0</v>
      </c>
      <c r="AV1871" s="1">
        <v>0</v>
      </c>
      <c r="AW1871" s="1">
        <v>1</v>
      </c>
      <c r="AX1871" s="1">
        <v>0</v>
      </c>
      <c r="AY1871" s="1">
        <v>0</v>
      </c>
      <c r="AZ1871" s="1">
        <v>1517</v>
      </c>
      <c r="BA1871" s="23">
        <v>42546</v>
      </c>
      <c r="BB1871" s="25">
        <f t="shared" si="553"/>
        <v>6</v>
      </c>
      <c r="BC1871" s="25" t="str">
        <f t="shared" si="554"/>
        <v>June</v>
      </c>
      <c r="BD1871" s="25">
        <v>1</v>
      </c>
      <c r="BE1871" t="str">
        <f t="shared" si="555"/>
        <v>1754,88325,High income,184,Low spender,0.00208321539767903,0,0,42,519,71,860,93,27,53,1623,0.319778188539741,0.0437461491065927,0.529882932840419,0.0573012939001848,0.0166358595194085,0.0326555760936537,1,6,2,9,18,0.0555555555555556,0.333333333333333,0.111111111111111,0.5,2,0,0,0,0,0,0,0,39,36-50,2303,0,0,0,1,0,0,1,0,0,1517</v>
      </c>
    </row>
    <row r="1872" spans="1:57" ht="13.2" x14ac:dyDescent="0.25">
      <c r="A1872" s="8">
        <v>2011</v>
      </c>
      <c r="B1872" s="1">
        <v>90369</v>
      </c>
      <c r="C1872" s="8" t="str">
        <f t="shared" si="556"/>
        <v>High income</v>
      </c>
      <c r="D1872" s="31">
        <v>45</v>
      </c>
      <c r="E1872" s="34" t="str">
        <f t="shared" si="557"/>
        <v>Low spender</v>
      </c>
      <c r="F1872" s="10">
        <f t="shared" si="551"/>
        <v>4.9795837068021109E-4</v>
      </c>
      <c r="G1872" s="1">
        <v>0</v>
      </c>
      <c r="H1872" s="1">
        <v>0</v>
      </c>
      <c r="I1872" s="1">
        <v>2</v>
      </c>
      <c r="J1872" s="1">
        <v>292</v>
      </c>
      <c r="K1872" s="1">
        <v>51</v>
      </c>
      <c r="L1872" s="1">
        <v>981</v>
      </c>
      <c r="M1872" s="1">
        <v>224</v>
      </c>
      <c r="N1872" s="1">
        <v>23</v>
      </c>
      <c r="O1872" s="1">
        <v>17</v>
      </c>
      <c r="P1872" s="8">
        <f t="shared" si="558"/>
        <v>1588</v>
      </c>
      <c r="Q1872" s="10">
        <f t="shared" si="559"/>
        <v>0.18387909319899245</v>
      </c>
      <c r="R1872" s="10">
        <f t="shared" si="560"/>
        <v>3.2115869017632241E-2</v>
      </c>
      <c r="S1872" s="10">
        <f t="shared" si="561"/>
        <v>0.61775818639798485</v>
      </c>
      <c r="T1872" s="10">
        <f t="shared" si="562"/>
        <v>0.14105793450881612</v>
      </c>
      <c r="U1872" s="10">
        <f t="shared" si="563"/>
        <v>1.4483627204030227E-2</v>
      </c>
      <c r="V1872" s="10">
        <f t="shared" si="564"/>
        <v>1.0705289672544081E-2</v>
      </c>
      <c r="W1872" s="1">
        <v>1</v>
      </c>
      <c r="X1872" s="1">
        <v>4</v>
      </c>
      <c r="Y1872" s="1">
        <v>6</v>
      </c>
      <c r="Z1872" s="1">
        <v>6</v>
      </c>
      <c r="AA1872" s="8">
        <f t="shared" si="565"/>
        <v>17</v>
      </c>
      <c r="AB1872" s="10">
        <f t="shared" si="566"/>
        <v>5.8823529411764705E-2</v>
      </c>
      <c r="AC1872" s="10">
        <f t="shared" si="567"/>
        <v>0.23529411764705882</v>
      </c>
      <c r="AD1872" s="10">
        <f t="shared" si="568"/>
        <v>0.35294117647058826</v>
      </c>
      <c r="AE1872" s="10">
        <f t="shared" si="569"/>
        <v>0.35294117647058826</v>
      </c>
      <c r="AF1872" s="1">
        <v>1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1</v>
      </c>
      <c r="AN1872" s="1">
        <v>64</v>
      </c>
      <c r="AO1872" s="20" t="str">
        <f t="shared" si="552"/>
        <v>50-65</v>
      </c>
      <c r="AP1872" s="1">
        <v>2221</v>
      </c>
      <c r="AQ1872" s="1">
        <v>0</v>
      </c>
      <c r="AR1872" s="1">
        <v>1</v>
      </c>
      <c r="AS1872" s="1">
        <v>0</v>
      </c>
      <c r="AT1872" s="1">
        <v>0</v>
      </c>
      <c r="AU1872" s="1">
        <v>0</v>
      </c>
      <c r="AV1872" s="1">
        <v>0</v>
      </c>
      <c r="AW1872" s="1">
        <v>1</v>
      </c>
      <c r="AX1872" s="1">
        <v>0</v>
      </c>
      <c r="AY1872" s="1">
        <v>0</v>
      </c>
      <c r="AZ1872" s="1">
        <v>1554</v>
      </c>
      <c r="BA1872" s="23">
        <v>42628</v>
      </c>
      <c r="BB1872" s="25">
        <f t="shared" si="553"/>
        <v>9</v>
      </c>
      <c r="BC1872" s="25" t="str">
        <f t="shared" si="554"/>
        <v>September</v>
      </c>
      <c r="BD1872" s="25">
        <v>1</v>
      </c>
      <c r="BE1872" t="str">
        <f t="shared" si="555"/>
        <v>2011,90369,High income,45,Low spender,0.000497958370680211,0,0,2,292,51,981,224,23,17,1588,0.183879093198992,0.0321158690176322,0.617758186397985,0.141057934508816,0.0144836272040302,0.0107052896725441,1,4,6,6,17,0.0588235294117647,0.235294117647059,0.352941176470588,0.352941176470588,1,0,0,0,0,0,0,1,64,50-65,2221,0,1,0,0,0,0,1,0,0,1554</v>
      </c>
    </row>
    <row r="1873" spans="1:57" ht="13.2" x14ac:dyDescent="0.25">
      <c r="A1873" s="8">
        <v>350</v>
      </c>
      <c r="B1873" s="1">
        <v>80398</v>
      </c>
      <c r="C1873" s="8" t="str">
        <f t="shared" si="556"/>
        <v>High income</v>
      </c>
      <c r="D1873" s="31">
        <v>1171</v>
      </c>
      <c r="E1873" s="34" t="str">
        <f t="shared" si="557"/>
        <v>High spender</v>
      </c>
      <c r="F1873" s="10">
        <f t="shared" si="551"/>
        <v>1.45650389313167E-2</v>
      </c>
      <c r="G1873" s="1">
        <v>0</v>
      </c>
      <c r="H1873" s="1">
        <v>0</v>
      </c>
      <c r="I1873" s="1">
        <v>92</v>
      </c>
      <c r="J1873" s="1">
        <v>342</v>
      </c>
      <c r="K1873" s="1">
        <v>51</v>
      </c>
      <c r="L1873" s="1">
        <v>936</v>
      </c>
      <c r="M1873" s="1">
        <v>207</v>
      </c>
      <c r="N1873" s="1">
        <v>35</v>
      </c>
      <c r="O1873" s="1">
        <v>26</v>
      </c>
      <c r="P1873" s="8">
        <f t="shared" si="558"/>
        <v>1597</v>
      </c>
      <c r="Q1873" s="10">
        <f t="shared" si="559"/>
        <v>0.21415153412648716</v>
      </c>
      <c r="R1873" s="10">
        <f t="shared" si="560"/>
        <v>3.1934877896055106E-2</v>
      </c>
      <c r="S1873" s="10">
        <f t="shared" si="561"/>
        <v>0.58609893550407011</v>
      </c>
      <c r="T1873" s="10">
        <f t="shared" si="562"/>
        <v>0.12961803381340012</v>
      </c>
      <c r="U1873" s="10">
        <f t="shared" si="563"/>
        <v>2.1916092673763307E-2</v>
      </c>
      <c r="V1873" s="10">
        <f t="shared" si="564"/>
        <v>1.6280525986224169E-2</v>
      </c>
      <c r="W1873" s="1">
        <v>1</v>
      </c>
      <c r="X1873" s="1">
        <v>5</v>
      </c>
      <c r="Y1873" s="1">
        <v>8</v>
      </c>
      <c r="Z1873" s="1">
        <v>12</v>
      </c>
      <c r="AA1873" s="8">
        <f t="shared" si="565"/>
        <v>26</v>
      </c>
      <c r="AB1873" s="10">
        <f t="shared" si="566"/>
        <v>3.8461538461538464E-2</v>
      </c>
      <c r="AC1873" s="10">
        <f t="shared" si="567"/>
        <v>0.19230769230769232</v>
      </c>
      <c r="AD1873" s="10">
        <f t="shared" si="568"/>
        <v>0.30769230769230771</v>
      </c>
      <c r="AE1873" s="10">
        <f t="shared" si="569"/>
        <v>0.46153846153846156</v>
      </c>
      <c r="AF1873" s="1">
        <v>3</v>
      </c>
      <c r="AG1873" s="1">
        <v>0</v>
      </c>
      <c r="AH1873" s="1">
        <v>0</v>
      </c>
      <c r="AI1873" s="1">
        <v>0</v>
      </c>
      <c r="AJ1873" s="1">
        <v>0</v>
      </c>
      <c r="AK1873" s="1">
        <v>1</v>
      </c>
      <c r="AL1873" s="1">
        <v>0</v>
      </c>
      <c r="AM1873" s="1">
        <v>0</v>
      </c>
      <c r="AN1873" s="1">
        <v>54</v>
      </c>
      <c r="AO1873" s="20" t="str">
        <f t="shared" si="552"/>
        <v>50-65</v>
      </c>
      <c r="AP1873" s="1">
        <v>2755</v>
      </c>
      <c r="AQ1873" s="1">
        <v>0</v>
      </c>
      <c r="AR1873" s="1">
        <v>1</v>
      </c>
      <c r="AS1873" s="1">
        <v>0</v>
      </c>
      <c r="AT1873" s="1">
        <v>0</v>
      </c>
      <c r="AU1873" s="1">
        <v>0</v>
      </c>
      <c r="AV1873" s="1">
        <v>0</v>
      </c>
      <c r="AW1873" s="1">
        <v>1</v>
      </c>
      <c r="AX1873" s="1">
        <v>0</v>
      </c>
      <c r="AY1873" s="1">
        <v>0</v>
      </c>
      <c r="AZ1873" s="1">
        <v>1545</v>
      </c>
      <c r="BA1873" s="23">
        <v>42094</v>
      </c>
      <c r="BB1873" s="25">
        <f t="shared" si="553"/>
        <v>3</v>
      </c>
      <c r="BC1873" s="25" t="str">
        <f t="shared" si="554"/>
        <v>March</v>
      </c>
      <c r="BD1873" s="25">
        <v>1</v>
      </c>
      <c r="BE1873" t="str">
        <f t="shared" si="555"/>
        <v>350,80398,High income,1171,High spender,0.0145650389313167,0,0,92,342,51,936,207,35,26,1597,0.214151534126487,0.0319348778960551,0.58609893550407,0.1296180338134,0.0219160926737633,0.0162805259862242,1,5,8,12,26,0.0384615384615385,0.192307692307692,0.307692307692308,0.461538461538462,3,0,0,0,0,1,0,0,54,50-65,2755,0,1,0,0,0,0,1,0,0,1545</v>
      </c>
    </row>
    <row r="1874" spans="1:57" ht="13.2" x14ac:dyDescent="0.25">
      <c r="A1874" s="8">
        <v>1710</v>
      </c>
      <c r="B1874" s="1">
        <v>78331</v>
      </c>
      <c r="C1874" s="8" t="str">
        <f t="shared" si="556"/>
        <v>High income</v>
      </c>
      <c r="D1874" s="31">
        <v>90</v>
      </c>
      <c r="E1874" s="34" t="str">
        <f t="shared" si="557"/>
        <v>Low spender</v>
      </c>
      <c r="F1874" s="10">
        <f t="shared" si="551"/>
        <v>1.1489703948628256E-3</v>
      </c>
      <c r="G1874" s="1">
        <v>0</v>
      </c>
      <c r="H1874" s="1">
        <v>1</v>
      </c>
      <c r="I1874" s="1">
        <v>97</v>
      </c>
      <c r="J1874" s="1">
        <v>756</v>
      </c>
      <c r="K1874" s="1">
        <v>138</v>
      </c>
      <c r="L1874" s="1">
        <v>354</v>
      </c>
      <c r="M1874" s="1">
        <v>160</v>
      </c>
      <c r="N1874" s="1">
        <v>169</v>
      </c>
      <c r="O1874" s="1">
        <v>61</v>
      </c>
      <c r="P1874" s="8">
        <f t="shared" si="558"/>
        <v>1638</v>
      </c>
      <c r="Q1874" s="10">
        <f t="shared" si="559"/>
        <v>0.46153846153846156</v>
      </c>
      <c r="R1874" s="10">
        <f t="shared" si="560"/>
        <v>8.4249084249084255E-2</v>
      </c>
      <c r="S1874" s="10">
        <f t="shared" si="561"/>
        <v>0.21611721611721613</v>
      </c>
      <c r="T1874" s="10">
        <f t="shared" si="562"/>
        <v>9.768009768009768E-2</v>
      </c>
      <c r="U1874" s="10">
        <f t="shared" si="563"/>
        <v>0.10317460317460317</v>
      </c>
      <c r="V1874" s="10">
        <f t="shared" si="564"/>
        <v>3.724053724053724E-2</v>
      </c>
      <c r="W1874" s="1">
        <v>2</v>
      </c>
      <c r="X1874" s="1">
        <v>10</v>
      </c>
      <c r="Y1874" s="1">
        <v>6</v>
      </c>
      <c r="Z1874" s="1">
        <v>7</v>
      </c>
      <c r="AA1874" s="8">
        <f t="shared" si="565"/>
        <v>25</v>
      </c>
      <c r="AB1874" s="10">
        <f t="shared" si="566"/>
        <v>0.08</v>
      </c>
      <c r="AC1874" s="10">
        <f t="shared" si="567"/>
        <v>0.4</v>
      </c>
      <c r="AD1874" s="10">
        <f t="shared" si="568"/>
        <v>0.24</v>
      </c>
      <c r="AE1874" s="10">
        <f t="shared" si="569"/>
        <v>0.28000000000000003</v>
      </c>
      <c r="AF1874" s="1">
        <v>4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62</v>
      </c>
      <c r="AO1874" s="20" t="str">
        <f t="shared" si="552"/>
        <v>50-65</v>
      </c>
      <c r="AP1874" s="1">
        <v>2316</v>
      </c>
      <c r="AQ1874" s="1">
        <v>1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1</v>
      </c>
      <c r="AX1874" s="1">
        <v>0</v>
      </c>
      <c r="AY1874" s="1">
        <v>0</v>
      </c>
      <c r="AZ1874" s="1">
        <v>1516</v>
      </c>
      <c r="BA1874" s="23">
        <v>42533</v>
      </c>
      <c r="BB1874" s="25">
        <f t="shared" si="553"/>
        <v>6</v>
      </c>
      <c r="BC1874" s="25" t="str">
        <f t="shared" si="554"/>
        <v>June</v>
      </c>
      <c r="BD1874" s="25">
        <v>1</v>
      </c>
      <c r="BE1874" t="str">
        <f t="shared" si="555"/>
        <v>1710,78331,High income,90,Low spender,0.00114897039486283,0,1,97,756,138,354,160,169,61,1638,0.461538461538462,0.0842490842490843,0.216117216117216,0.0976800976800977,0.103174603174603,0.0372405372405372,2,10,6,7,25,0.08,0.4,0.24,0.28,4,0,0,0,0,0,0,0,62,50-65,2316,1,0,0,0,0,0,1,0,0,1516</v>
      </c>
    </row>
    <row r="1875" spans="1:57" ht="13.2" x14ac:dyDescent="0.25">
      <c r="A1875" s="8">
        <v>235</v>
      </c>
      <c r="B1875" s="1">
        <v>71128</v>
      </c>
      <c r="C1875" s="8" t="str">
        <f t="shared" si="556"/>
        <v>High income</v>
      </c>
      <c r="D1875" s="31">
        <v>536</v>
      </c>
      <c r="E1875" s="34" t="str">
        <f t="shared" si="557"/>
        <v>Low spender</v>
      </c>
      <c r="F1875" s="10">
        <f t="shared" si="551"/>
        <v>7.5357102688111575E-3</v>
      </c>
      <c r="G1875" s="1">
        <v>1</v>
      </c>
      <c r="H1875" s="1">
        <v>0</v>
      </c>
      <c r="I1875" s="1">
        <v>80</v>
      </c>
      <c r="J1875" s="1">
        <v>958</v>
      </c>
      <c r="K1875" s="1">
        <v>159</v>
      </c>
      <c r="L1875" s="1">
        <v>447</v>
      </c>
      <c r="M1875" s="1">
        <v>20</v>
      </c>
      <c r="N1875" s="1">
        <v>0</v>
      </c>
      <c r="O1875" s="1">
        <v>31</v>
      </c>
      <c r="P1875" s="8">
        <f t="shared" si="558"/>
        <v>1615</v>
      </c>
      <c r="Q1875" s="10">
        <f t="shared" si="559"/>
        <v>0.59318885448916414</v>
      </c>
      <c r="R1875" s="10">
        <f t="shared" si="560"/>
        <v>9.845201238390093E-2</v>
      </c>
      <c r="S1875" s="10">
        <f t="shared" si="561"/>
        <v>0.27678018575851393</v>
      </c>
      <c r="T1875" s="10">
        <f t="shared" si="562"/>
        <v>1.238390092879257E-2</v>
      </c>
      <c r="U1875" s="10">
        <f t="shared" si="563"/>
        <v>0</v>
      </c>
      <c r="V1875" s="10">
        <f t="shared" si="564"/>
        <v>1.9195046439628483E-2</v>
      </c>
      <c r="W1875" s="1">
        <v>3</v>
      </c>
      <c r="X1875" s="1">
        <v>2</v>
      </c>
      <c r="Y1875" s="1">
        <v>10</v>
      </c>
      <c r="Z1875" s="1">
        <v>12</v>
      </c>
      <c r="AA1875" s="8">
        <f t="shared" si="565"/>
        <v>27</v>
      </c>
      <c r="AB1875" s="10">
        <f t="shared" si="566"/>
        <v>0.1111111111111111</v>
      </c>
      <c r="AC1875" s="10">
        <f t="shared" si="567"/>
        <v>7.407407407407407E-2</v>
      </c>
      <c r="AD1875" s="10">
        <f t="shared" si="568"/>
        <v>0.37037037037037035</v>
      </c>
      <c r="AE1875" s="10">
        <f t="shared" si="569"/>
        <v>0.44444444444444442</v>
      </c>
      <c r="AF1875" s="1">
        <v>7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47</v>
      </c>
      <c r="AO1875" s="20" t="str">
        <f t="shared" si="552"/>
        <v>36-50</v>
      </c>
      <c r="AP1875" s="1">
        <v>2790</v>
      </c>
      <c r="AQ1875" s="1">
        <v>1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1</v>
      </c>
      <c r="AX1875" s="1">
        <v>0</v>
      </c>
      <c r="AY1875" s="1">
        <v>0</v>
      </c>
      <c r="AZ1875" s="1">
        <v>1553</v>
      </c>
      <c r="BA1875" s="23">
        <v>42059</v>
      </c>
      <c r="BB1875" s="25">
        <f t="shared" si="553"/>
        <v>2</v>
      </c>
      <c r="BC1875" s="25" t="str">
        <f t="shared" si="554"/>
        <v>February</v>
      </c>
      <c r="BD1875" s="25">
        <v>1</v>
      </c>
      <c r="BE1875" t="str">
        <f t="shared" si="555"/>
        <v>235,71128,High income,536,Low spender,0.00753571026881116,1,0,80,958,159,447,20,0,31,1615,0.593188854489164,0.0984520123839009,0.276780185758514,0.0123839009287926,0,0.0191950464396285,3,2,10,12,27,0.111111111111111,0.0740740740740741,0.37037037037037,0.444444444444444,7,0,0,0,0,0,0,0,47,36-50,2790,1,0,0,0,0,0,1,0,0,1553</v>
      </c>
    </row>
    <row r="1876" spans="1:57" ht="13.2" x14ac:dyDescent="0.25">
      <c r="A1876" s="8">
        <v>616</v>
      </c>
      <c r="B1876" s="1">
        <v>61416</v>
      </c>
      <c r="C1876" s="8" t="str">
        <f t="shared" si="556"/>
        <v>High income</v>
      </c>
      <c r="D1876" s="31">
        <v>122</v>
      </c>
      <c r="E1876" s="34" t="str">
        <f t="shared" si="557"/>
        <v>Low spender</v>
      </c>
      <c r="F1876" s="10">
        <f t="shared" si="551"/>
        <v>1.9864530415526897E-3</v>
      </c>
      <c r="G1876" s="1">
        <v>0</v>
      </c>
      <c r="H1876" s="1">
        <v>0</v>
      </c>
      <c r="I1876" s="1">
        <v>25</v>
      </c>
      <c r="J1876" s="1">
        <v>848</v>
      </c>
      <c r="K1876" s="1">
        <v>154</v>
      </c>
      <c r="L1876" s="1">
        <v>323</v>
      </c>
      <c r="M1876" s="1">
        <v>201</v>
      </c>
      <c r="N1876" s="1">
        <v>61</v>
      </c>
      <c r="O1876" s="1">
        <v>78</v>
      </c>
      <c r="P1876" s="8">
        <f t="shared" si="558"/>
        <v>1665</v>
      </c>
      <c r="Q1876" s="10">
        <f t="shared" si="559"/>
        <v>0.50930930930930929</v>
      </c>
      <c r="R1876" s="10">
        <f t="shared" si="560"/>
        <v>9.2492492492492487E-2</v>
      </c>
      <c r="S1876" s="10">
        <f t="shared" si="561"/>
        <v>0.193993993993994</v>
      </c>
      <c r="T1876" s="10">
        <f t="shared" si="562"/>
        <v>0.12072072072072072</v>
      </c>
      <c r="U1876" s="10">
        <f t="shared" si="563"/>
        <v>3.6636636636636639E-2</v>
      </c>
      <c r="V1876" s="10">
        <f t="shared" si="564"/>
        <v>4.6846846846846847E-2</v>
      </c>
      <c r="W1876" s="1">
        <v>1</v>
      </c>
      <c r="X1876" s="1">
        <v>10</v>
      </c>
      <c r="Y1876" s="1">
        <v>3</v>
      </c>
      <c r="Z1876" s="1">
        <v>10</v>
      </c>
      <c r="AA1876" s="8">
        <f t="shared" si="565"/>
        <v>24</v>
      </c>
      <c r="AB1876" s="10">
        <f t="shared" si="566"/>
        <v>4.1666666666666664E-2</v>
      </c>
      <c r="AC1876" s="10">
        <f t="shared" si="567"/>
        <v>0.41666666666666669</v>
      </c>
      <c r="AD1876" s="10">
        <f t="shared" si="568"/>
        <v>0.125</v>
      </c>
      <c r="AE1876" s="10">
        <f t="shared" si="569"/>
        <v>0.41666666666666669</v>
      </c>
      <c r="AF1876" s="1">
        <v>6</v>
      </c>
      <c r="AG1876" s="1">
        <v>0</v>
      </c>
      <c r="AH1876" s="1">
        <v>0</v>
      </c>
      <c r="AI1876" s="1">
        <v>1</v>
      </c>
      <c r="AJ1876" s="1">
        <v>0</v>
      </c>
      <c r="AK1876" s="1">
        <v>0</v>
      </c>
      <c r="AL1876" s="1">
        <v>0</v>
      </c>
      <c r="AM1876" s="1">
        <v>0</v>
      </c>
      <c r="AN1876" s="1">
        <v>38</v>
      </c>
      <c r="AO1876" s="20" t="str">
        <f t="shared" si="552"/>
        <v>36-50</v>
      </c>
      <c r="AP1876" s="1">
        <v>2665</v>
      </c>
      <c r="AQ1876" s="1">
        <v>0</v>
      </c>
      <c r="AR1876" s="1">
        <v>0</v>
      </c>
      <c r="AS1876" s="1">
        <v>0</v>
      </c>
      <c r="AT1876" s="1">
        <v>1</v>
      </c>
      <c r="AU1876" s="1">
        <v>0</v>
      </c>
      <c r="AV1876" s="1">
        <v>0</v>
      </c>
      <c r="AW1876" s="1">
        <v>1</v>
      </c>
      <c r="AX1876" s="1">
        <v>0</v>
      </c>
      <c r="AY1876" s="1">
        <v>0</v>
      </c>
      <c r="AZ1876" s="1">
        <v>1509</v>
      </c>
      <c r="BA1876" s="23">
        <v>42184</v>
      </c>
      <c r="BB1876" s="25">
        <f t="shared" si="553"/>
        <v>6</v>
      </c>
      <c r="BC1876" s="25" t="str">
        <f t="shared" si="554"/>
        <v>June</v>
      </c>
      <c r="BD1876" s="25">
        <v>1</v>
      </c>
      <c r="BE1876" t="str">
        <f t="shared" si="555"/>
        <v>616,61416,High income,122,Low spender,0.00198645304155269,0,0,25,848,154,323,201,61,78,1665,0.509309309309309,0.0924924924924925,0.193993993993994,0.120720720720721,0.0366366366366366,0.0468468468468468,1,10,3,10,24,0.0416666666666667,0.416666666666667,0.125,0.416666666666667,6,0,0,1,0,0,0,0,38,36-50,2665,0,0,0,1,0,0,1,0,0,1509</v>
      </c>
    </row>
    <row r="1877" spans="1:57" ht="13.2" x14ac:dyDescent="0.25">
      <c r="A1877" s="8">
        <v>1839</v>
      </c>
      <c r="B1877" s="1">
        <v>73705</v>
      </c>
      <c r="C1877" s="8" t="str">
        <f t="shared" si="556"/>
        <v>High income</v>
      </c>
      <c r="D1877" s="31">
        <v>59</v>
      </c>
      <c r="E1877" s="34" t="str">
        <f t="shared" si="557"/>
        <v>Low spender</v>
      </c>
      <c r="F1877" s="10">
        <f t="shared" si="551"/>
        <v>8.0048843362051419E-4</v>
      </c>
      <c r="G1877" s="1">
        <v>0</v>
      </c>
      <c r="H1877" s="1">
        <v>2</v>
      </c>
      <c r="I1877" s="1">
        <v>86</v>
      </c>
      <c r="J1877" s="1">
        <v>612</v>
      </c>
      <c r="K1877" s="1">
        <v>91</v>
      </c>
      <c r="L1877" s="1">
        <v>520</v>
      </c>
      <c r="M1877" s="1">
        <v>258</v>
      </c>
      <c r="N1877" s="1">
        <v>107</v>
      </c>
      <c r="O1877" s="1">
        <v>107</v>
      </c>
      <c r="P1877" s="8">
        <f t="shared" si="558"/>
        <v>1695</v>
      </c>
      <c r="Q1877" s="10">
        <f t="shared" si="559"/>
        <v>0.36106194690265486</v>
      </c>
      <c r="R1877" s="10">
        <f t="shared" si="560"/>
        <v>5.3687315634218288E-2</v>
      </c>
      <c r="S1877" s="10">
        <f t="shared" si="561"/>
        <v>0.30678466076696165</v>
      </c>
      <c r="T1877" s="10">
        <f t="shared" si="562"/>
        <v>0.15221238938053097</v>
      </c>
      <c r="U1877" s="10">
        <f t="shared" si="563"/>
        <v>6.3126843657817108E-2</v>
      </c>
      <c r="V1877" s="10">
        <f t="shared" si="564"/>
        <v>6.3126843657817108E-2</v>
      </c>
      <c r="W1877" s="1">
        <v>2</v>
      </c>
      <c r="X1877" s="1">
        <v>9</v>
      </c>
      <c r="Y1877" s="1">
        <v>6</v>
      </c>
      <c r="Z1877" s="1">
        <v>8</v>
      </c>
      <c r="AA1877" s="8">
        <f t="shared" si="565"/>
        <v>25</v>
      </c>
      <c r="AB1877" s="10">
        <f t="shared" si="566"/>
        <v>0.08</v>
      </c>
      <c r="AC1877" s="10">
        <f t="shared" si="567"/>
        <v>0.36</v>
      </c>
      <c r="AD1877" s="10">
        <f t="shared" si="568"/>
        <v>0.24</v>
      </c>
      <c r="AE1877" s="10">
        <f t="shared" si="569"/>
        <v>0.32</v>
      </c>
      <c r="AF1877" s="1">
        <v>5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69</v>
      </c>
      <c r="AO1877" s="20" t="str">
        <f t="shared" si="552"/>
        <v>66+</v>
      </c>
      <c r="AP1877" s="1">
        <v>2275</v>
      </c>
      <c r="AQ1877" s="1">
        <v>0</v>
      </c>
      <c r="AR1877" s="1">
        <v>0</v>
      </c>
      <c r="AS1877" s="1">
        <v>0</v>
      </c>
      <c r="AT1877" s="1">
        <v>0</v>
      </c>
      <c r="AU1877" s="1">
        <v>1</v>
      </c>
      <c r="AV1877" s="1">
        <v>0</v>
      </c>
      <c r="AW1877" s="1">
        <v>0</v>
      </c>
      <c r="AX1877" s="1">
        <v>1</v>
      </c>
      <c r="AY1877" s="1">
        <v>0</v>
      </c>
      <c r="AZ1877" s="1">
        <v>1481</v>
      </c>
      <c r="BA1877" s="23">
        <v>42574</v>
      </c>
      <c r="BB1877" s="25">
        <f t="shared" si="553"/>
        <v>7</v>
      </c>
      <c r="BC1877" s="25" t="str">
        <f t="shared" si="554"/>
        <v>July</v>
      </c>
      <c r="BD1877" s="25">
        <v>1</v>
      </c>
      <c r="BE1877" t="str">
        <f t="shared" si="555"/>
        <v>1839,73705,High income,59,Low spender,0.000800488433620514,0,2,86,612,91,520,258,107,107,1695,0.361061946902655,0.0536873156342183,0.306784660766962,0.152212389380531,0.0631268436578171,0.0631268436578171,2,9,6,8,25,0.08,0.36,0.24,0.32,5,0,0,0,0,0,0,0,69,66+,2275,0,0,0,0,1,0,0,1,0,1481</v>
      </c>
    </row>
    <row r="1878" spans="1:57" ht="13.2" x14ac:dyDescent="0.25">
      <c r="A1878" s="8">
        <v>1524</v>
      </c>
      <c r="B1878" s="1">
        <v>83790</v>
      </c>
      <c r="C1878" s="8" t="str">
        <f t="shared" si="556"/>
        <v>High income</v>
      </c>
      <c r="D1878" s="31">
        <v>28</v>
      </c>
      <c r="E1878" s="34" t="str">
        <f t="shared" si="557"/>
        <v>Low spender</v>
      </c>
      <c r="F1878" s="10">
        <f t="shared" si="551"/>
        <v>3.3416875522138681E-4</v>
      </c>
      <c r="G1878" s="1">
        <v>0</v>
      </c>
      <c r="H1878" s="1">
        <v>0</v>
      </c>
      <c r="I1878" s="1">
        <v>81</v>
      </c>
      <c r="J1878" s="1">
        <v>1076</v>
      </c>
      <c r="K1878" s="1">
        <v>16</v>
      </c>
      <c r="L1878" s="1">
        <v>417</v>
      </c>
      <c r="M1878" s="1">
        <v>42</v>
      </c>
      <c r="N1878" s="1">
        <v>48</v>
      </c>
      <c r="O1878" s="1">
        <v>16</v>
      </c>
      <c r="P1878" s="8">
        <f t="shared" si="558"/>
        <v>1615</v>
      </c>
      <c r="Q1878" s="10">
        <f t="shared" si="559"/>
        <v>0.66625386996904024</v>
      </c>
      <c r="R1878" s="10">
        <f t="shared" si="560"/>
        <v>9.9071207430340563E-3</v>
      </c>
      <c r="S1878" s="10">
        <f t="shared" si="561"/>
        <v>0.25820433436532508</v>
      </c>
      <c r="T1878" s="10">
        <f t="shared" si="562"/>
        <v>2.6006191950464396E-2</v>
      </c>
      <c r="U1878" s="10">
        <f t="shared" si="563"/>
        <v>2.9721362229102165E-2</v>
      </c>
      <c r="V1878" s="10">
        <f t="shared" si="564"/>
        <v>9.9071207430340563E-3</v>
      </c>
      <c r="W1878" s="1">
        <v>1</v>
      </c>
      <c r="X1878" s="1">
        <v>8</v>
      </c>
      <c r="Y1878" s="1">
        <v>10</v>
      </c>
      <c r="Z1878" s="1">
        <v>6</v>
      </c>
      <c r="AA1878" s="8">
        <f t="shared" si="565"/>
        <v>25</v>
      </c>
      <c r="AB1878" s="10">
        <f t="shared" si="566"/>
        <v>0.04</v>
      </c>
      <c r="AC1878" s="10">
        <f t="shared" si="567"/>
        <v>0.32</v>
      </c>
      <c r="AD1878" s="10">
        <f t="shared" si="568"/>
        <v>0.4</v>
      </c>
      <c r="AE1878" s="10">
        <f t="shared" si="569"/>
        <v>0.24</v>
      </c>
      <c r="AF1878" s="1">
        <v>3</v>
      </c>
      <c r="AG1878" s="1">
        <v>0</v>
      </c>
      <c r="AH1878" s="1">
        <v>0</v>
      </c>
      <c r="AI1878" s="1">
        <v>0</v>
      </c>
      <c r="AJ1878" s="1">
        <v>1</v>
      </c>
      <c r="AK1878" s="1">
        <v>1</v>
      </c>
      <c r="AL1878" s="1">
        <v>0</v>
      </c>
      <c r="AM1878" s="1">
        <v>0</v>
      </c>
      <c r="AN1878" s="1">
        <v>72</v>
      </c>
      <c r="AO1878" s="20" t="str">
        <f t="shared" si="552"/>
        <v>66+</v>
      </c>
      <c r="AP1878" s="1">
        <v>2385</v>
      </c>
      <c r="AQ1878" s="1">
        <v>0</v>
      </c>
      <c r="AR1878" s="1">
        <v>1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1</v>
      </c>
      <c r="AY1878" s="1">
        <v>0</v>
      </c>
      <c r="AZ1878" s="1">
        <v>1583</v>
      </c>
      <c r="BA1878" s="23">
        <v>42464</v>
      </c>
      <c r="BB1878" s="25">
        <f t="shared" si="553"/>
        <v>4</v>
      </c>
      <c r="BC1878" s="25" t="str">
        <f t="shared" si="554"/>
        <v>April</v>
      </c>
      <c r="BD1878" s="25">
        <v>1</v>
      </c>
      <c r="BE1878" t="str">
        <f t="shared" si="555"/>
        <v>1524,83790,High income,28,Low spender,0.000334168755221387,0,0,81,1076,16,417,42,48,16,1615,0.66625386996904,0.00990712074303406,0.258204334365325,0.0260061919504644,0.0297213622291022,0.00990712074303406,1,8,10,6,25,0.04,0.32,0.4,0.24,3,0,0,0,1,1,0,0,72,66+,2385,0,1,0,0,0,0,0,1,0,1583</v>
      </c>
    </row>
    <row r="1879" spans="1:57" ht="13.2" x14ac:dyDescent="0.25">
      <c r="A1879" s="8">
        <v>2182</v>
      </c>
      <c r="B1879" s="1">
        <v>79419</v>
      </c>
      <c r="C1879" s="8" t="str">
        <f t="shared" si="556"/>
        <v>High income</v>
      </c>
      <c r="D1879" s="31">
        <v>16</v>
      </c>
      <c r="E1879" s="34" t="str">
        <f t="shared" si="557"/>
        <v>Low spender</v>
      </c>
      <c r="F1879" s="10">
        <f t="shared" si="551"/>
        <v>2.0146312595222806E-4</v>
      </c>
      <c r="G1879" s="1">
        <v>0</v>
      </c>
      <c r="H1879" s="1">
        <v>0</v>
      </c>
      <c r="I1879" s="1">
        <v>96</v>
      </c>
      <c r="J1879" s="1">
        <v>751</v>
      </c>
      <c r="K1879" s="1">
        <v>127</v>
      </c>
      <c r="L1879" s="1">
        <v>687</v>
      </c>
      <c r="M1879" s="1">
        <v>20</v>
      </c>
      <c r="N1879" s="1">
        <v>15</v>
      </c>
      <c r="O1879" s="1">
        <v>31</v>
      </c>
      <c r="P1879" s="8">
        <f t="shared" si="558"/>
        <v>1631</v>
      </c>
      <c r="Q1879" s="10">
        <f t="shared" si="559"/>
        <v>0.46045370938074803</v>
      </c>
      <c r="R1879" s="10">
        <f t="shared" si="560"/>
        <v>7.7866339668914777E-2</v>
      </c>
      <c r="S1879" s="10">
        <f t="shared" si="561"/>
        <v>0.4212139791538933</v>
      </c>
      <c r="T1879" s="10">
        <f t="shared" si="562"/>
        <v>1.2262415695892091E-2</v>
      </c>
      <c r="U1879" s="10">
        <f t="shared" si="563"/>
        <v>9.1968117719190678E-3</v>
      </c>
      <c r="V1879" s="10">
        <f t="shared" si="564"/>
        <v>1.9006744328632742E-2</v>
      </c>
      <c r="W1879" s="1">
        <v>1</v>
      </c>
      <c r="X1879" s="1">
        <v>4</v>
      </c>
      <c r="Y1879" s="1">
        <v>6</v>
      </c>
      <c r="Z1879" s="1">
        <v>4</v>
      </c>
      <c r="AA1879" s="8">
        <f t="shared" si="565"/>
        <v>15</v>
      </c>
      <c r="AB1879" s="10">
        <f t="shared" si="566"/>
        <v>6.6666666666666666E-2</v>
      </c>
      <c r="AC1879" s="10">
        <f t="shared" si="567"/>
        <v>0.26666666666666666</v>
      </c>
      <c r="AD1879" s="10">
        <f t="shared" si="568"/>
        <v>0.4</v>
      </c>
      <c r="AE1879" s="10">
        <f t="shared" si="569"/>
        <v>0.26666666666666666</v>
      </c>
      <c r="AF1879" s="1">
        <v>2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50</v>
      </c>
      <c r="AO1879" s="20" t="str">
        <f t="shared" si="552"/>
        <v>36-50</v>
      </c>
      <c r="AP1879" s="1">
        <v>2166</v>
      </c>
      <c r="AQ1879" s="1">
        <v>0</v>
      </c>
      <c r="AR1879" s="1">
        <v>0</v>
      </c>
      <c r="AS1879" s="1">
        <v>0</v>
      </c>
      <c r="AT1879" s="1">
        <v>1</v>
      </c>
      <c r="AU1879" s="1">
        <v>0</v>
      </c>
      <c r="AV1879" s="1">
        <v>0</v>
      </c>
      <c r="AW1879" s="1">
        <v>0</v>
      </c>
      <c r="AX1879" s="1">
        <v>1</v>
      </c>
      <c r="AY1879" s="1">
        <v>0</v>
      </c>
      <c r="AZ1879" s="1">
        <v>1569</v>
      </c>
      <c r="BA1879" s="23">
        <v>42683</v>
      </c>
      <c r="BB1879" s="25">
        <f t="shared" si="553"/>
        <v>11</v>
      </c>
      <c r="BC1879" s="25" t="str">
        <f t="shared" si="554"/>
        <v>November</v>
      </c>
      <c r="BD1879" s="25">
        <v>1</v>
      </c>
      <c r="BE1879" t="str">
        <f t="shared" si="555"/>
        <v>2182,79419,High income,16,Low spender,0.000201463125952228,0,0,96,751,127,687,20,15,31,1631,0.460453709380748,0.0778663396689148,0.421213979153893,0.0122624156958921,0.00919681177191907,0.0190067443286327,1,4,6,4,15,0.0666666666666667,0.266666666666667,0.4,0.266666666666667,2,0,0,0,0,0,0,0,50,36-50,2166,0,0,0,1,0,0,0,1,0,1569</v>
      </c>
    </row>
    <row r="1880" spans="1:57" ht="13.2" x14ac:dyDescent="0.25">
      <c r="A1880" s="8">
        <v>906</v>
      </c>
      <c r="B1880" s="1">
        <v>93404</v>
      </c>
      <c r="C1880" s="8" t="str">
        <f t="shared" si="556"/>
        <v>High income</v>
      </c>
      <c r="D1880" s="31">
        <v>25</v>
      </c>
      <c r="E1880" s="34" t="str">
        <f t="shared" si="557"/>
        <v>Low spender</v>
      </c>
      <c r="F1880" s="10">
        <f t="shared" si="551"/>
        <v>2.6765449017172714E-4</v>
      </c>
      <c r="G1880" s="1">
        <v>1</v>
      </c>
      <c r="H1880" s="1">
        <v>2</v>
      </c>
      <c r="I1880" s="1">
        <v>97</v>
      </c>
      <c r="J1880" s="1">
        <v>1279</v>
      </c>
      <c r="K1880" s="1">
        <v>15</v>
      </c>
      <c r="L1880" s="1">
        <v>287</v>
      </c>
      <c r="M1880" s="1">
        <v>20</v>
      </c>
      <c r="N1880" s="1">
        <v>0</v>
      </c>
      <c r="O1880" s="1">
        <v>15</v>
      </c>
      <c r="P1880" s="8">
        <f t="shared" si="558"/>
        <v>1616</v>
      </c>
      <c r="Q1880" s="10">
        <f t="shared" si="559"/>
        <v>0.79146039603960394</v>
      </c>
      <c r="R1880" s="10">
        <f t="shared" si="560"/>
        <v>9.2821782178217817E-3</v>
      </c>
      <c r="S1880" s="10">
        <f t="shared" si="561"/>
        <v>0.17759900990099009</v>
      </c>
      <c r="T1880" s="10">
        <f t="shared" si="562"/>
        <v>1.2376237623762377E-2</v>
      </c>
      <c r="U1880" s="10">
        <f t="shared" si="563"/>
        <v>0</v>
      </c>
      <c r="V1880" s="10">
        <f t="shared" si="564"/>
        <v>9.2821782178217817E-3</v>
      </c>
      <c r="W1880" s="1">
        <v>3</v>
      </c>
      <c r="X1880" s="1">
        <v>3</v>
      </c>
      <c r="Y1880" s="1">
        <v>4</v>
      </c>
      <c r="Z1880" s="1">
        <v>7</v>
      </c>
      <c r="AA1880" s="8">
        <f t="shared" si="565"/>
        <v>17</v>
      </c>
      <c r="AB1880" s="10">
        <f t="shared" si="566"/>
        <v>0.17647058823529413</v>
      </c>
      <c r="AC1880" s="10">
        <f t="shared" si="567"/>
        <v>0.17647058823529413</v>
      </c>
      <c r="AD1880" s="10">
        <f t="shared" si="568"/>
        <v>0.23529411764705882</v>
      </c>
      <c r="AE1880" s="10">
        <f t="shared" si="569"/>
        <v>0.41176470588235292</v>
      </c>
      <c r="AF1880" s="1">
        <v>5</v>
      </c>
      <c r="AG1880" s="1">
        <v>0</v>
      </c>
      <c r="AH1880" s="1">
        <v>0</v>
      </c>
      <c r="AI1880" s="1">
        <v>0</v>
      </c>
      <c r="AJ1880" s="1">
        <v>1</v>
      </c>
      <c r="AK1880" s="1">
        <v>1</v>
      </c>
      <c r="AL1880" s="1">
        <v>0</v>
      </c>
      <c r="AM1880" s="1">
        <v>0</v>
      </c>
      <c r="AN1880" s="1">
        <v>66</v>
      </c>
      <c r="AO1880" s="20" t="str">
        <f t="shared" si="552"/>
        <v>66+</v>
      </c>
      <c r="AP1880" s="1">
        <v>2577</v>
      </c>
      <c r="AQ1880" s="1">
        <v>0</v>
      </c>
      <c r="AR1880" s="1">
        <v>1</v>
      </c>
      <c r="AS1880" s="1">
        <v>0</v>
      </c>
      <c r="AT1880" s="1">
        <v>0</v>
      </c>
      <c r="AU1880" s="1">
        <v>0</v>
      </c>
      <c r="AV1880" s="1">
        <v>0</v>
      </c>
      <c r="AW1880" s="1">
        <v>1</v>
      </c>
      <c r="AX1880" s="1">
        <v>0</v>
      </c>
      <c r="AY1880" s="1">
        <v>0</v>
      </c>
      <c r="AZ1880" s="1">
        <v>1586</v>
      </c>
      <c r="BA1880" s="23">
        <v>42272</v>
      </c>
      <c r="BB1880" s="25">
        <f t="shared" si="553"/>
        <v>9</v>
      </c>
      <c r="BC1880" s="25" t="str">
        <f t="shared" si="554"/>
        <v>September</v>
      </c>
      <c r="BD1880" s="25">
        <v>1</v>
      </c>
      <c r="BE1880" t="str">
        <f t="shared" si="555"/>
        <v>906,93404,High income,25,Low spender,0.000267654490171727,1,2,97,1279,15,287,20,0,15,1616,0.791460396039604,0.00928217821782178,0.17759900990099,0.0123762376237624,0,0.00928217821782178,3,3,4,7,17,0.176470588235294,0.176470588235294,0.235294117647059,0.411764705882353,5,0,0,0,1,1,0,0,66,66+,2577,0,1,0,0,0,0,1,0,0,1586</v>
      </c>
    </row>
    <row r="1881" spans="1:57" ht="13.2" x14ac:dyDescent="0.25">
      <c r="A1881" s="8">
        <v>2015</v>
      </c>
      <c r="B1881" s="1">
        <v>90247</v>
      </c>
      <c r="C1881" s="8" t="str">
        <f t="shared" si="556"/>
        <v>High income</v>
      </c>
      <c r="D1881" s="31">
        <v>29</v>
      </c>
      <c r="E1881" s="34" t="str">
        <f t="shared" si="557"/>
        <v>Low spender</v>
      </c>
      <c r="F1881" s="10">
        <f t="shared" si="551"/>
        <v>3.2134032156193559E-4</v>
      </c>
      <c r="G1881" s="1">
        <v>0</v>
      </c>
      <c r="H1881" s="1">
        <v>0</v>
      </c>
      <c r="I1881" s="1">
        <v>27</v>
      </c>
      <c r="J1881" s="1">
        <v>1184</v>
      </c>
      <c r="K1881" s="1">
        <v>32</v>
      </c>
      <c r="L1881" s="1">
        <v>352</v>
      </c>
      <c r="M1881" s="1">
        <v>21</v>
      </c>
      <c r="N1881" s="1">
        <v>16</v>
      </c>
      <c r="O1881" s="1">
        <v>16</v>
      </c>
      <c r="P1881" s="8">
        <f t="shared" si="558"/>
        <v>1621</v>
      </c>
      <c r="Q1881" s="10">
        <f t="shared" si="559"/>
        <v>0.73041332510795809</v>
      </c>
      <c r="R1881" s="10">
        <f t="shared" si="560"/>
        <v>1.9740900678593461E-2</v>
      </c>
      <c r="S1881" s="10">
        <f t="shared" si="561"/>
        <v>0.21714990746452806</v>
      </c>
      <c r="T1881" s="10">
        <f t="shared" si="562"/>
        <v>1.2954966070326958E-2</v>
      </c>
      <c r="U1881" s="10">
        <f t="shared" si="563"/>
        <v>9.8704503392967307E-3</v>
      </c>
      <c r="V1881" s="10">
        <f t="shared" si="564"/>
        <v>9.8704503392967307E-3</v>
      </c>
      <c r="W1881" s="1">
        <v>1</v>
      </c>
      <c r="X1881" s="1">
        <v>3</v>
      </c>
      <c r="Y1881" s="1">
        <v>4</v>
      </c>
      <c r="Z1881" s="1">
        <v>7</v>
      </c>
      <c r="AA1881" s="8">
        <f t="shared" si="565"/>
        <v>15</v>
      </c>
      <c r="AB1881" s="10">
        <f t="shared" si="566"/>
        <v>6.6666666666666666E-2</v>
      </c>
      <c r="AC1881" s="10">
        <f t="shared" si="567"/>
        <v>0.2</v>
      </c>
      <c r="AD1881" s="10">
        <f t="shared" si="568"/>
        <v>0.26666666666666666</v>
      </c>
      <c r="AE1881" s="10">
        <f t="shared" si="569"/>
        <v>0.46666666666666667</v>
      </c>
      <c r="AF1881" s="1">
        <v>1</v>
      </c>
      <c r="AG1881" s="1">
        <v>1</v>
      </c>
      <c r="AH1881" s="1">
        <v>0</v>
      </c>
      <c r="AI1881" s="1">
        <v>0</v>
      </c>
      <c r="AJ1881" s="1">
        <v>1</v>
      </c>
      <c r="AK1881" s="1">
        <v>1</v>
      </c>
      <c r="AL1881" s="1">
        <v>0</v>
      </c>
      <c r="AM1881" s="1">
        <v>1</v>
      </c>
      <c r="AN1881" s="1">
        <v>32</v>
      </c>
      <c r="AO1881" s="20" t="str">
        <f t="shared" si="552"/>
        <v>24-35</v>
      </c>
      <c r="AP1881" s="1">
        <v>2220</v>
      </c>
      <c r="AQ1881" s="1">
        <v>0</v>
      </c>
      <c r="AR1881" s="1">
        <v>0</v>
      </c>
      <c r="AS1881" s="1">
        <v>1</v>
      </c>
      <c r="AT1881" s="1">
        <v>0</v>
      </c>
      <c r="AU1881" s="1">
        <v>0</v>
      </c>
      <c r="AV1881" s="1">
        <v>0</v>
      </c>
      <c r="AW1881" s="1">
        <v>0</v>
      </c>
      <c r="AX1881" s="1">
        <v>1</v>
      </c>
      <c r="AY1881" s="1">
        <v>0</v>
      </c>
      <c r="AZ1881" s="1">
        <v>1589</v>
      </c>
      <c r="BA1881" s="23">
        <v>42629</v>
      </c>
      <c r="BB1881" s="25">
        <f t="shared" si="553"/>
        <v>9</v>
      </c>
      <c r="BC1881" s="25" t="str">
        <f t="shared" si="554"/>
        <v>September</v>
      </c>
      <c r="BD1881" s="25">
        <v>1</v>
      </c>
      <c r="BE1881" t="str">
        <f t="shared" si="555"/>
        <v>2015,90247,High income,29,Low spender,0.000321340321561936,0,0,27,1184,32,352,21,16,16,1621,0.730413325107958,0.0197409006785935,0.217149907464528,0.012954966070327,0.00987045033929673,0.00987045033929673,1,3,4,7,15,0.0666666666666667,0.2,0.266666666666667,0.466666666666667,1,1,0,0,1,1,0,1,32,24-35,2220,0,0,1,0,0,0,0,1,0,1589</v>
      </c>
    </row>
    <row r="1882" spans="1:57" ht="13.2" x14ac:dyDescent="0.25">
      <c r="A1882" s="8">
        <v>1926</v>
      </c>
      <c r="B1882" s="1">
        <v>90933</v>
      </c>
      <c r="C1882" s="8" t="str">
        <f t="shared" si="556"/>
        <v>High income</v>
      </c>
      <c r="D1882" s="31">
        <v>649</v>
      </c>
      <c r="E1882" s="34" t="str">
        <f t="shared" si="557"/>
        <v>High spender</v>
      </c>
      <c r="F1882" s="10">
        <f t="shared" si="551"/>
        <v>7.1371229366676567E-3</v>
      </c>
      <c r="G1882" s="1">
        <v>0</v>
      </c>
      <c r="H1882" s="1">
        <v>0</v>
      </c>
      <c r="I1882" s="1">
        <v>90</v>
      </c>
      <c r="J1882" s="1">
        <v>1020</v>
      </c>
      <c r="K1882" s="1">
        <v>31</v>
      </c>
      <c r="L1882" s="1">
        <v>430</v>
      </c>
      <c r="M1882" s="1">
        <v>62</v>
      </c>
      <c r="N1882" s="1">
        <v>63</v>
      </c>
      <c r="O1882" s="1">
        <v>79</v>
      </c>
      <c r="P1882" s="8">
        <f t="shared" si="558"/>
        <v>1685</v>
      </c>
      <c r="Q1882" s="10">
        <f t="shared" si="559"/>
        <v>0.60534124629080122</v>
      </c>
      <c r="R1882" s="10">
        <f t="shared" si="560"/>
        <v>1.8397626112759646E-2</v>
      </c>
      <c r="S1882" s="10">
        <f t="shared" si="561"/>
        <v>0.25519287833827892</v>
      </c>
      <c r="T1882" s="10">
        <f t="shared" si="562"/>
        <v>3.6795252225519291E-2</v>
      </c>
      <c r="U1882" s="10">
        <f t="shared" si="563"/>
        <v>3.7388724035608306E-2</v>
      </c>
      <c r="V1882" s="10">
        <f t="shared" si="564"/>
        <v>4.6884272997032642E-2</v>
      </c>
      <c r="W1882" s="1">
        <v>1</v>
      </c>
      <c r="X1882" s="1">
        <v>4</v>
      </c>
      <c r="Y1882" s="1">
        <v>6</v>
      </c>
      <c r="Z1882" s="1">
        <v>4</v>
      </c>
      <c r="AA1882" s="8">
        <f t="shared" si="565"/>
        <v>15</v>
      </c>
      <c r="AB1882" s="10">
        <f t="shared" si="566"/>
        <v>6.6666666666666666E-2</v>
      </c>
      <c r="AC1882" s="10">
        <f t="shared" si="567"/>
        <v>0.26666666666666666</v>
      </c>
      <c r="AD1882" s="10">
        <f t="shared" si="568"/>
        <v>0.4</v>
      </c>
      <c r="AE1882" s="10">
        <f t="shared" si="569"/>
        <v>0.26666666666666666</v>
      </c>
      <c r="AF1882" s="1">
        <v>1</v>
      </c>
      <c r="AG1882" s="1">
        <v>0</v>
      </c>
      <c r="AH1882" s="1">
        <v>0</v>
      </c>
      <c r="AI1882" s="1">
        <v>0</v>
      </c>
      <c r="AJ1882" s="1">
        <v>0</v>
      </c>
      <c r="AK1882" s="1">
        <v>1</v>
      </c>
      <c r="AL1882" s="1">
        <v>0</v>
      </c>
      <c r="AM1882" s="1">
        <v>0</v>
      </c>
      <c r="AN1882" s="1">
        <v>66</v>
      </c>
      <c r="AO1882" s="20" t="str">
        <f t="shared" si="552"/>
        <v>66+</v>
      </c>
      <c r="AP1882" s="1">
        <v>2249</v>
      </c>
      <c r="AQ1882" s="1">
        <v>0</v>
      </c>
      <c r="AR1882" s="1">
        <v>0</v>
      </c>
      <c r="AS1882" s="1">
        <v>1</v>
      </c>
      <c r="AT1882" s="1">
        <v>0</v>
      </c>
      <c r="AU1882" s="1">
        <v>0</v>
      </c>
      <c r="AV1882" s="1">
        <v>0</v>
      </c>
      <c r="AW1882" s="1">
        <v>0</v>
      </c>
      <c r="AX1882" s="1">
        <v>0</v>
      </c>
      <c r="AY1882" s="1">
        <v>1</v>
      </c>
      <c r="AZ1882" s="1">
        <v>1527</v>
      </c>
      <c r="BA1882" s="23">
        <v>42600</v>
      </c>
      <c r="BB1882" s="25">
        <f t="shared" si="553"/>
        <v>8</v>
      </c>
      <c r="BC1882" s="25" t="str">
        <f t="shared" si="554"/>
        <v>August</v>
      </c>
      <c r="BD1882" s="25">
        <v>1</v>
      </c>
      <c r="BE1882" t="str">
        <f t="shared" si="555"/>
        <v>1926,90933,High income,649,High spender,0.00713712293666766,0,0,90,1020,31,430,62,63,79,1685,0.605341246290801,0.0183976261127596,0.255192878338279,0.0367952522255193,0.0373887240356083,0.0468842729970326,1,4,6,4,15,0.0666666666666667,0.266666666666667,0.4,0.266666666666667,1,0,0,0,0,1,0,0,66,66+,2249,0,0,1,0,0,0,0,0,1,1527</v>
      </c>
    </row>
    <row r="1883" spans="1:57" ht="13.2" x14ac:dyDescent="0.25">
      <c r="A1883" s="8">
        <v>1104</v>
      </c>
      <c r="B1883" s="1">
        <v>71670</v>
      </c>
      <c r="C1883" s="8" t="str">
        <f t="shared" si="556"/>
        <v>High income</v>
      </c>
      <c r="D1883" s="31">
        <v>48</v>
      </c>
      <c r="E1883" s="34" t="str">
        <f t="shared" si="557"/>
        <v>Low spender</v>
      </c>
      <c r="F1883" s="10">
        <f t="shared" si="551"/>
        <v>6.6973629133528672E-4</v>
      </c>
      <c r="G1883" s="1">
        <v>0</v>
      </c>
      <c r="H1883" s="1">
        <v>0</v>
      </c>
      <c r="I1883" s="1">
        <v>8</v>
      </c>
      <c r="J1883" s="1">
        <v>1462</v>
      </c>
      <c r="K1883" s="1">
        <v>16</v>
      </c>
      <c r="L1883" s="1">
        <v>128</v>
      </c>
      <c r="M1883" s="1">
        <v>0</v>
      </c>
      <c r="N1883" s="1">
        <v>0</v>
      </c>
      <c r="O1883" s="1">
        <v>160</v>
      </c>
      <c r="P1883" s="8">
        <f t="shared" si="558"/>
        <v>1766</v>
      </c>
      <c r="Q1883" s="10">
        <f t="shared" si="559"/>
        <v>0.82785956964892415</v>
      </c>
      <c r="R1883" s="10">
        <f t="shared" si="560"/>
        <v>9.0600226500566258E-3</v>
      </c>
      <c r="S1883" s="10">
        <f t="shared" si="561"/>
        <v>7.2480181200453006E-2</v>
      </c>
      <c r="T1883" s="10">
        <f t="shared" si="562"/>
        <v>0</v>
      </c>
      <c r="U1883" s="10">
        <f t="shared" si="563"/>
        <v>0</v>
      </c>
      <c r="V1883" s="10">
        <f t="shared" si="564"/>
        <v>9.0600226500566247E-2</v>
      </c>
      <c r="W1883" s="1">
        <v>1</v>
      </c>
      <c r="X1883" s="1">
        <v>5</v>
      </c>
      <c r="Y1883" s="1">
        <v>3</v>
      </c>
      <c r="Z1883" s="1">
        <v>6</v>
      </c>
      <c r="AA1883" s="8">
        <f t="shared" si="565"/>
        <v>15</v>
      </c>
      <c r="AB1883" s="10">
        <f t="shared" si="566"/>
        <v>6.6666666666666666E-2</v>
      </c>
      <c r="AC1883" s="10">
        <f t="shared" si="567"/>
        <v>0.33333333333333331</v>
      </c>
      <c r="AD1883" s="10">
        <f t="shared" si="568"/>
        <v>0.2</v>
      </c>
      <c r="AE1883" s="10">
        <f t="shared" si="569"/>
        <v>0.4</v>
      </c>
      <c r="AF1883" s="1">
        <v>6</v>
      </c>
      <c r="AG1883" s="1">
        <v>0</v>
      </c>
      <c r="AH1883" s="1">
        <v>1</v>
      </c>
      <c r="AI1883" s="1">
        <v>0</v>
      </c>
      <c r="AJ1883" s="1">
        <v>1</v>
      </c>
      <c r="AK1883" s="1">
        <v>1</v>
      </c>
      <c r="AL1883" s="1">
        <v>0</v>
      </c>
      <c r="AM1883" s="1">
        <v>1</v>
      </c>
      <c r="AN1883" s="1">
        <v>58</v>
      </c>
      <c r="AO1883" s="20" t="str">
        <f t="shared" si="552"/>
        <v>50-65</v>
      </c>
      <c r="AP1883" s="1">
        <v>2514</v>
      </c>
      <c r="AQ1883" s="1">
        <v>0</v>
      </c>
      <c r="AR1883" s="1">
        <v>0</v>
      </c>
      <c r="AS1883" s="1">
        <v>0</v>
      </c>
      <c r="AT1883" s="1">
        <v>0</v>
      </c>
      <c r="AU1883" s="1">
        <v>1</v>
      </c>
      <c r="AV1883" s="1">
        <v>0</v>
      </c>
      <c r="AW1883" s="1">
        <v>0</v>
      </c>
      <c r="AX1883" s="1">
        <v>0</v>
      </c>
      <c r="AY1883" s="1">
        <v>1</v>
      </c>
      <c r="AZ1883" s="1">
        <v>1446</v>
      </c>
      <c r="BA1883" s="23">
        <v>42335</v>
      </c>
      <c r="BB1883" s="25">
        <f t="shared" si="553"/>
        <v>11</v>
      </c>
      <c r="BC1883" s="25" t="str">
        <f t="shared" si="554"/>
        <v>November</v>
      </c>
      <c r="BD1883" s="25">
        <v>1</v>
      </c>
      <c r="BE1883" t="str">
        <f t="shared" si="555"/>
        <v>1104,71670,High income,48,Low spender,0.000669736291335287,0,0,8,1462,16,128,0,0,160,1766,0.827859569648924,0.00906002265005663,0.072480181200453,0,0,0.0906002265005662,1,5,3,6,15,0.0666666666666667,0.333333333333333,0.2,0.4,6,0,1,0,1,1,0,1,58,50-65,2514,0,0,0,0,1,0,0,0,1,1446</v>
      </c>
    </row>
    <row r="1884" spans="1:57" ht="13.2" x14ac:dyDescent="0.25">
      <c r="A1884" s="8">
        <v>778</v>
      </c>
      <c r="B1884" s="1">
        <v>76995</v>
      </c>
      <c r="C1884" s="8" t="str">
        <f t="shared" si="556"/>
        <v>High income</v>
      </c>
      <c r="D1884" s="31">
        <v>30</v>
      </c>
      <c r="E1884" s="34" t="str">
        <f t="shared" si="557"/>
        <v>Low spender</v>
      </c>
      <c r="F1884" s="10">
        <f t="shared" si="551"/>
        <v>3.8963569062926162E-4</v>
      </c>
      <c r="G1884" s="1">
        <v>0</v>
      </c>
      <c r="H1884" s="1">
        <v>1</v>
      </c>
      <c r="I1884" s="1">
        <v>91</v>
      </c>
      <c r="J1884" s="1">
        <v>1012</v>
      </c>
      <c r="K1884" s="1">
        <v>80</v>
      </c>
      <c r="L1884" s="1">
        <v>498</v>
      </c>
      <c r="M1884" s="1">
        <v>0</v>
      </c>
      <c r="N1884" s="1">
        <v>16</v>
      </c>
      <c r="O1884" s="1">
        <v>176</v>
      </c>
      <c r="P1884" s="8">
        <f t="shared" si="558"/>
        <v>1782</v>
      </c>
      <c r="Q1884" s="10">
        <f t="shared" si="559"/>
        <v>0.5679012345679012</v>
      </c>
      <c r="R1884" s="10">
        <f t="shared" si="560"/>
        <v>4.4893378226711557E-2</v>
      </c>
      <c r="S1884" s="10">
        <f t="shared" si="561"/>
        <v>0.27946127946127947</v>
      </c>
      <c r="T1884" s="10">
        <f t="shared" si="562"/>
        <v>0</v>
      </c>
      <c r="U1884" s="10">
        <f t="shared" si="563"/>
        <v>8.9786756453423128E-3</v>
      </c>
      <c r="V1884" s="10">
        <f t="shared" si="564"/>
        <v>9.8765432098765427E-2</v>
      </c>
      <c r="W1884" s="1">
        <v>2</v>
      </c>
      <c r="X1884" s="1">
        <v>11</v>
      </c>
      <c r="Y1884" s="1">
        <v>4</v>
      </c>
      <c r="Z1884" s="1">
        <v>9</v>
      </c>
      <c r="AA1884" s="8">
        <f t="shared" si="565"/>
        <v>26</v>
      </c>
      <c r="AB1884" s="10">
        <f t="shared" si="566"/>
        <v>7.6923076923076927E-2</v>
      </c>
      <c r="AC1884" s="10">
        <f t="shared" si="567"/>
        <v>0.42307692307692307</v>
      </c>
      <c r="AD1884" s="10">
        <f t="shared" si="568"/>
        <v>0.15384615384615385</v>
      </c>
      <c r="AE1884" s="10">
        <f t="shared" si="569"/>
        <v>0.34615384615384615</v>
      </c>
      <c r="AF1884" s="1">
        <v>5</v>
      </c>
      <c r="AG1884" s="1">
        <v>1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71</v>
      </c>
      <c r="AO1884" s="20" t="str">
        <f t="shared" si="552"/>
        <v>66+</v>
      </c>
      <c r="AP1884" s="1">
        <v>2617</v>
      </c>
      <c r="AQ1884" s="1">
        <v>0</v>
      </c>
      <c r="AR1884" s="1">
        <v>1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1</v>
      </c>
      <c r="AY1884" s="1">
        <v>0</v>
      </c>
      <c r="AZ1884" s="1">
        <v>1430</v>
      </c>
      <c r="BA1884" s="23">
        <v>42232</v>
      </c>
      <c r="BB1884" s="25">
        <f t="shared" si="553"/>
        <v>8</v>
      </c>
      <c r="BC1884" s="25" t="str">
        <f t="shared" si="554"/>
        <v>August</v>
      </c>
      <c r="BD1884" s="25">
        <v>1</v>
      </c>
      <c r="BE1884" t="str">
        <f t="shared" si="555"/>
        <v>778,76995,High income,30,Low spender,0.000389635690629262,0,1,91,1012,80,498,0,16,176,1782,0.567901234567901,0.0448933782267116,0.279461279461279,0,0.00897867564534231,0.0987654320987654,2,11,4,9,26,0.0769230769230769,0.423076923076923,0.153846153846154,0.346153846153846,5,1,0,0,0,0,0,0,71,66+,2617,0,1,0,0,0,0,0,1,0,1430</v>
      </c>
    </row>
    <row r="1885" spans="1:57" ht="13.2" x14ac:dyDescent="0.25">
      <c r="A1885" s="8">
        <v>1931</v>
      </c>
      <c r="B1885" s="1">
        <v>82571</v>
      </c>
      <c r="C1885" s="8" t="str">
        <f t="shared" si="556"/>
        <v>High income</v>
      </c>
      <c r="D1885" s="31">
        <v>40</v>
      </c>
      <c r="E1885" s="34" t="str">
        <f t="shared" si="557"/>
        <v>Low spender</v>
      </c>
      <c r="F1885" s="10">
        <f t="shared" si="551"/>
        <v>4.8443158009470639E-4</v>
      </c>
      <c r="G1885" s="1">
        <v>0</v>
      </c>
      <c r="H1885" s="1">
        <v>0</v>
      </c>
      <c r="I1885" s="1">
        <v>28</v>
      </c>
      <c r="J1885" s="1">
        <v>861</v>
      </c>
      <c r="K1885" s="1">
        <v>31</v>
      </c>
      <c r="L1885" s="1">
        <v>558</v>
      </c>
      <c r="M1885" s="1">
        <v>62</v>
      </c>
      <c r="N1885" s="1">
        <v>95</v>
      </c>
      <c r="O1885" s="1">
        <v>79</v>
      </c>
      <c r="P1885" s="8">
        <f t="shared" si="558"/>
        <v>1686</v>
      </c>
      <c r="Q1885" s="10">
        <f t="shared" si="559"/>
        <v>0.51067615658362986</v>
      </c>
      <c r="R1885" s="10">
        <f t="shared" si="560"/>
        <v>1.8386714116251483E-2</v>
      </c>
      <c r="S1885" s="10">
        <f t="shared" si="561"/>
        <v>0.33096085409252668</v>
      </c>
      <c r="T1885" s="10">
        <f t="shared" si="562"/>
        <v>3.6773428232502965E-2</v>
      </c>
      <c r="U1885" s="10">
        <f t="shared" si="563"/>
        <v>5.6346381969157769E-2</v>
      </c>
      <c r="V1885" s="10">
        <f t="shared" si="564"/>
        <v>4.68564650059312E-2</v>
      </c>
      <c r="W1885" s="1">
        <v>0</v>
      </c>
      <c r="X1885" s="1">
        <v>6</v>
      </c>
      <c r="Y1885" s="1">
        <v>5</v>
      </c>
      <c r="Z1885" s="1">
        <v>13</v>
      </c>
      <c r="AA1885" s="8">
        <f t="shared" si="565"/>
        <v>24</v>
      </c>
      <c r="AB1885" s="10">
        <f t="shared" si="566"/>
        <v>0</v>
      </c>
      <c r="AC1885" s="10">
        <f t="shared" si="567"/>
        <v>0.25</v>
      </c>
      <c r="AD1885" s="10">
        <f t="shared" si="568"/>
        <v>0.20833333333333334</v>
      </c>
      <c r="AE1885" s="10">
        <f t="shared" si="569"/>
        <v>0.54166666666666663</v>
      </c>
      <c r="AF1885" s="1">
        <v>2</v>
      </c>
      <c r="AG1885" s="1">
        <v>0</v>
      </c>
      <c r="AH1885" s="1">
        <v>0</v>
      </c>
      <c r="AI1885" s="1">
        <v>0</v>
      </c>
      <c r="AJ1885" s="1">
        <v>0</v>
      </c>
      <c r="AK1885" s="1">
        <v>1</v>
      </c>
      <c r="AL1885" s="1">
        <v>0</v>
      </c>
      <c r="AM1885" s="1">
        <v>0</v>
      </c>
      <c r="AN1885" s="1">
        <v>58</v>
      </c>
      <c r="AO1885" s="20" t="str">
        <f t="shared" si="552"/>
        <v>50-65</v>
      </c>
      <c r="AP1885" s="1">
        <v>2247</v>
      </c>
      <c r="AQ1885" s="1">
        <v>0</v>
      </c>
      <c r="AR1885" s="1">
        <v>0</v>
      </c>
      <c r="AS1885" s="1">
        <v>0</v>
      </c>
      <c r="AT1885" s="1">
        <v>0</v>
      </c>
      <c r="AU1885" s="1">
        <v>1</v>
      </c>
      <c r="AV1885" s="1">
        <v>0</v>
      </c>
      <c r="AW1885" s="1">
        <v>0</v>
      </c>
      <c r="AX1885" s="1">
        <v>0</v>
      </c>
      <c r="AY1885" s="1">
        <v>1</v>
      </c>
      <c r="AZ1885" s="1">
        <v>1528</v>
      </c>
      <c r="BA1885" s="23">
        <v>42602</v>
      </c>
      <c r="BB1885" s="25">
        <f t="shared" si="553"/>
        <v>8</v>
      </c>
      <c r="BC1885" s="25" t="str">
        <f t="shared" si="554"/>
        <v>August</v>
      </c>
      <c r="BD1885" s="25">
        <v>1</v>
      </c>
      <c r="BE1885" t="str">
        <f t="shared" si="555"/>
        <v>1931,82571,High income,40,Low spender,0.000484431580094706,0,0,28,861,31,558,62,95,79,1686,0.51067615658363,0.0183867141162515,0.330960854092527,0.036773428232503,0.0563463819691578,0.0468564650059312,0,6,5,13,24,0,0.25,0.208333333333333,0.541666666666667,2,0,0,0,0,1,0,0,58,50-65,2247,0,0,0,0,1,0,0,0,1,1528</v>
      </c>
    </row>
    <row r="1886" spans="1:57" ht="13.2" x14ac:dyDescent="0.25">
      <c r="A1886" s="8">
        <v>1807</v>
      </c>
      <c r="B1886" s="1">
        <v>74004</v>
      </c>
      <c r="C1886" s="8" t="str">
        <f t="shared" si="556"/>
        <v>High income</v>
      </c>
      <c r="D1886" s="31">
        <v>11</v>
      </c>
      <c r="E1886" s="34" t="str">
        <f t="shared" si="557"/>
        <v>Low spender</v>
      </c>
      <c r="F1886" s="10">
        <f t="shared" si="551"/>
        <v>1.4864061402086374E-4</v>
      </c>
      <c r="G1886" s="1">
        <v>0</v>
      </c>
      <c r="H1886" s="1">
        <v>0</v>
      </c>
      <c r="I1886" s="1">
        <v>5</v>
      </c>
      <c r="J1886" s="1">
        <v>784</v>
      </c>
      <c r="K1886" s="1">
        <v>48</v>
      </c>
      <c r="L1886" s="1">
        <v>560</v>
      </c>
      <c r="M1886" s="1">
        <v>42</v>
      </c>
      <c r="N1886" s="1">
        <v>176</v>
      </c>
      <c r="O1886" s="1">
        <v>48</v>
      </c>
      <c r="P1886" s="8">
        <f t="shared" si="558"/>
        <v>1658</v>
      </c>
      <c r="Q1886" s="10">
        <f t="shared" si="559"/>
        <v>0.47285886610373945</v>
      </c>
      <c r="R1886" s="10">
        <f t="shared" si="560"/>
        <v>2.8950542822677925E-2</v>
      </c>
      <c r="S1886" s="10">
        <f t="shared" si="561"/>
        <v>0.33775633293124246</v>
      </c>
      <c r="T1886" s="10">
        <f t="shared" si="562"/>
        <v>2.5331724969843185E-2</v>
      </c>
      <c r="U1886" s="10">
        <f t="shared" si="563"/>
        <v>0.10615199034981906</v>
      </c>
      <c r="V1886" s="10">
        <f t="shared" si="564"/>
        <v>2.8950542822677925E-2</v>
      </c>
      <c r="W1886" s="1">
        <v>1</v>
      </c>
      <c r="X1886" s="1">
        <v>4</v>
      </c>
      <c r="Y1886" s="1">
        <v>6</v>
      </c>
      <c r="Z1886" s="1">
        <v>4</v>
      </c>
      <c r="AA1886" s="8">
        <f t="shared" si="565"/>
        <v>15</v>
      </c>
      <c r="AB1886" s="10">
        <f t="shared" si="566"/>
        <v>6.6666666666666666E-2</v>
      </c>
      <c r="AC1886" s="10">
        <f t="shared" si="567"/>
        <v>0.26666666666666666</v>
      </c>
      <c r="AD1886" s="10">
        <f t="shared" si="568"/>
        <v>0.4</v>
      </c>
      <c r="AE1886" s="10">
        <f t="shared" si="569"/>
        <v>0.26666666666666666</v>
      </c>
      <c r="AF1886" s="1">
        <v>3</v>
      </c>
      <c r="AG1886" s="1">
        <v>1</v>
      </c>
      <c r="AH1886" s="1">
        <v>0</v>
      </c>
      <c r="AI1886" s="1">
        <v>0</v>
      </c>
      <c r="AJ1886" s="1">
        <v>0</v>
      </c>
      <c r="AK1886" s="1">
        <v>1</v>
      </c>
      <c r="AL1886" s="1">
        <v>0</v>
      </c>
      <c r="AM1886" s="1">
        <v>1</v>
      </c>
      <c r="AN1886" s="1">
        <v>33</v>
      </c>
      <c r="AO1886" s="20" t="str">
        <f t="shared" si="552"/>
        <v>24-35</v>
      </c>
      <c r="AP1886" s="1">
        <v>2284</v>
      </c>
      <c r="AQ1886" s="1">
        <v>0</v>
      </c>
      <c r="AR1886" s="1">
        <v>0</v>
      </c>
      <c r="AS1886" s="1">
        <v>1</v>
      </c>
      <c r="AT1886" s="1">
        <v>0</v>
      </c>
      <c r="AU1886" s="1">
        <v>0</v>
      </c>
      <c r="AV1886" s="1">
        <v>0</v>
      </c>
      <c r="AW1886" s="1">
        <v>0</v>
      </c>
      <c r="AX1886" s="1">
        <v>0</v>
      </c>
      <c r="AY1886" s="1">
        <v>1</v>
      </c>
      <c r="AZ1886" s="1">
        <v>1562</v>
      </c>
      <c r="BA1886" s="23">
        <v>42565</v>
      </c>
      <c r="BB1886" s="25">
        <f t="shared" si="553"/>
        <v>7</v>
      </c>
      <c r="BC1886" s="25" t="str">
        <f t="shared" si="554"/>
        <v>July</v>
      </c>
      <c r="BD1886" s="25">
        <v>1</v>
      </c>
      <c r="BE1886" t="str">
        <f t="shared" si="555"/>
        <v>1807,74004,High income,11,Low spender,0.000148640614020864,0,0,5,784,48,560,42,176,48,1658,0.472858866103739,0.0289505428226779,0.337756332931242,0.0253317249698432,0.106151990349819,0.0289505428226779,1,4,6,4,15,0.0666666666666667,0.266666666666667,0.4,0.266666666666667,3,1,0,0,0,1,0,1,33,24-35,2284,0,0,1,0,0,0,0,0,1,1562</v>
      </c>
    </row>
    <row r="1887" spans="1:57" ht="13.2" x14ac:dyDescent="0.25">
      <c r="A1887" s="8">
        <v>948</v>
      </c>
      <c r="B1887" s="1">
        <v>80134</v>
      </c>
      <c r="C1887" s="8" t="str">
        <f t="shared" si="556"/>
        <v>High income</v>
      </c>
      <c r="D1887" s="31">
        <v>184</v>
      </c>
      <c r="E1887" s="34" t="str">
        <f t="shared" si="557"/>
        <v>Low spender</v>
      </c>
      <c r="F1887" s="10">
        <f t="shared" si="551"/>
        <v>2.2961539421469039E-3</v>
      </c>
      <c r="G1887" s="1">
        <v>1</v>
      </c>
      <c r="H1887" s="1">
        <v>0</v>
      </c>
      <c r="I1887" s="1">
        <v>40</v>
      </c>
      <c r="J1887" s="1">
        <v>1218</v>
      </c>
      <c r="K1887" s="1">
        <v>16</v>
      </c>
      <c r="L1887" s="1">
        <v>272</v>
      </c>
      <c r="M1887" s="1">
        <v>104</v>
      </c>
      <c r="N1887" s="1">
        <v>0</v>
      </c>
      <c r="O1887" s="1">
        <v>80</v>
      </c>
      <c r="P1887" s="8">
        <f t="shared" si="558"/>
        <v>1690</v>
      </c>
      <c r="Q1887" s="10">
        <f t="shared" si="559"/>
        <v>0.72071005917159758</v>
      </c>
      <c r="R1887" s="10">
        <f t="shared" si="560"/>
        <v>9.4674556213017753E-3</v>
      </c>
      <c r="S1887" s="10">
        <f t="shared" si="561"/>
        <v>0.16094674556213018</v>
      </c>
      <c r="T1887" s="10">
        <f t="shared" si="562"/>
        <v>6.1538461538461542E-2</v>
      </c>
      <c r="U1887" s="10">
        <f t="shared" si="563"/>
        <v>0</v>
      </c>
      <c r="V1887" s="10">
        <f t="shared" si="564"/>
        <v>4.7337278106508875E-2</v>
      </c>
      <c r="W1887" s="1">
        <v>2</v>
      </c>
      <c r="X1887" s="1">
        <v>5</v>
      </c>
      <c r="Y1887" s="1">
        <v>3</v>
      </c>
      <c r="Z1887" s="1">
        <v>6</v>
      </c>
      <c r="AA1887" s="8">
        <f t="shared" si="565"/>
        <v>16</v>
      </c>
      <c r="AB1887" s="10">
        <f t="shared" si="566"/>
        <v>0.125</v>
      </c>
      <c r="AC1887" s="10">
        <f t="shared" si="567"/>
        <v>0.3125</v>
      </c>
      <c r="AD1887" s="10">
        <f t="shared" si="568"/>
        <v>0.1875</v>
      </c>
      <c r="AE1887" s="10">
        <f t="shared" si="569"/>
        <v>0.375</v>
      </c>
      <c r="AF1887" s="1">
        <v>6</v>
      </c>
      <c r="AG1887" s="1">
        <v>1</v>
      </c>
      <c r="AH1887" s="1">
        <v>0</v>
      </c>
      <c r="AI1887" s="1">
        <v>0</v>
      </c>
      <c r="AJ1887" s="1">
        <v>1</v>
      </c>
      <c r="AK1887" s="1">
        <v>1</v>
      </c>
      <c r="AL1887" s="1">
        <v>0</v>
      </c>
      <c r="AM1887" s="1">
        <v>1</v>
      </c>
      <c r="AN1887" s="1">
        <v>48</v>
      </c>
      <c r="AO1887" s="20" t="str">
        <f t="shared" si="552"/>
        <v>36-50</v>
      </c>
      <c r="AP1887" s="1">
        <v>2564</v>
      </c>
      <c r="AQ1887" s="1">
        <v>0</v>
      </c>
      <c r="AR1887" s="1">
        <v>1</v>
      </c>
      <c r="AS1887" s="1">
        <v>0</v>
      </c>
      <c r="AT1887" s="1">
        <v>0</v>
      </c>
      <c r="AU1887" s="1">
        <v>0</v>
      </c>
      <c r="AV1887" s="1">
        <v>0</v>
      </c>
      <c r="AW1887" s="1">
        <v>1</v>
      </c>
      <c r="AX1887" s="1">
        <v>0</v>
      </c>
      <c r="AY1887" s="1">
        <v>0</v>
      </c>
      <c r="AZ1887" s="1">
        <v>1530</v>
      </c>
      <c r="BA1887" s="23">
        <v>42285</v>
      </c>
      <c r="BB1887" s="25">
        <f t="shared" si="553"/>
        <v>10</v>
      </c>
      <c r="BC1887" s="25" t="str">
        <f t="shared" si="554"/>
        <v>October</v>
      </c>
      <c r="BD1887" s="25">
        <v>1</v>
      </c>
      <c r="BE1887" t="str">
        <f t="shared" si="555"/>
        <v>948,80134,High income,184,Low spender,0.0022961539421469,1,0,40,1218,16,272,104,0,80,1690,0.720710059171598,0.00946745562130178,0.16094674556213,0.0615384615384615,0,0.0473372781065089,2,5,3,6,16,0.125,0.3125,0.1875,0.375,6,1,0,0,1,1,0,1,48,36-50,2564,0,1,0,0,0,0,1,0,0,1530</v>
      </c>
    </row>
    <row r="1888" spans="1:57" ht="13.2" x14ac:dyDescent="0.25">
      <c r="A1888" s="8">
        <v>148</v>
      </c>
      <c r="B1888" s="1">
        <v>64497</v>
      </c>
      <c r="C1888" s="8" t="str">
        <f t="shared" si="556"/>
        <v>High income</v>
      </c>
      <c r="D1888" s="31">
        <v>16</v>
      </c>
      <c r="E1888" s="34" t="str">
        <f t="shared" si="557"/>
        <v>Low spender</v>
      </c>
      <c r="F1888" s="10">
        <f t="shared" si="551"/>
        <v>2.4807355380870427E-4</v>
      </c>
      <c r="G1888" s="1">
        <v>0</v>
      </c>
      <c r="H1888" s="1">
        <v>1</v>
      </c>
      <c r="I1888" s="1">
        <v>17</v>
      </c>
      <c r="J1888" s="1">
        <v>1170</v>
      </c>
      <c r="K1888" s="1">
        <v>48</v>
      </c>
      <c r="L1888" s="1">
        <v>320</v>
      </c>
      <c r="M1888" s="1">
        <v>42</v>
      </c>
      <c r="N1888" s="1">
        <v>32</v>
      </c>
      <c r="O1888" s="1">
        <v>192</v>
      </c>
      <c r="P1888" s="8">
        <f t="shared" si="558"/>
        <v>1804</v>
      </c>
      <c r="Q1888" s="10">
        <f t="shared" si="559"/>
        <v>0.64855875831485588</v>
      </c>
      <c r="R1888" s="10">
        <f t="shared" si="560"/>
        <v>2.6607538802660754E-2</v>
      </c>
      <c r="S1888" s="10">
        <f t="shared" si="561"/>
        <v>0.17738359201773837</v>
      </c>
      <c r="T1888" s="10">
        <f t="shared" si="562"/>
        <v>2.3281596452328159E-2</v>
      </c>
      <c r="U1888" s="10">
        <f t="shared" si="563"/>
        <v>1.7738359201773836E-2</v>
      </c>
      <c r="V1888" s="10">
        <f t="shared" si="564"/>
        <v>0.10643015521064302</v>
      </c>
      <c r="W1888" s="1">
        <v>5</v>
      </c>
      <c r="X1888" s="1">
        <v>11</v>
      </c>
      <c r="Y1888" s="1">
        <v>4</v>
      </c>
      <c r="Z1888" s="1">
        <v>9</v>
      </c>
      <c r="AA1888" s="8">
        <f t="shared" si="565"/>
        <v>29</v>
      </c>
      <c r="AB1888" s="10">
        <f t="shared" si="566"/>
        <v>0.17241379310344829</v>
      </c>
      <c r="AC1888" s="10">
        <f t="shared" si="567"/>
        <v>0.37931034482758619</v>
      </c>
      <c r="AD1888" s="10">
        <f t="shared" si="568"/>
        <v>0.13793103448275862</v>
      </c>
      <c r="AE1888" s="10">
        <f t="shared" si="569"/>
        <v>0.31034482758620691</v>
      </c>
      <c r="AF1888" s="1">
        <v>8</v>
      </c>
      <c r="AG1888" s="1">
        <v>0</v>
      </c>
      <c r="AH1888" s="1">
        <v>0</v>
      </c>
      <c r="AI1888" s="1">
        <v>1</v>
      </c>
      <c r="AJ1888" s="1">
        <v>0</v>
      </c>
      <c r="AK1888" s="1">
        <v>0</v>
      </c>
      <c r="AL1888" s="1">
        <v>0</v>
      </c>
      <c r="AM1888" s="1">
        <v>1</v>
      </c>
      <c r="AN1888" s="1">
        <v>66</v>
      </c>
      <c r="AO1888" s="20" t="str">
        <f t="shared" si="552"/>
        <v>66+</v>
      </c>
      <c r="AP1888" s="1">
        <v>2816</v>
      </c>
      <c r="AQ1888" s="1">
        <v>1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>
        <v>1</v>
      </c>
      <c r="AX1888" s="1">
        <v>0</v>
      </c>
      <c r="AY1888" s="1">
        <v>0</v>
      </c>
      <c r="AZ1888" s="1">
        <v>1420</v>
      </c>
      <c r="BA1888" s="23">
        <v>42033</v>
      </c>
      <c r="BB1888" s="25">
        <f t="shared" si="553"/>
        <v>1</v>
      </c>
      <c r="BC1888" s="25" t="str">
        <f t="shared" si="554"/>
        <v>January</v>
      </c>
      <c r="BD1888" s="25">
        <v>1</v>
      </c>
      <c r="BE1888" t="str">
        <f t="shared" si="555"/>
        <v>148,64497,High income,16,Low spender,0.000248073553808704,0,1,17,1170,48,320,42,32,192,1804,0.648558758314856,0.0266075388026608,0.177383592017738,0.0232815964523282,0.0177383592017738,0.106430155210643,5,11,4,9,29,0.172413793103448,0.379310344827586,0.137931034482759,0.310344827586207,8,0,0,1,0,0,0,1,66,66+,2816,1,0,0,0,0,0,1,0,0,1420</v>
      </c>
    </row>
    <row r="1889" spans="1:57" ht="13.2" x14ac:dyDescent="0.25">
      <c r="A1889" s="8">
        <v>22</v>
      </c>
      <c r="B1889" s="1">
        <v>68281</v>
      </c>
      <c r="C1889" s="8" t="str">
        <f t="shared" si="556"/>
        <v>High income</v>
      </c>
      <c r="D1889" s="31">
        <v>40</v>
      </c>
      <c r="E1889" s="34" t="str">
        <f t="shared" si="557"/>
        <v>Low spender</v>
      </c>
      <c r="F1889" s="10">
        <f t="shared" si="551"/>
        <v>5.8581450183799297E-4</v>
      </c>
      <c r="G1889" s="1">
        <v>0</v>
      </c>
      <c r="H1889" s="1">
        <v>0</v>
      </c>
      <c r="I1889" s="1">
        <v>31</v>
      </c>
      <c r="J1889" s="1">
        <v>995</v>
      </c>
      <c r="K1889" s="1">
        <v>112</v>
      </c>
      <c r="L1889" s="1">
        <v>417</v>
      </c>
      <c r="M1889" s="1">
        <v>42</v>
      </c>
      <c r="N1889" s="1">
        <v>48</v>
      </c>
      <c r="O1889" s="1">
        <v>41</v>
      </c>
      <c r="P1889" s="8">
        <f t="shared" si="558"/>
        <v>1655</v>
      </c>
      <c r="Q1889" s="10">
        <f t="shared" si="559"/>
        <v>0.6012084592145015</v>
      </c>
      <c r="R1889" s="10">
        <f t="shared" si="560"/>
        <v>6.7673716012084592E-2</v>
      </c>
      <c r="S1889" s="10">
        <f t="shared" si="561"/>
        <v>0.25196374622356493</v>
      </c>
      <c r="T1889" s="10">
        <f t="shared" si="562"/>
        <v>2.5377643504531724E-2</v>
      </c>
      <c r="U1889" s="10">
        <f t="shared" si="563"/>
        <v>2.9003021148036254E-2</v>
      </c>
      <c r="V1889" s="10">
        <f t="shared" si="564"/>
        <v>2.4773413897280966E-2</v>
      </c>
      <c r="W1889" s="1">
        <v>1</v>
      </c>
      <c r="X1889" s="1">
        <v>2</v>
      </c>
      <c r="Y1889" s="1">
        <v>9</v>
      </c>
      <c r="Z1889" s="1">
        <v>13</v>
      </c>
      <c r="AA1889" s="8">
        <f t="shared" si="565"/>
        <v>25</v>
      </c>
      <c r="AB1889" s="10">
        <f t="shared" si="566"/>
        <v>0.04</v>
      </c>
      <c r="AC1889" s="10">
        <f t="shared" si="567"/>
        <v>0.08</v>
      </c>
      <c r="AD1889" s="10">
        <f t="shared" si="568"/>
        <v>0.36</v>
      </c>
      <c r="AE1889" s="10">
        <f t="shared" si="569"/>
        <v>0.52</v>
      </c>
      <c r="AF1889" s="1">
        <v>5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1</v>
      </c>
      <c r="AN1889" s="1">
        <v>62</v>
      </c>
      <c r="AO1889" s="20" t="str">
        <f t="shared" si="552"/>
        <v>50-65</v>
      </c>
      <c r="AP1889" s="1">
        <v>2850</v>
      </c>
      <c r="AQ1889" s="1">
        <v>0</v>
      </c>
      <c r="AR1889" s="1">
        <v>0</v>
      </c>
      <c r="AS1889" s="1">
        <v>1</v>
      </c>
      <c r="AT1889" s="1">
        <v>0</v>
      </c>
      <c r="AU1889" s="1">
        <v>0</v>
      </c>
      <c r="AV1889" s="1">
        <v>0</v>
      </c>
      <c r="AW1889" s="1">
        <v>1</v>
      </c>
      <c r="AX1889" s="1">
        <v>0</v>
      </c>
      <c r="AY1889" s="1">
        <v>0</v>
      </c>
      <c r="AZ1889" s="1">
        <v>1573</v>
      </c>
      <c r="BA1889" s="23">
        <v>41999</v>
      </c>
      <c r="BB1889" s="25">
        <f t="shared" si="553"/>
        <v>12</v>
      </c>
      <c r="BC1889" s="25" t="str">
        <f t="shared" si="554"/>
        <v>December</v>
      </c>
      <c r="BD1889" s="25">
        <v>1</v>
      </c>
      <c r="BE1889" t="str">
        <f t="shared" si="555"/>
        <v>22,68281,High income,40,Low spender,0.000585814501837993,0,0,31,995,112,417,42,48,41,1655,0.601208459214502,0.0676737160120846,0.251963746223565,0.0253776435045317,0.0290030211480363,0.024773413897281,1,2,9,13,25,0.04,0.08,0.36,0.52,5,0,0,0,0,0,0,1,62,50-65,2850,0,0,1,0,0,0,1,0,0,1573</v>
      </c>
    </row>
    <row r="1890" spans="1:57" ht="13.2" x14ac:dyDescent="0.25">
      <c r="A1890" s="8">
        <v>441</v>
      </c>
      <c r="B1890" s="1">
        <v>68462</v>
      </c>
      <c r="C1890" s="8" t="str">
        <f t="shared" si="556"/>
        <v>High income</v>
      </c>
      <c r="D1890" s="31">
        <v>26</v>
      </c>
      <c r="E1890" s="34" t="str">
        <f t="shared" si="557"/>
        <v>Low spender</v>
      </c>
      <c r="F1890" s="10">
        <f t="shared" si="551"/>
        <v>3.7977272063334402E-4</v>
      </c>
      <c r="G1890" s="1">
        <v>0</v>
      </c>
      <c r="H1890" s="1">
        <v>0</v>
      </c>
      <c r="I1890" s="1">
        <v>6</v>
      </c>
      <c r="J1890" s="1">
        <v>561</v>
      </c>
      <c r="K1890" s="1">
        <v>64</v>
      </c>
      <c r="L1890" s="1">
        <v>785</v>
      </c>
      <c r="M1890" s="1">
        <v>84</v>
      </c>
      <c r="N1890" s="1">
        <v>128</v>
      </c>
      <c r="O1890" s="1">
        <v>48</v>
      </c>
      <c r="P1890" s="8">
        <f t="shared" si="558"/>
        <v>1670</v>
      </c>
      <c r="Q1890" s="10">
        <f t="shared" si="559"/>
        <v>0.33592814371257484</v>
      </c>
      <c r="R1890" s="10">
        <f t="shared" si="560"/>
        <v>3.8323353293413173E-2</v>
      </c>
      <c r="S1890" s="10">
        <f t="shared" si="561"/>
        <v>0.47005988023952094</v>
      </c>
      <c r="T1890" s="10">
        <f t="shared" si="562"/>
        <v>5.0299401197604787E-2</v>
      </c>
      <c r="U1890" s="10">
        <f t="shared" si="563"/>
        <v>7.6646706586826346E-2</v>
      </c>
      <c r="V1890" s="10">
        <f t="shared" si="564"/>
        <v>2.874251497005988E-2</v>
      </c>
      <c r="W1890" s="1">
        <v>1</v>
      </c>
      <c r="X1890" s="1">
        <v>3</v>
      </c>
      <c r="Y1890" s="1">
        <v>3</v>
      </c>
      <c r="Z1890" s="1">
        <v>8</v>
      </c>
      <c r="AA1890" s="8">
        <f t="shared" si="565"/>
        <v>15</v>
      </c>
      <c r="AB1890" s="10">
        <f t="shared" si="566"/>
        <v>6.6666666666666666E-2</v>
      </c>
      <c r="AC1890" s="10">
        <f t="shared" si="567"/>
        <v>0.2</v>
      </c>
      <c r="AD1890" s="10">
        <f t="shared" si="568"/>
        <v>0.2</v>
      </c>
      <c r="AE1890" s="10">
        <f t="shared" si="569"/>
        <v>0.53333333333333333</v>
      </c>
      <c r="AF1890" s="1">
        <v>1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51</v>
      </c>
      <c r="AO1890" s="20" t="str">
        <f t="shared" si="552"/>
        <v>50-65</v>
      </c>
      <c r="AP1890" s="1">
        <v>2723</v>
      </c>
      <c r="AQ1890" s="1">
        <v>0</v>
      </c>
      <c r="AR1890" s="1">
        <v>1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1</v>
      </c>
      <c r="AZ1890" s="1">
        <v>1574</v>
      </c>
      <c r="BA1890" s="23">
        <v>42126</v>
      </c>
      <c r="BB1890" s="25">
        <f t="shared" si="553"/>
        <v>5</v>
      </c>
      <c r="BC1890" s="25" t="str">
        <f t="shared" si="554"/>
        <v>May</v>
      </c>
      <c r="BD1890" s="25">
        <v>1</v>
      </c>
      <c r="BE1890" t="str">
        <f t="shared" si="555"/>
        <v>441,68462,High income,26,Low spender,0.000379772720633344,0,0,6,561,64,785,84,128,48,1670,0.335928143712575,0.0383233532934132,0.470059880239521,0.0502994011976048,0.0766467065868263,0.0287425149700599,1,3,3,8,15,0.0666666666666667,0.2,0.2,0.533333333333333,1,0,0,0,0,0,0,0,51,50-65,2723,0,1,0,0,0,0,0,0,1,1574</v>
      </c>
    </row>
    <row r="1891" spans="1:57" ht="13.2" x14ac:dyDescent="0.25">
      <c r="A1891" s="8">
        <v>30</v>
      </c>
      <c r="B1891" s="1">
        <v>86358</v>
      </c>
      <c r="C1891" s="8" t="str">
        <f t="shared" si="556"/>
        <v>High income</v>
      </c>
      <c r="D1891" s="31">
        <v>18</v>
      </c>
      <c r="E1891" s="34" t="str">
        <f t="shared" si="557"/>
        <v>Low spender</v>
      </c>
      <c r="F1891" s="10">
        <f t="shared" si="551"/>
        <v>2.0843465573542694E-4</v>
      </c>
      <c r="G1891" s="1">
        <v>1</v>
      </c>
      <c r="H1891" s="1">
        <v>1</v>
      </c>
      <c r="I1891" s="1">
        <v>78</v>
      </c>
      <c r="J1891" s="1">
        <v>957</v>
      </c>
      <c r="K1891" s="1">
        <v>47</v>
      </c>
      <c r="L1891" s="1">
        <v>494</v>
      </c>
      <c r="M1891" s="1">
        <v>82</v>
      </c>
      <c r="N1891" s="1">
        <v>47</v>
      </c>
      <c r="O1891" s="1">
        <v>95</v>
      </c>
      <c r="P1891" s="8">
        <f t="shared" si="558"/>
        <v>1722</v>
      </c>
      <c r="Q1891" s="10">
        <f t="shared" si="559"/>
        <v>0.55574912891986061</v>
      </c>
      <c r="R1891" s="10">
        <f t="shared" si="560"/>
        <v>2.72938443670151E-2</v>
      </c>
      <c r="S1891" s="10">
        <f t="shared" si="561"/>
        <v>0.28687572590011612</v>
      </c>
      <c r="T1891" s="10">
        <f t="shared" si="562"/>
        <v>4.7619047619047616E-2</v>
      </c>
      <c r="U1891" s="10">
        <f t="shared" si="563"/>
        <v>2.72938443670151E-2</v>
      </c>
      <c r="V1891" s="10">
        <f t="shared" si="564"/>
        <v>5.516840882694541E-2</v>
      </c>
      <c r="W1891" s="1">
        <v>4</v>
      </c>
      <c r="X1891" s="1">
        <v>5</v>
      </c>
      <c r="Y1891" s="1">
        <v>3</v>
      </c>
      <c r="Z1891" s="1">
        <v>6</v>
      </c>
      <c r="AA1891" s="8">
        <f t="shared" si="565"/>
        <v>18</v>
      </c>
      <c r="AB1891" s="10">
        <f t="shared" si="566"/>
        <v>0.22222222222222221</v>
      </c>
      <c r="AC1891" s="10">
        <f t="shared" si="567"/>
        <v>0.27777777777777779</v>
      </c>
      <c r="AD1891" s="10">
        <f t="shared" si="568"/>
        <v>0.16666666666666666</v>
      </c>
      <c r="AE1891" s="10">
        <f t="shared" si="569"/>
        <v>0.33333333333333331</v>
      </c>
      <c r="AF1891" s="1">
        <v>8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54</v>
      </c>
      <c r="AO1891" s="20" t="str">
        <f t="shared" si="552"/>
        <v>50-65</v>
      </c>
      <c r="AP1891" s="1">
        <v>2849</v>
      </c>
      <c r="AQ1891" s="1">
        <v>0</v>
      </c>
      <c r="AR1891" s="1">
        <v>0</v>
      </c>
      <c r="AS1891" s="1">
        <v>1</v>
      </c>
      <c r="AT1891" s="1">
        <v>0</v>
      </c>
      <c r="AU1891" s="1">
        <v>0</v>
      </c>
      <c r="AV1891" s="1">
        <v>0</v>
      </c>
      <c r="AW1891" s="1">
        <v>1</v>
      </c>
      <c r="AX1891" s="1">
        <v>0</v>
      </c>
      <c r="AY1891" s="1">
        <v>0</v>
      </c>
      <c r="AZ1891" s="1">
        <v>1532</v>
      </c>
      <c r="BA1891" s="23">
        <v>42000</v>
      </c>
      <c r="BB1891" s="25">
        <f t="shared" si="553"/>
        <v>12</v>
      </c>
      <c r="BC1891" s="25" t="str">
        <f t="shared" si="554"/>
        <v>December</v>
      </c>
      <c r="BD1891" s="25">
        <v>1</v>
      </c>
      <c r="BE1891" t="str">
        <f t="shared" si="555"/>
        <v>30,86358,High income,18,Low spender,0.000208434655735427,1,1,78,957,47,494,82,47,95,1722,0.555749128919861,0.0272938443670151,0.286875725900116,0.0476190476190476,0.0272938443670151,0.0551684088269454,4,5,3,6,18,0.222222222222222,0.277777777777778,0.166666666666667,0.333333333333333,8,0,0,0,0,0,0,0,54,50-65,2849,0,0,1,0,0,0,1,0,0,1532</v>
      </c>
    </row>
    <row r="1892" spans="1:57" ht="13.2" x14ac:dyDescent="0.25">
      <c r="A1892" s="8">
        <v>686</v>
      </c>
      <c r="B1892" s="1">
        <v>89616</v>
      </c>
      <c r="C1892" s="8" t="str">
        <f t="shared" si="556"/>
        <v>High income</v>
      </c>
      <c r="D1892" s="31">
        <v>1540</v>
      </c>
      <c r="E1892" s="34" t="str">
        <f t="shared" si="557"/>
        <v>High spender</v>
      </c>
      <c r="F1892" s="10">
        <f t="shared" si="551"/>
        <v>1.7184431351544367E-2</v>
      </c>
      <c r="G1892" s="1">
        <v>0</v>
      </c>
      <c r="H1892" s="1">
        <v>0</v>
      </c>
      <c r="I1892" s="1">
        <v>36</v>
      </c>
      <c r="J1892" s="1">
        <v>671</v>
      </c>
      <c r="K1892" s="1">
        <v>47</v>
      </c>
      <c r="L1892" s="1">
        <v>655</v>
      </c>
      <c r="M1892" s="1">
        <v>145</v>
      </c>
      <c r="N1892" s="1">
        <v>111</v>
      </c>
      <c r="O1892" s="1">
        <v>15</v>
      </c>
      <c r="P1892" s="8">
        <f t="shared" si="558"/>
        <v>1644</v>
      </c>
      <c r="Q1892" s="10">
        <f t="shared" si="559"/>
        <v>0.40815085158150849</v>
      </c>
      <c r="R1892" s="10">
        <f t="shared" si="560"/>
        <v>2.8588807785888078E-2</v>
      </c>
      <c r="S1892" s="10">
        <f t="shared" si="561"/>
        <v>0.3984184914841849</v>
      </c>
      <c r="T1892" s="10">
        <f t="shared" si="562"/>
        <v>8.8199513381995137E-2</v>
      </c>
      <c r="U1892" s="10">
        <f t="shared" si="563"/>
        <v>6.7518248175182483E-2</v>
      </c>
      <c r="V1892" s="10">
        <f t="shared" si="564"/>
        <v>9.1240875912408752E-3</v>
      </c>
      <c r="W1892" s="1">
        <v>1</v>
      </c>
      <c r="X1892" s="1">
        <v>7</v>
      </c>
      <c r="Y1892" s="1">
        <v>5</v>
      </c>
      <c r="Z1892" s="1">
        <v>12</v>
      </c>
      <c r="AA1892" s="8">
        <f t="shared" si="565"/>
        <v>25</v>
      </c>
      <c r="AB1892" s="10">
        <f t="shared" si="566"/>
        <v>0.04</v>
      </c>
      <c r="AC1892" s="10">
        <f t="shared" si="567"/>
        <v>0.28000000000000003</v>
      </c>
      <c r="AD1892" s="10">
        <f t="shared" si="568"/>
        <v>0.2</v>
      </c>
      <c r="AE1892" s="10">
        <f t="shared" si="569"/>
        <v>0.48</v>
      </c>
      <c r="AF1892" s="1">
        <v>2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1</v>
      </c>
      <c r="AN1892" s="1">
        <v>37</v>
      </c>
      <c r="AO1892" s="20" t="str">
        <f t="shared" si="552"/>
        <v>36-50</v>
      </c>
      <c r="AP1892" s="1">
        <v>2648</v>
      </c>
      <c r="AQ1892" s="1">
        <v>0</v>
      </c>
      <c r="AR1892" s="1">
        <v>0</v>
      </c>
      <c r="AS1892" s="1">
        <v>1</v>
      </c>
      <c r="AT1892" s="1">
        <v>0</v>
      </c>
      <c r="AU1892" s="1">
        <v>0</v>
      </c>
      <c r="AV1892" s="1">
        <v>0</v>
      </c>
      <c r="AW1892" s="1">
        <v>0</v>
      </c>
      <c r="AX1892" s="1">
        <v>1</v>
      </c>
      <c r="AY1892" s="1">
        <v>0</v>
      </c>
      <c r="AZ1892" s="1">
        <v>1614</v>
      </c>
      <c r="BA1892" s="23">
        <v>42201</v>
      </c>
      <c r="BB1892" s="25">
        <f t="shared" si="553"/>
        <v>7</v>
      </c>
      <c r="BC1892" s="25" t="str">
        <f t="shared" si="554"/>
        <v>July</v>
      </c>
      <c r="BD1892" s="25">
        <v>1</v>
      </c>
      <c r="BE1892" t="str">
        <f t="shared" si="555"/>
        <v>686,89616,High income,1540,High spender,0.0171844313515444,0,0,36,671,47,655,145,111,15,1644,0.408150851581508,0.0285888077858881,0.398418491484185,0.0881995133819951,0.0675182481751825,0.00912408759124088,1,7,5,12,25,0.04,0.28,0.2,0.48,2,0,0,0,0,0,0,1,37,36-50,2648,0,0,1,0,0,0,0,1,0,1614</v>
      </c>
    </row>
    <row r="1893" spans="1:57" ht="13.2" x14ac:dyDescent="0.25">
      <c r="A1893" s="8">
        <v>1630</v>
      </c>
      <c r="B1893" s="1">
        <v>75794</v>
      </c>
      <c r="C1893" s="8" t="str">
        <f t="shared" si="556"/>
        <v>High income</v>
      </c>
      <c r="D1893" s="31">
        <v>493</v>
      </c>
      <c r="E1893" s="34" t="str">
        <f t="shared" si="557"/>
        <v>Low spender</v>
      </c>
      <c r="F1893" s="10">
        <f t="shared" si="551"/>
        <v>6.5044726495500967E-3</v>
      </c>
      <c r="G1893" s="1">
        <v>0</v>
      </c>
      <c r="H1893" s="1">
        <v>0</v>
      </c>
      <c r="I1893" s="1">
        <v>33</v>
      </c>
      <c r="J1893" s="1">
        <v>754</v>
      </c>
      <c r="K1893" s="1">
        <v>160</v>
      </c>
      <c r="L1893" s="1">
        <v>625</v>
      </c>
      <c r="M1893" s="1">
        <v>63</v>
      </c>
      <c r="N1893" s="1">
        <v>32</v>
      </c>
      <c r="O1893" s="1">
        <v>48</v>
      </c>
      <c r="P1893" s="8">
        <f t="shared" si="558"/>
        <v>1682</v>
      </c>
      <c r="Q1893" s="10">
        <f t="shared" si="559"/>
        <v>0.44827586206896552</v>
      </c>
      <c r="R1893" s="10">
        <f t="shared" si="560"/>
        <v>9.5124851367419744E-2</v>
      </c>
      <c r="S1893" s="10">
        <f t="shared" si="561"/>
        <v>0.37158145065398335</v>
      </c>
      <c r="T1893" s="10">
        <f t="shared" si="562"/>
        <v>3.7455410225921519E-2</v>
      </c>
      <c r="U1893" s="10">
        <f t="shared" si="563"/>
        <v>1.9024970273483946E-2</v>
      </c>
      <c r="V1893" s="10">
        <f t="shared" si="564"/>
        <v>2.8537455410225922E-2</v>
      </c>
      <c r="W1893" s="1">
        <v>1</v>
      </c>
      <c r="X1893" s="1">
        <v>7</v>
      </c>
      <c r="Y1893" s="1">
        <v>5</v>
      </c>
      <c r="Z1893" s="1">
        <v>12</v>
      </c>
      <c r="AA1893" s="8">
        <f t="shared" si="565"/>
        <v>25</v>
      </c>
      <c r="AB1893" s="10">
        <f t="shared" si="566"/>
        <v>0.04</v>
      </c>
      <c r="AC1893" s="10">
        <f t="shared" si="567"/>
        <v>0.28000000000000003</v>
      </c>
      <c r="AD1893" s="10">
        <f t="shared" si="568"/>
        <v>0.2</v>
      </c>
      <c r="AE1893" s="10">
        <f t="shared" si="569"/>
        <v>0.48</v>
      </c>
      <c r="AF1893" s="1">
        <v>3</v>
      </c>
      <c r="AG1893" s="1">
        <v>1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33</v>
      </c>
      <c r="AO1893" s="20" t="str">
        <f t="shared" si="552"/>
        <v>24-35</v>
      </c>
      <c r="AP1893" s="1">
        <v>2346</v>
      </c>
      <c r="AQ1893" s="1">
        <v>0</v>
      </c>
      <c r="AR1893" s="1">
        <v>1</v>
      </c>
      <c r="AS1893" s="1">
        <v>0</v>
      </c>
      <c r="AT1893" s="1">
        <v>0</v>
      </c>
      <c r="AU1893" s="1">
        <v>0</v>
      </c>
      <c r="AV1893" s="1">
        <v>0</v>
      </c>
      <c r="AW1893" s="1">
        <v>1</v>
      </c>
      <c r="AX1893" s="1">
        <v>0</v>
      </c>
      <c r="AY1893" s="1">
        <v>0</v>
      </c>
      <c r="AZ1893" s="1">
        <v>1586</v>
      </c>
      <c r="BA1893" s="23">
        <v>42503</v>
      </c>
      <c r="BB1893" s="25">
        <f t="shared" si="553"/>
        <v>5</v>
      </c>
      <c r="BC1893" s="25" t="str">
        <f t="shared" si="554"/>
        <v>May</v>
      </c>
      <c r="BD1893" s="25">
        <v>1</v>
      </c>
      <c r="BE1893" t="str">
        <f t="shared" si="555"/>
        <v>1630,75794,High income,493,Low spender,0.0065044726495501,0,0,33,754,160,625,63,32,48,1682,0.448275862068966,0.0951248513674197,0.371581450653983,0.0374554102259215,0.0190249702734839,0.0285374554102259,1,7,5,12,25,0.04,0.28,0.2,0.48,3,1,0,0,0,0,0,0,33,24-35,2346,0,1,0,0,0,0,1,0,0,1586</v>
      </c>
    </row>
    <row r="1894" spans="1:57" ht="13.2" x14ac:dyDescent="0.25">
      <c r="A1894" s="8">
        <v>944</v>
      </c>
      <c r="B1894" s="1">
        <v>74637</v>
      </c>
      <c r="C1894" s="8" t="str">
        <f t="shared" si="556"/>
        <v>High income</v>
      </c>
      <c r="D1894" s="31">
        <v>1221</v>
      </c>
      <c r="E1894" s="34" t="str">
        <f t="shared" si="557"/>
        <v>High spender</v>
      </c>
      <c r="F1894" s="10">
        <f t="shared" si="551"/>
        <v>1.635917842357008E-2</v>
      </c>
      <c r="G1894" s="1">
        <v>0</v>
      </c>
      <c r="H1894" s="1">
        <v>0</v>
      </c>
      <c r="I1894" s="1">
        <v>73</v>
      </c>
      <c r="J1894" s="1">
        <v>960</v>
      </c>
      <c r="K1894" s="1">
        <v>64</v>
      </c>
      <c r="L1894" s="1">
        <v>464</v>
      </c>
      <c r="M1894" s="1">
        <v>146</v>
      </c>
      <c r="N1894" s="1">
        <v>0</v>
      </c>
      <c r="O1894" s="1">
        <v>16</v>
      </c>
      <c r="P1894" s="8">
        <f t="shared" si="558"/>
        <v>1650</v>
      </c>
      <c r="Q1894" s="10">
        <f t="shared" si="559"/>
        <v>0.58181818181818179</v>
      </c>
      <c r="R1894" s="10">
        <f t="shared" si="560"/>
        <v>3.8787878787878788E-2</v>
      </c>
      <c r="S1894" s="10">
        <f t="shared" si="561"/>
        <v>0.28121212121212119</v>
      </c>
      <c r="T1894" s="10">
        <f t="shared" si="562"/>
        <v>8.8484848484848486E-2</v>
      </c>
      <c r="U1894" s="10">
        <f t="shared" si="563"/>
        <v>0</v>
      </c>
      <c r="V1894" s="10">
        <f t="shared" si="564"/>
        <v>9.696969696969697E-3</v>
      </c>
      <c r="W1894" s="1">
        <v>1</v>
      </c>
      <c r="X1894" s="1">
        <v>6</v>
      </c>
      <c r="Y1894" s="1">
        <v>9</v>
      </c>
      <c r="Z1894" s="1">
        <v>9</v>
      </c>
      <c r="AA1894" s="8">
        <f t="shared" si="565"/>
        <v>25</v>
      </c>
      <c r="AB1894" s="10">
        <f t="shared" si="566"/>
        <v>0.04</v>
      </c>
      <c r="AC1894" s="10">
        <f t="shared" si="567"/>
        <v>0.24</v>
      </c>
      <c r="AD1894" s="10">
        <f t="shared" si="568"/>
        <v>0.36</v>
      </c>
      <c r="AE1894" s="10">
        <f t="shared" si="569"/>
        <v>0.36</v>
      </c>
      <c r="AF1894" s="1">
        <v>3</v>
      </c>
      <c r="AG1894" s="1">
        <v>1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66</v>
      </c>
      <c r="AO1894" s="20" t="str">
        <f t="shared" si="552"/>
        <v>66+</v>
      </c>
      <c r="AP1894" s="1">
        <v>2566</v>
      </c>
      <c r="AQ1894" s="1">
        <v>0</v>
      </c>
      <c r="AR1894" s="1">
        <v>0</v>
      </c>
      <c r="AS1894" s="1">
        <v>1</v>
      </c>
      <c r="AT1894" s="1">
        <v>0</v>
      </c>
      <c r="AU1894" s="1">
        <v>0</v>
      </c>
      <c r="AV1894" s="1">
        <v>0</v>
      </c>
      <c r="AW1894" s="1">
        <v>0</v>
      </c>
      <c r="AX1894" s="1">
        <v>0</v>
      </c>
      <c r="AY1894" s="1">
        <v>1</v>
      </c>
      <c r="AZ1894" s="1">
        <v>1618</v>
      </c>
      <c r="BA1894" s="23">
        <v>42283</v>
      </c>
      <c r="BB1894" s="25">
        <f t="shared" si="553"/>
        <v>10</v>
      </c>
      <c r="BC1894" s="25" t="str">
        <f t="shared" si="554"/>
        <v>October</v>
      </c>
      <c r="BD1894" s="25">
        <v>1</v>
      </c>
      <c r="BE1894" t="str">
        <f t="shared" si="555"/>
        <v>944,74637,High income,1221,High spender,0.0163591784235701,0,0,73,960,64,464,146,0,16,1650,0.581818181818182,0.0387878787878788,0.281212121212121,0.0884848484848485,0,0.0096969696969697,1,6,9,9,25,0.04,0.24,0.36,0.36,3,1,0,0,0,0,0,0,66,66+,2566,0,0,1,0,0,0,0,0,1,1618</v>
      </c>
    </row>
    <row r="1895" spans="1:57" ht="13.2" x14ac:dyDescent="0.25">
      <c r="A1895" s="8">
        <v>1800</v>
      </c>
      <c r="B1895" s="1">
        <v>78569</v>
      </c>
      <c r="C1895" s="8" t="str">
        <f t="shared" si="556"/>
        <v>High income</v>
      </c>
      <c r="D1895" s="31">
        <v>69</v>
      </c>
      <c r="E1895" s="34" t="str">
        <f t="shared" si="557"/>
        <v>Low spender</v>
      </c>
      <c r="F1895" s="10">
        <f t="shared" si="551"/>
        <v>8.7820896282248722E-4</v>
      </c>
      <c r="G1895" s="1">
        <v>0</v>
      </c>
      <c r="H1895" s="1">
        <v>0</v>
      </c>
      <c r="I1895" s="1">
        <v>14</v>
      </c>
      <c r="J1895" s="1">
        <v>558</v>
      </c>
      <c r="K1895" s="1">
        <v>79</v>
      </c>
      <c r="L1895" s="1">
        <v>622</v>
      </c>
      <c r="M1895" s="1">
        <v>207</v>
      </c>
      <c r="N1895" s="1">
        <v>175</v>
      </c>
      <c r="O1895" s="1">
        <v>95</v>
      </c>
      <c r="P1895" s="8">
        <f t="shared" si="558"/>
        <v>1736</v>
      </c>
      <c r="Q1895" s="10">
        <f t="shared" si="559"/>
        <v>0.32142857142857145</v>
      </c>
      <c r="R1895" s="10">
        <f t="shared" si="560"/>
        <v>4.5506912442396311E-2</v>
      </c>
      <c r="S1895" s="10">
        <f t="shared" si="561"/>
        <v>0.35829493087557601</v>
      </c>
      <c r="T1895" s="10">
        <f t="shared" si="562"/>
        <v>0.11923963133640553</v>
      </c>
      <c r="U1895" s="10">
        <f t="shared" si="563"/>
        <v>0.10080645161290322</v>
      </c>
      <c r="V1895" s="10">
        <f t="shared" si="564"/>
        <v>5.4723502304147464E-2</v>
      </c>
      <c r="W1895" s="1">
        <v>1</v>
      </c>
      <c r="X1895" s="1">
        <v>4</v>
      </c>
      <c r="Y1895" s="1">
        <v>6</v>
      </c>
      <c r="Z1895" s="1">
        <v>4</v>
      </c>
      <c r="AA1895" s="8">
        <f t="shared" si="565"/>
        <v>15</v>
      </c>
      <c r="AB1895" s="10">
        <f t="shared" si="566"/>
        <v>6.6666666666666666E-2</v>
      </c>
      <c r="AC1895" s="10">
        <f t="shared" si="567"/>
        <v>0.26666666666666666</v>
      </c>
      <c r="AD1895" s="10">
        <f t="shared" si="568"/>
        <v>0.4</v>
      </c>
      <c r="AE1895" s="10">
        <f t="shared" si="569"/>
        <v>0.26666666666666666</v>
      </c>
      <c r="AF1895" s="1">
        <v>1</v>
      </c>
      <c r="AG1895" s="1">
        <v>0</v>
      </c>
      <c r="AH1895" s="1">
        <v>0</v>
      </c>
      <c r="AI1895" s="1">
        <v>0</v>
      </c>
      <c r="AJ1895" s="1">
        <v>0</v>
      </c>
      <c r="AK1895" s="1">
        <v>1</v>
      </c>
      <c r="AL1895" s="1">
        <v>0</v>
      </c>
      <c r="AM1895" s="1">
        <v>1</v>
      </c>
      <c r="AN1895" s="1">
        <v>74</v>
      </c>
      <c r="AO1895" s="20" t="str">
        <f t="shared" si="552"/>
        <v>66+</v>
      </c>
      <c r="AP1895" s="1">
        <v>2289</v>
      </c>
      <c r="AQ1895" s="1">
        <v>0</v>
      </c>
      <c r="AR1895" s="1">
        <v>1</v>
      </c>
      <c r="AS1895" s="1">
        <v>0</v>
      </c>
      <c r="AT1895" s="1">
        <v>0</v>
      </c>
      <c r="AU1895" s="1">
        <v>0</v>
      </c>
      <c r="AV1895" s="1">
        <v>0</v>
      </c>
      <c r="AW1895" s="1">
        <v>1</v>
      </c>
      <c r="AX1895" s="1">
        <v>0</v>
      </c>
      <c r="AY1895" s="1">
        <v>0</v>
      </c>
      <c r="AZ1895" s="1">
        <v>1546</v>
      </c>
      <c r="BA1895" s="23">
        <v>42560</v>
      </c>
      <c r="BB1895" s="25">
        <f t="shared" si="553"/>
        <v>7</v>
      </c>
      <c r="BC1895" s="25" t="str">
        <f t="shared" si="554"/>
        <v>July</v>
      </c>
      <c r="BD1895" s="25">
        <v>1</v>
      </c>
      <c r="BE1895" t="str">
        <f t="shared" si="555"/>
        <v>1800,78569,High income,69,Low spender,0.000878208962822487,0,0,14,558,79,622,207,175,95,1736,0.321428571428571,0.0455069124423963,0.358294930875576,0.119239631336406,0.100806451612903,0.0547235023041475,1,4,6,4,15,0.0666666666666667,0.266666666666667,0.4,0.266666666666667,1,0,0,0,0,1,0,1,74,66+,2289,0,1,0,0,0,0,1,0,0,1546</v>
      </c>
    </row>
    <row r="1896" spans="1:57" ht="13.2" x14ac:dyDescent="0.25">
      <c r="A1896" s="8">
        <v>195</v>
      </c>
      <c r="B1896" s="1">
        <v>79800</v>
      </c>
      <c r="C1896" s="8" t="str">
        <f t="shared" si="556"/>
        <v>High income</v>
      </c>
      <c r="D1896" s="31">
        <v>16</v>
      </c>
      <c r="E1896" s="34" t="str">
        <f t="shared" si="557"/>
        <v>Low spender</v>
      </c>
      <c r="F1896" s="10">
        <f t="shared" si="551"/>
        <v>2.0050125313283209E-4</v>
      </c>
      <c r="G1896" s="1">
        <v>0</v>
      </c>
      <c r="H1896" s="1">
        <v>0</v>
      </c>
      <c r="I1896" s="1">
        <v>65</v>
      </c>
      <c r="J1896" s="1">
        <v>1060</v>
      </c>
      <c r="K1896" s="1">
        <v>21</v>
      </c>
      <c r="L1896" s="1">
        <v>530</v>
      </c>
      <c r="M1896" s="1">
        <v>32</v>
      </c>
      <c r="N1896" s="1">
        <v>0</v>
      </c>
      <c r="O1896" s="1">
        <v>224</v>
      </c>
      <c r="P1896" s="8">
        <f t="shared" si="558"/>
        <v>1867</v>
      </c>
      <c r="Q1896" s="10">
        <f t="shared" si="559"/>
        <v>0.56775575790037491</v>
      </c>
      <c r="R1896" s="10">
        <f t="shared" si="560"/>
        <v>1.1247991430101767E-2</v>
      </c>
      <c r="S1896" s="10">
        <f t="shared" si="561"/>
        <v>0.28387787895018746</v>
      </c>
      <c r="T1896" s="10">
        <f t="shared" si="562"/>
        <v>1.7139796464916979E-2</v>
      </c>
      <c r="U1896" s="10">
        <f t="shared" si="563"/>
        <v>0</v>
      </c>
      <c r="V1896" s="10">
        <f t="shared" si="564"/>
        <v>0.11997857525441885</v>
      </c>
      <c r="W1896" s="1">
        <v>1</v>
      </c>
      <c r="X1896" s="1">
        <v>5</v>
      </c>
      <c r="Y1896" s="1">
        <v>11</v>
      </c>
      <c r="Z1896" s="1">
        <v>5</v>
      </c>
      <c r="AA1896" s="8">
        <f t="shared" si="565"/>
        <v>22</v>
      </c>
      <c r="AB1896" s="10">
        <f t="shared" si="566"/>
        <v>4.5454545454545456E-2</v>
      </c>
      <c r="AC1896" s="10">
        <f t="shared" si="567"/>
        <v>0.22727272727272727</v>
      </c>
      <c r="AD1896" s="10">
        <f t="shared" si="568"/>
        <v>0.5</v>
      </c>
      <c r="AE1896" s="10">
        <f t="shared" si="569"/>
        <v>0.22727272727272727</v>
      </c>
      <c r="AF1896" s="1">
        <v>3</v>
      </c>
      <c r="AG1896" s="1">
        <v>1</v>
      </c>
      <c r="AH1896" s="1">
        <v>0</v>
      </c>
      <c r="AI1896" s="1">
        <v>1</v>
      </c>
      <c r="AJ1896" s="1">
        <v>0</v>
      </c>
      <c r="AK1896" s="1">
        <v>1</v>
      </c>
      <c r="AL1896" s="1">
        <v>0</v>
      </c>
      <c r="AM1896" s="1">
        <v>1</v>
      </c>
      <c r="AN1896" s="1">
        <v>65</v>
      </c>
      <c r="AO1896" s="20" t="str">
        <f t="shared" si="552"/>
        <v>50-65</v>
      </c>
      <c r="AP1896" s="1">
        <v>2803</v>
      </c>
      <c r="AQ1896" s="1">
        <v>0</v>
      </c>
      <c r="AR1896" s="1">
        <v>0</v>
      </c>
      <c r="AS1896" s="1">
        <v>0</v>
      </c>
      <c r="AT1896" s="1">
        <v>0</v>
      </c>
      <c r="AU1896" s="1">
        <v>1</v>
      </c>
      <c r="AV1896" s="1">
        <v>0</v>
      </c>
      <c r="AW1896" s="1">
        <v>1</v>
      </c>
      <c r="AX1896" s="1">
        <v>0</v>
      </c>
      <c r="AY1896" s="1">
        <v>0</v>
      </c>
      <c r="AZ1896" s="1">
        <v>1419</v>
      </c>
      <c r="BA1896" s="23">
        <v>42046</v>
      </c>
      <c r="BB1896" s="25">
        <f t="shared" si="553"/>
        <v>2</v>
      </c>
      <c r="BC1896" s="25" t="str">
        <f t="shared" si="554"/>
        <v>February</v>
      </c>
      <c r="BD1896" s="25">
        <v>1</v>
      </c>
      <c r="BE1896" t="str">
        <f t="shared" si="555"/>
        <v>195,79800,High income,16,Low spender,0.000200501253132832,0,0,65,1060,21,530,32,0,224,1867,0.567755757900375,0.0112479914301018,0.283877878950187,0.017139796464917,0,0.119978575254419,1,5,11,5,22,0.0454545454545455,0.227272727272727,0.5,0.227272727272727,3,1,0,1,0,1,0,1,65,50-65,2803,0,0,0,0,1,0,1,0,0,1419</v>
      </c>
    </row>
    <row r="1897" spans="1:57" ht="13.2" x14ac:dyDescent="0.25">
      <c r="A1897" s="8">
        <v>1321</v>
      </c>
      <c r="B1897" s="1">
        <v>80812</v>
      </c>
      <c r="C1897" s="8" t="str">
        <f t="shared" si="556"/>
        <v>High income</v>
      </c>
      <c r="D1897" s="31">
        <v>1450</v>
      </c>
      <c r="E1897" s="34" t="str">
        <f t="shared" si="557"/>
        <v>High spender</v>
      </c>
      <c r="F1897" s="10">
        <f t="shared" si="551"/>
        <v>1.7942879770331138E-2</v>
      </c>
      <c r="G1897" s="1">
        <v>0</v>
      </c>
      <c r="H1897" s="1">
        <v>0</v>
      </c>
      <c r="I1897" s="1">
        <v>95</v>
      </c>
      <c r="J1897" s="1">
        <v>769</v>
      </c>
      <c r="K1897" s="1">
        <v>22</v>
      </c>
      <c r="L1897" s="1">
        <v>500</v>
      </c>
      <c r="M1897" s="1">
        <v>210</v>
      </c>
      <c r="N1897" s="1">
        <v>143</v>
      </c>
      <c r="O1897" s="1">
        <v>33</v>
      </c>
      <c r="P1897" s="8">
        <f t="shared" si="558"/>
        <v>1677</v>
      </c>
      <c r="Q1897" s="10">
        <f t="shared" si="559"/>
        <v>0.45855694692903998</v>
      </c>
      <c r="R1897" s="10">
        <f t="shared" si="560"/>
        <v>1.3118664281454979E-2</v>
      </c>
      <c r="S1897" s="10">
        <f t="shared" si="561"/>
        <v>0.29815146094215861</v>
      </c>
      <c r="T1897" s="10">
        <f t="shared" si="562"/>
        <v>0.12522361359570661</v>
      </c>
      <c r="U1897" s="10">
        <f t="shared" si="563"/>
        <v>8.5271317829457363E-2</v>
      </c>
      <c r="V1897" s="10">
        <f t="shared" si="564"/>
        <v>1.9677996422182469E-2</v>
      </c>
      <c r="W1897" s="1">
        <v>1</v>
      </c>
      <c r="X1897" s="1">
        <v>4</v>
      </c>
      <c r="Y1897" s="1">
        <v>8</v>
      </c>
      <c r="Z1897" s="1">
        <v>5</v>
      </c>
      <c r="AA1897" s="8">
        <f t="shared" si="565"/>
        <v>18</v>
      </c>
      <c r="AB1897" s="10">
        <f t="shared" si="566"/>
        <v>5.5555555555555552E-2</v>
      </c>
      <c r="AC1897" s="10">
        <f t="shared" si="567"/>
        <v>0.22222222222222221</v>
      </c>
      <c r="AD1897" s="10">
        <f t="shared" si="568"/>
        <v>0.44444444444444442</v>
      </c>
      <c r="AE1897" s="10">
        <f t="shared" si="569"/>
        <v>0.27777777777777779</v>
      </c>
      <c r="AF1897" s="1">
        <v>2</v>
      </c>
      <c r="AG1897" s="1">
        <v>1</v>
      </c>
      <c r="AH1897" s="1">
        <v>0</v>
      </c>
      <c r="AI1897" s="1">
        <v>1</v>
      </c>
      <c r="AJ1897" s="1">
        <v>0</v>
      </c>
      <c r="AK1897" s="1">
        <v>1</v>
      </c>
      <c r="AL1897" s="1">
        <v>0</v>
      </c>
      <c r="AM1897" s="1">
        <v>0</v>
      </c>
      <c r="AN1897" s="1">
        <v>67</v>
      </c>
      <c r="AO1897" s="20" t="str">
        <f t="shared" si="552"/>
        <v>66+</v>
      </c>
      <c r="AP1897" s="1">
        <v>2444</v>
      </c>
      <c r="AQ1897" s="1">
        <v>0</v>
      </c>
      <c r="AR1897" s="1">
        <v>0</v>
      </c>
      <c r="AS1897" s="1">
        <v>0</v>
      </c>
      <c r="AT1897" s="1">
        <v>1</v>
      </c>
      <c r="AU1897" s="1">
        <v>0</v>
      </c>
      <c r="AV1897" s="1">
        <v>0</v>
      </c>
      <c r="AW1897" s="1">
        <v>1</v>
      </c>
      <c r="AX1897" s="1">
        <v>0</v>
      </c>
      <c r="AY1897" s="1">
        <v>0</v>
      </c>
      <c r="AZ1897" s="1">
        <v>1611</v>
      </c>
      <c r="BA1897" s="23">
        <v>42405</v>
      </c>
      <c r="BB1897" s="25">
        <f t="shared" si="553"/>
        <v>2</v>
      </c>
      <c r="BC1897" s="25" t="str">
        <f t="shared" si="554"/>
        <v>February</v>
      </c>
      <c r="BD1897" s="25">
        <v>1</v>
      </c>
      <c r="BE1897" t="str">
        <f t="shared" si="555"/>
        <v>1321,80812,High income,1450,High spender,0.0179428797703311,0,0,95,769,22,500,210,143,33,1677,0.45855694692904,0.013118664281455,0.298151460942159,0.125223613595707,0.0852713178294574,0.0196779964221825,1,4,8,5,18,0.0555555555555556,0.222222222222222,0.444444444444444,0.277777777777778,2,1,0,1,0,1,0,0,67,66+,2444,0,0,0,1,0,0,1,0,0,1611</v>
      </c>
    </row>
    <row r="1898" spans="1:57" ht="13.2" x14ac:dyDescent="0.25">
      <c r="A1898" s="8">
        <v>1216</v>
      </c>
      <c r="B1898" s="1">
        <v>64509</v>
      </c>
      <c r="C1898" s="8" t="str">
        <f t="shared" si="556"/>
        <v>High income</v>
      </c>
      <c r="D1898" s="31">
        <v>491</v>
      </c>
      <c r="E1898" s="34" t="str">
        <f t="shared" si="557"/>
        <v>Low spender</v>
      </c>
      <c r="F1898" s="10">
        <f t="shared" si="551"/>
        <v>7.6113410531863769E-3</v>
      </c>
      <c r="G1898" s="1">
        <v>0</v>
      </c>
      <c r="H1898" s="1">
        <v>0</v>
      </c>
      <c r="I1898" s="1">
        <v>19</v>
      </c>
      <c r="J1898" s="1">
        <v>836</v>
      </c>
      <c r="K1898" s="1">
        <v>185</v>
      </c>
      <c r="L1898" s="1">
        <v>575</v>
      </c>
      <c r="M1898" s="1">
        <v>24</v>
      </c>
      <c r="N1898" s="1">
        <v>25</v>
      </c>
      <c r="O1898" s="1">
        <v>77</v>
      </c>
      <c r="P1898" s="8">
        <f t="shared" si="558"/>
        <v>1722</v>
      </c>
      <c r="Q1898" s="10">
        <f t="shared" si="559"/>
        <v>0.48548199767711964</v>
      </c>
      <c r="R1898" s="10">
        <f t="shared" si="560"/>
        <v>0.10743321718931476</v>
      </c>
      <c r="S1898" s="10">
        <f t="shared" si="561"/>
        <v>0.33391405342624852</v>
      </c>
      <c r="T1898" s="10">
        <f t="shared" si="562"/>
        <v>1.3937282229965157E-2</v>
      </c>
      <c r="U1898" s="10">
        <f t="shared" si="563"/>
        <v>1.4518002322880372E-2</v>
      </c>
      <c r="V1898" s="10">
        <f t="shared" si="564"/>
        <v>4.4715447154471545E-2</v>
      </c>
      <c r="W1898" s="1">
        <v>1</v>
      </c>
      <c r="X1898" s="1">
        <v>6</v>
      </c>
      <c r="Y1898" s="1">
        <v>3</v>
      </c>
      <c r="Z1898" s="1">
        <v>9</v>
      </c>
      <c r="AA1898" s="8">
        <f t="shared" si="565"/>
        <v>19</v>
      </c>
      <c r="AB1898" s="10">
        <f t="shared" si="566"/>
        <v>5.2631578947368418E-2</v>
      </c>
      <c r="AC1898" s="10">
        <f t="shared" si="567"/>
        <v>0.31578947368421051</v>
      </c>
      <c r="AD1898" s="10">
        <f t="shared" si="568"/>
        <v>0.15789473684210525</v>
      </c>
      <c r="AE1898" s="10">
        <f t="shared" si="569"/>
        <v>0.47368421052631576</v>
      </c>
      <c r="AF1898" s="1">
        <v>4</v>
      </c>
      <c r="AG1898" s="1">
        <v>0</v>
      </c>
      <c r="AH1898" s="1">
        <v>0</v>
      </c>
      <c r="AI1898" s="1">
        <v>1</v>
      </c>
      <c r="AJ1898" s="1">
        <v>0</v>
      </c>
      <c r="AK1898" s="1">
        <v>0</v>
      </c>
      <c r="AL1898" s="1">
        <v>0</v>
      </c>
      <c r="AM1898" s="1">
        <v>1</v>
      </c>
      <c r="AN1898" s="1">
        <v>30</v>
      </c>
      <c r="AO1898" s="20" t="str">
        <f t="shared" si="552"/>
        <v>24-35</v>
      </c>
      <c r="AP1898" s="1">
        <v>2475</v>
      </c>
      <c r="AQ1898" s="1">
        <v>0</v>
      </c>
      <c r="AR1898" s="1">
        <v>0</v>
      </c>
      <c r="AS1898" s="1">
        <v>1</v>
      </c>
      <c r="AT1898" s="1">
        <v>0</v>
      </c>
      <c r="AU1898" s="1">
        <v>0</v>
      </c>
      <c r="AV1898" s="1">
        <v>0</v>
      </c>
      <c r="AW1898" s="1">
        <v>1</v>
      </c>
      <c r="AX1898" s="1">
        <v>0</v>
      </c>
      <c r="AY1898" s="1">
        <v>0</v>
      </c>
      <c r="AZ1898" s="1">
        <v>1568</v>
      </c>
      <c r="BA1898" s="23">
        <v>42374</v>
      </c>
      <c r="BB1898" s="25">
        <f t="shared" si="553"/>
        <v>1</v>
      </c>
      <c r="BC1898" s="25" t="str">
        <f t="shared" si="554"/>
        <v>January</v>
      </c>
      <c r="BD1898" s="25">
        <v>1</v>
      </c>
      <c r="BE1898" t="str">
        <f t="shared" si="555"/>
        <v>1216,64509,High income,491,Low spender,0.00761134105318638,0,0,19,836,185,575,24,25,77,1722,0.48548199767712,0.107433217189315,0.333914053426249,0.0139372822299652,0.0145180023228804,0.0447154471544715,1,6,3,9,19,0.0526315789473684,0.315789473684211,0.157894736842105,0.473684210526316,4,0,0,1,0,0,0,1,30,24-35,2475,0,0,1,0,0,0,1,0,0,1568</v>
      </c>
    </row>
    <row r="1899" spans="1:57" ht="13.2" x14ac:dyDescent="0.25">
      <c r="A1899" s="8">
        <v>276</v>
      </c>
      <c r="B1899" s="1">
        <v>91249</v>
      </c>
      <c r="C1899" s="8" t="str">
        <f t="shared" si="556"/>
        <v>High income</v>
      </c>
      <c r="D1899" s="31">
        <v>577</v>
      </c>
      <c r="E1899" s="34" t="str">
        <f t="shared" si="557"/>
        <v>High spender</v>
      </c>
      <c r="F1899" s="10">
        <f t="shared" si="551"/>
        <v>6.3233569682955432E-3</v>
      </c>
      <c r="G1899" s="1">
        <v>0</v>
      </c>
      <c r="H1899" s="1">
        <v>0</v>
      </c>
      <c r="I1899" s="1">
        <v>84</v>
      </c>
      <c r="J1899" s="1">
        <v>1324</v>
      </c>
      <c r="K1899" s="1">
        <v>27</v>
      </c>
      <c r="L1899" s="1">
        <v>119</v>
      </c>
      <c r="M1899" s="1">
        <v>71</v>
      </c>
      <c r="N1899" s="1">
        <v>108</v>
      </c>
      <c r="O1899" s="1">
        <v>27</v>
      </c>
      <c r="P1899" s="8">
        <f t="shared" si="558"/>
        <v>1676</v>
      </c>
      <c r="Q1899" s="10">
        <f t="shared" si="559"/>
        <v>0.78997613365155128</v>
      </c>
      <c r="R1899" s="10">
        <f t="shared" si="560"/>
        <v>1.6109785202863963E-2</v>
      </c>
      <c r="S1899" s="10">
        <f t="shared" si="561"/>
        <v>7.1002386634844872E-2</v>
      </c>
      <c r="T1899" s="10">
        <f t="shared" si="562"/>
        <v>4.2362768496420046E-2</v>
      </c>
      <c r="U1899" s="10">
        <f t="shared" si="563"/>
        <v>6.4439140811455853E-2</v>
      </c>
      <c r="V1899" s="10">
        <f t="shared" si="564"/>
        <v>1.6109785202863963E-2</v>
      </c>
      <c r="W1899" s="1">
        <v>0</v>
      </c>
      <c r="X1899" s="1">
        <v>7</v>
      </c>
      <c r="Y1899" s="1">
        <v>9</v>
      </c>
      <c r="Z1899" s="1">
        <v>6</v>
      </c>
      <c r="AA1899" s="8">
        <f t="shared" si="565"/>
        <v>22</v>
      </c>
      <c r="AB1899" s="10">
        <f t="shared" si="566"/>
        <v>0</v>
      </c>
      <c r="AC1899" s="10">
        <f t="shared" si="567"/>
        <v>0.31818181818181818</v>
      </c>
      <c r="AD1899" s="10">
        <f t="shared" si="568"/>
        <v>0.40909090909090912</v>
      </c>
      <c r="AE1899" s="10">
        <f t="shared" si="569"/>
        <v>0.27272727272727271</v>
      </c>
      <c r="AF1899" s="1">
        <v>4</v>
      </c>
      <c r="AG1899" s="1">
        <v>1</v>
      </c>
      <c r="AH1899" s="1">
        <v>1</v>
      </c>
      <c r="AI1899" s="1">
        <v>0</v>
      </c>
      <c r="AJ1899" s="1">
        <v>1</v>
      </c>
      <c r="AK1899" s="1">
        <v>1</v>
      </c>
      <c r="AL1899" s="1">
        <v>0</v>
      </c>
      <c r="AM1899" s="1">
        <v>1</v>
      </c>
      <c r="AN1899" s="1">
        <v>64</v>
      </c>
      <c r="AO1899" s="20" t="str">
        <f t="shared" si="552"/>
        <v>50-65</v>
      </c>
      <c r="AP1899" s="1">
        <v>2776</v>
      </c>
      <c r="AQ1899" s="1">
        <v>0</v>
      </c>
      <c r="AR1899" s="1">
        <v>0</v>
      </c>
      <c r="AS1899" s="1">
        <v>1</v>
      </c>
      <c r="AT1899" s="1">
        <v>0</v>
      </c>
      <c r="AU1899" s="1">
        <v>0</v>
      </c>
      <c r="AV1899" s="1">
        <v>0</v>
      </c>
      <c r="AW1899" s="1">
        <v>1</v>
      </c>
      <c r="AX1899" s="1">
        <v>0</v>
      </c>
      <c r="AY1899" s="1">
        <v>0</v>
      </c>
      <c r="AZ1899" s="1">
        <v>1622</v>
      </c>
      <c r="BA1899" s="23">
        <v>42073</v>
      </c>
      <c r="BB1899" s="25">
        <f t="shared" si="553"/>
        <v>3</v>
      </c>
      <c r="BC1899" s="25" t="str">
        <f t="shared" si="554"/>
        <v>March</v>
      </c>
      <c r="BD1899" s="25">
        <v>1</v>
      </c>
      <c r="BE1899" t="str">
        <f t="shared" si="555"/>
        <v>276,91249,High income,577,High spender,0.00632335696829554,0,0,84,1324,27,119,71,108,27,1676,0.789976133651551,0.016109785202864,0.0710023866348449,0.04236276849642,0.0644391408114559,0.016109785202864,0,7,9,6,22,0,0.318181818181818,0.409090909090909,0.272727272727273,4,1,1,0,1,1,0,1,64,50-65,2776,0,0,1,0,0,0,1,0,0,1622</v>
      </c>
    </row>
    <row r="1900" spans="1:57" ht="13.2" x14ac:dyDescent="0.25">
      <c r="A1900" s="8">
        <v>175</v>
      </c>
      <c r="B1900" s="1">
        <v>69209</v>
      </c>
      <c r="C1900" s="8" t="str">
        <f t="shared" si="556"/>
        <v>High income</v>
      </c>
      <c r="D1900" s="31">
        <v>1228</v>
      </c>
      <c r="E1900" s="34" t="str">
        <f t="shared" si="557"/>
        <v>High spender</v>
      </c>
      <c r="F1900" s="10">
        <f t="shared" si="551"/>
        <v>1.7743357077836697E-2</v>
      </c>
      <c r="G1900" s="1">
        <v>0</v>
      </c>
      <c r="H1900" s="1">
        <v>0</v>
      </c>
      <c r="I1900" s="1">
        <v>4</v>
      </c>
      <c r="J1900" s="1">
        <v>496</v>
      </c>
      <c r="K1900" s="1">
        <v>32</v>
      </c>
      <c r="L1900" s="1">
        <v>849</v>
      </c>
      <c r="M1900" s="1">
        <v>229</v>
      </c>
      <c r="N1900" s="1">
        <v>48</v>
      </c>
      <c r="O1900" s="1">
        <v>128</v>
      </c>
      <c r="P1900" s="8">
        <f t="shared" si="558"/>
        <v>1782</v>
      </c>
      <c r="Q1900" s="10">
        <f t="shared" si="559"/>
        <v>0.27833894500561168</v>
      </c>
      <c r="R1900" s="10">
        <f t="shared" si="560"/>
        <v>1.7957351290684626E-2</v>
      </c>
      <c r="S1900" s="10">
        <f t="shared" si="561"/>
        <v>0.47643097643097643</v>
      </c>
      <c r="T1900" s="10">
        <f t="shared" si="562"/>
        <v>0.12850729517396184</v>
      </c>
      <c r="U1900" s="10">
        <f t="shared" si="563"/>
        <v>2.6936026936026935E-2</v>
      </c>
      <c r="V1900" s="10">
        <f t="shared" si="564"/>
        <v>7.1829405162738502E-2</v>
      </c>
      <c r="W1900" s="1">
        <v>2</v>
      </c>
      <c r="X1900" s="1">
        <v>5</v>
      </c>
      <c r="Y1900" s="1">
        <v>3</v>
      </c>
      <c r="Z1900" s="1">
        <v>6</v>
      </c>
      <c r="AA1900" s="8">
        <f t="shared" si="565"/>
        <v>16</v>
      </c>
      <c r="AB1900" s="10">
        <f t="shared" si="566"/>
        <v>0.125</v>
      </c>
      <c r="AC1900" s="10">
        <f t="shared" si="567"/>
        <v>0.3125</v>
      </c>
      <c r="AD1900" s="10">
        <f t="shared" si="568"/>
        <v>0.1875</v>
      </c>
      <c r="AE1900" s="10">
        <f t="shared" si="569"/>
        <v>0.375</v>
      </c>
      <c r="AF1900" s="1">
        <v>4</v>
      </c>
      <c r="AG1900" s="1">
        <v>1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48</v>
      </c>
      <c r="AO1900" s="20" t="str">
        <f t="shared" si="552"/>
        <v>36-50</v>
      </c>
      <c r="AP1900" s="1">
        <v>2809</v>
      </c>
      <c r="AQ1900" s="1">
        <v>0</v>
      </c>
      <c r="AR1900" s="1">
        <v>1</v>
      </c>
      <c r="AS1900" s="1">
        <v>0</v>
      </c>
      <c r="AT1900" s="1">
        <v>0</v>
      </c>
      <c r="AU1900" s="1">
        <v>0</v>
      </c>
      <c r="AV1900" s="1">
        <v>0</v>
      </c>
      <c r="AW1900" s="1">
        <v>1</v>
      </c>
      <c r="AX1900" s="1">
        <v>0</v>
      </c>
      <c r="AY1900" s="1">
        <v>0</v>
      </c>
      <c r="AZ1900" s="1">
        <v>1526</v>
      </c>
      <c r="BA1900" s="23">
        <v>42040</v>
      </c>
      <c r="BB1900" s="25">
        <f t="shared" si="553"/>
        <v>2</v>
      </c>
      <c r="BC1900" s="25" t="str">
        <f t="shared" si="554"/>
        <v>February</v>
      </c>
      <c r="BD1900" s="25">
        <v>1</v>
      </c>
      <c r="BE1900" t="str">
        <f t="shared" si="555"/>
        <v>175,69209,High income,1228,High spender,0.0177433570778367,0,0,4,496,32,849,229,48,128,1782,0.278338945005612,0.0179573512906846,0.476430976430976,0.128507295173962,0.0269360269360269,0.0718294051627385,2,5,3,6,16,0.125,0.3125,0.1875,0.375,4,1,0,0,0,0,0,0,48,36-50,2809,0,1,0,0,0,0,1,0,0,1526</v>
      </c>
    </row>
    <row r="1901" spans="1:57" ht="13.2" x14ac:dyDescent="0.25">
      <c r="A1901" s="8">
        <v>807</v>
      </c>
      <c r="B1901" s="1">
        <v>79908</v>
      </c>
      <c r="C1901" s="8" t="str">
        <f t="shared" si="556"/>
        <v>High income</v>
      </c>
      <c r="D1901" s="31">
        <v>63</v>
      </c>
      <c r="E1901" s="34" t="str">
        <f t="shared" si="557"/>
        <v>Low spender</v>
      </c>
      <c r="F1901" s="10">
        <f t="shared" si="551"/>
        <v>7.8840666766781802E-4</v>
      </c>
      <c r="G1901" s="1">
        <v>0</v>
      </c>
      <c r="H1901" s="1">
        <v>0</v>
      </c>
      <c r="I1901" s="1">
        <v>30</v>
      </c>
      <c r="J1901" s="1">
        <v>557</v>
      </c>
      <c r="K1901" s="1">
        <v>129</v>
      </c>
      <c r="L1901" s="1">
        <v>761</v>
      </c>
      <c r="M1901" s="1">
        <v>29</v>
      </c>
      <c r="N1901" s="1">
        <v>185</v>
      </c>
      <c r="O1901" s="1">
        <v>111</v>
      </c>
      <c r="P1901" s="8">
        <f t="shared" si="558"/>
        <v>1772</v>
      </c>
      <c r="Q1901" s="10">
        <f t="shared" si="559"/>
        <v>0.31433408577878102</v>
      </c>
      <c r="R1901" s="10">
        <f t="shared" si="560"/>
        <v>7.2799097065462753E-2</v>
      </c>
      <c r="S1901" s="10">
        <f t="shared" si="561"/>
        <v>0.42945823927765236</v>
      </c>
      <c r="T1901" s="10">
        <f t="shared" si="562"/>
        <v>1.636568848758465E-2</v>
      </c>
      <c r="U1901" s="10">
        <f t="shared" si="563"/>
        <v>0.10440180586907449</v>
      </c>
      <c r="V1901" s="10">
        <f t="shared" si="564"/>
        <v>6.2641083521444693E-2</v>
      </c>
      <c r="W1901" s="1">
        <v>1</v>
      </c>
      <c r="X1901" s="1">
        <v>5</v>
      </c>
      <c r="Y1901" s="1">
        <v>6</v>
      </c>
      <c r="Z1901" s="1">
        <v>7</v>
      </c>
      <c r="AA1901" s="8">
        <f t="shared" si="565"/>
        <v>19</v>
      </c>
      <c r="AB1901" s="10">
        <f t="shared" si="566"/>
        <v>5.2631578947368418E-2</v>
      </c>
      <c r="AC1901" s="10">
        <f t="shared" si="567"/>
        <v>0.26315789473684209</v>
      </c>
      <c r="AD1901" s="10">
        <f t="shared" si="568"/>
        <v>0.31578947368421051</v>
      </c>
      <c r="AE1901" s="10">
        <f t="shared" si="569"/>
        <v>0.36842105263157893</v>
      </c>
      <c r="AF1901" s="1">
        <v>2</v>
      </c>
      <c r="AG1901" s="1">
        <v>0</v>
      </c>
      <c r="AH1901" s="1">
        <v>0</v>
      </c>
      <c r="AI1901" s="1">
        <v>0</v>
      </c>
      <c r="AJ1901" s="1">
        <v>0</v>
      </c>
      <c r="AK1901" s="1">
        <v>1</v>
      </c>
      <c r="AL1901" s="1">
        <v>0</v>
      </c>
      <c r="AM1901" s="1">
        <v>0</v>
      </c>
      <c r="AN1901" s="1">
        <v>38</v>
      </c>
      <c r="AO1901" s="20" t="str">
        <f t="shared" si="552"/>
        <v>36-50</v>
      </c>
      <c r="AP1901" s="1">
        <v>2609</v>
      </c>
      <c r="AQ1901" s="1">
        <v>0</v>
      </c>
      <c r="AR1901" s="1">
        <v>1</v>
      </c>
      <c r="AS1901" s="1">
        <v>0</v>
      </c>
      <c r="AT1901" s="1">
        <v>0</v>
      </c>
      <c r="AU1901" s="1">
        <v>0</v>
      </c>
      <c r="AV1901" s="1">
        <v>0</v>
      </c>
      <c r="AW1901" s="1">
        <v>1</v>
      </c>
      <c r="AX1901" s="1">
        <v>0</v>
      </c>
      <c r="AY1901" s="1">
        <v>0</v>
      </c>
      <c r="AZ1901" s="1">
        <v>1550</v>
      </c>
      <c r="BA1901" s="23">
        <v>42240</v>
      </c>
      <c r="BB1901" s="25">
        <f t="shared" si="553"/>
        <v>8</v>
      </c>
      <c r="BC1901" s="25" t="str">
        <f t="shared" si="554"/>
        <v>August</v>
      </c>
      <c r="BD1901" s="25">
        <v>1</v>
      </c>
      <c r="BE1901" t="str">
        <f t="shared" si="555"/>
        <v>807,79908,High income,63,Low spender,0.000788406667667818,0,0,30,557,129,761,29,185,111,1772,0.314334085778781,0.0727990970654628,0.429458239277652,0.0163656884875846,0.104401805869074,0.0626410835214447,1,5,6,7,19,0.0526315789473684,0.263157894736842,0.315789473684211,0.368421052631579,2,0,0,0,0,1,0,0,38,36-50,2609,0,1,0,0,0,0,1,0,0,1550</v>
      </c>
    </row>
    <row r="1902" spans="1:57" ht="13.2" x14ac:dyDescent="0.25">
      <c r="A1902" s="8">
        <v>215</v>
      </c>
      <c r="B1902" s="1">
        <v>70503</v>
      </c>
      <c r="C1902" s="8" t="str">
        <f t="shared" si="556"/>
        <v>High income</v>
      </c>
      <c r="D1902" s="31">
        <v>826</v>
      </c>
      <c r="E1902" s="34" t="str">
        <f t="shared" si="557"/>
        <v>High spender</v>
      </c>
      <c r="F1902" s="10">
        <f t="shared" si="551"/>
        <v>1.1715813511481781E-2</v>
      </c>
      <c r="G1902" s="1">
        <v>0</v>
      </c>
      <c r="H1902" s="1">
        <v>0</v>
      </c>
      <c r="I1902" s="1">
        <v>73</v>
      </c>
      <c r="J1902" s="1">
        <v>1379</v>
      </c>
      <c r="K1902" s="1">
        <v>33</v>
      </c>
      <c r="L1902" s="1">
        <v>216</v>
      </c>
      <c r="M1902" s="1">
        <v>0</v>
      </c>
      <c r="N1902" s="1">
        <v>33</v>
      </c>
      <c r="O1902" s="1">
        <v>66</v>
      </c>
      <c r="P1902" s="8">
        <f t="shared" si="558"/>
        <v>1727</v>
      </c>
      <c r="Q1902" s="10">
        <f t="shared" si="559"/>
        <v>0.79849449913144177</v>
      </c>
      <c r="R1902" s="10">
        <f t="shared" si="560"/>
        <v>1.9108280254777069E-2</v>
      </c>
      <c r="S1902" s="10">
        <f t="shared" si="561"/>
        <v>0.12507237984944991</v>
      </c>
      <c r="T1902" s="10">
        <f t="shared" si="562"/>
        <v>0</v>
      </c>
      <c r="U1902" s="10">
        <f t="shared" si="563"/>
        <v>1.9108280254777069E-2</v>
      </c>
      <c r="V1902" s="10">
        <f t="shared" si="564"/>
        <v>3.8216560509554139E-2</v>
      </c>
      <c r="W1902" s="1">
        <v>1</v>
      </c>
      <c r="X1902" s="1">
        <v>2</v>
      </c>
      <c r="Y1902" s="1">
        <v>4</v>
      </c>
      <c r="Z1902" s="1">
        <v>9</v>
      </c>
      <c r="AA1902" s="8">
        <f t="shared" si="565"/>
        <v>16</v>
      </c>
      <c r="AB1902" s="10">
        <f t="shared" si="566"/>
        <v>6.25E-2</v>
      </c>
      <c r="AC1902" s="10">
        <f t="shared" si="567"/>
        <v>0.125</v>
      </c>
      <c r="AD1902" s="10">
        <f t="shared" si="568"/>
        <v>0.25</v>
      </c>
      <c r="AE1902" s="10">
        <f t="shared" si="569"/>
        <v>0.5625</v>
      </c>
      <c r="AF1902" s="1">
        <v>6</v>
      </c>
      <c r="AG1902" s="1">
        <v>0</v>
      </c>
      <c r="AH1902" s="1">
        <v>0</v>
      </c>
      <c r="AI1902" s="1">
        <v>0</v>
      </c>
      <c r="AJ1902" s="1">
        <v>1</v>
      </c>
      <c r="AK1902" s="1">
        <v>1</v>
      </c>
      <c r="AL1902" s="1">
        <v>0</v>
      </c>
      <c r="AM1902" s="1">
        <v>0</v>
      </c>
      <c r="AN1902" s="1">
        <v>67</v>
      </c>
      <c r="AO1902" s="20" t="str">
        <f t="shared" si="552"/>
        <v>66+</v>
      </c>
      <c r="AP1902" s="1">
        <v>2796</v>
      </c>
      <c r="AQ1902" s="1">
        <v>0</v>
      </c>
      <c r="AR1902" s="1">
        <v>1</v>
      </c>
      <c r="AS1902" s="1">
        <v>0</v>
      </c>
      <c r="AT1902" s="1">
        <v>0</v>
      </c>
      <c r="AU1902" s="1">
        <v>0</v>
      </c>
      <c r="AV1902" s="1">
        <v>0</v>
      </c>
      <c r="AW1902" s="1">
        <v>1</v>
      </c>
      <c r="AX1902" s="1">
        <v>0</v>
      </c>
      <c r="AY1902" s="1">
        <v>0</v>
      </c>
      <c r="AZ1902" s="1">
        <v>1595</v>
      </c>
      <c r="BA1902" s="23">
        <v>42053</v>
      </c>
      <c r="BB1902" s="25">
        <f t="shared" si="553"/>
        <v>2</v>
      </c>
      <c r="BC1902" s="25" t="str">
        <f t="shared" si="554"/>
        <v>February</v>
      </c>
      <c r="BD1902" s="25">
        <v>1</v>
      </c>
      <c r="BE1902" t="str">
        <f t="shared" si="555"/>
        <v>215,70503,High income,826,High spender,0.0117158135114818,0,0,73,1379,33,216,0,33,66,1727,0.798494499131442,0.0191082802547771,0.12507237984945,0,0.0191082802547771,0.0382165605095541,1,2,4,9,16,0.0625,0.125,0.25,0.5625,6,0,0,0,1,1,0,0,67,66+,2796,0,1,0,0,0,0,1,0,0,1595</v>
      </c>
    </row>
    <row r="1903" spans="1:57" ht="13.2" x14ac:dyDescent="0.25">
      <c r="A1903" s="8">
        <v>37</v>
      </c>
      <c r="B1903" s="1">
        <v>79143</v>
      </c>
      <c r="C1903" s="8" t="str">
        <f t="shared" si="556"/>
        <v>High income</v>
      </c>
      <c r="D1903" s="31">
        <v>1322</v>
      </c>
      <c r="E1903" s="34" t="str">
        <f t="shared" si="557"/>
        <v>High spender</v>
      </c>
      <c r="F1903" s="10">
        <f t="shared" si="551"/>
        <v>1.6703940967615582E-2</v>
      </c>
      <c r="G1903" s="1">
        <v>0</v>
      </c>
      <c r="H1903" s="1">
        <v>0</v>
      </c>
      <c r="I1903" s="1">
        <v>2</v>
      </c>
      <c r="J1903" s="1">
        <v>650</v>
      </c>
      <c r="K1903" s="1">
        <v>37</v>
      </c>
      <c r="L1903" s="1">
        <v>780</v>
      </c>
      <c r="M1903" s="1">
        <v>27</v>
      </c>
      <c r="N1903" s="1">
        <v>167</v>
      </c>
      <c r="O1903" s="1">
        <v>32</v>
      </c>
      <c r="P1903" s="8">
        <f t="shared" si="558"/>
        <v>1693</v>
      </c>
      <c r="Q1903" s="10">
        <f t="shared" si="559"/>
        <v>0.38393384524512697</v>
      </c>
      <c r="R1903" s="10">
        <f t="shared" si="560"/>
        <v>2.1854695806261076E-2</v>
      </c>
      <c r="S1903" s="10">
        <f t="shared" si="561"/>
        <v>0.4607206142941524</v>
      </c>
      <c r="T1903" s="10">
        <f t="shared" si="562"/>
        <v>1.5948021264028351E-2</v>
      </c>
      <c r="U1903" s="10">
        <f t="shared" si="563"/>
        <v>9.8641464855286479E-2</v>
      </c>
      <c r="V1903" s="10">
        <f t="shared" si="564"/>
        <v>1.8901358535144713E-2</v>
      </c>
      <c r="W1903" s="1">
        <v>1</v>
      </c>
      <c r="X1903" s="1">
        <v>6</v>
      </c>
      <c r="Y1903" s="1">
        <v>9</v>
      </c>
      <c r="Z1903" s="1">
        <v>13</v>
      </c>
      <c r="AA1903" s="8">
        <f t="shared" si="565"/>
        <v>29</v>
      </c>
      <c r="AB1903" s="10">
        <f t="shared" si="566"/>
        <v>3.4482758620689655E-2</v>
      </c>
      <c r="AC1903" s="10">
        <f t="shared" si="567"/>
        <v>0.20689655172413793</v>
      </c>
      <c r="AD1903" s="10">
        <f t="shared" si="568"/>
        <v>0.31034482758620691</v>
      </c>
      <c r="AE1903" s="10">
        <f t="shared" si="569"/>
        <v>0.44827586206896552</v>
      </c>
      <c r="AF1903" s="1">
        <v>3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  <c r="AM1903" s="1">
        <v>0</v>
      </c>
      <c r="AN1903" s="1">
        <v>56</v>
      </c>
      <c r="AO1903" s="20" t="str">
        <f t="shared" si="552"/>
        <v>50-65</v>
      </c>
      <c r="AP1903" s="1">
        <v>2846</v>
      </c>
      <c r="AQ1903" s="1">
        <v>0</v>
      </c>
      <c r="AR1903" s="1">
        <v>1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1</v>
      </c>
      <c r="AY1903" s="1">
        <v>0</v>
      </c>
      <c r="AZ1903" s="1">
        <v>1629</v>
      </c>
      <c r="BA1903" s="23">
        <v>42003</v>
      </c>
      <c r="BB1903" s="25">
        <f t="shared" si="553"/>
        <v>12</v>
      </c>
      <c r="BC1903" s="25" t="str">
        <f t="shared" si="554"/>
        <v>December</v>
      </c>
      <c r="BD1903" s="25">
        <v>1</v>
      </c>
      <c r="BE1903" t="str">
        <f t="shared" si="555"/>
        <v>37,79143,High income,1322,High spender,0.0167039409676156,0,0,2,650,37,780,27,167,32,1693,0.383933845245127,0.0218546958062611,0.460720614294152,0.0159480212640284,0.0986414648552865,0.0189013585351447,1,6,9,13,29,0.0344827586206897,0.206896551724138,0.310344827586207,0.448275862068966,3,0,0,0,0,0,0,0,56,50-65,2846,0,1,0,0,0,0,0,1,0,1629</v>
      </c>
    </row>
    <row r="1904" spans="1:57" ht="13.2" x14ac:dyDescent="0.25">
      <c r="A1904" s="8">
        <v>303</v>
      </c>
      <c r="B1904" s="1">
        <v>77610</v>
      </c>
      <c r="C1904" s="8" t="str">
        <f t="shared" si="556"/>
        <v>High income</v>
      </c>
      <c r="D1904" s="31">
        <v>221</v>
      </c>
      <c r="E1904" s="34" t="str">
        <f t="shared" si="557"/>
        <v>Low spender</v>
      </c>
      <c r="F1904" s="10">
        <f t="shared" si="551"/>
        <v>2.8475711892797322E-3</v>
      </c>
      <c r="G1904" s="1">
        <v>0</v>
      </c>
      <c r="H1904" s="1">
        <v>1</v>
      </c>
      <c r="I1904" s="1">
        <v>70</v>
      </c>
      <c r="J1904" s="1">
        <v>1245</v>
      </c>
      <c r="K1904" s="1">
        <v>33</v>
      </c>
      <c r="L1904" s="1">
        <v>332</v>
      </c>
      <c r="M1904" s="1">
        <v>21</v>
      </c>
      <c r="N1904" s="1">
        <v>33</v>
      </c>
      <c r="O1904" s="1">
        <v>16</v>
      </c>
      <c r="P1904" s="8">
        <f t="shared" si="558"/>
        <v>1680</v>
      </c>
      <c r="Q1904" s="10">
        <f t="shared" si="559"/>
        <v>0.7410714285714286</v>
      </c>
      <c r="R1904" s="10">
        <f t="shared" si="560"/>
        <v>1.9642857142857142E-2</v>
      </c>
      <c r="S1904" s="10">
        <f t="shared" si="561"/>
        <v>0.19761904761904761</v>
      </c>
      <c r="T1904" s="10">
        <f t="shared" si="562"/>
        <v>1.2500000000000001E-2</v>
      </c>
      <c r="U1904" s="10">
        <f t="shared" si="563"/>
        <v>1.9642857142857142E-2</v>
      </c>
      <c r="V1904" s="10">
        <f t="shared" si="564"/>
        <v>9.5238095238095247E-3</v>
      </c>
      <c r="W1904" s="1">
        <v>2</v>
      </c>
      <c r="X1904" s="1">
        <v>4</v>
      </c>
      <c r="Y1904" s="1">
        <v>7</v>
      </c>
      <c r="Z1904" s="1">
        <v>4</v>
      </c>
      <c r="AA1904" s="8">
        <f t="shared" si="565"/>
        <v>17</v>
      </c>
      <c r="AB1904" s="10">
        <f t="shared" si="566"/>
        <v>0.11764705882352941</v>
      </c>
      <c r="AC1904" s="10">
        <f t="shared" si="567"/>
        <v>0.23529411764705882</v>
      </c>
      <c r="AD1904" s="10">
        <f t="shared" si="568"/>
        <v>0.41176470588235292</v>
      </c>
      <c r="AE1904" s="10">
        <f t="shared" si="569"/>
        <v>0.23529411764705882</v>
      </c>
      <c r="AF1904" s="1">
        <v>7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68</v>
      </c>
      <c r="AO1904" s="20" t="str">
        <f t="shared" si="552"/>
        <v>66+</v>
      </c>
      <c r="AP1904" s="1">
        <v>2767</v>
      </c>
      <c r="AQ1904" s="1">
        <v>0</v>
      </c>
      <c r="AR1904" s="1">
        <v>1</v>
      </c>
      <c r="AS1904" s="1">
        <v>0</v>
      </c>
      <c r="AT1904" s="1">
        <v>0</v>
      </c>
      <c r="AU1904" s="1">
        <v>0</v>
      </c>
      <c r="AV1904" s="1">
        <v>0</v>
      </c>
      <c r="AW1904" s="1">
        <v>0</v>
      </c>
      <c r="AX1904" s="1">
        <v>0</v>
      </c>
      <c r="AY1904" s="1">
        <v>1</v>
      </c>
      <c r="AZ1904" s="1">
        <v>1648</v>
      </c>
      <c r="BA1904" s="23">
        <v>42082</v>
      </c>
      <c r="BB1904" s="25">
        <f t="shared" si="553"/>
        <v>3</v>
      </c>
      <c r="BC1904" s="25" t="str">
        <f t="shared" si="554"/>
        <v>March</v>
      </c>
      <c r="BD1904" s="25">
        <v>1</v>
      </c>
      <c r="BE1904" t="str">
        <f t="shared" si="555"/>
        <v>303,77610,High income,221,Low spender,0.00284757118927973,0,1,70,1245,33,332,21,33,16,1680,0.741071428571429,0.0196428571428571,0.197619047619048,0.0125,0.0196428571428571,0.00952380952380952,2,4,7,4,17,0.117647058823529,0.235294117647059,0.411764705882353,0.235294117647059,7,0,0,0,0,0,0,0,68,66+,2767,0,1,0,0,0,0,0,0,1,1648</v>
      </c>
    </row>
    <row r="1905" spans="1:57" ht="13.2" x14ac:dyDescent="0.25">
      <c r="A1905" s="8">
        <v>1499</v>
      </c>
      <c r="B1905" s="1">
        <v>86979</v>
      </c>
      <c r="C1905" s="8" t="str">
        <f t="shared" si="556"/>
        <v>High income</v>
      </c>
      <c r="D1905" s="31">
        <v>20</v>
      </c>
      <c r="E1905" s="34" t="str">
        <f t="shared" si="557"/>
        <v>Low spender</v>
      </c>
      <c r="F1905" s="10">
        <f t="shared" si="551"/>
        <v>2.299405603651456E-4</v>
      </c>
      <c r="G1905" s="1">
        <v>0</v>
      </c>
      <c r="H1905" s="1">
        <v>0</v>
      </c>
      <c r="I1905" s="1">
        <v>67</v>
      </c>
      <c r="J1905" s="1">
        <v>584</v>
      </c>
      <c r="K1905" s="1">
        <v>100</v>
      </c>
      <c r="L1905" s="1">
        <v>835</v>
      </c>
      <c r="M1905" s="1">
        <v>65</v>
      </c>
      <c r="N1905" s="1">
        <v>83</v>
      </c>
      <c r="O1905" s="1">
        <v>35</v>
      </c>
      <c r="P1905" s="8">
        <f t="shared" si="558"/>
        <v>1702</v>
      </c>
      <c r="Q1905" s="10">
        <f t="shared" si="559"/>
        <v>0.34312573443008226</v>
      </c>
      <c r="R1905" s="10">
        <f t="shared" si="560"/>
        <v>5.8754406580493537E-2</v>
      </c>
      <c r="S1905" s="10">
        <f t="shared" si="561"/>
        <v>0.49059929494712101</v>
      </c>
      <c r="T1905" s="10">
        <f t="shared" si="562"/>
        <v>3.8190364277320796E-2</v>
      </c>
      <c r="U1905" s="10">
        <f t="shared" si="563"/>
        <v>4.8766157461809637E-2</v>
      </c>
      <c r="V1905" s="10">
        <f t="shared" si="564"/>
        <v>2.0564042303172738E-2</v>
      </c>
      <c r="W1905" s="1">
        <v>1</v>
      </c>
      <c r="X1905" s="1">
        <v>5</v>
      </c>
      <c r="Y1905" s="1">
        <v>5</v>
      </c>
      <c r="Z1905" s="1">
        <v>5</v>
      </c>
      <c r="AA1905" s="8">
        <f t="shared" si="565"/>
        <v>16</v>
      </c>
      <c r="AB1905" s="10">
        <f t="shared" si="566"/>
        <v>6.25E-2</v>
      </c>
      <c r="AC1905" s="10">
        <f t="shared" si="567"/>
        <v>0.3125</v>
      </c>
      <c r="AD1905" s="10">
        <f t="shared" si="568"/>
        <v>0.3125</v>
      </c>
      <c r="AE1905" s="10">
        <f t="shared" si="569"/>
        <v>0.3125</v>
      </c>
      <c r="AF1905" s="1">
        <v>2</v>
      </c>
      <c r="AG1905" s="1">
        <v>0</v>
      </c>
      <c r="AH1905" s="1">
        <v>0</v>
      </c>
      <c r="AI1905" s="1">
        <v>1</v>
      </c>
      <c r="AJ1905" s="1">
        <v>0</v>
      </c>
      <c r="AK1905" s="1">
        <v>0</v>
      </c>
      <c r="AL1905" s="1">
        <v>0</v>
      </c>
      <c r="AM1905" s="1">
        <v>1</v>
      </c>
      <c r="AN1905" s="1">
        <v>49</v>
      </c>
      <c r="AO1905" s="20" t="str">
        <f t="shared" si="552"/>
        <v>36-50</v>
      </c>
      <c r="AP1905" s="1">
        <v>2393</v>
      </c>
      <c r="AQ1905" s="1">
        <v>1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1</v>
      </c>
      <c r="AZ1905" s="1">
        <v>1632</v>
      </c>
      <c r="BA1905" s="23">
        <v>42456</v>
      </c>
      <c r="BB1905" s="25">
        <f t="shared" si="553"/>
        <v>3</v>
      </c>
      <c r="BC1905" s="25" t="str">
        <f t="shared" si="554"/>
        <v>March</v>
      </c>
      <c r="BD1905" s="25">
        <v>1</v>
      </c>
      <c r="BE1905" t="str">
        <f t="shared" si="555"/>
        <v>1499,86979,High income,20,Low spender,0.000229940560365146,0,0,67,584,100,835,65,83,35,1702,0.343125734430082,0.0587544065804935,0.490599294947121,0.0381903642773208,0.0487661574618096,0.0205640423031727,1,5,5,5,16,0.0625,0.3125,0.3125,0.3125,2,0,0,1,0,0,0,1,49,36-50,2393,1,0,0,0,0,0,0,0,1,1632</v>
      </c>
    </row>
    <row r="1906" spans="1:57" ht="13.2" x14ac:dyDescent="0.25">
      <c r="A1906" s="8">
        <v>29</v>
      </c>
      <c r="B1906" s="1">
        <v>78789</v>
      </c>
      <c r="C1906" s="8" t="str">
        <f t="shared" si="556"/>
        <v>High income</v>
      </c>
      <c r="D1906" s="31">
        <v>1320</v>
      </c>
      <c r="E1906" s="34" t="str">
        <f t="shared" si="557"/>
        <v>High spender</v>
      </c>
      <c r="F1906" s="10">
        <f t="shared" si="551"/>
        <v>1.6753607737120663E-2</v>
      </c>
      <c r="G1906" s="1">
        <v>0</v>
      </c>
      <c r="H1906" s="1">
        <v>0</v>
      </c>
      <c r="I1906" s="1">
        <v>12</v>
      </c>
      <c r="J1906" s="1">
        <v>667</v>
      </c>
      <c r="K1906" s="1">
        <v>50</v>
      </c>
      <c r="L1906" s="1">
        <v>850</v>
      </c>
      <c r="M1906" s="1">
        <v>21</v>
      </c>
      <c r="N1906" s="1">
        <v>83</v>
      </c>
      <c r="O1906" s="1">
        <v>83</v>
      </c>
      <c r="P1906" s="8">
        <f t="shared" si="558"/>
        <v>1754</v>
      </c>
      <c r="Q1906" s="10">
        <f t="shared" si="559"/>
        <v>0.38027366020524517</v>
      </c>
      <c r="R1906" s="10">
        <f t="shared" si="560"/>
        <v>2.8506271379703536E-2</v>
      </c>
      <c r="S1906" s="10">
        <f t="shared" si="561"/>
        <v>0.48460661345496009</v>
      </c>
      <c r="T1906" s="10">
        <f t="shared" si="562"/>
        <v>1.1972633979475485E-2</v>
      </c>
      <c r="U1906" s="10">
        <f t="shared" si="563"/>
        <v>4.7320410490307871E-2</v>
      </c>
      <c r="V1906" s="10">
        <f t="shared" si="564"/>
        <v>4.7320410490307871E-2</v>
      </c>
      <c r="W1906" s="1">
        <v>1</v>
      </c>
      <c r="X1906" s="1">
        <v>4</v>
      </c>
      <c r="Y1906" s="1">
        <v>6</v>
      </c>
      <c r="Z1906" s="1">
        <v>5</v>
      </c>
      <c r="AA1906" s="8">
        <f t="shared" si="565"/>
        <v>16</v>
      </c>
      <c r="AB1906" s="10">
        <f t="shared" si="566"/>
        <v>6.25E-2</v>
      </c>
      <c r="AC1906" s="10">
        <f t="shared" si="567"/>
        <v>0.25</v>
      </c>
      <c r="AD1906" s="10">
        <f t="shared" si="568"/>
        <v>0.375</v>
      </c>
      <c r="AE1906" s="10">
        <f t="shared" si="569"/>
        <v>0.3125</v>
      </c>
      <c r="AF1906" s="1">
        <v>2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1</v>
      </c>
      <c r="AN1906" s="1">
        <v>40</v>
      </c>
      <c r="AO1906" s="20" t="str">
        <f t="shared" si="552"/>
        <v>36-50</v>
      </c>
      <c r="AP1906" s="1">
        <v>2849</v>
      </c>
      <c r="AQ1906" s="1">
        <v>1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>
        <v>0</v>
      </c>
      <c r="AX1906" s="1">
        <v>1</v>
      </c>
      <c r="AY1906" s="1">
        <v>0</v>
      </c>
      <c r="AZ1906" s="1">
        <v>1588</v>
      </c>
      <c r="BA1906" s="23">
        <v>42000</v>
      </c>
      <c r="BB1906" s="25">
        <f t="shared" si="553"/>
        <v>12</v>
      </c>
      <c r="BC1906" s="25" t="str">
        <f t="shared" si="554"/>
        <v>December</v>
      </c>
      <c r="BD1906" s="25">
        <v>1</v>
      </c>
      <c r="BE1906" t="str">
        <f t="shared" si="555"/>
        <v>29,78789,High income,1320,High spender,0.0167536077371207,0,0,12,667,50,850,21,83,83,1754,0.380273660205245,0.0285062713797035,0.48460661345496,0.0119726339794755,0.0473204104903079,0.0473204104903079,1,4,6,5,16,0.0625,0.25,0.375,0.3125,2,0,0,0,0,0,0,1,40,36-50,2849,1,0,0,0,0,0,0,1,0,1588</v>
      </c>
    </row>
    <row r="1907" spans="1:57" ht="13.2" x14ac:dyDescent="0.25">
      <c r="A1907" s="8">
        <v>1540</v>
      </c>
      <c r="B1907" s="1">
        <v>84618</v>
      </c>
      <c r="C1907" s="8" t="str">
        <f t="shared" si="556"/>
        <v>High income</v>
      </c>
      <c r="D1907" s="31">
        <v>20</v>
      </c>
      <c r="E1907" s="34" t="str">
        <f t="shared" si="557"/>
        <v>Low spender</v>
      </c>
      <c r="F1907" s="10">
        <f t="shared" si="551"/>
        <v>2.3635633080432061E-4</v>
      </c>
      <c r="G1907" s="1">
        <v>0</v>
      </c>
      <c r="H1907" s="1">
        <v>0</v>
      </c>
      <c r="I1907" s="1">
        <v>96</v>
      </c>
      <c r="J1907" s="1">
        <v>684</v>
      </c>
      <c r="K1907" s="1">
        <v>100</v>
      </c>
      <c r="L1907" s="1">
        <v>801</v>
      </c>
      <c r="M1907" s="1">
        <v>21</v>
      </c>
      <c r="N1907" s="1">
        <v>66</v>
      </c>
      <c r="O1907" s="1">
        <v>0</v>
      </c>
      <c r="P1907" s="8">
        <f t="shared" si="558"/>
        <v>1672</v>
      </c>
      <c r="Q1907" s="10">
        <f t="shared" si="559"/>
        <v>0.40909090909090912</v>
      </c>
      <c r="R1907" s="10">
        <f t="shared" si="560"/>
        <v>5.9808612440191387E-2</v>
      </c>
      <c r="S1907" s="10">
        <f t="shared" si="561"/>
        <v>0.47906698564593303</v>
      </c>
      <c r="T1907" s="10">
        <f t="shared" si="562"/>
        <v>1.2559808612440191E-2</v>
      </c>
      <c r="U1907" s="10">
        <f t="shared" si="563"/>
        <v>3.9473684210526314E-2</v>
      </c>
      <c r="V1907" s="10">
        <f t="shared" si="564"/>
        <v>0</v>
      </c>
      <c r="W1907" s="1">
        <v>1</v>
      </c>
      <c r="X1907" s="1">
        <v>6</v>
      </c>
      <c r="Y1907" s="1">
        <v>9</v>
      </c>
      <c r="Z1907" s="1">
        <v>10</v>
      </c>
      <c r="AA1907" s="8">
        <f t="shared" si="565"/>
        <v>26</v>
      </c>
      <c r="AB1907" s="10">
        <f t="shared" si="566"/>
        <v>3.8461538461538464E-2</v>
      </c>
      <c r="AC1907" s="10">
        <f t="shared" si="567"/>
        <v>0.23076923076923078</v>
      </c>
      <c r="AD1907" s="10">
        <f t="shared" si="568"/>
        <v>0.34615384615384615</v>
      </c>
      <c r="AE1907" s="10">
        <f t="shared" si="569"/>
        <v>0.38461538461538464</v>
      </c>
      <c r="AF1907" s="1">
        <v>2</v>
      </c>
      <c r="AG1907" s="1">
        <v>0</v>
      </c>
      <c r="AH1907" s="1">
        <v>0</v>
      </c>
      <c r="AI1907" s="1">
        <v>0</v>
      </c>
      <c r="AJ1907" s="1">
        <v>0</v>
      </c>
      <c r="AK1907" s="1">
        <v>1</v>
      </c>
      <c r="AL1907" s="1">
        <v>0</v>
      </c>
      <c r="AM1907" s="1">
        <v>0</v>
      </c>
      <c r="AN1907" s="1">
        <v>55</v>
      </c>
      <c r="AO1907" s="20" t="str">
        <f t="shared" si="552"/>
        <v>50-65</v>
      </c>
      <c r="AP1907" s="1">
        <v>2378</v>
      </c>
      <c r="AQ1907" s="1">
        <v>0</v>
      </c>
      <c r="AR1907" s="1">
        <v>1</v>
      </c>
      <c r="AS1907" s="1">
        <v>0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1</v>
      </c>
      <c r="AZ1907" s="1">
        <v>1672</v>
      </c>
      <c r="BA1907" s="23">
        <v>42471</v>
      </c>
      <c r="BB1907" s="25">
        <f t="shared" si="553"/>
        <v>4</v>
      </c>
      <c r="BC1907" s="25" t="str">
        <f t="shared" si="554"/>
        <v>April</v>
      </c>
      <c r="BD1907" s="25">
        <v>1</v>
      </c>
      <c r="BE1907" t="str">
        <f t="shared" si="555"/>
        <v>1540,84618,High income,20,Low spender,0.000236356330804321,0,0,96,684,100,801,21,66,0,1672,0.409090909090909,0.0598086124401914,0.479066985645933,0.0125598086124402,0.0394736842105263,0,1,6,9,10,26,0.0384615384615385,0.230769230769231,0.346153846153846,0.384615384615385,2,0,0,0,0,1,0,0,55,50-65,2378,0,1,0,0,0,0,0,0,1,1672</v>
      </c>
    </row>
    <row r="1908" spans="1:57" ht="13.2" x14ac:dyDescent="0.25">
      <c r="A1908" s="8">
        <v>913</v>
      </c>
      <c r="B1908" s="1">
        <v>84865</v>
      </c>
      <c r="C1908" s="8" t="str">
        <f t="shared" si="556"/>
        <v>High income</v>
      </c>
      <c r="D1908" s="31">
        <v>443</v>
      </c>
      <c r="E1908" s="34" t="str">
        <f t="shared" si="557"/>
        <v>Low spender</v>
      </c>
      <c r="F1908" s="10">
        <f t="shared" si="551"/>
        <v>5.2200553820774169E-3</v>
      </c>
      <c r="G1908" s="1">
        <v>0</v>
      </c>
      <c r="H1908" s="1">
        <v>0</v>
      </c>
      <c r="I1908" s="1">
        <v>1</v>
      </c>
      <c r="J1908" s="1">
        <v>1248</v>
      </c>
      <c r="K1908" s="1">
        <v>16</v>
      </c>
      <c r="L1908" s="1">
        <v>349</v>
      </c>
      <c r="M1908" s="1">
        <v>43</v>
      </c>
      <c r="N1908" s="1">
        <v>16</v>
      </c>
      <c r="O1908" s="1">
        <v>16</v>
      </c>
      <c r="P1908" s="8">
        <f t="shared" si="558"/>
        <v>1688</v>
      </c>
      <c r="Q1908" s="10">
        <f t="shared" si="559"/>
        <v>0.73933649289099523</v>
      </c>
      <c r="R1908" s="10">
        <f t="shared" si="560"/>
        <v>9.4786729857819912E-3</v>
      </c>
      <c r="S1908" s="10">
        <f t="shared" si="561"/>
        <v>0.20675355450236968</v>
      </c>
      <c r="T1908" s="10">
        <f t="shared" si="562"/>
        <v>2.5473933649289099E-2</v>
      </c>
      <c r="U1908" s="10">
        <f t="shared" si="563"/>
        <v>9.4786729857819912E-3</v>
      </c>
      <c r="V1908" s="10">
        <f t="shared" si="564"/>
        <v>9.4786729857819912E-3</v>
      </c>
      <c r="W1908" s="1">
        <v>1</v>
      </c>
      <c r="X1908" s="1">
        <v>2</v>
      </c>
      <c r="Y1908" s="1">
        <v>4</v>
      </c>
      <c r="Z1908" s="1">
        <v>9</v>
      </c>
      <c r="AA1908" s="8">
        <f t="shared" si="565"/>
        <v>16</v>
      </c>
      <c r="AB1908" s="10">
        <f t="shared" si="566"/>
        <v>6.25E-2</v>
      </c>
      <c r="AC1908" s="10">
        <f t="shared" si="567"/>
        <v>0.125</v>
      </c>
      <c r="AD1908" s="10">
        <f t="shared" si="568"/>
        <v>0.25</v>
      </c>
      <c r="AE1908" s="10">
        <f t="shared" si="569"/>
        <v>0.5625</v>
      </c>
      <c r="AF1908" s="1">
        <v>4</v>
      </c>
      <c r="AG1908" s="1">
        <v>1</v>
      </c>
      <c r="AH1908" s="1">
        <v>1</v>
      </c>
      <c r="AI1908" s="1">
        <v>0</v>
      </c>
      <c r="AJ1908" s="1">
        <v>1</v>
      </c>
      <c r="AK1908" s="1">
        <v>1</v>
      </c>
      <c r="AL1908" s="1">
        <v>0</v>
      </c>
      <c r="AM1908" s="1">
        <v>1</v>
      </c>
      <c r="AN1908" s="1">
        <v>59</v>
      </c>
      <c r="AO1908" s="20" t="str">
        <f t="shared" si="552"/>
        <v>50-65</v>
      </c>
      <c r="AP1908" s="1">
        <v>2575</v>
      </c>
      <c r="AQ1908" s="1">
        <v>0</v>
      </c>
      <c r="AR1908" s="1">
        <v>0</v>
      </c>
      <c r="AS1908" s="1">
        <v>1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1</v>
      </c>
      <c r="AZ1908" s="1">
        <v>1656</v>
      </c>
      <c r="BA1908" s="23">
        <v>42274</v>
      </c>
      <c r="BB1908" s="25">
        <f t="shared" si="553"/>
        <v>9</v>
      </c>
      <c r="BC1908" s="25" t="str">
        <f t="shared" si="554"/>
        <v>September</v>
      </c>
      <c r="BD1908" s="25">
        <v>1</v>
      </c>
      <c r="BE1908" t="str">
        <f t="shared" si="555"/>
        <v>913,84865,High income,443,Low spender,0.00522005538207742,0,0,1,1248,16,349,43,16,16,1688,0.739336492890995,0.00947867298578199,0.20675355450237,0.0254739336492891,0.00947867298578199,0.00947867298578199,1,2,4,9,16,0.0625,0.125,0.25,0.5625,4,1,1,0,1,1,0,1,59,50-65,2575,0,0,1,0,0,0,0,0,1,1656</v>
      </c>
    </row>
    <row r="1909" spans="1:57" ht="13.2" x14ac:dyDescent="0.25">
      <c r="A1909" s="8">
        <v>324</v>
      </c>
      <c r="B1909" s="1">
        <v>70356</v>
      </c>
      <c r="C1909" s="8" t="str">
        <f t="shared" si="556"/>
        <v>High income</v>
      </c>
      <c r="D1909" s="31">
        <v>16</v>
      </c>
      <c r="E1909" s="34" t="str">
        <f t="shared" si="557"/>
        <v>Low spender</v>
      </c>
      <c r="F1909" s="10">
        <f t="shared" si="551"/>
        <v>2.2741486156120302E-4</v>
      </c>
      <c r="G1909" s="1">
        <v>0</v>
      </c>
      <c r="H1909" s="1">
        <v>0</v>
      </c>
      <c r="I1909" s="1">
        <v>20</v>
      </c>
      <c r="J1909" s="1">
        <v>1349</v>
      </c>
      <c r="K1909" s="1">
        <v>16</v>
      </c>
      <c r="L1909" s="1">
        <v>249</v>
      </c>
      <c r="M1909" s="1">
        <v>43</v>
      </c>
      <c r="N1909" s="1">
        <v>16</v>
      </c>
      <c r="O1909" s="1">
        <v>33</v>
      </c>
      <c r="P1909" s="8">
        <f t="shared" si="558"/>
        <v>1706</v>
      </c>
      <c r="Q1909" s="10">
        <f t="shared" si="559"/>
        <v>0.79073856975381007</v>
      </c>
      <c r="R1909" s="10">
        <f t="shared" si="560"/>
        <v>9.3786635404454859E-3</v>
      </c>
      <c r="S1909" s="10">
        <f t="shared" si="561"/>
        <v>0.14595545134818289</v>
      </c>
      <c r="T1909" s="10">
        <f t="shared" si="562"/>
        <v>2.5205158264947247E-2</v>
      </c>
      <c r="U1909" s="10">
        <f t="shared" si="563"/>
        <v>9.3786635404454859E-3</v>
      </c>
      <c r="V1909" s="10">
        <f t="shared" si="564"/>
        <v>1.9343493552168817E-2</v>
      </c>
      <c r="W1909" s="1">
        <v>2</v>
      </c>
      <c r="X1909" s="1">
        <v>10</v>
      </c>
      <c r="Y1909" s="1">
        <v>6</v>
      </c>
      <c r="Z1909" s="1">
        <v>9</v>
      </c>
      <c r="AA1909" s="8">
        <f t="shared" si="565"/>
        <v>27</v>
      </c>
      <c r="AB1909" s="10">
        <f t="shared" si="566"/>
        <v>7.407407407407407E-2</v>
      </c>
      <c r="AC1909" s="10">
        <f t="shared" si="567"/>
        <v>0.37037037037037035</v>
      </c>
      <c r="AD1909" s="10">
        <f t="shared" si="568"/>
        <v>0.22222222222222221</v>
      </c>
      <c r="AE1909" s="10">
        <f t="shared" si="569"/>
        <v>0.33333333333333331</v>
      </c>
      <c r="AF1909" s="1">
        <v>6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75</v>
      </c>
      <c r="AO1909" s="20" t="str">
        <f t="shared" si="552"/>
        <v>66+</v>
      </c>
      <c r="AP1909" s="1">
        <v>2760</v>
      </c>
      <c r="AQ1909" s="1">
        <v>0</v>
      </c>
      <c r="AR1909" s="1">
        <v>1</v>
      </c>
      <c r="AS1909" s="1">
        <v>0</v>
      </c>
      <c r="AT1909" s="1">
        <v>0</v>
      </c>
      <c r="AU1909" s="1">
        <v>0</v>
      </c>
      <c r="AV1909" s="1">
        <v>0</v>
      </c>
      <c r="AW1909" s="1">
        <v>0</v>
      </c>
      <c r="AX1909" s="1">
        <v>0</v>
      </c>
      <c r="AY1909" s="1">
        <v>1</v>
      </c>
      <c r="AZ1909" s="1">
        <v>1640</v>
      </c>
      <c r="BA1909" s="23">
        <v>42089</v>
      </c>
      <c r="BB1909" s="25">
        <f t="shared" si="553"/>
        <v>3</v>
      </c>
      <c r="BC1909" s="25" t="str">
        <f t="shared" si="554"/>
        <v>March</v>
      </c>
      <c r="BD1909" s="25">
        <v>1</v>
      </c>
      <c r="BE1909" t="str">
        <f t="shared" si="555"/>
        <v>324,70356,High income,16,Low spender,0.000227414861561203,0,0,20,1349,16,249,43,16,33,1706,0.79073856975381,0.00937866354044549,0.145955451348183,0.0252051582649472,0.00937866354044549,0.0193434935521688,2,10,6,9,27,0.0740740740740741,0.37037037037037,0.222222222222222,0.333333333333333,6,0,0,0,0,0,0,0,75,66+,2760,0,1,0,0,0,0,0,0,1,1640</v>
      </c>
    </row>
    <row r="1910" spans="1:57" ht="13.2" x14ac:dyDescent="0.25">
      <c r="A1910" s="8">
        <v>1934</v>
      </c>
      <c r="B1910" s="1">
        <v>94472</v>
      </c>
      <c r="C1910" s="8" t="str">
        <f t="shared" si="556"/>
        <v>High income</v>
      </c>
      <c r="D1910" s="31">
        <v>1728</v>
      </c>
      <c r="E1910" s="34" t="str">
        <f t="shared" si="557"/>
        <v>High spender</v>
      </c>
      <c r="F1910" s="10">
        <f t="shared" si="551"/>
        <v>1.8291133880938268E-2</v>
      </c>
      <c r="G1910" s="1">
        <v>0</v>
      </c>
      <c r="H1910" s="1">
        <v>1</v>
      </c>
      <c r="I1910" s="1">
        <v>75</v>
      </c>
      <c r="J1910" s="1">
        <v>1017</v>
      </c>
      <c r="K1910" s="1">
        <v>33</v>
      </c>
      <c r="L1910" s="1">
        <v>417</v>
      </c>
      <c r="M1910" s="1">
        <v>108</v>
      </c>
      <c r="N1910" s="1">
        <v>100</v>
      </c>
      <c r="O1910" s="1">
        <v>16</v>
      </c>
      <c r="P1910" s="8">
        <f t="shared" si="558"/>
        <v>1691</v>
      </c>
      <c r="Q1910" s="10">
        <f t="shared" si="559"/>
        <v>0.60141927853341215</v>
      </c>
      <c r="R1910" s="10">
        <f t="shared" si="560"/>
        <v>1.9515079834417505E-2</v>
      </c>
      <c r="S1910" s="10">
        <f t="shared" si="561"/>
        <v>0.24659964518036664</v>
      </c>
      <c r="T1910" s="10">
        <f t="shared" si="562"/>
        <v>6.3867534003548193E-2</v>
      </c>
      <c r="U1910" s="10">
        <f t="shared" si="563"/>
        <v>5.913660555884092E-2</v>
      </c>
      <c r="V1910" s="10">
        <f t="shared" si="564"/>
        <v>9.4618568894145483E-3</v>
      </c>
      <c r="W1910" s="1">
        <v>1</v>
      </c>
      <c r="X1910" s="1">
        <v>5</v>
      </c>
      <c r="Y1910" s="1">
        <v>5</v>
      </c>
      <c r="Z1910" s="1">
        <v>5</v>
      </c>
      <c r="AA1910" s="8">
        <f t="shared" si="565"/>
        <v>16</v>
      </c>
      <c r="AB1910" s="10">
        <f t="shared" si="566"/>
        <v>6.25E-2</v>
      </c>
      <c r="AC1910" s="10">
        <f t="shared" si="567"/>
        <v>0.3125</v>
      </c>
      <c r="AD1910" s="10">
        <f t="shared" si="568"/>
        <v>0.3125</v>
      </c>
      <c r="AE1910" s="10">
        <f t="shared" si="569"/>
        <v>0.3125</v>
      </c>
      <c r="AF1910" s="1">
        <v>5</v>
      </c>
      <c r="AG1910" s="1">
        <v>0</v>
      </c>
      <c r="AH1910" s="1">
        <v>0</v>
      </c>
      <c r="AI1910" s="1">
        <v>0</v>
      </c>
      <c r="AJ1910" s="1">
        <v>1</v>
      </c>
      <c r="AK1910" s="1">
        <v>1</v>
      </c>
      <c r="AL1910" s="1">
        <v>0</v>
      </c>
      <c r="AM1910" s="1">
        <v>0</v>
      </c>
      <c r="AN1910" s="1">
        <v>62</v>
      </c>
      <c r="AO1910" s="20" t="str">
        <f t="shared" si="552"/>
        <v>50-65</v>
      </c>
      <c r="AP1910" s="1">
        <v>2246</v>
      </c>
      <c r="AQ1910" s="1">
        <v>0</v>
      </c>
      <c r="AR1910" s="1">
        <v>0</v>
      </c>
      <c r="AS1910" s="1">
        <v>1</v>
      </c>
      <c r="AT1910" s="1">
        <v>0</v>
      </c>
      <c r="AU1910" s="1">
        <v>0</v>
      </c>
      <c r="AV1910" s="1">
        <v>0</v>
      </c>
      <c r="AW1910" s="1">
        <v>1</v>
      </c>
      <c r="AX1910" s="1">
        <v>0</v>
      </c>
      <c r="AY1910" s="1">
        <v>0</v>
      </c>
      <c r="AZ1910" s="1">
        <v>1659</v>
      </c>
      <c r="BA1910" s="23">
        <v>42603</v>
      </c>
      <c r="BB1910" s="25">
        <f t="shared" si="553"/>
        <v>8</v>
      </c>
      <c r="BC1910" s="25" t="str">
        <f t="shared" si="554"/>
        <v>August</v>
      </c>
      <c r="BD1910" s="25">
        <v>1</v>
      </c>
      <c r="BE1910" t="str">
        <f t="shared" si="555"/>
        <v>1934,94472,High income,1728,High spender,0.0182911338809383,0,1,75,1017,33,417,108,100,16,1691,0.601419278533412,0.0195150798344175,0.246599645180367,0.0638675340035482,0.0591366055588409,0.00946185688941455,1,5,5,5,16,0.0625,0.3125,0.3125,0.3125,5,0,0,0,1,1,0,0,62,50-65,2246,0,0,1,0,0,0,1,0,0,1659</v>
      </c>
    </row>
    <row r="1911" spans="1:57" ht="13.2" x14ac:dyDescent="0.25">
      <c r="A1911" s="8">
        <v>2014</v>
      </c>
      <c r="B1911" s="1">
        <v>72025</v>
      </c>
      <c r="C1911" s="8" t="str">
        <f t="shared" si="556"/>
        <v>High income</v>
      </c>
      <c r="D1911" s="31">
        <v>7</v>
      </c>
      <c r="E1911" s="34" t="str">
        <f t="shared" si="557"/>
        <v>Low spender</v>
      </c>
      <c r="F1911" s="10">
        <f t="shared" si="551"/>
        <v>9.71884762235335E-5</v>
      </c>
      <c r="G1911" s="1">
        <v>0</v>
      </c>
      <c r="H1911" s="1">
        <v>0</v>
      </c>
      <c r="I1911" s="1">
        <v>46</v>
      </c>
      <c r="J1911" s="1">
        <v>967</v>
      </c>
      <c r="K1911" s="1">
        <v>0</v>
      </c>
      <c r="L1911" s="1">
        <v>617</v>
      </c>
      <c r="M1911" s="1">
        <v>43</v>
      </c>
      <c r="N1911" s="1">
        <v>50</v>
      </c>
      <c r="O1911" s="1">
        <v>0</v>
      </c>
      <c r="P1911" s="8">
        <f t="shared" si="558"/>
        <v>1677</v>
      </c>
      <c r="Q1911" s="10">
        <f t="shared" si="559"/>
        <v>0.57662492546213473</v>
      </c>
      <c r="R1911" s="10">
        <f t="shared" si="560"/>
        <v>0</v>
      </c>
      <c r="S1911" s="10">
        <f t="shared" si="561"/>
        <v>0.36791890280262374</v>
      </c>
      <c r="T1911" s="10">
        <f t="shared" si="562"/>
        <v>2.564102564102564E-2</v>
      </c>
      <c r="U1911" s="10">
        <f t="shared" si="563"/>
        <v>2.9815146094215862E-2</v>
      </c>
      <c r="V1911" s="10">
        <f t="shared" si="564"/>
        <v>0</v>
      </c>
      <c r="W1911" s="1">
        <v>1</v>
      </c>
      <c r="X1911" s="1">
        <v>4</v>
      </c>
      <c r="Y1911" s="1">
        <v>8</v>
      </c>
      <c r="Z1911" s="1">
        <v>13</v>
      </c>
      <c r="AA1911" s="8">
        <f t="shared" si="565"/>
        <v>26</v>
      </c>
      <c r="AB1911" s="10">
        <f t="shared" si="566"/>
        <v>3.8461538461538464E-2</v>
      </c>
      <c r="AC1911" s="10">
        <f t="shared" si="567"/>
        <v>0.15384615384615385</v>
      </c>
      <c r="AD1911" s="10">
        <f t="shared" si="568"/>
        <v>0.30769230769230771</v>
      </c>
      <c r="AE1911" s="10">
        <f t="shared" si="569"/>
        <v>0.5</v>
      </c>
      <c r="AF1911" s="1">
        <v>2</v>
      </c>
      <c r="AG1911" s="1">
        <v>1</v>
      </c>
      <c r="AH1911" s="1">
        <v>0</v>
      </c>
      <c r="AI1911" s="1">
        <v>0</v>
      </c>
      <c r="AJ1911" s="1">
        <v>1</v>
      </c>
      <c r="AK1911" s="1">
        <v>1</v>
      </c>
      <c r="AL1911" s="1">
        <v>0</v>
      </c>
      <c r="AM1911" s="1">
        <v>1</v>
      </c>
      <c r="AN1911" s="1">
        <v>71</v>
      </c>
      <c r="AO1911" s="20" t="str">
        <f t="shared" si="552"/>
        <v>66+</v>
      </c>
      <c r="AP1911" s="1">
        <v>2220</v>
      </c>
      <c r="AQ1911" s="1">
        <v>0</v>
      </c>
      <c r="AR1911" s="1">
        <v>1</v>
      </c>
      <c r="AS1911" s="1">
        <v>0</v>
      </c>
      <c r="AT1911" s="1">
        <v>0</v>
      </c>
      <c r="AU1911" s="1">
        <v>0</v>
      </c>
      <c r="AV1911" s="1">
        <v>0</v>
      </c>
      <c r="AW1911" s="1">
        <v>1</v>
      </c>
      <c r="AX1911" s="1">
        <v>0</v>
      </c>
      <c r="AY1911" s="1">
        <v>0</v>
      </c>
      <c r="AZ1911" s="1">
        <v>1677</v>
      </c>
      <c r="BA1911" s="23">
        <v>42629</v>
      </c>
      <c r="BB1911" s="25">
        <f t="shared" si="553"/>
        <v>9</v>
      </c>
      <c r="BC1911" s="25" t="str">
        <f t="shared" si="554"/>
        <v>September</v>
      </c>
      <c r="BD1911" s="25">
        <v>1</v>
      </c>
      <c r="BE1911" t="str">
        <f t="shared" si="555"/>
        <v>2014,72025,High income,7,Low spender,9.71884762235335E-05,0,0,46,967,0,617,43,50,0,1677,0.576624925462135,0,0.367918902802624,0.0256410256410256,0.0298151460942159,0,1,4,8,13,26,0.0384615384615385,0.153846153846154,0.307692307692308,0.5,2,1,0,0,1,1,0,1,71,66+,2220,0,1,0,0,0,0,1,0,0,1677</v>
      </c>
    </row>
    <row r="1912" spans="1:57" ht="13.2" x14ac:dyDescent="0.25">
      <c r="A1912" s="8">
        <v>11</v>
      </c>
      <c r="B1912" s="1">
        <v>64176</v>
      </c>
      <c r="C1912" s="8" t="str">
        <f t="shared" si="556"/>
        <v>High income</v>
      </c>
      <c r="D1912" s="31">
        <v>294</v>
      </c>
      <c r="E1912" s="34" t="str">
        <f t="shared" si="557"/>
        <v>Low spender</v>
      </c>
      <c r="F1912" s="10">
        <f t="shared" si="551"/>
        <v>4.5811518324607326E-3</v>
      </c>
      <c r="G1912" s="1">
        <v>0</v>
      </c>
      <c r="H1912" s="1">
        <v>1</v>
      </c>
      <c r="I1912" s="1">
        <v>52</v>
      </c>
      <c r="J1912" s="1">
        <v>1215</v>
      </c>
      <c r="K1912" s="1">
        <v>33</v>
      </c>
      <c r="L1912" s="1">
        <v>249</v>
      </c>
      <c r="M1912" s="1">
        <v>64</v>
      </c>
      <c r="N1912" s="1">
        <v>116</v>
      </c>
      <c r="O1912" s="1">
        <v>149</v>
      </c>
      <c r="P1912" s="8">
        <f t="shared" si="558"/>
        <v>1826</v>
      </c>
      <c r="Q1912" s="10">
        <f t="shared" si="559"/>
        <v>0.66538882803943045</v>
      </c>
      <c r="R1912" s="10">
        <f t="shared" si="560"/>
        <v>1.8072289156626505E-2</v>
      </c>
      <c r="S1912" s="10">
        <f t="shared" si="561"/>
        <v>0.13636363636363635</v>
      </c>
      <c r="T1912" s="10">
        <f t="shared" si="562"/>
        <v>3.5049288061336253E-2</v>
      </c>
      <c r="U1912" s="10">
        <f t="shared" si="563"/>
        <v>6.3526834611171965E-2</v>
      </c>
      <c r="V1912" s="10">
        <f t="shared" si="564"/>
        <v>8.1599123767798473E-2</v>
      </c>
      <c r="W1912" s="1">
        <v>8</v>
      </c>
      <c r="X1912" s="1">
        <v>8</v>
      </c>
      <c r="Y1912" s="1">
        <v>9</v>
      </c>
      <c r="Z1912" s="1">
        <v>8</v>
      </c>
      <c r="AA1912" s="8">
        <f t="shared" si="565"/>
        <v>33</v>
      </c>
      <c r="AB1912" s="10">
        <f t="shared" si="566"/>
        <v>0.24242424242424243</v>
      </c>
      <c r="AC1912" s="10">
        <f t="shared" si="567"/>
        <v>0.24242424242424243</v>
      </c>
      <c r="AD1912" s="10">
        <f t="shared" si="568"/>
        <v>0.27272727272727271</v>
      </c>
      <c r="AE1912" s="10">
        <f t="shared" si="569"/>
        <v>0.24242424242424243</v>
      </c>
      <c r="AF1912" s="1">
        <v>6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55</v>
      </c>
      <c r="AO1912" s="20" t="str">
        <f t="shared" si="552"/>
        <v>50-65</v>
      </c>
      <c r="AP1912" s="1">
        <v>2854</v>
      </c>
      <c r="AQ1912" s="1">
        <v>1</v>
      </c>
      <c r="AR1912" s="1">
        <v>0</v>
      </c>
      <c r="AS1912" s="1">
        <v>0</v>
      </c>
      <c r="AT1912" s="1">
        <v>0</v>
      </c>
      <c r="AU1912" s="1">
        <v>0</v>
      </c>
      <c r="AV1912" s="1">
        <v>1</v>
      </c>
      <c r="AW1912" s="1">
        <v>0</v>
      </c>
      <c r="AX1912" s="1">
        <v>0</v>
      </c>
      <c r="AY1912" s="1">
        <v>0</v>
      </c>
      <c r="AZ1912" s="1">
        <v>1528</v>
      </c>
      <c r="BA1912" s="23">
        <v>41995</v>
      </c>
      <c r="BB1912" s="25">
        <f t="shared" si="553"/>
        <v>12</v>
      </c>
      <c r="BC1912" s="25" t="str">
        <f t="shared" si="554"/>
        <v>December</v>
      </c>
      <c r="BD1912" s="25">
        <v>1</v>
      </c>
      <c r="BE1912" t="str">
        <f t="shared" si="555"/>
        <v>11,64176,High income,294,Low spender,0.00458115183246073,0,1,52,1215,33,249,64,116,149,1826,0.66538882803943,0.0180722891566265,0.136363636363636,0.0350492880613363,0.063526834611172,0.0815991237677985,8,8,9,8,33,0.242424242424242,0.242424242424242,0.272727272727273,0.242424242424242,6,0,0,0,0,0,0,0,55,50-65,2854,1,0,0,0,0,1,0,0,0,1528</v>
      </c>
    </row>
    <row r="1913" spans="1:57" ht="13.2" x14ac:dyDescent="0.25">
      <c r="A1913" s="8">
        <v>87</v>
      </c>
      <c r="B1913" s="1">
        <v>74214</v>
      </c>
      <c r="C1913" s="8" t="str">
        <f t="shared" si="556"/>
        <v>High income</v>
      </c>
      <c r="D1913" s="31">
        <v>33</v>
      </c>
      <c r="E1913" s="34" t="str">
        <f t="shared" si="557"/>
        <v>Low spender</v>
      </c>
      <c r="F1913" s="10">
        <f t="shared" si="551"/>
        <v>4.4466003718974856E-4</v>
      </c>
      <c r="G1913" s="1">
        <v>0</v>
      </c>
      <c r="H1913" s="1">
        <v>0</v>
      </c>
      <c r="I1913" s="1">
        <v>3</v>
      </c>
      <c r="J1913" s="1">
        <v>863</v>
      </c>
      <c r="K1913" s="1">
        <v>83</v>
      </c>
      <c r="L1913" s="1">
        <v>547</v>
      </c>
      <c r="M1913" s="1">
        <v>86</v>
      </c>
      <c r="N1913" s="1">
        <v>99</v>
      </c>
      <c r="O1913" s="1">
        <v>33</v>
      </c>
      <c r="P1913" s="8">
        <f t="shared" si="558"/>
        <v>1711</v>
      </c>
      <c r="Q1913" s="10">
        <f t="shared" si="559"/>
        <v>0.50438340151957917</v>
      </c>
      <c r="R1913" s="10">
        <f t="shared" si="560"/>
        <v>4.8509643483343072E-2</v>
      </c>
      <c r="S1913" s="10">
        <f t="shared" si="561"/>
        <v>0.31969608416130918</v>
      </c>
      <c r="T1913" s="10">
        <f t="shared" si="562"/>
        <v>5.0263004091174748E-2</v>
      </c>
      <c r="U1913" s="10">
        <f t="shared" si="563"/>
        <v>5.7860900058445353E-2</v>
      </c>
      <c r="V1913" s="10">
        <f t="shared" si="564"/>
        <v>1.928696668614845E-2</v>
      </c>
      <c r="W1913" s="1">
        <v>1</v>
      </c>
      <c r="X1913" s="1">
        <v>8</v>
      </c>
      <c r="Y1913" s="1">
        <v>2</v>
      </c>
      <c r="Z1913" s="1">
        <v>5</v>
      </c>
      <c r="AA1913" s="8">
        <f t="shared" si="565"/>
        <v>16</v>
      </c>
      <c r="AB1913" s="10">
        <f t="shared" si="566"/>
        <v>6.25E-2</v>
      </c>
      <c r="AC1913" s="10">
        <f t="shared" si="567"/>
        <v>0.5</v>
      </c>
      <c r="AD1913" s="10">
        <f t="shared" si="568"/>
        <v>0.125</v>
      </c>
      <c r="AE1913" s="10">
        <f t="shared" si="569"/>
        <v>0.3125</v>
      </c>
      <c r="AF1913" s="1">
        <v>5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30</v>
      </c>
      <c r="AO1913" s="20" t="str">
        <f t="shared" si="552"/>
        <v>24-35</v>
      </c>
      <c r="AP1913" s="1">
        <v>2831</v>
      </c>
      <c r="AQ1913" s="1">
        <v>0</v>
      </c>
      <c r="AR1913" s="1">
        <v>1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1</v>
      </c>
      <c r="AZ1913" s="1">
        <v>1645</v>
      </c>
      <c r="BA1913" s="23">
        <v>42018</v>
      </c>
      <c r="BB1913" s="25">
        <f t="shared" si="553"/>
        <v>1</v>
      </c>
      <c r="BC1913" s="25" t="str">
        <f t="shared" si="554"/>
        <v>January</v>
      </c>
      <c r="BD1913" s="25">
        <v>1</v>
      </c>
      <c r="BE1913" t="str">
        <f t="shared" si="555"/>
        <v>87,74214,High income,33,Low spender,0.000444660037189749,0,0,3,863,83,547,86,99,33,1711,0.504383401519579,0.0485096434833431,0.319696084161309,0.0502630040911747,0.0578609000584454,0.0192869666861484,1,8,2,5,16,0.0625,0.5,0.125,0.3125,5,0,0,0,0,0,0,0,30,24-35,2831,0,1,0,0,0,0,0,0,1,1645</v>
      </c>
    </row>
    <row r="1914" spans="1:57" ht="13.2" x14ac:dyDescent="0.25">
      <c r="A1914" s="8">
        <v>1662</v>
      </c>
      <c r="B1914" s="1">
        <v>90300</v>
      </c>
      <c r="C1914" s="8" t="str">
        <f t="shared" si="556"/>
        <v>High income</v>
      </c>
      <c r="D1914" s="31">
        <v>29</v>
      </c>
      <c r="E1914" s="34" t="str">
        <f t="shared" si="557"/>
        <v>Low spender</v>
      </c>
      <c r="F1914" s="10">
        <f t="shared" si="551"/>
        <v>3.211517165005537E-4</v>
      </c>
      <c r="G1914" s="1">
        <v>0</v>
      </c>
      <c r="H1914" s="1">
        <v>0</v>
      </c>
      <c r="I1914" s="1">
        <v>7</v>
      </c>
      <c r="J1914" s="1">
        <v>594</v>
      </c>
      <c r="K1914" s="1">
        <v>134</v>
      </c>
      <c r="L1914" s="1">
        <v>786</v>
      </c>
      <c r="M1914" s="1">
        <v>33</v>
      </c>
      <c r="N1914" s="1">
        <v>134</v>
      </c>
      <c r="O1914" s="1">
        <v>57</v>
      </c>
      <c r="P1914" s="8">
        <f t="shared" si="558"/>
        <v>1738</v>
      </c>
      <c r="Q1914" s="10">
        <f t="shared" si="559"/>
        <v>0.34177215189873417</v>
      </c>
      <c r="R1914" s="10">
        <f t="shared" si="560"/>
        <v>7.7100115074798622E-2</v>
      </c>
      <c r="S1914" s="10">
        <f t="shared" si="561"/>
        <v>0.45224395857307248</v>
      </c>
      <c r="T1914" s="10">
        <f t="shared" si="562"/>
        <v>1.8987341772151899E-2</v>
      </c>
      <c r="U1914" s="10">
        <f t="shared" si="563"/>
        <v>7.7100115074798622E-2</v>
      </c>
      <c r="V1914" s="10">
        <f t="shared" si="564"/>
        <v>3.2796317606444192E-2</v>
      </c>
      <c r="W1914" s="1">
        <v>0</v>
      </c>
      <c r="X1914" s="1">
        <v>5</v>
      </c>
      <c r="Y1914" s="1">
        <v>6</v>
      </c>
      <c r="Z1914" s="1">
        <v>8</v>
      </c>
      <c r="AA1914" s="8">
        <f t="shared" si="565"/>
        <v>19</v>
      </c>
      <c r="AB1914" s="10">
        <f t="shared" si="566"/>
        <v>0</v>
      </c>
      <c r="AC1914" s="10">
        <f t="shared" si="567"/>
        <v>0.26315789473684209</v>
      </c>
      <c r="AD1914" s="10">
        <f t="shared" si="568"/>
        <v>0.31578947368421051</v>
      </c>
      <c r="AE1914" s="10">
        <f t="shared" si="569"/>
        <v>0.42105263157894735</v>
      </c>
      <c r="AF1914" s="1">
        <v>1</v>
      </c>
      <c r="AG1914" s="1">
        <v>0</v>
      </c>
      <c r="AH1914" s="1">
        <v>0</v>
      </c>
      <c r="AI1914" s="1">
        <v>0</v>
      </c>
      <c r="AJ1914" s="1">
        <v>0</v>
      </c>
      <c r="AK1914" s="1">
        <v>1</v>
      </c>
      <c r="AL1914" s="1">
        <v>0</v>
      </c>
      <c r="AM1914" s="1">
        <v>0</v>
      </c>
      <c r="AN1914" s="1">
        <v>41</v>
      </c>
      <c r="AO1914" s="20" t="str">
        <f t="shared" si="552"/>
        <v>36-50</v>
      </c>
      <c r="AP1914" s="1">
        <v>2336</v>
      </c>
      <c r="AQ1914" s="1">
        <v>0</v>
      </c>
      <c r="AR1914" s="1">
        <v>0</v>
      </c>
      <c r="AS1914" s="1">
        <v>0</v>
      </c>
      <c r="AT1914" s="1">
        <v>1</v>
      </c>
      <c r="AU1914" s="1">
        <v>0</v>
      </c>
      <c r="AV1914" s="1">
        <v>0</v>
      </c>
      <c r="AW1914" s="1">
        <v>1</v>
      </c>
      <c r="AX1914" s="1">
        <v>0</v>
      </c>
      <c r="AY1914" s="1">
        <v>0</v>
      </c>
      <c r="AZ1914" s="1">
        <v>1624</v>
      </c>
      <c r="BA1914" s="23">
        <v>42513</v>
      </c>
      <c r="BB1914" s="25">
        <f t="shared" si="553"/>
        <v>5</v>
      </c>
      <c r="BC1914" s="25" t="str">
        <f t="shared" si="554"/>
        <v>May</v>
      </c>
      <c r="BD1914" s="25">
        <v>1</v>
      </c>
      <c r="BE1914" t="str">
        <f t="shared" si="555"/>
        <v>1662,90300,High income,29,Low spender,0.000321151716500554,0,0,7,594,134,786,33,134,57,1738,0.341772151898734,0.0771001150747986,0.452243958573072,0.0189873417721519,0.0771001150747986,0.0327963176064442,0,5,6,8,19,0,0.263157894736842,0.315789473684211,0.421052631578947,1,0,0,0,0,1,0,0,41,36-50,2336,0,0,0,1,0,0,1,0,0,1624</v>
      </c>
    </row>
    <row r="1915" spans="1:57" ht="13.2" x14ac:dyDescent="0.25">
      <c r="A1915" s="8">
        <v>680</v>
      </c>
      <c r="B1915" s="1">
        <v>76005</v>
      </c>
      <c r="C1915" s="8" t="str">
        <f t="shared" si="556"/>
        <v>High income</v>
      </c>
      <c r="D1915" s="31">
        <v>28</v>
      </c>
      <c r="E1915" s="34" t="str">
        <f t="shared" si="557"/>
        <v>Low spender</v>
      </c>
      <c r="F1915" s="10">
        <f t="shared" si="551"/>
        <v>3.6839681599894745E-4</v>
      </c>
      <c r="G1915" s="1">
        <v>0</v>
      </c>
      <c r="H1915" s="1">
        <v>0</v>
      </c>
      <c r="I1915" s="1">
        <v>72</v>
      </c>
      <c r="J1915" s="1">
        <v>983</v>
      </c>
      <c r="K1915" s="1">
        <v>20</v>
      </c>
      <c r="L1915" s="1">
        <v>389</v>
      </c>
      <c r="M1915" s="1">
        <v>240</v>
      </c>
      <c r="N1915" s="1">
        <v>50</v>
      </c>
      <c r="O1915" s="1">
        <v>40</v>
      </c>
      <c r="P1915" s="8">
        <f t="shared" si="558"/>
        <v>1722</v>
      </c>
      <c r="Q1915" s="10">
        <f t="shared" si="559"/>
        <v>0.57084785133565619</v>
      </c>
      <c r="R1915" s="10">
        <f t="shared" si="560"/>
        <v>1.1614401858304297E-2</v>
      </c>
      <c r="S1915" s="10">
        <f t="shared" si="561"/>
        <v>0.22590011614401859</v>
      </c>
      <c r="T1915" s="10">
        <f t="shared" si="562"/>
        <v>0.13937282229965156</v>
      </c>
      <c r="U1915" s="10">
        <f t="shared" si="563"/>
        <v>2.9036004645760744E-2</v>
      </c>
      <c r="V1915" s="10">
        <f t="shared" si="564"/>
        <v>2.3228803716608595E-2</v>
      </c>
      <c r="W1915" s="1">
        <v>1</v>
      </c>
      <c r="X1915" s="1">
        <v>3</v>
      </c>
      <c r="Y1915" s="1">
        <v>5</v>
      </c>
      <c r="Z1915" s="1">
        <v>13</v>
      </c>
      <c r="AA1915" s="8">
        <f t="shared" si="565"/>
        <v>22</v>
      </c>
      <c r="AB1915" s="10">
        <f t="shared" si="566"/>
        <v>4.5454545454545456E-2</v>
      </c>
      <c r="AC1915" s="10">
        <f t="shared" si="567"/>
        <v>0.13636363636363635</v>
      </c>
      <c r="AD1915" s="10">
        <f t="shared" si="568"/>
        <v>0.22727272727272727</v>
      </c>
      <c r="AE1915" s="10">
        <f t="shared" si="569"/>
        <v>0.59090909090909094</v>
      </c>
      <c r="AF1915" s="1">
        <v>6</v>
      </c>
      <c r="AG1915" s="1">
        <v>1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65</v>
      </c>
      <c r="AO1915" s="20" t="str">
        <f t="shared" si="552"/>
        <v>50-65</v>
      </c>
      <c r="AP1915" s="1">
        <v>2651</v>
      </c>
      <c r="AQ1915" s="1">
        <v>0</v>
      </c>
      <c r="AR1915" s="1">
        <v>0</v>
      </c>
      <c r="AS1915" s="1">
        <v>0</v>
      </c>
      <c r="AT1915" s="1">
        <v>1</v>
      </c>
      <c r="AU1915" s="1">
        <v>0</v>
      </c>
      <c r="AV1915" s="1">
        <v>0</v>
      </c>
      <c r="AW1915" s="1">
        <v>1</v>
      </c>
      <c r="AX1915" s="1">
        <v>0</v>
      </c>
      <c r="AY1915" s="1">
        <v>0</v>
      </c>
      <c r="AZ1915" s="1">
        <v>1642</v>
      </c>
      <c r="BA1915" s="23">
        <v>42198</v>
      </c>
      <c r="BB1915" s="25">
        <f t="shared" si="553"/>
        <v>7</v>
      </c>
      <c r="BC1915" s="25" t="str">
        <f t="shared" si="554"/>
        <v>July</v>
      </c>
      <c r="BD1915" s="25">
        <v>1</v>
      </c>
      <c r="BE1915" t="str">
        <f t="shared" si="555"/>
        <v>680,76005,High income,28,Low spender,0.000368396815998947,0,0,72,983,20,389,240,50,40,1722,0.570847851335656,0.0116144018583043,0.225900116144019,0.139372822299652,0.0290360046457607,0.0232288037166086,1,3,5,13,22,0.0454545454545455,0.136363636363636,0.227272727272727,0.590909090909091,6,1,0,0,0,0,0,0,65,50-65,2651,0,0,0,1,0,0,1,0,0,1642</v>
      </c>
    </row>
    <row r="1916" spans="1:57" ht="13.2" x14ac:dyDescent="0.25">
      <c r="A1916" s="8">
        <v>76</v>
      </c>
      <c r="B1916" s="1">
        <v>77870</v>
      </c>
      <c r="C1916" s="8" t="str">
        <f t="shared" si="556"/>
        <v>High income</v>
      </c>
      <c r="D1916" s="31">
        <v>24</v>
      </c>
      <c r="E1916" s="34" t="str">
        <f t="shared" si="557"/>
        <v>Low spender</v>
      </c>
      <c r="F1916" s="10">
        <f t="shared" si="551"/>
        <v>3.0820598433286249E-4</v>
      </c>
      <c r="G1916" s="1">
        <v>0</v>
      </c>
      <c r="H1916" s="1">
        <v>1</v>
      </c>
      <c r="I1916" s="1">
        <v>93</v>
      </c>
      <c r="J1916" s="1">
        <v>1017</v>
      </c>
      <c r="K1916" s="1">
        <v>50</v>
      </c>
      <c r="L1916" s="1">
        <v>500</v>
      </c>
      <c r="M1916" s="1">
        <v>65</v>
      </c>
      <c r="N1916" s="1">
        <v>50</v>
      </c>
      <c r="O1916" s="1">
        <v>133</v>
      </c>
      <c r="P1916" s="8">
        <f t="shared" si="558"/>
        <v>1815</v>
      </c>
      <c r="Q1916" s="10">
        <f t="shared" si="559"/>
        <v>0.56033057851239665</v>
      </c>
      <c r="R1916" s="10">
        <f t="shared" si="560"/>
        <v>2.7548209366391185E-2</v>
      </c>
      <c r="S1916" s="10">
        <f t="shared" si="561"/>
        <v>0.27548209366391185</v>
      </c>
      <c r="T1916" s="10">
        <f t="shared" si="562"/>
        <v>3.5812672176308541E-2</v>
      </c>
      <c r="U1916" s="10">
        <f t="shared" si="563"/>
        <v>2.7548209366391185E-2</v>
      </c>
      <c r="V1916" s="10">
        <f t="shared" si="564"/>
        <v>7.3278236914600545E-2</v>
      </c>
      <c r="W1916" s="1">
        <v>3</v>
      </c>
      <c r="X1916" s="1">
        <v>5</v>
      </c>
      <c r="Y1916" s="1">
        <v>5</v>
      </c>
      <c r="Z1916" s="1">
        <v>5</v>
      </c>
      <c r="AA1916" s="8">
        <f t="shared" si="565"/>
        <v>18</v>
      </c>
      <c r="AB1916" s="10">
        <f t="shared" si="566"/>
        <v>0.16666666666666666</v>
      </c>
      <c r="AC1916" s="10">
        <f t="shared" si="567"/>
        <v>0.27777777777777779</v>
      </c>
      <c r="AD1916" s="10">
        <f t="shared" si="568"/>
        <v>0.27777777777777779</v>
      </c>
      <c r="AE1916" s="10">
        <f t="shared" si="569"/>
        <v>0.27777777777777779</v>
      </c>
      <c r="AF1916" s="1">
        <v>8</v>
      </c>
      <c r="AG1916" s="1">
        <v>1</v>
      </c>
      <c r="AH1916" s="1">
        <v>0</v>
      </c>
      <c r="AI1916" s="1">
        <v>0</v>
      </c>
      <c r="AJ1916" s="1">
        <v>1</v>
      </c>
      <c r="AK1916" s="1">
        <v>0</v>
      </c>
      <c r="AL1916" s="1">
        <v>0</v>
      </c>
      <c r="AM1916" s="1">
        <v>1</v>
      </c>
      <c r="AN1916" s="1">
        <v>53</v>
      </c>
      <c r="AO1916" s="20" t="str">
        <f t="shared" si="552"/>
        <v>50-65</v>
      </c>
      <c r="AP1916" s="1">
        <v>2835</v>
      </c>
      <c r="AQ1916" s="1">
        <v>0</v>
      </c>
      <c r="AR1916" s="1">
        <v>1</v>
      </c>
      <c r="AS1916" s="1">
        <v>0</v>
      </c>
      <c r="AT1916" s="1">
        <v>0</v>
      </c>
      <c r="AU1916" s="1">
        <v>0</v>
      </c>
      <c r="AV1916" s="1">
        <v>0</v>
      </c>
      <c r="AW1916" s="1">
        <v>1</v>
      </c>
      <c r="AX1916" s="1">
        <v>0</v>
      </c>
      <c r="AY1916" s="1">
        <v>0</v>
      </c>
      <c r="AZ1916" s="1">
        <v>1549</v>
      </c>
      <c r="BA1916" s="23">
        <v>42014</v>
      </c>
      <c r="BB1916" s="25">
        <f t="shared" si="553"/>
        <v>1</v>
      </c>
      <c r="BC1916" s="25" t="str">
        <f t="shared" si="554"/>
        <v>January</v>
      </c>
      <c r="BD1916" s="25">
        <v>1</v>
      </c>
      <c r="BE1916" t="str">
        <f t="shared" si="555"/>
        <v>76,77870,High income,24,Low spender,0.000308205984332862,0,1,93,1017,50,500,65,50,133,1815,0.560330578512397,0.0275482093663912,0.275482093663912,0.0358126721763085,0.0275482093663912,0.0732782369146005,3,5,5,5,18,0.166666666666667,0.277777777777778,0.277777777777778,0.277777777777778,8,1,0,0,1,0,0,1,53,50-65,2835,0,1,0,0,0,0,1,0,0,1549</v>
      </c>
    </row>
    <row r="1917" spans="1:57" ht="13.2" x14ac:dyDescent="0.25">
      <c r="A1917" s="8">
        <v>1244</v>
      </c>
      <c r="B1917" s="1">
        <v>74485</v>
      </c>
      <c r="C1917" s="8" t="str">
        <f t="shared" si="556"/>
        <v>High income</v>
      </c>
      <c r="D1917" s="31">
        <v>22</v>
      </c>
      <c r="E1917" s="34" t="str">
        <f t="shared" si="557"/>
        <v>Low spender</v>
      </c>
      <c r="F1917" s="10">
        <f t="shared" si="551"/>
        <v>2.9536148217761967E-4</v>
      </c>
      <c r="G1917" s="1">
        <v>0</v>
      </c>
      <c r="H1917" s="1">
        <v>0</v>
      </c>
      <c r="I1917" s="1">
        <v>58</v>
      </c>
      <c r="J1917" s="1">
        <v>499</v>
      </c>
      <c r="K1917" s="1">
        <v>149</v>
      </c>
      <c r="L1917" s="1">
        <v>815</v>
      </c>
      <c r="M1917" s="1">
        <v>173</v>
      </c>
      <c r="N1917" s="1">
        <v>49</v>
      </c>
      <c r="O1917" s="1">
        <v>49</v>
      </c>
      <c r="P1917" s="8">
        <f t="shared" si="558"/>
        <v>1734</v>
      </c>
      <c r="Q1917" s="10">
        <f t="shared" si="559"/>
        <v>0.28777393310265281</v>
      </c>
      <c r="R1917" s="10">
        <f t="shared" si="560"/>
        <v>8.5928489042675887E-2</v>
      </c>
      <c r="S1917" s="10">
        <f t="shared" si="561"/>
        <v>0.47001153402537488</v>
      </c>
      <c r="T1917" s="10">
        <f t="shared" si="562"/>
        <v>9.9769319492502881E-2</v>
      </c>
      <c r="U1917" s="10">
        <f t="shared" si="563"/>
        <v>2.8258362168396771E-2</v>
      </c>
      <c r="V1917" s="10">
        <f t="shared" si="564"/>
        <v>2.8258362168396771E-2</v>
      </c>
      <c r="W1917" s="1">
        <v>1</v>
      </c>
      <c r="X1917" s="1">
        <v>6</v>
      </c>
      <c r="Y1917" s="1">
        <v>7</v>
      </c>
      <c r="Z1917" s="1">
        <v>12</v>
      </c>
      <c r="AA1917" s="8">
        <f t="shared" si="565"/>
        <v>26</v>
      </c>
      <c r="AB1917" s="10">
        <f t="shared" si="566"/>
        <v>3.8461538461538464E-2</v>
      </c>
      <c r="AC1917" s="10">
        <f t="shared" si="567"/>
        <v>0.23076923076923078</v>
      </c>
      <c r="AD1917" s="10">
        <f t="shared" si="568"/>
        <v>0.26923076923076922</v>
      </c>
      <c r="AE1917" s="10">
        <f t="shared" si="569"/>
        <v>0.46153846153846156</v>
      </c>
      <c r="AF1917" s="1">
        <v>3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73</v>
      </c>
      <c r="AO1917" s="20" t="str">
        <f t="shared" si="552"/>
        <v>66+</v>
      </c>
      <c r="AP1917" s="1">
        <v>2468</v>
      </c>
      <c r="AQ1917" s="1">
        <v>0</v>
      </c>
      <c r="AR1917" s="1">
        <v>0</v>
      </c>
      <c r="AS1917" s="1">
        <v>0</v>
      </c>
      <c r="AT1917" s="1">
        <v>1</v>
      </c>
      <c r="AU1917" s="1">
        <v>0</v>
      </c>
      <c r="AV1917" s="1">
        <v>0</v>
      </c>
      <c r="AW1917" s="1">
        <v>1</v>
      </c>
      <c r="AX1917" s="1">
        <v>0</v>
      </c>
      <c r="AY1917" s="1">
        <v>0</v>
      </c>
      <c r="AZ1917" s="1">
        <v>1636</v>
      </c>
      <c r="BA1917" s="23">
        <v>42381</v>
      </c>
      <c r="BB1917" s="25">
        <f t="shared" si="553"/>
        <v>1</v>
      </c>
      <c r="BC1917" s="25" t="str">
        <f t="shared" si="554"/>
        <v>January</v>
      </c>
      <c r="BD1917" s="25">
        <v>1</v>
      </c>
      <c r="BE1917" t="str">
        <f t="shared" si="555"/>
        <v>1244,74485,High income,22,Low spender,0.00029536148217762,0,0,58,499,149,815,173,49,49,1734,0.287773933102653,0.0859284890426759,0.470011534025375,0.0997693194925029,0.0282583621683968,0.0282583621683968,1,6,7,12,26,0.0384615384615385,0.230769230769231,0.269230769230769,0.461538461538462,3,0,0,0,0,0,0,0,73,66+,2468,0,0,0,1,0,0,1,0,0,1636</v>
      </c>
    </row>
    <row r="1918" spans="1:57" ht="13.2" x14ac:dyDescent="0.25">
      <c r="A1918" s="8">
        <v>1715</v>
      </c>
      <c r="B1918" s="1">
        <v>90765</v>
      </c>
      <c r="C1918" s="8" t="str">
        <f t="shared" si="556"/>
        <v>High income</v>
      </c>
      <c r="D1918" s="31">
        <v>26</v>
      </c>
      <c r="E1918" s="34" t="str">
        <f t="shared" si="557"/>
        <v>Low spender</v>
      </c>
      <c r="F1918" s="10">
        <f t="shared" si="551"/>
        <v>2.8645402963697463E-4</v>
      </c>
      <c r="G1918" s="1">
        <v>0</v>
      </c>
      <c r="H1918" s="1">
        <v>0</v>
      </c>
      <c r="I1918" s="1">
        <v>25</v>
      </c>
      <c r="J1918" s="1">
        <v>547</v>
      </c>
      <c r="K1918" s="1">
        <v>99</v>
      </c>
      <c r="L1918" s="1">
        <v>812</v>
      </c>
      <c r="M1918" s="1">
        <v>151</v>
      </c>
      <c r="N1918" s="1">
        <v>82</v>
      </c>
      <c r="O1918" s="1">
        <v>33</v>
      </c>
      <c r="P1918" s="8">
        <f t="shared" si="558"/>
        <v>1724</v>
      </c>
      <c r="Q1918" s="10">
        <f t="shared" si="559"/>
        <v>0.31728538283062646</v>
      </c>
      <c r="R1918" s="10">
        <f t="shared" si="560"/>
        <v>5.7424593967517402E-2</v>
      </c>
      <c r="S1918" s="10">
        <f t="shared" si="561"/>
        <v>0.47099767981438517</v>
      </c>
      <c r="T1918" s="10">
        <f t="shared" si="562"/>
        <v>8.7587006960556851E-2</v>
      </c>
      <c r="U1918" s="10">
        <f t="shared" si="563"/>
        <v>4.7563805104408351E-2</v>
      </c>
      <c r="V1918" s="10">
        <f t="shared" si="564"/>
        <v>1.91415313225058E-2</v>
      </c>
      <c r="W1918" s="1">
        <v>0</v>
      </c>
      <c r="X1918" s="1">
        <v>4</v>
      </c>
      <c r="Y1918" s="1">
        <v>6</v>
      </c>
      <c r="Z1918" s="1">
        <v>5</v>
      </c>
      <c r="AA1918" s="8">
        <f t="shared" si="565"/>
        <v>15</v>
      </c>
      <c r="AB1918" s="10">
        <f t="shared" si="566"/>
        <v>0</v>
      </c>
      <c r="AC1918" s="10">
        <f t="shared" si="567"/>
        <v>0.26666666666666666</v>
      </c>
      <c r="AD1918" s="10">
        <f t="shared" si="568"/>
        <v>0.4</v>
      </c>
      <c r="AE1918" s="10">
        <f t="shared" si="569"/>
        <v>0.33333333333333331</v>
      </c>
      <c r="AF1918" s="1">
        <v>1</v>
      </c>
      <c r="AG1918" s="1">
        <v>1</v>
      </c>
      <c r="AH1918" s="1">
        <v>0</v>
      </c>
      <c r="AI1918" s="1">
        <v>0</v>
      </c>
      <c r="AJ1918" s="1">
        <v>0</v>
      </c>
      <c r="AK1918" s="1">
        <v>1</v>
      </c>
      <c r="AL1918" s="1">
        <v>0</v>
      </c>
      <c r="AM1918" s="1">
        <v>0</v>
      </c>
      <c r="AN1918" s="1">
        <v>50</v>
      </c>
      <c r="AO1918" s="20" t="str">
        <f t="shared" si="552"/>
        <v>36-50</v>
      </c>
      <c r="AP1918" s="1">
        <v>2315</v>
      </c>
      <c r="AQ1918" s="1">
        <v>0</v>
      </c>
      <c r="AR1918" s="1">
        <v>1</v>
      </c>
      <c r="AS1918" s="1">
        <v>0</v>
      </c>
      <c r="AT1918" s="1">
        <v>0</v>
      </c>
      <c r="AU1918" s="1">
        <v>0</v>
      </c>
      <c r="AV1918" s="1">
        <v>0</v>
      </c>
      <c r="AW1918" s="1">
        <v>1</v>
      </c>
      <c r="AX1918" s="1">
        <v>0</v>
      </c>
      <c r="AY1918" s="1">
        <v>0</v>
      </c>
      <c r="AZ1918" s="1">
        <v>1658</v>
      </c>
      <c r="BA1918" s="23">
        <v>42534</v>
      </c>
      <c r="BB1918" s="25">
        <f t="shared" si="553"/>
        <v>6</v>
      </c>
      <c r="BC1918" s="25" t="str">
        <f t="shared" si="554"/>
        <v>June</v>
      </c>
      <c r="BD1918" s="25">
        <v>1</v>
      </c>
      <c r="BE1918" t="str">
        <f t="shared" si="555"/>
        <v>1715,90765,High income,26,Low spender,0.000286454029636975,0,0,25,547,99,812,151,82,33,1724,0.317285382830626,0.0574245939675174,0.470997679814385,0.0875870069605569,0.0475638051044084,0.0191415313225058,0,4,6,5,15,0,0.266666666666667,0.4,0.333333333333333,1,1,0,0,0,1,0,0,50,36-50,2315,0,1,0,0,0,0,1,0,0,1658</v>
      </c>
    </row>
    <row r="1919" spans="1:57" ht="13.2" x14ac:dyDescent="0.25">
      <c r="A1919" s="8">
        <v>1221</v>
      </c>
      <c r="B1919" s="1">
        <v>92955</v>
      </c>
      <c r="C1919" s="8" t="str">
        <f t="shared" si="556"/>
        <v>High income</v>
      </c>
      <c r="D1919" s="31">
        <v>36</v>
      </c>
      <c r="E1919" s="34" t="str">
        <f t="shared" si="557"/>
        <v>Low spender</v>
      </c>
      <c r="F1919" s="10">
        <f t="shared" si="551"/>
        <v>3.8728416975956106E-4</v>
      </c>
      <c r="G1919" s="1">
        <v>0</v>
      </c>
      <c r="H1919" s="1">
        <v>0</v>
      </c>
      <c r="I1919" s="1">
        <v>35</v>
      </c>
      <c r="J1919" s="1">
        <v>693</v>
      </c>
      <c r="K1919" s="1">
        <v>21</v>
      </c>
      <c r="L1919" s="1">
        <v>925</v>
      </c>
      <c r="M1919" s="1">
        <v>31</v>
      </c>
      <c r="N1919" s="1">
        <v>24</v>
      </c>
      <c r="O1919" s="1">
        <v>84</v>
      </c>
      <c r="P1919" s="8">
        <f t="shared" si="558"/>
        <v>1778</v>
      </c>
      <c r="Q1919" s="10">
        <f t="shared" si="559"/>
        <v>0.38976377952755903</v>
      </c>
      <c r="R1919" s="10">
        <f t="shared" si="560"/>
        <v>1.1811023622047244E-2</v>
      </c>
      <c r="S1919" s="10">
        <f t="shared" si="561"/>
        <v>0.52024746906636665</v>
      </c>
      <c r="T1919" s="10">
        <f t="shared" si="562"/>
        <v>1.7435320584926885E-2</v>
      </c>
      <c r="U1919" s="10">
        <f t="shared" si="563"/>
        <v>1.3498312710911136E-2</v>
      </c>
      <c r="V1919" s="10">
        <f t="shared" si="564"/>
        <v>4.7244094488188976E-2</v>
      </c>
      <c r="W1919" s="1">
        <v>1</v>
      </c>
      <c r="X1919" s="1">
        <v>6</v>
      </c>
      <c r="Y1919" s="1">
        <v>7</v>
      </c>
      <c r="Z1919" s="1">
        <v>9</v>
      </c>
      <c r="AA1919" s="8">
        <f t="shared" si="565"/>
        <v>23</v>
      </c>
      <c r="AB1919" s="10">
        <f t="shared" si="566"/>
        <v>4.3478260869565216E-2</v>
      </c>
      <c r="AC1919" s="10">
        <f t="shared" si="567"/>
        <v>0.2608695652173913</v>
      </c>
      <c r="AD1919" s="10">
        <f t="shared" si="568"/>
        <v>0.30434782608695654</v>
      </c>
      <c r="AE1919" s="10">
        <f t="shared" si="569"/>
        <v>0.39130434782608697</v>
      </c>
      <c r="AF1919" s="1">
        <v>2</v>
      </c>
      <c r="AG1919" s="1">
        <v>1</v>
      </c>
      <c r="AH1919" s="1">
        <v>0</v>
      </c>
      <c r="AI1919" s="1">
        <v>0</v>
      </c>
      <c r="AJ1919" s="1">
        <v>0</v>
      </c>
      <c r="AK1919" s="1">
        <v>1</v>
      </c>
      <c r="AL1919" s="1">
        <v>0</v>
      </c>
      <c r="AM1919" s="1">
        <v>1</v>
      </c>
      <c r="AN1919" s="1">
        <v>47</v>
      </c>
      <c r="AO1919" s="20" t="str">
        <f t="shared" si="552"/>
        <v>36-50</v>
      </c>
      <c r="AP1919" s="1">
        <v>2473</v>
      </c>
      <c r="AQ1919" s="1">
        <v>0</v>
      </c>
      <c r="AR1919" s="1">
        <v>1</v>
      </c>
      <c r="AS1919" s="1">
        <v>0</v>
      </c>
      <c r="AT1919" s="1">
        <v>0</v>
      </c>
      <c r="AU1919" s="1">
        <v>0</v>
      </c>
      <c r="AV1919" s="1">
        <v>0</v>
      </c>
      <c r="AW1919" s="1">
        <v>1</v>
      </c>
      <c r="AX1919" s="1">
        <v>0</v>
      </c>
      <c r="AY1919" s="1">
        <v>0</v>
      </c>
      <c r="AZ1919" s="1">
        <v>1610</v>
      </c>
      <c r="BA1919" s="23">
        <v>42376</v>
      </c>
      <c r="BB1919" s="25">
        <f t="shared" si="553"/>
        <v>1</v>
      </c>
      <c r="BC1919" s="25" t="str">
        <f t="shared" si="554"/>
        <v>January</v>
      </c>
      <c r="BD1919" s="25">
        <v>1</v>
      </c>
      <c r="BE1919" t="str">
        <f t="shared" si="555"/>
        <v>1221,92955,High income,36,Low spender,0.000387284169759561,0,0,35,693,21,925,31,24,84,1778,0.389763779527559,0.0118110236220472,0.520247469066367,0.0174353205849269,0.0134983127109111,0.047244094488189,1,6,7,9,23,0.0434782608695652,0.260869565217391,0.304347826086957,0.391304347826087,2,1,0,0,0,1,0,1,47,36-50,2473,0,1,0,0,0,0,1,0,0,1610</v>
      </c>
    </row>
    <row r="1920" spans="1:57" ht="13.2" x14ac:dyDescent="0.25">
      <c r="A1920" s="8">
        <v>632</v>
      </c>
      <c r="B1920" s="1">
        <v>72190</v>
      </c>
      <c r="C1920" s="8" t="str">
        <f t="shared" si="556"/>
        <v>High income</v>
      </c>
      <c r="D1920" s="31">
        <v>976</v>
      </c>
      <c r="E1920" s="34" t="str">
        <f t="shared" si="557"/>
        <v>High spender</v>
      </c>
      <c r="F1920" s="10">
        <f t="shared" si="551"/>
        <v>1.3519878099459759E-2</v>
      </c>
      <c r="G1920" s="1">
        <v>0</v>
      </c>
      <c r="H1920" s="1">
        <v>0</v>
      </c>
      <c r="I1920" s="1">
        <v>79</v>
      </c>
      <c r="J1920" s="1">
        <v>597</v>
      </c>
      <c r="K1920" s="1">
        <v>166</v>
      </c>
      <c r="L1920" s="1">
        <v>597</v>
      </c>
      <c r="M1920" s="1">
        <v>172</v>
      </c>
      <c r="N1920" s="1">
        <v>166</v>
      </c>
      <c r="O1920" s="1">
        <v>249</v>
      </c>
      <c r="P1920" s="8">
        <f t="shared" si="558"/>
        <v>1947</v>
      </c>
      <c r="Q1920" s="10">
        <f t="shared" si="559"/>
        <v>0.30662557781201849</v>
      </c>
      <c r="R1920" s="10">
        <f t="shared" si="560"/>
        <v>8.5259373394966614E-2</v>
      </c>
      <c r="S1920" s="10">
        <f t="shared" si="561"/>
        <v>0.30662557781201849</v>
      </c>
      <c r="T1920" s="10">
        <f t="shared" si="562"/>
        <v>8.8341037493579869E-2</v>
      </c>
      <c r="U1920" s="10">
        <f t="shared" si="563"/>
        <v>8.5259373394966614E-2</v>
      </c>
      <c r="V1920" s="10">
        <f t="shared" si="564"/>
        <v>0.12788906009244994</v>
      </c>
      <c r="W1920" s="1">
        <v>1</v>
      </c>
      <c r="X1920" s="1">
        <v>5</v>
      </c>
      <c r="Y1920" s="1">
        <v>6</v>
      </c>
      <c r="Z1920" s="1">
        <v>4</v>
      </c>
      <c r="AA1920" s="8">
        <f t="shared" si="565"/>
        <v>16</v>
      </c>
      <c r="AB1920" s="10">
        <f t="shared" si="566"/>
        <v>6.25E-2</v>
      </c>
      <c r="AC1920" s="10">
        <f t="shared" si="567"/>
        <v>0.3125</v>
      </c>
      <c r="AD1920" s="10">
        <f t="shared" si="568"/>
        <v>0.375</v>
      </c>
      <c r="AE1920" s="10">
        <f t="shared" si="569"/>
        <v>0.25</v>
      </c>
      <c r="AF1920" s="1">
        <v>3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55</v>
      </c>
      <c r="AO1920" s="20" t="str">
        <f t="shared" si="552"/>
        <v>50-65</v>
      </c>
      <c r="AP1920" s="1">
        <v>2660</v>
      </c>
      <c r="AQ1920" s="1">
        <v>0</v>
      </c>
      <c r="AR1920" s="1">
        <v>1</v>
      </c>
      <c r="AS1920" s="1">
        <v>0</v>
      </c>
      <c r="AT1920" s="1">
        <v>0</v>
      </c>
      <c r="AU1920" s="1">
        <v>0</v>
      </c>
      <c r="AV1920" s="1">
        <v>0</v>
      </c>
      <c r="AW1920" s="1">
        <v>1</v>
      </c>
      <c r="AX1920" s="1">
        <v>0</v>
      </c>
      <c r="AY1920" s="1">
        <v>0</v>
      </c>
      <c r="AZ1920" s="1">
        <v>1449</v>
      </c>
      <c r="BA1920" s="23">
        <v>42189</v>
      </c>
      <c r="BB1920" s="25">
        <f t="shared" si="553"/>
        <v>7</v>
      </c>
      <c r="BC1920" s="25" t="str">
        <f t="shared" si="554"/>
        <v>July</v>
      </c>
      <c r="BD1920" s="25">
        <v>1</v>
      </c>
      <c r="BE1920" t="str">
        <f t="shared" si="555"/>
        <v>632,72190,High income,976,High spender,0.0135198780994598,0,0,79,597,166,597,172,166,249,1947,0.306625577812018,0.0852593733949666,0.306625577812018,0.0883410374935799,0.0852593733949666,0.12788906009245,1,5,6,4,16,0.0625,0.3125,0.375,0.25,3,0,0,0,0,0,0,0,55,50-65,2660,0,1,0,0,0,0,1,0,0,1449</v>
      </c>
    </row>
    <row r="1921" spans="1:57" ht="13.2" x14ac:dyDescent="0.25">
      <c r="A1921" s="8">
        <v>368</v>
      </c>
      <c r="B1921" s="1">
        <v>72025</v>
      </c>
      <c r="C1921" s="8" t="str">
        <f t="shared" si="556"/>
        <v>High income</v>
      </c>
      <c r="D1921" s="31">
        <v>10</v>
      </c>
      <c r="E1921" s="34" t="str">
        <f t="shared" si="557"/>
        <v>Low spender</v>
      </c>
      <c r="F1921" s="10">
        <f t="shared" si="551"/>
        <v>1.3884068031933357E-4</v>
      </c>
      <c r="G1921" s="1">
        <v>0</v>
      </c>
      <c r="H1921" s="1">
        <v>0</v>
      </c>
      <c r="I1921" s="1">
        <v>27</v>
      </c>
      <c r="J1921" s="1">
        <v>833</v>
      </c>
      <c r="K1921" s="1">
        <v>33</v>
      </c>
      <c r="L1921" s="1">
        <v>549</v>
      </c>
      <c r="M1921" s="1">
        <v>151</v>
      </c>
      <c r="N1921" s="1">
        <v>133</v>
      </c>
      <c r="O1921" s="1">
        <v>233</v>
      </c>
      <c r="P1921" s="8">
        <f t="shared" si="558"/>
        <v>1932</v>
      </c>
      <c r="Q1921" s="10">
        <f t="shared" si="559"/>
        <v>0.4311594202898551</v>
      </c>
      <c r="R1921" s="10">
        <f t="shared" si="560"/>
        <v>1.7080745341614908E-2</v>
      </c>
      <c r="S1921" s="10">
        <f t="shared" si="561"/>
        <v>0.28416149068322982</v>
      </c>
      <c r="T1921" s="10">
        <f t="shared" si="562"/>
        <v>7.8157349896480335E-2</v>
      </c>
      <c r="U1921" s="10">
        <f t="shared" si="563"/>
        <v>6.8840579710144928E-2</v>
      </c>
      <c r="V1921" s="10">
        <f t="shared" si="564"/>
        <v>0.12060041407867494</v>
      </c>
      <c r="W1921" s="1">
        <v>1</v>
      </c>
      <c r="X1921" s="1">
        <v>4</v>
      </c>
      <c r="Y1921" s="1">
        <v>3</v>
      </c>
      <c r="Z1921" s="1">
        <v>8</v>
      </c>
      <c r="AA1921" s="8">
        <f t="shared" si="565"/>
        <v>16</v>
      </c>
      <c r="AB1921" s="10">
        <f t="shared" si="566"/>
        <v>6.25E-2</v>
      </c>
      <c r="AC1921" s="10">
        <f t="shared" si="567"/>
        <v>0.25</v>
      </c>
      <c r="AD1921" s="10">
        <f t="shared" si="568"/>
        <v>0.1875</v>
      </c>
      <c r="AE1921" s="10">
        <f t="shared" si="569"/>
        <v>0.5</v>
      </c>
      <c r="AF1921" s="1">
        <v>3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58</v>
      </c>
      <c r="AO1921" s="20" t="str">
        <f t="shared" si="552"/>
        <v>50-65</v>
      </c>
      <c r="AP1921" s="1">
        <v>2748</v>
      </c>
      <c r="AQ1921" s="1">
        <v>0</v>
      </c>
      <c r="AR1921" s="1">
        <v>0</v>
      </c>
      <c r="AS1921" s="1">
        <v>0</v>
      </c>
      <c r="AT1921" s="1">
        <v>1</v>
      </c>
      <c r="AU1921" s="1">
        <v>0</v>
      </c>
      <c r="AV1921" s="1">
        <v>0</v>
      </c>
      <c r="AW1921" s="1">
        <v>1</v>
      </c>
      <c r="AX1921" s="1">
        <v>0</v>
      </c>
      <c r="AY1921" s="1">
        <v>0</v>
      </c>
      <c r="AZ1921" s="1">
        <v>1466</v>
      </c>
      <c r="BA1921" s="23">
        <v>42101</v>
      </c>
      <c r="BB1921" s="25">
        <f t="shared" si="553"/>
        <v>4</v>
      </c>
      <c r="BC1921" s="25" t="str">
        <f t="shared" si="554"/>
        <v>April</v>
      </c>
      <c r="BD1921" s="25">
        <v>1</v>
      </c>
      <c r="BE1921" t="str">
        <f t="shared" si="555"/>
        <v>368,72025,High income,10,Low spender,0.000138840680319334,0,0,27,833,33,549,151,133,233,1932,0.431159420289855,0.0170807453416149,0.28416149068323,0.0781573498964803,0.0688405797101449,0.120600414078675,1,4,3,8,16,0.0625,0.25,0.1875,0.5,3,0,0,0,0,0,0,0,58,50-65,2748,0,0,0,1,0,0,1,0,0,1466</v>
      </c>
    </row>
    <row r="1922" spans="1:57" ht="13.2" x14ac:dyDescent="0.25">
      <c r="A1922" s="8">
        <v>1364</v>
      </c>
      <c r="B1922" s="1">
        <v>77598</v>
      </c>
      <c r="C1922" s="8" t="str">
        <f t="shared" si="556"/>
        <v>High income</v>
      </c>
      <c r="D1922" s="31">
        <v>606</v>
      </c>
      <c r="E1922" s="34" t="str">
        <f t="shared" si="557"/>
        <v>High spender</v>
      </c>
      <c r="F1922" s="10">
        <f t="shared" ref="F1922:F1985" si="570">D1922/B1922</f>
        <v>7.8094796257635506E-3</v>
      </c>
      <c r="G1922" s="1">
        <v>0</v>
      </c>
      <c r="H1922" s="1">
        <v>0</v>
      </c>
      <c r="I1922" s="1">
        <v>53</v>
      </c>
      <c r="J1922" s="1">
        <v>1193</v>
      </c>
      <c r="K1922" s="1">
        <v>33</v>
      </c>
      <c r="L1922" s="1">
        <v>281</v>
      </c>
      <c r="M1922" s="1">
        <v>129</v>
      </c>
      <c r="N1922" s="1">
        <v>66</v>
      </c>
      <c r="O1922" s="1">
        <v>33</v>
      </c>
      <c r="P1922" s="8">
        <f t="shared" si="558"/>
        <v>1735</v>
      </c>
      <c r="Q1922" s="10">
        <f t="shared" si="559"/>
        <v>0.68760806916426509</v>
      </c>
      <c r="R1922" s="10">
        <f t="shared" si="560"/>
        <v>1.9020172910662825E-2</v>
      </c>
      <c r="S1922" s="10">
        <f t="shared" si="561"/>
        <v>0.16195965417867436</v>
      </c>
      <c r="T1922" s="10">
        <f t="shared" si="562"/>
        <v>7.4351585014409222E-2</v>
      </c>
      <c r="U1922" s="10">
        <f t="shared" si="563"/>
        <v>3.804034582132565E-2</v>
      </c>
      <c r="V1922" s="10">
        <f t="shared" si="564"/>
        <v>1.9020172910662825E-2</v>
      </c>
      <c r="W1922" s="1">
        <v>1</v>
      </c>
      <c r="X1922" s="1">
        <v>7</v>
      </c>
      <c r="Y1922" s="1">
        <v>5</v>
      </c>
      <c r="Z1922" s="1">
        <v>13</v>
      </c>
      <c r="AA1922" s="8">
        <f t="shared" si="565"/>
        <v>26</v>
      </c>
      <c r="AB1922" s="10">
        <f t="shared" si="566"/>
        <v>3.8461538461538464E-2</v>
      </c>
      <c r="AC1922" s="10">
        <f t="shared" si="567"/>
        <v>0.26923076923076922</v>
      </c>
      <c r="AD1922" s="10">
        <f t="shared" si="568"/>
        <v>0.19230769230769232</v>
      </c>
      <c r="AE1922" s="10">
        <f t="shared" si="569"/>
        <v>0.5</v>
      </c>
      <c r="AF1922" s="1">
        <v>3</v>
      </c>
      <c r="AG1922" s="1">
        <v>0</v>
      </c>
      <c r="AH1922" s="1">
        <v>0</v>
      </c>
      <c r="AI1922" s="1">
        <v>0</v>
      </c>
      <c r="AJ1922" s="1">
        <v>0</v>
      </c>
      <c r="AK1922" s="1">
        <v>1</v>
      </c>
      <c r="AL1922" s="1">
        <v>0</v>
      </c>
      <c r="AM1922" s="1">
        <v>0</v>
      </c>
      <c r="AN1922" s="1">
        <v>77</v>
      </c>
      <c r="AO1922" s="20" t="str">
        <f t="shared" ref="AO1922:AO1985" si="571">IF(AND(AN1922&lt;36,AN1922&gt;23), "24-35",
IF(AND(AN1922&lt;51,AN1922&gt;35), "36-50",
IF(AND(AN1922&lt;66,AN1922&gt;50), "50-65",
IF(AN1922&gt;65, "66+", "N")
)))</f>
        <v>66+</v>
      </c>
      <c r="AP1922" s="1">
        <v>2430</v>
      </c>
      <c r="AQ1922" s="1">
        <v>0</v>
      </c>
      <c r="AR1922" s="1">
        <v>0</v>
      </c>
      <c r="AS1922" s="1">
        <v>1</v>
      </c>
      <c r="AT1922" s="1">
        <v>0</v>
      </c>
      <c r="AU1922" s="1">
        <v>0</v>
      </c>
      <c r="AV1922" s="1">
        <v>0</v>
      </c>
      <c r="AW1922" s="1">
        <v>0</v>
      </c>
      <c r="AX1922" s="1">
        <v>1</v>
      </c>
      <c r="AY1922" s="1">
        <v>0</v>
      </c>
      <c r="AZ1922" s="1">
        <v>1669</v>
      </c>
      <c r="BA1922" s="23">
        <v>42419</v>
      </c>
      <c r="BB1922" s="25">
        <f t="shared" ref="BB1922:BB1985" si="572">MONTH(BA1922)</f>
        <v>2</v>
      </c>
      <c r="BC1922" s="25" t="str">
        <f t="shared" ref="BC1922:BC1985" si="573">TEXT(BA1922,"mmmm")</f>
        <v>February</v>
      </c>
      <c r="BD1922" s="25">
        <v>1</v>
      </c>
      <c r="BE1922" t="str">
        <f t="shared" ref="BE1922:BE1985" si="574">_xlfn.TEXTJOIN(",",TRUE,A1922:AZ1922)</f>
        <v>1364,77598,High income,606,High spender,0.00780947962576355,0,0,53,1193,33,281,129,66,33,1735,0.687608069164265,0.0190201729106628,0.161959654178674,0.0743515850144092,0.0380403458213256,0.0190201729106628,1,7,5,13,26,0.0384615384615385,0.269230769230769,0.192307692307692,0.5,3,0,0,0,0,1,0,0,77,66+,2430,0,0,1,0,0,0,0,1,0,1669</v>
      </c>
    </row>
    <row r="1923" spans="1:57" ht="13.2" x14ac:dyDescent="0.25">
      <c r="A1923" s="8">
        <v>856</v>
      </c>
      <c r="B1923" s="1">
        <v>79607</v>
      </c>
      <c r="C1923" s="8" t="str">
        <f t="shared" ref="C1923:C1986" si="575">IF(B1923&lt;=AVERAGE(B:B),"Low income", "High income")</f>
        <v>High income</v>
      </c>
      <c r="D1923" s="31">
        <v>14</v>
      </c>
      <c r="E1923" s="34" t="str">
        <f t="shared" ref="E1923:E1986" si="576">IF(D1923&lt;=AVERAGE(D:D),"Low spender", "High spender")</f>
        <v>Low spender</v>
      </c>
      <c r="F1923" s="10">
        <f t="shared" si="570"/>
        <v>1.7586393156380719E-4</v>
      </c>
      <c r="G1923" s="1">
        <v>0</v>
      </c>
      <c r="H1923" s="1">
        <v>0</v>
      </c>
      <c r="I1923" s="1">
        <v>37</v>
      </c>
      <c r="J1923" s="1">
        <v>450</v>
      </c>
      <c r="K1923" s="1">
        <v>133</v>
      </c>
      <c r="L1923" s="1">
        <v>951</v>
      </c>
      <c r="M1923" s="1">
        <v>173</v>
      </c>
      <c r="N1923" s="1">
        <v>0</v>
      </c>
      <c r="O1923" s="1">
        <v>216</v>
      </c>
      <c r="P1923" s="8">
        <f t="shared" ref="P1923:P1986" si="577">SUM(J1923:O1923)</f>
        <v>1923</v>
      </c>
      <c r="Q1923" s="10">
        <f t="shared" ref="Q1923:Q1986" si="578">IF(P1923=0,0,J1923/P1923)</f>
        <v>0.23400936037441497</v>
      </c>
      <c r="R1923" s="10">
        <f t="shared" ref="R1923:R1986" si="579">IF(P1923=0,0,K1923/P1923)</f>
        <v>6.9162766510660431E-2</v>
      </c>
      <c r="S1923" s="10">
        <f t="shared" ref="S1923:S1986" si="580">IF(P1923=0,0,L1923/P1923)</f>
        <v>0.49453978159126366</v>
      </c>
      <c r="T1923" s="10">
        <f t="shared" ref="T1923:T1986" si="581">IF(P1923=0,0,M1923/P1923)</f>
        <v>8.9963598543941758E-2</v>
      </c>
      <c r="U1923" s="10">
        <f t="shared" ref="U1923:U1986" si="582">IF(P1923=0,0,N1923/P1923)</f>
        <v>0</v>
      </c>
      <c r="V1923" s="10">
        <f t="shared" ref="V1923:V1986" si="583">IF(P1923=0,0,O1923/P1923)</f>
        <v>0.11232449297971919</v>
      </c>
      <c r="W1923" s="1">
        <v>1</v>
      </c>
      <c r="X1923" s="1">
        <v>3</v>
      </c>
      <c r="Y1923" s="1">
        <v>6</v>
      </c>
      <c r="Z1923" s="1">
        <v>6</v>
      </c>
      <c r="AA1923" s="8">
        <f t="shared" ref="AA1923:AA1986" si="584">SUM(W1923:Z1923)</f>
        <v>16</v>
      </c>
      <c r="AB1923" s="10">
        <f t="shared" ref="AB1923:AB1986" si="585">IF(AA1923=0,0,W1923/AA1923)</f>
        <v>6.25E-2</v>
      </c>
      <c r="AC1923" s="10">
        <f t="shared" ref="AC1923:AC1986" si="586">IF(AA1923=0,0,X1923/AA1923)</f>
        <v>0.1875</v>
      </c>
      <c r="AD1923" s="10">
        <f t="shared" ref="AD1923:AD1986" si="587">IF(AA1923=0,0,Y1923/AA1923)</f>
        <v>0.375</v>
      </c>
      <c r="AE1923" s="10">
        <f t="shared" ref="AE1923:AE1986" si="588">IF(AA1923=0,0,Z1923/AA1923)</f>
        <v>0.375</v>
      </c>
      <c r="AF1923" s="1">
        <v>1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1</v>
      </c>
      <c r="AN1923" s="1">
        <v>36</v>
      </c>
      <c r="AO1923" s="20" t="str">
        <f t="shared" si="571"/>
        <v>36-50</v>
      </c>
      <c r="AP1923" s="1">
        <v>2593</v>
      </c>
      <c r="AQ1923" s="1">
        <v>0</v>
      </c>
      <c r="AR1923" s="1">
        <v>0</v>
      </c>
      <c r="AS1923" s="1">
        <v>1</v>
      </c>
      <c r="AT1923" s="1">
        <v>0</v>
      </c>
      <c r="AU1923" s="1">
        <v>0</v>
      </c>
      <c r="AV1923" s="1">
        <v>0</v>
      </c>
      <c r="AW1923" s="1">
        <v>1</v>
      </c>
      <c r="AX1923" s="1">
        <v>0</v>
      </c>
      <c r="AY1923" s="1">
        <v>0</v>
      </c>
      <c r="AZ1923" s="1">
        <v>1491</v>
      </c>
      <c r="BA1923" s="23">
        <v>42256</v>
      </c>
      <c r="BB1923" s="25">
        <f t="shared" si="572"/>
        <v>9</v>
      </c>
      <c r="BC1923" s="25" t="str">
        <f t="shared" si="573"/>
        <v>September</v>
      </c>
      <c r="BD1923" s="25">
        <v>1</v>
      </c>
      <c r="BE1923" t="str">
        <f t="shared" si="574"/>
        <v>856,79607,High income,14,Low spender,0.000175863931563807,0,0,37,450,133,951,173,0,216,1923,0.234009360374415,0.0691627665106604,0.494539781591264,0.0899635985439418,0,0.112324492979719,1,3,6,6,16,0.0625,0.1875,0.375,0.375,1,0,0,0,0,0,0,1,36,36-50,2593,0,0,1,0,0,0,1,0,0,1491</v>
      </c>
    </row>
    <row r="1924" spans="1:57" ht="13.2" x14ac:dyDescent="0.25">
      <c r="A1924" s="8">
        <v>694</v>
      </c>
      <c r="B1924" s="1">
        <v>80952</v>
      </c>
      <c r="C1924" s="8" t="str">
        <f t="shared" si="575"/>
        <v>High income</v>
      </c>
      <c r="D1924" s="31">
        <v>43</v>
      </c>
      <c r="E1924" s="34" t="str">
        <f t="shared" si="576"/>
        <v>Low spender</v>
      </c>
      <c r="F1924" s="10">
        <f t="shared" si="570"/>
        <v>5.3117897025397763E-4</v>
      </c>
      <c r="G1924" s="1">
        <v>0</v>
      </c>
      <c r="H1924" s="1">
        <v>0</v>
      </c>
      <c r="I1924" s="1">
        <v>20</v>
      </c>
      <c r="J1924" s="1">
        <v>778</v>
      </c>
      <c r="K1924" s="1">
        <v>178</v>
      </c>
      <c r="L1924" s="1">
        <v>689</v>
      </c>
      <c r="M1924" s="1">
        <v>41</v>
      </c>
      <c r="N1924" s="1">
        <v>27</v>
      </c>
      <c r="O1924" s="1">
        <v>44</v>
      </c>
      <c r="P1924" s="8">
        <f t="shared" si="577"/>
        <v>1757</v>
      </c>
      <c r="Q1924" s="10">
        <f t="shared" si="578"/>
        <v>0.44280022766078542</v>
      </c>
      <c r="R1924" s="10">
        <f t="shared" si="579"/>
        <v>0.10130904951622083</v>
      </c>
      <c r="S1924" s="10">
        <f t="shared" si="580"/>
        <v>0.39214570290267503</v>
      </c>
      <c r="T1924" s="10">
        <f t="shared" si="581"/>
        <v>2.3335230506545249E-2</v>
      </c>
      <c r="U1924" s="10">
        <f t="shared" si="582"/>
        <v>1.5367103016505406E-2</v>
      </c>
      <c r="V1924" s="10">
        <f t="shared" si="583"/>
        <v>2.5042686397268071E-2</v>
      </c>
      <c r="W1924" s="1">
        <v>1</v>
      </c>
      <c r="X1924" s="1">
        <v>8</v>
      </c>
      <c r="Y1924" s="1">
        <v>5</v>
      </c>
      <c r="Z1924" s="1">
        <v>11</v>
      </c>
      <c r="AA1924" s="8">
        <f t="shared" si="584"/>
        <v>25</v>
      </c>
      <c r="AB1924" s="10">
        <f t="shared" si="585"/>
        <v>0.04</v>
      </c>
      <c r="AC1924" s="10">
        <f t="shared" si="586"/>
        <v>0.32</v>
      </c>
      <c r="AD1924" s="10">
        <f t="shared" si="587"/>
        <v>0.2</v>
      </c>
      <c r="AE1924" s="10">
        <f t="shared" si="588"/>
        <v>0.44</v>
      </c>
      <c r="AF1924" s="1">
        <v>8</v>
      </c>
      <c r="AG1924" s="1">
        <v>1</v>
      </c>
      <c r="AH1924" s="1">
        <v>0</v>
      </c>
      <c r="AI1924" s="1">
        <v>0</v>
      </c>
      <c r="AJ1924" s="1">
        <v>1</v>
      </c>
      <c r="AK1924" s="1">
        <v>1</v>
      </c>
      <c r="AL1924" s="1">
        <v>0</v>
      </c>
      <c r="AM1924" s="1">
        <v>1</v>
      </c>
      <c r="AN1924" s="1">
        <v>51</v>
      </c>
      <c r="AO1924" s="20" t="str">
        <f t="shared" si="571"/>
        <v>50-65</v>
      </c>
      <c r="AP1924" s="1">
        <v>2645</v>
      </c>
      <c r="AQ1924" s="1">
        <v>0</v>
      </c>
      <c r="AR1924" s="1">
        <v>1</v>
      </c>
      <c r="AS1924" s="1">
        <v>0</v>
      </c>
      <c r="AT1924" s="1">
        <v>0</v>
      </c>
      <c r="AU1924" s="1">
        <v>0</v>
      </c>
      <c r="AV1924" s="1">
        <v>0</v>
      </c>
      <c r="AW1924" s="1">
        <v>1</v>
      </c>
      <c r="AX1924" s="1">
        <v>0</v>
      </c>
      <c r="AY1924" s="1">
        <v>0</v>
      </c>
      <c r="AZ1924" s="1">
        <v>1669</v>
      </c>
      <c r="BA1924" s="23">
        <v>42204</v>
      </c>
      <c r="BB1924" s="25">
        <f t="shared" si="572"/>
        <v>7</v>
      </c>
      <c r="BC1924" s="25" t="str">
        <f t="shared" si="573"/>
        <v>July</v>
      </c>
      <c r="BD1924" s="25">
        <v>1</v>
      </c>
      <c r="BE1924" t="str">
        <f t="shared" si="574"/>
        <v>694,80952,High income,43,Low spender,0.000531178970253978,0,0,20,778,178,689,41,27,44,1757,0.442800227660785,0.101309049516221,0.392145702902675,0.0233352305065452,0.0153671030165054,0.0250426863972681,1,8,5,11,25,0.04,0.32,0.2,0.44,8,1,0,0,1,1,0,1,51,50-65,2645,0,1,0,0,0,0,1,0,0,1669</v>
      </c>
    </row>
    <row r="1925" spans="1:57" ht="13.2" x14ac:dyDescent="0.25">
      <c r="A1925" s="8">
        <v>462</v>
      </c>
      <c r="B1925" s="1">
        <v>78579</v>
      </c>
      <c r="C1925" s="8" t="str">
        <f t="shared" si="575"/>
        <v>High income</v>
      </c>
      <c r="D1925" s="31">
        <v>494</v>
      </c>
      <c r="E1925" s="34" t="str">
        <f t="shared" si="576"/>
        <v>Low spender</v>
      </c>
      <c r="F1925" s="10">
        <f t="shared" si="570"/>
        <v>6.2866669211875947E-3</v>
      </c>
      <c r="G1925" s="1">
        <v>0</v>
      </c>
      <c r="H1925" s="1">
        <v>0</v>
      </c>
      <c r="I1925" s="1">
        <v>35</v>
      </c>
      <c r="J1925" s="1">
        <v>816</v>
      </c>
      <c r="K1925" s="1">
        <v>66</v>
      </c>
      <c r="L1925" s="1">
        <v>549</v>
      </c>
      <c r="M1925" s="1">
        <v>216</v>
      </c>
      <c r="N1925" s="1">
        <v>66</v>
      </c>
      <c r="O1925" s="1">
        <v>99</v>
      </c>
      <c r="P1925" s="8">
        <f t="shared" si="577"/>
        <v>1812</v>
      </c>
      <c r="Q1925" s="10">
        <f t="shared" si="578"/>
        <v>0.45033112582781459</v>
      </c>
      <c r="R1925" s="10">
        <f t="shared" si="579"/>
        <v>3.6423841059602648E-2</v>
      </c>
      <c r="S1925" s="10">
        <f t="shared" si="580"/>
        <v>0.30298013245033112</v>
      </c>
      <c r="T1925" s="10">
        <f t="shared" si="581"/>
        <v>0.11920529801324503</v>
      </c>
      <c r="U1925" s="10">
        <f t="shared" si="582"/>
        <v>3.6423841059602648E-2</v>
      </c>
      <c r="V1925" s="10">
        <f t="shared" si="583"/>
        <v>5.4635761589403975E-2</v>
      </c>
      <c r="W1925" s="1">
        <v>1</v>
      </c>
      <c r="X1925" s="1">
        <v>5</v>
      </c>
      <c r="Y1925" s="1">
        <v>6</v>
      </c>
      <c r="Z1925" s="1">
        <v>4</v>
      </c>
      <c r="AA1925" s="8">
        <f t="shared" si="584"/>
        <v>16</v>
      </c>
      <c r="AB1925" s="10">
        <f t="shared" si="585"/>
        <v>6.25E-2</v>
      </c>
      <c r="AC1925" s="10">
        <f t="shared" si="586"/>
        <v>0.3125</v>
      </c>
      <c r="AD1925" s="10">
        <f t="shared" si="587"/>
        <v>0.375</v>
      </c>
      <c r="AE1925" s="10">
        <f t="shared" si="588"/>
        <v>0.25</v>
      </c>
      <c r="AF1925" s="1">
        <v>3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  <c r="AM1925" s="1">
        <v>1</v>
      </c>
      <c r="AN1925" s="1">
        <v>50</v>
      </c>
      <c r="AO1925" s="20" t="str">
        <f t="shared" si="571"/>
        <v>36-50</v>
      </c>
      <c r="AP1925" s="1">
        <v>2713</v>
      </c>
      <c r="AQ1925" s="1">
        <v>1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1</v>
      </c>
      <c r="AY1925" s="1">
        <v>0</v>
      </c>
      <c r="AZ1925" s="1">
        <v>1614</v>
      </c>
      <c r="BA1925" s="23">
        <v>42136</v>
      </c>
      <c r="BB1925" s="25">
        <f t="shared" si="572"/>
        <v>5</v>
      </c>
      <c r="BC1925" s="25" t="str">
        <f t="shared" si="573"/>
        <v>May</v>
      </c>
      <c r="BD1925" s="25">
        <v>1</v>
      </c>
      <c r="BE1925" t="str">
        <f t="shared" si="574"/>
        <v>462,78579,High income,494,Low spender,0.00628666692118759,0,0,35,816,66,549,216,66,99,1812,0.450331125827815,0.0364238410596026,0.302980132450331,0.119205298013245,0.0364238410596026,0.054635761589404,1,5,6,4,16,0.0625,0.3125,0.375,0.25,3,0,0,0,0,0,0,1,50,36-50,2713,1,0,0,0,0,0,0,1,0,1614</v>
      </c>
    </row>
    <row r="1926" spans="1:57" ht="13.2" x14ac:dyDescent="0.25">
      <c r="A1926" s="8">
        <v>306</v>
      </c>
      <c r="B1926" s="1">
        <v>82497</v>
      </c>
      <c r="C1926" s="8" t="str">
        <f t="shared" si="575"/>
        <v>High income</v>
      </c>
      <c r="D1926" s="31">
        <v>1042</v>
      </c>
      <c r="E1926" s="34" t="str">
        <f t="shared" si="576"/>
        <v>High spender</v>
      </c>
      <c r="F1926" s="10">
        <f t="shared" si="570"/>
        <v>1.2630762330751421E-2</v>
      </c>
      <c r="G1926" s="1">
        <v>0</v>
      </c>
      <c r="H1926" s="1">
        <v>0</v>
      </c>
      <c r="I1926" s="1">
        <v>32</v>
      </c>
      <c r="J1926" s="1">
        <v>777</v>
      </c>
      <c r="K1926" s="1">
        <v>129</v>
      </c>
      <c r="L1926" s="1">
        <v>573</v>
      </c>
      <c r="M1926" s="1">
        <v>216</v>
      </c>
      <c r="N1926" s="1">
        <v>21</v>
      </c>
      <c r="O1926" s="1">
        <v>203</v>
      </c>
      <c r="P1926" s="8">
        <f t="shared" si="577"/>
        <v>1919</v>
      </c>
      <c r="Q1926" s="10">
        <f t="shared" si="578"/>
        <v>0.40489838457529964</v>
      </c>
      <c r="R1926" s="10">
        <f t="shared" si="579"/>
        <v>6.7222511724856701E-2</v>
      </c>
      <c r="S1926" s="10">
        <f t="shared" si="580"/>
        <v>0.29859301719645648</v>
      </c>
      <c r="T1926" s="10">
        <f t="shared" si="581"/>
        <v>0.11255862428348098</v>
      </c>
      <c r="U1926" s="10">
        <f t="shared" si="582"/>
        <v>1.0943199583116207E-2</v>
      </c>
      <c r="V1926" s="10">
        <f t="shared" si="583"/>
        <v>0.10578426263679</v>
      </c>
      <c r="W1926" s="1">
        <v>1</v>
      </c>
      <c r="X1926" s="1">
        <v>2</v>
      </c>
      <c r="Y1926" s="1">
        <v>7</v>
      </c>
      <c r="Z1926" s="1">
        <v>9</v>
      </c>
      <c r="AA1926" s="8">
        <f t="shared" si="584"/>
        <v>19</v>
      </c>
      <c r="AB1926" s="10">
        <f t="shared" si="585"/>
        <v>5.2631578947368418E-2</v>
      </c>
      <c r="AC1926" s="10">
        <f t="shared" si="586"/>
        <v>0.10526315789473684</v>
      </c>
      <c r="AD1926" s="10">
        <f t="shared" si="587"/>
        <v>0.36842105263157893</v>
      </c>
      <c r="AE1926" s="10">
        <f t="shared" si="588"/>
        <v>0.47368421052631576</v>
      </c>
      <c r="AF1926" s="1">
        <v>4</v>
      </c>
      <c r="AG1926" s="1">
        <v>0</v>
      </c>
      <c r="AH1926" s="1">
        <v>0</v>
      </c>
      <c r="AI1926" s="1">
        <v>0</v>
      </c>
      <c r="AJ1926" s="1">
        <v>0</v>
      </c>
      <c r="AK1926" s="1">
        <v>1</v>
      </c>
      <c r="AL1926" s="1">
        <v>0</v>
      </c>
      <c r="AM1926" s="1">
        <v>0</v>
      </c>
      <c r="AN1926" s="1">
        <v>40</v>
      </c>
      <c r="AO1926" s="20" t="str">
        <f t="shared" si="571"/>
        <v>36-50</v>
      </c>
      <c r="AP1926" s="1">
        <v>2765</v>
      </c>
      <c r="AQ1926" s="1">
        <v>0</v>
      </c>
      <c r="AR1926" s="1">
        <v>1</v>
      </c>
      <c r="AS1926" s="1">
        <v>0</v>
      </c>
      <c r="AT1926" s="1">
        <v>0</v>
      </c>
      <c r="AU1926" s="1">
        <v>0</v>
      </c>
      <c r="AV1926" s="1">
        <v>0</v>
      </c>
      <c r="AW1926" s="1">
        <v>1</v>
      </c>
      <c r="AX1926" s="1">
        <v>0</v>
      </c>
      <c r="AY1926" s="1">
        <v>0</v>
      </c>
      <c r="AZ1926" s="1">
        <v>1513</v>
      </c>
      <c r="BA1926" s="23">
        <v>42084</v>
      </c>
      <c r="BB1926" s="25">
        <f t="shared" si="572"/>
        <v>3</v>
      </c>
      <c r="BC1926" s="25" t="str">
        <f t="shared" si="573"/>
        <v>March</v>
      </c>
      <c r="BD1926" s="25">
        <v>1</v>
      </c>
      <c r="BE1926" t="str">
        <f t="shared" si="574"/>
        <v>306,82497,High income,1042,High spender,0.0126307623307514,0,0,32,777,129,573,216,21,203,1919,0.4048983845753,0.0672225117248567,0.298593017196456,0.112558624283481,0.0109431995831162,0.10578426263679,1,2,7,9,19,0.0526315789473684,0.105263157894737,0.368421052631579,0.473684210526316,4,0,0,0,0,1,0,0,40,36-50,2765,0,1,0,0,0,0,1,0,0,1513</v>
      </c>
    </row>
    <row r="1927" spans="1:57" ht="13.2" x14ac:dyDescent="0.25">
      <c r="A1927" s="8">
        <v>190</v>
      </c>
      <c r="B1927" s="1">
        <v>83145</v>
      </c>
      <c r="C1927" s="8" t="str">
        <f t="shared" si="575"/>
        <v>High income</v>
      </c>
      <c r="D1927" s="31">
        <v>15</v>
      </c>
      <c r="E1927" s="34" t="str">
        <f t="shared" si="576"/>
        <v>Low spender</v>
      </c>
      <c r="F1927" s="10">
        <f t="shared" si="570"/>
        <v>1.8040772145047808E-4</v>
      </c>
      <c r="G1927" s="1">
        <v>0</v>
      </c>
      <c r="H1927" s="1">
        <v>0</v>
      </c>
      <c r="I1927" s="1">
        <v>14</v>
      </c>
      <c r="J1927" s="1">
        <v>777</v>
      </c>
      <c r="K1927" s="1">
        <v>35</v>
      </c>
      <c r="L1927" s="1">
        <v>731</v>
      </c>
      <c r="M1927" s="1">
        <v>39</v>
      </c>
      <c r="N1927" s="1">
        <v>137</v>
      </c>
      <c r="O1927" s="1">
        <v>114</v>
      </c>
      <c r="P1927" s="8">
        <f t="shared" si="577"/>
        <v>1833</v>
      </c>
      <c r="Q1927" s="10">
        <f t="shared" si="578"/>
        <v>0.4238952536824877</v>
      </c>
      <c r="R1927" s="10">
        <f t="shared" si="579"/>
        <v>1.9094380796508457E-2</v>
      </c>
      <c r="S1927" s="10">
        <f t="shared" si="580"/>
        <v>0.39879978177850517</v>
      </c>
      <c r="T1927" s="10">
        <f t="shared" si="581"/>
        <v>2.1276595744680851E-2</v>
      </c>
      <c r="U1927" s="10">
        <f t="shared" si="582"/>
        <v>7.4740861974904524E-2</v>
      </c>
      <c r="V1927" s="10">
        <f t="shared" si="583"/>
        <v>6.2193126022913256E-2</v>
      </c>
      <c r="W1927" s="1">
        <v>1</v>
      </c>
      <c r="X1927" s="1">
        <v>5</v>
      </c>
      <c r="Y1927" s="1">
        <v>9</v>
      </c>
      <c r="Z1927" s="1">
        <v>11</v>
      </c>
      <c r="AA1927" s="8">
        <f t="shared" si="584"/>
        <v>26</v>
      </c>
      <c r="AB1927" s="10">
        <f t="shared" si="585"/>
        <v>3.8461538461538464E-2</v>
      </c>
      <c r="AC1927" s="10">
        <f t="shared" si="586"/>
        <v>0.19230769230769232</v>
      </c>
      <c r="AD1927" s="10">
        <f t="shared" si="587"/>
        <v>0.34615384615384615</v>
      </c>
      <c r="AE1927" s="10">
        <f t="shared" si="588"/>
        <v>0.42307692307692307</v>
      </c>
      <c r="AF1927" s="1">
        <v>2</v>
      </c>
      <c r="AG1927" s="1">
        <v>0</v>
      </c>
      <c r="AH1927" s="1">
        <v>0</v>
      </c>
      <c r="AI1927" s="1">
        <v>0</v>
      </c>
      <c r="AJ1927" s="1">
        <v>0</v>
      </c>
      <c r="AK1927" s="1">
        <v>1</v>
      </c>
      <c r="AL1927" s="1">
        <v>0</v>
      </c>
      <c r="AM1927" s="1">
        <v>1</v>
      </c>
      <c r="AN1927" s="1">
        <v>46</v>
      </c>
      <c r="AO1927" s="20" t="str">
        <f t="shared" si="571"/>
        <v>36-50</v>
      </c>
      <c r="AP1927" s="1">
        <v>2804</v>
      </c>
      <c r="AQ1927" s="1">
        <v>0</v>
      </c>
      <c r="AR1927" s="1">
        <v>0</v>
      </c>
      <c r="AS1927" s="1">
        <v>0</v>
      </c>
      <c r="AT1927" s="1">
        <v>1</v>
      </c>
      <c r="AU1927" s="1">
        <v>0</v>
      </c>
      <c r="AV1927" s="1">
        <v>0</v>
      </c>
      <c r="AW1927" s="1">
        <v>1</v>
      </c>
      <c r="AX1927" s="1">
        <v>0</v>
      </c>
      <c r="AY1927" s="1">
        <v>0</v>
      </c>
      <c r="AZ1927" s="1">
        <v>1605</v>
      </c>
      <c r="BA1927" s="23">
        <v>42045</v>
      </c>
      <c r="BB1927" s="25">
        <f t="shared" si="572"/>
        <v>2</v>
      </c>
      <c r="BC1927" s="25" t="str">
        <f t="shared" si="573"/>
        <v>February</v>
      </c>
      <c r="BD1927" s="25">
        <v>1</v>
      </c>
      <c r="BE1927" t="str">
        <f t="shared" si="574"/>
        <v>190,83145,High income,15,Low spender,0.000180407721450478,0,0,14,777,35,731,39,137,114,1833,0.423895253682488,0.0190943807965085,0.398799781778505,0.0212765957446809,0.0747408619749045,0.0621931260229133,1,5,9,11,26,0.0384615384615385,0.192307692307692,0.346153846153846,0.423076923076923,2,0,0,0,0,1,0,1,46,36-50,2804,0,0,0,1,0,0,1,0,0,1605</v>
      </c>
    </row>
    <row r="1928" spans="1:57" ht="13.2" x14ac:dyDescent="0.25">
      <c r="A1928" s="8">
        <v>866</v>
      </c>
      <c r="B1928" s="1">
        <v>75261</v>
      </c>
      <c r="C1928" s="8" t="str">
        <f t="shared" si="575"/>
        <v>High income</v>
      </c>
      <c r="D1928" s="31">
        <v>833</v>
      </c>
      <c r="E1928" s="34" t="str">
        <f t="shared" si="576"/>
        <v>High spender</v>
      </c>
      <c r="F1928" s="10">
        <f t="shared" si="570"/>
        <v>1.1068149506384449E-2</v>
      </c>
      <c r="G1928" s="1">
        <v>0</v>
      </c>
      <c r="H1928" s="1">
        <v>0</v>
      </c>
      <c r="I1928" s="1">
        <v>17</v>
      </c>
      <c r="J1928" s="1">
        <v>1239</v>
      </c>
      <c r="K1928" s="1">
        <v>17</v>
      </c>
      <c r="L1928" s="1">
        <v>413</v>
      </c>
      <c r="M1928" s="1">
        <v>23</v>
      </c>
      <c r="N1928" s="1">
        <v>34</v>
      </c>
      <c r="O1928" s="1">
        <v>17</v>
      </c>
      <c r="P1928" s="8">
        <f t="shared" si="577"/>
        <v>1743</v>
      </c>
      <c r="Q1928" s="10">
        <f t="shared" si="578"/>
        <v>0.71084337349397586</v>
      </c>
      <c r="R1928" s="10">
        <f t="shared" si="579"/>
        <v>9.7532989099254168E-3</v>
      </c>
      <c r="S1928" s="10">
        <f t="shared" si="580"/>
        <v>0.23694779116465864</v>
      </c>
      <c r="T1928" s="10">
        <f t="shared" si="581"/>
        <v>1.3195639701663799E-2</v>
      </c>
      <c r="U1928" s="10">
        <f t="shared" si="582"/>
        <v>1.9506597819850834E-2</v>
      </c>
      <c r="V1928" s="10">
        <f t="shared" si="583"/>
        <v>9.7532989099254168E-3</v>
      </c>
      <c r="W1928" s="1">
        <v>1</v>
      </c>
      <c r="X1928" s="1">
        <v>5</v>
      </c>
      <c r="Y1928" s="1">
        <v>6</v>
      </c>
      <c r="Z1928" s="1">
        <v>5</v>
      </c>
      <c r="AA1928" s="8">
        <f t="shared" si="584"/>
        <v>17</v>
      </c>
      <c r="AB1928" s="10">
        <f t="shared" si="585"/>
        <v>5.8823529411764705E-2</v>
      </c>
      <c r="AC1928" s="10">
        <f t="shared" si="586"/>
        <v>0.29411764705882354</v>
      </c>
      <c r="AD1928" s="10">
        <f t="shared" si="587"/>
        <v>0.35294117647058826</v>
      </c>
      <c r="AE1928" s="10">
        <f t="shared" si="588"/>
        <v>0.29411764705882354</v>
      </c>
      <c r="AF1928" s="1">
        <v>2</v>
      </c>
      <c r="AG1928" s="1">
        <v>0</v>
      </c>
      <c r="AH1928" s="1">
        <v>0</v>
      </c>
      <c r="AI1928" s="1">
        <v>0</v>
      </c>
      <c r="AJ1928" s="1">
        <v>1</v>
      </c>
      <c r="AK1928" s="1">
        <v>1</v>
      </c>
      <c r="AL1928" s="1">
        <v>0</v>
      </c>
      <c r="AM1928" s="1">
        <v>1</v>
      </c>
      <c r="AN1928" s="1">
        <v>65</v>
      </c>
      <c r="AO1928" s="20" t="str">
        <f t="shared" si="571"/>
        <v>50-65</v>
      </c>
      <c r="AP1928" s="1">
        <v>2591</v>
      </c>
      <c r="AQ1928" s="1">
        <v>0</v>
      </c>
      <c r="AR1928" s="1">
        <v>0</v>
      </c>
      <c r="AS1928" s="1">
        <v>0</v>
      </c>
      <c r="AT1928" s="1">
        <v>1</v>
      </c>
      <c r="AU1928" s="1">
        <v>0</v>
      </c>
      <c r="AV1928" s="1">
        <v>0</v>
      </c>
      <c r="AW1928" s="1">
        <v>0</v>
      </c>
      <c r="AX1928" s="1">
        <v>0</v>
      </c>
      <c r="AY1928" s="1">
        <v>1</v>
      </c>
      <c r="AZ1928" s="1">
        <v>1709</v>
      </c>
      <c r="BA1928" s="23">
        <v>42258</v>
      </c>
      <c r="BB1928" s="25">
        <f t="shared" si="572"/>
        <v>9</v>
      </c>
      <c r="BC1928" s="25" t="str">
        <f t="shared" si="573"/>
        <v>September</v>
      </c>
      <c r="BD1928" s="25">
        <v>1</v>
      </c>
      <c r="BE1928" t="str">
        <f t="shared" si="574"/>
        <v>866,75261,High income,833,High spender,0.0110681495063844,0,0,17,1239,17,413,23,34,17,1743,0.710843373493976,0.00975329890992542,0.236947791164659,0.0131956397016638,0.0195065978198508,0.00975329890992542,1,5,6,5,17,0.0588235294117647,0.294117647058824,0.352941176470588,0.294117647058824,2,0,0,0,1,1,0,1,65,50-65,2591,0,0,0,1,0,0,0,0,1,1709</v>
      </c>
    </row>
    <row r="1929" spans="1:57" ht="13.2" x14ac:dyDescent="0.25">
      <c r="A1929" s="8">
        <v>1352</v>
      </c>
      <c r="B1929" s="1">
        <v>70123</v>
      </c>
      <c r="C1929" s="8" t="str">
        <f t="shared" si="575"/>
        <v>High income</v>
      </c>
      <c r="D1929" s="31">
        <v>1487</v>
      </c>
      <c r="E1929" s="34" t="str">
        <f t="shared" si="576"/>
        <v>High spender</v>
      </c>
      <c r="F1929" s="10">
        <f t="shared" si="570"/>
        <v>2.1205595881522467E-2</v>
      </c>
      <c r="G1929" s="1">
        <v>0</v>
      </c>
      <c r="H1929" s="1">
        <v>0</v>
      </c>
      <c r="I1929" s="1">
        <v>27</v>
      </c>
      <c r="J1929" s="1">
        <v>1308</v>
      </c>
      <c r="K1929" s="1">
        <v>0</v>
      </c>
      <c r="L1929" s="1">
        <v>396</v>
      </c>
      <c r="M1929" s="1">
        <v>23</v>
      </c>
      <c r="N1929" s="1">
        <v>0</v>
      </c>
      <c r="O1929" s="1">
        <v>0</v>
      </c>
      <c r="P1929" s="8">
        <f t="shared" si="577"/>
        <v>1727</v>
      </c>
      <c r="Q1929" s="10">
        <f t="shared" si="578"/>
        <v>0.7573827446438911</v>
      </c>
      <c r="R1929" s="10">
        <f t="shared" si="579"/>
        <v>0</v>
      </c>
      <c r="S1929" s="10">
        <f t="shared" si="580"/>
        <v>0.22929936305732485</v>
      </c>
      <c r="T1929" s="10">
        <f t="shared" si="581"/>
        <v>1.3317892298784018E-2</v>
      </c>
      <c r="U1929" s="10">
        <f t="shared" si="582"/>
        <v>0</v>
      </c>
      <c r="V1929" s="10">
        <f t="shared" si="583"/>
        <v>0</v>
      </c>
      <c r="W1929" s="1">
        <v>1</v>
      </c>
      <c r="X1929" s="1">
        <v>5</v>
      </c>
      <c r="Y1929" s="1">
        <v>7</v>
      </c>
      <c r="Z1929" s="1">
        <v>4</v>
      </c>
      <c r="AA1929" s="8">
        <f t="shared" si="584"/>
        <v>17</v>
      </c>
      <c r="AB1929" s="10">
        <f t="shared" si="585"/>
        <v>5.8823529411764705E-2</v>
      </c>
      <c r="AC1929" s="10">
        <f t="shared" si="586"/>
        <v>0.29411764705882354</v>
      </c>
      <c r="AD1929" s="10">
        <f t="shared" si="587"/>
        <v>0.41176470588235292</v>
      </c>
      <c r="AE1929" s="10">
        <f t="shared" si="588"/>
        <v>0.23529411764705882</v>
      </c>
      <c r="AF1929" s="1">
        <v>3</v>
      </c>
      <c r="AG1929" s="1">
        <v>0</v>
      </c>
      <c r="AH1929" s="1">
        <v>1</v>
      </c>
      <c r="AI1929" s="1">
        <v>0</v>
      </c>
      <c r="AJ1929" s="1">
        <v>1</v>
      </c>
      <c r="AK1929" s="1">
        <v>0</v>
      </c>
      <c r="AL1929" s="1">
        <v>0</v>
      </c>
      <c r="AM1929" s="1">
        <v>0</v>
      </c>
      <c r="AN1929" s="1">
        <v>37</v>
      </c>
      <c r="AO1929" s="20" t="str">
        <f t="shared" si="571"/>
        <v>36-50</v>
      </c>
      <c r="AP1929" s="1">
        <v>2433</v>
      </c>
      <c r="AQ1929" s="1">
        <v>0</v>
      </c>
      <c r="AR1929" s="1">
        <v>0</v>
      </c>
      <c r="AS1929" s="1">
        <v>0</v>
      </c>
      <c r="AT1929" s="1">
        <v>1</v>
      </c>
      <c r="AU1929" s="1">
        <v>0</v>
      </c>
      <c r="AV1929" s="1">
        <v>0</v>
      </c>
      <c r="AW1929" s="1">
        <v>0</v>
      </c>
      <c r="AX1929" s="1">
        <v>0</v>
      </c>
      <c r="AY1929" s="1">
        <v>1</v>
      </c>
      <c r="AZ1929" s="1">
        <v>1727</v>
      </c>
      <c r="BA1929" s="23">
        <v>42416</v>
      </c>
      <c r="BB1929" s="25">
        <f t="shared" si="572"/>
        <v>2</v>
      </c>
      <c r="BC1929" s="25" t="str">
        <f t="shared" si="573"/>
        <v>February</v>
      </c>
      <c r="BD1929" s="25">
        <v>1</v>
      </c>
      <c r="BE1929" t="str">
        <f t="shared" si="574"/>
        <v>1352,70123,High income,1487,High spender,0.0212055958815225,0,0,27,1308,0,396,23,0,0,1727,0.757382744643891,0,0.229299363057325,0.013317892298784,0,0,1,5,7,4,17,0.0588235294117647,0.294117647058824,0.411764705882353,0.235294117647059,3,0,1,0,1,0,0,0,37,36-50,2433,0,0,0,1,0,0,0,0,1,1727</v>
      </c>
    </row>
    <row r="1930" spans="1:57" ht="13.2" x14ac:dyDescent="0.25">
      <c r="A1930" s="8">
        <v>2081</v>
      </c>
      <c r="B1930" s="1">
        <v>83033</v>
      </c>
      <c r="C1930" s="8" t="str">
        <f t="shared" si="575"/>
        <v>High income</v>
      </c>
      <c r="D1930" s="31">
        <v>20</v>
      </c>
      <c r="E1930" s="34" t="str">
        <f t="shared" si="576"/>
        <v>Low spender</v>
      </c>
      <c r="F1930" s="10">
        <f t="shared" si="570"/>
        <v>2.4086808859128298E-4</v>
      </c>
      <c r="G1930" s="1">
        <v>1</v>
      </c>
      <c r="H1930" s="1">
        <v>0</v>
      </c>
      <c r="I1930" s="1">
        <v>82</v>
      </c>
      <c r="J1930" s="1">
        <v>812</v>
      </c>
      <c r="K1930" s="1">
        <v>99</v>
      </c>
      <c r="L1930" s="1">
        <v>431</v>
      </c>
      <c r="M1930" s="1">
        <v>237</v>
      </c>
      <c r="N1930" s="1">
        <v>149</v>
      </c>
      <c r="O1930" s="1">
        <v>33</v>
      </c>
      <c r="P1930" s="8">
        <f t="shared" si="577"/>
        <v>1761</v>
      </c>
      <c r="Q1930" s="10">
        <f t="shared" si="578"/>
        <v>0.46110164679159571</v>
      </c>
      <c r="R1930" s="10">
        <f t="shared" si="579"/>
        <v>5.6218057921635436E-2</v>
      </c>
      <c r="S1930" s="10">
        <f t="shared" si="580"/>
        <v>0.2447473026689381</v>
      </c>
      <c r="T1930" s="10">
        <f t="shared" si="581"/>
        <v>0.13458262350936967</v>
      </c>
      <c r="U1930" s="10">
        <f t="shared" si="582"/>
        <v>8.4611016467915953E-2</v>
      </c>
      <c r="V1930" s="10">
        <f t="shared" si="583"/>
        <v>1.8739352640545145E-2</v>
      </c>
      <c r="W1930" s="1">
        <v>1</v>
      </c>
      <c r="X1930" s="1">
        <v>11</v>
      </c>
      <c r="Y1930" s="1">
        <v>4</v>
      </c>
      <c r="Z1930" s="1">
        <v>10</v>
      </c>
      <c r="AA1930" s="8">
        <f t="shared" si="584"/>
        <v>26</v>
      </c>
      <c r="AB1930" s="10">
        <f t="shared" si="585"/>
        <v>3.8461538461538464E-2</v>
      </c>
      <c r="AC1930" s="10">
        <f t="shared" si="586"/>
        <v>0.42307692307692307</v>
      </c>
      <c r="AD1930" s="10">
        <f t="shared" si="587"/>
        <v>0.15384615384615385</v>
      </c>
      <c r="AE1930" s="10">
        <f t="shared" si="588"/>
        <v>0.38461538461538464</v>
      </c>
      <c r="AF1930" s="1">
        <v>5</v>
      </c>
      <c r="AG1930" s="1">
        <v>1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34</v>
      </c>
      <c r="AO1930" s="20" t="str">
        <f t="shared" si="571"/>
        <v>24-35</v>
      </c>
      <c r="AP1930" s="1">
        <v>2201</v>
      </c>
      <c r="AQ1930" s="1">
        <v>0</v>
      </c>
      <c r="AR1930" s="1">
        <v>0</v>
      </c>
      <c r="AS1930" s="1">
        <v>0</v>
      </c>
      <c r="AT1930" s="1">
        <v>1</v>
      </c>
      <c r="AU1930" s="1">
        <v>0</v>
      </c>
      <c r="AV1930" s="1">
        <v>0</v>
      </c>
      <c r="AW1930" s="1">
        <v>1</v>
      </c>
      <c r="AX1930" s="1">
        <v>0</v>
      </c>
      <c r="AY1930" s="1">
        <v>0</v>
      </c>
      <c r="AZ1930" s="1">
        <v>1695</v>
      </c>
      <c r="BA1930" s="23">
        <v>42648</v>
      </c>
      <c r="BB1930" s="25">
        <f t="shared" si="572"/>
        <v>10</v>
      </c>
      <c r="BC1930" s="25" t="str">
        <f t="shared" si="573"/>
        <v>October</v>
      </c>
      <c r="BD1930" s="25">
        <v>1</v>
      </c>
      <c r="BE1930" t="str">
        <f t="shared" si="574"/>
        <v>2081,83033,High income,20,Low spender,0.000240868088591283,1,0,82,812,99,431,237,149,33,1761,0.461101646791596,0.0562180579216354,0.244747302668938,0.13458262350937,0.084611016467916,0.0187393526405451,1,11,4,10,26,0.0384615384615385,0.423076923076923,0.153846153846154,0.384615384615385,5,1,0,0,0,0,0,0,34,24-35,2201,0,0,0,1,0,0,1,0,0,1695</v>
      </c>
    </row>
    <row r="1931" spans="1:57" ht="13.2" x14ac:dyDescent="0.25">
      <c r="A1931" s="8">
        <v>959</v>
      </c>
      <c r="B1931" s="1">
        <v>90687</v>
      </c>
      <c r="C1931" s="8" t="str">
        <f t="shared" si="575"/>
        <v>High income</v>
      </c>
      <c r="D1931" s="31">
        <v>43</v>
      </c>
      <c r="E1931" s="34" t="str">
        <f t="shared" si="576"/>
        <v>Low spender</v>
      </c>
      <c r="F1931" s="10">
        <f t="shared" si="570"/>
        <v>4.74158368895211E-4</v>
      </c>
      <c r="G1931" s="1">
        <v>0</v>
      </c>
      <c r="H1931" s="1">
        <v>0</v>
      </c>
      <c r="I1931" s="1">
        <v>98</v>
      </c>
      <c r="J1931" s="1">
        <v>982</v>
      </c>
      <c r="K1931" s="1">
        <v>17</v>
      </c>
      <c r="L1931" s="1">
        <v>672</v>
      </c>
      <c r="M1931" s="1">
        <v>23</v>
      </c>
      <c r="N1931" s="1">
        <v>34</v>
      </c>
      <c r="O1931" s="1">
        <v>51</v>
      </c>
      <c r="P1931" s="8">
        <f t="shared" si="577"/>
        <v>1779</v>
      </c>
      <c r="Q1931" s="10">
        <f t="shared" si="578"/>
        <v>0.55199550309162448</v>
      </c>
      <c r="R1931" s="10">
        <f t="shared" si="579"/>
        <v>9.5559302979201805E-3</v>
      </c>
      <c r="S1931" s="10">
        <f t="shared" si="580"/>
        <v>0.37774030354131533</v>
      </c>
      <c r="T1931" s="10">
        <f t="shared" si="581"/>
        <v>1.2928611579539067E-2</v>
      </c>
      <c r="U1931" s="10">
        <f t="shared" si="582"/>
        <v>1.9111860595840361E-2</v>
      </c>
      <c r="V1931" s="10">
        <f t="shared" si="583"/>
        <v>2.866779089376054E-2</v>
      </c>
      <c r="W1931" s="1">
        <v>1</v>
      </c>
      <c r="X1931" s="1">
        <v>6</v>
      </c>
      <c r="Y1931" s="1">
        <v>2</v>
      </c>
      <c r="Z1931" s="1">
        <v>8</v>
      </c>
      <c r="AA1931" s="8">
        <f t="shared" si="584"/>
        <v>17</v>
      </c>
      <c r="AB1931" s="10">
        <f t="shared" si="585"/>
        <v>5.8823529411764705E-2</v>
      </c>
      <c r="AC1931" s="10">
        <f t="shared" si="586"/>
        <v>0.35294117647058826</v>
      </c>
      <c r="AD1931" s="10">
        <f t="shared" si="587"/>
        <v>0.11764705882352941</v>
      </c>
      <c r="AE1931" s="10">
        <f t="shared" si="588"/>
        <v>0.47058823529411764</v>
      </c>
      <c r="AF1931" s="1">
        <v>2</v>
      </c>
      <c r="AG1931" s="1">
        <v>0</v>
      </c>
      <c r="AH1931" s="1">
        <v>0</v>
      </c>
      <c r="AI1931" s="1">
        <v>0</v>
      </c>
      <c r="AJ1931" s="1">
        <v>0</v>
      </c>
      <c r="AK1931" s="1">
        <v>1</v>
      </c>
      <c r="AL1931" s="1">
        <v>0</v>
      </c>
      <c r="AM1931" s="1">
        <v>1</v>
      </c>
      <c r="AN1931" s="1">
        <v>37</v>
      </c>
      <c r="AO1931" s="20" t="str">
        <f t="shared" si="571"/>
        <v>36-50</v>
      </c>
      <c r="AP1931" s="1">
        <v>2562</v>
      </c>
      <c r="AQ1931" s="1">
        <v>1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1</v>
      </c>
      <c r="AZ1931" s="1">
        <v>1677</v>
      </c>
      <c r="BA1931" s="23">
        <v>42287</v>
      </c>
      <c r="BB1931" s="25">
        <f t="shared" si="572"/>
        <v>10</v>
      </c>
      <c r="BC1931" s="25" t="str">
        <f t="shared" si="573"/>
        <v>October</v>
      </c>
      <c r="BD1931" s="25">
        <v>1</v>
      </c>
      <c r="BE1931" t="str">
        <f t="shared" si="574"/>
        <v>959,90687,High income,43,Low spender,0.000474158368895211,0,0,98,982,17,672,23,34,51,1779,0.551995503091624,0.00955593029792018,0.377740303541315,0.0129286115795391,0.0191118605958404,0.0286677908937605,1,6,2,8,17,0.0588235294117647,0.352941176470588,0.117647058823529,0.470588235294118,2,0,0,0,0,1,0,1,37,36-50,2562,1,0,0,0,0,0,0,0,1,1677</v>
      </c>
    </row>
    <row r="1932" spans="1:57" ht="13.2" x14ac:dyDescent="0.25">
      <c r="A1932" s="8">
        <v>510</v>
      </c>
      <c r="B1932" s="1">
        <v>2447</v>
      </c>
      <c r="C1932" s="8" t="str">
        <f t="shared" si="575"/>
        <v>Low income</v>
      </c>
      <c r="D1932" s="31">
        <v>297</v>
      </c>
      <c r="E1932" s="34" t="str">
        <f t="shared" si="576"/>
        <v>Low spender</v>
      </c>
      <c r="F1932" s="10">
        <f t="shared" si="570"/>
        <v>0.12137310993052718</v>
      </c>
      <c r="G1932" s="1">
        <v>1</v>
      </c>
      <c r="H1932" s="1">
        <v>0</v>
      </c>
      <c r="I1932" s="1">
        <v>42</v>
      </c>
      <c r="J1932" s="1">
        <v>1</v>
      </c>
      <c r="K1932" s="1">
        <v>1</v>
      </c>
      <c r="L1932" s="1">
        <v>1725</v>
      </c>
      <c r="M1932" s="1">
        <v>1</v>
      </c>
      <c r="N1932" s="1">
        <v>1</v>
      </c>
      <c r="O1932" s="1">
        <v>1</v>
      </c>
      <c r="P1932" s="8">
        <f t="shared" si="577"/>
        <v>1730</v>
      </c>
      <c r="Q1932" s="10">
        <f t="shared" si="578"/>
        <v>5.7803468208092489E-4</v>
      </c>
      <c r="R1932" s="10">
        <f t="shared" si="579"/>
        <v>5.7803468208092489E-4</v>
      </c>
      <c r="S1932" s="10">
        <f t="shared" si="580"/>
        <v>0.99710982658959535</v>
      </c>
      <c r="T1932" s="10">
        <f t="shared" si="581"/>
        <v>5.7803468208092489E-4</v>
      </c>
      <c r="U1932" s="10">
        <f t="shared" si="582"/>
        <v>5.7803468208092489E-4</v>
      </c>
      <c r="V1932" s="10">
        <f t="shared" si="583"/>
        <v>5.7803468208092489E-4</v>
      </c>
      <c r="W1932" s="1">
        <v>15</v>
      </c>
      <c r="X1932" s="1">
        <v>0</v>
      </c>
      <c r="Y1932" s="1">
        <v>28</v>
      </c>
      <c r="Z1932" s="1">
        <v>0</v>
      </c>
      <c r="AA1932" s="8">
        <f t="shared" si="584"/>
        <v>43</v>
      </c>
      <c r="AB1932" s="10">
        <f t="shared" si="585"/>
        <v>0.34883720930232559</v>
      </c>
      <c r="AC1932" s="10">
        <f t="shared" si="586"/>
        <v>0</v>
      </c>
      <c r="AD1932" s="10">
        <f t="shared" si="587"/>
        <v>0.65116279069767447</v>
      </c>
      <c r="AE1932" s="10">
        <f t="shared" si="588"/>
        <v>0</v>
      </c>
      <c r="AF1932" s="1">
        <v>1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41</v>
      </c>
      <c r="AO1932" s="20" t="str">
        <f t="shared" si="571"/>
        <v>36-50</v>
      </c>
      <c r="AP1932" s="1">
        <v>2698</v>
      </c>
      <c r="AQ1932" s="1">
        <v>0</v>
      </c>
      <c r="AR1932" s="1">
        <v>1</v>
      </c>
      <c r="AS1932" s="1">
        <v>0</v>
      </c>
      <c r="AT1932" s="1">
        <v>0</v>
      </c>
      <c r="AU1932" s="1">
        <v>0</v>
      </c>
      <c r="AV1932" s="1">
        <v>0</v>
      </c>
      <c r="AW1932" s="1">
        <v>1</v>
      </c>
      <c r="AX1932" s="1">
        <v>0</v>
      </c>
      <c r="AY1932" s="1">
        <v>0</v>
      </c>
      <c r="AZ1932" s="1">
        <v>1728</v>
      </c>
      <c r="BA1932" s="23">
        <v>42151</v>
      </c>
      <c r="BB1932" s="25">
        <f t="shared" si="572"/>
        <v>5</v>
      </c>
      <c r="BC1932" s="25" t="str">
        <f t="shared" si="573"/>
        <v>May</v>
      </c>
      <c r="BD1932" s="25">
        <v>1</v>
      </c>
      <c r="BE1932" t="str">
        <f t="shared" si="574"/>
        <v>510,2447,Low income,297,Low spender,0.121373109930527,1,0,42,1,1,1725,1,1,1,1730,0.000578034682080925,0.000578034682080925,0.997109826589595,0.000578034682080925,0.000578034682080925,0.000578034682080925,15,0,28,0,43,0.348837209302326,0,0.651162790697674,0,1,0,0,0,0,0,0,0,41,36-50,2698,0,1,0,0,0,0,1,0,0,1728</v>
      </c>
    </row>
    <row r="1933" spans="1:57" ht="13.2" x14ac:dyDescent="0.25">
      <c r="A1933" s="8">
        <v>347</v>
      </c>
      <c r="B1933" s="1">
        <v>68126</v>
      </c>
      <c r="C1933" s="8" t="str">
        <f t="shared" si="575"/>
        <v>High income</v>
      </c>
      <c r="D1933" s="31">
        <v>833</v>
      </c>
      <c r="E1933" s="34" t="str">
        <f t="shared" si="576"/>
        <v>High spender</v>
      </c>
      <c r="F1933" s="10">
        <f t="shared" si="570"/>
        <v>1.222734345183924E-2</v>
      </c>
      <c r="G1933" s="1">
        <v>0</v>
      </c>
      <c r="H1933" s="1">
        <v>0</v>
      </c>
      <c r="I1933" s="1">
        <v>40</v>
      </c>
      <c r="J1933" s="1">
        <v>1332</v>
      </c>
      <c r="K1933" s="1">
        <v>17</v>
      </c>
      <c r="L1933" s="1">
        <v>311</v>
      </c>
      <c r="M1933" s="1">
        <v>23</v>
      </c>
      <c r="N1933" s="1">
        <v>51</v>
      </c>
      <c r="O1933" s="1">
        <v>86</v>
      </c>
      <c r="P1933" s="8">
        <f t="shared" si="577"/>
        <v>1820</v>
      </c>
      <c r="Q1933" s="10">
        <f t="shared" si="578"/>
        <v>0.73186813186813182</v>
      </c>
      <c r="R1933" s="10">
        <f t="shared" si="579"/>
        <v>9.3406593406593404E-3</v>
      </c>
      <c r="S1933" s="10">
        <f t="shared" si="580"/>
        <v>0.17087912087912088</v>
      </c>
      <c r="T1933" s="10">
        <f t="shared" si="581"/>
        <v>1.2637362637362638E-2</v>
      </c>
      <c r="U1933" s="10">
        <f t="shared" si="582"/>
        <v>2.8021978021978023E-2</v>
      </c>
      <c r="V1933" s="10">
        <f t="shared" si="583"/>
        <v>4.7252747252747251E-2</v>
      </c>
      <c r="W1933" s="1">
        <v>1</v>
      </c>
      <c r="X1933" s="1">
        <v>7</v>
      </c>
      <c r="Y1933" s="1">
        <v>4</v>
      </c>
      <c r="Z1933" s="1">
        <v>5</v>
      </c>
      <c r="AA1933" s="8">
        <f t="shared" si="584"/>
        <v>17</v>
      </c>
      <c r="AB1933" s="10">
        <f t="shared" si="585"/>
        <v>5.8823529411764705E-2</v>
      </c>
      <c r="AC1933" s="10">
        <f t="shared" si="586"/>
        <v>0.41176470588235292</v>
      </c>
      <c r="AD1933" s="10">
        <f t="shared" si="587"/>
        <v>0.23529411764705882</v>
      </c>
      <c r="AE1933" s="10">
        <f t="shared" si="588"/>
        <v>0.29411764705882354</v>
      </c>
      <c r="AF1933" s="1">
        <v>9</v>
      </c>
      <c r="AG1933" s="1">
        <v>0</v>
      </c>
      <c r="AH1933" s="1">
        <v>0</v>
      </c>
      <c r="AI1933" s="1">
        <v>0</v>
      </c>
      <c r="AJ1933" s="1">
        <v>1</v>
      </c>
      <c r="AK1933" s="1">
        <v>0</v>
      </c>
      <c r="AL1933" s="1">
        <v>0</v>
      </c>
      <c r="AM1933" s="1">
        <v>1</v>
      </c>
      <c r="AN1933" s="1">
        <v>29</v>
      </c>
      <c r="AO1933" s="20" t="str">
        <f t="shared" si="571"/>
        <v>24-35</v>
      </c>
      <c r="AP1933" s="1">
        <v>2755</v>
      </c>
      <c r="AQ1933" s="1">
        <v>0</v>
      </c>
      <c r="AR1933" s="1">
        <v>0</v>
      </c>
      <c r="AS1933" s="1">
        <v>1</v>
      </c>
      <c r="AT1933" s="1">
        <v>0</v>
      </c>
      <c r="AU1933" s="1">
        <v>0</v>
      </c>
      <c r="AV1933" s="1">
        <v>0</v>
      </c>
      <c r="AW1933" s="1">
        <v>0</v>
      </c>
      <c r="AX1933" s="1">
        <v>0</v>
      </c>
      <c r="AY1933" s="1">
        <v>1</v>
      </c>
      <c r="AZ1933" s="1">
        <v>1648</v>
      </c>
      <c r="BA1933" s="23">
        <v>42094</v>
      </c>
      <c r="BB1933" s="25">
        <f t="shared" si="572"/>
        <v>3</v>
      </c>
      <c r="BC1933" s="25" t="str">
        <f t="shared" si="573"/>
        <v>March</v>
      </c>
      <c r="BD1933" s="25">
        <v>1</v>
      </c>
      <c r="BE1933" t="str">
        <f t="shared" si="574"/>
        <v>347,68126,High income,833,High spender,0.0122273434518392,0,0,40,1332,17,311,23,51,86,1820,0.731868131868132,0.00934065934065934,0.170879120879121,0.0126373626373626,0.028021978021978,0.0472527472527473,1,7,4,5,17,0.0588235294117647,0.411764705882353,0.235294117647059,0.294117647058824,9,0,0,0,1,0,0,1,29,24-35,2755,0,0,1,0,0,0,0,0,1,1648</v>
      </c>
    </row>
    <row r="1934" spans="1:57" ht="13.2" x14ac:dyDescent="0.25">
      <c r="A1934" s="8">
        <v>28</v>
      </c>
      <c r="B1934" s="1">
        <v>79930</v>
      </c>
      <c r="C1934" s="8" t="str">
        <f t="shared" si="575"/>
        <v>High income</v>
      </c>
      <c r="D1934" s="31">
        <v>954</v>
      </c>
      <c r="E1934" s="34" t="str">
        <f t="shared" si="576"/>
        <v>High spender</v>
      </c>
      <c r="F1934" s="10">
        <f t="shared" si="570"/>
        <v>1.193544351307394E-2</v>
      </c>
      <c r="G1934" s="1">
        <v>0</v>
      </c>
      <c r="H1934" s="1">
        <v>0</v>
      </c>
      <c r="I1934" s="1">
        <v>72</v>
      </c>
      <c r="J1934" s="1">
        <v>792</v>
      </c>
      <c r="K1934" s="1">
        <v>86</v>
      </c>
      <c r="L1934" s="1">
        <v>740</v>
      </c>
      <c r="M1934" s="1">
        <v>67</v>
      </c>
      <c r="N1934" s="1">
        <v>51</v>
      </c>
      <c r="O1934" s="1">
        <v>17</v>
      </c>
      <c r="P1934" s="8">
        <f t="shared" si="577"/>
        <v>1753</v>
      </c>
      <c r="Q1934" s="10">
        <f t="shared" si="578"/>
        <v>0.45179691956645751</v>
      </c>
      <c r="R1934" s="10">
        <f t="shared" si="579"/>
        <v>4.9058756417569883E-2</v>
      </c>
      <c r="S1934" s="10">
        <f t="shared" si="580"/>
        <v>0.42213348545350826</v>
      </c>
      <c r="T1934" s="10">
        <f t="shared" si="581"/>
        <v>3.8220193953223049E-2</v>
      </c>
      <c r="U1934" s="10">
        <f t="shared" si="582"/>
        <v>2.9092983456930975E-2</v>
      </c>
      <c r="V1934" s="10">
        <f t="shared" si="583"/>
        <v>9.6976611523103256E-3</v>
      </c>
      <c r="W1934" s="1">
        <v>1</v>
      </c>
      <c r="X1934" s="1">
        <v>3</v>
      </c>
      <c r="Y1934" s="1">
        <v>5</v>
      </c>
      <c r="Z1934" s="1">
        <v>8</v>
      </c>
      <c r="AA1934" s="8">
        <f t="shared" si="584"/>
        <v>17</v>
      </c>
      <c r="AB1934" s="10">
        <f t="shared" si="585"/>
        <v>5.8823529411764705E-2</v>
      </c>
      <c r="AC1934" s="10">
        <f t="shared" si="586"/>
        <v>0.17647058823529413</v>
      </c>
      <c r="AD1934" s="10">
        <f t="shared" si="587"/>
        <v>0.29411764705882354</v>
      </c>
      <c r="AE1934" s="10">
        <f t="shared" si="588"/>
        <v>0.47058823529411764</v>
      </c>
      <c r="AF1934" s="1">
        <v>2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48</v>
      </c>
      <c r="AO1934" s="20" t="str">
        <f t="shared" si="571"/>
        <v>36-50</v>
      </c>
      <c r="AP1934" s="1">
        <v>2849</v>
      </c>
      <c r="AQ1934" s="1">
        <v>0</v>
      </c>
      <c r="AR1934" s="1">
        <v>1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1</v>
      </c>
      <c r="AZ1934" s="1">
        <v>1719</v>
      </c>
      <c r="BA1934" s="23">
        <v>42000</v>
      </c>
      <c r="BB1934" s="25">
        <f t="shared" si="572"/>
        <v>12</v>
      </c>
      <c r="BC1934" s="25" t="str">
        <f t="shared" si="573"/>
        <v>December</v>
      </c>
      <c r="BD1934" s="25">
        <v>1</v>
      </c>
      <c r="BE1934" t="str">
        <f t="shared" si="574"/>
        <v>28,79930,High income,954,High spender,0.0119354435130739,0,0,72,792,86,740,67,51,17,1753,0.451796919566458,0.0490587564175699,0.422133485453508,0.038220193953223,0.029092983456931,0.00969766115231033,1,3,5,8,17,0.0588235294117647,0.176470588235294,0.294117647058824,0.470588235294118,2,0,0,0,0,0,0,0,48,36-50,2849,0,1,0,0,0,0,0,0,1,1719</v>
      </c>
    </row>
    <row r="1935" spans="1:57" ht="13.2" x14ac:dyDescent="0.25">
      <c r="A1935" s="8">
        <v>1886</v>
      </c>
      <c r="B1935" s="1">
        <v>85683</v>
      </c>
      <c r="C1935" s="8" t="str">
        <f t="shared" si="575"/>
        <v>High income</v>
      </c>
      <c r="D1935" s="31">
        <v>352</v>
      </c>
      <c r="E1935" s="34" t="str">
        <f t="shared" si="576"/>
        <v>Low spender</v>
      </c>
      <c r="F1935" s="10">
        <f t="shared" si="570"/>
        <v>4.1081661473104346E-3</v>
      </c>
      <c r="G1935" s="1">
        <v>0</v>
      </c>
      <c r="H1935" s="1">
        <v>0</v>
      </c>
      <c r="I1935" s="1">
        <v>6</v>
      </c>
      <c r="J1935" s="1">
        <v>1296</v>
      </c>
      <c r="K1935" s="1">
        <v>17</v>
      </c>
      <c r="L1935" s="1">
        <v>311</v>
      </c>
      <c r="M1935" s="1">
        <v>45</v>
      </c>
      <c r="N1935" s="1">
        <v>69</v>
      </c>
      <c r="O1935" s="1">
        <v>51</v>
      </c>
      <c r="P1935" s="8">
        <f t="shared" si="577"/>
        <v>1789</v>
      </c>
      <c r="Q1935" s="10">
        <f t="shared" si="578"/>
        <v>0.72442705422023479</v>
      </c>
      <c r="R1935" s="10">
        <f t="shared" si="579"/>
        <v>9.5025153717160429E-3</v>
      </c>
      <c r="S1935" s="10">
        <f t="shared" si="580"/>
        <v>0.17384013415315819</v>
      </c>
      <c r="T1935" s="10">
        <f t="shared" si="581"/>
        <v>2.5153717160424818E-2</v>
      </c>
      <c r="U1935" s="10">
        <f t="shared" si="582"/>
        <v>3.8569032979318053E-2</v>
      </c>
      <c r="V1935" s="10">
        <f t="shared" si="583"/>
        <v>2.8507546115148129E-2</v>
      </c>
      <c r="W1935" s="1">
        <v>1</v>
      </c>
      <c r="X1935" s="1">
        <v>2</v>
      </c>
      <c r="Y1935" s="1">
        <v>4</v>
      </c>
      <c r="Z1935" s="1">
        <v>10</v>
      </c>
      <c r="AA1935" s="8">
        <f t="shared" si="584"/>
        <v>17</v>
      </c>
      <c r="AB1935" s="10">
        <f t="shared" si="585"/>
        <v>5.8823529411764705E-2</v>
      </c>
      <c r="AC1935" s="10">
        <f t="shared" si="586"/>
        <v>0.11764705882352941</v>
      </c>
      <c r="AD1935" s="10">
        <f t="shared" si="587"/>
        <v>0.23529411764705882</v>
      </c>
      <c r="AE1935" s="10">
        <f t="shared" si="588"/>
        <v>0.58823529411764708</v>
      </c>
      <c r="AF1935" s="1">
        <v>1</v>
      </c>
      <c r="AG1935" s="1">
        <v>1</v>
      </c>
      <c r="AH1935" s="1">
        <v>1</v>
      </c>
      <c r="AI1935" s="1">
        <v>0</v>
      </c>
      <c r="AJ1935" s="1">
        <v>1</v>
      </c>
      <c r="AK1935" s="1">
        <v>1</v>
      </c>
      <c r="AL1935" s="1">
        <v>0</v>
      </c>
      <c r="AM1935" s="1">
        <v>1</v>
      </c>
      <c r="AN1935" s="1">
        <v>66</v>
      </c>
      <c r="AO1935" s="20" t="str">
        <f t="shared" si="571"/>
        <v>66+</v>
      </c>
      <c r="AP1935" s="1">
        <v>2259</v>
      </c>
      <c r="AQ1935" s="1">
        <v>1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>
        <v>1</v>
      </c>
      <c r="AX1935" s="1">
        <v>0</v>
      </c>
      <c r="AY1935" s="1">
        <v>0</v>
      </c>
      <c r="AZ1935" s="1">
        <v>1687</v>
      </c>
      <c r="BA1935" s="23">
        <v>42590</v>
      </c>
      <c r="BB1935" s="25">
        <f t="shared" si="572"/>
        <v>8</v>
      </c>
      <c r="BC1935" s="25" t="str">
        <f t="shared" si="573"/>
        <v>August</v>
      </c>
      <c r="BD1935" s="25">
        <v>1</v>
      </c>
      <c r="BE1935" t="str">
        <f t="shared" si="574"/>
        <v>1886,85683,High income,352,Low spender,0.00410816614731043,0,0,6,1296,17,311,45,69,51,1789,0.724427054220235,0.00950251537171604,0.173840134153158,0.0251537171604248,0.0385690329793181,0.0285075461151481,1,2,4,10,17,0.0588235294117647,0.117647058823529,0.235294117647059,0.588235294117647,1,1,1,0,1,1,0,1,66,66+,2259,1,0,0,0,0,0,1,0,0,1687</v>
      </c>
    </row>
    <row r="1936" spans="1:57" ht="13.2" x14ac:dyDescent="0.25">
      <c r="A1936" s="8">
        <v>2185</v>
      </c>
      <c r="B1936" s="1">
        <v>72066</v>
      </c>
      <c r="C1936" s="8" t="str">
        <f t="shared" si="575"/>
        <v>High income</v>
      </c>
      <c r="D1936" s="31">
        <v>265</v>
      </c>
      <c r="E1936" s="34" t="str">
        <f t="shared" si="576"/>
        <v>Low spender</v>
      </c>
      <c r="F1936" s="10">
        <f t="shared" si="570"/>
        <v>3.6771848028196376E-3</v>
      </c>
      <c r="G1936" s="1">
        <v>0</v>
      </c>
      <c r="H1936" s="1">
        <v>0</v>
      </c>
      <c r="I1936" s="1">
        <v>55</v>
      </c>
      <c r="J1936" s="1">
        <v>1003</v>
      </c>
      <c r="K1936" s="1">
        <v>34</v>
      </c>
      <c r="L1936" s="1">
        <v>536</v>
      </c>
      <c r="M1936" s="1">
        <v>134</v>
      </c>
      <c r="N1936" s="1">
        <v>51</v>
      </c>
      <c r="O1936" s="1">
        <v>34</v>
      </c>
      <c r="P1936" s="8">
        <f t="shared" si="577"/>
        <v>1792</v>
      </c>
      <c r="Q1936" s="10">
        <f t="shared" si="578"/>
        <v>0.5597098214285714</v>
      </c>
      <c r="R1936" s="10">
        <f t="shared" si="579"/>
        <v>1.8973214285714284E-2</v>
      </c>
      <c r="S1936" s="10">
        <f t="shared" si="580"/>
        <v>0.29910714285714285</v>
      </c>
      <c r="T1936" s="10">
        <f t="shared" si="581"/>
        <v>7.4776785714285712E-2</v>
      </c>
      <c r="U1936" s="10">
        <f t="shared" si="582"/>
        <v>2.8459821428571428E-2</v>
      </c>
      <c r="V1936" s="10">
        <f t="shared" si="583"/>
        <v>1.8973214285714284E-2</v>
      </c>
      <c r="W1936" s="1">
        <v>1</v>
      </c>
      <c r="X1936" s="1">
        <v>4</v>
      </c>
      <c r="Y1936" s="1">
        <v>6</v>
      </c>
      <c r="Z1936" s="1">
        <v>6</v>
      </c>
      <c r="AA1936" s="8">
        <f t="shared" si="584"/>
        <v>17</v>
      </c>
      <c r="AB1936" s="10">
        <f t="shared" si="585"/>
        <v>5.8823529411764705E-2</v>
      </c>
      <c r="AC1936" s="10">
        <f t="shared" si="586"/>
        <v>0.23529411764705882</v>
      </c>
      <c r="AD1936" s="10">
        <f t="shared" si="587"/>
        <v>0.35294117647058826</v>
      </c>
      <c r="AE1936" s="10">
        <f t="shared" si="588"/>
        <v>0.35294117647058826</v>
      </c>
      <c r="AF1936" s="1">
        <v>2</v>
      </c>
      <c r="AG1936" s="1">
        <v>1</v>
      </c>
      <c r="AH1936" s="1">
        <v>0</v>
      </c>
      <c r="AI1936" s="1">
        <v>0</v>
      </c>
      <c r="AJ1936" s="1">
        <v>0</v>
      </c>
      <c r="AK1936" s="1">
        <v>1</v>
      </c>
      <c r="AL1936" s="1">
        <v>0</v>
      </c>
      <c r="AM1936" s="1">
        <v>1</v>
      </c>
      <c r="AN1936" s="1">
        <v>39</v>
      </c>
      <c r="AO1936" s="20" t="str">
        <f t="shared" si="571"/>
        <v>36-50</v>
      </c>
      <c r="AP1936" s="1">
        <v>2165</v>
      </c>
      <c r="AQ1936" s="1">
        <v>0</v>
      </c>
      <c r="AR1936" s="1">
        <v>0</v>
      </c>
      <c r="AS1936" s="1">
        <v>1</v>
      </c>
      <c r="AT1936" s="1">
        <v>0</v>
      </c>
      <c r="AU1936" s="1">
        <v>0</v>
      </c>
      <c r="AV1936" s="1">
        <v>0</v>
      </c>
      <c r="AW1936" s="1">
        <v>1</v>
      </c>
      <c r="AX1936" s="1">
        <v>0</v>
      </c>
      <c r="AY1936" s="1">
        <v>0</v>
      </c>
      <c r="AZ1936" s="1">
        <v>1724</v>
      </c>
      <c r="BA1936" s="23">
        <v>42684</v>
      </c>
      <c r="BB1936" s="25">
        <f t="shared" si="572"/>
        <v>11</v>
      </c>
      <c r="BC1936" s="25" t="str">
        <f t="shared" si="573"/>
        <v>November</v>
      </c>
      <c r="BD1936" s="25">
        <v>1</v>
      </c>
      <c r="BE1936" t="str">
        <f t="shared" si="574"/>
        <v>2185,72066,High income,265,Low spender,0.00367718480281964,0,0,55,1003,34,536,134,51,34,1792,0.559709821428571,0.0189732142857143,0.299107142857143,0.0747767857142857,0.0284598214285714,0.0189732142857143,1,4,6,6,17,0.0588235294117647,0.235294117647059,0.352941176470588,0.352941176470588,2,1,0,0,0,1,0,1,39,36-50,2165,0,0,1,0,0,0,1,0,0,1724</v>
      </c>
    </row>
    <row r="1937" spans="1:57" ht="13.2" x14ac:dyDescent="0.25">
      <c r="A1937" s="8">
        <v>328</v>
      </c>
      <c r="B1937" s="1">
        <v>63159</v>
      </c>
      <c r="C1937" s="8" t="str">
        <f t="shared" si="575"/>
        <v>High income</v>
      </c>
      <c r="D1937" s="31">
        <v>44</v>
      </c>
      <c r="E1937" s="34" t="str">
        <f t="shared" si="576"/>
        <v>Low spender</v>
      </c>
      <c r="F1937" s="10">
        <f t="shared" si="570"/>
        <v>6.9665447521335044E-4</v>
      </c>
      <c r="G1937" s="1">
        <v>0</v>
      </c>
      <c r="H1937" s="1">
        <v>0</v>
      </c>
      <c r="I1937" s="1">
        <v>74</v>
      </c>
      <c r="J1937" s="1">
        <v>965</v>
      </c>
      <c r="K1937" s="1">
        <v>34</v>
      </c>
      <c r="L1937" s="1">
        <v>586</v>
      </c>
      <c r="M1937" s="1">
        <v>89</v>
      </c>
      <c r="N1937" s="1">
        <v>86</v>
      </c>
      <c r="O1937" s="1">
        <v>37</v>
      </c>
      <c r="P1937" s="8">
        <f t="shared" si="577"/>
        <v>1797</v>
      </c>
      <c r="Q1937" s="10">
        <f t="shared" si="578"/>
        <v>0.53700612131329994</v>
      </c>
      <c r="R1937" s="10">
        <f t="shared" si="579"/>
        <v>1.8920422927100722E-2</v>
      </c>
      <c r="S1937" s="10">
        <f t="shared" si="580"/>
        <v>0.32609905397885364</v>
      </c>
      <c r="T1937" s="10">
        <f t="shared" si="581"/>
        <v>4.9526989426822481E-2</v>
      </c>
      <c r="U1937" s="10">
        <f t="shared" si="582"/>
        <v>4.7857540345019475E-2</v>
      </c>
      <c r="V1937" s="10">
        <f t="shared" si="583"/>
        <v>2.0589872008903727E-2</v>
      </c>
      <c r="W1937" s="1">
        <v>1</v>
      </c>
      <c r="X1937" s="1">
        <v>3</v>
      </c>
      <c r="Y1937" s="1">
        <v>5</v>
      </c>
      <c r="Z1937" s="1">
        <v>8</v>
      </c>
      <c r="AA1937" s="8">
        <f t="shared" si="584"/>
        <v>17</v>
      </c>
      <c r="AB1937" s="10">
        <f t="shared" si="585"/>
        <v>5.8823529411764705E-2</v>
      </c>
      <c r="AC1937" s="10">
        <f t="shared" si="586"/>
        <v>0.17647058823529413</v>
      </c>
      <c r="AD1937" s="10">
        <f t="shared" si="587"/>
        <v>0.29411764705882354</v>
      </c>
      <c r="AE1937" s="10">
        <f t="shared" si="588"/>
        <v>0.47058823529411764</v>
      </c>
      <c r="AF1937" s="1">
        <v>3</v>
      </c>
      <c r="AG1937" s="1">
        <v>0</v>
      </c>
      <c r="AH1937" s="1">
        <v>0</v>
      </c>
      <c r="AI1937" s="1">
        <v>1</v>
      </c>
      <c r="AJ1937" s="1">
        <v>0</v>
      </c>
      <c r="AK1937" s="1">
        <v>0</v>
      </c>
      <c r="AL1937" s="1">
        <v>0</v>
      </c>
      <c r="AM1937" s="1">
        <v>0</v>
      </c>
      <c r="AN1937" s="1">
        <v>46</v>
      </c>
      <c r="AO1937" s="20" t="str">
        <f t="shared" si="571"/>
        <v>36-50</v>
      </c>
      <c r="AP1937" s="1">
        <v>2760</v>
      </c>
      <c r="AQ1937" s="1">
        <v>0</v>
      </c>
      <c r="AR1937" s="1">
        <v>0</v>
      </c>
      <c r="AS1937" s="1">
        <v>1</v>
      </c>
      <c r="AT1937" s="1">
        <v>0</v>
      </c>
      <c r="AU1937" s="1">
        <v>0</v>
      </c>
      <c r="AV1937" s="1">
        <v>0</v>
      </c>
      <c r="AW1937" s="1">
        <v>0</v>
      </c>
      <c r="AX1937" s="1">
        <v>0</v>
      </c>
      <c r="AY1937" s="1">
        <v>1</v>
      </c>
      <c r="AZ1937" s="1">
        <v>1723</v>
      </c>
      <c r="BA1937" s="23">
        <v>42089</v>
      </c>
      <c r="BB1937" s="25">
        <f t="shared" si="572"/>
        <v>3</v>
      </c>
      <c r="BC1937" s="25" t="str">
        <f t="shared" si="573"/>
        <v>March</v>
      </c>
      <c r="BD1937" s="25">
        <v>1</v>
      </c>
      <c r="BE1937" t="str">
        <f t="shared" si="574"/>
        <v>328,63159,High income,44,Low spender,0.00069665447521335,0,0,74,965,34,586,89,86,37,1797,0.5370061213133,0.0189204229271007,0.326099053978854,0.0495269894268225,0.0478575403450195,0.0205898720089037,1,3,5,8,17,0.0588235294117647,0.176470588235294,0.294117647058824,0.470588235294118,3,0,0,1,0,0,0,0,46,36-50,2760,0,0,1,0,0,0,0,0,1,1723</v>
      </c>
    </row>
    <row r="1938" spans="1:57" ht="13.2" x14ac:dyDescent="0.25">
      <c r="A1938" s="8">
        <v>2001</v>
      </c>
      <c r="B1938" s="1">
        <v>92910</v>
      </c>
      <c r="C1938" s="8" t="str">
        <f t="shared" si="575"/>
        <v>High income</v>
      </c>
      <c r="D1938" s="31">
        <v>26</v>
      </c>
      <c r="E1938" s="34" t="str">
        <f t="shared" si="576"/>
        <v>Low spender</v>
      </c>
      <c r="F1938" s="10">
        <f t="shared" si="570"/>
        <v>2.798407060596276E-4</v>
      </c>
      <c r="G1938" s="1">
        <v>0</v>
      </c>
      <c r="H1938" s="1">
        <v>0</v>
      </c>
      <c r="I1938" s="1">
        <v>42</v>
      </c>
      <c r="J1938" s="1">
        <v>551</v>
      </c>
      <c r="K1938" s="1">
        <v>137</v>
      </c>
      <c r="L1938" s="1">
        <v>792</v>
      </c>
      <c r="M1938" s="1">
        <v>179</v>
      </c>
      <c r="N1938" s="1">
        <v>103</v>
      </c>
      <c r="O1938" s="1">
        <v>33</v>
      </c>
      <c r="P1938" s="8">
        <f t="shared" si="577"/>
        <v>1795</v>
      </c>
      <c r="Q1938" s="10">
        <f t="shared" si="578"/>
        <v>0.30696378830083565</v>
      </c>
      <c r="R1938" s="10">
        <f t="shared" si="579"/>
        <v>7.6323119777158777E-2</v>
      </c>
      <c r="S1938" s="10">
        <f t="shared" si="580"/>
        <v>0.44122562674094706</v>
      </c>
      <c r="T1938" s="10">
        <f t="shared" si="581"/>
        <v>9.9721448467966572E-2</v>
      </c>
      <c r="U1938" s="10">
        <f t="shared" si="582"/>
        <v>5.7381615598885792E-2</v>
      </c>
      <c r="V1938" s="10">
        <f t="shared" si="583"/>
        <v>1.8384401114206129E-2</v>
      </c>
      <c r="W1938" s="1">
        <v>1</v>
      </c>
      <c r="X1938" s="1">
        <v>6</v>
      </c>
      <c r="Y1938" s="1">
        <v>7</v>
      </c>
      <c r="Z1938" s="1">
        <v>13</v>
      </c>
      <c r="AA1938" s="8">
        <f t="shared" si="584"/>
        <v>27</v>
      </c>
      <c r="AB1938" s="10">
        <f t="shared" si="585"/>
        <v>3.7037037037037035E-2</v>
      </c>
      <c r="AC1938" s="10">
        <f t="shared" si="586"/>
        <v>0.22222222222222221</v>
      </c>
      <c r="AD1938" s="10">
        <f t="shared" si="587"/>
        <v>0.25925925925925924</v>
      </c>
      <c r="AE1938" s="10">
        <f t="shared" si="588"/>
        <v>0.48148148148148145</v>
      </c>
      <c r="AF1938" s="1">
        <v>1</v>
      </c>
      <c r="AG1938" s="1">
        <v>1</v>
      </c>
      <c r="AH1938" s="1">
        <v>0</v>
      </c>
      <c r="AI1938" s="1">
        <v>0</v>
      </c>
      <c r="AJ1938" s="1">
        <v>1</v>
      </c>
      <c r="AK1938" s="1">
        <v>1</v>
      </c>
      <c r="AL1938" s="1">
        <v>0</v>
      </c>
      <c r="AM1938" s="1">
        <v>0</v>
      </c>
      <c r="AN1938" s="1">
        <v>34</v>
      </c>
      <c r="AO1938" s="20" t="str">
        <f t="shared" si="571"/>
        <v>24-35</v>
      </c>
      <c r="AP1938" s="1">
        <v>2225</v>
      </c>
      <c r="AQ1938" s="1">
        <v>0</v>
      </c>
      <c r="AR1938" s="1">
        <v>1</v>
      </c>
      <c r="AS1938" s="1">
        <v>0</v>
      </c>
      <c r="AT1938" s="1">
        <v>0</v>
      </c>
      <c r="AU1938" s="1">
        <v>0</v>
      </c>
      <c r="AV1938" s="1">
        <v>0</v>
      </c>
      <c r="AW1938" s="1">
        <v>1</v>
      </c>
      <c r="AX1938" s="1">
        <v>0</v>
      </c>
      <c r="AY1938" s="1">
        <v>0</v>
      </c>
      <c r="AZ1938" s="1">
        <v>1729</v>
      </c>
      <c r="BA1938" s="23">
        <v>42624</v>
      </c>
      <c r="BB1938" s="25">
        <f t="shared" si="572"/>
        <v>9</v>
      </c>
      <c r="BC1938" s="25" t="str">
        <f t="shared" si="573"/>
        <v>September</v>
      </c>
      <c r="BD1938" s="25">
        <v>1</v>
      </c>
      <c r="BE1938" t="str">
        <f t="shared" si="574"/>
        <v>2001,92910,High income,26,Low spender,0.000279840706059628,0,0,42,551,137,792,179,103,33,1795,0.306963788300836,0.0763231197771588,0.441225626740947,0.0997214484679666,0.0573816155988858,0.0183844011142061,1,6,7,13,27,0.037037037037037,0.222222222222222,0.259259259259259,0.481481481481481,1,1,0,0,1,1,0,0,34,24-35,2225,0,1,0,0,0,0,1,0,0,1729</v>
      </c>
    </row>
    <row r="1939" spans="1:57" ht="13.2" x14ac:dyDescent="0.25">
      <c r="A1939" s="8">
        <v>1577</v>
      </c>
      <c r="B1939" s="1">
        <v>73450</v>
      </c>
      <c r="C1939" s="8" t="str">
        <f t="shared" si="575"/>
        <v>High income</v>
      </c>
      <c r="D1939" s="31">
        <v>790</v>
      </c>
      <c r="E1939" s="34" t="str">
        <f t="shared" si="576"/>
        <v>High spender</v>
      </c>
      <c r="F1939" s="10">
        <f t="shared" si="570"/>
        <v>1.0755616065350578E-2</v>
      </c>
      <c r="G1939" s="1">
        <v>0</v>
      </c>
      <c r="H1939" s="1">
        <v>0</v>
      </c>
      <c r="I1939" s="1">
        <v>85</v>
      </c>
      <c r="J1939" s="1">
        <v>1142</v>
      </c>
      <c r="K1939" s="1">
        <v>51</v>
      </c>
      <c r="L1939" s="1">
        <v>415</v>
      </c>
      <c r="M1939" s="1">
        <v>90</v>
      </c>
      <c r="N1939" s="1">
        <v>69</v>
      </c>
      <c r="O1939" s="1">
        <v>37</v>
      </c>
      <c r="P1939" s="8">
        <f t="shared" si="577"/>
        <v>1804</v>
      </c>
      <c r="Q1939" s="10">
        <f t="shared" si="578"/>
        <v>0.63303769401330379</v>
      </c>
      <c r="R1939" s="10">
        <f t="shared" si="579"/>
        <v>2.8270509977827051E-2</v>
      </c>
      <c r="S1939" s="10">
        <f t="shared" si="580"/>
        <v>0.23004434589800443</v>
      </c>
      <c r="T1939" s="10">
        <f t="shared" si="581"/>
        <v>4.9889135254988913E-2</v>
      </c>
      <c r="U1939" s="10">
        <f t="shared" si="582"/>
        <v>3.8248337028824832E-2</v>
      </c>
      <c r="V1939" s="10">
        <f t="shared" si="583"/>
        <v>2.0509977827050999E-2</v>
      </c>
      <c r="W1939" s="1">
        <v>1</v>
      </c>
      <c r="X1939" s="1">
        <v>7</v>
      </c>
      <c r="Y1939" s="1">
        <v>8</v>
      </c>
      <c r="Z1939" s="1">
        <v>11</v>
      </c>
      <c r="AA1939" s="8">
        <f t="shared" si="584"/>
        <v>27</v>
      </c>
      <c r="AB1939" s="10">
        <f t="shared" si="585"/>
        <v>3.7037037037037035E-2</v>
      </c>
      <c r="AC1939" s="10">
        <f t="shared" si="586"/>
        <v>0.25925925925925924</v>
      </c>
      <c r="AD1939" s="10">
        <f t="shared" si="587"/>
        <v>0.29629629629629628</v>
      </c>
      <c r="AE1939" s="10">
        <f t="shared" si="588"/>
        <v>0.40740740740740738</v>
      </c>
      <c r="AF1939" s="1">
        <v>3</v>
      </c>
      <c r="AG1939" s="1">
        <v>1</v>
      </c>
      <c r="AH1939" s="1">
        <v>0</v>
      </c>
      <c r="AI1939" s="1">
        <v>1</v>
      </c>
      <c r="AJ1939" s="1">
        <v>0</v>
      </c>
      <c r="AK1939" s="1">
        <v>0</v>
      </c>
      <c r="AL1939" s="1">
        <v>0</v>
      </c>
      <c r="AM1939" s="1">
        <v>0</v>
      </c>
      <c r="AN1939" s="1">
        <v>38</v>
      </c>
      <c r="AO1939" s="20" t="str">
        <f t="shared" si="571"/>
        <v>36-50</v>
      </c>
      <c r="AP1939" s="1">
        <v>2365</v>
      </c>
      <c r="AQ1939" s="1">
        <v>0</v>
      </c>
      <c r="AR1939" s="1">
        <v>0</v>
      </c>
      <c r="AS1939" s="1">
        <v>0</v>
      </c>
      <c r="AT1939" s="1">
        <v>1</v>
      </c>
      <c r="AU1939" s="1">
        <v>0</v>
      </c>
      <c r="AV1939" s="1">
        <v>0</v>
      </c>
      <c r="AW1939" s="1">
        <v>0</v>
      </c>
      <c r="AX1939" s="1">
        <v>1</v>
      </c>
      <c r="AY1939" s="1">
        <v>0</v>
      </c>
      <c r="AZ1939" s="1">
        <v>1730</v>
      </c>
      <c r="BA1939" s="23">
        <v>42484</v>
      </c>
      <c r="BB1939" s="25">
        <f t="shared" si="572"/>
        <v>4</v>
      </c>
      <c r="BC1939" s="25" t="str">
        <f t="shared" si="573"/>
        <v>April</v>
      </c>
      <c r="BD1939" s="25">
        <v>1</v>
      </c>
      <c r="BE1939" t="str">
        <f t="shared" si="574"/>
        <v>1577,73450,High income,790,High spender,0.0107556160653506,0,0,85,1142,51,415,90,69,37,1804,0.633037694013304,0.0282705099778271,0.230044345898004,0.0498891352549889,0.0382483370288248,0.020509977827051,1,7,8,11,27,0.037037037037037,0.259259259259259,0.296296296296296,0.407407407407407,3,1,0,1,0,0,0,0,38,36-50,2365,0,0,0,1,0,0,0,1,0,1730</v>
      </c>
    </row>
    <row r="1940" spans="1:57" ht="13.2" x14ac:dyDescent="0.25">
      <c r="A1940" s="8">
        <v>374</v>
      </c>
      <c r="B1940" s="1">
        <v>82384</v>
      </c>
      <c r="C1940" s="8" t="str">
        <f t="shared" si="575"/>
        <v>High income</v>
      </c>
      <c r="D1940" s="31">
        <v>758</v>
      </c>
      <c r="E1940" s="34" t="str">
        <f t="shared" si="576"/>
        <v>High spender</v>
      </c>
      <c r="F1940" s="10">
        <f t="shared" si="570"/>
        <v>9.2008156923674492E-3</v>
      </c>
      <c r="G1940" s="1">
        <v>0</v>
      </c>
      <c r="H1940" s="1">
        <v>0</v>
      </c>
      <c r="I1940" s="1">
        <v>55</v>
      </c>
      <c r="J1940" s="1">
        <v>984</v>
      </c>
      <c r="K1940" s="1">
        <v>51</v>
      </c>
      <c r="L1940" s="1">
        <v>432</v>
      </c>
      <c r="M1940" s="1">
        <v>180</v>
      </c>
      <c r="N1940" s="1">
        <v>120</v>
      </c>
      <c r="O1940" s="1">
        <v>190</v>
      </c>
      <c r="P1940" s="8">
        <f t="shared" si="577"/>
        <v>1957</v>
      </c>
      <c r="Q1940" s="10">
        <f t="shared" si="578"/>
        <v>0.50281042411854882</v>
      </c>
      <c r="R1940" s="10">
        <f t="shared" si="579"/>
        <v>2.6060296371997957E-2</v>
      </c>
      <c r="S1940" s="10">
        <f t="shared" si="580"/>
        <v>0.22074603985692387</v>
      </c>
      <c r="T1940" s="10">
        <f t="shared" si="581"/>
        <v>9.1977516607051613E-2</v>
      </c>
      <c r="U1940" s="10">
        <f t="shared" si="582"/>
        <v>6.1318344404701075E-2</v>
      </c>
      <c r="V1940" s="10">
        <f t="shared" si="583"/>
        <v>9.7087378640776698E-2</v>
      </c>
      <c r="W1940" s="1">
        <v>1</v>
      </c>
      <c r="X1940" s="1">
        <v>3</v>
      </c>
      <c r="Y1940" s="1">
        <v>10</v>
      </c>
      <c r="Z1940" s="1">
        <v>13</v>
      </c>
      <c r="AA1940" s="8">
        <f t="shared" si="584"/>
        <v>27</v>
      </c>
      <c r="AB1940" s="10">
        <f t="shared" si="585"/>
        <v>3.7037037037037035E-2</v>
      </c>
      <c r="AC1940" s="10">
        <f t="shared" si="586"/>
        <v>0.1111111111111111</v>
      </c>
      <c r="AD1940" s="10">
        <f t="shared" si="587"/>
        <v>0.37037037037037035</v>
      </c>
      <c r="AE1940" s="10">
        <f t="shared" si="588"/>
        <v>0.48148148148148145</v>
      </c>
      <c r="AF1940" s="1">
        <v>1</v>
      </c>
      <c r="AG1940" s="1">
        <v>0</v>
      </c>
      <c r="AH1940" s="1">
        <v>0</v>
      </c>
      <c r="AI1940" s="1">
        <v>0</v>
      </c>
      <c r="AJ1940" s="1">
        <v>0</v>
      </c>
      <c r="AK1940" s="1">
        <v>1</v>
      </c>
      <c r="AL1940" s="1">
        <v>0</v>
      </c>
      <c r="AM1940" s="1">
        <v>1</v>
      </c>
      <c r="AN1940" s="1">
        <v>65</v>
      </c>
      <c r="AO1940" s="20" t="str">
        <f t="shared" si="571"/>
        <v>50-65</v>
      </c>
      <c r="AP1940" s="1">
        <v>2746</v>
      </c>
      <c r="AQ1940" s="1">
        <v>0</v>
      </c>
      <c r="AR1940" s="1">
        <v>0</v>
      </c>
      <c r="AS1940" s="1">
        <v>0</v>
      </c>
      <c r="AT1940" s="1">
        <v>1</v>
      </c>
      <c r="AU1940" s="1">
        <v>0</v>
      </c>
      <c r="AV1940" s="1">
        <v>0</v>
      </c>
      <c r="AW1940" s="1">
        <v>0</v>
      </c>
      <c r="AX1940" s="1">
        <v>1</v>
      </c>
      <c r="AY1940" s="1">
        <v>0</v>
      </c>
      <c r="AZ1940" s="1">
        <v>1577</v>
      </c>
      <c r="BA1940" s="23">
        <v>42103</v>
      </c>
      <c r="BB1940" s="25">
        <f t="shared" si="572"/>
        <v>4</v>
      </c>
      <c r="BC1940" s="25" t="str">
        <f t="shared" si="573"/>
        <v>April</v>
      </c>
      <c r="BD1940" s="25">
        <v>1</v>
      </c>
      <c r="BE1940" t="str">
        <f t="shared" si="574"/>
        <v>374,82384,High income,758,High spender,0.00920081569236745,0,0,55,984,51,432,180,120,190,1957,0.502810424118549,0.026060296371998,0.220746039856924,0.0919775166070516,0.0613183444047011,0.0970873786407767,1,3,10,13,27,0.037037037037037,0.111111111111111,0.37037037037037,0.481481481481481,1,0,0,0,0,1,0,1,65,50-65,2746,0,0,0,1,0,0,0,1,0,1577</v>
      </c>
    </row>
    <row r="1941" spans="1:57" ht="13.2" x14ac:dyDescent="0.25">
      <c r="A1941" s="8">
        <v>40</v>
      </c>
      <c r="B1941" s="1">
        <v>61839</v>
      </c>
      <c r="C1941" s="8" t="str">
        <f t="shared" si="575"/>
        <v>High income</v>
      </c>
      <c r="D1941" s="31">
        <v>46</v>
      </c>
      <c r="E1941" s="34" t="str">
        <f t="shared" si="576"/>
        <v>Low spender</v>
      </c>
      <c r="F1941" s="10">
        <f t="shared" si="570"/>
        <v>7.4386713886058964E-4</v>
      </c>
      <c r="G1941" s="1">
        <v>0</v>
      </c>
      <c r="H1941" s="1">
        <v>0</v>
      </c>
      <c r="I1941" s="1">
        <v>20</v>
      </c>
      <c r="J1941" s="1">
        <v>1000</v>
      </c>
      <c r="K1941" s="1">
        <v>155</v>
      </c>
      <c r="L1941" s="1">
        <v>379</v>
      </c>
      <c r="M1941" s="1">
        <v>224</v>
      </c>
      <c r="N1941" s="1">
        <v>17</v>
      </c>
      <c r="O1941" s="1">
        <v>120</v>
      </c>
      <c r="P1941" s="8">
        <f t="shared" si="577"/>
        <v>1895</v>
      </c>
      <c r="Q1941" s="10">
        <f t="shared" si="578"/>
        <v>0.52770448548812665</v>
      </c>
      <c r="R1941" s="10">
        <f t="shared" si="579"/>
        <v>8.1794195250659632E-2</v>
      </c>
      <c r="S1941" s="10">
        <f t="shared" si="580"/>
        <v>0.2</v>
      </c>
      <c r="T1941" s="10">
        <f t="shared" si="581"/>
        <v>0.11820580474934037</v>
      </c>
      <c r="U1941" s="10">
        <f t="shared" si="582"/>
        <v>8.9709762532981536E-3</v>
      </c>
      <c r="V1941" s="10">
        <f t="shared" si="583"/>
        <v>6.3324538258575203E-2</v>
      </c>
      <c r="W1941" s="1">
        <v>1</v>
      </c>
      <c r="X1941" s="1">
        <v>4</v>
      </c>
      <c r="Y1941" s="1">
        <v>8</v>
      </c>
      <c r="Z1941" s="1">
        <v>4</v>
      </c>
      <c r="AA1941" s="8">
        <f t="shared" si="584"/>
        <v>17</v>
      </c>
      <c r="AB1941" s="10">
        <f t="shared" si="585"/>
        <v>5.8823529411764705E-2</v>
      </c>
      <c r="AC1941" s="10">
        <f t="shared" si="586"/>
        <v>0.23529411764705882</v>
      </c>
      <c r="AD1941" s="10">
        <f t="shared" si="587"/>
        <v>0.47058823529411764</v>
      </c>
      <c r="AE1941" s="10">
        <f t="shared" si="588"/>
        <v>0.23529411764705882</v>
      </c>
      <c r="AF1941" s="1">
        <v>8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56</v>
      </c>
      <c r="AO1941" s="20" t="str">
        <f t="shared" si="571"/>
        <v>50-65</v>
      </c>
      <c r="AP1941" s="1">
        <v>2845</v>
      </c>
      <c r="AQ1941" s="1">
        <v>0</v>
      </c>
      <c r="AR1941" s="1">
        <v>0</v>
      </c>
      <c r="AS1941" s="1">
        <v>1</v>
      </c>
      <c r="AT1941" s="1">
        <v>0</v>
      </c>
      <c r="AU1941" s="1">
        <v>0</v>
      </c>
      <c r="AV1941" s="1">
        <v>0</v>
      </c>
      <c r="AW1941" s="1">
        <v>1</v>
      </c>
      <c r="AX1941" s="1">
        <v>0</v>
      </c>
      <c r="AY1941" s="1">
        <v>0</v>
      </c>
      <c r="AZ1941" s="1">
        <v>1655</v>
      </c>
      <c r="BA1941" s="23">
        <v>42004</v>
      </c>
      <c r="BB1941" s="25">
        <f t="shared" si="572"/>
        <v>12</v>
      </c>
      <c r="BC1941" s="25" t="str">
        <f t="shared" si="573"/>
        <v>December</v>
      </c>
      <c r="BD1941" s="25">
        <v>1</v>
      </c>
      <c r="BE1941" t="str">
        <f t="shared" si="574"/>
        <v>40,61839,High income,46,Low spender,0.00074386713886059,0,0,20,1000,155,379,224,17,120,1895,0.527704485488127,0.0817941952506596,0.2,0.11820580474934,0.00897097625329815,0.0633245382585752,1,4,8,4,17,0.0588235294117647,0.235294117647059,0.470588235294118,0.235294117647059,8,0,0,0,0,0,0,0,56,50-65,2845,0,0,1,0,0,0,1,0,0,1655</v>
      </c>
    </row>
    <row r="1942" spans="1:57" ht="13.2" x14ac:dyDescent="0.25">
      <c r="A1942" s="8">
        <v>1689</v>
      </c>
      <c r="B1942" s="1">
        <v>92344</v>
      </c>
      <c r="C1942" s="8" t="str">
        <f t="shared" si="575"/>
        <v>High income</v>
      </c>
      <c r="D1942" s="31">
        <v>19</v>
      </c>
      <c r="E1942" s="34" t="str">
        <f t="shared" si="576"/>
        <v>Low spender</v>
      </c>
      <c r="F1942" s="10">
        <f t="shared" si="570"/>
        <v>2.0575240405440527E-4</v>
      </c>
      <c r="G1942" s="1">
        <v>0</v>
      </c>
      <c r="H1942" s="1">
        <v>0</v>
      </c>
      <c r="I1942" s="1">
        <v>9</v>
      </c>
      <c r="J1942" s="1">
        <v>992</v>
      </c>
      <c r="K1942" s="1">
        <v>24</v>
      </c>
      <c r="L1942" s="1">
        <v>694</v>
      </c>
      <c r="M1942" s="1">
        <v>51</v>
      </c>
      <c r="N1942" s="1">
        <v>19</v>
      </c>
      <c r="O1942" s="1">
        <v>119</v>
      </c>
      <c r="P1942" s="8">
        <f t="shared" si="577"/>
        <v>1899</v>
      </c>
      <c r="Q1942" s="10">
        <f t="shared" si="578"/>
        <v>0.5223802001053186</v>
      </c>
      <c r="R1942" s="10">
        <f t="shared" si="579"/>
        <v>1.2638230647709321E-2</v>
      </c>
      <c r="S1942" s="10">
        <f t="shared" si="580"/>
        <v>0.36545550289626116</v>
      </c>
      <c r="T1942" s="10">
        <f t="shared" si="581"/>
        <v>2.6856240126382307E-2</v>
      </c>
      <c r="U1942" s="10">
        <f t="shared" si="582"/>
        <v>1.0005265929436546E-2</v>
      </c>
      <c r="V1942" s="10">
        <f t="shared" si="583"/>
        <v>6.2664560294892049E-2</v>
      </c>
      <c r="W1942" s="1">
        <v>0</v>
      </c>
      <c r="X1942" s="1">
        <v>5</v>
      </c>
      <c r="Y1942" s="1">
        <v>10</v>
      </c>
      <c r="Z1942" s="1">
        <v>5</v>
      </c>
      <c r="AA1942" s="8">
        <f t="shared" si="584"/>
        <v>20</v>
      </c>
      <c r="AB1942" s="10">
        <f t="shared" si="585"/>
        <v>0</v>
      </c>
      <c r="AC1942" s="10">
        <f t="shared" si="586"/>
        <v>0.25</v>
      </c>
      <c r="AD1942" s="10">
        <f t="shared" si="587"/>
        <v>0.5</v>
      </c>
      <c r="AE1942" s="10">
        <f t="shared" si="588"/>
        <v>0.25</v>
      </c>
      <c r="AF1942" s="1">
        <v>1</v>
      </c>
      <c r="AG1942" s="1">
        <v>0</v>
      </c>
      <c r="AH1942" s="1">
        <v>0</v>
      </c>
      <c r="AI1942" s="1">
        <v>1</v>
      </c>
      <c r="AJ1942" s="1">
        <v>0</v>
      </c>
      <c r="AK1942" s="1">
        <v>1</v>
      </c>
      <c r="AL1942" s="1">
        <v>0</v>
      </c>
      <c r="AM1942" s="1">
        <v>0</v>
      </c>
      <c r="AN1942" s="1">
        <v>72</v>
      </c>
      <c r="AO1942" s="20" t="str">
        <f t="shared" si="571"/>
        <v>66+</v>
      </c>
      <c r="AP1942" s="1">
        <v>2324</v>
      </c>
      <c r="AQ1942" s="1">
        <v>0</v>
      </c>
      <c r="AR1942" s="1">
        <v>1</v>
      </c>
      <c r="AS1942" s="1">
        <v>0</v>
      </c>
      <c r="AT1942" s="1">
        <v>0</v>
      </c>
      <c r="AU1942" s="1">
        <v>0</v>
      </c>
      <c r="AV1942" s="1">
        <v>0</v>
      </c>
      <c r="AW1942" s="1">
        <v>1</v>
      </c>
      <c r="AX1942" s="1">
        <v>0</v>
      </c>
      <c r="AY1942" s="1">
        <v>0</v>
      </c>
      <c r="AZ1942" s="1">
        <v>1661</v>
      </c>
      <c r="BA1942" s="23">
        <v>42525</v>
      </c>
      <c r="BB1942" s="25">
        <f t="shared" si="572"/>
        <v>6</v>
      </c>
      <c r="BC1942" s="25" t="str">
        <f t="shared" si="573"/>
        <v>June</v>
      </c>
      <c r="BD1942" s="25">
        <v>1</v>
      </c>
      <c r="BE1942" t="str">
        <f t="shared" si="574"/>
        <v>1689,92344,High income,19,Low spender,0.000205752404054405,0,0,9,992,24,694,51,19,119,1899,0.522380200105319,0.0126382306477093,0.365455502896261,0.0268562401263823,0.0100052659294365,0.062664560294892,0,5,10,5,20,0,0.25,0.5,0.25,1,0,0,1,0,1,0,0,72,66+,2324,0,1,0,0,0,0,1,0,0,1661</v>
      </c>
    </row>
    <row r="1943" spans="1:57" ht="13.2" x14ac:dyDescent="0.25">
      <c r="A1943" s="8">
        <v>153</v>
      </c>
      <c r="B1943" s="1">
        <v>74985</v>
      </c>
      <c r="C1943" s="8" t="str">
        <f t="shared" si="575"/>
        <v>High income</v>
      </c>
      <c r="D1943" s="31">
        <v>18</v>
      </c>
      <c r="E1943" s="34" t="str">
        <f t="shared" si="576"/>
        <v>Low spender</v>
      </c>
      <c r="F1943" s="10">
        <f t="shared" si="570"/>
        <v>2.4004800960192039E-4</v>
      </c>
      <c r="G1943" s="1">
        <v>0</v>
      </c>
      <c r="H1943" s="1">
        <v>0</v>
      </c>
      <c r="I1943" s="1">
        <v>8</v>
      </c>
      <c r="J1943" s="1">
        <v>587</v>
      </c>
      <c r="K1943" s="1">
        <v>51</v>
      </c>
      <c r="L1943" s="1">
        <v>898</v>
      </c>
      <c r="M1943" s="1">
        <v>247</v>
      </c>
      <c r="N1943" s="1">
        <v>0</v>
      </c>
      <c r="O1943" s="1">
        <v>86</v>
      </c>
      <c r="P1943" s="8">
        <f t="shared" si="577"/>
        <v>1869</v>
      </c>
      <c r="Q1943" s="10">
        <f t="shared" si="578"/>
        <v>0.31407169609416802</v>
      </c>
      <c r="R1943" s="10">
        <f t="shared" si="579"/>
        <v>2.7287319422150885E-2</v>
      </c>
      <c r="S1943" s="10">
        <f t="shared" si="580"/>
        <v>0.48047084002140183</v>
      </c>
      <c r="T1943" s="10">
        <f t="shared" si="581"/>
        <v>0.13215623327982878</v>
      </c>
      <c r="U1943" s="10">
        <f t="shared" si="582"/>
        <v>0</v>
      </c>
      <c r="V1943" s="10">
        <f t="shared" si="583"/>
        <v>4.6013911182450511E-2</v>
      </c>
      <c r="W1943" s="1">
        <v>1</v>
      </c>
      <c r="X1943" s="1">
        <v>3</v>
      </c>
      <c r="Y1943" s="1">
        <v>6</v>
      </c>
      <c r="Z1943" s="1">
        <v>7</v>
      </c>
      <c r="AA1943" s="8">
        <f t="shared" si="584"/>
        <v>17</v>
      </c>
      <c r="AB1943" s="10">
        <f t="shared" si="585"/>
        <v>5.8823529411764705E-2</v>
      </c>
      <c r="AC1943" s="10">
        <f t="shared" si="586"/>
        <v>0.17647058823529413</v>
      </c>
      <c r="AD1943" s="10">
        <f t="shared" si="587"/>
        <v>0.35294117647058826</v>
      </c>
      <c r="AE1943" s="10">
        <f t="shared" si="588"/>
        <v>0.41176470588235292</v>
      </c>
      <c r="AF1943" s="1">
        <v>2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43</v>
      </c>
      <c r="AO1943" s="20" t="str">
        <f t="shared" si="571"/>
        <v>36-50</v>
      </c>
      <c r="AP1943" s="1">
        <v>2815</v>
      </c>
      <c r="AQ1943" s="1">
        <v>0</v>
      </c>
      <c r="AR1943" s="1">
        <v>1</v>
      </c>
      <c r="AS1943" s="1">
        <v>0</v>
      </c>
      <c r="AT1943" s="1">
        <v>0</v>
      </c>
      <c r="AU1943" s="1">
        <v>0</v>
      </c>
      <c r="AV1943" s="1">
        <v>0</v>
      </c>
      <c r="AW1943" s="1">
        <v>1</v>
      </c>
      <c r="AX1943" s="1">
        <v>0</v>
      </c>
      <c r="AY1943" s="1">
        <v>0</v>
      </c>
      <c r="AZ1943" s="1">
        <v>1697</v>
      </c>
      <c r="BA1943" s="23">
        <v>42034</v>
      </c>
      <c r="BB1943" s="25">
        <f t="shared" si="572"/>
        <v>1</v>
      </c>
      <c r="BC1943" s="25" t="str">
        <f t="shared" si="573"/>
        <v>January</v>
      </c>
      <c r="BD1943" s="25">
        <v>1</v>
      </c>
      <c r="BE1943" t="str">
        <f t="shared" si="574"/>
        <v>153,74985,High income,18,Low spender,0.00024004800960192,0,0,8,587,51,898,247,0,86,1869,0.314071696094168,0.0272873194221509,0.480470840021402,0.132156233279829,0,0.0460139111824505,1,3,6,7,17,0.0588235294117647,0.176470588235294,0.352941176470588,0.411764705882353,2,0,0,0,0,0,0,0,43,36-50,2815,0,1,0,0,0,0,1,0,0,1697</v>
      </c>
    </row>
    <row r="1944" spans="1:57" ht="13.2" x14ac:dyDescent="0.25">
      <c r="A1944" s="8">
        <v>952</v>
      </c>
      <c r="B1944" s="1">
        <v>71964</v>
      </c>
      <c r="C1944" s="8" t="str">
        <f t="shared" si="575"/>
        <v>High income</v>
      </c>
      <c r="D1944" s="31">
        <v>274</v>
      </c>
      <c r="E1944" s="34" t="str">
        <f t="shared" si="576"/>
        <v>Low spender</v>
      </c>
      <c r="F1944" s="10">
        <f t="shared" si="570"/>
        <v>3.8074592851981546E-3</v>
      </c>
      <c r="G1944" s="1">
        <v>0</v>
      </c>
      <c r="H1944" s="1">
        <v>0</v>
      </c>
      <c r="I1944" s="1">
        <v>81</v>
      </c>
      <c r="J1944" s="1">
        <v>587</v>
      </c>
      <c r="K1944" s="1">
        <v>51</v>
      </c>
      <c r="L1944" s="1">
        <v>932</v>
      </c>
      <c r="M1944" s="1">
        <v>180</v>
      </c>
      <c r="N1944" s="1">
        <v>34</v>
      </c>
      <c r="O1944" s="1">
        <v>86</v>
      </c>
      <c r="P1944" s="8">
        <f t="shared" si="577"/>
        <v>1870</v>
      </c>
      <c r="Q1944" s="10">
        <f t="shared" si="578"/>
        <v>0.31390374331550802</v>
      </c>
      <c r="R1944" s="10">
        <f t="shared" si="579"/>
        <v>2.7272727272727271E-2</v>
      </c>
      <c r="S1944" s="10">
        <f t="shared" si="580"/>
        <v>0.49839572192513371</v>
      </c>
      <c r="T1944" s="10">
        <f t="shared" si="581"/>
        <v>9.6256684491978606E-2</v>
      </c>
      <c r="U1944" s="10">
        <f t="shared" si="582"/>
        <v>1.8181818181818181E-2</v>
      </c>
      <c r="V1944" s="10">
        <f t="shared" si="583"/>
        <v>4.5989304812834225E-2</v>
      </c>
      <c r="W1944" s="1">
        <v>1</v>
      </c>
      <c r="X1944" s="1">
        <v>5</v>
      </c>
      <c r="Y1944" s="1">
        <v>6</v>
      </c>
      <c r="Z1944" s="1">
        <v>5</v>
      </c>
      <c r="AA1944" s="8">
        <f t="shared" si="584"/>
        <v>17</v>
      </c>
      <c r="AB1944" s="10">
        <f t="shared" si="585"/>
        <v>5.8823529411764705E-2</v>
      </c>
      <c r="AC1944" s="10">
        <f t="shared" si="586"/>
        <v>0.29411764705882354</v>
      </c>
      <c r="AD1944" s="10">
        <f t="shared" si="587"/>
        <v>0.35294117647058826</v>
      </c>
      <c r="AE1944" s="10">
        <f t="shared" si="588"/>
        <v>0.29411764705882354</v>
      </c>
      <c r="AF1944" s="1">
        <v>3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62</v>
      </c>
      <c r="AO1944" s="20" t="str">
        <f t="shared" si="571"/>
        <v>50-65</v>
      </c>
      <c r="AP1944" s="1">
        <v>2564</v>
      </c>
      <c r="AQ1944" s="1">
        <v>1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>
        <v>1</v>
      </c>
      <c r="AX1944" s="1">
        <v>0</v>
      </c>
      <c r="AY1944" s="1">
        <v>0</v>
      </c>
      <c r="AZ1944" s="1">
        <v>1698</v>
      </c>
      <c r="BA1944" s="23">
        <v>42285</v>
      </c>
      <c r="BB1944" s="25">
        <f t="shared" si="572"/>
        <v>10</v>
      </c>
      <c r="BC1944" s="25" t="str">
        <f t="shared" si="573"/>
        <v>October</v>
      </c>
      <c r="BD1944" s="25">
        <v>1</v>
      </c>
      <c r="BE1944" t="str">
        <f t="shared" si="574"/>
        <v>952,71964,High income,274,Low spender,0.00380745928519815,0,0,81,587,51,932,180,34,86,1870,0.313903743315508,0.0272727272727273,0.498395721925134,0.0962566844919786,0.0181818181818182,0.0459893048128342,1,5,6,5,17,0.0588235294117647,0.294117647058824,0.352941176470588,0.294117647058824,3,0,0,0,0,0,0,0,62,50-65,2564,1,0,0,0,0,0,1,0,0,1698</v>
      </c>
    </row>
    <row r="1945" spans="1:57" ht="13.2" x14ac:dyDescent="0.25">
      <c r="A1945" s="8">
        <v>465</v>
      </c>
      <c r="B1945" s="1">
        <v>81380</v>
      </c>
      <c r="C1945" s="8" t="str">
        <f t="shared" si="575"/>
        <v>High income</v>
      </c>
      <c r="D1945" s="31">
        <v>490</v>
      </c>
      <c r="E1945" s="34" t="str">
        <f t="shared" si="576"/>
        <v>Low spender</v>
      </c>
      <c r="F1945" s="10">
        <f t="shared" si="570"/>
        <v>6.0211354141066599E-3</v>
      </c>
      <c r="G1945" s="1">
        <v>0</v>
      </c>
      <c r="H1945" s="1">
        <v>0</v>
      </c>
      <c r="I1945" s="1">
        <v>51</v>
      </c>
      <c r="J1945" s="1">
        <v>741</v>
      </c>
      <c r="K1945" s="1">
        <v>68</v>
      </c>
      <c r="L1945" s="1">
        <v>689</v>
      </c>
      <c r="M1945" s="1">
        <v>224</v>
      </c>
      <c r="N1945" s="1">
        <v>68</v>
      </c>
      <c r="O1945" s="1">
        <v>103</v>
      </c>
      <c r="P1945" s="8">
        <f t="shared" si="577"/>
        <v>1893</v>
      </c>
      <c r="Q1945" s="10">
        <f t="shared" si="578"/>
        <v>0.39144215530903326</v>
      </c>
      <c r="R1945" s="10">
        <f t="shared" si="579"/>
        <v>3.5921817221341787E-2</v>
      </c>
      <c r="S1945" s="10">
        <f t="shared" si="580"/>
        <v>0.36397253037506605</v>
      </c>
      <c r="T1945" s="10">
        <f t="shared" si="581"/>
        <v>0.11833069202324353</v>
      </c>
      <c r="U1945" s="10">
        <f t="shared" si="582"/>
        <v>3.5921817221341787E-2</v>
      </c>
      <c r="V1945" s="10">
        <f t="shared" si="583"/>
        <v>5.4410987849973586E-2</v>
      </c>
      <c r="W1945" s="1">
        <v>1</v>
      </c>
      <c r="X1945" s="1">
        <v>4</v>
      </c>
      <c r="Y1945" s="1">
        <v>2</v>
      </c>
      <c r="Z1945" s="1">
        <v>10</v>
      </c>
      <c r="AA1945" s="8">
        <f t="shared" si="584"/>
        <v>17</v>
      </c>
      <c r="AB1945" s="10">
        <f t="shared" si="585"/>
        <v>5.8823529411764705E-2</v>
      </c>
      <c r="AC1945" s="10">
        <f t="shared" si="586"/>
        <v>0.23529411764705882</v>
      </c>
      <c r="AD1945" s="10">
        <f t="shared" si="587"/>
        <v>0.11764705882352941</v>
      </c>
      <c r="AE1945" s="10">
        <f t="shared" si="588"/>
        <v>0.58823529411764708</v>
      </c>
      <c r="AF1945" s="1">
        <v>2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53</v>
      </c>
      <c r="AO1945" s="20" t="str">
        <f t="shared" si="571"/>
        <v>50-65</v>
      </c>
      <c r="AP1945" s="1">
        <v>2713</v>
      </c>
      <c r="AQ1945" s="1">
        <v>1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>
        <v>0</v>
      </c>
      <c r="AX1945" s="1">
        <v>1</v>
      </c>
      <c r="AY1945" s="1">
        <v>0</v>
      </c>
      <c r="AZ1945" s="1">
        <v>1687</v>
      </c>
      <c r="BA1945" s="23">
        <v>42136</v>
      </c>
      <c r="BB1945" s="25">
        <f t="shared" si="572"/>
        <v>5</v>
      </c>
      <c r="BC1945" s="25" t="str">
        <f t="shared" si="573"/>
        <v>May</v>
      </c>
      <c r="BD1945" s="25">
        <v>1</v>
      </c>
      <c r="BE1945" t="str">
        <f t="shared" si="574"/>
        <v>465,81380,High income,490,Low spender,0.00602113541410666,0,0,51,741,68,689,224,68,103,1893,0.391442155309033,0.0359218172213418,0.363972530375066,0.118330692023244,0.0359218172213418,0.0544109878499736,1,4,2,10,17,0.0588235294117647,0.235294117647059,0.117647058823529,0.588235294117647,2,0,0,0,0,0,0,0,53,50-65,2713,1,0,0,0,0,0,0,1,0,1687</v>
      </c>
    </row>
    <row r="1946" spans="1:57" ht="13.2" x14ac:dyDescent="0.25">
      <c r="A1946" s="8">
        <v>329</v>
      </c>
      <c r="B1946" s="1">
        <v>82347</v>
      </c>
      <c r="C1946" s="8" t="str">
        <f t="shared" si="575"/>
        <v>High income</v>
      </c>
      <c r="D1946" s="31">
        <v>1920</v>
      </c>
      <c r="E1946" s="34" t="str">
        <f t="shared" si="576"/>
        <v>High spender</v>
      </c>
      <c r="F1946" s="10">
        <f t="shared" si="570"/>
        <v>2.3315967794819484E-2</v>
      </c>
      <c r="G1946" s="1">
        <v>0</v>
      </c>
      <c r="H1946" s="1">
        <v>0</v>
      </c>
      <c r="I1946" s="1">
        <v>38</v>
      </c>
      <c r="J1946" s="1">
        <v>556</v>
      </c>
      <c r="K1946" s="1">
        <v>54</v>
      </c>
      <c r="L1946" s="1">
        <v>845</v>
      </c>
      <c r="M1946" s="1">
        <v>202</v>
      </c>
      <c r="N1946" s="1">
        <v>133</v>
      </c>
      <c r="O1946" s="1">
        <v>63</v>
      </c>
      <c r="P1946" s="8">
        <f t="shared" si="577"/>
        <v>1853</v>
      </c>
      <c r="Q1946" s="10">
        <f t="shared" si="578"/>
        <v>0.30005396654074473</v>
      </c>
      <c r="R1946" s="10">
        <f t="shared" si="579"/>
        <v>2.9141932002158661E-2</v>
      </c>
      <c r="S1946" s="10">
        <f t="shared" si="580"/>
        <v>0.45601726929303832</v>
      </c>
      <c r="T1946" s="10">
        <f t="shared" si="581"/>
        <v>0.1090124123043713</v>
      </c>
      <c r="U1946" s="10">
        <f t="shared" si="582"/>
        <v>7.1775499190501885E-2</v>
      </c>
      <c r="V1946" s="10">
        <f t="shared" si="583"/>
        <v>3.3998920669185105E-2</v>
      </c>
      <c r="W1946" s="1">
        <v>1</v>
      </c>
      <c r="X1946" s="1">
        <v>7</v>
      </c>
      <c r="Y1946" s="1">
        <v>7</v>
      </c>
      <c r="Z1946" s="1">
        <v>10</v>
      </c>
      <c r="AA1946" s="8">
        <f t="shared" si="584"/>
        <v>25</v>
      </c>
      <c r="AB1946" s="10">
        <f t="shared" si="585"/>
        <v>0.04</v>
      </c>
      <c r="AC1946" s="10">
        <f t="shared" si="586"/>
        <v>0.28000000000000003</v>
      </c>
      <c r="AD1946" s="10">
        <f t="shared" si="587"/>
        <v>0.28000000000000003</v>
      </c>
      <c r="AE1946" s="10">
        <f t="shared" si="588"/>
        <v>0.4</v>
      </c>
      <c r="AF1946" s="1">
        <v>3</v>
      </c>
      <c r="AG1946" s="1">
        <v>1</v>
      </c>
      <c r="AH1946" s="1">
        <v>0</v>
      </c>
      <c r="AI1946" s="1">
        <v>1</v>
      </c>
      <c r="AJ1946" s="1">
        <v>0</v>
      </c>
      <c r="AK1946" s="1">
        <v>0</v>
      </c>
      <c r="AL1946" s="1">
        <v>0</v>
      </c>
      <c r="AM1946" s="1">
        <v>1</v>
      </c>
      <c r="AN1946" s="1">
        <v>63</v>
      </c>
      <c r="AO1946" s="20" t="str">
        <f t="shared" si="571"/>
        <v>50-65</v>
      </c>
      <c r="AP1946" s="1">
        <v>2759</v>
      </c>
      <c r="AQ1946" s="1">
        <v>0</v>
      </c>
      <c r="AR1946" s="1">
        <v>1</v>
      </c>
      <c r="AS1946" s="1">
        <v>0</v>
      </c>
      <c r="AT1946" s="1">
        <v>0</v>
      </c>
      <c r="AU1946" s="1">
        <v>0</v>
      </c>
      <c r="AV1946" s="1">
        <v>1</v>
      </c>
      <c r="AW1946" s="1">
        <v>0</v>
      </c>
      <c r="AX1946" s="1">
        <v>0</v>
      </c>
      <c r="AY1946" s="1">
        <v>0</v>
      </c>
      <c r="AZ1946" s="1">
        <v>1727</v>
      </c>
      <c r="BA1946" s="23">
        <v>42090</v>
      </c>
      <c r="BB1946" s="25">
        <f t="shared" si="572"/>
        <v>3</v>
      </c>
      <c r="BC1946" s="25" t="str">
        <f t="shared" si="573"/>
        <v>March</v>
      </c>
      <c r="BD1946" s="25">
        <v>1</v>
      </c>
      <c r="BE1946" t="str">
        <f t="shared" si="574"/>
        <v>329,82347,High income,1920,High spender,0.0233159677948195,0,0,38,556,54,845,202,133,63,1853,0.300053966540745,0.0291419320021587,0.456017269293038,0.109012412304371,0.0717754991905019,0.0339989206691851,1,7,7,10,25,0.04,0.28,0.28,0.4,3,1,0,1,0,0,0,1,63,50-65,2759,0,1,0,0,0,1,0,0,0,1727</v>
      </c>
    </row>
    <row r="1947" spans="1:57" ht="13.2" x14ac:dyDescent="0.25">
      <c r="A1947" s="8">
        <v>330</v>
      </c>
      <c r="B1947" s="1">
        <v>82347</v>
      </c>
      <c r="C1947" s="8" t="str">
        <f t="shared" si="575"/>
        <v>High income</v>
      </c>
      <c r="D1947" s="31">
        <v>1357</v>
      </c>
      <c r="E1947" s="34" t="str">
        <f t="shared" si="576"/>
        <v>High spender</v>
      </c>
      <c r="F1947" s="10">
        <f t="shared" si="570"/>
        <v>1.6479045988317727E-2</v>
      </c>
      <c r="G1947" s="1">
        <v>0</v>
      </c>
      <c r="H1947" s="1">
        <v>0</v>
      </c>
      <c r="I1947" s="1">
        <v>38</v>
      </c>
      <c r="J1947" s="1">
        <v>556</v>
      </c>
      <c r="K1947" s="1">
        <v>54</v>
      </c>
      <c r="L1947" s="1">
        <v>845</v>
      </c>
      <c r="M1947" s="1">
        <v>202</v>
      </c>
      <c r="N1947" s="1">
        <v>133</v>
      </c>
      <c r="O1947" s="1">
        <v>63</v>
      </c>
      <c r="P1947" s="8">
        <f t="shared" si="577"/>
        <v>1853</v>
      </c>
      <c r="Q1947" s="10">
        <f t="shared" si="578"/>
        <v>0.30005396654074473</v>
      </c>
      <c r="R1947" s="10">
        <f t="shared" si="579"/>
        <v>2.9141932002158661E-2</v>
      </c>
      <c r="S1947" s="10">
        <f t="shared" si="580"/>
        <v>0.45601726929303832</v>
      </c>
      <c r="T1947" s="10">
        <f t="shared" si="581"/>
        <v>0.1090124123043713</v>
      </c>
      <c r="U1947" s="10">
        <f t="shared" si="582"/>
        <v>7.1775499190501885E-2</v>
      </c>
      <c r="V1947" s="10">
        <f t="shared" si="583"/>
        <v>3.3998920669185105E-2</v>
      </c>
      <c r="W1947" s="1">
        <v>1</v>
      </c>
      <c r="X1947" s="1">
        <v>7</v>
      </c>
      <c r="Y1947" s="1">
        <v>7</v>
      </c>
      <c r="Z1947" s="1">
        <v>10</v>
      </c>
      <c r="AA1947" s="8">
        <f t="shared" si="584"/>
        <v>25</v>
      </c>
      <c r="AB1947" s="10">
        <f t="shared" si="585"/>
        <v>0.04</v>
      </c>
      <c r="AC1947" s="10">
        <f t="shared" si="586"/>
        <v>0.28000000000000003</v>
      </c>
      <c r="AD1947" s="10">
        <f t="shared" si="587"/>
        <v>0.28000000000000003</v>
      </c>
      <c r="AE1947" s="10">
        <f t="shared" si="588"/>
        <v>0.4</v>
      </c>
      <c r="AF1947" s="1">
        <v>3</v>
      </c>
      <c r="AG1947" s="1">
        <v>1</v>
      </c>
      <c r="AH1947" s="1">
        <v>0</v>
      </c>
      <c r="AI1947" s="1">
        <v>1</v>
      </c>
      <c r="AJ1947" s="1">
        <v>0</v>
      </c>
      <c r="AK1947" s="1">
        <v>0</v>
      </c>
      <c r="AL1947" s="1">
        <v>0</v>
      </c>
      <c r="AM1947" s="1">
        <v>0</v>
      </c>
      <c r="AN1947" s="1">
        <v>63</v>
      </c>
      <c r="AO1947" s="20" t="str">
        <f t="shared" si="571"/>
        <v>50-65</v>
      </c>
      <c r="AP1947" s="1">
        <v>2759</v>
      </c>
      <c r="AQ1947" s="1">
        <v>0</v>
      </c>
      <c r="AR1947" s="1">
        <v>1</v>
      </c>
      <c r="AS1947" s="1">
        <v>0</v>
      </c>
      <c r="AT1947" s="1">
        <v>0</v>
      </c>
      <c r="AU1947" s="1">
        <v>0</v>
      </c>
      <c r="AV1947" s="1">
        <v>1</v>
      </c>
      <c r="AW1947" s="1">
        <v>0</v>
      </c>
      <c r="AX1947" s="1">
        <v>0</v>
      </c>
      <c r="AY1947" s="1">
        <v>0</v>
      </c>
      <c r="AZ1947" s="1">
        <v>1727</v>
      </c>
      <c r="BA1947" s="23">
        <v>42090</v>
      </c>
      <c r="BB1947" s="25">
        <f t="shared" si="572"/>
        <v>3</v>
      </c>
      <c r="BC1947" s="25" t="str">
        <f t="shared" si="573"/>
        <v>March</v>
      </c>
      <c r="BD1947" s="25">
        <v>1</v>
      </c>
      <c r="BE1947" t="str">
        <f t="shared" si="574"/>
        <v>330,82347,High income,1357,High spender,0.0164790459883177,0,0,38,556,54,845,202,133,63,1853,0.300053966540745,0.0291419320021587,0.456017269293038,0.109012412304371,0.0717754991905019,0.0339989206691851,1,7,7,10,25,0.04,0.28,0.28,0.4,3,1,0,1,0,0,0,0,63,50-65,2759,0,1,0,0,0,1,0,0,0,1727</v>
      </c>
    </row>
    <row r="1948" spans="1:57" ht="13.2" x14ac:dyDescent="0.25">
      <c r="A1948" s="8">
        <v>897</v>
      </c>
      <c r="B1948" s="1">
        <v>76412</v>
      </c>
      <c r="C1948" s="8" t="str">
        <f t="shared" si="575"/>
        <v>High income</v>
      </c>
      <c r="D1948" s="31">
        <v>305</v>
      </c>
      <c r="E1948" s="34" t="str">
        <f t="shared" si="576"/>
        <v>Low spender</v>
      </c>
      <c r="F1948" s="10">
        <f t="shared" si="570"/>
        <v>3.9915196565984403E-3</v>
      </c>
      <c r="G1948" s="1">
        <v>0</v>
      </c>
      <c r="H1948" s="1">
        <v>0</v>
      </c>
      <c r="I1948" s="1">
        <v>15</v>
      </c>
      <c r="J1948" s="1">
        <v>840</v>
      </c>
      <c r="K1948" s="1">
        <v>53</v>
      </c>
      <c r="L1948" s="1">
        <v>804</v>
      </c>
      <c r="M1948" s="1">
        <v>23</v>
      </c>
      <c r="N1948" s="1">
        <v>71</v>
      </c>
      <c r="O1948" s="1">
        <v>17</v>
      </c>
      <c r="P1948" s="8">
        <f t="shared" si="577"/>
        <v>1808</v>
      </c>
      <c r="Q1948" s="10">
        <f t="shared" si="578"/>
        <v>0.46460176991150443</v>
      </c>
      <c r="R1948" s="10">
        <f t="shared" si="579"/>
        <v>2.9314159292035399E-2</v>
      </c>
      <c r="S1948" s="10">
        <f t="shared" si="580"/>
        <v>0.44469026548672569</v>
      </c>
      <c r="T1948" s="10">
        <f t="shared" si="581"/>
        <v>1.2721238938053098E-2</v>
      </c>
      <c r="U1948" s="10">
        <f t="shared" si="582"/>
        <v>3.9269911504424777E-2</v>
      </c>
      <c r="V1948" s="10">
        <f t="shared" si="583"/>
        <v>9.4026548672566379E-3</v>
      </c>
      <c r="W1948" s="1">
        <v>1</v>
      </c>
      <c r="X1948" s="1">
        <v>5</v>
      </c>
      <c r="Y1948" s="1">
        <v>4</v>
      </c>
      <c r="Z1948" s="1">
        <v>8</v>
      </c>
      <c r="AA1948" s="8">
        <f t="shared" si="584"/>
        <v>18</v>
      </c>
      <c r="AB1948" s="10">
        <f t="shared" si="585"/>
        <v>5.5555555555555552E-2</v>
      </c>
      <c r="AC1948" s="10">
        <f t="shared" si="586"/>
        <v>0.27777777777777779</v>
      </c>
      <c r="AD1948" s="10">
        <f t="shared" si="587"/>
        <v>0.22222222222222221</v>
      </c>
      <c r="AE1948" s="10">
        <f t="shared" si="588"/>
        <v>0.44444444444444442</v>
      </c>
      <c r="AF1948" s="1">
        <v>3</v>
      </c>
      <c r="AG1948" s="1">
        <v>1</v>
      </c>
      <c r="AH1948" s="1">
        <v>0</v>
      </c>
      <c r="AI1948" s="1">
        <v>0</v>
      </c>
      <c r="AJ1948" s="1">
        <v>0</v>
      </c>
      <c r="AK1948" s="1">
        <v>1</v>
      </c>
      <c r="AL1948" s="1">
        <v>0</v>
      </c>
      <c r="AM1948" s="1">
        <v>1</v>
      </c>
      <c r="AN1948" s="1">
        <v>40</v>
      </c>
      <c r="AO1948" s="20" t="str">
        <f t="shared" si="571"/>
        <v>36-50</v>
      </c>
      <c r="AP1948" s="1">
        <v>2579</v>
      </c>
      <c r="AQ1948" s="1">
        <v>0</v>
      </c>
      <c r="AR1948" s="1">
        <v>0</v>
      </c>
      <c r="AS1948" s="1">
        <v>1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1</v>
      </c>
      <c r="AZ1948" s="1">
        <v>1774</v>
      </c>
      <c r="BA1948" s="23">
        <v>42270</v>
      </c>
      <c r="BB1948" s="25">
        <f t="shared" si="572"/>
        <v>9</v>
      </c>
      <c r="BC1948" s="25" t="str">
        <f t="shared" si="573"/>
        <v>September</v>
      </c>
      <c r="BD1948" s="25">
        <v>1</v>
      </c>
      <c r="BE1948" t="str">
        <f t="shared" si="574"/>
        <v>897,76412,High income,305,Low spender,0.00399151965659844,0,0,15,840,53,804,23,71,17,1808,0.464601769911504,0.0293141592920354,0.444690265486726,0.0127212389380531,0.0392699115044248,0.00940265486725664,1,5,4,8,18,0.0555555555555556,0.277777777777778,0.222222222222222,0.444444444444444,3,1,0,0,0,1,0,1,40,36-50,2579,0,0,1,0,0,0,0,0,1,1774</v>
      </c>
    </row>
    <row r="1949" spans="1:57" ht="13.2" x14ac:dyDescent="0.25">
      <c r="A1949" s="8">
        <v>284</v>
      </c>
      <c r="B1949" s="1">
        <v>78427</v>
      </c>
      <c r="C1949" s="8" t="str">
        <f t="shared" si="575"/>
        <v>High income</v>
      </c>
      <c r="D1949" s="31">
        <v>837</v>
      </c>
      <c r="E1949" s="34" t="str">
        <f t="shared" si="576"/>
        <v>High spender</v>
      </c>
      <c r="F1949" s="10">
        <f t="shared" si="570"/>
        <v>1.0672344983232815E-2</v>
      </c>
      <c r="G1949" s="1">
        <v>0</v>
      </c>
      <c r="H1949" s="1">
        <v>0</v>
      </c>
      <c r="I1949" s="1">
        <v>36</v>
      </c>
      <c r="J1949" s="1">
        <v>972</v>
      </c>
      <c r="K1949" s="1">
        <v>19</v>
      </c>
      <c r="L1949" s="1">
        <v>595</v>
      </c>
      <c r="M1949" s="1">
        <v>180</v>
      </c>
      <c r="N1949" s="1">
        <v>26</v>
      </c>
      <c r="O1949" s="1">
        <v>138</v>
      </c>
      <c r="P1949" s="8">
        <f t="shared" si="577"/>
        <v>1930</v>
      </c>
      <c r="Q1949" s="10">
        <f t="shared" si="578"/>
        <v>0.50362694300518129</v>
      </c>
      <c r="R1949" s="10">
        <f t="shared" si="579"/>
        <v>9.8445595854922286E-3</v>
      </c>
      <c r="S1949" s="10">
        <f t="shared" si="580"/>
        <v>0.30829015544041449</v>
      </c>
      <c r="T1949" s="10">
        <f t="shared" si="581"/>
        <v>9.3264248704663211E-2</v>
      </c>
      <c r="U1949" s="10">
        <f t="shared" si="582"/>
        <v>1.3471502590673576E-2</v>
      </c>
      <c r="V1949" s="10">
        <f t="shared" si="583"/>
        <v>7.1502590673575131E-2</v>
      </c>
      <c r="W1949" s="1">
        <v>3</v>
      </c>
      <c r="X1949" s="1">
        <v>3</v>
      </c>
      <c r="Y1949" s="1">
        <v>7</v>
      </c>
      <c r="Z1949" s="1">
        <v>10</v>
      </c>
      <c r="AA1949" s="8">
        <f t="shared" si="584"/>
        <v>23</v>
      </c>
      <c r="AB1949" s="10">
        <f t="shared" si="585"/>
        <v>0.13043478260869565</v>
      </c>
      <c r="AC1949" s="10">
        <f t="shared" si="586"/>
        <v>0.13043478260869565</v>
      </c>
      <c r="AD1949" s="10">
        <f t="shared" si="587"/>
        <v>0.30434782608695654</v>
      </c>
      <c r="AE1949" s="10">
        <f t="shared" si="588"/>
        <v>0.43478260869565216</v>
      </c>
      <c r="AF1949" s="1">
        <v>3</v>
      </c>
      <c r="AG1949" s="1">
        <v>1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1</v>
      </c>
      <c r="AN1949" s="1">
        <v>72</v>
      </c>
      <c r="AO1949" s="20" t="str">
        <f t="shared" si="571"/>
        <v>66+</v>
      </c>
      <c r="AP1949" s="1">
        <v>2772</v>
      </c>
      <c r="AQ1949" s="1">
        <v>0</v>
      </c>
      <c r="AR1949" s="1">
        <v>0</v>
      </c>
      <c r="AS1949" s="1">
        <v>0</v>
      </c>
      <c r="AT1949" s="1">
        <v>0</v>
      </c>
      <c r="AU1949" s="1">
        <v>1</v>
      </c>
      <c r="AV1949" s="1">
        <v>0</v>
      </c>
      <c r="AW1949" s="1">
        <v>0</v>
      </c>
      <c r="AX1949" s="1">
        <v>1</v>
      </c>
      <c r="AY1949" s="1">
        <v>0</v>
      </c>
      <c r="AZ1949" s="1">
        <v>1654</v>
      </c>
      <c r="BA1949" s="23">
        <v>42077</v>
      </c>
      <c r="BB1949" s="25">
        <f t="shared" si="572"/>
        <v>3</v>
      </c>
      <c r="BC1949" s="25" t="str">
        <f t="shared" si="573"/>
        <v>March</v>
      </c>
      <c r="BD1949" s="25">
        <v>1</v>
      </c>
      <c r="BE1949" t="str">
        <f t="shared" si="574"/>
        <v>284,78427,High income,837,High spender,0.0106723449832328,0,0,36,972,19,595,180,26,138,1930,0.503626943005181,0.00984455958549223,0.308290155440414,0.0932642487046632,0.0134715025906736,0.0715025906735751,3,3,7,10,23,0.130434782608696,0.130434782608696,0.304347826086957,0.434782608695652,3,1,0,0,0,0,0,1,72,66+,2772,0,0,0,0,1,0,0,1,0,1654</v>
      </c>
    </row>
    <row r="1950" spans="1:57" ht="13.2" x14ac:dyDescent="0.25">
      <c r="A1950" s="8">
        <v>960</v>
      </c>
      <c r="B1950" s="1">
        <v>67536</v>
      </c>
      <c r="C1950" s="8" t="str">
        <f t="shared" si="575"/>
        <v>High income</v>
      </c>
      <c r="D1950" s="31">
        <v>44</v>
      </c>
      <c r="E1950" s="34" t="str">
        <f t="shared" si="576"/>
        <v>Low spender</v>
      </c>
      <c r="F1950" s="10">
        <f t="shared" si="570"/>
        <v>6.5150438284766645E-4</v>
      </c>
      <c r="G1950" s="1">
        <v>0</v>
      </c>
      <c r="H1950" s="1">
        <v>1</v>
      </c>
      <c r="I1950" s="1">
        <v>45</v>
      </c>
      <c r="J1950" s="1">
        <v>1253</v>
      </c>
      <c r="K1950" s="1">
        <v>0</v>
      </c>
      <c r="L1950" s="1">
        <v>447</v>
      </c>
      <c r="M1950" s="1">
        <v>23</v>
      </c>
      <c r="N1950" s="1">
        <v>71</v>
      </c>
      <c r="O1950" s="1">
        <v>35</v>
      </c>
      <c r="P1950" s="8">
        <f t="shared" si="577"/>
        <v>1829</v>
      </c>
      <c r="Q1950" s="10">
        <f t="shared" si="578"/>
        <v>0.68507381082558771</v>
      </c>
      <c r="R1950" s="10">
        <f t="shared" si="579"/>
        <v>0</v>
      </c>
      <c r="S1950" s="10">
        <f t="shared" si="580"/>
        <v>0.24439584472389284</v>
      </c>
      <c r="T1950" s="10">
        <f t="shared" si="581"/>
        <v>1.2575177692728267E-2</v>
      </c>
      <c r="U1950" s="10">
        <f t="shared" si="582"/>
        <v>3.8819026790595956E-2</v>
      </c>
      <c r="V1950" s="10">
        <f t="shared" si="583"/>
        <v>1.9136139967195188E-2</v>
      </c>
      <c r="W1950" s="1">
        <v>3</v>
      </c>
      <c r="X1950" s="1">
        <v>11</v>
      </c>
      <c r="Y1950" s="1">
        <v>5</v>
      </c>
      <c r="Z1950" s="1">
        <v>11</v>
      </c>
      <c r="AA1950" s="8">
        <f t="shared" si="584"/>
        <v>30</v>
      </c>
      <c r="AB1950" s="10">
        <f t="shared" si="585"/>
        <v>0.1</v>
      </c>
      <c r="AC1950" s="10">
        <f t="shared" si="586"/>
        <v>0.36666666666666664</v>
      </c>
      <c r="AD1950" s="10">
        <f t="shared" si="587"/>
        <v>0.16666666666666666</v>
      </c>
      <c r="AE1950" s="10">
        <f t="shared" si="588"/>
        <v>0.36666666666666664</v>
      </c>
      <c r="AF1950" s="1">
        <v>8</v>
      </c>
      <c r="AG1950" s="1">
        <v>1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50</v>
      </c>
      <c r="AO1950" s="20" t="str">
        <f t="shared" si="571"/>
        <v>36-50</v>
      </c>
      <c r="AP1950" s="1">
        <v>2562</v>
      </c>
      <c r="AQ1950" s="1">
        <v>0</v>
      </c>
      <c r="AR1950" s="1">
        <v>1</v>
      </c>
      <c r="AS1950" s="1">
        <v>0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1</v>
      </c>
      <c r="AZ1950" s="1">
        <v>1759</v>
      </c>
      <c r="BA1950" s="23">
        <v>42287</v>
      </c>
      <c r="BB1950" s="25">
        <f t="shared" si="572"/>
        <v>10</v>
      </c>
      <c r="BC1950" s="25" t="str">
        <f t="shared" si="573"/>
        <v>October</v>
      </c>
      <c r="BD1950" s="25">
        <v>1</v>
      </c>
      <c r="BE1950" t="str">
        <f t="shared" si="574"/>
        <v>960,67536,High income,44,Low spender,0.000651504382847666,0,1,45,1253,0,447,23,71,35,1829,0.685073810825588,0,0.244395844723893,0.0125751776927283,0.038819026790596,0.0191361399671952,3,11,5,11,30,0.1,0.366666666666667,0.166666666666667,0.366666666666667,8,1,0,0,0,0,0,0,50,36-50,2562,0,1,0,0,0,0,0,0,1,1759</v>
      </c>
    </row>
    <row r="1951" spans="1:57" ht="13.2" x14ac:dyDescent="0.25">
      <c r="A1951" s="8">
        <v>260</v>
      </c>
      <c r="B1951" s="1">
        <v>70643</v>
      </c>
      <c r="C1951" s="8" t="str">
        <f t="shared" si="575"/>
        <v>High income</v>
      </c>
      <c r="D1951" s="31">
        <v>262</v>
      </c>
      <c r="E1951" s="34" t="str">
        <f t="shared" si="576"/>
        <v>Low spender</v>
      </c>
      <c r="F1951" s="10">
        <f t="shared" si="570"/>
        <v>3.7087892643290913E-3</v>
      </c>
      <c r="G1951" s="1">
        <v>0</v>
      </c>
      <c r="H1951" s="1">
        <v>0</v>
      </c>
      <c r="I1951" s="1">
        <v>66</v>
      </c>
      <c r="J1951" s="1">
        <v>1218</v>
      </c>
      <c r="K1951" s="1">
        <v>107</v>
      </c>
      <c r="L1951" s="1">
        <v>304</v>
      </c>
      <c r="M1951" s="1">
        <v>23</v>
      </c>
      <c r="N1951" s="1">
        <v>143</v>
      </c>
      <c r="O1951" s="1">
        <v>33</v>
      </c>
      <c r="P1951" s="8">
        <f t="shared" si="577"/>
        <v>1828</v>
      </c>
      <c r="Q1951" s="10">
        <f t="shared" si="578"/>
        <v>0.66630196936542674</v>
      </c>
      <c r="R1951" s="10">
        <f t="shared" si="579"/>
        <v>5.8533916849015315E-2</v>
      </c>
      <c r="S1951" s="10">
        <f t="shared" si="580"/>
        <v>0.16630196936542668</v>
      </c>
      <c r="T1951" s="10">
        <f t="shared" si="581"/>
        <v>1.2582056892778994E-2</v>
      </c>
      <c r="U1951" s="10">
        <f t="shared" si="582"/>
        <v>7.822757111597374E-2</v>
      </c>
      <c r="V1951" s="10">
        <f t="shared" si="583"/>
        <v>1.8052516411378557E-2</v>
      </c>
      <c r="W1951" s="1">
        <v>1</v>
      </c>
      <c r="X1951" s="1">
        <v>5</v>
      </c>
      <c r="Y1951" s="1">
        <v>8</v>
      </c>
      <c r="Z1951" s="1">
        <v>4</v>
      </c>
      <c r="AA1951" s="8">
        <f t="shared" si="584"/>
        <v>18</v>
      </c>
      <c r="AB1951" s="10">
        <f t="shared" si="585"/>
        <v>5.5555555555555552E-2</v>
      </c>
      <c r="AC1951" s="10">
        <f t="shared" si="586"/>
        <v>0.27777777777777779</v>
      </c>
      <c r="AD1951" s="10">
        <f t="shared" si="587"/>
        <v>0.44444444444444442</v>
      </c>
      <c r="AE1951" s="10">
        <f t="shared" si="588"/>
        <v>0.22222222222222221</v>
      </c>
      <c r="AF1951" s="1">
        <v>6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1</v>
      </c>
      <c r="AN1951" s="1">
        <v>36</v>
      </c>
      <c r="AO1951" s="20" t="str">
        <f t="shared" si="571"/>
        <v>36-50</v>
      </c>
      <c r="AP1951" s="1">
        <v>2781</v>
      </c>
      <c r="AQ1951" s="1">
        <v>0</v>
      </c>
      <c r="AR1951" s="1">
        <v>1</v>
      </c>
      <c r="AS1951" s="1">
        <v>0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1</v>
      </c>
      <c r="AZ1951" s="1">
        <v>1762</v>
      </c>
      <c r="BA1951" s="23">
        <v>42068</v>
      </c>
      <c r="BB1951" s="25">
        <f t="shared" si="572"/>
        <v>3</v>
      </c>
      <c r="BC1951" s="25" t="str">
        <f t="shared" si="573"/>
        <v>March</v>
      </c>
      <c r="BD1951" s="25">
        <v>1</v>
      </c>
      <c r="BE1951" t="str">
        <f t="shared" si="574"/>
        <v>260,70643,High income,262,Low spender,0.00370878926432909,0,0,66,1218,107,304,23,143,33,1828,0.666301969365427,0.0585339168490153,0.166301969365427,0.012582056892779,0.0782275711159737,0.0180525164113786,1,5,8,4,18,0.0555555555555556,0.277777777777778,0.444444444444444,0.222222222222222,6,0,0,0,0,0,0,1,36,36-50,2781,0,1,0,0,0,0,0,0,1,1762</v>
      </c>
    </row>
    <row r="1952" spans="1:57" ht="13.2" x14ac:dyDescent="0.25">
      <c r="A1952" s="8">
        <v>2013</v>
      </c>
      <c r="B1952" s="1">
        <v>81574</v>
      </c>
      <c r="C1952" s="8" t="str">
        <f t="shared" si="575"/>
        <v>High income</v>
      </c>
      <c r="D1952" s="31">
        <v>694</v>
      </c>
      <c r="E1952" s="34" t="str">
        <f t="shared" si="576"/>
        <v>High spender</v>
      </c>
      <c r="F1952" s="10">
        <f t="shared" si="570"/>
        <v>8.5076127197391323E-3</v>
      </c>
      <c r="G1952" s="1">
        <v>0</v>
      </c>
      <c r="H1952" s="1">
        <v>0</v>
      </c>
      <c r="I1952" s="1">
        <v>89</v>
      </c>
      <c r="J1952" s="1">
        <v>1252</v>
      </c>
      <c r="K1952" s="1">
        <v>0</v>
      </c>
      <c r="L1952" s="1">
        <v>465</v>
      </c>
      <c r="M1952" s="1">
        <v>46</v>
      </c>
      <c r="N1952" s="1">
        <v>35</v>
      </c>
      <c r="O1952" s="1">
        <v>0</v>
      </c>
      <c r="P1952" s="8">
        <f t="shared" si="577"/>
        <v>1798</v>
      </c>
      <c r="Q1952" s="10">
        <f t="shared" si="578"/>
        <v>0.69632925472747498</v>
      </c>
      <c r="R1952" s="10">
        <f t="shared" si="579"/>
        <v>0</v>
      </c>
      <c r="S1952" s="10">
        <f t="shared" si="580"/>
        <v>0.25862068965517243</v>
      </c>
      <c r="T1952" s="10">
        <f t="shared" si="581"/>
        <v>2.5583982202447165E-2</v>
      </c>
      <c r="U1952" s="10">
        <f t="shared" si="582"/>
        <v>1.9466073414905451E-2</v>
      </c>
      <c r="V1952" s="10">
        <f t="shared" si="583"/>
        <v>0</v>
      </c>
      <c r="W1952" s="1">
        <v>1</v>
      </c>
      <c r="X1952" s="1">
        <v>4</v>
      </c>
      <c r="Y1952" s="1">
        <v>5</v>
      </c>
      <c r="Z1952" s="1">
        <v>8</v>
      </c>
      <c r="AA1952" s="8">
        <f t="shared" si="584"/>
        <v>18</v>
      </c>
      <c r="AB1952" s="10">
        <f t="shared" si="585"/>
        <v>5.5555555555555552E-2</v>
      </c>
      <c r="AC1952" s="10">
        <f t="shared" si="586"/>
        <v>0.22222222222222221</v>
      </c>
      <c r="AD1952" s="10">
        <f t="shared" si="587"/>
        <v>0.27777777777777779</v>
      </c>
      <c r="AE1952" s="10">
        <f t="shared" si="588"/>
        <v>0.44444444444444442</v>
      </c>
      <c r="AF1952" s="1">
        <v>1</v>
      </c>
      <c r="AG1952" s="1">
        <v>0</v>
      </c>
      <c r="AH1952" s="1">
        <v>0</v>
      </c>
      <c r="AI1952" s="1">
        <v>0</v>
      </c>
      <c r="AJ1952" s="1">
        <v>1</v>
      </c>
      <c r="AK1952" s="1">
        <v>1</v>
      </c>
      <c r="AL1952" s="1">
        <v>0</v>
      </c>
      <c r="AM1952" s="1">
        <v>0</v>
      </c>
      <c r="AN1952" s="1">
        <v>73</v>
      </c>
      <c r="AO1952" s="20" t="str">
        <f t="shared" si="571"/>
        <v>66+</v>
      </c>
      <c r="AP1952" s="1">
        <v>2221</v>
      </c>
      <c r="AQ1952" s="1">
        <v>0</v>
      </c>
      <c r="AR1952" s="1">
        <v>0</v>
      </c>
      <c r="AS1952" s="1">
        <v>0</v>
      </c>
      <c r="AT1952" s="1">
        <v>1</v>
      </c>
      <c r="AU1952" s="1">
        <v>0</v>
      </c>
      <c r="AV1952" s="1">
        <v>0</v>
      </c>
      <c r="AW1952" s="1">
        <v>0</v>
      </c>
      <c r="AX1952" s="1">
        <v>0</v>
      </c>
      <c r="AY1952" s="1">
        <v>1</v>
      </c>
      <c r="AZ1952" s="1">
        <v>1798</v>
      </c>
      <c r="BA1952" s="23">
        <v>42628</v>
      </c>
      <c r="BB1952" s="25">
        <f t="shared" si="572"/>
        <v>9</v>
      </c>
      <c r="BC1952" s="25" t="str">
        <f t="shared" si="573"/>
        <v>September</v>
      </c>
      <c r="BD1952" s="25">
        <v>1</v>
      </c>
      <c r="BE1952" t="str">
        <f t="shared" si="574"/>
        <v>2013,81574,High income,694,High spender,0.00850761271973913,0,0,89,1252,0,465,46,35,0,1798,0.696329254727475,0,0.258620689655172,0.0255839822024472,0.0194660734149055,0,1,4,5,8,18,0.0555555555555556,0.222222222222222,0.277777777777778,0.444444444444444,1,0,0,0,1,1,0,0,73,66+,2221,0,0,0,1,0,0,0,0,1,1798</v>
      </c>
    </row>
    <row r="1953" spans="1:57" ht="13.2" x14ac:dyDescent="0.25">
      <c r="A1953" s="8">
        <v>857</v>
      </c>
      <c r="B1953" s="1">
        <v>78642</v>
      </c>
      <c r="C1953" s="8" t="str">
        <f t="shared" si="575"/>
        <v>High income</v>
      </c>
      <c r="D1953" s="31">
        <v>306</v>
      </c>
      <c r="E1953" s="34" t="str">
        <f t="shared" si="576"/>
        <v>Low spender</v>
      </c>
      <c r="F1953" s="10">
        <f t="shared" si="570"/>
        <v>3.8910505836575876E-3</v>
      </c>
      <c r="G1953" s="1">
        <v>0</v>
      </c>
      <c r="H1953" s="1">
        <v>1</v>
      </c>
      <c r="I1953" s="1">
        <v>83</v>
      </c>
      <c r="J1953" s="1">
        <v>1396</v>
      </c>
      <c r="K1953" s="1">
        <v>0</v>
      </c>
      <c r="L1953" s="1">
        <v>322</v>
      </c>
      <c r="M1953" s="1">
        <v>46</v>
      </c>
      <c r="N1953" s="1">
        <v>35</v>
      </c>
      <c r="O1953" s="1">
        <v>17</v>
      </c>
      <c r="P1953" s="8">
        <f t="shared" si="577"/>
        <v>1816</v>
      </c>
      <c r="Q1953" s="10">
        <f t="shared" si="578"/>
        <v>0.7687224669603524</v>
      </c>
      <c r="R1953" s="10">
        <f t="shared" si="579"/>
        <v>0</v>
      </c>
      <c r="S1953" s="10">
        <f t="shared" si="580"/>
        <v>0.17731277533039647</v>
      </c>
      <c r="T1953" s="10">
        <f t="shared" si="581"/>
        <v>2.5330396475770924E-2</v>
      </c>
      <c r="U1953" s="10">
        <f t="shared" si="582"/>
        <v>1.9273127753303965E-2</v>
      </c>
      <c r="V1953" s="10">
        <f t="shared" si="583"/>
        <v>9.3612334801762113E-3</v>
      </c>
      <c r="W1953" s="1">
        <v>1</v>
      </c>
      <c r="X1953" s="1">
        <v>4</v>
      </c>
      <c r="Y1953" s="1">
        <v>9</v>
      </c>
      <c r="Z1953" s="1">
        <v>4</v>
      </c>
      <c r="AA1953" s="8">
        <f t="shared" si="584"/>
        <v>18</v>
      </c>
      <c r="AB1953" s="10">
        <f t="shared" si="585"/>
        <v>5.5555555555555552E-2</v>
      </c>
      <c r="AC1953" s="10">
        <f t="shared" si="586"/>
        <v>0.22222222222222221</v>
      </c>
      <c r="AD1953" s="10">
        <f t="shared" si="587"/>
        <v>0.5</v>
      </c>
      <c r="AE1953" s="10">
        <f t="shared" si="588"/>
        <v>0.22222222222222221</v>
      </c>
      <c r="AF1953" s="1">
        <v>6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49</v>
      </c>
      <c r="AO1953" s="20" t="str">
        <f t="shared" si="571"/>
        <v>36-50</v>
      </c>
      <c r="AP1953" s="1">
        <v>2593</v>
      </c>
      <c r="AQ1953" s="1">
        <v>0</v>
      </c>
      <c r="AR1953" s="1">
        <v>0</v>
      </c>
      <c r="AS1953" s="1">
        <v>0</v>
      </c>
      <c r="AT1953" s="1">
        <v>1</v>
      </c>
      <c r="AU1953" s="1">
        <v>0</v>
      </c>
      <c r="AV1953" s="1">
        <v>0</v>
      </c>
      <c r="AW1953" s="1">
        <v>0</v>
      </c>
      <c r="AX1953" s="1">
        <v>0</v>
      </c>
      <c r="AY1953" s="1">
        <v>1</v>
      </c>
      <c r="AZ1953" s="1">
        <v>1782</v>
      </c>
      <c r="BA1953" s="23">
        <v>42256</v>
      </c>
      <c r="BB1953" s="25">
        <f t="shared" si="572"/>
        <v>9</v>
      </c>
      <c r="BC1953" s="25" t="str">
        <f t="shared" si="573"/>
        <v>September</v>
      </c>
      <c r="BD1953" s="25">
        <v>1</v>
      </c>
      <c r="BE1953" t="str">
        <f t="shared" si="574"/>
        <v>857,78642,High income,306,Low spender,0.00389105058365759,0,1,83,1396,0,322,46,35,17,1816,0.768722466960352,0,0.177312775330396,0.0253303964757709,0.019273127753304,0.00936123348017621,1,4,9,4,18,0.0555555555555556,0.222222222222222,0.5,0.222222222222222,6,0,0,0,0,0,0,0,49,36-50,2593,0,0,0,1,0,0,0,0,1,1782</v>
      </c>
    </row>
    <row r="1954" spans="1:57" ht="13.2" x14ac:dyDescent="0.25">
      <c r="A1954" s="8">
        <v>532</v>
      </c>
      <c r="B1954" s="1">
        <v>76998</v>
      </c>
      <c r="C1954" s="8" t="str">
        <f t="shared" si="575"/>
        <v>High income</v>
      </c>
      <c r="D1954" s="31">
        <v>835</v>
      </c>
      <c r="E1954" s="34" t="str">
        <f t="shared" si="576"/>
        <v>High spender</v>
      </c>
      <c r="F1954" s="10">
        <f t="shared" si="570"/>
        <v>1.0844437517857606E-2</v>
      </c>
      <c r="G1954" s="1">
        <v>0</v>
      </c>
      <c r="H1954" s="1">
        <v>1</v>
      </c>
      <c r="I1954" s="1">
        <v>85</v>
      </c>
      <c r="J1954" s="1">
        <v>1449</v>
      </c>
      <c r="K1954" s="1">
        <v>89</v>
      </c>
      <c r="L1954" s="1">
        <v>161</v>
      </c>
      <c r="M1954" s="1">
        <v>69</v>
      </c>
      <c r="N1954" s="1">
        <v>35</v>
      </c>
      <c r="O1954" s="1">
        <v>107</v>
      </c>
      <c r="P1954" s="8">
        <f t="shared" si="577"/>
        <v>1910</v>
      </c>
      <c r="Q1954" s="10">
        <f t="shared" si="578"/>
        <v>0.75863874345549742</v>
      </c>
      <c r="R1954" s="10">
        <f t="shared" si="579"/>
        <v>4.6596858638743459E-2</v>
      </c>
      <c r="S1954" s="10">
        <f t="shared" si="580"/>
        <v>8.429319371727749E-2</v>
      </c>
      <c r="T1954" s="10">
        <f t="shared" si="581"/>
        <v>3.6125654450261779E-2</v>
      </c>
      <c r="U1954" s="10">
        <f t="shared" si="582"/>
        <v>1.832460732984293E-2</v>
      </c>
      <c r="V1954" s="10">
        <f t="shared" si="583"/>
        <v>5.6020942408376961E-2</v>
      </c>
      <c r="W1954" s="1">
        <v>2</v>
      </c>
      <c r="X1954" s="1">
        <v>11</v>
      </c>
      <c r="Y1954" s="1">
        <v>8</v>
      </c>
      <c r="Z1954" s="1">
        <v>8</v>
      </c>
      <c r="AA1954" s="8">
        <f t="shared" si="584"/>
        <v>29</v>
      </c>
      <c r="AB1954" s="10">
        <f t="shared" si="585"/>
        <v>6.8965517241379309E-2</v>
      </c>
      <c r="AC1954" s="10">
        <f t="shared" si="586"/>
        <v>0.37931034482758619</v>
      </c>
      <c r="AD1954" s="10">
        <f t="shared" si="587"/>
        <v>0.27586206896551724</v>
      </c>
      <c r="AE1954" s="10">
        <f t="shared" si="588"/>
        <v>0.27586206896551724</v>
      </c>
      <c r="AF1954" s="1">
        <v>6</v>
      </c>
      <c r="AG1954" s="1">
        <v>0</v>
      </c>
      <c r="AH1954" s="1">
        <v>0</v>
      </c>
      <c r="AI1954" s="1">
        <v>0</v>
      </c>
      <c r="AJ1954" s="1">
        <v>0</v>
      </c>
      <c r="AK1954" s="1">
        <v>1</v>
      </c>
      <c r="AL1954" s="1">
        <v>0</v>
      </c>
      <c r="AM1954" s="1">
        <v>0</v>
      </c>
      <c r="AN1954" s="1">
        <v>65</v>
      </c>
      <c r="AO1954" s="20" t="str">
        <f t="shared" si="571"/>
        <v>50-65</v>
      </c>
      <c r="AP1954" s="1">
        <v>2693</v>
      </c>
      <c r="AQ1954" s="1">
        <v>0</v>
      </c>
      <c r="AR1954" s="1">
        <v>1</v>
      </c>
      <c r="AS1954" s="1">
        <v>0</v>
      </c>
      <c r="AT1954" s="1">
        <v>0</v>
      </c>
      <c r="AU1954" s="1">
        <v>0</v>
      </c>
      <c r="AV1954" s="1">
        <v>0</v>
      </c>
      <c r="AW1954" s="1">
        <v>1</v>
      </c>
      <c r="AX1954" s="1">
        <v>0</v>
      </c>
      <c r="AY1954" s="1">
        <v>0</v>
      </c>
      <c r="AZ1954" s="1">
        <v>1696</v>
      </c>
      <c r="BA1954" s="23">
        <v>42156</v>
      </c>
      <c r="BB1954" s="25">
        <f t="shared" si="572"/>
        <v>6</v>
      </c>
      <c r="BC1954" s="25" t="str">
        <f t="shared" si="573"/>
        <v>June</v>
      </c>
      <c r="BD1954" s="25">
        <v>1</v>
      </c>
      <c r="BE1954" t="str">
        <f t="shared" si="574"/>
        <v>532,76998,High income,835,High spender,0.0108444375178576,0,1,85,1449,89,161,69,35,107,1910,0.758638743455497,0.0465968586387435,0.0842931937172775,0.0361256544502618,0.0183246073298429,0.056020942408377,2,11,8,8,29,0.0689655172413793,0.379310344827586,0.275862068965517,0.275862068965517,6,0,0,0,0,1,0,0,65,50-65,2693,0,1,0,0,0,0,1,0,0,1696</v>
      </c>
    </row>
    <row r="1955" spans="1:57" ht="13.2" x14ac:dyDescent="0.25">
      <c r="A1955" s="8">
        <v>788</v>
      </c>
      <c r="B1955" s="1">
        <v>82333</v>
      </c>
      <c r="C1955" s="8" t="str">
        <f t="shared" si="575"/>
        <v>High income</v>
      </c>
      <c r="D1955" s="31">
        <v>67</v>
      </c>
      <c r="E1955" s="34" t="str">
        <f t="shared" si="576"/>
        <v>Low spender</v>
      </c>
      <c r="F1955" s="10">
        <f t="shared" si="570"/>
        <v>8.137684767954526E-4</v>
      </c>
      <c r="G1955" s="1">
        <v>0</v>
      </c>
      <c r="H1955" s="1">
        <v>0</v>
      </c>
      <c r="I1955" s="1">
        <v>60</v>
      </c>
      <c r="J1955" s="1">
        <v>1311</v>
      </c>
      <c r="K1955" s="1">
        <v>0</v>
      </c>
      <c r="L1955" s="1">
        <v>359</v>
      </c>
      <c r="M1955" s="1">
        <v>46</v>
      </c>
      <c r="N1955" s="1">
        <v>89</v>
      </c>
      <c r="O1955" s="1">
        <v>17</v>
      </c>
      <c r="P1955" s="8">
        <f t="shared" si="577"/>
        <v>1822</v>
      </c>
      <c r="Q1955" s="10">
        <f t="shared" si="578"/>
        <v>0.71953896816684959</v>
      </c>
      <c r="R1955" s="10">
        <f t="shared" si="579"/>
        <v>0</v>
      </c>
      <c r="S1955" s="10">
        <f t="shared" si="580"/>
        <v>0.19703622392974754</v>
      </c>
      <c r="T1955" s="10">
        <f t="shared" si="581"/>
        <v>2.5246981339187707E-2</v>
      </c>
      <c r="U1955" s="10">
        <f t="shared" si="582"/>
        <v>4.8847420417124039E-2</v>
      </c>
      <c r="V1955" s="10">
        <f t="shared" si="583"/>
        <v>9.3304061470911078E-3</v>
      </c>
      <c r="W1955" s="1">
        <v>1</v>
      </c>
      <c r="X1955" s="1">
        <v>4</v>
      </c>
      <c r="Y1955" s="1">
        <v>3</v>
      </c>
      <c r="Z1955" s="1">
        <v>10</v>
      </c>
      <c r="AA1955" s="8">
        <f t="shared" si="584"/>
        <v>18</v>
      </c>
      <c r="AB1955" s="10">
        <f t="shared" si="585"/>
        <v>5.5555555555555552E-2</v>
      </c>
      <c r="AC1955" s="10">
        <f t="shared" si="586"/>
        <v>0.22222222222222221</v>
      </c>
      <c r="AD1955" s="10">
        <f t="shared" si="587"/>
        <v>0.16666666666666666</v>
      </c>
      <c r="AE1955" s="10">
        <f t="shared" si="588"/>
        <v>0.55555555555555558</v>
      </c>
      <c r="AF1955" s="1">
        <v>2</v>
      </c>
      <c r="AG1955" s="1">
        <v>0</v>
      </c>
      <c r="AH1955" s="1">
        <v>0</v>
      </c>
      <c r="AI1955" s="1">
        <v>0</v>
      </c>
      <c r="AJ1955" s="1">
        <v>0</v>
      </c>
      <c r="AK1955" s="1">
        <v>1</v>
      </c>
      <c r="AL1955" s="1">
        <v>0</v>
      </c>
      <c r="AM1955" s="1">
        <v>1</v>
      </c>
      <c r="AN1955" s="1">
        <v>34</v>
      </c>
      <c r="AO1955" s="20" t="str">
        <f t="shared" si="571"/>
        <v>24-35</v>
      </c>
      <c r="AP1955" s="1">
        <v>2615</v>
      </c>
      <c r="AQ1955" s="1">
        <v>0</v>
      </c>
      <c r="AR1955" s="1">
        <v>1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  <c r="AY1955" s="1">
        <v>1</v>
      </c>
      <c r="AZ1955" s="1">
        <v>1788</v>
      </c>
      <c r="BA1955" s="23">
        <v>42234</v>
      </c>
      <c r="BB1955" s="25">
        <f t="shared" si="572"/>
        <v>8</v>
      </c>
      <c r="BC1955" s="25" t="str">
        <f t="shared" si="573"/>
        <v>August</v>
      </c>
      <c r="BD1955" s="25">
        <v>1</v>
      </c>
      <c r="BE1955" t="str">
        <f t="shared" si="574"/>
        <v>788,82333,High income,67,Low spender,0.000813768476795453,0,0,60,1311,0,359,46,89,17,1822,0.71953896816685,0,0.197036223929748,0.0252469813391877,0.048847420417124,0.00933040614709111,1,4,3,10,18,0.0555555555555556,0.222222222222222,0.166666666666667,0.555555555555556,2,0,0,0,0,1,0,1,34,24-35,2615,0,1,0,0,0,0,0,0,1,1788</v>
      </c>
    </row>
    <row r="1956" spans="1:57" ht="13.2" x14ac:dyDescent="0.25">
      <c r="A1956" s="8">
        <v>185</v>
      </c>
      <c r="B1956" s="1">
        <v>70971</v>
      </c>
      <c r="C1956" s="8" t="str">
        <f t="shared" si="575"/>
        <v>High income</v>
      </c>
      <c r="D1956" s="31">
        <v>313</v>
      </c>
      <c r="E1956" s="34" t="str">
        <f t="shared" si="576"/>
        <v>Low spender</v>
      </c>
      <c r="F1956" s="10">
        <f t="shared" si="570"/>
        <v>4.4102520747911116E-3</v>
      </c>
      <c r="G1956" s="1">
        <v>0</v>
      </c>
      <c r="H1956" s="1">
        <v>1</v>
      </c>
      <c r="I1956" s="1">
        <v>28</v>
      </c>
      <c r="J1956" s="1">
        <v>1001</v>
      </c>
      <c r="K1956" s="1">
        <v>17</v>
      </c>
      <c r="L1956" s="1">
        <v>572</v>
      </c>
      <c r="M1956" s="1">
        <v>93</v>
      </c>
      <c r="N1956" s="1">
        <v>125</v>
      </c>
      <c r="O1956" s="1">
        <v>17</v>
      </c>
      <c r="P1956" s="8">
        <f t="shared" si="577"/>
        <v>1825</v>
      </c>
      <c r="Q1956" s="10">
        <f t="shared" si="578"/>
        <v>0.54849315068493154</v>
      </c>
      <c r="R1956" s="10">
        <f t="shared" si="579"/>
        <v>9.3150684931506845E-3</v>
      </c>
      <c r="S1956" s="10">
        <f t="shared" si="580"/>
        <v>0.31342465753424659</v>
      </c>
      <c r="T1956" s="10">
        <f t="shared" si="581"/>
        <v>5.0958904109589039E-2</v>
      </c>
      <c r="U1956" s="10">
        <f t="shared" si="582"/>
        <v>6.8493150684931503E-2</v>
      </c>
      <c r="V1956" s="10">
        <f t="shared" si="583"/>
        <v>9.3150684931506845E-3</v>
      </c>
      <c r="W1956" s="1">
        <v>7</v>
      </c>
      <c r="X1956" s="1">
        <v>11</v>
      </c>
      <c r="Y1956" s="1">
        <v>11</v>
      </c>
      <c r="Z1956" s="1">
        <v>5</v>
      </c>
      <c r="AA1956" s="8">
        <f t="shared" si="584"/>
        <v>34</v>
      </c>
      <c r="AB1956" s="10">
        <f t="shared" si="585"/>
        <v>0.20588235294117646</v>
      </c>
      <c r="AC1956" s="10">
        <f t="shared" si="586"/>
        <v>0.3235294117647059</v>
      </c>
      <c r="AD1956" s="10">
        <f t="shared" si="587"/>
        <v>0.3235294117647059</v>
      </c>
      <c r="AE1956" s="10">
        <f t="shared" si="588"/>
        <v>0.14705882352941177</v>
      </c>
      <c r="AF1956" s="1">
        <v>7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1</v>
      </c>
      <c r="AN1956" s="1">
        <v>60</v>
      </c>
      <c r="AO1956" s="20" t="str">
        <f t="shared" si="571"/>
        <v>50-65</v>
      </c>
      <c r="AP1956" s="1">
        <v>2805</v>
      </c>
      <c r="AQ1956" s="1">
        <v>0</v>
      </c>
      <c r="AR1956" s="1">
        <v>0</v>
      </c>
      <c r="AS1956" s="1">
        <v>0</v>
      </c>
      <c r="AT1956" s="1">
        <v>1</v>
      </c>
      <c r="AU1956" s="1">
        <v>0</v>
      </c>
      <c r="AV1956" s="1">
        <v>0</v>
      </c>
      <c r="AW1956" s="1">
        <v>1</v>
      </c>
      <c r="AX1956" s="1">
        <v>0</v>
      </c>
      <c r="AY1956" s="1">
        <v>0</v>
      </c>
      <c r="AZ1956" s="1">
        <v>1791</v>
      </c>
      <c r="BA1956" s="23">
        <v>42044</v>
      </c>
      <c r="BB1956" s="25">
        <f t="shared" si="572"/>
        <v>2</v>
      </c>
      <c r="BC1956" s="25" t="str">
        <f t="shared" si="573"/>
        <v>February</v>
      </c>
      <c r="BD1956" s="25">
        <v>1</v>
      </c>
      <c r="BE1956" t="str">
        <f t="shared" si="574"/>
        <v>185,70971,High income,313,Low spender,0.00441025207479111,0,1,28,1001,17,572,93,125,17,1825,0.548493150684932,0.00931506849315068,0.313424657534247,0.050958904109589,0.0684931506849315,0.00931506849315068,7,11,11,5,34,0.205882352941176,0.323529411764706,0.323529411764706,0.147058823529412,7,0,0,0,0,0,0,1,60,50-65,2805,0,0,0,1,0,0,1,0,0,1791</v>
      </c>
    </row>
    <row r="1957" spans="1:57" ht="13.2" x14ac:dyDescent="0.25">
      <c r="A1957" s="8">
        <v>157</v>
      </c>
      <c r="B1957" s="1">
        <v>80427</v>
      </c>
      <c r="C1957" s="8" t="str">
        <f t="shared" si="575"/>
        <v>High income</v>
      </c>
      <c r="D1957" s="31">
        <v>704</v>
      </c>
      <c r="E1957" s="34" t="str">
        <f t="shared" si="576"/>
        <v>High spender</v>
      </c>
      <c r="F1957" s="10">
        <f t="shared" si="570"/>
        <v>8.7532793713553901E-3</v>
      </c>
      <c r="G1957" s="1">
        <v>0</v>
      </c>
      <c r="H1957" s="1">
        <v>1</v>
      </c>
      <c r="I1957" s="1">
        <v>56</v>
      </c>
      <c r="J1957" s="1">
        <v>1149</v>
      </c>
      <c r="K1957" s="1">
        <v>71</v>
      </c>
      <c r="L1957" s="1">
        <v>449</v>
      </c>
      <c r="M1957" s="1">
        <v>69</v>
      </c>
      <c r="N1957" s="1">
        <v>71</v>
      </c>
      <c r="O1957" s="1">
        <v>26</v>
      </c>
      <c r="P1957" s="8">
        <f t="shared" si="577"/>
        <v>1835</v>
      </c>
      <c r="Q1957" s="10">
        <f t="shared" si="578"/>
        <v>0.626158038147139</v>
      </c>
      <c r="R1957" s="10">
        <f t="shared" si="579"/>
        <v>3.8692098092643054E-2</v>
      </c>
      <c r="S1957" s="10">
        <f t="shared" si="580"/>
        <v>0.2446866485013624</v>
      </c>
      <c r="T1957" s="10">
        <f t="shared" si="581"/>
        <v>3.7602179836512262E-2</v>
      </c>
      <c r="U1957" s="10">
        <f t="shared" si="582"/>
        <v>3.8692098092643054E-2</v>
      </c>
      <c r="V1957" s="10">
        <f t="shared" si="583"/>
        <v>1.4168937329700272E-2</v>
      </c>
      <c r="W1957" s="1">
        <v>1</v>
      </c>
      <c r="X1957" s="1">
        <v>11</v>
      </c>
      <c r="Y1957" s="1">
        <v>8</v>
      </c>
      <c r="Z1957" s="1">
        <v>8</v>
      </c>
      <c r="AA1957" s="8">
        <f t="shared" si="584"/>
        <v>28</v>
      </c>
      <c r="AB1957" s="10">
        <f t="shared" si="585"/>
        <v>3.5714285714285712E-2</v>
      </c>
      <c r="AC1957" s="10">
        <f t="shared" si="586"/>
        <v>0.39285714285714285</v>
      </c>
      <c r="AD1957" s="10">
        <f t="shared" si="587"/>
        <v>0.2857142857142857</v>
      </c>
      <c r="AE1957" s="10">
        <f t="shared" si="588"/>
        <v>0.2857142857142857</v>
      </c>
      <c r="AF1957" s="1">
        <v>5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45</v>
      </c>
      <c r="AO1957" s="20" t="str">
        <f t="shared" si="571"/>
        <v>36-50</v>
      </c>
      <c r="AP1957" s="1">
        <v>2814</v>
      </c>
      <c r="AQ1957" s="1">
        <v>0</v>
      </c>
      <c r="AR1957" s="1">
        <v>1</v>
      </c>
      <c r="AS1957" s="1">
        <v>0</v>
      </c>
      <c r="AT1957" s="1">
        <v>0</v>
      </c>
      <c r="AU1957" s="1">
        <v>0</v>
      </c>
      <c r="AV1957" s="1">
        <v>0</v>
      </c>
      <c r="AW1957" s="1">
        <v>0</v>
      </c>
      <c r="AX1957" s="1">
        <v>0</v>
      </c>
      <c r="AY1957" s="1">
        <v>1</v>
      </c>
      <c r="AZ1957" s="1">
        <v>1783</v>
      </c>
      <c r="BA1957" s="23">
        <v>42035</v>
      </c>
      <c r="BB1957" s="25">
        <f t="shared" si="572"/>
        <v>1</v>
      </c>
      <c r="BC1957" s="25" t="str">
        <f t="shared" si="573"/>
        <v>January</v>
      </c>
      <c r="BD1957" s="25">
        <v>1</v>
      </c>
      <c r="BE1957" t="str">
        <f t="shared" si="574"/>
        <v>157,80427,High income,704,High spender,0.00875327937135539,0,1,56,1149,71,449,69,71,26,1835,0.626158038147139,0.0386920980926431,0.244686648501362,0.0376021798365123,0.0386920980926431,0.0141689373297003,1,11,8,8,28,0.0357142857142857,0.392857142857143,0.285714285714286,0.285714285714286,5,0,0,0,0,0,0,0,45,36-50,2814,0,1,0,0,0,0,0,0,1,1783</v>
      </c>
    </row>
    <row r="1958" spans="1:57" ht="13.2" x14ac:dyDescent="0.25">
      <c r="A1958" s="8">
        <v>1390</v>
      </c>
      <c r="B1958" s="1">
        <v>83829</v>
      </c>
      <c r="C1958" s="8" t="str">
        <f t="shared" si="575"/>
        <v>High income</v>
      </c>
      <c r="D1958" s="31">
        <v>9</v>
      </c>
      <c r="E1958" s="34" t="str">
        <f t="shared" si="576"/>
        <v>Low spender</v>
      </c>
      <c r="F1958" s="10">
        <f t="shared" si="570"/>
        <v>1.0736141430769781E-4</v>
      </c>
      <c r="G1958" s="1">
        <v>0</v>
      </c>
      <c r="H1958" s="1">
        <v>0</v>
      </c>
      <c r="I1958" s="1">
        <v>78</v>
      </c>
      <c r="J1958" s="1">
        <v>897</v>
      </c>
      <c r="K1958" s="1">
        <v>161</v>
      </c>
      <c r="L1958" s="1">
        <v>430</v>
      </c>
      <c r="M1958" s="1">
        <v>186</v>
      </c>
      <c r="N1958" s="1">
        <v>161</v>
      </c>
      <c r="O1958" s="1">
        <v>27</v>
      </c>
      <c r="P1958" s="8">
        <f t="shared" si="577"/>
        <v>1862</v>
      </c>
      <c r="Q1958" s="10">
        <f t="shared" si="578"/>
        <v>0.48174006444683137</v>
      </c>
      <c r="R1958" s="10">
        <f t="shared" si="579"/>
        <v>8.646616541353383E-2</v>
      </c>
      <c r="S1958" s="10">
        <f t="shared" si="580"/>
        <v>0.23093447905477982</v>
      </c>
      <c r="T1958" s="10">
        <f t="shared" si="581"/>
        <v>9.9892588614393124E-2</v>
      </c>
      <c r="U1958" s="10">
        <f t="shared" si="582"/>
        <v>8.646616541353383E-2</v>
      </c>
      <c r="V1958" s="10">
        <f t="shared" si="583"/>
        <v>1.4500537056928034E-2</v>
      </c>
      <c r="W1958" s="1">
        <v>0</v>
      </c>
      <c r="X1958" s="1">
        <v>4</v>
      </c>
      <c r="Y1958" s="1">
        <v>7</v>
      </c>
      <c r="Z1958" s="1">
        <v>6</v>
      </c>
      <c r="AA1958" s="8">
        <f t="shared" si="584"/>
        <v>17</v>
      </c>
      <c r="AB1958" s="10">
        <f t="shared" si="585"/>
        <v>0</v>
      </c>
      <c r="AC1958" s="10">
        <f t="shared" si="586"/>
        <v>0.23529411764705882</v>
      </c>
      <c r="AD1958" s="10">
        <f t="shared" si="587"/>
        <v>0.41176470588235292</v>
      </c>
      <c r="AE1958" s="10">
        <f t="shared" si="588"/>
        <v>0.35294117647058826</v>
      </c>
      <c r="AF1958" s="1">
        <v>1</v>
      </c>
      <c r="AG1958" s="1">
        <v>1</v>
      </c>
      <c r="AH1958" s="1">
        <v>0</v>
      </c>
      <c r="AI1958" s="1">
        <v>1</v>
      </c>
      <c r="AJ1958" s="1">
        <v>0</v>
      </c>
      <c r="AK1958" s="1">
        <v>1</v>
      </c>
      <c r="AL1958" s="1">
        <v>0</v>
      </c>
      <c r="AM1958" s="1">
        <v>1</v>
      </c>
      <c r="AN1958" s="1">
        <v>45</v>
      </c>
      <c r="AO1958" s="20" t="str">
        <f t="shared" si="571"/>
        <v>36-50</v>
      </c>
      <c r="AP1958" s="1">
        <v>2423</v>
      </c>
      <c r="AQ1958" s="1">
        <v>1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1</v>
      </c>
      <c r="AX1958" s="1">
        <v>0</v>
      </c>
      <c r="AY1958" s="1">
        <v>0</v>
      </c>
      <c r="AZ1958" s="1">
        <v>1808</v>
      </c>
      <c r="BA1958" s="23">
        <v>42426</v>
      </c>
      <c r="BB1958" s="25">
        <f t="shared" si="572"/>
        <v>2</v>
      </c>
      <c r="BC1958" s="25" t="str">
        <f t="shared" si="573"/>
        <v>February</v>
      </c>
      <c r="BD1958" s="25">
        <v>1</v>
      </c>
      <c r="BE1958" t="str">
        <f t="shared" si="574"/>
        <v>1390,83829,High income,9,Low spender,0.000107361414307698,0,0,78,897,161,430,186,161,27,1862,0.481740064446831,0.0864661654135338,0.23093447905478,0.0998925886143931,0.0864661654135338,0.014500537056928,0,4,7,6,17,0,0.235294117647059,0.411764705882353,0.352941176470588,1,1,0,1,0,1,0,1,45,36-50,2423,1,0,0,0,0,0,1,0,0,1808</v>
      </c>
    </row>
    <row r="1959" spans="1:57" ht="13.2" x14ac:dyDescent="0.25">
      <c r="A1959" s="8">
        <v>988</v>
      </c>
      <c r="B1959" s="1">
        <v>87188</v>
      </c>
      <c r="C1959" s="8" t="str">
        <f t="shared" si="575"/>
        <v>High income</v>
      </c>
      <c r="D1959" s="31">
        <v>16</v>
      </c>
      <c r="E1959" s="34" t="str">
        <f t="shared" si="576"/>
        <v>Low spender</v>
      </c>
      <c r="F1959" s="10">
        <f t="shared" si="570"/>
        <v>1.8351149240721201E-4</v>
      </c>
      <c r="G1959" s="1">
        <v>0</v>
      </c>
      <c r="H1959" s="1">
        <v>0</v>
      </c>
      <c r="I1959" s="1">
        <v>73</v>
      </c>
      <c r="J1959" s="1">
        <v>910</v>
      </c>
      <c r="K1959" s="1">
        <v>111</v>
      </c>
      <c r="L1959" s="1">
        <v>724</v>
      </c>
      <c r="M1959" s="1">
        <v>49</v>
      </c>
      <c r="N1959" s="1">
        <v>74</v>
      </c>
      <c r="O1959" s="1">
        <v>55</v>
      </c>
      <c r="P1959" s="8">
        <f t="shared" si="577"/>
        <v>1923</v>
      </c>
      <c r="Q1959" s="10">
        <f t="shared" si="578"/>
        <v>0.47321892875715027</v>
      </c>
      <c r="R1959" s="10">
        <f t="shared" si="579"/>
        <v>5.7722308892355696E-2</v>
      </c>
      <c r="S1959" s="10">
        <f t="shared" si="580"/>
        <v>0.37649505980239212</v>
      </c>
      <c r="T1959" s="10">
        <f t="shared" si="581"/>
        <v>2.5481019240769631E-2</v>
      </c>
      <c r="U1959" s="10">
        <f t="shared" si="582"/>
        <v>3.8481539261570462E-2</v>
      </c>
      <c r="V1959" s="10">
        <f t="shared" si="583"/>
        <v>2.860114404576183E-2</v>
      </c>
      <c r="W1959" s="1">
        <v>1</v>
      </c>
      <c r="X1959" s="1">
        <v>10</v>
      </c>
      <c r="Y1959" s="1">
        <v>2</v>
      </c>
      <c r="Z1959" s="1">
        <v>6</v>
      </c>
      <c r="AA1959" s="8">
        <f t="shared" si="584"/>
        <v>19</v>
      </c>
      <c r="AB1959" s="10">
        <f t="shared" si="585"/>
        <v>5.2631578947368418E-2</v>
      </c>
      <c r="AC1959" s="10">
        <f t="shared" si="586"/>
        <v>0.52631578947368418</v>
      </c>
      <c r="AD1959" s="10">
        <f t="shared" si="587"/>
        <v>0.10526315789473684</v>
      </c>
      <c r="AE1959" s="10">
        <f t="shared" si="588"/>
        <v>0.31578947368421051</v>
      </c>
      <c r="AF1959" s="1">
        <v>3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1</v>
      </c>
      <c r="AN1959" s="1">
        <v>37</v>
      </c>
      <c r="AO1959" s="20" t="str">
        <f t="shared" si="571"/>
        <v>36-50</v>
      </c>
      <c r="AP1959" s="1">
        <v>2550</v>
      </c>
      <c r="AQ1959" s="1">
        <v>0</v>
      </c>
      <c r="AR1959" s="1">
        <v>0</v>
      </c>
      <c r="AS1959" s="1">
        <v>1</v>
      </c>
      <c r="AT1959" s="1">
        <v>0</v>
      </c>
      <c r="AU1959" s="1">
        <v>0</v>
      </c>
      <c r="AV1959" s="1">
        <v>0</v>
      </c>
      <c r="AW1959" s="1">
        <v>0</v>
      </c>
      <c r="AX1959" s="1">
        <v>0</v>
      </c>
      <c r="AY1959" s="1">
        <v>1</v>
      </c>
      <c r="AZ1959" s="1">
        <v>1813</v>
      </c>
      <c r="BA1959" s="23">
        <v>42299</v>
      </c>
      <c r="BB1959" s="25">
        <f t="shared" si="572"/>
        <v>10</v>
      </c>
      <c r="BC1959" s="25" t="str">
        <f t="shared" si="573"/>
        <v>October</v>
      </c>
      <c r="BD1959" s="25">
        <v>1</v>
      </c>
      <c r="BE1959" t="str">
        <f t="shared" si="574"/>
        <v>988,87188,High income,16,Low spender,0.000183511492407212,0,0,73,910,111,724,49,74,55,1923,0.47321892875715,0.0577223088923557,0.376495059802392,0.0254810192407696,0.0384815392615705,0.0286011440457618,1,10,2,6,19,0.0526315789473684,0.526315789473684,0.105263157894737,0.315789473684211,3,0,0,0,0,0,0,1,37,36-50,2550,0,0,1,0,0,0,0,0,1,1813</v>
      </c>
    </row>
    <row r="1960" spans="1:57" ht="13.2" x14ac:dyDescent="0.25">
      <c r="A1960" s="8">
        <v>213</v>
      </c>
      <c r="B1960" s="1">
        <v>81929</v>
      </c>
      <c r="C1960" s="8" t="str">
        <f t="shared" si="575"/>
        <v>High income</v>
      </c>
      <c r="D1960" s="31">
        <v>9</v>
      </c>
      <c r="E1960" s="34" t="str">
        <f t="shared" si="576"/>
        <v>Low spender</v>
      </c>
      <c r="F1960" s="10">
        <f t="shared" si="570"/>
        <v>1.098512126353306E-4</v>
      </c>
      <c r="G1960" s="1">
        <v>1</v>
      </c>
      <c r="H1960" s="1">
        <v>0</v>
      </c>
      <c r="I1960" s="1">
        <v>60</v>
      </c>
      <c r="J1960" s="1">
        <v>1486</v>
      </c>
      <c r="K1960" s="1">
        <v>55</v>
      </c>
      <c r="L1960" s="1">
        <v>278</v>
      </c>
      <c r="M1960" s="1">
        <v>49</v>
      </c>
      <c r="N1960" s="1">
        <v>0</v>
      </c>
      <c r="O1960" s="1">
        <v>185</v>
      </c>
      <c r="P1960" s="8">
        <f t="shared" si="577"/>
        <v>2053</v>
      </c>
      <c r="Q1960" s="10">
        <f t="shared" si="578"/>
        <v>0.72381880175353142</v>
      </c>
      <c r="R1960" s="10">
        <f t="shared" si="579"/>
        <v>2.6790063321967851E-2</v>
      </c>
      <c r="S1960" s="10">
        <f t="shared" si="580"/>
        <v>0.13541159279103751</v>
      </c>
      <c r="T1960" s="10">
        <f t="shared" si="581"/>
        <v>2.3867510959571358E-2</v>
      </c>
      <c r="U1960" s="10">
        <f t="shared" si="582"/>
        <v>0</v>
      </c>
      <c r="V1960" s="10">
        <f t="shared" si="583"/>
        <v>9.0112031173891868E-2</v>
      </c>
      <c r="W1960" s="1">
        <v>2</v>
      </c>
      <c r="X1960" s="1">
        <v>4</v>
      </c>
      <c r="Y1960" s="1">
        <v>4</v>
      </c>
      <c r="Z1960" s="1">
        <v>10</v>
      </c>
      <c r="AA1960" s="8">
        <f t="shared" si="584"/>
        <v>20</v>
      </c>
      <c r="AB1960" s="10">
        <f t="shared" si="585"/>
        <v>0.1</v>
      </c>
      <c r="AC1960" s="10">
        <f t="shared" si="586"/>
        <v>0.2</v>
      </c>
      <c r="AD1960" s="10">
        <f t="shared" si="587"/>
        <v>0.2</v>
      </c>
      <c r="AE1960" s="10">
        <f t="shared" si="588"/>
        <v>0.5</v>
      </c>
      <c r="AF1960" s="1">
        <v>6</v>
      </c>
      <c r="AG1960" s="1">
        <v>0</v>
      </c>
      <c r="AH1960" s="1">
        <v>0</v>
      </c>
      <c r="AI1960" s="1">
        <v>1</v>
      </c>
      <c r="AJ1960" s="1">
        <v>0</v>
      </c>
      <c r="AK1960" s="1">
        <v>1</v>
      </c>
      <c r="AL1960" s="1">
        <v>0</v>
      </c>
      <c r="AM1960" s="1">
        <v>1</v>
      </c>
      <c r="AN1960" s="1">
        <v>44</v>
      </c>
      <c r="AO1960" s="20" t="str">
        <f t="shared" si="571"/>
        <v>36-50</v>
      </c>
      <c r="AP1960" s="1">
        <v>2797</v>
      </c>
      <c r="AQ1960" s="1">
        <v>0</v>
      </c>
      <c r="AR1960" s="1">
        <v>1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1</v>
      </c>
      <c r="AY1960" s="1">
        <v>0</v>
      </c>
      <c r="AZ1960" s="1">
        <v>1683</v>
      </c>
      <c r="BA1960" s="23">
        <v>42052</v>
      </c>
      <c r="BB1960" s="25">
        <f t="shared" si="572"/>
        <v>2</v>
      </c>
      <c r="BC1960" s="25" t="str">
        <f t="shared" si="573"/>
        <v>February</v>
      </c>
      <c r="BD1960" s="25">
        <v>1</v>
      </c>
      <c r="BE1960" t="str">
        <f t="shared" si="574"/>
        <v>213,81929,High income,9,Low spender,0.000109851212635331,1,0,60,1486,55,278,49,0,185,2053,0.723818801753531,0.0267900633219679,0.135411592791038,0.0238675109595714,0,0.0901120311738919,2,4,4,10,20,0.1,0.2,0.2,0.5,6,0,0,1,0,1,0,1,44,36-50,2797,0,1,0,0,0,0,0,1,0,1683</v>
      </c>
    </row>
    <row r="1961" spans="1:57" ht="13.2" x14ac:dyDescent="0.25">
      <c r="A1961" s="8">
        <v>1869</v>
      </c>
      <c r="B1961" s="1">
        <v>89120</v>
      </c>
      <c r="C1961" s="8" t="str">
        <f t="shared" si="575"/>
        <v>High income</v>
      </c>
      <c r="D1961" s="31">
        <v>11</v>
      </c>
      <c r="E1961" s="34" t="str">
        <f t="shared" si="576"/>
        <v>Low spender</v>
      </c>
      <c r="F1961" s="10">
        <f t="shared" si="570"/>
        <v>1.2342908438061042E-4</v>
      </c>
      <c r="G1961" s="1">
        <v>0</v>
      </c>
      <c r="H1961" s="1">
        <v>0</v>
      </c>
      <c r="I1961" s="1">
        <v>78</v>
      </c>
      <c r="J1961" s="1">
        <v>1168</v>
      </c>
      <c r="K1961" s="1">
        <v>92</v>
      </c>
      <c r="L1961" s="1">
        <v>408</v>
      </c>
      <c r="M1961" s="1">
        <v>72</v>
      </c>
      <c r="N1961" s="1">
        <v>129</v>
      </c>
      <c r="O1961" s="1">
        <v>55</v>
      </c>
      <c r="P1961" s="8">
        <f t="shared" si="577"/>
        <v>1924</v>
      </c>
      <c r="Q1961" s="10">
        <f t="shared" si="578"/>
        <v>0.6070686070686071</v>
      </c>
      <c r="R1961" s="10">
        <f t="shared" si="579"/>
        <v>4.781704781704782E-2</v>
      </c>
      <c r="S1961" s="10">
        <f t="shared" si="580"/>
        <v>0.21205821205821207</v>
      </c>
      <c r="T1961" s="10">
        <f t="shared" si="581"/>
        <v>3.7422037422037424E-2</v>
      </c>
      <c r="U1961" s="10">
        <f t="shared" si="582"/>
        <v>6.7047817047817052E-2</v>
      </c>
      <c r="V1961" s="10">
        <f t="shared" si="583"/>
        <v>2.8586278586278588E-2</v>
      </c>
      <c r="W1961" s="1">
        <v>1</v>
      </c>
      <c r="X1961" s="1">
        <v>5</v>
      </c>
      <c r="Y1961" s="1">
        <v>6</v>
      </c>
      <c r="Z1961" s="1">
        <v>7</v>
      </c>
      <c r="AA1961" s="8">
        <f t="shared" si="584"/>
        <v>19</v>
      </c>
      <c r="AB1961" s="10">
        <f t="shared" si="585"/>
        <v>5.2631578947368418E-2</v>
      </c>
      <c r="AC1961" s="10">
        <f t="shared" si="586"/>
        <v>0.26315789473684209</v>
      </c>
      <c r="AD1961" s="10">
        <f t="shared" si="587"/>
        <v>0.31578947368421051</v>
      </c>
      <c r="AE1961" s="10">
        <f t="shared" si="588"/>
        <v>0.36842105263157893</v>
      </c>
      <c r="AF1961" s="1">
        <v>1</v>
      </c>
      <c r="AG1961" s="1">
        <v>0</v>
      </c>
      <c r="AH1961" s="1">
        <v>0</v>
      </c>
      <c r="AI1961" s="1">
        <v>0</v>
      </c>
      <c r="AJ1961" s="1">
        <v>0</v>
      </c>
      <c r="AK1961" s="1">
        <v>1</v>
      </c>
      <c r="AL1961" s="1">
        <v>0</v>
      </c>
      <c r="AM1961" s="1">
        <v>0</v>
      </c>
      <c r="AN1961" s="1">
        <v>61</v>
      </c>
      <c r="AO1961" s="20" t="str">
        <f t="shared" si="571"/>
        <v>50-65</v>
      </c>
      <c r="AP1961" s="1">
        <v>2263</v>
      </c>
      <c r="AQ1961" s="1">
        <v>0</v>
      </c>
      <c r="AR1961" s="1">
        <v>0</v>
      </c>
      <c r="AS1961" s="1">
        <v>0</v>
      </c>
      <c r="AT1961" s="1">
        <v>1</v>
      </c>
      <c r="AU1961" s="1">
        <v>0</v>
      </c>
      <c r="AV1961" s="1">
        <v>0</v>
      </c>
      <c r="AW1961" s="1">
        <v>0</v>
      </c>
      <c r="AX1961" s="1">
        <v>1</v>
      </c>
      <c r="AY1961" s="1">
        <v>0</v>
      </c>
      <c r="AZ1961" s="1">
        <v>1814</v>
      </c>
      <c r="BA1961" s="23">
        <v>42586</v>
      </c>
      <c r="BB1961" s="25">
        <f t="shared" si="572"/>
        <v>8</v>
      </c>
      <c r="BC1961" s="25" t="str">
        <f t="shared" si="573"/>
        <v>August</v>
      </c>
      <c r="BD1961" s="25">
        <v>1</v>
      </c>
      <c r="BE1961" t="str">
        <f t="shared" si="574"/>
        <v>1869,89120,High income,11,Low spender,0.00012342908438061,0,0,78,1168,92,408,72,129,55,1924,0.607068607068607,0.0478170478170478,0.212058212058212,0.0374220374220374,0.0670478170478171,0.0285862785862786,1,5,6,7,19,0.0526315789473684,0.263157894736842,0.315789473684211,0.368421052631579,1,0,0,0,0,1,0,0,61,50-65,2263,0,0,0,1,0,0,0,1,0,1814</v>
      </c>
    </row>
    <row r="1962" spans="1:57" ht="13.2" x14ac:dyDescent="0.25">
      <c r="A1962" s="8">
        <v>1550</v>
      </c>
      <c r="B1962" s="1">
        <v>82170</v>
      </c>
      <c r="C1962" s="8" t="str">
        <f t="shared" si="575"/>
        <v>High income</v>
      </c>
      <c r="D1962" s="31">
        <v>885</v>
      </c>
      <c r="E1962" s="34" t="str">
        <f t="shared" si="576"/>
        <v>High spender</v>
      </c>
      <c r="F1962" s="10">
        <f t="shared" si="570"/>
        <v>1.077035414384812E-2</v>
      </c>
      <c r="G1962" s="1">
        <v>0</v>
      </c>
      <c r="H1962" s="1">
        <v>0</v>
      </c>
      <c r="I1962" s="1">
        <v>13</v>
      </c>
      <c r="J1962" s="1">
        <v>1023</v>
      </c>
      <c r="K1962" s="1">
        <v>93</v>
      </c>
      <c r="L1962" s="1">
        <v>651</v>
      </c>
      <c r="M1962" s="1">
        <v>49</v>
      </c>
      <c r="N1962" s="1">
        <v>55</v>
      </c>
      <c r="O1962" s="1">
        <v>37</v>
      </c>
      <c r="P1962" s="8">
        <f t="shared" si="577"/>
        <v>1908</v>
      </c>
      <c r="Q1962" s="10">
        <f t="shared" si="578"/>
        <v>0.53616352201257866</v>
      </c>
      <c r="R1962" s="10">
        <f t="shared" si="579"/>
        <v>4.8742138364779877E-2</v>
      </c>
      <c r="S1962" s="10">
        <f t="shared" si="580"/>
        <v>0.3411949685534591</v>
      </c>
      <c r="T1962" s="10">
        <f t="shared" si="581"/>
        <v>2.5681341719077568E-2</v>
      </c>
      <c r="U1962" s="10">
        <f t="shared" si="582"/>
        <v>2.8825995807127882E-2</v>
      </c>
      <c r="V1962" s="10">
        <f t="shared" si="583"/>
        <v>1.9392033542976941E-2</v>
      </c>
      <c r="W1962" s="1">
        <v>1</v>
      </c>
      <c r="X1962" s="1">
        <v>5</v>
      </c>
      <c r="Y1962" s="1">
        <v>6</v>
      </c>
      <c r="Z1962" s="1">
        <v>7</v>
      </c>
      <c r="AA1962" s="8">
        <f t="shared" si="584"/>
        <v>19</v>
      </c>
      <c r="AB1962" s="10">
        <f t="shared" si="585"/>
        <v>5.2631578947368418E-2</v>
      </c>
      <c r="AC1962" s="10">
        <f t="shared" si="586"/>
        <v>0.26315789473684209</v>
      </c>
      <c r="AD1962" s="10">
        <f t="shared" si="587"/>
        <v>0.31578947368421051</v>
      </c>
      <c r="AE1962" s="10">
        <f t="shared" si="588"/>
        <v>0.36842105263157893</v>
      </c>
      <c r="AF1962" s="1">
        <v>2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42</v>
      </c>
      <c r="AO1962" s="20" t="str">
        <f t="shared" si="571"/>
        <v>36-50</v>
      </c>
      <c r="AP1962" s="1">
        <v>2375</v>
      </c>
      <c r="AQ1962" s="1">
        <v>0</v>
      </c>
      <c r="AR1962" s="1">
        <v>1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1</v>
      </c>
      <c r="AZ1962" s="1">
        <v>1834</v>
      </c>
      <c r="BA1962" s="23">
        <v>42474</v>
      </c>
      <c r="BB1962" s="25">
        <f t="shared" si="572"/>
        <v>4</v>
      </c>
      <c r="BC1962" s="25" t="str">
        <f t="shared" si="573"/>
        <v>April</v>
      </c>
      <c r="BD1962" s="25">
        <v>1</v>
      </c>
      <c r="BE1962" t="str">
        <f t="shared" si="574"/>
        <v>1550,82170,High income,885,High spender,0.0107703541438481,0,0,13,1023,93,651,49,55,37,1908,0.536163522012579,0.0487421383647799,0.341194968553459,0.0256813417190776,0.0288259958071279,0.0193920335429769,1,5,6,7,19,0.0526315789473684,0.263157894736842,0.315789473684211,0.368421052631579,2,0,0,0,0,0,0,0,42,36-50,2375,0,1,0,0,0,0,0,0,1,1834</v>
      </c>
    </row>
    <row r="1963" spans="1:57" ht="13.2" x14ac:dyDescent="0.25">
      <c r="A1963" s="8">
        <v>358</v>
      </c>
      <c r="B1963" s="1">
        <v>85606</v>
      </c>
      <c r="C1963" s="8" t="str">
        <f t="shared" si="575"/>
        <v>High income</v>
      </c>
      <c r="D1963" s="31">
        <v>225</v>
      </c>
      <c r="E1963" s="34" t="str">
        <f t="shared" si="576"/>
        <v>Low spender</v>
      </c>
      <c r="F1963" s="10">
        <f t="shared" si="570"/>
        <v>2.6283204448286335E-3</v>
      </c>
      <c r="G1963" s="1">
        <v>0</v>
      </c>
      <c r="H1963" s="1">
        <v>1</v>
      </c>
      <c r="I1963" s="1">
        <v>89</v>
      </c>
      <c r="J1963" s="1">
        <v>717</v>
      </c>
      <c r="K1963" s="1">
        <v>42</v>
      </c>
      <c r="L1963" s="1">
        <v>864</v>
      </c>
      <c r="M1963" s="1">
        <v>219</v>
      </c>
      <c r="N1963" s="1">
        <v>30</v>
      </c>
      <c r="O1963" s="1">
        <v>84</v>
      </c>
      <c r="P1963" s="8">
        <f t="shared" si="577"/>
        <v>1956</v>
      </c>
      <c r="Q1963" s="10">
        <f t="shared" si="578"/>
        <v>0.3665644171779141</v>
      </c>
      <c r="R1963" s="10">
        <f t="shared" si="579"/>
        <v>2.1472392638036811E-2</v>
      </c>
      <c r="S1963" s="10">
        <f t="shared" si="580"/>
        <v>0.44171779141104295</v>
      </c>
      <c r="T1963" s="10">
        <f t="shared" si="581"/>
        <v>0.11196319018404909</v>
      </c>
      <c r="U1963" s="10">
        <f t="shared" si="582"/>
        <v>1.5337423312883436E-2</v>
      </c>
      <c r="V1963" s="10">
        <f t="shared" si="583"/>
        <v>4.2944785276073622E-2</v>
      </c>
      <c r="W1963" s="1">
        <v>2</v>
      </c>
      <c r="X1963" s="1">
        <v>6</v>
      </c>
      <c r="Y1963" s="1">
        <v>7</v>
      </c>
      <c r="Z1963" s="1">
        <v>9</v>
      </c>
      <c r="AA1963" s="8">
        <f t="shared" si="584"/>
        <v>24</v>
      </c>
      <c r="AB1963" s="10">
        <f t="shared" si="585"/>
        <v>8.3333333333333329E-2</v>
      </c>
      <c r="AC1963" s="10">
        <f t="shared" si="586"/>
        <v>0.25</v>
      </c>
      <c r="AD1963" s="10">
        <f t="shared" si="587"/>
        <v>0.29166666666666669</v>
      </c>
      <c r="AE1963" s="10">
        <f t="shared" si="588"/>
        <v>0.375</v>
      </c>
      <c r="AF1963" s="1">
        <v>3</v>
      </c>
      <c r="AG1963" s="1">
        <v>1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44</v>
      </c>
      <c r="AO1963" s="20" t="str">
        <f t="shared" si="571"/>
        <v>36-50</v>
      </c>
      <c r="AP1963" s="1">
        <v>2753</v>
      </c>
      <c r="AQ1963" s="1">
        <v>0</v>
      </c>
      <c r="AR1963" s="1">
        <v>0</v>
      </c>
      <c r="AS1963" s="1">
        <v>0</v>
      </c>
      <c r="AT1963" s="1">
        <v>1</v>
      </c>
      <c r="AU1963" s="1">
        <v>0</v>
      </c>
      <c r="AV1963" s="1">
        <v>0</v>
      </c>
      <c r="AW1963" s="1">
        <v>1</v>
      </c>
      <c r="AX1963" s="1">
        <v>0</v>
      </c>
      <c r="AY1963" s="1">
        <v>0</v>
      </c>
      <c r="AZ1963" s="1">
        <v>1788</v>
      </c>
      <c r="BA1963" s="23">
        <v>42096</v>
      </c>
      <c r="BB1963" s="25">
        <f t="shared" si="572"/>
        <v>4</v>
      </c>
      <c r="BC1963" s="25" t="str">
        <f t="shared" si="573"/>
        <v>April</v>
      </c>
      <c r="BD1963" s="25">
        <v>1</v>
      </c>
      <c r="BE1963" t="str">
        <f t="shared" si="574"/>
        <v>358,85606,High income,225,Low spender,0.00262832044482863,0,1,89,717,42,864,219,30,84,1956,0.366564417177914,0.0214723926380368,0.441717791411043,0.111963190184049,0.0153374233128834,0.0429447852760736,2,6,7,9,24,0.0833333333333333,0.25,0.291666666666667,0.375,3,1,0,0,0,0,0,0,44,36-50,2753,0,0,0,1,0,0,1,0,0,1788</v>
      </c>
    </row>
    <row r="1964" spans="1:57" ht="13.2" x14ac:dyDescent="0.25">
      <c r="A1964" s="8">
        <v>90</v>
      </c>
      <c r="B1964" s="1">
        <v>75251</v>
      </c>
      <c r="C1964" s="8" t="str">
        <f t="shared" si="575"/>
        <v>High income</v>
      </c>
      <c r="D1964" s="31">
        <v>18</v>
      </c>
      <c r="E1964" s="34" t="str">
        <f t="shared" si="576"/>
        <v>Low spender</v>
      </c>
      <c r="F1964" s="10">
        <f t="shared" si="570"/>
        <v>2.3919947907669002E-4</v>
      </c>
      <c r="G1964" s="1">
        <v>0</v>
      </c>
      <c r="H1964" s="1">
        <v>0</v>
      </c>
      <c r="I1964" s="1">
        <v>34</v>
      </c>
      <c r="J1964" s="1">
        <v>721</v>
      </c>
      <c r="K1964" s="1">
        <v>111</v>
      </c>
      <c r="L1964" s="1">
        <v>925</v>
      </c>
      <c r="M1964" s="1">
        <v>97</v>
      </c>
      <c r="N1964" s="1">
        <v>18</v>
      </c>
      <c r="O1964" s="1">
        <v>18</v>
      </c>
      <c r="P1964" s="8">
        <f t="shared" si="577"/>
        <v>1890</v>
      </c>
      <c r="Q1964" s="10">
        <f t="shared" si="578"/>
        <v>0.38148148148148148</v>
      </c>
      <c r="R1964" s="10">
        <f t="shared" si="579"/>
        <v>5.873015873015873E-2</v>
      </c>
      <c r="S1964" s="10">
        <f t="shared" si="580"/>
        <v>0.48941798941798942</v>
      </c>
      <c r="T1964" s="10">
        <f t="shared" si="581"/>
        <v>5.1322751322751325E-2</v>
      </c>
      <c r="U1964" s="10">
        <f t="shared" si="582"/>
        <v>9.5238095238095247E-3</v>
      </c>
      <c r="V1964" s="10">
        <f t="shared" si="583"/>
        <v>9.5238095238095247E-3</v>
      </c>
      <c r="W1964" s="1">
        <v>1</v>
      </c>
      <c r="X1964" s="1">
        <v>7</v>
      </c>
      <c r="Y1964" s="1">
        <v>6</v>
      </c>
      <c r="Z1964" s="1">
        <v>5</v>
      </c>
      <c r="AA1964" s="8">
        <f t="shared" si="584"/>
        <v>19</v>
      </c>
      <c r="AB1964" s="10">
        <f t="shared" si="585"/>
        <v>5.2631578947368418E-2</v>
      </c>
      <c r="AC1964" s="10">
        <f t="shared" si="586"/>
        <v>0.36842105263157893</v>
      </c>
      <c r="AD1964" s="10">
        <f t="shared" si="587"/>
        <v>0.31578947368421051</v>
      </c>
      <c r="AE1964" s="10">
        <f t="shared" si="588"/>
        <v>0.26315789473684209</v>
      </c>
      <c r="AF1964" s="1">
        <v>5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1</v>
      </c>
      <c r="AN1964" s="1">
        <v>48</v>
      </c>
      <c r="AO1964" s="20" t="str">
        <f t="shared" si="571"/>
        <v>36-50</v>
      </c>
      <c r="AP1964" s="1">
        <v>2830</v>
      </c>
      <c r="AQ1964" s="1">
        <v>0</v>
      </c>
      <c r="AR1964" s="1">
        <v>1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1</v>
      </c>
      <c r="AY1964" s="1">
        <v>0</v>
      </c>
      <c r="AZ1964" s="1">
        <v>1854</v>
      </c>
      <c r="BA1964" s="23">
        <v>42019</v>
      </c>
      <c r="BB1964" s="25">
        <f t="shared" si="572"/>
        <v>1</v>
      </c>
      <c r="BC1964" s="25" t="str">
        <f t="shared" si="573"/>
        <v>January</v>
      </c>
      <c r="BD1964" s="25">
        <v>1</v>
      </c>
      <c r="BE1964" t="str">
        <f t="shared" si="574"/>
        <v>90,75251,High income,18,Low spender,0.00023919947907669,0,0,34,721,111,925,97,18,18,1890,0.381481481481481,0.0587301587301587,0.489417989417989,0.0513227513227513,0.00952380952380952,0.00952380952380952,1,7,6,5,19,0.0526315789473684,0.368421052631579,0.315789473684211,0.263157894736842,5,0,0,0,0,0,0,1,48,36-50,2830,0,1,0,0,0,0,0,1,0,1854</v>
      </c>
    </row>
    <row r="1965" spans="1:57" ht="13.2" x14ac:dyDescent="0.25">
      <c r="A1965" s="8">
        <v>1683</v>
      </c>
      <c r="B1965" s="1">
        <v>81205</v>
      </c>
      <c r="C1965" s="8" t="str">
        <f t="shared" si="575"/>
        <v>High income</v>
      </c>
      <c r="D1965" s="31">
        <v>41</v>
      </c>
      <c r="E1965" s="34" t="str">
        <f t="shared" si="576"/>
        <v>Low spender</v>
      </c>
      <c r="F1965" s="10">
        <f t="shared" si="570"/>
        <v>5.0489501877963182E-4</v>
      </c>
      <c r="G1965" s="1">
        <v>0</v>
      </c>
      <c r="H1965" s="1">
        <v>0</v>
      </c>
      <c r="I1965" s="1">
        <v>43</v>
      </c>
      <c r="J1965" s="1">
        <v>724</v>
      </c>
      <c r="K1965" s="1">
        <v>74</v>
      </c>
      <c r="L1965" s="1">
        <v>929</v>
      </c>
      <c r="M1965" s="1">
        <v>97</v>
      </c>
      <c r="N1965" s="1">
        <v>55</v>
      </c>
      <c r="O1965" s="1">
        <v>130</v>
      </c>
      <c r="P1965" s="8">
        <f t="shared" si="577"/>
        <v>2009</v>
      </c>
      <c r="Q1965" s="10">
        <f t="shared" si="578"/>
        <v>0.36037829766052765</v>
      </c>
      <c r="R1965" s="10">
        <f t="shared" si="579"/>
        <v>3.6834245893479341E-2</v>
      </c>
      <c r="S1965" s="10">
        <f t="shared" si="580"/>
        <v>0.46241911398705826</v>
      </c>
      <c r="T1965" s="10">
        <f t="shared" si="581"/>
        <v>4.8282727725236438E-2</v>
      </c>
      <c r="U1965" s="10">
        <f t="shared" si="582"/>
        <v>2.7376804380288701E-2</v>
      </c>
      <c r="V1965" s="10">
        <f t="shared" si="583"/>
        <v>6.4708810353409654E-2</v>
      </c>
      <c r="W1965" s="1">
        <v>1</v>
      </c>
      <c r="X1965" s="1">
        <v>5</v>
      </c>
      <c r="Y1965" s="1">
        <v>6</v>
      </c>
      <c r="Z1965" s="1">
        <v>7</v>
      </c>
      <c r="AA1965" s="8">
        <f t="shared" si="584"/>
        <v>19</v>
      </c>
      <c r="AB1965" s="10">
        <f t="shared" si="585"/>
        <v>5.2631578947368418E-2</v>
      </c>
      <c r="AC1965" s="10">
        <f t="shared" si="586"/>
        <v>0.26315789473684209</v>
      </c>
      <c r="AD1965" s="10">
        <f t="shared" si="587"/>
        <v>0.31578947368421051</v>
      </c>
      <c r="AE1965" s="10">
        <f t="shared" si="588"/>
        <v>0.36842105263157893</v>
      </c>
      <c r="AF1965" s="1">
        <v>2</v>
      </c>
      <c r="AG1965" s="1">
        <v>0</v>
      </c>
      <c r="AH1965" s="1">
        <v>1</v>
      </c>
      <c r="AI1965" s="1">
        <v>1</v>
      </c>
      <c r="AJ1965" s="1">
        <v>0</v>
      </c>
      <c r="AK1965" s="1">
        <v>1</v>
      </c>
      <c r="AL1965" s="1">
        <v>0</v>
      </c>
      <c r="AM1965" s="1">
        <v>1</v>
      </c>
      <c r="AN1965" s="1">
        <v>50</v>
      </c>
      <c r="AO1965" s="20" t="str">
        <f t="shared" si="571"/>
        <v>36-50</v>
      </c>
      <c r="AP1965" s="1">
        <v>2326</v>
      </c>
      <c r="AQ1965" s="1">
        <v>0</v>
      </c>
      <c r="AR1965" s="1">
        <v>0</v>
      </c>
      <c r="AS1965" s="1">
        <v>0</v>
      </c>
      <c r="AT1965" s="1">
        <v>1</v>
      </c>
      <c r="AU1965" s="1">
        <v>0</v>
      </c>
      <c r="AV1965" s="1">
        <v>0</v>
      </c>
      <c r="AW1965" s="1">
        <v>1</v>
      </c>
      <c r="AX1965" s="1">
        <v>0</v>
      </c>
      <c r="AY1965" s="1">
        <v>0</v>
      </c>
      <c r="AZ1965" s="1">
        <v>1749</v>
      </c>
      <c r="BA1965" s="23">
        <v>42523</v>
      </c>
      <c r="BB1965" s="25">
        <f t="shared" si="572"/>
        <v>6</v>
      </c>
      <c r="BC1965" s="25" t="str">
        <f t="shared" si="573"/>
        <v>June</v>
      </c>
      <c r="BD1965" s="25">
        <v>1</v>
      </c>
      <c r="BE1965" t="str">
        <f t="shared" si="574"/>
        <v>1683,81205,High income,41,Low spender,0.000504895018779632,0,0,43,724,74,929,97,55,130,2009,0.360378297660528,0.0368342458934793,0.462419113987058,0.0482827277252364,0.0273768043802887,0.0647088103534097,1,5,6,7,19,0.0526315789473684,0.263157894736842,0.315789473684211,0.368421052631579,2,0,1,1,0,1,0,1,50,36-50,2326,0,0,0,1,0,0,1,0,0,1749</v>
      </c>
    </row>
    <row r="1966" spans="1:57" ht="13.2" x14ac:dyDescent="0.25">
      <c r="A1966" s="8">
        <v>1604</v>
      </c>
      <c r="B1966" s="1">
        <v>90273</v>
      </c>
      <c r="C1966" s="8" t="str">
        <f t="shared" si="575"/>
        <v>High income</v>
      </c>
      <c r="D1966" s="31">
        <v>86</v>
      </c>
      <c r="E1966" s="34" t="str">
        <f t="shared" si="576"/>
        <v>Low spender</v>
      </c>
      <c r="F1966" s="10">
        <f t="shared" si="570"/>
        <v>9.5266580262093868E-4</v>
      </c>
      <c r="G1966" s="1">
        <v>0</v>
      </c>
      <c r="H1966" s="1">
        <v>0</v>
      </c>
      <c r="I1966" s="1">
        <v>32</v>
      </c>
      <c r="J1966" s="1">
        <v>704</v>
      </c>
      <c r="K1966" s="1">
        <v>129</v>
      </c>
      <c r="L1966" s="1">
        <v>853</v>
      </c>
      <c r="M1966" s="1">
        <v>120</v>
      </c>
      <c r="N1966" s="1">
        <v>74</v>
      </c>
      <c r="O1966" s="1">
        <v>111</v>
      </c>
      <c r="P1966" s="8">
        <f t="shared" si="577"/>
        <v>1991</v>
      </c>
      <c r="Q1966" s="10">
        <f t="shared" si="578"/>
        <v>0.35359116022099446</v>
      </c>
      <c r="R1966" s="10">
        <f t="shared" si="579"/>
        <v>6.4791562029131083E-2</v>
      </c>
      <c r="S1966" s="10">
        <f t="shared" si="580"/>
        <v>0.4284279256654947</v>
      </c>
      <c r="T1966" s="10">
        <f t="shared" si="581"/>
        <v>6.0271220492214971E-2</v>
      </c>
      <c r="U1966" s="10">
        <f t="shared" si="582"/>
        <v>3.7167252636865898E-2</v>
      </c>
      <c r="V1966" s="10">
        <f t="shared" si="583"/>
        <v>5.5750878955298844E-2</v>
      </c>
      <c r="W1966" s="1">
        <v>1</v>
      </c>
      <c r="X1966" s="1">
        <v>5</v>
      </c>
      <c r="Y1966" s="1">
        <v>6</v>
      </c>
      <c r="Z1966" s="1">
        <v>7</v>
      </c>
      <c r="AA1966" s="8">
        <f t="shared" si="584"/>
        <v>19</v>
      </c>
      <c r="AB1966" s="10">
        <f t="shared" si="585"/>
        <v>5.2631578947368418E-2</v>
      </c>
      <c r="AC1966" s="10">
        <f t="shared" si="586"/>
        <v>0.26315789473684209</v>
      </c>
      <c r="AD1966" s="10">
        <f t="shared" si="587"/>
        <v>0.31578947368421051</v>
      </c>
      <c r="AE1966" s="10">
        <f t="shared" si="588"/>
        <v>0.36842105263157893</v>
      </c>
      <c r="AF1966" s="1">
        <v>2</v>
      </c>
      <c r="AG1966" s="1">
        <v>1</v>
      </c>
      <c r="AH1966" s="1">
        <v>0</v>
      </c>
      <c r="AI1966" s="1">
        <v>0</v>
      </c>
      <c r="AJ1966" s="1">
        <v>1</v>
      </c>
      <c r="AK1966" s="1">
        <v>1</v>
      </c>
      <c r="AL1966" s="1">
        <v>0</v>
      </c>
      <c r="AM1966" s="1">
        <v>1</v>
      </c>
      <c r="AN1966" s="1">
        <v>29</v>
      </c>
      <c r="AO1966" s="20" t="str">
        <f t="shared" si="571"/>
        <v>24-35</v>
      </c>
      <c r="AP1966" s="1">
        <v>2356</v>
      </c>
      <c r="AQ1966" s="1">
        <v>0</v>
      </c>
      <c r="AR1966" s="1">
        <v>0</v>
      </c>
      <c r="AS1966" s="1">
        <v>1</v>
      </c>
      <c r="AT1966" s="1">
        <v>0</v>
      </c>
      <c r="AU1966" s="1">
        <v>0</v>
      </c>
      <c r="AV1966" s="1">
        <v>0</v>
      </c>
      <c r="AW1966" s="1">
        <v>1</v>
      </c>
      <c r="AX1966" s="1">
        <v>0</v>
      </c>
      <c r="AY1966" s="1">
        <v>0</v>
      </c>
      <c r="AZ1966" s="1">
        <v>1769</v>
      </c>
      <c r="BA1966" s="23">
        <v>42493</v>
      </c>
      <c r="BB1966" s="25">
        <f t="shared" si="572"/>
        <v>5</v>
      </c>
      <c r="BC1966" s="25" t="str">
        <f t="shared" si="573"/>
        <v>May</v>
      </c>
      <c r="BD1966" s="25">
        <v>1</v>
      </c>
      <c r="BE1966" t="str">
        <f t="shared" si="574"/>
        <v>1604,90273,High income,86,Low spender,0.000952665802620939,0,0,32,704,129,853,120,74,111,1991,0.353591160220994,0.0647915620291311,0.428427925665495,0.060271220492215,0.0371672526368659,0.0557508789552988,1,5,6,7,19,0.0526315789473684,0.263157894736842,0.315789473684211,0.368421052631579,2,1,0,0,1,1,0,1,29,24-35,2356,0,0,1,0,0,0,1,0,0,1769</v>
      </c>
    </row>
    <row r="1967" spans="1:57" ht="13.2" x14ac:dyDescent="0.25">
      <c r="A1967" s="8">
        <v>1396</v>
      </c>
      <c r="B1967" s="1">
        <v>95169</v>
      </c>
      <c r="C1967" s="8" t="str">
        <f t="shared" si="575"/>
        <v>High income</v>
      </c>
      <c r="D1967" s="31">
        <v>61</v>
      </c>
      <c r="E1967" s="34" t="str">
        <f t="shared" si="576"/>
        <v>Low spender</v>
      </c>
      <c r="F1967" s="10">
        <f t="shared" si="570"/>
        <v>6.4096502012209861E-4</v>
      </c>
      <c r="G1967" s="1">
        <v>0</v>
      </c>
      <c r="H1967" s="1">
        <v>0</v>
      </c>
      <c r="I1967" s="1">
        <v>1</v>
      </c>
      <c r="J1967" s="1">
        <v>1285</v>
      </c>
      <c r="K1967" s="1">
        <v>21</v>
      </c>
      <c r="L1967" s="1">
        <v>449</v>
      </c>
      <c r="M1967" s="1">
        <v>106</v>
      </c>
      <c r="N1967" s="1">
        <v>20</v>
      </c>
      <c r="O1967" s="1">
        <v>20</v>
      </c>
      <c r="P1967" s="8">
        <f t="shared" si="577"/>
        <v>1901</v>
      </c>
      <c r="Q1967" s="10">
        <f t="shared" si="578"/>
        <v>0.67596002104155706</v>
      </c>
      <c r="R1967" s="10">
        <f t="shared" si="579"/>
        <v>1.1046817464492372E-2</v>
      </c>
      <c r="S1967" s="10">
        <f t="shared" si="580"/>
        <v>0.23619147816938454</v>
      </c>
      <c r="T1967" s="10">
        <f t="shared" si="581"/>
        <v>5.576012624934245E-2</v>
      </c>
      <c r="U1967" s="10">
        <f t="shared" si="582"/>
        <v>1.0520778537611783E-2</v>
      </c>
      <c r="V1967" s="10">
        <f t="shared" si="583"/>
        <v>1.0520778537611783E-2</v>
      </c>
      <c r="W1967" s="1">
        <v>1</v>
      </c>
      <c r="X1967" s="1">
        <v>4</v>
      </c>
      <c r="Y1967" s="1">
        <v>3</v>
      </c>
      <c r="Z1967" s="1">
        <v>4</v>
      </c>
      <c r="AA1967" s="8">
        <f t="shared" si="584"/>
        <v>12</v>
      </c>
      <c r="AB1967" s="10">
        <f t="shared" si="585"/>
        <v>8.3333333333333329E-2</v>
      </c>
      <c r="AC1967" s="10">
        <f t="shared" si="586"/>
        <v>0.33333333333333331</v>
      </c>
      <c r="AD1967" s="10">
        <f t="shared" si="587"/>
        <v>0.25</v>
      </c>
      <c r="AE1967" s="10">
        <f t="shared" si="588"/>
        <v>0.33333333333333331</v>
      </c>
      <c r="AF1967" s="1">
        <v>1</v>
      </c>
      <c r="AG1967" s="1">
        <v>1</v>
      </c>
      <c r="AH1967" s="1">
        <v>0</v>
      </c>
      <c r="AI1967" s="1">
        <v>0</v>
      </c>
      <c r="AJ1967" s="1">
        <v>0</v>
      </c>
      <c r="AK1967" s="1">
        <v>1</v>
      </c>
      <c r="AL1967" s="1">
        <v>0</v>
      </c>
      <c r="AM1967" s="1">
        <v>1</v>
      </c>
      <c r="AN1967" s="1">
        <v>33</v>
      </c>
      <c r="AO1967" s="20" t="str">
        <f t="shared" si="571"/>
        <v>24-35</v>
      </c>
      <c r="AP1967" s="1">
        <v>2422</v>
      </c>
      <c r="AQ1967" s="1">
        <v>0</v>
      </c>
      <c r="AR1967" s="1">
        <v>0</v>
      </c>
      <c r="AS1967" s="1">
        <v>1</v>
      </c>
      <c r="AT1967" s="1">
        <v>0</v>
      </c>
      <c r="AU1967" s="1">
        <v>0</v>
      </c>
      <c r="AV1967" s="1">
        <v>0</v>
      </c>
      <c r="AW1967" s="1">
        <v>0</v>
      </c>
      <c r="AX1967" s="1">
        <v>0</v>
      </c>
      <c r="AY1967" s="1">
        <v>1</v>
      </c>
      <c r="AZ1967" s="1">
        <v>1861</v>
      </c>
      <c r="BA1967" s="23">
        <v>42427</v>
      </c>
      <c r="BB1967" s="25">
        <f t="shared" si="572"/>
        <v>2</v>
      </c>
      <c r="BC1967" s="25" t="str">
        <f t="shared" si="573"/>
        <v>February</v>
      </c>
      <c r="BD1967" s="25">
        <v>1</v>
      </c>
      <c r="BE1967" t="str">
        <f t="shared" si="574"/>
        <v>1396,95169,High income,61,Low spender,0.000640965020122099,0,0,1,1285,21,449,106,20,20,1901,0.675960021041557,0.0110468174644924,0.236191478169385,0.0557601262493424,0.0105207785376118,0.0105207785376118,1,4,3,4,12,0.0833333333333333,0.333333333333333,0.25,0.333333333333333,1,1,0,0,0,1,0,1,33,24-35,2422,0,0,1,0,0,0,0,0,1,1861</v>
      </c>
    </row>
    <row r="1968" spans="1:57" ht="13.2" x14ac:dyDescent="0.25">
      <c r="A1968" s="8">
        <v>257</v>
      </c>
      <c r="B1968" s="1">
        <v>75702</v>
      </c>
      <c r="C1968" s="8" t="str">
        <f t="shared" si="575"/>
        <v>High income</v>
      </c>
      <c r="D1968" s="31">
        <v>407</v>
      </c>
      <c r="E1968" s="34" t="str">
        <f t="shared" si="576"/>
        <v>Low spender</v>
      </c>
      <c r="F1968" s="10">
        <f t="shared" si="570"/>
        <v>5.3763440860215058E-3</v>
      </c>
      <c r="G1968" s="1">
        <v>0</v>
      </c>
      <c r="H1968" s="1">
        <v>1</v>
      </c>
      <c r="I1968" s="1">
        <v>87</v>
      </c>
      <c r="J1968" s="1">
        <v>1073</v>
      </c>
      <c r="K1968" s="1">
        <v>0</v>
      </c>
      <c r="L1968" s="1">
        <v>629</v>
      </c>
      <c r="M1968" s="1">
        <v>145</v>
      </c>
      <c r="N1968" s="1">
        <v>37</v>
      </c>
      <c r="O1968" s="1">
        <v>37</v>
      </c>
      <c r="P1968" s="8">
        <f t="shared" si="577"/>
        <v>1921</v>
      </c>
      <c r="Q1968" s="10">
        <f t="shared" si="578"/>
        <v>0.55856324830817283</v>
      </c>
      <c r="R1968" s="10">
        <f t="shared" si="579"/>
        <v>0</v>
      </c>
      <c r="S1968" s="10">
        <f t="shared" si="580"/>
        <v>0.32743362831858408</v>
      </c>
      <c r="T1968" s="10">
        <f t="shared" si="581"/>
        <v>7.5481520041644976E-2</v>
      </c>
      <c r="U1968" s="10">
        <f t="shared" si="582"/>
        <v>1.9260801665799063E-2</v>
      </c>
      <c r="V1968" s="10">
        <f t="shared" si="583"/>
        <v>1.9260801665799063E-2</v>
      </c>
      <c r="W1968" s="1">
        <v>1</v>
      </c>
      <c r="X1968" s="1">
        <v>10</v>
      </c>
      <c r="Y1968" s="1">
        <v>5</v>
      </c>
      <c r="Z1968" s="1">
        <v>13</v>
      </c>
      <c r="AA1968" s="8">
        <f t="shared" si="584"/>
        <v>29</v>
      </c>
      <c r="AB1968" s="10">
        <f t="shared" si="585"/>
        <v>3.4482758620689655E-2</v>
      </c>
      <c r="AC1968" s="10">
        <f t="shared" si="586"/>
        <v>0.34482758620689657</v>
      </c>
      <c r="AD1968" s="10">
        <f t="shared" si="587"/>
        <v>0.17241379310344829</v>
      </c>
      <c r="AE1968" s="10">
        <f t="shared" si="588"/>
        <v>0.44827586206896552</v>
      </c>
      <c r="AF1968" s="1">
        <v>6</v>
      </c>
      <c r="AG1968" s="1">
        <v>0</v>
      </c>
      <c r="AH1968" s="1">
        <v>0</v>
      </c>
      <c r="AI1968" s="1">
        <v>0</v>
      </c>
      <c r="AJ1968" s="1">
        <v>0</v>
      </c>
      <c r="AK1968" s="1">
        <v>1</v>
      </c>
      <c r="AL1968" s="1">
        <v>0</v>
      </c>
      <c r="AM1968" s="1">
        <v>0</v>
      </c>
      <c r="AN1968" s="1">
        <v>46</v>
      </c>
      <c r="AO1968" s="20" t="str">
        <f t="shared" si="571"/>
        <v>36-50</v>
      </c>
      <c r="AP1968" s="1">
        <v>2782</v>
      </c>
      <c r="AQ1968" s="1">
        <v>0</v>
      </c>
      <c r="AR1968" s="1">
        <v>0</v>
      </c>
      <c r="AS1968" s="1">
        <v>0</v>
      </c>
      <c r="AT1968" s="1">
        <v>1</v>
      </c>
      <c r="AU1968" s="1">
        <v>0</v>
      </c>
      <c r="AV1968" s="1">
        <v>0</v>
      </c>
      <c r="AW1968" s="1">
        <v>1</v>
      </c>
      <c r="AX1968" s="1">
        <v>0</v>
      </c>
      <c r="AY1968" s="1">
        <v>0</v>
      </c>
      <c r="AZ1968" s="1">
        <v>1847</v>
      </c>
      <c r="BA1968" s="23">
        <v>42067</v>
      </c>
      <c r="BB1968" s="25">
        <f t="shared" si="572"/>
        <v>3</v>
      </c>
      <c r="BC1968" s="25" t="str">
        <f t="shared" si="573"/>
        <v>March</v>
      </c>
      <c r="BD1968" s="25">
        <v>1</v>
      </c>
      <c r="BE1968" t="str">
        <f t="shared" si="574"/>
        <v>257,75702,High income,407,Low spender,0.00537634408602151,0,1,87,1073,0,629,145,37,37,1921,0.558563248308173,0,0.327433628318584,0.075481520041645,0.0192608016657991,0.0192608016657991,1,10,5,13,29,0.0344827586206897,0.344827586206897,0.172413793103448,0.448275862068966,6,0,0,0,0,1,0,0,46,36-50,2782,0,0,0,1,0,0,1,0,0,1847</v>
      </c>
    </row>
    <row r="1969" spans="1:57" ht="13.2" x14ac:dyDescent="0.25">
      <c r="A1969" s="8">
        <v>1651</v>
      </c>
      <c r="B1969" s="1">
        <v>74116</v>
      </c>
      <c r="C1969" s="8" t="str">
        <f t="shared" si="575"/>
        <v>High income</v>
      </c>
      <c r="D1969" s="31">
        <v>39</v>
      </c>
      <c r="E1969" s="34" t="str">
        <f t="shared" si="576"/>
        <v>Low spender</v>
      </c>
      <c r="F1969" s="10">
        <f t="shared" si="570"/>
        <v>5.2620216957202225E-4</v>
      </c>
      <c r="G1969" s="1">
        <v>0</v>
      </c>
      <c r="H1969" s="1">
        <v>0</v>
      </c>
      <c r="I1969" s="1">
        <v>53</v>
      </c>
      <c r="J1969" s="1">
        <v>871</v>
      </c>
      <c r="K1969" s="1">
        <v>111</v>
      </c>
      <c r="L1969" s="1">
        <v>704</v>
      </c>
      <c r="M1969" s="1">
        <v>145</v>
      </c>
      <c r="N1969" s="1">
        <v>55</v>
      </c>
      <c r="O1969" s="1">
        <v>166</v>
      </c>
      <c r="P1969" s="8">
        <f t="shared" si="577"/>
        <v>2052</v>
      </c>
      <c r="Q1969" s="10">
        <f t="shared" si="578"/>
        <v>0.42446393762183238</v>
      </c>
      <c r="R1969" s="10">
        <f t="shared" si="579"/>
        <v>5.4093567251461985E-2</v>
      </c>
      <c r="S1969" s="10">
        <f t="shared" si="580"/>
        <v>0.34307992202729043</v>
      </c>
      <c r="T1969" s="10">
        <f t="shared" si="581"/>
        <v>7.066276803118908E-2</v>
      </c>
      <c r="U1969" s="10">
        <f t="shared" si="582"/>
        <v>2.6803118908382065E-2</v>
      </c>
      <c r="V1969" s="10">
        <f t="shared" si="583"/>
        <v>8.089668615984405E-2</v>
      </c>
      <c r="W1969" s="1">
        <v>1</v>
      </c>
      <c r="X1969" s="1">
        <v>4</v>
      </c>
      <c r="Y1969" s="1">
        <v>4</v>
      </c>
      <c r="Z1969" s="1">
        <v>10</v>
      </c>
      <c r="AA1969" s="8">
        <f t="shared" si="584"/>
        <v>19</v>
      </c>
      <c r="AB1969" s="10">
        <f t="shared" si="585"/>
        <v>5.2631578947368418E-2</v>
      </c>
      <c r="AC1969" s="10">
        <f t="shared" si="586"/>
        <v>0.21052631578947367</v>
      </c>
      <c r="AD1969" s="10">
        <f t="shared" si="587"/>
        <v>0.21052631578947367</v>
      </c>
      <c r="AE1969" s="10">
        <f t="shared" si="588"/>
        <v>0.52631578947368418</v>
      </c>
      <c r="AF1969" s="1">
        <v>2</v>
      </c>
      <c r="AG1969" s="1">
        <v>0</v>
      </c>
      <c r="AH1969" s="1">
        <v>0</v>
      </c>
      <c r="AI1969" s="1">
        <v>0</v>
      </c>
      <c r="AJ1969" s="1">
        <v>1</v>
      </c>
      <c r="AK1969" s="1">
        <v>0</v>
      </c>
      <c r="AL1969" s="1">
        <v>0</v>
      </c>
      <c r="AM1969" s="1">
        <v>0</v>
      </c>
      <c r="AN1969" s="1">
        <v>38</v>
      </c>
      <c r="AO1969" s="20" t="str">
        <f t="shared" si="571"/>
        <v>36-50</v>
      </c>
      <c r="AP1969" s="1">
        <v>2340</v>
      </c>
      <c r="AQ1969" s="1">
        <v>0</v>
      </c>
      <c r="AR1969" s="1">
        <v>0</v>
      </c>
      <c r="AS1969" s="1">
        <v>1</v>
      </c>
      <c r="AT1969" s="1">
        <v>0</v>
      </c>
      <c r="AU1969" s="1">
        <v>0</v>
      </c>
      <c r="AV1969" s="1">
        <v>1</v>
      </c>
      <c r="AW1969" s="1">
        <v>0</v>
      </c>
      <c r="AX1969" s="1">
        <v>0</v>
      </c>
      <c r="AY1969" s="1">
        <v>0</v>
      </c>
      <c r="AZ1969" s="1">
        <v>1720</v>
      </c>
      <c r="BA1969" s="23">
        <v>42509</v>
      </c>
      <c r="BB1969" s="25">
        <f t="shared" si="572"/>
        <v>5</v>
      </c>
      <c r="BC1969" s="25" t="str">
        <f t="shared" si="573"/>
        <v>May</v>
      </c>
      <c r="BD1969" s="25">
        <v>1</v>
      </c>
      <c r="BE1969" t="str">
        <f t="shared" si="574"/>
        <v>1651,74116,High income,39,Low spender,0.000526202169572022,0,0,53,871,111,704,145,55,166,2052,0.424463937621832,0.054093567251462,0.34307992202729,0.0706627680311891,0.0268031189083821,0.0808966861598441,1,4,4,10,19,0.0526315789473684,0.210526315789474,0.210526315789474,0.526315789473684,2,0,0,0,1,0,0,0,38,36-50,2340,0,0,1,0,0,1,0,0,0,1720</v>
      </c>
    </row>
    <row r="1970" spans="1:57" ht="13.2" x14ac:dyDescent="0.25">
      <c r="A1970" s="8">
        <v>1076</v>
      </c>
      <c r="B1970" s="1">
        <v>82072</v>
      </c>
      <c r="C1970" s="8" t="str">
        <f t="shared" si="575"/>
        <v>High income</v>
      </c>
      <c r="D1970" s="31">
        <v>1103</v>
      </c>
      <c r="E1970" s="34" t="str">
        <f t="shared" si="576"/>
        <v>High spender</v>
      </c>
      <c r="F1970" s="10">
        <f t="shared" si="570"/>
        <v>1.3439419046690711E-2</v>
      </c>
      <c r="G1970" s="1">
        <v>0</v>
      </c>
      <c r="H1970" s="1">
        <v>0</v>
      </c>
      <c r="I1970" s="1">
        <v>67</v>
      </c>
      <c r="J1970" s="1">
        <v>889</v>
      </c>
      <c r="K1970" s="1">
        <v>55</v>
      </c>
      <c r="L1970" s="1">
        <v>685</v>
      </c>
      <c r="M1970" s="1">
        <v>168</v>
      </c>
      <c r="N1970" s="1">
        <v>92</v>
      </c>
      <c r="O1970" s="1">
        <v>129</v>
      </c>
      <c r="P1970" s="8">
        <f t="shared" si="577"/>
        <v>2018</v>
      </c>
      <c r="Q1970" s="10">
        <f t="shared" si="578"/>
        <v>0.44053518334985131</v>
      </c>
      <c r="R1970" s="10">
        <f t="shared" si="579"/>
        <v>2.7254707631318136E-2</v>
      </c>
      <c r="S1970" s="10">
        <f t="shared" si="580"/>
        <v>0.33944499504459863</v>
      </c>
      <c r="T1970" s="10">
        <f t="shared" si="581"/>
        <v>8.3250743310208125E-2</v>
      </c>
      <c r="U1970" s="10">
        <f t="shared" si="582"/>
        <v>4.5589692765113973E-2</v>
      </c>
      <c r="V1970" s="10">
        <f t="shared" si="583"/>
        <v>6.3924677898909807E-2</v>
      </c>
      <c r="W1970" s="1">
        <v>1</v>
      </c>
      <c r="X1970" s="1">
        <v>3</v>
      </c>
      <c r="Y1970" s="1">
        <v>2</v>
      </c>
      <c r="Z1970" s="1">
        <v>13</v>
      </c>
      <c r="AA1970" s="8">
        <f t="shared" si="584"/>
        <v>19</v>
      </c>
      <c r="AB1970" s="10">
        <f t="shared" si="585"/>
        <v>5.2631578947368418E-2</v>
      </c>
      <c r="AC1970" s="10">
        <f t="shared" si="586"/>
        <v>0.15789473684210525</v>
      </c>
      <c r="AD1970" s="10">
        <f t="shared" si="587"/>
        <v>0.10526315789473684</v>
      </c>
      <c r="AE1970" s="10">
        <f t="shared" si="588"/>
        <v>0.68421052631578949</v>
      </c>
      <c r="AF1970" s="1">
        <v>1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50</v>
      </c>
      <c r="AO1970" s="20" t="str">
        <f t="shared" si="571"/>
        <v>36-50</v>
      </c>
      <c r="AP1970" s="1">
        <v>2521</v>
      </c>
      <c r="AQ1970" s="1">
        <v>0</v>
      </c>
      <c r="AR1970" s="1">
        <v>0</v>
      </c>
      <c r="AS1970" s="1">
        <v>0</v>
      </c>
      <c r="AT1970" s="1">
        <v>1</v>
      </c>
      <c r="AU1970" s="1">
        <v>0</v>
      </c>
      <c r="AV1970" s="1">
        <v>0</v>
      </c>
      <c r="AW1970" s="1">
        <v>0</v>
      </c>
      <c r="AX1970" s="1">
        <v>0</v>
      </c>
      <c r="AY1970" s="1">
        <v>1</v>
      </c>
      <c r="AZ1970" s="1">
        <v>1760</v>
      </c>
      <c r="BA1970" s="23">
        <v>42328</v>
      </c>
      <c r="BB1970" s="25">
        <f t="shared" si="572"/>
        <v>11</v>
      </c>
      <c r="BC1970" s="25" t="str">
        <f t="shared" si="573"/>
        <v>November</v>
      </c>
      <c r="BD1970" s="25">
        <v>1</v>
      </c>
      <c r="BE1970" t="str">
        <f t="shared" si="574"/>
        <v>1076,82072,High income,1103,High spender,0.0134394190466907,0,0,67,889,55,685,168,92,129,2018,0.440535183349851,0.0272547076313181,0.339444995044599,0.0832507433102081,0.045589692765114,0.0639246778989098,1,3,2,13,19,0.0526315789473684,0.157894736842105,0.105263157894737,0.684210526315789,1,0,0,0,0,0,0,0,50,36-50,2521,0,0,0,1,0,0,0,0,1,1760</v>
      </c>
    </row>
    <row r="1971" spans="1:57" ht="13.2" x14ac:dyDescent="0.25">
      <c r="A1971" s="8">
        <v>33</v>
      </c>
      <c r="B1971" s="1">
        <v>78687</v>
      </c>
      <c r="C1971" s="8" t="str">
        <f t="shared" si="575"/>
        <v>High income</v>
      </c>
      <c r="D1971" s="31">
        <v>151</v>
      </c>
      <c r="E1971" s="34" t="str">
        <f t="shared" si="576"/>
        <v>Low spender</v>
      </c>
      <c r="F1971" s="10">
        <f t="shared" si="570"/>
        <v>1.9189955138714145E-3</v>
      </c>
      <c r="G1971" s="1">
        <v>0</v>
      </c>
      <c r="H1971" s="1">
        <v>0</v>
      </c>
      <c r="I1971" s="1">
        <v>13</v>
      </c>
      <c r="J1971" s="1">
        <v>817</v>
      </c>
      <c r="K1971" s="1">
        <v>185</v>
      </c>
      <c r="L1971" s="1">
        <v>687</v>
      </c>
      <c r="M1971" s="1">
        <v>145</v>
      </c>
      <c r="N1971" s="1">
        <v>55</v>
      </c>
      <c r="O1971" s="1">
        <v>241</v>
      </c>
      <c r="P1971" s="8">
        <f t="shared" si="577"/>
        <v>2130</v>
      </c>
      <c r="Q1971" s="10">
        <f t="shared" si="578"/>
        <v>0.3835680751173709</v>
      </c>
      <c r="R1971" s="10">
        <f t="shared" si="579"/>
        <v>8.6854460093896718E-2</v>
      </c>
      <c r="S1971" s="10">
        <f t="shared" si="580"/>
        <v>0.32253521126760565</v>
      </c>
      <c r="T1971" s="10">
        <f t="shared" si="581"/>
        <v>6.8075117370892016E-2</v>
      </c>
      <c r="U1971" s="10">
        <f t="shared" si="582"/>
        <v>2.5821596244131457E-2</v>
      </c>
      <c r="V1971" s="10">
        <f t="shared" si="583"/>
        <v>0.11314553990610329</v>
      </c>
      <c r="W1971" s="1">
        <v>1</v>
      </c>
      <c r="X1971" s="1">
        <v>4</v>
      </c>
      <c r="Y1971" s="1">
        <v>6</v>
      </c>
      <c r="Z1971" s="1">
        <v>8</v>
      </c>
      <c r="AA1971" s="8">
        <f t="shared" si="584"/>
        <v>19</v>
      </c>
      <c r="AB1971" s="10">
        <f t="shared" si="585"/>
        <v>5.2631578947368418E-2</v>
      </c>
      <c r="AC1971" s="10">
        <f t="shared" si="586"/>
        <v>0.21052631578947367</v>
      </c>
      <c r="AD1971" s="10">
        <f t="shared" si="587"/>
        <v>0.31578947368421051</v>
      </c>
      <c r="AE1971" s="10">
        <f t="shared" si="588"/>
        <v>0.42105263157894735</v>
      </c>
      <c r="AF1971" s="1">
        <v>2</v>
      </c>
      <c r="AG1971" s="1">
        <v>0</v>
      </c>
      <c r="AH1971" s="1">
        <v>0</v>
      </c>
      <c r="AI1971" s="1">
        <v>0</v>
      </c>
      <c r="AJ1971" s="1">
        <v>0</v>
      </c>
      <c r="AK1971" s="1">
        <v>1</v>
      </c>
      <c r="AL1971" s="1">
        <v>0</v>
      </c>
      <c r="AM1971" s="1">
        <v>1</v>
      </c>
      <c r="AN1971" s="1">
        <v>37</v>
      </c>
      <c r="AO1971" s="20" t="str">
        <f t="shared" si="571"/>
        <v>36-50</v>
      </c>
      <c r="AP1971" s="1">
        <v>2848</v>
      </c>
      <c r="AQ1971" s="1">
        <v>0</v>
      </c>
      <c r="AR1971" s="1">
        <v>0</v>
      </c>
      <c r="AS1971" s="1">
        <v>0</v>
      </c>
      <c r="AT1971" s="1">
        <v>1</v>
      </c>
      <c r="AU1971" s="1">
        <v>0</v>
      </c>
      <c r="AV1971" s="1">
        <v>0</v>
      </c>
      <c r="AW1971" s="1">
        <v>1</v>
      </c>
      <c r="AX1971" s="1">
        <v>0</v>
      </c>
      <c r="AY1971" s="1">
        <v>0</v>
      </c>
      <c r="AZ1971" s="1">
        <v>1648</v>
      </c>
      <c r="BA1971" s="23">
        <v>42001</v>
      </c>
      <c r="BB1971" s="25">
        <f t="shared" si="572"/>
        <v>12</v>
      </c>
      <c r="BC1971" s="25" t="str">
        <f t="shared" si="573"/>
        <v>December</v>
      </c>
      <c r="BD1971" s="25">
        <v>1</v>
      </c>
      <c r="BE1971" t="str">
        <f t="shared" si="574"/>
        <v>33,78687,High income,151,Low spender,0.00191899551387141,0,0,13,817,185,687,145,55,241,2130,0.383568075117371,0.0868544600938967,0.322535211267606,0.068075117370892,0.0258215962441315,0.113145539906103,1,4,6,8,19,0.0526315789473684,0.210526315789474,0.315789473684211,0.421052631578947,2,0,0,0,0,1,0,1,37,36-50,2848,0,0,0,1,0,0,1,0,0,1648</v>
      </c>
    </row>
    <row r="1972" spans="1:57" ht="13.2" x14ac:dyDescent="0.25">
      <c r="A1972" s="8">
        <v>4</v>
      </c>
      <c r="B1972" s="1">
        <v>82576</v>
      </c>
      <c r="C1972" s="8" t="str">
        <f t="shared" si="575"/>
        <v>High income</v>
      </c>
      <c r="D1972" s="31">
        <v>39</v>
      </c>
      <c r="E1972" s="34" t="str">
        <f t="shared" si="576"/>
        <v>Low spender</v>
      </c>
      <c r="F1972" s="10">
        <f t="shared" si="570"/>
        <v>4.7229219143576825E-4</v>
      </c>
      <c r="G1972" s="1">
        <v>0</v>
      </c>
      <c r="H1972" s="1">
        <v>0</v>
      </c>
      <c r="I1972" s="1">
        <v>66</v>
      </c>
      <c r="J1972" s="1">
        <v>1206</v>
      </c>
      <c r="K1972" s="1">
        <v>55</v>
      </c>
      <c r="L1972" s="1">
        <v>445</v>
      </c>
      <c r="M1972" s="1">
        <v>168</v>
      </c>
      <c r="N1972" s="1">
        <v>18</v>
      </c>
      <c r="O1972" s="1">
        <v>18</v>
      </c>
      <c r="P1972" s="8">
        <f t="shared" si="577"/>
        <v>1910</v>
      </c>
      <c r="Q1972" s="10">
        <f t="shared" si="578"/>
        <v>0.63141361256544504</v>
      </c>
      <c r="R1972" s="10">
        <f t="shared" si="579"/>
        <v>2.8795811518324606E-2</v>
      </c>
      <c r="S1972" s="10">
        <f t="shared" si="580"/>
        <v>0.23298429319371727</v>
      </c>
      <c r="T1972" s="10">
        <f t="shared" si="581"/>
        <v>8.7958115183246074E-2</v>
      </c>
      <c r="U1972" s="10">
        <f t="shared" si="582"/>
        <v>9.4240837696335077E-3</v>
      </c>
      <c r="V1972" s="10">
        <f t="shared" si="583"/>
        <v>9.4240837696335077E-3</v>
      </c>
      <c r="W1972" s="1">
        <v>1</v>
      </c>
      <c r="X1972" s="1">
        <v>2</v>
      </c>
      <c r="Y1972" s="1">
        <v>4</v>
      </c>
      <c r="Z1972" s="1">
        <v>12</v>
      </c>
      <c r="AA1972" s="8">
        <f t="shared" si="584"/>
        <v>19</v>
      </c>
      <c r="AB1972" s="10">
        <f t="shared" si="585"/>
        <v>5.2631578947368418E-2</v>
      </c>
      <c r="AC1972" s="10">
        <f t="shared" si="586"/>
        <v>0.10526315789473684</v>
      </c>
      <c r="AD1972" s="10">
        <f t="shared" si="587"/>
        <v>0.21052631578947367</v>
      </c>
      <c r="AE1972" s="10">
        <f t="shared" si="588"/>
        <v>0.63157894736842102</v>
      </c>
      <c r="AF1972" s="1">
        <v>1</v>
      </c>
      <c r="AG1972" s="1">
        <v>0</v>
      </c>
      <c r="AH1972" s="1">
        <v>0</v>
      </c>
      <c r="AI1972" s="1">
        <v>0</v>
      </c>
      <c r="AJ1972" s="1">
        <v>0</v>
      </c>
      <c r="AK1972" s="1">
        <v>1</v>
      </c>
      <c r="AL1972" s="1">
        <v>0</v>
      </c>
      <c r="AM1972" s="1">
        <v>0</v>
      </c>
      <c r="AN1972" s="1">
        <v>61</v>
      </c>
      <c r="AO1972" s="20" t="str">
        <f t="shared" si="571"/>
        <v>50-65</v>
      </c>
      <c r="AP1972" s="1">
        <v>2856</v>
      </c>
      <c r="AQ1972" s="1">
        <v>0</v>
      </c>
      <c r="AR1972" s="1">
        <v>0</v>
      </c>
      <c r="AS1972" s="1">
        <v>0</v>
      </c>
      <c r="AT1972" s="1">
        <v>1</v>
      </c>
      <c r="AU1972" s="1">
        <v>0</v>
      </c>
      <c r="AV1972" s="1">
        <v>0</v>
      </c>
      <c r="AW1972" s="1">
        <v>0</v>
      </c>
      <c r="AX1972" s="1">
        <v>1</v>
      </c>
      <c r="AY1972" s="1">
        <v>0</v>
      </c>
      <c r="AZ1972" s="1">
        <v>1874</v>
      </c>
      <c r="BA1972" s="23">
        <v>41993</v>
      </c>
      <c r="BB1972" s="25">
        <f t="shared" si="572"/>
        <v>12</v>
      </c>
      <c r="BC1972" s="25" t="str">
        <f t="shared" si="573"/>
        <v>December</v>
      </c>
      <c r="BD1972" s="25">
        <v>1</v>
      </c>
      <c r="BE1972" t="str">
        <f t="shared" si="574"/>
        <v>4,82576,High income,39,Low spender,0.000472292191435768,0,0,66,1206,55,445,168,18,18,1910,0.631413612565445,0.0287958115183246,0.232984293193717,0.0879581151832461,0.00942408376963351,0.00942408376963351,1,2,4,12,19,0.0526315789473684,0.105263157894737,0.210526315789474,0.631578947368421,1,0,0,0,0,1,0,0,61,50-65,2856,0,0,0,1,0,0,0,1,0,1874</v>
      </c>
    </row>
    <row r="1973" spans="1:57" ht="13.2" x14ac:dyDescent="0.25">
      <c r="A1973" s="8">
        <v>1647</v>
      </c>
      <c r="B1973" s="1">
        <v>80695</v>
      </c>
      <c r="C1973" s="8" t="str">
        <f t="shared" si="575"/>
        <v>High income</v>
      </c>
      <c r="D1973" s="31">
        <v>436</v>
      </c>
      <c r="E1973" s="34" t="str">
        <f t="shared" si="576"/>
        <v>Low spender</v>
      </c>
      <c r="F1973" s="10">
        <f t="shared" si="570"/>
        <v>5.4030609083586343E-3</v>
      </c>
      <c r="G1973" s="1">
        <v>0</v>
      </c>
      <c r="H1973" s="1">
        <v>0</v>
      </c>
      <c r="I1973" s="1">
        <v>85</v>
      </c>
      <c r="J1973" s="1">
        <v>557</v>
      </c>
      <c r="K1973" s="1">
        <v>129</v>
      </c>
      <c r="L1973" s="1">
        <v>984</v>
      </c>
      <c r="M1973" s="1">
        <v>193</v>
      </c>
      <c r="N1973" s="1">
        <v>37</v>
      </c>
      <c r="O1973" s="1">
        <v>18</v>
      </c>
      <c r="P1973" s="8">
        <f t="shared" si="577"/>
        <v>1918</v>
      </c>
      <c r="Q1973" s="10">
        <f t="shared" si="578"/>
        <v>0.29040667361835243</v>
      </c>
      <c r="R1973" s="10">
        <f t="shared" si="579"/>
        <v>6.7257559958289886E-2</v>
      </c>
      <c r="S1973" s="10">
        <f t="shared" si="580"/>
        <v>0.51303441084462986</v>
      </c>
      <c r="T1973" s="10">
        <f t="shared" si="581"/>
        <v>0.10062565172054223</v>
      </c>
      <c r="U1973" s="10">
        <f t="shared" si="582"/>
        <v>1.9290928050052138E-2</v>
      </c>
      <c r="V1973" s="10">
        <f t="shared" si="583"/>
        <v>9.384775808133473E-3</v>
      </c>
      <c r="W1973" s="1">
        <v>1</v>
      </c>
      <c r="X1973" s="1">
        <v>5</v>
      </c>
      <c r="Y1973" s="1">
        <v>8</v>
      </c>
      <c r="Z1973" s="1">
        <v>5</v>
      </c>
      <c r="AA1973" s="8">
        <f t="shared" si="584"/>
        <v>19</v>
      </c>
      <c r="AB1973" s="10">
        <f t="shared" si="585"/>
        <v>5.2631578947368418E-2</v>
      </c>
      <c r="AC1973" s="10">
        <f t="shared" si="586"/>
        <v>0.26315789473684209</v>
      </c>
      <c r="AD1973" s="10">
        <f t="shared" si="587"/>
        <v>0.42105263157894735</v>
      </c>
      <c r="AE1973" s="10">
        <f t="shared" si="588"/>
        <v>0.26315789473684209</v>
      </c>
      <c r="AF1973" s="1">
        <v>2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57</v>
      </c>
      <c r="AO1973" s="20" t="str">
        <f t="shared" si="571"/>
        <v>50-65</v>
      </c>
      <c r="AP1973" s="1">
        <v>2341</v>
      </c>
      <c r="AQ1973" s="1">
        <v>0</v>
      </c>
      <c r="AR1973" s="1">
        <v>0</v>
      </c>
      <c r="AS1973" s="1">
        <v>1</v>
      </c>
      <c r="AT1973" s="1">
        <v>0</v>
      </c>
      <c r="AU1973" s="1">
        <v>0</v>
      </c>
      <c r="AV1973" s="1">
        <v>0</v>
      </c>
      <c r="AW1973" s="1">
        <v>1</v>
      </c>
      <c r="AX1973" s="1">
        <v>0</v>
      </c>
      <c r="AY1973" s="1">
        <v>0</v>
      </c>
      <c r="AZ1973" s="1">
        <v>1882</v>
      </c>
      <c r="BA1973" s="23">
        <v>42508</v>
      </c>
      <c r="BB1973" s="25">
        <f t="shared" si="572"/>
        <v>5</v>
      </c>
      <c r="BC1973" s="25" t="str">
        <f t="shared" si="573"/>
        <v>May</v>
      </c>
      <c r="BD1973" s="25">
        <v>1</v>
      </c>
      <c r="BE1973" t="str">
        <f t="shared" si="574"/>
        <v>1647,80695,High income,436,Low spender,0.00540306090835863,0,0,85,557,129,984,193,37,18,1918,0.290406673618352,0.0672575599582899,0.51303441084463,0.100625651720542,0.0192909280500521,0.00938477580813347,1,5,8,5,19,0.0526315789473684,0.263157894736842,0.421052631578947,0.263157894736842,2,0,0,0,0,0,0,0,57,50-65,2341,0,0,1,0,0,0,1,0,0,1882</v>
      </c>
    </row>
    <row r="1974" spans="1:57" ht="13.2" x14ac:dyDescent="0.25">
      <c r="A1974" s="8">
        <v>1823</v>
      </c>
      <c r="B1974" s="1">
        <v>80184</v>
      </c>
      <c r="C1974" s="8" t="str">
        <f t="shared" si="575"/>
        <v>High income</v>
      </c>
      <c r="D1974" s="31">
        <v>41</v>
      </c>
      <c r="E1974" s="34" t="str">
        <f t="shared" si="576"/>
        <v>Low spender</v>
      </c>
      <c r="F1974" s="10">
        <f t="shared" si="570"/>
        <v>5.1132395490372147E-4</v>
      </c>
      <c r="G1974" s="1">
        <v>0</v>
      </c>
      <c r="H1974" s="1">
        <v>0</v>
      </c>
      <c r="I1974" s="1">
        <v>19</v>
      </c>
      <c r="J1974" s="1">
        <v>1035</v>
      </c>
      <c r="K1974" s="1">
        <v>134</v>
      </c>
      <c r="L1974" s="1">
        <v>670</v>
      </c>
      <c r="M1974" s="1">
        <v>25</v>
      </c>
      <c r="N1974" s="1">
        <v>38</v>
      </c>
      <c r="O1974" s="1">
        <v>0</v>
      </c>
      <c r="P1974" s="8">
        <f t="shared" si="577"/>
        <v>1902</v>
      </c>
      <c r="Q1974" s="10">
        <f t="shared" si="578"/>
        <v>0.54416403785488954</v>
      </c>
      <c r="R1974" s="10">
        <f t="shared" si="579"/>
        <v>7.0452155625657209E-2</v>
      </c>
      <c r="S1974" s="10">
        <f t="shared" si="580"/>
        <v>0.35226077812828599</v>
      </c>
      <c r="T1974" s="10">
        <f t="shared" si="581"/>
        <v>1.3144058885383806E-2</v>
      </c>
      <c r="U1974" s="10">
        <f t="shared" si="582"/>
        <v>1.9978969505783387E-2</v>
      </c>
      <c r="V1974" s="10">
        <f t="shared" si="583"/>
        <v>0</v>
      </c>
      <c r="W1974" s="1">
        <v>1</v>
      </c>
      <c r="X1974" s="1">
        <v>6</v>
      </c>
      <c r="Y1974" s="1">
        <v>3</v>
      </c>
      <c r="Z1974" s="1">
        <v>10</v>
      </c>
      <c r="AA1974" s="8">
        <f t="shared" si="584"/>
        <v>20</v>
      </c>
      <c r="AB1974" s="10">
        <f t="shared" si="585"/>
        <v>0.05</v>
      </c>
      <c r="AC1974" s="10">
        <f t="shared" si="586"/>
        <v>0.3</v>
      </c>
      <c r="AD1974" s="10">
        <f t="shared" si="587"/>
        <v>0.15</v>
      </c>
      <c r="AE1974" s="10">
        <f t="shared" si="588"/>
        <v>0.5</v>
      </c>
      <c r="AF1974" s="1">
        <v>3</v>
      </c>
      <c r="AG1974" s="1">
        <v>1</v>
      </c>
      <c r="AH1974" s="1">
        <v>0</v>
      </c>
      <c r="AI1974" s="1">
        <v>0</v>
      </c>
      <c r="AJ1974" s="1">
        <v>0</v>
      </c>
      <c r="AK1974" s="1">
        <v>1</v>
      </c>
      <c r="AL1974" s="1">
        <v>0</v>
      </c>
      <c r="AM1974" s="1">
        <v>0</v>
      </c>
      <c r="AN1974" s="1">
        <v>76</v>
      </c>
      <c r="AO1974" s="20" t="str">
        <f t="shared" si="571"/>
        <v>66+</v>
      </c>
      <c r="AP1974" s="1">
        <v>2279</v>
      </c>
      <c r="AQ1974" s="1">
        <v>0</v>
      </c>
      <c r="AR1974" s="1">
        <v>1</v>
      </c>
      <c r="AS1974" s="1">
        <v>0</v>
      </c>
      <c r="AT1974" s="1">
        <v>0</v>
      </c>
      <c r="AU1974" s="1">
        <v>0</v>
      </c>
      <c r="AV1974" s="1">
        <v>0</v>
      </c>
      <c r="AW1974" s="1">
        <v>0</v>
      </c>
      <c r="AX1974" s="1">
        <v>1</v>
      </c>
      <c r="AY1974" s="1">
        <v>0</v>
      </c>
      <c r="AZ1974" s="1">
        <v>1902</v>
      </c>
      <c r="BA1974" s="23">
        <v>42570</v>
      </c>
      <c r="BB1974" s="25">
        <f t="shared" si="572"/>
        <v>7</v>
      </c>
      <c r="BC1974" s="25" t="str">
        <f t="shared" si="573"/>
        <v>July</v>
      </c>
      <c r="BD1974" s="25">
        <v>1</v>
      </c>
      <c r="BE1974" t="str">
        <f t="shared" si="574"/>
        <v>1823,80184,High income,41,Low spender,0.000511323954903721,0,0,19,1035,134,670,25,38,0,1902,0.54416403785489,0.0704521556256572,0.352260778128286,0.0131440588853838,0.0199789695057834,0,1,6,3,10,20,0.05,0.3,0.15,0.5,3,1,0,0,0,1,0,0,76,66+,2279,0,1,0,0,0,0,0,1,0,1902</v>
      </c>
    </row>
    <row r="1975" spans="1:57" ht="13.2" x14ac:dyDescent="0.25">
      <c r="A1975" s="8">
        <v>1608</v>
      </c>
      <c r="B1975" s="1">
        <v>72968</v>
      </c>
      <c r="C1975" s="8" t="str">
        <f t="shared" si="575"/>
        <v>High income</v>
      </c>
      <c r="D1975" s="31">
        <v>16</v>
      </c>
      <c r="E1975" s="34" t="str">
        <f t="shared" si="576"/>
        <v>Low spender</v>
      </c>
      <c r="F1975" s="10">
        <f t="shared" si="570"/>
        <v>2.1927420239008881E-4</v>
      </c>
      <c r="G1975" s="1">
        <v>0</v>
      </c>
      <c r="H1975" s="1">
        <v>0</v>
      </c>
      <c r="I1975" s="1">
        <v>8</v>
      </c>
      <c r="J1975" s="1">
        <v>1092</v>
      </c>
      <c r="K1975" s="1">
        <v>37</v>
      </c>
      <c r="L1975" s="1">
        <v>592</v>
      </c>
      <c r="M1975" s="1">
        <v>145</v>
      </c>
      <c r="N1975" s="1">
        <v>37</v>
      </c>
      <c r="O1975" s="1">
        <v>55</v>
      </c>
      <c r="P1975" s="8">
        <f t="shared" si="577"/>
        <v>1958</v>
      </c>
      <c r="Q1975" s="10">
        <f t="shared" si="578"/>
        <v>0.55771195097037796</v>
      </c>
      <c r="R1975" s="10">
        <f t="shared" si="579"/>
        <v>1.8896833503575076E-2</v>
      </c>
      <c r="S1975" s="10">
        <f t="shared" si="580"/>
        <v>0.30234933605720121</v>
      </c>
      <c r="T1975" s="10">
        <f t="shared" si="581"/>
        <v>7.4055158324821249E-2</v>
      </c>
      <c r="U1975" s="10">
        <f t="shared" si="582"/>
        <v>1.8896833503575076E-2</v>
      </c>
      <c r="V1975" s="10">
        <f t="shared" si="583"/>
        <v>2.8089887640449437E-2</v>
      </c>
      <c r="W1975" s="1">
        <v>1</v>
      </c>
      <c r="X1975" s="1">
        <v>5</v>
      </c>
      <c r="Y1975" s="1">
        <v>5</v>
      </c>
      <c r="Z1975" s="1">
        <v>8</v>
      </c>
      <c r="AA1975" s="8">
        <f t="shared" si="584"/>
        <v>19</v>
      </c>
      <c r="AB1975" s="10">
        <f t="shared" si="585"/>
        <v>5.2631578947368418E-2</v>
      </c>
      <c r="AC1975" s="10">
        <f t="shared" si="586"/>
        <v>0.26315789473684209</v>
      </c>
      <c r="AD1975" s="10">
        <f t="shared" si="587"/>
        <v>0.26315789473684209</v>
      </c>
      <c r="AE1975" s="10">
        <f t="shared" si="588"/>
        <v>0.42105263157894735</v>
      </c>
      <c r="AF1975" s="1">
        <v>3</v>
      </c>
      <c r="AG1975" s="1">
        <v>1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  <c r="AM1975" s="1">
        <v>1</v>
      </c>
      <c r="AN1975" s="1">
        <v>57</v>
      </c>
      <c r="AO1975" s="20" t="str">
        <f t="shared" si="571"/>
        <v>50-65</v>
      </c>
      <c r="AP1975" s="1">
        <v>2354</v>
      </c>
      <c r="AQ1975" s="1">
        <v>1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W1975" s="1">
        <v>0</v>
      </c>
      <c r="AX1975" s="1">
        <v>0</v>
      </c>
      <c r="AY1975" s="1">
        <v>1</v>
      </c>
      <c r="AZ1975" s="1">
        <v>1848</v>
      </c>
      <c r="BA1975" s="23">
        <v>42495</v>
      </c>
      <c r="BB1975" s="25">
        <f t="shared" si="572"/>
        <v>5</v>
      </c>
      <c r="BC1975" s="25" t="str">
        <f t="shared" si="573"/>
        <v>May</v>
      </c>
      <c r="BD1975" s="25">
        <v>1</v>
      </c>
      <c r="BE1975" t="str">
        <f t="shared" si="574"/>
        <v>1608,72968,High income,16,Low spender,0.000219274202390089,0,0,8,1092,37,592,145,37,55,1958,0.557711950970378,0.0188968335035751,0.302349336057201,0.0740551583248212,0.0188968335035751,0.0280898876404494,1,5,5,8,19,0.0526315789473684,0.263157894736842,0.263157894736842,0.421052631578947,3,1,0,0,0,0,0,1,57,50-65,2354,1,0,0,0,0,0,0,0,1,1848</v>
      </c>
    </row>
    <row r="1976" spans="1:57" ht="13.2" x14ac:dyDescent="0.25">
      <c r="A1976" s="8">
        <v>529</v>
      </c>
      <c r="B1976" s="1">
        <v>79174</v>
      </c>
      <c r="C1976" s="8" t="str">
        <f t="shared" si="575"/>
        <v>High income</v>
      </c>
      <c r="D1976" s="31">
        <v>909</v>
      </c>
      <c r="E1976" s="34" t="str">
        <f t="shared" si="576"/>
        <v>High spender</v>
      </c>
      <c r="F1976" s="10">
        <f t="shared" si="570"/>
        <v>1.1481041756132064E-2</v>
      </c>
      <c r="G1976" s="1">
        <v>0</v>
      </c>
      <c r="H1976" s="1">
        <v>0</v>
      </c>
      <c r="I1976" s="1">
        <v>2</v>
      </c>
      <c r="J1976" s="1">
        <v>1074</v>
      </c>
      <c r="K1976" s="1">
        <v>37</v>
      </c>
      <c r="L1976" s="1">
        <v>518</v>
      </c>
      <c r="M1976" s="1">
        <v>193</v>
      </c>
      <c r="N1976" s="1">
        <v>92</v>
      </c>
      <c r="O1976" s="1">
        <v>129</v>
      </c>
      <c r="P1976" s="8">
        <f t="shared" si="577"/>
        <v>2043</v>
      </c>
      <c r="Q1976" s="10">
        <f t="shared" si="578"/>
        <v>0.52569750367107193</v>
      </c>
      <c r="R1976" s="10">
        <f t="shared" si="579"/>
        <v>1.8110621634850711E-2</v>
      </c>
      <c r="S1976" s="10">
        <f t="shared" si="580"/>
        <v>0.25354870288790993</v>
      </c>
      <c r="T1976" s="10">
        <f t="shared" si="581"/>
        <v>9.4468918257464507E-2</v>
      </c>
      <c r="U1976" s="10">
        <f t="shared" si="582"/>
        <v>4.503181595692609E-2</v>
      </c>
      <c r="V1976" s="10">
        <f t="shared" si="583"/>
        <v>6.3142437591776804E-2</v>
      </c>
      <c r="W1976" s="1">
        <v>1</v>
      </c>
      <c r="X1976" s="1">
        <v>5</v>
      </c>
      <c r="Y1976" s="1">
        <v>6</v>
      </c>
      <c r="Z1976" s="1">
        <v>7</v>
      </c>
      <c r="AA1976" s="8">
        <f t="shared" si="584"/>
        <v>19</v>
      </c>
      <c r="AB1976" s="10">
        <f t="shared" si="585"/>
        <v>5.2631578947368418E-2</v>
      </c>
      <c r="AC1976" s="10">
        <f t="shared" si="586"/>
        <v>0.26315789473684209</v>
      </c>
      <c r="AD1976" s="10">
        <f t="shared" si="587"/>
        <v>0.31578947368421051</v>
      </c>
      <c r="AE1976" s="10">
        <f t="shared" si="588"/>
        <v>0.36842105263157893</v>
      </c>
      <c r="AF1976" s="1">
        <v>2</v>
      </c>
      <c r="AG1976" s="1">
        <v>1</v>
      </c>
      <c r="AH1976" s="1">
        <v>0</v>
      </c>
      <c r="AI1976" s="1">
        <v>0</v>
      </c>
      <c r="AJ1976" s="1">
        <v>0</v>
      </c>
      <c r="AK1976" s="1">
        <v>1</v>
      </c>
      <c r="AL1976" s="1">
        <v>0</v>
      </c>
      <c r="AM1976" s="1">
        <v>1</v>
      </c>
      <c r="AN1976" s="1">
        <v>45</v>
      </c>
      <c r="AO1976" s="20" t="str">
        <f t="shared" si="571"/>
        <v>36-50</v>
      </c>
      <c r="AP1976" s="1">
        <v>2693</v>
      </c>
      <c r="AQ1976" s="1">
        <v>0</v>
      </c>
      <c r="AR1976" s="1">
        <v>1</v>
      </c>
      <c r="AS1976" s="1">
        <v>0</v>
      </c>
      <c r="AT1976" s="1">
        <v>0</v>
      </c>
      <c r="AU1976" s="1">
        <v>0</v>
      </c>
      <c r="AV1976" s="1">
        <v>0</v>
      </c>
      <c r="AW1976" s="1">
        <v>0</v>
      </c>
      <c r="AX1976" s="1">
        <v>0</v>
      </c>
      <c r="AY1976" s="1">
        <v>1</v>
      </c>
      <c r="AZ1976" s="1">
        <v>1785</v>
      </c>
      <c r="BA1976" s="23">
        <v>42156</v>
      </c>
      <c r="BB1976" s="25">
        <f t="shared" si="572"/>
        <v>6</v>
      </c>
      <c r="BC1976" s="25" t="str">
        <f t="shared" si="573"/>
        <v>June</v>
      </c>
      <c r="BD1976" s="25">
        <v>1</v>
      </c>
      <c r="BE1976" t="str">
        <f t="shared" si="574"/>
        <v>529,79174,High income,909,High spender,0.0114810417561321,0,0,2,1074,37,518,193,92,129,2043,0.525697503671072,0.0181106216348507,0.25354870288791,0.0944689182574645,0.0450318159569261,0.0631424375917768,1,5,6,7,19,0.0526315789473684,0.263157894736842,0.315789473684211,0.368421052631579,2,1,0,0,0,1,0,1,45,36-50,2693,0,1,0,0,0,0,0,0,1,1785</v>
      </c>
    </row>
    <row r="1977" spans="1:57" ht="13.2" x14ac:dyDescent="0.25">
      <c r="A1977" s="8">
        <v>2029</v>
      </c>
      <c r="B1977" s="1">
        <v>88420</v>
      </c>
      <c r="C1977" s="8" t="str">
        <f t="shared" si="575"/>
        <v>High income</v>
      </c>
      <c r="D1977" s="31">
        <v>896</v>
      </c>
      <c r="E1977" s="34" t="str">
        <f t="shared" si="576"/>
        <v>High spender</v>
      </c>
      <c r="F1977" s="10">
        <f t="shared" si="570"/>
        <v>1.0133453969690115E-2</v>
      </c>
      <c r="G1977" s="1">
        <v>0</v>
      </c>
      <c r="H1977" s="1">
        <v>0</v>
      </c>
      <c r="I1977" s="1">
        <v>87</v>
      </c>
      <c r="J1977" s="1">
        <v>957</v>
      </c>
      <c r="K1977" s="1">
        <v>153</v>
      </c>
      <c r="L1977" s="1">
        <v>612</v>
      </c>
      <c r="M1977" s="1">
        <v>99</v>
      </c>
      <c r="N1977" s="1">
        <v>95</v>
      </c>
      <c r="O1977" s="1">
        <v>153</v>
      </c>
      <c r="P1977" s="8">
        <f t="shared" si="577"/>
        <v>2069</v>
      </c>
      <c r="Q1977" s="10">
        <f t="shared" si="578"/>
        <v>0.46254229096181732</v>
      </c>
      <c r="R1977" s="10">
        <f t="shared" si="579"/>
        <v>7.3948767520541331E-2</v>
      </c>
      <c r="S1977" s="10">
        <f t="shared" si="580"/>
        <v>0.29579507008216532</v>
      </c>
      <c r="T1977" s="10">
        <f t="shared" si="581"/>
        <v>4.7849202513291444E-2</v>
      </c>
      <c r="U1977" s="10">
        <f t="shared" si="582"/>
        <v>4.5915901401643304E-2</v>
      </c>
      <c r="V1977" s="10">
        <f t="shared" si="583"/>
        <v>7.3948767520541331E-2</v>
      </c>
      <c r="W1977" s="1">
        <v>1</v>
      </c>
      <c r="X1977" s="1">
        <v>4</v>
      </c>
      <c r="Y1977" s="1">
        <v>7</v>
      </c>
      <c r="Z1977" s="1">
        <v>8</v>
      </c>
      <c r="AA1977" s="8">
        <f t="shared" si="584"/>
        <v>20</v>
      </c>
      <c r="AB1977" s="10">
        <f t="shared" si="585"/>
        <v>0.05</v>
      </c>
      <c r="AC1977" s="10">
        <f t="shared" si="586"/>
        <v>0.2</v>
      </c>
      <c r="AD1977" s="10">
        <f t="shared" si="587"/>
        <v>0.35</v>
      </c>
      <c r="AE1977" s="10">
        <f t="shared" si="588"/>
        <v>0.4</v>
      </c>
      <c r="AF1977" s="1">
        <v>1</v>
      </c>
      <c r="AG1977" s="1">
        <v>1</v>
      </c>
      <c r="AH1977" s="1">
        <v>0</v>
      </c>
      <c r="AI1977" s="1">
        <v>1</v>
      </c>
      <c r="AJ1977" s="1">
        <v>0</v>
      </c>
      <c r="AK1977" s="1">
        <v>1</v>
      </c>
      <c r="AL1977" s="1">
        <v>0</v>
      </c>
      <c r="AM1977" s="1">
        <v>0</v>
      </c>
      <c r="AN1977" s="1">
        <v>31</v>
      </c>
      <c r="AO1977" s="20" t="str">
        <f t="shared" si="571"/>
        <v>24-35</v>
      </c>
      <c r="AP1977" s="1">
        <v>2217</v>
      </c>
      <c r="AQ1977" s="1">
        <v>0</v>
      </c>
      <c r="AR1977" s="1">
        <v>0</v>
      </c>
      <c r="AS1977" s="1">
        <v>0</v>
      </c>
      <c r="AT1977" s="1">
        <v>1</v>
      </c>
      <c r="AU1977" s="1">
        <v>0</v>
      </c>
      <c r="AV1977" s="1">
        <v>0</v>
      </c>
      <c r="AW1977" s="1">
        <v>0</v>
      </c>
      <c r="AX1977" s="1">
        <v>1</v>
      </c>
      <c r="AY1977" s="1">
        <v>0</v>
      </c>
      <c r="AZ1977" s="1">
        <v>1763</v>
      </c>
      <c r="BA1977" s="23">
        <v>42632</v>
      </c>
      <c r="BB1977" s="25">
        <f t="shared" si="572"/>
        <v>9</v>
      </c>
      <c r="BC1977" s="25" t="str">
        <f t="shared" si="573"/>
        <v>September</v>
      </c>
      <c r="BD1977" s="25">
        <v>1</v>
      </c>
      <c r="BE1977" t="str">
        <f t="shared" si="574"/>
        <v>2029,88420,High income,896,High spender,0.0101334539696901,0,0,87,957,153,612,99,95,153,2069,0.462542290961817,0.0739487675205413,0.295795070082165,0.0478492025132914,0.0459159014016433,0.0739487675205413,1,4,7,8,20,0.05,0.2,0.35,0.4,1,1,0,1,0,1,0,0,31,24-35,2217,0,0,0,1,0,0,0,1,0,1763</v>
      </c>
    </row>
    <row r="1978" spans="1:57" ht="13.2" x14ac:dyDescent="0.25">
      <c r="A1978" s="8">
        <v>1188</v>
      </c>
      <c r="B1978" s="1">
        <v>84169</v>
      </c>
      <c r="C1978" s="8" t="str">
        <f t="shared" si="575"/>
        <v>High income</v>
      </c>
      <c r="D1978" s="31">
        <v>33</v>
      </c>
      <c r="E1978" s="34" t="str">
        <f t="shared" si="576"/>
        <v>Low spender</v>
      </c>
      <c r="F1978" s="10">
        <f t="shared" si="570"/>
        <v>3.920683386995212E-4</v>
      </c>
      <c r="G1978" s="1">
        <v>0</v>
      </c>
      <c r="H1978" s="1">
        <v>0</v>
      </c>
      <c r="I1978" s="1">
        <v>9</v>
      </c>
      <c r="J1978" s="1">
        <v>1478</v>
      </c>
      <c r="K1978" s="1">
        <v>19</v>
      </c>
      <c r="L1978" s="1">
        <v>403</v>
      </c>
      <c r="M1978" s="1">
        <v>0</v>
      </c>
      <c r="N1978" s="1">
        <v>19</v>
      </c>
      <c r="O1978" s="1">
        <v>0</v>
      </c>
      <c r="P1978" s="8">
        <f t="shared" si="577"/>
        <v>1919</v>
      </c>
      <c r="Q1978" s="10">
        <f t="shared" si="578"/>
        <v>0.77019280875455964</v>
      </c>
      <c r="R1978" s="10">
        <f t="shared" si="579"/>
        <v>9.9009900990099011E-3</v>
      </c>
      <c r="S1978" s="10">
        <f t="shared" si="580"/>
        <v>0.21000521104742054</v>
      </c>
      <c r="T1978" s="10">
        <f t="shared" si="581"/>
        <v>0</v>
      </c>
      <c r="U1978" s="10">
        <f t="shared" si="582"/>
        <v>9.9009900990099011E-3</v>
      </c>
      <c r="V1978" s="10">
        <f t="shared" si="583"/>
        <v>0</v>
      </c>
      <c r="W1978" s="1">
        <v>1</v>
      </c>
      <c r="X1978" s="1">
        <v>7</v>
      </c>
      <c r="Y1978" s="1">
        <v>6</v>
      </c>
      <c r="Z1978" s="1">
        <v>6</v>
      </c>
      <c r="AA1978" s="8">
        <f t="shared" si="584"/>
        <v>20</v>
      </c>
      <c r="AB1978" s="10">
        <f t="shared" si="585"/>
        <v>0.05</v>
      </c>
      <c r="AC1978" s="10">
        <f t="shared" si="586"/>
        <v>0.35</v>
      </c>
      <c r="AD1978" s="10">
        <f t="shared" si="587"/>
        <v>0.3</v>
      </c>
      <c r="AE1978" s="10">
        <f t="shared" si="588"/>
        <v>0.3</v>
      </c>
      <c r="AF1978" s="1">
        <v>3</v>
      </c>
      <c r="AG1978" s="1">
        <v>0</v>
      </c>
      <c r="AH1978" s="1">
        <v>0</v>
      </c>
      <c r="AI1978" s="1">
        <v>0</v>
      </c>
      <c r="AJ1978" s="1">
        <v>1</v>
      </c>
      <c r="AK1978" s="1">
        <v>1</v>
      </c>
      <c r="AL1978" s="1">
        <v>0</v>
      </c>
      <c r="AM1978" s="1">
        <v>1</v>
      </c>
      <c r="AN1978" s="1">
        <v>38</v>
      </c>
      <c r="AO1978" s="20" t="str">
        <f t="shared" si="571"/>
        <v>36-50</v>
      </c>
      <c r="AP1978" s="1">
        <v>2485</v>
      </c>
      <c r="AQ1978" s="1">
        <v>0</v>
      </c>
      <c r="AR1978" s="1">
        <v>1</v>
      </c>
      <c r="AS1978" s="1">
        <v>0</v>
      </c>
      <c r="AT1978" s="1">
        <v>0</v>
      </c>
      <c r="AU1978" s="1">
        <v>0</v>
      </c>
      <c r="AV1978" s="1">
        <v>0</v>
      </c>
      <c r="AW1978" s="1">
        <v>0</v>
      </c>
      <c r="AX1978" s="1">
        <v>0</v>
      </c>
      <c r="AY1978" s="1">
        <v>1</v>
      </c>
      <c r="AZ1978" s="1">
        <v>1919</v>
      </c>
      <c r="BA1978" s="23">
        <v>42364</v>
      </c>
      <c r="BB1978" s="25">
        <f t="shared" si="572"/>
        <v>12</v>
      </c>
      <c r="BC1978" s="25" t="str">
        <f t="shared" si="573"/>
        <v>December</v>
      </c>
      <c r="BD1978" s="25">
        <v>1</v>
      </c>
      <c r="BE1978" t="str">
        <f t="shared" si="574"/>
        <v>1188,84169,High income,33,Low spender,0.000392068338699521,0,0,9,1478,19,403,0,19,0,1919,0.77019280875456,0.0099009900990099,0.210005211047421,0,0.0099009900990099,0,1,7,6,6,20,0.05,0.35,0.3,0.3,3,0,0,0,1,1,0,1,38,36-50,2485,0,1,0,0,0,0,0,0,1,1919</v>
      </c>
    </row>
    <row r="1979" spans="1:57" ht="13.2" x14ac:dyDescent="0.25">
      <c r="A1979" s="8">
        <v>2124</v>
      </c>
      <c r="B1979" s="1">
        <v>85844</v>
      </c>
      <c r="C1979" s="8" t="str">
        <f t="shared" si="575"/>
        <v>High income</v>
      </c>
      <c r="D1979" s="31">
        <v>18</v>
      </c>
      <c r="E1979" s="34" t="str">
        <f t="shared" si="576"/>
        <v>Low spender</v>
      </c>
      <c r="F1979" s="10">
        <f t="shared" si="570"/>
        <v>2.096826802106146E-4</v>
      </c>
      <c r="G1979" s="1">
        <v>0</v>
      </c>
      <c r="H1979" s="1">
        <v>0</v>
      </c>
      <c r="I1979" s="1">
        <v>62</v>
      </c>
      <c r="J1979" s="1">
        <v>938</v>
      </c>
      <c r="K1979" s="1">
        <v>19</v>
      </c>
      <c r="L1979" s="1">
        <v>843</v>
      </c>
      <c r="M1979" s="1">
        <v>25</v>
      </c>
      <c r="N1979" s="1">
        <v>95</v>
      </c>
      <c r="O1979" s="1">
        <v>38</v>
      </c>
      <c r="P1979" s="8">
        <f t="shared" si="577"/>
        <v>1958</v>
      </c>
      <c r="Q1979" s="10">
        <f t="shared" si="578"/>
        <v>0.4790602655771195</v>
      </c>
      <c r="R1979" s="10">
        <f t="shared" si="579"/>
        <v>9.7037793667007158E-3</v>
      </c>
      <c r="S1979" s="10">
        <f t="shared" si="580"/>
        <v>0.43054136874361593</v>
      </c>
      <c r="T1979" s="10">
        <f t="shared" si="581"/>
        <v>1.2768130745658836E-2</v>
      </c>
      <c r="U1979" s="10">
        <f t="shared" si="582"/>
        <v>4.8518896833503578E-2</v>
      </c>
      <c r="V1979" s="10">
        <f t="shared" si="583"/>
        <v>1.9407558733401432E-2</v>
      </c>
      <c r="W1979" s="1">
        <v>1</v>
      </c>
      <c r="X1979" s="1">
        <v>6</v>
      </c>
      <c r="Y1979" s="1">
        <v>6</v>
      </c>
      <c r="Z1979" s="1">
        <v>7</v>
      </c>
      <c r="AA1979" s="8">
        <f t="shared" si="584"/>
        <v>20</v>
      </c>
      <c r="AB1979" s="10">
        <f t="shared" si="585"/>
        <v>0.05</v>
      </c>
      <c r="AC1979" s="10">
        <f t="shared" si="586"/>
        <v>0.3</v>
      </c>
      <c r="AD1979" s="10">
        <f t="shared" si="587"/>
        <v>0.3</v>
      </c>
      <c r="AE1979" s="10">
        <f t="shared" si="588"/>
        <v>0.35</v>
      </c>
      <c r="AF1979" s="1">
        <v>2</v>
      </c>
      <c r="AG1979" s="1">
        <v>0</v>
      </c>
      <c r="AH1979" s="1">
        <v>0</v>
      </c>
      <c r="AI1979" s="1">
        <v>0</v>
      </c>
      <c r="AJ1979" s="1">
        <v>0</v>
      </c>
      <c r="AK1979" s="1">
        <v>1</v>
      </c>
      <c r="AL1979" s="1">
        <v>0</v>
      </c>
      <c r="AM1979" s="1">
        <v>0</v>
      </c>
      <c r="AN1979" s="1">
        <v>47</v>
      </c>
      <c r="AO1979" s="20" t="str">
        <f t="shared" si="571"/>
        <v>36-50</v>
      </c>
      <c r="AP1979" s="1">
        <v>2190</v>
      </c>
      <c r="AQ1979" s="1">
        <v>0</v>
      </c>
      <c r="AR1979" s="1">
        <v>1</v>
      </c>
      <c r="AS1979" s="1">
        <v>0</v>
      </c>
      <c r="AT1979" s="1">
        <v>0</v>
      </c>
      <c r="AU1979" s="1">
        <v>0</v>
      </c>
      <c r="AV1979" s="1">
        <v>0</v>
      </c>
      <c r="AW1979" s="1">
        <v>0</v>
      </c>
      <c r="AX1979" s="1">
        <v>0</v>
      </c>
      <c r="AY1979" s="1">
        <v>1</v>
      </c>
      <c r="AZ1979" s="1">
        <v>1882</v>
      </c>
      <c r="BA1979" s="23">
        <v>42659</v>
      </c>
      <c r="BB1979" s="25">
        <f t="shared" si="572"/>
        <v>10</v>
      </c>
      <c r="BC1979" s="25" t="str">
        <f t="shared" si="573"/>
        <v>October</v>
      </c>
      <c r="BD1979" s="25">
        <v>1</v>
      </c>
      <c r="BE1979" t="str">
        <f t="shared" si="574"/>
        <v>2124,85844,High income,18,Low spender,0.000209682680210615,0,0,62,938,19,843,25,95,38,1958,0.47906026557712,0.00970377936670072,0.430541368743616,0.0127681307456588,0.0485188968335036,0.0194075587334014,1,6,6,7,20,0.05,0.3,0.3,0.35,2,0,0,0,0,1,0,0,47,36-50,2190,0,1,0,0,0,0,0,0,1,1882</v>
      </c>
    </row>
    <row r="1980" spans="1:57" ht="13.2" x14ac:dyDescent="0.25">
      <c r="A1980" s="8">
        <v>1185</v>
      </c>
      <c r="B1980" s="1">
        <v>96876</v>
      </c>
      <c r="C1980" s="8" t="str">
        <f t="shared" si="575"/>
        <v>High income</v>
      </c>
      <c r="D1980" s="31">
        <v>8</v>
      </c>
      <c r="E1980" s="34" t="str">
        <f t="shared" si="576"/>
        <v>Low spender</v>
      </c>
      <c r="F1980" s="10">
        <f t="shared" si="570"/>
        <v>8.2579792724720254E-5</v>
      </c>
      <c r="G1980" s="1">
        <v>0</v>
      </c>
      <c r="H1980" s="1">
        <v>0</v>
      </c>
      <c r="I1980" s="1">
        <v>79</v>
      </c>
      <c r="J1980" s="1">
        <v>908</v>
      </c>
      <c r="K1980" s="1">
        <v>43</v>
      </c>
      <c r="L1980" s="1">
        <v>735</v>
      </c>
      <c r="M1980" s="1">
        <v>40</v>
      </c>
      <c r="N1980" s="1">
        <v>194</v>
      </c>
      <c r="O1980" s="1">
        <v>21</v>
      </c>
      <c r="P1980" s="8">
        <f t="shared" si="577"/>
        <v>1941</v>
      </c>
      <c r="Q1980" s="10">
        <f t="shared" si="578"/>
        <v>0.46780010303967029</v>
      </c>
      <c r="R1980" s="10">
        <f t="shared" si="579"/>
        <v>2.2153529108706851E-2</v>
      </c>
      <c r="S1980" s="10">
        <f t="shared" si="580"/>
        <v>0.37867078825347761</v>
      </c>
      <c r="T1980" s="10">
        <f t="shared" si="581"/>
        <v>2.0607934054611025E-2</v>
      </c>
      <c r="U1980" s="10">
        <f t="shared" si="582"/>
        <v>9.9948480164863476E-2</v>
      </c>
      <c r="V1980" s="10">
        <f t="shared" si="583"/>
        <v>1.0819165378670788E-2</v>
      </c>
      <c r="W1980" s="1">
        <v>1</v>
      </c>
      <c r="X1980" s="1">
        <v>7</v>
      </c>
      <c r="Y1980" s="1">
        <v>7</v>
      </c>
      <c r="Z1980" s="1">
        <v>9</v>
      </c>
      <c r="AA1980" s="8">
        <f t="shared" si="584"/>
        <v>24</v>
      </c>
      <c r="AB1980" s="10">
        <f t="shared" si="585"/>
        <v>4.1666666666666664E-2</v>
      </c>
      <c r="AC1980" s="10">
        <f t="shared" si="586"/>
        <v>0.29166666666666669</v>
      </c>
      <c r="AD1980" s="10">
        <f t="shared" si="587"/>
        <v>0.29166666666666669</v>
      </c>
      <c r="AE1980" s="10">
        <f t="shared" si="588"/>
        <v>0.375</v>
      </c>
      <c r="AF1980" s="1">
        <v>2</v>
      </c>
      <c r="AG1980" s="1">
        <v>1</v>
      </c>
      <c r="AH1980" s="1">
        <v>0</v>
      </c>
      <c r="AI1980" s="1">
        <v>0</v>
      </c>
      <c r="AJ1980" s="1">
        <v>1</v>
      </c>
      <c r="AK1980" s="1">
        <v>1</v>
      </c>
      <c r="AL1980" s="1">
        <v>0</v>
      </c>
      <c r="AM1980" s="1">
        <v>1</v>
      </c>
      <c r="AN1980" s="1">
        <v>43</v>
      </c>
      <c r="AO1980" s="20" t="str">
        <f t="shared" si="571"/>
        <v>36-50</v>
      </c>
      <c r="AP1980" s="1">
        <v>2486</v>
      </c>
      <c r="AQ1980" s="1">
        <v>0</v>
      </c>
      <c r="AR1980" s="1">
        <v>0</v>
      </c>
      <c r="AS1980" s="1">
        <v>0</v>
      </c>
      <c r="AT1980" s="1">
        <v>1</v>
      </c>
      <c r="AU1980" s="1">
        <v>0</v>
      </c>
      <c r="AV1980" s="1">
        <v>0</v>
      </c>
      <c r="AW1980" s="1">
        <v>1</v>
      </c>
      <c r="AX1980" s="1">
        <v>0</v>
      </c>
      <c r="AY1980" s="1">
        <v>0</v>
      </c>
      <c r="AZ1980" s="1">
        <v>1899</v>
      </c>
      <c r="BA1980" s="23">
        <v>42363</v>
      </c>
      <c r="BB1980" s="25">
        <f t="shared" si="572"/>
        <v>12</v>
      </c>
      <c r="BC1980" s="25" t="str">
        <f t="shared" si="573"/>
        <v>December</v>
      </c>
      <c r="BD1980" s="25">
        <v>1</v>
      </c>
      <c r="BE1980" t="str">
        <f t="shared" si="574"/>
        <v>1185,96876,High income,8,Low spender,8.25797927247203E-05,0,0,79,908,43,735,40,194,21,1941,0.46780010303967,0.0221535291087069,0.378670788253478,0.020607934054611,0.0999484801648635,0.0108191653786708,1,7,7,9,24,0.0416666666666667,0.291666666666667,0.291666666666667,0.375,2,1,0,0,1,1,0,1,43,36-50,2486,0,0,0,1,0,0,1,0,0,1899</v>
      </c>
    </row>
    <row r="1981" spans="1:57" ht="13.2" x14ac:dyDescent="0.25">
      <c r="A1981" s="8">
        <v>956</v>
      </c>
      <c r="B1981" s="1">
        <v>87771</v>
      </c>
      <c r="C1981" s="8" t="str">
        <f t="shared" si="575"/>
        <v>High income</v>
      </c>
      <c r="D1981" s="31">
        <v>16</v>
      </c>
      <c r="E1981" s="34" t="str">
        <f t="shared" si="576"/>
        <v>Low spender</v>
      </c>
      <c r="F1981" s="10">
        <f t="shared" si="570"/>
        <v>1.8229255676704151E-4</v>
      </c>
      <c r="G1981" s="1">
        <v>0</v>
      </c>
      <c r="H1981" s="1">
        <v>1</v>
      </c>
      <c r="I1981" s="1">
        <v>61</v>
      </c>
      <c r="J1981" s="1">
        <v>1492</v>
      </c>
      <c r="K1981" s="1">
        <v>38</v>
      </c>
      <c r="L1981" s="1">
        <v>287</v>
      </c>
      <c r="M1981" s="1">
        <v>50</v>
      </c>
      <c r="N1981" s="1">
        <v>57</v>
      </c>
      <c r="O1981" s="1">
        <v>33</v>
      </c>
      <c r="P1981" s="8">
        <f t="shared" si="577"/>
        <v>1957</v>
      </c>
      <c r="Q1981" s="10">
        <f t="shared" si="578"/>
        <v>0.76239141543178335</v>
      </c>
      <c r="R1981" s="10">
        <f t="shared" si="579"/>
        <v>1.9417475728155338E-2</v>
      </c>
      <c r="S1981" s="10">
        <f t="shared" si="580"/>
        <v>0.14665304036791008</v>
      </c>
      <c r="T1981" s="10">
        <f t="shared" si="581"/>
        <v>2.5549310168625446E-2</v>
      </c>
      <c r="U1981" s="10">
        <f t="shared" si="582"/>
        <v>2.9126213592233011E-2</v>
      </c>
      <c r="V1981" s="10">
        <f t="shared" si="583"/>
        <v>1.6862544711292796E-2</v>
      </c>
      <c r="W1981" s="1">
        <v>1</v>
      </c>
      <c r="X1981" s="1">
        <v>5</v>
      </c>
      <c r="Y1981" s="1">
        <v>10</v>
      </c>
      <c r="Z1981" s="1">
        <v>4</v>
      </c>
      <c r="AA1981" s="8">
        <f t="shared" si="584"/>
        <v>20</v>
      </c>
      <c r="AB1981" s="10">
        <f t="shared" si="585"/>
        <v>0.05</v>
      </c>
      <c r="AC1981" s="10">
        <f t="shared" si="586"/>
        <v>0.25</v>
      </c>
      <c r="AD1981" s="10">
        <f t="shared" si="587"/>
        <v>0.5</v>
      </c>
      <c r="AE1981" s="10">
        <f t="shared" si="588"/>
        <v>0.2</v>
      </c>
      <c r="AF1981" s="1">
        <v>6</v>
      </c>
      <c r="AG1981" s="1">
        <v>1</v>
      </c>
      <c r="AH1981" s="1">
        <v>1</v>
      </c>
      <c r="AI1981" s="1">
        <v>0</v>
      </c>
      <c r="AJ1981" s="1">
        <v>1</v>
      </c>
      <c r="AK1981" s="1">
        <v>1</v>
      </c>
      <c r="AL1981" s="1">
        <v>0</v>
      </c>
      <c r="AM1981" s="1">
        <v>1</v>
      </c>
      <c r="AN1981" s="1">
        <v>61</v>
      </c>
      <c r="AO1981" s="20" t="str">
        <f t="shared" si="571"/>
        <v>50-65</v>
      </c>
      <c r="AP1981" s="1">
        <v>2562</v>
      </c>
      <c r="AQ1981" s="1">
        <v>0</v>
      </c>
      <c r="AR1981" s="1">
        <v>0</v>
      </c>
      <c r="AS1981" s="1">
        <v>0</v>
      </c>
      <c r="AT1981" s="1">
        <v>1</v>
      </c>
      <c r="AU1981" s="1">
        <v>0</v>
      </c>
      <c r="AV1981" s="1">
        <v>0</v>
      </c>
      <c r="AW1981" s="1">
        <v>1</v>
      </c>
      <c r="AX1981" s="1">
        <v>0</v>
      </c>
      <c r="AY1981" s="1">
        <v>0</v>
      </c>
      <c r="AZ1981" s="1">
        <v>1891</v>
      </c>
      <c r="BA1981" s="23">
        <v>42287</v>
      </c>
      <c r="BB1981" s="25">
        <f t="shared" si="572"/>
        <v>10</v>
      </c>
      <c r="BC1981" s="25" t="str">
        <f t="shared" si="573"/>
        <v>October</v>
      </c>
      <c r="BD1981" s="25">
        <v>1</v>
      </c>
      <c r="BE1981" t="str">
        <f t="shared" si="574"/>
        <v>956,87771,High income,16,Low spender,0.000182292556767042,0,1,61,1492,38,287,50,57,33,1957,0.762391415431783,0.0194174757281553,0.14665304036791,0.0255493101686254,0.029126213592233,0.0168625447112928,1,5,10,4,20,0.05,0.25,0.5,0.2,6,1,1,0,1,1,0,1,61,50-65,2562,0,0,0,1,0,0,1,0,0,1891</v>
      </c>
    </row>
    <row r="1982" spans="1:57" ht="13.2" x14ac:dyDescent="0.25">
      <c r="A1982" s="8">
        <v>725</v>
      </c>
      <c r="B1982" s="1">
        <v>72309</v>
      </c>
      <c r="C1982" s="8" t="str">
        <f t="shared" si="575"/>
        <v>High income</v>
      </c>
      <c r="D1982" s="31">
        <v>89</v>
      </c>
      <c r="E1982" s="34" t="str">
        <f t="shared" si="576"/>
        <v>Low spender</v>
      </c>
      <c r="F1982" s="10">
        <f t="shared" si="570"/>
        <v>1.2308288041599248E-3</v>
      </c>
      <c r="G1982" s="1">
        <v>0</v>
      </c>
      <c r="H1982" s="1">
        <v>0</v>
      </c>
      <c r="I1982" s="1">
        <v>64</v>
      </c>
      <c r="J1982" s="1">
        <v>960</v>
      </c>
      <c r="K1982" s="1">
        <v>0</v>
      </c>
      <c r="L1982" s="1">
        <v>883</v>
      </c>
      <c r="M1982" s="1">
        <v>50</v>
      </c>
      <c r="N1982" s="1">
        <v>38</v>
      </c>
      <c r="O1982" s="1">
        <v>0</v>
      </c>
      <c r="P1982" s="8">
        <f t="shared" si="577"/>
        <v>1931</v>
      </c>
      <c r="Q1982" s="10">
        <f t="shared" si="578"/>
        <v>0.4971517348524081</v>
      </c>
      <c r="R1982" s="10">
        <f t="shared" si="579"/>
        <v>0</v>
      </c>
      <c r="S1982" s="10">
        <f t="shared" si="580"/>
        <v>0.45727602278612117</v>
      </c>
      <c r="T1982" s="10">
        <f t="shared" si="581"/>
        <v>2.589331952356292E-2</v>
      </c>
      <c r="U1982" s="10">
        <f t="shared" si="582"/>
        <v>1.9678922837907821E-2</v>
      </c>
      <c r="V1982" s="10">
        <f t="shared" si="583"/>
        <v>0</v>
      </c>
      <c r="W1982" s="1">
        <v>1</v>
      </c>
      <c r="X1982" s="1">
        <v>5</v>
      </c>
      <c r="Y1982" s="1">
        <v>6</v>
      </c>
      <c r="Z1982" s="1">
        <v>8</v>
      </c>
      <c r="AA1982" s="8">
        <f t="shared" si="584"/>
        <v>20</v>
      </c>
      <c r="AB1982" s="10">
        <f t="shared" si="585"/>
        <v>0.05</v>
      </c>
      <c r="AC1982" s="10">
        <f t="shared" si="586"/>
        <v>0.25</v>
      </c>
      <c r="AD1982" s="10">
        <f t="shared" si="587"/>
        <v>0.3</v>
      </c>
      <c r="AE1982" s="10">
        <f t="shared" si="588"/>
        <v>0.4</v>
      </c>
      <c r="AF1982" s="1">
        <v>3</v>
      </c>
      <c r="AG1982" s="1">
        <v>1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  <c r="AM1982" s="1">
        <v>1</v>
      </c>
      <c r="AN1982" s="1">
        <v>44</v>
      </c>
      <c r="AO1982" s="20" t="str">
        <f t="shared" si="571"/>
        <v>36-50</v>
      </c>
      <c r="AP1982" s="1">
        <v>2634</v>
      </c>
      <c r="AQ1982" s="1">
        <v>0</v>
      </c>
      <c r="AR1982" s="1">
        <v>0</v>
      </c>
      <c r="AS1982" s="1">
        <v>1</v>
      </c>
      <c r="AT1982" s="1">
        <v>0</v>
      </c>
      <c r="AU1982" s="1">
        <v>0</v>
      </c>
      <c r="AV1982" s="1">
        <v>0</v>
      </c>
      <c r="AW1982" s="1">
        <v>0</v>
      </c>
      <c r="AX1982" s="1">
        <v>1</v>
      </c>
      <c r="AY1982" s="1">
        <v>0</v>
      </c>
      <c r="AZ1982" s="1">
        <v>1931</v>
      </c>
      <c r="BA1982" s="23">
        <v>42215</v>
      </c>
      <c r="BB1982" s="25">
        <f t="shared" si="572"/>
        <v>7</v>
      </c>
      <c r="BC1982" s="25" t="str">
        <f t="shared" si="573"/>
        <v>July</v>
      </c>
      <c r="BD1982" s="25">
        <v>1</v>
      </c>
      <c r="BE1982" t="str">
        <f t="shared" si="574"/>
        <v>725,72309,High income,89,Low spender,0.00123082880415992,0,0,64,960,0,883,50,38,0,1931,0.497151734852408,0,0.457276022786121,0.0258933195235629,0.0196789228379078,0,1,5,6,8,20,0.05,0.25,0.3,0.4,3,1,0,0,0,0,0,1,44,36-50,2634,0,0,1,0,0,0,0,1,0,1931</v>
      </c>
    </row>
    <row r="1983" spans="1:57" ht="13.2" x14ac:dyDescent="0.25">
      <c r="A1983" s="8">
        <v>557</v>
      </c>
      <c r="B1983" s="1">
        <v>91700</v>
      </c>
      <c r="C1983" s="8" t="str">
        <f t="shared" si="575"/>
        <v>High income</v>
      </c>
      <c r="D1983" s="31">
        <v>728</v>
      </c>
      <c r="E1983" s="34" t="str">
        <f t="shared" si="576"/>
        <v>High spender</v>
      </c>
      <c r="F1983" s="10">
        <f t="shared" si="570"/>
        <v>7.9389312977099242E-3</v>
      </c>
      <c r="G1983" s="1">
        <v>0</v>
      </c>
      <c r="H1983" s="1">
        <v>0</v>
      </c>
      <c r="I1983" s="1">
        <v>58</v>
      </c>
      <c r="J1983" s="1">
        <v>576</v>
      </c>
      <c r="K1983" s="1">
        <v>172</v>
      </c>
      <c r="L1983" s="1">
        <v>961</v>
      </c>
      <c r="M1983" s="1">
        <v>125</v>
      </c>
      <c r="N1983" s="1">
        <v>115</v>
      </c>
      <c r="O1983" s="1">
        <v>19</v>
      </c>
      <c r="P1983" s="8">
        <f t="shared" si="577"/>
        <v>1968</v>
      </c>
      <c r="Q1983" s="10">
        <f t="shared" si="578"/>
        <v>0.29268292682926828</v>
      </c>
      <c r="R1983" s="10">
        <f t="shared" si="579"/>
        <v>8.7398373983739841E-2</v>
      </c>
      <c r="S1983" s="10">
        <f t="shared" si="580"/>
        <v>0.48831300813008133</v>
      </c>
      <c r="T1983" s="10">
        <f t="shared" si="581"/>
        <v>6.3516260162601632E-2</v>
      </c>
      <c r="U1983" s="10">
        <f t="shared" si="582"/>
        <v>5.8434959349593495E-2</v>
      </c>
      <c r="V1983" s="10">
        <f t="shared" si="583"/>
        <v>9.6544715447154476E-3</v>
      </c>
      <c r="W1983" s="1">
        <v>1</v>
      </c>
      <c r="X1983" s="1">
        <v>8</v>
      </c>
      <c r="Y1983" s="1">
        <v>6</v>
      </c>
      <c r="Z1983" s="1">
        <v>5</v>
      </c>
      <c r="AA1983" s="8">
        <f t="shared" si="584"/>
        <v>20</v>
      </c>
      <c r="AB1983" s="10">
        <f t="shared" si="585"/>
        <v>0.05</v>
      </c>
      <c r="AC1983" s="10">
        <f t="shared" si="586"/>
        <v>0.4</v>
      </c>
      <c r="AD1983" s="10">
        <f t="shared" si="587"/>
        <v>0.3</v>
      </c>
      <c r="AE1983" s="10">
        <f t="shared" si="588"/>
        <v>0.25</v>
      </c>
      <c r="AF1983" s="1">
        <v>3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1</v>
      </c>
      <c r="AN1983" s="1">
        <v>49</v>
      </c>
      <c r="AO1983" s="20" t="str">
        <f t="shared" si="571"/>
        <v>36-50</v>
      </c>
      <c r="AP1983" s="1">
        <v>2687</v>
      </c>
      <c r="AQ1983" s="1">
        <v>0</v>
      </c>
      <c r="AR1983" s="1">
        <v>0</v>
      </c>
      <c r="AS1983" s="1">
        <v>1</v>
      </c>
      <c r="AT1983" s="1">
        <v>0</v>
      </c>
      <c r="AU1983" s="1">
        <v>0</v>
      </c>
      <c r="AV1983" s="1">
        <v>0</v>
      </c>
      <c r="AW1983" s="1">
        <v>1</v>
      </c>
      <c r="AX1983" s="1">
        <v>0</v>
      </c>
      <c r="AY1983" s="1">
        <v>0</v>
      </c>
      <c r="AZ1983" s="1">
        <v>1930</v>
      </c>
      <c r="BA1983" s="23">
        <v>42162</v>
      </c>
      <c r="BB1983" s="25">
        <f t="shared" si="572"/>
        <v>6</v>
      </c>
      <c r="BC1983" s="25" t="str">
        <f t="shared" si="573"/>
        <v>June</v>
      </c>
      <c r="BD1983" s="25">
        <v>1</v>
      </c>
      <c r="BE1983" t="str">
        <f t="shared" si="574"/>
        <v>557,91700,High income,728,High spender,0.00793893129770992,0,0,58,576,172,961,125,115,19,1968,0.292682926829268,0.0873983739837398,0.488313008130081,0.0635162601626016,0.0584349593495935,0.00965447154471545,1,8,6,5,20,0.05,0.4,0.3,0.25,3,0,0,0,0,0,0,1,49,36-50,2687,0,0,1,0,0,0,1,0,0,1930</v>
      </c>
    </row>
    <row r="1984" spans="1:57" ht="13.2" x14ac:dyDescent="0.25">
      <c r="A1984" s="8">
        <v>601</v>
      </c>
      <c r="B1984" s="1">
        <v>75345</v>
      </c>
      <c r="C1984" s="8" t="str">
        <f t="shared" si="575"/>
        <v>High income</v>
      </c>
      <c r="D1984" s="31">
        <v>19</v>
      </c>
      <c r="E1984" s="34" t="str">
        <f t="shared" si="576"/>
        <v>Low spender</v>
      </c>
      <c r="F1984" s="10">
        <f t="shared" si="570"/>
        <v>2.5217333598778952E-4</v>
      </c>
      <c r="G1984" s="1">
        <v>0</v>
      </c>
      <c r="H1984" s="1">
        <v>0</v>
      </c>
      <c r="I1984" s="1">
        <v>16</v>
      </c>
      <c r="J1984" s="1">
        <v>918</v>
      </c>
      <c r="K1984" s="1">
        <v>57</v>
      </c>
      <c r="L1984" s="1">
        <v>842</v>
      </c>
      <c r="M1984" s="1">
        <v>99</v>
      </c>
      <c r="N1984" s="1">
        <v>38</v>
      </c>
      <c r="O1984" s="1">
        <v>133</v>
      </c>
      <c r="P1984" s="8">
        <f t="shared" si="577"/>
        <v>2087</v>
      </c>
      <c r="Q1984" s="10">
        <f t="shared" si="578"/>
        <v>0.43986583612841401</v>
      </c>
      <c r="R1984" s="10">
        <f t="shared" si="579"/>
        <v>2.7311931001437469E-2</v>
      </c>
      <c r="S1984" s="10">
        <f t="shared" si="580"/>
        <v>0.40344992812649738</v>
      </c>
      <c r="T1984" s="10">
        <f t="shared" si="581"/>
        <v>4.7436511739338764E-2</v>
      </c>
      <c r="U1984" s="10">
        <f t="shared" si="582"/>
        <v>1.8207954000958312E-2</v>
      </c>
      <c r="V1984" s="10">
        <f t="shared" si="583"/>
        <v>6.3727839003354103E-2</v>
      </c>
      <c r="W1984" s="1">
        <v>1</v>
      </c>
      <c r="X1984" s="1">
        <v>5</v>
      </c>
      <c r="Y1984" s="1">
        <v>8</v>
      </c>
      <c r="Z1984" s="1">
        <v>6</v>
      </c>
      <c r="AA1984" s="8">
        <f t="shared" si="584"/>
        <v>20</v>
      </c>
      <c r="AB1984" s="10">
        <f t="shared" si="585"/>
        <v>0.05</v>
      </c>
      <c r="AC1984" s="10">
        <f t="shared" si="586"/>
        <v>0.25</v>
      </c>
      <c r="AD1984" s="10">
        <f t="shared" si="587"/>
        <v>0.4</v>
      </c>
      <c r="AE1984" s="10">
        <f t="shared" si="588"/>
        <v>0.3</v>
      </c>
      <c r="AF1984" s="1">
        <v>3</v>
      </c>
      <c r="AG1984" s="1">
        <v>1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1</v>
      </c>
      <c r="AN1984" s="1">
        <v>50</v>
      </c>
      <c r="AO1984" s="20" t="str">
        <f t="shared" si="571"/>
        <v>36-50</v>
      </c>
      <c r="AP1984" s="1">
        <v>2671</v>
      </c>
      <c r="AQ1984" s="1">
        <v>0</v>
      </c>
      <c r="AR1984" s="1">
        <v>0</v>
      </c>
      <c r="AS1984" s="1">
        <v>1</v>
      </c>
      <c r="AT1984" s="1">
        <v>0</v>
      </c>
      <c r="AU1984" s="1">
        <v>0</v>
      </c>
      <c r="AV1984" s="1">
        <v>0</v>
      </c>
      <c r="AW1984" s="1">
        <v>0</v>
      </c>
      <c r="AX1984" s="1">
        <v>1</v>
      </c>
      <c r="AY1984" s="1">
        <v>0</v>
      </c>
      <c r="AZ1984" s="1">
        <v>1821</v>
      </c>
      <c r="BA1984" s="23">
        <v>42178</v>
      </c>
      <c r="BB1984" s="25">
        <f t="shared" si="572"/>
        <v>6</v>
      </c>
      <c r="BC1984" s="25" t="str">
        <f t="shared" si="573"/>
        <v>June</v>
      </c>
      <c r="BD1984" s="25">
        <v>1</v>
      </c>
      <c r="BE1984" t="str">
        <f t="shared" si="574"/>
        <v>601,75345,High income,19,Low spender,0.00025217333598779,0,0,16,918,57,842,99,38,133,2087,0.439865836128414,0.0273119310014375,0.403449928126497,0.0474365117393388,0.0182079540009583,0.0637278390033541,1,5,8,6,20,0.05,0.25,0.4,0.3,3,1,0,0,0,0,0,1,50,36-50,2671,0,0,1,0,0,0,0,1,0,1821</v>
      </c>
    </row>
    <row r="1985" spans="1:57" ht="13.2" x14ac:dyDescent="0.25">
      <c r="A1985" s="8">
        <v>108</v>
      </c>
      <c r="B1985" s="1">
        <v>67546</v>
      </c>
      <c r="C1985" s="8" t="str">
        <f t="shared" si="575"/>
        <v>High income</v>
      </c>
      <c r="D1985" s="31">
        <v>15</v>
      </c>
      <c r="E1985" s="34" t="str">
        <f t="shared" si="576"/>
        <v>Low spender</v>
      </c>
      <c r="F1985" s="10">
        <f t="shared" si="570"/>
        <v>2.2207088502650046E-4</v>
      </c>
      <c r="G1985" s="1">
        <v>0</v>
      </c>
      <c r="H1985" s="1">
        <v>0</v>
      </c>
      <c r="I1985" s="1">
        <v>90</v>
      </c>
      <c r="J1985" s="1">
        <v>864</v>
      </c>
      <c r="K1985" s="1">
        <v>134</v>
      </c>
      <c r="L1985" s="1">
        <v>768</v>
      </c>
      <c r="M1985" s="1">
        <v>150</v>
      </c>
      <c r="N1985" s="1">
        <v>38</v>
      </c>
      <c r="O1985" s="1">
        <v>172</v>
      </c>
      <c r="P1985" s="8">
        <f t="shared" si="577"/>
        <v>2126</v>
      </c>
      <c r="Q1985" s="10">
        <f t="shared" si="578"/>
        <v>0.4063969896519285</v>
      </c>
      <c r="R1985" s="10">
        <f t="shared" si="579"/>
        <v>6.3029162746942619E-2</v>
      </c>
      <c r="S1985" s="10">
        <f t="shared" si="580"/>
        <v>0.36124176857949203</v>
      </c>
      <c r="T1985" s="10">
        <f t="shared" si="581"/>
        <v>7.0555032925682035E-2</v>
      </c>
      <c r="U1985" s="10">
        <f t="shared" si="582"/>
        <v>1.7873941674506115E-2</v>
      </c>
      <c r="V1985" s="10">
        <f t="shared" si="583"/>
        <v>8.0903104421448727E-2</v>
      </c>
      <c r="W1985" s="1">
        <v>1</v>
      </c>
      <c r="X1985" s="1">
        <v>4</v>
      </c>
      <c r="Y1985" s="1">
        <v>10</v>
      </c>
      <c r="Z1985" s="1">
        <v>5</v>
      </c>
      <c r="AA1985" s="8">
        <f t="shared" si="584"/>
        <v>20</v>
      </c>
      <c r="AB1985" s="10">
        <f t="shared" si="585"/>
        <v>0.05</v>
      </c>
      <c r="AC1985" s="10">
        <f t="shared" si="586"/>
        <v>0.2</v>
      </c>
      <c r="AD1985" s="10">
        <f t="shared" si="587"/>
        <v>0.5</v>
      </c>
      <c r="AE1985" s="10">
        <f t="shared" si="588"/>
        <v>0.25</v>
      </c>
      <c r="AF1985" s="1">
        <v>3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32</v>
      </c>
      <c r="AO1985" s="20" t="str">
        <f t="shared" si="571"/>
        <v>24-35</v>
      </c>
      <c r="AP1985" s="1">
        <v>2826</v>
      </c>
      <c r="AQ1985" s="1">
        <v>0</v>
      </c>
      <c r="AR1985" s="1">
        <v>1</v>
      </c>
      <c r="AS1985" s="1">
        <v>0</v>
      </c>
      <c r="AT1985" s="1">
        <v>0</v>
      </c>
      <c r="AU1985" s="1">
        <v>0</v>
      </c>
      <c r="AV1985" s="1">
        <v>0</v>
      </c>
      <c r="AW1985" s="1">
        <v>0</v>
      </c>
      <c r="AX1985" s="1">
        <v>0</v>
      </c>
      <c r="AY1985" s="1">
        <v>1</v>
      </c>
      <c r="AZ1985" s="1">
        <v>1782</v>
      </c>
      <c r="BA1985" s="23">
        <v>42023</v>
      </c>
      <c r="BB1985" s="25">
        <f t="shared" si="572"/>
        <v>1</v>
      </c>
      <c r="BC1985" s="25" t="str">
        <f t="shared" si="573"/>
        <v>January</v>
      </c>
      <c r="BD1985" s="25">
        <v>1</v>
      </c>
      <c r="BE1985" t="str">
        <f t="shared" si="574"/>
        <v>108,67546,High income,15,Low spender,0.0002220708850265,0,0,90,864,134,768,150,38,172,2126,0.406396989651928,0.0630291627469426,0.361241768579492,0.070555032925682,0.0178739416745061,0.0809031044214487,1,4,10,5,20,0.05,0.2,0.5,0.25,3,0,0,0,0,0,0,0,32,24-35,2826,0,1,0,0,0,0,0,0,1,1782</v>
      </c>
    </row>
    <row r="1986" spans="1:57" ht="13.2" x14ac:dyDescent="0.25">
      <c r="A1986" s="8">
        <v>198</v>
      </c>
      <c r="B1986" s="1">
        <v>78952</v>
      </c>
      <c r="C1986" s="8" t="str">
        <f t="shared" si="575"/>
        <v>High income</v>
      </c>
      <c r="D1986" s="31">
        <v>268</v>
      </c>
      <c r="E1986" s="34" t="str">
        <f t="shared" si="576"/>
        <v>Low spender</v>
      </c>
      <c r="F1986" s="10">
        <f t="shared" ref="F1986:F2022" si="589">D1986/B1986</f>
        <v>3.394467524571892E-3</v>
      </c>
      <c r="G1986" s="1">
        <v>0</v>
      </c>
      <c r="H1986" s="1">
        <v>1</v>
      </c>
      <c r="I1986" s="1">
        <v>11</v>
      </c>
      <c r="J1986" s="1">
        <v>1170</v>
      </c>
      <c r="K1986" s="1">
        <v>19</v>
      </c>
      <c r="L1986" s="1">
        <v>594</v>
      </c>
      <c r="M1986" s="1">
        <v>99</v>
      </c>
      <c r="N1986" s="1">
        <v>76</v>
      </c>
      <c r="O1986" s="1">
        <v>134</v>
      </c>
      <c r="P1986" s="8">
        <f t="shared" si="577"/>
        <v>2092</v>
      </c>
      <c r="Q1986" s="10">
        <f t="shared" si="578"/>
        <v>0.55927342256214152</v>
      </c>
      <c r="R1986" s="10">
        <f t="shared" si="579"/>
        <v>9.0822179732313584E-3</v>
      </c>
      <c r="S1986" s="10">
        <f t="shared" si="580"/>
        <v>0.28393881453154873</v>
      </c>
      <c r="T1986" s="10">
        <f t="shared" si="581"/>
        <v>4.7323135755258129E-2</v>
      </c>
      <c r="U1986" s="10">
        <f t="shared" si="582"/>
        <v>3.6328871892925434E-2</v>
      </c>
      <c r="V1986" s="10">
        <f t="shared" si="583"/>
        <v>6.4053537284894838E-2</v>
      </c>
      <c r="W1986" s="1">
        <v>2</v>
      </c>
      <c r="X1986" s="1">
        <v>2</v>
      </c>
      <c r="Y1986" s="1">
        <v>5</v>
      </c>
      <c r="Z1986" s="1">
        <v>12</v>
      </c>
      <c r="AA1986" s="8">
        <f t="shared" si="584"/>
        <v>21</v>
      </c>
      <c r="AB1986" s="10">
        <f t="shared" si="585"/>
        <v>9.5238095238095233E-2</v>
      </c>
      <c r="AC1986" s="10">
        <f t="shared" si="586"/>
        <v>9.5238095238095233E-2</v>
      </c>
      <c r="AD1986" s="10">
        <f t="shared" si="587"/>
        <v>0.23809523809523808</v>
      </c>
      <c r="AE1986" s="10">
        <f t="shared" si="588"/>
        <v>0.5714285714285714</v>
      </c>
      <c r="AF1986" s="1">
        <v>6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62</v>
      </c>
      <c r="AO1986" s="20" t="str">
        <f t="shared" ref="AO1986:AO2022" si="590">IF(AND(AN1986&lt;36,AN1986&gt;23), "24-35",
IF(AND(AN1986&lt;51,AN1986&gt;35), "36-50",
IF(AND(AN1986&lt;66,AN1986&gt;50), "50-65",
IF(AN1986&gt;65, "66+", "N")
)))</f>
        <v>50-65</v>
      </c>
      <c r="AP1986" s="1">
        <v>2802</v>
      </c>
      <c r="AQ1986" s="1">
        <v>0</v>
      </c>
      <c r="AR1986" s="1">
        <v>0</v>
      </c>
      <c r="AS1986" s="1">
        <v>0</v>
      </c>
      <c r="AT1986" s="1">
        <v>1</v>
      </c>
      <c r="AU1986" s="1">
        <v>0</v>
      </c>
      <c r="AV1986" s="1">
        <v>0</v>
      </c>
      <c r="AW1986" s="1">
        <v>0</v>
      </c>
      <c r="AX1986" s="1">
        <v>0</v>
      </c>
      <c r="AY1986" s="1">
        <v>1</v>
      </c>
      <c r="AZ1986" s="1">
        <v>1824</v>
      </c>
      <c r="BA1986" s="23">
        <v>42047</v>
      </c>
      <c r="BB1986" s="25">
        <f t="shared" ref="BB1986:BB2022" si="591">MONTH(BA1986)</f>
        <v>2</v>
      </c>
      <c r="BC1986" s="25" t="str">
        <f t="shared" ref="BC1986:BC2022" si="592">TEXT(BA1986,"mmmm")</f>
        <v>February</v>
      </c>
      <c r="BD1986" s="25">
        <v>1</v>
      </c>
      <c r="BE1986" t="str">
        <f t="shared" ref="BE1986:BE2022" si="593">_xlfn.TEXTJOIN(",",TRUE,A1986:AZ1986)</f>
        <v>198,78952,High income,268,Low spender,0.00339446752457189,0,1,11,1170,19,594,99,76,134,2092,0.559273422562142,0.00908221797323136,0.283938814531549,0.0473231357552581,0.0363288718929254,0.0640535372848948,2,2,5,12,21,0.0952380952380952,0.0952380952380952,0.238095238095238,0.571428571428571,6,0,0,0,0,0,0,0,62,50-65,2802,0,0,0,1,0,0,0,0,1,1824</v>
      </c>
    </row>
    <row r="1987" spans="1:57" ht="13.2" x14ac:dyDescent="0.25">
      <c r="A1987" s="8">
        <v>104</v>
      </c>
      <c r="B1987" s="1">
        <v>68743</v>
      </c>
      <c r="C1987" s="8" t="str">
        <f t="shared" ref="C1987:C2022" si="594">IF(B1987&lt;=AVERAGE(B:B),"Low income", "High income")</f>
        <v>High income</v>
      </c>
      <c r="D1987" s="31">
        <v>44</v>
      </c>
      <c r="E1987" s="34" t="str">
        <f t="shared" ref="E1987:E2022" si="595">IF(D1987&lt;=AVERAGE(D:D),"Low spender", "High spender")</f>
        <v>Low spender</v>
      </c>
      <c r="F1987" s="10">
        <f t="shared" si="589"/>
        <v>6.400651702718822E-4</v>
      </c>
      <c r="G1987" s="1">
        <v>0</v>
      </c>
      <c r="H1987" s="1">
        <v>0</v>
      </c>
      <c r="I1987" s="1">
        <v>81</v>
      </c>
      <c r="J1987" s="1">
        <v>1132</v>
      </c>
      <c r="K1987" s="1">
        <v>134</v>
      </c>
      <c r="L1987" s="1">
        <v>384</v>
      </c>
      <c r="M1987" s="1">
        <v>175</v>
      </c>
      <c r="N1987" s="1">
        <v>134</v>
      </c>
      <c r="O1987" s="1">
        <v>115</v>
      </c>
      <c r="P1987" s="8">
        <f t="shared" ref="P1987:P2022" si="596">SUM(J1987:O1987)</f>
        <v>2074</v>
      </c>
      <c r="Q1987" s="10">
        <f t="shared" ref="Q1987:Q2022" si="597">IF(P1987=0,0,J1987/P1987)</f>
        <v>0.5458052073288332</v>
      </c>
      <c r="R1987" s="10">
        <f t="shared" ref="R1987:R2022" si="598">IF(P1987=0,0,K1987/P1987)</f>
        <v>6.4609450337512059E-2</v>
      </c>
      <c r="S1987" s="10">
        <f t="shared" ref="S1987:S2022" si="599">IF(P1987=0,0,L1987/P1987)</f>
        <v>0.18514946962391515</v>
      </c>
      <c r="T1987" s="10">
        <f t="shared" ref="T1987:T2022" si="600">IF(P1987=0,0,M1987/P1987)</f>
        <v>8.4378013500482157E-2</v>
      </c>
      <c r="U1987" s="10">
        <f t="shared" ref="U1987:U2022" si="601">IF(P1987=0,0,N1987/P1987)</f>
        <v>6.4609450337512059E-2</v>
      </c>
      <c r="V1987" s="10">
        <f t="shared" ref="V1987:V2022" si="602">IF(P1987=0,0,O1987/P1987)</f>
        <v>5.5448408871745417E-2</v>
      </c>
      <c r="W1987" s="1">
        <v>1</v>
      </c>
      <c r="X1987" s="1">
        <v>11</v>
      </c>
      <c r="Y1987" s="1">
        <v>5</v>
      </c>
      <c r="Z1987" s="1">
        <v>13</v>
      </c>
      <c r="AA1987" s="8">
        <f t="shared" ref="AA1987:AA2022" si="603">SUM(W1987:Z1987)</f>
        <v>30</v>
      </c>
      <c r="AB1987" s="10">
        <f t="shared" ref="AB1987:AB2022" si="604">IF(AA1987=0,0,W1987/AA1987)</f>
        <v>3.3333333333333333E-2</v>
      </c>
      <c r="AC1987" s="10">
        <f t="shared" ref="AC1987:AC2022" si="605">IF(AA1987=0,0,X1987/AA1987)</f>
        <v>0.36666666666666664</v>
      </c>
      <c r="AD1987" s="10">
        <f t="shared" ref="AD1987:AD2022" si="606">IF(AA1987=0,0,Y1987/AA1987)</f>
        <v>0.16666666666666666</v>
      </c>
      <c r="AE1987" s="10">
        <f t="shared" ref="AE1987:AE2022" si="607">IF(AA1987=0,0,Z1987/AA1987)</f>
        <v>0.43333333333333335</v>
      </c>
      <c r="AF1987" s="1">
        <v>7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  <c r="AM1987" s="1">
        <v>0</v>
      </c>
      <c r="AN1987" s="1">
        <v>53</v>
      </c>
      <c r="AO1987" s="20" t="str">
        <f t="shared" si="590"/>
        <v>50-65</v>
      </c>
      <c r="AP1987" s="1">
        <v>2827</v>
      </c>
      <c r="AQ1987" s="1">
        <v>1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>
        <v>1</v>
      </c>
      <c r="AX1987" s="1">
        <v>0</v>
      </c>
      <c r="AY1987" s="1">
        <v>0</v>
      </c>
      <c r="AZ1987" s="1">
        <v>1844</v>
      </c>
      <c r="BA1987" s="23">
        <v>42022</v>
      </c>
      <c r="BB1987" s="25">
        <f t="shared" si="591"/>
        <v>1</v>
      </c>
      <c r="BC1987" s="25" t="str">
        <f t="shared" si="592"/>
        <v>January</v>
      </c>
      <c r="BD1987" s="25">
        <v>1</v>
      </c>
      <c r="BE1987" t="str">
        <f t="shared" si="593"/>
        <v>104,68743,High income,44,Low spender,0.000640065170271882,0,0,81,1132,134,384,175,134,115,2074,0.545805207328833,0.0646094503375121,0.185149469623915,0.0843780135004822,0.0646094503375121,0.0554484088717454,1,11,5,13,30,0.0333333333333333,0.366666666666667,0.166666666666667,0.433333333333333,7,0,0,0,0,0,0,0,53,50-65,2827,1,0,0,0,0,0,1,0,0,1844</v>
      </c>
    </row>
    <row r="1988" spans="1:57" ht="13.2" x14ac:dyDescent="0.25">
      <c r="A1988" s="8">
        <v>413</v>
      </c>
      <c r="B1988" s="1">
        <v>95529</v>
      </c>
      <c r="C1988" s="8" t="str">
        <f t="shared" si="594"/>
        <v>High income</v>
      </c>
      <c r="D1988" s="31">
        <v>484</v>
      </c>
      <c r="E1988" s="34" t="str">
        <f t="shared" si="595"/>
        <v>Low spender</v>
      </c>
      <c r="F1988" s="10">
        <f t="shared" si="589"/>
        <v>5.0665243015210037E-3</v>
      </c>
      <c r="G1988" s="1">
        <v>0</v>
      </c>
      <c r="H1988" s="1">
        <v>0</v>
      </c>
      <c r="I1988" s="1">
        <v>29</v>
      </c>
      <c r="J1988" s="1">
        <v>770</v>
      </c>
      <c r="K1988" s="1">
        <v>29</v>
      </c>
      <c r="L1988" s="1">
        <v>890</v>
      </c>
      <c r="M1988" s="1">
        <v>250</v>
      </c>
      <c r="N1988" s="1">
        <v>27</v>
      </c>
      <c r="O1988" s="1">
        <v>24</v>
      </c>
      <c r="P1988" s="8">
        <f t="shared" si="596"/>
        <v>1990</v>
      </c>
      <c r="Q1988" s="10">
        <f t="shared" si="597"/>
        <v>0.38693467336683418</v>
      </c>
      <c r="R1988" s="10">
        <f t="shared" si="598"/>
        <v>1.457286432160804E-2</v>
      </c>
      <c r="S1988" s="10">
        <f t="shared" si="599"/>
        <v>0.44723618090452261</v>
      </c>
      <c r="T1988" s="10">
        <f t="shared" si="600"/>
        <v>0.12562814070351758</v>
      </c>
      <c r="U1988" s="10">
        <f t="shared" si="601"/>
        <v>1.3567839195979899E-2</v>
      </c>
      <c r="V1988" s="10">
        <f t="shared" si="602"/>
        <v>1.2060301507537688E-2</v>
      </c>
      <c r="W1988" s="1">
        <v>1</v>
      </c>
      <c r="X1988" s="1">
        <v>7</v>
      </c>
      <c r="Y1988" s="1">
        <v>3</v>
      </c>
      <c r="Z1988" s="1">
        <v>7</v>
      </c>
      <c r="AA1988" s="8">
        <f t="shared" si="603"/>
        <v>18</v>
      </c>
      <c r="AB1988" s="10">
        <f t="shared" si="604"/>
        <v>5.5555555555555552E-2</v>
      </c>
      <c r="AC1988" s="10">
        <f t="shared" si="605"/>
        <v>0.3888888888888889</v>
      </c>
      <c r="AD1988" s="10">
        <f t="shared" si="606"/>
        <v>0.16666666666666666</v>
      </c>
      <c r="AE1988" s="10">
        <f t="shared" si="607"/>
        <v>0.3888888888888889</v>
      </c>
      <c r="AF1988" s="1">
        <v>3</v>
      </c>
      <c r="AG1988" s="1">
        <v>0</v>
      </c>
      <c r="AH1988" s="1">
        <v>0</v>
      </c>
      <c r="AI1988" s="1">
        <v>0</v>
      </c>
      <c r="AJ1988" s="1">
        <v>0</v>
      </c>
      <c r="AK1988" s="1">
        <v>1</v>
      </c>
      <c r="AL1988" s="1">
        <v>0</v>
      </c>
      <c r="AM1988" s="1">
        <v>1</v>
      </c>
      <c r="AN1988" s="1">
        <v>26</v>
      </c>
      <c r="AO1988" s="20" t="str">
        <f t="shared" si="590"/>
        <v>24-35</v>
      </c>
      <c r="AP1988" s="1">
        <v>2732</v>
      </c>
      <c r="AQ1988" s="1">
        <v>0</v>
      </c>
      <c r="AR1988" s="1">
        <v>0</v>
      </c>
      <c r="AS1988" s="1">
        <v>1</v>
      </c>
      <c r="AT1988" s="1">
        <v>0</v>
      </c>
      <c r="AU1988" s="1">
        <v>0</v>
      </c>
      <c r="AV1988" s="1">
        <v>0</v>
      </c>
      <c r="AW1988" s="1">
        <v>1</v>
      </c>
      <c r="AX1988" s="1">
        <v>0</v>
      </c>
      <c r="AY1988" s="1">
        <v>0</v>
      </c>
      <c r="AZ1988" s="1">
        <v>1942</v>
      </c>
      <c r="BA1988" s="23">
        <v>42117</v>
      </c>
      <c r="BB1988" s="25">
        <f t="shared" si="591"/>
        <v>4</v>
      </c>
      <c r="BC1988" s="25" t="str">
        <f t="shared" si="592"/>
        <v>April</v>
      </c>
      <c r="BD1988" s="25">
        <v>1</v>
      </c>
      <c r="BE1988" t="str">
        <f t="shared" si="593"/>
        <v>413,95529,High income,484,Low spender,0.005066524301521,0,0,29,770,29,890,250,27,24,1990,0.386934673366834,0.014572864321608,0.447236180904523,0.125628140703518,0.0135678391959799,0.0120603015075377,1,7,3,7,18,0.0555555555555556,0.388888888888889,0.166666666666667,0.388888888888889,3,0,0,0,0,1,0,1,26,24-35,2732,0,0,1,0,0,0,1,0,0,1942</v>
      </c>
    </row>
    <row r="1989" spans="1:57" ht="13.2" x14ac:dyDescent="0.25">
      <c r="A1989" s="8">
        <v>1792</v>
      </c>
      <c r="B1989" s="1">
        <v>98777</v>
      </c>
      <c r="C1989" s="8" t="str">
        <f t="shared" si="594"/>
        <v>High income</v>
      </c>
      <c r="D1989" s="31">
        <v>33</v>
      </c>
      <c r="E1989" s="34" t="str">
        <f t="shared" si="595"/>
        <v>Low spender</v>
      </c>
      <c r="F1989" s="10">
        <f t="shared" si="589"/>
        <v>3.3408587019245371E-4</v>
      </c>
      <c r="G1989" s="1">
        <v>0</v>
      </c>
      <c r="H1989" s="1">
        <v>0</v>
      </c>
      <c r="I1989" s="1">
        <v>23</v>
      </c>
      <c r="J1989" s="1">
        <v>1000</v>
      </c>
      <c r="K1989" s="1">
        <v>19</v>
      </c>
      <c r="L1989" s="1">
        <v>711</v>
      </c>
      <c r="M1989" s="1">
        <v>125</v>
      </c>
      <c r="N1989" s="1">
        <v>115</v>
      </c>
      <c r="O1989" s="1">
        <v>38</v>
      </c>
      <c r="P1989" s="8">
        <f t="shared" si="596"/>
        <v>2008</v>
      </c>
      <c r="Q1989" s="10">
        <f t="shared" si="597"/>
        <v>0.49800796812749004</v>
      </c>
      <c r="R1989" s="10">
        <f t="shared" si="598"/>
        <v>9.462151394422311E-3</v>
      </c>
      <c r="S1989" s="10">
        <f t="shared" si="599"/>
        <v>0.35408366533864544</v>
      </c>
      <c r="T1989" s="10">
        <f t="shared" si="600"/>
        <v>6.2250996015936255E-2</v>
      </c>
      <c r="U1989" s="10">
        <f t="shared" si="601"/>
        <v>5.7270916334661352E-2</v>
      </c>
      <c r="V1989" s="10">
        <f t="shared" si="602"/>
        <v>1.8924302788844622E-2</v>
      </c>
      <c r="W1989" s="1">
        <v>0</v>
      </c>
      <c r="X1989" s="1">
        <v>4</v>
      </c>
      <c r="Y1989" s="1">
        <v>6</v>
      </c>
      <c r="Z1989" s="1">
        <v>9</v>
      </c>
      <c r="AA1989" s="8">
        <f t="shared" si="603"/>
        <v>19</v>
      </c>
      <c r="AB1989" s="10">
        <f t="shared" si="604"/>
        <v>0</v>
      </c>
      <c r="AC1989" s="10">
        <f t="shared" si="605"/>
        <v>0.21052631578947367</v>
      </c>
      <c r="AD1989" s="10">
        <f t="shared" si="606"/>
        <v>0.31578947368421051</v>
      </c>
      <c r="AE1989" s="10">
        <f t="shared" si="607"/>
        <v>0.47368421052631576</v>
      </c>
      <c r="AF1989" s="1">
        <v>1</v>
      </c>
      <c r="AG1989" s="1">
        <v>0</v>
      </c>
      <c r="AH1989" s="1">
        <v>0</v>
      </c>
      <c r="AI1989" s="1">
        <v>0</v>
      </c>
      <c r="AJ1989" s="1">
        <v>1</v>
      </c>
      <c r="AK1989" s="1">
        <v>0</v>
      </c>
      <c r="AL1989" s="1">
        <v>0</v>
      </c>
      <c r="AM1989" s="1">
        <v>0</v>
      </c>
      <c r="AN1989" s="1">
        <v>60</v>
      </c>
      <c r="AO1989" s="20" t="str">
        <f t="shared" si="590"/>
        <v>50-65</v>
      </c>
      <c r="AP1989" s="1">
        <v>2291</v>
      </c>
      <c r="AQ1989" s="1">
        <v>0</v>
      </c>
      <c r="AR1989" s="1">
        <v>0</v>
      </c>
      <c r="AS1989" s="1">
        <v>1</v>
      </c>
      <c r="AT1989" s="1">
        <v>0</v>
      </c>
      <c r="AU1989" s="1">
        <v>0</v>
      </c>
      <c r="AV1989" s="1">
        <v>0</v>
      </c>
      <c r="AW1989" s="1">
        <v>0</v>
      </c>
      <c r="AX1989" s="1">
        <v>1</v>
      </c>
      <c r="AY1989" s="1">
        <v>0</v>
      </c>
      <c r="AZ1989" s="1">
        <v>1932</v>
      </c>
      <c r="BA1989" s="23">
        <v>42558</v>
      </c>
      <c r="BB1989" s="25">
        <f t="shared" si="591"/>
        <v>7</v>
      </c>
      <c r="BC1989" s="25" t="str">
        <f t="shared" si="592"/>
        <v>July</v>
      </c>
      <c r="BD1989" s="25">
        <v>1</v>
      </c>
      <c r="BE1989" t="str">
        <f t="shared" si="593"/>
        <v>1792,98777,High income,33,Low spender,0.000334085870192454,0,0,23,1000,19,711,125,115,38,2008,0.49800796812749,0.00946215139442231,0.354083665338645,0.0622509960159363,0.0572709163346614,0.0189243027888446,0,4,6,9,19,0,0.210526315789474,0.315789473684211,0.473684210526316,1,0,0,0,1,0,0,0,60,50-65,2291,0,0,1,0,0,0,0,1,0,1932</v>
      </c>
    </row>
    <row r="1990" spans="1:57" ht="13.2" x14ac:dyDescent="0.25">
      <c r="A1990" s="8">
        <v>1472</v>
      </c>
      <c r="B1990" s="1">
        <v>72903</v>
      </c>
      <c r="C1990" s="8" t="str">
        <f t="shared" si="594"/>
        <v>High income</v>
      </c>
      <c r="D1990" s="31">
        <v>754</v>
      </c>
      <c r="E1990" s="34" t="str">
        <f t="shared" si="595"/>
        <v>High spender</v>
      </c>
      <c r="F1990" s="10">
        <f t="shared" si="589"/>
        <v>1.0342509910428926E-2</v>
      </c>
      <c r="G1990" s="1">
        <v>0</v>
      </c>
      <c r="H1990" s="1">
        <v>0</v>
      </c>
      <c r="I1990" s="1">
        <v>74</v>
      </c>
      <c r="J1990" s="1">
        <v>1067</v>
      </c>
      <c r="K1990" s="1">
        <v>138</v>
      </c>
      <c r="L1990" s="1">
        <v>750</v>
      </c>
      <c r="M1990" s="1">
        <v>0</v>
      </c>
      <c r="N1990" s="1">
        <v>19</v>
      </c>
      <c r="O1990" s="1">
        <v>39</v>
      </c>
      <c r="P1990" s="8">
        <f t="shared" si="596"/>
        <v>2013</v>
      </c>
      <c r="Q1990" s="10">
        <f t="shared" si="597"/>
        <v>0.5300546448087432</v>
      </c>
      <c r="R1990" s="10">
        <f t="shared" si="598"/>
        <v>6.8554396423248884E-2</v>
      </c>
      <c r="S1990" s="10">
        <f t="shared" si="599"/>
        <v>0.37257824143070045</v>
      </c>
      <c r="T1990" s="10">
        <f t="shared" si="600"/>
        <v>0</v>
      </c>
      <c r="U1990" s="10">
        <f t="shared" si="601"/>
        <v>9.4386487829110789E-3</v>
      </c>
      <c r="V1990" s="10">
        <f t="shared" si="602"/>
        <v>1.9374068554396422E-2</v>
      </c>
      <c r="W1990" s="1">
        <v>1</v>
      </c>
      <c r="X1990" s="1">
        <v>7</v>
      </c>
      <c r="Y1990" s="1">
        <v>5</v>
      </c>
      <c r="Z1990" s="1">
        <v>8</v>
      </c>
      <c r="AA1990" s="8">
        <f t="shared" si="603"/>
        <v>21</v>
      </c>
      <c r="AB1990" s="10">
        <f t="shared" si="604"/>
        <v>4.7619047619047616E-2</v>
      </c>
      <c r="AC1990" s="10">
        <f t="shared" si="605"/>
        <v>0.33333333333333331</v>
      </c>
      <c r="AD1990" s="10">
        <f t="shared" si="606"/>
        <v>0.23809523809523808</v>
      </c>
      <c r="AE1990" s="10">
        <f t="shared" si="607"/>
        <v>0.38095238095238093</v>
      </c>
      <c r="AF1990" s="1">
        <v>4</v>
      </c>
      <c r="AG1990" s="1">
        <v>1</v>
      </c>
      <c r="AH1990" s="1">
        <v>0</v>
      </c>
      <c r="AI1990" s="1">
        <v>0</v>
      </c>
      <c r="AJ1990" s="1">
        <v>1</v>
      </c>
      <c r="AK1990" s="1">
        <v>1</v>
      </c>
      <c r="AL1990" s="1">
        <v>0</v>
      </c>
      <c r="AM1990" s="1">
        <v>1</v>
      </c>
      <c r="AN1990" s="1">
        <v>35</v>
      </c>
      <c r="AO1990" s="20" t="str">
        <f t="shared" si="590"/>
        <v>24-35</v>
      </c>
      <c r="AP1990" s="1">
        <v>2402</v>
      </c>
      <c r="AQ1990" s="1">
        <v>0</v>
      </c>
      <c r="AR1990" s="1">
        <v>0</v>
      </c>
      <c r="AS1990" s="1">
        <v>1</v>
      </c>
      <c r="AT1990" s="1">
        <v>0</v>
      </c>
      <c r="AU1990" s="1">
        <v>0</v>
      </c>
      <c r="AV1990" s="1">
        <v>0</v>
      </c>
      <c r="AW1990" s="1">
        <v>1</v>
      </c>
      <c r="AX1990" s="1">
        <v>0</v>
      </c>
      <c r="AY1990" s="1">
        <v>0</v>
      </c>
      <c r="AZ1990" s="1">
        <v>1935</v>
      </c>
      <c r="BA1990" s="23">
        <v>42447</v>
      </c>
      <c r="BB1990" s="25">
        <f t="shared" si="591"/>
        <v>3</v>
      </c>
      <c r="BC1990" s="25" t="str">
        <f t="shared" si="592"/>
        <v>March</v>
      </c>
      <c r="BD1990" s="25">
        <v>1</v>
      </c>
      <c r="BE1990" t="str">
        <f t="shared" si="593"/>
        <v>1472,72903,High income,754,High spender,0.0103425099104289,0,0,74,1067,138,750,0,19,39,2013,0.530054644808743,0.0685543964232489,0.3725782414307,0,0.00943864878291108,0.0193740685543964,1,7,5,8,21,0.0476190476190476,0.333333333333333,0.238095238095238,0.380952380952381,4,1,0,0,1,1,0,1,35,24-35,2402,0,0,1,0,0,0,1,0,0,1935</v>
      </c>
    </row>
    <row r="1991" spans="1:57" ht="13.2" x14ac:dyDescent="0.25">
      <c r="A1991" s="8">
        <v>173</v>
      </c>
      <c r="B1991" s="1">
        <v>82332</v>
      </c>
      <c r="C1991" s="8" t="str">
        <f t="shared" si="594"/>
        <v>High income</v>
      </c>
      <c r="D1991" s="31">
        <v>52</v>
      </c>
      <c r="E1991" s="34" t="str">
        <f t="shared" si="595"/>
        <v>Low spender</v>
      </c>
      <c r="F1991" s="10">
        <f t="shared" si="589"/>
        <v>6.31589175533207E-4</v>
      </c>
      <c r="G1991" s="1">
        <v>0</v>
      </c>
      <c r="H1991" s="1">
        <v>0</v>
      </c>
      <c r="I1991" s="1">
        <v>89</v>
      </c>
      <c r="J1991" s="1">
        <v>830</v>
      </c>
      <c r="K1991" s="1">
        <v>59</v>
      </c>
      <c r="L1991" s="1">
        <v>968</v>
      </c>
      <c r="M1991" s="1">
        <v>51</v>
      </c>
      <c r="N1991" s="1">
        <v>79</v>
      </c>
      <c r="O1991" s="1">
        <v>19</v>
      </c>
      <c r="P1991" s="8">
        <f t="shared" si="596"/>
        <v>2006</v>
      </c>
      <c r="Q1991" s="10">
        <f t="shared" si="597"/>
        <v>0.41375872382851447</v>
      </c>
      <c r="R1991" s="10">
        <f t="shared" si="598"/>
        <v>2.9411764705882353E-2</v>
      </c>
      <c r="S1991" s="10">
        <f t="shared" si="599"/>
        <v>0.48255234297108673</v>
      </c>
      <c r="T1991" s="10">
        <f t="shared" si="600"/>
        <v>2.5423728813559324E-2</v>
      </c>
      <c r="U1991" s="10">
        <f t="shared" si="601"/>
        <v>3.9381854436689928E-2</v>
      </c>
      <c r="V1991" s="10">
        <f t="shared" si="602"/>
        <v>9.4715852442671979E-3</v>
      </c>
      <c r="W1991" s="1">
        <v>1</v>
      </c>
      <c r="X1991" s="1">
        <v>5</v>
      </c>
      <c r="Y1991" s="1">
        <v>3</v>
      </c>
      <c r="Z1991" s="1">
        <v>12</v>
      </c>
      <c r="AA1991" s="8">
        <f t="shared" si="603"/>
        <v>21</v>
      </c>
      <c r="AB1991" s="10">
        <f t="shared" si="604"/>
        <v>4.7619047619047616E-2</v>
      </c>
      <c r="AC1991" s="10">
        <f t="shared" si="605"/>
        <v>0.23809523809523808</v>
      </c>
      <c r="AD1991" s="10">
        <f t="shared" si="606"/>
        <v>0.14285714285714285</v>
      </c>
      <c r="AE1991" s="10">
        <f t="shared" si="607"/>
        <v>0.5714285714285714</v>
      </c>
      <c r="AF1991" s="1">
        <v>2</v>
      </c>
      <c r="AG1991" s="1">
        <v>0</v>
      </c>
      <c r="AH1991" s="1">
        <v>0</v>
      </c>
      <c r="AI1991" s="1">
        <v>0</v>
      </c>
      <c r="AJ1991" s="1">
        <v>0</v>
      </c>
      <c r="AK1991" s="1">
        <v>1</v>
      </c>
      <c r="AL1991" s="1">
        <v>0</v>
      </c>
      <c r="AM1991" s="1">
        <v>1</v>
      </c>
      <c r="AN1991" s="1">
        <v>59</v>
      </c>
      <c r="AO1991" s="20" t="str">
        <f t="shared" si="590"/>
        <v>50-65</v>
      </c>
      <c r="AP1991" s="1">
        <v>2809</v>
      </c>
      <c r="AQ1991" s="1">
        <v>0</v>
      </c>
      <c r="AR1991" s="1">
        <v>0</v>
      </c>
      <c r="AS1991" s="1">
        <v>1</v>
      </c>
      <c r="AT1991" s="1">
        <v>0</v>
      </c>
      <c r="AU1991" s="1">
        <v>0</v>
      </c>
      <c r="AV1991" s="1">
        <v>0</v>
      </c>
      <c r="AW1991" s="1">
        <v>1</v>
      </c>
      <c r="AX1991" s="1">
        <v>0</v>
      </c>
      <c r="AY1991" s="1">
        <v>0</v>
      </c>
      <c r="AZ1991" s="1">
        <v>1968</v>
      </c>
      <c r="BA1991" s="23">
        <v>42040</v>
      </c>
      <c r="BB1991" s="25">
        <f t="shared" si="591"/>
        <v>2</v>
      </c>
      <c r="BC1991" s="25" t="str">
        <f t="shared" si="592"/>
        <v>February</v>
      </c>
      <c r="BD1991" s="25">
        <v>1</v>
      </c>
      <c r="BE1991" t="str">
        <f t="shared" si="593"/>
        <v>173,82332,High income,52,Low spender,0.000631589175533207,0,0,89,830,59,968,51,79,19,2006,0.413758723828514,0.0294117647058824,0.482552342971087,0.0254237288135593,0.0393818544366899,0.0094715852442672,1,5,3,12,21,0.0476190476190476,0.238095238095238,0.142857142857143,0.571428571428571,2,0,0,0,0,1,0,1,59,50-65,2809,0,0,1,0,0,0,1,0,0,1968</v>
      </c>
    </row>
    <row r="1992" spans="1:57" ht="13.2" x14ac:dyDescent="0.25">
      <c r="A1992" s="8">
        <v>732</v>
      </c>
      <c r="B1992" s="1">
        <v>74918</v>
      </c>
      <c r="C1992" s="8" t="str">
        <f t="shared" si="594"/>
        <v>High income</v>
      </c>
      <c r="D1992" s="31">
        <v>78</v>
      </c>
      <c r="E1992" s="34" t="str">
        <f t="shared" si="595"/>
        <v>Low spender</v>
      </c>
      <c r="F1992" s="10">
        <f t="shared" si="589"/>
        <v>1.0411383112202675E-3</v>
      </c>
      <c r="G1992" s="1">
        <v>0</v>
      </c>
      <c r="H1992" s="1">
        <v>0</v>
      </c>
      <c r="I1992" s="1">
        <v>78</v>
      </c>
      <c r="J1992" s="1">
        <v>972</v>
      </c>
      <c r="K1992" s="1">
        <v>59</v>
      </c>
      <c r="L1992" s="1">
        <v>913</v>
      </c>
      <c r="M1992" s="1">
        <v>25</v>
      </c>
      <c r="N1992" s="1">
        <v>19</v>
      </c>
      <c r="O1992" s="1">
        <v>59</v>
      </c>
      <c r="P1992" s="8">
        <f t="shared" si="596"/>
        <v>2047</v>
      </c>
      <c r="Q1992" s="10">
        <f t="shared" si="597"/>
        <v>0.47484123106985832</v>
      </c>
      <c r="R1992" s="10">
        <f t="shared" si="598"/>
        <v>2.8822667318026379E-2</v>
      </c>
      <c r="S1992" s="10">
        <f t="shared" si="599"/>
        <v>0.44601856375183196</v>
      </c>
      <c r="T1992" s="10">
        <f t="shared" si="600"/>
        <v>1.2212994626282364E-2</v>
      </c>
      <c r="U1992" s="10">
        <f t="shared" si="601"/>
        <v>9.2818759159745967E-3</v>
      </c>
      <c r="V1992" s="10">
        <f t="shared" si="602"/>
        <v>2.8822667318026379E-2</v>
      </c>
      <c r="W1992" s="1">
        <v>1</v>
      </c>
      <c r="X1992" s="1">
        <v>5</v>
      </c>
      <c r="Y1992" s="1">
        <v>9</v>
      </c>
      <c r="Z1992" s="1">
        <v>6</v>
      </c>
      <c r="AA1992" s="8">
        <f t="shared" si="603"/>
        <v>21</v>
      </c>
      <c r="AB1992" s="10">
        <f t="shared" si="604"/>
        <v>4.7619047619047616E-2</v>
      </c>
      <c r="AC1992" s="10">
        <f t="shared" si="605"/>
        <v>0.23809523809523808</v>
      </c>
      <c r="AD1992" s="10">
        <f t="shared" si="606"/>
        <v>0.42857142857142855</v>
      </c>
      <c r="AE1992" s="10">
        <f t="shared" si="607"/>
        <v>0.2857142857142857</v>
      </c>
      <c r="AF1992" s="1">
        <v>3</v>
      </c>
      <c r="AG1992" s="1">
        <v>0</v>
      </c>
      <c r="AH1992" s="1">
        <v>0</v>
      </c>
      <c r="AI1992" s="1">
        <v>0</v>
      </c>
      <c r="AJ1992" s="1">
        <v>0</v>
      </c>
      <c r="AK1992" s="1">
        <v>1</v>
      </c>
      <c r="AL1992" s="1">
        <v>0</v>
      </c>
      <c r="AM1992" s="1">
        <v>0</v>
      </c>
      <c r="AN1992" s="1">
        <v>51</v>
      </c>
      <c r="AO1992" s="20" t="str">
        <f t="shared" si="590"/>
        <v>50-65</v>
      </c>
      <c r="AP1992" s="1">
        <v>2633</v>
      </c>
      <c r="AQ1992" s="1">
        <v>0</v>
      </c>
      <c r="AR1992" s="1">
        <v>0</v>
      </c>
      <c r="AS1992" s="1">
        <v>0</v>
      </c>
      <c r="AT1992" s="1">
        <v>1</v>
      </c>
      <c r="AU1992" s="1">
        <v>0</v>
      </c>
      <c r="AV1992" s="1">
        <v>0</v>
      </c>
      <c r="AW1992" s="1">
        <v>1</v>
      </c>
      <c r="AX1992" s="1">
        <v>0</v>
      </c>
      <c r="AY1992" s="1">
        <v>0</v>
      </c>
      <c r="AZ1992" s="1">
        <v>1929</v>
      </c>
      <c r="BA1992" s="23">
        <v>42216</v>
      </c>
      <c r="BB1992" s="25">
        <f t="shared" si="591"/>
        <v>7</v>
      </c>
      <c r="BC1992" s="25" t="str">
        <f t="shared" si="592"/>
        <v>July</v>
      </c>
      <c r="BD1992" s="25">
        <v>1</v>
      </c>
      <c r="BE1992" t="str">
        <f t="shared" si="593"/>
        <v>732,74918,High income,78,Low spender,0.00104113831122027,0,0,78,972,59,913,25,19,59,2047,0.474841231069858,0.0288226673180264,0.446018563751832,0.0122129946262824,0.0092818759159746,0.0288226673180264,1,5,9,6,21,0.0476190476190476,0.238095238095238,0.428571428571429,0.285714285714286,3,0,0,0,0,1,0,0,51,50-65,2633,0,0,0,1,0,0,1,0,0,1929</v>
      </c>
    </row>
    <row r="1993" spans="1:57" ht="13.2" x14ac:dyDescent="0.25">
      <c r="A1993" s="8">
        <v>171</v>
      </c>
      <c r="B1993" s="1">
        <v>89572</v>
      </c>
      <c r="C1993" s="8" t="str">
        <f t="shared" si="594"/>
        <v>High income</v>
      </c>
      <c r="D1993" s="31">
        <v>61</v>
      </c>
      <c r="E1993" s="34" t="str">
        <f t="shared" si="595"/>
        <v>Low spender</v>
      </c>
      <c r="F1993" s="10">
        <f t="shared" si="589"/>
        <v>6.8101638905014963E-4</v>
      </c>
      <c r="G1993" s="1">
        <v>0</v>
      </c>
      <c r="H1993" s="1">
        <v>0</v>
      </c>
      <c r="I1993" s="1">
        <v>44</v>
      </c>
      <c r="J1993" s="1">
        <v>606</v>
      </c>
      <c r="K1993" s="1">
        <v>24</v>
      </c>
      <c r="L1993" s="1">
        <v>974</v>
      </c>
      <c r="M1993" s="1">
        <v>197</v>
      </c>
      <c r="N1993" s="1">
        <v>194</v>
      </c>
      <c r="O1993" s="1">
        <v>64</v>
      </c>
      <c r="P1993" s="8">
        <f t="shared" si="596"/>
        <v>2059</v>
      </c>
      <c r="Q1993" s="10">
        <f t="shared" si="597"/>
        <v>0.29431762991743565</v>
      </c>
      <c r="R1993" s="10">
        <f t="shared" si="598"/>
        <v>1.1656143759106362E-2</v>
      </c>
      <c r="S1993" s="10">
        <f t="shared" si="599"/>
        <v>0.47304516755706655</v>
      </c>
      <c r="T1993" s="10">
        <f t="shared" si="600"/>
        <v>9.5677513355998056E-2</v>
      </c>
      <c r="U1993" s="10">
        <f t="shared" si="601"/>
        <v>9.4220495386109757E-2</v>
      </c>
      <c r="V1993" s="10">
        <f t="shared" si="602"/>
        <v>3.1083050024283632E-2</v>
      </c>
      <c r="W1993" s="1">
        <v>1</v>
      </c>
      <c r="X1993" s="1">
        <v>7</v>
      </c>
      <c r="Y1993" s="1">
        <v>7</v>
      </c>
      <c r="Z1993" s="1">
        <v>9</v>
      </c>
      <c r="AA1993" s="8">
        <f t="shared" si="603"/>
        <v>24</v>
      </c>
      <c r="AB1993" s="10">
        <f t="shared" si="604"/>
        <v>4.1666666666666664E-2</v>
      </c>
      <c r="AC1993" s="10">
        <f t="shared" si="605"/>
        <v>0.29166666666666669</v>
      </c>
      <c r="AD1993" s="10">
        <f t="shared" si="606"/>
        <v>0.29166666666666669</v>
      </c>
      <c r="AE1993" s="10">
        <f t="shared" si="607"/>
        <v>0.375</v>
      </c>
      <c r="AF1993" s="1">
        <v>4</v>
      </c>
      <c r="AG1993" s="1">
        <v>1</v>
      </c>
      <c r="AH1993" s="1">
        <v>0</v>
      </c>
      <c r="AI1993" s="1">
        <v>0</v>
      </c>
      <c r="AJ1993" s="1">
        <v>1</v>
      </c>
      <c r="AK1993" s="1">
        <v>0</v>
      </c>
      <c r="AL1993" s="1">
        <v>0</v>
      </c>
      <c r="AM1993" s="1">
        <v>1</v>
      </c>
      <c r="AN1993" s="1">
        <v>54</v>
      </c>
      <c r="AO1993" s="20" t="str">
        <f t="shared" si="590"/>
        <v>50-65</v>
      </c>
      <c r="AP1993" s="1">
        <v>2811</v>
      </c>
      <c r="AQ1993" s="1">
        <v>0</v>
      </c>
      <c r="AR1993" s="1">
        <v>0</v>
      </c>
      <c r="AS1993" s="1">
        <v>1</v>
      </c>
      <c r="AT1993" s="1">
        <v>0</v>
      </c>
      <c r="AU1993" s="1">
        <v>0</v>
      </c>
      <c r="AV1993" s="1">
        <v>1</v>
      </c>
      <c r="AW1993" s="1">
        <v>0</v>
      </c>
      <c r="AX1993" s="1">
        <v>0</v>
      </c>
      <c r="AY1993" s="1">
        <v>0</v>
      </c>
      <c r="AZ1993" s="1">
        <v>1931</v>
      </c>
      <c r="BA1993" s="23">
        <v>42038</v>
      </c>
      <c r="BB1993" s="25">
        <f t="shared" si="591"/>
        <v>2</v>
      </c>
      <c r="BC1993" s="25" t="str">
        <f t="shared" si="592"/>
        <v>February</v>
      </c>
      <c r="BD1993" s="25">
        <v>1</v>
      </c>
      <c r="BE1993" t="str">
        <f t="shared" si="593"/>
        <v>171,89572,High income,61,Low spender,0.00068101638905015,0,0,44,606,24,974,197,194,64,2059,0.294317629917436,0.0116561437591064,0.473045167557067,0.0956775133559981,0.0942204953861098,0.0310830500242836,1,7,7,9,24,0.0416666666666667,0.291666666666667,0.291666666666667,0.375,4,1,0,0,1,0,0,1,54,50-65,2811,0,0,1,0,0,1,0,0,0,1931</v>
      </c>
    </row>
    <row r="1994" spans="1:57" ht="13.2" x14ac:dyDescent="0.25">
      <c r="A1994" s="8">
        <v>1079</v>
      </c>
      <c r="B1994" s="1">
        <v>88347</v>
      </c>
      <c r="C1994" s="8" t="str">
        <f t="shared" si="594"/>
        <v>High income</v>
      </c>
      <c r="D1994" s="31">
        <v>37</v>
      </c>
      <c r="E1994" s="34" t="str">
        <f t="shared" si="595"/>
        <v>Low spender</v>
      </c>
      <c r="F1994" s="10">
        <f t="shared" si="589"/>
        <v>4.1880312857256046E-4</v>
      </c>
      <c r="G1994" s="1">
        <v>0</v>
      </c>
      <c r="H1994" s="1">
        <v>0</v>
      </c>
      <c r="I1994" s="1">
        <v>32</v>
      </c>
      <c r="J1994" s="1">
        <v>1050</v>
      </c>
      <c r="K1994" s="1">
        <v>178</v>
      </c>
      <c r="L1994" s="1">
        <v>555</v>
      </c>
      <c r="M1994" s="1">
        <v>77</v>
      </c>
      <c r="N1994" s="1">
        <v>138</v>
      </c>
      <c r="O1994" s="1">
        <v>118</v>
      </c>
      <c r="P1994" s="8">
        <f t="shared" si="596"/>
        <v>2116</v>
      </c>
      <c r="Q1994" s="10">
        <f t="shared" si="597"/>
        <v>0.49621928166351609</v>
      </c>
      <c r="R1994" s="10">
        <f t="shared" si="598"/>
        <v>8.4120982986767484E-2</v>
      </c>
      <c r="S1994" s="10">
        <f t="shared" si="599"/>
        <v>0.26228733459357279</v>
      </c>
      <c r="T1994" s="10">
        <f t="shared" si="600"/>
        <v>3.6389413988657845E-2</v>
      </c>
      <c r="U1994" s="10">
        <f t="shared" si="601"/>
        <v>6.5217391304347824E-2</v>
      </c>
      <c r="V1994" s="10">
        <f t="shared" si="602"/>
        <v>5.5765595463137994E-2</v>
      </c>
      <c r="W1994" s="1">
        <v>1</v>
      </c>
      <c r="X1994" s="1">
        <v>4</v>
      </c>
      <c r="Y1994" s="1">
        <v>7</v>
      </c>
      <c r="Z1994" s="1">
        <v>9</v>
      </c>
      <c r="AA1994" s="8">
        <f t="shared" si="603"/>
        <v>21</v>
      </c>
      <c r="AB1994" s="10">
        <f t="shared" si="604"/>
        <v>4.7619047619047616E-2</v>
      </c>
      <c r="AC1994" s="10">
        <f t="shared" si="605"/>
        <v>0.19047619047619047</v>
      </c>
      <c r="AD1994" s="10">
        <f t="shared" si="606"/>
        <v>0.33333333333333331</v>
      </c>
      <c r="AE1994" s="10">
        <f t="shared" si="607"/>
        <v>0.42857142857142855</v>
      </c>
      <c r="AF1994" s="1">
        <v>1</v>
      </c>
      <c r="AG1994" s="1">
        <v>1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59</v>
      </c>
      <c r="AO1994" s="20" t="str">
        <f t="shared" si="590"/>
        <v>50-65</v>
      </c>
      <c r="AP1994" s="1">
        <v>2520</v>
      </c>
      <c r="AQ1994" s="1">
        <v>0</v>
      </c>
      <c r="AR1994" s="1">
        <v>0</v>
      </c>
      <c r="AS1994" s="1">
        <v>0</v>
      </c>
      <c r="AT1994" s="1">
        <v>1</v>
      </c>
      <c r="AU1994" s="1">
        <v>0</v>
      </c>
      <c r="AV1994" s="1">
        <v>0</v>
      </c>
      <c r="AW1994" s="1">
        <v>1</v>
      </c>
      <c r="AX1994" s="1">
        <v>0</v>
      </c>
      <c r="AY1994" s="1">
        <v>0</v>
      </c>
      <c r="AZ1994" s="1">
        <v>1880</v>
      </c>
      <c r="BA1994" s="23">
        <v>42329</v>
      </c>
      <c r="BB1994" s="25">
        <f t="shared" si="591"/>
        <v>11</v>
      </c>
      <c r="BC1994" s="25" t="str">
        <f t="shared" si="592"/>
        <v>November</v>
      </c>
      <c r="BD1994" s="25">
        <v>1</v>
      </c>
      <c r="BE1994" t="str">
        <f t="shared" si="593"/>
        <v>1079,88347,High income,37,Low spender,0.00041880312857256,0,0,32,1050,178,555,77,138,118,2116,0.496219281663516,0.0841209829867675,0.262287334593573,0.0363894139886578,0.0652173913043478,0.055765595463138,1,4,7,9,21,0.0476190476190476,0.19047619047619,0.333333333333333,0.428571428571429,1,1,0,0,0,0,0,0,59,50-65,2520,0,0,0,1,0,0,1,0,0,1880</v>
      </c>
    </row>
    <row r="1995" spans="1:57" ht="13.2" x14ac:dyDescent="0.25">
      <c r="A1995" s="8">
        <v>883</v>
      </c>
      <c r="B1995" s="1">
        <v>92491</v>
      </c>
      <c r="C1995" s="8" t="str">
        <f t="shared" si="594"/>
        <v>High income</v>
      </c>
      <c r="D1995" s="31">
        <v>801</v>
      </c>
      <c r="E1995" s="34" t="str">
        <f t="shared" si="595"/>
        <v>High spender</v>
      </c>
      <c r="F1995" s="10">
        <f t="shared" si="589"/>
        <v>8.6603020834459567E-3</v>
      </c>
      <c r="G1995" s="1">
        <v>0</v>
      </c>
      <c r="H1995" s="1">
        <v>0</v>
      </c>
      <c r="I1995" s="1">
        <v>71</v>
      </c>
      <c r="J1995" s="1">
        <v>979</v>
      </c>
      <c r="K1995" s="1">
        <v>44</v>
      </c>
      <c r="L1995" s="1">
        <v>935</v>
      </c>
      <c r="M1995" s="1">
        <v>29</v>
      </c>
      <c r="N1995" s="1">
        <v>25</v>
      </c>
      <c r="O1995" s="1">
        <v>22</v>
      </c>
      <c r="P1995" s="8">
        <f t="shared" si="596"/>
        <v>2034</v>
      </c>
      <c r="Q1995" s="10">
        <f t="shared" si="597"/>
        <v>0.48131760078662733</v>
      </c>
      <c r="R1995" s="10">
        <f t="shared" si="598"/>
        <v>2.1632251720747297E-2</v>
      </c>
      <c r="S1995" s="10">
        <f t="shared" si="599"/>
        <v>0.45968534906588004</v>
      </c>
      <c r="T1995" s="10">
        <f t="shared" si="600"/>
        <v>1.4257620452310717E-2</v>
      </c>
      <c r="U1995" s="10">
        <f t="shared" si="601"/>
        <v>1.2291052114060964E-2</v>
      </c>
      <c r="V1995" s="10">
        <f t="shared" si="602"/>
        <v>1.0816125860373648E-2</v>
      </c>
      <c r="W1995" s="1">
        <v>1</v>
      </c>
      <c r="X1995" s="1">
        <v>7</v>
      </c>
      <c r="Y1995" s="1">
        <v>5</v>
      </c>
      <c r="Z1995" s="1">
        <v>12</v>
      </c>
      <c r="AA1995" s="8">
        <f t="shared" si="603"/>
        <v>25</v>
      </c>
      <c r="AB1995" s="10">
        <f t="shared" si="604"/>
        <v>0.04</v>
      </c>
      <c r="AC1995" s="10">
        <f t="shared" si="605"/>
        <v>0.28000000000000003</v>
      </c>
      <c r="AD1995" s="10">
        <f t="shared" si="606"/>
        <v>0.2</v>
      </c>
      <c r="AE1995" s="10">
        <f t="shared" si="607"/>
        <v>0.48</v>
      </c>
      <c r="AF1995" s="1">
        <v>3</v>
      </c>
      <c r="AG1995" s="1">
        <v>1</v>
      </c>
      <c r="AH1995" s="1">
        <v>0</v>
      </c>
      <c r="AI1995" s="1">
        <v>0</v>
      </c>
      <c r="AJ1995" s="1">
        <v>1</v>
      </c>
      <c r="AK1995" s="1">
        <v>1</v>
      </c>
      <c r="AL1995" s="1">
        <v>0</v>
      </c>
      <c r="AM1995" s="1">
        <v>1</v>
      </c>
      <c r="AN1995" s="1">
        <v>37</v>
      </c>
      <c r="AO1995" s="20" t="str">
        <f t="shared" si="590"/>
        <v>36-50</v>
      </c>
      <c r="AP1995" s="1">
        <v>2583</v>
      </c>
      <c r="AQ1995" s="1">
        <v>0</v>
      </c>
      <c r="AR1995" s="1">
        <v>1</v>
      </c>
      <c r="AS1995" s="1">
        <v>0</v>
      </c>
      <c r="AT1995" s="1">
        <v>0</v>
      </c>
      <c r="AU1995" s="1">
        <v>0</v>
      </c>
      <c r="AV1995" s="1">
        <v>0</v>
      </c>
      <c r="AW1995" s="1">
        <v>0</v>
      </c>
      <c r="AX1995" s="1">
        <v>0</v>
      </c>
      <c r="AY1995" s="1">
        <v>1</v>
      </c>
      <c r="AZ1995" s="1">
        <v>1990</v>
      </c>
      <c r="BA1995" s="23">
        <v>42266</v>
      </c>
      <c r="BB1995" s="25">
        <f t="shared" si="591"/>
        <v>9</v>
      </c>
      <c r="BC1995" s="25" t="str">
        <f t="shared" si="592"/>
        <v>September</v>
      </c>
      <c r="BD1995" s="25">
        <v>1</v>
      </c>
      <c r="BE1995" t="str">
        <f t="shared" si="593"/>
        <v>883,92491,High income,801,High spender,0.00866030208344596,0,0,71,979,44,935,29,25,22,2034,0.481317600786627,0.0216322517207473,0.45968534906588,0.0142576204523107,0.012291052114061,0.0108161258603736,1,7,5,12,25,0.04,0.28,0.2,0.48,3,1,0,0,1,1,0,1,37,36-50,2583,0,1,0,0,0,0,0,0,1,1990</v>
      </c>
    </row>
    <row r="1996" spans="1:57" ht="13.2" x14ac:dyDescent="0.25">
      <c r="A1996" s="8">
        <v>84</v>
      </c>
      <c r="B1996" s="1">
        <v>77568</v>
      </c>
      <c r="C1996" s="8" t="str">
        <f t="shared" si="594"/>
        <v>High income</v>
      </c>
      <c r="D1996" s="31">
        <v>64</v>
      </c>
      <c r="E1996" s="34" t="str">
        <f t="shared" si="595"/>
        <v>Low spender</v>
      </c>
      <c r="F1996" s="10">
        <f t="shared" si="589"/>
        <v>8.2508250825082509E-4</v>
      </c>
      <c r="G1996" s="1">
        <v>0</v>
      </c>
      <c r="H1996" s="1">
        <v>1</v>
      </c>
      <c r="I1996" s="1">
        <v>30</v>
      </c>
      <c r="J1996" s="1">
        <v>1230</v>
      </c>
      <c r="K1996" s="1">
        <v>0</v>
      </c>
      <c r="L1996" s="1">
        <v>396</v>
      </c>
      <c r="M1996" s="1">
        <v>232</v>
      </c>
      <c r="N1996" s="1">
        <v>178</v>
      </c>
      <c r="O1996" s="1">
        <v>158</v>
      </c>
      <c r="P1996" s="8">
        <f t="shared" si="596"/>
        <v>2194</v>
      </c>
      <c r="Q1996" s="10">
        <f t="shared" si="597"/>
        <v>0.56061987237921607</v>
      </c>
      <c r="R1996" s="10">
        <f t="shared" si="598"/>
        <v>0</v>
      </c>
      <c r="S1996" s="10">
        <f t="shared" si="599"/>
        <v>0.18049225159525981</v>
      </c>
      <c r="T1996" s="10">
        <f t="shared" si="600"/>
        <v>0.105742935278031</v>
      </c>
      <c r="U1996" s="10">
        <f t="shared" si="601"/>
        <v>8.1130355515041025E-2</v>
      </c>
      <c r="V1996" s="10">
        <f t="shared" si="602"/>
        <v>7.2014585232452147E-2</v>
      </c>
      <c r="W1996" s="1">
        <v>1</v>
      </c>
      <c r="X1996" s="1">
        <v>10</v>
      </c>
      <c r="Y1996" s="1">
        <v>2</v>
      </c>
      <c r="Z1996" s="1">
        <v>8</v>
      </c>
      <c r="AA1996" s="8">
        <f t="shared" si="603"/>
        <v>21</v>
      </c>
      <c r="AB1996" s="10">
        <f t="shared" si="604"/>
        <v>4.7619047619047616E-2</v>
      </c>
      <c r="AC1996" s="10">
        <f t="shared" si="605"/>
        <v>0.47619047619047616</v>
      </c>
      <c r="AD1996" s="10">
        <f t="shared" si="606"/>
        <v>9.5238095238095233E-2</v>
      </c>
      <c r="AE1996" s="10">
        <f t="shared" si="607"/>
        <v>0.38095238095238093</v>
      </c>
      <c r="AF1996" s="1">
        <v>5</v>
      </c>
      <c r="AG1996" s="1">
        <v>1</v>
      </c>
      <c r="AH1996" s="1">
        <v>0</v>
      </c>
      <c r="AI1996" s="1">
        <v>0</v>
      </c>
      <c r="AJ1996" s="1">
        <v>1</v>
      </c>
      <c r="AK1996" s="1">
        <v>1</v>
      </c>
      <c r="AL1996" s="1">
        <v>0</v>
      </c>
      <c r="AM1996" s="1">
        <v>0</v>
      </c>
      <c r="AN1996" s="1">
        <v>41</v>
      </c>
      <c r="AO1996" s="20" t="str">
        <f t="shared" si="590"/>
        <v>36-50</v>
      </c>
      <c r="AP1996" s="1">
        <v>2832</v>
      </c>
      <c r="AQ1996" s="1">
        <v>0</v>
      </c>
      <c r="AR1996" s="1">
        <v>0</v>
      </c>
      <c r="AS1996" s="1">
        <v>0</v>
      </c>
      <c r="AT1996" s="1">
        <v>1</v>
      </c>
      <c r="AU1996" s="1">
        <v>0</v>
      </c>
      <c r="AV1996" s="1">
        <v>0</v>
      </c>
      <c r="AW1996" s="1">
        <v>1</v>
      </c>
      <c r="AX1996" s="1">
        <v>0</v>
      </c>
      <c r="AY1996" s="1">
        <v>0</v>
      </c>
      <c r="AZ1996" s="1">
        <v>1878</v>
      </c>
      <c r="BA1996" s="23">
        <v>42017</v>
      </c>
      <c r="BB1996" s="25">
        <f t="shared" si="591"/>
        <v>1</v>
      </c>
      <c r="BC1996" s="25" t="str">
        <f t="shared" si="592"/>
        <v>January</v>
      </c>
      <c r="BD1996" s="25">
        <v>1</v>
      </c>
      <c r="BE1996" t="str">
        <f t="shared" si="593"/>
        <v>84,77568,High income,64,Low spender,0.000825082508250825,0,1,30,1230,0,396,232,178,158,2194,0.560619872379216,0,0.18049225159526,0.105742935278031,0.081130355515041,0.0720145852324521,1,10,2,8,21,0.0476190476190476,0.476190476190476,0.0952380952380952,0.380952380952381,5,1,0,0,1,1,0,0,41,36-50,2832,0,0,0,1,0,0,1,0,0,1878</v>
      </c>
    </row>
    <row r="1997" spans="1:57" ht="13.2" x14ac:dyDescent="0.25">
      <c r="A1997" s="8">
        <v>528</v>
      </c>
      <c r="B1997" s="1">
        <v>80141</v>
      </c>
      <c r="C1997" s="8" t="str">
        <f t="shared" si="594"/>
        <v>High income</v>
      </c>
      <c r="D1997" s="31">
        <v>119</v>
      </c>
      <c r="E1997" s="34" t="str">
        <f t="shared" si="595"/>
        <v>Low spender</v>
      </c>
      <c r="F1997" s="10">
        <f t="shared" si="589"/>
        <v>1.484882893899502E-3</v>
      </c>
      <c r="G1997" s="1">
        <v>0</v>
      </c>
      <c r="H1997" s="1">
        <v>0</v>
      </c>
      <c r="I1997" s="1">
        <v>20</v>
      </c>
      <c r="J1997" s="1">
        <v>1184</v>
      </c>
      <c r="K1997" s="1">
        <v>102</v>
      </c>
      <c r="L1997" s="1">
        <v>673</v>
      </c>
      <c r="M1997" s="1">
        <v>52</v>
      </c>
      <c r="N1997" s="1">
        <v>40</v>
      </c>
      <c r="O1997" s="1">
        <v>40</v>
      </c>
      <c r="P1997" s="8">
        <f t="shared" si="596"/>
        <v>2091</v>
      </c>
      <c r="Q1997" s="10">
        <f t="shared" si="597"/>
        <v>0.56623625059780014</v>
      </c>
      <c r="R1997" s="10">
        <f t="shared" si="598"/>
        <v>4.878048780487805E-2</v>
      </c>
      <c r="S1997" s="10">
        <f t="shared" si="599"/>
        <v>0.32185557149689142</v>
      </c>
      <c r="T1997" s="10">
        <f t="shared" si="600"/>
        <v>2.4868483978957436E-2</v>
      </c>
      <c r="U1997" s="10">
        <f t="shared" si="601"/>
        <v>1.9129603060736491E-2</v>
      </c>
      <c r="V1997" s="10">
        <f t="shared" si="602"/>
        <v>1.9129603060736491E-2</v>
      </c>
      <c r="W1997" s="1">
        <v>1</v>
      </c>
      <c r="X1997" s="1">
        <v>7</v>
      </c>
      <c r="Y1997" s="1">
        <v>4</v>
      </c>
      <c r="Z1997" s="1">
        <v>10</v>
      </c>
      <c r="AA1997" s="8">
        <f t="shared" si="603"/>
        <v>22</v>
      </c>
      <c r="AB1997" s="10">
        <f t="shared" si="604"/>
        <v>4.5454545454545456E-2</v>
      </c>
      <c r="AC1997" s="10">
        <f t="shared" si="605"/>
        <v>0.31818181818181818</v>
      </c>
      <c r="AD1997" s="10">
        <f t="shared" si="606"/>
        <v>0.18181818181818182</v>
      </c>
      <c r="AE1997" s="10">
        <f t="shared" si="607"/>
        <v>0.45454545454545453</v>
      </c>
      <c r="AF1997" s="1">
        <v>6</v>
      </c>
      <c r="AG1997" s="1">
        <v>0</v>
      </c>
      <c r="AH1997" s="1">
        <v>0</v>
      </c>
      <c r="AI1997" s="1">
        <v>0</v>
      </c>
      <c r="AJ1997" s="1">
        <v>0</v>
      </c>
      <c r="AK1997" s="1">
        <v>1</v>
      </c>
      <c r="AL1997" s="1">
        <v>0</v>
      </c>
      <c r="AM1997" s="1">
        <v>1</v>
      </c>
      <c r="AN1997" s="1">
        <v>34</v>
      </c>
      <c r="AO1997" s="20" t="str">
        <f t="shared" si="590"/>
        <v>24-35</v>
      </c>
      <c r="AP1997" s="1">
        <v>2693</v>
      </c>
      <c r="AQ1997" s="1">
        <v>0</v>
      </c>
      <c r="AR1997" s="1">
        <v>1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1">
        <v>1</v>
      </c>
      <c r="AY1997" s="1">
        <v>0</v>
      </c>
      <c r="AZ1997" s="1">
        <v>2011</v>
      </c>
      <c r="BA1997" s="23">
        <v>42156</v>
      </c>
      <c r="BB1997" s="25">
        <f t="shared" si="591"/>
        <v>6</v>
      </c>
      <c r="BC1997" s="25" t="str">
        <f t="shared" si="592"/>
        <v>June</v>
      </c>
      <c r="BD1997" s="25">
        <v>1</v>
      </c>
      <c r="BE1997" t="str">
        <f t="shared" si="593"/>
        <v>528,80141,High income,119,Low spender,0.0014848828938995,0,0,20,1184,102,673,52,40,40,2091,0.5662362505978,0.0487804878048781,0.321855571496891,0.0248684839789574,0.0191296030607365,0.0191296030607365,1,7,4,10,22,0.0454545454545455,0.318181818181818,0.181818181818182,0.454545454545455,6,0,0,0,0,1,0,1,34,24-35,2693,0,1,0,0,0,0,0,1,0,2011</v>
      </c>
    </row>
    <row r="1998" spans="1:57" ht="13.2" x14ac:dyDescent="0.25">
      <c r="A1998" s="8">
        <v>2166</v>
      </c>
      <c r="B1998" s="1">
        <v>83512</v>
      </c>
      <c r="C1998" s="8" t="str">
        <f t="shared" si="594"/>
        <v>High income</v>
      </c>
      <c r="D1998" s="31">
        <v>1329</v>
      </c>
      <c r="E1998" s="34" t="str">
        <f t="shared" si="595"/>
        <v>High spender</v>
      </c>
      <c r="F1998" s="10">
        <f t="shared" si="589"/>
        <v>1.5913880639908038E-2</v>
      </c>
      <c r="G1998" s="1">
        <v>0</v>
      </c>
      <c r="H1998" s="1">
        <v>0</v>
      </c>
      <c r="I1998" s="1">
        <v>31</v>
      </c>
      <c r="J1998" s="1">
        <v>1060</v>
      </c>
      <c r="K1998" s="1">
        <v>61</v>
      </c>
      <c r="L1998" s="1">
        <v>835</v>
      </c>
      <c r="M1998" s="1">
        <v>80</v>
      </c>
      <c r="N1998" s="1">
        <v>20</v>
      </c>
      <c r="O1998" s="1">
        <v>101</v>
      </c>
      <c r="P1998" s="8">
        <f t="shared" si="596"/>
        <v>2157</v>
      </c>
      <c r="Q1998" s="10">
        <f t="shared" si="597"/>
        <v>0.49142327306444133</v>
      </c>
      <c r="R1998" s="10">
        <f t="shared" si="598"/>
        <v>2.8280018544274456E-2</v>
      </c>
      <c r="S1998" s="10">
        <f t="shared" si="599"/>
        <v>0.38711172925359294</v>
      </c>
      <c r="T1998" s="10">
        <f t="shared" si="600"/>
        <v>3.7088548910523877E-2</v>
      </c>
      <c r="U1998" s="10">
        <f t="shared" si="601"/>
        <v>9.2721372276309694E-3</v>
      </c>
      <c r="V1998" s="10">
        <f t="shared" si="602"/>
        <v>4.6824292999536395E-2</v>
      </c>
      <c r="W1998" s="1">
        <v>1</v>
      </c>
      <c r="X1998" s="1">
        <v>4</v>
      </c>
      <c r="Y1998" s="1">
        <v>7</v>
      </c>
      <c r="Z1998" s="1">
        <v>10</v>
      </c>
      <c r="AA1998" s="8">
        <f t="shared" si="603"/>
        <v>22</v>
      </c>
      <c r="AB1998" s="10">
        <f t="shared" si="604"/>
        <v>4.5454545454545456E-2</v>
      </c>
      <c r="AC1998" s="10">
        <f t="shared" si="605"/>
        <v>0.18181818181818182</v>
      </c>
      <c r="AD1998" s="10">
        <f t="shared" si="606"/>
        <v>0.31818181818181818</v>
      </c>
      <c r="AE1998" s="10">
        <f t="shared" si="607"/>
        <v>0.45454545454545453</v>
      </c>
      <c r="AF1998" s="1">
        <v>1</v>
      </c>
      <c r="AG1998" s="1">
        <v>1</v>
      </c>
      <c r="AH1998" s="1">
        <v>1</v>
      </c>
      <c r="AI1998" s="1">
        <v>1</v>
      </c>
      <c r="AJ1998" s="1">
        <v>0</v>
      </c>
      <c r="AK1998" s="1">
        <v>1</v>
      </c>
      <c r="AL1998" s="1">
        <v>0</v>
      </c>
      <c r="AM1998" s="1">
        <v>1</v>
      </c>
      <c r="AN1998" s="1">
        <v>34</v>
      </c>
      <c r="AO1998" s="20" t="str">
        <f t="shared" si="590"/>
        <v>24-35</v>
      </c>
      <c r="AP1998" s="1">
        <v>2171</v>
      </c>
      <c r="AQ1998" s="1">
        <v>0</v>
      </c>
      <c r="AR1998" s="1">
        <v>1</v>
      </c>
      <c r="AS1998" s="1">
        <v>0</v>
      </c>
      <c r="AT1998" s="1">
        <v>0</v>
      </c>
      <c r="AU1998" s="1">
        <v>0</v>
      </c>
      <c r="AV1998" s="1">
        <v>0</v>
      </c>
      <c r="AW1998" s="1">
        <v>1</v>
      </c>
      <c r="AX1998" s="1">
        <v>0</v>
      </c>
      <c r="AY1998" s="1">
        <v>0</v>
      </c>
      <c r="AZ1998" s="1">
        <v>1955</v>
      </c>
      <c r="BA1998" s="23">
        <v>42678</v>
      </c>
      <c r="BB1998" s="25">
        <f t="shared" si="591"/>
        <v>11</v>
      </c>
      <c r="BC1998" s="25" t="str">
        <f t="shared" si="592"/>
        <v>November</v>
      </c>
      <c r="BD1998" s="25">
        <v>1</v>
      </c>
      <c r="BE1998" t="str">
        <f t="shared" si="593"/>
        <v>2166,83512,High income,1329,High spender,0.015913880639908,0,0,31,1060,61,835,80,20,101,2157,0.491423273064441,0.0282800185442745,0.387111729253593,0.0370885489105239,0.00927213722763097,0.0468242929995364,1,4,7,10,22,0.0454545454545455,0.181818181818182,0.318181818181818,0.454545454545455,1,1,1,1,0,1,0,1,34,24-35,2171,0,1,0,0,0,0,1,0,0,1955</v>
      </c>
    </row>
    <row r="1999" spans="1:57" ht="13.2" x14ac:dyDescent="0.25">
      <c r="A1999" s="8">
        <v>275</v>
      </c>
      <c r="B1999" s="1">
        <v>92859</v>
      </c>
      <c r="C1999" s="8" t="str">
        <f t="shared" si="594"/>
        <v>High income</v>
      </c>
      <c r="D1999" s="31">
        <v>5</v>
      </c>
      <c r="E1999" s="34" t="str">
        <f t="shared" si="595"/>
        <v>Low spender</v>
      </c>
      <c r="F1999" s="10">
        <f t="shared" si="589"/>
        <v>5.3845076944614956E-5</v>
      </c>
      <c r="G1999" s="1">
        <v>0</v>
      </c>
      <c r="H1999" s="1">
        <v>0</v>
      </c>
      <c r="I1999" s="1">
        <v>46</v>
      </c>
      <c r="J1999" s="1">
        <v>962</v>
      </c>
      <c r="K1999" s="1">
        <v>61</v>
      </c>
      <c r="L1999" s="1">
        <v>921</v>
      </c>
      <c r="M1999" s="1">
        <v>52</v>
      </c>
      <c r="N1999" s="1">
        <v>61</v>
      </c>
      <c r="O1999" s="1">
        <v>20</v>
      </c>
      <c r="P1999" s="8">
        <f t="shared" si="596"/>
        <v>2077</v>
      </c>
      <c r="Q1999" s="10">
        <f t="shared" si="597"/>
        <v>0.46316803081367358</v>
      </c>
      <c r="R1999" s="10">
        <f t="shared" si="598"/>
        <v>2.9369282619162253E-2</v>
      </c>
      <c r="S1999" s="10">
        <f t="shared" si="599"/>
        <v>0.44342802118440056</v>
      </c>
      <c r="T1999" s="10">
        <f t="shared" si="600"/>
        <v>2.5036109773712085E-2</v>
      </c>
      <c r="U1999" s="10">
        <f t="shared" si="601"/>
        <v>2.9369282619162253E-2</v>
      </c>
      <c r="V1999" s="10">
        <f t="shared" si="602"/>
        <v>9.6292729898892638E-3</v>
      </c>
      <c r="W1999" s="1">
        <v>1</v>
      </c>
      <c r="X1999" s="1">
        <v>5</v>
      </c>
      <c r="Y1999" s="1">
        <v>4</v>
      </c>
      <c r="Z1999" s="1">
        <v>12</v>
      </c>
      <c r="AA1999" s="8">
        <f t="shared" si="603"/>
        <v>22</v>
      </c>
      <c r="AB1999" s="10">
        <f t="shared" si="604"/>
        <v>4.5454545454545456E-2</v>
      </c>
      <c r="AC1999" s="10">
        <f t="shared" si="605"/>
        <v>0.22727272727272727</v>
      </c>
      <c r="AD1999" s="10">
        <f t="shared" si="606"/>
        <v>0.18181818181818182</v>
      </c>
      <c r="AE1999" s="10">
        <f t="shared" si="607"/>
        <v>0.54545454545454541</v>
      </c>
      <c r="AF1999" s="1">
        <v>2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28</v>
      </c>
      <c r="AO1999" s="20" t="str">
        <f t="shared" si="590"/>
        <v>24-35</v>
      </c>
      <c r="AP1999" s="1">
        <v>2777</v>
      </c>
      <c r="AQ1999" s="1">
        <v>0</v>
      </c>
      <c r="AR1999" s="1">
        <v>0</v>
      </c>
      <c r="AS1999" s="1">
        <v>1</v>
      </c>
      <c r="AT1999" s="1">
        <v>0</v>
      </c>
      <c r="AU1999" s="1">
        <v>0</v>
      </c>
      <c r="AV1999" s="1">
        <v>0</v>
      </c>
      <c r="AW1999" s="1">
        <v>0</v>
      </c>
      <c r="AX1999" s="1">
        <v>1</v>
      </c>
      <c r="AY1999" s="1">
        <v>0</v>
      </c>
      <c r="AZ1999" s="1">
        <v>2037</v>
      </c>
      <c r="BA1999" s="23">
        <v>42072</v>
      </c>
      <c r="BB1999" s="25">
        <f t="shared" si="591"/>
        <v>3</v>
      </c>
      <c r="BC1999" s="25" t="str">
        <f t="shared" si="592"/>
        <v>March</v>
      </c>
      <c r="BD1999" s="25">
        <v>1</v>
      </c>
      <c r="BE1999" t="str">
        <f t="shared" si="593"/>
        <v>275,92859,High income,5,Low spender,0.000053845076944615,0,0,46,962,61,921,52,61,20,2077,0.463168030813674,0.0293692826191623,0.443428021184401,0.0250361097737121,0.0293692826191623,0.00962927298988926,1,5,4,12,22,0.0454545454545455,0.227272727272727,0.181818181818182,0.545454545454545,2,0,0,0,0,0,0,0,28,24-35,2777,0,0,1,0,0,0,0,1,0,2037</v>
      </c>
    </row>
    <row r="2000" spans="1:57" ht="13.2" x14ac:dyDescent="0.25">
      <c r="A2000" s="8">
        <v>836</v>
      </c>
      <c r="B2000" s="1">
        <v>81169</v>
      </c>
      <c r="C2000" s="8" t="str">
        <f t="shared" si="594"/>
        <v>High income</v>
      </c>
      <c r="D2000" s="31">
        <v>88</v>
      </c>
      <c r="E2000" s="34" t="str">
        <f t="shared" si="595"/>
        <v>Low spender</v>
      </c>
      <c r="F2000" s="10">
        <f t="shared" si="589"/>
        <v>1.0841577449518904E-3</v>
      </c>
      <c r="G2000" s="1">
        <v>0</v>
      </c>
      <c r="H2000" s="1">
        <v>0</v>
      </c>
      <c r="I2000" s="1">
        <v>47</v>
      </c>
      <c r="J2000" s="1">
        <v>1288</v>
      </c>
      <c r="K2000" s="1">
        <v>20</v>
      </c>
      <c r="L2000" s="1">
        <v>613</v>
      </c>
      <c r="M2000" s="1">
        <v>80</v>
      </c>
      <c r="N2000" s="1">
        <v>61</v>
      </c>
      <c r="O2000" s="1">
        <v>27</v>
      </c>
      <c r="P2000" s="8">
        <f t="shared" si="596"/>
        <v>2089</v>
      </c>
      <c r="Q2000" s="10">
        <f t="shared" si="597"/>
        <v>0.61656294877932027</v>
      </c>
      <c r="R2000" s="10">
        <f t="shared" si="598"/>
        <v>9.5739588319770225E-3</v>
      </c>
      <c r="S2000" s="10">
        <f t="shared" si="599"/>
        <v>0.29344183820009573</v>
      </c>
      <c r="T2000" s="10">
        <f t="shared" si="600"/>
        <v>3.829583532790809E-2</v>
      </c>
      <c r="U2000" s="10">
        <f t="shared" si="601"/>
        <v>2.9200574437529919E-2</v>
      </c>
      <c r="V2000" s="10">
        <f t="shared" si="602"/>
        <v>1.292484442316898E-2</v>
      </c>
      <c r="W2000" s="1">
        <v>1</v>
      </c>
      <c r="X2000" s="1">
        <v>5</v>
      </c>
      <c r="Y2000" s="1">
        <v>7</v>
      </c>
      <c r="Z2000" s="1">
        <v>9</v>
      </c>
      <c r="AA2000" s="8">
        <f t="shared" si="603"/>
        <v>22</v>
      </c>
      <c r="AB2000" s="10">
        <f t="shared" si="604"/>
        <v>4.5454545454545456E-2</v>
      </c>
      <c r="AC2000" s="10">
        <f t="shared" si="605"/>
        <v>0.22727272727272727</v>
      </c>
      <c r="AD2000" s="10">
        <f t="shared" si="606"/>
        <v>0.31818181818181818</v>
      </c>
      <c r="AE2000" s="10">
        <f t="shared" si="607"/>
        <v>0.40909090909090912</v>
      </c>
      <c r="AF2000" s="1">
        <v>2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45</v>
      </c>
      <c r="AO2000" s="20" t="str">
        <f t="shared" si="590"/>
        <v>36-50</v>
      </c>
      <c r="AP2000" s="1">
        <v>2600</v>
      </c>
      <c r="AQ2000" s="1">
        <v>0</v>
      </c>
      <c r="AR2000" s="1">
        <v>0</v>
      </c>
      <c r="AS2000" s="1">
        <v>1</v>
      </c>
      <c r="AT2000" s="1">
        <v>0</v>
      </c>
      <c r="AU2000" s="1">
        <v>0</v>
      </c>
      <c r="AV2000" s="1">
        <v>0</v>
      </c>
      <c r="AW2000" s="1">
        <v>0</v>
      </c>
      <c r="AX2000" s="1">
        <v>1</v>
      </c>
      <c r="AY2000" s="1">
        <v>0</v>
      </c>
      <c r="AZ2000" s="1">
        <v>2035</v>
      </c>
      <c r="BA2000" s="23">
        <v>42249</v>
      </c>
      <c r="BB2000" s="25">
        <f t="shared" si="591"/>
        <v>9</v>
      </c>
      <c r="BC2000" s="25" t="str">
        <f t="shared" si="592"/>
        <v>September</v>
      </c>
      <c r="BD2000" s="25">
        <v>1</v>
      </c>
      <c r="BE2000" t="str">
        <f t="shared" si="593"/>
        <v>836,81169,High income,88,Low spender,0.00108415774495189,0,0,47,1288,20,613,80,61,27,2089,0.61656294877932,0.00957395883197702,0.293441838200096,0.0382958353279081,0.0292005744375299,0.012924844423169,1,5,7,9,22,0.0454545454545455,0.227272727272727,0.318181818181818,0.409090909090909,2,0,0,0,0,0,0,0,45,36-50,2600,0,0,1,0,0,0,0,1,0,2035</v>
      </c>
    </row>
    <row r="2001" spans="1:57" ht="13.2" x14ac:dyDescent="0.25">
      <c r="A2001" s="8">
        <v>439</v>
      </c>
      <c r="B2001" s="1">
        <v>92163</v>
      </c>
      <c r="C2001" s="8" t="str">
        <f t="shared" si="594"/>
        <v>High income</v>
      </c>
      <c r="D2001" s="31">
        <v>1600</v>
      </c>
      <c r="E2001" s="34" t="str">
        <f t="shared" si="595"/>
        <v>High spender</v>
      </c>
      <c r="F2001" s="10">
        <f t="shared" si="589"/>
        <v>1.7360545989171361E-2</v>
      </c>
      <c r="G2001" s="1">
        <v>0</v>
      </c>
      <c r="H2001" s="1">
        <v>0</v>
      </c>
      <c r="I2001" s="1">
        <v>25</v>
      </c>
      <c r="J2001" s="1">
        <v>817</v>
      </c>
      <c r="K2001" s="1">
        <v>183</v>
      </c>
      <c r="L2001" s="1">
        <v>797</v>
      </c>
      <c r="M2001" s="1">
        <v>106</v>
      </c>
      <c r="N2001" s="1">
        <v>163</v>
      </c>
      <c r="O2001" s="1">
        <v>20</v>
      </c>
      <c r="P2001" s="8">
        <f t="shared" si="596"/>
        <v>2086</v>
      </c>
      <c r="Q2001" s="10">
        <f t="shared" si="597"/>
        <v>0.3916586768935762</v>
      </c>
      <c r="R2001" s="10">
        <f t="shared" si="598"/>
        <v>8.7727708533077667E-2</v>
      </c>
      <c r="S2001" s="10">
        <f t="shared" si="599"/>
        <v>0.38207094918504314</v>
      </c>
      <c r="T2001" s="10">
        <f t="shared" si="600"/>
        <v>5.0814956855225309E-2</v>
      </c>
      <c r="U2001" s="10">
        <f t="shared" si="601"/>
        <v>7.8139980824544583E-2</v>
      </c>
      <c r="V2001" s="10">
        <f t="shared" si="602"/>
        <v>9.5877277085330784E-3</v>
      </c>
      <c r="W2001" s="1">
        <v>0</v>
      </c>
      <c r="X2001" s="1">
        <v>5</v>
      </c>
      <c r="Y2001" s="1">
        <v>11</v>
      </c>
      <c r="Z2001" s="1">
        <v>5</v>
      </c>
      <c r="AA2001" s="8">
        <f t="shared" si="603"/>
        <v>21</v>
      </c>
      <c r="AB2001" s="10">
        <f t="shared" si="604"/>
        <v>0</v>
      </c>
      <c r="AC2001" s="10">
        <f t="shared" si="605"/>
        <v>0.23809523809523808</v>
      </c>
      <c r="AD2001" s="10">
        <f t="shared" si="606"/>
        <v>0.52380952380952384</v>
      </c>
      <c r="AE2001" s="10">
        <f t="shared" si="607"/>
        <v>0.23809523809523808</v>
      </c>
      <c r="AF2001" s="1">
        <v>2</v>
      </c>
      <c r="AG2001" s="1">
        <v>1</v>
      </c>
      <c r="AH2001" s="1">
        <v>0</v>
      </c>
      <c r="AI2001" s="1">
        <v>0</v>
      </c>
      <c r="AJ2001" s="1">
        <v>0</v>
      </c>
      <c r="AK2001" s="1">
        <v>1</v>
      </c>
      <c r="AL2001" s="1">
        <v>0</v>
      </c>
      <c r="AM2001" s="1">
        <v>1</v>
      </c>
      <c r="AN2001" s="1">
        <v>45</v>
      </c>
      <c r="AO2001" s="20" t="str">
        <f t="shared" si="590"/>
        <v>36-50</v>
      </c>
      <c r="AP2001" s="1">
        <v>2723</v>
      </c>
      <c r="AQ2001" s="1">
        <v>0</v>
      </c>
      <c r="AR2001" s="1">
        <v>1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1</v>
      </c>
      <c r="AY2001" s="1">
        <v>0</v>
      </c>
      <c r="AZ2001" s="1">
        <v>2046</v>
      </c>
      <c r="BA2001" s="23">
        <v>42126</v>
      </c>
      <c r="BB2001" s="25">
        <f t="shared" si="591"/>
        <v>5</v>
      </c>
      <c r="BC2001" s="25" t="str">
        <f t="shared" si="592"/>
        <v>May</v>
      </c>
      <c r="BD2001" s="25">
        <v>1</v>
      </c>
      <c r="BE2001" t="str">
        <f t="shared" si="593"/>
        <v>439,92163,High income,1600,High spender,0.0173605459891714,0,0,25,817,183,797,106,163,20,2086,0.391658676893576,0.0877277085330777,0.382070949185043,0.0508149568552253,0.0781399808245446,0.00958772770853308,0,5,11,5,21,0,0.238095238095238,0.523809523809524,0.238095238095238,2,1,0,0,0,1,0,1,45,36-50,2723,0,1,0,0,0,0,0,1,0,2046</v>
      </c>
    </row>
    <row r="2002" spans="1:57" ht="13.2" x14ac:dyDescent="0.25">
      <c r="A2002" s="8">
        <v>1776</v>
      </c>
      <c r="B2002" s="1">
        <v>94642</v>
      </c>
      <c r="C2002" s="8" t="str">
        <f t="shared" si="594"/>
        <v>High income</v>
      </c>
      <c r="D2002" s="31">
        <v>47</v>
      </c>
      <c r="E2002" s="34" t="str">
        <f t="shared" si="595"/>
        <v>Low spender</v>
      </c>
      <c r="F2002" s="10">
        <f t="shared" si="589"/>
        <v>4.9660827116924835E-4</v>
      </c>
      <c r="G2002" s="1">
        <v>0</v>
      </c>
      <c r="H2002" s="1">
        <v>0</v>
      </c>
      <c r="I2002" s="1">
        <v>35</v>
      </c>
      <c r="J2002" s="1">
        <v>879</v>
      </c>
      <c r="K2002" s="1">
        <v>143</v>
      </c>
      <c r="L2002" s="1">
        <v>797</v>
      </c>
      <c r="M2002" s="1">
        <v>106</v>
      </c>
      <c r="N2002" s="1">
        <v>143</v>
      </c>
      <c r="O2002" s="1">
        <v>143</v>
      </c>
      <c r="P2002" s="8">
        <f t="shared" si="596"/>
        <v>2211</v>
      </c>
      <c r="Q2002" s="10">
        <f t="shared" si="597"/>
        <v>0.39755766621438265</v>
      </c>
      <c r="R2002" s="10">
        <f t="shared" si="598"/>
        <v>6.4676616915422883E-2</v>
      </c>
      <c r="S2002" s="10">
        <f t="shared" si="599"/>
        <v>0.36047037539574855</v>
      </c>
      <c r="T2002" s="10">
        <f t="shared" si="600"/>
        <v>4.7942107643600178E-2</v>
      </c>
      <c r="U2002" s="10">
        <f t="shared" si="601"/>
        <v>6.4676616915422883E-2</v>
      </c>
      <c r="V2002" s="10">
        <f t="shared" si="602"/>
        <v>6.4676616915422883E-2</v>
      </c>
      <c r="W2002" s="1">
        <v>0</v>
      </c>
      <c r="X2002" s="1">
        <v>5</v>
      </c>
      <c r="Y2002" s="1">
        <v>7</v>
      </c>
      <c r="Z2002" s="1">
        <v>9</v>
      </c>
      <c r="AA2002" s="8">
        <f t="shared" si="603"/>
        <v>21</v>
      </c>
      <c r="AB2002" s="10">
        <f t="shared" si="604"/>
        <v>0</v>
      </c>
      <c r="AC2002" s="10">
        <f t="shared" si="605"/>
        <v>0.23809523809523808</v>
      </c>
      <c r="AD2002" s="10">
        <f t="shared" si="606"/>
        <v>0.33333333333333331</v>
      </c>
      <c r="AE2002" s="10">
        <f t="shared" si="607"/>
        <v>0.42857142857142855</v>
      </c>
      <c r="AF2002" s="1">
        <v>1</v>
      </c>
      <c r="AG2002" s="1">
        <v>1</v>
      </c>
      <c r="AH2002" s="1">
        <v>0</v>
      </c>
      <c r="AI2002" s="1">
        <v>0</v>
      </c>
      <c r="AJ2002" s="1">
        <v>0</v>
      </c>
      <c r="AK2002" s="1">
        <v>1</v>
      </c>
      <c r="AL2002" s="1">
        <v>0</v>
      </c>
      <c r="AM2002" s="1">
        <v>0</v>
      </c>
      <c r="AN2002" s="1">
        <v>69</v>
      </c>
      <c r="AO2002" s="20" t="str">
        <f t="shared" si="590"/>
        <v>66+</v>
      </c>
      <c r="AP2002" s="1">
        <v>2296</v>
      </c>
      <c r="AQ2002" s="1">
        <v>0</v>
      </c>
      <c r="AR2002" s="1">
        <v>1</v>
      </c>
      <c r="AS2002" s="1">
        <v>0</v>
      </c>
      <c r="AT2002" s="1">
        <v>0</v>
      </c>
      <c r="AU2002" s="1">
        <v>0</v>
      </c>
      <c r="AV2002" s="1">
        <v>0</v>
      </c>
      <c r="AW2002" s="1">
        <v>1</v>
      </c>
      <c r="AX2002" s="1">
        <v>0</v>
      </c>
      <c r="AY2002" s="1">
        <v>0</v>
      </c>
      <c r="AZ2002" s="1">
        <v>1925</v>
      </c>
      <c r="BA2002" s="23">
        <v>42553</v>
      </c>
      <c r="BB2002" s="25">
        <f t="shared" si="591"/>
        <v>7</v>
      </c>
      <c r="BC2002" s="25" t="str">
        <f t="shared" si="592"/>
        <v>July</v>
      </c>
      <c r="BD2002" s="25">
        <v>1</v>
      </c>
      <c r="BE2002" t="str">
        <f t="shared" si="593"/>
        <v>1776,94642,High income,47,Low spender,0.000496608271169248,0,0,35,879,143,797,106,143,143,2211,0.397557666214383,0.0646766169154229,0.360470375395749,0.0479421076436002,0.0646766169154229,0.0646766169154229,0,5,7,9,21,0,0.238095238095238,0.333333333333333,0.428571428571429,1,1,0,0,0,1,0,0,69,66+,2296,0,1,0,0,0,0,1,0,0,1925</v>
      </c>
    </row>
    <row r="2003" spans="1:57" ht="13.2" x14ac:dyDescent="0.25">
      <c r="A2003" s="8">
        <v>1464</v>
      </c>
      <c r="B2003" s="1">
        <v>73455</v>
      </c>
      <c r="C2003" s="8" t="str">
        <f t="shared" si="594"/>
        <v>High income</v>
      </c>
      <c r="D2003" s="31">
        <v>897</v>
      </c>
      <c r="E2003" s="34" t="str">
        <f t="shared" si="595"/>
        <v>High spender</v>
      </c>
      <c r="F2003" s="10">
        <f t="shared" si="589"/>
        <v>1.2211558096793956E-2</v>
      </c>
      <c r="G2003" s="1">
        <v>0</v>
      </c>
      <c r="H2003" s="1">
        <v>0</v>
      </c>
      <c r="I2003" s="1">
        <v>98</v>
      </c>
      <c r="J2003" s="1">
        <v>901</v>
      </c>
      <c r="K2003" s="1">
        <v>61</v>
      </c>
      <c r="L2003" s="1">
        <v>757</v>
      </c>
      <c r="M2003" s="1">
        <v>186</v>
      </c>
      <c r="N2003" s="1">
        <v>163</v>
      </c>
      <c r="O2003" s="1">
        <v>20</v>
      </c>
      <c r="P2003" s="8">
        <f t="shared" si="596"/>
        <v>2088</v>
      </c>
      <c r="Q2003" s="10">
        <f t="shared" si="597"/>
        <v>0.4315134099616858</v>
      </c>
      <c r="R2003" s="10">
        <f t="shared" si="598"/>
        <v>2.921455938697318E-2</v>
      </c>
      <c r="S2003" s="10">
        <f t="shared" si="599"/>
        <v>0.36254789272030652</v>
      </c>
      <c r="T2003" s="10">
        <f t="shared" si="600"/>
        <v>8.9080459770114945E-2</v>
      </c>
      <c r="U2003" s="10">
        <f t="shared" si="601"/>
        <v>7.8065134099616865E-2</v>
      </c>
      <c r="V2003" s="10">
        <f t="shared" si="602"/>
        <v>9.5785440613026813E-3</v>
      </c>
      <c r="W2003" s="1">
        <v>1</v>
      </c>
      <c r="X2003" s="1">
        <v>6</v>
      </c>
      <c r="Y2003" s="1">
        <v>5</v>
      </c>
      <c r="Z2003" s="1">
        <v>10</v>
      </c>
      <c r="AA2003" s="8">
        <f t="shared" si="603"/>
        <v>22</v>
      </c>
      <c r="AB2003" s="10">
        <f t="shared" si="604"/>
        <v>4.5454545454545456E-2</v>
      </c>
      <c r="AC2003" s="10">
        <f t="shared" si="605"/>
        <v>0.27272727272727271</v>
      </c>
      <c r="AD2003" s="10">
        <f t="shared" si="606"/>
        <v>0.22727272727272727</v>
      </c>
      <c r="AE2003" s="10">
        <f t="shared" si="607"/>
        <v>0.45454545454545453</v>
      </c>
      <c r="AF2003" s="1">
        <v>3</v>
      </c>
      <c r="AG2003" s="1">
        <v>0</v>
      </c>
      <c r="AH2003" s="1">
        <v>0</v>
      </c>
      <c r="AI2003" s="1">
        <v>0</v>
      </c>
      <c r="AJ2003" s="1">
        <v>1</v>
      </c>
      <c r="AK2003" s="1">
        <v>0</v>
      </c>
      <c r="AL2003" s="1">
        <v>0</v>
      </c>
      <c r="AM2003" s="1">
        <v>0</v>
      </c>
      <c r="AN2003" s="1">
        <v>52</v>
      </c>
      <c r="AO2003" s="20" t="str">
        <f t="shared" si="590"/>
        <v>50-65</v>
      </c>
      <c r="AP2003" s="1">
        <v>2403</v>
      </c>
      <c r="AQ2003" s="1">
        <v>0</v>
      </c>
      <c r="AR2003" s="1">
        <v>0</v>
      </c>
      <c r="AS2003" s="1">
        <v>0</v>
      </c>
      <c r="AT2003" s="1">
        <v>0</v>
      </c>
      <c r="AU2003" s="1">
        <v>1</v>
      </c>
      <c r="AV2003" s="1">
        <v>0</v>
      </c>
      <c r="AW2003" s="1">
        <v>1</v>
      </c>
      <c r="AX2003" s="1">
        <v>0</v>
      </c>
      <c r="AY2003" s="1">
        <v>0</v>
      </c>
      <c r="AZ2003" s="1">
        <v>2048</v>
      </c>
      <c r="BA2003" s="23">
        <v>42446</v>
      </c>
      <c r="BB2003" s="25">
        <f t="shared" si="591"/>
        <v>3</v>
      </c>
      <c r="BC2003" s="25" t="str">
        <f t="shared" si="592"/>
        <v>March</v>
      </c>
      <c r="BD2003" s="25">
        <v>1</v>
      </c>
      <c r="BE2003" t="str">
        <f t="shared" si="593"/>
        <v>1464,73455,High income,897,High spender,0.012211558096794,0,0,98,901,61,757,186,163,20,2088,0.431513409961686,0.0292145593869732,0.362547892720307,0.0890804597701149,0.0780651340996169,0.00957854406130268,1,6,5,10,22,0.0454545454545455,0.272727272727273,0.227272727272727,0.454545454545455,3,0,0,0,1,0,0,0,52,50-65,2403,0,0,0,0,1,0,1,0,0,2048</v>
      </c>
    </row>
    <row r="2004" spans="1:57" ht="13.2" x14ac:dyDescent="0.25">
      <c r="A2004" s="8">
        <v>1852</v>
      </c>
      <c r="B2004" s="1">
        <v>82326</v>
      </c>
      <c r="C2004" s="8" t="str">
        <f t="shared" si="594"/>
        <v>High income</v>
      </c>
      <c r="D2004" s="31">
        <v>14</v>
      </c>
      <c r="E2004" s="34" t="str">
        <f t="shared" si="595"/>
        <v>Low spender</v>
      </c>
      <c r="F2004" s="10">
        <f t="shared" si="589"/>
        <v>1.7005563248548454E-4</v>
      </c>
      <c r="G2004" s="1">
        <v>0</v>
      </c>
      <c r="H2004" s="1">
        <v>0</v>
      </c>
      <c r="I2004" s="1">
        <v>30</v>
      </c>
      <c r="J2004" s="1">
        <v>938</v>
      </c>
      <c r="K2004" s="1">
        <v>142</v>
      </c>
      <c r="L2004" s="1">
        <v>754</v>
      </c>
      <c r="M2004" s="1">
        <v>159</v>
      </c>
      <c r="N2004" s="1">
        <v>81</v>
      </c>
      <c r="O2004" s="1">
        <v>183</v>
      </c>
      <c r="P2004" s="8">
        <f t="shared" si="596"/>
        <v>2257</v>
      </c>
      <c r="Q2004" s="10">
        <f t="shared" si="597"/>
        <v>0.41559592379264509</v>
      </c>
      <c r="R2004" s="10">
        <f t="shared" si="598"/>
        <v>6.2915374390784221E-2</v>
      </c>
      <c r="S2004" s="10">
        <f t="shared" si="599"/>
        <v>0.33407177669472754</v>
      </c>
      <c r="T2004" s="10">
        <f t="shared" si="600"/>
        <v>7.0447496677004867E-2</v>
      </c>
      <c r="U2004" s="10">
        <f t="shared" si="601"/>
        <v>3.5888347363757199E-2</v>
      </c>
      <c r="V2004" s="10">
        <f t="shared" si="602"/>
        <v>8.1081081081081086E-2</v>
      </c>
      <c r="W2004" s="1">
        <v>1</v>
      </c>
      <c r="X2004" s="1">
        <v>5</v>
      </c>
      <c r="Y2004" s="1">
        <v>10</v>
      </c>
      <c r="Z2004" s="1">
        <v>6</v>
      </c>
      <c r="AA2004" s="8">
        <f t="shared" si="603"/>
        <v>22</v>
      </c>
      <c r="AB2004" s="10">
        <f t="shared" si="604"/>
        <v>4.5454545454545456E-2</v>
      </c>
      <c r="AC2004" s="10">
        <f t="shared" si="605"/>
        <v>0.22727272727272727</v>
      </c>
      <c r="AD2004" s="10">
        <f t="shared" si="606"/>
        <v>0.45454545454545453</v>
      </c>
      <c r="AE2004" s="10">
        <f t="shared" si="607"/>
        <v>0.27272727272727271</v>
      </c>
      <c r="AF2004" s="1">
        <v>2</v>
      </c>
      <c r="AG2004" s="1">
        <v>1</v>
      </c>
      <c r="AH2004" s="1">
        <v>0</v>
      </c>
      <c r="AI2004" s="1">
        <v>0</v>
      </c>
      <c r="AJ2004" s="1">
        <v>1</v>
      </c>
      <c r="AK2004" s="1">
        <v>1</v>
      </c>
      <c r="AL2004" s="1">
        <v>0</v>
      </c>
      <c r="AM2004" s="1">
        <v>1</v>
      </c>
      <c r="AN2004" s="1">
        <v>43</v>
      </c>
      <c r="AO2004" s="20" t="str">
        <f t="shared" si="590"/>
        <v>36-50</v>
      </c>
      <c r="AP2004" s="1">
        <v>2270</v>
      </c>
      <c r="AQ2004" s="1">
        <v>0</v>
      </c>
      <c r="AR2004" s="1">
        <v>0</v>
      </c>
      <c r="AS2004" s="1">
        <v>0</v>
      </c>
      <c r="AT2004" s="1">
        <v>1</v>
      </c>
      <c r="AU2004" s="1">
        <v>0</v>
      </c>
      <c r="AV2004" s="1">
        <v>1</v>
      </c>
      <c r="AW2004" s="1">
        <v>0</v>
      </c>
      <c r="AX2004" s="1">
        <v>0</v>
      </c>
      <c r="AY2004" s="1">
        <v>0</v>
      </c>
      <c r="AZ2004" s="1">
        <v>1891</v>
      </c>
      <c r="BA2004" s="23">
        <v>42579</v>
      </c>
      <c r="BB2004" s="25">
        <f t="shared" si="591"/>
        <v>7</v>
      </c>
      <c r="BC2004" s="25" t="str">
        <f t="shared" si="592"/>
        <v>July</v>
      </c>
      <c r="BD2004" s="25">
        <v>1</v>
      </c>
      <c r="BE2004" t="str">
        <f t="shared" si="593"/>
        <v>1852,82326,High income,14,Low spender,0.000170055632485485,0,0,30,938,142,754,159,81,183,2257,0.415595923792645,0.0629153743907842,0.334071776694728,0.0704474966770049,0.0358883473637572,0.0810810810810811,1,5,10,6,22,0.0454545454545455,0.227272727272727,0.454545454545455,0.272727272727273,2,1,0,0,1,1,0,1,43,36-50,2270,0,0,0,1,0,1,0,0,0,1891</v>
      </c>
    </row>
    <row r="2005" spans="1:57" ht="13.2" x14ac:dyDescent="0.25">
      <c r="A2005" s="8">
        <v>155</v>
      </c>
      <c r="B2005" s="1">
        <v>86857</v>
      </c>
      <c r="C2005" s="8" t="str">
        <f t="shared" si="594"/>
        <v>High income</v>
      </c>
      <c r="D2005" s="31">
        <v>8</v>
      </c>
      <c r="E2005" s="34" t="str">
        <f t="shared" si="595"/>
        <v>Low spender</v>
      </c>
      <c r="F2005" s="10">
        <f t="shared" si="589"/>
        <v>9.2105414647063565E-5</v>
      </c>
      <c r="G2005" s="1">
        <v>0</v>
      </c>
      <c r="H2005" s="1">
        <v>0</v>
      </c>
      <c r="I2005" s="1">
        <v>96</v>
      </c>
      <c r="J2005" s="1">
        <v>899</v>
      </c>
      <c r="K2005" s="1">
        <v>102</v>
      </c>
      <c r="L2005" s="1">
        <v>838</v>
      </c>
      <c r="M2005" s="1">
        <v>133</v>
      </c>
      <c r="N2005" s="1">
        <v>102</v>
      </c>
      <c r="O2005" s="1">
        <v>40</v>
      </c>
      <c r="P2005" s="8">
        <f t="shared" si="596"/>
        <v>2114</v>
      </c>
      <c r="Q2005" s="10">
        <f t="shared" si="597"/>
        <v>0.42526017029328289</v>
      </c>
      <c r="R2005" s="10">
        <f t="shared" si="598"/>
        <v>4.8249763481551564E-2</v>
      </c>
      <c r="S2005" s="10">
        <f t="shared" si="599"/>
        <v>0.39640491958372753</v>
      </c>
      <c r="T2005" s="10">
        <f t="shared" si="600"/>
        <v>6.2913907284768214E-2</v>
      </c>
      <c r="U2005" s="10">
        <f t="shared" si="601"/>
        <v>4.8249763481551564E-2</v>
      </c>
      <c r="V2005" s="10">
        <f t="shared" si="602"/>
        <v>1.8921475875118259E-2</v>
      </c>
      <c r="W2005" s="1">
        <v>1</v>
      </c>
      <c r="X2005" s="1">
        <v>5</v>
      </c>
      <c r="Y2005" s="1">
        <v>6</v>
      </c>
      <c r="Z2005" s="1">
        <v>10</v>
      </c>
      <c r="AA2005" s="8">
        <f t="shared" si="603"/>
        <v>22</v>
      </c>
      <c r="AB2005" s="10">
        <f t="shared" si="604"/>
        <v>4.5454545454545456E-2</v>
      </c>
      <c r="AC2005" s="10">
        <f t="shared" si="605"/>
        <v>0.22727272727272727</v>
      </c>
      <c r="AD2005" s="10">
        <f t="shared" si="606"/>
        <v>0.27272727272727271</v>
      </c>
      <c r="AE2005" s="10">
        <f t="shared" si="607"/>
        <v>0.45454545454545453</v>
      </c>
      <c r="AF2005" s="1">
        <v>2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1</v>
      </c>
      <c r="AN2005" s="1">
        <v>48</v>
      </c>
      <c r="AO2005" s="20" t="str">
        <f t="shared" si="590"/>
        <v>36-50</v>
      </c>
      <c r="AP2005" s="1">
        <v>2814</v>
      </c>
      <c r="AQ2005" s="1">
        <v>0</v>
      </c>
      <c r="AR2005" s="1">
        <v>0</v>
      </c>
      <c r="AS2005" s="1">
        <v>1</v>
      </c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1</v>
      </c>
      <c r="AZ2005" s="1">
        <v>2034</v>
      </c>
      <c r="BA2005" s="23">
        <v>42035</v>
      </c>
      <c r="BB2005" s="25">
        <f t="shared" si="591"/>
        <v>1</v>
      </c>
      <c r="BC2005" s="25" t="str">
        <f t="shared" si="592"/>
        <v>January</v>
      </c>
      <c r="BD2005" s="25">
        <v>1</v>
      </c>
      <c r="BE2005" t="str">
        <f t="shared" si="593"/>
        <v>155,86857,High income,8,Low spender,9.21054146470636E-05,0,0,96,899,102,838,133,102,40,2114,0.425260170293283,0.0482497634815516,0.396404919583728,0.0629139072847682,0.0482497634815516,0.0189214758751183,1,5,6,10,22,0.0454545454545455,0.227272727272727,0.272727272727273,0.454545454545455,2,0,0,0,0,0,0,1,48,36-50,2814,0,0,1,0,0,0,0,0,1,2034</v>
      </c>
    </row>
    <row r="2006" spans="1:57" ht="13.2" x14ac:dyDescent="0.25">
      <c r="A2006" s="8">
        <v>209</v>
      </c>
      <c r="B2006" s="1">
        <v>78618</v>
      </c>
      <c r="C2006" s="8" t="str">
        <f t="shared" si="594"/>
        <v>High income</v>
      </c>
      <c r="D2006" s="31">
        <v>9</v>
      </c>
      <c r="E2006" s="34" t="str">
        <f t="shared" si="595"/>
        <v>Low spender</v>
      </c>
      <c r="F2006" s="10">
        <f t="shared" si="589"/>
        <v>1.1447760054949248E-4</v>
      </c>
      <c r="G2006" s="1">
        <v>0</v>
      </c>
      <c r="H2006" s="1">
        <v>0</v>
      </c>
      <c r="I2006" s="1">
        <v>87</v>
      </c>
      <c r="J2006" s="1">
        <v>736</v>
      </c>
      <c r="K2006" s="1">
        <v>163</v>
      </c>
      <c r="L2006" s="1">
        <v>818</v>
      </c>
      <c r="M2006" s="1">
        <v>212</v>
      </c>
      <c r="N2006" s="1">
        <v>163</v>
      </c>
      <c r="O2006" s="1">
        <v>61</v>
      </c>
      <c r="P2006" s="8">
        <f t="shared" si="596"/>
        <v>2153</v>
      </c>
      <c r="Q2006" s="10">
        <f t="shared" si="597"/>
        <v>0.34184858337203899</v>
      </c>
      <c r="R2006" s="10">
        <f t="shared" si="598"/>
        <v>7.5708313980492339E-2</v>
      </c>
      <c r="S2006" s="10">
        <f t="shared" si="599"/>
        <v>0.3799349744542499</v>
      </c>
      <c r="T2006" s="10">
        <f t="shared" si="600"/>
        <v>9.8467254993032979E-2</v>
      </c>
      <c r="U2006" s="10">
        <f t="shared" si="601"/>
        <v>7.5708313980492339E-2</v>
      </c>
      <c r="V2006" s="10">
        <f t="shared" si="602"/>
        <v>2.8332559219693451E-2</v>
      </c>
      <c r="W2006" s="1">
        <v>1</v>
      </c>
      <c r="X2006" s="1">
        <v>4</v>
      </c>
      <c r="Y2006" s="1">
        <v>7</v>
      </c>
      <c r="Z2006" s="1">
        <v>10</v>
      </c>
      <c r="AA2006" s="8">
        <f t="shared" si="603"/>
        <v>22</v>
      </c>
      <c r="AB2006" s="10">
        <f t="shared" si="604"/>
        <v>4.5454545454545456E-2</v>
      </c>
      <c r="AC2006" s="10">
        <f t="shared" si="605"/>
        <v>0.18181818181818182</v>
      </c>
      <c r="AD2006" s="10">
        <f t="shared" si="606"/>
        <v>0.31818181818181818</v>
      </c>
      <c r="AE2006" s="10">
        <f t="shared" si="607"/>
        <v>0.45454545454545453</v>
      </c>
      <c r="AF2006" s="1">
        <v>2</v>
      </c>
      <c r="AG2006" s="1">
        <v>0</v>
      </c>
      <c r="AH2006" s="1">
        <v>0</v>
      </c>
      <c r="AI2006" s="1">
        <v>0</v>
      </c>
      <c r="AJ2006" s="1">
        <v>1</v>
      </c>
      <c r="AK2006" s="1">
        <v>0</v>
      </c>
      <c r="AL2006" s="1">
        <v>0</v>
      </c>
      <c r="AM2006" s="1">
        <v>0</v>
      </c>
      <c r="AN2006" s="1">
        <v>63</v>
      </c>
      <c r="AO2006" s="20" t="str">
        <f t="shared" si="590"/>
        <v>50-65</v>
      </c>
      <c r="AP2006" s="1">
        <v>2798</v>
      </c>
      <c r="AQ2006" s="1">
        <v>0</v>
      </c>
      <c r="AR2006" s="1">
        <v>1</v>
      </c>
      <c r="AS2006" s="1">
        <v>0</v>
      </c>
      <c r="AT2006" s="1">
        <v>0</v>
      </c>
      <c r="AU2006" s="1">
        <v>0</v>
      </c>
      <c r="AV2006" s="1">
        <v>0</v>
      </c>
      <c r="AW2006" s="1">
        <v>1</v>
      </c>
      <c r="AX2006" s="1">
        <v>0</v>
      </c>
      <c r="AY2006" s="1">
        <v>0</v>
      </c>
      <c r="AZ2006" s="1">
        <v>2031</v>
      </c>
      <c r="BA2006" s="23">
        <v>42051</v>
      </c>
      <c r="BB2006" s="25">
        <f t="shared" si="591"/>
        <v>2</v>
      </c>
      <c r="BC2006" s="25" t="str">
        <f t="shared" si="592"/>
        <v>February</v>
      </c>
      <c r="BD2006" s="25">
        <v>1</v>
      </c>
      <c r="BE2006" t="str">
        <f t="shared" si="593"/>
        <v>209,78618,High income,9,Low spender,0.000114477600549492,0,0,87,736,163,818,212,163,61,2153,0.341848583372039,0.0757083139804923,0.37993497445425,0.098467254993033,0.0757083139804923,0.0283325592196935,1,4,7,10,22,0.0454545454545455,0.181818181818182,0.318181818181818,0.454545454545455,2,0,0,0,1,0,0,0,63,50-65,2798,0,1,0,0,0,0,1,0,0,2031</v>
      </c>
    </row>
    <row r="2007" spans="1:57" ht="13.2" x14ac:dyDescent="0.25">
      <c r="A2007" s="8">
        <v>45</v>
      </c>
      <c r="B2007" s="1">
        <v>72335</v>
      </c>
      <c r="C2007" s="8" t="str">
        <f t="shared" si="594"/>
        <v>High income</v>
      </c>
      <c r="D2007" s="31">
        <v>64</v>
      </c>
      <c r="E2007" s="34" t="str">
        <f t="shared" si="595"/>
        <v>Low spender</v>
      </c>
      <c r="F2007" s="10">
        <f t="shared" si="589"/>
        <v>8.8477224027096147E-4</v>
      </c>
      <c r="G2007" s="1">
        <v>0</v>
      </c>
      <c r="H2007" s="1">
        <v>0</v>
      </c>
      <c r="I2007" s="1">
        <v>2</v>
      </c>
      <c r="J2007" s="1">
        <v>1285</v>
      </c>
      <c r="K2007" s="1">
        <v>105</v>
      </c>
      <c r="L2007" s="1">
        <v>653</v>
      </c>
      <c r="M2007" s="1">
        <v>28</v>
      </c>
      <c r="N2007" s="1">
        <v>21</v>
      </c>
      <c r="O2007" s="1">
        <v>0</v>
      </c>
      <c r="P2007" s="8">
        <f t="shared" si="596"/>
        <v>2092</v>
      </c>
      <c r="Q2007" s="10">
        <f t="shared" si="597"/>
        <v>0.61424474187380496</v>
      </c>
      <c r="R2007" s="10">
        <f t="shared" si="598"/>
        <v>5.0191204588910132E-2</v>
      </c>
      <c r="S2007" s="10">
        <f t="shared" si="599"/>
        <v>0.3121414913957935</v>
      </c>
      <c r="T2007" s="10">
        <f t="shared" si="600"/>
        <v>1.338432122370937E-2</v>
      </c>
      <c r="U2007" s="10">
        <f t="shared" si="601"/>
        <v>1.0038240917782026E-2</v>
      </c>
      <c r="V2007" s="10">
        <f t="shared" si="602"/>
        <v>0</v>
      </c>
      <c r="W2007" s="1">
        <v>1</v>
      </c>
      <c r="X2007" s="1">
        <v>10</v>
      </c>
      <c r="Y2007" s="1">
        <v>4</v>
      </c>
      <c r="Z2007" s="1">
        <v>8</v>
      </c>
      <c r="AA2007" s="8">
        <f t="shared" si="603"/>
        <v>23</v>
      </c>
      <c r="AB2007" s="10">
        <f t="shared" si="604"/>
        <v>4.3478260869565216E-2</v>
      </c>
      <c r="AC2007" s="10">
        <f t="shared" si="605"/>
        <v>0.43478260869565216</v>
      </c>
      <c r="AD2007" s="10">
        <f t="shared" si="606"/>
        <v>0.17391304347826086</v>
      </c>
      <c r="AE2007" s="10">
        <f t="shared" si="607"/>
        <v>0.34782608695652173</v>
      </c>
      <c r="AF2007" s="1">
        <v>8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1</v>
      </c>
      <c r="AN2007" s="1">
        <v>44</v>
      </c>
      <c r="AO2007" s="20" t="str">
        <f t="shared" si="590"/>
        <v>36-50</v>
      </c>
      <c r="AP2007" s="1">
        <v>2844</v>
      </c>
      <c r="AQ2007" s="1">
        <v>0</v>
      </c>
      <c r="AR2007" s="1">
        <v>0</v>
      </c>
      <c r="AS2007" s="1">
        <v>0</v>
      </c>
      <c r="AT2007" s="1">
        <v>1</v>
      </c>
      <c r="AU2007" s="1">
        <v>0</v>
      </c>
      <c r="AV2007" s="1">
        <v>0</v>
      </c>
      <c r="AW2007" s="1">
        <v>0</v>
      </c>
      <c r="AX2007" s="1">
        <v>0</v>
      </c>
      <c r="AY2007" s="1">
        <v>1</v>
      </c>
      <c r="AZ2007" s="1">
        <v>2092</v>
      </c>
      <c r="BA2007" s="23">
        <v>42005</v>
      </c>
      <c r="BB2007" s="25">
        <f t="shared" si="591"/>
        <v>1</v>
      </c>
      <c r="BC2007" s="25" t="str">
        <f t="shared" si="592"/>
        <v>January</v>
      </c>
      <c r="BD2007" s="25">
        <v>1</v>
      </c>
      <c r="BE2007" t="str">
        <f t="shared" si="593"/>
        <v>45,72335,High income,64,Low spender,0.000884772240270961,0,0,2,1285,105,653,28,21,0,2092,0.614244741873805,0.0501912045889101,0.312141491395794,0.0133843212237094,0.010038240917782,0,1,10,4,8,23,0.0434782608695652,0.434782608695652,0.173913043478261,0.347826086956522,8,0,0,0,0,0,0,1,44,36-50,2844,0,0,0,1,0,0,0,0,1,2092</v>
      </c>
    </row>
    <row r="2008" spans="1:57" ht="13.2" x14ac:dyDescent="0.25">
      <c r="A2008" s="8">
        <v>829</v>
      </c>
      <c r="B2008" s="1">
        <v>93027</v>
      </c>
      <c r="C2008" s="8" t="str">
        <f t="shared" si="594"/>
        <v>High income</v>
      </c>
      <c r="D2008" s="31">
        <v>548</v>
      </c>
      <c r="E2008" s="34" t="str">
        <f t="shared" si="595"/>
        <v>Low spender</v>
      </c>
      <c r="F2008" s="10">
        <f t="shared" si="589"/>
        <v>5.8907628967934042E-3</v>
      </c>
      <c r="G2008" s="1">
        <v>0</v>
      </c>
      <c r="H2008" s="1">
        <v>0</v>
      </c>
      <c r="I2008" s="1">
        <v>77</v>
      </c>
      <c r="J2008" s="1">
        <v>1285</v>
      </c>
      <c r="K2008" s="1">
        <v>42</v>
      </c>
      <c r="L2008" s="1">
        <v>716</v>
      </c>
      <c r="M2008" s="1">
        <v>55</v>
      </c>
      <c r="N2008" s="1">
        <v>0</v>
      </c>
      <c r="O2008" s="1">
        <v>21</v>
      </c>
      <c r="P2008" s="8">
        <f t="shared" si="596"/>
        <v>2119</v>
      </c>
      <c r="Q2008" s="10">
        <f t="shared" si="597"/>
        <v>0.6064181217555451</v>
      </c>
      <c r="R2008" s="10">
        <f t="shared" si="598"/>
        <v>1.9820670127418595E-2</v>
      </c>
      <c r="S2008" s="10">
        <f t="shared" si="599"/>
        <v>0.33789523360075507</v>
      </c>
      <c r="T2008" s="10">
        <f t="shared" si="600"/>
        <v>2.5955639452571969E-2</v>
      </c>
      <c r="U2008" s="10">
        <f t="shared" si="601"/>
        <v>0</v>
      </c>
      <c r="V2008" s="10">
        <f t="shared" si="602"/>
        <v>9.9103350637092975E-3</v>
      </c>
      <c r="W2008" s="1">
        <v>0</v>
      </c>
      <c r="X2008" s="1">
        <v>7</v>
      </c>
      <c r="Y2008" s="1">
        <v>10</v>
      </c>
      <c r="Z2008" s="1">
        <v>5</v>
      </c>
      <c r="AA2008" s="8">
        <f t="shared" si="603"/>
        <v>22</v>
      </c>
      <c r="AB2008" s="10">
        <f t="shared" si="604"/>
        <v>0</v>
      </c>
      <c r="AC2008" s="10">
        <f t="shared" si="605"/>
        <v>0.31818181818181818</v>
      </c>
      <c r="AD2008" s="10">
        <f t="shared" si="606"/>
        <v>0.45454545454545453</v>
      </c>
      <c r="AE2008" s="10">
        <f t="shared" si="607"/>
        <v>0.22727272727272727</v>
      </c>
      <c r="AF2008" s="1">
        <v>2</v>
      </c>
      <c r="AG2008" s="1">
        <v>0</v>
      </c>
      <c r="AH2008" s="1">
        <v>0</v>
      </c>
      <c r="AI2008" s="1">
        <v>0</v>
      </c>
      <c r="AJ2008" s="1">
        <v>0</v>
      </c>
      <c r="AK2008" s="1">
        <v>1</v>
      </c>
      <c r="AL2008" s="1">
        <v>0</v>
      </c>
      <c r="AM2008" s="1">
        <v>0</v>
      </c>
      <c r="AN2008" s="1">
        <v>79</v>
      </c>
      <c r="AO2008" s="20" t="str">
        <f t="shared" si="590"/>
        <v>66+</v>
      </c>
      <c r="AP2008" s="1">
        <v>2601</v>
      </c>
      <c r="AQ2008" s="1">
        <v>0</v>
      </c>
      <c r="AR2008" s="1">
        <v>1</v>
      </c>
      <c r="AS2008" s="1">
        <v>0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1</v>
      </c>
      <c r="AZ2008" s="1">
        <v>2077</v>
      </c>
      <c r="BA2008" s="23">
        <v>42248</v>
      </c>
      <c r="BB2008" s="25">
        <f t="shared" si="591"/>
        <v>9</v>
      </c>
      <c r="BC2008" s="25" t="str">
        <f t="shared" si="592"/>
        <v>September</v>
      </c>
      <c r="BD2008" s="25">
        <v>1</v>
      </c>
      <c r="BE2008" t="str">
        <f t="shared" si="593"/>
        <v>829,93027,High income,548,Low spender,0.0058907628967934,0,0,77,1285,42,716,55,0,21,2119,0.606418121755545,0.0198206701274186,0.337895233600755,0.025955639452572,0,0.0099103350637093,0,7,10,5,22,0,0.318181818181818,0.454545454545455,0.227272727272727,2,0,0,0,0,1,0,0,79,66+,2601,0,1,0,0,0,0,0,0,1,2077</v>
      </c>
    </row>
    <row r="2009" spans="1:57" ht="13.2" x14ac:dyDescent="0.25">
      <c r="A2009" s="8">
        <v>720</v>
      </c>
      <c r="B2009" s="1">
        <v>77632</v>
      </c>
      <c r="C2009" s="8" t="str">
        <f t="shared" si="594"/>
        <v>High income</v>
      </c>
      <c r="D2009" s="31">
        <v>216</v>
      </c>
      <c r="E2009" s="34" t="str">
        <f t="shared" si="595"/>
        <v>Low spender</v>
      </c>
      <c r="F2009" s="10">
        <f t="shared" si="589"/>
        <v>2.7823577906018137E-3</v>
      </c>
      <c r="G2009" s="1">
        <v>0</v>
      </c>
      <c r="H2009" s="1">
        <v>0</v>
      </c>
      <c r="I2009" s="1">
        <v>73</v>
      </c>
      <c r="J2009" s="1">
        <v>1200</v>
      </c>
      <c r="K2009" s="1">
        <v>105</v>
      </c>
      <c r="L2009" s="1">
        <v>758</v>
      </c>
      <c r="M2009" s="1">
        <v>0</v>
      </c>
      <c r="N2009" s="1">
        <v>42</v>
      </c>
      <c r="O2009" s="1">
        <v>147</v>
      </c>
      <c r="P2009" s="8">
        <f t="shared" si="596"/>
        <v>2252</v>
      </c>
      <c r="Q2009" s="10">
        <f t="shared" si="597"/>
        <v>0.53285968028419184</v>
      </c>
      <c r="R2009" s="10">
        <f t="shared" si="598"/>
        <v>4.6625222024866783E-2</v>
      </c>
      <c r="S2009" s="10">
        <f t="shared" si="599"/>
        <v>0.33658969804618116</v>
      </c>
      <c r="T2009" s="10">
        <f t="shared" si="600"/>
        <v>0</v>
      </c>
      <c r="U2009" s="10">
        <f t="shared" si="601"/>
        <v>1.8650088809946713E-2</v>
      </c>
      <c r="V2009" s="10">
        <f t="shared" si="602"/>
        <v>6.5275310834813499E-2</v>
      </c>
      <c r="W2009" s="1">
        <v>1</v>
      </c>
      <c r="X2009" s="1">
        <v>4</v>
      </c>
      <c r="Y2009" s="1">
        <v>2</v>
      </c>
      <c r="Z2009" s="1">
        <v>6</v>
      </c>
      <c r="AA2009" s="8">
        <f t="shared" si="603"/>
        <v>13</v>
      </c>
      <c r="AB2009" s="10">
        <f t="shared" si="604"/>
        <v>7.6923076923076927E-2</v>
      </c>
      <c r="AC2009" s="10">
        <f t="shared" si="605"/>
        <v>0.30769230769230771</v>
      </c>
      <c r="AD2009" s="10">
        <f t="shared" si="606"/>
        <v>0.15384615384615385</v>
      </c>
      <c r="AE2009" s="10">
        <f t="shared" si="607"/>
        <v>0.46153846153846156</v>
      </c>
      <c r="AF2009" s="1">
        <v>2</v>
      </c>
      <c r="AG2009" s="1">
        <v>0</v>
      </c>
      <c r="AH2009" s="1">
        <v>0</v>
      </c>
      <c r="AI2009" s="1">
        <v>0</v>
      </c>
      <c r="AJ2009" s="1">
        <v>1</v>
      </c>
      <c r="AK2009" s="1">
        <v>1</v>
      </c>
      <c r="AL2009" s="1">
        <v>0</v>
      </c>
      <c r="AM2009" s="1">
        <v>1</v>
      </c>
      <c r="AN2009" s="1">
        <v>73</v>
      </c>
      <c r="AO2009" s="20" t="str">
        <f t="shared" si="590"/>
        <v>66+</v>
      </c>
      <c r="AP2009" s="1">
        <v>2635</v>
      </c>
      <c r="AQ2009" s="1">
        <v>0</v>
      </c>
      <c r="AR2009" s="1">
        <v>0</v>
      </c>
      <c r="AS2009" s="1">
        <v>0</v>
      </c>
      <c r="AT2009" s="1">
        <v>1</v>
      </c>
      <c r="AU2009" s="1">
        <v>0</v>
      </c>
      <c r="AV2009" s="1">
        <v>0</v>
      </c>
      <c r="AW2009" s="1">
        <v>0</v>
      </c>
      <c r="AX2009" s="1">
        <v>1</v>
      </c>
      <c r="AY2009" s="1">
        <v>0</v>
      </c>
      <c r="AZ2009" s="1">
        <v>1958</v>
      </c>
      <c r="BA2009" s="23">
        <v>42214</v>
      </c>
      <c r="BB2009" s="25">
        <f t="shared" si="591"/>
        <v>7</v>
      </c>
      <c r="BC2009" s="25" t="str">
        <f t="shared" si="592"/>
        <v>July</v>
      </c>
      <c r="BD2009" s="25">
        <v>1</v>
      </c>
      <c r="BE2009" t="str">
        <f t="shared" si="593"/>
        <v>720,77632,High income,216,Low spender,0.00278235779060181,0,0,73,1200,105,758,0,42,147,2252,0.532859680284192,0.0466252220248668,0.336589698046181,0,0.0186500888099467,0.0652753108348135,1,4,2,6,13,0.0769230769230769,0.307692307692308,0.153846153846154,0.461538461538462,2,0,0,0,1,1,0,1,73,66+,2635,0,0,0,1,0,0,0,1,0,1958</v>
      </c>
    </row>
    <row r="2010" spans="1:57" ht="13.2" x14ac:dyDescent="0.25">
      <c r="A2010" s="8">
        <v>705</v>
      </c>
      <c r="B2010" s="1">
        <v>94384</v>
      </c>
      <c r="C2010" s="8" t="str">
        <f t="shared" si="594"/>
        <v>High income</v>
      </c>
      <c r="D2010" s="31">
        <v>1051</v>
      </c>
      <c r="E2010" s="34" t="str">
        <f t="shared" si="595"/>
        <v>High spender</v>
      </c>
      <c r="F2010" s="10">
        <f t="shared" si="589"/>
        <v>1.1135361925750127E-2</v>
      </c>
      <c r="G2010" s="1">
        <v>0</v>
      </c>
      <c r="H2010" s="1">
        <v>0</v>
      </c>
      <c r="I2010" s="1">
        <v>62</v>
      </c>
      <c r="J2010" s="1">
        <v>1111</v>
      </c>
      <c r="K2010" s="1">
        <v>24</v>
      </c>
      <c r="L2010" s="1">
        <v>790</v>
      </c>
      <c r="M2010" s="1">
        <v>160</v>
      </c>
      <c r="N2010" s="1">
        <v>45</v>
      </c>
      <c r="O2010" s="1">
        <v>172</v>
      </c>
      <c r="P2010" s="8">
        <f t="shared" si="596"/>
        <v>2302</v>
      </c>
      <c r="Q2010" s="10">
        <f t="shared" si="597"/>
        <v>0.48262380538662031</v>
      </c>
      <c r="R2010" s="10">
        <f t="shared" si="598"/>
        <v>1.0425716768027803E-2</v>
      </c>
      <c r="S2010" s="10">
        <f t="shared" si="599"/>
        <v>0.34317984361424847</v>
      </c>
      <c r="T2010" s="10">
        <f t="shared" si="600"/>
        <v>6.9504778453518684E-2</v>
      </c>
      <c r="U2010" s="10">
        <f t="shared" si="601"/>
        <v>1.9548218940052129E-2</v>
      </c>
      <c r="V2010" s="10">
        <f t="shared" si="602"/>
        <v>7.4717636837532575E-2</v>
      </c>
      <c r="W2010" s="1">
        <v>0</v>
      </c>
      <c r="X2010" s="1">
        <v>5</v>
      </c>
      <c r="Y2010" s="1">
        <v>8</v>
      </c>
      <c r="Z2010" s="1">
        <v>5</v>
      </c>
      <c r="AA2010" s="8">
        <f t="shared" si="603"/>
        <v>18</v>
      </c>
      <c r="AB2010" s="10">
        <f t="shared" si="604"/>
        <v>0</v>
      </c>
      <c r="AC2010" s="10">
        <f t="shared" si="605"/>
        <v>0.27777777777777779</v>
      </c>
      <c r="AD2010" s="10">
        <f t="shared" si="606"/>
        <v>0.44444444444444442</v>
      </c>
      <c r="AE2010" s="10">
        <f t="shared" si="607"/>
        <v>0.27777777777777779</v>
      </c>
      <c r="AF2010" s="1">
        <v>2</v>
      </c>
      <c r="AG2010" s="1">
        <v>1</v>
      </c>
      <c r="AH2010" s="1">
        <v>0</v>
      </c>
      <c r="AI2010" s="1">
        <v>0</v>
      </c>
      <c r="AJ2010" s="1">
        <v>1</v>
      </c>
      <c r="AK2010" s="1">
        <v>1</v>
      </c>
      <c r="AL2010" s="1">
        <v>0</v>
      </c>
      <c r="AM2010" s="1">
        <v>1</v>
      </c>
      <c r="AN2010" s="1">
        <v>67</v>
      </c>
      <c r="AO2010" s="20" t="str">
        <f t="shared" si="590"/>
        <v>66+</v>
      </c>
      <c r="AP2010" s="1">
        <v>2641</v>
      </c>
      <c r="AQ2010" s="1">
        <v>0</v>
      </c>
      <c r="AR2010" s="1">
        <v>0</v>
      </c>
      <c r="AS2010" s="1">
        <v>0</v>
      </c>
      <c r="AT2010" s="1">
        <v>1</v>
      </c>
      <c r="AU2010" s="1">
        <v>0</v>
      </c>
      <c r="AV2010" s="1">
        <v>0</v>
      </c>
      <c r="AW2010" s="1">
        <v>1</v>
      </c>
      <c r="AX2010" s="1">
        <v>0</v>
      </c>
      <c r="AY2010" s="1">
        <v>0</v>
      </c>
      <c r="AZ2010" s="1">
        <v>1958</v>
      </c>
      <c r="BA2010" s="23">
        <v>42208</v>
      </c>
      <c r="BB2010" s="25">
        <f t="shared" si="591"/>
        <v>7</v>
      </c>
      <c r="BC2010" s="25" t="str">
        <f t="shared" si="592"/>
        <v>July</v>
      </c>
      <c r="BD2010" s="25">
        <v>1</v>
      </c>
      <c r="BE2010" t="str">
        <f t="shared" si="593"/>
        <v>705,94384,High income,1051,High spender,0.0111353619257501,0,0,62,1111,24,790,160,45,172,2302,0.48262380538662,0.0104257167680278,0.343179843614248,0.0695047784535187,0.0195482189400521,0.0747176368375326,0,5,8,5,18,0,0.277777777777778,0.444444444444444,0.277777777777778,2,1,0,0,1,1,0,1,67,66+,2641,0,0,0,1,0,0,1,0,0,1958</v>
      </c>
    </row>
    <row r="2011" spans="1:57" ht="13.2" x14ac:dyDescent="0.25">
      <c r="A2011" s="8">
        <v>619</v>
      </c>
      <c r="B2011" s="1">
        <v>83151</v>
      </c>
      <c r="C2011" s="8" t="str">
        <f t="shared" si="594"/>
        <v>High income</v>
      </c>
      <c r="D2011" s="31">
        <v>48</v>
      </c>
      <c r="E2011" s="34" t="str">
        <f t="shared" si="595"/>
        <v>Low spender</v>
      </c>
      <c r="F2011" s="10">
        <f t="shared" si="589"/>
        <v>5.772630515568063E-4</v>
      </c>
      <c r="G2011" s="1">
        <v>0</v>
      </c>
      <c r="H2011" s="1">
        <v>0</v>
      </c>
      <c r="I2011" s="1">
        <v>80</v>
      </c>
      <c r="J2011" s="1">
        <v>968</v>
      </c>
      <c r="K2011" s="1">
        <v>147</v>
      </c>
      <c r="L2011" s="1">
        <v>842</v>
      </c>
      <c r="M2011" s="1">
        <v>137</v>
      </c>
      <c r="N2011" s="1">
        <v>42</v>
      </c>
      <c r="O2011" s="1">
        <v>210</v>
      </c>
      <c r="P2011" s="8">
        <f t="shared" si="596"/>
        <v>2346</v>
      </c>
      <c r="Q2011" s="10">
        <f t="shared" si="597"/>
        <v>0.41261722080136404</v>
      </c>
      <c r="R2011" s="10">
        <f t="shared" si="598"/>
        <v>6.2659846547314574E-2</v>
      </c>
      <c r="S2011" s="10">
        <f t="shared" si="599"/>
        <v>0.35890878090366579</v>
      </c>
      <c r="T2011" s="10">
        <f t="shared" si="600"/>
        <v>5.8397271952259168E-2</v>
      </c>
      <c r="U2011" s="10">
        <f t="shared" si="601"/>
        <v>1.7902813299232736E-2</v>
      </c>
      <c r="V2011" s="10">
        <f t="shared" si="602"/>
        <v>8.9514066496163683E-2</v>
      </c>
      <c r="W2011" s="1">
        <v>1</v>
      </c>
      <c r="X2011" s="1">
        <v>5</v>
      </c>
      <c r="Y2011" s="1">
        <v>7</v>
      </c>
      <c r="Z2011" s="1">
        <v>10</v>
      </c>
      <c r="AA2011" s="8">
        <f t="shared" si="603"/>
        <v>23</v>
      </c>
      <c r="AB2011" s="10">
        <f t="shared" si="604"/>
        <v>4.3478260869565216E-2</v>
      </c>
      <c r="AC2011" s="10">
        <f t="shared" si="605"/>
        <v>0.21739130434782608</v>
      </c>
      <c r="AD2011" s="10">
        <f t="shared" si="606"/>
        <v>0.30434782608695654</v>
      </c>
      <c r="AE2011" s="10">
        <f t="shared" si="607"/>
        <v>0.43478260869565216</v>
      </c>
      <c r="AF2011" s="1">
        <v>2</v>
      </c>
      <c r="AG2011" s="1">
        <v>1</v>
      </c>
      <c r="AH2011" s="1">
        <v>0</v>
      </c>
      <c r="AI2011" s="1">
        <v>1</v>
      </c>
      <c r="AJ2011" s="1">
        <v>0</v>
      </c>
      <c r="AK2011" s="1">
        <v>1</v>
      </c>
      <c r="AL2011" s="1">
        <v>0</v>
      </c>
      <c r="AM2011" s="1">
        <v>1</v>
      </c>
      <c r="AN2011" s="1">
        <v>48</v>
      </c>
      <c r="AO2011" s="20" t="str">
        <f t="shared" si="590"/>
        <v>36-50</v>
      </c>
      <c r="AP2011" s="1">
        <v>2663</v>
      </c>
      <c r="AQ2011" s="1">
        <v>0</v>
      </c>
      <c r="AR2011" s="1">
        <v>1</v>
      </c>
      <c r="AS2011" s="1">
        <v>0</v>
      </c>
      <c r="AT2011" s="1">
        <v>0</v>
      </c>
      <c r="AU2011" s="1">
        <v>0</v>
      </c>
      <c r="AV2011" s="1">
        <v>0</v>
      </c>
      <c r="AW2011" s="1">
        <v>0</v>
      </c>
      <c r="AX2011" s="1">
        <v>1</v>
      </c>
      <c r="AY2011" s="1">
        <v>0</v>
      </c>
      <c r="AZ2011" s="1">
        <v>1926</v>
      </c>
      <c r="BA2011" s="23">
        <v>42186</v>
      </c>
      <c r="BB2011" s="25">
        <f t="shared" si="591"/>
        <v>7</v>
      </c>
      <c r="BC2011" s="25" t="str">
        <f t="shared" si="592"/>
        <v>July</v>
      </c>
      <c r="BD2011" s="25">
        <v>1</v>
      </c>
      <c r="BE2011" t="str">
        <f t="shared" si="593"/>
        <v>619,83151,High income,48,Low spender,0.000577263051556806,0,0,80,968,147,842,137,42,210,2346,0.412617220801364,0.0626598465473146,0.358908780903666,0.0583972719522592,0.0179028132992327,0.0895140664961637,1,5,7,10,23,0.0434782608695652,0.217391304347826,0.304347826086957,0.434782608695652,2,1,0,1,0,1,0,1,48,36-50,2663,0,1,0,0,0,0,0,1,0,1926</v>
      </c>
    </row>
    <row r="2012" spans="1:57" ht="13.2" x14ac:dyDescent="0.25">
      <c r="A2012" s="8">
        <v>1215</v>
      </c>
      <c r="B2012" s="1">
        <v>76653</v>
      </c>
      <c r="C2012" s="8" t="str">
        <f t="shared" si="594"/>
        <v>High income</v>
      </c>
      <c r="D2012" s="31">
        <v>1254</v>
      </c>
      <c r="E2012" s="34" t="str">
        <f t="shared" si="595"/>
        <v>High spender</v>
      </c>
      <c r="F2012" s="10">
        <f t="shared" si="589"/>
        <v>1.6359437986771554E-2</v>
      </c>
      <c r="G2012" s="1">
        <v>0</v>
      </c>
      <c r="H2012" s="1">
        <v>0</v>
      </c>
      <c r="I2012" s="1">
        <v>91</v>
      </c>
      <c r="J2012" s="1">
        <v>736</v>
      </c>
      <c r="K2012" s="1">
        <v>63</v>
      </c>
      <c r="L2012" s="1">
        <v>946</v>
      </c>
      <c r="M2012" s="1">
        <v>219</v>
      </c>
      <c r="N2012" s="1">
        <v>189</v>
      </c>
      <c r="O2012" s="1">
        <v>126</v>
      </c>
      <c r="P2012" s="8">
        <f t="shared" si="596"/>
        <v>2279</v>
      </c>
      <c r="Q2012" s="10">
        <f t="shared" si="597"/>
        <v>0.32294866169372533</v>
      </c>
      <c r="R2012" s="10">
        <f t="shared" si="598"/>
        <v>2.7643703378674857E-2</v>
      </c>
      <c r="S2012" s="10">
        <f t="shared" si="599"/>
        <v>0.41509433962264153</v>
      </c>
      <c r="T2012" s="10">
        <f t="shared" si="600"/>
        <v>9.6094778411584023E-2</v>
      </c>
      <c r="U2012" s="10">
        <f t="shared" si="601"/>
        <v>8.2931110136024569E-2</v>
      </c>
      <c r="V2012" s="10">
        <f t="shared" si="602"/>
        <v>5.5287406757349715E-2</v>
      </c>
      <c r="W2012" s="1">
        <v>1</v>
      </c>
      <c r="X2012" s="1">
        <v>4</v>
      </c>
      <c r="Y2012" s="1">
        <v>7</v>
      </c>
      <c r="Z2012" s="1">
        <v>11</v>
      </c>
      <c r="AA2012" s="8">
        <f t="shared" si="603"/>
        <v>23</v>
      </c>
      <c r="AB2012" s="10">
        <f t="shared" si="604"/>
        <v>4.3478260869565216E-2</v>
      </c>
      <c r="AC2012" s="10">
        <f t="shared" si="605"/>
        <v>0.17391304347826086</v>
      </c>
      <c r="AD2012" s="10">
        <f t="shared" si="606"/>
        <v>0.30434782608695654</v>
      </c>
      <c r="AE2012" s="10">
        <f t="shared" si="607"/>
        <v>0.47826086956521741</v>
      </c>
      <c r="AF2012" s="1">
        <v>2</v>
      </c>
      <c r="AG2012" s="1">
        <v>1</v>
      </c>
      <c r="AH2012" s="1">
        <v>0</v>
      </c>
      <c r="AI2012" s="1">
        <v>0</v>
      </c>
      <c r="AJ2012" s="1">
        <v>0</v>
      </c>
      <c r="AK2012" s="1">
        <v>1</v>
      </c>
      <c r="AL2012" s="1">
        <v>0</v>
      </c>
      <c r="AM2012" s="1">
        <v>0</v>
      </c>
      <c r="AN2012" s="1">
        <v>51</v>
      </c>
      <c r="AO2012" s="20" t="str">
        <f t="shared" si="590"/>
        <v>50-65</v>
      </c>
      <c r="AP2012" s="1">
        <v>2476</v>
      </c>
      <c r="AQ2012" s="1">
        <v>0</v>
      </c>
      <c r="AR2012" s="1">
        <v>0</v>
      </c>
      <c r="AS2012" s="1">
        <v>0</v>
      </c>
      <c r="AT2012" s="1">
        <v>1</v>
      </c>
      <c r="AU2012" s="1">
        <v>0</v>
      </c>
      <c r="AV2012" s="1">
        <v>0</v>
      </c>
      <c r="AW2012" s="1">
        <v>1</v>
      </c>
      <c r="AX2012" s="1">
        <v>0</v>
      </c>
      <c r="AY2012" s="1">
        <v>0</v>
      </c>
      <c r="AZ2012" s="1">
        <v>2027</v>
      </c>
      <c r="BA2012" s="23">
        <v>42373</v>
      </c>
      <c r="BB2012" s="25">
        <f t="shared" si="591"/>
        <v>1</v>
      </c>
      <c r="BC2012" s="25" t="str">
        <f t="shared" si="592"/>
        <v>January</v>
      </c>
      <c r="BD2012" s="25">
        <v>1</v>
      </c>
      <c r="BE2012" t="str">
        <f t="shared" si="593"/>
        <v>1215,76653,High income,1254,High spender,0.0163594379867716,0,0,91,736,63,946,219,189,126,2279,0.322948661693725,0.0276437033786749,0.415094339622642,0.096094778411584,0.0829311101360246,0.0552874067573497,1,4,7,11,23,0.0434782608695652,0.173913043478261,0.304347826086957,0.478260869565217,2,1,0,0,0,1,0,0,51,50-65,2476,0,0,0,1,0,0,1,0,0,2027</v>
      </c>
    </row>
    <row r="2013" spans="1:57" ht="13.2" x14ac:dyDescent="0.25">
      <c r="A2013" s="8">
        <v>1350</v>
      </c>
      <c r="B2013" s="1">
        <v>82657</v>
      </c>
      <c r="C2013" s="8" t="str">
        <f t="shared" si="594"/>
        <v>High income</v>
      </c>
      <c r="D2013" s="31">
        <v>39</v>
      </c>
      <c r="E2013" s="34" t="str">
        <f t="shared" si="595"/>
        <v>Low spender</v>
      </c>
      <c r="F2013" s="10">
        <f t="shared" si="589"/>
        <v>4.7182936714373859E-4</v>
      </c>
      <c r="G2013" s="1">
        <v>0</v>
      </c>
      <c r="H2013" s="1">
        <v>0</v>
      </c>
      <c r="I2013" s="1">
        <v>71</v>
      </c>
      <c r="J2013" s="1">
        <v>966</v>
      </c>
      <c r="K2013" s="1">
        <v>168</v>
      </c>
      <c r="L2013" s="1">
        <v>672</v>
      </c>
      <c r="M2013" s="1">
        <v>246</v>
      </c>
      <c r="N2013" s="1">
        <v>105</v>
      </c>
      <c r="O2013" s="1">
        <v>126</v>
      </c>
      <c r="P2013" s="8">
        <f t="shared" si="596"/>
        <v>2283</v>
      </c>
      <c r="Q2013" s="10">
        <f t="shared" si="597"/>
        <v>0.42312746386333772</v>
      </c>
      <c r="R2013" s="10">
        <f t="shared" si="598"/>
        <v>7.3587385019710905E-2</v>
      </c>
      <c r="S2013" s="10">
        <f t="shared" si="599"/>
        <v>0.29434954007884362</v>
      </c>
      <c r="T2013" s="10">
        <f t="shared" si="600"/>
        <v>0.10775295663600526</v>
      </c>
      <c r="U2013" s="10">
        <f t="shared" si="601"/>
        <v>4.5992115637319315E-2</v>
      </c>
      <c r="V2013" s="10">
        <f t="shared" si="602"/>
        <v>5.5190538764783179E-2</v>
      </c>
      <c r="W2013" s="1">
        <v>1</v>
      </c>
      <c r="X2013" s="1">
        <v>7</v>
      </c>
      <c r="Y2013" s="1">
        <v>5</v>
      </c>
      <c r="Z2013" s="1">
        <v>10</v>
      </c>
      <c r="AA2013" s="8">
        <f t="shared" si="603"/>
        <v>23</v>
      </c>
      <c r="AB2013" s="10">
        <f t="shared" si="604"/>
        <v>4.3478260869565216E-2</v>
      </c>
      <c r="AC2013" s="10">
        <f t="shared" si="605"/>
        <v>0.30434782608695654</v>
      </c>
      <c r="AD2013" s="10">
        <f t="shared" si="606"/>
        <v>0.21739130434782608</v>
      </c>
      <c r="AE2013" s="10">
        <f t="shared" si="607"/>
        <v>0.43478260869565216</v>
      </c>
      <c r="AF2013" s="1">
        <v>4</v>
      </c>
      <c r="AG2013" s="1">
        <v>1</v>
      </c>
      <c r="AH2013" s="1">
        <v>0</v>
      </c>
      <c r="AI2013" s="1">
        <v>0</v>
      </c>
      <c r="AJ2013" s="1">
        <v>1</v>
      </c>
      <c r="AK2013" s="1">
        <v>0</v>
      </c>
      <c r="AL2013" s="1">
        <v>0</v>
      </c>
      <c r="AM2013" s="1">
        <v>0</v>
      </c>
      <c r="AN2013" s="1">
        <v>74</v>
      </c>
      <c r="AO2013" s="20" t="str">
        <f t="shared" si="590"/>
        <v>66+</v>
      </c>
      <c r="AP2013" s="1">
        <v>2434</v>
      </c>
      <c r="AQ2013" s="1">
        <v>0</v>
      </c>
      <c r="AR2013" s="1">
        <v>0</v>
      </c>
      <c r="AS2013" s="1">
        <v>0</v>
      </c>
      <c r="AT2013" s="1">
        <v>1</v>
      </c>
      <c r="AU2013" s="1">
        <v>0</v>
      </c>
      <c r="AV2013" s="1">
        <v>0</v>
      </c>
      <c r="AW2013" s="1">
        <v>1</v>
      </c>
      <c r="AX2013" s="1">
        <v>0</v>
      </c>
      <c r="AY2013" s="1">
        <v>0</v>
      </c>
      <c r="AZ2013" s="1">
        <v>2031</v>
      </c>
      <c r="BA2013" s="23">
        <v>42415</v>
      </c>
      <c r="BB2013" s="25">
        <f t="shared" si="591"/>
        <v>2</v>
      </c>
      <c r="BC2013" s="25" t="str">
        <f t="shared" si="592"/>
        <v>February</v>
      </c>
      <c r="BD2013" s="25">
        <v>1</v>
      </c>
      <c r="BE2013" t="str">
        <f t="shared" si="593"/>
        <v>1350,82657,High income,39,Low spender,0.000471829367143739,0,0,71,966,168,672,246,105,126,2283,0.423127463863338,0.0735873850197109,0.294349540078844,0.107752956636005,0.0459921156373193,0.0551905387647832,1,7,5,10,23,0.0434782608695652,0.304347826086957,0.217391304347826,0.434782608695652,4,1,0,0,1,0,0,0,74,66+,2434,0,0,0,1,0,0,1,0,0,2031</v>
      </c>
    </row>
    <row r="2014" spans="1:57" ht="13.2" x14ac:dyDescent="0.25">
      <c r="A2014" s="8">
        <v>244</v>
      </c>
      <c r="B2014" s="1">
        <v>75825</v>
      </c>
      <c r="C2014" s="8" t="str">
        <f t="shared" si="594"/>
        <v>High income</v>
      </c>
      <c r="D2014" s="31">
        <v>58</v>
      </c>
      <c r="E2014" s="34" t="str">
        <f t="shared" si="595"/>
        <v>Low spender</v>
      </c>
      <c r="F2014" s="10">
        <f t="shared" si="589"/>
        <v>7.6491922189251562E-4</v>
      </c>
      <c r="G2014" s="1">
        <v>0</v>
      </c>
      <c r="H2014" s="1">
        <v>0</v>
      </c>
      <c r="I2014" s="1">
        <v>40</v>
      </c>
      <c r="J2014" s="1">
        <v>1032</v>
      </c>
      <c r="K2014" s="1">
        <v>105</v>
      </c>
      <c r="L2014" s="1">
        <v>779</v>
      </c>
      <c r="M2014" s="1">
        <v>137</v>
      </c>
      <c r="N2014" s="1">
        <v>105</v>
      </c>
      <c r="O2014" s="1">
        <v>51</v>
      </c>
      <c r="P2014" s="8">
        <f t="shared" si="596"/>
        <v>2209</v>
      </c>
      <c r="Q2014" s="10">
        <f t="shared" si="597"/>
        <v>0.46717971933001357</v>
      </c>
      <c r="R2014" s="10">
        <f t="shared" si="598"/>
        <v>4.7532820280669984E-2</v>
      </c>
      <c r="S2014" s="10">
        <f t="shared" si="599"/>
        <v>0.35264825712992304</v>
      </c>
      <c r="T2014" s="10">
        <f t="shared" si="600"/>
        <v>6.2019013128112269E-2</v>
      </c>
      <c r="U2014" s="10">
        <f t="shared" si="601"/>
        <v>4.7532820280669984E-2</v>
      </c>
      <c r="V2014" s="10">
        <f t="shared" si="602"/>
        <v>2.3087369850611137E-2</v>
      </c>
      <c r="W2014" s="1">
        <v>0</v>
      </c>
      <c r="X2014" s="1">
        <v>5</v>
      </c>
      <c r="Y2014" s="1">
        <v>8</v>
      </c>
      <c r="Z2014" s="1">
        <v>9</v>
      </c>
      <c r="AA2014" s="8">
        <f t="shared" si="603"/>
        <v>22</v>
      </c>
      <c r="AB2014" s="10">
        <f t="shared" si="604"/>
        <v>0</v>
      </c>
      <c r="AC2014" s="10">
        <f t="shared" si="605"/>
        <v>0.22727272727272727</v>
      </c>
      <c r="AD2014" s="10">
        <f t="shared" si="606"/>
        <v>0.36363636363636365</v>
      </c>
      <c r="AE2014" s="10">
        <f t="shared" si="607"/>
        <v>0.40909090909090912</v>
      </c>
      <c r="AF2014" s="1">
        <v>4</v>
      </c>
      <c r="AG2014" s="1">
        <v>0</v>
      </c>
      <c r="AH2014" s="1">
        <v>0</v>
      </c>
      <c r="AI2014" s="1">
        <v>1</v>
      </c>
      <c r="AJ2014" s="1">
        <v>0</v>
      </c>
      <c r="AK2014" s="1">
        <v>0</v>
      </c>
      <c r="AL2014" s="1">
        <v>0</v>
      </c>
      <c r="AM2014" s="1">
        <v>1</v>
      </c>
      <c r="AN2014" s="1">
        <v>44</v>
      </c>
      <c r="AO2014" s="20" t="str">
        <f t="shared" si="590"/>
        <v>36-50</v>
      </c>
      <c r="AP2014" s="1">
        <v>2784</v>
      </c>
      <c r="AQ2014" s="1">
        <v>0</v>
      </c>
      <c r="AR2014" s="1">
        <v>0</v>
      </c>
      <c r="AS2014" s="1">
        <v>1</v>
      </c>
      <c r="AT2014" s="1">
        <v>0</v>
      </c>
      <c r="AU2014" s="1">
        <v>0</v>
      </c>
      <c r="AV2014" s="1">
        <v>0</v>
      </c>
      <c r="AW2014" s="1">
        <v>1</v>
      </c>
      <c r="AX2014" s="1">
        <v>0</v>
      </c>
      <c r="AY2014" s="1">
        <v>0</v>
      </c>
      <c r="AZ2014" s="1">
        <v>2107</v>
      </c>
      <c r="BA2014" s="23">
        <v>42065</v>
      </c>
      <c r="BB2014" s="25">
        <f t="shared" si="591"/>
        <v>3</v>
      </c>
      <c r="BC2014" s="25" t="str">
        <f t="shared" si="592"/>
        <v>March</v>
      </c>
      <c r="BD2014" s="25">
        <v>1</v>
      </c>
      <c r="BE2014" t="str">
        <f t="shared" si="593"/>
        <v>244,75825,High income,58,Low spender,0.000764919221892516,0,0,40,1032,105,779,137,105,51,2209,0.467179719330014,0.04753282028067,0.352648257129923,0.0620190131281123,0.04753282028067,0.0230873698506111,0,5,8,9,22,0,0.227272727272727,0.363636363636364,0.409090909090909,4,0,0,1,0,0,0,1,44,36-50,2784,0,0,1,0,0,0,1,0,0,2107</v>
      </c>
    </row>
    <row r="2015" spans="1:57" ht="13.2" x14ac:dyDescent="0.25">
      <c r="A2015" s="8">
        <v>1426</v>
      </c>
      <c r="B2015" s="1">
        <v>91712</v>
      </c>
      <c r="C2015" s="8" t="str">
        <f t="shared" si="594"/>
        <v>High income</v>
      </c>
      <c r="D2015" s="31">
        <v>39</v>
      </c>
      <c r="E2015" s="34" t="str">
        <f t="shared" si="595"/>
        <v>Low spender</v>
      </c>
      <c r="F2015" s="10">
        <f t="shared" si="589"/>
        <v>4.2524424284717376E-4</v>
      </c>
      <c r="G2015" s="1">
        <v>0</v>
      </c>
      <c r="H2015" s="1">
        <v>0</v>
      </c>
      <c r="I2015" s="1">
        <v>47</v>
      </c>
      <c r="J2015" s="1">
        <v>1276</v>
      </c>
      <c r="K2015" s="1">
        <v>24</v>
      </c>
      <c r="L2015" s="1">
        <v>746</v>
      </c>
      <c r="M2015" s="1">
        <v>94</v>
      </c>
      <c r="N2015" s="1">
        <v>29</v>
      </c>
      <c r="O2015" s="1">
        <v>48</v>
      </c>
      <c r="P2015" s="8">
        <f t="shared" si="596"/>
        <v>2217</v>
      </c>
      <c r="Q2015" s="10">
        <f t="shared" si="597"/>
        <v>0.57555254848894899</v>
      </c>
      <c r="R2015" s="10">
        <f t="shared" si="598"/>
        <v>1.0825439783491205E-2</v>
      </c>
      <c r="S2015" s="10">
        <f t="shared" si="599"/>
        <v>0.33649075327018496</v>
      </c>
      <c r="T2015" s="10">
        <f t="shared" si="600"/>
        <v>4.2399639152007215E-2</v>
      </c>
      <c r="U2015" s="10">
        <f t="shared" si="601"/>
        <v>1.3080739738385205E-2</v>
      </c>
      <c r="V2015" s="10">
        <f t="shared" si="602"/>
        <v>2.165087956698241E-2</v>
      </c>
      <c r="W2015" s="1">
        <v>0</v>
      </c>
      <c r="X2015" s="1">
        <v>9</v>
      </c>
      <c r="Y2015" s="1">
        <v>7</v>
      </c>
      <c r="Z2015" s="1">
        <v>11</v>
      </c>
      <c r="AA2015" s="8">
        <f t="shared" si="603"/>
        <v>27</v>
      </c>
      <c r="AB2015" s="10">
        <f t="shared" si="604"/>
        <v>0</v>
      </c>
      <c r="AC2015" s="10">
        <f t="shared" si="605"/>
        <v>0.33333333333333331</v>
      </c>
      <c r="AD2015" s="10">
        <f t="shared" si="606"/>
        <v>0.25925925925925924</v>
      </c>
      <c r="AE2015" s="10">
        <f t="shared" si="607"/>
        <v>0.40740740740740738</v>
      </c>
      <c r="AF2015" s="1">
        <v>3</v>
      </c>
      <c r="AG2015" s="1">
        <v>0</v>
      </c>
      <c r="AH2015" s="1">
        <v>0</v>
      </c>
      <c r="AI2015" s="1">
        <v>0</v>
      </c>
      <c r="AJ2015" s="1">
        <v>0</v>
      </c>
      <c r="AK2015" s="1">
        <v>1</v>
      </c>
      <c r="AL2015" s="1">
        <v>0</v>
      </c>
      <c r="AM2015" s="1">
        <v>1</v>
      </c>
      <c r="AN2015" s="1">
        <v>73</v>
      </c>
      <c r="AO2015" s="20" t="str">
        <f t="shared" si="590"/>
        <v>66+</v>
      </c>
      <c r="AP2015" s="1">
        <v>2414</v>
      </c>
      <c r="AQ2015" s="1">
        <v>0</v>
      </c>
      <c r="AR2015" s="1">
        <v>0</v>
      </c>
      <c r="AS2015" s="1">
        <v>1</v>
      </c>
      <c r="AT2015" s="1">
        <v>0</v>
      </c>
      <c r="AU2015" s="1">
        <v>0</v>
      </c>
      <c r="AV2015" s="1">
        <v>0</v>
      </c>
      <c r="AW2015" s="1">
        <v>0</v>
      </c>
      <c r="AX2015" s="1">
        <v>1</v>
      </c>
      <c r="AY2015" s="1">
        <v>0</v>
      </c>
      <c r="AZ2015" s="1">
        <v>2121</v>
      </c>
      <c r="BA2015" s="23">
        <v>42435</v>
      </c>
      <c r="BB2015" s="25">
        <f t="shared" si="591"/>
        <v>3</v>
      </c>
      <c r="BC2015" s="25" t="str">
        <f t="shared" si="592"/>
        <v>March</v>
      </c>
      <c r="BD2015" s="25">
        <v>1</v>
      </c>
      <c r="BE2015" t="str">
        <f t="shared" si="593"/>
        <v>1426,91712,High income,39,Low spender,0.000425244242847174,0,0,47,1276,24,746,94,29,48,2217,0.575552548488949,0.0108254397834912,0.336490753270185,0.0423996391520072,0.0130807397383852,0.0216508795669824,0,9,7,11,27,0,0.333333333333333,0.259259259259259,0.407407407407407,3,0,0,0,0,1,0,1,73,66+,2414,0,0,1,0,0,0,0,1,0,2121</v>
      </c>
    </row>
    <row r="2016" spans="1:57" ht="13.2" x14ac:dyDescent="0.25">
      <c r="A2016" s="8">
        <v>703</v>
      </c>
      <c r="B2016" s="1">
        <v>80360</v>
      </c>
      <c r="C2016" s="8" t="str">
        <f t="shared" si="594"/>
        <v>High income</v>
      </c>
      <c r="D2016" s="31">
        <v>256</v>
      </c>
      <c r="E2016" s="34" t="str">
        <f t="shared" si="595"/>
        <v>Low spender</v>
      </c>
      <c r="F2016" s="10">
        <f t="shared" si="589"/>
        <v>3.1856645097063214E-3</v>
      </c>
      <c r="G2016" s="1">
        <v>0</v>
      </c>
      <c r="H2016" s="1">
        <v>0</v>
      </c>
      <c r="I2016" s="1">
        <v>56</v>
      </c>
      <c r="J2016" s="1">
        <v>1493</v>
      </c>
      <c r="K2016" s="1">
        <v>86</v>
      </c>
      <c r="L2016" s="1">
        <v>454</v>
      </c>
      <c r="M2016" s="1">
        <v>112</v>
      </c>
      <c r="N2016" s="1">
        <v>43</v>
      </c>
      <c r="O2016" s="1">
        <v>43</v>
      </c>
      <c r="P2016" s="8">
        <f t="shared" si="596"/>
        <v>2231</v>
      </c>
      <c r="Q2016" s="10">
        <f t="shared" si="597"/>
        <v>0.6692066337965038</v>
      </c>
      <c r="R2016" s="10">
        <f t="shared" si="598"/>
        <v>3.8547736441057821E-2</v>
      </c>
      <c r="S2016" s="10">
        <f t="shared" si="599"/>
        <v>0.20349619004930525</v>
      </c>
      <c r="T2016" s="10">
        <f t="shared" si="600"/>
        <v>5.02017032720753E-2</v>
      </c>
      <c r="U2016" s="10">
        <f t="shared" si="601"/>
        <v>1.9273868220528911E-2</v>
      </c>
      <c r="V2016" s="10">
        <f t="shared" si="602"/>
        <v>1.9273868220528911E-2</v>
      </c>
      <c r="W2016" s="1">
        <v>2</v>
      </c>
      <c r="X2016" s="1">
        <v>4</v>
      </c>
      <c r="Y2016" s="1">
        <v>4</v>
      </c>
      <c r="Z2016" s="1">
        <v>5</v>
      </c>
      <c r="AA2016" s="8">
        <f t="shared" si="603"/>
        <v>15</v>
      </c>
      <c r="AB2016" s="10">
        <f t="shared" si="604"/>
        <v>0.13333333333333333</v>
      </c>
      <c r="AC2016" s="10">
        <f t="shared" si="605"/>
        <v>0.26666666666666666</v>
      </c>
      <c r="AD2016" s="10">
        <f t="shared" si="606"/>
        <v>0.26666666666666666</v>
      </c>
      <c r="AE2016" s="10">
        <f t="shared" si="607"/>
        <v>0.33333333333333331</v>
      </c>
      <c r="AF2016" s="1">
        <v>2</v>
      </c>
      <c r="AG2016" s="1">
        <v>1</v>
      </c>
      <c r="AH2016" s="1">
        <v>0</v>
      </c>
      <c r="AI2016" s="1">
        <v>0</v>
      </c>
      <c r="AJ2016" s="1">
        <v>1</v>
      </c>
      <c r="AK2016" s="1">
        <v>1</v>
      </c>
      <c r="AL2016" s="1">
        <v>0</v>
      </c>
      <c r="AM2016" s="1">
        <v>0</v>
      </c>
      <c r="AN2016" s="1">
        <v>71</v>
      </c>
      <c r="AO2016" s="20" t="str">
        <f t="shared" si="590"/>
        <v>66+</v>
      </c>
      <c r="AP2016" s="1">
        <v>2642</v>
      </c>
      <c r="AQ2016" s="1">
        <v>0</v>
      </c>
      <c r="AR2016" s="1">
        <v>1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1</v>
      </c>
      <c r="AZ2016" s="1">
        <v>2145</v>
      </c>
      <c r="BA2016" s="23">
        <v>42207</v>
      </c>
      <c r="BB2016" s="25">
        <f t="shared" si="591"/>
        <v>7</v>
      </c>
      <c r="BC2016" s="25" t="str">
        <f t="shared" si="592"/>
        <v>July</v>
      </c>
      <c r="BD2016" s="25">
        <v>1</v>
      </c>
      <c r="BE2016" t="str">
        <f t="shared" si="593"/>
        <v>703,80360,High income,256,Low spender,0.00318566450970632,0,0,56,1493,86,454,112,43,43,2231,0.669206633796504,0.0385477364410578,0.203496190049305,0.0502017032720753,0.0192738682205289,0.0192738682205289,2,4,4,5,15,0.133333333333333,0.266666666666667,0.266666666666667,0.333333333333333,2,1,0,0,1,1,0,0,71,66+,2642,0,1,0,0,0,0,0,0,1,2145</v>
      </c>
    </row>
    <row r="2017" spans="1:57" ht="13.2" x14ac:dyDescent="0.25">
      <c r="A2017" s="8">
        <v>205</v>
      </c>
      <c r="B2017" s="1">
        <v>90226</v>
      </c>
      <c r="C2017" s="8" t="str">
        <f t="shared" si="594"/>
        <v>High income</v>
      </c>
      <c r="D2017" s="31">
        <v>996</v>
      </c>
      <c r="E2017" s="34" t="str">
        <f t="shared" si="595"/>
        <v>High spender</v>
      </c>
      <c r="F2017" s="10">
        <f t="shared" si="589"/>
        <v>1.1038946645091216E-2</v>
      </c>
      <c r="G2017" s="1">
        <v>0</v>
      </c>
      <c r="H2017" s="1">
        <v>0</v>
      </c>
      <c r="I2017" s="1">
        <v>26</v>
      </c>
      <c r="J2017" s="1">
        <v>1083</v>
      </c>
      <c r="K2017" s="1">
        <v>108</v>
      </c>
      <c r="L2017" s="1">
        <v>649</v>
      </c>
      <c r="M2017" s="1">
        <v>253</v>
      </c>
      <c r="N2017" s="1">
        <v>151</v>
      </c>
      <c r="O2017" s="1">
        <v>108</v>
      </c>
      <c r="P2017" s="8">
        <f t="shared" si="596"/>
        <v>2352</v>
      </c>
      <c r="Q2017" s="10">
        <f t="shared" si="597"/>
        <v>0.46045918367346939</v>
      </c>
      <c r="R2017" s="10">
        <f t="shared" si="598"/>
        <v>4.5918367346938778E-2</v>
      </c>
      <c r="S2017" s="10">
        <f t="shared" si="599"/>
        <v>0.27593537414965985</v>
      </c>
      <c r="T2017" s="10">
        <f t="shared" si="600"/>
        <v>0.10756802721088435</v>
      </c>
      <c r="U2017" s="10">
        <f t="shared" si="601"/>
        <v>6.4200680272108845E-2</v>
      </c>
      <c r="V2017" s="10">
        <f t="shared" si="602"/>
        <v>4.5918367346938778E-2</v>
      </c>
      <c r="W2017" s="1">
        <v>1</v>
      </c>
      <c r="X2017" s="1">
        <v>4</v>
      </c>
      <c r="Y2017" s="1">
        <v>7</v>
      </c>
      <c r="Z2017" s="1">
        <v>12</v>
      </c>
      <c r="AA2017" s="8">
        <f t="shared" si="603"/>
        <v>24</v>
      </c>
      <c r="AB2017" s="10">
        <f t="shared" si="604"/>
        <v>4.1666666666666664E-2</v>
      </c>
      <c r="AC2017" s="10">
        <f t="shared" si="605"/>
        <v>0.16666666666666666</v>
      </c>
      <c r="AD2017" s="10">
        <f t="shared" si="606"/>
        <v>0.29166666666666669</v>
      </c>
      <c r="AE2017" s="10">
        <f t="shared" si="607"/>
        <v>0.5</v>
      </c>
      <c r="AF2017" s="1">
        <v>2</v>
      </c>
      <c r="AG2017" s="1">
        <v>1</v>
      </c>
      <c r="AH2017" s="1">
        <v>0</v>
      </c>
      <c r="AI2017" s="1">
        <v>0</v>
      </c>
      <c r="AJ2017" s="1">
        <v>0</v>
      </c>
      <c r="AK2017" s="1">
        <v>0</v>
      </c>
      <c r="AL2017" s="1">
        <v>0</v>
      </c>
      <c r="AM2017" s="1">
        <v>0</v>
      </c>
      <c r="AN2017" s="1">
        <v>64</v>
      </c>
      <c r="AO2017" s="20" t="str">
        <f t="shared" si="590"/>
        <v>50-65</v>
      </c>
      <c r="AP2017" s="1">
        <v>2800</v>
      </c>
      <c r="AQ2017" s="1">
        <v>0</v>
      </c>
      <c r="AR2017" s="1">
        <v>1</v>
      </c>
      <c r="AS2017" s="1">
        <v>0</v>
      </c>
      <c r="AT2017" s="1">
        <v>0</v>
      </c>
      <c r="AU2017" s="1">
        <v>0</v>
      </c>
      <c r="AV2017" s="1">
        <v>0</v>
      </c>
      <c r="AW2017" s="1">
        <v>0</v>
      </c>
      <c r="AX2017" s="1">
        <v>1</v>
      </c>
      <c r="AY2017" s="1">
        <v>0</v>
      </c>
      <c r="AZ2017" s="1">
        <v>2136</v>
      </c>
      <c r="BA2017" s="23">
        <v>42049</v>
      </c>
      <c r="BB2017" s="25">
        <f t="shared" si="591"/>
        <v>2</v>
      </c>
      <c r="BC2017" s="25" t="str">
        <f t="shared" si="592"/>
        <v>February</v>
      </c>
      <c r="BD2017" s="25">
        <v>1</v>
      </c>
      <c r="BE2017" t="str">
        <f t="shared" si="593"/>
        <v>205,90226,High income,996,High spender,0.0110389466450912,0,0,26,1083,108,649,253,151,108,2352,0.460459183673469,0.0459183673469388,0.27593537414966,0.107568027210884,0.0642006802721088,0.0459183673469388,1,4,7,12,24,0.0416666666666667,0.166666666666667,0.291666666666667,0.5,2,1,0,0,0,0,0,0,64,50-65,2800,0,1,0,0,0,0,0,1,0,2136</v>
      </c>
    </row>
    <row r="2018" spans="1:57" ht="13.2" x14ac:dyDescent="0.25">
      <c r="A2018" s="8">
        <v>653</v>
      </c>
      <c r="B2018" s="1">
        <v>69098</v>
      </c>
      <c r="C2018" s="8" t="str">
        <f t="shared" si="594"/>
        <v>High income</v>
      </c>
      <c r="D2018" s="31">
        <v>810</v>
      </c>
      <c r="E2018" s="34" t="str">
        <f t="shared" si="595"/>
        <v>High spender</v>
      </c>
      <c r="F2018" s="10">
        <f t="shared" si="589"/>
        <v>1.1722481113780428E-2</v>
      </c>
      <c r="G2018" s="1">
        <v>0</v>
      </c>
      <c r="H2018" s="1">
        <v>0</v>
      </c>
      <c r="I2018" s="1">
        <v>82</v>
      </c>
      <c r="J2018" s="1">
        <v>1315</v>
      </c>
      <c r="K2018" s="1">
        <v>22</v>
      </c>
      <c r="L2018" s="1">
        <v>780</v>
      </c>
      <c r="M2018" s="1">
        <v>145</v>
      </c>
      <c r="N2018" s="1">
        <v>0</v>
      </c>
      <c r="O2018" s="1">
        <v>178</v>
      </c>
      <c r="P2018" s="8">
        <f t="shared" si="596"/>
        <v>2440</v>
      </c>
      <c r="Q2018" s="10">
        <f t="shared" si="597"/>
        <v>0.53893442622950816</v>
      </c>
      <c r="R2018" s="10">
        <f t="shared" si="598"/>
        <v>9.0163934426229515E-3</v>
      </c>
      <c r="S2018" s="10">
        <f t="shared" si="599"/>
        <v>0.31967213114754101</v>
      </c>
      <c r="T2018" s="10">
        <f t="shared" si="600"/>
        <v>5.9426229508196718E-2</v>
      </c>
      <c r="U2018" s="10">
        <f t="shared" si="601"/>
        <v>0</v>
      </c>
      <c r="V2018" s="10">
        <f t="shared" si="602"/>
        <v>7.2950819672131142E-2</v>
      </c>
      <c r="W2018" s="1">
        <v>1</v>
      </c>
      <c r="X2018" s="1">
        <v>7</v>
      </c>
      <c r="Y2018" s="1">
        <v>8</v>
      </c>
      <c r="Z2018" s="1">
        <v>9</v>
      </c>
      <c r="AA2018" s="8">
        <f t="shared" si="603"/>
        <v>25</v>
      </c>
      <c r="AB2018" s="10">
        <f t="shared" si="604"/>
        <v>0.04</v>
      </c>
      <c r="AC2018" s="10">
        <f t="shared" si="605"/>
        <v>0.28000000000000003</v>
      </c>
      <c r="AD2018" s="10">
        <f t="shared" si="606"/>
        <v>0.32</v>
      </c>
      <c r="AE2018" s="10">
        <f t="shared" si="607"/>
        <v>0.36</v>
      </c>
      <c r="AF2018" s="1">
        <v>5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0</v>
      </c>
      <c r="AM2018" s="1">
        <v>0</v>
      </c>
      <c r="AN2018" s="1">
        <v>71</v>
      </c>
      <c r="AO2018" s="20" t="str">
        <f t="shared" si="590"/>
        <v>66+</v>
      </c>
      <c r="AP2018" s="1">
        <v>2657</v>
      </c>
      <c r="AQ2018" s="1">
        <v>0</v>
      </c>
      <c r="AR2018" s="1">
        <v>1</v>
      </c>
      <c r="AS2018" s="1">
        <v>0</v>
      </c>
      <c r="AT2018" s="1">
        <v>0</v>
      </c>
      <c r="AU2018" s="1">
        <v>0</v>
      </c>
      <c r="AV2018" s="1">
        <v>0</v>
      </c>
      <c r="AW2018" s="1">
        <v>0</v>
      </c>
      <c r="AX2018" s="1">
        <v>0</v>
      </c>
      <c r="AY2018" s="1">
        <v>1</v>
      </c>
      <c r="AZ2018" s="1">
        <v>2084</v>
      </c>
      <c r="BA2018" s="23">
        <v>42192</v>
      </c>
      <c r="BB2018" s="25">
        <f t="shared" si="591"/>
        <v>7</v>
      </c>
      <c r="BC2018" s="25" t="str">
        <f t="shared" si="592"/>
        <v>July</v>
      </c>
      <c r="BD2018" s="25">
        <v>1</v>
      </c>
      <c r="BE2018" t="str">
        <f t="shared" si="593"/>
        <v>653,69098,High income,810,High spender,0.0117224811137804,0,0,82,1315,22,780,145,0,178,2440,0.538934426229508,0.00901639344262295,0.319672131147541,0.0594262295081967,0,0.0729508196721311,1,7,8,9,25,0.04,0.28,0.32,0.36,5,0,0,0,0,0,0,0,71,66+,2657,0,1,0,0,0,0,0,0,1,2084</v>
      </c>
    </row>
    <row r="2019" spans="1:57" ht="13.2" x14ac:dyDescent="0.25">
      <c r="A2019" s="8">
        <v>1775</v>
      </c>
      <c r="B2019" s="1">
        <v>93790</v>
      </c>
      <c r="C2019" s="8" t="str">
        <f t="shared" si="594"/>
        <v>High income</v>
      </c>
      <c r="D2019" s="31">
        <v>732</v>
      </c>
      <c r="E2019" s="34" t="str">
        <f t="shared" si="595"/>
        <v>High spender</v>
      </c>
      <c r="F2019" s="10">
        <f t="shared" si="589"/>
        <v>7.8046700074634826E-3</v>
      </c>
      <c r="G2019" s="1">
        <v>0</v>
      </c>
      <c r="H2019" s="1">
        <v>0</v>
      </c>
      <c r="I2019" s="1">
        <v>16</v>
      </c>
      <c r="J2019" s="1">
        <v>1302</v>
      </c>
      <c r="K2019" s="1">
        <v>68</v>
      </c>
      <c r="L2019" s="1">
        <v>731</v>
      </c>
      <c r="M2019" s="1">
        <v>89</v>
      </c>
      <c r="N2019" s="1">
        <v>114</v>
      </c>
      <c r="O2019" s="1">
        <v>45</v>
      </c>
      <c r="P2019" s="8">
        <f t="shared" si="596"/>
        <v>2349</v>
      </c>
      <c r="Q2019" s="10">
        <f t="shared" si="597"/>
        <v>0.55427841634738184</v>
      </c>
      <c r="R2019" s="10">
        <f t="shared" si="598"/>
        <v>2.8948488718603661E-2</v>
      </c>
      <c r="S2019" s="10">
        <f t="shared" si="599"/>
        <v>0.31119625372498938</v>
      </c>
      <c r="T2019" s="10">
        <f t="shared" si="600"/>
        <v>3.7888463175819495E-2</v>
      </c>
      <c r="U2019" s="10">
        <f t="shared" si="601"/>
        <v>4.8531289910600253E-2</v>
      </c>
      <c r="V2019" s="10">
        <f t="shared" si="602"/>
        <v>1.9157088122605363E-2</v>
      </c>
      <c r="W2019" s="1">
        <v>0</v>
      </c>
      <c r="X2019" s="1">
        <v>6</v>
      </c>
      <c r="Y2019" s="1">
        <v>7</v>
      </c>
      <c r="Z2019" s="1">
        <v>12</v>
      </c>
      <c r="AA2019" s="8">
        <f t="shared" si="603"/>
        <v>25</v>
      </c>
      <c r="AB2019" s="10">
        <f t="shared" si="604"/>
        <v>0</v>
      </c>
      <c r="AC2019" s="10">
        <f t="shared" si="605"/>
        <v>0.24</v>
      </c>
      <c r="AD2019" s="10">
        <f t="shared" si="606"/>
        <v>0.28000000000000003</v>
      </c>
      <c r="AE2019" s="10">
        <f t="shared" si="607"/>
        <v>0.48</v>
      </c>
      <c r="AF2019" s="1">
        <v>2</v>
      </c>
      <c r="AG2019" s="1">
        <v>1</v>
      </c>
      <c r="AH2019" s="1">
        <v>0</v>
      </c>
      <c r="AI2019" s="1">
        <v>0</v>
      </c>
      <c r="AJ2019" s="1">
        <v>1</v>
      </c>
      <c r="AK2019" s="1">
        <v>1</v>
      </c>
      <c r="AL2019" s="1">
        <v>0</v>
      </c>
      <c r="AM2019" s="1">
        <v>1</v>
      </c>
      <c r="AN2019" s="1">
        <v>50</v>
      </c>
      <c r="AO2019" s="20" t="str">
        <f t="shared" si="590"/>
        <v>36-50</v>
      </c>
      <c r="AP2019" s="1">
        <v>2296</v>
      </c>
      <c r="AQ2019" s="1">
        <v>0</v>
      </c>
      <c r="AR2019" s="1">
        <v>0</v>
      </c>
      <c r="AS2019" s="1">
        <v>1</v>
      </c>
      <c r="AT2019" s="1">
        <v>0</v>
      </c>
      <c r="AU2019" s="1">
        <v>0</v>
      </c>
      <c r="AV2019" s="1">
        <v>0</v>
      </c>
      <c r="AW2019" s="1">
        <v>1</v>
      </c>
      <c r="AX2019" s="1">
        <v>0</v>
      </c>
      <c r="AY2019" s="1">
        <v>0</v>
      </c>
      <c r="AZ2019" s="1">
        <v>2259</v>
      </c>
      <c r="BA2019" s="23">
        <v>42553</v>
      </c>
      <c r="BB2019" s="25">
        <f t="shared" si="591"/>
        <v>7</v>
      </c>
      <c r="BC2019" s="25" t="str">
        <f t="shared" si="592"/>
        <v>July</v>
      </c>
      <c r="BD2019" s="25">
        <v>1</v>
      </c>
      <c r="BE2019" t="str">
        <f t="shared" si="593"/>
        <v>1775,93790,High income,732,High spender,0.00780467000746348,0,0,16,1302,68,731,89,114,45,2349,0.554278416347382,0.0289484887186037,0.311196253724989,0.0378884631758195,0.0485312899106003,0.0191570881226054,0,6,7,12,25,0,0.24,0.28,0.48,2,1,0,0,1,1,0,1,50,36-50,2296,0,0,1,0,0,0,1,0,0,2259</v>
      </c>
    </row>
    <row r="2020" spans="1:57" ht="13.2" x14ac:dyDescent="0.25">
      <c r="A2020" s="8">
        <v>1453</v>
      </c>
      <c r="B2020" s="1">
        <v>75759</v>
      </c>
      <c r="C2020" s="8" t="str">
        <f t="shared" si="594"/>
        <v>High income</v>
      </c>
      <c r="D2020" s="31">
        <v>897</v>
      </c>
      <c r="E2020" s="34" t="str">
        <f t="shared" si="595"/>
        <v>High spender</v>
      </c>
      <c r="F2020" s="10">
        <f t="shared" si="589"/>
        <v>1.1840177404664792E-2</v>
      </c>
      <c r="G2020" s="1">
        <v>0</v>
      </c>
      <c r="H2020" s="1">
        <v>0</v>
      </c>
      <c r="I2020" s="1">
        <v>46</v>
      </c>
      <c r="J2020" s="1">
        <v>1394</v>
      </c>
      <c r="K2020" s="1">
        <v>22</v>
      </c>
      <c r="L2020" s="1">
        <v>708</v>
      </c>
      <c r="M2020" s="1">
        <v>89</v>
      </c>
      <c r="N2020" s="1">
        <v>91</v>
      </c>
      <c r="O2020" s="1">
        <v>182</v>
      </c>
      <c r="P2020" s="8">
        <f t="shared" si="596"/>
        <v>2486</v>
      </c>
      <c r="Q2020" s="10">
        <f t="shared" si="597"/>
        <v>0.56074014481094125</v>
      </c>
      <c r="R2020" s="10">
        <f t="shared" si="598"/>
        <v>8.8495575221238937E-3</v>
      </c>
      <c r="S2020" s="10">
        <f t="shared" si="599"/>
        <v>0.28479485116653258</v>
      </c>
      <c r="T2020" s="10">
        <f t="shared" si="600"/>
        <v>3.5800482703137571E-2</v>
      </c>
      <c r="U2020" s="10">
        <f t="shared" si="601"/>
        <v>3.6604987932421562E-2</v>
      </c>
      <c r="V2020" s="10">
        <f t="shared" si="602"/>
        <v>7.3209975864843124E-2</v>
      </c>
      <c r="W2020" s="1">
        <v>1</v>
      </c>
      <c r="X2020" s="1">
        <v>9</v>
      </c>
      <c r="Y2020" s="1">
        <v>7</v>
      </c>
      <c r="Z2020" s="1">
        <v>9</v>
      </c>
      <c r="AA2020" s="8">
        <f t="shared" si="603"/>
        <v>26</v>
      </c>
      <c r="AB2020" s="10">
        <f t="shared" si="604"/>
        <v>3.8461538461538464E-2</v>
      </c>
      <c r="AC2020" s="10">
        <f t="shared" si="605"/>
        <v>0.34615384615384615</v>
      </c>
      <c r="AD2020" s="10">
        <f t="shared" si="606"/>
        <v>0.26923076923076922</v>
      </c>
      <c r="AE2020" s="10">
        <f t="shared" si="607"/>
        <v>0.34615384615384615</v>
      </c>
      <c r="AF2020" s="1">
        <v>5</v>
      </c>
      <c r="AG2020" s="1">
        <v>1</v>
      </c>
      <c r="AH2020" s="1">
        <v>0</v>
      </c>
      <c r="AI2020" s="1">
        <v>1</v>
      </c>
      <c r="AJ2020" s="1">
        <v>0</v>
      </c>
      <c r="AK2020" s="1">
        <v>1</v>
      </c>
      <c r="AL2020" s="1">
        <v>0</v>
      </c>
      <c r="AM2020" s="1">
        <v>1</v>
      </c>
      <c r="AN2020" s="1">
        <v>51</v>
      </c>
      <c r="AO2020" s="20" t="str">
        <f t="shared" si="590"/>
        <v>50-65</v>
      </c>
      <c r="AP2020" s="1">
        <v>2406</v>
      </c>
      <c r="AQ2020" s="1">
        <v>0</v>
      </c>
      <c r="AR2020" s="1">
        <v>1</v>
      </c>
      <c r="AS2020" s="1">
        <v>0</v>
      </c>
      <c r="AT2020" s="1">
        <v>0</v>
      </c>
      <c r="AU2020" s="1">
        <v>0</v>
      </c>
      <c r="AV2020" s="1">
        <v>0</v>
      </c>
      <c r="AW2020" s="1">
        <v>1</v>
      </c>
      <c r="AX2020" s="1">
        <v>0</v>
      </c>
      <c r="AY2020" s="1">
        <v>0</v>
      </c>
      <c r="AZ2020" s="1">
        <v>2122</v>
      </c>
      <c r="BA2020" s="23">
        <v>42443</v>
      </c>
      <c r="BB2020" s="25">
        <f t="shared" si="591"/>
        <v>3</v>
      </c>
      <c r="BC2020" s="25" t="str">
        <f t="shared" si="592"/>
        <v>March</v>
      </c>
      <c r="BD2020" s="25">
        <v>1</v>
      </c>
      <c r="BE2020" t="str">
        <f t="shared" si="593"/>
        <v>1453,75759,High income,897,High spender,0.0118401774046648,0,0,46,1394,22,708,89,91,182,2486,0.560740144810941,0.00884955752212389,0.284794851166533,0.0358004827031376,0.0366049879324216,0.0732099758648431,1,9,7,9,26,0.0384615384615385,0.346153846153846,0.269230769230769,0.346153846153846,5,1,0,1,0,1,0,1,51,50-65,2406,0,1,0,0,0,0,1,0,0,2122</v>
      </c>
    </row>
    <row r="2021" spans="1:57" ht="13.2" x14ac:dyDescent="0.25">
      <c r="A2021" s="8">
        <v>1778</v>
      </c>
      <c r="B2021" s="1">
        <v>90638</v>
      </c>
      <c r="C2021" s="8" t="str">
        <f t="shared" si="594"/>
        <v>High income</v>
      </c>
      <c r="D2021" s="31">
        <v>496</v>
      </c>
      <c r="E2021" s="34" t="str">
        <f t="shared" si="595"/>
        <v>Low spender</v>
      </c>
      <c r="F2021" s="10">
        <f t="shared" si="589"/>
        <v>5.4723184536287208E-3</v>
      </c>
      <c r="G2021" s="1">
        <v>0</v>
      </c>
      <c r="H2021" s="1">
        <v>0</v>
      </c>
      <c r="I2021" s="1">
        <v>29</v>
      </c>
      <c r="J2021" s="1">
        <v>1156</v>
      </c>
      <c r="K2021" s="1">
        <v>120</v>
      </c>
      <c r="L2021" s="1">
        <v>915</v>
      </c>
      <c r="M2021" s="1">
        <v>94</v>
      </c>
      <c r="N2021" s="1">
        <v>144</v>
      </c>
      <c r="O2021" s="1">
        <v>96</v>
      </c>
      <c r="P2021" s="8">
        <f t="shared" si="596"/>
        <v>2525</v>
      </c>
      <c r="Q2021" s="10">
        <f t="shared" si="597"/>
        <v>0.45782178217821784</v>
      </c>
      <c r="R2021" s="10">
        <f t="shared" si="598"/>
        <v>4.7524752475247525E-2</v>
      </c>
      <c r="S2021" s="10">
        <f t="shared" si="599"/>
        <v>0.36237623762376237</v>
      </c>
      <c r="T2021" s="10">
        <f t="shared" si="600"/>
        <v>3.7227722772277226E-2</v>
      </c>
      <c r="U2021" s="10">
        <f t="shared" si="601"/>
        <v>5.7029702970297032E-2</v>
      </c>
      <c r="V2021" s="10">
        <f t="shared" si="602"/>
        <v>3.8019801980198019E-2</v>
      </c>
      <c r="W2021" s="1">
        <v>1</v>
      </c>
      <c r="X2021" s="1">
        <v>3</v>
      </c>
      <c r="Y2021" s="1">
        <v>4</v>
      </c>
      <c r="Z2021" s="1">
        <v>10</v>
      </c>
      <c r="AA2021" s="8">
        <f t="shared" si="603"/>
        <v>18</v>
      </c>
      <c r="AB2021" s="10">
        <f t="shared" si="604"/>
        <v>5.5555555555555552E-2</v>
      </c>
      <c r="AC2021" s="10">
        <f t="shared" si="605"/>
        <v>0.16666666666666666</v>
      </c>
      <c r="AD2021" s="10">
        <f t="shared" si="606"/>
        <v>0.22222222222222221</v>
      </c>
      <c r="AE2021" s="10">
        <f t="shared" si="607"/>
        <v>0.55555555555555558</v>
      </c>
      <c r="AF2021" s="1">
        <v>1</v>
      </c>
      <c r="AG2021" s="1">
        <v>0</v>
      </c>
      <c r="AH2021" s="1">
        <v>0</v>
      </c>
      <c r="AI2021" s="1">
        <v>0</v>
      </c>
      <c r="AJ2021" s="1">
        <v>0</v>
      </c>
      <c r="AK2021" s="1">
        <v>1</v>
      </c>
      <c r="AL2021" s="1">
        <v>0</v>
      </c>
      <c r="AM2021" s="1">
        <v>1</v>
      </c>
      <c r="AN2021" s="1">
        <v>29</v>
      </c>
      <c r="AO2021" s="20" t="str">
        <f t="shared" si="590"/>
        <v>24-35</v>
      </c>
      <c r="AP2021" s="1">
        <v>2295</v>
      </c>
      <c r="AQ2021" s="1">
        <v>0</v>
      </c>
      <c r="AR2021" s="1">
        <v>0</v>
      </c>
      <c r="AS2021" s="1">
        <v>1</v>
      </c>
      <c r="AT2021" s="1">
        <v>0</v>
      </c>
      <c r="AU2021" s="1">
        <v>0</v>
      </c>
      <c r="AV2021" s="1">
        <v>0</v>
      </c>
      <c r="AW2021" s="1">
        <v>0</v>
      </c>
      <c r="AX2021" s="1">
        <v>1</v>
      </c>
      <c r="AY2021" s="1">
        <v>0</v>
      </c>
      <c r="AZ2021" s="1">
        <v>2333</v>
      </c>
      <c r="BA2021" s="23">
        <v>42554</v>
      </c>
      <c r="BB2021" s="25">
        <f t="shared" si="591"/>
        <v>7</v>
      </c>
      <c r="BC2021" s="25" t="str">
        <f t="shared" si="592"/>
        <v>July</v>
      </c>
      <c r="BD2021" s="25">
        <v>1</v>
      </c>
      <c r="BE2021" t="str">
        <f t="shared" si="593"/>
        <v>1778,90638,High income,496,Low spender,0.00547231845362872,0,0,29,1156,120,915,94,144,96,2525,0.457821782178218,0.0475247524752475,0.362376237623762,0.0372277227722772,0.057029702970297,0.038019801980198,1,3,4,10,18,0.0555555555555556,0.166666666666667,0.222222222222222,0.555555555555556,1,0,0,0,0,1,0,1,29,24-35,2295,0,0,1,0,0,0,0,1,0,2333</v>
      </c>
    </row>
    <row r="2022" spans="1:57" ht="13.2" x14ac:dyDescent="0.25">
      <c r="A2022" s="8">
        <v>1779</v>
      </c>
      <c r="B2022" s="1">
        <v>90638</v>
      </c>
      <c r="C2022" s="8" t="str">
        <f t="shared" si="594"/>
        <v>High income</v>
      </c>
      <c r="D2022" s="31">
        <v>40</v>
      </c>
      <c r="E2022" s="34" t="str">
        <f t="shared" si="595"/>
        <v>Low spender</v>
      </c>
      <c r="F2022" s="10">
        <f t="shared" si="589"/>
        <v>4.4131600432489686E-4</v>
      </c>
      <c r="G2022" s="1">
        <v>0</v>
      </c>
      <c r="H2022" s="1">
        <v>0</v>
      </c>
      <c r="I2022" s="1">
        <v>29</v>
      </c>
      <c r="J2022" s="1">
        <v>1156</v>
      </c>
      <c r="K2022" s="1">
        <v>120</v>
      </c>
      <c r="L2022" s="1">
        <v>915</v>
      </c>
      <c r="M2022" s="1">
        <v>94</v>
      </c>
      <c r="N2022" s="1">
        <v>144</v>
      </c>
      <c r="O2022" s="1">
        <v>96</v>
      </c>
      <c r="P2022" s="8">
        <f t="shared" si="596"/>
        <v>2525</v>
      </c>
      <c r="Q2022" s="10">
        <f t="shared" si="597"/>
        <v>0.45782178217821784</v>
      </c>
      <c r="R2022" s="10">
        <f t="shared" si="598"/>
        <v>4.7524752475247525E-2</v>
      </c>
      <c r="S2022" s="10">
        <f t="shared" si="599"/>
        <v>0.36237623762376237</v>
      </c>
      <c r="T2022" s="10">
        <f t="shared" si="600"/>
        <v>3.7227722772277226E-2</v>
      </c>
      <c r="U2022" s="10">
        <f t="shared" si="601"/>
        <v>5.7029702970297032E-2</v>
      </c>
      <c r="V2022" s="10">
        <f t="shared" si="602"/>
        <v>3.8019801980198019E-2</v>
      </c>
      <c r="W2022" s="1">
        <v>1</v>
      </c>
      <c r="X2022" s="1">
        <v>3</v>
      </c>
      <c r="Y2022" s="1">
        <v>4</v>
      </c>
      <c r="Z2022" s="1">
        <v>10</v>
      </c>
      <c r="AA2022" s="8">
        <f t="shared" si="603"/>
        <v>18</v>
      </c>
      <c r="AB2022" s="10">
        <f t="shared" si="604"/>
        <v>5.5555555555555552E-2</v>
      </c>
      <c r="AC2022" s="10">
        <f t="shared" si="605"/>
        <v>0.16666666666666666</v>
      </c>
      <c r="AD2022" s="10">
        <f t="shared" si="606"/>
        <v>0.22222222222222221</v>
      </c>
      <c r="AE2022" s="10">
        <f t="shared" si="607"/>
        <v>0.55555555555555558</v>
      </c>
      <c r="AF2022" s="1">
        <v>1</v>
      </c>
      <c r="AG2022" s="1">
        <v>0</v>
      </c>
      <c r="AH2022" s="1">
        <v>0</v>
      </c>
      <c r="AI2022" s="1">
        <v>0</v>
      </c>
      <c r="AJ2022" s="1">
        <v>0</v>
      </c>
      <c r="AK2022" s="1">
        <v>1</v>
      </c>
      <c r="AL2022" s="1">
        <v>0</v>
      </c>
      <c r="AM2022" s="1">
        <v>0</v>
      </c>
      <c r="AN2022" s="1">
        <v>29</v>
      </c>
      <c r="AO2022" s="20" t="str">
        <f t="shared" si="590"/>
        <v>24-35</v>
      </c>
      <c r="AP2022" s="1">
        <v>2295</v>
      </c>
      <c r="AQ2022" s="1">
        <v>0</v>
      </c>
      <c r="AR2022" s="1">
        <v>0</v>
      </c>
      <c r="AS2022" s="1">
        <v>1</v>
      </c>
      <c r="AT2022" s="1">
        <v>0</v>
      </c>
      <c r="AU2022" s="1">
        <v>0</v>
      </c>
      <c r="AV2022" s="1">
        <v>0</v>
      </c>
      <c r="AW2022" s="1">
        <v>0</v>
      </c>
      <c r="AX2022" s="1">
        <v>1</v>
      </c>
      <c r="AY2022" s="1">
        <v>0</v>
      </c>
      <c r="AZ2022" s="1">
        <v>2333</v>
      </c>
      <c r="BA2022" s="23">
        <v>42554</v>
      </c>
      <c r="BB2022" s="25">
        <f t="shared" si="591"/>
        <v>7</v>
      </c>
      <c r="BC2022" s="25" t="str">
        <f t="shared" si="592"/>
        <v>July</v>
      </c>
      <c r="BD2022" s="25">
        <v>1</v>
      </c>
      <c r="BE2022" t="str">
        <f t="shared" si="593"/>
        <v>1779,90638,High income,40,Low spender,0.000441316004324897,0,0,29,1156,120,915,94,144,96,2525,0.457821782178218,0.0475247524752475,0.362376237623762,0.0372277227722772,0.057029702970297,0.038019801980198,1,3,4,10,18,0.0555555555555556,0.166666666666667,0.222222222222222,0.555555555555556,1,0,0,0,0,1,0,0,29,24-35,2295,0,0,1,0,0,0,0,1,0,2333</v>
      </c>
    </row>
    <row r="2023" spans="1:57" ht="13.2" x14ac:dyDescent="0.25">
      <c r="C2023" s="8"/>
      <c r="E2023" s="34"/>
      <c r="P2023" s="8"/>
      <c r="Q2023" s="10"/>
      <c r="R2023" s="10"/>
      <c r="S2023" s="10"/>
      <c r="T2023" s="10"/>
      <c r="U2023" s="10"/>
      <c r="V2023" s="10"/>
      <c r="AA2023" s="8"/>
      <c r="AB2023" s="10"/>
      <c r="AC2023" s="10"/>
      <c r="AD2023" s="10"/>
      <c r="AE2023" s="10"/>
    </row>
    <row r="2024" spans="1:57" ht="13.2" x14ac:dyDescent="0.25">
      <c r="C2024" s="8"/>
      <c r="E2024" s="34"/>
      <c r="P2024" s="8"/>
      <c r="Q2024" s="10"/>
      <c r="R2024" s="10"/>
      <c r="S2024" s="10"/>
      <c r="T2024" s="10"/>
      <c r="U2024" s="10"/>
      <c r="V2024" s="10"/>
      <c r="AA2024" s="8"/>
      <c r="AB2024" s="10"/>
      <c r="AC2024" s="10"/>
      <c r="AD2024" s="10"/>
      <c r="AE2024" s="10"/>
    </row>
    <row r="2025" spans="1:57" ht="13.2" x14ac:dyDescent="0.25">
      <c r="C2025" s="8"/>
      <c r="E2025" s="34"/>
      <c r="P2025" s="8"/>
      <c r="Q2025" s="10"/>
      <c r="R2025" s="10"/>
      <c r="S2025" s="10"/>
      <c r="T2025" s="10"/>
      <c r="U2025" s="10"/>
      <c r="V2025" s="10"/>
      <c r="AA2025" s="8"/>
      <c r="AB2025" s="10"/>
      <c r="AC2025" s="10"/>
      <c r="AD2025" s="10"/>
      <c r="AE2025" s="10"/>
    </row>
    <row r="2026" spans="1:57" ht="13.2" x14ac:dyDescent="0.25">
      <c r="C2026" s="8"/>
      <c r="E2026" s="34"/>
      <c r="P2026" s="8"/>
      <c r="Q2026" s="10"/>
      <c r="R2026" s="10"/>
      <c r="S2026" s="10"/>
      <c r="T2026" s="10"/>
      <c r="U2026" s="10"/>
      <c r="V2026" s="10"/>
      <c r="AA2026" s="8"/>
      <c r="AB2026" s="10"/>
      <c r="AC2026" s="10"/>
      <c r="AD2026" s="10"/>
      <c r="AE2026" s="10"/>
    </row>
    <row r="2027" spans="1:57" ht="13.2" x14ac:dyDescent="0.25">
      <c r="C2027" s="8"/>
      <c r="E2027" s="34"/>
      <c r="P2027" s="8"/>
      <c r="Q2027" s="10"/>
      <c r="R2027" s="10"/>
      <c r="S2027" s="10"/>
      <c r="T2027" s="10"/>
      <c r="U2027" s="10"/>
      <c r="V2027" s="10"/>
      <c r="AA2027" s="8"/>
      <c r="AB2027" s="10"/>
      <c r="AC2027" s="10"/>
      <c r="AD2027" s="10"/>
      <c r="AE2027" s="10"/>
    </row>
    <row r="2028" spans="1:57" ht="13.2" x14ac:dyDescent="0.25">
      <c r="C2028" s="8"/>
      <c r="E2028" s="34"/>
      <c r="P2028" s="8"/>
      <c r="Q2028" s="10"/>
      <c r="R2028" s="10"/>
      <c r="S2028" s="10"/>
      <c r="T2028" s="10"/>
      <c r="U2028" s="10"/>
      <c r="V2028" s="10"/>
      <c r="AA2028" s="8"/>
      <c r="AB2028" s="10"/>
      <c r="AC2028" s="10"/>
      <c r="AD2028" s="10"/>
      <c r="AE2028" s="10"/>
    </row>
    <row r="2029" spans="1:57" ht="13.2" x14ac:dyDescent="0.25">
      <c r="C2029" s="8"/>
      <c r="E2029" s="34"/>
      <c r="P2029" s="8"/>
      <c r="Q2029" s="10"/>
      <c r="R2029" s="10"/>
      <c r="S2029" s="10"/>
      <c r="T2029" s="10"/>
      <c r="U2029" s="10"/>
      <c r="V2029" s="10"/>
      <c r="AA2029" s="8"/>
      <c r="AB2029" s="10"/>
      <c r="AC2029" s="10"/>
      <c r="AD2029" s="10"/>
      <c r="AE2029" s="10"/>
    </row>
    <row r="2030" spans="1:57" ht="13.2" x14ac:dyDescent="0.25">
      <c r="C2030" s="8"/>
      <c r="E2030" s="34"/>
      <c r="P2030" s="8"/>
      <c r="Q2030" s="10"/>
      <c r="R2030" s="10"/>
      <c r="S2030" s="10"/>
      <c r="T2030" s="10"/>
      <c r="U2030" s="10"/>
      <c r="V2030" s="10"/>
      <c r="AA2030" s="8"/>
      <c r="AB2030" s="10"/>
      <c r="AC2030" s="10"/>
      <c r="AD2030" s="10"/>
      <c r="AE2030" s="10"/>
    </row>
    <row r="2031" spans="1:57" ht="13.2" x14ac:dyDescent="0.25">
      <c r="C2031" s="8"/>
      <c r="E2031" s="34"/>
      <c r="P2031" s="8"/>
      <c r="Q2031" s="10"/>
      <c r="R2031" s="10"/>
      <c r="S2031" s="10"/>
      <c r="T2031" s="10"/>
      <c r="U2031" s="10"/>
      <c r="V2031" s="10"/>
      <c r="AA2031" s="8"/>
      <c r="AB2031" s="10"/>
      <c r="AC2031" s="10"/>
      <c r="AD2031" s="10"/>
      <c r="AE2031" s="10"/>
    </row>
    <row r="2032" spans="1:57" ht="13.2" x14ac:dyDescent="0.25">
      <c r="C2032" s="8"/>
      <c r="E2032" s="34"/>
      <c r="P2032" s="8"/>
      <c r="Q2032" s="10"/>
      <c r="R2032" s="10"/>
      <c r="S2032" s="10"/>
      <c r="T2032" s="10"/>
      <c r="U2032" s="10"/>
      <c r="V2032" s="10"/>
      <c r="AA2032" s="8"/>
      <c r="AB2032" s="10"/>
      <c r="AC2032" s="10"/>
      <c r="AD2032" s="10"/>
      <c r="AE2032" s="10"/>
    </row>
    <row r="2033" spans="3:31" ht="13.2" x14ac:dyDescent="0.25">
      <c r="C2033" s="8"/>
      <c r="E2033" s="34"/>
      <c r="P2033" s="8"/>
      <c r="Q2033" s="10"/>
      <c r="R2033" s="10"/>
      <c r="S2033" s="10"/>
      <c r="T2033" s="10"/>
      <c r="U2033" s="10"/>
      <c r="V2033" s="10"/>
      <c r="AA2033" s="8"/>
      <c r="AB2033" s="10"/>
      <c r="AC2033" s="10"/>
      <c r="AD2033" s="10"/>
      <c r="AE2033" s="10"/>
    </row>
    <row r="2034" spans="3:31" ht="13.2" x14ac:dyDescent="0.25">
      <c r="C2034" s="8"/>
      <c r="E2034" s="34"/>
      <c r="P2034" s="8"/>
      <c r="Q2034" s="10"/>
      <c r="R2034" s="10"/>
      <c r="S2034" s="10"/>
      <c r="T2034" s="10"/>
      <c r="U2034" s="10"/>
      <c r="V2034" s="10"/>
      <c r="AA2034" s="8"/>
      <c r="AB2034" s="10"/>
      <c r="AC2034" s="10"/>
      <c r="AD2034" s="10"/>
      <c r="AE2034" s="10"/>
    </row>
    <row r="2035" spans="3:31" ht="13.2" x14ac:dyDescent="0.25">
      <c r="C2035" s="8"/>
      <c r="E2035" s="34"/>
      <c r="P2035" s="8"/>
      <c r="Q2035" s="10"/>
      <c r="R2035" s="10"/>
      <c r="S2035" s="10"/>
      <c r="T2035" s="10"/>
      <c r="U2035" s="10"/>
      <c r="V2035" s="10"/>
      <c r="AA2035" s="8"/>
      <c r="AB2035" s="10"/>
      <c r="AC2035" s="10"/>
      <c r="AD2035" s="10"/>
      <c r="AE2035" s="10"/>
    </row>
    <row r="2036" spans="3:31" ht="13.2" x14ac:dyDescent="0.25">
      <c r="C2036" s="8"/>
      <c r="E2036" s="34"/>
      <c r="P2036" s="8"/>
      <c r="Q2036" s="10"/>
      <c r="R2036" s="10"/>
      <c r="S2036" s="10"/>
      <c r="T2036" s="10"/>
      <c r="U2036" s="10"/>
      <c r="V2036" s="10"/>
      <c r="AA2036" s="8"/>
      <c r="AB2036" s="10"/>
      <c r="AC2036" s="10"/>
      <c r="AD2036" s="10"/>
      <c r="AE2036" s="10"/>
    </row>
    <row r="2037" spans="3:31" ht="13.2" x14ac:dyDescent="0.25">
      <c r="C2037" s="8"/>
      <c r="E2037" s="34"/>
      <c r="P2037" s="8"/>
      <c r="Q2037" s="10"/>
      <c r="R2037" s="10"/>
      <c r="S2037" s="10"/>
      <c r="T2037" s="10"/>
      <c r="U2037" s="10"/>
      <c r="V2037" s="10"/>
      <c r="AA2037" s="8"/>
      <c r="AB2037" s="10"/>
      <c r="AC2037" s="10"/>
      <c r="AD2037" s="10"/>
      <c r="AE2037" s="10"/>
    </row>
    <row r="2038" spans="3:31" ht="13.2" x14ac:dyDescent="0.25">
      <c r="C2038" s="8"/>
      <c r="E2038" s="34"/>
      <c r="P2038" s="8"/>
      <c r="Q2038" s="10"/>
      <c r="R2038" s="10"/>
      <c r="S2038" s="10"/>
      <c r="T2038" s="10"/>
      <c r="U2038" s="10"/>
      <c r="V2038" s="10"/>
      <c r="AA2038" s="8"/>
      <c r="AB2038" s="10"/>
      <c r="AC2038" s="10"/>
      <c r="AD2038" s="10"/>
      <c r="AE2038" s="10"/>
    </row>
    <row r="2039" spans="3:31" ht="13.2" x14ac:dyDescent="0.25">
      <c r="C2039" s="8"/>
      <c r="E2039" s="34"/>
      <c r="P2039" s="8"/>
      <c r="Q2039" s="10"/>
      <c r="R2039" s="10"/>
      <c r="S2039" s="10"/>
      <c r="T2039" s="10"/>
      <c r="U2039" s="10"/>
      <c r="V2039" s="10"/>
      <c r="AA2039" s="8"/>
      <c r="AB2039" s="10"/>
      <c r="AC2039" s="10"/>
      <c r="AD2039" s="10"/>
      <c r="AE2039" s="10"/>
    </row>
    <row r="2040" spans="3:31" ht="13.2" x14ac:dyDescent="0.25">
      <c r="C2040" s="8"/>
      <c r="E2040" s="34"/>
      <c r="P2040" s="8"/>
      <c r="Q2040" s="10"/>
      <c r="R2040" s="10"/>
      <c r="S2040" s="10"/>
      <c r="T2040" s="10"/>
      <c r="U2040" s="10"/>
      <c r="V2040" s="10"/>
      <c r="AA2040" s="8"/>
      <c r="AB2040" s="10"/>
      <c r="AC2040" s="10"/>
      <c r="AD2040" s="10"/>
      <c r="AE2040" s="10"/>
    </row>
    <row r="2041" spans="3:31" ht="13.2" x14ac:dyDescent="0.25">
      <c r="C2041" s="8"/>
      <c r="E2041" s="34"/>
      <c r="P2041" s="8"/>
      <c r="Q2041" s="10"/>
      <c r="R2041" s="10"/>
      <c r="S2041" s="10"/>
      <c r="T2041" s="10"/>
      <c r="U2041" s="10"/>
      <c r="V2041" s="10"/>
      <c r="AA2041" s="8"/>
      <c r="AB2041" s="10"/>
      <c r="AC2041" s="10"/>
      <c r="AD2041" s="10"/>
      <c r="AE2041" s="10"/>
    </row>
    <row r="2042" spans="3:31" ht="13.2" x14ac:dyDescent="0.25">
      <c r="C2042" s="8"/>
      <c r="E2042" s="34"/>
      <c r="P2042" s="8"/>
      <c r="Q2042" s="10"/>
      <c r="R2042" s="10"/>
      <c r="S2042" s="10"/>
      <c r="T2042" s="10"/>
      <c r="U2042" s="10"/>
      <c r="V2042" s="10"/>
      <c r="AA2042" s="8"/>
      <c r="AB2042" s="10"/>
      <c r="AC2042" s="10"/>
      <c r="AD2042" s="10"/>
      <c r="AE2042" s="10"/>
    </row>
    <row r="2043" spans="3:31" ht="13.2" x14ac:dyDescent="0.25">
      <c r="C2043" s="8"/>
      <c r="E2043" s="34"/>
      <c r="P2043" s="8"/>
      <c r="Q2043" s="10"/>
      <c r="R2043" s="10"/>
      <c r="S2043" s="10"/>
      <c r="T2043" s="10"/>
      <c r="U2043" s="10"/>
      <c r="V2043" s="10"/>
      <c r="AA2043" s="8"/>
      <c r="AB2043" s="10"/>
      <c r="AC2043" s="10"/>
      <c r="AD2043" s="10"/>
      <c r="AE2043" s="10"/>
    </row>
    <row r="2044" spans="3:31" ht="13.2" x14ac:dyDescent="0.25">
      <c r="C2044" s="8"/>
      <c r="E2044" s="34"/>
      <c r="P2044" s="8"/>
      <c r="Q2044" s="10"/>
      <c r="R2044" s="10"/>
      <c r="S2044" s="10"/>
      <c r="T2044" s="10"/>
      <c r="U2044" s="10"/>
      <c r="V2044" s="10"/>
      <c r="AA2044" s="8"/>
      <c r="AB2044" s="10"/>
      <c r="AC2044" s="10"/>
      <c r="AD2044" s="10"/>
      <c r="AE2044" s="10"/>
    </row>
    <row r="2045" spans="3:31" ht="13.2" x14ac:dyDescent="0.25">
      <c r="C2045" s="8"/>
      <c r="E2045" s="34"/>
      <c r="P2045" s="8"/>
      <c r="Q2045" s="10"/>
      <c r="R2045" s="10"/>
      <c r="S2045" s="10"/>
      <c r="T2045" s="10"/>
      <c r="U2045" s="10"/>
      <c r="V2045" s="10"/>
      <c r="AA2045" s="8"/>
      <c r="AB2045" s="10"/>
      <c r="AC2045" s="10"/>
      <c r="AD2045" s="10"/>
      <c r="AE2045" s="10"/>
    </row>
    <row r="2046" spans="3:31" ht="13.2" x14ac:dyDescent="0.25">
      <c r="C2046" s="8"/>
      <c r="E2046" s="34"/>
      <c r="P2046" s="8"/>
      <c r="Q2046" s="10"/>
      <c r="R2046" s="10"/>
      <c r="S2046" s="10"/>
      <c r="T2046" s="10"/>
      <c r="U2046" s="10"/>
      <c r="V2046" s="10"/>
      <c r="AA2046" s="8"/>
      <c r="AB2046" s="10"/>
      <c r="AC2046" s="10"/>
      <c r="AD2046" s="10"/>
      <c r="AE2046" s="10"/>
    </row>
    <row r="2047" spans="3:31" ht="13.2" x14ac:dyDescent="0.25">
      <c r="C2047" s="8"/>
      <c r="E2047" s="34"/>
      <c r="P2047" s="8"/>
      <c r="Q2047" s="10"/>
      <c r="R2047" s="10"/>
      <c r="S2047" s="10"/>
      <c r="T2047" s="10"/>
      <c r="U2047" s="10"/>
      <c r="V2047" s="10"/>
      <c r="AA2047" s="8"/>
      <c r="AB2047" s="10"/>
      <c r="AC2047" s="10"/>
      <c r="AD2047" s="10"/>
      <c r="AE2047" s="10"/>
    </row>
    <row r="2048" spans="3:31" ht="13.2" x14ac:dyDescent="0.25">
      <c r="C2048" s="8"/>
      <c r="E2048" s="34"/>
      <c r="P2048" s="8"/>
      <c r="Q2048" s="10"/>
      <c r="R2048" s="10"/>
      <c r="S2048" s="10"/>
      <c r="T2048" s="10"/>
      <c r="U2048" s="10"/>
      <c r="V2048" s="10"/>
      <c r="AA2048" s="8"/>
      <c r="AB2048" s="10"/>
      <c r="AC2048" s="10"/>
      <c r="AD2048" s="10"/>
      <c r="AE2048" s="10"/>
    </row>
    <row r="2049" spans="3:31" ht="13.2" x14ac:dyDescent="0.25">
      <c r="C2049" s="8"/>
      <c r="E2049" s="34"/>
      <c r="P2049" s="8"/>
      <c r="Q2049" s="10"/>
      <c r="R2049" s="10"/>
      <c r="S2049" s="10"/>
      <c r="T2049" s="10"/>
      <c r="U2049" s="10"/>
      <c r="V2049" s="10"/>
      <c r="AA2049" s="8"/>
      <c r="AB2049" s="10"/>
      <c r="AC2049" s="10"/>
      <c r="AD2049" s="10"/>
      <c r="AE2049" s="10"/>
    </row>
    <row r="2050" spans="3:31" ht="13.2" x14ac:dyDescent="0.25">
      <c r="C2050" s="8"/>
      <c r="E2050" s="34"/>
      <c r="P2050" s="8"/>
      <c r="Q2050" s="10"/>
      <c r="R2050" s="10"/>
      <c r="S2050" s="10"/>
      <c r="T2050" s="10"/>
      <c r="U2050" s="10"/>
      <c r="V2050" s="10"/>
      <c r="AA2050" s="8"/>
      <c r="AB2050" s="10"/>
      <c r="AC2050" s="10"/>
      <c r="AD2050" s="10"/>
      <c r="AE2050" s="10"/>
    </row>
    <row r="2051" spans="3:31" ht="13.2" x14ac:dyDescent="0.25">
      <c r="C2051" s="8"/>
      <c r="E2051" s="34"/>
      <c r="P2051" s="8"/>
      <c r="Q2051" s="10"/>
      <c r="R2051" s="10"/>
      <c r="S2051" s="10"/>
      <c r="T2051" s="10"/>
      <c r="U2051" s="10"/>
      <c r="V2051" s="10"/>
      <c r="AA2051" s="8"/>
      <c r="AB2051" s="10"/>
      <c r="AC2051" s="10"/>
      <c r="AD2051" s="10"/>
      <c r="AE2051" s="10"/>
    </row>
    <row r="2052" spans="3:31" ht="13.2" x14ac:dyDescent="0.25">
      <c r="C2052" s="8"/>
      <c r="E2052" s="34"/>
      <c r="P2052" s="8"/>
      <c r="Q2052" s="10"/>
      <c r="R2052" s="10"/>
      <c r="S2052" s="10"/>
      <c r="T2052" s="10"/>
      <c r="U2052" s="10"/>
      <c r="V2052" s="10"/>
      <c r="AA2052" s="8"/>
      <c r="AB2052" s="10"/>
      <c r="AC2052" s="10"/>
      <c r="AD2052" s="10"/>
      <c r="AE2052" s="10"/>
    </row>
    <row r="2053" spans="3:31" ht="13.2" x14ac:dyDescent="0.25">
      <c r="C2053" s="8"/>
      <c r="E2053" s="34"/>
      <c r="P2053" s="8"/>
      <c r="Q2053" s="10"/>
      <c r="R2053" s="10"/>
      <c r="S2053" s="10"/>
      <c r="T2053" s="10"/>
      <c r="U2053" s="10"/>
      <c r="V2053" s="10"/>
      <c r="AA2053" s="8"/>
      <c r="AB2053" s="10"/>
      <c r="AC2053" s="10"/>
      <c r="AD2053" s="10"/>
      <c r="AE2053" s="10"/>
    </row>
    <row r="2054" spans="3:31" ht="13.2" x14ac:dyDescent="0.25">
      <c r="C2054" s="8"/>
      <c r="E2054" s="34"/>
      <c r="P2054" s="8"/>
      <c r="Q2054" s="10"/>
      <c r="R2054" s="10"/>
      <c r="S2054" s="10"/>
      <c r="T2054" s="10"/>
      <c r="U2054" s="10"/>
      <c r="V2054" s="10"/>
      <c r="AA2054" s="8"/>
      <c r="AB2054" s="10"/>
      <c r="AC2054" s="10"/>
      <c r="AD2054" s="10"/>
      <c r="AE2054" s="10"/>
    </row>
    <row r="2055" spans="3:31" ht="13.2" x14ac:dyDescent="0.25">
      <c r="C2055" s="8"/>
      <c r="E2055" s="34"/>
      <c r="P2055" s="8"/>
      <c r="Q2055" s="10"/>
      <c r="R2055" s="10"/>
      <c r="S2055" s="10"/>
      <c r="T2055" s="10"/>
      <c r="U2055" s="10"/>
      <c r="V2055" s="10"/>
      <c r="AA2055" s="8"/>
      <c r="AB2055" s="10"/>
      <c r="AC2055" s="10"/>
      <c r="AD2055" s="10"/>
      <c r="AE2055" s="10"/>
    </row>
    <row r="2056" spans="3:31" ht="13.2" x14ac:dyDescent="0.25">
      <c r="C2056" s="8"/>
      <c r="E2056" s="34"/>
      <c r="P2056" s="8"/>
      <c r="Q2056" s="10"/>
      <c r="R2056" s="10"/>
      <c r="S2056" s="10"/>
      <c r="T2056" s="10"/>
      <c r="U2056" s="10"/>
      <c r="V2056" s="10"/>
      <c r="AA2056" s="8"/>
      <c r="AB2056" s="10"/>
      <c r="AC2056" s="10"/>
      <c r="AD2056" s="10"/>
      <c r="AE2056" s="10"/>
    </row>
    <row r="2057" spans="3:31" ht="13.2" x14ac:dyDescent="0.25">
      <c r="C2057" s="8"/>
      <c r="E2057" s="34"/>
      <c r="P2057" s="8"/>
      <c r="Q2057" s="10"/>
      <c r="R2057" s="10"/>
      <c r="S2057" s="10"/>
      <c r="T2057" s="10"/>
      <c r="U2057" s="10"/>
      <c r="V2057" s="10"/>
      <c r="AA2057" s="8"/>
      <c r="AB2057" s="10"/>
      <c r="AC2057" s="10"/>
      <c r="AD2057" s="10"/>
      <c r="AE2057" s="10"/>
    </row>
    <row r="2058" spans="3:31" ht="13.2" x14ac:dyDescent="0.25">
      <c r="C2058" s="8"/>
      <c r="E2058" s="34"/>
      <c r="P2058" s="8"/>
      <c r="Q2058" s="10"/>
      <c r="R2058" s="10"/>
      <c r="S2058" s="10"/>
      <c r="T2058" s="10"/>
      <c r="U2058" s="10"/>
      <c r="V2058" s="10"/>
      <c r="AA2058" s="8"/>
      <c r="AB2058" s="10"/>
      <c r="AC2058" s="10"/>
      <c r="AD2058" s="10"/>
      <c r="AE2058" s="10"/>
    </row>
    <row r="2059" spans="3:31" ht="13.2" x14ac:dyDescent="0.25">
      <c r="C2059" s="8"/>
      <c r="E2059" s="34"/>
      <c r="P2059" s="8"/>
      <c r="Q2059" s="10"/>
      <c r="R2059" s="10"/>
      <c r="S2059" s="10"/>
      <c r="T2059" s="10"/>
      <c r="U2059" s="10"/>
      <c r="V2059" s="10"/>
      <c r="AA2059" s="8"/>
      <c r="AB2059" s="10"/>
      <c r="AC2059" s="10"/>
      <c r="AD2059" s="10"/>
      <c r="AE2059" s="10"/>
    </row>
    <row r="2060" spans="3:31" ht="13.2" x14ac:dyDescent="0.25">
      <c r="C2060" s="8"/>
      <c r="E2060" s="34"/>
      <c r="P2060" s="8"/>
      <c r="Q2060" s="10"/>
      <c r="R2060" s="10"/>
      <c r="S2060" s="10"/>
      <c r="T2060" s="10"/>
      <c r="U2060" s="10"/>
      <c r="V2060" s="10"/>
      <c r="AA2060" s="8"/>
      <c r="AB2060" s="10"/>
      <c r="AC2060" s="10"/>
      <c r="AD2060" s="10"/>
      <c r="AE2060" s="10"/>
    </row>
    <row r="2061" spans="3:31" ht="13.2" x14ac:dyDescent="0.25">
      <c r="C2061" s="8"/>
      <c r="E2061" s="34"/>
      <c r="P2061" s="8"/>
      <c r="Q2061" s="10"/>
      <c r="R2061" s="10"/>
      <c r="S2061" s="10"/>
      <c r="T2061" s="10"/>
      <c r="U2061" s="10"/>
      <c r="V2061" s="10"/>
      <c r="AA2061" s="8"/>
      <c r="AB2061" s="10"/>
      <c r="AC2061" s="10"/>
      <c r="AD2061" s="10"/>
      <c r="AE2061" s="10"/>
    </row>
    <row r="2062" spans="3:31" ht="13.2" x14ac:dyDescent="0.25">
      <c r="C2062" s="8"/>
      <c r="E2062" s="34"/>
      <c r="P2062" s="8"/>
      <c r="Q2062" s="10"/>
      <c r="R2062" s="10"/>
      <c r="S2062" s="10"/>
      <c r="T2062" s="10"/>
      <c r="U2062" s="10"/>
      <c r="V2062" s="10"/>
      <c r="AA2062" s="8"/>
      <c r="AB2062" s="10"/>
      <c r="AC2062" s="10"/>
      <c r="AD2062" s="10"/>
      <c r="AE2062" s="10"/>
    </row>
    <row r="2063" spans="3:31" ht="13.2" x14ac:dyDescent="0.25">
      <c r="C2063" s="8"/>
      <c r="E2063" s="34"/>
      <c r="P2063" s="8"/>
      <c r="Q2063" s="10"/>
      <c r="R2063" s="10"/>
      <c r="S2063" s="10"/>
      <c r="T2063" s="10"/>
      <c r="U2063" s="10"/>
      <c r="V2063" s="10"/>
      <c r="AA2063" s="8"/>
      <c r="AB2063" s="10"/>
      <c r="AC2063" s="10"/>
      <c r="AD2063" s="10"/>
      <c r="AE2063" s="10"/>
    </row>
    <row r="2064" spans="3:31" ht="13.2" x14ac:dyDescent="0.25">
      <c r="C2064" s="8"/>
      <c r="E2064" s="34"/>
      <c r="P2064" s="8"/>
      <c r="Q2064" s="10"/>
      <c r="R2064" s="10"/>
      <c r="S2064" s="10"/>
      <c r="T2064" s="10"/>
      <c r="U2064" s="10"/>
      <c r="V2064" s="10"/>
      <c r="AA2064" s="8"/>
      <c r="AB2064" s="10"/>
      <c r="AC2064" s="10"/>
      <c r="AD2064" s="10"/>
      <c r="AE2064" s="10"/>
    </row>
    <row r="2065" spans="3:31" ht="13.2" x14ac:dyDescent="0.25">
      <c r="C2065" s="8"/>
      <c r="E2065" s="34"/>
      <c r="P2065" s="8"/>
      <c r="Q2065" s="10"/>
      <c r="R2065" s="10"/>
      <c r="S2065" s="10"/>
      <c r="T2065" s="10"/>
      <c r="U2065" s="10"/>
      <c r="V2065" s="10"/>
      <c r="AA2065" s="8"/>
      <c r="AB2065" s="10"/>
      <c r="AC2065" s="10"/>
      <c r="AD2065" s="10"/>
      <c r="AE2065" s="10"/>
    </row>
    <row r="2066" spans="3:31" ht="13.2" x14ac:dyDescent="0.25">
      <c r="C2066" s="8"/>
      <c r="E2066" s="34"/>
      <c r="P2066" s="8"/>
      <c r="Q2066" s="10"/>
      <c r="R2066" s="10"/>
      <c r="S2066" s="10"/>
      <c r="T2066" s="10"/>
      <c r="U2066" s="10"/>
      <c r="V2066" s="10"/>
      <c r="AA2066" s="8"/>
      <c r="AB2066" s="10"/>
      <c r="AC2066" s="10"/>
      <c r="AD2066" s="10"/>
      <c r="AE2066" s="10"/>
    </row>
    <row r="2067" spans="3:31" ht="13.2" x14ac:dyDescent="0.25">
      <c r="C2067" s="8"/>
      <c r="E2067" s="34"/>
      <c r="P2067" s="8"/>
      <c r="Q2067" s="10"/>
      <c r="R2067" s="10"/>
      <c r="S2067" s="10"/>
      <c r="T2067" s="10"/>
      <c r="U2067" s="10"/>
      <c r="V2067" s="10"/>
      <c r="AA2067" s="8"/>
      <c r="AB2067" s="10"/>
      <c r="AC2067" s="10"/>
      <c r="AD2067" s="10"/>
      <c r="AE2067" s="10"/>
    </row>
    <row r="2068" spans="3:31" ht="13.2" x14ac:dyDescent="0.25">
      <c r="C2068" s="8"/>
      <c r="E2068" s="34"/>
      <c r="P2068" s="8"/>
      <c r="Q2068" s="10"/>
      <c r="R2068" s="10"/>
      <c r="S2068" s="10"/>
      <c r="T2068" s="10"/>
      <c r="U2068" s="10"/>
      <c r="V2068" s="10"/>
      <c r="AA2068" s="8"/>
      <c r="AB2068" s="10"/>
      <c r="AC2068" s="10"/>
      <c r="AD2068" s="10"/>
      <c r="AE2068" s="10"/>
    </row>
    <row r="2069" spans="3:31" ht="13.2" x14ac:dyDescent="0.25">
      <c r="C2069" s="8"/>
      <c r="E2069" s="34"/>
      <c r="P2069" s="8"/>
      <c r="Q2069" s="10"/>
      <c r="R2069" s="10"/>
      <c r="S2069" s="10"/>
      <c r="T2069" s="10"/>
      <c r="U2069" s="10"/>
      <c r="V2069" s="10"/>
      <c r="AA2069" s="8"/>
      <c r="AB2069" s="10"/>
      <c r="AC2069" s="10"/>
      <c r="AD2069" s="10"/>
      <c r="AE2069" s="10"/>
    </row>
    <row r="2070" spans="3:31" ht="13.2" x14ac:dyDescent="0.25">
      <c r="C2070" s="8"/>
      <c r="E2070" s="34"/>
      <c r="P2070" s="8"/>
      <c r="Q2070" s="10"/>
      <c r="R2070" s="10"/>
      <c r="S2070" s="10"/>
      <c r="T2070" s="10"/>
      <c r="U2070" s="10"/>
      <c r="V2070" s="10"/>
      <c r="AA2070" s="8"/>
      <c r="AB2070" s="10"/>
      <c r="AC2070" s="10"/>
      <c r="AD2070" s="10"/>
      <c r="AE2070" s="10"/>
    </row>
    <row r="2071" spans="3:31" ht="13.2" x14ac:dyDescent="0.25">
      <c r="C2071" s="8"/>
      <c r="E2071" s="34"/>
      <c r="P2071" s="8"/>
      <c r="Q2071" s="10"/>
      <c r="R2071" s="10"/>
      <c r="S2071" s="10"/>
      <c r="T2071" s="10"/>
      <c r="U2071" s="10"/>
      <c r="V2071" s="10"/>
      <c r="AA2071" s="8"/>
      <c r="AB2071" s="10"/>
      <c r="AC2071" s="10"/>
      <c r="AD2071" s="10"/>
      <c r="AE2071" s="10"/>
    </row>
    <row r="2072" spans="3:31" ht="13.2" x14ac:dyDescent="0.25">
      <c r="C2072" s="8"/>
      <c r="E2072" s="34"/>
      <c r="P2072" s="8"/>
      <c r="Q2072" s="10"/>
      <c r="R2072" s="10"/>
      <c r="S2072" s="10"/>
      <c r="T2072" s="10"/>
      <c r="U2072" s="10"/>
      <c r="V2072" s="10"/>
      <c r="AA2072" s="8"/>
      <c r="AB2072" s="10"/>
      <c r="AC2072" s="10"/>
      <c r="AD2072" s="10"/>
      <c r="AE2072" s="10"/>
    </row>
    <row r="2073" spans="3:31" ht="13.2" x14ac:dyDescent="0.25">
      <c r="C2073" s="8"/>
      <c r="E2073" s="34"/>
      <c r="P2073" s="8"/>
      <c r="Q2073" s="10"/>
      <c r="R2073" s="10"/>
      <c r="S2073" s="10"/>
      <c r="T2073" s="10"/>
      <c r="U2073" s="10"/>
      <c r="V2073" s="10"/>
      <c r="AA2073" s="8"/>
      <c r="AB2073" s="10"/>
      <c r="AC2073" s="10"/>
      <c r="AD2073" s="10"/>
      <c r="AE2073" s="10"/>
    </row>
    <row r="2074" spans="3:31" ht="13.2" x14ac:dyDescent="0.25">
      <c r="C2074" s="8"/>
      <c r="E2074" s="34"/>
      <c r="P2074" s="8"/>
      <c r="Q2074" s="10"/>
      <c r="R2074" s="10"/>
      <c r="S2074" s="10"/>
      <c r="T2074" s="10"/>
      <c r="U2074" s="10"/>
      <c r="V2074" s="10"/>
      <c r="AA2074" s="8"/>
      <c r="AB2074" s="10"/>
      <c r="AC2074" s="10"/>
      <c r="AD2074" s="10"/>
      <c r="AE2074" s="10"/>
    </row>
    <row r="2075" spans="3:31" ht="13.2" x14ac:dyDescent="0.25">
      <c r="C2075" s="8"/>
      <c r="E2075" s="34"/>
      <c r="P2075" s="8"/>
      <c r="Q2075" s="10"/>
      <c r="R2075" s="10"/>
      <c r="S2075" s="10"/>
      <c r="T2075" s="10"/>
      <c r="U2075" s="10"/>
      <c r="V2075" s="10"/>
      <c r="AA2075" s="8"/>
      <c r="AB2075" s="10"/>
      <c r="AC2075" s="10"/>
      <c r="AD2075" s="10"/>
      <c r="AE2075" s="10"/>
    </row>
    <row r="2076" spans="3:31" ht="13.2" x14ac:dyDescent="0.25">
      <c r="C2076" s="8"/>
      <c r="E2076" s="34"/>
      <c r="P2076" s="8"/>
      <c r="Q2076" s="10"/>
      <c r="R2076" s="10"/>
      <c r="S2076" s="10"/>
      <c r="T2076" s="10"/>
      <c r="U2076" s="10"/>
      <c r="V2076" s="10"/>
      <c r="AA2076" s="8"/>
      <c r="AB2076" s="10"/>
      <c r="AC2076" s="10"/>
      <c r="AD2076" s="10"/>
      <c r="AE2076" s="10"/>
    </row>
    <row r="2077" spans="3:31" ht="13.2" x14ac:dyDescent="0.25">
      <c r="C2077" s="8"/>
      <c r="E2077" s="34"/>
      <c r="P2077" s="8"/>
      <c r="Q2077" s="10"/>
      <c r="R2077" s="10"/>
      <c r="S2077" s="10"/>
      <c r="T2077" s="10"/>
      <c r="U2077" s="10"/>
      <c r="V2077" s="10"/>
      <c r="AA2077" s="8"/>
      <c r="AB2077" s="10"/>
      <c r="AC2077" s="10"/>
      <c r="AD2077" s="10"/>
      <c r="AE2077" s="10"/>
    </row>
    <row r="2078" spans="3:31" ht="13.2" x14ac:dyDescent="0.25">
      <c r="C2078" s="8"/>
      <c r="E2078" s="34"/>
      <c r="P2078" s="8"/>
      <c r="Q2078" s="10"/>
      <c r="R2078" s="10"/>
      <c r="S2078" s="10"/>
      <c r="T2078" s="10"/>
      <c r="U2078" s="10"/>
      <c r="V2078" s="10"/>
      <c r="AA2078" s="8"/>
      <c r="AB2078" s="10"/>
      <c r="AC2078" s="10"/>
      <c r="AD2078" s="10"/>
      <c r="AE2078" s="10"/>
    </row>
    <row r="2079" spans="3:31" ht="13.2" x14ac:dyDescent="0.25">
      <c r="C2079" s="8"/>
      <c r="E2079" s="34"/>
      <c r="P2079" s="8"/>
      <c r="Q2079" s="10"/>
      <c r="R2079" s="10"/>
      <c r="S2079" s="10"/>
      <c r="T2079" s="10"/>
      <c r="U2079" s="10"/>
      <c r="V2079" s="10"/>
      <c r="AA2079" s="8"/>
      <c r="AB2079" s="10"/>
      <c r="AC2079" s="10"/>
      <c r="AD2079" s="10"/>
      <c r="AE2079" s="10"/>
    </row>
    <row r="2080" spans="3:31" ht="13.2" x14ac:dyDescent="0.25">
      <c r="C2080" s="8"/>
      <c r="E2080" s="34"/>
      <c r="P2080" s="8"/>
      <c r="Q2080" s="10"/>
      <c r="R2080" s="10"/>
      <c r="S2080" s="10"/>
      <c r="T2080" s="10"/>
      <c r="U2080" s="10"/>
      <c r="V2080" s="10"/>
      <c r="AA2080" s="8"/>
      <c r="AB2080" s="10"/>
      <c r="AC2080" s="10"/>
      <c r="AD2080" s="10"/>
      <c r="AE2080" s="10"/>
    </row>
    <row r="2081" spans="3:31" ht="13.2" x14ac:dyDescent="0.25">
      <c r="C2081" s="8"/>
      <c r="E2081" s="34"/>
      <c r="P2081" s="8"/>
      <c r="Q2081" s="10"/>
      <c r="R2081" s="10"/>
      <c r="S2081" s="10"/>
      <c r="T2081" s="10"/>
      <c r="U2081" s="10"/>
      <c r="V2081" s="10"/>
      <c r="AA2081" s="8"/>
      <c r="AB2081" s="10"/>
      <c r="AC2081" s="10"/>
      <c r="AD2081" s="10"/>
      <c r="AE2081" s="10"/>
    </row>
    <row r="2082" spans="3:31" ht="13.2" x14ac:dyDescent="0.25">
      <c r="C2082" s="8"/>
      <c r="E2082" s="34"/>
      <c r="P2082" s="8"/>
      <c r="Q2082" s="10"/>
      <c r="R2082" s="10"/>
      <c r="S2082" s="10"/>
      <c r="T2082" s="10"/>
      <c r="U2082" s="10"/>
      <c r="V2082" s="10"/>
      <c r="AA2082" s="8"/>
      <c r="AB2082" s="10"/>
      <c r="AC2082" s="10"/>
      <c r="AD2082" s="10"/>
      <c r="AE2082" s="10"/>
    </row>
    <row r="2083" spans="3:31" ht="13.2" x14ac:dyDescent="0.25">
      <c r="C2083" s="8"/>
      <c r="E2083" s="34"/>
      <c r="P2083" s="8"/>
      <c r="Q2083" s="10"/>
      <c r="R2083" s="10"/>
      <c r="S2083" s="10"/>
      <c r="T2083" s="10"/>
      <c r="U2083" s="10"/>
      <c r="V2083" s="10"/>
      <c r="AA2083" s="8"/>
      <c r="AB2083" s="10"/>
      <c r="AC2083" s="10"/>
      <c r="AD2083" s="10"/>
      <c r="AE2083" s="10"/>
    </row>
    <row r="2084" spans="3:31" ht="13.2" x14ac:dyDescent="0.25">
      <c r="C2084" s="8"/>
      <c r="E2084" s="34"/>
      <c r="P2084" s="8"/>
      <c r="Q2084" s="10"/>
      <c r="R2084" s="10"/>
      <c r="S2084" s="10"/>
      <c r="T2084" s="10"/>
      <c r="U2084" s="10"/>
      <c r="V2084" s="10"/>
      <c r="AA2084" s="8"/>
      <c r="AB2084" s="10"/>
      <c r="AC2084" s="10"/>
      <c r="AD2084" s="10"/>
      <c r="AE2084" s="10"/>
    </row>
    <row r="2085" spans="3:31" ht="13.2" x14ac:dyDescent="0.25">
      <c r="C2085" s="8"/>
      <c r="E2085" s="34"/>
      <c r="P2085" s="8"/>
      <c r="Q2085" s="10"/>
      <c r="R2085" s="10"/>
      <c r="S2085" s="10"/>
      <c r="T2085" s="10"/>
      <c r="U2085" s="10"/>
      <c r="V2085" s="10"/>
      <c r="AA2085" s="8"/>
      <c r="AB2085" s="10"/>
      <c r="AC2085" s="10"/>
      <c r="AD2085" s="10"/>
      <c r="AE2085" s="10"/>
    </row>
    <row r="2086" spans="3:31" ht="13.2" x14ac:dyDescent="0.25">
      <c r="C2086" s="8"/>
      <c r="E2086" s="34"/>
      <c r="P2086" s="8"/>
      <c r="Q2086" s="10"/>
      <c r="R2086" s="10"/>
      <c r="S2086" s="10"/>
      <c r="T2086" s="10"/>
      <c r="U2086" s="10"/>
      <c r="V2086" s="10"/>
      <c r="AA2086" s="8"/>
      <c r="AB2086" s="10"/>
      <c r="AC2086" s="10"/>
      <c r="AD2086" s="10"/>
      <c r="AE2086" s="10"/>
    </row>
    <row r="2087" spans="3:31" ht="13.2" x14ac:dyDescent="0.25">
      <c r="C2087" s="8"/>
      <c r="E2087" s="34"/>
      <c r="P2087" s="8"/>
      <c r="Q2087" s="10"/>
      <c r="R2087" s="10"/>
      <c r="S2087" s="10"/>
      <c r="T2087" s="10"/>
      <c r="U2087" s="10"/>
      <c r="V2087" s="10"/>
      <c r="AA2087" s="8"/>
      <c r="AB2087" s="10"/>
      <c r="AC2087" s="10"/>
      <c r="AD2087" s="10"/>
      <c r="AE2087" s="10"/>
    </row>
    <row r="2088" spans="3:31" ht="13.2" x14ac:dyDescent="0.25">
      <c r="C2088" s="8"/>
      <c r="E2088" s="34"/>
      <c r="P2088" s="8"/>
      <c r="Q2088" s="10"/>
      <c r="R2088" s="10"/>
      <c r="S2088" s="10"/>
      <c r="T2088" s="10"/>
      <c r="U2088" s="10"/>
      <c r="V2088" s="10"/>
      <c r="AA2088" s="8"/>
      <c r="AB2088" s="10"/>
      <c r="AC2088" s="10"/>
      <c r="AD2088" s="10"/>
      <c r="AE2088" s="10"/>
    </row>
    <row r="2089" spans="3:31" ht="13.2" x14ac:dyDescent="0.25">
      <c r="C2089" s="8"/>
      <c r="E2089" s="34"/>
      <c r="P2089" s="8"/>
      <c r="Q2089" s="10"/>
      <c r="R2089" s="10"/>
      <c r="S2089" s="10"/>
      <c r="T2089" s="10"/>
      <c r="U2089" s="10"/>
      <c r="V2089" s="10"/>
      <c r="AA2089" s="8"/>
      <c r="AB2089" s="10"/>
      <c r="AC2089" s="10"/>
      <c r="AD2089" s="10"/>
      <c r="AE2089" s="10"/>
    </row>
    <row r="2090" spans="3:31" ht="13.2" x14ac:dyDescent="0.25">
      <c r="C2090" s="8"/>
      <c r="E2090" s="34"/>
      <c r="P2090" s="8"/>
      <c r="Q2090" s="10"/>
      <c r="R2090" s="10"/>
      <c r="S2090" s="10"/>
      <c r="T2090" s="10"/>
      <c r="U2090" s="10"/>
      <c r="V2090" s="10"/>
      <c r="AA2090" s="8"/>
      <c r="AB2090" s="10"/>
      <c r="AC2090" s="10"/>
      <c r="AD2090" s="10"/>
      <c r="AE2090" s="10"/>
    </row>
    <row r="2091" spans="3:31" ht="13.2" x14ac:dyDescent="0.25">
      <c r="C2091" s="8"/>
      <c r="E2091" s="34"/>
      <c r="P2091" s="8"/>
      <c r="Q2091" s="10"/>
      <c r="R2091" s="10"/>
      <c r="S2091" s="10"/>
      <c r="T2091" s="10"/>
      <c r="U2091" s="10"/>
      <c r="V2091" s="10"/>
      <c r="AA2091" s="8"/>
      <c r="AB2091" s="10"/>
      <c r="AC2091" s="10"/>
      <c r="AD2091" s="10"/>
      <c r="AE2091" s="10"/>
    </row>
    <row r="2092" spans="3:31" ht="13.2" x14ac:dyDescent="0.25">
      <c r="C2092" s="8"/>
      <c r="E2092" s="34"/>
      <c r="P2092" s="8"/>
      <c r="Q2092" s="10"/>
      <c r="R2092" s="10"/>
      <c r="S2092" s="10"/>
      <c r="T2092" s="10"/>
      <c r="U2092" s="10"/>
      <c r="V2092" s="10"/>
      <c r="AA2092" s="8"/>
      <c r="AB2092" s="10"/>
      <c r="AC2092" s="10"/>
      <c r="AD2092" s="10"/>
      <c r="AE2092" s="10"/>
    </row>
    <row r="2093" spans="3:31" ht="13.2" x14ac:dyDescent="0.25">
      <c r="C2093" s="8"/>
      <c r="E2093" s="34"/>
      <c r="P2093" s="8"/>
      <c r="Q2093" s="10"/>
      <c r="R2093" s="10"/>
      <c r="S2093" s="10"/>
      <c r="T2093" s="10"/>
      <c r="U2093" s="10"/>
      <c r="V2093" s="10"/>
      <c r="AA2093" s="8"/>
      <c r="AB2093" s="10"/>
      <c r="AC2093" s="10"/>
      <c r="AD2093" s="10"/>
      <c r="AE2093" s="10"/>
    </row>
    <row r="2094" spans="3:31" ht="13.2" x14ac:dyDescent="0.25">
      <c r="C2094" s="8"/>
      <c r="E2094" s="34"/>
      <c r="P2094" s="8"/>
      <c r="Q2094" s="10"/>
      <c r="R2094" s="10"/>
      <c r="S2094" s="10"/>
      <c r="T2094" s="10"/>
      <c r="U2094" s="10"/>
      <c r="V2094" s="10"/>
      <c r="AA2094" s="8"/>
      <c r="AB2094" s="10"/>
      <c r="AC2094" s="10"/>
      <c r="AD2094" s="10"/>
      <c r="AE2094" s="10"/>
    </row>
    <row r="2095" spans="3:31" ht="13.2" x14ac:dyDescent="0.25">
      <c r="C2095" s="8"/>
      <c r="E2095" s="34"/>
      <c r="P2095" s="8"/>
      <c r="Q2095" s="10"/>
      <c r="R2095" s="10"/>
      <c r="S2095" s="10"/>
      <c r="T2095" s="10"/>
      <c r="U2095" s="10"/>
      <c r="V2095" s="10"/>
      <c r="AA2095" s="8"/>
      <c r="AB2095" s="10"/>
      <c r="AC2095" s="10"/>
      <c r="AD2095" s="10"/>
      <c r="AE2095" s="10"/>
    </row>
    <row r="2096" spans="3:31" ht="13.2" x14ac:dyDescent="0.25">
      <c r="C2096" s="8"/>
      <c r="E2096" s="34"/>
      <c r="P2096" s="8"/>
      <c r="Q2096" s="10"/>
      <c r="R2096" s="10"/>
      <c r="S2096" s="10"/>
      <c r="T2096" s="10"/>
      <c r="U2096" s="10"/>
      <c r="V2096" s="10"/>
      <c r="AA2096" s="8"/>
      <c r="AB2096" s="10"/>
      <c r="AC2096" s="10"/>
      <c r="AD2096" s="10"/>
      <c r="AE2096" s="10"/>
    </row>
    <row r="2097" spans="3:31" ht="13.2" x14ac:dyDescent="0.25">
      <c r="C2097" s="8"/>
      <c r="E2097" s="34"/>
      <c r="P2097" s="8"/>
      <c r="Q2097" s="10"/>
      <c r="R2097" s="10"/>
      <c r="S2097" s="10"/>
      <c r="T2097" s="10"/>
      <c r="U2097" s="10"/>
      <c r="V2097" s="10"/>
      <c r="AA2097" s="8"/>
      <c r="AB2097" s="10"/>
      <c r="AC2097" s="10"/>
      <c r="AD2097" s="10"/>
      <c r="AE2097" s="10"/>
    </row>
    <row r="2098" spans="3:31" ht="13.2" x14ac:dyDescent="0.25">
      <c r="C2098" s="8"/>
      <c r="E2098" s="34"/>
      <c r="P2098" s="8"/>
      <c r="Q2098" s="10"/>
      <c r="R2098" s="10"/>
      <c r="S2098" s="10"/>
      <c r="T2098" s="10"/>
      <c r="U2098" s="10"/>
      <c r="V2098" s="10"/>
      <c r="AA2098" s="8"/>
      <c r="AB2098" s="10"/>
      <c r="AC2098" s="10"/>
      <c r="AD2098" s="10"/>
      <c r="AE2098" s="10"/>
    </row>
    <row r="2099" spans="3:31" ht="13.2" x14ac:dyDescent="0.25">
      <c r="C2099" s="8"/>
      <c r="E2099" s="34"/>
      <c r="P2099" s="8"/>
      <c r="Q2099" s="10"/>
      <c r="R2099" s="10"/>
      <c r="S2099" s="10"/>
      <c r="T2099" s="10"/>
      <c r="U2099" s="10"/>
      <c r="V2099" s="10"/>
      <c r="AA2099" s="8"/>
      <c r="AB2099" s="10"/>
      <c r="AC2099" s="10"/>
      <c r="AD2099" s="10"/>
      <c r="AE2099" s="10"/>
    </row>
    <row r="2100" spans="3:31" ht="13.2" x14ac:dyDescent="0.25">
      <c r="C2100" s="8"/>
      <c r="E2100" s="34"/>
      <c r="P2100" s="8"/>
      <c r="Q2100" s="10"/>
      <c r="R2100" s="10"/>
      <c r="S2100" s="10"/>
      <c r="T2100" s="10"/>
      <c r="U2100" s="10"/>
      <c r="V2100" s="10"/>
      <c r="AA2100" s="8"/>
      <c r="AB2100" s="10"/>
      <c r="AC2100" s="10"/>
      <c r="AD2100" s="10"/>
      <c r="AE2100" s="10"/>
    </row>
    <row r="2101" spans="3:31" ht="13.2" x14ac:dyDescent="0.25">
      <c r="C2101" s="8"/>
      <c r="E2101" s="34"/>
      <c r="P2101" s="8"/>
      <c r="Q2101" s="10"/>
      <c r="R2101" s="10"/>
      <c r="S2101" s="10"/>
      <c r="T2101" s="10"/>
      <c r="U2101" s="10"/>
      <c r="V2101" s="10"/>
      <c r="AA2101" s="8"/>
      <c r="AB2101" s="10"/>
      <c r="AC2101" s="10"/>
      <c r="AD2101" s="10"/>
      <c r="AE2101" s="10"/>
    </row>
    <row r="2102" spans="3:31" ht="13.2" x14ac:dyDescent="0.25">
      <c r="C2102" s="8"/>
      <c r="E2102" s="34"/>
      <c r="P2102" s="8"/>
      <c r="Q2102" s="10"/>
      <c r="R2102" s="10"/>
      <c r="S2102" s="10"/>
      <c r="T2102" s="10"/>
      <c r="U2102" s="10"/>
      <c r="V2102" s="10"/>
      <c r="AA2102" s="8"/>
      <c r="AB2102" s="10"/>
      <c r="AC2102" s="10"/>
      <c r="AD2102" s="10"/>
      <c r="AE2102" s="10"/>
    </row>
    <row r="2103" spans="3:31" ht="13.2" x14ac:dyDescent="0.25">
      <c r="C2103" s="8"/>
      <c r="E2103" s="34"/>
      <c r="P2103" s="8"/>
      <c r="Q2103" s="10"/>
      <c r="R2103" s="10"/>
      <c r="S2103" s="10"/>
      <c r="T2103" s="10"/>
      <c r="U2103" s="10"/>
      <c r="V2103" s="10"/>
      <c r="AA2103" s="8"/>
      <c r="AB2103" s="10"/>
      <c r="AC2103" s="10"/>
      <c r="AD2103" s="10"/>
      <c r="AE2103" s="10"/>
    </row>
    <row r="2104" spans="3:31" ht="13.2" x14ac:dyDescent="0.25">
      <c r="C2104" s="8"/>
      <c r="E2104" s="34"/>
      <c r="P2104" s="8"/>
      <c r="Q2104" s="10"/>
      <c r="R2104" s="10"/>
      <c r="S2104" s="10"/>
      <c r="T2104" s="10"/>
      <c r="U2104" s="10"/>
      <c r="V2104" s="10"/>
      <c r="AA2104" s="8"/>
      <c r="AB2104" s="10"/>
      <c r="AC2104" s="10"/>
      <c r="AD2104" s="10"/>
      <c r="AE2104" s="10"/>
    </row>
    <row r="2105" spans="3:31" ht="13.2" x14ac:dyDescent="0.25">
      <c r="C2105" s="8"/>
      <c r="E2105" s="34"/>
      <c r="P2105" s="8"/>
      <c r="Q2105" s="10"/>
      <c r="R2105" s="10"/>
      <c r="S2105" s="10"/>
      <c r="T2105" s="10"/>
      <c r="U2105" s="10"/>
      <c r="V2105" s="10"/>
      <c r="AA2105" s="8"/>
      <c r="AB2105" s="10"/>
      <c r="AC2105" s="10"/>
      <c r="AD2105" s="10"/>
      <c r="AE2105" s="10"/>
    </row>
    <row r="2106" spans="3:31" ht="13.2" x14ac:dyDescent="0.25">
      <c r="C2106" s="8"/>
      <c r="E2106" s="34"/>
      <c r="P2106" s="8"/>
      <c r="Q2106" s="10"/>
      <c r="R2106" s="10"/>
      <c r="S2106" s="10"/>
      <c r="T2106" s="10"/>
      <c r="U2106" s="10"/>
      <c r="V2106" s="10"/>
      <c r="AA2106" s="8"/>
      <c r="AB2106" s="10"/>
      <c r="AC2106" s="10"/>
      <c r="AD2106" s="10"/>
      <c r="AE2106" s="10"/>
    </row>
    <row r="2107" spans="3:31" ht="13.2" x14ac:dyDescent="0.25">
      <c r="C2107" s="8"/>
      <c r="E2107" s="34"/>
      <c r="P2107" s="8"/>
      <c r="Q2107" s="10"/>
      <c r="R2107" s="10"/>
      <c r="S2107" s="10"/>
      <c r="T2107" s="10"/>
      <c r="U2107" s="10"/>
      <c r="V2107" s="10"/>
      <c r="AA2107" s="8"/>
      <c r="AB2107" s="10"/>
      <c r="AC2107" s="10"/>
      <c r="AD2107" s="10"/>
      <c r="AE2107" s="10"/>
    </row>
    <row r="2108" spans="3:31" ht="13.2" x14ac:dyDescent="0.25">
      <c r="C2108" s="8"/>
      <c r="E2108" s="34"/>
      <c r="P2108" s="8"/>
      <c r="Q2108" s="10"/>
      <c r="R2108" s="10"/>
      <c r="S2108" s="10"/>
      <c r="T2108" s="10"/>
      <c r="U2108" s="10"/>
      <c r="V2108" s="10"/>
      <c r="AA2108" s="8"/>
      <c r="AB2108" s="10"/>
      <c r="AC2108" s="10"/>
      <c r="AD2108" s="10"/>
      <c r="AE2108" s="10"/>
    </row>
    <row r="2109" spans="3:31" ht="13.2" x14ac:dyDescent="0.25">
      <c r="C2109" s="8"/>
      <c r="E2109" s="34"/>
      <c r="P2109" s="8"/>
      <c r="Q2109" s="10"/>
      <c r="R2109" s="10"/>
      <c r="S2109" s="10"/>
      <c r="T2109" s="10"/>
      <c r="U2109" s="10"/>
      <c r="V2109" s="10"/>
      <c r="AA2109" s="8"/>
      <c r="AB2109" s="10"/>
      <c r="AC2109" s="10"/>
      <c r="AD2109" s="10"/>
      <c r="AE2109" s="10"/>
    </row>
    <row r="2110" spans="3:31" ht="13.2" x14ac:dyDescent="0.25">
      <c r="C2110" s="8"/>
      <c r="E2110" s="34"/>
      <c r="P2110" s="8"/>
      <c r="Q2110" s="10"/>
      <c r="R2110" s="10"/>
      <c r="S2110" s="10"/>
      <c r="T2110" s="10"/>
      <c r="U2110" s="10"/>
      <c r="V2110" s="10"/>
      <c r="AA2110" s="8"/>
      <c r="AB2110" s="10"/>
      <c r="AC2110" s="10"/>
      <c r="AD2110" s="10"/>
      <c r="AE2110" s="10"/>
    </row>
    <row r="2111" spans="3:31" ht="13.2" x14ac:dyDescent="0.25">
      <c r="C2111" s="8"/>
      <c r="E2111" s="34"/>
      <c r="P2111" s="8"/>
      <c r="Q2111" s="10"/>
      <c r="R2111" s="10"/>
      <c r="S2111" s="10"/>
      <c r="T2111" s="10"/>
      <c r="U2111" s="10"/>
      <c r="V2111" s="10"/>
      <c r="AA2111" s="8"/>
      <c r="AB2111" s="10"/>
      <c r="AC2111" s="10"/>
      <c r="AD2111" s="10"/>
      <c r="AE2111" s="10"/>
    </row>
    <row r="2112" spans="3:31" ht="13.2" x14ac:dyDescent="0.25">
      <c r="C2112" s="8"/>
      <c r="E2112" s="34"/>
      <c r="P2112" s="8"/>
      <c r="Q2112" s="10"/>
      <c r="R2112" s="10"/>
      <c r="S2112" s="10"/>
      <c r="T2112" s="10"/>
      <c r="U2112" s="10"/>
      <c r="V2112" s="10"/>
      <c r="AA2112" s="8"/>
      <c r="AB2112" s="10"/>
      <c r="AC2112" s="10"/>
      <c r="AD2112" s="10"/>
      <c r="AE2112" s="10"/>
    </row>
    <row r="2113" spans="3:31" ht="13.2" x14ac:dyDescent="0.25">
      <c r="C2113" s="8"/>
      <c r="E2113" s="34"/>
      <c r="P2113" s="8"/>
      <c r="Q2113" s="10"/>
      <c r="R2113" s="10"/>
      <c r="S2113" s="10"/>
      <c r="T2113" s="10"/>
      <c r="U2113" s="10"/>
      <c r="V2113" s="10"/>
      <c r="AA2113" s="8"/>
      <c r="AB2113" s="10"/>
      <c r="AC2113" s="10"/>
      <c r="AD2113" s="10"/>
      <c r="AE2113" s="10"/>
    </row>
    <row r="2114" spans="3:31" ht="13.2" x14ac:dyDescent="0.25">
      <c r="C2114" s="8"/>
      <c r="E2114" s="34"/>
      <c r="P2114" s="8"/>
      <c r="Q2114" s="10"/>
      <c r="R2114" s="10"/>
      <c r="S2114" s="10"/>
      <c r="T2114" s="10"/>
      <c r="U2114" s="10"/>
      <c r="V2114" s="10"/>
      <c r="AA2114" s="8"/>
      <c r="AB2114" s="10"/>
      <c r="AC2114" s="10"/>
      <c r="AD2114" s="10"/>
      <c r="AE2114" s="10"/>
    </row>
    <row r="2115" spans="3:31" ht="13.2" x14ac:dyDescent="0.25">
      <c r="C2115" s="8"/>
      <c r="E2115" s="34"/>
      <c r="P2115" s="8"/>
      <c r="Q2115" s="10"/>
      <c r="R2115" s="10"/>
      <c r="S2115" s="10"/>
      <c r="T2115" s="10"/>
      <c r="U2115" s="10"/>
      <c r="V2115" s="10"/>
      <c r="AA2115" s="8"/>
      <c r="AB2115" s="10"/>
      <c r="AC2115" s="10"/>
      <c r="AD2115" s="10"/>
      <c r="AE2115" s="10"/>
    </row>
    <row r="2116" spans="3:31" ht="13.2" x14ac:dyDescent="0.25">
      <c r="C2116" s="8"/>
      <c r="E2116" s="34"/>
      <c r="P2116" s="8"/>
      <c r="Q2116" s="10"/>
      <c r="R2116" s="10"/>
      <c r="S2116" s="10"/>
      <c r="T2116" s="10"/>
      <c r="U2116" s="10"/>
      <c r="V2116" s="10"/>
      <c r="AA2116" s="8"/>
      <c r="AB2116" s="10"/>
      <c r="AC2116" s="10"/>
      <c r="AD2116" s="10"/>
      <c r="AE2116" s="10"/>
    </row>
    <row r="2117" spans="3:31" ht="13.2" x14ac:dyDescent="0.25">
      <c r="C2117" s="8"/>
      <c r="E2117" s="34"/>
      <c r="P2117" s="8"/>
      <c r="Q2117" s="10"/>
      <c r="R2117" s="10"/>
      <c r="S2117" s="10"/>
      <c r="T2117" s="10"/>
      <c r="U2117" s="10"/>
      <c r="V2117" s="10"/>
      <c r="AA2117" s="8"/>
      <c r="AB2117" s="10"/>
      <c r="AC2117" s="10"/>
      <c r="AD2117" s="10"/>
      <c r="AE2117" s="10"/>
    </row>
    <row r="2118" spans="3:31" ht="13.2" x14ac:dyDescent="0.25">
      <c r="C2118" s="8"/>
      <c r="E2118" s="34"/>
      <c r="P2118" s="8"/>
      <c r="Q2118" s="10"/>
      <c r="R2118" s="10"/>
      <c r="S2118" s="10"/>
      <c r="T2118" s="10"/>
      <c r="U2118" s="10"/>
      <c r="V2118" s="10"/>
      <c r="AA2118" s="8"/>
      <c r="AB2118" s="10"/>
      <c r="AC2118" s="10"/>
      <c r="AD2118" s="10"/>
      <c r="AE2118" s="10"/>
    </row>
    <row r="2119" spans="3:31" ht="13.2" x14ac:dyDescent="0.25">
      <c r="C2119" s="8"/>
      <c r="E2119" s="34"/>
      <c r="P2119" s="8"/>
      <c r="Q2119" s="10"/>
      <c r="R2119" s="10"/>
      <c r="S2119" s="10"/>
      <c r="T2119" s="10"/>
      <c r="U2119" s="10"/>
      <c r="V2119" s="10"/>
      <c r="AA2119" s="8"/>
      <c r="AB2119" s="10"/>
      <c r="AC2119" s="10"/>
      <c r="AD2119" s="10"/>
      <c r="AE2119" s="10"/>
    </row>
    <row r="2120" spans="3:31" ht="13.2" x14ac:dyDescent="0.25">
      <c r="C2120" s="8"/>
      <c r="E2120" s="34"/>
      <c r="P2120" s="8"/>
      <c r="Q2120" s="10"/>
      <c r="R2120" s="10"/>
      <c r="S2120" s="10"/>
      <c r="T2120" s="10"/>
      <c r="U2120" s="10"/>
      <c r="V2120" s="10"/>
      <c r="AA2120" s="8"/>
      <c r="AB2120" s="10"/>
      <c r="AC2120" s="10"/>
      <c r="AD2120" s="10"/>
      <c r="AE2120" s="10"/>
    </row>
    <row r="2121" spans="3:31" ht="13.2" x14ac:dyDescent="0.25">
      <c r="C2121" s="8"/>
      <c r="E2121" s="34"/>
      <c r="P2121" s="8"/>
      <c r="Q2121" s="10"/>
      <c r="R2121" s="10"/>
      <c r="S2121" s="10"/>
      <c r="T2121" s="10"/>
      <c r="U2121" s="10"/>
      <c r="V2121" s="10"/>
      <c r="AA2121" s="8"/>
      <c r="AB2121" s="10"/>
      <c r="AC2121" s="10"/>
      <c r="AD2121" s="10"/>
      <c r="AE2121" s="10"/>
    </row>
    <row r="2122" spans="3:31" ht="13.2" x14ac:dyDescent="0.25">
      <c r="C2122" s="8"/>
      <c r="E2122" s="34"/>
      <c r="P2122" s="8"/>
      <c r="Q2122" s="10"/>
      <c r="R2122" s="10"/>
      <c r="S2122" s="10"/>
      <c r="T2122" s="10"/>
      <c r="U2122" s="10"/>
      <c r="V2122" s="10"/>
      <c r="AA2122" s="8"/>
      <c r="AB2122" s="10"/>
      <c r="AC2122" s="10"/>
      <c r="AD2122" s="10"/>
      <c r="AE2122" s="10"/>
    </row>
    <row r="2123" spans="3:31" ht="13.2" x14ac:dyDescent="0.25">
      <c r="C2123" s="8"/>
      <c r="E2123" s="34"/>
      <c r="P2123" s="8"/>
      <c r="Q2123" s="10"/>
      <c r="R2123" s="10"/>
      <c r="S2123" s="10"/>
      <c r="T2123" s="10"/>
      <c r="U2123" s="10"/>
      <c r="V2123" s="10"/>
      <c r="AA2123" s="8"/>
      <c r="AB2123" s="10"/>
      <c r="AC2123" s="10"/>
      <c r="AD2123" s="10"/>
      <c r="AE2123" s="10"/>
    </row>
    <row r="2124" spans="3:31" ht="13.2" x14ac:dyDescent="0.25">
      <c r="C2124" s="8"/>
      <c r="E2124" s="34"/>
      <c r="P2124" s="8"/>
      <c r="Q2124" s="10"/>
      <c r="R2124" s="10"/>
      <c r="S2124" s="10"/>
      <c r="T2124" s="10"/>
      <c r="U2124" s="10"/>
      <c r="V2124" s="10"/>
      <c r="AA2124" s="8"/>
      <c r="AB2124" s="10"/>
      <c r="AC2124" s="10"/>
      <c r="AD2124" s="10"/>
      <c r="AE2124" s="10"/>
    </row>
    <row r="2125" spans="3:31" ht="13.2" x14ac:dyDescent="0.25">
      <c r="C2125" s="8"/>
      <c r="E2125" s="34"/>
      <c r="P2125" s="8"/>
      <c r="Q2125" s="10"/>
      <c r="R2125" s="10"/>
      <c r="S2125" s="10"/>
      <c r="T2125" s="10"/>
      <c r="U2125" s="10"/>
      <c r="V2125" s="10"/>
      <c r="AA2125" s="8"/>
      <c r="AB2125" s="10"/>
      <c r="AC2125" s="10"/>
      <c r="AD2125" s="10"/>
      <c r="AE2125" s="10"/>
    </row>
    <row r="2126" spans="3:31" ht="13.2" x14ac:dyDescent="0.25">
      <c r="C2126" s="8"/>
      <c r="E2126" s="34"/>
      <c r="P2126" s="8"/>
      <c r="Q2126" s="10"/>
      <c r="R2126" s="10"/>
      <c r="S2126" s="10"/>
      <c r="T2126" s="10"/>
      <c r="U2126" s="10"/>
      <c r="V2126" s="10"/>
      <c r="AA2126" s="8"/>
      <c r="AB2126" s="10"/>
      <c r="AC2126" s="10"/>
      <c r="AD2126" s="10"/>
      <c r="AE2126" s="10"/>
    </row>
    <row r="2127" spans="3:31" ht="13.2" x14ac:dyDescent="0.25">
      <c r="C2127" s="8"/>
      <c r="E2127" s="34"/>
      <c r="P2127" s="8"/>
      <c r="Q2127" s="10"/>
      <c r="R2127" s="10"/>
      <c r="S2127" s="10"/>
      <c r="T2127" s="10"/>
      <c r="U2127" s="10"/>
      <c r="V2127" s="10"/>
      <c r="AA2127" s="8"/>
      <c r="AB2127" s="10"/>
      <c r="AC2127" s="10"/>
      <c r="AD2127" s="10"/>
      <c r="AE2127" s="10"/>
    </row>
    <row r="2128" spans="3:31" ht="13.2" x14ac:dyDescent="0.25">
      <c r="C2128" s="8"/>
      <c r="E2128" s="34"/>
      <c r="P2128" s="8"/>
      <c r="Q2128" s="10"/>
      <c r="R2128" s="10"/>
      <c r="S2128" s="10"/>
      <c r="T2128" s="10"/>
      <c r="U2128" s="10"/>
      <c r="V2128" s="10"/>
      <c r="AA2128" s="8"/>
      <c r="AB2128" s="10"/>
      <c r="AC2128" s="10"/>
      <c r="AD2128" s="10"/>
      <c r="AE2128" s="10"/>
    </row>
    <row r="2129" spans="3:31" ht="13.2" x14ac:dyDescent="0.25">
      <c r="C2129" s="8"/>
      <c r="E2129" s="34"/>
      <c r="P2129" s="8"/>
      <c r="Q2129" s="10"/>
      <c r="R2129" s="10"/>
      <c r="S2129" s="10"/>
      <c r="T2129" s="10"/>
      <c r="U2129" s="10"/>
      <c r="V2129" s="10"/>
      <c r="AA2129" s="8"/>
      <c r="AB2129" s="10"/>
      <c r="AC2129" s="10"/>
      <c r="AD2129" s="10"/>
      <c r="AE2129" s="10"/>
    </row>
    <row r="2130" spans="3:31" ht="13.2" x14ac:dyDescent="0.25">
      <c r="C2130" s="8"/>
      <c r="E2130" s="34"/>
      <c r="P2130" s="8"/>
      <c r="Q2130" s="10"/>
      <c r="R2130" s="10"/>
      <c r="S2130" s="10"/>
      <c r="T2130" s="10"/>
      <c r="U2130" s="10"/>
      <c r="V2130" s="10"/>
      <c r="AA2130" s="8"/>
      <c r="AB2130" s="10"/>
      <c r="AC2130" s="10"/>
      <c r="AD2130" s="10"/>
      <c r="AE2130" s="10"/>
    </row>
    <row r="2131" spans="3:31" ht="13.2" x14ac:dyDescent="0.25">
      <c r="C2131" s="8"/>
      <c r="E2131" s="34"/>
      <c r="P2131" s="8"/>
      <c r="Q2131" s="10"/>
      <c r="R2131" s="10"/>
      <c r="S2131" s="10"/>
      <c r="T2131" s="10"/>
      <c r="U2131" s="10"/>
      <c r="V2131" s="10"/>
      <c r="AA2131" s="8"/>
      <c r="AB2131" s="10"/>
      <c r="AC2131" s="10"/>
      <c r="AD2131" s="10"/>
      <c r="AE2131" s="10"/>
    </row>
    <row r="2132" spans="3:31" ht="13.2" x14ac:dyDescent="0.25">
      <c r="C2132" s="8"/>
      <c r="E2132" s="34"/>
      <c r="P2132" s="8"/>
      <c r="Q2132" s="10"/>
      <c r="R2132" s="10"/>
      <c r="S2132" s="10"/>
      <c r="T2132" s="10"/>
      <c r="U2132" s="10"/>
      <c r="V2132" s="10"/>
      <c r="AA2132" s="8"/>
      <c r="AB2132" s="10"/>
      <c r="AC2132" s="10"/>
      <c r="AD2132" s="10"/>
      <c r="AE2132" s="10"/>
    </row>
    <row r="2133" spans="3:31" ht="13.2" x14ac:dyDescent="0.25">
      <c r="C2133" s="8"/>
      <c r="E2133" s="34"/>
      <c r="P2133" s="8"/>
      <c r="Q2133" s="10"/>
      <c r="R2133" s="10"/>
      <c r="S2133" s="10"/>
      <c r="T2133" s="10"/>
      <c r="U2133" s="10"/>
      <c r="V2133" s="10"/>
      <c r="AA2133" s="8"/>
      <c r="AB2133" s="10"/>
      <c r="AC2133" s="10"/>
      <c r="AD2133" s="10"/>
      <c r="AE2133" s="10"/>
    </row>
    <row r="2134" spans="3:31" ht="13.2" x14ac:dyDescent="0.25">
      <c r="C2134" s="8"/>
      <c r="E2134" s="34"/>
      <c r="P2134" s="8"/>
      <c r="Q2134" s="10"/>
      <c r="R2134" s="10"/>
      <c r="S2134" s="10"/>
      <c r="T2134" s="10"/>
      <c r="U2134" s="10"/>
      <c r="V2134" s="10"/>
      <c r="AA2134" s="8"/>
      <c r="AB2134" s="10"/>
      <c r="AC2134" s="10"/>
      <c r="AD2134" s="10"/>
      <c r="AE2134" s="10"/>
    </row>
    <row r="2135" spans="3:31" ht="13.2" x14ac:dyDescent="0.25">
      <c r="C2135" s="8"/>
      <c r="E2135" s="34"/>
      <c r="P2135" s="8"/>
      <c r="Q2135" s="10"/>
      <c r="R2135" s="10"/>
      <c r="S2135" s="10"/>
      <c r="T2135" s="10"/>
      <c r="U2135" s="10"/>
      <c r="V2135" s="10"/>
      <c r="AA2135" s="8"/>
      <c r="AB2135" s="10"/>
      <c r="AC2135" s="10"/>
      <c r="AD2135" s="10"/>
      <c r="AE2135" s="10"/>
    </row>
    <row r="2136" spans="3:31" ht="13.2" x14ac:dyDescent="0.25">
      <c r="C2136" s="8"/>
      <c r="E2136" s="34"/>
      <c r="P2136" s="8"/>
      <c r="Q2136" s="10"/>
      <c r="R2136" s="10"/>
      <c r="S2136" s="10"/>
      <c r="T2136" s="10"/>
      <c r="U2136" s="10"/>
      <c r="V2136" s="10"/>
      <c r="AA2136" s="8"/>
      <c r="AB2136" s="10"/>
      <c r="AC2136" s="10"/>
      <c r="AD2136" s="10"/>
      <c r="AE2136" s="10"/>
    </row>
    <row r="2137" spans="3:31" ht="13.2" x14ac:dyDescent="0.25">
      <c r="C2137" s="8"/>
      <c r="E2137" s="34"/>
      <c r="P2137" s="8"/>
      <c r="Q2137" s="10"/>
      <c r="R2137" s="10"/>
      <c r="S2137" s="10"/>
      <c r="T2137" s="10"/>
      <c r="U2137" s="10"/>
      <c r="V2137" s="10"/>
      <c r="AA2137" s="8"/>
      <c r="AB2137" s="10"/>
      <c r="AC2137" s="10"/>
      <c r="AD2137" s="10"/>
      <c r="AE2137" s="10"/>
    </row>
    <row r="2138" spans="3:31" ht="13.2" x14ac:dyDescent="0.25">
      <c r="C2138" s="8"/>
      <c r="E2138" s="34"/>
      <c r="P2138" s="8"/>
      <c r="Q2138" s="10"/>
      <c r="R2138" s="10"/>
      <c r="S2138" s="10"/>
      <c r="T2138" s="10"/>
      <c r="U2138" s="10"/>
      <c r="V2138" s="10"/>
      <c r="AA2138" s="8"/>
      <c r="AB2138" s="10"/>
      <c r="AC2138" s="10"/>
      <c r="AD2138" s="10"/>
      <c r="AE2138" s="10"/>
    </row>
    <row r="2139" spans="3:31" ht="13.2" x14ac:dyDescent="0.25">
      <c r="C2139" s="8"/>
      <c r="E2139" s="34"/>
      <c r="P2139" s="8"/>
      <c r="Q2139" s="10"/>
      <c r="R2139" s="10"/>
      <c r="S2139" s="10"/>
      <c r="T2139" s="10"/>
      <c r="U2139" s="10"/>
      <c r="V2139" s="10"/>
      <c r="AA2139" s="8"/>
      <c r="AB2139" s="10"/>
      <c r="AC2139" s="10"/>
      <c r="AD2139" s="10"/>
      <c r="AE2139" s="10"/>
    </row>
    <row r="2140" spans="3:31" ht="13.2" x14ac:dyDescent="0.25">
      <c r="C2140" s="8"/>
      <c r="E2140" s="34"/>
      <c r="P2140" s="8"/>
      <c r="Q2140" s="10"/>
      <c r="R2140" s="10"/>
      <c r="S2140" s="10"/>
      <c r="T2140" s="10"/>
      <c r="U2140" s="10"/>
      <c r="V2140" s="10"/>
      <c r="AA2140" s="8"/>
      <c r="AB2140" s="10"/>
      <c r="AC2140" s="10"/>
      <c r="AD2140" s="10"/>
      <c r="AE2140" s="10"/>
    </row>
    <row r="2141" spans="3:31" ht="13.2" x14ac:dyDescent="0.25">
      <c r="C2141" s="8"/>
      <c r="E2141" s="34"/>
      <c r="P2141" s="8"/>
      <c r="Q2141" s="10"/>
      <c r="R2141" s="10"/>
      <c r="S2141" s="10"/>
      <c r="T2141" s="10"/>
      <c r="U2141" s="10"/>
      <c r="V2141" s="10"/>
      <c r="AA2141" s="8"/>
      <c r="AB2141" s="10"/>
      <c r="AC2141" s="10"/>
      <c r="AD2141" s="10"/>
      <c r="AE2141" s="10"/>
    </row>
    <row r="2142" spans="3:31" ht="13.2" x14ac:dyDescent="0.25">
      <c r="C2142" s="8"/>
      <c r="E2142" s="34"/>
      <c r="P2142" s="8"/>
      <c r="Q2142" s="10"/>
      <c r="R2142" s="10"/>
      <c r="S2142" s="10"/>
      <c r="T2142" s="10"/>
      <c r="U2142" s="10"/>
      <c r="V2142" s="10"/>
      <c r="AA2142" s="8"/>
      <c r="AB2142" s="10"/>
      <c r="AC2142" s="10"/>
      <c r="AD2142" s="10"/>
      <c r="AE2142" s="10"/>
    </row>
    <row r="2143" spans="3:31" ht="13.2" x14ac:dyDescent="0.25">
      <c r="C2143" s="8"/>
      <c r="E2143" s="34"/>
      <c r="P2143" s="8"/>
      <c r="Q2143" s="10"/>
      <c r="R2143" s="10"/>
      <c r="S2143" s="10"/>
      <c r="T2143" s="10"/>
      <c r="U2143" s="10"/>
      <c r="V2143" s="10"/>
      <c r="AA2143" s="8"/>
      <c r="AB2143" s="10"/>
      <c r="AC2143" s="10"/>
      <c r="AD2143" s="10"/>
      <c r="AE2143" s="10"/>
    </row>
    <row r="2144" spans="3:31" ht="13.2" x14ac:dyDescent="0.25">
      <c r="C2144" s="8"/>
      <c r="E2144" s="34"/>
      <c r="P2144" s="8"/>
      <c r="Q2144" s="10"/>
      <c r="R2144" s="10"/>
      <c r="S2144" s="10"/>
      <c r="T2144" s="10"/>
      <c r="U2144" s="10"/>
      <c r="V2144" s="10"/>
      <c r="AA2144" s="8"/>
      <c r="AB2144" s="10"/>
      <c r="AC2144" s="10"/>
      <c r="AD2144" s="10"/>
      <c r="AE2144" s="10"/>
    </row>
    <row r="2145" spans="3:31" ht="13.2" x14ac:dyDescent="0.25">
      <c r="C2145" s="8"/>
      <c r="E2145" s="34"/>
      <c r="P2145" s="8"/>
      <c r="Q2145" s="10"/>
      <c r="R2145" s="10"/>
      <c r="S2145" s="10"/>
      <c r="T2145" s="10"/>
      <c r="U2145" s="10"/>
      <c r="V2145" s="10"/>
      <c r="AA2145" s="8"/>
      <c r="AB2145" s="10"/>
      <c r="AC2145" s="10"/>
      <c r="AD2145" s="10"/>
      <c r="AE2145" s="10"/>
    </row>
    <row r="2146" spans="3:31" ht="13.2" x14ac:dyDescent="0.25">
      <c r="C2146" s="8"/>
      <c r="E2146" s="34"/>
      <c r="P2146" s="8"/>
      <c r="Q2146" s="10"/>
      <c r="R2146" s="10"/>
      <c r="S2146" s="10"/>
      <c r="T2146" s="10"/>
      <c r="U2146" s="10"/>
      <c r="V2146" s="10"/>
      <c r="AA2146" s="8"/>
      <c r="AB2146" s="10"/>
      <c r="AC2146" s="10"/>
      <c r="AD2146" s="10"/>
      <c r="AE2146" s="10"/>
    </row>
    <row r="2147" spans="3:31" ht="13.2" x14ac:dyDescent="0.25">
      <c r="C2147" s="8"/>
      <c r="E2147" s="34"/>
      <c r="P2147" s="8"/>
      <c r="Q2147" s="10"/>
      <c r="R2147" s="10"/>
      <c r="S2147" s="10"/>
      <c r="T2147" s="10"/>
      <c r="U2147" s="10"/>
      <c r="V2147" s="10"/>
      <c r="AA2147" s="8"/>
      <c r="AB2147" s="10"/>
      <c r="AC2147" s="10"/>
      <c r="AD2147" s="10"/>
      <c r="AE2147" s="10"/>
    </row>
    <row r="2148" spans="3:31" ht="13.2" x14ac:dyDescent="0.25">
      <c r="C2148" s="8"/>
      <c r="E2148" s="34"/>
      <c r="P2148" s="8"/>
      <c r="Q2148" s="10"/>
      <c r="R2148" s="10"/>
      <c r="S2148" s="10"/>
      <c r="T2148" s="10"/>
      <c r="U2148" s="10"/>
      <c r="V2148" s="10"/>
      <c r="AA2148" s="8"/>
      <c r="AB2148" s="10"/>
      <c r="AC2148" s="10"/>
      <c r="AD2148" s="10"/>
      <c r="AE2148" s="10"/>
    </row>
    <row r="2149" spans="3:31" ht="13.2" x14ac:dyDescent="0.25">
      <c r="C2149" s="8"/>
      <c r="E2149" s="34"/>
      <c r="P2149" s="8"/>
      <c r="Q2149" s="10"/>
      <c r="R2149" s="10"/>
      <c r="S2149" s="10"/>
      <c r="T2149" s="10"/>
      <c r="U2149" s="10"/>
      <c r="V2149" s="10"/>
      <c r="AA2149" s="8"/>
      <c r="AB2149" s="10"/>
      <c r="AC2149" s="10"/>
      <c r="AD2149" s="10"/>
      <c r="AE2149" s="10"/>
    </row>
    <row r="2150" spans="3:31" ht="13.2" x14ac:dyDescent="0.25">
      <c r="C2150" s="8"/>
      <c r="E2150" s="34"/>
      <c r="P2150" s="8"/>
      <c r="Q2150" s="10"/>
      <c r="R2150" s="10"/>
      <c r="S2150" s="10"/>
      <c r="T2150" s="10"/>
      <c r="U2150" s="10"/>
      <c r="V2150" s="10"/>
      <c r="AA2150" s="8"/>
      <c r="AB2150" s="10"/>
      <c r="AC2150" s="10"/>
      <c r="AD2150" s="10"/>
      <c r="AE2150" s="10"/>
    </row>
    <row r="2151" spans="3:31" ht="13.2" x14ac:dyDescent="0.25">
      <c r="C2151" s="8"/>
      <c r="E2151" s="34"/>
      <c r="P2151" s="8"/>
      <c r="Q2151" s="10"/>
      <c r="R2151" s="10"/>
      <c r="S2151" s="10"/>
      <c r="T2151" s="10"/>
      <c r="U2151" s="10"/>
      <c r="V2151" s="10"/>
      <c r="AA2151" s="8"/>
      <c r="AB2151" s="10"/>
      <c r="AC2151" s="10"/>
      <c r="AD2151" s="10"/>
      <c r="AE2151" s="10"/>
    </row>
    <row r="2152" spans="3:31" ht="13.2" x14ac:dyDescent="0.25">
      <c r="C2152" s="8"/>
      <c r="E2152" s="34"/>
      <c r="P2152" s="8"/>
      <c r="Q2152" s="10"/>
      <c r="R2152" s="10"/>
      <c r="S2152" s="10"/>
      <c r="T2152" s="10"/>
      <c r="U2152" s="10"/>
      <c r="V2152" s="10"/>
      <c r="AA2152" s="8"/>
      <c r="AB2152" s="10"/>
      <c r="AC2152" s="10"/>
      <c r="AD2152" s="10"/>
      <c r="AE2152" s="10"/>
    </row>
    <row r="2153" spans="3:31" ht="13.2" x14ac:dyDescent="0.25">
      <c r="C2153" s="8"/>
      <c r="E2153" s="34"/>
      <c r="P2153" s="8"/>
      <c r="Q2153" s="10"/>
      <c r="R2153" s="10"/>
      <c r="S2153" s="10"/>
      <c r="T2153" s="10"/>
      <c r="U2153" s="10"/>
      <c r="V2153" s="10"/>
      <c r="AA2153" s="8"/>
      <c r="AB2153" s="10"/>
      <c r="AC2153" s="10"/>
      <c r="AD2153" s="10"/>
      <c r="AE2153" s="10"/>
    </row>
    <row r="2154" spans="3:31" ht="13.2" x14ac:dyDescent="0.25">
      <c r="C2154" s="8"/>
      <c r="E2154" s="34"/>
      <c r="P2154" s="8"/>
      <c r="Q2154" s="10"/>
      <c r="R2154" s="10"/>
      <c r="S2154" s="10"/>
      <c r="T2154" s="10"/>
      <c r="U2154" s="10"/>
      <c r="V2154" s="10"/>
      <c r="AA2154" s="8"/>
      <c r="AB2154" s="10"/>
      <c r="AC2154" s="10"/>
      <c r="AD2154" s="10"/>
      <c r="AE2154" s="10"/>
    </row>
    <row r="2155" spans="3:31" ht="13.2" x14ac:dyDescent="0.25">
      <c r="C2155" s="8"/>
      <c r="E2155" s="34"/>
      <c r="P2155" s="8"/>
      <c r="Q2155" s="10"/>
      <c r="R2155" s="10"/>
      <c r="S2155" s="10"/>
      <c r="T2155" s="10"/>
      <c r="U2155" s="10"/>
      <c r="V2155" s="10"/>
      <c r="AA2155" s="8"/>
      <c r="AB2155" s="10"/>
      <c r="AC2155" s="10"/>
      <c r="AD2155" s="10"/>
      <c r="AE2155" s="10"/>
    </row>
    <row r="2156" spans="3:31" ht="13.2" x14ac:dyDescent="0.25">
      <c r="C2156" s="8"/>
      <c r="E2156" s="34"/>
      <c r="P2156" s="8"/>
      <c r="Q2156" s="10"/>
      <c r="R2156" s="10"/>
      <c r="S2156" s="10"/>
      <c r="T2156" s="10"/>
      <c r="U2156" s="10"/>
      <c r="V2156" s="10"/>
      <c r="AA2156" s="8"/>
      <c r="AB2156" s="10"/>
      <c r="AC2156" s="10"/>
      <c r="AD2156" s="10"/>
      <c r="AE2156" s="10"/>
    </row>
    <row r="2157" spans="3:31" ht="13.2" x14ac:dyDescent="0.25">
      <c r="C2157" s="8"/>
      <c r="E2157" s="34"/>
      <c r="P2157" s="8"/>
      <c r="Q2157" s="10"/>
      <c r="R2157" s="10"/>
      <c r="S2157" s="10"/>
      <c r="T2157" s="10"/>
      <c r="U2157" s="10"/>
      <c r="V2157" s="10"/>
      <c r="AA2157" s="8"/>
      <c r="AB2157" s="10"/>
      <c r="AC2157" s="10"/>
      <c r="AD2157" s="10"/>
      <c r="AE2157" s="10"/>
    </row>
    <row r="2158" spans="3:31" ht="13.2" x14ac:dyDescent="0.25">
      <c r="C2158" s="8"/>
      <c r="E2158" s="34"/>
      <c r="P2158" s="8"/>
      <c r="Q2158" s="10"/>
      <c r="R2158" s="10"/>
      <c r="S2158" s="10"/>
      <c r="T2158" s="10"/>
      <c r="U2158" s="10"/>
      <c r="V2158" s="10"/>
      <c r="AA2158" s="8"/>
      <c r="AB2158" s="10"/>
      <c r="AC2158" s="10"/>
      <c r="AD2158" s="10"/>
      <c r="AE2158" s="10"/>
    </row>
    <row r="2159" spans="3:31" ht="13.2" x14ac:dyDescent="0.25">
      <c r="C2159" s="8"/>
      <c r="E2159" s="34"/>
      <c r="P2159" s="8"/>
      <c r="Q2159" s="10"/>
      <c r="R2159" s="10"/>
      <c r="S2159" s="10"/>
      <c r="T2159" s="10"/>
      <c r="U2159" s="10"/>
      <c r="V2159" s="10"/>
      <c r="AA2159" s="8"/>
      <c r="AB2159" s="10"/>
      <c r="AC2159" s="10"/>
      <c r="AD2159" s="10"/>
      <c r="AE2159" s="10"/>
    </row>
    <row r="2160" spans="3:31" ht="13.2" x14ac:dyDescent="0.25">
      <c r="C2160" s="8"/>
      <c r="E2160" s="34"/>
      <c r="P2160" s="8"/>
      <c r="Q2160" s="10"/>
      <c r="R2160" s="10"/>
      <c r="S2160" s="10"/>
      <c r="T2160" s="10"/>
      <c r="U2160" s="10"/>
      <c r="V2160" s="10"/>
      <c r="AA2160" s="8"/>
      <c r="AB2160" s="10"/>
      <c r="AC2160" s="10"/>
      <c r="AD2160" s="10"/>
      <c r="AE2160" s="10"/>
    </row>
    <row r="2161" spans="3:31" ht="13.2" x14ac:dyDescent="0.25">
      <c r="C2161" s="8"/>
      <c r="E2161" s="34"/>
      <c r="P2161" s="8"/>
      <c r="Q2161" s="10"/>
      <c r="R2161" s="10"/>
      <c r="S2161" s="10"/>
      <c r="T2161" s="10"/>
      <c r="U2161" s="10"/>
      <c r="V2161" s="10"/>
      <c r="AA2161" s="8"/>
      <c r="AB2161" s="10"/>
      <c r="AC2161" s="10"/>
      <c r="AD2161" s="10"/>
      <c r="AE2161" s="10"/>
    </row>
    <row r="2162" spans="3:31" ht="13.2" x14ac:dyDescent="0.25">
      <c r="C2162" s="8"/>
      <c r="E2162" s="34"/>
      <c r="P2162" s="8"/>
      <c r="Q2162" s="10"/>
      <c r="R2162" s="10"/>
      <c r="S2162" s="10"/>
      <c r="T2162" s="10"/>
      <c r="U2162" s="10"/>
      <c r="V2162" s="10"/>
      <c r="AA2162" s="8"/>
      <c r="AB2162" s="10"/>
      <c r="AC2162" s="10"/>
      <c r="AD2162" s="10"/>
      <c r="AE2162" s="10"/>
    </row>
    <row r="2163" spans="3:31" ht="13.2" x14ac:dyDescent="0.25">
      <c r="C2163" s="8"/>
      <c r="E2163" s="34"/>
      <c r="P2163" s="8"/>
      <c r="Q2163" s="10"/>
      <c r="R2163" s="10"/>
      <c r="S2163" s="10"/>
      <c r="T2163" s="10"/>
      <c r="U2163" s="10"/>
      <c r="V2163" s="10"/>
      <c r="AA2163" s="8"/>
      <c r="AB2163" s="10"/>
      <c r="AC2163" s="10"/>
      <c r="AD2163" s="10"/>
      <c r="AE2163" s="10"/>
    </row>
    <row r="2164" spans="3:31" ht="13.2" x14ac:dyDescent="0.25">
      <c r="C2164" s="8"/>
      <c r="E2164" s="34"/>
      <c r="P2164" s="8"/>
      <c r="Q2164" s="10"/>
      <c r="R2164" s="10"/>
      <c r="S2164" s="10"/>
      <c r="T2164" s="10"/>
      <c r="U2164" s="10"/>
      <c r="V2164" s="10"/>
      <c r="AA2164" s="8"/>
      <c r="AB2164" s="10"/>
      <c r="AC2164" s="10"/>
      <c r="AD2164" s="10"/>
      <c r="AE2164" s="10"/>
    </row>
    <row r="2165" spans="3:31" ht="13.2" x14ac:dyDescent="0.25">
      <c r="C2165" s="8"/>
      <c r="E2165" s="34"/>
      <c r="P2165" s="8"/>
      <c r="Q2165" s="10"/>
      <c r="R2165" s="10"/>
      <c r="S2165" s="10"/>
      <c r="T2165" s="10"/>
      <c r="U2165" s="10"/>
      <c r="V2165" s="10"/>
      <c r="AA2165" s="8"/>
      <c r="AB2165" s="10"/>
      <c r="AC2165" s="10"/>
      <c r="AD2165" s="10"/>
      <c r="AE2165" s="10"/>
    </row>
    <row r="2166" spans="3:31" ht="13.2" x14ac:dyDescent="0.25">
      <c r="C2166" s="8"/>
      <c r="E2166" s="34"/>
      <c r="P2166" s="8"/>
      <c r="Q2166" s="10"/>
      <c r="R2166" s="10"/>
      <c r="S2166" s="10"/>
      <c r="T2166" s="10"/>
      <c r="U2166" s="10"/>
      <c r="V2166" s="10"/>
      <c r="AA2166" s="8"/>
      <c r="AB2166" s="10"/>
      <c r="AC2166" s="10"/>
      <c r="AD2166" s="10"/>
      <c r="AE2166" s="10"/>
    </row>
    <row r="2167" spans="3:31" ht="13.2" x14ac:dyDescent="0.25">
      <c r="C2167" s="8"/>
      <c r="E2167" s="34"/>
      <c r="P2167" s="8"/>
      <c r="Q2167" s="10"/>
      <c r="R2167" s="10"/>
      <c r="S2167" s="10"/>
      <c r="T2167" s="10"/>
      <c r="U2167" s="10"/>
      <c r="V2167" s="10"/>
      <c r="AA2167" s="8"/>
      <c r="AB2167" s="10"/>
      <c r="AC2167" s="10"/>
      <c r="AD2167" s="10"/>
      <c r="AE2167" s="10"/>
    </row>
    <row r="2168" spans="3:31" ht="13.2" x14ac:dyDescent="0.25">
      <c r="C2168" s="8"/>
      <c r="E2168" s="34"/>
      <c r="P2168" s="8"/>
      <c r="Q2168" s="10"/>
      <c r="R2168" s="10"/>
      <c r="S2168" s="10"/>
      <c r="T2168" s="10"/>
      <c r="U2168" s="10"/>
      <c r="V2168" s="10"/>
      <c r="AA2168" s="8"/>
      <c r="AB2168" s="10"/>
      <c r="AC2168" s="10"/>
      <c r="AD2168" s="10"/>
      <c r="AE2168" s="10"/>
    </row>
    <row r="2169" spans="3:31" ht="13.2" x14ac:dyDescent="0.25">
      <c r="C2169" s="8"/>
      <c r="E2169" s="34"/>
      <c r="P2169" s="8"/>
      <c r="Q2169" s="10"/>
      <c r="R2169" s="10"/>
      <c r="S2169" s="10"/>
      <c r="T2169" s="10"/>
      <c r="U2169" s="10"/>
      <c r="V2169" s="10"/>
      <c r="AA2169" s="8"/>
      <c r="AB2169" s="10"/>
      <c r="AC2169" s="10"/>
      <c r="AD2169" s="10"/>
      <c r="AE2169" s="10"/>
    </row>
    <row r="2170" spans="3:31" ht="13.2" x14ac:dyDescent="0.25">
      <c r="C2170" s="8"/>
      <c r="E2170" s="34"/>
      <c r="P2170" s="8"/>
      <c r="Q2170" s="10"/>
      <c r="R2170" s="10"/>
      <c r="S2170" s="10"/>
      <c r="T2170" s="10"/>
      <c r="U2170" s="10"/>
      <c r="V2170" s="10"/>
      <c r="AA2170" s="8"/>
      <c r="AB2170" s="10"/>
      <c r="AC2170" s="10"/>
      <c r="AD2170" s="10"/>
      <c r="AE2170" s="10"/>
    </row>
    <row r="2171" spans="3:31" ht="13.2" x14ac:dyDescent="0.25">
      <c r="C2171" s="8"/>
      <c r="E2171" s="34"/>
      <c r="P2171" s="8"/>
      <c r="Q2171" s="10"/>
      <c r="R2171" s="10"/>
      <c r="S2171" s="10"/>
      <c r="T2171" s="10"/>
      <c r="U2171" s="10"/>
      <c r="V2171" s="10"/>
      <c r="AA2171" s="8"/>
      <c r="AB2171" s="10"/>
      <c r="AC2171" s="10"/>
      <c r="AD2171" s="10"/>
      <c r="AE2171" s="10"/>
    </row>
    <row r="2172" spans="3:31" ht="13.2" x14ac:dyDescent="0.25">
      <c r="C2172" s="8"/>
      <c r="E2172" s="34"/>
      <c r="P2172" s="8"/>
      <c r="Q2172" s="10"/>
      <c r="R2172" s="10"/>
      <c r="S2172" s="10"/>
      <c r="T2172" s="10"/>
      <c r="U2172" s="10"/>
      <c r="V2172" s="10"/>
      <c r="AA2172" s="8"/>
      <c r="AB2172" s="10"/>
      <c r="AC2172" s="10"/>
      <c r="AD2172" s="10"/>
      <c r="AE2172" s="10"/>
    </row>
    <row r="2173" spans="3:31" ht="13.2" x14ac:dyDescent="0.25">
      <c r="C2173" s="8"/>
      <c r="E2173" s="34"/>
      <c r="P2173" s="8"/>
      <c r="Q2173" s="10"/>
      <c r="R2173" s="10"/>
      <c r="S2173" s="10"/>
      <c r="T2173" s="10"/>
      <c r="U2173" s="10"/>
      <c r="V2173" s="10"/>
      <c r="AA2173" s="8"/>
      <c r="AB2173" s="10"/>
      <c r="AC2173" s="10"/>
      <c r="AD2173" s="10"/>
      <c r="AE2173" s="10"/>
    </row>
    <row r="2174" spans="3:31" ht="13.2" x14ac:dyDescent="0.25">
      <c r="C2174" s="8"/>
      <c r="E2174" s="34"/>
      <c r="P2174" s="8"/>
      <c r="Q2174" s="10"/>
      <c r="R2174" s="10"/>
      <c r="S2174" s="10"/>
      <c r="T2174" s="10"/>
      <c r="U2174" s="10"/>
      <c r="V2174" s="10"/>
      <c r="AA2174" s="8"/>
      <c r="AB2174" s="10"/>
      <c r="AC2174" s="10"/>
      <c r="AD2174" s="10"/>
      <c r="AE2174" s="10"/>
    </row>
    <row r="2175" spans="3:31" ht="13.2" x14ac:dyDescent="0.25">
      <c r="C2175" s="8"/>
      <c r="E2175" s="34"/>
      <c r="P2175" s="8"/>
      <c r="Q2175" s="10"/>
      <c r="R2175" s="10"/>
      <c r="S2175" s="10"/>
      <c r="T2175" s="10"/>
      <c r="U2175" s="10"/>
      <c r="V2175" s="10"/>
      <c r="AA2175" s="8"/>
      <c r="AB2175" s="10"/>
      <c r="AC2175" s="10"/>
      <c r="AD2175" s="10"/>
      <c r="AE2175" s="10"/>
    </row>
    <row r="2176" spans="3:31" ht="13.2" x14ac:dyDescent="0.25">
      <c r="C2176" s="8"/>
      <c r="E2176" s="34"/>
      <c r="P2176" s="8"/>
      <c r="Q2176" s="10"/>
      <c r="R2176" s="10"/>
      <c r="S2176" s="10"/>
      <c r="T2176" s="10"/>
      <c r="U2176" s="10"/>
      <c r="V2176" s="10"/>
      <c r="AA2176" s="8"/>
      <c r="AB2176" s="10"/>
      <c r="AC2176" s="10"/>
      <c r="AD2176" s="10"/>
      <c r="AE2176" s="10"/>
    </row>
    <row r="2177" spans="3:31" ht="13.2" x14ac:dyDescent="0.25">
      <c r="C2177" s="8"/>
      <c r="E2177" s="34"/>
      <c r="P2177" s="8"/>
      <c r="Q2177" s="10"/>
      <c r="R2177" s="10"/>
      <c r="S2177" s="10"/>
      <c r="T2177" s="10"/>
      <c r="U2177" s="10"/>
      <c r="V2177" s="10"/>
      <c r="AA2177" s="8"/>
      <c r="AB2177" s="10"/>
      <c r="AC2177" s="10"/>
      <c r="AD2177" s="10"/>
      <c r="AE2177" s="10"/>
    </row>
    <row r="2178" spans="3:31" ht="13.2" x14ac:dyDescent="0.25">
      <c r="C2178" s="8"/>
      <c r="E2178" s="34"/>
      <c r="P2178" s="8"/>
      <c r="Q2178" s="10"/>
      <c r="R2178" s="10"/>
      <c r="S2178" s="10"/>
      <c r="T2178" s="10"/>
      <c r="U2178" s="10"/>
      <c r="V2178" s="10"/>
      <c r="AA2178" s="8"/>
      <c r="AB2178" s="10"/>
      <c r="AC2178" s="10"/>
      <c r="AD2178" s="10"/>
      <c r="AE2178" s="10"/>
    </row>
    <row r="2179" spans="3:31" ht="13.2" x14ac:dyDescent="0.25">
      <c r="C2179" s="8"/>
      <c r="E2179" s="34"/>
      <c r="P2179" s="8"/>
      <c r="Q2179" s="10"/>
      <c r="R2179" s="10"/>
      <c r="S2179" s="10"/>
      <c r="T2179" s="10"/>
      <c r="U2179" s="10"/>
      <c r="V2179" s="10"/>
      <c r="AA2179" s="8"/>
      <c r="AB2179" s="10"/>
      <c r="AC2179" s="10"/>
      <c r="AD2179" s="10"/>
      <c r="AE2179" s="10"/>
    </row>
    <row r="2180" spans="3:31" ht="13.2" x14ac:dyDescent="0.25">
      <c r="C2180" s="8"/>
      <c r="E2180" s="34"/>
      <c r="P2180" s="8"/>
      <c r="Q2180" s="10"/>
      <c r="R2180" s="10"/>
      <c r="S2180" s="10"/>
      <c r="T2180" s="10"/>
      <c r="U2180" s="10"/>
      <c r="V2180" s="10"/>
      <c r="AA2180" s="8"/>
      <c r="AB2180" s="10"/>
      <c r="AC2180" s="10"/>
      <c r="AD2180" s="10"/>
      <c r="AE2180" s="10"/>
    </row>
    <row r="2181" spans="3:31" ht="13.2" x14ac:dyDescent="0.25">
      <c r="C2181" s="8"/>
      <c r="E2181" s="34"/>
      <c r="P2181" s="8"/>
      <c r="Q2181" s="10"/>
      <c r="R2181" s="10"/>
      <c r="S2181" s="10"/>
      <c r="T2181" s="10"/>
      <c r="U2181" s="10"/>
      <c r="V2181" s="10"/>
      <c r="AA2181" s="8"/>
      <c r="AB2181" s="10"/>
      <c r="AC2181" s="10"/>
      <c r="AD2181" s="10"/>
      <c r="AE2181" s="10"/>
    </row>
    <row r="2182" spans="3:31" ht="13.2" x14ac:dyDescent="0.25">
      <c r="C2182" s="8"/>
      <c r="E2182" s="34"/>
      <c r="P2182" s="8"/>
      <c r="Q2182" s="10"/>
      <c r="R2182" s="10"/>
      <c r="S2182" s="10"/>
      <c r="T2182" s="10"/>
      <c r="U2182" s="10"/>
      <c r="V2182" s="10"/>
      <c r="AA2182" s="8"/>
      <c r="AB2182" s="10"/>
      <c r="AC2182" s="10"/>
      <c r="AD2182" s="10"/>
      <c r="AE2182" s="10"/>
    </row>
    <row r="2183" spans="3:31" ht="13.2" x14ac:dyDescent="0.25">
      <c r="C2183" s="8"/>
      <c r="E2183" s="34"/>
      <c r="P2183" s="8"/>
      <c r="Q2183" s="10"/>
      <c r="R2183" s="10"/>
      <c r="S2183" s="10"/>
      <c r="T2183" s="10"/>
      <c r="U2183" s="10"/>
      <c r="V2183" s="10"/>
      <c r="AA2183" s="8"/>
      <c r="AB2183" s="10"/>
      <c r="AC2183" s="10"/>
      <c r="AD2183" s="10"/>
      <c r="AE2183" s="10"/>
    </row>
    <row r="2184" spans="3:31" ht="13.2" x14ac:dyDescent="0.25">
      <c r="C2184" s="8"/>
      <c r="E2184" s="34"/>
      <c r="P2184" s="8"/>
      <c r="Q2184" s="10"/>
      <c r="R2184" s="10"/>
      <c r="S2184" s="10"/>
      <c r="T2184" s="10"/>
      <c r="U2184" s="10"/>
      <c r="V2184" s="10"/>
      <c r="AA2184" s="8"/>
      <c r="AB2184" s="10"/>
      <c r="AC2184" s="10"/>
      <c r="AD2184" s="10"/>
      <c r="AE2184" s="10"/>
    </row>
    <row r="2185" spans="3:31" ht="13.2" x14ac:dyDescent="0.25">
      <c r="C2185" s="8"/>
      <c r="E2185" s="34"/>
      <c r="P2185" s="8"/>
      <c r="Q2185" s="10"/>
      <c r="R2185" s="10"/>
      <c r="S2185" s="10"/>
      <c r="T2185" s="10"/>
      <c r="U2185" s="10"/>
      <c r="V2185" s="10"/>
      <c r="AA2185" s="8"/>
      <c r="AB2185" s="10"/>
      <c r="AC2185" s="10"/>
      <c r="AD2185" s="10"/>
      <c r="AE2185" s="10"/>
    </row>
    <row r="2186" spans="3:31" ht="13.2" x14ac:dyDescent="0.25">
      <c r="C2186" s="8"/>
      <c r="E2186" s="34"/>
      <c r="P2186" s="8"/>
      <c r="Q2186" s="10"/>
      <c r="R2186" s="10"/>
      <c r="S2186" s="10"/>
      <c r="T2186" s="10"/>
      <c r="U2186" s="10"/>
      <c r="V2186" s="10"/>
      <c r="AA2186" s="8"/>
      <c r="AB2186" s="10"/>
      <c r="AC2186" s="10"/>
      <c r="AD2186" s="10"/>
      <c r="AE2186" s="10"/>
    </row>
    <row r="2187" spans="3:31" ht="13.2" x14ac:dyDescent="0.25">
      <c r="C2187" s="8"/>
      <c r="E2187" s="34"/>
      <c r="P2187" s="8"/>
      <c r="Q2187" s="10"/>
      <c r="R2187" s="10"/>
      <c r="S2187" s="10"/>
      <c r="T2187" s="10"/>
      <c r="U2187" s="10"/>
      <c r="V2187" s="10"/>
      <c r="AA2187" s="8"/>
      <c r="AB2187" s="10"/>
      <c r="AC2187" s="10"/>
      <c r="AD2187" s="10"/>
      <c r="AE2187" s="10"/>
    </row>
    <row r="2188" spans="3:31" ht="13.2" x14ac:dyDescent="0.25">
      <c r="C2188" s="8"/>
      <c r="E2188" s="34"/>
      <c r="P2188" s="8"/>
      <c r="Q2188" s="10"/>
      <c r="R2188" s="10"/>
      <c r="S2188" s="10"/>
      <c r="T2188" s="10"/>
      <c r="U2188" s="10"/>
      <c r="V2188" s="10"/>
      <c r="AA2188" s="8"/>
      <c r="AB2188" s="10"/>
      <c r="AC2188" s="10"/>
      <c r="AD2188" s="10"/>
      <c r="AE2188" s="10"/>
    </row>
    <row r="2189" spans="3:31" ht="13.2" x14ac:dyDescent="0.25">
      <c r="C2189" s="8"/>
      <c r="E2189" s="34"/>
      <c r="P2189" s="8"/>
      <c r="Q2189" s="10"/>
      <c r="R2189" s="10"/>
      <c r="S2189" s="10"/>
      <c r="T2189" s="10"/>
      <c r="U2189" s="10"/>
      <c r="V2189" s="10"/>
      <c r="AA2189" s="8"/>
      <c r="AB2189" s="10"/>
      <c r="AC2189" s="10"/>
      <c r="AD2189" s="10"/>
      <c r="AE2189" s="10"/>
    </row>
    <row r="2190" spans="3:31" ht="13.2" x14ac:dyDescent="0.25">
      <c r="C2190" s="8"/>
      <c r="E2190" s="34"/>
      <c r="P2190" s="8"/>
      <c r="Q2190" s="10"/>
      <c r="R2190" s="10"/>
      <c r="S2190" s="10"/>
      <c r="T2190" s="10"/>
      <c r="U2190" s="10"/>
      <c r="V2190" s="10"/>
      <c r="AA2190" s="8"/>
      <c r="AB2190" s="10"/>
      <c r="AC2190" s="10"/>
      <c r="AD2190" s="10"/>
      <c r="AE2190" s="10"/>
    </row>
    <row r="2191" spans="3:31" ht="13.2" x14ac:dyDescent="0.25">
      <c r="C2191" s="8"/>
      <c r="E2191" s="34"/>
      <c r="P2191" s="8"/>
      <c r="Q2191" s="10"/>
      <c r="R2191" s="10"/>
      <c r="S2191" s="10"/>
      <c r="T2191" s="10"/>
      <c r="U2191" s="10"/>
      <c r="V2191" s="10"/>
      <c r="AA2191" s="8"/>
      <c r="AB2191" s="10"/>
      <c r="AC2191" s="10"/>
      <c r="AD2191" s="10"/>
      <c r="AE2191" s="10"/>
    </row>
    <row r="2192" spans="3:31" ht="13.2" x14ac:dyDescent="0.25">
      <c r="C2192" s="8"/>
      <c r="E2192" s="34"/>
      <c r="P2192" s="8"/>
      <c r="Q2192" s="10"/>
      <c r="R2192" s="10"/>
      <c r="S2192" s="10"/>
      <c r="T2192" s="10"/>
      <c r="U2192" s="10"/>
      <c r="V2192" s="10"/>
      <c r="AA2192" s="8"/>
      <c r="AB2192" s="10"/>
      <c r="AC2192" s="10"/>
      <c r="AD2192" s="10"/>
      <c r="AE2192" s="10"/>
    </row>
    <row r="2193" spans="3:31" ht="13.2" x14ac:dyDescent="0.25">
      <c r="C2193" s="8"/>
      <c r="E2193" s="34"/>
      <c r="P2193" s="8"/>
      <c r="Q2193" s="10"/>
      <c r="R2193" s="10"/>
      <c r="S2193" s="10"/>
      <c r="T2193" s="10"/>
      <c r="U2193" s="10"/>
      <c r="V2193" s="10"/>
      <c r="AA2193" s="8"/>
      <c r="AB2193" s="10"/>
      <c r="AC2193" s="10"/>
      <c r="AD2193" s="10"/>
      <c r="AE2193" s="10"/>
    </row>
    <row r="2194" spans="3:31" ht="13.2" x14ac:dyDescent="0.25">
      <c r="C2194" s="8"/>
      <c r="E2194" s="34"/>
      <c r="P2194" s="8"/>
      <c r="Q2194" s="10"/>
      <c r="R2194" s="10"/>
      <c r="S2194" s="10"/>
      <c r="T2194" s="10"/>
      <c r="U2194" s="10"/>
      <c r="V2194" s="10"/>
      <c r="AA2194" s="8"/>
      <c r="AB2194" s="10"/>
      <c r="AC2194" s="10"/>
      <c r="AD2194" s="10"/>
      <c r="AE2194" s="10"/>
    </row>
    <row r="2195" spans="3:31" ht="13.2" x14ac:dyDescent="0.25">
      <c r="C2195" s="8"/>
      <c r="E2195" s="34"/>
      <c r="P2195" s="8"/>
      <c r="Q2195" s="10"/>
      <c r="R2195" s="10"/>
      <c r="S2195" s="10"/>
      <c r="T2195" s="10"/>
      <c r="U2195" s="10"/>
      <c r="V2195" s="10"/>
      <c r="AA2195" s="8"/>
      <c r="AB2195" s="10"/>
      <c r="AC2195" s="10"/>
      <c r="AD2195" s="10"/>
      <c r="AE2195" s="10"/>
    </row>
    <row r="2196" spans="3:31" ht="13.2" x14ac:dyDescent="0.25">
      <c r="C2196" s="8"/>
      <c r="E2196" s="34"/>
      <c r="P2196" s="8"/>
      <c r="Q2196" s="10"/>
      <c r="R2196" s="10"/>
      <c r="S2196" s="10"/>
      <c r="T2196" s="10"/>
      <c r="U2196" s="10"/>
      <c r="V2196" s="10"/>
      <c r="AA2196" s="8"/>
      <c r="AB2196" s="10"/>
      <c r="AC2196" s="10"/>
      <c r="AD2196" s="10"/>
      <c r="AE2196" s="10"/>
    </row>
    <row r="2197" spans="3:31" ht="13.2" x14ac:dyDescent="0.25">
      <c r="C2197" s="8"/>
      <c r="E2197" s="34"/>
      <c r="P2197" s="8"/>
      <c r="Q2197" s="10"/>
      <c r="R2197" s="10"/>
      <c r="S2197" s="10"/>
      <c r="T2197" s="10"/>
      <c r="U2197" s="10"/>
      <c r="V2197" s="10"/>
      <c r="AA2197" s="8"/>
      <c r="AB2197" s="10"/>
      <c r="AC2197" s="10"/>
      <c r="AD2197" s="10"/>
      <c r="AE2197" s="10"/>
    </row>
    <row r="2198" spans="3:31" ht="13.2" x14ac:dyDescent="0.25">
      <c r="C2198" s="8"/>
      <c r="E2198" s="34"/>
      <c r="P2198" s="8"/>
      <c r="Q2198" s="10"/>
      <c r="R2198" s="10"/>
      <c r="S2198" s="10"/>
      <c r="T2198" s="10"/>
      <c r="U2198" s="10"/>
      <c r="V2198" s="10"/>
      <c r="AA2198" s="8"/>
      <c r="AB2198" s="10"/>
      <c r="AC2198" s="10"/>
      <c r="AD2198" s="10"/>
      <c r="AE2198" s="10"/>
    </row>
    <row r="2199" spans="3:31" ht="13.2" x14ac:dyDescent="0.25">
      <c r="C2199" s="8"/>
      <c r="E2199" s="34"/>
      <c r="P2199" s="8"/>
      <c r="Q2199" s="10"/>
      <c r="R2199" s="10"/>
      <c r="S2199" s="10"/>
      <c r="T2199" s="10"/>
      <c r="U2199" s="10"/>
      <c r="V2199" s="10"/>
      <c r="AA2199" s="8"/>
      <c r="AB2199" s="10"/>
      <c r="AC2199" s="10"/>
      <c r="AD2199" s="10"/>
      <c r="AE2199" s="10"/>
    </row>
    <row r="2200" spans="3:31" ht="13.2" x14ac:dyDescent="0.25">
      <c r="C2200" s="8"/>
      <c r="E2200" s="34"/>
      <c r="P2200" s="8"/>
      <c r="Q2200" s="10"/>
      <c r="R2200" s="10"/>
      <c r="S2200" s="10"/>
      <c r="T2200" s="10"/>
      <c r="U2200" s="10"/>
      <c r="V2200" s="10"/>
      <c r="AA2200" s="8"/>
      <c r="AB2200" s="10"/>
      <c r="AC2200" s="10"/>
      <c r="AD2200" s="10"/>
      <c r="AE2200" s="10"/>
    </row>
    <row r="2201" spans="3:31" ht="13.2" x14ac:dyDescent="0.25">
      <c r="C2201" s="8"/>
      <c r="E2201" s="34"/>
      <c r="P2201" s="8"/>
      <c r="Q2201" s="10"/>
      <c r="R2201" s="10"/>
      <c r="S2201" s="10"/>
      <c r="T2201" s="10"/>
      <c r="U2201" s="10"/>
      <c r="V2201" s="10"/>
      <c r="AA2201" s="8"/>
      <c r="AB2201" s="10"/>
      <c r="AC2201" s="10"/>
      <c r="AD2201" s="10"/>
      <c r="AE2201" s="10"/>
    </row>
    <row r="2202" spans="3:31" ht="13.2" x14ac:dyDescent="0.25">
      <c r="C2202" s="8"/>
      <c r="E2202" s="34"/>
      <c r="P2202" s="8"/>
      <c r="Q2202" s="10"/>
      <c r="R2202" s="10"/>
      <c r="S2202" s="10"/>
      <c r="T2202" s="10"/>
      <c r="U2202" s="10"/>
      <c r="V2202" s="10"/>
      <c r="AA2202" s="8"/>
      <c r="AB2202" s="10"/>
      <c r="AC2202" s="10"/>
      <c r="AD2202" s="10"/>
      <c r="AE2202" s="10"/>
    </row>
    <row r="2203" spans="3:31" ht="13.2" x14ac:dyDescent="0.25">
      <c r="C2203" s="8"/>
      <c r="E2203" s="34"/>
      <c r="P2203" s="8"/>
      <c r="Q2203" s="10"/>
      <c r="R2203" s="10"/>
      <c r="S2203" s="10"/>
      <c r="T2203" s="10"/>
      <c r="U2203" s="10"/>
      <c r="V2203" s="10"/>
      <c r="AA2203" s="8"/>
      <c r="AB2203" s="10"/>
      <c r="AC2203" s="10"/>
      <c r="AD2203" s="10"/>
      <c r="AE2203" s="10"/>
    </row>
    <row r="2204" spans="3:31" ht="13.2" x14ac:dyDescent="0.25">
      <c r="C2204" s="8"/>
      <c r="E2204" s="34"/>
      <c r="P2204" s="8"/>
      <c r="Q2204" s="10"/>
      <c r="R2204" s="10"/>
      <c r="S2204" s="10"/>
      <c r="T2204" s="10"/>
      <c r="U2204" s="10"/>
      <c r="V2204" s="10"/>
      <c r="AA2204" s="8"/>
      <c r="AB2204" s="10"/>
      <c r="AC2204" s="10"/>
      <c r="AD2204" s="10"/>
      <c r="AE2204" s="10"/>
    </row>
    <row r="2205" spans="3:31" ht="13.2" x14ac:dyDescent="0.25">
      <c r="C2205" s="8"/>
      <c r="E2205" s="34"/>
      <c r="P2205" s="8"/>
      <c r="Q2205" s="10"/>
      <c r="R2205" s="10"/>
      <c r="S2205" s="10"/>
      <c r="T2205" s="10"/>
      <c r="U2205" s="10"/>
      <c r="V2205" s="10"/>
      <c r="AA2205" s="8"/>
      <c r="AB2205" s="10"/>
      <c r="AC2205" s="10"/>
      <c r="AD2205" s="10"/>
      <c r="AE2205" s="10"/>
    </row>
  </sheetData>
  <autoFilter ref="A1:BE2205" xr:uid="{00000000-0001-0000-0000-000000000000}"/>
  <conditionalFormatting sqref="BE1:BE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38C2-F822-4C48-B729-31926452BAC5}">
  <dimension ref="A6:E27"/>
  <sheetViews>
    <sheetView topLeftCell="A6" workbookViewId="0">
      <selection activeCell="A24" sqref="A24"/>
    </sheetView>
  </sheetViews>
  <sheetFormatPr defaultRowHeight="13.2" x14ac:dyDescent="0.25"/>
  <cols>
    <col min="1" max="1" width="30.33203125" customWidth="1"/>
    <col min="2" max="2" width="14.33203125" bestFit="1" customWidth="1"/>
    <col min="3" max="3" width="26" bestFit="1" customWidth="1"/>
    <col min="4" max="4" width="22.88671875" customWidth="1"/>
    <col min="5" max="5" width="40.6640625" customWidth="1"/>
  </cols>
  <sheetData>
    <row r="6" spans="1:5" x14ac:dyDescent="0.25">
      <c r="A6" s="50" t="s">
        <v>9</v>
      </c>
      <c r="B6" s="50"/>
      <c r="C6" s="50"/>
      <c r="D6" s="50"/>
      <c r="E6" s="50"/>
    </row>
    <row r="7" spans="1:5" x14ac:dyDescent="0.25">
      <c r="A7" t="s">
        <v>10</v>
      </c>
      <c r="B7" t="s">
        <v>11</v>
      </c>
      <c r="C7" t="s">
        <v>12</v>
      </c>
    </row>
    <row r="8" spans="1:5" ht="18.75" customHeight="1" x14ac:dyDescent="0.25">
      <c r="A8" s="29" t="s">
        <v>13</v>
      </c>
      <c r="B8">
        <f>COUNT(Main!A:A)</f>
        <v>2021</v>
      </c>
      <c r="C8">
        <f>SUBTOTAL(2,Main!A:A)</f>
        <v>2021</v>
      </c>
      <c r="D8" s="14" t="s">
        <v>14</v>
      </c>
      <c r="E8" s="48" t="s">
        <v>15</v>
      </c>
    </row>
    <row r="9" spans="1:5" ht="14.25" customHeight="1" x14ac:dyDescent="0.25">
      <c r="A9" s="29" t="s">
        <v>16</v>
      </c>
      <c r="B9">
        <f>MAX(Main!AN:AN)</f>
        <v>80</v>
      </c>
      <c r="C9">
        <f>SUBTOTAL(4,Main!AN:AN)</f>
        <v>80</v>
      </c>
      <c r="D9" s="9"/>
      <c r="E9" s="49"/>
    </row>
    <row r="10" spans="1:5" ht="14.25" customHeight="1" x14ac:dyDescent="0.25">
      <c r="A10" s="29" t="s">
        <v>17</v>
      </c>
      <c r="B10">
        <f>AVERAGE(Main!D:D)</f>
        <v>563.78921326076204</v>
      </c>
      <c r="C10">
        <f>SUBTOTAL(1,Main!D:D)</f>
        <v>563.78921326076204</v>
      </c>
      <c r="D10" s="13" t="s">
        <v>18</v>
      </c>
      <c r="E10" s="12">
        <f>((Tabela1[[#This Row],[Linhas para campanha 6 *]]-Tabela1[[#This Row],[Total Linhas]])/Tabela1[[#This Row],[Total Linhas]])</f>
        <v>0</v>
      </c>
    </row>
    <row r="11" spans="1:5" ht="13.8" x14ac:dyDescent="0.25">
      <c r="A11" s="29" t="s">
        <v>19</v>
      </c>
      <c r="B11" s="6">
        <f>SUM(Main!D:D)</f>
        <v>1139418</v>
      </c>
      <c r="C11" s="6">
        <f>SUBTOTAL(9,Main!D:D)</f>
        <v>1139418</v>
      </c>
    </row>
    <row r="12" spans="1:5" ht="13.8" x14ac:dyDescent="0.25">
      <c r="A12" s="29" t="s">
        <v>20</v>
      </c>
      <c r="B12">
        <f>MIN(Main!AP:AP)</f>
        <v>2159</v>
      </c>
      <c r="C12">
        <f>SUBTOTAL(5,Main!AP:AP)</f>
        <v>2159</v>
      </c>
    </row>
    <row r="15" spans="1:5" x14ac:dyDescent="0.25">
      <c r="A15" s="50" t="s">
        <v>21</v>
      </c>
      <c r="B15" s="50"/>
      <c r="C15" s="50"/>
      <c r="D15" s="50"/>
      <c r="E15" s="50"/>
    </row>
    <row r="22" spans="1:1" ht="14.4" x14ac:dyDescent="0.3">
      <c r="A22" s="7"/>
    </row>
    <row r="26" spans="1:1" x14ac:dyDescent="0.25">
      <c r="A26" s="26"/>
    </row>
    <row r="27" spans="1:1" x14ac:dyDescent="0.25">
      <c r="A27" s="26"/>
    </row>
  </sheetData>
  <mergeCells count="3">
    <mergeCell ref="E8:E9"/>
    <mergeCell ref="A6:E6"/>
    <mergeCell ref="A15:E15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7971-5116-4F4F-BDC2-2EECABB6E991}">
  <dimension ref="A1:W2022"/>
  <sheetViews>
    <sheetView workbookViewId="0">
      <selection activeCell="M30" sqref="M30"/>
    </sheetView>
  </sheetViews>
  <sheetFormatPr defaultRowHeight="13.2" x14ac:dyDescent="0.25"/>
  <cols>
    <col min="1" max="1" width="9.109375" style="16"/>
    <col min="2" max="2" width="22.44140625" style="16" bestFit="1" customWidth="1"/>
    <col min="3" max="3" width="9.109375" style="18"/>
    <col min="4" max="4" width="17.6640625" style="18" bestFit="1" customWidth="1"/>
  </cols>
  <sheetData>
    <row r="1" spans="1:23" x14ac:dyDescent="0.25">
      <c r="A1" s="19" t="s">
        <v>22</v>
      </c>
      <c r="B1" s="19" t="s">
        <v>23</v>
      </c>
      <c r="C1" s="19" t="s">
        <v>24</v>
      </c>
      <c r="D1" s="19" t="s">
        <v>25</v>
      </c>
    </row>
    <row r="2" spans="1:23" x14ac:dyDescent="0.25">
      <c r="A2" s="15">
        <v>87679</v>
      </c>
      <c r="B2" s="15" t="str">
        <f>IF(A2&lt;=AVERAGE(A:A),"Low income", "High income")</f>
        <v>High income</v>
      </c>
      <c r="C2" s="17">
        <v>2491</v>
      </c>
      <c r="D2" s="17" t="str">
        <f>IF(C2&lt;=AVERAGE(C:C),"Low Spender","High spender")</f>
        <v>High spender</v>
      </c>
    </row>
    <row r="3" spans="1:23" x14ac:dyDescent="0.25">
      <c r="A3" s="15">
        <v>52203</v>
      </c>
      <c r="B3" s="15" t="str">
        <f>IF(A3&lt;=AVERAGE(A:A),"Low income", "High income")</f>
        <v>High income</v>
      </c>
      <c r="C3" s="17">
        <v>911</v>
      </c>
      <c r="D3" s="17" t="str">
        <f t="shared" ref="D3:D66" si="0">IF(C3&lt;=AVERAGE(C:C),"Low Spender","High spender")</f>
        <v>High spender</v>
      </c>
    </row>
    <row r="4" spans="1:23" x14ac:dyDescent="0.25">
      <c r="A4" s="15">
        <v>90638</v>
      </c>
      <c r="B4" s="15" t="str">
        <f t="shared" ref="B4:B67" si="1">IF(A4&lt;=AVERAGE(A:A),"Low income", "High income")</f>
        <v>High income</v>
      </c>
      <c r="C4" s="17">
        <v>2429</v>
      </c>
      <c r="D4" s="17" t="str">
        <f t="shared" si="0"/>
        <v>High spender</v>
      </c>
    </row>
    <row r="5" spans="1:23" x14ac:dyDescent="0.25">
      <c r="A5" s="15">
        <v>82576</v>
      </c>
      <c r="B5" s="15" t="str">
        <f t="shared" si="1"/>
        <v>High income</v>
      </c>
      <c r="C5" s="17">
        <v>1892</v>
      </c>
      <c r="D5" s="17" t="str">
        <f t="shared" si="0"/>
        <v>High spender</v>
      </c>
    </row>
    <row r="6" spans="1:23" x14ac:dyDescent="0.25">
      <c r="A6" s="15">
        <v>7500</v>
      </c>
      <c r="B6" s="15" t="str">
        <f t="shared" si="1"/>
        <v>Low income</v>
      </c>
      <c r="C6" s="17">
        <v>66</v>
      </c>
      <c r="D6" s="17" t="str">
        <f t="shared" si="0"/>
        <v>Low Spender</v>
      </c>
    </row>
    <row r="7" spans="1:23" x14ac:dyDescent="0.25">
      <c r="A7" s="15">
        <v>75759</v>
      </c>
      <c r="B7" s="15" t="str">
        <f t="shared" si="1"/>
        <v>High income</v>
      </c>
      <c r="C7" s="17">
        <v>2304</v>
      </c>
      <c r="D7" s="17" t="str">
        <f t="shared" si="0"/>
        <v>High spender</v>
      </c>
    </row>
    <row r="8" spans="1:23" x14ac:dyDescent="0.25">
      <c r="A8" s="15">
        <v>75484</v>
      </c>
      <c r="B8" s="15" t="str">
        <f t="shared" si="1"/>
        <v>High income</v>
      </c>
      <c r="C8" s="17">
        <v>1125</v>
      </c>
      <c r="D8" s="17" t="str">
        <f t="shared" si="0"/>
        <v>High spender</v>
      </c>
    </row>
    <row r="9" spans="1:23" x14ac:dyDescent="0.25">
      <c r="A9" s="15">
        <v>32632</v>
      </c>
      <c r="B9" s="15" t="str">
        <f t="shared" si="1"/>
        <v>Low income</v>
      </c>
      <c r="C9" s="17">
        <v>523</v>
      </c>
      <c r="D9" s="17" t="str">
        <f t="shared" si="0"/>
        <v>Low Spender</v>
      </c>
    </row>
    <row r="10" spans="1:23" x14ac:dyDescent="0.25">
      <c r="A10" s="15">
        <v>27469</v>
      </c>
      <c r="B10" s="15" t="str">
        <f t="shared" si="1"/>
        <v>Low income</v>
      </c>
      <c r="C10" s="17">
        <v>17</v>
      </c>
      <c r="D10" s="17" t="str">
        <f t="shared" si="0"/>
        <v>Low Spender</v>
      </c>
      <c r="W10">
        <f>AVERAGE(C:C)</f>
        <v>563.78921326076204</v>
      </c>
    </row>
    <row r="11" spans="1:23" x14ac:dyDescent="0.25">
      <c r="A11" s="15">
        <v>49431</v>
      </c>
      <c r="B11" s="15" t="str">
        <f t="shared" si="1"/>
        <v>Low income</v>
      </c>
      <c r="C11" s="17">
        <v>348</v>
      </c>
      <c r="D11" s="17" t="str">
        <f t="shared" si="0"/>
        <v>Low Spender</v>
      </c>
    </row>
    <row r="12" spans="1:23" x14ac:dyDescent="0.25">
      <c r="A12" s="15">
        <v>64176</v>
      </c>
      <c r="B12" s="15" t="str">
        <f t="shared" si="1"/>
        <v>High income</v>
      </c>
      <c r="C12" s="17">
        <v>1677</v>
      </c>
      <c r="D12" s="17" t="str">
        <f t="shared" si="0"/>
        <v>High spender</v>
      </c>
    </row>
    <row r="13" spans="1:23" x14ac:dyDescent="0.25">
      <c r="A13" s="15">
        <v>93790</v>
      </c>
      <c r="B13" s="15" t="str">
        <f t="shared" si="1"/>
        <v>High income</v>
      </c>
      <c r="C13" s="17">
        <v>2304</v>
      </c>
      <c r="D13" s="17" t="str">
        <f t="shared" si="0"/>
        <v>High spender</v>
      </c>
    </row>
    <row r="14" spans="1:23" x14ac:dyDescent="0.25">
      <c r="A14" s="15">
        <v>62972</v>
      </c>
      <c r="B14" s="15" t="str">
        <f t="shared" si="1"/>
        <v>High income</v>
      </c>
      <c r="C14" s="17">
        <v>395</v>
      </c>
      <c r="D14" s="17" t="str">
        <f t="shared" si="0"/>
        <v>Low Spender</v>
      </c>
    </row>
    <row r="15" spans="1:23" x14ac:dyDescent="0.25">
      <c r="A15" s="15">
        <v>53230</v>
      </c>
      <c r="B15" s="15" t="str">
        <f t="shared" si="1"/>
        <v>High income</v>
      </c>
      <c r="C15" s="17">
        <v>503</v>
      </c>
      <c r="D15" s="17" t="str">
        <f t="shared" si="0"/>
        <v>Low Spender</v>
      </c>
    </row>
    <row r="16" spans="1:23" x14ac:dyDescent="0.25">
      <c r="A16" s="15">
        <v>22304</v>
      </c>
      <c r="B16" s="15" t="str">
        <f t="shared" si="1"/>
        <v>Low income</v>
      </c>
      <c r="C16" s="17">
        <v>16</v>
      </c>
      <c r="D16" s="17" t="str">
        <f t="shared" si="0"/>
        <v>Low Spender</v>
      </c>
    </row>
    <row r="17" spans="1:4" x14ac:dyDescent="0.25">
      <c r="A17" s="15">
        <v>91712</v>
      </c>
      <c r="B17" s="15" t="str">
        <f t="shared" si="1"/>
        <v>High income</v>
      </c>
      <c r="C17" s="17">
        <v>2169</v>
      </c>
      <c r="D17" s="17" t="str">
        <f t="shared" si="0"/>
        <v>High spender</v>
      </c>
    </row>
    <row r="18" spans="1:4" x14ac:dyDescent="0.25">
      <c r="A18" s="15">
        <v>27683</v>
      </c>
      <c r="B18" s="15" t="str">
        <f t="shared" si="1"/>
        <v>Low income</v>
      </c>
      <c r="C18" s="17">
        <v>306</v>
      </c>
      <c r="D18" s="17" t="str">
        <f t="shared" si="0"/>
        <v>Low Spender</v>
      </c>
    </row>
    <row r="19" spans="1:4" x14ac:dyDescent="0.25">
      <c r="A19" s="15">
        <v>36778</v>
      </c>
      <c r="B19" s="15" t="str">
        <f t="shared" si="1"/>
        <v>Low income</v>
      </c>
      <c r="C19" s="17">
        <v>73</v>
      </c>
      <c r="D19" s="17" t="str">
        <f t="shared" si="0"/>
        <v>Low Spender</v>
      </c>
    </row>
    <row r="20" spans="1:4" x14ac:dyDescent="0.25">
      <c r="A20" s="15">
        <v>27203</v>
      </c>
      <c r="B20" s="15" t="str">
        <f t="shared" si="1"/>
        <v>Low income</v>
      </c>
      <c r="C20" s="17">
        <v>40</v>
      </c>
      <c r="D20" s="17" t="str">
        <f t="shared" si="0"/>
        <v>Low Spender</v>
      </c>
    </row>
    <row r="21" spans="1:4" x14ac:dyDescent="0.25">
      <c r="A21" s="15">
        <v>43638</v>
      </c>
      <c r="B21" s="15" t="str">
        <f t="shared" si="1"/>
        <v>Low income</v>
      </c>
      <c r="C21" s="17">
        <v>182</v>
      </c>
      <c r="D21" s="17" t="str">
        <f t="shared" si="0"/>
        <v>Low Spender</v>
      </c>
    </row>
    <row r="22" spans="1:4" x14ac:dyDescent="0.25">
      <c r="A22" s="15">
        <v>75825</v>
      </c>
      <c r="B22" s="15" t="str">
        <f t="shared" si="1"/>
        <v>High income</v>
      </c>
      <c r="C22" s="17">
        <v>2158</v>
      </c>
      <c r="D22" s="17" t="str">
        <f t="shared" si="0"/>
        <v>High spender</v>
      </c>
    </row>
    <row r="23" spans="1:4" x14ac:dyDescent="0.25">
      <c r="A23" s="15">
        <v>83151</v>
      </c>
      <c r="B23" s="15" t="str">
        <f t="shared" si="1"/>
        <v>High income</v>
      </c>
      <c r="C23" s="17">
        <v>2136</v>
      </c>
      <c r="D23" s="17" t="str">
        <f t="shared" si="0"/>
        <v>High spender</v>
      </c>
    </row>
    <row r="24" spans="1:4" x14ac:dyDescent="0.25">
      <c r="A24" s="15">
        <v>53593</v>
      </c>
      <c r="B24" s="15" t="str">
        <f t="shared" si="1"/>
        <v>High income</v>
      </c>
      <c r="C24" s="17">
        <v>437</v>
      </c>
      <c r="D24" s="17" t="str">
        <f t="shared" si="0"/>
        <v>Low Spender</v>
      </c>
    </row>
    <row r="25" spans="1:4" x14ac:dyDescent="0.25">
      <c r="A25" s="15">
        <v>36947</v>
      </c>
      <c r="B25" s="15" t="str">
        <f t="shared" si="1"/>
        <v>Low income</v>
      </c>
      <c r="C25" s="17">
        <v>117</v>
      </c>
      <c r="D25" s="17" t="str">
        <f t="shared" si="0"/>
        <v>Low Spender</v>
      </c>
    </row>
    <row r="26" spans="1:4" x14ac:dyDescent="0.25">
      <c r="A26" s="15">
        <v>23763</v>
      </c>
      <c r="B26" s="15" t="str">
        <f t="shared" si="1"/>
        <v>Low income</v>
      </c>
      <c r="C26" s="17">
        <v>36</v>
      </c>
      <c r="D26" s="17" t="str">
        <f t="shared" si="0"/>
        <v>Low Spender</v>
      </c>
    </row>
    <row r="27" spans="1:4" x14ac:dyDescent="0.25">
      <c r="A27" s="15">
        <v>37040</v>
      </c>
      <c r="B27" s="15" t="str">
        <f t="shared" si="1"/>
        <v>Low income</v>
      </c>
      <c r="C27" s="17">
        <v>268</v>
      </c>
      <c r="D27" s="17" t="str">
        <f t="shared" si="0"/>
        <v>Low Spender</v>
      </c>
    </row>
    <row r="28" spans="1:4" x14ac:dyDescent="0.25">
      <c r="A28" s="15">
        <v>9548</v>
      </c>
      <c r="B28" s="15" t="str">
        <f t="shared" si="1"/>
        <v>Low income</v>
      </c>
      <c r="C28" s="17">
        <v>20</v>
      </c>
      <c r="D28" s="17" t="str">
        <f t="shared" si="0"/>
        <v>Low Spender</v>
      </c>
    </row>
    <row r="29" spans="1:4" x14ac:dyDescent="0.25">
      <c r="A29" s="15">
        <v>79930</v>
      </c>
      <c r="B29" s="15" t="str">
        <f t="shared" si="1"/>
        <v>High income</v>
      </c>
      <c r="C29" s="17">
        <v>1736</v>
      </c>
      <c r="D29" s="17" t="str">
        <f t="shared" si="0"/>
        <v>High spender</v>
      </c>
    </row>
    <row r="30" spans="1:4" x14ac:dyDescent="0.25">
      <c r="A30" s="15">
        <v>94384</v>
      </c>
      <c r="B30" s="15" t="str">
        <f t="shared" si="1"/>
        <v>High income</v>
      </c>
      <c r="C30" s="17">
        <v>2130</v>
      </c>
      <c r="D30" s="17" t="str">
        <f t="shared" si="0"/>
        <v>High spender</v>
      </c>
    </row>
    <row r="31" spans="1:4" x14ac:dyDescent="0.25">
      <c r="A31" s="15">
        <v>86358</v>
      </c>
      <c r="B31" s="15" t="str">
        <f t="shared" si="1"/>
        <v>High income</v>
      </c>
      <c r="C31" s="17">
        <v>1627</v>
      </c>
      <c r="D31" s="17" t="str">
        <f t="shared" si="0"/>
        <v>High spender</v>
      </c>
    </row>
    <row r="32" spans="1:4" x14ac:dyDescent="0.25">
      <c r="A32" s="15">
        <v>33629</v>
      </c>
      <c r="B32" s="15" t="str">
        <f t="shared" si="1"/>
        <v>Low income</v>
      </c>
      <c r="C32" s="17">
        <v>148</v>
      </c>
      <c r="D32" s="17" t="str">
        <f t="shared" si="0"/>
        <v>Low Spender</v>
      </c>
    </row>
    <row r="33" spans="1:4" x14ac:dyDescent="0.25">
      <c r="A33" s="15">
        <v>77632</v>
      </c>
      <c r="B33" s="15" t="str">
        <f t="shared" si="1"/>
        <v>High income</v>
      </c>
      <c r="C33" s="17">
        <v>2105</v>
      </c>
      <c r="D33" s="17" t="str">
        <f t="shared" si="0"/>
        <v>High spender</v>
      </c>
    </row>
    <row r="34" spans="1:4" x14ac:dyDescent="0.25">
      <c r="A34" s="15">
        <v>72335</v>
      </c>
      <c r="B34" s="15" t="str">
        <f t="shared" si="1"/>
        <v>High income</v>
      </c>
      <c r="C34" s="17">
        <v>2092</v>
      </c>
      <c r="D34" s="17" t="str">
        <f t="shared" si="0"/>
        <v>High spender</v>
      </c>
    </row>
    <row r="35" spans="1:4" x14ac:dyDescent="0.25">
      <c r="A35" s="15">
        <v>62882</v>
      </c>
      <c r="B35" s="15" t="str">
        <f t="shared" si="1"/>
        <v>High income</v>
      </c>
      <c r="C35" s="17">
        <v>1241</v>
      </c>
      <c r="D35" s="17" t="str">
        <f t="shared" si="0"/>
        <v>High spender</v>
      </c>
    </row>
    <row r="36" spans="1:4" x14ac:dyDescent="0.25">
      <c r="A36" s="15">
        <v>68655</v>
      </c>
      <c r="B36" s="15" t="str">
        <f t="shared" si="1"/>
        <v>High income</v>
      </c>
      <c r="C36" s="17">
        <v>1500</v>
      </c>
      <c r="D36" s="17" t="str">
        <f t="shared" si="0"/>
        <v>High spender</v>
      </c>
    </row>
    <row r="37" spans="1:4" x14ac:dyDescent="0.25">
      <c r="A37" s="15">
        <v>79143</v>
      </c>
      <c r="B37" s="15" t="str">
        <f t="shared" si="1"/>
        <v>High income</v>
      </c>
      <c r="C37" s="17">
        <v>1661</v>
      </c>
      <c r="D37" s="17" t="str">
        <f t="shared" si="0"/>
        <v>High spender</v>
      </c>
    </row>
    <row r="38" spans="1:4" x14ac:dyDescent="0.25">
      <c r="A38" s="15">
        <v>86857</v>
      </c>
      <c r="B38" s="15" t="str">
        <f t="shared" si="1"/>
        <v>High income</v>
      </c>
      <c r="C38" s="17">
        <v>2074</v>
      </c>
      <c r="D38" s="17" t="str">
        <f t="shared" si="0"/>
        <v>High spender</v>
      </c>
    </row>
    <row r="39" spans="1:4" x14ac:dyDescent="0.25">
      <c r="A39" s="15">
        <v>61014</v>
      </c>
      <c r="B39" s="15" t="str">
        <f t="shared" si="1"/>
        <v>High income</v>
      </c>
      <c r="C39" s="17">
        <v>1118</v>
      </c>
      <c r="D39" s="17" t="str">
        <f t="shared" si="0"/>
        <v>High spender</v>
      </c>
    </row>
    <row r="40" spans="1:4" x14ac:dyDescent="0.25">
      <c r="A40" s="15">
        <v>61839</v>
      </c>
      <c r="B40" s="15" t="str">
        <f t="shared" si="1"/>
        <v>High income</v>
      </c>
      <c r="C40" s="17">
        <v>1775</v>
      </c>
      <c r="D40" s="17" t="str">
        <f t="shared" si="0"/>
        <v>High spender</v>
      </c>
    </row>
    <row r="41" spans="1:4" x14ac:dyDescent="0.25">
      <c r="A41" s="15">
        <v>67445</v>
      </c>
      <c r="B41" s="15" t="str">
        <f t="shared" si="1"/>
        <v>High income</v>
      </c>
      <c r="C41" s="17">
        <v>1163</v>
      </c>
      <c r="D41" s="17" t="str">
        <f t="shared" si="0"/>
        <v>High spender</v>
      </c>
    </row>
    <row r="42" spans="1:4" x14ac:dyDescent="0.25">
      <c r="A42" s="15">
        <v>64950</v>
      </c>
      <c r="B42" s="15" t="str">
        <f t="shared" si="1"/>
        <v>High income</v>
      </c>
      <c r="C42" s="17">
        <v>903</v>
      </c>
      <c r="D42" s="17" t="str">
        <f t="shared" si="0"/>
        <v>High spender</v>
      </c>
    </row>
    <row r="43" spans="1:4" x14ac:dyDescent="0.25">
      <c r="A43" s="15">
        <v>82326</v>
      </c>
      <c r="B43" s="15" t="str">
        <f t="shared" si="1"/>
        <v>High income</v>
      </c>
      <c r="C43" s="17">
        <v>2074</v>
      </c>
      <c r="D43" s="17" t="str">
        <f t="shared" si="0"/>
        <v>High spender</v>
      </c>
    </row>
    <row r="44" spans="1:4" x14ac:dyDescent="0.25">
      <c r="A44" s="15">
        <v>92163</v>
      </c>
      <c r="B44" s="15" t="str">
        <f t="shared" si="1"/>
        <v>High income</v>
      </c>
      <c r="C44" s="17">
        <v>2066</v>
      </c>
      <c r="D44" s="17" t="str">
        <f t="shared" si="0"/>
        <v>High spender</v>
      </c>
    </row>
    <row r="45" spans="1:4" x14ac:dyDescent="0.25">
      <c r="A45" s="15">
        <v>66503</v>
      </c>
      <c r="B45" s="15" t="str">
        <f t="shared" si="1"/>
        <v>High income</v>
      </c>
      <c r="C45" s="17">
        <v>351</v>
      </c>
      <c r="D45" s="17" t="str">
        <f t="shared" si="0"/>
        <v>Low Spender</v>
      </c>
    </row>
    <row r="46" spans="1:4" x14ac:dyDescent="0.25">
      <c r="A46" s="15">
        <v>16005</v>
      </c>
      <c r="B46" s="15" t="str">
        <f t="shared" si="1"/>
        <v>Low income</v>
      </c>
      <c r="C46" s="17">
        <v>56</v>
      </c>
      <c r="D46" s="17" t="str">
        <f t="shared" si="0"/>
        <v>Low Spender</v>
      </c>
    </row>
    <row r="47" spans="1:4" x14ac:dyDescent="0.25">
      <c r="A47" s="15">
        <v>49269</v>
      </c>
      <c r="B47" s="15" t="str">
        <f t="shared" si="1"/>
        <v>Low income</v>
      </c>
      <c r="C47" s="17">
        <v>832</v>
      </c>
      <c r="D47" s="17" t="str">
        <f t="shared" si="0"/>
        <v>High spender</v>
      </c>
    </row>
    <row r="48" spans="1:4" x14ac:dyDescent="0.25">
      <c r="A48" s="15">
        <v>83512</v>
      </c>
      <c r="B48" s="15" t="str">
        <f t="shared" si="1"/>
        <v>High income</v>
      </c>
      <c r="C48" s="17">
        <v>2056</v>
      </c>
      <c r="D48" s="17" t="str">
        <f t="shared" si="0"/>
        <v>High spender</v>
      </c>
    </row>
    <row r="49" spans="1:4" x14ac:dyDescent="0.25">
      <c r="A49" s="15">
        <v>80141</v>
      </c>
      <c r="B49" s="15" t="str">
        <f t="shared" si="1"/>
        <v>High income</v>
      </c>
      <c r="C49" s="17">
        <v>2051</v>
      </c>
      <c r="D49" s="17" t="str">
        <f t="shared" si="0"/>
        <v>High spender</v>
      </c>
    </row>
    <row r="50" spans="1:4" x14ac:dyDescent="0.25">
      <c r="A50" s="15">
        <v>52117</v>
      </c>
      <c r="B50" s="15" t="str">
        <f t="shared" si="1"/>
        <v>High income</v>
      </c>
      <c r="C50" s="17">
        <v>259</v>
      </c>
      <c r="D50" s="17" t="str">
        <f t="shared" si="0"/>
        <v>Low Spender</v>
      </c>
    </row>
    <row r="51" spans="1:4" x14ac:dyDescent="0.25">
      <c r="A51" s="15">
        <v>61074</v>
      </c>
      <c r="B51" s="15" t="str">
        <f t="shared" si="1"/>
        <v>High income</v>
      </c>
      <c r="C51" s="17">
        <v>950</v>
      </c>
      <c r="D51" s="17" t="str">
        <f t="shared" si="0"/>
        <v>High spender</v>
      </c>
    </row>
    <row r="52" spans="1:4" x14ac:dyDescent="0.25">
      <c r="A52" s="15">
        <v>31089</v>
      </c>
      <c r="B52" s="15" t="str">
        <f t="shared" si="1"/>
        <v>Low income</v>
      </c>
      <c r="C52" s="17">
        <v>75</v>
      </c>
      <c r="D52" s="17" t="str">
        <f t="shared" si="0"/>
        <v>Low Spender</v>
      </c>
    </row>
    <row r="53" spans="1:4" x14ac:dyDescent="0.25">
      <c r="A53" s="15">
        <v>30522</v>
      </c>
      <c r="B53" s="15" t="str">
        <f t="shared" si="1"/>
        <v>Low income</v>
      </c>
      <c r="C53" s="17">
        <v>300</v>
      </c>
      <c r="D53" s="17" t="str">
        <f t="shared" si="0"/>
        <v>Low Spender</v>
      </c>
    </row>
    <row r="54" spans="1:4" x14ac:dyDescent="0.25">
      <c r="A54" s="15">
        <v>92491</v>
      </c>
      <c r="B54" s="15" t="str">
        <f t="shared" si="1"/>
        <v>High income</v>
      </c>
      <c r="C54" s="17">
        <v>2012</v>
      </c>
      <c r="D54" s="17" t="str">
        <f t="shared" si="0"/>
        <v>High spender</v>
      </c>
    </row>
    <row r="55" spans="1:4" x14ac:dyDescent="0.25">
      <c r="A55" s="15">
        <v>53700</v>
      </c>
      <c r="B55" s="15" t="str">
        <f t="shared" si="1"/>
        <v>High income</v>
      </c>
      <c r="C55" s="17">
        <v>611</v>
      </c>
      <c r="D55" s="17" t="str">
        <f t="shared" si="0"/>
        <v>High spender</v>
      </c>
    </row>
    <row r="56" spans="1:4" x14ac:dyDescent="0.25">
      <c r="A56" s="15">
        <v>89572</v>
      </c>
      <c r="B56" s="15" t="str">
        <f t="shared" si="1"/>
        <v>High income</v>
      </c>
      <c r="C56" s="17">
        <v>1995</v>
      </c>
      <c r="D56" s="17" t="str">
        <f t="shared" si="0"/>
        <v>High spender</v>
      </c>
    </row>
    <row r="57" spans="1:4" x14ac:dyDescent="0.25">
      <c r="A57" s="15">
        <v>26816</v>
      </c>
      <c r="B57" s="15" t="str">
        <f t="shared" si="1"/>
        <v>Low income</v>
      </c>
      <c r="C57" s="17">
        <v>19</v>
      </c>
      <c r="D57" s="17" t="str">
        <f t="shared" si="0"/>
        <v>Low Spender</v>
      </c>
    </row>
    <row r="58" spans="1:4" x14ac:dyDescent="0.25">
      <c r="A58" s="15">
        <v>46098</v>
      </c>
      <c r="B58" s="15" t="str">
        <f t="shared" si="1"/>
        <v>Low income</v>
      </c>
      <c r="C58" s="17">
        <v>84</v>
      </c>
      <c r="D58" s="17" t="str">
        <f t="shared" si="0"/>
        <v>Low Spender</v>
      </c>
    </row>
    <row r="59" spans="1:4" x14ac:dyDescent="0.25">
      <c r="A59" s="15">
        <v>82332</v>
      </c>
      <c r="B59" s="15" t="str">
        <f t="shared" si="1"/>
        <v>High income</v>
      </c>
      <c r="C59" s="17">
        <v>1987</v>
      </c>
      <c r="D59" s="17" t="str">
        <f t="shared" si="0"/>
        <v>High spender</v>
      </c>
    </row>
    <row r="60" spans="1:4" x14ac:dyDescent="0.25">
      <c r="A60" s="15">
        <v>72903</v>
      </c>
      <c r="B60" s="15" t="str">
        <f t="shared" si="1"/>
        <v>High income</v>
      </c>
      <c r="C60" s="17">
        <v>1974</v>
      </c>
      <c r="D60" s="17" t="str">
        <f t="shared" si="0"/>
        <v>High spender</v>
      </c>
    </row>
    <row r="61" spans="1:4" x14ac:dyDescent="0.25">
      <c r="A61" s="15">
        <v>95529</v>
      </c>
      <c r="B61" s="15" t="str">
        <f t="shared" si="1"/>
        <v>High income</v>
      </c>
      <c r="C61" s="17">
        <v>1966</v>
      </c>
      <c r="D61" s="17" t="str">
        <f t="shared" si="0"/>
        <v>High spender</v>
      </c>
    </row>
    <row r="62" spans="1:4" x14ac:dyDescent="0.25">
      <c r="A62" s="15">
        <v>75345</v>
      </c>
      <c r="B62" s="15" t="str">
        <f t="shared" si="1"/>
        <v>High income</v>
      </c>
      <c r="C62" s="17">
        <v>1954</v>
      </c>
      <c r="D62" s="17" t="str">
        <f t="shared" si="0"/>
        <v>High spender</v>
      </c>
    </row>
    <row r="63" spans="1:4" x14ac:dyDescent="0.25">
      <c r="A63" s="15">
        <v>91700</v>
      </c>
      <c r="B63" s="15" t="str">
        <f t="shared" si="1"/>
        <v>High income</v>
      </c>
      <c r="C63" s="17">
        <v>1949</v>
      </c>
      <c r="D63" s="17" t="str">
        <f t="shared" si="0"/>
        <v>High spender</v>
      </c>
    </row>
    <row r="64" spans="1:4" x14ac:dyDescent="0.25">
      <c r="A64" s="15">
        <v>38988</v>
      </c>
      <c r="B64" s="15" t="str">
        <f t="shared" si="1"/>
        <v>Low income</v>
      </c>
      <c r="C64" s="17">
        <v>306</v>
      </c>
      <c r="D64" s="17" t="str">
        <f t="shared" si="0"/>
        <v>Low Spender</v>
      </c>
    </row>
    <row r="65" spans="1:4" x14ac:dyDescent="0.25">
      <c r="A65" s="15">
        <v>72309</v>
      </c>
      <c r="B65" s="15" t="str">
        <f t="shared" si="1"/>
        <v>High income</v>
      </c>
      <c r="C65" s="17">
        <v>1931</v>
      </c>
      <c r="D65" s="17" t="str">
        <f t="shared" si="0"/>
        <v>High spender</v>
      </c>
    </row>
    <row r="66" spans="1:4" x14ac:dyDescent="0.25">
      <c r="A66" s="15">
        <v>87771</v>
      </c>
      <c r="B66" s="15" t="str">
        <f t="shared" si="1"/>
        <v>High income</v>
      </c>
      <c r="C66" s="17">
        <v>1924</v>
      </c>
      <c r="D66" s="17" t="str">
        <f t="shared" si="0"/>
        <v>High spender</v>
      </c>
    </row>
    <row r="67" spans="1:4" x14ac:dyDescent="0.25">
      <c r="A67" s="15">
        <v>54803</v>
      </c>
      <c r="B67" s="15" t="str">
        <f t="shared" si="1"/>
        <v>High income</v>
      </c>
      <c r="C67" s="17">
        <v>551</v>
      </c>
      <c r="D67" s="17" t="str">
        <f t="shared" ref="D67:D130" si="2">IF(C67&lt;=AVERAGE(C:C),"Low Spender","High spender")</f>
        <v>Low Spender</v>
      </c>
    </row>
    <row r="68" spans="1:4" x14ac:dyDescent="0.25">
      <c r="A68" s="15">
        <v>44802</v>
      </c>
      <c r="B68" s="15" t="str">
        <f t="shared" ref="B68:B131" si="3">IF(A68&lt;=AVERAGE(A:A),"Low income", "High income")</f>
        <v>Low income</v>
      </c>
      <c r="C68" s="17">
        <v>1029</v>
      </c>
      <c r="D68" s="17" t="str">
        <f t="shared" si="2"/>
        <v>High spender</v>
      </c>
    </row>
    <row r="69" spans="1:4" x14ac:dyDescent="0.25">
      <c r="A69" s="15">
        <v>35688</v>
      </c>
      <c r="B69" s="15" t="str">
        <f t="shared" si="3"/>
        <v>Low income</v>
      </c>
      <c r="C69" s="17">
        <v>179</v>
      </c>
      <c r="D69" s="17" t="str">
        <f t="shared" si="2"/>
        <v>Low Spender</v>
      </c>
    </row>
    <row r="70" spans="1:4" x14ac:dyDescent="0.25">
      <c r="A70" s="15">
        <v>46923</v>
      </c>
      <c r="B70" s="15" t="str">
        <f t="shared" si="3"/>
        <v>Low income</v>
      </c>
      <c r="C70" s="17">
        <v>363</v>
      </c>
      <c r="D70" s="17" t="str">
        <f t="shared" si="2"/>
        <v>Low Spender</v>
      </c>
    </row>
    <row r="71" spans="1:4" x14ac:dyDescent="0.25">
      <c r="A71" s="15">
        <v>96876</v>
      </c>
      <c r="B71" s="15" t="str">
        <f t="shared" si="3"/>
        <v>High income</v>
      </c>
      <c r="C71" s="17">
        <v>1920</v>
      </c>
      <c r="D71" s="17" t="str">
        <f t="shared" si="2"/>
        <v>High spender</v>
      </c>
    </row>
    <row r="72" spans="1:4" x14ac:dyDescent="0.25">
      <c r="A72" s="15">
        <v>84169</v>
      </c>
      <c r="B72" s="15" t="str">
        <f t="shared" si="3"/>
        <v>High income</v>
      </c>
      <c r="C72" s="17">
        <v>1919</v>
      </c>
      <c r="D72" s="17" t="str">
        <f t="shared" si="2"/>
        <v>High spender</v>
      </c>
    </row>
    <row r="73" spans="1:4" x14ac:dyDescent="0.25">
      <c r="A73" s="15">
        <v>80685</v>
      </c>
      <c r="B73" s="15" t="str">
        <f t="shared" si="3"/>
        <v>High income</v>
      </c>
      <c r="C73" s="17">
        <v>950</v>
      </c>
      <c r="D73" s="17" t="str">
        <f t="shared" si="2"/>
        <v>High spender</v>
      </c>
    </row>
    <row r="74" spans="1:4" x14ac:dyDescent="0.25">
      <c r="A74" s="15">
        <v>35322</v>
      </c>
      <c r="B74" s="15" t="str">
        <f t="shared" si="3"/>
        <v>Low income</v>
      </c>
      <c r="C74" s="17">
        <v>93</v>
      </c>
      <c r="D74" s="17" t="str">
        <f t="shared" si="2"/>
        <v>Low Spender</v>
      </c>
    </row>
    <row r="75" spans="1:4" x14ac:dyDescent="0.25">
      <c r="A75" s="15">
        <v>8940</v>
      </c>
      <c r="B75" s="15" t="str">
        <f t="shared" si="3"/>
        <v>Low income</v>
      </c>
      <c r="C75" s="17">
        <v>59</v>
      </c>
      <c r="D75" s="17" t="str">
        <f t="shared" si="2"/>
        <v>Low Spender</v>
      </c>
    </row>
    <row r="76" spans="1:4" x14ac:dyDescent="0.25">
      <c r="A76" s="15">
        <v>55951</v>
      </c>
      <c r="B76" s="15" t="str">
        <f t="shared" si="3"/>
        <v>High income</v>
      </c>
      <c r="C76" s="17">
        <v>1334</v>
      </c>
      <c r="D76" s="17" t="str">
        <f t="shared" si="2"/>
        <v>High spender</v>
      </c>
    </row>
    <row r="77" spans="1:4" x14ac:dyDescent="0.25">
      <c r="A77" s="15">
        <v>64355</v>
      </c>
      <c r="B77" s="15" t="str">
        <f t="shared" si="3"/>
        <v>High income</v>
      </c>
      <c r="C77" s="17">
        <v>1292</v>
      </c>
      <c r="D77" s="17" t="str">
        <f t="shared" si="2"/>
        <v>High spender</v>
      </c>
    </row>
    <row r="78" spans="1:4" x14ac:dyDescent="0.25">
      <c r="A78" s="15">
        <v>79174</v>
      </c>
      <c r="B78" s="15" t="str">
        <f t="shared" si="3"/>
        <v>High income</v>
      </c>
      <c r="C78" s="17">
        <v>1914</v>
      </c>
      <c r="D78" s="17" t="str">
        <f t="shared" si="2"/>
        <v>High spender</v>
      </c>
    </row>
    <row r="79" spans="1:4" x14ac:dyDescent="0.25">
      <c r="A79" s="15">
        <v>77568</v>
      </c>
      <c r="B79" s="15" t="str">
        <f t="shared" si="3"/>
        <v>High income</v>
      </c>
      <c r="C79" s="17">
        <v>2036</v>
      </c>
      <c r="D79" s="17" t="str">
        <f t="shared" si="2"/>
        <v>High spender</v>
      </c>
    </row>
    <row r="80" spans="1:4" x14ac:dyDescent="0.25">
      <c r="A80" s="15">
        <v>60544</v>
      </c>
      <c r="B80" s="15" t="str">
        <f t="shared" si="3"/>
        <v>High income</v>
      </c>
      <c r="C80" s="17">
        <v>254</v>
      </c>
      <c r="D80" s="17" t="str">
        <f t="shared" si="2"/>
        <v>Low Spender</v>
      </c>
    </row>
    <row r="81" spans="1:4" x14ac:dyDescent="0.25">
      <c r="A81" s="15">
        <v>74214</v>
      </c>
      <c r="B81" s="15" t="str">
        <f t="shared" si="3"/>
        <v>High income</v>
      </c>
      <c r="C81" s="17">
        <v>1678</v>
      </c>
      <c r="D81" s="17" t="str">
        <f t="shared" si="2"/>
        <v>High spender</v>
      </c>
    </row>
    <row r="82" spans="1:4" x14ac:dyDescent="0.25">
      <c r="A82" s="15">
        <v>72968</v>
      </c>
      <c r="B82" s="15" t="str">
        <f t="shared" si="3"/>
        <v>High income</v>
      </c>
      <c r="C82" s="17">
        <v>1903</v>
      </c>
      <c r="D82" s="17" t="str">
        <f t="shared" si="2"/>
        <v>High spender</v>
      </c>
    </row>
    <row r="83" spans="1:4" x14ac:dyDescent="0.25">
      <c r="A83" s="15">
        <v>27803</v>
      </c>
      <c r="B83" s="15" t="str">
        <f t="shared" si="3"/>
        <v>Low income</v>
      </c>
      <c r="C83" s="17">
        <v>127</v>
      </c>
      <c r="D83" s="17" t="str">
        <f t="shared" si="2"/>
        <v>Low Spender</v>
      </c>
    </row>
    <row r="84" spans="1:4" x14ac:dyDescent="0.25">
      <c r="A84" s="15">
        <v>78687</v>
      </c>
      <c r="B84" s="15" t="str">
        <f t="shared" si="3"/>
        <v>High income</v>
      </c>
      <c r="C84" s="17">
        <v>1889</v>
      </c>
      <c r="D84" s="17" t="str">
        <f t="shared" si="2"/>
        <v>High spender</v>
      </c>
    </row>
    <row r="85" spans="1:4" x14ac:dyDescent="0.25">
      <c r="A85" s="15">
        <v>29103</v>
      </c>
      <c r="B85" s="15" t="str">
        <f t="shared" si="3"/>
        <v>Low income</v>
      </c>
      <c r="C85" s="17">
        <v>42</v>
      </c>
      <c r="D85" s="17" t="str">
        <f t="shared" si="2"/>
        <v>Low Spender</v>
      </c>
    </row>
    <row r="86" spans="1:4" x14ac:dyDescent="0.25">
      <c r="A86" s="15">
        <v>24336</v>
      </c>
      <c r="B86" s="15" t="str">
        <f t="shared" si="3"/>
        <v>Low income</v>
      </c>
      <c r="C86" s="17">
        <v>19</v>
      </c>
      <c r="D86" s="17" t="str">
        <f t="shared" si="2"/>
        <v>Low Spender</v>
      </c>
    </row>
    <row r="87" spans="1:4" x14ac:dyDescent="0.25">
      <c r="A87" s="15">
        <v>32727</v>
      </c>
      <c r="B87" s="15" t="str">
        <f t="shared" si="3"/>
        <v>Low income</v>
      </c>
      <c r="C87" s="17">
        <v>459</v>
      </c>
      <c r="D87" s="17" t="str">
        <f t="shared" si="2"/>
        <v>Low Spender</v>
      </c>
    </row>
    <row r="88" spans="1:4" x14ac:dyDescent="0.25">
      <c r="A88" s="15">
        <v>60839</v>
      </c>
      <c r="B88" s="15" t="str">
        <f t="shared" si="3"/>
        <v>High income</v>
      </c>
      <c r="C88" s="17">
        <v>1122</v>
      </c>
      <c r="D88" s="17" t="str">
        <f t="shared" si="2"/>
        <v>High spender</v>
      </c>
    </row>
    <row r="89" spans="1:4" x14ac:dyDescent="0.25">
      <c r="A89" s="15">
        <v>29760</v>
      </c>
      <c r="B89" s="15" t="str">
        <f t="shared" si="3"/>
        <v>Low income</v>
      </c>
      <c r="C89" s="17">
        <v>148</v>
      </c>
      <c r="D89" s="17" t="str">
        <f t="shared" si="2"/>
        <v>Low Spender</v>
      </c>
    </row>
    <row r="90" spans="1:4" x14ac:dyDescent="0.25">
      <c r="A90" s="15">
        <v>75702</v>
      </c>
      <c r="B90" s="15" t="str">
        <f t="shared" si="3"/>
        <v>High income</v>
      </c>
      <c r="C90" s="17">
        <v>1118</v>
      </c>
      <c r="D90" s="17" t="str">
        <f t="shared" si="2"/>
        <v>High spender</v>
      </c>
    </row>
    <row r="91" spans="1:4" x14ac:dyDescent="0.25">
      <c r="A91" s="15">
        <v>28071</v>
      </c>
      <c r="B91" s="15" t="str">
        <f t="shared" si="3"/>
        <v>Low income</v>
      </c>
      <c r="C91" s="17">
        <v>269</v>
      </c>
      <c r="D91" s="17" t="str">
        <f t="shared" si="2"/>
        <v>Low Spender</v>
      </c>
    </row>
    <row r="92" spans="1:4" x14ac:dyDescent="0.25">
      <c r="A92" s="15">
        <v>42557</v>
      </c>
      <c r="B92" s="15" t="str">
        <f t="shared" si="3"/>
        <v>Low income</v>
      </c>
      <c r="C92" s="17">
        <v>255</v>
      </c>
      <c r="D92" s="17" t="str">
        <f t="shared" si="2"/>
        <v>Low Spender</v>
      </c>
    </row>
    <row r="93" spans="1:4" x14ac:dyDescent="0.25">
      <c r="A93" s="15">
        <v>68142</v>
      </c>
      <c r="B93" s="15" t="str">
        <f t="shared" si="3"/>
        <v>High income</v>
      </c>
      <c r="C93" s="17">
        <v>1422</v>
      </c>
      <c r="D93" s="17" t="str">
        <f t="shared" si="2"/>
        <v>High spender</v>
      </c>
    </row>
    <row r="94" spans="1:4" x14ac:dyDescent="0.25">
      <c r="A94" s="15">
        <v>7500</v>
      </c>
      <c r="B94" s="15" t="str">
        <f t="shared" si="3"/>
        <v>Low income</v>
      </c>
      <c r="C94" s="17">
        <v>13</v>
      </c>
      <c r="D94" s="17" t="str">
        <f t="shared" si="2"/>
        <v>Low Spender</v>
      </c>
    </row>
    <row r="95" spans="1:4" x14ac:dyDescent="0.25">
      <c r="A95" s="15">
        <v>95169</v>
      </c>
      <c r="B95" s="15" t="str">
        <f t="shared" si="3"/>
        <v>High income</v>
      </c>
      <c r="C95" s="17">
        <v>1881</v>
      </c>
      <c r="D95" s="17" t="str">
        <f t="shared" si="2"/>
        <v>High spender</v>
      </c>
    </row>
    <row r="96" spans="1:4" x14ac:dyDescent="0.25">
      <c r="A96" s="15">
        <v>38823</v>
      </c>
      <c r="B96" s="15" t="str">
        <f t="shared" si="3"/>
        <v>Low income</v>
      </c>
      <c r="C96" s="17">
        <v>91</v>
      </c>
      <c r="D96" s="17" t="str">
        <f t="shared" si="2"/>
        <v>Low Spender</v>
      </c>
    </row>
    <row r="97" spans="1:4" x14ac:dyDescent="0.25">
      <c r="A97" s="15">
        <v>68743</v>
      </c>
      <c r="B97" s="15" t="str">
        <f t="shared" si="3"/>
        <v>High income</v>
      </c>
      <c r="C97" s="17">
        <v>1959</v>
      </c>
      <c r="D97" s="17" t="str">
        <f t="shared" si="2"/>
        <v>High spender</v>
      </c>
    </row>
    <row r="98" spans="1:4" x14ac:dyDescent="0.25">
      <c r="A98" s="15">
        <v>90273</v>
      </c>
      <c r="B98" s="15" t="str">
        <f t="shared" si="3"/>
        <v>High income</v>
      </c>
      <c r="C98" s="17">
        <v>1880</v>
      </c>
      <c r="D98" s="17" t="str">
        <f t="shared" si="2"/>
        <v>High spender</v>
      </c>
    </row>
    <row r="99" spans="1:4" x14ac:dyDescent="0.25">
      <c r="A99" s="15">
        <v>43586</v>
      </c>
      <c r="B99" s="15" t="str">
        <f t="shared" si="3"/>
        <v>Low income</v>
      </c>
      <c r="C99" s="17">
        <v>116</v>
      </c>
      <c r="D99" s="17" t="str">
        <f t="shared" si="2"/>
        <v>Low Spender</v>
      </c>
    </row>
    <row r="100" spans="1:4" x14ac:dyDescent="0.25">
      <c r="A100" s="15">
        <v>37760</v>
      </c>
      <c r="B100" s="15" t="str">
        <f t="shared" si="3"/>
        <v>Low income</v>
      </c>
      <c r="C100" s="17">
        <v>289</v>
      </c>
      <c r="D100" s="17" t="str">
        <f t="shared" si="2"/>
        <v>Low Spender</v>
      </c>
    </row>
    <row r="101" spans="1:4" x14ac:dyDescent="0.25">
      <c r="A101" s="15">
        <v>67546</v>
      </c>
      <c r="B101" s="15" t="str">
        <f t="shared" si="3"/>
        <v>High income</v>
      </c>
      <c r="C101" s="17">
        <v>1954</v>
      </c>
      <c r="D101" s="17" t="str">
        <f t="shared" si="2"/>
        <v>High spender</v>
      </c>
    </row>
    <row r="102" spans="1:4" x14ac:dyDescent="0.25">
      <c r="A102" s="15">
        <v>62807</v>
      </c>
      <c r="B102" s="15" t="str">
        <f t="shared" si="3"/>
        <v>High income</v>
      </c>
      <c r="C102" s="17">
        <v>720</v>
      </c>
      <c r="D102" s="17" t="str">
        <f t="shared" si="2"/>
        <v>High spender</v>
      </c>
    </row>
    <row r="103" spans="1:4" x14ac:dyDescent="0.25">
      <c r="A103" s="15">
        <v>24401</v>
      </c>
      <c r="B103" s="15" t="str">
        <f t="shared" si="3"/>
        <v>Low income</v>
      </c>
      <c r="C103" s="17">
        <v>352</v>
      </c>
      <c r="D103" s="17" t="str">
        <f t="shared" si="2"/>
        <v>Low Spender</v>
      </c>
    </row>
    <row r="104" spans="1:4" x14ac:dyDescent="0.25">
      <c r="A104" s="15">
        <v>42021</v>
      </c>
      <c r="B104" s="15" t="str">
        <f t="shared" si="3"/>
        <v>Low income</v>
      </c>
      <c r="C104" s="17">
        <v>546</v>
      </c>
      <c r="D104" s="17" t="str">
        <f t="shared" si="2"/>
        <v>Low Spender</v>
      </c>
    </row>
    <row r="105" spans="1:4" x14ac:dyDescent="0.25">
      <c r="A105" s="15">
        <v>51983</v>
      </c>
      <c r="B105" s="15" t="str">
        <f t="shared" si="3"/>
        <v>High income</v>
      </c>
      <c r="C105" s="17">
        <v>763</v>
      </c>
      <c r="D105" s="17" t="str">
        <f t="shared" si="2"/>
        <v>High spender</v>
      </c>
    </row>
    <row r="106" spans="1:4" x14ac:dyDescent="0.25">
      <c r="A106" s="15">
        <v>13724</v>
      </c>
      <c r="B106" s="15" t="str">
        <f t="shared" si="3"/>
        <v>Low income</v>
      </c>
      <c r="C106" s="17">
        <v>31</v>
      </c>
      <c r="D106" s="17" t="str">
        <f t="shared" si="2"/>
        <v>Low Spender</v>
      </c>
    </row>
    <row r="107" spans="1:4" x14ac:dyDescent="0.25">
      <c r="A107" s="15">
        <v>61064</v>
      </c>
      <c r="B107" s="15" t="str">
        <f t="shared" si="3"/>
        <v>High income</v>
      </c>
      <c r="C107" s="17">
        <v>900</v>
      </c>
      <c r="D107" s="17" t="str">
        <f t="shared" si="2"/>
        <v>High spender</v>
      </c>
    </row>
    <row r="108" spans="1:4" x14ac:dyDescent="0.25">
      <c r="A108" s="15">
        <v>81205</v>
      </c>
      <c r="B108" s="15" t="str">
        <f t="shared" si="3"/>
        <v>High income</v>
      </c>
      <c r="C108" s="17">
        <v>1879</v>
      </c>
      <c r="D108" s="17" t="str">
        <f t="shared" si="2"/>
        <v>High spender</v>
      </c>
    </row>
    <row r="109" spans="1:4" x14ac:dyDescent="0.25">
      <c r="A109" s="15">
        <v>75251</v>
      </c>
      <c r="B109" s="15" t="str">
        <f t="shared" si="3"/>
        <v>High income</v>
      </c>
      <c r="C109" s="17">
        <v>1872</v>
      </c>
      <c r="D109" s="17" t="str">
        <f t="shared" si="2"/>
        <v>High spender</v>
      </c>
    </row>
    <row r="110" spans="1:4" x14ac:dyDescent="0.25">
      <c r="A110" s="15">
        <v>63943</v>
      </c>
      <c r="B110" s="15" t="str">
        <f t="shared" si="3"/>
        <v>High income</v>
      </c>
      <c r="C110" s="17">
        <v>1085</v>
      </c>
      <c r="D110" s="17" t="str">
        <f t="shared" si="2"/>
        <v>High spender</v>
      </c>
    </row>
    <row r="111" spans="1:4" x14ac:dyDescent="0.25">
      <c r="A111" s="15">
        <v>81929</v>
      </c>
      <c r="B111" s="15" t="str">
        <f t="shared" si="3"/>
        <v>High income</v>
      </c>
      <c r="C111" s="17">
        <v>1868</v>
      </c>
      <c r="D111" s="17" t="str">
        <f t="shared" si="2"/>
        <v>High spender</v>
      </c>
    </row>
    <row r="112" spans="1:4" x14ac:dyDescent="0.25">
      <c r="A112" s="15">
        <v>87188</v>
      </c>
      <c r="B112" s="15" t="str">
        <f t="shared" si="3"/>
        <v>High income</v>
      </c>
      <c r="C112" s="17">
        <v>1868</v>
      </c>
      <c r="D112" s="17" t="str">
        <f t="shared" si="2"/>
        <v>High spender</v>
      </c>
    </row>
    <row r="113" spans="1:4" x14ac:dyDescent="0.25">
      <c r="A113" s="15">
        <v>83829</v>
      </c>
      <c r="B113" s="15" t="str">
        <f t="shared" si="3"/>
        <v>High income</v>
      </c>
      <c r="C113" s="17">
        <v>1835</v>
      </c>
      <c r="D113" s="17" t="str">
        <f t="shared" si="2"/>
        <v>High spender</v>
      </c>
    </row>
    <row r="114" spans="1:4" x14ac:dyDescent="0.25">
      <c r="A114" s="15">
        <v>70971</v>
      </c>
      <c r="B114" s="15" t="str">
        <f t="shared" si="3"/>
        <v>High income</v>
      </c>
      <c r="C114" s="17">
        <v>1808</v>
      </c>
      <c r="D114" s="17" t="str">
        <f t="shared" si="2"/>
        <v>High spender</v>
      </c>
    </row>
    <row r="115" spans="1:4" x14ac:dyDescent="0.25">
      <c r="A115" s="15">
        <v>82333</v>
      </c>
      <c r="B115" s="15" t="str">
        <f t="shared" si="3"/>
        <v>High income</v>
      </c>
      <c r="C115" s="17">
        <v>1805</v>
      </c>
      <c r="D115" s="17" t="str">
        <f t="shared" si="2"/>
        <v>High spender</v>
      </c>
    </row>
    <row r="116" spans="1:4" x14ac:dyDescent="0.25">
      <c r="A116" s="15">
        <v>23331</v>
      </c>
      <c r="B116" s="15" t="str">
        <f t="shared" si="3"/>
        <v>Low income</v>
      </c>
      <c r="C116" s="17">
        <v>58</v>
      </c>
      <c r="D116" s="17" t="str">
        <f t="shared" si="2"/>
        <v>Low Spender</v>
      </c>
    </row>
    <row r="117" spans="1:4" x14ac:dyDescent="0.25">
      <c r="A117" s="15">
        <v>52513</v>
      </c>
      <c r="B117" s="15" t="str">
        <f t="shared" si="3"/>
        <v>High income</v>
      </c>
      <c r="C117" s="17">
        <v>917</v>
      </c>
      <c r="D117" s="17" t="str">
        <f t="shared" si="2"/>
        <v>High spender</v>
      </c>
    </row>
    <row r="118" spans="1:4" x14ac:dyDescent="0.25">
      <c r="A118" s="15">
        <v>67430</v>
      </c>
      <c r="B118" s="15" t="str">
        <f t="shared" si="3"/>
        <v>High income</v>
      </c>
      <c r="C118" s="17">
        <v>1243</v>
      </c>
      <c r="D118" s="17" t="str">
        <f t="shared" si="2"/>
        <v>High spender</v>
      </c>
    </row>
    <row r="119" spans="1:4" x14ac:dyDescent="0.25">
      <c r="A119" s="15">
        <v>34487</v>
      </c>
      <c r="B119" s="15" t="str">
        <f t="shared" si="3"/>
        <v>Low income</v>
      </c>
      <c r="C119" s="17">
        <v>95</v>
      </c>
      <c r="D119" s="17" t="str">
        <f t="shared" si="2"/>
        <v>Low Spender</v>
      </c>
    </row>
    <row r="120" spans="1:4" x14ac:dyDescent="0.25">
      <c r="A120" s="15">
        <v>70643</v>
      </c>
      <c r="B120" s="15" t="str">
        <f t="shared" si="3"/>
        <v>High income</v>
      </c>
      <c r="C120" s="17">
        <v>1795</v>
      </c>
      <c r="D120" s="17" t="str">
        <f t="shared" si="2"/>
        <v>High spender</v>
      </c>
    </row>
    <row r="121" spans="1:4" x14ac:dyDescent="0.25">
      <c r="A121" s="15">
        <v>78427</v>
      </c>
      <c r="B121" s="15" t="str">
        <f t="shared" si="3"/>
        <v>High income</v>
      </c>
      <c r="C121" s="17">
        <v>1792</v>
      </c>
      <c r="D121" s="17" t="str">
        <f t="shared" si="2"/>
        <v>High spender</v>
      </c>
    </row>
    <row r="122" spans="1:4" x14ac:dyDescent="0.25">
      <c r="A122" s="15">
        <v>34984</v>
      </c>
      <c r="B122" s="15" t="str">
        <f t="shared" si="3"/>
        <v>Low income</v>
      </c>
      <c r="C122" s="17">
        <v>35</v>
      </c>
      <c r="D122" s="17" t="str">
        <f t="shared" si="2"/>
        <v>Low Spender</v>
      </c>
    </row>
    <row r="123" spans="1:4" x14ac:dyDescent="0.25">
      <c r="A123" s="15">
        <v>66653</v>
      </c>
      <c r="B123" s="15" t="str">
        <f t="shared" si="3"/>
        <v>High income</v>
      </c>
      <c r="C123" s="17">
        <v>606</v>
      </c>
      <c r="D123" s="17" t="str">
        <f t="shared" si="2"/>
        <v>High spender</v>
      </c>
    </row>
    <row r="124" spans="1:4" x14ac:dyDescent="0.25">
      <c r="A124" s="15">
        <v>65991</v>
      </c>
      <c r="B124" s="15" t="str">
        <f t="shared" si="3"/>
        <v>High income</v>
      </c>
      <c r="C124" s="17">
        <v>962</v>
      </c>
      <c r="D124" s="17" t="str">
        <f t="shared" si="2"/>
        <v>High spender</v>
      </c>
    </row>
    <row r="125" spans="1:4" x14ac:dyDescent="0.25">
      <c r="A125" s="15">
        <v>25965</v>
      </c>
      <c r="B125" s="15" t="str">
        <f t="shared" si="3"/>
        <v>Low income</v>
      </c>
      <c r="C125" s="17">
        <v>63</v>
      </c>
      <c r="D125" s="17" t="str">
        <f t="shared" si="2"/>
        <v>Low Spender</v>
      </c>
    </row>
    <row r="126" spans="1:4" x14ac:dyDescent="0.25">
      <c r="A126" s="15">
        <v>76412</v>
      </c>
      <c r="B126" s="15" t="str">
        <f t="shared" si="3"/>
        <v>High income</v>
      </c>
      <c r="C126" s="17">
        <v>1791</v>
      </c>
      <c r="D126" s="17" t="str">
        <f t="shared" si="2"/>
        <v>High spender</v>
      </c>
    </row>
    <row r="127" spans="1:4" x14ac:dyDescent="0.25">
      <c r="A127" s="15">
        <v>82347</v>
      </c>
      <c r="B127" s="15" t="str">
        <f t="shared" si="3"/>
        <v>High income</v>
      </c>
      <c r="C127" s="17">
        <v>1790</v>
      </c>
      <c r="D127" s="17" t="str">
        <f t="shared" si="2"/>
        <v>High spender</v>
      </c>
    </row>
    <row r="128" spans="1:4" x14ac:dyDescent="0.25">
      <c r="A128" s="15">
        <v>63887</v>
      </c>
      <c r="B128" s="15" t="str">
        <f t="shared" si="3"/>
        <v>High income</v>
      </c>
      <c r="C128" s="17">
        <v>1153</v>
      </c>
      <c r="D128" s="17" t="str">
        <f t="shared" si="2"/>
        <v>High spender</v>
      </c>
    </row>
    <row r="129" spans="1:4" x14ac:dyDescent="0.25">
      <c r="A129" s="15">
        <v>40780</v>
      </c>
      <c r="B129" s="15" t="str">
        <f t="shared" si="3"/>
        <v>Low income</v>
      </c>
      <c r="C129" s="17">
        <v>343</v>
      </c>
      <c r="D129" s="17" t="str">
        <f t="shared" si="2"/>
        <v>Low Spender</v>
      </c>
    </row>
    <row r="130" spans="1:4" x14ac:dyDescent="0.25">
      <c r="A130" s="15">
        <v>51390</v>
      </c>
      <c r="B130" s="15" t="str">
        <f t="shared" si="3"/>
        <v>Low income</v>
      </c>
      <c r="C130" s="17">
        <v>297</v>
      </c>
      <c r="D130" s="17" t="str">
        <f t="shared" si="2"/>
        <v>Low Spender</v>
      </c>
    </row>
    <row r="131" spans="1:4" x14ac:dyDescent="0.25">
      <c r="A131" s="15">
        <v>57045</v>
      </c>
      <c r="B131" s="15" t="str">
        <f t="shared" si="3"/>
        <v>High income</v>
      </c>
      <c r="C131" s="17">
        <v>437</v>
      </c>
      <c r="D131" s="17" t="str">
        <f t="shared" ref="D131:D194" si="4">IF(C131&lt;=AVERAGE(C:C),"Low Spender","High spender")</f>
        <v>Low Spender</v>
      </c>
    </row>
    <row r="132" spans="1:4" x14ac:dyDescent="0.25">
      <c r="A132" s="15">
        <v>47111</v>
      </c>
      <c r="B132" s="15" t="str">
        <f t="shared" ref="B132:B195" si="5">IF(A132&lt;=AVERAGE(A:A),"Low income", "High income")</f>
        <v>Low income</v>
      </c>
      <c r="C132" s="17">
        <v>1051</v>
      </c>
      <c r="D132" s="17" t="str">
        <f t="shared" si="4"/>
        <v>High spender</v>
      </c>
    </row>
    <row r="133" spans="1:4" x14ac:dyDescent="0.25">
      <c r="A133" s="15">
        <v>82384</v>
      </c>
      <c r="B133" s="15" t="str">
        <f t="shared" si="5"/>
        <v>High income</v>
      </c>
      <c r="C133" s="17">
        <v>1767</v>
      </c>
      <c r="D133" s="17" t="str">
        <f t="shared" si="4"/>
        <v>High spender</v>
      </c>
    </row>
    <row r="134" spans="1:4" x14ac:dyDescent="0.25">
      <c r="A134" s="15">
        <v>24882</v>
      </c>
      <c r="B134" s="15" t="str">
        <f t="shared" si="5"/>
        <v>Low income</v>
      </c>
      <c r="C134" s="17">
        <v>44</v>
      </c>
      <c r="D134" s="17" t="str">
        <f t="shared" si="4"/>
        <v>Low Spender</v>
      </c>
    </row>
    <row r="135" spans="1:4" x14ac:dyDescent="0.25">
      <c r="A135" s="15">
        <v>59184</v>
      </c>
      <c r="B135" s="15" t="str">
        <f t="shared" si="5"/>
        <v>High income</v>
      </c>
      <c r="C135" s="17">
        <v>1006</v>
      </c>
      <c r="D135" s="17" t="str">
        <f t="shared" si="4"/>
        <v>High spender</v>
      </c>
    </row>
    <row r="136" spans="1:4" x14ac:dyDescent="0.25">
      <c r="A136" s="15">
        <v>72066</v>
      </c>
      <c r="B136" s="15" t="str">
        <f t="shared" si="5"/>
        <v>High income</v>
      </c>
      <c r="C136" s="17">
        <v>1758</v>
      </c>
      <c r="D136" s="17" t="str">
        <f t="shared" si="4"/>
        <v>High spender</v>
      </c>
    </row>
    <row r="137" spans="1:4" x14ac:dyDescent="0.25">
      <c r="A137" s="15">
        <v>48789</v>
      </c>
      <c r="B137" s="15" t="str">
        <f t="shared" si="5"/>
        <v>Low income</v>
      </c>
      <c r="C137" s="17">
        <v>535</v>
      </c>
      <c r="D137" s="17" t="str">
        <f t="shared" si="4"/>
        <v>Low Spender</v>
      </c>
    </row>
    <row r="138" spans="1:4" x14ac:dyDescent="0.25">
      <c r="A138" s="15">
        <v>34053</v>
      </c>
      <c r="B138" s="15" t="str">
        <f t="shared" si="5"/>
        <v>Low income</v>
      </c>
      <c r="C138" s="17">
        <v>91</v>
      </c>
      <c r="D138" s="17" t="str">
        <f t="shared" si="4"/>
        <v>Low Spender</v>
      </c>
    </row>
    <row r="139" spans="1:4" x14ac:dyDescent="0.25">
      <c r="A139" s="15">
        <v>85683</v>
      </c>
      <c r="B139" s="15" t="str">
        <f t="shared" si="5"/>
        <v>High income</v>
      </c>
      <c r="C139" s="17">
        <v>1738</v>
      </c>
      <c r="D139" s="17" t="str">
        <f t="shared" si="4"/>
        <v>High spender</v>
      </c>
    </row>
    <row r="140" spans="1:4" x14ac:dyDescent="0.25">
      <c r="A140" s="15">
        <v>66991</v>
      </c>
      <c r="B140" s="15" t="str">
        <f t="shared" si="5"/>
        <v>High income</v>
      </c>
      <c r="C140" s="17">
        <v>1241</v>
      </c>
      <c r="D140" s="17" t="str">
        <f t="shared" si="4"/>
        <v>High spender</v>
      </c>
    </row>
    <row r="141" spans="1:4" x14ac:dyDescent="0.25">
      <c r="A141" s="15">
        <v>74985</v>
      </c>
      <c r="B141" s="15" t="str">
        <f t="shared" si="5"/>
        <v>High income</v>
      </c>
      <c r="C141" s="17">
        <v>1783</v>
      </c>
      <c r="D141" s="17" t="str">
        <f t="shared" si="4"/>
        <v>High spender</v>
      </c>
    </row>
    <row r="142" spans="1:4" x14ac:dyDescent="0.25">
      <c r="A142" s="15">
        <v>37150</v>
      </c>
      <c r="B142" s="15" t="str">
        <f t="shared" si="5"/>
        <v>Low income</v>
      </c>
      <c r="C142" s="17">
        <v>351</v>
      </c>
      <c r="D142" s="17" t="str">
        <f t="shared" si="4"/>
        <v>Low Spender</v>
      </c>
    </row>
    <row r="143" spans="1:4" x14ac:dyDescent="0.25">
      <c r="A143" s="15">
        <v>68126</v>
      </c>
      <c r="B143" s="15" t="str">
        <f t="shared" si="5"/>
        <v>High income</v>
      </c>
      <c r="C143" s="17">
        <v>1734</v>
      </c>
      <c r="D143" s="17" t="str">
        <f t="shared" si="4"/>
        <v>High spender</v>
      </c>
    </row>
    <row r="144" spans="1:4" x14ac:dyDescent="0.25">
      <c r="A144" s="15">
        <v>80427</v>
      </c>
      <c r="B144" s="15" t="str">
        <f t="shared" si="5"/>
        <v>High income</v>
      </c>
      <c r="C144" s="17">
        <v>1809</v>
      </c>
      <c r="D144" s="17" t="str">
        <f t="shared" si="4"/>
        <v>High spender</v>
      </c>
    </row>
    <row r="145" spans="1:4" x14ac:dyDescent="0.25">
      <c r="A145" s="15">
        <v>62204</v>
      </c>
      <c r="B145" s="15" t="str">
        <f t="shared" si="5"/>
        <v>High income</v>
      </c>
      <c r="C145" s="17">
        <v>807</v>
      </c>
      <c r="D145" s="17" t="str">
        <f t="shared" si="4"/>
        <v>High spender</v>
      </c>
    </row>
    <row r="146" spans="1:4" x14ac:dyDescent="0.25">
      <c r="A146" s="15">
        <v>43462</v>
      </c>
      <c r="B146" s="15" t="str">
        <f t="shared" si="5"/>
        <v>Low income</v>
      </c>
      <c r="C146" s="17">
        <v>225</v>
      </c>
      <c r="D146" s="17" t="str">
        <f t="shared" si="4"/>
        <v>Low Spender</v>
      </c>
    </row>
    <row r="147" spans="1:4" x14ac:dyDescent="0.25">
      <c r="A147" s="15">
        <v>44989</v>
      </c>
      <c r="B147" s="15" t="str">
        <f t="shared" si="5"/>
        <v>Low income</v>
      </c>
      <c r="C147" s="17">
        <v>263</v>
      </c>
      <c r="D147" s="17" t="str">
        <f t="shared" si="4"/>
        <v>Low Spender</v>
      </c>
    </row>
    <row r="148" spans="1:4" x14ac:dyDescent="0.25">
      <c r="A148" s="15">
        <v>66731</v>
      </c>
      <c r="B148" s="15" t="str">
        <f t="shared" si="5"/>
        <v>High income</v>
      </c>
      <c r="C148" s="17">
        <v>888</v>
      </c>
      <c r="D148" s="17" t="str">
        <f t="shared" si="4"/>
        <v>High spender</v>
      </c>
    </row>
    <row r="149" spans="1:4" x14ac:dyDescent="0.25">
      <c r="A149" s="15">
        <v>16860</v>
      </c>
      <c r="B149" s="15" t="str">
        <f t="shared" si="5"/>
        <v>Low income</v>
      </c>
      <c r="C149" s="17">
        <v>24</v>
      </c>
      <c r="D149" s="17" t="str">
        <f t="shared" si="4"/>
        <v>Low Spender</v>
      </c>
    </row>
    <row r="150" spans="1:4" x14ac:dyDescent="0.25">
      <c r="A150" s="15">
        <v>90687</v>
      </c>
      <c r="B150" s="15" t="str">
        <f t="shared" si="5"/>
        <v>High income</v>
      </c>
      <c r="C150" s="17">
        <v>1728</v>
      </c>
      <c r="D150" s="17" t="str">
        <f t="shared" si="4"/>
        <v>High spender</v>
      </c>
    </row>
    <row r="151" spans="1:4" x14ac:dyDescent="0.25">
      <c r="A151" s="15">
        <v>37509</v>
      </c>
      <c r="B151" s="15" t="str">
        <f t="shared" si="5"/>
        <v>Low income</v>
      </c>
      <c r="C151" s="17">
        <v>118</v>
      </c>
      <c r="D151" s="17" t="str">
        <f t="shared" si="4"/>
        <v>Low Spender</v>
      </c>
    </row>
    <row r="152" spans="1:4" x14ac:dyDescent="0.25">
      <c r="A152" s="15">
        <v>54450</v>
      </c>
      <c r="B152" s="15" t="str">
        <f t="shared" si="5"/>
        <v>High income</v>
      </c>
      <c r="C152" s="17">
        <v>652</v>
      </c>
      <c r="D152" s="17" t="str">
        <f t="shared" si="4"/>
        <v>High spender</v>
      </c>
    </row>
    <row r="153" spans="1:4" x14ac:dyDescent="0.25">
      <c r="A153" s="15">
        <v>75261</v>
      </c>
      <c r="B153" s="15" t="str">
        <f t="shared" si="5"/>
        <v>High income</v>
      </c>
      <c r="C153" s="17">
        <v>1726</v>
      </c>
      <c r="D153" s="17" t="str">
        <f t="shared" si="4"/>
        <v>High spender</v>
      </c>
    </row>
    <row r="154" spans="1:4" x14ac:dyDescent="0.25">
      <c r="A154" s="15">
        <v>83145</v>
      </c>
      <c r="B154" s="15" t="str">
        <f t="shared" si="5"/>
        <v>High income</v>
      </c>
      <c r="C154" s="17">
        <v>1719</v>
      </c>
      <c r="D154" s="17" t="str">
        <f t="shared" si="4"/>
        <v>High spender</v>
      </c>
    </row>
    <row r="155" spans="1:4" x14ac:dyDescent="0.25">
      <c r="A155" s="15">
        <v>34529</v>
      </c>
      <c r="B155" s="15" t="str">
        <f t="shared" si="5"/>
        <v>Low income</v>
      </c>
      <c r="C155" s="17">
        <v>121</v>
      </c>
      <c r="D155" s="17" t="str">
        <f t="shared" si="4"/>
        <v>Low Spender</v>
      </c>
    </row>
    <row r="156" spans="1:4" x14ac:dyDescent="0.25">
      <c r="A156" s="15">
        <v>78579</v>
      </c>
      <c r="B156" s="15" t="str">
        <f t="shared" si="5"/>
        <v>High income</v>
      </c>
      <c r="C156" s="17">
        <v>1713</v>
      </c>
      <c r="D156" s="17" t="str">
        <f t="shared" si="4"/>
        <v>High spender</v>
      </c>
    </row>
    <row r="157" spans="1:4" x14ac:dyDescent="0.25">
      <c r="A157" s="15">
        <v>43824</v>
      </c>
      <c r="B157" s="15" t="str">
        <f t="shared" si="5"/>
        <v>Low income</v>
      </c>
      <c r="C157" s="17">
        <v>154</v>
      </c>
      <c r="D157" s="17" t="str">
        <f t="shared" si="4"/>
        <v>Low Spender</v>
      </c>
    </row>
    <row r="158" spans="1:4" x14ac:dyDescent="0.25">
      <c r="A158" s="15">
        <v>80952</v>
      </c>
      <c r="B158" s="15" t="str">
        <f t="shared" si="5"/>
        <v>High income</v>
      </c>
      <c r="C158" s="17">
        <v>1713</v>
      </c>
      <c r="D158" s="17" t="str">
        <f t="shared" si="4"/>
        <v>High spender</v>
      </c>
    </row>
    <row r="159" spans="1:4" x14ac:dyDescent="0.25">
      <c r="A159" s="15">
        <v>79607</v>
      </c>
      <c r="B159" s="15" t="str">
        <f t="shared" si="5"/>
        <v>High income</v>
      </c>
      <c r="C159" s="17">
        <v>1707</v>
      </c>
      <c r="D159" s="17" t="str">
        <f t="shared" si="4"/>
        <v>High spender</v>
      </c>
    </row>
    <row r="160" spans="1:4" x14ac:dyDescent="0.25">
      <c r="A160" s="15">
        <v>69209</v>
      </c>
      <c r="B160" s="15" t="str">
        <f t="shared" si="5"/>
        <v>High income</v>
      </c>
      <c r="C160" s="17">
        <v>1654</v>
      </c>
      <c r="D160" s="17" t="str">
        <f t="shared" si="4"/>
        <v>High spender</v>
      </c>
    </row>
    <row r="161" spans="1:4" x14ac:dyDescent="0.25">
      <c r="A161" s="15">
        <v>92955</v>
      </c>
      <c r="B161" s="15" t="str">
        <f t="shared" si="5"/>
        <v>High income</v>
      </c>
      <c r="C161" s="17">
        <v>1694</v>
      </c>
      <c r="D161" s="17" t="str">
        <f t="shared" si="4"/>
        <v>High spender</v>
      </c>
    </row>
    <row r="162" spans="1:4" x14ac:dyDescent="0.25">
      <c r="A162" s="15">
        <v>8028</v>
      </c>
      <c r="B162" s="15" t="str">
        <f t="shared" si="5"/>
        <v>Low income</v>
      </c>
      <c r="C162" s="17">
        <v>176</v>
      </c>
      <c r="D162" s="17" t="str">
        <f t="shared" si="4"/>
        <v>Low Spender</v>
      </c>
    </row>
    <row r="163" spans="1:4" x14ac:dyDescent="0.25">
      <c r="A163" s="15">
        <v>54006</v>
      </c>
      <c r="B163" s="15" t="str">
        <f t="shared" si="5"/>
        <v>High income</v>
      </c>
      <c r="C163" s="17">
        <v>484</v>
      </c>
      <c r="D163" s="17" t="str">
        <f t="shared" si="4"/>
        <v>Low Spender</v>
      </c>
    </row>
    <row r="164" spans="1:4" x14ac:dyDescent="0.25">
      <c r="A164" s="15">
        <v>77870</v>
      </c>
      <c r="B164" s="15" t="str">
        <f t="shared" si="5"/>
        <v>High income</v>
      </c>
      <c r="C164" s="17">
        <v>1682</v>
      </c>
      <c r="D164" s="17" t="str">
        <f t="shared" si="4"/>
        <v>High spender</v>
      </c>
    </row>
    <row r="165" spans="1:4" x14ac:dyDescent="0.25">
      <c r="A165" s="15">
        <v>72025</v>
      </c>
      <c r="B165" s="15" t="str">
        <f t="shared" si="5"/>
        <v>High income</v>
      </c>
      <c r="C165" s="17">
        <v>1677</v>
      </c>
      <c r="D165" s="17" t="str">
        <f t="shared" si="4"/>
        <v>High spender</v>
      </c>
    </row>
    <row r="166" spans="1:4" x14ac:dyDescent="0.25">
      <c r="A166" s="15">
        <v>42033</v>
      </c>
      <c r="B166" s="15" t="str">
        <f t="shared" si="5"/>
        <v>Low income</v>
      </c>
      <c r="C166" s="17">
        <v>18</v>
      </c>
      <c r="D166" s="17" t="str">
        <f t="shared" si="4"/>
        <v>Low Spender</v>
      </c>
    </row>
    <row r="167" spans="1:4" x14ac:dyDescent="0.25">
      <c r="A167" s="15">
        <v>37633</v>
      </c>
      <c r="B167" s="15" t="str">
        <f t="shared" si="5"/>
        <v>Low income</v>
      </c>
      <c r="C167" s="17">
        <v>37</v>
      </c>
      <c r="D167" s="17" t="str">
        <f t="shared" si="4"/>
        <v>Low Spender</v>
      </c>
    </row>
    <row r="168" spans="1:4" x14ac:dyDescent="0.25">
      <c r="A168" s="15">
        <v>58656</v>
      </c>
      <c r="B168" s="15" t="str">
        <f t="shared" si="5"/>
        <v>High income</v>
      </c>
      <c r="C168" s="17">
        <v>1208</v>
      </c>
      <c r="D168" s="17" t="str">
        <f t="shared" si="4"/>
        <v>High spender</v>
      </c>
    </row>
    <row r="169" spans="1:4" x14ac:dyDescent="0.25">
      <c r="A169" s="15">
        <v>84865</v>
      </c>
      <c r="B169" s="15" t="str">
        <f t="shared" si="5"/>
        <v>High income</v>
      </c>
      <c r="C169" s="17">
        <v>1672</v>
      </c>
      <c r="D169" s="17" t="str">
        <f t="shared" si="4"/>
        <v>High spender</v>
      </c>
    </row>
    <row r="170" spans="1:4" x14ac:dyDescent="0.25">
      <c r="A170" s="15">
        <v>70647</v>
      </c>
      <c r="B170" s="15" t="str">
        <f t="shared" si="5"/>
        <v>High income</v>
      </c>
      <c r="C170" s="17">
        <v>965</v>
      </c>
      <c r="D170" s="17" t="str">
        <f t="shared" si="4"/>
        <v>High spender</v>
      </c>
    </row>
    <row r="171" spans="1:4" x14ac:dyDescent="0.25">
      <c r="A171" s="15">
        <v>71847</v>
      </c>
      <c r="B171" s="15" t="str">
        <f t="shared" si="5"/>
        <v>High income</v>
      </c>
      <c r="C171" s="17">
        <v>982</v>
      </c>
      <c r="D171" s="17" t="str">
        <f t="shared" si="4"/>
        <v>High spender</v>
      </c>
    </row>
    <row r="172" spans="1:4" x14ac:dyDescent="0.25">
      <c r="A172" s="15">
        <v>49094</v>
      </c>
      <c r="B172" s="15" t="str">
        <f t="shared" si="5"/>
        <v>Low income</v>
      </c>
      <c r="C172" s="17">
        <v>433</v>
      </c>
      <c r="D172" s="17" t="str">
        <f t="shared" si="4"/>
        <v>Low Spender</v>
      </c>
    </row>
    <row r="173" spans="1:4" x14ac:dyDescent="0.25">
      <c r="A173" s="15">
        <v>26490</v>
      </c>
      <c r="B173" s="15" t="str">
        <f t="shared" si="5"/>
        <v>Low income</v>
      </c>
      <c r="C173" s="17">
        <v>185</v>
      </c>
      <c r="D173" s="17" t="str">
        <f t="shared" si="4"/>
        <v>Low Spender</v>
      </c>
    </row>
    <row r="174" spans="1:4" x14ac:dyDescent="0.25">
      <c r="A174" s="15">
        <v>78789</v>
      </c>
      <c r="B174" s="15" t="str">
        <f t="shared" si="5"/>
        <v>High income</v>
      </c>
      <c r="C174" s="17">
        <v>1671</v>
      </c>
      <c r="D174" s="17" t="str">
        <f t="shared" si="4"/>
        <v>High spender</v>
      </c>
    </row>
    <row r="175" spans="1:4" x14ac:dyDescent="0.25">
      <c r="A175" s="15">
        <v>86979</v>
      </c>
      <c r="B175" s="15" t="str">
        <f t="shared" si="5"/>
        <v>High income</v>
      </c>
      <c r="C175" s="17">
        <v>1667</v>
      </c>
      <c r="D175" s="17" t="str">
        <f t="shared" si="4"/>
        <v>High spender</v>
      </c>
    </row>
    <row r="176" spans="1:4" x14ac:dyDescent="0.25">
      <c r="A176" s="15">
        <v>91249</v>
      </c>
      <c r="B176" s="15" t="str">
        <f t="shared" si="5"/>
        <v>High income</v>
      </c>
      <c r="C176" s="17">
        <v>1649</v>
      </c>
      <c r="D176" s="17" t="str">
        <f t="shared" si="4"/>
        <v>High spender</v>
      </c>
    </row>
    <row r="177" spans="1:4" x14ac:dyDescent="0.25">
      <c r="A177" s="15">
        <v>41437</v>
      </c>
      <c r="B177" s="15" t="str">
        <f t="shared" si="5"/>
        <v>Low income</v>
      </c>
      <c r="C177" s="17">
        <v>31</v>
      </c>
      <c r="D177" s="17" t="str">
        <f t="shared" si="4"/>
        <v>Low Spender</v>
      </c>
    </row>
    <row r="178" spans="1:4" x14ac:dyDescent="0.25">
      <c r="A178" s="15">
        <v>64509</v>
      </c>
      <c r="B178" s="15" t="str">
        <f t="shared" si="5"/>
        <v>High income</v>
      </c>
      <c r="C178" s="17">
        <v>1645</v>
      </c>
      <c r="D178" s="17" t="str">
        <f t="shared" si="4"/>
        <v>High spender</v>
      </c>
    </row>
    <row r="179" spans="1:4" x14ac:dyDescent="0.25">
      <c r="A179" s="15">
        <v>81702</v>
      </c>
      <c r="B179" s="15" t="str">
        <f t="shared" si="5"/>
        <v>High income</v>
      </c>
      <c r="C179" s="17">
        <v>1446</v>
      </c>
      <c r="D179" s="17" t="str">
        <f t="shared" si="4"/>
        <v>High spender</v>
      </c>
    </row>
    <row r="180" spans="1:4" x14ac:dyDescent="0.25">
      <c r="A180" s="15">
        <v>79800</v>
      </c>
      <c r="B180" s="15" t="str">
        <f t="shared" si="5"/>
        <v>High income</v>
      </c>
      <c r="C180" s="17">
        <v>1643</v>
      </c>
      <c r="D180" s="17" t="str">
        <f t="shared" si="4"/>
        <v>High spender</v>
      </c>
    </row>
    <row r="181" spans="1:4" x14ac:dyDescent="0.25">
      <c r="A181" s="15">
        <v>78952</v>
      </c>
      <c r="B181" s="15" t="str">
        <f t="shared" si="5"/>
        <v>High income</v>
      </c>
      <c r="C181" s="17">
        <v>1958</v>
      </c>
      <c r="D181" s="17" t="str">
        <f t="shared" si="4"/>
        <v>High spender</v>
      </c>
    </row>
    <row r="182" spans="1:4" x14ac:dyDescent="0.25">
      <c r="A182" s="15">
        <v>78569</v>
      </c>
      <c r="B182" s="15" t="str">
        <f t="shared" si="5"/>
        <v>High income</v>
      </c>
      <c r="C182" s="17">
        <v>1641</v>
      </c>
      <c r="D182" s="17" t="str">
        <f t="shared" si="4"/>
        <v>High spender</v>
      </c>
    </row>
    <row r="183" spans="1:4" x14ac:dyDescent="0.25">
      <c r="A183" s="15">
        <v>66664</v>
      </c>
      <c r="B183" s="15" t="str">
        <f t="shared" si="5"/>
        <v>High income</v>
      </c>
      <c r="C183" s="17">
        <v>1257</v>
      </c>
      <c r="D183" s="17" t="str">
        <f t="shared" si="4"/>
        <v>High spender</v>
      </c>
    </row>
    <row r="184" spans="1:4" x14ac:dyDescent="0.25">
      <c r="A184" s="15">
        <v>30261</v>
      </c>
      <c r="B184" s="15" t="str">
        <f t="shared" si="5"/>
        <v>Low income</v>
      </c>
      <c r="C184" s="17">
        <v>16</v>
      </c>
      <c r="D184" s="17" t="str">
        <f t="shared" si="4"/>
        <v>Low Spender</v>
      </c>
    </row>
    <row r="185" spans="1:4" x14ac:dyDescent="0.25">
      <c r="A185" s="15">
        <v>83273</v>
      </c>
      <c r="B185" s="15" t="str">
        <f t="shared" si="5"/>
        <v>High income</v>
      </c>
      <c r="C185" s="17">
        <v>1290</v>
      </c>
      <c r="D185" s="17" t="str">
        <f t="shared" si="4"/>
        <v>High spender</v>
      </c>
    </row>
    <row r="186" spans="1:4" x14ac:dyDescent="0.25">
      <c r="A186" s="15">
        <v>58554</v>
      </c>
      <c r="B186" s="15" t="str">
        <f t="shared" si="5"/>
        <v>High income</v>
      </c>
      <c r="C186" s="17">
        <v>498</v>
      </c>
      <c r="D186" s="17" t="str">
        <f t="shared" si="4"/>
        <v>Low Spender</v>
      </c>
    </row>
    <row r="187" spans="1:4" x14ac:dyDescent="0.25">
      <c r="A187" s="15">
        <v>90226</v>
      </c>
      <c r="B187" s="15" t="str">
        <f t="shared" si="5"/>
        <v>High income</v>
      </c>
      <c r="C187" s="17">
        <v>2244</v>
      </c>
      <c r="D187" s="17" t="str">
        <f t="shared" si="4"/>
        <v>High spender</v>
      </c>
    </row>
    <row r="188" spans="1:4" x14ac:dyDescent="0.25">
      <c r="A188" s="15">
        <v>75276</v>
      </c>
      <c r="B188" s="15" t="str">
        <f t="shared" si="5"/>
        <v>High income</v>
      </c>
      <c r="C188" s="17">
        <v>1019</v>
      </c>
      <c r="D188" s="17" t="str">
        <f t="shared" si="4"/>
        <v>High spender</v>
      </c>
    </row>
    <row r="189" spans="1:4" x14ac:dyDescent="0.25">
      <c r="A189" s="15">
        <v>89616</v>
      </c>
      <c r="B189" s="15" t="str">
        <f t="shared" si="5"/>
        <v>High income</v>
      </c>
      <c r="C189" s="17">
        <v>1629</v>
      </c>
      <c r="D189" s="17" t="str">
        <f t="shared" si="4"/>
        <v>High spender</v>
      </c>
    </row>
    <row r="190" spans="1:4" x14ac:dyDescent="0.25">
      <c r="A190" s="15">
        <v>78618</v>
      </c>
      <c r="B190" s="15" t="str">
        <f t="shared" si="5"/>
        <v>High income</v>
      </c>
      <c r="C190" s="17">
        <v>2092</v>
      </c>
      <c r="D190" s="17" t="str">
        <f t="shared" si="4"/>
        <v>High spender</v>
      </c>
    </row>
    <row r="191" spans="1:4" x14ac:dyDescent="0.25">
      <c r="A191" s="15">
        <v>68281</v>
      </c>
      <c r="B191" s="15" t="str">
        <f t="shared" si="5"/>
        <v>High income</v>
      </c>
      <c r="C191" s="17">
        <v>1614</v>
      </c>
      <c r="D191" s="17" t="str">
        <f t="shared" si="4"/>
        <v>High spender</v>
      </c>
    </row>
    <row r="192" spans="1:4" x14ac:dyDescent="0.25">
      <c r="A192" s="15">
        <v>69389</v>
      </c>
      <c r="B192" s="15" t="str">
        <f t="shared" si="5"/>
        <v>High income</v>
      </c>
      <c r="C192" s="17">
        <v>782</v>
      </c>
      <c r="D192" s="17" t="str">
        <f t="shared" si="4"/>
        <v>High spender</v>
      </c>
    </row>
    <row r="193" spans="1:4" x14ac:dyDescent="0.25">
      <c r="A193" s="15">
        <v>76445</v>
      </c>
      <c r="B193" s="15" t="str">
        <f t="shared" si="5"/>
        <v>High income</v>
      </c>
      <c r="C193" s="17">
        <v>1375</v>
      </c>
      <c r="D193" s="17" t="str">
        <f t="shared" si="4"/>
        <v>High spender</v>
      </c>
    </row>
    <row r="194" spans="1:4" x14ac:dyDescent="0.25">
      <c r="A194" s="15">
        <v>64497</v>
      </c>
      <c r="B194" s="15" t="str">
        <f t="shared" si="5"/>
        <v>High income</v>
      </c>
      <c r="C194" s="17">
        <v>1612</v>
      </c>
      <c r="D194" s="17" t="str">
        <f t="shared" si="4"/>
        <v>High spender</v>
      </c>
    </row>
    <row r="195" spans="1:4" x14ac:dyDescent="0.25">
      <c r="A195" s="15">
        <v>61618</v>
      </c>
      <c r="B195" s="15" t="str">
        <f t="shared" si="5"/>
        <v>High income</v>
      </c>
      <c r="C195" s="17">
        <v>1140</v>
      </c>
      <c r="D195" s="17" t="str">
        <f t="shared" ref="D195:D258" si="6">IF(C195&lt;=AVERAGE(C:C),"Low Spender","High spender")</f>
        <v>High spender</v>
      </c>
    </row>
    <row r="196" spans="1:4" x14ac:dyDescent="0.25">
      <c r="A196" s="15">
        <v>70503</v>
      </c>
      <c r="B196" s="15" t="str">
        <f t="shared" ref="B196:B259" si="7">IF(A196&lt;=AVERAGE(A:A),"Low income", "High income")</f>
        <v>High income</v>
      </c>
      <c r="C196" s="17">
        <v>1661</v>
      </c>
      <c r="D196" s="17" t="str">
        <f t="shared" si="6"/>
        <v>High spender</v>
      </c>
    </row>
    <row r="197" spans="1:4" x14ac:dyDescent="0.25">
      <c r="A197" s="15">
        <v>51563</v>
      </c>
      <c r="B197" s="15" t="str">
        <f t="shared" si="7"/>
        <v>Low income</v>
      </c>
      <c r="C197" s="17">
        <v>1214</v>
      </c>
      <c r="D197" s="17" t="str">
        <f t="shared" si="6"/>
        <v>High spender</v>
      </c>
    </row>
    <row r="198" spans="1:4" x14ac:dyDescent="0.25">
      <c r="A198" s="15">
        <v>67893</v>
      </c>
      <c r="B198" s="15" t="str">
        <f t="shared" si="7"/>
        <v>High income</v>
      </c>
      <c r="C198" s="17">
        <v>948</v>
      </c>
      <c r="D198" s="17" t="str">
        <f t="shared" si="6"/>
        <v>High spender</v>
      </c>
    </row>
    <row r="199" spans="1:4" x14ac:dyDescent="0.25">
      <c r="A199" s="15">
        <v>80134</v>
      </c>
      <c r="B199" s="15" t="str">
        <f t="shared" si="7"/>
        <v>High income</v>
      </c>
      <c r="C199" s="17">
        <v>1610</v>
      </c>
      <c r="D199" s="17" t="str">
        <f t="shared" si="6"/>
        <v>High spender</v>
      </c>
    </row>
    <row r="200" spans="1:4" x14ac:dyDescent="0.25">
      <c r="A200" s="15">
        <v>62845</v>
      </c>
      <c r="B200" s="15" t="str">
        <f t="shared" si="7"/>
        <v>High income</v>
      </c>
      <c r="C200" s="17">
        <v>1144</v>
      </c>
      <c r="D200" s="17" t="str">
        <f t="shared" si="6"/>
        <v>High spender</v>
      </c>
    </row>
    <row r="201" spans="1:4" x14ac:dyDescent="0.25">
      <c r="A201" s="15">
        <v>30538</v>
      </c>
      <c r="B201" s="15" t="str">
        <f t="shared" si="7"/>
        <v>Low income</v>
      </c>
      <c r="C201" s="17">
        <v>347</v>
      </c>
      <c r="D201" s="17" t="str">
        <f t="shared" si="6"/>
        <v>Low Spender</v>
      </c>
    </row>
    <row r="202" spans="1:4" x14ac:dyDescent="0.25">
      <c r="A202" s="15">
        <v>74004</v>
      </c>
      <c r="B202" s="15" t="str">
        <f t="shared" si="7"/>
        <v>High income</v>
      </c>
      <c r="C202" s="17">
        <v>1610</v>
      </c>
      <c r="D202" s="17" t="str">
        <f t="shared" si="6"/>
        <v>High spender</v>
      </c>
    </row>
    <row r="203" spans="1:4" x14ac:dyDescent="0.25">
      <c r="A203" s="15">
        <v>37758</v>
      </c>
      <c r="B203" s="15" t="str">
        <f t="shared" si="7"/>
        <v>Low income</v>
      </c>
      <c r="C203" s="17">
        <v>39</v>
      </c>
      <c r="D203" s="17" t="str">
        <f t="shared" si="6"/>
        <v>Low Spender</v>
      </c>
    </row>
    <row r="204" spans="1:4" x14ac:dyDescent="0.25">
      <c r="A204" s="15">
        <v>38683</v>
      </c>
      <c r="B204" s="15" t="str">
        <f t="shared" si="7"/>
        <v>Low income</v>
      </c>
      <c r="C204" s="17">
        <v>275</v>
      </c>
      <c r="D204" s="17" t="str">
        <f t="shared" si="6"/>
        <v>Low Spender</v>
      </c>
    </row>
    <row r="205" spans="1:4" x14ac:dyDescent="0.25">
      <c r="A205" s="15">
        <v>50611</v>
      </c>
      <c r="B205" s="15" t="str">
        <f t="shared" si="7"/>
        <v>Low income</v>
      </c>
      <c r="C205" s="17">
        <v>489</v>
      </c>
      <c r="D205" s="17" t="str">
        <f t="shared" si="6"/>
        <v>Low Spender</v>
      </c>
    </row>
    <row r="206" spans="1:4" x14ac:dyDescent="0.25">
      <c r="A206" s="15">
        <v>71670</v>
      </c>
      <c r="B206" s="15" t="str">
        <f t="shared" si="7"/>
        <v>High income</v>
      </c>
      <c r="C206" s="17">
        <v>1606</v>
      </c>
      <c r="D206" s="17" t="str">
        <f t="shared" si="6"/>
        <v>High spender</v>
      </c>
    </row>
    <row r="207" spans="1:4" x14ac:dyDescent="0.25">
      <c r="A207" s="15">
        <v>75330</v>
      </c>
      <c r="B207" s="15" t="str">
        <f t="shared" si="7"/>
        <v>High income</v>
      </c>
      <c r="C207" s="17">
        <v>1048</v>
      </c>
      <c r="D207" s="17" t="str">
        <f t="shared" si="6"/>
        <v>High spender</v>
      </c>
    </row>
    <row r="208" spans="1:4" x14ac:dyDescent="0.25">
      <c r="A208" s="15">
        <v>44377</v>
      </c>
      <c r="B208" s="15" t="str">
        <f t="shared" si="7"/>
        <v>Low income</v>
      </c>
      <c r="C208" s="17">
        <v>254</v>
      </c>
      <c r="D208" s="17" t="str">
        <f t="shared" si="6"/>
        <v>Low Spender</v>
      </c>
    </row>
    <row r="209" spans="1:4" x14ac:dyDescent="0.25">
      <c r="A209" s="15">
        <v>63381</v>
      </c>
      <c r="B209" s="15" t="str">
        <f t="shared" si="7"/>
        <v>High income</v>
      </c>
      <c r="C209" s="17">
        <v>846</v>
      </c>
      <c r="D209" s="17" t="str">
        <f t="shared" si="6"/>
        <v>High spender</v>
      </c>
    </row>
    <row r="210" spans="1:4" x14ac:dyDescent="0.25">
      <c r="A210" s="15">
        <v>70596</v>
      </c>
      <c r="B210" s="15" t="str">
        <f t="shared" si="7"/>
        <v>High income</v>
      </c>
      <c r="C210" s="17">
        <v>942</v>
      </c>
      <c r="D210" s="17" t="str">
        <f t="shared" si="6"/>
        <v>High spender</v>
      </c>
    </row>
    <row r="211" spans="1:4" x14ac:dyDescent="0.25">
      <c r="A211" s="15">
        <v>23331</v>
      </c>
      <c r="B211" s="15" t="str">
        <f t="shared" si="7"/>
        <v>Low income</v>
      </c>
      <c r="C211" s="17">
        <v>264</v>
      </c>
      <c r="D211" s="17" t="str">
        <f t="shared" si="6"/>
        <v>Low Spender</v>
      </c>
    </row>
    <row r="212" spans="1:4" x14ac:dyDescent="0.25">
      <c r="A212" s="15">
        <v>20895</v>
      </c>
      <c r="B212" s="15" t="str">
        <f t="shared" si="7"/>
        <v>Low income</v>
      </c>
      <c r="C212" s="17">
        <v>41</v>
      </c>
      <c r="D212" s="17" t="str">
        <f t="shared" si="6"/>
        <v>Low Spender</v>
      </c>
    </row>
    <row r="213" spans="1:4" x14ac:dyDescent="0.25">
      <c r="A213" s="15">
        <v>71128</v>
      </c>
      <c r="B213" s="15" t="str">
        <f t="shared" si="7"/>
        <v>High income</v>
      </c>
      <c r="C213" s="17">
        <v>1584</v>
      </c>
      <c r="D213" s="17" t="str">
        <f t="shared" si="6"/>
        <v>High spender</v>
      </c>
    </row>
    <row r="214" spans="1:4" x14ac:dyDescent="0.25">
      <c r="A214" s="15">
        <v>90247</v>
      </c>
      <c r="B214" s="15" t="str">
        <f t="shared" si="7"/>
        <v>High income</v>
      </c>
      <c r="C214" s="17">
        <v>1605</v>
      </c>
      <c r="D214" s="17" t="str">
        <f t="shared" si="6"/>
        <v>High spender</v>
      </c>
    </row>
    <row r="215" spans="1:4" x14ac:dyDescent="0.25">
      <c r="A215" s="15">
        <v>61010</v>
      </c>
      <c r="B215" s="15" t="str">
        <f t="shared" si="7"/>
        <v>High income</v>
      </c>
      <c r="C215" s="17">
        <v>945</v>
      </c>
      <c r="D215" s="17" t="str">
        <f t="shared" si="6"/>
        <v>High spender</v>
      </c>
    </row>
    <row r="216" spans="1:4" x14ac:dyDescent="0.25">
      <c r="A216" s="15">
        <v>17323</v>
      </c>
      <c r="B216" s="15" t="str">
        <f t="shared" si="7"/>
        <v>Low income</v>
      </c>
      <c r="C216" s="17">
        <v>41</v>
      </c>
      <c r="D216" s="17" t="str">
        <f t="shared" si="6"/>
        <v>Low Spender</v>
      </c>
    </row>
    <row r="217" spans="1:4" x14ac:dyDescent="0.25">
      <c r="A217" s="15">
        <v>40548</v>
      </c>
      <c r="B217" s="15" t="str">
        <f t="shared" si="7"/>
        <v>Low income</v>
      </c>
      <c r="C217" s="17">
        <v>117</v>
      </c>
      <c r="D217" s="17" t="str">
        <f t="shared" si="6"/>
        <v>Low Spender</v>
      </c>
    </row>
    <row r="218" spans="1:4" x14ac:dyDescent="0.25">
      <c r="A218" s="15">
        <v>83151</v>
      </c>
      <c r="B218" s="15" t="str">
        <f t="shared" si="7"/>
        <v>High income</v>
      </c>
      <c r="C218" s="17">
        <v>729</v>
      </c>
      <c r="D218" s="17" t="str">
        <f t="shared" si="6"/>
        <v>High spender</v>
      </c>
    </row>
    <row r="219" spans="1:4" x14ac:dyDescent="0.25">
      <c r="A219" s="15">
        <v>90369</v>
      </c>
      <c r="B219" s="15" t="str">
        <f t="shared" si="7"/>
        <v>High income</v>
      </c>
      <c r="C219" s="17">
        <v>1571</v>
      </c>
      <c r="D219" s="17" t="str">
        <f t="shared" si="6"/>
        <v>High spender</v>
      </c>
    </row>
    <row r="220" spans="1:4" x14ac:dyDescent="0.25">
      <c r="A220" s="15">
        <v>85620</v>
      </c>
      <c r="B220" s="15" t="str">
        <f t="shared" si="7"/>
        <v>High income</v>
      </c>
      <c r="C220" s="17">
        <v>1554</v>
      </c>
      <c r="D220" s="17" t="str">
        <f t="shared" si="6"/>
        <v>High spender</v>
      </c>
    </row>
    <row r="221" spans="1:4" x14ac:dyDescent="0.25">
      <c r="A221" s="15">
        <v>83003</v>
      </c>
      <c r="B221" s="15" t="str">
        <f t="shared" si="7"/>
        <v>High income</v>
      </c>
      <c r="C221" s="17">
        <v>1552</v>
      </c>
      <c r="D221" s="17" t="str">
        <f t="shared" si="6"/>
        <v>High spender</v>
      </c>
    </row>
    <row r="222" spans="1:4" x14ac:dyDescent="0.25">
      <c r="A222" s="15">
        <v>33471</v>
      </c>
      <c r="B222" s="15" t="str">
        <f t="shared" si="7"/>
        <v>Low income</v>
      </c>
      <c r="C222" s="17">
        <v>81</v>
      </c>
      <c r="D222" s="17" t="str">
        <f t="shared" si="6"/>
        <v>Low Spender</v>
      </c>
    </row>
    <row r="223" spans="1:4" x14ac:dyDescent="0.25">
      <c r="A223" s="15">
        <v>44511</v>
      </c>
      <c r="B223" s="15" t="str">
        <f t="shared" si="7"/>
        <v>Low income</v>
      </c>
      <c r="C223" s="17">
        <v>713</v>
      </c>
      <c r="D223" s="17" t="str">
        <f t="shared" si="6"/>
        <v>High spender</v>
      </c>
    </row>
    <row r="224" spans="1:4" x14ac:dyDescent="0.25">
      <c r="A224" s="15">
        <v>60896</v>
      </c>
      <c r="B224" s="15" t="str">
        <f t="shared" si="7"/>
        <v>High income</v>
      </c>
      <c r="C224" s="17">
        <v>1548</v>
      </c>
      <c r="D224" s="17" t="str">
        <f t="shared" si="6"/>
        <v>High spender</v>
      </c>
    </row>
    <row r="225" spans="1:4" x14ac:dyDescent="0.25">
      <c r="A225" s="15">
        <v>80617</v>
      </c>
      <c r="B225" s="15" t="str">
        <f t="shared" si="7"/>
        <v>High income</v>
      </c>
      <c r="C225" s="17">
        <v>1403</v>
      </c>
      <c r="D225" s="17" t="str">
        <f t="shared" si="6"/>
        <v>High spender</v>
      </c>
    </row>
    <row r="226" spans="1:4" x14ac:dyDescent="0.25">
      <c r="A226" s="15">
        <v>30899</v>
      </c>
      <c r="B226" s="15" t="str">
        <f t="shared" si="7"/>
        <v>Low income</v>
      </c>
      <c r="C226" s="17">
        <v>32</v>
      </c>
      <c r="D226" s="17" t="str">
        <f t="shared" si="6"/>
        <v>Low Spender</v>
      </c>
    </row>
    <row r="227" spans="1:4" x14ac:dyDescent="0.25">
      <c r="A227" s="15">
        <v>44010</v>
      </c>
      <c r="B227" s="15" t="str">
        <f t="shared" si="7"/>
        <v>Low income</v>
      </c>
      <c r="C227" s="17">
        <v>614</v>
      </c>
      <c r="D227" s="17" t="str">
        <f t="shared" si="6"/>
        <v>High spender</v>
      </c>
    </row>
    <row r="228" spans="1:4" x14ac:dyDescent="0.25">
      <c r="A228" s="15">
        <v>33168</v>
      </c>
      <c r="B228" s="15" t="str">
        <f t="shared" si="7"/>
        <v>Low income</v>
      </c>
      <c r="C228" s="17">
        <v>119</v>
      </c>
      <c r="D228" s="17" t="str">
        <f t="shared" si="6"/>
        <v>Low Spender</v>
      </c>
    </row>
    <row r="229" spans="1:4" x14ac:dyDescent="0.25">
      <c r="A229" s="15">
        <v>28973</v>
      </c>
      <c r="B229" s="15" t="str">
        <f t="shared" si="7"/>
        <v>Low income</v>
      </c>
      <c r="C229" s="17">
        <v>257</v>
      </c>
      <c r="D229" s="17" t="str">
        <f t="shared" si="6"/>
        <v>Low Spender</v>
      </c>
    </row>
    <row r="230" spans="1:4" x14ac:dyDescent="0.25">
      <c r="A230" s="15">
        <v>64260</v>
      </c>
      <c r="B230" s="15" t="str">
        <f t="shared" si="7"/>
        <v>High income</v>
      </c>
      <c r="C230" s="17">
        <v>1544</v>
      </c>
      <c r="D230" s="17" t="str">
        <f t="shared" si="6"/>
        <v>High spender</v>
      </c>
    </row>
    <row r="231" spans="1:4" x14ac:dyDescent="0.25">
      <c r="A231" s="15">
        <v>64140</v>
      </c>
      <c r="B231" s="15" t="str">
        <f t="shared" si="7"/>
        <v>High income</v>
      </c>
      <c r="C231" s="17">
        <v>1535</v>
      </c>
      <c r="D231" s="17" t="str">
        <f t="shared" si="6"/>
        <v>High spender</v>
      </c>
    </row>
    <row r="232" spans="1:4" x14ac:dyDescent="0.25">
      <c r="A232" s="15">
        <v>80573</v>
      </c>
      <c r="B232" s="15" t="str">
        <f t="shared" si="7"/>
        <v>High income</v>
      </c>
      <c r="C232" s="17">
        <v>1549</v>
      </c>
      <c r="D232" s="17" t="str">
        <f t="shared" si="6"/>
        <v>High spender</v>
      </c>
    </row>
    <row r="233" spans="1:4" x14ac:dyDescent="0.25">
      <c r="A233" s="15">
        <v>64590</v>
      </c>
      <c r="B233" s="15" t="str">
        <f t="shared" si="7"/>
        <v>High income</v>
      </c>
      <c r="C233" s="17">
        <v>1308</v>
      </c>
      <c r="D233" s="17" t="str">
        <f t="shared" si="6"/>
        <v>High spender</v>
      </c>
    </row>
    <row r="234" spans="1:4" x14ac:dyDescent="0.25">
      <c r="A234" s="15">
        <v>75702</v>
      </c>
      <c r="B234" s="15" t="str">
        <f t="shared" si="7"/>
        <v>High income</v>
      </c>
      <c r="C234" s="17">
        <v>1884</v>
      </c>
      <c r="D234" s="17" t="str">
        <f t="shared" si="6"/>
        <v>High spender</v>
      </c>
    </row>
    <row r="235" spans="1:4" x14ac:dyDescent="0.25">
      <c r="A235" s="15">
        <v>40101</v>
      </c>
      <c r="B235" s="15" t="str">
        <f t="shared" si="7"/>
        <v>Low income</v>
      </c>
      <c r="C235" s="17">
        <v>353</v>
      </c>
      <c r="D235" s="17" t="str">
        <f t="shared" si="6"/>
        <v>Low Spender</v>
      </c>
    </row>
    <row r="236" spans="1:4" x14ac:dyDescent="0.25">
      <c r="A236" s="15">
        <v>58138</v>
      </c>
      <c r="B236" s="15" t="str">
        <f t="shared" si="7"/>
        <v>High income</v>
      </c>
      <c r="C236" s="17">
        <v>1529</v>
      </c>
      <c r="D236" s="17" t="str">
        <f t="shared" si="6"/>
        <v>High spender</v>
      </c>
    </row>
    <row r="237" spans="1:4" x14ac:dyDescent="0.25">
      <c r="A237" s="15">
        <v>96843</v>
      </c>
      <c r="B237" s="15" t="str">
        <f t="shared" si="7"/>
        <v>High income</v>
      </c>
      <c r="C237" s="17">
        <v>1527</v>
      </c>
      <c r="D237" s="17" t="str">
        <f t="shared" si="6"/>
        <v>High spender</v>
      </c>
    </row>
    <row r="238" spans="1:4" x14ac:dyDescent="0.25">
      <c r="A238" s="15">
        <v>76467</v>
      </c>
      <c r="B238" s="15" t="str">
        <f t="shared" si="7"/>
        <v>High income</v>
      </c>
      <c r="C238" s="17">
        <v>1517</v>
      </c>
      <c r="D238" s="17" t="str">
        <f t="shared" si="6"/>
        <v>High spender</v>
      </c>
    </row>
    <row r="239" spans="1:4" x14ac:dyDescent="0.25">
      <c r="A239" s="15">
        <v>35893</v>
      </c>
      <c r="B239" s="15" t="str">
        <f t="shared" si="7"/>
        <v>Low income</v>
      </c>
      <c r="C239" s="17">
        <v>181</v>
      </c>
      <c r="D239" s="17" t="str">
        <f t="shared" si="6"/>
        <v>Low Spender</v>
      </c>
    </row>
    <row r="240" spans="1:4" x14ac:dyDescent="0.25">
      <c r="A240" s="15">
        <v>63342</v>
      </c>
      <c r="B240" s="15" t="str">
        <f t="shared" si="7"/>
        <v>High income</v>
      </c>
      <c r="C240" s="17">
        <v>1080</v>
      </c>
      <c r="D240" s="17" t="str">
        <f t="shared" si="6"/>
        <v>High spender</v>
      </c>
    </row>
    <row r="241" spans="1:4" x14ac:dyDescent="0.25">
      <c r="A241" s="15">
        <v>35797</v>
      </c>
      <c r="B241" s="15" t="str">
        <f t="shared" si="7"/>
        <v>Low income</v>
      </c>
      <c r="C241" s="17">
        <v>47</v>
      </c>
      <c r="D241" s="17" t="str">
        <f t="shared" si="6"/>
        <v>Low Spender</v>
      </c>
    </row>
    <row r="242" spans="1:4" x14ac:dyDescent="0.25">
      <c r="A242" s="15">
        <v>105471</v>
      </c>
      <c r="B242" s="15" t="str">
        <f t="shared" si="7"/>
        <v>High income</v>
      </c>
      <c r="C242" s="17">
        <v>1517</v>
      </c>
      <c r="D242" s="17" t="str">
        <f t="shared" si="6"/>
        <v>High spender</v>
      </c>
    </row>
    <row r="243" spans="1:4" x14ac:dyDescent="0.25">
      <c r="A243" s="15">
        <v>71969</v>
      </c>
      <c r="B243" s="15" t="str">
        <f t="shared" si="7"/>
        <v>High income</v>
      </c>
      <c r="C243" s="17">
        <v>1076</v>
      </c>
      <c r="D243" s="17" t="str">
        <f t="shared" si="6"/>
        <v>High spender</v>
      </c>
    </row>
    <row r="244" spans="1:4" x14ac:dyDescent="0.25">
      <c r="A244" s="15">
        <v>50437</v>
      </c>
      <c r="B244" s="15" t="str">
        <f t="shared" si="7"/>
        <v>Low income</v>
      </c>
      <c r="C244" s="17">
        <v>486</v>
      </c>
      <c r="D244" s="17" t="str">
        <f t="shared" si="6"/>
        <v>Low Spender</v>
      </c>
    </row>
    <row r="245" spans="1:4" x14ac:dyDescent="0.25">
      <c r="A245" s="15">
        <v>30545</v>
      </c>
      <c r="B245" s="15" t="str">
        <f t="shared" si="7"/>
        <v>Low income</v>
      </c>
      <c r="C245" s="17">
        <v>57</v>
      </c>
      <c r="D245" s="17" t="str">
        <f t="shared" si="6"/>
        <v>Low Spender</v>
      </c>
    </row>
    <row r="246" spans="1:4" x14ac:dyDescent="0.25">
      <c r="A246" s="15">
        <v>59809</v>
      </c>
      <c r="B246" s="15" t="str">
        <f t="shared" si="7"/>
        <v>High income</v>
      </c>
      <c r="C246" s="17">
        <v>828</v>
      </c>
      <c r="D246" s="17" t="str">
        <f t="shared" si="6"/>
        <v>High spender</v>
      </c>
    </row>
    <row r="247" spans="1:4" x14ac:dyDescent="0.25">
      <c r="A247" s="15">
        <v>83917</v>
      </c>
      <c r="B247" s="15" t="str">
        <f t="shared" si="7"/>
        <v>High income</v>
      </c>
      <c r="C247" s="17">
        <v>1508</v>
      </c>
      <c r="D247" s="17" t="str">
        <f t="shared" si="6"/>
        <v>High spender</v>
      </c>
    </row>
    <row r="248" spans="1:4" x14ac:dyDescent="0.25">
      <c r="A248" s="15">
        <v>25818</v>
      </c>
      <c r="B248" s="15" t="str">
        <f t="shared" si="7"/>
        <v>Low income</v>
      </c>
      <c r="C248" s="17">
        <v>19</v>
      </c>
      <c r="D248" s="17" t="str">
        <f t="shared" si="6"/>
        <v>Low Spender</v>
      </c>
    </row>
    <row r="249" spans="1:4" x14ac:dyDescent="0.25">
      <c r="A249" s="15">
        <v>48432</v>
      </c>
      <c r="B249" s="15" t="str">
        <f t="shared" si="7"/>
        <v>Low income</v>
      </c>
      <c r="C249" s="17">
        <v>382</v>
      </c>
      <c r="D249" s="17" t="str">
        <f t="shared" si="6"/>
        <v>Low Spender</v>
      </c>
    </row>
    <row r="250" spans="1:4" x14ac:dyDescent="0.25">
      <c r="A250" s="15">
        <v>92859</v>
      </c>
      <c r="B250" s="15" t="str">
        <f t="shared" si="7"/>
        <v>High income</v>
      </c>
      <c r="C250" s="17">
        <v>2057</v>
      </c>
      <c r="D250" s="17" t="str">
        <f t="shared" si="6"/>
        <v>High spender</v>
      </c>
    </row>
    <row r="251" spans="1:4" x14ac:dyDescent="0.25">
      <c r="A251" s="15">
        <v>83528</v>
      </c>
      <c r="B251" s="15" t="str">
        <f t="shared" si="7"/>
        <v>High income</v>
      </c>
      <c r="C251" s="17">
        <v>1503</v>
      </c>
      <c r="D251" s="17" t="str">
        <f t="shared" si="6"/>
        <v>High spender</v>
      </c>
    </row>
    <row r="252" spans="1:4" x14ac:dyDescent="0.25">
      <c r="A252" s="15">
        <v>59594</v>
      </c>
      <c r="B252" s="15" t="str">
        <f t="shared" si="7"/>
        <v>High income</v>
      </c>
      <c r="C252" s="17">
        <v>490</v>
      </c>
      <c r="D252" s="17" t="str">
        <f t="shared" si="6"/>
        <v>Low Spender</v>
      </c>
    </row>
    <row r="253" spans="1:4" x14ac:dyDescent="0.25">
      <c r="A253" s="15">
        <v>55250</v>
      </c>
      <c r="B253" s="15" t="str">
        <f t="shared" si="7"/>
        <v>High income</v>
      </c>
      <c r="C253" s="17">
        <v>837</v>
      </c>
      <c r="D253" s="17" t="str">
        <f t="shared" si="6"/>
        <v>High spender</v>
      </c>
    </row>
    <row r="254" spans="1:4" x14ac:dyDescent="0.25">
      <c r="A254" s="15">
        <v>45989</v>
      </c>
      <c r="B254" s="15" t="str">
        <f t="shared" si="7"/>
        <v>Low income</v>
      </c>
      <c r="C254" s="17">
        <v>310</v>
      </c>
      <c r="D254" s="17" t="str">
        <f t="shared" si="6"/>
        <v>Low Spender</v>
      </c>
    </row>
    <row r="255" spans="1:4" x14ac:dyDescent="0.25">
      <c r="A255" s="15">
        <v>46998</v>
      </c>
      <c r="B255" s="15" t="str">
        <f t="shared" si="7"/>
        <v>Low income</v>
      </c>
      <c r="C255" s="17">
        <v>350</v>
      </c>
      <c r="D255" s="17" t="str">
        <f t="shared" si="6"/>
        <v>Low Spender</v>
      </c>
    </row>
    <row r="256" spans="1:4" x14ac:dyDescent="0.25">
      <c r="A256" s="15">
        <v>77766</v>
      </c>
      <c r="B256" s="15" t="str">
        <f t="shared" si="7"/>
        <v>High income</v>
      </c>
      <c r="C256" s="17">
        <v>1502</v>
      </c>
      <c r="D256" s="17" t="str">
        <f t="shared" si="6"/>
        <v>High spender</v>
      </c>
    </row>
    <row r="257" spans="1:4" x14ac:dyDescent="0.25">
      <c r="A257" s="15">
        <v>62010</v>
      </c>
      <c r="B257" s="15" t="str">
        <f t="shared" si="7"/>
        <v>High income</v>
      </c>
      <c r="C257" s="17">
        <v>438</v>
      </c>
      <c r="D257" s="17" t="str">
        <f t="shared" si="6"/>
        <v>Low Spender</v>
      </c>
    </row>
    <row r="258" spans="1:4" x14ac:dyDescent="0.25">
      <c r="A258" s="15">
        <v>60161</v>
      </c>
      <c r="B258" s="15" t="str">
        <f t="shared" si="7"/>
        <v>High income</v>
      </c>
      <c r="C258" s="17">
        <v>894</v>
      </c>
      <c r="D258" s="17" t="str">
        <f t="shared" si="6"/>
        <v>High spender</v>
      </c>
    </row>
    <row r="259" spans="1:4" x14ac:dyDescent="0.25">
      <c r="A259" s="15">
        <v>48192</v>
      </c>
      <c r="B259" s="15" t="str">
        <f t="shared" si="7"/>
        <v>Low income</v>
      </c>
      <c r="C259" s="17">
        <v>1497</v>
      </c>
      <c r="D259" s="17" t="str">
        <f t="shared" ref="D259:D322" si="8">IF(C259&lt;=AVERAGE(C:C),"Low Spender","High spender")</f>
        <v>High spender</v>
      </c>
    </row>
    <row r="260" spans="1:4" x14ac:dyDescent="0.25">
      <c r="A260" s="15">
        <v>51369</v>
      </c>
      <c r="B260" s="15" t="str">
        <f t="shared" ref="B260:B323" si="9">IF(A260&lt;=AVERAGE(A:A),"Low income", "High income")</f>
        <v>Low income</v>
      </c>
      <c r="C260" s="17">
        <v>394</v>
      </c>
      <c r="D260" s="17" t="str">
        <f t="shared" si="8"/>
        <v>Low Spender</v>
      </c>
    </row>
    <row r="261" spans="1:4" x14ac:dyDescent="0.25">
      <c r="A261" s="15">
        <v>23910</v>
      </c>
      <c r="B261" s="15" t="str">
        <f t="shared" si="9"/>
        <v>Low income</v>
      </c>
      <c r="C261" s="17">
        <v>54</v>
      </c>
      <c r="D261" s="17" t="str">
        <f t="shared" si="8"/>
        <v>Low Spender</v>
      </c>
    </row>
    <row r="262" spans="1:4" x14ac:dyDescent="0.25">
      <c r="A262" s="15">
        <v>30801</v>
      </c>
      <c r="B262" s="15" t="str">
        <f t="shared" si="9"/>
        <v>Low income</v>
      </c>
      <c r="C262" s="17">
        <v>34</v>
      </c>
      <c r="D262" s="17" t="str">
        <f t="shared" si="8"/>
        <v>Low Spender</v>
      </c>
    </row>
    <row r="263" spans="1:4" x14ac:dyDescent="0.25">
      <c r="A263" s="15">
        <v>81795</v>
      </c>
      <c r="B263" s="15" t="str">
        <f t="shared" si="9"/>
        <v>High income</v>
      </c>
      <c r="C263" s="17">
        <v>1294</v>
      </c>
      <c r="D263" s="17" t="str">
        <f t="shared" si="8"/>
        <v>High spender</v>
      </c>
    </row>
    <row r="264" spans="1:4" x14ac:dyDescent="0.25">
      <c r="A264" s="15">
        <v>72099</v>
      </c>
      <c r="B264" s="15" t="str">
        <f t="shared" si="9"/>
        <v>High income</v>
      </c>
      <c r="C264" s="17">
        <v>1166</v>
      </c>
      <c r="D264" s="17" t="str">
        <f t="shared" si="8"/>
        <v>High spender</v>
      </c>
    </row>
    <row r="265" spans="1:4" x14ac:dyDescent="0.25">
      <c r="A265" s="15">
        <v>56386</v>
      </c>
      <c r="B265" s="15" t="str">
        <f t="shared" si="9"/>
        <v>High income</v>
      </c>
      <c r="C265" s="17">
        <v>537</v>
      </c>
      <c r="D265" s="17" t="str">
        <f t="shared" si="8"/>
        <v>Low Spender</v>
      </c>
    </row>
    <row r="266" spans="1:4" x14ac:dyDescent="0.25">
      <c r="A266" s="15">
        <v>48178</v>
      </c>
      <c r="B266" s="15" t="str">
        <f t="shared" si="9"/>
        <v>Low income</v>
      </c>
      <c r="C266" s="17">
        <v>216</v>
      </c>
      <c r="D266" s="17" t="str">
        <f t="shared" si="8"/>
        <v>Low Spender</v>
      </c>
    </row>
    <row r="267" spans="1:4" x14ac:dyDescent="0.25">
      <c r="A267" s="15">
        <v>28457</v>
      </c>
      <c r="B267" s="15" t="str">
        <f t="shared" si="9"/>
        <v>Low income</v>
      </c>
      <c r="C267" s="17">
        <v>191</v>
      </c>
      <c r="D267" s="17" t="str">
        <f t="shared" si="8"/>
        <v>Low Spender</v>
      </c>
    </row>
    <row r="268" spans="1:4" x14ac:dyDescent="0.25">
      <c r="A268" s="15">
        <v>69969</v>
      </c>
      <c r="B268" s="15" t="str">
        <f t="shared" si="9"/>
        <v>High income</v>
      </c>
      <c r="C268" s="17">
        <v>1492</v>
      </c>
      <c r="D268" s="17" t="str">
        <f t="shared" si="8"/>
        <v>High spender</v>
      </c>
    </row>
    <row r="269" spans="1:4" x14ac:dyDescent="0.25">
      <c r="A269" s="15">
        <v>69267</v>
      </c>
      <c r="B269" s="15" t="str">
        <f t="shared" si="9"/>
        <v>High income</v>
      </c>
      <c r="C269" s="17">
        <v>1489</v>
      </c>
      <c r="D269" s="17" t="str">
        <f t="shared" si="8"/>
        <v>High spender</v>
      </c>
    </row>
    <row r="270" spans="1:4" x14ac:dyDescent="0.25">
      <c r="A270" s="15">
        <v>65176</v>
      </c>
      <c r="B270" s="15" t="str">
        <f t="shared" si="9"/>
        <v>High income</v>
      </c>
      <c r="C270" s="17">
        <v>1461</v>
      </c>
      <c r="D270" s="17" t="str">
        <f t="shared" si="8"/>
        <v>High spender</v>
      </c>
    </row>
    <row r="271" spans="1:4" x14ac:dyDescent="0.25">
      <c r="A271" s="15">
        <v>42387</v>
      </c>
      <c r="B271" s="15" t="str">
        <f t="shared" si="9"/>
        <v>Low income</v>
      </c>
      <c r="C271" s="17">
        <v>493</v>
      </c>
      <c r="D271" s="17" t="str">
        <f t="shared" si="8"/>
        <v>Low Spender</v>
      </c>
    </row>
    <row r="272" spans="1:4" x14ac:dyDescent="0.25">
      <c r="A272" s="15">
        <v>20425</v>
      </c>
      <c r="B272" s="15" t="str">
        <f t="shared" si="9"/>
        <v>Low income</v>
      </c>
      <c r="C272" s="17">
        <v>40</v>
      </c>
      <c r="D272" s="17" t="str">
        <f t="shared" si="8"/>
        <v>Low Spender</v>
      </c>
    </row>
    <row r="273" spans="1:4" x14ac:dyDescent="0.25">
      <c r="A273" s="15">
        <v>57333</v>
      </c>
      <c r="B273" s="15" t="str">
        <f t="shared" si="9"/>
        <v>High income</v>
      </c>
      <c r="C273" s="17">
        <v>1486</v>
      </c>
      <c r="D273" s="17" t="str">
        <f t="shared" si="8"/>
        <v>High spender</v>
      </c>
    </row>
    <row r="274" spans="1:4" x14ac:dyDescent="0.25">
      <c r="A274" s="15">
        <v>82014</v>
      </c>
      <c r="B274" s="15" t="str">
        <f t="shared" si="9"/>
        <v>High income</v>
      </c>
      <c r="C274" s="17">
        <v>1480</v>
      </c>
      <c r="D274" s="17" t="str">
        <f t="shared" si="8"/>
        <v>High spender</v>
      </c>
    </row>
    <row r="275" spans="1:4" x14ac:dyDescent="0.25">
      <c r="A275" s="15">
        <v>72159</v>
      </c>
      <c r="B275" s="15" t="str">
        <f t="shared" si="9"/>
        <v>High income</v>
      </c>
      <c r="C275" s="17">
        <v>1348</v>
      </c>
      <c r="D275" s="17" t="str">
        <f t="shared" si="8"/>
        <v>High spender</v>
      </c>
    </row>
    <row r="276" spans="1:4" x14ac:dyDescent="0.25">
      <c r="A276" s="15">
        <v>77610</v>
      </c>
      <c r="B276" s="15" t="str">
        <f t="shared" si="9"/>
        <v>High income</v>
      </c>
      <c r="C276" s="17">
        <v>1664</v>
      </c>
      <c r="D276" s="17" t="str">
        <f t="shared" si="8"/>
        <v>High spender</v>
      </c>
    </row>
    <row r="277" spans="1:4" x14ac:dyDescent="0.25">
      <c r="A277" s="15">
        <v>77520</v>
      </c>
      <c r="B277" s="15" t="str">
        <f t="shared" si="9"/>
        <v>High income</v>
      </c>
      <c r="C277" s="17">
        <v>1468</v>
      </c>
      <c r="D277" s="17" t="str">
        <f t="shared" si="8"/>
        <v>High spender</v>
      </c>
    </row>
    <row r="278" spans="1:4" x14ac:dyDescent="0.25">
      <c r="A278" s="15">
        <v>82497</v>
      </c>
      <c r="B278" s="15" t="str">
        <f t="shared" si="9"/>
        <v>High income</v>
      </c>
      <c r="C278" s="17">
        <v>1716</v>
      </c>
      <c r="D278" s="17" t="str">
        <f t="shared" si="8"/>
        <v>High spender</v>
      </c>
    </row>
    <row r="279" spans="1:4" x14ac:dyDescent="0.25">
      <c r="A279" s="15">
        <v>31880</v>
      </c>
      <c r="B279" s="15" t="str">
        <f t="shared" si="9"/>
        <v>Low income</v>
      </c>
      <c r="C279" s="17">
        <v>12</v>
      </c>
      <c r="D279" s="17" t="str">
        <f t="shared" si="8"/>
        <v>Low Spender</v>
      </c>
    </row>
    <row r="280" spans="1:4" x14ac:dyDescent="0.25">
      <c r="A280" s="15">
        <v>41124</v>
      </c>
      <c r="B280" s="15" t="str">
        <f t="shared" si="9"/>
        <v>Low income</v>
      </c>
      <c r="C280" s="17">
        <v>387</v>
      </c>
      <c r="D280" s="17" t="str">
        <f t="shared" si="8"/>
        <v>Low Spender</v>
      </c>
    </row>
    <row r="281" spans="1:4" x14ac:dyDescent="0.25">
      <c r="A281" s="15">
        <v>80910</v>
      </c>
      <c r="B281" s="15" t="str">
        <f t="shared" si="9"/>
        <v>High income</v>
      </c>
      <c r="C281" s="17">
        <v>715</v>
      </c>
      <c r="D281" s="17" t="str">
        <f t="shared" si="8"/>
        <v>High spender</v>
      </c>
    </row>
    <row r="282" spans="1:4" x14ac:dyDescent="0.25">
      <c r="A282" s="15">
        <v>56721</v>
      </c>
      <c r="B282" s="15" t="str">
        <f t="shared" si="9"/>
        <v>High income</v>
      </c>
      <c r="C282" s="17">
        <v>221</v>
      </c>
      <c r="D282" s="17" t="str">
        <f t="shared" si="8"/>
        <v>Low Spender</v>
      </c>
    </row>
    <row r="283" spans="1:4" x14ac:dyDescent="0.25">
      <c r="A283" s="15">
        <v>71626</v>
      </c>
      <c r="B283" s="15" t="str">
        <f t="shared" si="9"/>
        <v>High income</v>
      </c>
      <c r="C283" s="17">
        <v>1233</v>
      </c>
      <c r="D283" s="17" t="str">
        <f t="shared" si="8"/>
        <v>High spender</v>
      </c>
    </row>
    <row r="284" spans="1:4" x14ac:dyDescent="0.25">
      <c r="A284" s="15">
        <v>24645</v>
      </c>
      <c r="B284" s="15" t="str">
        <f t="shared" si="9"/>
        <v>Low income</v>
      </c>
      <c r="C284" s="17">
        <v>17</v>
      </c>
      <c r="D284" s="17" t="str">
        <f t="shared" si="8"/>
        <v>Low Spender</v>
      </c>
    </row>
    <row r="285" spans="1:4" x14ac:dyDescent="0.25">
      <c r="A285" s="15">
        <v>73892</v>
      </c>
      <c r="B285" s="15" t="str">
        <f t="shared" si="9"/>
        <v>High income</v>
      </c>
      <c r="C285" s="17">
        <v>1464</v>
      </c>
      <c r="D285" s="17" t="str">
        <f t="shared" si="8"/>
        <v>High spender</v>
      </c>
    </row>
    <row r="286" spans="1:4" x14ac:dyDescent="0.25">
      <c r="A286" s="15">
        <v>69109</v>
      </c>
      <c r="B286" s="15" t="str">
        <f t="shared" si="9"/>
        <v>High income</v>
      </c>
      <c r="C286" s="17">
        <v>1460</v>
      </c>
      <c r="D286" s="17" t="str">
        <f t="shared" si="8"/>
        <v>High spender</v>
      </c>
    </row>
    <row r="287" spans="1:4" x14ac:dyDescent="0.25">
      <c r="A287" s="15">
        <v>33812</v>
      </c>
      <c r="B287" s="15" t="str">
        <f t="shared" si="9"/>
        <v>Low income</v>
      </c>
      <c r="C287" s="17">
        <v>94</v>
      </c>
      <c r="D287" s="17" t="str">
        <f t="shared" si="8"/>
        <v>Low Spender</v>
      </c>
    </row>
    <row r="288" spans="1:4" x14ac:dyDescent="0.25">
      <c r="A288" s="15">
        <v>17345</v>
      </c>
      <c r="B288" s="15" t="str">
        <f t="shared" si="9"/>
        <v>Low income</v>
      </c>
      <c r="C288" s="17">
        <v>46</v>
      </c>
      <c r="D288" s="17" t="str">
        <f t="shared" si="8"/>
        <v>Low Spender</v>
      </c>
    </row>
    <row r="289" spans="1:4" x14ac:dyDescent="0.25">
      <c r="A289" s="15">
        <v>38998</v>
      </c>
      <c r="B289" s="15" t="str">
        <f t="shared" si="9"/>
        <v>Low income</v>
      </c>
      <c r="C289" s="17">
        <v>49</v>
      </c>
      <c r="D289" s="17" t="str">
        <f t="shared" si="8"/>
        <v>Low Spender</v>
      </c>
    </row>
    <row r="290" spans="1:4" x14ac:dyDescent="0.25">
      <c r="A290" s="15">
        <v>33444</v>
      </c>
      <c r="B290" s="15" t="str">
        <f t="shared" si="9"/>
        <v>Low income</v>
      </c>
      <c r="C290" s="17">
        <v>16</v>
      </c>
      <c r="D290" s="17" t="str">
        <f t="shared" si="8"/>
        <v>Low Spender</v>
      </c>
    </row>
    <row r="291" spans="1:4" x14ac:dyDescent="0.25">
      <c r="A291" s="15">
        <v>22554</v>
      </c>
      <c r="B291" s="15" t="str">
        <f t="shared" si="9"/>
        <v>Low income</v>
      </c>
      <c r="C291" s="17">
        <v>37</v>
      </c>
      <c r="D291" s="17" t="str">
        <f t="shared" si="8"/>
        <v>Low Spender</v>
      </c>
    </row>
    <row r="292" spans="1:4" x14ac:dyDescent="0.25">
      <c r="A292" s="15">
        <v>46904</v>
      </c>
      <c r="B292" s="15" t="str">
        <f t="shared" si="9"/>
        <v>Low income</v>
      </c>
      <c r="C292" s="17">
        <v>222</v>
      </c>
      <c r="D292" s="17" t="str">
        <f t="shared" si="8"/>
        <v>Low Spender</v>
      </c>
    </row>
    <row r="293" spans="1:4" x14ac:dyDescent="0.25">
      <c r="A293" s="15">
        <v>52413</v>
      </c>
      <c r="B293" s="15" t="str">
        <f t="shared" si="9"/>
        <v>High income</v>
      </c>
      <c r="C293" s="17">
        <v>438</v>
      </c>
      <c r="D293" s="17" t="str">
        <f t="shared" si="8"/>
        <v>Low Spender</v>
      </c>
    </row>
    <row r="294" spans="1:4" x14ac:dyDescent="0.25">
      <c r="A294" s="15">
        <v>68316</v>
      </c>
      <c r="B294" s="15" t="str">
        <f t="shared" si="9"/>
        <v>High income</v>
      </c>
      <c r="C294" s="17">
        <v>1178</v>
      </c>
      <c r="D294" s="17" t="str">
        <f t="shared" si="8"/>
        <v>High spender</v>
      </c>
    </row>
    <row r="295" spans="1:4" x14ac:dyDescent="0.25">
      <c r="A295" s="15">
        <v>70356</v>
      </c>
      <c r="B295" s="15" t="str">
        <f t="shared" si="9"/>
        <v>High income</v>
      </c>
      <c r="C295" s="17">
        <v>1673</v>
      </c>
      <c r="D295" s="17" t="str">
        <f t="shared" si="8"/>
        <v>High spender</v>
      </c>
    </row>
    <row r="296" spans="1:4" x14ac:dyDescent="0.25">
      <c r="A296" s="15">
        <v>65569</v>
      </c>
      <c r="B296" s="15" t="str">
        <f t="shared" si="9"/>
        <v>High income</v>
      </c>
      <c r="C296" s="17">
        <v>789</v>
      </c>
      <c r="D296" s="17" t="str">
        <f t="shared" si="8"/>
        <v>High spender</v>
      </c>
    </row>
    <row r="297" spans="1:4" x14ac:dyDescent="0.25">
      <c r="A297" s="15">
        <v>26997</v>
      </c>
      <c r="B297" s="15" t="str">
        <f t="shared" si="9"/>
        <v>Low income</v>
      </c>
      <c r="C297" s="17">
        <v>290</v>
      </c>
      <c r="D297" s="17" t="str">
        <f t="shared" si="8"/>
        <v>Low Spender</v>
      </c>
    </row>
    <row r="298" spans="1:4" x14ac:dyDescent="0.25">
      <c r="A298" s="15">
        <v>54108</v>
      </c>
      <c r="B298" s="15" t="str">
        <f t="shared" si="9"/>
        <v>High income</v>
      </c>
      <c r="C298" s="17">
        <v>650</v>
      </c>
      <c r="D298" s="17" t="str">
        <f t="shared" si="8"/>
        <v>High spender</v>
      </c>
    </row>
    <row r="299" spans="1:4" x14ac:dyDescent="0.25">
      <c r="A299" s="15">
        <v>63159</v>
      </c>
      <c r="B299" s="15" t="str">
        <f t="shared" si="9"/>
        <v>High income</v>
      </c>
      <c r="C299" s="17">
        <v>1760</v>
      </c>
      <c r="D299" s="17" t="str">
        <f t="shared" si="8"/>
        <v>High spender</v>
      </c>
    </row>
    <row r="300" spans="1:4" x14ac:dyDescent="0.25">
      <c r="A300" s="15">
        <v>73687</v>
      </c>
      <c r="B300" s="15" t="str">
        <f t="shared" si="9"/>
        <v>High income</v>
      </c>
      <c r="C300" s="17">
        <v>1446</v>
      </c>
      <c r="D300" s="17" t="str">
        <f t="shared" si="8"/>
        <v>High spender</v>
      </c>
    </row>
    <row r="301" spans="1:4" x14ac:dyDescent="0.25">
      <c r="A301" s="15">
        <v>82347</v>
      </c>
      <c r="B301" s="15" t="str">
        <f t="shared" si="9"/>
        <v>High income</v>
      </c>
      <c r="C301" s="17">
        <v>1790</v>
      </c>
      <c r="D301" s="17" t="str">
        <f t="shared" si="8"/>
        <v>High spender</v>
      </c>
    </row>
    <row r="302" spans="1:4" x14ac:dyDescent="0.25">
      <c r="A302" s="15">
        <v>53653</v>
      </c>
      <c r="B302" s="15" t="str">
        <f t="shared" si="9"/>
        <v>High income</v>
      </c>
      <c r="C302" s="17">
        <v>1102</v>
      </c>
      <c r="D302" s="17" t="str">
        <f t="shared" si="8"/>
        <v>High spender</v>
      </c>
    </row>
    <row r="303" spans="1:4" x14ac:dyDescent="0.25">
      <c r="A303" s="15">
        <v>74538</v>
      </c>
      <c r="B303" s="15" t="str">
        <f t="shared" si="9"/>
        <v>High income</v>
      </c>
      <c r="C303" s="17">
        <v>1433</v>
      </c>
      <c r="D303" s="17" t="str">
        <f t="shared" si="8"/>
        <v>High spender</v>
      </c>
    </row>
    <row r="304" spans="1:4" x14ac:dyDescent="0.25">
      <c r="A304" s="15">
        <v>46772</v>
      </c>
      <c r="B304" s="15" t="str">
        <f t="shared" si="9"/>
        <v>Low income</v>
      </c>
      <c r="C304" s="17">
        <v>991</v>
      </c>
      <c r="D304" s="17" t="str">
        <f t="shared" si="8"/>
        <v>High spender</v>
      </c>
    </row>
    <row r="305" spans="1:4" x14ac:dyDescent="0.25">
      <c r="A305" s="15">
        <v>69063</v>
      </c>
      <c r="B305" s="15" t="str">
        <f t="shared" si="9"/>
        <v>High income</v>
      </c>
      <c r="C305" s="17">
        <v>902</v>
      </c>
      <c r="D305" s="17" t="str">
        <f t="shared" si="8"/>
        <v>High spender</v>
      </c>
    </row>
    <row r="306" spans="1:4" x14ac:dyDescent="0.25">
      <c r="A306" s="15">
        <v>51651</v>
      </c>
      <c r="B306" s="15" t="str">
        <f t="shared" si="9"/>
        <v>Low income</v>
      </c>
      <c r="C306" s="17">
        <v>341</v>
      </c>
      <c r="D306" s="17" t="str">
        <f t="shared" si="8"/>
        <v>Low Spender</v>
      </c>
    </row>
    <row r="307" spans="1:4" x14ac:dyDescent="0.25">
      <c r="A307" s="15">
        <v>72550</v>
      </c>
      <c r="B307" s="15" t="str">
        <f t="shared" si="9"/>
        <v>High income</v>
      </c>
      <c r="C307" s="17">
        <v>1281</v>
      </c>
      <c r="D307" s="17" t="str">
        <f t="shared" si="8"/>
        <v>High spender</v>
      </c>
    </row>
    <row r="308" spans="1:4" x14ac:dyDescent="0.25">
      <c r="A308" s="15">
        <v>18227</v>
      </c>
      <c r="B308" s="15" t="str">
        <f t="shared" si="9"/>
        <v>Low income</v>
      </c>
      <c r="C308" s="17">
        <v>17</v>
      </c>
      <c r="D308" s="17" t="str">
        <f t="shared" si="8"/>
        <v>Low Spender</v>
      </c>
    </row>
    <row r="309" spans="1:4" x14ac:dyDescent="0.25">
      <c r="A309" s="15">
        <v>52973</v>
      </c>
      <c r="B309" s="15" t="str">
        <f t="shared" si="9"/>
        <v>High income</v>
      </c>
      <c r="C309" s="17">
        <v>953</v>
      </c>
      <c r="D309" s="17" t="str">
        <f t="shared" si="8"/>
        <v>High spender</v>
      </c>
    </row>
    <row r="310" spans="1:4" x14ac:dyDescent="0.25">
      <c r="A310" s="15">
        <v>53858</v>
      </c>
      <c r="B310" s="15" t="str">
        <f t="shared" si="9"/>
        <v>High income</v>
      </c>
      <c r="C310" s="17">
        <v>889</v>
      </c>
      <c r="D310" s="17" t="str">
        <f t="shared" si="8"/>
        <v>High spender</v>
      </c>
    </row>
    <row r="311" spans="1:4" x14ac:dyDescent="0.25">
      <c r="A311" s="15">
        <v>67369</v>
      </c>
      <c r="B311" s="15" t="str">
        <f t="shared" si="9"/>
        <v>High income</v>
      </c>
      <c r="C311" s="17">
        <v>1419</v>
      </c>
      <c r="D311" s="17" t="str">
        <f t="shared" si="8"/>
        <v>High spender</v>
      </c>
    </row>
    <row r="312" spans="1:4" x14ac:dyDescent="0.25">
      <c r="A312" s="15">
        <v>75693</v>
      </c>
      <c r="B312" s="15" t="str">
        <f t="shared" si="9"/>
        <v>High income</v>
      </c>
      <c r="C312" s="17">
        <v>1412</v>
      </c>
      <c r="D312" s="17" t="str">
        <f t="shared" si="8"/>
        <v>High spender</v>
      </c>
    </row>
    <row r="313" spans="1:4" x14ac:dyDescent="0.25">
      <c r="A313" s="15">
        <v>41658</v>
      </c>
      <c r="B313" s="15" t="str">
        <f t="shared" si="9"/>
        <v>Low income</v>
      </c>
      <c r="C313" s="17">
        <v>43</v>
      </c>
      <c r="D313" s="17" t="str">
        <f t="shared" si="8"/>
        <v>Low Spender</v>
      </c>
    </row>
    <row r="314" spans="1:4" x14ac:dyDescent="0.25">
      <c r="A314" s="15">
        <v>86429</v>
      </c>
      <c r="B314" s="15" t="str">
        <f t="shared" si="9"/>
        <v>High income</v>
      </c>
      <c r="C314" s="17">
        <v>1412</v>
      </c>
      <c r="D314" s="17" t="str">
        <f t="shared" si="8"/>
        <v>High spender</v>
      </c>
    </row>
    <row r="315" spans="1:4" x14ac:dyDescent="0.25">
      <c r="A315" s="15">
        <v>63120</v>
      </c>
      <c r="B315" s="15" t="str">
        <f t="shared" si="9"/>
        <v>High income</v>
      </c>
      <c r="C315" s="17">
        <v>1408</v>
      </c>
      <c r="D315" s="17" t="str">
        <f t="shared" si="8"/>
        <v>High spender</v>
      </c>
    </row>
    <row r="316" spans="1:4" x14ac:dyDescent="0.25">
      <c r="A316" s="15">
        <v>80589</v>
      </c>
      <c r="B316" s="15" t="str">
        <f t="shared" si="9"/>
        <v>High income</v>
      </c>
      <c r="C316" s="17">
        <v>1402</v>
      </c>
      <c r="D316" s="17" t="str">
        <f t="shared" si="8"/>
        <v>High spender</v>
      </c>
    </row>
    <row r="317" spans="1:4" x14ac:dyDescent="0.25">
      <c r="A317" s="15">
        <v>73356</v>
      </c>
      <c r="B317" s="15" t="str">
        <f t="shared" si="9"/>
        <v>High income</v>
      </c>
      <c r="C317" s="17">
        <v>1400</v>
      </c>
      <c r="D317" s="17" t="str">
        <f t="shared" si="8"/>
        <v>High spender</v>
      </c>
    </row>
    <row r="318" spans="1:4" x14ac:dyDescent="0.25">
      <c r="A318" s="15">
        <v>45207</v>
      </c>
      <c r="B318" s="15" t="str">
        <f t="shared" si="9"/>
        <v>Low income</v>
      </c>
      <c r="C318" s="17">
        <v>213</v>
      </c>
      <c r="D318" s="17" t="str">
        <f t="shared" si="8"/>
        <v>Low Spender</v>
      </c>
    </row>
    <row r="319" spans="1:4" x14ac:dyDescent="0.25">
      <c r="A319" s="15">
        <v>19419</v>
      </c>
      <c r="B319" s="15" t="str">
        <f t="shared" si="9"/>
        <v>Low income</v>
      </c>
      <c r="C319" s="17">
        <v>63</v>
      </c>
      <c r="D319" s="17" t="str">
        <f t="shared" si="8"/>
        <v>Low Spender</v>
      </c>
    </row>
    <row r="320" spans="1:4" x14ac:dyDescent="0.25">
      <c r="A320" s="15">
        <v>80398</v>
      </c>
      <c r="B320" s="15" t="str">
        <f t="shared" si="9"/>
        <v>High income</v>
      </c>
      <c r="C320" s="17">
        <v>1571</v>
      </c>
      <c r="D320" s="17" t="str">
        <f t="shared" si="8"/>
        <v>High spender</v>
      </c>
    </row>
    <row r="321" spans="1:4" x14ac:dyDescent="0.25">
      <c r="A321" s="15">
        <v>67384</v>
      </c>
      <c r="B321" s="15" t="str">
        <f t="shared" si="9"/>
        <v>High income</v>
      </c>
      <c r="C321" s="17">
        <v>1383</v>
      </c>
      <c r="D321" s="17" t="str">
        <f t="shared" si="8"/>
        <v>High spender</v>
      </c>
    </row>
    <row r="322" spans="1:4" x14ac:dyDescent="0.25">
      <c r="A322" s="15">
        <v>72643</v>
      </c>
      <c r="B322" s="15" t="str">
        <f t="shared" si="9"/>
        <v>High income</v>
      </c>
      <c r="C322" s="17">
        <v>1376</v>
      </c>
      <c r="D322" s="17" t="str">
        <f t="shared" si="8"/>
        <v>High spender</v>
      </c>
    </row>
    <row r="323" spans="1:4" x14ac:dyDescent="0.25">
      <c r="A323" s="15">
        <v>63810</v>
      </c>
      <c r="B323" s="15" t="str">
        <f t="shared" si="9"/>
        <v>High income</v>
      </c>
      <c r="C323" s="17">
        <v>1270</v>
      </c>
      <c r="D323" s="17" t="str">
        <f t="shared" ref="D323:D386" si="10">IF(C323&lt;=AVERAGE(C:C),"Low Spender","High spender")</f>
        <v>High spender</v>
      </c>
    </row>
    <row r="324" spans="1:4" x14ac:dyDescent="0.25">
      <c r="A324" s="15">
        <v>82582</v>
      </c>
      <c r="B324" s="15" t="str">
        <f t="shared" ref="B324:B387" si="11">IF(A324&lt;=AVERAGE(A:A),"Low income", "High income")</f>
        <v>High income</v>
      </c>
      <c r="C324" s="17">
        <v>1376</v>
      </c>
      <c r="D324" s="17" t="str">
        <f t="shared" si="10"/>
        <v>High spender</v>
      </c>
    </row>
    <row r="325" spans="1:4" x14ac:dyDescent="0.25">
      <c r="A325" s="15">
        <v>30675</v>
      </c>
      <c r="B325" s="15" t="str">
        <f t="shared" si="11"/>
        <v>Low income</v>
      </c>
      <c r="C325" s="17">
        <v>41</v>
      </c>
      <c r="D325" s="17" t="str">
        <f t="shared" si="10"/>
        <v>Low Spender</v>
      </c>
    </row>
    <row r="326" spans="1:4" x14ac:dyDescent="0.25">
      <c r="A326" s="15">
        <v>15716</v>
      </c>
      <c r="B326" s="15" t="str">
        <f t="shared" si="11"/>
        <v>Low income</v>
      </c>
      <c r="C326" s="17">
        <v>66</v>
      </c>
      <c r="D326" s="17" t="str">
        <f t="shared" si="10"/>
        <v>Low Spender</v>
      </c>
    </row>
    <row r="327" spans="1:4" x14ac:dyDescent="0.25">
      <c r="A327" s="15">
        <v>85606</v>
      </c>
      <c r="B327" s="15" t="str">
        <f t="shared" si="11"/>
        <v>High income</v>
      </c>
      <c r="C327" s="17">
        <v>1872</v>
      </c>
      <c r="D327" s="17" t="str">
        <f t="shared" si="10"/>
        <v>High spender</v>
      </c>
    </row>
    <row r="328" spans="1:4" x14ac:dyDescent="0.25">
      <c r="A328" s="15">
        <v>55635</v>
      </c>
      <c r="B328" s="15" t="str">
        <f t="shared" si="11"/>
        <v>High income</v>
      </c>
      <c r="C328" s="17">
        <v>563</v>
      </c>
      <c r="D328" s="17" t="str">
        <f t="shared" si="10"/>
        <v>Low Spender</v>
      </c>
    </row>
    <row r="329" spans="1:4" x14ac:dyDescent="0.25">
      <c r="A329" s="15">
        <v>7500</v>
      </c>
      <c r="B329" s="15" t="str">
        <f t="shared" si="11"/>
        <v>Low income</v>
      </c>
      <c r="C329" s="17">
        <v>45</v>
      </c>
      <c r="D329" s="17" t="str">
        <f t="shared" si="10"/>
        <v>Low Spender</v>
      </c>
    </row>
    <row r="330" spans="1:4" x14ac:dyDescent="0.25">
      <c r="A330" s="15">
        <v>82584</v>
      </c>
      <c r="B330" s="15" t="str">
        <f t="shared" si="11"/>
        <v>High income</v>
      </c>
      <c r="C330" s="17">
        <v>1367</v>
      </c>
      <c r="D330" s="17" t="str">
        <f t="shared" si="10"/>
        <v>High spender</v>
      </c>
    </row>
    <row r="331" spans="1:4" x14ac:dyDescent="0.25">
      <c r="A331" s="15">
        <v>71706</v>
      </c>
      <c r="B331" s="15" t="str">
        <f t="shared" si="11"/>
        <v>High income</v>
      </c>
      <c r="C331" s="17">
        <v>1429</v>
      </c>
      <c r="D331" s="17" t="str">
        <f t="shared" si="10"/>
        <v>High spender</v>
      </c>
    </row>
    <row r="332" spans="1:4" x14ac:dyDescent="0.25">
      <c r="A332" s="15">
        <v>91065</v>
      </c>
      <c r="B332" s="15" t="str">
        <f t="shared" si="11"/>
        <v>High income</v>
      </c>
      <c r="C332" s="17">
        <v>1360</v>
      </c>
      <c r="D332" s="17" t="str">
        <f t="shared" si="10"/>
        <v>High spender</v>
      </c>
    </row>
    <row r="333" spans="1:4" x14ac:dyDescent="0.25">
      <c r="A333" s="15">
        <v>35196</v>
      </c>
      <c r="B333" s="15" t="str">
        <f t="shared" si="11"/>
        <v>Low income</v>
      </c>
      <c r="C333" s="17">
        <v>310</v>
      </c>
      <c r="D333" s="17" t="str">
        <f t="shared" si="10"/>
        <v>Low Spender</v>
      </c>
    </row>
    <row r="334" spans="1:4" x14ac:dyDescent="0.25">
      <c r="A334" s="15">
        <v>69508</v>
      </c>
      <c r="B334" s="15" t="str">
        <f t="shared" si="11"/>
        <v>High income</v>
      </c>
      <c r="C334" s="17">
        <v>1092</v>
      </c>
      <c r="D334" s="17" t="str">
        <f t="shared" si="10"/>
        <v>High spender</v>
      </c>
    </row>
    <row r="335" spans="1:4" x14ac:dyDescent="0.25">
      <c r="A335" s="15">
        <v>65148</v>
      </c>
      <c r="B335" s="15" t="str">
        <f t="shared" si="11"/>
        <v>High income</v>
      </c>
      <c r="C335" s="17">
        <v>962</v>
      </c>
      <c r="D335" s="17" t="str">
        <f t="shared" si="10"/>
        <v>High spender</v>
      </c>
    </row>
    <row r="336" spans="1:4" x14ac:dyDescent="0.25">
      <c r="A336" s="15">
        <v>46757</v>
      </c>
      <c r="B336" s="15" t="str">
        <f t="shared" si="11"/>
        <v>Low income</v>
      </c>
      <c r="C336" s="17">
        <v>1021</v>
      </c>
      <c r="D336" s="17" t="str">
        <f t="shared" si="10"/>
        <v>High spender</v>
      </c>
    </row>
    <row r="337" spans="1:4" x14ac:dyDescent="0.25">
      <c r="A337" s="15">
        <v>72025</v>
      </c>
      <c r="B337" s="15" t="str">
        <f t="shared" si="11"/>
        <v>High income</v>
      </c>
      <c r="C337" s="17">
        <v>1699</v>
      </c>
      <c r="D337" s="17" t="str">
        <f t="shared" si="10"/>
        <v>High spender</v>
      </c>
    </row>
    <row r="338" spans="1:4" x14ac:dyDescent="0.25">
      <c r="A338" s="15">
        <v>75777</v>
      </c>
      <c r="B338" s="15" t="str">
        <f t="shared" si="11"/>
        <v>High income</v>
      </c>
      <c r="C338" s="17">
        <v>1358</v>
      </c>
      <c r="D338" s="17" t="str">
        <f t="shared" si="10"/>
        <v>High spender</v>
      </c>
    </row>
    <row r="339" spans="1:4" x14ac:dyDescent="0.25">
      <c r="A339" s="15">
        <v>49667</v>
      </c>
      <c r="B339" s="15" t="str">
        <f t="shared" si="11"/>
        <v>Low income</v>
      </c>
      <c r="C339" s="17">
        <v>1357</v>
      </c>
      <c r="D339" s="17" t="str">
        <f t="shared" si="10"/>
        <v>High spender</v>
      </c>
    </row>
    <row r="340" spans="1:4" x14ac:dyDescent="0.25">
      <c r="A340" s="15">
        <v>58217</v>
      </c>
      <c r="B340" s="15" t="str">
        <f t="shared" si="11"/>
        <v>High income</v>
      </c>
      <c r="C340" s="17">
        <v>90</v>
      </c>
      <c r="D340" s="17" t="str">
        <f t="shared" si="10"/>
        <v>Low Spender</v>
      </c>
    </row>
    <row r="341" spans="1:4" x14ac:dyDescent="0.25">
      <c r="A341" s="15">
        <v>73803</v>
      </c>
      <c r="B341" s="15" t="str">
        <f t="shared" si="11"/>
        <v>High income</v>
      </c>
      <c r="C341" s="17">
        <v>1354</v>
      </c>
      <c r="D341" s="17" t="str">
        <f t="shared" si="10"/>
        <v>High spender</v>
      </c>
    </row>
    <row r="342" spans="1:4" x14ac:dyDescent="0.25">
      <c r="A342" s="15">
        <v>46734</v>
      </c>
      <c r="B342" s="15" t="str">
        <f t="shared" si="11"/>
        <v>Low income</v>
      </c>
      <c r="C342" s="17">
        <v>301</v>
      </c>
      <c r="D342" s="17" t="str">
        <f t="shared" si="10"/>
        <v>Low Spender</v>
      </c>
    </row>
    <row r="343" spans="1:4" x14ac:dyDescent="0.25">
      <c r="A343" s="15">
        <v>69372</v>
      </c>
      <c r="B343" s="15" t="str">
        <f t="shared" si="11"/>
        <v>High income</v>
      </c>
      <c r="C343" s="17">
        <v>1339</v>
      </c>
      <c r="D343" s="17" t="str">
        <f t="shared" si="10"/>
        <v>High spender</v>
      </c>
    </row>
    <row r="344" spans="1:4" x14ac:dyDescent="0.25">
      <c r="A344" s="15">
        <v>79456</v>
      </c>
      <c r="B344" s="15" t="str">
        <f t="shared" si="11"/>
        <v>High income</v>
      </c>
      <c r="C344" s="17">
        <v>1302</v>
      </c>
      <c r="D344" s="17" t="str">
        <f t="shared" si="10"/>
        <v>High spender</v>
      </c>
    </row>
    <row r="345" spans="1:4" x14ac:dyDescent="0.25">
      <c r="A345" s="15">
        <v>58597</v>
      </c>
      <c r="B345" s="15" t="str">
        <f t="shared" si="11"/>
        <v>High income</v>
      </c>
      <c r="C345" s="17">
        <v>712</v>
      </c>
      <c r="D345" s="17" t="str">
        <f t="shared" si="10"/>
        <v>High spender</v>
      </c>
    </row>
    <row r="346" spans="1:4" x14ac:dyDescent="0.25">
      <c r="A346" s="15">
        <v>28389</v>
      </c>
      <c r="B346" s="15" t="str">
        <f t="shared" si="11"/>
        <v>Low income</v>
      </c>
      <c r="C346" s="17">
        <v>20</v>
      </c>
      <c r="D346" s="17" t="str">
        <f t="shared" si="10"/>
        <v>Low Spender</v>
      </c>
    </row>
    <row r="347" spans="1:4" x14ac:dyDescent="0.25">
      <c r="A347" s="15">
        <v>23748</v>
      </c>
      <c r="B347" s="15" t="str">
        <f t="shared" si="11"/>
        <v>Low income</v>
      </c>
      <c r="C347" s="17">
        <v>68</v>
      </c>
      <c r="D347" s="17" t="str">
        <f t="shared" si="10"/>
        <v>Low Spender</v>
      </c>
    </row>
    <row r="348" spans="1:4" x14ac:dyDescent="0.25">
      <c r="A348" s="15">
        <v>43263</v>
      </c>
      <c r="B348" s="15" t="str">
        <f t="shared" si="11"/>
        <v>Low income</v>
      </c>
      <c r="C348" s="17">
        <v>339</v>
      </c>
      <c r="D348" s="17" t="str">
        <f t="shared" si="10"/>
        <v>Low Spender</v>
      </c>
    </row>
    <row r="349" spans="1:4" x14ac:dyDescent="0.25">
      <c r="A349" s="15">
        <v>47916</v>
      </c>
      <c r="B349" s="15" t="str">
        <f t="shared" si="11"/>
        <v>Low income</v>
      </c>
      <c r="C349" s="17">
        <v>531</v>
      </c>
      <c r="D349" s="17" t="str">
        <f t="shared" si="10"/>
        <v>Low Spender</v>
      </c>
    </row>
    <row r="350" spans="1:4" x14ac:dyDescent="0.25">
      <c r="A350" s="15">
        <v>31605</v>
      </c>
      <c r="B350" s="15" t="str">
        <f t="shared" si="11"/>
        <v>Low income</v>
      </c>
      <c r="C350" s="17">
        <v>119</v>
      </c>
      <c r="D350" s="17" t="str">
        <f t="shared" si="10"/>
        <v>Low Spender</v>
      </c>
    </row>
    <row r="351" spans="1:4" x14ac:dyDescent="0.25">
      <c r="A351" s="15">
        <v>69016</v>
      </c>
      <c r="B351" s="15" t="str">
        <f t="shared" si="11"/>
        <v>High income</v>
      </c>
      <c r="C351" s="17">
        <v>1372</v>
      </c>
      <c r="D351" s="17" t="str">
        <f t="shared" si="10"/>
        <v>High spender</v>
      </c>
    </row>
    <row r="352" spans="1:4" x14ac:dyDescent="0.25">
      <c r="A352" s="15">
        <v>37717</v>
      </c>
      <c r="B352" s="15" t="str">
        <f t="shared" si="11"/>
        <v>Low income</v>
      </c>
      <c r="C352" s="17">
        <v>20</v>
      </c>
      <c r="D352" s="17" t="str">
        <f t="shared" si="10"/>
        <v>Low Spender</v>
      </c>
    </row>
    <row r="353" spans="1:4" x14ac:dyDescent="0.25">
      <c r="A353" s="15">
        <v>55212</v>
      </c>
      <c r="B353" s="15" t="str">
        <f t="shared" si="11"/>
        <v>High income</v>
      </c>
      <c r="C353" s="17">
        <v>1148</v>
      </c>
      <c r="D353" s="17" t="str">
        <f t="shared" si="10"/>
        <v>High spender</v>
      </c>
    </row>
    <row r="354" spans="1:4" x14ac:dyDescent="0.25">
      <c r="A354" s="15">
        <v>64857</v>
      </c>
      <c r="B354" s="15" t="str">
        <f t="shared" si="11"/>
        <v>High income</v>
      </c>
      <c r="C354" s="17">
        <v>1497</v>
      </c>
      <c r="D354" s="17" t="str">
        <f t="shared" si="10"/>
        <v>High spender</v>
      </c>
    </row>
    <row r="355" spans="1:4" x14ac:dyDescent="0.25">
      <c r="A355" s="15">
        <v>85696</v>
      </c>
      <c r="B355" s="15" t="str">
        <f t="shared" si="11"/>
        <v>High income</v>
      </c>
      <c r="C355" s="17">
        <v>1301</v>
      </c>
      <c r="D355" s="17" t="str">
        <f t="shared" si="10"/>
        <v>High spender</v>
      </c>
    </row>
    <row r="356" spans="1:4" x14ac:dyDescent="0.25">
      <c r="A356" s="15">
        <v>57731</v>
      </c>
      <c r="B356" s="15" t="str">
        <f t="shared" si="11"/>
        <v>High income</v>
      </c>
      <c r="C356" s="17">
        <v>660</v>
      </c>
      <c r="D356" s="17" t="str">
        <f t="shared" si="10"/>
        <v>High spender</v>
      </c>
    </row>
    <row r="357" spans="1:4" x14ac:dyDescent="0.25">
      <c r="A357" s="15">
        <v>22507</v>
      </c>
      <c r="B357" s="15" t="str">
        <f t="shared" si="11"/>
        <v>Low income</v>
      </c>
      <c r="C357" s="17">
        <v>502</v>
      </c>
      <c r="D357" s="17" t="str">
        <f t="shared" si="10"/>
        <v>Low Spender</v>
      </c>
    </row>
    <row r="358" spans="1:4" x14ac:dyDescent="0.25">
      <c r="A358" s="15">
        <v>83257</v>
      </c>
      <c r="B358" s="15" t="str">
        <f t="shared" si="11"/>
        <v>High income</v>
      </c>
      <c r="C358" s="17">
        <v>1298</v>
      </c>
      <c r="D358" s="17" t="str">
        <f t="shared" si="10"/>
        <v>High spender</v>
      </c>
    </row>
    <row r="359" spans="1:4" x14ac:dyDescent="0.25">
      <c r="A359" s="15">
        <v>82733</v>
      </c>
      <c r="B359" s="15" t="str">
        <f t="shared" si="11"/>
        <v>High income</v>
      </c>
      <c r="C359" s="17">
        <v>1285</v>
      </c>
      <c r="D359" s="17" t="str">
        <f t="shared" si="10"/>
        <v>High spender</v>
      </c>
    </row>
    <row r="360" spans="1:4" x14ac:dyDescent="0.25">
      <c r="A360" s="15">
        <v>73538</v>
      </c>
      <c r="B360" s="15" t="str">
        <f t="shared" si="11"/>
        <v>High income</v>
      </c>
      <c r="C360" s="17">
        <v>1551</v>
      </c>
      <c r="D360" s="17" t="str">
        <f t="shared" si="10"/>
        <v>High spender</v>
      </c>
    </row>
    <row r="361" spans="1:4" x14ac:dyDescent="0.25">
      <c r="A361" s="15">
        <v>46231</v>
      </c>
      <c r="B361" s="15" t="str">
        <f t="shared" si="11"/>
        <v>Low income</v>
      </c>
      <c r="C361" s="17">
        <v>251</v>
      </c>
      <c r="D361" s="17" t="str">
        <f t="shared" si="10"/>
        <v>Low Spender</v>
      </c>
    </row>
    <row r="362" spans="1:4" x14ac:dyDescent="0.25">
      <c r="A362" s="15">
        <v>63684</v>
      </c>
      <c r="B362" s="15" t="str">
        <f t="shared" si="11"/>
        <v>High income</v>
      </c>
      <c r="C362" s="17">
        <v>1384</v>
      </c>
      <c r="D362" s="17" t="str">
        <f t="shared" si="10"/>
        <v>High spender</v>
      </c>
    </row>
    <row r="363" spans="1:4" x14ac:dyDescent="0.25">
      <c r="A363" s="15">
        <v>72228</v>
      </c>
      <c r="B363" s="15" t="str">
        <f t="shared" si="11"/>
        <v>High income</v>
      </c>
      <c r="C363" s="17">
        <v>1194</v>
      </c>
      <c r="D363" s="17" t="str">
        <f t="shared" si="10"/>
        <v>High spender</v>
      </c>
    </row>
    <row r="364" spans="1:4" x14ac:dyDescent="0.25">
      <c r="A364" s="15">
        <v>42710</v>
      </c>
      <c r="B364" s="15" t="str">
        <f t="shared" si="11"/>
        <v>Low income</v>
      </c>
      <c r="C364" s="17">
        <v>304</v>
      </c>
      <c r="D364" s="17" t="str">
        <f t="shared" si="10"/>
        <v>Low Spender</v>
      </c>
    </row>
    <row r="365" spans="1:4" x14ac:dyDescent="0.25">
      <c r="A365" s="15">
        <v>55759</v>
      </c>
      <c r="B365" s="15" t="str">
        <f t="shared" si="11"/>
        <v>High income</v>
      </c>
      <c r="C365" s="17">
        <v>777</v>
      </c>
      <c r="D365" s="17" t="str">
        <f t="shared" si="10"/>
        <v>High spender</v>
      </c>
    </row>
    <row r="366" spans="1:4" x14ac:dyDescent="0.25">
      <c r="A366" s="15">
        <v>20193</v>
      </c>
      <c r="B366" s="15" t="str">
        <f t="shared" si="11"/>
        <v>Low income</v>
      </c>
      <c r="C366" s="17">
        <v>73</v>
      </c>
      <c r="D366" s="17" t="str">
        <f t="shared" si="10"/>
        <v>Low Spender</v>
      </c>
    </row>
    <row r="367" spans="1:4" x14ac:dyDescent="0.25">
      <c r="A367" s="15">
        <v>40049</v>
      </c>
      <c r="B367" s="15" t="str">
        <f t="shared" si="11"/>
        <v>Low income</v>
      </c>
      <c r="C367" s="17">
        <v>262</v>
      </c>
      <c r="D367" s="17" t="str">
        <f t="shared" si="10"/>
        <v>Low Spender</v>
      </c>
    </row>
    <row r="368" spans="1:4" x14ac:dyDescent="0.25">
      <c r="A368" s="15">
        <v>24884</v>
      </c>
      <c r="B368" s="15" t="str">
        <f t="shared" si="11"/>
        <v>Low income</v>
      </c>
      <c r="C368" s="17">
        <v>16</v>
      </c>
      <c r="D368" s="17" t="str">
        <f t="shared" si="10"/>
        <v>Low Spender</v>
      </c>
    </row>
    <row r="369" spans="1:4" x14ac:dyDescent="0.25">
      <c r="A369" s="15">
        <v>65819</v>
      </c>
      <c r="B369" s="15" t="str">
        <f t="shared" si="11"/>
        <v>High income</v>
      </c>
      <c r="C369" s="17">
        <v>1320</v>
      </c>
      <c r="D369" s="17" t="str">
        <f t="shared" si="10"/>
        <v>High spender</v>
      </c>
    </row>
    <row r="370" spans="1:4" x14ac:dyDescent="0.25">
      <c r="A370" s="15">
        <v>76068</v>
      </c>
      <c r="B370" s="15" t="str">
        <f t="shared" si="11"/>
        <v>High income</v>
      </c>
      <c r="C370" s="17">
        <v>1300</v>
      </c>
      <c r="D370" s="17" t="str">
        <f t="shared" si="10"/>
        <v>High spender</v>
      </c>
    </row>
    <row r="371" spans="1:4" x14ac:dyDescent="0.25">
      <c r="A371" s="15">
        <v>59925</v>
      </c>
      <c r="B371" s="15" t="str">
        <f t="shared" si="11"/>
        <v>High income</v>
      </c>
      <c r="C371" s="17">
        <v>710</v>
      </c>
      <c r="D371" s="17" t="str">
        <f t="shared" si="10"/>
        <v>High spender</v>
      </c>
    </row>
    <row r="372" spans="1:4" x14ac:dyDescent="0.25">
      <c r="A372" s="15">
        <v>52614</v>
      </c>
      <c r="B372" s="15" t="str">
        <f t="shared" si="11"/>
        <v>High income</v>
      </c>
      <c r="C372" s="17">
        <v>952</v>
      </c>
      <c r="D372" s="17" t="str">
        <f t="shared" si="10"/>
        <v>High spender</v>
      </c>
    </row>
    <row r="373" spans="1:4" x14ac:dyDescent="0.25">
      <c r="A373" s="15">
        <v>52852</v>
      </c>
      <c r="B373" s="15" t="str">
        <f t="shared" si="11"/>
        <v>High income</v>
      </c>
      <c r="C373" s="17">
        <v>832</v>
      </c>
      <c r="D373" s="17" t="str">
        <f t="shared" si="10"/>
        <v>High spender</v>
      </c>
    </row>
    <row r="374" spans="1:4" x14ac:dyDescent="0.25">
      <c r="A374" s="15">
        <v>65220</v>
      </c>
      <c r="B374" s="15" t="str">
        <f t="shared" si="11"/>
        <v>High income</v>
      </c>
      <c r="C374" s="17">
        <v>1270</v>
      </c>
      <c r="D374" s="17" t="str">
        <f t="shared" si="10"/>
        <v>High spender</v>
      </c>
    </row>
    <row r="375" spans="1:4" x14ac:dyDescent="0.25">
      <c r="A375" s="15">
        <v>48904</v>
      </c>
      <c r="B375" s="15" t="str">
        <f t="shared" si="11"/>
        <v>Low income</v>
      </c>
      <c r="C375" s="17">
        <v>344</v>
      </c>
      <c r="D375" s="17" t="str">
        <f t="shared" si="10"/>
        <v>Low Spender</v>
      </c>
    </row>
    <row r="376" spans="1:4" x14ac:dyDescent="0.25">
      <c r="A376" s="15">
        <v>63972</v>
      </c>
      <c r="B376" s="15" t="str">
        <f t="shared" si="11"/>
        <v>High income</v>
      </c>
      <c r="C376" s="17">
        <v>1257</v>
      </c>
      <c r="D376" s="17" t="str">
        <f t="shared" si="10"/>
        <v>High spender</v>
      </c>
    </row>
    <row r="377" spans="1:4" x14ac:dyDescent="0.25">
      <c r="A377" s="15">
        <v>82800</v>
      </c>
      <c r="B377" s="15" t="str">
        <f t="shared" si="11"/>
        <v>High income</v>
      </c>
      <c r="C377" s="17">
        <v>1270</v>
      </c>
      <c r="D377" s="17" t="str">
        <f t="shared" si="10"/>
        <v>High spender</v>
      </c>
    </row>
    <row r="378" spans="1:4" x14ac:dyDescent="0.25">
      <c r="A378" s="15">
        <v>46310</v>
      </c>
      <c r="B378" s="15" t="str">
        <f t="shared" si="11"/>
        <v>Low income</v>
      </c>
      <c r="C378" s="17">
        <v>295</v>
      </c>
      <c r="D378" s="17" t="str">
        <f t="shared" si="10"/>
        <v>Low Spender</v>
      </c>
    </row>
    <row r="379" spans="1:4" x14ac:dyDescent="0.25">
      <c r="A379" s="15">
        <v>70713</v>
      </c>
      <c r="B379" s="15" t="str">
        <f t="shared" si="11"/>
        <v>High income</v>
      </c>
      <c r="C379" s="17">
        <v>1287</v>
      </c>
      <c r="D379" s="17" t="str">
        <f t="shared" si="10"/>
        <v>High spender</v>
      </c>
    </row>
    <row r="380" spans="1:4" x14ac:dyDescent="0.25">
      <c r="A380" s="15">
        <v>7500</v>
      </c>
      <c r="B380" s="15" t="str">
        <f t="shared" si="11"/>
        <v>Low income</v>
      </c>
      <c r="C380" s="17">
        <v>79</v>
      </c>
      <c r="D380" s="17" t="str">
        <f t="shared" si="10"/>
        <v>Low Spender</v>
      </c>
    </row>
    <row r="381" spans="1:4" x14ac:dyDescent="0.25">
      <c r="A381" s="15">
        <v>32880</v>
      </c>
      <c r="B381" s="15" t="str">
        <f t="shared" si="11"/>
        <v>Low income</v>
      </c>
      <c r="C381" s="17">
        <v>40</v>
      </c>
      <c r="D381" s="17" t="str">
        <f t="shared" si="10"/>
        <v>Low Spender</v>
      </c>
    </row>
    <row r="382" spans="1:4" x14ac:dyDescent="0.25">
      <c r="A382" s="15">
        <v>12393</v>
      </c>
      <c r="B382" s="15" t="str">
        <f t="shared" si="11"/>
        <v>Low income</v>
      </c>
      <c r="C382" s="17">
        <v>44</v>
      </c>
      <c r="D382" s="17" t="str">
        <f t="shared" si="10"/>
        <v>Low Spender</v>
      </c>
    </row>
    <row r="383" spans="1:4" x14ac:dyDescent="0.25">
      <c r="A383" s="15">
        <v>25271</v>
      </c>
      <c r="B383" s="15" t="str">
        <f t="shared" si="11"/>
        <v>Low income</v>
      </c>
      <c r="C383" s="17">
        <v>43</v>
      </c>
      <c r="D383" s="17" t="str">
        <f t="shared" si="10"/>
        <v>Low Spender</v>
      </c>
    </row>
    <row r="384" spans="1:4" x14ac:dyDescent="0.25">
      <c r="A384" s="15">
        <v>66565</v>
      </c>
      <c r="B384" s="15" t="str">
        <f t="shared" si="11"/>
        <v>High income</v>
      </c>
      <c r="C384" s="17">
        <v>1023</v>
      </c>
      <c r="D384" s="17" t="str">
        <f t="shared" si="10"/>
        <v>High spender</v>
      </c>
    </row>
    <row r="385" spans="1:4" x14ac:dyDescent="0.25">
      <c r="A385" s="15">
        <v>56715</v>
      </c>
      <c r="B385" s="15" t="str">
        <f t="shared" si="11"/>
        <v>High income</v>
      </c>
      <c r="C385" s="17">
        <v>1011</v>
      </c>
      <c r="D385" s="17" t="str">
        <f t="shared" si="10"/>
        <v>High spender</v>
      </c>
    </row>
    <row r="386" spans="1:4" x14ac:dyDescent="0.25">
      <c r="A386" s="15">
        <v>78394</v>
      </c>
      <c r="B386" s="15" t="str">
        <f t="shared" si="11"/>
        <v>High income</v>
      </c>
      <c r="C386" s="17">
        <v>1262</v>
      </c>
      <c r="D386" s="17" t="str">
        <f t="shared" si="10"/>
        <v>High spender</v>
      </c>
    </row>
    <row r="387" spans="1:4" x14ac:dyDescent="0.25">
      <c r="A387" s="15">
        <v>78499</v>
      </c>
      <c r="B387" s="15" t="str">
        <f t="shared" si="11"/>
        <v>High income</v>
      </c>
      <c r="C387" s="17">
        <v>1237</v>
      </c>
      <c r="D387" s="17" t="str">
        <f t="shared" ref="D387:D450" si="12">IF(C387&lt;=AVERAGE(C:C),"Low Spender","High spender")</f>
        <v>High spender</v>
      </c>
    </row>
    <row r="388" spans="1:4" x14ac:dyDescent="0.25">
      <c r="A388" s="15">
        <v>31497</v>
      </c>
      <c r="B388" s="15" t="str">
        <f t="shared" ref="B388:B451" si="13">IF(A388&lt;=AVERAGE(A:A),"Low income", "High income")</f>
        <v>Low income</v>
      </c>
      <c r="C388" s="17">
        <v>151</v>
      </c>
      <c r="D388" s="17" t="str">
        <f t="shared" si="12"/>
        <v>Low Spender</v>
      </c>
    </row>
    <row r="389" spans="1:4" x14ac:dyDescent="0.25">
      <c r="A389" s="15">
        <v>89058</v>
      </c>
      <c r="B389" s="15" t="str">
        <f t="shared" si="13"/>
        <v>High income</v>
      </c>
      <c r="C389" s="17">
        <v>807</v>
      </c>
      <c r="D389" s="17" t="str">
        <f t="shared" si="12"/>
        <v>High spender</v>
      </c>
    </row>
    <row r="390" spans="1:4" x14ac:dyDescent="0.25">
      <c r="A390" s="15">
        <v>38200</v>
      </c>
      <c r="B390" s="15" t="str">
        <f t="shared" si="13"/>
        <v>Low income</v>
      </c>
      <c r="C390" s="17">
        <v>16</v>
      </c>
      <c r="D390" s="17" t="str">
        <f t="shared" si="12"/>
        <v>Low Spender</v>
      </c>
    </row>
    <row r="391" spans="1:4" x14ac:dyDescent="0.25">
      <c r="A391" s="15">
        <v>56253</v>
      </c>
      <c r="B391" s="15" t="str">
        <f t="shared" si="13"/>
        <v>High income</v>
      </c>
      <c r="C391" s="17">
        <v>592</v>
      </c>
      <c r="D391" s="17" t="str">
        <f t="shared" si="12"/>
        <v>High spender</v>
      </c>
    </row>
    <row r="392" spans="1:4" x14ac:dyDescent="0.25">
      <c r="A392" s="15">
        <v>76618</v>
      </c>
      <c r="B392" s="15" t="str">
        <f t="shared" si="13"/>
        <v>High income</v>
      </c>
      <c r="C392" s="17">
        <v>1364</v>
      </c>
      <c r="D392" s="17" t="str">
        <f t="shared" si="12"/>
        <v>High spender</v>
      </c>
    </row>
    <row r="393" spans="1:4" x14ac:dyDescent="0.25">
      <c r="A393" s="15">
        <v>14918</v>
      </c>
      <c r="B393" s="15" t="str">
        <f t="shared" si="13"/>
        <v>Low income</v>
      </c>
      <c r="C393" s="17">
        <v>28</v>
      </c>
      <c r="D393" s="17" t="str">
        <f t="shared" si="12"/>
        <v>Low Spender</v>
      </c>
    </row>
    <row r="394" spans="1:4" x14ac:dyDescent="0.25">
      <c r="A394" s="15">
        <v>6835</v>
      </c>
      <c r="B394" s="15" t="str">
        <f t="shared" si="13"/>
        <v>Low income</v>
      </c>
      <c r="C394" s="17">
        <v>125</v>
      </c>
      <c r="D394" s="17" t="str">
        <f t="shared" si="12"/>
        <v>Low Spender</v>
      </c>
    </row>
    <row r="395" spans="1:4" x14ac:dyDescent="0.25">
      <c r="A395" s="15">
        <v>51537</v>
      </c>
      <c r="B395" s="15" t="str">
        <f t="shared" si="13"/>
        <v>Low income</v>
      </c>
      <c r="C395" s="17">
        <v>1011</v>
      </c>
      <c r="D395" s="17" t="str">
        <f t="shared" si="12"/>
        <v>High spender</v>
      </c>
    </row>
    <row r="396" spans="1:4" x14ac:dyDescent="0.25">
      <c r="A396" s="15">
        <v>61467</v>
      </c>
      <c r="B396" s="15" t="str">
        <f t="shared" si="13"/>
        <v>High income</v>
      </c>
      <c r="C396" s="17">
        <v>545</v>
      </c>
      <c r="D396" s="17" t="str">
        <f t="shared" si="12"/>
        <v>Low Spender</v>
      </c>
    </row>
    <row r="397" spans="1:4" x14ac:dyDescent="0.25">
      <c r="A397" s="15">
        <v>51039</v>
      </c>
      <c r="B397" s="15" t="str">
        <f t="shared" si="13"/>
        <v>Low income</v>
      </c>
      <c r="C397" s="17">
        <v>308</v>
      </c>
      <c r="D397" s="17" t="str">
        <f t="shared" si="12"/>
        <v>Low Spender</v>
      </c>
    </row>
    <row r="398" spans="1:4" x14ac:dyDescent="0.25">
      <c r="A398" s="15">
        <v>41580</v>
      </c>
      <c r="B398" s="15" t="str">
        <f t="shared" si="13"/>
        <v>Low income</v>
      </c>
      <c r="C398" s="17">
        <v>89</v>
      </c>
      <c r="D398" s="17" t="str">
        <f t="shared" si="12"/>
        <v>Low Spender</v>
      </c>
    </row>
    <row r="399" spans="1:4" x14ac:dyDescent="0.25">
      <c r="A399" s="15">
        <v>18978</v>
      </c>
      <c r="B399" s="15" t="str">
        <f t="shared" si="13"/>
        <v>Low income</v>
      </c>
      <c r="C399" s="17">
        <v>22</v>
      </c>
      <c r="D399" s="17" t="str">
        <f t="shared" si="12"/>
        <v>Low Spender</v>
      </c>
    </row>
    <row r="400" spans="1:4" x14ac:dyDescent="0.25">
      <c r="A400" s="15">
        <v>28087</v>
      </c>
      <c r="B400" s="15" t="str">
        <f t="shared" si="13"/>
        <v>Low income</v>
      </c>
      <c r="C400" s="17">
        <v>91</v>
      </c>
      <c r="D400" s="17" t="str">
        <f t="shared" si="12"/>
        <v>Low Spender</v>
      </c>
    </row>
    <row r="401" spans="1:4" x14ac:dyDescent="0.25">
      <c r="A401" s="15">
        <v>57036</v>
      </c>
      <c r="B401" s="15" t="str">
        <f t="shared" si="13"/>
        <v>High income</v>
      </c>
      <c r="C401" s="17">
        <v>1466</v>
      </c>
      <c r="D401" s="17" t="str">
        <f t="shared" si="12"/>
        <v>High spender</v>
      </c>
    </row>
    <row r="402" spans="1:4" x14ac:dyDescent="0.25">
      <c r="A402" s="15">
        <v>88194</v>
      </c>
      <c r="B402" s="15" t="str">
        <f t="shared" si="13"/>
        <v>High income</v>
      </c>
      <c r="C402" s="17">
        <v>1236</v>
      </c>
      <c r="D402" s="17" t="str">
        <f t="shared" si="12"/>
        <v>High spender</v>
      </c>
    </row>
    <row r="403" spans="1:4" x14ac:dyDescent="0.25">
      <c r="A403" s="15">
        <v>43974</v>
      </c>
      <c r="B403" s="15" t="str">
        <f t="shared" si="13"/>
        <v>Low income</v>
      </c>
      <c r="C403" s="17">
        <v>479</v>
      </c>
      <c r="D403" s="17" t="str">
        <f t="shared" si="12"/>
        <v>Low Spender</v>
      </c>
    </row>
    <row r="404" spans="1:4" x14ac:dyDescent="0.25">
      <c r="A404" s="15">
        <v>68462</v>
      </c>
      <c r="B404" s="15" t="str">
        <f t="shared" si="13"/>
        <v>High income</v>
      </c>
      <c r="C404" s="17">
        <v>1622</v>
      </c>
      <c r="D404" s="17" t="str">
        <f t="shared" si="12"/>
        <v>High spender</v>
      </c>
    </row>
    <row r="405" spans="1:4" x14ac:dyDescent="0.25">
      <c r="A405" s="15">
        <v>27421</v>
      </c>
      <c r="B405" s="15" t="str">
        <f t="shared" si="13"/>
        <v>Low income</v>
      </c>
      <c r="C405" s="17">
        <v>269</v>
      </c>
      <c r="D405" s="17" t="str">
        <f t="shared" si="12"/>
        <v>Low Spender</v>
      </c>
    </row>
    <row r="406" spans="1:4" x14ac:dyDescent="0.25">
      <c r="A406" s="15">
        <v>55260</v>
      </c>
      <c r="B406" s="15" t="str">
        <f t="shared" si="13"/>
        <v>High income</v>
      </c>
      <c r="C406" s="17">
        <v>897</v>
      </c>
      <c r="D406" s="17" t="str">
        <f t="shared" si="12"/>
        <v>High spender</v>
      </c>
    </row>
    <row r="407" spans="1:4" x14ac:dyDescent="0.25">
      <c r="A407" s="15">
        <v>64849</v>
      </c>
      <c r="B407" s="15" t="str">
        <f t="shared" si="13"/>
        <v>High income</v>
      </c>
      <c r="C407" s="17">
        <v>1228</v>
      </c>
      <c r="D407" s="17" t="str">
        <f t="shared" si="12"/>
        <v>High spender</v>
      </c>
    </row>
    <row r="408" spans="1:4" x14ac:dyDescent="0.25">
      <c r="A408" s="15">
        <v>46344</v>
      </c>
      <c r="B408" s="15" t="str">
        <f t="shared" si="13"/>
        <v>Low income</v>
      </c>
      <c r="C408" s="17">
        <v>338</v>
      </c>
      <c r="D408" s="17" t="str">
        <f t="shared" si="12"/>
        <v>Low Spender</v>
      </c>
    </row>
    <row r="409" spans="1:4" x14ac:dyDescent="0.25">
      <c r="A409" s="15">
        <v>62220</v>
      </c>
      <c r="B409" s="15" t="str">
        <f t="shared" si="13"/>
        <v>High income</v>
      </c>
      <c r="C409" s="17">
        <v>1214</v>
      </c>
      <c r="D409" s="17" t="str">
        <f t="shared" si="12"/>
        <v>High spender</v>
      </c>
    </row>
    <row r="410" spans="1:4" x14ac:dyDescent="0.25">
      <c r="A410" s="15">
        <v>87000</v>
      </c>
      <c r="B410" s="15" t="str">
        <f t="shared" si="13"/>
        <v>High income</v>
      </c>
      <c r="C410" s="17">
        <v>912</v>
      </c>
      <c r="D410" s="17" t="str">
        <f t="shared" si="12"/>
        <v>High spender</v>
      </c>
    </row>
    <row r="411" spans="1:4" x14ac:dyDescent="0.25">
      <c r="A411" s="15">
        <v>61250</v>
      </c>
      <c r="B411" s="15" t="str">
        <f t="shared" si="13"/>
        <v>High income</v>
      </c>
      <c r="C411" s="17">
        <v>671</v>
      </c>
      <c r="D411" s="17" t="str">
        <f t="shared" si="12"/>
        <v>High spender</v>
      </c>
    </row>
    <row r="412" spans="1:4" x14ac:dyDescent="0.25">
      <c r="A412" s="15">
        <v>54959</v>
      </c>
      <c r="B412" s="15" t="str">
        <f t="shared" si="13"/>
        <v>High income</v>
      </c>
      <c r="C412" s="17">
        <v>1208</v>
      </c>
      <c r="D412" s="17" t="str">
        <f t="shared" si="12"/>
        <v>High spender</v>
      </c>
    </row>
    <row r="413" spans="1:4" x14ac:dyDescent="0.25">
      <c r="A413" s="15">
        <v>44964</v>
      </c>
      <c r="B413" s="15" t="str">
        <f t="shared" si="13"/>
        <v>Low income</v>
      </c>
      <c r="C413" s="17">
        <v>39</v>
      </c>
      <c r="D413" s="17" t="str">
        <f t="shared" si="12"/>
        <v>Low Spender</v>
      </c>
    </row>
    <row r="414" spans="1:4" x14ac:dyDescent="0.25">
      <c r="A414" s="15">
        <v>78041</v>
      </c>
      <c r="B414" s="15" t="str">
        <f t="shared" si="13"/>
        <v>High income</v>
      </c>
      <c r="C414" s="17">
        <v>1302</v>
      </c>
      <c r="D414" s="17" t="str">
        <f t="shared" si="12"/>
        <v>High spender</v>
      </c>
    </row>
    <row r="415" spans="1:4" x14ac:dyDescent="0.25">
      <c r="A415" s="15">
        <v>20194</v>
      </c>
      <c r="B415" s="15" t="str">
        <f t="shared" si="13"/>
        <v>Low income</v>
      </c>
      <c r="C415" s="17">
        <v>32</v>
      </c>
      <c r="D415" s="17" t="str">
        <f t="shared" si="12"/>
        <v>Low Spender</v>
      </c>
    </row>
    <row r="416" spans="1:4" x14ac:dyDescent="0.25">
      <c r="A416" s="15">
        <v>28769</v>
      </c>
      <c r="B416" s="15" t="str">
        <f t="shared" si="13"/>
        <v>Low income</v>
      </c>
      <c r="C416" s="17">
        <v>188</v>
      </c>
      <c r="D416" s="17" t="str">
        <f t="shared" si="12"/>
        <v>Low Spender</v>
      </c>
    </row>
    <row r="417" spans="1:4" x14ac:dyDescent="0.25">
      <c r="A417" s="15">
        <v>83837</v>
      </c>
      <c r="B417" s="15" t="str">
        <f t="shared" si="13"/>
        <v>High income</v>
      </c>
      <c r="C417" s="17">
        <v>1207</v>
      </c>
      <c r="D417" s="17" t="str">
        <f t="shared" si="12"/>
        <v>High spender</v>
      </c>
    </row>
    <row r="418" spans="1:4" x14ac:dyDescent="0.25">
      <c r="A418" s="15">
        <v>40246</v>
      </c>
      <c r="B418" s="15" t="str">
        <f t="shared" si="13"/>
        <v>Low income</v>
      </c>
      <c r="C418" s="17">
        <v>12</v>
      </c>
      <c r="D418" s="17" t="str">
        <f t="shared" si="12"/>
        <v>Low Spender</v>
      </c>
    </row>
    <row r="419" spans="1:4" x14ac:dyDescent="0.25">
      <c r="A419" s="15">
        <v>38557</v>
      </c>
      <c r="B419" s="15" t="str">
        <f t="shared" si="13"/>
        <v>Low income</v>
      </c>
      <c r="C419" s="17">
        <v>118</v>
      </c>
      <c r="D419" s="17" t="str">
        <f t="shared" si="12"/>
        <v>Low Spender</v>
      </c>
    </row>
    <row r="420" spans="1:4" x14ac:dyDescent="0.25">
      <c r="A420" s="15">
        <v>74806</v>
      </c>
      <c r="B420" s="15" t="str">
        <f t="shared" si="13"/>
        <v>High income</v>
      </c>
      <c r="C420" s="17">
        <v>956</v>
      </c>
      <c r="D420" s="17" t="str">
        <f t="shared" si="12"/>
        <v>High spender</v>
      </c>
    </row>
    <row r="421" spans="1:4" x14ac:dyDescent="0.25">
      <c r="A421" s="15">
        <v>61996</v>
      </c>
      <c r="B421" s="15" t="str">
        <f t="shared" si="13"/>
        <v>High income</v>
      </c>
      <c r="C421" s="17">
        <v>1206</v>
      </c>
      <c r="D421" s="17" t="str">
        <f t="shared" si="12"/>
        <v>High spender</v>
      </c>
    </row>
    <row r="422" spans="1:4" x14ac:dyDescent="0.25">
      <c r="A422" s="15">
        <v>36807</v>
      </c>
      <c r="B422" s="15" t="str">
        <f t="shared" si="13"/>
        <v>Low income</v>
      </c>
      <c r="C422" s="17">
        <v>11</v>
      </c>
      <c r="D422" s="17" t="str">
        <f t="shared" si="12"/>
        <v>Low Spender</v>
      </c>
    </row>
    <row r="423" spans="1:4" x14ac:dyDescent="0.25">
      <c r="A423" s="15">
        <v>44953</v>
      </c>
      <c r="B423" s="15" t="str">
        <f t="shared" si="13"/>
        <v>Low income</v>
      </c>
      <c r="C423" s="17">
        <v>897</v>
      </c>
      <c r="D423" s="17" t="str">
        <f t="shared" si="12"/>
        <v>High spender</v>
      </c>
    </row>
    <row r="424" spans="1:4" x14ac:dyDescent="0.25">
      <c r="A424" s="15">
        <v>60000</v>
      </c>
      <c r="B424" s="15" t="str">
        <f t="shared" si="13"/>
        <v>High income</v>
      </c>
      <c r="C424" s="17">
        <v>1265</v>
      </c>
      <c r="D424" s="17" t="str">
        <f t="shared" si="12"/>
        <v>High spender</v>
      </c>
    </row>
    <row r="425" spans="1:4" x14ac:dyDescent="0.25">
      <c r="A425" s="15">
        <v>64504</v>
      </c>
      <c r="B425" s="15" t="str">
        <f t="shared" si="13"/>
        <v>High income</v>
      </c>
      <c r="C425" s="17">
        <v>1206</v>
      </c>
      <c r="D425" s="17" t="str">
        <f t="shared" si="12"/>
        <v>High spender</v>
      </c>
    </row>
    <row r="426" spans="1:4" x14ac:dyDescent="0.25">
      <c r="A426" s="15">
        <v>25443</v>
      </c>
      <c r="B426" s="15" t="str">
        <f t="shared" si="13"/>
        <v>Low income</v>
      </c>
      <c r="C426" s="17">
        <v>25</v>
      </c>
      <c r="D426" s="17" t="str">
        <f t="shared" si="12"/>
        <v>Low Spender</v>
      </c>
    </row>
    <row r="427" spans="1:4" x14ac:dyDescent="0.25">
      <c r="A427" s="15">
        <v>14906</v>
      </c>
      <c r="B427" s="15" t="str">
        <f t="shared" si="13"/>
        <v>Low income</v>
      </c>
      <c r="C427" s="17">
        <v>51</v>
      </c>
      <c r="D427" s="17" t="str">
        <f t="shared" si="12"/>
        <v>Low Spender</v>
      </c>
    </row>
    <row r="428" spans="1:4" x14ac:dyDescent="0.25">
      <c r="A428" s="15">
        <v>81380</v>
      </c>
      <c r="B428" s="15" t="str">
        <f t="shared" si="13"/>
        <v>High income</v>
      </c>
      <c r="C428" s="17">
        <v>1790</v>
      </c>
      <c r="D428" s="17" t="str">
        <f t="shared" si="12"/>
        <v>High spender</v>
      </c>
    </row>
    <row r="429" spans="1:4" x14ac:dyDescent="0.25">
      <c r="A429" s="15">
        <v>58607</v>
      </c>
      <c r="B429" s="15" t="str">
        <f t="shared" si="13"/>
        <v>High income</v>
      </c>
      <c r="C429" s="17">
        <v>953</v>
      </c>
      <c r="D429" s="17" t="str">
        <f t="shared" si="12"/>
        <v>High spender</v>
      </c>
    </row>
    <row r="430" spans="1:4" x14ac:dyDescent="0.25">
      <c r="A430" s="15">
        <v>64961</v>
      </c>
      <c r="B430" s="15" t="str">
        <f t="shared" si="13"/>
        <v>High income</v>
      </c>
      <c r="C430" s="17">
        <v>971</v>
      </c>
      <c r="D430" s="17" t="str">
        <f t="shared" si="12"/>
        <v>High spender</v>
      </c>
    </row>
    <row r="431" spans="1:4" x14ac:dyDescent="0.25">
      <c r="A431" s="15">
        <v>41850</v>
      </c>
      <c r="B431" s="15" t="str">
        <f t="shared" si="13"/>
        <v>Low income</v>
      </c>
      <c r="C431" s="17">
        <v>92</v>
      </c>
      <c r="D431" s="17" t="str">
        <f t="shared" si="12"/>
        <v>Low Spender</v>
      </c>
    </row>
    <row r="432" spans="1:4" x14ac:dyDescent="0.25">
      <c r="A432" s="15">
        <v>21994</v>
      </c>
      <c r="B432" s="15" t="str">
        <f t="shared" si="13"/>
        <v>Low income</v>
      </c>
      <c r="C432" s="17">
        <v>19</v>
      </c>
      <c r="D432" s="17" t="str">
        <f t="shared" si="12"/>
        <v>Low Spender</v>
      </c>
    </row>
    <row r="433" spans="1:4" x14ac:dyDescent="0.25">
      <c r="A433" s="15">
        <v>23442</v>
      </c>
      <c r="B433" s="15" t="str">
        <f t="shared" si="13"/>
        <v>Low income</v>
      </c>
      <c r="C433" s="17">
        <v>22</v>
      </c>
      <c r="D433" s="17" t="str">
        <f t="shared" si="12"/>
        <v>Low Spender</v>
      </c>
    </row>
    <row r="434" spans="1:4" x14ac:dyDescent="0.25">
      <c r="A434" s="15">
        <v>55284</v>
      </c>
      <c r="B434" s="15" t="str">
        <f t="shared" si="13"/>
        <v>High income</v>
      </c>
      <c r="C434" s="17">
        <v>701</v>
      </c>
      <c r="D434" s="17" t="str">
        <f t="shared" si="12"/>
        <v>High spender</v>
      </c>
    </row>
    <row r="435" spans="1:4" x14ac:dyDescent="0.25">
      <c r="A435" s="15">
        <v>30372</v>
      </c>
      <c r="B435" s="15" t="str">
        <f t="shared" si="13"/>
        <v>Low income</v>
      </c>
      <c r="C435" s="17">
        <v>37</v>
      </c>
      <c r="D435" s="17" t="str">
        <f t="shared" si="12"/>
        <v>Low Spender</v>
      </c>
    </row>
    <row r="436" spans="1:4" x14ac:dyDescent="0.25">
      <c r="A436" s="15">
        <v>56559</v>
      </c>
      <c r="B436" s="15" t="str">
        <f t="shared" si="13"/>
        <v>High income</v>
      </c>
      <c r="C436" s="17">
        <v>453</v>
      </c>
      <c r="D436" s="17" t="str">
        <f t="shared" si="12"/>
        <v>Low Spender</v>
      </c>
    </row>
    <row r="437" spans="1:4" x14ac:dyDescent="0.25">
      <c r="A437" s="15">
        <v>34230</v>
      </c>
      <c r="B437" s="15" t="str">
        <f t="shared" si="13"/>
        <v>Low income</v>
      </c>
      <c r="C437" s="17">
        <v>19</v>
      </c>
      <c r="D437" s="17" t="str">
        <f t="shared" si="12"/>
        <v>Low Spender</v>
      </c>
    </row>
    <row r="438" spans="1:4" x14ac:dyDescent="0.25">
      <c r="A438" s="15">
        <v>7500</v>
      </c>
      <c r="B438" s="15" t="str">
        <f t="shared" si="13"/>
        <v>Low income</v>
      </c>
      <c r="C438" s="17">
        <v>32</v>
      </c>
      <c r="D438" s="17" t="str">
        <f t="shared" si="12"/>
        <v>Low Spender</v>
      </c>
    </row>
    <row r="439" spans="1:4" x14ac:dyDescent="0.25">
      <c r="A439" s="15">
        <v>51479</v>
      </c>
      <c r="B439" s="15" t="str">
        <f t="shared" si="13"/>
        <v>Low income</v>
      </c>
      <c r="C439" s="17">
        <v>429</v>
      </c>
      <c r="D439" s="17" t="str">
        <f t="shared" si="12"/>
        <v>Low Spender</v>
      </c>
    </row>
    <row r="440" spans="1:4" x14ac:dyDescent="0.25">
      <c r="A440" s="15">
        <v>18690</v>
      </c>
      <c r="B440" s="15" t="str">
        <f t="shared" si="13"/>
        <v>Low income</v>
      </c>
      <c r="C440" s="17">
        <v>41</v>
      </c>
      <c r="D440" s="17" t="str">
        <f t="shared" si="12"/>
        <v>Low Spender</v>
      </c>
    </row>
    <row r="441" spans="1:4" x14ac:dyDescent="0.25">
      <c r="A441" s="15">
        <v>24279</v>
      </c>
      <c r="B441" s="15" t="str">
        <f t="shared" si="13"/>
        <v>Low income</v>
      </c>
      <c r="C441" s="17">
        <v>155</v>
      </c>
      <c r="D441" s="17" t="str">
        <f t="shared" si="12"/>
        <v>Low Spender</v>
      </c>
    </row>
    <row r="442" spans="1:4" x14ac:dyDescent="0.25">
      <c r="A442" s="15">
        <v>81300</v>
      </c>
      <c r="B442" s="15" t="str">
        <f t="shared" si="13"/>
        <v>High income</v>
      </c>
      <c r="C442" s="17">
        <v>1205</v>
      </c>
      <c r="D442" s="17" t="str">
        <f t="shared" si="12"/>
        <v>High spender</v>
      </c>
    </row>
    <row r="443" spans="1:4" x14ac:dyDescent="0.25">
      <c r="A443" s="15">
        <v>30279</v>
      </c>
      <c r="B443" s="15" t="str">
        <f t="shared" si="13"/>
        <v>Low income</v>
      </c>
      <c r="C443" s="17">
        <v>36</v>
      </c>
      <c r="D443" s="17" t="str">
        <f t="shared" si="12"/>
        <v>Low Spender</v>
      </c>
    </row>
    <row r="444" spans="1:4" x14ac:dyDescent="0.25">
      <c r="A444" s="15">
        <v>62859</v>
      </c>
      <c r="B444" s="15" t="str">
        <f t="shared" si="13"/>
        <v>High income</v>
      </c>
      <c r="C444" s="17">
        <v>1282</v>
      </c>
      <c r="D444" s="17" t="str">
        <f t="shared" si="12"/>
        <v>High spender</v>
      </c>
    </row>
    <row r="445" spans="1:4" x14ac:dyDescent="0.25">
      <c r="A445" s="15">
        <v>52531</v>
      </c>
      <c r="B445" s="15" t="str">
        <f t="shared" si="13"/>
        <v>High income</v>
      </c>
      <c r="C445" s="17">
        <v>669</v>
      </c>
      <c r="D445" s="17" t="str">
        <f t="shared" si="12"/>
        <v>High spender</v>
      </c>
    </row>
    <row r="446" spans="1:4" x14ac:dyDescent="0.25">
      <c r="A446" s="15">
        <v>70321</v>
      </c>
      <c r="B446" s="15" t="str">
        <f t="shared" si="13"/>
        <v>High income</v>
      </c>
      <c r="C446" s="17">
        <v>1185</v>
      </c>
      <c r="D446" s="17" t="str">
        <f t="shared" si="12"/>
        <v>High spender</v>
      </c>
    </row>
    <row r="447" spans="1:4" x14ac:dyDescent="0.25">
      <c r="A447" s="15">
        <v>18222</v>
      </c>
      <c r="B447" s="15" t="str">
        <f t="shared" si="13"/>
        <v>Low income</v>
      </c>
      <c r="C447" s="17">
        <v>53</v>
      </c>
      <c r="D447" s="17" t="str">
        <f t="shared" si="12"/>
        <v>Low Spender</v>
      </c>
    </row>
    <row r="448" spans="1:4" x14ac:dyDescent="0.25">
      <c r="A448" s="15">
        <v>14661</v>
      </c>
      <c r="B448" s="15" t="str">
        <f t="shared" si="13"/>
        <v>Low income</v>
      </c>
      <c r="C448" s="17">
        <v>24</v>
      </c>
      <c r="D448" s="17" t="str">
        <f t="shared" si="12"/>
        <v>Low Spender</v>
      </c>
    </row>
    <row r="449" spans="1:4" x14ac:dyDescent="0.25">
      <c r="A449" s="15">
        <v>40800</v>
      </c>
      <c r="B449" s="15" t="str">
        <f t="shared" si="13"/>
        <v>Low income</v>
      </c>
      <c r="C449" s="17">
        <v>89</v>
      </c>
      <c r="D449" s="17" t="str">
        <f t="shared" si="12"/>
        <v>Low Spender</v>
      </c>
    </row>
    <row r="450" spans="1:4" x14ac:dyDescent="0.25">
      <c r="A450" s="15">
        <v>80763</v>
      </c>
      <c r="B450" s="15" t="str">
        <f t="shared" si="13"/>
        <v>High income</v>
      </c>
      <c r="C450" s="17">
        <v>1184</v>
      </c>
      <c r="D450" s="17" t="str">
        <f t="shared" si="12"/>
        <v>High spender</v>
      </c>
    </row>
    <row r="451" spans="1:4" x14ac:dyDescent="0.25">
      <c r="A451" s="15">
        <v>18589</v>
      </c>
      <c r="B451" s="15" t="str">
        <f t="shared" si="13"/>
        <v>Low income</v>
      </c>
      <c r="C451" s="17">
        <v>62</v>
      </c>
      <c r="D451" s="17" t="str">
        <f t="shared" ref="D451:D514" si="14">IF(C451&lt;=AVERAGE(C:C),"Low Spender","High spender")</f>
        <v>Low Spender</v>
      </c>
    </row>
    <row r="452" spans="1:4" x14ac:dyDescent="0.25">
      <c r="A452" s="15">
        <v>35790</v>
      </c>
      <c r="B452" s="15" t="str">
        <f t="shared" ref="B452:B515" si="15">IF(A452&lt;=AVERAGE(A:A),"Low income", "High income")</f>
        <v>Low income</v>
      </c>
      <c r="C452" s="17">
        <v>69</v>
      </c>
      <c r="D452" s="17" t="str">
        <f t="shared" si="14"/>
        <v>Low Spender</v>
      </c>
    </row>
    <row r="453" spans="1:4" x14ac:dyDescent="0.25">
      <c r="A453" s="15">
        <v>38415</v>
      </c>
      <c r="B453" s="15" t="str">
        <f t="shared" si="15"/>
        <v>Low income</v>
      </c>
      <c r="C453" s="17">
        <v>40</v>
      </c>
      <c r="D453" s="17" t="str">
        <f t="shared" si="14"/>
        <v>Low Spender</v>
      </c>
    </row>
    <row r="454" spans="1:4" x14ac:dyDescent="0.25">
      <c r="A454" s="15">
        <v>56775</v>
      </c>
      <c r="B454" s="15" t="str">
        <f t="shared" si="15"/>
        <v>High income</v>
      </c>
      <c r="C454" s="17">
        <v>902</v>
      </c>
      <c r="D454" s="17" t="str">
        <f t="shared" si="14"/>
        <v>High spender</v>
      </c>
    </row>
    <row r="455" spans="1:4" x14ac:dyDescent="0.25">
      <c r="A455" s="15">
        <v>102160</v>
      </c>
      <c r="B455" s="15" t="str">
        <f t="shared" si="15"/>
        <v>High income</v>
      </c>
      <c r="C455" s="17">
        <v>1182</v>
      </c>
      <c r="D455" s="17" t="str">
        <f t="shared" si="14"/>
        <v>High spender</v>
      </c>
    </row>
    <row r="456" spans="1:4" x14ac:dyDescent="0.25">
      <c r="A456" s="15">
        <v>72282</v>
      </c>
      <c r="B456" s="15" t="str">
        <f t="shared" si="15"/>
        <v>High income</v>
      </c>
      <c r="C456" s="17">
        <v>1178</v>
      </c>
      <c r="D456" s="17" t="str">
        <f t="shared" si="14"/>
        <v>High spender</v>
      </c>
    </row>
    <row r="457" spans="1:4" x14ac:dyDescent="0.25">
      <c r="A457" s="15">
        <v>63564</v>
      </c>
      <c r="B457" s="15" t="str">
        <f t="shared" si="15"/>
        <v>High income</v>
      </c>
      <c r="C457" s="17">
        <v>1150</v>
      </c>
      <c r="D457" s="17" t="str">
        <f t="shared" si="14"/>
        <v>High spender</v>
      </c>
    </row>
    <row r="458" spans="1:4" x14ac:dyDescent="0.25">
      <c r="A458" s="15">
        <v>60200</v>
      </c>
      <c r="B458" s="15" t="str">
        <f t="shared" si="15"/>
        <v>High income</v>
      </c>
      <c r="C458" s="17">
        <v>659</v>
      </c>
      <c r="D458" s="17" t="str">
        <f t="shared" si="14"/>
        <v>High spender</v>
      </c>
    </row>
    <row r="459" spans="1:4" x14ac:dyDescent="0.25">
      <c r="A459" s="15">
        <v>73807</v>
      </c>
      <c r="B459" s="15" t="str">
        <f t="shared" si="15"/>
        <v>High income</v>
      </c>
      <c r="C459" s="17">
        <v>795</v>
      </c>
      <c r="D459" s="17" t="str">
        <f t="shared" si="14"/>
        <v>High spender</v>
      </c>
    </row>
    <row r="460" spans="1:4" x14ac:dyDescent="0.25">
      <c r="A460" s="15">
        <v>32300</v>
      </c>
      <c r="B460" s="15" t="str">
        <f t="shared" si="15"/>
        <v>Low income</v>
      </c>
      <c r="C460" s="17">
        <v>33</v>
      </c>
      <c r="D460" s="17" t="str">
        <f t="shared" si="14"/>
        <v>Low Spender</v>
      </c>
    </row>
    <row r="461" spans="1:4" x14ac:dyDescent="0.25">
      <c r="A461" s="15">
        <v>71691</v>
      </c>
      <c r="B461" s="15" t="str">
        <f t="shared" si="15"/>
        <v>High income</v>
      </c>
      <c r="C461" s="17">
        <v>1149</v>
      </c>
      <c r="D461" s="17" t="str">
        <f t="shared" si="14"/>
        <v>High spender</v>
      </c>
    </row>
    <row r="462" spans="1:4" x14ac:dyDescent="0.25">
      <c r="A462" s="15">
        <v>58350</v>
      </c>
      <c r="B462" s="15" t="str">
        <f t="shared" si="15"/>
        <v>High income</v>
      </c>
      <c r="C462" s="17">
        <v>921</v>
      </c>
      <c r="D462" s="17" t="str">
        <f t="shared" si="14"/>
        <v>High spender</v>
      </c>
    </row>
    <row r="463" spans="1:4" x14ac:dyDescent="0.25">
      <c r="A463" s="15">
        <v>30732</v>
      </c>
      <c r="B463" s="15" t="str">
        <f t="shared" si="15"/>
        <v>Low income</v>
      </c>
      <c r="C463" s="17">
        <v>182</v>
      </c>
      <c r="D463" s="17" t="str">
        <f t="shared" si="14"/>
        <v>Low Spender</v>
      </c>
    </row>
    <row r="464" spans="1:4" x14ac:dyDescent="0.25">
      <c r="A464" s="15">
        <v>81975</v>
      </c>
      <c r="B464" s="15" t="str">
        <f t="shared" si="15"/>
        <v>High income</v>
      </c>
      <c r="C464" s="17">
        <v>1561</v>
      </c>
      <c r="D464" s="17" t="str">
        <f t="shared" si="14"/>
        <v>High spender</v>
      </c>
    </row>
    <row r="465" spans="1:4" x14ac:dyDescent="0.25">
      <c r="A465" s="15">
        <v>43140</v>
      </c>
      <c r="B465" s="15" t="str">
        <f t="shared" si="15"/>
        <v>Low income</v>
      </c>
      <c r="C465" s="17">
        <v>224</v>
      </c>
      <c r="D465" s="17" t="str">
        <f t="shared" si="14"/>
        <v>Low Spender</v>
      </c>
    </row>
    <row r="466" spans="1:4" x14ac:dyDescent="0.25">
      <c r="A466" s="15">
        <v>59462</v>
      </c>
      <c r="B466" s="15" t="str">
        <f t="shared" si="15"/>
        <v>High income</v>
      </c>
      <c r="C466" s="17">
        <v>892</v>
      </c>
      <c r="D466" s="17" t="str">
        <f t="shared" si="14"/>
        <v>High spender</v>
      </c>
    </row>
    <row r="467" spans="1:4" x14ac:dyDescent="0.25">
      <c r="A467" s="15">
        <v>2447</v>
      </c>
      <c r="B467" s="15" t="str">
        <f t="shared" si="15"/>
        <v>Low income</v>
      </c>
      <c r="C467" s="17">
        <v>1729</v>
      </c>
      <c r="D467" s="17" t="str">
        <f t="shared" si="14"/>
        <v>High spender</v>
      </c>
    </row>
    <row r="468" spans="1:4" x14ac:dyDescent="0.25">
      <c r="A468" s="15">
        <v>67046</v>
      </c>
      <c r="B468" s="15" t="str">
        <f t="shared" si="15"/>
        <v>High income</v>
      </c>
      <c r="C468" s="17">
        <v>886</v>
      </c>
      <c r="D468" s="17" t="str">
        <f t="shared" si="14"/>
        <v>High spender</v>
      </c>
    </row>
    <row r="469" spans="1:4" x14ac:dyDescent="0.25">
      <c r="A469" s="15">
        <v>23529</v>
      </c>
      <c r="B469" s="15" t="str">
        <f t="shared" si="15"/>
        <v>Low income</v>
      </c>
      <c r="C469" s="17">
        <v>34</v>
      </c>
      <c r="D469" s="17" t="str">
        <f t="shared" si="14"/>
        <v>Low Spender</v>
      </c>
    </row>
    <row r="470" spans="1:4" x14ac:dyDescent="0.25">
      <c r="A470" s="15">
        <v>52914</v>
      </c>
      <c r="B470" s="15" t="str">
        <f t="shared" si="15"/>
        <v>High income</v>
      </c>
      <c r="C470" s="17">
        <v>348</v>
      </c>
      <c r="D470" s="17" t="str">
        <f t="shared" si="14"/>
        <v>Low Spender</v>
      </c>
    </row>
    <row r="471" spans="1:4" x14ac:dyDescent="0.25">
      <c r="A471" s="15">
        <v>50898</v>
      </c>
      <c r="B471" s="15" t="str">
        <f t="shared" si="15"/>
        <v>Low income</v>
      </c>
      <c r="C471" s="17">
        <v>724</v>
      </c>
      <c r="D471" s="17" t="str">
        <f t="shared" si="14"/>
        <v>High spender</v>
      </c>
    </row>
    <row r="472" spans="1:4" x14ac:dyDescent="0.25">
      <c r="A472" s="15">
        <v>33581</v>
      </c>
      <c r="B472" s="15" t="str">
        <f t="shared" si="15"/>
        <v>Low income</v>
      </c>
      <c r="C472" s="17">
        <v>16</v>
      </c>
      <c r="D472" s="17" t="str">
        <f t="shared" si="14"/>
        <v>Low Spender</v>
      </c>
    </row>
    <row r="473" spans="1:4" x14ac:dyDescent="0.25">
      <c r="A473" s="15">
        <v>56181</v>
      </c>
      <c r="B473" s="15" t="str">
        <f t="shared" si="15"/>
        <v>High income</v>
      </c>
      <c r="C473" s="17">
        <v>345</v>
      </c>
      <c r="D473" s="17" t="str">
        <f t="shared" si="14"/>
        <v>Low Spender</v>
      </c>
    </row>
    <row r="474" spans="1:4" x14ac:dyDescent="0.25">
      <c r="A474" s="15">
        <v>23724</v>
      </c>
      <c r="B474" s="15" t="str">
        <f t="shared" si="15"/>
        <v>Low income</v>
      </c>
      <c r="C474" s="17">
        <v>61</v>
      </c>
      <c r="D474" s="17" t="str">
        <f t="shared" si="14"/>
        <v>Low Spender</v>
      </c>
    </row>
    <row r="475" spans="1:4" x14ac:dyDescent="0.25">
      <c r="A475" s="15">
        <v>80982</v>
      </c>
      <c r="B475" s="15" t="str">
        <f t="shared" si="15"/>
        <v>High income</v>
      </c>
      <c r="C475" s="17">
        <v>1169</v>
      </c>
      <c r="D475" s="17" t="str">
        <f t="shared" si="14"/>
        <v>High spender</v>
      </c>
    </row>
    <row r="476" spans="1:4" x14ac:dyDescent="0.25">
      <c r="A476" s="15">
        <v>75027</v>
      </c>
      <c r="B476" s="15" t="str">
        <f t="shared" si="15"/>
        <v>High income</v>
      </c>
      <c r="C476" s="17">
        <v>1313</v>
      </c>
      <c r="D476" s="17" t="str">
        <f t="shared" si="14"/>
        <v>High spender</v>
      </c>
    </row>
    <row r="477" spans="1:4" x14ac:dyDescent="0.25">
      <c r="A477" s="15">
        <v>7500</v>
      </c>
      <c r="B477" s="15" t="str">
        <f t="shared" si="15"/>
        <v>Low income</v>
      </c>
      <c r="C477" s="17">
        <v>10</v>
      </c>
      <c r="D477" s="17" t="str">
        <f t="shared" si="14"/>
        <v>Low Spender</v>
      </c>
    </row>
    <row r="478" spans="1:4" x14ac:dyDescent="0.25">
      <c r="A478" s="15">
        <v>71952</v>
      </c>
      <c r="B478" s="15" t="str">
        <f t="shared" si="15"/>
        <v>High income</v>
      </c>
      <c r="C478" s="17">
        <v>1350</v>
      </c>
      <c r="D478" s="17" t="str">
        <f t="shared" si="14"/>
        <v>High spender</v>
      </c>
    </row>
    <row r="479" spans="1:4" x14ac:dyDescent="0.25">
      <c r="A479" s="15">
        <v>62845</v>
      </c>
      <c r="B479" s="15" t="str">
        <f t="shared" si="15"/>
        <v>High income</v>
      </c>
      <c r="C479" s="17">
        <v>1144</v>
      </c>
      <c r="D479" s="17" t="str">
        <f t="shared" si="14"/>
        <v>High spender</v>
      </c>
    </row>
    <row r="480" spans="1:4" x14ac:dyDescent="0.25">
      <c r="A480" s="15">
        <v>65169</v>
      </c>
      <c r="B480" s="15" t="str">
        <f t="shared" si="15"/>
        <v>High income</v>
      </c>
      <c r="C480" s="17">
        <v>1143</v>
      </c>
      <c r="D480" s="17" t="str">
        <f t="shared" si="14"/>
        <v>High spender</v>
      </c>
    </row>
    <row r="481" spans="1:4" x14ac:dyDescent="0.25">
      <c r="A481" s="15">
        <v>67716</v>
      </c>
      <c r="B481" s="15" t="str">
        <f t="shared" si="15"/>
        <v>High income</v>
      </c>
      <c r="C481" s="17">
        <v>960</v>
      </c>
      <c r="D481" s="17" t="str">
        <f t="shared" si="14"/>
        <v>High spender</v>
      </c>
    </row>
    <row r="482" spans="1:4" x14ac:dyDescent="0.25">
      <c r="A482" s="15">
        <v>66334</v>
      </c>
      <c r="B482" s="15" t="str">
        <f t="shared" si="15"/>
        <v>High income</v>
      </c>
      <c r="C482" s="17">
        <v>1138</v>
      </c>
      <c r="D482" s="17" t="str">
        <f t="shared" si="14"/>
        <v>High spender</v>
      </c>
    </row>
    <row r="483" spans="1:4" x14ac:dyDescent="0.25">
      <c r="A483" s="15">
        <v>70515</v>
      </c>
      <c r="B483" s="15" t="str">
        <f t="shared" si="15"/>
        <v>High income</v>
      </c>
      <c r="C483" s="17">
        <v>1118</v>
      </c>
      <c r="D483" s="17" t="str">
        <f t="shared" si="14"/>
        <v>High spender</v>
      </c>
    </row>
    <row r="484" spans="1:4" x14ac:dyDescent="0.25">
      <c r="A484" s="15">
        <v>40464</v>
      </c>
      <c r="B484" s="15" t="str">
        <f t="shared" si="15"/>
        <v>Low income</v>
      </c>
      <c r="C484" s="17">
        <v>589</v>
      </c>
      <c r="D484" s="17" t="str">
        <f t="shared" si="14"/>
        <v>High spender</v>
      </c>
    </row>
    <row r="485" spans="1:4" x14ac:dyDescent="0.25">
      <c r="A485" s="15">
        <v>49118</v>
      </c>
      <c r="B485" s="15" t="str">
        <f t="shared" si="15"/>
        <v>Low income</v>
      </c>
      <c r="C485" s="17">
        <v>1110</v>
      </c>
      <c r="D485" s="17" t="str">
        <f t="shared" si="14"/>
        <v>High spender</v>
      </c>
    </row>
    <row r="486" spans="1:4" x14ac:dyDescent="0.25">
      <c r="A486" s="15">
        <v>76998</v>
      </c>
      <c r="B486" s="15" t="str">
        <f t="shared" si="15"/>
        <v>High income</v>
      </c>
      <c r="C486" s="17">
        <v>1803</v>
      </c>
      <c r="D486" s="17" t="str">
        <f t="shared" si="14"/>
        <v>High spender</v>
      </c>
    </row>
    <row r="487" spans="1:4" x14ac:dyDescent="0.25">
      <c r="A487" s="15">
        <v>68627</v>
      </c>
      <c r="B487" s="15" t="str">
        <f t="shared" si="15"/>
        <v>High income</v>
      </c>
      <c r="C487" s="17">
        <v>787</v>
      </c>
      <c r="D487" s="17" t="str">
        <f t="shared" si="14"/>
        <v>High spender</v>
      </c>
    </row>
    <row r="488" spans="1:4" x14ac:dyDescent="0.25">
      <c r="A488" s="15">
        <v>58308</v>
      </c>
      <c r="B488" s="15" t="str">
        <f t="shared" si="15"/>
        <v>High income</v>
      </c>
      <c r="C488" s="17">
        <v>770</v>
      </c>
      <c r="D488" s="17" t="str">
        <f t="shared" si="14"/>
        <v>High spender</v>
      </c>
    </row>
    <row r="489" spans="1:4" x14ac:dyDescent="0.25">
      <c r="A489" s="15">
        <v>37859</v>
      </c>
      <c r="B489" s="15" t="str">
        <f t="shared" si="15"/>
        <v>Low income</v>
      </c>
      <c r="C489" s="17">
        <v>34</v>
      </c>
      <c r="D489" s="17" t="str">
        <f t="shared" si="14"/>
        <v>Low Spender</v>
      </c>
    </row>
    <row r="490" spans="1:4" x14ac:dyDescent="0.25">
      <c r="A490" s="15">
        <v>16581</v>
      </c>
      <c r="B490" s="15" t="str">
        <f t="shared" si="15"/>
        <v>Low income</v>
      </c>
      <c r="C490" s="17">
        <v>13</v>
      </c>
      <c r="D490" s="17" t="str">
        <f t="shared" si="14"/>
        <v>Low Spender</v>
      </c>
    </row>
    <row r="491" spans="1:4" x14ac:dyDescent="0.25">
      <c r="A491" s="15">
        <v>26290</v>
      </c>
      <c r="B491" s="15" t="str">
        <f t="shared" si="15"/>
        <v>Low income</v>
      </c>
      <c r="C491" s="17">
        <v>55</v>
      </c>
      <c r="D491" s="17" t="str">
        <f t="shared" si="14"/>
        <v>Low Spender</v>
      </c>
    </row>
    <row r="492" spans="1:4" x14ac:dyDescent="0.25">
      <c r="A492" s="15">
        <v>59235</v>
      </c>
      <c r="B492" s="15" t="str">
        <f t="shared" si="15"/>
        <v>High income</v>
      </c>
      <c r="C492" s="17">
        <v>1037</v>
      </c>
      <c r="D492" s="17" t="str">
        <f t="shared" si="14"/>
        <v>High spender</v>
      </c>
    </row>
    <row r="493" spans="1:4" x14ac:dyDescent="0.25">
      <c r="A493" s="15">
        <v>18793</v>
      </c>
      <c r="B493" s="15" t="str">
        <f t="shared" si="15"/>
        <v>Low income</v>
      </c>
      <c r="C493" s="17">
        <v>57</v>
      </c>
      <c r="D493" s="17" t="str">
        <f t="shared" si="14"/>
        <v>Low Spender</v>
      </c>
    </row>
    <row r="494" spans="1:4" x14ac:dyDescent="0.25">
      <c r="A494" s="15">
        <v>42554</v>
      </c>
      <c r="B494" s="15" t="str">
        <f t="shared" si="15"/>
        <v>Low income</v>
      </c>
      <c r="C494" s="17">
        <v>41</v>
      </c>
      <c r="D494" s="17" t="str">
        <f t="shared" si="14"/>
        <v>Low Spender</v>
      </c>
    </row>
    <row r="495" spans="1:4" x14ac:dyDescent="0.25">
      <c r="A495" s="15">
        <v>42386</v>
      </c>
      <c r="B495" s="15" t="str">
        <f t="shared" si="15"/>
        <v>Low income</v>
      </c>
      <c r="C495" s="17">
        <v>89</v>
      </c>
      <c r="D495" s="17" t="str">
        <f t="shared" si="14"/>
        <v>Low Spender</v>
      </c>
    </row>
    <row r="496" spans="1:4" x14ac:dyDescent="0.25">
      <c r="A496" s="15">
        <v>48070</v>
      </c>
      <c r="B496" s="15" t="str">
        <f t="shared" si="15"/>
        <v>Low income</v>
      </c>
      <c r="C496" s="17">
        <v>485</v>
      </c>
      <c r="D496" s="17" t="str">
        <f t="shared" si="14"/>
        <v>Low Spender</v>
      </c>
    </row>
    <row r="497" spans="1:4" x14ac:dyDescent="0.25">
      <c r="A497" s="15">
        <v>68487</v>
      </c>
      <c r="B497" s="15" t="str">
        <f t="shared" si="15"/>
        <v>High income</v>
      </c>
      <c r="C497" s="17">
        <v>1277</v>
      </c>
      <c r="D497" s="17" t="str">
        <f t="shared" si="14"/>
        <v>High spender</v>
      </c>
    </row>
    <row r="498" spans="1:4" x14ac:dyDescent="0.25">
      <c r="A498" s="15">
        <v>17688</v>
      </c>
      <c r="B498" s="15" t="str">
        <f t="shared" si="15"/>
        <v>Low income</v>
      </c>
      <c r="C498" s="17">
        <v>9</v>
      </c>
      <c r="D498" s="17" t="str">
        <f t="shared" si="14"/>
        <v>Low Spender</v>
      </c>
    </row>
    <row r="499" spans="1:4" x14ac:dyDescent="0.25">
      <c r="A499" s="15">
        <v>28320</v>
      </c>
      <c r="B499" s="15" t="str">
        <f t="shared" si="15"/>
        <v>Low income</v>
      </c>
      <c r="C499" s="17">
        <v>39</v>
      </c>
      <c r="D499" s="17" t="str">
        <f t="shared" si="14"/>
        <v>Low Spender</v>
      </c>
    </row>
    <row r="500" spans="1:4" x14ac:dyDescent="0.25">
      <c r="A500" s="15">
        <v>62847</v>
      </c>
      <c r="B500" s="15" t="str">
        <f t="shared" si="15"/>
        <v>High income</v>
      </c>
      <c r="C500" s="17">
        <v>1551</v>
      </c>
      <c r="D500" s="17" t="str">
        <f t="shared" si="14"/>
        <v>High spender</v>
      </c>
    </row>
    <row r="501" spans="1:4" x14ac:dyDescent="0.25">
      <c r="A501" s="15">
        <v>67381</v>
      </c>
      <c r="B501" s="15" t="str">
        <f t="shared" si="15"/>
        <v>High income</v>
      </c>
      <c r="C501" s="17">
        <v>887</v>
      </c>
      <c r="D501" s="17" t="str">
        <f t="shared" si="14"/>
        <v>High spender</v>
      </c>
    </row>
    <row r="502" spans="1:4" x14ac:dyDescent="0.25">
      <c r="A502" s="15">
        <v>71604</v>
      </c>
      <c r="B502" s="15" t="str">
        <f t="shared" si="15"/>
        <v>High income</v>
      </c>
      <c r="C502" s="17">
        <v>1099</v>
      </c>
      <c r="D502" s="17" t="str">
        <f t="shared" si="14"/>
        <v>High spender</v>
      </c>
    </row>
    <row r="503" spans="1:4" x14ac:dyDescent="0.25">
      <c r="A503" s="15">
        <v>22634</v>
      </c>
      <c r="B503" s="15" t="str">
        <f t="shared" si="15"/>
        <v>Low income</v>
      </c>
      <c r="C503" s="17">
        <v>50</v>
      </c>
      <c r="D503" s="17" t="str">
        <f t="shared" si="14"/>
        <v>Low Spender</v>
      </c>
    </row>
    <row r="504" spans="1:4" x14ac:dyDescent="0.25">
      <c r="A504" s="15">
        <v>67419</v>
      </c>
      <c r="B504" s="15" t="str">
        <f t="shared" si="15"/>
        <v>High income</v>
      </c>
      <c r="C504" s="17">
        <v>1429</v>
      </c>
      <c r="D504" s="17" t="str">
        <f t="shared" si="14"/>
        <v>High spender</v>
      </c>
    </row>
    <row r="505" spans="1:4" x14ac:dyDescent="0.25">
      <c r="A505" s="15">
        <v>71855</v>
      </c>
      <c r="B505" s="15" t="str">
        <f t="shared" si="15"/>
        <v>High income</v>
      </c>
      <c r="C505" s="17">
        <v>1113</v>
      </c>
      <c r="D505" s="17" t="str">
        <f t="shared" si="14"/>
        <v>High spender</v>
      </c>
    </row>
    <row r="506" spans="1:4" x14ac:dyDescent="0.25">
      <c r="A506" s="15">
        <v>50664</v>
      </c>
      <c r="B506" s="15" t="str">
        <f t="shared" si="15"/>
        <v>Low income</v>
      </c>
      <c r="C506" s="17">
        <v>435</v>
      </c>
      <c r="D506" s="17" t="str">
        <f t="shared" si="14"/>
        <v>Low Spender</v>
      </c>
    </row>
    <row r="507" spans="1:4" x14ac:dyDescent="0.25">
      <c r="A507" s="15">
        <v>32644</v>
      </c>
      <c r="B507" s="15" t="str">
        <f t="shared" si="15"/>
        <v>Low income</v>
      </c>
      <c r="C507" s="17">
        <v>390</v>
      </c>
      <c r="D507" s="17" t="str">
        <f t="shared" si="14"/>
        <v>Low Spender</v>
      </c>
    </row>
    <row r="508" spans="1:4" x14ac:dyDescent="0.25">
      <c r="A508" s="15">
        <v>82025</v>
      </c>
      <c r="B508" s="15" t="str">
        <f t="shared" si="15"/>
        <v>High income</v>
      </c>
      <c r="C508" s="17">
        <v>1089</v>
      </c>
      <c r="D508" s="17" t="str">
        <f t="shared" si="14"/>
        <v>High spender</v>
      </c>
    </row>
    <row r="509" spans="1:4" x14ac:dyDescent="0.25">
      <c r="A509" s="15">
        <v>86718</v>
      </c>
      <c r="B509" s="15" t="str">
        <f t="shared" si="15"/>
        <v>High income</v>
      </c>
      <c r="C509" s="17">
        <v>1098</v>
      </c>
      <c r="D509" s="17" t="str">
        <f t="shared" si="14"/>
        <v>High spender</v>
      </c>
    </row>
    <row r="510" spans="1:4" x14ac:dyDescent="0.25">
      <c r="A510" s="15">
        <v>64795</v>
      </c>
      <c r="B510" s="15" t="str">
        <f t="shared" si="15"/>
        <v>High income</v>
      </c>
      <c r="C510" s="17">
        <v>603</v>
      </c>
      <c r="D510" s="17" t="str">
        <f t="shared" si="14"/>
        <v>High spender</v>
      </c>
    </row>
    <row r="511" spans="1:4" x14ac:dyDescent="0.25">
      <c r="A511" s="15">
        <v>17117</v>
      </c>
      <c r="B511" s="15" t="str">
        <f t="shared" si="15"/>
        <v>Low income</v>
      </c>
      <c r="C511" s="17">
        <v>121</v>
      </c>
      <c r="D511" s="17" t="str">
        <f t="shared" si="14"/>
        <v>Low Spender</v>
      </c>
    </row>
    <row r="512" spans="1:4" x14ac:dyDescent="0.25">
      <c r="A512" s="15">
        <v>40706</v>
      </c>
      <c r="B512" s="15" t="str">
        <f t="shared" si="15"/>
        <v>Low income</v>
      </c>
      <c r="C512" s="17">
        <v>76</v>
      </c>
      <c r="D512" s="17" t="str">
        <f t="shared" si="14"/>
        <v>Low Spender</v>
      </c>
    </row>
    <row r="513" spans="1:4" x14ac:dyDescent="0.25">
      <c r="A513" s="15">
        <v>63342</v>
      </c>
      <c r="B513" s="15" t="str">
        <f t="shared" si="15"/>
        <v>High income</v>
      </c>
      <c r="C513" s="17">
        <v>1080</v>
      </c>
      <c r="D513" s="17" t="str">
        <f t="shared" si="14"/>
        <v>High spender</v>
      </c>
    </row>
    <row r="514" spans="1:4" x14ac:dyDescent="0.25">
      <c r="A514" s="15">
        <v>34838</v>
      </c>
      <c r="B514" s="15" t="str">
        <f t="shared" si="15"/>
        <v>Low income</v>
      </c>
      <c r="C514" s="17">
        <v>123</v>
      </c>
      <c r="D514" s="17" t="str">
        <f t="shared" si="14"/>
        <v>Low Spender</v>
      </c>
    </row>
    <row r="515" spans="1:4" x14ac:dyDescent="0.25">
      <c r="A515" s="15">
        <v>87305</v>
      </c>
      <c r="B515" s="15" t="str">
        <f t="shared" si="15"/>
        <v>High income</v>
      </c>
      <c r="C515" s="17">
        <v>1072</v>
      </c>
      <c r="D515" s="17" t="str">
        <f t="shared" ref="D515:D578" si="16">IF(C515&lt;=AVERAGE(C:C),"Low Spender","High spender")</f>
        <v>High spender</v>
      </c>
    </row>
    <row r="516" spans="1:4" x14ac:dyDescent="0.25">
      <c r="A516" s="15">
        <v>34377</v>
      </c>
      <c r="B516" s="15" t="str">
        <f t="shared" ref="B516:B579" si="17">IF(A516&lt;=AVERAGE(A:A),"Low income", "High income")</f>
        <v>Low income</v>
      </c>
      <c r="C516" s="17">
        <v>88</v>
      </c>
      <c r="D516" s="17" t="str">
        <f t="shared" si="16"/>
        <v>Low Spender</v>
      </c>
    </row>
    <row r="517" spans="1:4" x14ac:dyDescent="0.25">
      <c r="A517" s="15">
        <v>47958</v>
      </c>
      <c r="B517" s="15" t="str">
        <f t="shared" si="17"/>
        <v>Low income</v>
      </c>
      <c r="C517" s="17">
        <v>385</v>
      </c>
      <c r="D517" s="17" t="str">
        <f t="shared" si="16"/>
        <v>Low Spender</v>
      </c>
    </row>
    <row r="518" spans="1:4" x14ac:dyDescent="0.25">
      <c r="A518" s="15">
        <v>13624</v>
      </c>
      <c r="B518" s="15" t="str">
        <f t="shared" si="17"/>
        <v>Low income</v>
      </c>
      <c r="C518" s="17">
        <v>30</v>
      </c>
      <c r="D518" s="17" t="str">
        <f t="shared" si="16"/>
        <v>Low Spender</v>
      </c>
    </row>
    <row r="519" spans="1:4" x14ac:dyDescent="0.25">
      <c r="A519" s="15">
        <v>45183</v>
      </c>
      <c r="B519" s="15" t="str">
        <f t="shared" si="17"/>
        <v>Low income</v>
      </c>
      <c r="C519" s="17">
        <v>303</v>
      </c>
      <c r="D519" s="17" t="str">
        <f t="shared" si="16"/>
        <v>Low Spender</v>
      </c>
    </row>
    <row r="520" spans="1:4" x14ac:dyDescent="0.25">
      <c r="A520" s="15">
        <v>66033</v>
      </c>
      <c r="B520" s="15" t="str">
        <f t="shared" si="17"/>
        <v>High income</v>
      </c>
      <c r="C520" s="17">
        <v>612</v>
      </c>
      <c r="D520" s="17" t="str">
        <f t="shared" si="16"/>
        <v>High spender</v>
      </c>
    </row>
    <row r="521" spans="1:4" x14ac:dyDescent="0.25">
      <c r="A521" s="15">
        <v>58086</v>
      </c>
      <c r="B521" s="15" t="str">
        <f t="shared" si="17"/>
        <v>High income</v>
      </c>
      <c r="C521" s="17">
        <v>777</v>
      </c>
      <c r="D521" s="17" t="str">
        <f t="shared" si="16"/>
        <v>High spender</v>
      </c>
    </row>
    <row r="522" spans="1:4" x14ac:dyDescent="0.25">
      <c r="A522" s="15">
        <v>63207</v>
      </c>
      <c r="B522" s="15" t="str">
        <f t="shared" si="17"/>
        <v>High income</v>
      </c>
      <c r="C522" s="17">
        <v>1432</v>
      </c>
      <c r="D522" s="17" t="str">
        <f t="shared" si="16"/>
        <v>High spender</v>
      </c>
    </row>
    <row r="523" spans="1:4" x14ac:dyDescent="0.25">
      <c r="A523" s="15">
        <v>46014</v>
      </c>
      <c r="B523" s="15" t="str">
        <f t="shared" si="17"/>
        <v>Low income</v>
      </c>
      <c r="C523" s="17">
        <v>497</v>
      </c>
      <c r="D523" s="17" t="str">
        <f t="shared" si="16"/>
        <v>Low Spender</v>
      </c>
    </row>
    <row r="524" spans="1:4" x14ac:dyDescent="0.25">
      <c r="A524" s="15">
        <v>65706</v>
      </c>
      <c r="B524" s="15" t="str">
        <f t="shared" si="17"/>
        <v>High income</v>
      </c>
      <c r="C524" s="17">
        <v>1070</v>
      </c>
      <c r="D524" s="17" t="str">
        <f t="shared" si="16"/>
        <v>High spender</v>
      </c>
    </row>
    <row r="525" spans="1:4" x14ac:dyDescent="0.25">
      <c r="A525" s="15">
        <v>42873</v>
      </c>
      <c r="B525" s="15" t="str">
        <f t="shared" si="17"/>
        <v>Low income</v>
      </c>
      <c r="C525" s="17">
        <v>254</v>
      </c>
      <c r="D525" s="17" t="str">
        <f t="shared" si="16"/>
        <v>Low Spender</v>
      </c>
    </row>
    <row r="526" spans="1:4" x14ac:dyDescent="0.25">
      <c r="A526" s="15">
        <v>31056</v>
      </c>
      <c r="B526" s="15" t="str">
        <f t="shared" si="17"/>
        <v>Low income</v>
      </c>
      <c r="C526" s="17">
        <v>39</v>
      </c>
      <c r="D526" s="17" t="str">
        <f t="shared" si="16"/>
        <v>Low Spender</v>
      </c>
    </row>
    <row r="527" spans="1:4" x14ac:dyDescent="0.25">
      <c r="A527" s="15">
        <v>64191</v>
      </c>
      <c r="B527" s="15" t="str">
        <f t="shared" si="17"/>
        <v>High income</v>
      </c>
      <c r="C527" s="17">
        <v>810</v>
      </c>
      <c r="D527" s="17" t="str">
        <f t="shared" si="16"/>
        <v>High spender</v>
      </c>
    </row>
    <row r="528" spans="1:4" x14ac:dyDescent="0.25">
      <c r="A528" s="15">
        <v>75072</v>
      </c>
      <c r="B528" s="15" t="str">
        <f t="shared" si="17"/>
        <v>High income</v>
      </c>
      <c r="C528" s="17">
        <v>948</v>
      </c>
      <c r="D528" s="17" t="str">
        <f t="shared" si="16"/>
        <v>High spender</v>
      </c>
    </row>
    <row r="529" spans="1:4" x14ac:dyDescent="0.25">
      <c r="A529" s="15">
        <v>67309</v>
      </c>
      <c r="B529" s="15" t="str">
        <f t="shared" si="17"/>
        <v>High income</v>
      </c>
      <c r="C529" s="17">
        <v>987</v>
      </c>
      <c r="D529" s="17" t="str">
        <f t="shared" si="16"/>
        <v>High spender</v>
      </c>
    </row>
    <row r="530" spans="1:4" x14ac:dyDescent="0.25">
      <c r="A530" s="15">
        <v>27215</v>
      </c>
      <c r="B530" s="15" t="str">
        <f t="shared" si="17"/>
        <v>Low income</v>
      </c>
      <c r="C530" s="17">
        <v>74</v>
      </c>
      <c r="D530" s="17" t="str">
        <f t="shared" si="16"/>
        <v>Low Spender</v>
      </c>
    </row>
    <row r="531" spans="1:4" x14ac:dyDescent="0.25">
      <c r="A531" s="15">
        <v>60482</v>
      </c>
      <c r="B531" s="15" t="str">
        <f t="shared" si="17"/>
        <v>High income</v>
      </c>
      <c r="C531" s="17">
        <v>483</v>
      </c>
      <c r="D531" s="17" t="str">
        <f t="shared" si="16"/>
        <v>Low Spender</v>
      </c>
    </row>
    <row r="532" spans="1:4" x14ac:dyDescent="0.25">
      <c r="A532" s="15">
        <v>54414</v>
      </c>
      <c r="B532" s="15" t="str">
        <f t="shared" si="17"/>
        <v>High income</v>
      </c>
      <c r="C532" s="17">
        <v>193</v>
      </c>
      <c r="D532" s="17" t="str">
        <f t="shared" si="16"/>
        <v>Low Spender</v>
      </c>
    </row>
    <row r="533" spans="1:4" x14ac:dyDescent="0.25">
      <c r="A533" s="15">
        <v>75154</v>
      </c>
      <c r="B533" s="15" t="str">
        <f t="shared" si="17"/>
        <v>High income</v>
      </c>
      <c r="C533" s="17">
        <v>1061</v>
      </c>
      <c r="D533" s="17" t="str">
        <f t="shared" si="16"/>
        <v>High spender</v>
      </c>
    </row>
    <row r="534" spans="1:4" x14ac:dyDescent="0.25">
      <c r="A534" s="15">
        <v>81698</v>
      </c>
      <c r="B534" s="15" t="str">
        <f t="shared" si="17"/>
        <v>High income</v>
      </c>
      <c r="C534" s="17">
        <v>1059</v>
      </c>
      <c r="D534" s="17" t="str">
        <f t="shared" si="16"/>
        <v>High spender</v>
      </c>
    </row>
    <row r="535" spans="1:4" x14ac:dyDescent="0.25">
      <c r="A535" s="15">
        <v>58113</v>
      </c>
      <c r="B535" s="15" t="str">
        <f t="shared" si="17"/>
        <v>High income</v>
      </c>
      <c r="C535" s="17">
        <v>674</v>
      </c>
      <c r="D535" s="17" t="str">
        <f t="shared" si="16"/>
        <v>High spender</v>
      </c>
    </row>
    <row r="536" spans="1:4" x14ac:dyDescent="0.25">
      <c r="A536" s="15">
        <v>20491</v>
      </c>
      <c r="B536" s="15" t="str">
        <f t="shared" si="17"/>
        <v>Low income</v>
      </c>
      <c r="C536" s="17">
        <v>20</v>
      </c>
      <c r="D536" s="17" t="str">
        <f t="shared" si="16"/>
        <v>Low Spender</v>
      </c>
    </row>
    <row r="537" spans="1:4" x14ac:dyDescent="0.25">
      <c r="A537" s="15">
        <v>52278</v>
      </c>
      <c r="B537" s="15" t="str">
        <f t="shared" si="17"/>
        <v>High income</v>
      </c>
      <c r="C537" s="17">
        <v>1024</v>
      </c>
      <c r="D537" s="17" t="str">
        <f t="shared" si="16"/>
        <v>High spender</v>
      </c>
    </row>
    <row r="538" spans="1:4" x14ac:dyDescent="0.25">
      <c r="A538" s="15">
        <v>49618</v>
      </c>
      <c r="B538" s="15" t="str">
        <f t="shared" si="17"/>
        <v>Low income</v>
      </c>
      <c r="C538" s="17">
        <v>115</v>
      </c>
      <c r="D538" s="17" t="str">
        <f t="shared" si="16"/>
        <v>Low Spender</v>
      </c>
    </row>
    <row r="539" spans="1:4" x14ac:dyDescent="0.25">
      <c r="A539" s="15">
        <v>77297</v>
      </c>
      <c r="B539" s="15" t="str">
        <f t="shared" si="17"/>
        <v>High income</v>
      </c>
      <c r="C539" s="17">
        <v>748</v>
      </c>
      <c r="D539" s="17" t="str">
        <f t="shared" si="16"/>
        <v>High spender</v>
      </c>
    </row>
    <row r="540" spans="1:4" x14ac:dyDescent="0.25">
      <c r="A540" s="15">
        <v>70116</v>
      </c>
      <c r="B540" s="15" t="str">
        <f t="shared" si="17"/>
        <v>High income</v>
      </c>
      <c r="C540" s="17">
        <v>1507</v>
      </c>
      <c r="D540" s="17" t="str">
        <f t="shared" si="16"/>
        <v>High spender</v>
      </c>
    </row>
    <row r="541" spans="1:4" x14ac:dyDescent="0.25">
      <c r="A541" s="15">
        <v>31158</v>
      </c>
      <c r="B541" s="15" t="str">
        <f t="shared" si="17"/>
        <v>Low income</v>
      </c>
      <c r="C541" s="17">
        <v>67</v>
      </c>
      <c r="D541" s="17" t="str">
        <f t="shared" si="16"/>
        <v>Low Spender</v>
      </c>
    </row>
    <row r="542" spans="1:4" x14ac:dyDescent="0.25">
      <c r="A542" s="15">
        <v>34445</v>
      </c>
      <c r="B542" s="15" t="str">
        <f t="shared" si="17"/>
        <v>Low income</v>
      </c>
      <c r="C542" s="17">
        <v>809</v>
      </c>
      <c r="D542" s="17" t="str">
        <f t="shared" si="16"/>
        <v>High spender</v>
      </c>
    </row>
    <row r="543" spans="1:4" x14ac:dyDescent="0.25">
      <c r="A543" s="15">
        <v>75278</v>
      </c>
      <c r="B543" s="15" t="str">
        <f t="shared" si="17"/>
        <v>High income</v>
      </c>
      <c r="C543" s="17">
        <v>856</v>
      </c>
      <c r="D543" s="17" t="str">
        <f t="shared" si="16"/>
        <v>High spender</v>
      </c>
    </row>
    <row r="544" spans="1:4" x14ac:dyDescent="0.25">
      <c r="A544" s="15">
        <v>15038</v>
      </c>
      <c r="B544" s="15" t="str">
        <f t="shared" si="17"/>
        <v>Low income</v>
      </c>
      <c r="C544" s="17">
        <v>54</v>
      </c>
      <c r="D544" s="17" t="str">
        <f t="shared" si="16"/>
        <v>Low Spender</v>
      </c>
    </row>
    <row r="545" spans="1:4" x14ac:dyDescent="0.25">
      <c r="A545" s="15">
        <v>87195</v>
      </c>
      <c r="B545" s="15" t="str">
        <f t="shared" si="17"/>
        <v>High income</v>
      </c>
      <c r="C545" s="17">
        <v>1059</v>
      </c>
      <c r="D545" s="17" t="str">
        <f t="shared" si="16"/>
        <v>High spender</v>
      </c>
    </row>
    <row r="546" spans="1:4" x14ac:dyDescent="0.25">
      <c r="A546" s="15">
        <v>63998</v>
      </c>
      <c r="B546" s="15" t="str">
        <f t="shared" si="17"/>
        <v>High income</v>
      </c>
      <c r="C546" s="17">
        <v>1056</v>
      </c>
      <c r="D546" s="17" t="str">
        <f t="shared" si="16"/>
        <v>High spender</v>
      </c>
    </row>
    <row r="547" spans="1:4" x14ac:dyDescent="0.25">
      <c r="A547" s="15">
        <v>37155</v>
      </c>
      <c r="B547" s="15" t="str">
        <f t="shared" si="17"/>
        <v>Low income</v>
      </c>
      <c r="C547" s="17">
        <v>71</v>
      </c>
      <c r="D547" s="17" t="str">
        <f t="shared" si="16"/>
        <v>Low Spender</v>
      </c>
    </row>
    <row r="548" spans="1:4" x14ac:dyDescent="0.25">
      <c r="A548" s="15">
        <v>67786</v>
      </c>
      <c r="B548" s="15" t="str">
        <f t="shared" si="17"/>
        <v>High income</v>
      </c>
      <c r="C548" s="17">
        <v>1054</v>
      </c>
      <c r="D548" s="17" t="str">
        <f t="shared" si="16"/>
        <v>High spender</v>
      </c>
    </row>
    <row r="549" spans="1:4" x14ac:dyDescent="0.25">
      <c r="A549" s="15">
        <v>36997</v>
      </c>
      <c r="B549" s="15" t="str">
        <f t="shared" si="17"/>
        <v>Low income</v>
      </c>
      <c r="C549" s="17">
        <v>67</v>
      </c>
      <c r="D549" s="17" t="str">
        <f t="shared" si="16"/>
        <v>Low Spender</v>
      </c>
    </row>
    <row r="550" spans="1:4" x14ac:dyDescent="0.25">
      <c r="A550" s="15">
        <v>52413</v>
      </c>
      <c r="B550" s="15" t="str">
        <f t="shared" si="17"/>
        <v>High income</v>
      </c>
      <c r="C550" s="17">
        <v>845</v>
      </c>
      <c r="D550" s="17" t="str">
        <f t="shared" si="16"/>
        <v>High spender</v>
      </c>
    </row>
    <row r="551" spans="1:4" x14ac:dyDescent="0.25">
      <c r="A551" s="15">
        <v>70287</v>
      </c>
      <c r="B551" s="15" t="str">
        <f t="shared" si="17"/>
        <v>High income</v>
      </c>
      <c r="C551" s="17">
        <v>1053</v>
      </c>
      <c r="D551" s="17" t="str">
        <f t="shared" si="16"/>
        <v>High spender</v>
      </c>
    </row>
    <row r="552" spans="1:4" x14ac:dyDescent="0.25">
      <c r="A552" s="15">
        <v>49678</v>
      </c>
      <c r="B552" s="15" t="str">
        <f t="shared" si="17"/>
        <v>Low income</v>
      </c>
      <c r="C552" s="17">
        <v>295</v>
      </c>
      <c r="D552" s="17" t="str">
        <f t="shared" si="16"/>
        <v>Low Spender</v>
      </c>
    </row>
    <row r="553" spans="1:4" x14ac:dyDescent="0.25">
      <c r="A553" s="15">
        <v>57136</v>
      </c>
      <c r="B553" s="15" t="str">
        <f t="shared" si="17"/>
        <v>High income</v>
      </c>
      <c r="C553" s="17">
        <v>1052</v>
      </c>
      <c r="D553" s="17" t="str">
        <f t="shared" si="16"/>
        <v>High spender</v>
      </c>
    </row>
    <row r="554" spans="1:4" x14ac:dyDescent="0.25">
      <c r="A554" s="15">
        <v>36443</v>
      </c>
      <c r="B554" s="15" t="str">
        <f t="shared" si="17"/>
        <v>Low income</v>
      </c>
      <c r="C554" s="17">
        <v>118</v>
      </c>
      <c r="D554" s="17" t="str">
        <f t="shared" si="16"/>
        <v>Low Spender</v>
      </c>
    </row>
    <row r="555" spans="1:4" x14ac:dyDescent="0.25">
      <c r="A555" s="15">
        <v>91172</v>
      </c>
      <c r="B555" s="15" t="str">
        <f t="shared" si="17"/>
        <v>High income</v>
      </c>
      <c r="C555" s="17">
        <v>1036</v>
      </c>
      <c r="D555" s="17" t="str">
        <f t="shared" si="16"/>
        <v>High spender</v>
      </c>
    </row>
    <row r="556" spans="1:4" x14ac:dyDescent="0.25">
      <c r="A556" s="15">
        <v>52750</v>
      </c>
      <c r="B556" s="15" t="str">
        <f t="shared" si="17"/>
        <v>High income</v>
      </c>
      <c r="C556" s="17">
        <v>791</v>
      </c>
      <c r="D556" s="17" t="str">
        <f t="shared" si="16"/>
        <v>High spender</v>
      </c>
    </row>
    <row r="557" spans="1:4" x14ac:dyDescent="0.25">
      <c r="A557" s="15">
        <v>54233</v>
      </c>
      <c r="B557" s="15" t="str">
        <f t="shared" si="17"/>
        <v>High income</v>
      </c>
      <c r="C557" s="17">
        <v>839</v>
      </c>
      <c r="D557" s="17" t="str">
        <f t="shared" si="16"/>
        <v>High spender</v>
      </c>
    </row>
    <row r="558" spans="1:4" x14ac:dyDescent="0.25">
      <c r="A558" s="15">
        <v>33378</v>
      </c>
      <c r="B558" s="15" t="str">
        <f t="shared" si="17"/>
        <v>Low income</v>
      </c>
      <c r="C558" s="17">
        <v>89</v>
      </c>
      <c r="D558" s="17" t="str">
        <f t="shared" si="16"/>
        <v>Low Spender</v>
      </c>
    </row>
    <row r="559" spans="1:4" x14ac:dyDescent="0.25">
      <c r="A559" s="15">
        <v>70893</v>
      </c>
      <c r="B559" s="15" t="str">
        <f t="shared" si="17"/>
        <v>High income</v>
      </c>
      <c r="C559" s="17">
        <v>1494</v>
      </c>
      <c r="D559" s="17" t="str">
        <f t="shared" si="16"/>
        <v>High spender</v>
      </c>
    </row>
    <row r="560" spans="1:4" x14ac:dyDescent="0.25">
      <c r="A560" s="15">
        <v>81320</v>
      </c>
      <c r="B560" s="15" t="str">
        <f t="shared" si="17"/>
        <v>High income</v>
      </c>
      <c r="C560" s="17">
        <v>871</v>
      </c>
      <c r="D560" s="17" t="str">
        <f t="shared" si="16"/>
        <v>High spender</v>
      </c>
    </row>
    <row r="561" spans="1:4" x14ac:dyDescent="0.25">
      <c r="A561" s="15">
        <v>70792</v>
      </c>
      <c r="B561" s="15" t="str">
        <f t="shared" si="17"/>
        <v>High income</v>
      </c>
      <c r="C561" s="17">
        <v>1158</v>
      </c>
      <c r="D561" s="17" t="str">
        <f t="shared" si="16"/>
        <v>High spender</v>
      </c>
    </row>
    <row r="562" spans="1:4" x14ac:dyDescent="0.25">
      <c r="A562" s="15">
        <v>57113</v>
      </c>
      <c r="B562" s="15" t="str">
        <f t="shared" si="17"/>
        <v>High income</v>
      </c>
      <c r="C562" s="17">
        <v>221</v>
      </c>
      <c r="D562" s="17" t="str">
        <f t="shared" si="16"/>
        <v>Low Spender</v>
      </c>
    </row>
    <row r="563" spans="1:4" x14ac:dyDescent="0.25">
      <c r="A563" s="15">
        <v>64325</v>
      </c>
      <c r="B563" s="15" t="str">
        <f t="shared" si="17"/>
        <v>High income</v>
      </c>
      <c r="C563" s="17">
        <v>1234</v>
      </c>
      <c r="D563" s="17" t="str">
        <f t="shared" si="16"/>
        <v>High spender</v>
      </c>
    </row>
    <row r="564" spans="1:4" x14ac:dyDescent="0.25">
      <c r="A564" s="15">
        <v>7500</v>
      </c>
      <c r="B564" s="15" t="str">
        <f t="shared" si="17"/>
        <v>Low income</v>
      </c>
      <c r="C564" s="17">
        <v>27</v>
      </c>
      <c r="D564" s="17" t="str">
        <f t="shared" si="16"/>
        <v>Low Spender</v>
      </c>
    </row>
    <row r="565" spans="1:4" x14ac:dyDescent="0.25">
      <c r="A565" s="15">
        <v>19656</v>
      </c>
      <c r="B565" s="15" t="str">
        <f t="shared" si="17"/>
        <v>Low income</v>
      </c>
      <c r="C565" s="17">
        <v>52</v>
      </c>
      <c r="D565" s="17" t="str">
        <f t="shared" si="16"/>
        <v>Low Spender</v>
      </c>
    </row>
    <row r="566" spans="1:4" x14ac:dyDescent="0.25">
      <c r="A566" s="15">
        <v>61416</v>
      </c>
      <c r="B566" s="15" t="str">
        <f t="shared" si="17"/>
        <v>High income</v>
      </c>
      <c r="C566" s="17">
        <v>1587</v>
      </c>
      <c r="D566" s="17" t="str">
        <f t="shared" si="16"/>
        <v>High spender</v>
      </c>
    </row>
    <row r="567" spans="1:4" x14ac:dyDescent="0.25">
      <c r="A567" s="15">
        <v>63855</v>
      </c>
      <c r="B567" s="15" t="str">
        <f t="shared" si="17"/>
        <v>High income</v>
      </c>
      <c r="C567" s="17">
        <v>917</v>
      </c>
      <c r="D567" s="17" t="str">
        <f t="shared" si="16"/>
        <v>High spender</v>
      </c>
    </row>
    <row r="568" spans="1:4" x14ac:dyDescent="0.25">
      <c r="A568" s="15">
        <v>31814</v>
      </c>
      <c r="B568" s="15" t="str">
        <f t="shared" si="17"/>
        <v>Low income</v>
      </c>
      <c r="C568" s="17">
        <v>63</v>
      </c>
      <c r="D568" s="17" t="str">
        <f t="shared" si="16"/>
        <v>Low Spender</v>
      </c>
    </row>
    <row r="569" spans="1:4" x14ac:dyDescent="0.25">
      <c r="A569" s="15">
        <v>76982</v>
      </c>
      <c r="B569" s="15" t="str">
        <f t="shared" si="17"/>
        <v>High income</v>
      </c>
      <c r="C569" s="17">
        <v>1032</v>
      </c>
      <c r="D569" s="17" t="str">
        <f t="shared" si="16"/>
        <v>High spender</v>
      </c>
    </row>
    <row r="570" spans="1:4" x14ac:dyDescent="0.25">
      <c r="A570" s="15">
        <v>16927</v>
      </c>
      <c r="B570" s="15" t="str">
        <f t="shared" si="17"/>
        <v>Low income</v>
      </c>
      <c r="C570" s="17">
        <v>49</v>
      </c>
      <c r="D570" s="17" t="str">
        <f t="shared" si="16"/>
        <v>Low Spender</v>
      </c>
    </row>
    <row r="571" spans="1:4" x14ac:dyDescent="0.25">
      <c r="A571" s="15">
        <v>26887</v>
      </c>
      <c r="B571" s="15" t="str">
        <f t="shared" si="17"/>
        <v>Low income</v>
      </c>
      <c r="C571" s="17">
        <v>24</v>
      </c>
      <c r="D571" s="17" t="str">
        <f t="shared" si="16"/>
        <v>Low Spender</v>
      </c>
    </row>
    <row r="572" spans="1:4" x14ac:dyDescent="0.25">
      <c r="A572" s="15">
        <v>24480</v>
      </c>
      <c r="B572" s="15" t="str">
        <f t="shared" si="17"/>
        <v>Low income</v>
      </c>
      <c r="C572" s="17">
        <v>85</v>
      </c>
      <c r="D572" s="17" t="str">
        <f t="shared" si="16"/>
        <v>Low Spender</v>
      </c>
    </row>
    <row r="573" spans="1:4" x14ac:dyDescent="0.25">
      <c r="A573" s="15">
        <v>25851</v>
      </c>
      <c r="B573" s="15" t="str">
        <f t="shared" si="17"/>
        <v>Low income</v>
      </c>
      <c r="C573" s="17">
        <v>43</v>
      </c>
      <c r="D573" s="17" t="str">
        <f t="shared" si="16"/>
        <v>Low Spender</v>
      </c>
    </row>
    <row r="574" spans="1:4" x14ac:dyDescent="0.25">
      <c r="A574" s="15">
        <v>53253</v>
      </c>
      <c r="B574" s="15" t="str">
        <f t="shared" si="17"/>
        <v>High income</v>
      </c>
      <c r="C574" s="17">
        <v>311</v>
      </c>
      <c r="D574" s="17" t="str">
        <f t="shared" si="16"/>
        <v>Low Spender</v>
      </c>
    </row>
    <row r="575" spans="1:4" x14ac:dyDescent="0.25">
      <c r="A575" s="15">
        <v>32313</v>
      </c>
      <c r="B575" s="15" t="str">
        <f t="shared" si="17"/>
        <v>Low income</v>
      </c>
      <c r="C575" s="17">
        <v>152</v>
      </c>
      <c r="D575" s="17" t="str">
        <f t="shared" si="16"/>
        <v>Low Spender</v>
      </c>
    </row>
    <row r="576" spans="1:4" x14ac:dyDescent="0.25">
      <c r="A576" s="15">
        <v>39898</v>
      </c>
      <c r="B576" s="15" t="str">
        <f t="shared" si="17"/>
        <v>Low income</v>
      </c>
      <c r="C576" s="17">
        <v>122</v>
      </c>
      <c r="D576" s="17" t="str">
        <f t="shared" si="16"/>
        <v>Low Spender</v>
      </c>
    </row>
    <row r="577" spans="1:4" x14ac:dyDescent="0.25">
      <c r="A577" s="15">
        <v>53374</v>
      </c>
      <c r="B577" s="15" t="str">
        <f t="shared" si="17"/>
        <v>High income</v>
      </c>
      <c r="C577" s="17">
        <v>1030</v>
      </c>
      <c r="D577" s="17" t="str">
        <f t="shared" si="16"/>
        <v>High spender</v>
      </c>
    </row>
    <row r="578" spans="1:4" x14ac:dyDescent="0.25">
      <c r="A578" s="15">
        <v>49544</v>
      </c>
      <c r="B578" s="15" t="str">
        <f t="shared" si="17"/>
        <v>Low income</v>
      </c>
      <c r="C578" s="17">
        <v>381</v>
      </c>
      <c r="D578" s="17" t="str">
        <f t="shared" si="16"/>
        <v>Low Spender</v>
      </c>
    </row>
    <row r="579" spans="1:4" x14ac:dyDescent="0.25">
      <c r="A579" s="15">
        <v>53201</v>
      </c>
      <c r="B579" s="15" t="str">
        <f t="shared" si="17"/>
        <v>High income</v>
      </c>
      <c r="C579" s="17">
        <v>388</v>
      </c>
      <c r="D579" s="17" t="str">
        <f t="shared" ref="D579:D642" si="18">IF(C579&lt;=AVERAGE(C:C),"Low Spender","High spender")</f>
        <v>Low Spender</v>
      </c>
    </row>
    <row r="580" spans="1:4" x14ac:dyDescent="0.25">
      <c r="A580" s="15">
        <v>29999</v>
      </c>
      <c r="B580" s="15" t="str">
        <f t="shared" ref="B580:B643" si="19">IF(A580&lt;=AVERAGE(A:A),"Low income", "High income")</f>
        <v>Low income</v>
      </c>
      <c r="C580" s="17">
        <v>149</v>
      </c>
      <c r="D580" s="17" t="str">
        <f t="shared" si="18"/>
        <v>Low Spender</v>
      </c>
    </row>
    <row r="581" spans="1:4" x14ac:dyDescent="0.25">
      <c r="A581" s="15">
        <v>72190</v>
      </c>
      <c r="B581" s="15" t="str">
        <f t="shared" si="19"/>
        <v>High income</v>
      </c>
      <c r="C581" s="17">
        <v>1698</v>
      </c>
      <c r="D581" s="17" t="str">
        <f t="shared" si="18"/>
        <v>High spender</v>
      </c>
    </row>
    <row r="582" spans="1:4" x14ac:dyDescent="0.25">
      <c r="A582" s="15">
        <v>22434</v>
      </c>
      <c r="B582" s="15" t="str">
        <f t="shared" si="19"/>
        <v>Low income</v>
      </c>
      <c r="C582" s="17">
        <v>43</v>
      </c>
      <c r="D582" s="17" t="str">
        <f t="shared" si="18"/>
        <v>Low Spender</v>
      </c>
    </row>
    <row r="583" spans="1:4" x14ac:dyDescent="0.25">
      <c r="A583" s="15">
        <v>34412</v>
      </c>
      <c r="B583" s="15" t="str">
        <f t="shared" si="19"/>
        <v>Low income</v>
      </c>
      <c r="C583" s="17">
        <v>154</v>
      </c>
      <c r="D583" s="17" t="str">
        <f t="shared" si="18"/>
        <v>Low Spender</v>
      </c>
    </row>
    <row r="584" spans="1:4" x14ac:dyDescent="0.25">
      <c r="A584" s="15">
        <v>50725</v>
      </c>
      <c r="B584" s="15" t="str">
        <f t="shared" si="19"/>
        <v>Low income</v>
      </c>
      <c r="C584" s="17">
        <v>538</v>
      </c>
      <c r="D584" s="17" t="str">
        <f t="shared" si="18"/>
        <v>Low Spender</v>
      </c>
    </row>
    <row r="585" spans="1:4" x14ac:dyDescent="0.25">
      <c r="A585" s="15">
        <v>41638</v>
      </c>
      <c r="B585" s="15" t="str">
        <f t="shared" si="19"/>
        <v>Low income</v>
      </c>
      <c r="C585" s="17">
        <v>350</v>
      </c>
      <c r="D585" s="17" t="str">
        <f t="shared" si="18"/>
        <v>Low Spender</v>
      </c>
    </row>
    <row r="586" spans="1:4" x14ac:dyDescent="0.25">
      <c r="A586" s="15">
        <v>41769</v>
      </c>
      <c r="B586" s="15" t="str">
        <f t="shared" si="19"/>
        <v>Low income</v>
      </c>
      <c r="C586" s="17">
        <v>494</v>
      </c>
      <c r="D586" s="17" t="str">
        <f t="shared" si="18"/>
        <v>Low Spender</v>
      </c>
    </row>
    <row r="587" spans="1:4" x14ac:dyDescent="0.25">
      <c r="A587" s="15">
        <v>35441</v>
      </c>
      <c r="B587" s="15" t="str">
        <f t="shared" si="19"/>
        <v>Low income</v>
      </c>
      <c r="C587" s="17">
        <v>38</v>
      </c>
      <c r="D587" s="17" t="str">
        <f t="shared" si="18"/>
        <v>Low Spender</v>
      </c>
    </row>
    <row r="588" spans="1:4" x14ac:dyDescent="0.25">
      <c r="A588" s="15">
        <v>39922</v>
      </c>
      <c r="B588" s="15" t="str">
        <f t="shared" si="19"/>
        <v>Low income</v>
      </c>
      <c r="C588" s="17">
        <v>120</v>
      </c>
      <c r="D588" s="17" t="str">
        <f t="shared" si="18"/>
        <v>Low Spender</v>
      </c>
    </row>
    <row r="589" spans="1:4" x14ac:dyDescent="0.25">
      <c r="A589" s="15">
        <v>72828</v>
      </c>
      <c r="B589" s="15" t="str">
        <f t="shared" si="19"/>
        <v>High income</v>
      </c>
      <c r="C589" s="17">
        <v>1473</v>
      </c>
      <c r="D589" s="17" t="str">
        <f t="shared" si="18"/>
        <v>High spender</v>
      </c>
    </row>
    <row r="590" spans="1:4" x14ac:dyDescent="0.25">
      <c r="A590" s="15">
        <v>74268</v>
      </c>
      <c r="B590" s="15" t="str">
        <f t="shared" si="19"/>
        <v>High income</v>
      </c>
      <c r="C590" s="17">
        <v>851</v>
      </c>
      <c r="D590" s="17" t="str">
        <f t="shared" si="18"/>
        <v>High spender</v>
      </c>
    </row>
    <row r="591" spans="1:4" x14ac:dyDescent="0.25">
      <c r="A591" s="15">
        <v>72071</v>
      </c>
      <c r="B591" s="15" t="str">
        <f t="shared" si="19"/>
        <v>High income</v>
      </c>
      <c r="C591" s="17">
        <v>1188</v>
      </c>
      <c r="D591" s="17" t="str">
        <f t="shared" si="18"/>
        <v>High spender</v>
      </c>
    </row>
    <row r="592" spans="1:4" x14ac:dyDescent="0.25">
      <c r="A592" s="15">
        <v>55686</v>
      </c>
      <c r="B592" s="15" t="str">
        <f t="shared" si="19"/>
        <v>High income</v>
      </c>
      <c r="C592" s="17">
        <v>956</v>
      </c>
      <c r="D592" s="17" t="str">
        <f t="shared" si="18"/>
        <v>High spender</v>
      </c>
    </row>
    <row r="593" spans="1:4" x14ac:dyDescent="0.25">
      <c r="A593" s="15">
        <v>39146</v>
      </c>
      <c r="B593" s="15" t="str">
        <f t="shared" si="19"/>
        <v>Low income</v>
      </c>
      <c r="C593" s="17">
        <v>153</v>
      </c>
      <c r="D593" s="17" t="str">
        <f t="shared" si="18"/>
        <v>Low Spender</v>
      </c>
    </row>
    <row r="594" spans="1:4" x14ac:dyDescent="0.25">
      <c r="A594" s="15">
        <v>69759</v>
      </c>
      <c r="B594" s="15" t="str">
        <f t="shared" si="19"/>
        <v>High income</v>
      </c>
      <c r="C594" s="17">
        <v>1029</v>
      </c>
      <c r="D594" s="17" t="str">
        <f t="shared" si="18"/>
        <v>High spender</v>
      </c>
    </row>
    <row r="595" spans="1:4" x14ac:dyDescent="0.25">
      <c r="A595" s="15">
        <v>47682</v>
      </c>
      <c r="B595" s="15" t="str">
        <f t="shared" si="19"/>
        <v>Low income</v>
      </c>
      <c r="C595" s="17">
        <v>460</v>
      </c>
      <c r="D595" s="17" t="str">
        <f t="shared" si="18"/>
        <v>Low Spender</v>
      </c>
    </row>
    <row r="596" spans="1:4" x14ac:dyDescent="0.25">
      <c r="A596" s="15">
        <v>63211</v>
      </c>
      <c r="B596" s="15" t="str">
        <f t="shared" si="19"/>
        <v>High income</v>
      </c>
      <c r="C596" s="17">
        <v>1028</v>
      </c>
      <c r="D596" s="17" t="str">
        <f t="shared" si="18"/>
        <v>High spender</v>
      </c>
    </row>
    <row r="597" spans="1:4" x14ac:dyDescent="0.25">
      <c r="A597" s="15">
        <v>44421</v>
      </c>
      <c r="B597" s="15" t="str">
        <f t="shared" si="19"/>
        <v>Low income</v>
      </c>
      <c r="C597" s="17">
        <v>182</v>
      </c>
      <c r="D597" s="17" t="str">
        <f t="shared" si="18"/>
        <v>Low Spender</v>
      </c>
    </row>
    <row r="598" spans="1:4" x14ac:dyDescent="0.25">
      <c r="A598" s="15">
        <v>56796</v>
      </c>
      <c r="B598" s="15" t="str">
        <f t="shared" si="19"/>
        <v>High income</v>
      </c>
      <c r="C598" s="17">
        <v>964</v>
      </c>
      <c r="D598" s="17" t="str">
        <f t="shared" si="18"/>
        <v>High spender</v>
      </c>
    </row>
    <row r="599" spans="1:4" x14ac:dyDescent="0.25">
      <c r="A599" s="15">
        <v>69098</v>
      </c>
      <c r="B599" s="15" t="str">
        <f t="shared" si="19"/>
        <v>High income</v>
      </c>
      <c r="C599" s="17">
        <v>2262</v>
      </c>
      <c r="D599" s="17" t="str">
        <f t="shared" si="18"/>
        <v>High spender</v>
      </c>
    </row>
    <row r="600" spans="1:4" x14ac:dyDescent="0.25">
      <c r="A600" s="15">
        <v>18929</v>
      </c>
      <c r="B600" s="15" t="str">
        <f t="shared" si="19"/>
        <v>Low income</v>
      </c>
      <c r="C600" s="17">
        <v>67</v>
      </c>
      <c r="D600" s="17" t="str">
        <f t="shared" si="18"/>
        <v>Low Spender</v>
      </c>
    </row>
    <row r="601" spans="1:4" x14ac:dyDescent="0.25">
      <c r="A601" s="15">
        <v>71322</v>
      </c>
      <c r="B601" s="15" t="str">
        <f t="shared" si="19"/>
        <v>High income</v>
      </c>
      <c r="C601" s="17">
        <v>1101</v>
      </c>
      <c r="D601" s="17" t="str">
        <f t="shared" si="18"/>
        <v>High spender</v>
      </c>
    </row>
    <row r="602" spans="1:4" x14ac:dyDescent="0.25">
      <c r="A602" s="15">
        <v>46053</v>
      </c>
      <c r="B602" s="15" t="str">
        <f t="shared" si="19"/>
        <v>Low income</v>
      </c>
      <c r="C602" s="17">
        <v>184</v>
      </c>
      <c r="D602" s="17" t="str">
        <f t="shared" si="18"/>
        <v>Low Spender</v>
      </c>
    </row>
    <row r="603" spans="1:4" x14ac:dyDescent="0.25">
      <c r="A603" s="15">
        <v>71107</v>
      </c>
      <c r="B603" s="15" t="str">
        <f t="shared" si="19"/>
        <v>High income</v>
      </c>
      <c r="C603" s="17">
        <v>1132</v>
      </c>
      <c r="D603" s="17" t="str">
        <f t="shared" si="18"/>
        <v>High spender</v>
      </c>
    </row>
    <row r="604" spans="1:4" x14ac:dyDescent="0.25">
      <c r="A604" s="15">
        <v>54693</v>
      </c>
      <c r="B604" s="15" t="str">
        <f t="shared" si="19"/>
        <v>High income</v>
      </c>
      <c r="C604" s="17">
        <v>894</v>
      </c>
      <c r="D604" s="17" t="str">
        <f t="shared" si="18"/>
        <v>High spender</v>
      </c>
    </row>
    <row r="605" spans="1:4" x14ac:dyDescent="0.25">
      <c r="A605" s="15">
        <v>61823</v>
      </c>
      <c r="B605" s="15" t="str">
        <f t="shared" si="19"/>
        <v>High income</v>
      </c>
      <c r="C605" s="17">
        <v>715</v>
      </c>
      <c r="D605" s="17" t="str">
        <f t="shared" si="18"/>
        <v>High spender</v>
      </c>
    </row>
    <row r="606" spans="1:4" x14ac:dyDescent="0.25">
      <c r="A606" s="15">
        <v>71488</v>
      </c>
      <c r="B606" s="15" t="str">
        <f t="shared" si="19"/>
        <v>High income</v>
      </c>
      <c r="C606" s="17">
        <v>387</v>
      </c>
      <c r="D606" s="17" t="str">
        <f t="shared" si="18"/>
        <v>Low Spender</v>
      </c>
    </row>
    <row r="607" spans="1:4" x14ac:dyDescent="0.25">
      <c r="A607" s="15">
        <v>51148</v>
      </c>
      <c r="B607" s="15" t="str">
        <f t="shared" si="19"/>
        <v>Low income</v>
      </c>
      <c r="C607" s="17">
        <v>303</v>
      </c>
      <c r="D607" s="17" t="str">
        <f t="shared" si="18"/>
        <v>Low Spender</v>
      </c>
    </row>
    <row r="608" spans="1:4" x14ac:dyDescent="0.25">
      <c r="A608" s="15">
        <v>62503</v>
      </c>
      <c r="B608" s="15" t="str">
        <f t="shared" si="19"/>
        <v>High income</v>
      </c>
      <c r="C608" s="17">
        <v>856</v>
      </c>
      <c r="D608" s="17" t="str">
        <f t="shared" si="18"/>
        <v>High spender</v>
      </c>
    </row>
    <row r="609" spans="1:4" x14ac:dyDescent="0.25">
      <c r="A609" s="15">
        <v>70044</v>
      </c>
      <c r="B609" s="15" t="str">
        <f t="shared" si="19"/>
        <v>High income</v>
      </c>
      <c r="C609" s="17">
        <v>1490</v>
      </c>
      <c r="D609" s="17" t="str">
        <f t="shared" si="18"/>
        <v>High spender</v>
      </c>
    </row>
    <row r="610" spans="1:4" x14ac:dyDescent="0.25">
      <c r="A610" s="15">
        <v>36550</v>
      </c>
      <c r="B610" s="15" t="str">
        <f t="shared" si="19"/>
        <v>Low income</v>
      </c>
      <c r="C610" s="17">
        <v>457</v>
      </c>
      <c r="D610" s="17" t="str">
        <f t="shared" si="18"/>
        <v>Low Spender</v>
      </c>
    </row>
    <row r="611" spans="1:4" x14ac:dyDescent="0.25">
      <c r="A611" s="15">
        <v>55357</v>
      </c>
      <c r="B611" s="15" t="str">
        <f t="shared" si="19"/>
        <v>High income</v>
      </c>
      <c r="C611" s="17">
        <v>663</v>
      </c>
      <c r="D611" s="17" t="str">
        <f t="shared" si="18"/>
        <v>High spender</v>
      </c>
    </row>
    <row r="612" spans="1:4" x14ac:dyDescent="0.25">
      <c r="A612" s="15">
        <v>52278</v>
      </c>
      <c r="B612" s="15" t="str">
        <f t="shared" si="19"/>
        <v>High income</v>
      </c>
      <c r="C612" s="17">
        <v>1024</v>
      </c>
      <c r="D612" s="17" t="str">
        <f t="shared" si="18"/>
        <v>High spender</v>
      </c>
    </row>
    <row r="613" spans="1:4" x14ac:dyDescent="0.25">
      <c r="A613" s="15">
        <v>18169</v>
      </c>
      <c r="B613" s="15" t="str">
        <f t="shared" si="19"/>
        <v>Low income</v>
      </c>
      <c r="C613" s="17">
        <v>14</v>
      </c>
      <c r="D613" s="17" t="str">
        <f t="shared" si="18"/>
        <v>Low Spender</v>
      </c>
    </row>
    <row r="614" spans="1:4" x14ac:dyDescent="0.25">
      <c r="A614" s="15">
        <v>69702</v>
      </c>
      <c r="B614" s="15" t="str">
        <f t="shared" si="19"/>
        <v>High income</v>
      </c>
      <c r="C614" s="17">
        <v>982</v>
      </c>
      <c r="D614" s="17" t="str">
        <f t="shared" si="18"/>
        <v>High spender</v>
      </c>
    </row>
    <row r="615" spans="1:4" x14ac:dyDescent="0.25">
      <c r="A615" s="15">
        <v>68657</v>
      </c>
      <c r="B615" s="15" t="str">
        <f t="shared" si="19"/>
        <v>High income</v>
      </c>
      <c r="C615" s="17">
        <v>1174</v>
      </c>
      <c r="D615" s="17" t="str">
        <f t="shared" si="18"/>
        <v>High spender</v>
      </c>
    </row>
    <row r="616" spans="1:4" x14ac:dyDescent="0.25">
      <c r="A616" s="15">
        <v>33249</v>
      </c>
      <c r="B616" s="15" t="str">
        <f t="shared" si="19"/>
        <v>Low income</v>
      </c>
      <c r="C616" s="17">
        <v>70</v>
      </c>
      <c r="D616" s="17" t="str">
        <f t="shared" si="18"/>
        <v>Low Spender</v>
      </c>
    </row>
    <row r="617" spans="1:4" x14ac:dyDescent="0.25">
      <c r="A617" s="15">
        <v>20180</v>
      </c>
      <c r="B617" s="15" t="str">
        <f t="shared" si="19"/>
        <v>Low income</v>
      </c>
      <c r="C617" s="17">
        <v>119</v>
      </c>
      <c r="D617" s="17" t="str">
        <f t="shared" si="18"/>
        <v>Low Spender</v>
      </c>
    </row>
    <row r="618" spans="1:4" x14ac:dyDescent="0.25">
      <c r="A618" s="15">
        <v>50965</v>
      </c>
      <c r="B618" s="15" t="str">
        <f t="shared" si="19"/>
        <v>Low income</v>
      </c>
      <c r="C618" s="17">
        <v>656</v>
      </c>
      <c r="D618" s="17" t="str">
        <f t="shared" si="18"/>
        <v>High spender</v>
      </c>
    </row>
    <row r="619" spans="1:4" x14ac:dyDescent="0.25">
      <c r="A619" s="15">
        <v>30081</v>
      </c>
      <c r="B619" s="15" t="str">
        <f t="shared" si="19"/>
        <v>Low income</v>
      </c>
      <c r="C619" s="17">
        <v>38</v>
      </c>
      <c r="D619" s="17" t="str">
        <f t="shared" si="18"/>
        <v>Low Spender</v>
      </c>
    </row>
    <row r="620" spans="1:4" x14ac:dyDescent="0.25">
      <c r="A620" s="15">
        <v>40851</v>
      </c>
      <c r="B620" s="15" t="str">
        <f t="shared" si="19"/>
        <v>Low income</v>
      </c>
      <c r="C620" s="17">
        <v>35</v>
      </c>
      <c r="D620" s="17" t="str">
        <f t="shared" si="18"/>
        <v>Low Spender</v>
      </c>
    </row>
    <row r="621" spans="1:4" x14ac:dyDescent="0.25">
      <c r="A621" s="15">
        <v>76005</v>
      </c>
      <c r="B621" s="15" t="str">
        <f t="shared" si="19"/>
        <v>High income</v>
      </c>
      <c r="C621" s="17">
        <v>1682</v>
      </c>
      <c r="D621" s="17" t="str">
        <f t="shared" si="18"/>
        <v>High spender</v>
      </c>
    </row>
    <row r="622" spans="1:4" x14ac:dyDescent="0.25">
      <c r="A622" s="15">
        <v>65104</v>
      </c>
      <c r="B622" s="15" t="str">
        <f t="shared" si="19"/>
        <v>High income</v>
      </c>
      <c r="C622" s="17">
        <v>1003</v>
      </c>
      <c r="D622" s="17" t="str">
        <f t="shared" si="18"/>
        <v>High spender</v>
      </c>
    </row>
    <row r="623" spans="1:4" x14ac:dyDescent="0.25">
      <c r="A623" s="15">
        <v>84835</v>
      </c>
      <c r="B623" s="15" t="str">
        <f t="shared" si="19"/>
        <v>High income</v>
      </c>
      <c r="C623" s="17">
        <v>972</v>
      </c>
      <c r="D623" s="17" t="str">
        <f t="shared" si="18"/>
        <v>High spender</v>
      </c>
    </row>
    <row r="624" spans="1:4" x14ac:dyDescent="0.25">
      <c r="A624" s="15">
        <v>45759</v>
      </c>
      <c r="B624" s="15" t="str">
        <f t="shared" si="19"/>
        <v>Low income</v>
      </c>
      <c r="C624" s="17">
        <v>64</v>
      </c>
      <c r="D624" s="17" t="str">
        <f t="shared" si="18"/>
        <v>Low Spender</v>
      </c>
    </row>
    <row r="625" spans="1:4" x14ac:dyDescent="0.25">
      <c r="A625" s="15">
        <v>79244</v>
      </c>
      <c r="B625" s="15" t="str">
        <f t="shared" si="19"/>
        <v>High income</v>
      </c>
      <c r="C625" s="17">
        <v>971</v>
      </c>
      <c r="D625" s="17" t="str">
        <f t="shared" si="18"/>
        <v>High spender</v>
      </c>
    </row>
    <row r="626" spans="1:4" x14ac:dyDescent="0.25">
      <c r="A626" s="15">
        <v>76773</v>
      </c>
      <c r="B626" s="15" t="str">
        <f t="shared" si="19"/>
        <v>High income</v>
      </c>
      <c r="C626" s="17">
        <v>1140</v>
      </c>
      <c r="D626" s="17" t="str">
        <f t="shared" si="18"/>
        <v>High spender</v>
      </c>
    </row>
    <row r="627" spans="1:4" x14ac:dyDescent="0.25">
      <c r="A627" s="15">
        <v>44267</v>
      </c>
      <c r="B627" s="15" t="str">
        <f t="shared" si="19"/>
        <v>Low income</v>
      </c>
      <c r="C627" s="17">
        <v>261</v>
      </c>
      <c r="D627" s="17" t="str">
        <f t="shared" si="18"/>
        <v>Low Spender</v>
      </c>
    </row>
    <row r="628" spans="1:4" x14ac:dyDescent="0.25">
      <c r="A628" s="15">
        <v>66303</v>
      </c>
      <c r="B628" s="15" t="str">
        <f t="shared" si="19"/>
        <v>High income</v>
      </c>
      <c r="C628" s="17">
        <v>1226</v>
      </c>
      <c r="D628" s="17" t="str">
        <f t="shared" si="18"/>
        <v>High spender</v>
      </c>
    </row>
    <row r="629" spans="1:4" x14ac:dyDescent="0.25">
      <c r="A629" s="15">
        <v>42081</v>
      </c>
      <c r="B629" s="15" t="str">
        <f t="shared" si="19"/>
        <v>Low income</v>
      </c>
      <c r="C629" s="17">
        <v>355</v>
      </c>
      <c r="D629" s="17" t="str">
        <f t="shared" si="18"/>
        <v>Low Spender</v>
      </c>
    </row>
    <row r="630" spans="1:4" x14ac:dyDescent="0.25">
      <c r="A630" s="15">
        <v>101970</v>
      </c>
      <c r="B630" s="15" t="str">
        <f t="shared" si="19"/>
        <v>High income</v>
      </c>
      <c r="C630" s="17">
        <v>967</v>
      </c>
      <c r="D630" s="17" t="str">
        <f t="shared" si="18"/>
        <v>High spender</v>
      </c>
    </row>
    <row r="631" spans="1:4" x14ac:dyDescent="0.25">
      <c r="A631" s="15">
        <v>86580</v>
      </c>
      <c r="B631" s="15" t="str">
        <f t="shared" si="19"/>
        <v>High income</v>
      </c>
      <c r="C631" s="17">
        <v>726</v>
      </c>
      <c r="D631" s="17" t="str">
        <f t="shared" si="18"/>
        <v>High spender</v>
      </c>
    </row>
    <row r="632" spans="1:4" x14ac:dyDescent="0.25">
      <c r="A632" s="15">
        <v>24570</v>
      </c>
      <c r="B632" s="15" t="str">
        <f t="shared" si="19"/>
        <v>Low income</v>
      </c>
      <c r="C632" s="17">
        <v>149</v>
      </c>
      <c r="D632" s="17" t="str">
        <f t="shared" si="18"/>
        <v>Low Spender</v>
      </c>
    </row>
    <row r="633" spans="1:4" x14ac:dyDescent="0.25">
      <c r="A633" s="15">
        <v>102692</v>
      </c>
      <c r="B633" s="15" t="str">
        <f t="shared" si="19"/>
        <v>High income</v>
      </c>
      <c r="C633" s="17">
        <v>964</v>
      </c>
      <c r="D633" s="17" t="str">
        <f t="shared" si="18"/>
        <v>High spender</v>
      </c>
    </row>
    <row r="634" spans="1:4" x14ac:dyDescent="0.25">
      <c r="A634" s="15">
        <v>14188</v>
      </c>
      <c r="B634" s="15" t="str">
        <f t="shared" si="19"/>
        <v>Low income</v>
      </c>
      <c r="C634" s="17">
        <v>48</v>
      </c>
      <c r="D634" s="17" t="str">
        <f t="shared" si="18"/>
        <v>Low Spender</v>
      </c>
    </row>
    <row r="635" spans="1:4" x14ac:dyDescent="0.25">
      <c r="A635" s="15">
        <v>54880</v>
      </c>
      <c r="B635" s="15" t="str">
        <f t="shared" si="19"/>
        <v>High income</v>
      </c>
      <c r="C635" s="17">
        <v>677</v>
      </c>
      <c r="D635" s="17" t="str">
        <f t="shared" si="18"/>
        <v>High spender</v>
      </c>
    </row>
    <row r="636" spans="1:4" x14ac:dyDescent="0.25">
      <c r="A636" s="15">
        <v>81698</v>
      </c>
      <c r="B636" s="15" t="str">
        <f t="shared" si="19"/>
        <v>High income</v>
      </c>
      <c r="C636" s="17">
        <v>961</v>
      </c>
      <c r="D636" s="17" t="str">
        <f t="shared" si="18"/>
        <v>High spender</v>
      </c>
    </row>
    <row r="637" spans="1:4" x14ac:dyDescent="0.25">
      <c r="A637" s="15">
        <v>84953</v>
      </c>
      <c r="B637" s="15" t="str">
        <f t="shared" si="19"/>
        <v>High income</v>
      </c>
      <c r="C637" s="17">
        <v>952</v>
      </c>
      <c r="D637" s="17" t="str">
        <f t="shared" si="18"/>
        <v>High spender</v>
      </c>
    </row>
    <row r="638" spans="1:4" x14ac:dyDescent="0.25">
      <c r="A638" s="15">
        <v>73926</v>
      </c>
      <c r="B638" s="15" t="str">
        <f t="shared" si="19"/>
        <v>High income</v>
      </c>
      <c r="C638" s="17">
        <v>1565</v>
      </c>
      <c r="D638" s="17" t="str">
        <f t="shared" si="18"/>
        <v>High spender</v>
      </c>
    </row>
    <row r="639" spans="1:4" x14ac:dyDescent="0.25">
      <c r="A639" s="15">
        <v>94871</v>
      </c>
      <c r="B639" s="15" t="str">
        <f t="shared" si="19"/>
        <v>High income</v>
      </c>
      <c r="C639" s="17">
        <v>934</v>
      </c>
      <c r="D639" s="17" t="str">
        <f t="shared" si="18"/>
        <v>High spender</v>
      </c>
    </row>
    <row r="640" spans="1:4" x14ac:dyDescent="0.25">
      <c r="A640" s="15">
        <v>56242</v>
      </c>
      <c r="B640" s="15" t="str">
        <f t="shared" si="19"/>
        <v>High income</v>
      </c>
      <c r="C640" s="17">
        <v>883</v>
      </c>
      <c r="D640" s="17" t="str">
        <f t="shared" si="18"/>
        <v>High spender</v>
      </c>
    </row>
    <row r="641" spans="1:4" x14ac:dyDescent="0.25">
      <c r="A641" s="15">
        <v>70379</v>
      </c>
      <c r="B641" s="15" t="str">
        <f t="shared" si="19"/>
        <v>High income</v>
      </c>
      <c r="C641" s="17">
        <v>852</v>
      </c>
      <c r="D641" s="17" t="str">
        <f t="shared" si="18"/>
        <v>High spender</v>
      </c>
    </row>
    <row r="642" spans="1:4" x14ac:dyDescent="0.25">
      <c r="A642" s="15">
        <v>80360</v>
      </c>
      <c r="B642" s="15" t="str">
        <f t="shared" si="19"/>
        <v>High income</v>
      </c>
      <c r="C642" s="17">
        <v>2188</v>
      </c>
      <c r="D642" s="17" t="str">
        <f t="shared" si="18"/>
        <v>High spender</v>
      </c>
    </row>
    <row r="643" spans="1:4" x14ac:dyDescent="0.25">
      <c r="A643" s="15">
        <v>57967</v>
      </c>
      <c r="B643" s="15" t="str">
        <f t="shared" si="19"/>
        <v>High income</v>
      </c>
      <c r="C643" s="17">
        <v>377</v>
      </c>
      <c r="D643" s="17" t="str">
        <f t="shared" ref="D643:D706" si="20">IF(C643&lt;=AVERAGE(C:C),"Low Spender","High spender")</f>
        <v>Low Spender</v>
      </c>
    </row>
    <row r="644" spans="1:4" x14ac:dyDescent="0.25">
      <c r="A644" s="15">
        <v>56937</v>
      </c>
      <c r="B644" s="15" t="str">
        <f t="shared" ref="B644:B707" si="21">IF(A644&lt;=AVERAGE(A:A),"Low income", "High income")</f>
        <v>High income</v>
      </c>
      <c r="C644" s="17">
        <v>898</v>
      </c>
      <c r="D644" s="17" t="str">
        <f t="shared" si="20"/>
        <v>High spender</v>
      </c>
    </row>
    <row r="645" spans="1:4" x14ac:dyDescent="0.25">
      <c r="A645" s="15">
        <v>68117</v>
      </c>
      <c r="B645" s="15" t="str">
        <f t="shared" si="21"/>
        <v>High income</v>
      </c>
      <c r="C645" s="17">
        <v>894</v>
      </c>
      <c r="D645" s="17" t="str">
        <f t="shared" si="20"/>
        <v>High spender</v>
      </c>
    </row>
    <row r="646" spans="1:4" x14ac:dyDescent="0.25">
      <c r="A646" s="15">
        <v>31907</v>
      </c>
      <c r="B646" s="15" t="str">
        <f t="shared" si="21"/>
        <v>Low income</v>
      </c>
      <c r="C646" s="17">
        <v>375</v>
      </c>
      <c r="D646" s="17" t="str">
        <f t="shared" si="20"/>
        <v>Low Spender</v>
      </c>
    </row>
    <row r="647" spans="1:4" x14ac:dyDescent="0.25">
      <c r="A647" s="15">
        <v>49505</v>
      </c>
      <c r="B647" s="15" t="str">
        <f t="shared" si="21"/>
        <v>Low income</v>
      </c>
      <c r="C647" s="17">
        <v>723</v>
      </c>
      <c r="D647" s="17" t="str">
        <f t="shared" si="20"/>
        <v>High spender</v>
      </c>
    </row>
    <row r="648" spans="1:4" x14ac:dyDescent="0.25">
      <c r="A648" s="15">
        <v>34941</v>
      </c>
      <c r="B648" s="15" t="str">
        <f t="shared" si="21"/>
        <v>Low income</v>
      </c>
      <c r="C648" s="17">
        <v>73</v>
      </c>
      <c r="D648" s="17" t="str">
        <f t="shared" si="20"/>
        <v>Low Spender</v>
      </c>
    </row>
    <row r="649" spans="1:4" x14ac:dyDescent="0.25">
      <c r="A649" s="15">
        <v>41452</v>
      </c>
      <c r="B649" s="15" t="str">
        <f t="shared" si="21"/>
        <v>Low income</v>
      </c>
      <c r="C649" s="17">
        <v>16</v>
      </c>
      <c r="D649" s="17" t="str">
        <f t="shared" si="20"/>
        <v>Low Spender</v>
      </c>
    </row>
    <row r="650" spans="1:4" x14ac:dyDescent="0.25">
      <c r="A650" s="15">
        <v>35388</v>
      </c>
      <c r="B650" s="15" t="str">
        <f t="shared" si="21"/>
        <v>Low income</v>
      </c>
      <c r="C650" s="17">
        <v>24</v>
      </c>
      <c r="D650" s="17" t="str">
        <f t="shared" si="20"/>
        <v>Low Spender</v>
      </c>
    </row>
    <row r="651" spans="1:4" x14ac:dyDescent="0.25">
      <c r="A651" s="15">
        <v>66476</v>
      </c>
      <c r="B651" s="15" t="str">
        <f t="shared" si="21"/>
        <v>High income</v>
      </c>
      <c r="C651" s="17">
        <v>611</v>
      </c>
      <c r="D651" s="17" t="str">
        <f t="shared" si="20"/>
        <v>High spender</v>
      </c>
    </row>
    <row r="652" spans="1:4" x14ac:dyDescent="0.25">
      <c r="A652" s="15">
        <v>30168</v>
      </c>
      <c r="B652" s="15" t="str">
        <f t="shared" si="21"/>
        <v>Low income</v>
      </c>
      <c r="C652" s="17">
        <v>252</v>
      </c>
      <c r="D652" s="17" t="str">
        <f t="shared" si="20"/>
        <v>Low Spender</v>
      </c>
    </row>
    <row r="653" spans="1:4" x14ac:dyDescent="0.25">
      <c r="A653" s="15">
        <v>44325</v>
      </c>
      <c r="B653" s="15" t="str">
        <f t="shared" si="21"/>
        <v>Low income</v>
      </c>
      <c r="C653" s="17">
        <v>537</v>
      </c>
      <c r="D653" s="17" t="str">
        <f t="shared" si="20"/>
        <v>Low Spender</v>
      </c>
    </row>
    <row r="654" spans="1:4" x14ac:dyDescent="0.25">
      <c r="A654" s="15">
        <v>74881</v>
      </c>
      <c r="B654" s="15" t="str">
        <f t="shared" si="21"/>
        <v>High income</v>
      </c>
      <c r="C654" s="17">
        <v>910</v>
      </c>
      <c r="D654" s="17" t="str">
        <f t="shared" si="20"/>
        <v>High spender</v>
      </c>
    </row>
    <row r="655" spans="1:4" x14ac:dyDescent="0.25">
      <c r="A655" s="15">
        <v>24206</v>
      </c>
      <c r="B655" s="15" t="str">
        <f t="shared" si="21"/>
        <v>Low income</v>
      </c>
      <c r="C655" s="17">
        <v>22</v>
      </c>
      <c r="D655" s="17" t="str">
        <f t="shared" si="20"/>
        <v>Low Spender</v>
      </c>
    </row>
    <row r="656" spans="1:4" x14ac:dyDescent="0.25">
      <c r="A656" s="15">
        <v>32871</v>
      </c>
      <c r="B656" s="15" t="str">
        <f t="shared" si="21"/>
        <v>Low income</v>
      </c>
      <c r="C656" s="17">
        <v>38</v>
      </c>
      <c r="D656" s="17" t="str">
        <f t="shared" si="20"/>
        <v>Low Spender</v>
      </c>
    </row>
    <row r="657" spans="1:4" x14ac:dyDescent="0.25">
      <c r="A657" s="15">
        <v>78825</v>
      </c>
      <c r="B657" s="15" t="str">
        <f t="shared" si="21"/>
        <v>High income</v>
      </c>
      <c r="C657" s="17">
        <v>877</v>
      </c>
      <c r="D657" s="17" t="str">
        <f t="shared" si="20"/>
        <v>High spender</v>
      </c>
    </row>
    <row r="658" spans="1:4" x14ac:dyDescent="0.25">
      <c r="A658" s="15">
        <v>61331</v>
      </c>
      <c r="B658" s="15" t="str">
        <f t="shared" si="21"/>
        <v>High income</v>
      </c>
      <c r="C658" s="17">
        <v>591</v>
      </c>
      <c r="D658" s="17" t="str">
        <f t="shared" si="20"/>
        <v>High spender</v>
      </c>
    </row>
    <row r="659" spans="1:4" x14ac:dyDescent="0.25">
      <c r="A659" s="15">
        <v>69867</v>
      </c>
      <c r="B659" s="15" t="str">
        <f t="shared" si="21"/>
        <v>High income</v>
      </c>
      <c r="C659" s="17">
        <v>871</v>
      </c>
      <c r="D659" s="17" t="str">
        <f t="shared" si="20"/>
        <v>High spender</v>
      </c>
    </row>
    <row r="660" spans="1:4" x14ac:dyDescent="0.25">
      <c r="A660" s="15">
        <v>48948</v>
      </c>
      <c r="B660" s="15" t="str">
        <f t="shared" si="21"/>
        <v>Low income</v>
      </c>
      <c r="C660" s="17">
        <v>860</v>
      </c>
      <c r="D660" s="17" t="str">
        <f t="shared" si="20"/>
        <v>High spender</v>
      </c>
    </row>
    <row r="661" spans="1:4" x14ac:dyDescent="0.25">
      <c r="A661" s="15">
        <v>13533</v>
      </c>
      <c r="B661" s="15" t="str">
        <f t="shared" si="21"/>
        <v>Low income</v>
      </c>
      <c r="C661" s="17">
        <v>31</v>
      </c>
      <c r="D661" s="17" t="str">
        <f t="shared" si="20"/>
        <v>Low Spender</v>
      </c>
    </row>
    <row r="662" spans="1:4" x14ac:dyDescent="0.25">
      <c r="A662" s="15">
        <v>79205</v>
      </c>
      <c r="B662" s="15" t="str">
        <f t="shared" si="21"/>
        <v>High income</v>
      </c>
      <c r="C662" s="17">
        <v>851</v>
      </c>
      <c r="D662" s="17" t="str">
        <f t="shared" si="20"/>
        <v>High spender</v>
      </c>
    </row>
    <row r="663" spans="1:4" x14ac:dyDescent="0.25">
      <c r="A663" s="15">
        <v>30507</v>
      </c>
      <c r="B663" s="15" t="str">
        <f t="shared" si="21"/>
        <v>Low income</v>
      </c>
      <c r="C663" s="17">
        <v>233</v>
      </c>
      <c r="D663" s="17" t="str">
        <f t="shared" si="20"/>
        <v>Low Spender</v>
      </c>
    </row>
    <row r="664" spans="1:4" x14ac:dyDescent="0.25">
      <c r="A664" s="15">
        <v>26150</v>
      </c>
      <c r="B664" s="15" t="str">
        <f t="shared" si="21"/>
        <v>Low income</v>
      </c>
      <c r="C664" s="17">
        <v>27</v>
      </c>
      <c r="D664" s="17" t="str">
        <f t="shared" si="20"/>
        <v>Low Spender</v>
      </c>
    </row>
    <row r="665" spans="1:4" x14ac:dyDescent="0.25">
      <c r="A665" s="15">
        <v>57304</v>
      </c>
      <c r="B665" s="15" t="str">
        <f t="shared" si="21"/>
        <v>High income</v>
      </c>
      <c r="C665" s="17">
        <v>920</v>
      </c>
      <c r="D665" s="17" t="str">
        <f t="shared" si="20"/>
        <v>High spender</v>
      </c>
    </row>
    <row r="666" spans="1:4" x14ac:dyDescent="0.25">
      <c r="A666" s="15">
        <v>20559</v>
      </c>
      <c r="B666" s="15" t="str">
        <f t="shared" si="21"/>
        <v>Low income</v>
      </c>
      <c r="C666" s="17">
        <v>46</v>
      </c>
      <c r="D666" s="17" t="str">
        <f t="shared" si="20"/>
        <v>Low Spender</v>
      </c>
    </row>
    <row r="667" spans="1:4" x14ac:dyDescent="0.25">
      <c r="A667" s="15">
        <v>29672</v>
      </c>
      <c r="B667" s="15" t="str">
        <f t="shared" si="21"/>
        <v>Low income</v>
      </c>
      <c r="C667" s="17">
        <v>17</v>
      </c>
      <c r="D667" s="17" t="str">
        <f t="shared" si="20"/>
        <v>Low Spender</v>
      </c>
    </row>
    <row r="668" spans="1:4" x14ac:dyDescent="0.25">
      <c r="A668" s="15">
        <v>48240</v>
      </c>
      <c r="B668" s="15" t="str">
        <f t="shared" si="21"/>
        <v>Low income</v>
      </c>
      <c r="C668" s="17">
        <v>841</v>
      </c>
      <c r="D668" s="17" t="str">
        <f t="shared" si="20"/>
        <v>High spender</v>
      </c>
    </row>
    <row r="669" spans="1:4" x14ac:dyDescent="0.25">
      <c r="A669" s="15">
        <v>74918</v>
      </c>
      <c r="B669" s="15" t="str">
        <f t="shared" si="21"/>
        <v>High income</v>
      </c>
      <c r="C669" s="17">
        <v>1988</v>
      </c>
      <c r="D669" s="17" t="str">
        <f t="shared" si="20"/>
        <v>High spender</v>
      </c>
    </row>
    <row r="670" spans="1:4" x14ac:dyDescent="0.25">
      <c r="A670" s="15">
        <v>38179</v>
      </c>
      <c r="B670" s="15" t="str">
        <f t="shared" si="21"/>
        <v>Low income</v>
      </c>
      <c r="C670" s="17">
        <v>70</v>
      </c>
      <c r="D670" s="17" t="str">
        <f t="shared" si="20"/>
        <v>Low Spender</v>
      </c>
    </row>
    <row r="671" spans="1:4" x14ac:dyDescent="0.25">
      <c r="A671" s="15">
        <v>33986</v>
      </c>
      <c r="B671" s="15" t="str">
        <f t="shared" si="21"/>
        <v>Low income</v>
      </c>
      <c r="C671" s="17">
        <v>39</v>
      </c>
      <c r="D671" s="17" t="str">
        <f t="shared" si="20"/>
        <v>Low Spender</v>
      </c>
    </row>
    <row r="672" spans="1:4" x14ac:dyDescent="0.25">
      <c r="A672" s="15">
        <v>40662</v>
      </c>
      <c r="B672" s="15" t="str">
        <f t="shared" si="21"/>
        <v>Low income</v>
      </c>
      <c r="C672" s="17">
        <v>69</v>
      </c>
      <c r="D672" s="17" t="str">
        <f t="shared" si="20"/>
        <v>Low Spender</v>
      </c>
    </row>
    <row r="673" spans="1:4" x14ac:dyDescent="0.25">
      <c r="A673" s="15">
        <v>44911</v>
      </c>
      <c r="B673" s="15" t="str">
        <f t="shared" si="21"/>
        <v>Low income</v>
      </c>
      <c r="C673" s="17">
        <v>184</v>
      </c>
      <c r="D673" s="17" t="str">
        <f t="shared" si="20"/>
        <v>Low Spender</v>
      </c>
    </row>
    <row r="674" spans="1:4" x14ac:dyDescent="0.25">
      <c r="A674" s="15">
        <v>31615</v>
      </c>
      <c r="B674" s="15" t="str">
        <f t="shared" si="21"/>
        <v>Low income</v>
      </c>
      <c r="C674" s="17">
        <v>42</v>
      </c>
      <c r="D674" s="17" t="str">
        <f t="shared" si="20"/>
        <v>Low Spender</v>
      </c>
    </row>
    <row r="675" spans="1:4" x14ac:dyDescent="0.25">
      <c r="A675" s="15">
        <v>11012</v>
      </c>
      <c r="B675" s="15" t="str">
        <f t="shared" si="21"/>
        <v>Low income</v>
      </c>
      <c r="C675" s="17">
        <v>61</v>
      </c>
      <c r="D675" s="17" t="str">
        <f t="shared" si="20"/>
        <v>Low Spender</v>
      </c>
    </row>
    <row r="676" spans="1:4" x14ac:dyDescent="0.25">
      <c r="A676" s="15">
        <v>65031</v>
      </c>
      <c r="B676" s="15" t="str">
        <f t="shared" si="21"/>
        <v>High income</v>
      </c>
      <c r="C676" s="17">
        <v>777</v>
      </c>
      <c r="D676" s="17" t="str">
        <f t="shared" si="20"/>
        <v>High spender</v>
      </c>
    </row>
    <row r="677" spans="1:4" x14ac:dyDescent="0.25">
      <c r="A677" s="15">
        <v>62981</v>
      </c>
      <c r="B677" s="15" t="str">
        <f t="shared" si="21"/>
        <v>High income</v>
      </c>
      <c r="C677" s="17">
        <v>1482</v>
      </c>
      <c r="D677" s="17" t="str">
        <f t="shared" si="20"/>
        <v>High spender</v>
      </c>
    </row>
    <row r="678" spans="1:4" x14ac:dyDescent="0.25">
      <c r="A678" s="15">
        <v>69627</v>
      </c>
      <c r="B678" s="15" t="str">
        <f t="shared" si="21"/>
        <v>High income</v>
      </c>
      <c r="C678" s="17">
        <v>808</v>
      </c>
      <c r="D678" s="17" t="str">
        <f t="shared" si="20"/>
        <v>High spender</v>
      </c>
    </row>
    <row r="679" spans="1:4" x14ac:dyDescent="0.25">
      <c r="A679" s="15">
        <v>41003</v>
      </c>
      <c r="B679" s="15" t="str">
        <f t="shared" si="21"/>
        <v>Low income</v>
      </c>
      <c r="C679" s="17">
        <v>513</v>
      </c>
      <c r="D679" s="17" t="str">
        <f t="shared" si="20"/>
        <v>Low Spender</v>
      </c>
    </row>
    <row r="680" spans="1:4" x14ac:dyDescent="0.25">
      <c r="A680" s="15">
        <v>16014</v>
      </c>
      <c r="B680" s="15" t="str">
        <f t="shared" si="21"/>
        <v>Low income</v>
      </c>
      <c r="C680" s="17">
        <v>31</v>
      </c>
      <c r="D680" s="17" t="str">
        <f t="shared" si="20"/>
        <v>Low Spender</v>
      </c>
    </row>
    <row r="681" spans="1:4" x14ac:dyDescent="0.25">
      <c r="A681" s="15">
        <v>40689</v>
      </c>
      <c r="B681" s="15" t="str">
        <f t="shared" si="21"/>
        <v>Low income</v>
      </c>
      <c r="C681" s="17">
        <v>345</v>
      </c>
      <c r="D681" s="17" t="str">
        <f t="shared" si="20"/>
        <v>Low Spender</v>
      </c>
    </row>
    <row r="682" spans="1:4" x14ac:dyDescent="0.25">
      <c r="A682" s="15">
        <v>54162</v>
      </c>
      <c r="B682" s="15" t="str">
        <f t="shared" si="21"/>
        <v>High income</v>
      </c>
      <c r="C682" s="17">
        <v>32</v>
      </c>
      <c r="D682" s="17" t="str">
        <f t="shared" si="20"/>
        <v>Low Spender</v>
      </c>
    </row>
    <row r="683" spans="1:4" x14ac:dyDescent="0.25">
      <c r="A683" s="15">
        <v>17487</v>
      </c>
      <c r="B683" s="15" t="str">
        <f t="shared" si="21"/>
        <v>Low income</v>
      </c>
      <c r="C683" s="17">
        <v>12</v>
      </c>
      <c r="D683" s="17" t="str">
        <f t="shared" si="20"/>
        <v>Low Spender</v>
      </c>
    </row>
    <row r="684" spans="1:4" x14ac:dyDescent="0.25">
      <c r="A684" s="15">
        <v>49912</v>
      </c>
      <c r="B684" s="15" t="str">
        <f t="shared" si="21"/>
        <v>Low income</v>
      </c>
      <c r="C684" s="17">
        <v>832</v>
      </c>
      <c r="D684" s="17" t="str">
        <f t="shared" si="20"/>
        <v>High spender</v>
      </c>
    </row>
    <row r="685" spans="1:4" x14ac:dyDescent="0.25">
      <c r="A685" s="15">
        <v>41883</v>
      </c>
      <c r="B685" s="15" t="str">
        <f t="shared" si="21"/>
        <v>Low income</v>
      </c>
      <c r="C685" s="17">
        <v>196</v>
      </c>
      <c r="D685" s="17" t="str">
        <f t="shared" si="20"/>
        <v>Low Spender</v>
      </c>
    </row>
    <row r="686" spans="1:4" x14ac:dyDescent="0.25">
      <c r="A686" s="15">
        <v>74068</v>
      </c>
      <c r="B686" s="15" t="str">
        <f t="shared" si="21"/>
        <v>High income</v>
      </c>
      <c r="C686" s="17">
        <v>1566</v>
      </c>
      <c r="D686" s="17" t="str">
        <f t="shared" si="20"/>
        <v>High spender</v>
      </c>
    </row>
    <row r="687" spans="1:4" x14ac:dyDescent="0.25">
      <c r="A687" s="15">
        <v>57183</v>
      </c>
      <c r="B687" s="15" t="str">
        <f t="shared" si="21"/>
        <v>High income</v>
      </c>
      <c r="C687" s="17">
        <v>540</v>
      </c>
      <c r="D687" s="17" t="str">
        <f t="shared" si="20"/>
        <v>Low Spender</v>
      </c>
    </row>
    <row r="688" spans="1:4" x14ac:dyDescent="0.25">
      <c r="A688" s="15">
        <v>35701</v>
      </c>
      <c r="B688" s="15" t="str">
        <f t="shared" si="21"/>
        <v>Low income</v>
      </c>
      <c r="C688" s="17">
        <v>41</v>
      </c>
      <c r="D688" s="17" t="str">
        <f t="shared" si="20"/>
        <v>Low Spender</v>
      </c>
    </row>
    <row r="689" spans="1:4" x14ac:dyDescent="0.25">
      <c r="A689" s="15">
        <v>23478</v>
      </c>
      <c r="B689" s="15" t="str">
        <f t="shared" si="21"/>
        <v>Low income</v>
      </c>
      <c r="C689" s="17">
        <v>90</v>
      </c>
      <c r="D689" s="17" t="str">
        <f t="shared" si="20"/>
        <v>Low Spender</v>
      </c>
    </row>
    <row r="690" spans="1:4" x14ac:dyDescent="0.25">
      <c r="A690" s="15">
        <v>24367</v>
      </c>
      <c r="B690" s="15" t="str">
        <f t="shared" si="21"/>
        <v>Low income</v>
      </c>
      <c r="C690" s="17">
        <v>19</v>
      </c>
      <c r="D690" s="17" t="str">
        <f t="shared" si="20"/>
        <v>Low Spender</v>
      </c>
    </row>
    <row r="691" spans="1:4" x14ac:dyDescent="0.25">
      <c r="A691" s="15">
        <v>60597</v>
      </c>
      <c r="B691" s="15" t="str">
        <f t="shared" si="21"/>
        <v>High income</v>
      </c>
      <c r="C691" s="17">
        <v>827</v>
      </c>
      <c r="D691" s="17" t="str">
        <f t="shared" si="20"/>
        <v>High spender</v>
      </c>
    </row>
    <row r="692" spans="1:4" x14ac:dyDescent="0.25">
      <c r="A692" s="15">
        <v>28427</v>
      </c>
      <c r="B692" s="15" t="str">
        <f t="shared" si="21"/>
        <v>Low income</v>
      </c>
      <c r="C692" s="17">
        <v>46</v>
      </c>
      <c r="D692" s="17" t="str">
        <f t="shared" si="20"/>
        <v>Low Spender</v>
      </c>
    </row>
    <row r="693" spans="1:4" x14ac:dyDescent="0.25">
      <c r="A693" s="15">
        <v>59666</v>
      </c>
      <c r="B693" s="15" t="str">
        <f t="shared" si="21"/>
        <v>High income</v>
      </c>
      <c r="C693" s="17">
        <v>894</v>
      </c>
      <c r="D693" s="17" t="str">
        <f t="shared" si="20"/>
        <v>High spender</v>
      </c>
    </row>
    <row r="694" spans="1:4" x14ac:dyDescent="0.25">
      <c r="A694" s="15">
        <v>47743</v>
      </c>
      <c r="B694" s="15" t="str">
        <f t="shared" si="21"/>
        <v>Low income</v>
      </c>
      <c r="C694" s="17">
        <v>255</v>
      </c>
      <c r="D694" s="17" t="str">
        <f t="shared" si="20"/>
        <v>Low Spender</v>
      </c>
    </row>
    <row r="695" spans="1:4" x14ac:dyDescent="0.25">
      <c r="A695" s="15">
        <v>8820</v>
      </c>
      <c r="B695" s="15" t="str">
        <f t="shared" si="21"/>
        <v>Low income</v>
      </c>
      <c r="C695" s="17">
        <v>31</v>
      </c>
      <c r="D695" s="17" t="str">
        <f t="shared" si="20"/>
        <v>Low Spender</v>
      </c>
    </row>
    <row r="696" spans="1:4" x14ac:dyDescent="0.25">
      <c r="A696" s="15">
        <v>62745</v>
      </c>
      <c r="B696" s="15" t="str">
        <f t="shared" si="21"/>
        <v>High income</v>
      </c>
      <c r="C696" s="17">
        <v>1085</v>
      </c>
      <c r="D696" s="17" t="str">
        <f t="shared" si="20"/>
        <v>High spender</v>
      </c>
    </row>
    <row r="697" spans="1:4" x14ac:dyDescent="0.25">
      <c r="A697" s="15">
        <v>31395</v>
      </c>
      <c r="B697" s="15" t="str">
        <f t="shared" si="21"/>
        <v>Low income</v>
      </c>
      <c r="C697" s="17">
        <v>57</v>
      </c>
      <c r="D697" s="17" t="str">
        <f t="shared" si="20"/>
        <v>Low Spender</v>
      </c>
    </row>
    <row r="698" spans="1:4" x14ac:dyDescent="0.25">
      <c r="A698" s="15">
        <v>64108</v>
      </c>
      <c r="B698" s="15" t="str">
        <f t="shared" si="21"/>
        <v>High income</v>
      </c>
      <c r="C698" s="17">
        <v>1078</v>
      </c>
      <c r="D698" s="17" t="str">
        <f t="shared" si="20"/>
        <v>High spender</v>
      </c>
    </row>
    <row r="699" spans="1:4" x14ac:dyDescent="0.25">
      <c r="A699" s="15">
        <v>58917</v>
      </c>
      <c r="B699" s="15" t="str">
        <f t="shared" si="21"/>
        <v>High income</v>
      </c>
      <c r="C699" s="17">
        <v>254</v>
      </c>
      <c r="D699" s="17" t="str">
        <f t="shared" si="20"/>
        <v>Low Spender</v>
      </c>
    </row>
    <row r="700" spans="1:4" x14ac:dyDescent="0.25">
      <c r="A700" s="15">
        <v>19740</v>
      </c>
      <c r="B700" s="15" t="str">
        <f t="shared" si="21"/>
        <v>Low income</v>
      </c>
      <c r="C700" s="17">
        <v>35</v>
      </c>
      <c r="D700" s="17" t="str">
        <f t="shared" si="20"/>
        <v>Low Spender</v>
      </c>
    </row>
    <row r="701" spans="1:4" x14ac:dyDescent="0.25">
      <c r="A701" s="15">
        <v>63777</v>
      </c>
      <c r="B701" s="15" t="str">
        <f t="shared" si="21"/>
        <v>High income</v>
      </c>
      <c r="C701" s="17">
        <v>600</v>
      </c>
      <c r="D701" s="17" t="str">
        <f t="shared" si="20"/>
        <v>High spender</v>
      </c>
    </row>
    <row r="702" spans="1:4" x14ac:dyDescent="0.25">
      <c r="A702" s="15">
        <v>27573</v>
      </c>
      <c r="B702" s="15" t="str">
        <f t="shared" si="21"/>
        <v>Low income</v>
      </c>
      <c r="C702" s="17">
        <v>229</v>
      </c>
      <c r="D702" s="17" t="str">
        <f t="shared" si="20"/>
        <v>Low Spender</v>
      </c>
    </row>
    <row r="703" spans="1:4" x14ac:dyDescent="0.25">
      <c r="A703" s="15">
        <v>42011</v>
      </c>
      <c r="B703" s="15" t="str">
        <f t="shared" si="21"/>
        <v>Low income</v>
      </c>
      <c r="C703" s="17">
        <v>150</v>
      </c>
      <c r="D703" s="17" t="str">
        <f t="shared" si="20"/>
        <v>Low Spender</v>
      </c>
    </row>
    <row r="704" spans="1:4" x14ac:dyDescent="0.25">
      <c r="A704" s="15">
        <v>46984</v>
      </c>
      <c r="B704" s="15" t="str">
        <f t="shared" si="21"/>
        <v>Low income</v>
      </c>
      <c r="C704" s="17">
        <v>33</v>
      </c>
      <c r="D704" s="17" t="str">
        <f t="shared" si="20"/>
        <v>Low Spender</v>
      </c>
    </row>
    <row r="705" spans="1:4" x14ac:dyDescent="0.25">
      <c r="A705" s="15">
        <v>43456</v>
      </c>
      <c r="B705" s="15" t="str">
        <f t="shared" si="21"/>
        <v>Low income</v>
      </c>
      <c r="C705" s="17">
        <v>386</v>
      </c>
      <c r="D705" s="17" t="str">
        <f t="shared" si="20"/>
        <v>Low Spender</v>
      </c>
    </row>
    <row r="706" spans="1:4" x14ac:dyDescent="0.25">
      <c r="A706" s="15">
        <v>67131</v>
      </c>
      <c r="B706" s="15" t="str">
        <f t="shared" si="21"/>
        <v>High income</v>
      </c>
      <c r="C706" s="17">
        <v>914</v>
      </c>
      <c r="D706" s="17" t="str">
        <f t="shared" si="20"/>
        <v>High spender</v>
      </c>
    </row>
    <row r="707" spans="1:4" x14ac:dyDescent="0.25">
      <c r="A707" s="15">
        <v>61456</v>
      </c>
      <c r="B707" s="15" t="str">
        <f t="shared" si="21"/>
        <v>High income</v>
      </c>
      <c r="C707" s="17">
        <v>1299</v>
      </c>
      <c r="D707" s="17" t="str">
        <f t="shared" ref="D707:D770" si="22">IF(C707&lt;=AVERAGE(C:C),"Low Spender","High spender")</f>
        <v>High spender</v>
      </c>
    </row>
    <row r="708" spans="1:4" x14ac:dyDescent="0.25">
      <c r="A708" s="15">
        <v>60714</v>
      </c>
      <c r="B708" s="15" t="str">
        <f t="shared" ref="B708:B771" si="23">IF(A708&lt;=AVERAGE(A:A),"Low income", "High income")</f>
        <v>High income</v>
      </c>
      <c r="C708" s="17">
        <v>795</v>
      </c>
      <c r="D708" s="17" t="str">
        <f t="shared" si="22"/>
        <v>High spender</v>
      </c>
    </row>
    <row r="709" spans="1:4" x14ac:dyDescent="0.25">
      <c r="A709" s="15">
        <v>54356</v>
      </c>
      <c r="B709" s="15" t="str">
        <f t="shared" si="23"/>
        <v>High income</v>
      </c>
      <c r="C709" s="17">
        <v>775</v>
      </c>
      <c r="D709" s="17" t="str">
        <f t="shared" si="22"/>
        <v>High spender</v>
      </c>
    </row>
    <row r="710" spans="1:4" x14ac:dyDescent="0.25">
      <c r="A710" s="15">
        <v>75283</v>
      </c>
      <c r="B710" s="15" t="str">
        <f t="shared" si="23"/>
        <v>High income</v>
      </c>
      <c r="C710" s="17">
        <v>953</v>
      </c>
      <c r="D710" s="17" t="str">
        <f t="shared" si="22"/>
        <v>High spender</v>
      </c>
    </row>
    <row r="711" spans="1:4" x14ac:dyDescent="0.25">
      <c r="A711" s="15">
        <v>76995</v>
      </c>
      <c r="B711" s="15" t="str">
        <f t="shared" si="23"/>
        <v>High income</v>
      </c>
      <c r="C711" s="17">
        <v>1606</v>
      </c>
      <c r="D711" s="17" t="str">
        <f t="shared" si="22"/>
        <v>High spender</v>
      </c>
    </row>
    <row r="712" spans="1:4" x14ac:dyDescent="0.25">
      <c r="A712" s="15">
        <v>80950</v>
      </c>
      <c r="B712" s="15" t="str">
        <f t="shared" si="23"/>
        <v>High income</v>
      </c>
      <c r="C712" s="17">
        <v>1150</v>
      </c>
      <c r="D712" s="17" t="str">
        <f t="shared" si="22"/>
        <v>High spender</v>
      </c>
    </row>
    <row r="713" spans="1:4" x14ac:dyDescent="0.25">
      <c r="A713" s="15">
        <v>60152</v>
      </c>
      <c r="B713" s="15" t="str">
        <f t="shared" si="23"/>
        <v>High income</v>
      </c>
      <c r="C713" s="17">
        <v>852</v>
      </c>
      <c r="D713" s="17" t="str">
        <f t="shared" si="22"/>
        <v>High spender</v>
      </c>
    </row>
    <row r="714" spans="1:4" x14ac:dyDescent="0.25">
      <c r="A714" s="15">
        <v>39791</v>
      </c>
      <c r="B714" s="15" t="str">
        <f t="shared" si="23"/>
        <v>Low income</v>
      </c>
      <c r="C714" s="17">
        <v>153</v>
      </c>
      <c r="D714" s="17" t="str">
        <f t="shared" si="22"/>
        <v>Low Spender</v>
      </c>
    </row>
    <row r="715" spans="1:4" x14ac:dyDescent="0.25">
      <c r="A715" s="15">
        <v>38680</v>
      </c>
      <c r="B715" s="15" t="str">
        <f t="shared" si="23"/>
        <v>Low income</v>
      </c>
      <c r="C715" s="17">
        <v>67</v>
      </c>
      <c r="D715" s="17" t="str">
        <f t="shared" si="22"/>
        <v>Low Spender</v>
      </c>
    </row>
    <row r="716" spans="1:4" x14ac:dyDescent="0.25">
      <c r="A716" s="15">
        <v>67432</v>
      </c>
      <c r="B716" s="15" t="str">
        <f t="shared" si="23"/>
        <v>High income</v>
      </c>
      <c r="C716" s="17">
        <v>1165</v>
      </c>
      <c r="D716" s="17" t="str">
        <f t="shared" si="22"/>
        <v>High spender</v>
      </c>
    </row>
    <row r="717" spans="1:4" x14ac:dyDescent="0.25">
      <c r="A717" s="15">
        <v>71391</v>
      </c>
      <c r="B717" s="15" t="str">
        <f t="shared" si="23"/>
        <v>High income</v>
      </c>
      <c r="C717" s="17">
        <v>902</v>
      </c>
      <c r="D717" s="17" t="str">
        <f t="shared" si="22"/>
        <v>High spender</v>
      </c>
    </row>
    <row r="718" spans="1:4" x14ac:dyDescent="0.25">
      <c r="A718" s="15">
        <v>37284</v>
      </c>
      <c r="B718" s="15" t="str">
        <f t="shared" si="23"/>
        <v>Low income</v>
      </c>
      <c r="C718" s="17">
        <v>17</v>
      </c>
      <c r="D718" s="17" t="str">
        <f t="shared" si="22"/>
        <v>Low Spender</v>
      </c>
    </row>
    <row r="719" spans="1:4" x14ac:dyDescent="0.25">
      <c r="A719" s="15">
        <v>38201</v>
      </c>
      <c r="B719" s="15" t="str">
        <f t="shared" si="23"/>
        <v>Low income</v>
      </c>
      <c r="C719" s="17">
        <v>256</v>
      </c>
      <c r="D719" s="17" t="str">
        <f t="shared" si="22"/>
        <v>Low Spender</v>
      </c>
    </row>
    <row r="720" spans="1:4" x14ac:dyDescent="0.25">
      <c r="A720" s="15">
        <v>55424</v>
      </c>
      <c r="B720" s="15" t="str">
        <f t="shared" si="23"/>
        <v>High income</v>
      </c>
      <c r="C720" s="17">
        <v>770</v>
      </c>
      <c r="D720" s="17" t="str">
        <f t="shared" si="22"/>
        <v>High spender</v>
      </c>
    </row>
    <row r="721" spans="1:4" x14ac:dyDescent="0.25">
      <c r="A721" s="15">
        <v>66465</v>
      </c>
      <c r="B721" s="15" t="str">
        <f t="shared" si="23"/>
        <v>High income</v>
      </c>
      <c r="C721" s="17">
        <v>1471</v>
      </c>
      <c r="D721" s="17" t="str">
        <f t="shared" si="22"/>
        <v>High spender</v>
      </c>
    </row>
    <row r="722" spans="1:4" x14ac:dyDescent="0.25">
      <c r="A722" s="15">
        <v>76542</v>
      </c>
      <c r="B722" s="15" t="str">
        <f t="shared" si="23"/>
        <v>High income</v>
      </c>
      <c r="C722" s="17">
        <v>1469</v>
      </c>
      <c r="D722" s="17" t="str">
        <f t="shared" si="22"/>
        <v>High spender</v>
      </c>
    </row>
    <row r="723" spans="1:4" x14ac:dyDescent="0.25">
      <c r="A723" s="15">
        <v>51250</v>
      </c>
      <c r="B723" s="15" t="str">
        <f t="shared" si="23"/>
        <v>Low income</v>
      </c>
      <c r="C723" s="17">
        <v>670</v>
      </c>
      <c r="D723" s="17" t="str">
        <f t="shared" si="22"/>
        <v>High spender</v>
      </c>
    </row>
    <row r="724" spans="1:4" x14ac:dyDescent="0.25">
      <c r="A724" s="15">
        <v>46097</v>
      </c>
      <c r="B724" s="15" t="str">
        <f t="shared" si="23"/>
        <v>Low income</v>
      </c>
      <c r="C724" s="17">
        <v>233</v>
      </c>
      <c r="D724" s="17" t="str">
        <f t="shared" si="22"/>
        <v>Low Spender</v>
      </c>
    </row>
    <row r="725" spans="1:4" x14ac:dyDescent="0.25">
      <c r="A725" s="15">
        <v>58710</v>
      </c>
      <c r="B725" s="15" t="str">
        <f t="shared" si="23"/>
        <v>High income</v>
      </c>
      <c r="C725" s="17">
        <v>1011</v>
      </c>
      <c r="D725" s="17" t="str">
        <f t="shared" si="22"/>
        <v>High spender</v>
      </c>
    </row>
    <row r="726" spans="1:4" x14ac:dyDescent="0.25">
      <c r="A726" s="15">
        <v>67605</v>
      </c>
      <c r="B726" s="15" t="str">
        <f t="shared" si="23"/>
        <v>High income</v>
      </c>
      <c r="C726" s="17">
        <v>884</v>
      </c>
      <c r="D726" s="17" t="str">
        <f t="shared" si="22"/>
        <v>High spender</v>
      </c>
    </row>
    <row r="727" spans="1:4" x14ac:dyDescent="0.25">
      <c r="A727" s="15">
        <v>70091</v>
      </c>
      <c r="B727" s="15" t="str">
        <f t="shared" si="23"/>
        <v>High income</v>
      </c>
      <c r="C727" s="17">
        <v>1150</v>
      </c>
      <c r="D727" s="17" t="str">
        <f t="shared" si="22"/>
        <v>High spender</v>
      </c>
    </row>
    <row r="728" spans="1:4" x14ac:dyDescent="0.25">
      <c r="A728" s="15">
        <v>36065</v>
      </c>
      <c r="B728" s="15" t="str">
        <f t="shared" si="23"/>
        <v>Low income</v>
      </c>
      <c r="C728" s="17">
        <v>71</v>
      </c>
      <c r="D728" s="17" t="str">
        <f t="shared" si="22"/>
        <v>Low Spender</v>
      </c>
    </row>
    <row r="729" spans="1:4" x14ac:dyDescent="0.25">
      <c r="A729" s="15">
        <v>60474</v>
      </c>
      <c r="B729" s="15" t="str">
        <f t="shared" si="23"/>
        <v>High income</v>
      </c>
      <c r="C729" s="17">
        <v>1010</v>
      </c>
      <c r="D729" s="17" t="str">
        <f t="shared" si="22"/>
        <v>High spender</v>
      </c>
    </row>
    <row r="730" spans="1:4" x14ac:dyDescent="0.25">
      <c r="A730" s="15">
        <v>51195</v>
      </c>
      <c r="B730" s="15" t="str">
        <f t="shared" si="23"/>
        <v>Low income</v>
      </c>
      <c r="C730" s="17">
        <v>506</v>
      </c>
      <c r="D730" s="17" t="str">
        <f t="shared" si="22"/>
        <v>Low Spender</v>
      </c>
    </row>
    <row r="731" spans="1:4" x14ac:dyDescent="0.25">
      <c r="A731" s="15">
        <v>88097</v>
      </c>
      <c r="B731" s="15" t="str">
        <f t="shared" si="23"/>
        <v>High income</v>
      </c>
      <c r="C731" s="17">
        <v>769</v>
      </c>
      <c r="D731" s="17" t="str">
        <f t="shared" si="22"/>
        <v>High spender</v>
      </c>
    </row>
    <row r="732" spans="1:4" x14ac:dyDescent="0.25">
      <c r="A732" s="15">
        <v>56534</v>
      </c>
      <c r="B732" s="15" t="str">
        <f t="shared" si="23"/>
        <v>High income</v>
      </c>
      <c r="C732" s="17">
        <v>769</v>
      </c>
      <c r="D732" s="17" t="str">
        <f t="shared" si="22"/>
        <v>High spender</v>
      </c>
    </row>
    <row r="733" spans="1:4" x14ac:dyDescent="0.25">
      <c r="A733" s="15">
        <v>96547</v>
      </c>
      <c r="B733" s="15" t="str">
        <f t="shared" si="23"/>
        <v>High income</v>
      </c>
      <c r="C733" s="17">
        <v>747</v>
      </c>
      <c r="D733" s="17" t="str">
        <f t="shared" si="22"/>
        <v>High spender</v>
      </c>
    </row>
    <row r="734" spans="1:4" x14ac:dyDescent="0.25">
      <c r="A734" s="15">
        <v>65275</v>
      </c>
      <c r="B734" s="15" t="str">
        <f t="shared" si="23"/>
        <v>High income</v>
      </c>
      <c r="C734" s="17">
        <v>725</v>
      </c>
      <c r="D734" s="17" t="str">
        <f t="shared" si="22"/>
        <v>High spender</v>
      </c>
    </row>
    <row r="735" spans="1:4" x14ac:dyDescent="0.25">
      <c r="A735" s="15">
        <v>60585</v>
      </c>
      <c r="B735" s="15" t="str">
        <f t="shared" si="23"/>
        <v>High income</v>
      </c>
      <c r="C735" s="17">
        <v>715</v>
      </c>
      <c r="D735" s="17" t="str">
        <f t="shared" si="22"/>
        <v>High spender</v>
      </c>
    </row>
    <row r="736" spans="1:4" x14ac:dyDescent="0.25">
      <c r="A736" s="15">
        <v>50200</v>
      </c>
      <c r="B736" s="15" t="str">
        <f t="shared" si="23"/>
        <v>Low income</v>
      </c>
      <c r="C736" s="17">
        <v>337</v>
      </c>
      <c r="D736" s="17" t="str">
        <f t="shared" si="22"/>
        <v>Low Spender</v>
      </c>
    </row>
    <row r="737" spans="1:4" x14ac:dyDescent="0.25">
      <c r="A737" s="15">
        <v>60631</v>
      </c>
      <c r="B737" s="15" t="str">
        <f t="shared" si="23"/>
        <v>High income</v>
      </c>
      <c r="C737" s="17">
        <v>642</v>
      </c>
      <c r="D737" s="17" t="str">
        <f t="shared" si="22"/>
        <v>High spender</v>
      </c>
    </row>
    <row r="738" spans="1:4" x14ac:dyDescent="0.25">
      <c r="A738" s="15">
        <v>79908</v>
      </c>
      <c r="B738" s="15" t="str">
        <f t="shared" si="23"/>
        <v>High income</v>
      </c>
      <c r="C738" s="17">
        <v>1661</v>
      </c>
      <c r="D738" s="17" t="str">
        <f t="shared" si="22"/>
        <v>High spender</v>
      </c>
    </row>
    <row r="739" spans="1:4" x14ac:dyDescent="0.25">
      <c r="A739" s="15">
        <v>46524</v>
      </c>
      <c r="B739" s="15" t="str">
        <f t="shared" si="23"/>
        <v>Low income</v>
      </c>
      <c r="C739" s="17">
        <v>125</v>
      </c>
      <c r="D739" s="17" t="str">
        <f t="shared" si="22"/>
        <v>Low Spender</v>
      </c>
    </row>
    <row r="740" spans="1:4" x14ac:dyDescent="0.25">
      <c r="A740" s="15">
        <v>27100</v>
      </c>
      <c r="B740" s="15" t="str">
        <f t="shared" si="23"/>
        <v>Low income</v>
      </c>
      <c r="C740" s="17">
        <v>27</v>
      </c>
      <c r="D740" s="17" t="str">
        <f t="shared" si="22"/>
        <v>Low Spender</v>
      </c>
    </row>
    <row r="741" spans="1:4" x14ac:dyDescent="0.25">
      <c r="A741" s="15">
        <v>86037</v>
      </c>
      <c r="B741" s="15" t="str">
        <f t="shared" si="23"/>
        <v>High income</v>
      </c>
      <c r="C741" s="17">
        <v>708</v>
      </c>
      <c r="D741" s="17" t="str">
        <f t="shared" si="22"/>
        <v>High spender</v>
      </c>
    </row>
    <row r="742" spans="1:4" x14ac:dyDescent="0.25">
      <c r="A742" s="15">
        <v>40521</v>
      </c>
      <c r="B742" s="15" t="str">
        <f t="shared" si="23"/>
        <v>Low income</v>
      </c>
      <c r="C742" s="17">
        <v>17</v>
      </c>
      <c r="D742" s="17" t="str">
        <f t="shared" si="22"/>
        <v>Low Spender</v>
      </c>
    </row>
    <row r="743" spans="1:4" x14ac:dyDescent="0.25">
      <c r="A743" s="15">
        <v>43815</v>
      </c>
      <c r="B743" s="15" t="str">
        <f t="shared" si="23"/>
        <v>Low income</v>
      </c>
      <c r="C743" s="17">
        <v>64</v>
      </c>
      <c r="D743" s="17" t="str">
        <f t="shared" si="22"/>
        <v>Low Spender</v>
      </c>
    </row>
    <row r="744" spans="1:4" x14ac:dyDescent="0.25">
      <c r="A744" s="15">
        <v>82017</v>
      </c>
      <c r="B744" s="15" t="str">
        <f t="shared" si="23"/>
        <v>High income</v>
      </c>
      <c r="C744" s="17">
        <v>706</v>
      </c>
      <c r="D744" s="17" t="str">
        <f t="shared" si="22"/>
        <v>High spender</v>
      </c>
    </row>
    <row r="745" spans="1:4" x14ac:dyDescent="0.25">
      <c r="A745" s="15">
        <v>72504</v>
      </c>
      <c r="B745" s="15" t="str">
        <f t="shared" si="23"/>
        <v>High income</v>
      </c>
      <c r="C745" s="17">
        <v>1384</v>
      </c>
      <c r="D745" s="17" t="str">
        <f t="shared" si="22"/>
        <v>High spender</v>
      </c>
    </row>
    <row r="746" spans="1:4" x14ac:dyDescent="0.25">
      <c r="A746" s="15">
        <v>40794</v>
      </c>
      <c r="B746" s="15" t="str">
        <f t="shared" si="23"/>
        <v>Low income</v>
      </c>
      <c r="C746" s="17">
        <v>384</v>
      </c>
      <c r="D746" s="17" t="str">
        <f t="shared" si="22"/>
        <v>Low Spender</v>
      </c>
    </row>
    <row r="747" spans="1:4" x14ac:dyDescent="0.25">
      <c r="A747" s="15">
        <v>74854</v>
      </c>
      <c r="B747" s="15" t="str">
        <f t="shared" si="23"/>
        <v>High income</v>
      </c>
      <c r="C747" s="17">
        <v>1489</v>
      </c>
      <c r="D747" s="17" t="str">
        <f t="shared" si="22"/>
        <v>High spender</v>
      </c>
    </row>
    <row r="748" spans="1:4" x14ac:dyDescent="0.25">
      <c r="A748" s="15">
        <v>56320</v>
      </c>
      <c r="B748" s="15" t="str">
        <f t="shared" si="23"/>
        <v>High income</v>
      </c>
      <c r="C748" s="17">
        <v>619</v>
      </c>
      <c r="D748" s="17" t="str">
        <f t="shared" si="22"/>
        <v>High spender</v>
      </c>
    </row>
    <row r="749" spans="1:4" x14ac:dyDescent="0.25">
      <c r="A749" s="15">
        <v>75903</v>
      </c>
      <c r="B749" s="15" t="str">
        <f t="shared" si="23"/>
        <v>High income</v>
      </c>
      <c r="C749" s="17">
        <v>801</v>
      </c>
      <c r="D749" s="17" t="str">
        <f t="shared" si="22"/>
        <v>High spender</v>
      </c>
    </row>
    <row r="750" spans="1:4" x14ac:dyDescent="0.25">
      <c r="A750" s="15">
        <v>81361</v>
      </c>
      <c r="B750" s="15" t="str">
        <f t="shared" si="23"/>
        <v>High income</v>
      </c>
      <c r="C750" s="17">
        <v>702</v>
      </c>
      <c r="D750" s="17" t="str">
        <f t="shared" si="22"/>
        <v>High spender</v>
      </c>
    </row>
    <row r="751" spans="1:4" x14ac:dyDescent="0.25">
      <c r="A751" s="15">
        <v>41154</v>
      </c>
      <c r="B751" s="15" t="str">
        <f t="shared" si="23"/>
        <v>Low income</v>
      </c>
      <c r="C751" s="17">
        <v>62</v>
      </c>
      <c r="D751" s="17" t="str">
        <f t="shared" si="22"/>
        <v>Low Spender</v>
      </c>
    </row>
    <row r="752" spans="1:4" x14ac:dyDescent="0.25">
      <c r="A752" s="15">
        <v>43185</v>
      </c>
      <c r="B752" s="15" t="str">
        <f t="shared" si="23"/>
        <v>Low income</v>
      </c>
      <c r="C752" s="17">
        <v>607</v>
      </c>
      <c r="D752" s="17" t="str">
        <f t="shared" si="22"/>
        <v>High spender</v>
      </c>
    </row>
    <row r="753" spans="1:4" x14ac:dyDescent="0.25">
      <c r="A753" s="15">
        <v>34968</v>
      </c>
      <c r="B753" s="15" t="str">
        <f t="shared" si="23"/>
        <v>Low income</v>
      </c>
      <c r="C753" s="17">
        <v>219</v>
      </c>
      <c r="D753" s="17" t="str">
        <f t="shared" si="22"/>
        <v>Low Spender</v>
      </c>
    </row>
    <row r="754" spans="1:4" x14ac:dyDescent="0.25">
      <c r="A754" s="15">
        <v>72217</v>
      </c>
      <c r="B754" s="15" t="str">
        <f t="shared" si="23"/>
        <v>High income</v>
      </c>
      <c r="C754" s="17">
        <v>1419</v>
      </c>
      <c r="D754" s="17" t="str">
        <f t="shared" si="22"/>
        <v>High spender</v>
      </c>
    </row>
    <row r="755" spans="1:4" x14ac:dyDescent="0.25">
      <c r="A755" s="15">
        <v>51813</v>
      </c>
      <c r="B755" s="15" t="str">
        <f t="shared" si="23"/>
        <v>High income</v>
      </c>
      <c r="C755" s="17">
        <v>61</v>
      </c>
      <c r="D755" s="17" t="str">
        <f t="shared" si="22"/>
        <v>Low Spender</v>
      </c>
    </row>
    <row r="756" spans="1:4" x14ac:dyDescent="0.25">
      <c r="A756" s="15">
        <v>47352</v>
      </c>
      <c r="B756" s="15" t="str">
        <f t="shared" si="23"/>
        <v>Low income</v>
      </c>
      <c r="C756" s="17">
        <v>304</v>
      </c>
      <c r="D756" s="17" t="str">
        <f t="shared" si="22"/>
        <v>Low Spender</v>
      </c>
    </row>
    <row r="757" spans="1:4" x14ac:dyDescent="0.25">
      <c r="A757" s="15">
        <v>59821</v>
      </c>
      <c r="B757" s="15" t="str">
        <f t="shared" si="23"/>
        <v>High income</v>
      </c>
      <c r="C757" s="17">
        <v>699</v>
      </c>
      <c r="D757" s="17" t="str">
        <f t="shared" si="22"/>
        <v>High spender</v>
      </c>
    </row>
    <row r="758" spans="1:4" x14ac:dyDescent="0.25">
      <c r="A758" s="15">
        <v>93027</v>
      </c>
      <c r="B758" s="15" t="str">
        <f t="shared" si="23"/>
        <v>High income</v>
      </c>
      <c r="C758" s="17">
        <v>2098</v>
      </c>
      <c r="D758" s="17" t="str">
        <f t="shared" si="22"/>
        <v>High spender</v>
      </c>
    </row>
    <row r="759" spans="1:4" x14ac:dyDescent="0.25">
      <c r="A759" s="15">
        <v>59432</v>
      </c>
      <c r="B759" s="15" t="str">
        <f t="shared" si="23"/>
        <v>High income</v>
      </c>
      <c r="C759" s="17">
        <v>651</v>
      </c>
      <c r="D759" s="17" t="str">
        <f t="shared" si="22"/>
        <v>High spender</v>
      </c>
    </row>
    <row r="760" spans="1:4" x14ac:dyDescent="0.25">
      <c r="A760" s="15">
        <v>33622</v>
      </c>
      <c r="B760" s="15" t="str">
        <f t="shared" si="23"/>
        <v>Low income</v>
      </c>
      <c r="C760" s="17">
        <v>69</v>
      </c>
      <c r="D760" s="17" t="str">
        <f t="shared" si="22"/>
        <v>Low Spender</v>
      </c>
    </row>
    <row r="761" spans="1:4" x14ac:dyDescent="0.25">
      <c r="A761" s="15">
        <v>28510</v>
      </c>
      <c r="B761" s="15" t="str">
        <f t="shared" si="23"/>
        <v>Low income</v>
      </c>
      <c r="C761" s="17">
        <v>72</v>
      </c>
      <c r="D761" s="17" t="str">
        <f t="shared" si="22"/>
        <v>Low Spender</v>
      </c>
    </row>
    <row r="762" spans="1:4" x14ac:dyDescent="0.25">
      <c r="A762" s="15">
        <v>34596</v>
      </c>
      <c r="B762" s="15" t="str">
        <f t="shared" si="23"/>
        <v>Low income</v>
      </c>
      <c r="C762" s="17">
        <v>16</v>
      </c>
      <c r="D762" s="17" t="str">
        <f t="shared" si="22"/>
        <v>Low Spender</v>
      </c>
    </row>
    <row r="763" spans="1:4" x14ac:dyDescent="0.25">
      <c r="A763" s="15">
        <v>3502</v>
      </c>
      <c r="B763" s="15" t="str">
        <f t="shared" si="23"/>
        <v>Low income</v>
      </c>
      <c r="C763" s="17">
        <v>4</v>
      </c>
      <c r="D763" s="17" t="str">
        <f t="shared" si="22"/>
        <v>Low Spender</v>
      </c>
    </row>
    <row r="764" spans="1:4" x14ac:dyDescent="0.25">
      <c r="A764" s="15">
        <v>64090</v>
      </c>
      <c r="B764" s="15" t="str">
        <f t="shared" si="23"/>
        <v>High income</v>
      </c>
      <c r="C764" s="17">
        <v>662</v>
      </c>
      <c r="D764" s="17" t="str">
        <f t="shared" si="22"/>
        <v>High spender</v>
      </c>
    </row>
    <row r="765" spans="1:4" x14ac:dyDescent="0.25">
      <c r="A765" s="15">
        <v>81169</v>
      </c>
      <c r="B765" s="15" t="str">
        <f t="shared" si="23"/>
        <v>High income</v>
      </c>
      <c r="C765" s="17">
        <v>2062</v>
      </c>
      <c r="D765" s="17" t="str">
        <f t="shared" si="22"/>
        <v>High spender</v>
      </c>
    </row>
    <row r="766" spans="1:4" x14ac:dyDescent="0.25">
      <c r="A766" s="15">
        <v>27450</v>
      </c>
      <c r="B766" s="15" t="str">
        <f t="shared" si="23"/>
        <v>Low income</v>
      </c>
      <c r="C766" s="17">
        <v>91</v>
      </c>
      <c r="D766" s="17" t="str">
        <f t="shared" si="22"/>
        <v>Low Spender</v>
      </c>
    </row>
    <row r="767" spans="1:4" x14ac:dyDescent="0.25">
      <c r="A767" s="15">
        <v>89891</v>
      </c>
      <c r="B767" s="15" t="str">
        <f t="shared" si="23"/>
        <v>High income</v>
      </c>
      <c r="C767" s="17">
        <v>653</v>
      </c>
      <c r="D767" s="17" t="str">
        <f t="shared" si="22"/>
        <v>High spender</v>
      </c>
    </row>
    <row r="768" spans="1:4" x14ac:dyDescent="0.25">
      <c r="A768" s="15">
        <v>65748</v>
      </c>
      <c r="B768" s="15" t="str">
        <f t="shared" si="23"/>
        <v>High income</v>
      </c>
      <c r="C768" s="17">
        <v>511</v>
      </c>
      <c r="D768" s="17" t="str">
        <f t="shared" si="22"/>
        <v>Low Spender</v>
      </c>
    </row>
    <row r="769" spans="1:4" x14ac:dyDescent="0.25">
      <c r="A769" s="15">
        <v>27943</v>
      </c>
      <c r="B769" s="15" t="str">
        <f t="shared" si="23"/>
        <v>Low income</v>
      </c>
      <c r="C769" s="17">
        <v>34</v>
      </c>
      <c r="D769" s="17" t="str">
        <f t="shared" si="22"/>
        <v>Low Spender</v>
      </c>
    </row>
    <row r="770" spans="1:4" x14ac:dyDescent="0.25">
      <c r="A770" s="15">
        <v>24072</v>
      </c>
      <c r="B770" s="15" t="str">
        <f t="shared" si="23"/>
        <v>Low income</v>
      </c>
      <c r="C770" s="17">
        <v>19</v>
      </c>
      <c r="D770" s="17" t="str">
        <f t="shared" si="22"/>
        <v>Low Spender</v>
      </c>
    </row>
    <row r="771" spans="1:4" x14ac:dyDescent="0.25">
      <c r="A771" s="15">
        <v>78353</v>
      </c>
      <c r="B771" s="15" t="str">
        <f t="shared" si="23"/>
        <v>High income</v>
      </c>
      <c r="C771" s="17">
        <v>1542</v>
      </c>
      <c r="D771" s="17" t="str">
        <f t="shared" ref="D771:D834" si="24">IF(C771&lt;=AVERAGE(C:C),"Low Spender","High spender")</f>
        <v>High spender</v>
      </c>
    </row>
    <row r="772" spans="1:4" x14ac:dyDescent="0.25">
      <c r="A772" s="15">
        <v>72354</v>
      </c>
      <c r="B772" s="15" t="str">
        <f t="shared" ref="B772:B835" si="25">IF(A772&lt;=AVERAGE(A:A),"Low income", "High income")</f>
        <v>High income</v>
      </c>
      <c r="C772" s="17">
        <v>1046</v>
      </c>
      <c r="D772" s="17" t="str">
        <f t="shared" si="24"/>
        <v>High spender</v>
      </c>
    </row>
    <row r="773" spans="1:4" x14ac:dyDescent="0.25">
      <c r="A773" s="15">
        <v>13672</v>
      </c>
      <c r="B773" s="15" t="str">
        <f t="shared" si="25"/>
        <v>Low income</v>
      </c>
      <c r="C773" s="17">
        <v>20</v>
      </c>
      <c r="D773" s="17" t="str">
        <f t="shared" si="24"/>
        <v>Low Spender</v>
      </c>
    </row>
    <row r="774" spans="1:4" x14ac:dyDescent="0.25">
      <c r="A774" s="15">
        <v>51012</v>
      </c>
      <c r="B774" s="15" t="str">
        <f t="shared" si="25"/>
        <v>Low income</v>
      </c>
      <c r="C774" s="17">
        <v>185</v>
      </c>
      <c r="D774" s="17" t="str">
        <f t="shared" si="24"/>
        <v>Low Spender</v>
      </c>
    </row>
    <row r="775" spans="1:4" x14ac:dyDescent="0.25">
      <c r="A775" s="15">
        <v>22419</v>
      </c>
      <c r="B775" s="15" t="str">
        <f t="shared" si="25"/>
        <v>Low income</v>
      </c>
      <c r="C775" s="17">
        <v>120</v>
      </c>
      <c r="D775" s="17" t="str">
        <f t="shared" si="24"/>
        <v>Low Spender</v>
      </c>
    </row>
    <row r="776" spans="1:4" x14ac:dyDescent="0.25">
      <c r="A776" s="15">
        <v>53378</v>
      </c>
      <c r="B776" s="15" t="str">
        <f t="shared" si="25"/>
        <v>High income</v>
      </c>
      <c r="C776" s="17">
        <v>661</v>
      </c>
      <c r="D776" s="17" t="str">
        <f t="shared" si="24"/>
        <v>High spender</v>
      </c>
    </row>
    <row r="777" spans="1:4" x14ac:dyDescent="0.25">
      <c r="A777" s="15">
        <v>37292</v>
      </c>
      <c r="B777" s="15" t="str">
        <f t="shared" si="25"/>
        <v>Low income</v>
      </c>
      <c r="C777" s="17">
        <v>394</v>
      </c>
      <c r="D777" s="17" t="str">
        <f t="shared" si="24"/>
        <v>Low Spender</v>
      </c>
    </row>
    <row r="778" spans="1:4" x14ac:dyDescent="0.25">
      <c r="A778" s="15">
        <v>86111</v>
      </c>
      <c r="B778" s="15" t="str">
        <f t="shared" si="25"/>
        <v>High income</v>
      </c>
      <c r="C778" s="17">
        <v>1259</v>
      </c>
      <c r="D778" s="17" t="str">
        <f t="shared" si="24"/>
        <v>High spender</v>
      </c>
    </row>
    <row r="779" spans="1:4" x14ac:dyDescent="0.25">
      <c r="A779" s="15">
        <v>85693</v>
      </c>
      <c r="B779" s="15" t="str">
        <f t="shared" si="25"/>
        <v>High income</v>
      </c>
      <c r="C779" s="17">
        <v>1058</v>
      </c>
      <c r="D779" s="17" t="str">
        <f t="shared" si="24"/>
        <v>High spender</v>
      </c>
    </row>
    <row r="780" spans="1:4" x14ac:dyDescent="0.25">
      <c r="A780" s="15">
        <v>27238</v>
      </c>
      <c r="B780" s="15" t="str">
        <f t="shared" si="25"/>
        <v>Low income</v>
      </c>
      <c r="C780" s="17">
        <v>54</v>
      </c>
      <c r="D780" s="17" t="str">
        <f t="shared" si="24"/>
        <v>Low Spender</v>
      </c>
    </row>
    <row r="781" spans="1:4" x14ac:dyDescent="0.25">
      <c r="A781" s="15">
        <v>56046</v>
      </c>
      <c r="B781" s="15" t="str">
        <f t="shared" si="25"/>
        <v>High income</v>
      </c>
      <c r="C781" s="17">
        <v>641</v>
      </c>
      <c r="D781" s="17" t="str">
        <f t="shared" si="24"/>
        <v>High spender</v>
      </c>
    </row>
    <row r="782" spans="1:4" x14ac:dyDescent="0.25">
      <c r="A782" s="15">
        <v>63841</v>
      </c>
      <c r="B782" s="15" t="str">
        <f t="shared" si="25"/>
        <v>High income</v>
      </c>
      <c r="C782" s="17">
        <v>777</v>
      </c>
      <c r="D782" s="17" t="str">
        <f t="shared" si="24"/>
        <v>High spender</v>
      </c>
    </row>
    <row r="783" spans="1:4" x14ac:dyDescent="0.25">
      <c r="A783" s="15">
        <v>42000</v>
      </c>
      <c r="B783" s="15" t="str">
        <f t="shared" si="25"/>
        <v>Low income</v>
      </c>
      <c r="C783" s="17">
        <v>618</v>
      </c>
      <c r="D783" s="17" t="str">
        <f t="shared" si="24"/>
        <v>High spender</v>
      </c>
    </row>
    <row r="784" spans="1:4" x14ac:dyDescent="0.25">
      <c r="A784" s="15">
        <v>78642</v>
      </c>
      <c r="B784" s="15" t="str">
        <f t="shared" si="25"/>
        <v>High income</v>
      </c>
      <c r="C784" s="17">
        <v>1799</v>
      </c>
      <c r="D784" s="17" t="str">
        <f t="shared" si="24"/>
        <v>High spender</v>
      </c>
    </row>
    <row r="785" spans="1:4" x14ac:dyDescent="0.25">
      <c r="A785" s="15">
        <v>30992</v>
      </c>
      <c r="B785" s="15" t="str">
        <f t="shared" si="25"/>
        <v>Low income</v>
      </c>
      <c r="C785" s="17">
        <v>41</v>
      </c>
      <c r="D785" s="17" t="str">
        <f t="shared" si="24"/>
        <v>Low Spender</v>
      </c>
    </row>
    <row r="786" spans="1:4" x14ac:dyDescent="0.25">
      <c r="A786" s="15">
        <v>41014</v>
      </c>
      <c r="B786" s="15" t="str">
        <f t="shared" si="25"/>
        <v>Low income</v>
      </c>
      <c r="C786" s="17">
        <v>17</v>
      </c>
      <c r="D786" s="17" t="str">
        <f t="shared" si="24"/>
        <v>Low Spender</v>
      </c>
    </row>
    <row r="787" spans="1:4" x14ac:dyDescent="0.25">
      <c r="A787" s="15">
        <v>43641</v>
      </c>
      <c r="B787" s="15" t="str">
        <f t="shared" si="25"/>
        <v>Low income</v>
      </c>
      <c r="C787" s="17">
        <v>116</v>
      </c>
      <c r="D787" s="17" t="str">
        <f t="shared" si="24"/>
        <v>Low Spender</v>
      </c>
    </row>
    <row r="788" spans="1:4" x14ac:dyDescent="0.25">
      <c r="A788" s="15">
        <v>81843</v>
      </c>
      <c r="B788" s="15" t="str">
        <f t="shared" si="25"/>
        <v>High income</v>
      </c>
      <c r="C788" s="17">
        <v>1505</v>
      </c>
      <c r="D788" s="17" t="str">
        <f t="shared" si="24"/>
        <v>High spender</v>
      </c>
    </row>
    <row r="789" spans="1:4" x14ac:dyDescent="0.25">
      <c r="A789" s="15">
        <v>38136</v>
      </c>
      <c r="B789" s="15" t="str">
        <f t="shared" si="25"/>
        <v>Low income</v>
      </c>
      <c r="C789" s="17">
        <v>70</v>
      </c>
      <c r="D789" s="17" t="str">
        <f t="shared" si="24"/>
        <v>Low Spender</v>
      </c>
    </row>
    <row r="790" spans="1:4" x14ac:dyDescent="0.25">
      <c r="A790" s="15">
        <v>33051</v>
      </c>
      <c r="B790" s="15" t="str">
        <f t="shared" si="25"/>
        <v>Low income</v>
      </c>
      <c r="C790" s="17">
        <v>616</v>
      </c>
      <c r="D790" s="17" t="str">
        <f t="shared" si="24"/>
        <v>High spender</v>
      </c>
    </row>
    <row r="791" spans="1:4" x14ac:dyDescent="0.25">
      <c r="A791" s="15">
        <v>42564</v>
      </c>
      <c r="B791" s="15" t="str">
        <f t="shared" si="25"/>
        <v>Low income</v>
      </c>
      <c r="C791" s="17">
        <v>615</v>
      </c>
      <c r="D791" s="17" t="str">
        <f t="shared" si="24"/>
        <v>High spender</v>
      </c>
    </row>
    <row r="792" spans="1:4" x14ac:dyDescent="0.25">
      <c r="A792" s="15">
        <v>27590</v>
      </c>
      <c r="B792" s="15" t="str">
        <f t="shared" si="25"/>
        <v>Low income</v>
      </c>
      <c r="C792" s="17">
        <v>11</v>
      </c>
      <c r="D792" s="17" t="str">
        <f t="shared" si="24"/>
        <v>Low Spender</v>
      </c>
    </row>
    <row r="793" spans="1:4" x14ac:dyDescent="0.25">
      <c r="A793" s="15">
        <v>65316</v>
      </c>
      <c r="B793" s="15" t="str">
        <f t="shared" si="25"/>
        <v>High income</v>
      </c>
      <c r="C793" s="17">
        <v>222</v>
      </c>
      <c r="D793" s="17" t="str">
        <f t="shared" si="24"/>
        <v>Low Spender</v>
      </c>
    </row>
    <row r="794" spans="1:4" x14ac:dyDescent="0.25">
      <c r="A794" s="15">
        <v>55517</v>
      </c>
      <c r="B794" s="15" t="str">
        <f t="shared" si="25"/>
        <v>High income</v>
      </c>
      <c r="C794" s="17">
        <v>597</v>
      </c>
      <c r="D794" s="17" t="str">
        <f t="shared" si="24"/>
        <v>High spender</v>
      </c>
    </row>
    <row r="795" spans="1:4" x14ac:dyDescent="0.25">
      <c r="A795" s="15">
        <v>61314</v>
      </c>
      <c r="B795" s="15" t="str">
        <f t="shared" si="25"/>
        <v>High income</v>
      </c>
      <c r="C795" s="17">
        <v>836</v>
      </c>
      <c r="D795" s="17" t="str">
        <f t="shared" si="24"/>
        <v>High spender</v>
      </c>
    </row>
    <row r="796" spans="1:4" x14ac:dyDescent="0.25">
      <c r="A796" s="15">
        <v>49494</v>
      </c>
      <c r="B796" s="15" t="str">
        <f t="shared" si="25"/>
        <v>Low income</v>
      </c>
      <c r="C796" s="17">
        <v>303</v>
      </c>
      <c r="D796" s="17" t="str">
        <f t="shared" si="24"/>
        <v>Low Spender</v>
      </c>
    </row>
    <row r="797" spans="1:4" x14ac:dyDescent="0.25">
      <c r="A797" s="15">
        <v>42670</v>
      </c>
      <c r="B797" s="15" t="str">
        <f t="shared" si="25"/>
        <v>Low income</v>
      </c>
      <c r="C797" s="17">
        <v>226</v>
      </c>
      <c r="D797" s="17" t="str">
        <f t="shared" si="24"/>
        <v>Low Spender</v>
      </c>
    </row>
    <row r="798" spans="1:4" x14ac:dyDescent="0.25">
      <c r="A798" s="15">
        <v>48726</v>
      </c>
      <c r="B798" s="15" t="str">
        <f t="shared" si="25"/>
        <v>Low income</v>
      </c>
      <c r="C798" s="17">
        <v>183</v>
      </c>
      <c r="D798" s="17" t="str">
        <f t="shared" si="24"/>
        <v>Low Spender</v>
      </c>
    </row>
    <row r="799" spans="1:4" x14ac:dyDescent="0.25">
      <c r="A799" s="15">
        <v>54237</v>
      </c>
      <c r="B799" s="15" t="str">
        <f t="shared" si="25"/>
        <v>High income</v>
      </c>
      <c r="C799" s="17">
        <v>304</v>
      </c>
      <c r="D799" s="17" t="str">
        <f t="shared" si="24"/>
        <v>Low Spender</v>
      </c>
    </row>
    <row r="800" spans="1:4" x14ac:dyDescent="0.25">
      <c r="A800" s="15">
        <v>34704</v>
      </c>
      <c r="B800" s="15" t="str">
        <f t="shared" si="25"/>
        <v>Low income</v>
      </c>
      <c r="C800" s="17">
        <v>35</v>
      </c>
      <c r="D800" s="17" t="str">
        <f t="shared" si="24"/>
        <v>Low Spender</v>
      </c>
    </row>
    <row r="801" spans="1:4" x14ac:dyDescent="0.25">
      <c r="A801" s="15">
        <v>37244</v>
      </c>
      <c r="B801" s="15" t="str">
        <f t="shared" si="25"/>
        <v>Low income</v>
      </c>
      <c r="C801" s="17">
        <v>30</v>
      </c>
      <c r="D801" s="17" t="str">
        <f t="shared" si="24"/>
        <v>Low Spender</v>
      </c>
    </row>
    <row r="802" spans="1:4" x14ac:dyDescent="0.25">
      <c r="A802" s="15">
        <v>75032</v>
      </c>
      <c r="B802" s="15" t="str">
        <f t="shared" si="25"/>
        <v>High income</v>
      </c>
      <c r="C802" s="17">
        <v>1203</v>
      </c>
      <c r="D802" s="17" t="str">
        <f t="shared" si="24"/>
        <v>High spender</v>
      </c>
    </row>
    <row r="803" spans="1:4" x14ac:dyDescent="0.25">
      <c r="A803" s="15">
        <v>59385</v>
      </c>
      <c r="B803" s="15" t="str">
        <f t="shared" si="25"/>
        <v>High income</v>
      </c>
      <c r="C803" s="17">
        <v>149</v>
      </c>
      <c r="D803" s="17" t="str">
        <f t="shared" si="24"/>
        <v>Low Spender</v>
      </c>
    </row>
    <row r="804" spans="1:4" x14ac:dyDescent="0.25">
      <c r="A804" s="15">
        <v>80011</v>
      </c>
      <c r="B804" s="15" t="str">
        <f t="shared" si="25"/>
        <v>High income</v>
      </c>
      <c r="C804" s="17">
        <v>1293</v>
      </c>
      <c r="D804" s="17" t="str">
        <f t="shared" si="24"/>
        <v>High spender</v>
      </c>
    </row>
    <row r="805" spans="1:4" x14ac:dyDescent="0.25">
      <c r="A805" s="15">
        <v>55914</v>
      </c>
      <c r="B805" s="15" t="str">
        <f t="shared" si="25"/>
        <v>High income</v>
      </c>
      <c r="C805" s="17">
        <v>1028</v>
      </c>
      <c r="D805" s="17" t="str">
        <f t="shared" si="24"/>
        <v>High spender</v>
      </c>
    </row>
    <row r="806" spans="1:4" x14ac:dyDescent="0.25">
      <c r="A806" s="15">
        <v>60208</v>
      </c>
      <c r="B806" s="15" t="str">
        <f t="shared" si="25"/>
        <v>High income</v>
      </c>
      <c r="C806" s="17">
        <v>597</v>
      </c>
      <c r="D806" s="17" t="str">
        <f t="shared" si="24"/>
        <v>High spender</v>
      </c>
    </row>
    <row r="807" spans="1:4" x14ac:dyDescent="0.25">
      <c r="A807" s="15">
        <v>64713</v>
      </c>
      <c r="B807" s="15" t="str">
        <f t="shared" si="25"/>
        <v>High income</v>
      </c>
      <c r="C807" s="17">
        <v>548</v>
      </c>
      <c r="D807" s="17" t="str">
        <f t="shared" si="24"/>
        <v>Low Spender</v>
      </c>
    </row>
    <row r="808" spans="1:4" x14ac:dyDescent="0.25">
      <c r="A808" s="15">
        <v>74165</v>
      </c>
      <c r="B808" s="15" t="str">
        <f t="shared" si="25"/>
        <v>High income</v>
      </c>
      <c r="C808" s="17">
        <v>1281</v>
      </c>
      <c r="D808" s="17" t="str">
        <f t="shared" si="24"/>
        <v>High spender</v>
      </c>
    </row>
    <row r="809" spans="1:4" x14ac:dyDescent="0.25">
      <c r="A809" s="15">
        <v>87171</v>
      </c>
      <c r="B809" s="15" t="str">
        <f t="shared" si="25"/>
        <v>High income</v>
      </c>
      <c r="C809" s="17">
        <v>1254</v>
      </c>
      <c r="D809" s="17" t="str">
        <f t="shared" si="24"/>
        <v>High spender</v>
      </c>
    </row>
    <row r="810" spans="1:4" x14ac:dyDescent="0.25">
      <c r="A810" s="15">
        <v>57959</v>
      </c>
      <c r="B810" s="15" t="str">
        <f t="shared" si="25"/>
        <v>High income</v>
      </c>
      <c r="C810" s="17">
        <v>835</v>
      </c>
      <c r="D810" s="17" t="str">
        <f t="shared" si="24"/>
        <v>High spender</v>
      </c>
    </row>
    <row r="811" spans="1:4" x14ac:dyDescent="0.25">
      <c r="A811" s="15">
        <v>59111</v>
      </c>
      <c r="B811" s="15" t="str">
        <f t="shared" si="25"/>
        <v>High income</v>
      </c>
      <c r="C811" s="17">
        <v>714</v>
      </c>
      <c r="D811" s="17" t="str">
        <f t="shared" si="24"/>
        <v>High spender</v>
      </c>
    </row>
    <row r="812" spans="1:4" x14ac:dyDescent="0.25">
      <c r="A812" s="15">
        <v>34380</v>
      </c>
      <c r="B812" s="15" t="str">
        <f t="shared" si="25"/>
        <v>Low income</v>
      </c>
      <c r="C812" s="17">
        <v>151</v>
      </c>
      <c r="D812" s="17" t="str">
        <f t="shared" si="24"/>
        <v>Low Spender</v>
      </c>
    </row>
    <row r="813" spans="1:4" x14ac:dyDescent="0.25">
      <c r="A813" s="15">
        <v>50729</v>
      </c>
      <c r="B813" s="15" t="str">
        <f t="shared" si="25"/>
        <v>Low income</v>
      </c>
      <c r="C813" s="17">
        <v>444</v>
      </c>
      <c r="D813" s="17" t="str">
        <f t="shared" si="24"/>
        <v>Low Spender</v>
      </c>
    </row>
    <row r="814" spans="1:4" x14ac:dyDescent="0.25">
      <c r="A814" s="15">
        <v>49767</v>
      </c>
      <c r="B814" s="15" t="str">
        <f t="shared" si="25"/>
        <v>Low income</v>
      </c>
      <c r="C814" s="17">
        <v>543</v>
      </c>
      <c r="D814" s="17" t="str">
        <f t="shared" si="24"/>
        <v>Low Spender</v>
      </c>
    </row>
    <row r="815" spans="1:4" x14ac:dyDescent="0.25">
      <c r="A815" s="15">
        <v>56337</v>
      </c>
      <c r="B815" s="15" t="str">
        <f t="shared" si="25"/>
        <v>High income</v>
      </c>
      <c r="C815" s="17">
        <v>542</v>
      </c>
      <c r="D815" s="17" t="str">
        <f t="shared" si="24"/>
        <v>Low Spender</v>
      </c>
    </row>
    <row r="816" spans="1:4" x14ac:dyDescent="0.25">
      <c r="A816" s="15">
        <v>15056</v>
      </c>
      <c r="B816" s="15" t="str">
        <f t="shared" si="25"/>
        <v>Low income</v>
      </c>
      <c r="C816" s="17">
        <v>48</v>
      </c>
      <c r="D816" s="17" t="str">
        <f t="shared" si="24"/>
        <v>Low Spender</v>
      </c>
    </row>
    <row r="817" spans="1:4" x14ac:dyDescent="0.25">
      <c r="A817" s="15">
        <v>70951</v>
      </c>
      <c r="B817" s="15" t="str">
        <f t="shared" si="25"/>
        <v>High income</v>
      </c>
      <c r="C817" s="17">
        <v>1144</v>
      </c>
      <c r="D817" s="17" t="str">
        <f t="shared" si="24"/>
        <v>High spender</v>
      </c>
    </row>
    <row r="818" spans="1:4" x14ac:dyDescent="0.25">
      <c r="A818" s="15">
        <v>28164</v>
      </c>
      <c r="B818" s="15" t="str">
        <f t="shared" si="25"/>
        <v>Low income</v>
      </c>
      <c r="C818" s="17">
        <v>66</v>
      </c>
      <c r="D818" s="17" t="str">
        <f t="shared" si="24"/>
        <v>Low Spender</v>
      </c>
    </row>
    <row r="819" spans="1:4" x14ac:dyDescent="0.25">
      <c r="A819" s="15">
        <v>31086</v>
      </c>
      <c r="B819" s="15" t="str">
        <f t="shared" si="25"/>
        <v>Low income</v>
      </c>
      <c r="C819" s="17">
        <v>32</v>
      </c>
      <c r="D819" s="17" t="str">
        <f t="shared" si="24"/>
        <v>Low Spender</v>
      </c>
    </row>
    <row r="820" spans="1:4" x14ac:dyDescent="0.25">
      <c r="A820" s="15">
        <v>42720</v>
      </c>
      <c r="B820" s="15" t="str">
        <f t="shared" si="25"/>
        <v>Low income</v>
      </c>
      <c r="C820" s="17">
        <v>542</v>
      </c>
      <c r="D820" s="17" t="str">
        <f t="shared" si="24"/>
        <v>Low Spender</v>
      </c>
    </row>
    <row r="821" spans="1:4" x14ac:dyDescent="0.25">
      <c r="A821" s="15">
        <v>56575</v>
      </c>
      <c r="B821" s="15" t="str">
        <f t="shared" si="25"/>
        <v>High income</v>
      </c>
      <c r="C821" s="17">
        <v>532</v>
      </c>
      <c r="D821" s="17" t="str">
        <f t="shared" si="24"/>
        <v>Low Spender</v>
      </c>
    </row>
    <row r="822" spans="1:4" x14ac:dyDescent="0.25">
      <c r="A822" s="15">
        <v>85710</v>
      </c>
      <c r="B822" s="15" t="str">
        <f t="shared" si="25"/>
        <v>High income</v>
      </c>
      <c r="C822" s="17">
        <v>1029</v>
      </c>
      <c r="D822" s="17" t="str">
        <f t="shared" si="24"/>
        <v>High spender</v>
      </c>
    </row>
    <row r="823" spans="1:4" x14ac:dyDescent="0.25">
      <c r="A823" s="15">
        <v>35791</v>
      </c>
      <c r="B823" s="15" t="str">
        <f t="shared" si="25"/>
        <v>Low income</v>
      </c>
      <c r="C823" s="17">
        <v>32</v>
      </c>
      <c r="D823" s="17" t="str">
        <f t="shared" si="24"/>
        <v>Low Spender</v>
      </c>
    </row>
    <row r="824" spans="1:4" x14ac:dyDescent="0.25">
      <c r="A824" s="15">
        <v>53172</v>
      </c>
      <c r="B824" s="15" t="str">
        <f t="shared" si="25"/>
        <v>High income</v>
      </c>
      <c r="C824" s="17">
        <v>361</v>
      </c>
      <c r="D824" s="17" t="str">
        <f t="shared" si="24"/>
        <v>Low Spender</v>
      </c>
    </row>
    <row r="825" spans="1:4" x14ac:dyDescent="0.25">
      <c r="A825" s="15">
        <v>75342</v>
      </c>
      <c r="B825" s="15" t="str">
        <f t="shared" si="25"/>
        <v>High income</v>
      </c>
      <c r="C825" s="17">
        <v>537</v>
      </c>
      <c r="D825" s="17" t="str">
        <f t="shared" si="24"/>
        <v>Low Spender</v>
      </c>
    </row>
    <row r="826" spans="1:4" x14ac:dyDescent="0.25">
      <c r="A826" s="15">
        <v>57091</v>
      </c>
      <c r="B826" s="15" t="str">
        <f t="shared" si="25"/>
        <v>High income</v>
      </c>
      <c r="C826" s="17">
        <v>540</v>
      </c>
      <c r="D826" s="17" t="str">
        <f t="shared" si="24"/>
        <v>Low Spender</v>
      </c>
    </row>
    <row r="827" spans="1:4" x14ac:dyDescent="0.25">
      <c r="A827" s="15">
        <v>45906</v>
      </c>
      <c r="B827" s="15" t="str">
        <f t="shared" si="25"/>
        <v>Low income</v>
      </c>
      <c r="C827" s="17">
        <v>342</v>
      </c>
      <c r="D827" s="17" t="str">
        <f t="shared" si="24"/>
        <v>Low Spender</v>
      </c>
    </row>
    <row r="828" spans="1:4" x14ac:dyDescent="0.25">
      <c r="A828" s="15">
        <v>93404</v>
      </c>
      <c r="B828" s="15" t="str">
        <f t="shared" si="25"/>
        <v>High income</v>
      </c>
      <c r="C828" s="17">
        <v>1601</v>
      </c>
      <c r="D828" s="17" t="str">
        <f t="shared" si="24"/>
        <v>High spender</v>
      </c>
    </row>
    <row r="829" spans="1:4" x14ac:dyDescent="0.25">
      <c r="A829" s="15">
        <v>7500</v>
      </c>
      <c r="B829" s="15" t="str">
        <f t="shared" si="25"/>
        <v>Low income</v>
      </c>
      <c r="C829" s="17">
        <v>32</v>
      </c>
      <c r="D829" s="17" t="str">
        <f t="shared" si="24"/>
        <v>Low Spender</v>
      </c>
    </row>
    <row r="830" spans="1:4" x14ac:dyDescent="0.25">
      <c r="A830" s="15">
        <v>33454</v>
      </c>
      <c r="B830" s="15" t="str">
        <f t="shared" si="25"/>
        <v>Low income</v>
      </c>
      <c r="C830" s="17">
        <v>146</v>
      </c>
      <c r="D830" s="17" t="str">
        <f t="shared" si="24"/>
        <v>Low Spender</v>
      </c>
    </row>
    <row r="831" spans="1:4" x14ac:dyDescent="0.25">
      <c r="A831" s="15">
        <v>83664</v>
      </c>
      <c r="B831" s="15" t="str">
        <f t="shared" si="25"/>
        <v>High income</v>
      </c>
      <c r="C831" s="17">
        <v>1087</v>
      </c>
      <c r="D831" s="17" t="str">
        <f t="shared" si="24"/>
        <v>High spender</v>
      </c>
    </row>
    <row r="832" spans="1:4" x14ac:dyDescent="0.25">
      <c r="A832" s="15">
        <v>71853</v>
      </c>
      <c r="B832" s="15" t="str">
        <f t="shared" si="25"/>
        <v>High income</v>
      </c>
      <c r="C832" s="17">
        <v>1117</v>
      </c>
      <c r="D832" s="17" t="str">
        <f t="shared" si="24"/>
        <v>High spender</v>
      </c>
    </row>
    <row r="833" spans="1:4" x14ac:dyDescent="0.25">
      <c r="A833" s="15">
        <v>54432</v>
      </c>
      <c r="B833" s="15" t="str">
        <f t="shared" si="25"/>
        <v>High income</v>
      </c>
      <c r="C833" s="17">
        <v>38</v>
      </c>
      <c r="D833" s="17" t="str">
        <f t="shared" si="24"/>
        <v>Low Spender</v>
      </c>
    </row>
    <row r="834" spans="1:4" x14ac:dyDescent="0.25">
      <c r="A834" s="15">
        <v>38410</v>
      </c>
      <c r="B834" s="15" t="str">
        <f t="shared" si="25"/>
        <v>Low income</v>
      </c>
      <c r="C834" s="17">
        <v>520</v>
      </c>
      <c r="D834" s="17" t="str">
        <f t="shared" si="24"/>
        <v>Low Spender</v>
      </c>
    </row>
    <row r="835" spans="1:4" x14ac:dyDescent="0.25">
      <c r="A835" s="15">
        <v>29187</v>
      </c>
      <c r="B835" s="15" t="str">
        <f t="shared" si="25"/>
        <v>Low income</v>
      </c>
      <c r="C835" s="17">
        <v>32</v>
      </c>
      <c r="D835" s="17" t="str">
        <f t="shared" ref="D835:D898" si="26">IF(C835&lt;=AVERAGE(C:C),"Low Spender","High spender")</f>
        <v>Low Spender</v>
      </c>
    </row>
    <row r="836" spans="1:4" x14ac:dyDescent="0.25">
      <c r="A836" s="15">
        <v>15072</v>
      </c>
      <c r="B836" s="15" t="str">
        <f t="shared" ref="B836:B899" si="27">IF(A836&lt;=AVERAGE(A:A),"Low income", "High income")</f>
        <v>Low income</v>
      </c>
      <c r="C836" s="17">
        <v>35</v>
      </c>
      <c r="D836" s="17" t="str">
        <f t="shared" si="26"/>
        <v>Low Spender</v>
      </c>
    </row>
    <row r="837" spans="1:4" x14ac:dyDescent="0.25">
      <c r="A837" s="15">
        <v>36736</v>
      </c>
      <c r="B837" s="15" t="str">
        <f t="shared" si="27"/>
        <v>Low income</v>
      </c>
      <c r="C837" s="17">
        <v>13</v>
      </c>
      <c r="D837" s="17" t="str">
        <f t="shared" si="26"/>
        <v>Low Spender</v>
      </c>
    </row>
    <row r="838" spans="1:4" x14ac:dyDescent="0.25">
      <c r="A838" s="15">
        <v>39228</v>
      </c>
      <c r="B838" s="15" t="str">
        <f t="shared" si="27"/>
        <v>Low income</v>
      </c>
      <c r="C838" s="17">
        <v>17</v>
      </c>
      <c r="D838" s="17" t="str">
        <f t="shared" si="26"/>
        <v>Low Spender</v>
      </c>
    </row>
    <row r="839" spans="1:4" x14ac:dyDescent="0.25">
      <c r="A839" s="15">
        <v>46049</v>
      </c>
      <c r="B839" s="15" t="str">
        <f t="shared" si="27"/>
        <v>Low income</v>
      </c>
      <c r="C839" s="17">
        <v>496</v>
      </c>
      <c r="D839" s="17" t="str">
        <f t="shared" si="26"/>
        <v>Low Spender</v>
      </c>
    </row>
    <row r="840" spans="1:4" x14ac:dyDescent="0.25">
      <c r="A840" s="15">
        <v>38620</v>
      </c>
      <c r="B840" s="15" t="str">
        <f t="shared" si="27"/>
        <v>Low income</v>
      </c>
      <c r="C840" s="17">
        <v>229</v>
      </c>
      <c r="D840" s="17" t="str">
        <f t="shared" si="26"/>
        <v>Low Spender</v>
      </c>
    </row>
    <row r="841" spans="1:4" x14ac:dyDescent="0.25">
      <c r="A841" s="15">
        <v>50737</v>
      </c>
      <c r="B841" s="15" t="str">
        <f t="shared" si="27"/>
        <v>Low income</v>
      </c>
      <c r="C841" s="17">
        <v>89</v>
      </c>
      <c r="D841" s="17" t="str">
        <f t="shared" si="26"/>
        <v>Low Spender</v>
      </c>
    </row>
    <row r="842" spans="1:4" x14ac:dyDescent="0.25">
      <c r="A842" s="15">
        <v>44124</v>
      </c>
      <c r="B842" s="15" t="str">
        <f t="shared" si="27"/>
        <v>Low income</v>
      </c>
      <c r="C842" s="17">
        <v>345</v>
      </c>
      <c r="D842" s="17" t="str">
        <f t="shared" si="26"/>
        <v>Low Spender</v>
      </c>
    </row>
    <row r="843" spans="1:4" x14ac:dyDescent="0.25">
      <c r="A843" s="15">
        <v>80995</v>
      </c>
      <c r="B843" s="15" t="str">
        <f t="shared" si="27"/>
        <v>High income</v>
      </c>
      <c r="C843" s="17">
        <v>1426</v>
      </c>
      <c r="D843" s="17" t="str">
        <f t="shared" si="26"/>
        <v>High spender</v>
      </c>
    </row>
    <row r="844" spans="1:4" x14ac:dyDescent="0.25">
      <c r="A844" s="15">
        <v>62820</v>
      </c>
      <c r="B844" s="15" t="str">
        <f t="shared" si="27"/>
        <v>High income</v>
      </c>
      <c r="C844" s="17">
        <v>923</v>
      </c>
      <c r="D844" s="17" t="str">
        <f t="shared" si="26"/>
        <v>High spender</v>
      </c>
    </row>
    <row r="845" spans="1:4" x14ac:dyDescent="0.25">
      <c r="A845" s="15">
        <v>42767</v>
      </c>
      <c r="B845" s="15" t="str">
        <f t="shared" si="27"/>
        <v>Low income</v>
      </c>
      <c r="C845" s="17">
        <v>93</v>
      </c>
      <c r="D845" s="17" t="str">
        <f t="shared" si="26"/>
        <v>Low Spender</v>
      </c>
    </row>
    <row r="846" spans="1:4" x14ac:dyDescent="0.25">
      <c r="A846" s="15">
        <v>83844</v>
      </c>
      <c r="B846" s="15" t="str">
        <f t="shared" si="27"/>
        <v>High income</v>
      </c>
      <c r="C846" s="17">
        <v>1383</v>
      </c>
      <c r="D846" s="17" t="str">
        <f t="shared" si="26"/>
        <v>High spender</v>
      </c>
    </row>
    <row r="847" spans="1:4" x14ac:dyDescent="0.25">
      <c r="A847" s="15">
        <v>79689</v>
      </c>
      <c r="B847" s="15" t="str">
        <f t="shared" si="27"/>
        <v>High income</v>
      </c>
      <c r="C847" s="17">
        <v>1194</v>
      </c>
      <c r="D847" s="17" t="str">
        <f t="shared" si="26"/>
        <v>High spender</v>
      </c>
    </row>
    <row r="848" spans="1:4" x14ac:dyDescent="0.25">
      <c r="A848" s="15">
        <v>48721</v>
      </c>
      <c r="B848" s="15" t="str">
        <f t="shared" si="27"/>
        <v>Low income</v>
      </c>
      <c r="C848" s="17">
        <v>272</v>
      </c>
      <c r="D848" s="17" t="str">
        <f t="shared" si="26"/>
        <v>Low Spender</v>
      </c>
    </row>
    <row r="849" spans="1:4" x14ac:dyDescent="0.25">
      <c r="A849" s="15">
        <v>58398</v>
      </c>
      <c r="B849" s="15" t="str">
        <f t="shared" si="27"/>
        <v>High income</v>
      </c>
      <c r="C849" s="17">
        <v>547</v>
      </c>
      <c r="D849" s="17" t="str">
        <f t="shared" si="26"/>
        <v>Low Spender</v>
      </c>
    </row>
    <row r="850" spans="1:4" x14ac:dyDescent="0.25">
      <c r="A850" s="15">
        <v>38590</v>
      </c>
      <c r="B850" s="15" t="str">
        <f t="shared" si="27"/>
        <v>Low income</v>
      </c>
      <c r="C850" s="17">
        <v>19</v>
      </c>
      <c r="D850" s="17" t="str">
        <f t="shared" si="26"/>
        <v>Low Spender</v>
      </c>
    </row>
    <row r="851" spans="1:4" x14ac:dyDescent="0.25">
      <c r="A851" s="15">
        <v>10245</v>
      </c>
      <c r="B851" s="15" t="str">
        <f t="shared" si="27"/>
        <v>Low income</v>
      </c>
      <c r="C851" s="17">
        <v>28</v>
      </c>
      <c r="D851" s="17" t="str">
        <f t="shared" si="26"/>
        <v>Low Spender</v>
      </c>
    </row>
    <row r="852" spans="1:4" x14ac:dyDescent="0.25">
      <c r="A852" s="15">
        <v>53083</v>
      </c>
      <c r="B852" s="15" t="str">
        <f t="shared" si="27"/>
        <v>High income</v>
      </c>
      <c r="C852" s="17">
        <v>258</v>
      </c>
      <c r="D852" s="17" t="str">
        <f t="shared" si="26"/>
        <v>Low Spender</v>
      </c>
    </row>
    <row r="853" spans="1:4" x14ac:dyDescent="0.25">
      <c r="A853" s="15">
        <v>34916</v>
      </c>
      <c r="B853" s="15" t="str">
        <f t="shared" si="27"/>
        <v>Low income</v>
      </c>
      <c r="C853" s="17">
        <v>189</v>
      </c>
      <c r="D853" s="17" t="str">
        <f t="shared" si="26"/>
        <v>Low Spender</v>
      </c>
    </row>
    <row r="854" spans="1:4" x14ac:dyDescent="0.25">
      <c r="A854" s="15">
        <v>45068</v>
      </c>
      <c r="B854" s="15" t="str">
        <f t="shared" si="27"/>
        <v>Low income</v>
      </c>
      <c r="C854" s="17">
        <v>17</v>
      </c>
      <c r="D854" s="17" t="str">
        <f t="shared" si="26"/>
        <v>Low Spender</v>
      </c>
    </row>
    <row r="855" spans="1:4" x14ac:dyDescent="0.25">
      <c r="A855" s="15">
        <v>65846</v>
      </c>
      <c r="B855" s="15" t="str">
        <f t="shared" si="27"/>
        <v>High income</v>
      </c>
      <c r="C855" s="17">
        <v>1039</v>
      </c>
      <c r="D855" s="17" t="str">
        <f t="shared" si="26"/>
        <v>High spender</v>
      </c>
    </row>
    <row r="856" spans="1:4" x14ac:dyDescent="0.25">
      <c r="A856" s="15">
        <v>66973</v>
      </c>
      <c r="B856" s="15" t="str">
        <f t="shared" si="27"/>
        <v>High income</v>
      </c>
      <c r="C856" s="17">
        <v>1180</v>
      </c>
      <c r="D856" s="17" t="str">
        <f t="shared" si="26"/>
        <v>High spender</v>
      </c>
    </row>
    <row r="857" spans="1:4" x14ac:dyDescent="0.25">
      <c r="A857" s="15">
        <v>79530</v>
      </c>
      <c r="B857" s="15" t="str">
        <f t="shared" si="27"/>
        <v>High income</v>
      </c>
      <c r="C857" s="17">
        <v>1319</v>
      </c>
      <c r="D857" s="17" t="str">
        <f t="shared" si="26"/>
        <v>High spender</v>
      </c>
    </row>
    <row r="858" spans="1:4" x14ac:dyDescent="0.25">
      <c r="A858" s="15">
        <v>36930</v>
      </c>
      <c r="B858" s="15" t="str">
        <f t="shared" si="27"/>
        <v>Low income</v>
      </c>
      <c r="C858" s="17">
        <v>258</v>
      </c>
      <c r="D858" s="17" t="str">
        <f t="shared" si="26"/>
        <v>Low Spender</v>
      </c>
    </row>
    <row r="859" spans="1:4" x14ac:dyDescent="0.25">
      <c r="A859" s="15">
        <v>52034</v>
      </c>
      <c r="B859" s="15" t="str">
        <f t="shared" si="27"/>
        <v>High income</v>
      </c>
      <c r="C859" s="17">
        <v>259</v>
      </c>
      <c r="D859" s="17" t="str">
        <f t="shared" si="26"/>
        <v>Low Spender</v>
      </c>
    </row>
    <row r="860" spans="1:4" x14ac:dyDescent="0.25">
      <c r="A860" s="15">
        <v>54386</v>
      </c>
      <c r="B860" s="15" t="str">
        <f t="shared" si="27"/>
        <v>High income</v>
      </c>
      <c r="C860" s="17">
        <v>445</v>
      </c>
      <c r="D860" s="17" t="str">
        <f t="shared" si="26"/>
        <v>Low Spender</v>
      </c>
    </row>
    <row r="861" spans="1:4" x14ac:dyDescent="0.25">
      <c r="A861" s="15">
        <v>74637</v>
      </c>
      <c r="B861" s="15" t="str">
        <f t="shared" si="27"/>
        <v>High income</v>
      </c>
      <c r="C861" s="17">
        <v>1634</v>
      </c>
      <c r="D861" s="17" t="str">
        <f t="shared" si="26"/>
        <v>High spender</v>
      </c>
    </row>
    <row r="862" spans="1:4" x14ac:dyDescent="0.25">
      <c r="A862" s="15">
        <v>86836</v>
      </c>
      <c r="B862" s="15" t="str">
        <f t="shared" si="27"/>
        <v>High income</v>
      </c>
      <c r="C862" s="17">
        <v>494</v>
      </c>
      <c r="D862" s="17" t="str">
        <f t="shared" si="26"/>
        <v>Low Spender</v>
      </c>
    </row>
    <row r="863" spans="1:4" x14ac:dyDescent="0.25">
      <c r="A863" s="15">
        <v>22280</v>
      </c>
      <c r="B863" s="15" t="str">
        <f t="shared" si="27"/>
        <v>Low income</v>
      </c>
      <c r="C863" s="17">
        <v>11</v>
      </c>
      <c r="D863" s="17" t="str">
        <f t="shared" si="26"/>
        <v>Low Spender</v>
      </c>
    </row>
    <row r="864" spans="1:4" x14ac:dyDescent="0.25">
      <c r="A864" s="15">
        <v>62772</v>
      </c>
      <c r="B864" s="15" t="str">
        <f t="shared" si="27"/>
        <v>High income</v>
      </c>
      <c r="C864" s="17">
        <v>838</v>
      </c>
      <c r="D864" s="17" t="str">
        <f t="shared" si="26"/>
        <v>High spender</v>
      </c>
    </row>
    <row r="865" spans="1:4" x14ac:dyDescent="0.25">
      <c r="A865" s="15">
        <v>57091</v>
      </c>
      <c r="B865" s="15" t="str">
        <f t="shared" si="27"/>
        <v>High income</v>
      </c>
      <c r="C865" s="17">
        <v>492</v>
      </c>
      <c r="D865" s="17" t="str">
        <f t="shared" si="26"/>
        <v>Low Spender</v>
      </c>
    </row>
    <row r="866" spans="1:4" x14ac:dyDescent="0.25">
      <c r="A866" s="15">
        <v>54210</v>
      </c>
      <c r="B866" s="15" t="str">
        <f t="shared" si="27"/>
        <v>High income</v>
      </c>
      <c r="C866" s="17">
        <v>322</v>
      </c>
      <c r="D866" s="17" t="str">
        <f t="shared" si="26"/>
        <v>Low Spender</v>
      </c>
    </row>
    <row r="867" spans="1:4" x14ac:dyDescent="0.25">
      <c r="A867" s="15">
        <v>60230</v>
      </c>
      <c r="B867" s="15" t="str">
        <f t="shared" si="27"/>
        <v>High income</v>
      </c>
      <c r="C867" s="17">
        <v>1027</v>
      </c>
      <c r="D867" s="17" t="str">
        <f t="shared" si="26"/>
        <v>High spender</v>
      </c>
    </row>
    <row r="868" spans="1:4" x14ac:dyDescent="0.25">
      <c r="A868" s="15">
        <v>71964</v>
      </c>
      <c r="B868" s="15" t="str">
        <f t="shared" si="27"/>
        <v>High income</v>
      </c>
      <c r="C868" s="17">
        <v>1784</v>
      </c>
      <c r="D868" s="17" t="str">
        <f t="shared" si="26"/>
        <v>High spender</v>
      </c>
    </row>
    <row r="869" spans="1:4" x14ac:dyDescent="0.25">
      <c r="A869" s="15">
        <v>26487</v>
      </c>
      <c r="B869" s="15" t="str">
        <f t="shared" si="27"/>
        <v>Low income</v>
      </c>
      <c r="C869" s="17">
        <v>46</v>
      </c>
      <c r="D869" s="17" t="str">
        <f t="shared" si="26"/>
        <v>Low Spender</v>
      </c>
    </row>
    <row r="870" spans="1:4" x14ac:dyDescent="0.25">
      <c r="A870" s="15">
        <v>48699</v>
      </c>
      <c r="B870" s="15" t="str">
        <f t="shared" si="27"/>
        <v>Low income</v>
      </c>
      <c r="C870" s="17">
        <v>39</v>
      </c>
      <c r="D870" s="17" t="str">
        <f t="shared" si="26"/>
        <v>Low Spender</v>
      </c>
    </row>
    <row r="871" spans="1:4" x14ac:dyDescent="0.25">
      <c r="A871" s="15">
        <v>78028</v>
      </c>
      <c r="B871" s="15" t="str">
        <f t="shared" si="27"/>
        <v>High income</v>
      </c>
      <c r="C871" s="17">
        <v>490</v>
      </c>
      <c r="D871" s="17" t="str">
        <f t="shared" si="26"/>
        <v>Low Spender</v>
      </c>
    </row>
    <row r="872" spans="1:4" x14ac:dyDescent="0.25">
      <c r="A872" s="15">
        <v>50611</v>
      </c>
      <c r="B872" s="15" t="str">
        <f t="shared" si="27"/>
        <v>Low income</v>
      </c>
      <c r="C872" s="17">
        <v>489</v>
      </c>
      <c r="D872" s="17" t="str">
        <f t="shared" si="26"/>
        <v>Low Spender</v>
      </c>
    </row>
    <row r="873" spans="1:4" x14ac:dyDescent="0.25">
      <c r="A873" s="15">
        <v>69674</v>
      </c>
      <c r="B873" s="15" t="str">
        <f t="shared" si="27"/>
        <v>High income</v>
      </c>
      <c r="C873" s="17">
        <v>821</v>
      </c>
      <c r="D873" s="17" t="str">
        <f t="shared" si="26"/>
        <v>High spender</v>
      </c>
    </row>
    <row r="874" spans="1:4" x14ac:dyDescent="0.25">
      <c r="A874" s="15">
        <v>36130</v>
      </c>
      <c r="B874" s="15" t="str">
        <f t="shared" si="27"/>
        <v>Low income</v>
      </c>
      <c r="C874" s="17">
        <v>451</v>
      </c>
      <c r="D874" s="17" t="str">
        <f t="shared" si="26"/>
        <v>Low Spender</v>
      </c>
    </row>
    <row r="875" spans="1:4" x14ac:dyDescent="0.25">
      <c r="A875" s="15">
        <v>67536</v>
      </c>
      <c r="B875" s="15" t="str">
        <f t="shared" si="27"/>
        <v>High income</v>
      </c>
      <c r="C875" s="17">
        <v>1794</v>
      </c>
      <c r="D875" s="17" t="str">
        <f t="shared" si="26"/>
        <v>High spender</v>
      </c>
    </row>
    <row r="876" spans="1:4" x14ac:dyDescent="0.25">
      <c r="A876" s="15">
        <v>36317</v>
      </c>
      <c r="B876" s="15" t="str">
        <f t="shared" si="27"/>
        <v>Low income</v>
      </c>
      <c r="C876" s="17">
        <v>120</v>
      </c>
      <c r="D876" s="17" t="str">
        <f t="shared" si="26"/>
        <v>Low Spender</v>
      </c>
    </row>
    <row r="877" spans="1:4" x14ac:dyDescent="0.25">
      <c r="A877" s="15">
        <v>54998</v>
      </c>
      <c r="B877" s="15" t="str">
        <f t="shared" si="27"/>
        <v>High income</v>
      </c>
      <c r="C877" s="17">
        <v>447</v>
      </c>
      <c r="D877" s="17" t="str">
        <f t="shared" si="26"/>
        <v>Low Spender</v>
      </c>
    </row>
    <row r="878" spans="1:4" x14ac:dyDescent="0.25">
      <c r="A878" s="15">
        <v>62710</v>
      </c>
      <c r="B878" s="15" t="str">
        <f t="shared" si="27"/>
        <v>High income</v>
      </c>
      <c r="C878" s="17">
        <v>595</v>
      </c>
      <c r="D878" s="17" t="str">
        <f t="shared" si="26"/>
        <v>High spender</v>
      </c>
    </row>
    <row r="879" spans="1:4" x14ac:dyDescent="0.25">
      <c r="A879" s="15">
        <v>62335</v>
      </c>
      <c r="B879" s="15" t="str">
        <f t="shared" si="27"/>
        <v>High income</v>
      </c>
      <c r="C879" s="17">
        <v>682</v>
      </c>
      <c r="D879" s="17" t="str">
        <f t="shared" si="26"/>
        <v>High spender</v>
      </c>
    </row>
    <row r="880" spans="1:4" x14ac:dyDescent="0.25">
      <c r="A880" s="15">
        <v>80739</v>
      </c>
      <c r="B880" s="15" t="str">
        <f t="shared" si="27"/>
        <v>High income</v>
      </c>
      <c r="C880" s="17">
        <v>1541</v>
      </c>
      <c r="D880" s="17" t="str">
        <f t="shared" si="26"/>
        <v>High spender</v>
      </c>
    </row>
    <row r="881" spans="1:4" x14ac:dyDescent="0.25">
      <c r="A881" s="15">
        <v>41728</v>
      </c>
      <c r="B881" s="15" t="str">
        <f t="shared" si="27"/>
        <v>Low income</v>
      </c>
      <c r="C881" s="17">
        <v>42</v>
      </c>
      <c r="D881" s="17" t="str">
        <f t="shared" si="26"/>
        <v>Low Spender</v>
      </c>
    </row>
    <row r="882" spans="1:4" x14ac:dyDescent="0.25">
      <c r="A882" s="15">
        <v>39665</v>
      </c>
      <c r="B882" s="15" t="str">
        <f t="shared" si="27"/>
        <v>Low income</v>
      </c>
      <c r="C882" s="17">
        <v>185</v>
      </c>
      <c r="D882" s="17" t="str">
        <f t="shared" si="26"/>
        <v>Low Spender</v>
      </c>
    </row>
    <row r="883" spans="1:4" x14ac:dyDescent="0.25">
      <c r="A883" s="15">
        <v>62058</v>
      </c>
      <c r="B883" s="15" t="str">
        <f t="shared" si="27"/>
        <v>High income</v>
      </c>
      <c r="C883" s="17">
        <v>392</v>
      </c>
      <c r="D883" s="17" t="str">
        <f t="shared" si="26"/>
        <v>Low Spender</v>
      </c>
    </row>
    <row r="884" spans="1:4" x14ac:dyDescent="0.25">
      <c r="A884" s="15">
        <v>69930</v>
      </c>
      <c r="B884" s="15" t="str">
        <f t="shared" si="27"/>
        <v>High income</v>
      </c>
      <c r="C884" s="17">
        <v>1466</v>
      </c>
      <c r="D884" s="17" t="str">
        <f t="shared" si="26"/>
        <v>High spender</v>
      </c>
    </row>
    <row r="885" spans="1:4" x14ac:dyDescent="0.25">
      <c r="A885" s="15">
        <v>51411</v>
      </c>
      <c r="B885" s="15" t="str">
        <f t="shared" si="27"/>
        <v>Low income</v>
      </c>
      <c r="C885" s="17">
        <v>17</v>
      </c>
      <c r="D885" s="17" t="str">
        <f t="shared" si="26"/>
        <v>Low Spender</v>
      </c>
    </row>
    <row r="886" spans="1:4" x14ac:dyDescent="0.25">
      <c r="A886" s="15">
        <v>77981</v>
      </c>
      <c r="B886" s="15" t="str">
        <f t="shared" si="27"/>
        <v>High income</v>
      </c>
      <c r="C886" s="17">
        <v>604</v>
      </c>
      <c r="D886" s="17" t="str">
        <f t="shared" si="26"/>
        <v>High spender</v>
      </c>
    </row>
    <row r="887" spans="1:4" x14ac:dyDescent="0.25">
      <c r="A887" s="15">
        <v>53359</v>
      </c>
      <c r="B887" s="15" t="str">
        <f t="shared" si="27"/>
        <v>High income</v>
      </c>
      <c r="C887" s="17">
        <v>216</v>
      </c>
      <c r="D887" s="17" t="str">
        <f t="shared" si="26"/>
        <v>Low Spender</v>
      </c>
    </row>
    <row r="888" spans="1:4" x14ac:dyDescent="0.25">
      <c r="A888" s="15">
        <v>54165</v>
      </c>
      <c r="B888" s="15" t="str">
        <f t="shared" si="27"/>
        <v>High income</v>
      </c>
      <c r="C888" s="17">
        <v>225</v>
      </c>
      <c r="D888" s="17" t="str">
        <f t="shared" si="26"/>
        <v>Low Spender</v>
      </c>
    </row>
    <row r="889" spans="1:4" x14ac:dyDescent="0.25">
      <c r="A889" s="15">
        <v>84460</v>
      </c>
      <c r="B889" s="15" t="str">
        <f t="shared" si="27"/>
        <v>High income</v>
      </c>
      <c r="C889" s="17">
        <v>442</v>
      </c>
      <c r="D889" s="17" t="str">
        <f t="shared" si="26"/>
        <v>Low Spender</v>
      </c>
    </row>
    <row r="890" spans="1:4" x14ac:dyDescent="0.25">
      <c r="A890" s="15">
        <v>36634</v>
      </c>
      <c r="B890" s="15" t="str">
        <f t="shared" si="27"/>
        <v>Low income</v>
      </c>
      <c r="C890" s="17">
        <v>305</v>
      </c>
      <c r="D890" s="17" t="str">
        <f t="shared" si="26"/>
        <v>Low Spender</v>
      </c>
    </row>
    <row r="891" spans="1:4" x14ac:dyDescent="0.25">
      <c r="A891" s="15">
        <v>54252</v>
      </c>
      <c r="B891" s="15" t="str">
        <f t="shared" si="27"/>
        <v>High income</v>
      </c>
      <c r="C891" s="17">
        <v>220</v>
      </c>
      <c r="D891" s="17" t="str">
        <f t="shared" si="26"/>
        <v>Low Spender</v>
      </c>
    </row>
    <row r="892" spans="1:4" x14ac:dyDescent="0.25">
      <c r="A892" s="15">
        <v>47703</v>
      </c>
      <c r="B892" s="15" t="str">
        <f t="shared" si="27"/>
        <v>Low income</v>
      </c>
      <c r="C892" s="17">
        <v>532</v>
      </c>
      <c r="D892" s="17" t="str">
        <f t="shared" si="26"/>
        <v>Low Spender</v>
      </c>
    </row>
    <row r="893" spans="1:4" x14ac:dyDescent="0.25">
      <c r="A893" s="15">
        <v>77142</v>
      </c>
      <c r="B893" s="15" t="str">
        <f t="shared" si="27"/>
        <v>High income</v>
      </c>
      <c r="C893" s="17">
        <v>893</v>
      </c>
      <c r="D893" s="17" t="str">
        <f t="shared" si="26"/>
        <v>High spender</v>
      </c>
    </row>
    <row r="894" spans="1:4" x14ac:dyDescent="0.25">
      <c r="A894" s="15">
        <v>69901</v>
      </c>
      <c r="B894" s="15" t="str">
        <f t="shared" si="27"/>
        <v>High income</v>
      </c>
      <c r="C894" s="17">
        <v>733</v>
      </c>
      <c r="D894" s="17" t="str">
        <f t="shared" si="26"/>
        <v>High spender</v>
      </c>
    </row>
    <row r="895" spans="1:4" x14ac:dyDescent="0.25">
      <c r="A895" s="15">
        <v>55521</v>
      </c>
      <c r="B895" s="15" t="str">
        <f t="shared" si="27"/>
        <v>High income</v>
      </c>
      <c r="C895" s="17">
        <v>442</v>
      </c>
      <c r="D895" s="17" t="str">
        <f t="shared" si="26"/>
        <v>Low Spender</v>
      </c>
    </row>
    <row r="896" spans="1:4" x14ac:dyDescent="0.25">
      <c r="A896" s="15">
        <v>38872</v>
      </c>
      <c r="B896" s="15" t="str">
        <f t="shared" si="27"/>
        <v>Low income</v>
      </c>
      <c r="C896" s="17">
        <v>69</v>
      </c>
      <c r="D896" s="17" t="str">
        <f t="shared" si="26"/>
        <v>Low Spender</v>
      </c>
    </row>
    <row r="897" spans="1:4" x14ac:dyDescent="0.25">
      <c r="A897" s="15">
        <v>53034</v>
      </c>
      <c r="B897" s="15" t="str">
        <f t="shared" si="27"/>
        <v>High income</v>
      </c>
      <c r="C897" s="17">
        <v>397</v>
      </c>
      <c r="D897" s="17" t="str">
        <f t="shared" si="26"/>
        <v>Low Spender</v>
      </c>
    </row>
    <row r="898" spans="1:4" x14ac:dyDescent="0.25">
      <c r="A898" s="15">
        <v>38360</v>
      </c>
      <c r="B898" s="15" t="str">
        <f t="shared" si="27"/>
        <v>Low income</v>
      </c>
      <c r="C898" s="17">
        <v>121</v>
      </c>
      <c r="D898" s="17" t="str">
        <f t="shared" si="26"/>
        <v>Low Spender</v>
      </c>
    </row>
    <row r="899" spans="1:4" x14ac:dyDescent="0.25">
      <c r="A899" s="15">
        <v>36038</v>
      </c>
      <c r="B899" s="15" t="str">
        <f t="shared" si="27"/>
        <v>Low income</v>
      </c>
      <c r="C899" s="17">
        <v>40</v>
      </c>
      <c r="D899" s="17" t="str">
        <f t="shared" ref="D899:D962" si="28">IF(C899&lt;=AVERAGE(C:C),"Low Spender","High spender")</f>
        <v>Low Spender</v>
      </c>
    </row>
    <row r="900" spans="1:4" x14ac:dyDescent="0.25">
      <c r="A900" s="15">
        <v>70638</v>
      </c>
      <c r="B900" s="15" t="str">
        <f t="shared" ref="B900:B963" si="29">IF(A900&lt;=AVERAGE(A:A),"Low income", "High income")</f>
        <v>High income</v>
      </c>
      <c r="C900" s="17">
        <v>1271</v>
      </c>
      <c r="D900" s="17" t="str">
        <f t="shared" si="28"/>
        <v>High spender</v>
      </c>
    </row>
    <row r="901" spans="1:4" x14ac:dyDescent="0.25">
      <c r="A901" s="15">
        <v>60689</v>
      </c>
      <c r="B901" s="15" t="str">
        <f t="shared" si="29"/>
        <v>High income</v>
      </c>
      <c r="C901" s="17">
        <v>615</v>
      </c>
      <c r="D901" s="17" t="str">
        <f t="shared" si="28"/>
        <v>High spender</v>
      </c>
    </row>
    <row r="902" spans="1:4" x14ac:dyDescent="0.25">
      <c r="A902" s="15">
        <v>58275</v>
      </c>
      <c r="B902" s="15" t="str">
        <f t="shared" si="29"/>
        <v>High income</v>
      </c>
      <c r="C902" s="17">
        <v>551</v>
      </c>
      <c r="D902" s="17" t="str">
        <f t="shared" si="28"/>
        <v>Low Spender</v>
      </c>
    </row>
    <row r="903" spans="1:4" x14ac:dyDescent="0.25">
      <c r="A903" s="15">
        <v>51569</v>
      </c>
      <c r="B903" s="15" t="str">
        <f t="shared" si="29"/>
        <v>Low income</v>
      </c>
      <c r="C903" s="17">
        <v>433</v>
      </c>
      <c r="D903" s="17" t="str">
        <f t="shared" si="28"/>
        <v>Low Spender</v>
      </c>
    </row>
    <row r="904" spans="1:4" x14ac:dyDescent="0.25">
      <c r="A904" s="15">
        <v>72635</v>
      </c>
      <c r="B904" s="15" t="str">
        <f t="shared" si="29"/>
        <v>High income</v>
      </c>
      <c r="C904" s="17">
        <v>874</v>
      </c>
      <c r="D904" s="17" t="str">
        <f t="shared" si="28"/>
        <v>High spender</v>
      </c>
    </row>
    <row r="905" spans="1:4" x14ac:dyDescent="0.25">
      <c r="A905" s="15">
        <v>84196</v>
      </c>
      <c r="B905" s="15" t="str">
        <f t="shared" si="29"/>
        <v>High income</v>
      </c>
      <c r="C905" s="17">
        <v>1047</v>
      </c>
      <c r="D905" s="17" t="str">
        <f t="shared" si="28"/>
        <v>High spender</v>
      </c>
    </row>
    <row r="906" spans="1:4" x14ac:dyDescent="0.25">
      <c r="A906" s="15">
        <v>46374</v>
      </c>
      <c r="B906" s="15" t="str">
        <f t="shared" si="29"/>
        <v>Low income</v>
      </c>
      <c r="C906" s="17">
        <v>429</v>
      </c>
      <c r="D906" s="17" t="str">
        <f t="shared" si="28"/>
        <v>Low Spender</v>
      </c>
    </row>
    <row r="907" spans="1:4" x14ac:dyDescent="0.25">
      <c r="A907" s="15">
        <v>74859</v>
      </c>
      <c r="B907" s="15" t="str">
        <f t="shared" si="29"/>
        <v>High income</v>
      </c>
      <c r="C907" s="17">
        <v>1492</v>
      </c>
      <c r="D907" s="17" t="str">
        <f t="shared" si="28"/>
        <v>High spender</v>
      </c>
    </row>
    <row r="908" spans="1:4" x14ac:dyDescent="0.25">
      <c r="A908" s="15">
        <v>18701</v>
      </c>
      <c r="B908" s="15" t="str">
        <f t="shared" si="29"/>
        <v>Low income</v>
      </c>
      <c r="C908" s="17">
        <v>34</v>
      </c>
      <c r="D908" s="17" t="str">
        <f t="shared" si="28"/>
        <v>Low Spender</v>
      </c>
    </row>
    <row r="909" spans="1:4" x14ac:dyDescent="0.25">
      <c r="A909" s="15">
        <v>54058</v>
      </c>
      <c r="B909" s="15" t="str">
        <f t="shared" si="29"/>
        <v>High income</v>
      </c>
      <c r="C909" s="17">
        <v>608</v>
      </c>
      <c r="D909" s="17" t="str">
        <f t="shared" si="28"/>
        <v>High spender</v>
      </c>
    </row>
    <row r="910" spans="1:4" x14ac:dyDescent="0.25">
      <c r="A910" s="15">
        <v>26224</v>
      </c>
      <c r="B910" s="15" t="str">
        <f t="shared" si="29"/>
        <v>Low income</v>
      </c>
      <c r="C910" s="17">
        <v>48</v>
      </c>
      <c r="D910" s="17" t="str">
        <f t="shared" si="28"/>
        <v>Low Spender</v>
      </c>
    </row>
    <row r="911" spans="1:4" x14ac:dyDescent="0.25">
      <c r="A911" s="15">
        <v>84574</v>
      </c>
      <c r="B911" s="15" t="str">
        <f t="shared" si="29"/>
        <v>High income</v>
      </c>
      <c r="C911" s="17">
        <v>1212</v>
      </c>
      <c r="D911" s="17" t="str">
        <f t="shared" si="28"/>
        <v>High spender</v>
      </c>
    </row>
    <row r="912" spans="1:4" x14ac:dyDescent="0.25">
      <c r="A912" s="15">
        <v>55158</v>
      </c>
      <c r="B912" s="15" t="str">
        <f t="shared" si="29"/>
        <v>High income</v>
      </c>
      <c r="C912" s="17">
        <v>395</v>
      </c>
      <c r="D912" s="17" t="str">
        <f t="shared" si="28"/>
        <v>Low Spender</v>
      </c>
    </row>
    <row r="913" spans="1:4" x14ac:dyDescent="0.25">
      <c r="A913" s="15">
        <v>30351</v>
      </c>
      <c r="B913" s="15" t="str">
        <f t="shared" si="29"/>
        <v>Low income</v>
      </c>
      <c r="C913" s="17">
        <v>44</v>
      </c>
      <c r="D913" s="17" t="str">
        <f t="shared" si="28"/>
        <v>Low Spender</v>
      </c>
    </row>
    <row r="914" spans="1:4" x14ac:dyDescent="0.25">
      <c r="A914" s="15">
        <v>46692</v>
      </c>
      <c r="B914" s="15" t="str">
        <f t="shared" si="29"/>
        <v>Low income</v>
      </c>
      <c r="C914" s="17">
        <v>309</v>
      </c>
      <c r="D914" s="17" t="str">
        <f t="shared" si="28"/>
        <v>Low Spender</v>
      </c>
    </row>
    <row r="915" spans="1:4" x14ac:dyDescent="0.25">
      <c r="A915" s="15">
        <v>62972</v>
      </c>
      <c r="B915" s="15" t="str">
        <f t="shared" si="29"/>
        <v>High income</v>
      </c>
      <c r="C915" s="17">
        <v>395</v>
      </c>
      <c r="D915" s="17" t="str">
        <f t="shared" si="28"/>
        <v>Low Spender</v>
      </c>
    </row>
    <row r="916" spans="1:4" x14ac:dyDescent="0.25">
      <c r="A916" s="15">
        <v>46831</v>
      </c>
      <c r="B916" s="15" t="str">
        <f t="shared" si="29"/>
        <v>Low income</v>
      </c>
      <c r="C916" s="17">
        <v>44</v>
      </c>
      <c r="D916" s="17" t="str">
        <f t="shared" si="28"/>
        <v>Low Spender</v>
      </c>
    </row>
    <row r="917" spans="1:4" x14ac:dyDescent="0.25">
      <c r="A917" s="15">
        <v>53977</v>
      </c>
      <c r="B917" s="15" t="str">
        <f t="shared" si="29"/>
        <v>High income</v>
      </c>
      <c r="C917" s="17">
        <v>825</v>
      </c>
      <c r="D917" s="17" t="str">
        <f t="shared" si="28"/>
        <v>High spender</v>
      </c>
    </row>
    <row r="918" spans="1:4" x14ac:dyDescent="0.25">
      <c r="A918" s="15">
        <v>85431</v>
      </c>
      <c r="B918" s="15" t="str">
        <f t="shared" si="29"/>
        <v>High income</v>
      </c>
      <c r="C918" s="17">
        <v>1112</v>
      </c>
      <c r="D918" s="17" t="str">
        <f t="shared" si="28"/>
        <v>High spender</v>
      </c>
    </row>
    <row r="919" spans="1:4" x14ac:dyDescent="0.25">
      <c r="A919" s="15">
        <v>48150</v>
      </c>
      <c r="B919" s="15" t="str">
        <f t="shared" si="29"/>
        <v>Low income</v>
      </c>
      <c r="C919" s="17">
        <v>219</v>
      </c>
      <c r="D919" s="17" t="str">
        <f t="shared" si="28"/>
        <v>Low Spender</v>
      </c>
    </row>
    <row r="920" spans="1:4" x14ac:dyDescent="0.25">
      <c r="A920" s="15">
        <v>24027</v>
      </c>
      <c r="B920" s="15" t="str">
        <f t="shared" si="29"/>
        <v>Low income</v>
      </c>
      <c r="C920" s="17">
        <v>43</v>
      </c>
      <c r="D920" s="17" t="str">
        <f t="shared" si="28"/>
        <v>Low Spender</v>
      </c>
    </row>
    <row r="921" spans="1:4" x14ac:dyDescent="0.25">
      <c r="A921" s="15">
        <v>64831</v>
      </c>
      <c r="B921" s="15" t="str">
        <f t="shared" si="29"/>
        <v>High income</v>
      </c>
      <c r="C921" s="17">
        <v>976</v>
      </c>
      <c r="D921" s="17" t="str">
        <f t="shared" si="28"/>
        <v>High spender</v>
      </c>
    </row>
    <row r="922" spans="1:4" x14ac:dyDescent="0.25">
      <c r="A922" s="15">
        <v>57537</v>
      </c>
      <c r="B922" s="15" t="str">
        <f t="shared" si="29"/>
        <v>High income</v>
      </c>
      <c r="C922" s="17">
        <v>445</v>
      </c>
      <c r="D922" s="17" t="str">
        <f t="shared" si="28"/>
        <v>Low Spender</v>
      </c>
    </row>
    <row r="923" spans="1:4" x14ac:dyDescent="0.25">
      <c r="A923" s="15">
        <v>58646</v>
      </c>
      <c r="B923" s="15" t="str">
        <f t="shared" si="29"/>
        <v>High income</v>
      </c>
      <c r="C923" s="17">
        <v>118</v>
      </c>
      <c r="D923" s="17" t="str">
        <f t="shared" si="28"/>
        <v>Low Spender</v>
      </c>
    </row>
    <row r="924" spans="1:4" x14ac:dyDescent="0.25">
      <c r="A924" s="15">
        <v>67680</v>
      </c>
      <c r="B924" s="15" t="str">
        <f t="shared" si="29"/>
        <v>High income</v>
      </c>
      <c r="C924" s="17">
        <v>600</v>
      </c>
      <c r="D924" s="17" t="str">
        <f t="shared" si="28"/>
        <v>High spender</v>
      </c>
    </row>
    <row r="925" spans="1:4" x14ac:dyDescent="0.25">
      <c r="A925" s="15">
        <v>57906</v>
      </c>
      <c r="B925" s="15" t="str">
        <f t="shared" si="29"/>
        <v>High income</v>
      </c>
      <c r="C925" s="17">
        <v>386</v>
      </c>
      <c r="D925" s="17" t="str">
        <f t="shared" si="28"/>
        <v>Low Spender</v>
      </c>
    </row>
    <row r="926" spans="1:4" x14ac:dyDescent="0.25">
      <c r="A926" s="15">
        <v>66373</v>
      </c>
      <c r="B926" s="15" t="str">
        <f t="shared" si="29"/>
        <v>High income</v>
      </c>
      <c r="C926" s="17">
        <v>497</v>
      </c>
      <c r="D926" s="17" t="str">
        <f t="shared" si="28"/>
        <v>Low Spender</v>
      </c>
    </row>
    <row r="927" spans="1:4" x14ac:dyDescent="0.25">
      <c r="A927" s="15">
        <v>69932</v>
      </c>
      <c r="B927" s="15" t="str">
        <f t="shared" si="29"/>
        <v>High income</v>
      </c>
      <c r="C927" s="17">
        <v>992</v>
      </c>
      <c r="D927" s="17" t="str">
        <f t="shared" si="28"/>
        <v>High spender</v>
      </c>
    </row>
    <row r="928" spans="1:4" x14ac:dyDescent="0.25">
      <c r="A928" s="15">
        <v>35416</v>
      </c>
      <c r="B928" s="15" t="str">
        <f t="shared" si="29"/>
        <v>Low income</v>
      </c>
      <c r="C928" s="17">
        <v>339</v>
      </c>
      <c r="D928" s="17" t="str">
        <f t="shared" si="28"/>
        <v>Low Spender</v>
      </c>
    </row>
    <row r="929" spans="1:4" x14ac:dyDescent="0.25">
      <c r="A929" s="15">
        <v>59292</v>
      </c>
      <c r="B929" s="15" t="str">
        <f t="shared" si="29"/>
        <v>High income</v>
      </c>
      <c r="C929" s="17">
        <v>493</v>
      </c>
      <c r="D929" s="17" t="str">
        <f t="shared" si="28"/>
        <v>Low Spender</v>
      </c>
    </row>
    <row r="930" spans="1:4" x14ac:dyDescent="0.25">
      <c r="A930" s="15">
        <v>49166</v>
      </c>
      <c r="B930" s="15" t="str">
        <f t="shared" si="29"/>
        <v>Low income</v>
      </c>
      <c r="C930" s="17">
        <v>258</v>
      </c>
      <c r="D930" s="17" t="str">
        <f t="shared" si="28"/>
        <v>Low Spender</v>
      </c>
    </row>
    <row r="931" spans="1:4" x14ac:dyDescent="0.25">
      <c r="A931" s="15">
        <v>61223</v>
      </c>
      <c r="B931" s="15" t="str">
        <f t="shared" si="29"/>
        <v>High income</v>
      </c>
      <c r="C931" s="17">
        <v>1094</v>
      </c>
      <c r="D931" s="17" t="str">
        <f t="shared" si="28"/>
        <v>High spender</v>
      </c>
    </row>
    <row r="932" spans="1:4" x14ac:dyDescent="0.25">
      <c r="A932" s="15">
        <v>30822</v>
      </c>
      <c r="B932" s="15" t="str">
        <f t="shared" si="29"/>
        <v>Low income</v>
      </c>
      <c r="C932" s="17">
        <v>39</v>
      </c>
      <c r="D932" s="17" t="str">
        <f t="shared" si="28"/>
        <v>Low Spender</v>
      </c>
    </row>
    <row r="933" spans="1:4" x14ac:dyDescent="0.25">
      <c r="A933" s="15">
        <v>31859</v>
      </c>
      <c r="B933" s="15" t="str">
        <f t="shared" si="29"/>
        <v>Low income</v>
      </c>
      <c r="C933" s="17">
        <v>15</v>
      </c>
      <c r="D933" s="17" t="str">
        <f t="shared" si="28"/>
        <v>Low Spender</v>
      </c>
    </row>
    <row r="934" spans="1:4" x14ac:dyDescent="0.25">
      <c r="A934" s="15">
        <v>28520</v>
      </c>
      <c r="B934" s="15" t="str">
        <f t="shared" si="29"/>
        <v>Low income</v>
      </c>
      <c r="C934" s="17">
        <v>23</v>
      </c>
      <c r="D934" s="17" t="str">
        <f t="shared" si="28"/>
        <v>Low Spender</v>
      </c>
    </row>
    <row r="935" spans="1:4" x14ac:dyDescent="0.25">
      <c r="A935" s="15">
        <v>81741</v>
      </c>
      <c r="B935" s="15" t="str">
        <f t="shared" si="29"/>
        <v>High income</v>
      </c>
      <c r="C935" s="17">
        <v>1534</v>
      </c>
      <c r="D935" s="17" t="str">
        <f t="shared" si="28"/>
        <v>High spender</v>
      </c>
    </row>
    <row r="936" spans="1:4" x14ac:dyDescent="0.25">
      <c r="A936" s="15">
        <v>37070</v>
      </c>
      <c r="B936" s="15" t="str">
        <f t="shared" si="29"/>
        <v>Low income</v>
      </c>
      <c r="C936" s="17">
        <v>394</v>
      </c>
      <c r="D936" s="17" t="str">
        <f t="shared" si="28"/>
        <v>Low Spender</v>
      </c>
    </row>
    <row r="937" spans="1:4" x14ac:dyDescent="0.25">
      <c r="A937" s="15">
        <v>28567</v>
      </c>
      <c r="B937" s="15" t="str">
        <f t="shared" si="29"/>
        <v>Low income</v>
      </c>
      <c r="C937" s="17">
        <v>40</v>
      </c>
      <c r="D937" s="17" t="str">
        <f t="shared" si="28"/>
        <v>Low Spender</v>
      </c>
    </row>
    <row r="938" spans="1:4" x14ac:dyDescent="0.25">
      <c r="A938" s="15">
        <v>50002</v>
      </c>
      <c r="B938" s="15" t="str">
        <f t="shared" si="29"/>
        <v>Low income</v>
      </c>
      <c r="C938" s="17">
        <v>556</v>
      </c>
      <c r="D938" s="17" t="str">
        <f t="shared" si="28"/>
        <v>Low Spender</v>
      </c>
    </row>
    <row r="939" spans="1:4" x14ac:dyDescent="0.25">
      <c r="A939" s="15">
        <v>62694</v>
      </c>
      <c r="B939" s="15" t="str">
        <f t="shared" si="29"/>
        <v>High income</v>
      </c>
      <c r="C939" s="17">
        <v>658</v>
      </c>
      <c r="D939" s="17" t="str">
        <f t="shared" si="28"/>
        <v>High spender</v>
      </c>
    </row>
    <row r="940" spans="1:4" x14ac:dyDescent="0.25">
      <c r="A940" s="15">
        <v>31590</v>
      </c>
      <c r="B940" s="15" t="str">
        <f t="shared" si="29"/>
        <v>Low income</v>
      </c>
      <c r="C940" s="17">
        <v>35</v>
      </c>
      <c r="D940" s="17" t="str">
        <f t="shared" si="28"/>
        <v>Low Spender</v>
      </c>
    </row>
    <row r="941" spans="1:4" x14ac:dyDescent="0.25">
      <c r="A941" s="15">
        <v>53367</v>
      </c>
      <c r="B941" s="15" t="str">
        <f t="shared" si="29"/>
        <v>High income</v>
      </c>
      <c r="C941" s="17">
        <v>389</v>
      </c>
      <c r="D941" s="17" t="str">
        <f t="shared" si="28"/>
        <v>Low Spender</v>
      </c>
    </row>
    <row r="942" spans="1:4" x14ac:dyDescent="0.25">
      <c r="A942" s="15">
        <v>72940</v>
      </c>
      <c r="B942" s="15" t="str">
        <f t="shared" si="29"/>
        <v>High income</v>
      </c>
      <c r="C942" s="17">
        <v>865</v>
      </c>
      <c r="D942" s="17" t="str">
        <f t="shared" si="28"/>
        <v>High spender</v>
      </c>
    </row>
    <row r="943" spans="1:4" x14ac:dyDescent="0.25">
      <c r="A943" s="15">
        <v>22775</v>
      </c>
      <c r="B943" s="15" t="str">
        <f t="shared" si="29"/>
        <v>Low income</v>
      </c>
      <c r="C943" s="17">
        <v>14</v>
      </c>
      <c r="D943" s="17" t="str">
        <f t="shared" si="28"/>
        <v>Low Spender</v>
      </c>
    </row>
    <row r="944" spans="1:4" x14ac:dyDescent="0.25">
      <c r="A944" s="15">
        <v>41473</v>
      </c>
      <c r="B944" s="15" t="str">
        <f t="shared" si="29"/>
        <v>Low income</v>
      </c>
      <c r="C944" s="17">
        <v>67</v>
      </c>
      <c r="D944" s="17" t="str">
        <f t="shared" si="28"/>
        <v>Low Spender</v>
      </c>
    </row>
    <row r="945" spans="1:4" x14ac:dyDescent="0.25">
      <c r="A945" s="15">
        <v>50150</v>
      </c>
      <c r="B945" s="15" t="str">
        <f t="shared" si="29"/>
        <v>Low income</v>
      </c>
      <c r="C945" s="17">
        <v>399</v>
      </c>
      <c r="D945" s="17" t="str">
        <f t="shared" si="28"/>
        <v>Low Spender</v>
      </c>
    </row>
    <row r="946" spans="1:4" x14ac:dyDescent="0.25">
      <c r="A946" s="15">
        <v>56129</v>
      </c>
      <c r="B946" s="15" t="str">
        <f t="shared" si="29"/>
        <v>High income</v>
      </c>
      <c r="C946" s="17">
        <v>612</v>
      </c>
      <c r="D946" s="17" t="str">
        <f t="shared" si="28"/>
        <v>High spender</v>
      </c>
    </row>
    <row r="947" spans="1:4" x14ac:dyDescent="0.25">
      <c r="A947" s="15">
        <v>49476</v>
      </c>
      <c r="B947" s="15" t="str">
        <f t="shared" si="29"/>
        <v>Low income</v>
      </c>
      <c r="C947" s="17">
        <v>599</v>
      </c>
      <c r="D947" s="17" t="str">
        <f t="shared" si="28"/>
        <v>High spender</v>
      </c>
    </row>
    <row r="948" spans="1:4" x14ac:dyDescent="0.25">
      <c r="A948" s="15">
        <v>50943</v>
      </c>
      <c r="B948" s="15" t="str">
        <f t="shared" si="29"/>
        <v>Low income</v>
      </c>
      <c r="C948" s="17">
        <v>40</v>
      </c>
      <c r="D948" s="17" t="str">
        <f t="shared" si="28"/>
        <v>Low Spender</v>
      </c>
    </row>
    <row r="949" spans="1:4" x14ac:dyDescent="0.25">
      <c r="A949" s="15">
        <v>34935</v>
      </c>
      <c r="B949" s="15" t="str">
        <f t="shared" si="29"/>
        <v>Low income</v>
      </c>
      <c r="C949" s="17">
        <v>117</v>
      </c>
      <c r="D949" s="17" t="str">
        <f t="shared" si="28"/>
        <v>Low Spender</v>
      </c>
    </row>
    <row r="950" spans="1:4" x14ac:dyDescent="0.25">
      <c r="A950" s="15">
        <v>38578</v>
      </c>
      <c r="B950" s="15" t="str">
        <f t="shared" si="29"/>
        <v>Low income</v>
      </c>
      <c r="C950" s="17">
        <v>70</v>
      </c>
      <c r="D950" s="17" t="str">
        <f t="shared" si="28"/>
        <v>Low Spender</v>
      </c>
    </row>
    <row r="951" spans="1:4" x14ac:dyDescent="0.25">
      <c r="A951" s="15">
        <v>42014</v>
      </c>
      <c r="B951" s="15" t="str">
        <f t="shared" si="29"/>
        <v>Low income</v>
      </c>
      <c r="C951" s="17">
        <v>386</v>
      </c>
      <c r="D951" s="17" t="str">
        <f t="shared" si="28"/>
        <v>Low Spender</v>
      </c>
    </row>
    <row r="952" spans="1:4" x14ac:dyDescent="0.25">
      <c r="A952" s="15">
        <v>51373</v>
      </c>
      <c r="B952" s="15" t="str">
        <f t="shared" si="29"/>
        <v>Low income</v>
      </c>
      <c r="C952" s="17">
        <v>276</v>
      </c>
      <c r="D952" s="17" t="str">
        <f t="shared" si="28"/>
        <v>Low Spender</v>
      </c>
    </row>
    <row r="953" spans="1:4" x14ac:dyDescent="0.25">
      <c r="A953" s="15">
        <v>26304</v>
      </c>
      <c r="B953" s="15" t="str">
        <f t="shared" si="29"/>
        <v>Low income</v>
      </c>
      <c r="C953" s="17">
        <v>12</v>
      </c>
      <c r="D953" s="17" t="str">
        <f t="shared" si="28"/>
        <v>Low Spender</v>
      </c>
    </row>
    <row r="954" spans="1:4" x14ac:dyDescent="0.25">
      <c r="A954" s="15">
        <v>44300</v>
      </c>
      <c r="B954" s="15" t="str">
        <f t="shared" si="29"/>
        <v>Low income</v>
      </c>
      <c r="C954" s="17">
        <v>39</v>
      </c>
      <c r="D954" s="17" t="str">
        <f t="shared" si="28"/>
        <v>Low Spender</v>
      </c>
    </row>
    <row r="955" spans="1:4" x14ac:dyDescent="0.25">
      <c r="A955" s="15">
        <v>70617</v>
      </c>
      <c r="B955" s="15" t="str">
        <f t="shared" si="29"/>
        <v>High income</v>
      </c>
      <c r="C955" s="17">
        <v>1253</v>
      </c>
      <c r="D955" s="17" t="str">
        <f t="shared" si="28"/>
        <v>High spender</v>
      </c>
    </row>
    <row r="956" spans="1:4" x14ac:dyDescent="0.25">
      <c r="A956" s="15">
        <v>57811</v>
      </c>
      <c r="B956" s="15" t="str">
        <f t="shared" si="29"/>
        <v>High income</v>
      </c>
      <c r="C956" s="17">
        <v>724</v>
      </c>
      <c r="D956" s="17" t="str">
        <f t="shared" si="28"/>
        <v>High spender</v>
      </c>
    </row>
    <row r="957" spans="1:4" x14ac:dyDescent="0.25">
      <c r="A957" s="15">
        <v>43795</v>
      </c>
      <c r="B957" s="15" t="str">
        <f t="shared" si="29"/>
        <v>Low income</v>
      </c>
      <c r="C957" s="17">
        <v>385</v>
      </c>
      <c r="D957" s="17" t="str">
        <f t="shared" si="28"/>
        <v>Low Spender</v>
      </c>
    </row>
    <row r="958" spans="1:4" x14ac:dyDescent="0.25">
      <c r="A958" s="15">
        <v>31560</v>
      </c>
      <c r="B958" s="15" t="str">
        <f t="shared" si="29"/>
        <v>Low income</v>
      </c>
      <c r="C958" s="17">
        <v>87</v>
      </c>
      <c r="D958" s="17" t="str">
        <f t="shared" si="28"/>
        <v>Low Spender</v>
      </c>
    </row>
    <row r="959" spans="1:4" x14ac:dyDescent="0.25">
      <c r="A959" s="15">
        <v>71499</v>
      </c>
      <c r="B959" s="15" t="str">
        <f t="shared" si="29"/>
        <v>High income</v>
      </c>
      <c r="C959" s="17">
        <v>758</v>
      </c>
      <c r="D959" s="17" t="str">
        <f t="shared" si="28"/>
        <v>High spender</v>
      </c>
    </row>
    <row r="960" spans="1:4" x14ac:dyDescent="0.25">
      <c r="A960" s="15">
        <v>57420</v>
      </c>
      <c r="B960" s="15" t="str">
        <f t="shared" si="29"/>
        <v>High income</v>
      </c>
      <c r="C960" s="17">
        <v>298</v>
      </c>
      <c r="D960" s="17" t="str">
        <f t="shared" si="28"/>
        <v>Low Spender</v>
      </c>
    </row>
    <row r="961" spans="1:4" x14ac:dyDescent="0.25">
      <c r="A961" s="15">
        <v>60093</v>
      </c>
      <c r="B961" s="15" t="str">
        <f t="shared" si="29"/>
        <v>High income</v>
      </c>
      <c r="C961" s="17">
        <v>645</v>
      </c>
      <c r="D961" s="17" t="str">
        <f t="shared" si="28"/>
        <v>High spender</v>
      </c>
    </row>
    <row r="962" spans="1:4" x14ac:dyDescent="0.25">
      <c r="A962" s="15">
        <v>53843</v>
      </c>
      <c r="B962" s="15" t="str">
        <f t="shared" si="29"/>
        <v>High income</v>
      </c>
      <c r="C962" s="17">
        <v>489</v>
      </c>
      <c r="D962" s="17" t="str">
        <f t="shared" si="28"/>
        <v>Low Spender</v>
      </c>
    </row>
    <row r="963" spans="1:4" x14ac:dyDescent="0.25">
      <c r="A963" s="15">
        <v>30560</v>
      </c>
      <c r="B963" s="15" t="str">
        <f t="shared" si="29"/>
        <v>Low income</v>
      </c>
      <c r="C963" s="17">
        <v>24</v>
      </c>
      <c r="D963" s="17" t="str">
        <f t="shared" ref="D963:D1026" si="30">IF(C963&lt;=AVERAGE(C:C),"Low Spender","High spender")</f>
        <v>Low Spender</v>
      </c>
    </row>
    <row r="964" spans="1:4" x14ac:dyDescent="0.25">
      <c r="A964" s="15">
        <v>15862</v>
      </c>
      <c r="B964" s="15" t="str">
        <f t="shared" ref="B964:B1027" si="31">IF(A964&lt;=AVERAGE(A:A),"Low income", "High income")</f>
        <v>Low income</v>
      </c>
      <c r="C964" s="17">
        <v>26</v>
      </c>
      <c r="D964" s="17" t="str">
        <f t="shared" si="30"/>
        <v>Low Spender</v>
      </c>
    </row>
    <row r="965" spans="1:4" x14ac:dyDescent="0.25">
      <c r="A965" s="15">
        <v>48432</v>
      </c>
      <c r="B965" s="15" t="str">
        <f t="shared" si="31"/>
        <v>Low income</v>
      </c>
      <c r="C965" s="17">
        <v>382</v>
      </c>
      <c r="D965" s="17" t="str">
        <f t="shared" si="30"/>
        <v>Low Spender</v>
      </c>
    </row>
    <row r="966" spans="1:4" x14ac:dyDescent="0.25">
      <c r="A966" s="15">
        <v>60894</v>
      </c>
      <c r="B966" s="15" t="str">
        <f t="shared" si="31"/>
        <v>High income</v>
      </c>
      <c r="C966" s="17">
        <v>778</v>
      </c>
      <c r="D966" s="17" t="str">
        <f t="shared" si="30"/>
        <v>High spender</v>
      </c>
    </row>
    <row r="967" spans="1:4" x14ac:dyDescent="0.25">
      <c r="A967" s="15">
        <v>72967</v>
      </c>
      <c r="B967" s="15" t="str">
        <f t="shared" si="31"/>
        <v>High income</v>
      </c>
      <c r="C967" s="17">
        <v>372</v>
      </c>
      <c r="D967" s="17" t="str">
        <f t="shared" si="30"/>
        <v>Low Spender</v>
      </c>
    </row>
    <row r="968" spans="1:4" x14ac:dyDescent="0.25">
      <c r="A968" s="15">
        <v>50501</v>
      </c>
      <c r="B968" s="15" t="str">
        <f t="shared" si="31"/>
        <v>Low income</v>
      </c>
      <c r="C968" s="17">
        <v>348</v>
      </c>
      <c r="D968" s="17" t="str">
        <f t="shared" si="30"/>
        <v>Low Spender</v>
      </c>
    </row>
    <row r="969" spans="1:4" x14ac:dyDescent="0.25">
      <c r="A969" s="15">
        <v>78420</v>
      </c>
      <c r="B969" s="15" t="str">
        <f t="shared" si="31"/>
        <v>High income</v>
      </c>
      <c r="C969" s="17">
        <v>1425</v>
      </c>
      <c r="D969" s="17" t="str">
        <f t="shared" si="30"/>
        <v>High spender</v>
      </c>
    </row>
    <row r="970" spans="1:4" x14ac:dyDescent="0.25">
      <c r="A970" s="15">
        <v>38197</v>
      </c>
      <c r="B970" s="15" t="str">
        <f t="shared" si="31"/>
        <v>Low income</v>
      </c>
      <c r="C970" s="17">
        <v>37</v>
      </c>
      <c r="D970" s="17" t="str">
        <f t="shared" si="30"/>
        <v>Low Spender</v>
      </c>
    </row>
    <row r="971" spans="1:4" x14ac:dyDescent="0.25">
      <c r="A971" s="15">
        <v>22010</v>
      </c>
      <c r="B971" s="15" t="str">
        <f t="shared" si="31"/>
        <v>Low income</v>
      </c>
      <c r="C971" s="17">
        <v>25</v>
      </c>
      <c r="D971" s="17" t="str">
        <f t="shared" si="30"/>
        <v>Low Spender</v>
      </c>
    </row>
    <row r="972" spans="1:4" x14ac:dyDescent="0.25">
      <c r="A972" s="15">
        <v>26095</v>
      </c>
      <c r="B972" s="15" t="str">
        <f t="shared" si="31"/>
        <v>Low income</v>
      </c>
      <c r="C972" s="17">
        <v>31</v>
      </c>
      <c r="D972" s="17" t="str">
        <f t="shared" si="30"/>
        <v>Low Spender</v>
      </c>
    </row>
    <row r="973" spans="1:4" x14ac:dyDescent="0.25">
      <c r="A973" s="15">
        <v>42835</v>
      </c>
      <c r="B973" s="15" t="str">
        <f t="shared" si="31"/>
        <v>Low income</v>
      </c>
      <c r="C973" s="17">
        <v>497</v>
      </c>
      <c r="D973" s="17" t="str">
        <f t="shared" si="30"/>
        <v>Low Spender</v>
      </c>
    </row>
    <row r="974" spans="1:4" x14ac:dyDescent="0.25">
      <c r="A974" s="15">
        <v>30523</v>
      </c>
      <c r="B974" s="15" t="str">
        <f t="shared" si="31"/>
        <v>Low income</v>
      </c>
      <c r="C974" s="17">
        <v>8</v>
      </c>
      <c r="D974" s="17" t="str">
        <f t="shared" si="30"/>
        <v>Low Spender</v>
      </c>
    </row>
    <row r="975" spans="1:4" x14ac:dyDescent="0.25">
      <c r="A975" s="15">
        <v>34421</v>
      </c>
      <c r="B975" s="15" t="str">
        <f t="shared" si="31"/>
        <v>Low income</v>
      </c>
      <c r="C975" s="17">
        <v>21</v>
      </c>
      <c r="D975" s="17" t="str">
        <f t="shared" si="30"/>
        <v>Low Spender</v>
      </c>
    </row>
    <row r="976" spans="1:4" x14ac:dyDescent="0.25">
      <c r="A976" s="15">
        <v>14849</v>
      </c>
      <c r="B976" s="15" t="str">
        <f t="shared" si="31"/>
        <v>Low income</v>
      </c>
      <c r="C976" s="17">
        <v>56</v>
      </c>
      <c r="D976" s="17" t="str">
        <f t="shared" si="30"/>
        <v>Low Spender</v>
      </c>
    </row>
    <row r="977" spans="1:4" x14ac:dyDescent="0.25">
      <c r="A977" s="15">
        <v>45889</v>
      </c>
      <c r="B977" s="15" t="str">
        <f t="shared" si="31"/>
        <v>Low income</v>
      </c>
      <c r="C977" s="17">
        <v>38</v>
      </c>
      <c r="D977" s="17" t="str">
        <f t="shared" si="30"/>
        <v>Low Spender</v>
      </c>
    </row>
    <row r="978" spans="1:4" x14ac:dyDescent="0.25">
      <c r="A978" s="15">
        <v>82072</v>
      </c>
      <c r="B978" s="15" t="str">
        <f t="shared" si="31"/>
        <v>High income</v>
      </c>
      <c r="C978" s="17">
        <v>1889</v>
      </c>
      <c r="D978" s="17" t="str">
        <f t="shared" si="30"/>
        <v>High spender</v>
      </c>
    </row>
    <row r="979" spans="1:4" x14ac:dyDescent="0.25">
      <c r="A979" s="15">
        <v>23559</v>
      </c>
      <c r="B979" s="15" t="str">
        <f t="shared" si="31"/>
        <v>Low income</v>
      </c>
      <c r="C979" s="17">
        <v>56</v>
      </c>
      <c r="D979" s="17" t="str">
        <f t="shared" si="30"/>
        <v>Low Spender</v>
      </c>
    </row>
    <row r="980" spans="1:4" x14ac:dyDescent="0.25">
      <c r="A980" s="15">
        <v>72063</v>
      </c>
      <c r="B980" s="15" t="str">
        <f t="shared" si="31"/>
        <v>High income</v>
      </c>
      <c r="C980" s="17">
        <v>668</v>
      </c>
      <c r="D980" s="17" t="str">
        <f t="shared" si="30"/>
        <v>High spender</v>
      </c>
    </row>
    <row r="981" spans="1:4" x14ac:dyDescent="0.25">
      <c r="A981" s="15">
        <v>88347</v>
      </c>
      <c r="B981" s="15" t="str">
        <f t="shared" si="31"/>
        <v>High income</v>
      </c>
      <c r="C981" s="17">
        <v>1998</v>
      </c>
      <c r="D981" s="17" t="str">
        <f t="shared" si="30"/>
        <v>High spender</v>
      </c>
    </row>
    <row r="982" spans="1:4" x14ac:dyDescent="0.25">
      <c r="A982" s="15">
        <v>54342</v>
      </c>
      <c r="B982" s="15" t="str">
        <f t="shared" si="31"/>
        <v>High income</v>
      </c>
      <c r="C982" s="17">
        <v>149</v>
      </c>
      <c r="D982" s="17" t="str">
        <f t="shared" si="30"/>
        <v>Low Spender</v>
      </c>
    </row>
    <row r="983" spans="1:4" x14ac:dyDescent="0.25">
      <c r="A983" s="15">
        <v>70053</v>
      </c>
      <c r="B983" s="15" t="str">
        <f t="shared" si="31"/>
        <v>High income</v>
      </c>
      <c r="C983" s="17">
        <v>923</v>
      </c>
      <c r="D983" s="17" t="str">
        <f t="shared" si="30"/>
        <v>High spender</v>
      </c>
    </row>
    <row r="984" spans="1:4" x14ac:dyDescent="0.25">
      <c r="A984" s="15">
        <v>32414</v>
      </c>
      <c r="B984" s="15" t="str">
        <f t="shared" si="31"/>
        <v>Low income</v>
      </c>
      <c r="C984" s="17">
        <v>40</v>
      </c>
      <c r="D984" s="17" t="str">
        <f t="shared" si="30"/>
        <v>Low Spender</v>
      </c>
    </row>
    <row r="985" spans="1:4" x14ac:dyDescent="0.25">
      <c r="A985" s="15">
        <v>28691</v>
      </c>
      <c r="B985" s="15" t="str">
        <f t="shared" si="31"/>
        <v>Low income</v>
      </c>
      <c r="C985" s="17">
        <v>30</v>
      </c>
      <c r="D985" s="17" t="str">
        <f t="shared" si="30"/>
        <v>Low Spender</v>
      </c>
    </row>
    <row r="986" spans="1:4" x14ac:dyDescent="0.25">
      <c r="A986" s="15">
        <v>39552</v>
      </c>
      <c r="B986" s="15" t="str">
        <f t="shared" si="31"/>
        <v>Low income</v>
      </c>
      <c r="C986" s="17">
        <v>343</v>
      </c>
      <c r="D986" s="17" t="str">
        <f t="shared" si="30"/>
        <v>Low Spender</v>
      </c>
    </row>
    <row r="987" spans="1:4" x14ac:dyDescent="0.25">
      <c r="A987" s="15">
        <v>21024</v>
      </c>
      <c r="B987" s="15" t="str">
        <f t="shared" si="31"/>
        <v>Low income</v>
      </c>
      <c r="C987" s="17">
        <v>66</v>
      </c>
      <c r="D987" s="17" t="str">
        <f t="shared" si="30"/>
        <v>Low Spender</v>
      </c>
    </row>
    <row r="988" spans="1:4" x14ac:dyDescent="0.25">
      <c r="A988" s="15">
        <v>62187</v>
      </c>
      <c r="B988" s="15" t="str">
        <f t="shared" si="31"/>
        <v>High income</v>
      </c>
      <c r="C988" s="17">
        <v>1157</v>
      </c>
      <c r="D988" s="17" t="str">
        <f t="shared" si="30"/>
        <v>High spender</v>
      </c>
    </row>
    <row r="989" spans="1:4" x14ac:dyDescent="0.25">
      <c r="A989" s="15">
        <v>47691</v>
      </c>
      <c r="B989" s="15" t="str">
        <f t="shared" si="31"/>
        <v>Low income</v>
      </c>
      <c r="C989" s="17">
        <v>17</v>
      </c>
      <c r="D989" s="17" t="str">
        <f t="shared" si="30"/>
        <v>Low Spender</v>
      </c>
    </row>
    <row r="990" spans="1:4" x14ac:dyDescent="0.25">
      <c r="A990" s="15">
        <v>44529</v>
      </c>
      <c r="B990" s="15" t="str">
        <f t="shared" si="31"/>
        <v>Low income</v>
      </c>
      <c r="C990" s="17">
        <v>665</v>
      </c>
      <c r="D990" s="17" t="str">
        <f t="shared" si="30"/>
        <v>High spender</v>
      </c>
    </row>
    <row r="991" spans="1:4" x14ac:dyDescent="0.25">
      <c r="A991" s="15">
        <v>48985</v>
      </c>
      <c r="B991" s="15" t="str">
        <f t="shared" si="31"/>
        <v>Low income</v>
      </c>
      <c r="C991" s="17">
        <v>67</v>
      </c>
      <c r="D991" s="17" t="str">
        <f t="shared" si="30"/>
        <v>Low Spender</v>
      </c>
    </row>
    <row r="992" spans="1:4" x14ac:dyDescent="0.25">
      <c r="A992" s="15">
        <v>27889</v>
      </c>
      <c r="B992" s="15" t="str">
        <f t="shared" si="31"/>
        <v>Low income</v>
      </c>
      <c r="C992" s="17">
        <v>18</v>
      </c>
      <c r="D992" s="17" t="str">
        <f t="shared" si="30"/>
        <v>Low Spender</v>
      </c>
    </row>
    <row r="993" spans="1:4" x14ac:dyDescent="0.25">
      <c r="A993" s="15">
        <v>57513</v>
      </c>
      <c r="B993" s="15" t="str">
        <f t="shared" si="31"/>
        <v>High income</v>
      </c>
      <c r="C993" s="17">
        <v>1030</v>
      </c>
      <c r="D993" s="17" t="str">
        <f t="shared" si="30"/>
        <v>High spender</v>
      </c>
    </row>
    <row r="994" spans="1:4" x14ac:dyDescent="0.25">
      <c r="A994" s="15">
        <v>31454</v>
      </c>
      <c r="B994" s="15" t="str">
        <f t="shared" si="31"/>
        <v>Low income</v>
      </c>
      <c r="C994" s="17">
        <v>39</v>
      </c>
      <c r="D994" s="17" t="str">
        <f t="shared" si="30"/>
        <v>Low Spender</v>
      </c>
    </row>
    <row r="995" spans="1:4" x14ac:dyDescent="0.25">
      <c r="A995" s="15">
        <v>61787</v>
      </c>
      <c r="B995" s="15" t="str">
        <f t="shared" si="31"/>
        <v>High income</v>
      </c>
      <c r="C995" s="17">
        <v>1234</v>
      </c>
      <c r="D995" s="17" t="str">
        <f t="shared" si="30"/>
        <v>High spender</v>
      </c>
    </row>
    <row r="996" spans="1:4" x14ac:dyDescent="0.25">
      <c r="A996" s="15">
        <v>63516</v>
      </c>
      <c r="B996" s="15" t="str">
        <f t="shared" si="31"/>
        <v>High income</v>
      </c>
      <c r="C996" s="17">
        <v>295</v>
      </c>
      <c r="D996" s="17" t="str">
        <f t="shared" si="30"/>
        <v>Low Spender</v>
      </c>
    </row>
    <row r="997" spans="1:4" x14ac:dyDescent="0.25">
      <c r="A997" s="15">
        <v>33762</v>
      </c>
      <c r="B997" s="15" t="str">
        <f t="shared" si="31"/>
        <v>Low income</v>
      </c>
      <c r="C997" s="17">
        <v>90</v>
      </c>
      <c r="D997" s="17" t="str">
        <f t="shared" si="30"/>
        <v>Low Spender</v>
      </c>
    </row>
    <row r="998" spans="1:4" x14ac:dyDescent="0.25">
      <c r="A998" s="15">
        <v>28440</v>
      </c>
      <c r="B998" s="15" t="str">
        <f t="shared" si="31"/>
        <v>Low income</v>
      </c>
      <c r="C998" s="17">
        <v>63</v>
      </c>
      <c r="D998" s="17" t="str">
        <f t="shared" si="30"/>
        <v>Low Spender</v>
      </c>
    </row>
    <row r="999" spans="1:4" x14ac:dyDescent="0.25">
      <c r="A999" s="15">
        <v>69520</v>
      </c>
      <c r="B999" s="15" t="str">
        <f t="shared" si="31"/>
        <v>High income</v>
      </c>
      <c r="C999" s="17">
        <v>1362</v>
      </c>
      <c r="D999" s="17" t="str">
        <f t="shared" si="30"/>
        <v>High spender</v>
      </c>
    </row>
    <row r="1000" spans="1:4" x14ac:dyDescent="0.25">
      <c r="A1000" s="15">
        <v>49967</v>
      </c>
      <c r="B1000" s="15" t="str">
        <f t="shared" si="31"/>
        <v>Low income</v>
      </c>
      <c r="C1000" s="17">
        <v>303</v>
      </c>
      <c r="D1000" s="17" t="str">
        <f t="shared" si="30"/>
        <v>Low Spender</v>
      </c>
    </row>
    <row r="1001" spans="1:4" x14ac:dyDescent="0.25">
      <c r="A1001" s="15">
        <v>28072</v>
      </c>
      <c r="B1001" s="15" t="str">
        <f t="shared" si="31"/>
        <v>Low income</v>
      </c>
      <c r="C1001" s="17">
        <v>42</v>
      </c>
      <c r="D1001" s="17" t="str">
        <f t="shared" si="30"/>
        <v>Low Spender</v>
      </c>
    </row>
    <row r="1002" spans="1:4" x14ac:dyDescent="0.25">
      <c r="A1002" s="15">
        <v>30093</v>
      </c>
      <c r="B1002" s="15" t="str">
        <f t="shared" si="31"/>
        <v>Low income</v>
      </c>
      <c r="C1002" s="17">
        <v>53</v>
      </c>
      <c r="D1002" s="17" t="str">
        <f t="shared" si="30"/>
        <v>Low Spender</v>
      </c>
    </row>
    <row r="1003" spans="1:4" x14ac:dyDescent="0.25">
      <c r="A1003" s="15">
        <v>51141</v>
      </c>
      <c r="B1003" s="15" t="str">
        <f t="shared" si="31"/>
        <v>Low income</v>
      </c>
      <c r="C1003" s="17">
        <v>151</v>
      </c>
      <c r="D1003" s="17" t="str">
        <f t="shared" si="30"/>
        <v>Low Spender</v>
      </c>
    </row>
    <row r="1004" spans="1:4" x14ac:dyDescent="0.25">
      <c r="A1004" s="15">
        <v>36715</v>
      </c>
      <c r="B1004" s="15" t="str">
        <f t="shared" si="31"/>
        <v>Low income</v>
      </c>
      <c r="C1004" s="17">
        <v>341</v>
      </c>
      <c r="D1004" s="17" t="str">
        <f t="shared" si="30"/>
        <v>Low Spender</v>
      </c>
    </row>
    <row r="1005" spans="1:4" x14ac:dyDescent="0.25">
      <c r="A1005" s="15">
        <v>54603</v>
      </c>
      <c r="B1005" s="15" t="str">
        <f t="shared" si="31"/>
        <v>High income</v>
      </c>
      <c r="C1005" s="17">
        <v>223</v>
      </c>
      <c r="D1005" s="17" t="str">
        <f t="shared" si="30"/>
        <v>Low Spender</v>
      </c>
    </row>
    <row r="1006" spans="1:4" x14ac:dyDescent="0.25">
      <c r="A1006" s="15">
        <v>57136</v>
      </c>
      <c r="B1006" s="15" t="str">
        <f t="shared" si="31"/>
        <v>High income</v>
      </c>
      <c r="C1006" s="17">
        <v>550</v>
      </c>
      <c r="D1006" s="17" t="str">
        <f t="shared" si="30"/>
        <v>Low Spender</v>
      </c>
    </row>
    <row r="1007" spans="1:4" x14ac:dyDescent="0.25">
      <c r="A1007" s="15">
        <v>30753</v>
      </c>
      <c r="B1007" s="15" t="str">
        <f t="shared" si="31"/>
        <v>Low income</v>
      </c>
      <c r="C1007" s="17">
        <v>51</v>
      </c>
      <c r="D1007" s="17" t="str">
        <f t="shared" si="30"/>
        <v>Low Spender</v>
      </c>
    </row>
    <row r="1008" spans="1:4" x14ac:dyDescent="0.25">
      <c r="A1008" s="15">
        <v>54456</v>
      </c>
      <c r="B1008" s="15" t="str">
        <f t="shared" si="31"/>
        <v>High income</v>
      </c>
      <c r="C1008" s="17">
        <v>389</v>
      </c>
      <c r="D1008" s="17" t="str">
        <f t="shared" si="30"/>
        <v>Low Spender</v>
      </c>
    </row>
    <row r="1009" spans="1:4" x14ac:dyDescent="0.25">
      <c r="A1009" s="15">
        <v>30631</v>
      </c>
      <c r="B1009" s="15" t="str">
        <f t="shared" si="31"/>
        <v>Low income</v>
      </c>
      <c r="C1009" s="17">
        <v>50</v>
      </c>
      <c r="D1009" s="17" t="str">
        <f t="shared" si="30"/>
        <v>Low Spender</v>
      </c>
    </row>
    <row r="1010" spans="1:4" x14ac:dyDescent="0.25">
      <c r="A1010" s="15">
        <v>42315</v>
      </c>
      <c r="B1010" s="15" t="str">
        <f t="shared" si="31"/>
        <v>Low income</v>
      </c>
      <c r="C1010" s="17">
        <v>190</v>
      </c>
      <c r="D1010" s="17" t="str">
        <f t="shared" si="30"/>
        <v>Low Spender</v>
      </c>
    </row>
    <row r="1011" spans="1:4" x14ac:dyDescent="0.25">
      <c r="A1011" s="15">
        <v>25252</v>
      </c>
      <c r="B1011" s="15" t="str">
        <f t="shared" si="31"/>
        <v>Low income</v>
      </c>
      <c r="C1011" s="17">
        <v>12</v>
      </c>
      <c r="D1011" s="17" t="str">
        <f t="shared" si="30"/>
        <v>Low Spender</v>
      </c>
    </row>
    <row r="1012" spans="1:4" x14ac:dyDescent="0.25">
      <c r="A1012" s="15">
        <v>46779</v>
      </c>
      <c r="B1012" s="15" t="str">
        <f t="shared" si="31"/>
        <v>Low income</v>
      </c>
      <c r="C1012" s="17">
        <v>16</v>
      </c>
      <c r="D1012" s="17" t="str">
        <f t="shared" si="30"/>
        <v>Low Spender</v>
      </c>
    </row>
    <row r="1013" spans="1:4" x14ac:dyDescent="0.25">
      <c r="A1013" s="15">
        <v>28718</v>
      </c>
      <c r="B1013" s="15" t="str">
        <f t="shared" si="31"/>
        <v>Low income</v>
      </c>
      <c r="C1013" s="17">
        <v>41</v>
      </c>
      <c r="D1013" s="17" t="str">
        <f t="shared" si="30"/>
        <v>Low Spender</v>
      </c>
    </row>
    <row r="1014" spans="1:4" x14ac:dyDescent="0.25">
      <c r="A1014" s="15">
        <v>23295</v>
      </c>
      <c r="B1014" s="15" t="str">
        <f t="shared" si="31"/>
        <v>Low income</v>
      </c>
      <c r="C1014" s="17">
        <v>15</v>
      </c>
      <c r="D1014" s="17" t="str">
        <f t="shared" si="30"/>
        <v>Low Spender</v>
      </c>
    </row>
    <row r="1015" spans="1:4" x14ac:dyDescent="0.25">
      <c r="A1015" s="15">
        <v>34074</v>
      </c>
      <c r="B1015" s="15" t="str">
        <f t="shared" si="31"/>
        <v>Low income</v>
      </c>
      <c r="C1015" s="17">
        <v>188</v>
      </c>
      <c r="D1015" s="17" t="str">
        <f t="shared" si="30"/>
        <v>Low Spender</v>
      </c>
    </row>
    <row r="1016" spans="1:4" x14ac:dyDescent="0.25">
      <c r="A1016" s="15">
        <v>31632</v>
      </c>
      <c r="B1016" s="15" t="str">
        <f t="shared" si="31"/>
        <v>Low income</v>
      </c>
      <c r="C1016" s="17">
        <v>63</v>
      </c>
      <c r="D1016" s="17" t="str">
        <f t="shared" si="30"/>
        <v>Low Spender</v>
      </c>
    </row>
    <row r="1017" spans="1:4" x14ac:dyDescent="0.25">
      <c r="A1017" s="15">
        <v>66825</v>
      </c>
      <c r="B1017" s="15" t="str">
        <f t="shared" si="31"/>
        <v>High income</v>
      </c>
      <c r="C1017" s="17">
        <v>818</v>
      </c>
      <c r="D1017" s="17" t="str">
        <f t="shared" si="30"/>
        <v>High spender</v>
      </c>
    </row>
    <row r="1018" spans="1:4" x14ac:dyDescent="0.25">
      <c r="A1018" s="15">
        <v>55239</v>
      </c>
      <c r="B1018" s="15" t="str">
        <f t="shared" si="31"/>
        <v>High income</v>
      </c>
      <c r="C1018" s="17">
        <v>673</v>
      </c>
      <c r="D1018" s="17" t="str">
        <f t="shared" si="30"/>
        <v>High spender</v>
      </c>
    </row>
    <row r="1019" spans="1:4" x14ac:dyDescent="0.25">
      <c r="A1019" s="15">
        <v>50388</v>
      </c>
      <c r="B1019" s="15" t="str">
        <f t="shared" si="31"/>
        <v>Low income</v>
      </c>
      <c r="C1019" s="17">
        <v>338</v>
      </c>
      <c r="D1019" s="17" t="str">
        <f t="shared" si="30"/>
        <v>Low Spender</v>
      </c>
    </row>
    <row r="1020" spans="1:4" x14ac:dyDescent="0.25">
      <c r="A1020" s="15">
        <v>70300</v>
      </c>
      <c r="B1020" s="15" t="str">
        <f t="shared" si="31"/>
        <v>High income</v>
      </c>
      <c r="C1020" s="17">
        <v>1550</v>
      </c>
      <c r="D1020" s="17" t="str">
        <f t="shared" si="30"/>
        <v>High spender</v>
      </c>
    </row>
    <row r="1021" spans="1:4" x14ac:dyDescent="0.25">
      <c r="A1021" s="15">
        <v>45146</v>
      </c>
      <c r="B1021" s="15" t="str">
        <f t="shared" si="31"/>
        <v>Low income</v>
      </c>
      <c r="C1021" s="17">
        <v>38</v>
      </c>
      <c r="D1021" s="17" t="str">
        <f t="shared" si="30"/>
        <v>Low Spender</v>
      </c>
    </row>
    <row r="1022" spans="1:4" x14ac:dyDescent="0.25">
      <c r="A1022" s="15">
        <v>36138</v>
      </c>
      <c r="B1022" s="15" t="str">
        <f t="shared" si="31"/>
        <v>Low income</v>
      </c>
      <c r="C1022" s="17">
        <v>146</v>
      </c>
      <c r="D1022" s="17" t="str">
        <f t="shared" si="30"/>
        <v>Low Spender</v>
      </c>
    </row>
    <row r="1023" spans="1:4" x14ac:dyDescent="0.25">
      <c r="A1023" s="15">
        <v>30833</v>
      </c>
      <c r="B1023" s="15" t="str">
        <f t="shared" si="31"/>
        <v>Low income</v>
      </c>
      <c r="C1023" s="17">
        <v>22</v>
      </c>
      <c r="D1023" s="17" t="str">
        <f t="shared" si="30"/>
        <v>Low Spender</v>
      </c>
    </row>
    <row r="1024" spans="1:4" x14ac:dyDescent="0.25">
      <c r="A1024" s="15">
        <v>67433</v>
      </c>
      <c r="B1024" s="15" t="str">
        <f t="shared" si="31"/>
        <v>High income</v>
      </c>
      <c r="C1024" s="17">
        <v>962</v>
      </c>
      <c r="D1024" s="17" t="str">
        <f t="shared" si="30"/>
        <v>High spender</v>
      </c>
    </row>
    <row r="1025" spans="1:4" x14ac:dyDescent="0.25">
      <c r="A1025" s="15">
        <v>40637</v>
      </c>
      <c r="B1025" s="15" t="str">
        <f t="shared" si="31"/>
        <v>Low income</v>
      </c>
      <c r="C1025" s="17">
        <v>35</v>
      </c>
      <c r="D1025" s="17" t="str">
        <f t="shared" si="30"/>
        <v>Low Spender</v>
      </c>
    </row>
    <row r="1026" spans="1:4" x14ac:dyDescent="0.25">
      <c r="A1026" s="15">
        <v>61559</v>
      </c>
      <c r="B1026" s="15" t="str">
        <f t="shared" si="31"/>
        <v>High income</v>
      </c>
      <c r="C1026" s="17">
        <v>496</v>
      </c>
      <c r="D1026" s="17" t="str">
        <f t="shared" si="30"/>
        <v>Low Spender</v>
      </c>
    </row>
    <row r="1027" spans="1:4" x14ac:dyDescent="0.25">
      <c r="A1027" s="15">
        <v>45006</v>
      </c>
      <c r="B1027" s="15" t="str">
        <f t="shared" si="31"/>
        <v>Low income</v>
      </c>
      <c r="C1027" s="17">
        <v>256</v>
      </c>
      <c r="D1027" s="17" t="str">
        <f t="shared" ref="D1027:D1090" si="32">IF(C1027&lt;=AVERAGE(C:C),"Low Spender","High spender")</f>
        <v>Low Spender</v>
      </c>
    </row>
    <row r="1028" spans="1:4" x14ac:dyDescent="0.25">
      <c r="A1028" s="15">
        <v>46610</v>
      </c>
      <c r="B1028" s="15" t="str">
        <f t="shared" ref="B1028:B1091" si="33">IF(A1028&lt;=AVERAGE(A:A),"Low income", "High income")</f>
        <v>Low income</v>
      </c>
      <c r="C1028" s="17">
        <v>342</v>
      </c>
      <c r="D1028" s="17" t="str">
        <f t="shared" si="32"/>
        <v>Low Spender</v>
      </c>
    </row>
    <row r="1029" spans="1:4" x14ac:dyDescent="0.25">
      <c r="A1029" s="15">
        <v>33402</v>
      </c>
      <c r="B1029" s="15" t="str">
        <f t="shared" si="33"/>
        <v>Low income</v>
      </c>
      <c r="C1029" s="17">
        <v>62</v>
      </c>
      <c r="D1029" s="17" t="str">
        <f t="shared" si="32"/>
        <v>Low Spender</v>
      </c>
    </row>
    <row r="1030" spans="1:4" x14ac:dyDescent="0.25">
      <c r="A1030" s="15">
        <v>81217</v>
      </c>
      <c r="B1030" s="15" t="str">
        <f t="shared" si="33"/>
        <v>High income</v>
      </c>
      <c r="C1030" s="17">
        <v>1073</v>
      </c>
      <c r="D1030" s="17" t="str">
        <f t="shared" si="32"/>
        <v>High spender</v>
      </c>
    </row>
    <row r="1031" spans="1:4" x14ac:dyDescent="0.25">
      <c r="A1031" s="15">
        <v>16813</v>
      </c>
      <c r="B1031" s="15" t="str">
        <f t="shared" si="33"/>
        <v>Low income</v>
      </c>
      <c r="C1031" s="17">
        <v>37</v>
      </c>
      <c r="D1031" s="17" t="str">
        <f t="shared" si="32"/>
        <v>Low Spender</v>
      </c>
    </row>
    <row r="1032" spans="1:4" x14ac:dyDescent="0.25">
      <c r="A1032" s="15">
        <v>59754</v>
      </c>
      <c r="B1032" s="15" t="str">
        <f t="shared" si="33"/>
        <v>High income</v>
      </c>
      <c r="C1032" s="17">
        <v>336</v>
      </c>
      <c r="D1032" s="17" t="str">
        <f t="shared" si="32"/>
        <v>Low Spender</v>
      </c>
    </row>
    <row r="1033" spans="1:4" x14ac:dyDescent="0.25">
      <c r="A1033" s="15">
        <v>49090</v>
      </c>
      <c r="B1033" s="15" t="str">
        <f t="shared" si="33"/>
        <v>Low income</v>
      </c>
      <c r="C1033" s="17">
        <v>588</v>
      </c>
      <c r="D1033" s="17" t="str">
        <f t="shared" si="32"/>
        <v>High spender</v>
      </c>
    </row>
    <row r="1034" spans="1:4" x14ac:dyDescent="0.25">
      <c r="A1034" s="15">
        <v>56067</v>
      </c>
      <c r="B1034" s="15" t="str">
        <f t="shared" si="33"/>
        <v>High income</v>
      </c>
      <c r="C1034" s="17">
        <v>605</v>
      </c>
      <c r="D1034" s="17" t="str">
        <f t="shared" si="32"/>
        <v>High spender</v>
      </c>
    </row>
    <row r="1035" spans="1:4" x14ac:dyDescent="0.25">
      <c r="A1035" s="15">
        <v>39767</v>
      </c>
      <c r="B1035" s="15" t="str">
        <f t="shared" si="33"/>
        <v>Low income</v>
      </c>
      <c r="C1035" s="17">
        <v>438</v>
      </c>
      <c r="D1035" s="17" t="str">
        <f t="shared" si="32"/>
        <v>Low Spender</v>
      </c>
    </row>
    <row r="1036" spans="1:4" x14ac:dyDescent="0.25">
      <c r="A1036" s="15">
        <v>48752</v>
      </c>
      <c r="B1036" s="15" t="str">
        <f t="shared" si="33"/>
        <v>Low income</v>
      </c>
      <c r="C1036" s="17">
        <v>316</v>
      </c>
      <c r="D1036" s="17" t="str">
        <f t="shared" si="32"/>
        <v>Low Spender</v>
      </c>
    </row>
    <row r="1037" spans="1:4" x14ac:dyDescent="0.25">
      <c r="A1037" s="15">
        <v>70179</v>
      </c>
      <c r="B1037" s="15" t="str">
        <f t="shared" si="33"/>
        <v>High income</v>
      </c>
      <c r="C1037" s="17">
        <v>901</v>
      </c>
      <c r="D1037" s="17" t="str">
        <f t="shared" si="32"/>
        <v>High spender</v>
      </c>
    </row>
    <row r="1038" spans="1:4" x14ac:dyDescent="0.25">
      <c r="A1038" s="15">
        <v>21840</v>
      </c>
      <c r="B1038" s="15" t="str">
        <f t="shared" si="33"/>
        <v>Low income</v>
      </c>
      <c r="C1038" s="17">
        <v>26</v>
      </c>
      <c r="D1038" s="17" t="str">
        <f t="shared" si="32"/>
        <v>Low Spender</v>
      </c>
    </row>
    <row r="1039" spans="1:4" x14ac:dyDescent="0.25">
      <c r="A1039" s="15">
        <v>59868</v>
      </c>
      <c r="B1039" s="15" t="str">
        <f t="shared" si="33"/>
        <v>High income</v>
      </c>
      <c r="C1039" s="17">
        <v>1040</v>
      </c>
      <c r="D1039" s="17" t="str">
        <f t="shared" si="32"/>
        <v>High spender</v>
      </c>
    </row>
    <row r="1040" spans="1:4" x14ac:dyDescent="0.25">
      <c r="A1040" s="15">
        <v>25358</v>
      </c>
      <c r="B1040" s="15" t="str">
        <f t="shared" si="33"/>
        <v>Low income</v>
      </c>
      <c r="C1040" s="17">
        <v>24</v>
      </c>
      <c r="D1040" s="17" t="str">
        <f t="shared" si="32"/>
        <v>Low Spender</v>
      </c>
    </row>
    <row r="1041" spans="1:4" x14ac:dyDescent="0.25">
      <c r="A1041" s="15">
        <v>47823</v>
      </c>
      <c r="B1041" s="15" t="str">
        <f t="shared" si="33"/>
        <v>Low income</v>
      </c>
      <c r="C1041" s="17">
        <v>62</v>
      </c>
      <c r="D1041" s="17" t="str">
        <f t="shared" si="32"/>
        <v>Low Spender</v>
      </c>
    </row>
    <row r="1042" spans="1:4" x14ac:dyDescent="0.25">
      <c r="A1042" s="15">
        <v>36627</v>
      </c>
      <c r="B1042" s="15" t="str">
        <f t="shared" si="33"/>
        <v>Low income</v>
      </c>
      <c r="C1042" s="17">
        <v>15</v>
      </c>
      <c r="D1042" s="17" t="str">
        <f t="shared" si="32"/>
        <v>Low Spender</v>
      </c>
    </row>
    <row r="1043" spans="1:4" x14ac:dyDescent="0.25">
      <c r="A1043" s="15">
        <v>35196</v>
      </c>
      <c r="B1043" s="15" t="str">
        <f t="shared" si="33"/>
        <v>Low income</v>
      </c>
      <c r="C1043" s="17">
        <v>310</v>
      </c>
      <c r="D1043" s="17" t="str">
        <f t="shared" si="32"/>
        <v>Low Spender</v>
      </c>
    </row>
    <row r="1044" spans="1:4" x14ac:dyDescent="0.25">
      <c r="A1044" s="15">
        <v>50334</v>
      </c>
      <c r="B1044" s="15" t="str">
        <f t="shared" si="33"/>
        <v>Low income</v>
      </c>
      <c r="C1044" s="17">
        <v>560</v>
      </c>
      <c r="D1044" s="17" t="str">
        <f t="shared" si="32"/>
        <v>Low Spender</v>
      </c>
    </row>
    <row r="1045" spans="1:4" x14ac:dyDescent="0.25">
      <c r="A1045" s="15">
        <v>45736</v>
      </c>
      <c r="B1045" s="15" t="str">
        <f t="shared" si="33"/>
        <v>Low income</v>
      </c>
      <c r="C1045" s="17">
        <v>394</v>
      </c>
      <c r="D1045" s="17" t="str">
        <f t="shared" si="32"/>
        <v>Low Spender</v>
      </c>
    </row>
    <row r="1046" spans="1:4" x14ac:dyDescent="0.25">
      <c r="A1046" s="15">
        <v>41039</v>
      </c>
      <c r="B1046" s="15" t="str">
        <f t="shared" si="33"/>
        <v>Low income</v>
      </c>
      <c r="C1046" s="17">
        <v>422</v>
      </c>
      <c r="D1046" s="17" t="str">
        <f t="shared" si="32"/>
        <v>Low Spender</v>
      </c>
    </row>
    <row r="1047" spans="1:4" x14ac:dyDescent="0.25">
      <c r="A1047" s="15">
        <v>65196</v>
      </c>
      <c r="B1047" s="15" t="str">
        <f t="shared" si="33"/>
        <v>High income</v>
      </c>
      <c r="C1047" s="17">
        <v>955</v>
      </c>
      <c r="D1047" s="17" t="str">
        <f t="shared" si="32"/>
        <v>High spender</v>
      </c>
    </row>
    <row r="1048" spans="1:4" x14ac:dyDescent="0.25">
      <c r="A1048" s="15">
        <v>59601</v>
      </c>
      <c r="B1048" s="15" t="str">
        <f t="shared" si="33"/>
        <v>High income</v>
      </c>
      <c r="C1048" s="17">
        <v>774</v>
      </c>
      <c r="D1048" s="17" t="str">
        <f t="shared" si="32"/>
        <v>High spender</v>
      </c>
    </row>
    <row r="1049" spans="1:4" x14ac:dyDescent="0.25">
      <c r="A1049" s="15">
        <v>45837</v>
      </c>
      <c r="B1049" s="15" t="str">
        <f t="shared" si="33"/>
        <v>Low income</v>
      </c>
      <c r="C1049" s="17">
        <v>349</v>
      </c>
      <c r="D1049" s="17" t="str">
        <f t="shared" si="32"/>
        <v>Low Spender</v>
      </c>
    </row>
    <row r="1050" spans="1:4" x14ac:dyDescent="0.25">
      <c r="A1050" s="15">
        <v>61923</v>
      </c>
      <c r="B1050" s="15" t="str">
        <f t="shared" si="33"/>
        <v>High income</v>
      </c>
      <c r="C1050" s="17">
        <v>120</v>
      </c>
      <c r="D1050" s="17" t="str">
        <f t="shared" si="32"/>
        <v>Low Spender</v>
      </c>
    </row>
    <row r="1051" spans="1:4" x14ac:dyDescent="0.25">
      <c r="A1051" s="15">
        <v>38513</v>
      </c>
      <c r="B1051" s="15" t="str">
        <f t="shared" si="33"/>
        <v>Low income</v>
      </c>
      <c r="C1051" s="17">
        <v>306</v>
      </c>
      <c r="D1051" s="17" t="str">
        <f t="shared" si="32"/>
        <v>Low Spender</v>
      </c>
    </row>
    <row r="1052" spans="1:4" x14ac:dyDescent="0.25">
      <c r="A1052" s="15">
        <v>82504</v>
      </c>
      <c r="B1052" s="15" t="str">
        <f t="shared" si="33"/>
        <v>High income</v>
      </c>
      <c r="C1052" s="17">
        <v>1012</v>
      </c>
      <c r="D1052" s="17" t="str">
        <f t="shared" si="32"/>
        <v>High spender</v>
      </c>
    </row>
    <row r="1053" spans="1:4" x14ac:dyDescent="0.25">
      <c r="A1053" s="15">
        <v>54072</v>
      </c>
      <c r="B1053" s="15" t="str">
        <f t="shared" si="33"/>
        <v>High income</v>
      </c>
      <c r="C1053" s="17">
        <v>39</v>
      </c>
      <c r="D1053" s="17" t="str">
        <f t="shared" si="32"/>
        <v>Low Spender</v>
      </c>
    </row>
    <row r="1054" spans="1:4" x14ac:dyDescent="0.25">
      <c r="A1054" s="15">
        <v>36921</v>
      </c>
      <c r="B1054" s="15" t="str">
        <f t="shared" si="33"/>
        <v>Low income</v>
      </c>
      <c r="C1054" s="17">
        <v>34</v>
      </c>
      <c r="D1054" s="17" t="str">
        <f t="shared" si="32"/>
        <v>Low Spender</v>
      </c>
    </row>
    <row r="1055" spans="1:4" x14ac:dyDescent="0.25">
      <c r="A1055" s="15">
        <v>40321</v>
      </c>
      <c r="B1055" s="15" t="str">
        <f t="shared" si="33"/>
        <v>Low income</v>
      </c>
      <c r="C1055" s="17">
        <v>75</v>
      </c>
      <c r="D1055" s="17" t="str">
        <f t="shared" si="32"/>
        <v>Low Spender</v>
      </c>
    </row>
    <row r="1056" spans="1:4" x14ac:dyDescent="0.25">
      <c r="A1056" s="15">
        <v>59304</v>
      </c>
      <c r="B1056" s="15" t="str">
        <f t="shared" si="33"/>
        <v>High income</v>
      </c>
      <c r="C1056" s="17">
        <v>1038</v>
      </c>
      <c r="D1056" s="17" t="str">
        <f t="shared" si="32"/>
        <v>High spender</v>
      </c>
    </row>
    <row r="1057" spans="1:4" x14ac:dyDescent="0.25">
      <c r="A1057" s="15">
        <v>90842</v>
      </c>
      <c r="B1057" s="15" t="str">
        <f t="shared" si="33"/>
        <v>High income</v>
      </c>
      <c r="C1057" s="17">
        <v>1331</v>
      </c>
      <c r="D1057" s="17" t="str">
        <f t="shared" si="32"/>
        <v>High spender</v>
      </c>
    </row>
    <row r="1058" spans="1:4" x14ac:dyDescent="0.25">
      <c r="A1058" s="15">
        <v>71965</v>
      </c>
      <c r="B1058" s="15" t="str">
        <f t="shared" si="33"/>
        <v>High income</v>
      </c>
      <c r="C1058" s="17">
        <v>965</v>
      </c>
      <c r="D1058" s="17" t="str">
        <f t="shared" si="32"/>
        <v>High spender</v>
      </c>
    </row>
    <row r="1059" spans="1:4" x14ac:dyDescent="0.25">
      <c r="A1059" s="15">
        <v>40211</v>
      </c>
      <c r="B1059" s="15" t="str">
        <f t="shared" si="33"/>
        <v>Low income</v>
      </c>
      <c r="C1059" s="17">
        <v>62</v>
      </c>
      <c r="D1059" s="17" t="str">
        <f t="shared" si="32"/>
        <v>Low Spender</v>
      </c>
    </row>
    <row r="1060" spans="1:4" x14ac:dyDescent="0.25">
      <c r="A1060" s="15">
        <v>63915</v>
      </c>
      <c r="B1060" s="15" t="str">
        <f t="shared" si="33"/>
        <v>High income</v>
      </c>
      <c r="C1060" s="17">
        <v>774</v>
      </c>
      <c r="D1060" s="17" t="str">
        <f t="shared" si="32"/>
        <v>High spender</v>
      </c>
    </row>
    <row r="1061" spans="1:4" x14ac:dyDescent="0.25">
      <c r="A1061" s="15">
        <v>34600</v>
      </c>
      <c r="B1061" s="15" t="str">
        <f t="shared" si="33"/>
        <v>Low income</v>
      </c>
      <c r="C1061" s="17">
        <v>303</v>
      </c>
      <c r="D1061" s="17" t="str">
        <f t="shared" si="32"/>
        <v>Low Spender</v>
      </c>
    </row>
    <row r="1062" spans="1:4" x14ac:dyDescent="0.25">
      <c r="A1062" s="15">
        <v>37774</v>
      </c>
      <c r="B1062" s="15" t="str">
        <f t="shared" si="33"/>
        <v>Low income</v>
      </c>
      <c r="C1062" s="17">
        <v>297</v>
      </c>
      <c r="D1062" s="17" t="str">
        <f t="shared" si="32"/>
        <v>Low Spender</v>
      </c>
    </row>
    <row r="1063" spans="1:4" x14ac:dyDescent="0.25">
      <c r="A1063" s="15">
        <v>5305</v>
      </c>
      <c r="B1063" s="15" t="str">
        <f t="shared" si="33"/>
        <v>Low income</v>
      </c>
      <c r="C1063" s="17">
        <v>27</v>
      </c>
      <c r="D1063" s="17" t="str">
        <f t="shared" si="32"/>
        <v>Low Spender</v>
      </c>
    </row>
    <row r="1064" spans="1:4" x14ac:dyDescent="0.25">
      <c r="A1064" s="15">
        <v>22804</v>
      </c>
      <c r="B1064" s="15" t="str">
        <f t="shared" si="33"/>
        <v>Low income</v>
      </c>
      <c r="C1064" s="17">
        <v>25</v>
      </c>
      <c r="D1064" s="17" t="str">
        <f t="shared" si="32"/>
        <v>Low Spender</v>
      </c>
    </row>
    <row r="1065" spans="1:4" x14ac:dyDescent="0.25">
      <c r="A1065" s="15">
        <v>64413</v>
      </c>
      <c r="B1065" s="15" t="str">
        <f t="shared" si="33"/>
        <v>High income</v>
      </c>
      <c r="C1065" s="17">
        <v>259</v>
      </c>
      <c r="D1065" s="17" t="str">
        <f t="shared" si="32"/>
        <v>Low Spender</v>
      </c>
    </row>
    <row r="1066" spans="1:4" x14ac:dyDescent="0.25">
      <c r="A1066" s="15">
        <v>38702</v>
      </c>
      <c r="B1066" s="15" t="str">
        <f t="shared" si="33"/>
        <v>Low income</v>
      </c>
      <c r="C1066" s="17">
        <v>69</v>
      </c>
      <c r="D1066" s="17" t="str">
        <f t="shared" si="32"/>
        <v>Low Spender</v>
      </c>
    </row>
    <row r="1067" spans="1:4" x14ac:dyDescent="0.25">
      <c r="A1067" s="15">
        <v>32173</v>
      </c>
      <c r="B1067" s="15" t="str">
        <f t="shared" si="33"/>
        <v>Low income</v>
      </c>
      <c r="C1067" s="17">
        <v>20</v>
      </c>
      <c r="D1067" s="17" t="str">
        <f t="shared" si="32"/>
        <v>Low Spender</v>
      </c>
    </row>
    <row r="1068" spans="1:4" x14ac:dyDescent="0.25">
      <c r="A1068" s="15">
        <v>65370</v>
      </c>
      <c r="B1068" s="15" t="str">
        <f t="shared" si="33"/>
        <v>High income</v>
      </c>
      <c r="C1068" s="17">
        <v>432</v>
      </c>
      <c r="D1068" s="17" t="str">
        <f t="shared" si="32"/>
        <v>Low Spender</v>
      </c>
    </row>
    <row r="1069" spans="1:4" x14ac:dyDescent="0.25">
      <c r="A1069" s="15">
        <v>47320</v>
      </c>
      <c r="B1069" s="15" t="str">
        <f t="shared" si="33"/>
        <v>Low income</v>
      </c>
      <c r="C1069" s="17">
        <v>395</v>
      </c>
      <c r="D1069" s="17" t="str">
        <f t="shared" si="32"/>
        <v>Low Spender</v>
      </c>
    </row>
    <row r="1070" spans="1:4" x14ac:dyDescent="0.25">
      <c r="A1070" s="15">
        <v>61286</v>
      </c>
      <c r="B1070" s="15" t="str">
        <f t="shared" si="33"/>
        <v>High income</v>
      </c>
      <c r="C1070" s="17">
        <v>491</v>
      </c>
      <c r="D1070" s="17" t="str">
        <f t="shared" si="32"/>
        <v>Low Spender</v>
      </c>
    </row>
    <row r="1071" spans="1:4" x14ac:dyDescent="0.25">
      <c r="A1071" s="15">
        <v>38508</v>
      </c>
      <c r="B1071" s="15" t="str">
        <f t="shared" si="33"/>
        <v>Low income</v>
      </c>
      <c r="C1071" s="17">
        <v>389</v>
      </c>
      <c r="D1071" s="17" t="str">
        <f t="shared" si="32"/>
        <v>Low Spender</v>
      </c>
    </row>
    <row r="1072" spans="1:4" x14ac:dyDescent="0.25">
      <c r="A1072" s="15">
        <v>22327</v>
      </c>
      <c r="B1072" s="15" t="str">
        <f t="shared" si="33"/>
        <v>Low income</v>
      </c>
      <c r="C1072" s="17">
        <v>19</v>
      </c>
      <c r="D1072" s="17" t="str">
        <f t="shared" si="32"/>
        <v>Low Spender</v>
      </c>
    </row>
    <row r="1073" spans="1:4" x14ac:dyDescent="0.25">
      <c r="A1073" s="15">
        <v>15315</v>
      </c>
      <c r="B1073" s="15" t="str">
        <f t="shared" si="33"/>
        <v>Low income</v>
      </c>
      <c r="C1073" s="17">
        <v>47</v>
      </c>
      <c r="D1073" s="17" t="str">
        <f t="shared" si="32"/>
        <v>Low Spender</v>
      </c>
    </row>
    <row r="1074" spans="1:4" x14ac:dyDescent="0.25">
      <c r="A1074" s="15">
        <v>57107</v>
      </c>
      <c r="B1074" s="15" t="str">
        <f t="shared" si="33"/>
        <v>High income</v>
      </c>
      <c r="C1074" s="17">
        <v>279</v>
      </c>
      <c r="D1074" s="17" t="str">
        <f t="shared" si="32"/>
        <v>Low Spender</v>
      </c>
    </row>
    <row r="1075" spans="1:4" x14ac:dyDescent="0.25">
      <c r="A1075" s="15">
        <v>34026</v>
      </c>
      <c r="B1075" s="15" t="str">
        <f t="shared" si="33"/>
        <v>Low income</v>
      </c>
      <c r="C1075" s="17">
        <v>59</v>
      </c>
      <c r="D1075" s="17" t="str">
        <f t="shared" si="32"/>
        <v>Low Spender</v>
      </c>
    </row>
    <row r="1076" spans="1:4" x14ac:dyDescent="0.25">
      <c r="A1076" s="15">
        <v>54591</v>
      </c>
      <c r="B1076" s="15" t="str">
        <f t="shared" si="33"/>
        <v>High income</v>
      </c>
      <c r="C1076" s="17">
        <v>495</v>
      </c>
      <c r="D1076" s="17" t="str">
        <f t="shared" si="32"/>
        <v>Low Spender</v>
      </c>
    </row>
    <row r="1077" spans="1:4" x14ac:dyDescent="0.25">
      <c r="A1077" s="15">
        <v>16185</v>
      </c>
      <c r="B1077" s="15" t="str">
        <f t="shared" si="33"/>
        <v>Low income</v>
      </c>
      <c r="C1077" s="17">
        <v>61</v>
      </c>
      <c r="D1077" s="17" t="str">
        <f t="shared" si="32"/>
        <v>Low Spender</v>
      </c>
    </row>
    <row r="1078" spans="1:4" x14ac:dyDescent="0.25">
      <c r="A1078" s="15">
        <v>36262</v>
      </c>
      <c r="B1078" s="15" t="str">
        <f t="shared" si="33"/>
        <v>Low income</v>
      </c>
      <c r="C1078" s="17">
        <v>273</v>
      </c>
      <c r="D1078" s="17" t="str">
        <f t="shared" si="32"/>
        <v>Low Spender</v>
      </c>
    </row>
    <row r="1079" spans="1:4" x14ac:dyDescent="0.25">
      <c r="A1079" s="15">
        <v>18100</v>
      </c>
      <c r="B1079" s="15" t="str">
        <f t="shared" si="33"/>
        <v>Low income</v>
      </c>
      <c r="C1079" s="17">
        <v>13</v>
      </c>
      <c r="D1079" s="17" t="str">
        <f t="shared" si="32"/>
        <v>Low Spender</v>
      </c>
    </row>
    <row r="1080" spans="1:4" x14ac:dyDescent="0.25">
      <c r="A1080" s="15">
        <v>39435</v>
      </c>
      <c r="B1080" s="15" t="str">
        <f t="shared" si="33"/>
        <v>Low income</v>
      </c>
      <c r="C1080" s="17">
        <v>89</v>
      </c>
      <c r="D1080" s="17" t="str">
        <f t="shared" si="32"/>
        <v>Low Spender</v>
      </c>
    </row>
    <row r="1081" spans="1:4" x14ac:dyDescent="0.25">
      <c r="A1081" s="15">
        <v>36864</v>
      </c>
      <c r="B1081" s="15" t="str">
        <f t="shared" si="33"/>
        <v>Low income</v>
      </c>
      <c r="C1081" s="17">
        <v>265</v>
      </c>
      <c r="D1081" s="17" t="str">
        <f t="shared" si="32"/>
        <v>Low Spender</v>
      </c>
    </row>
    <row r="1082" spans="1:4" x14ac:dyDescent="0.25">
      <c r="A1082" s="15">
        <v>50272</v>
      </c>
      <c r="B1082" s="15" t="str">
        <f t="shared" si="33"/>
        <v>Low income</v>
      </c>
      <c r="C1082" s="17">
        <v>229</v>
      </c>
      <c r="D1082" s="17" t="str">
        <f t="shared" si="32"/>
        <v>Low Spender</v>
      </c>
    </row>
    <row r="1083" spans="1:4" x14ac:dyDescent="0.25">
      <c r="A1083" s="15">
        <v>33462</v>
      </c>
      <c r="B1083" s="15" t="str">
        <f t="shared" si="33"/>
        <v>Low income</v>
      </c>
      <c r="C1083" s="17">
        <v>43</v>
      </c>
      <c r="D1083" s="17" t="str">
        <f t="shared" si="32"/>
        <v>Low Spender</v>
      </c>
    </row>
    <row r="1084" spans="1:4" x14ac:dyDescent="0.25">
      <c r="A1084" s="15">
        <v>61825</v>
      </c>
      <c r="B1084" s="15" t="str">
        <f t="shared" si="33"/>
        <v>High income</v>
      </c>
      <c r="C1084" s="17">
        <v>397</v>
      </c>
      <c r="D1084" s="17" t="str">
        <f t="shared" si="32"/>
        <v>Low Spender</v>
      </c>
    </row>
    <row r="1085" spans="1:4" x14ac:dyDescent="0.25">
      <c r="A1085" s="15">
        <v>39660</v>
      </c>
      <c r="B1085" s="15" t="str">
        <f t="shared" si="33"/>
        <v>Low income</v>
      </c>
      <c r="C1085" s="17">
        <v>263</v>
      </c>
      <c r="D1085" s="17" t="str">
        <f t="shared" si="32"/>
        <v>Low Spender</v>
      </c>
    </row>
    <row r="1086" spans="1:4" x14ac:dyDescent="0.25">
      <c r="A1086" s="15">
        <v>57247</v>
      </c>
      <c r="B1086" s="15" t="str">
        <f t="shared" si="33"/>
        <v>High income</v>
      </c>
      <c r="C1086" s="17">
        <v>226</v>
      </c>
      <c r="D1086" s="17" t="str">
        <f t="shared" si="32"/>
        <v>Low Spender</v>
      </c>
    </row>
    <row r="1087" spans="1:4" x14ac:dyDescent="0.25">
      <c r="A1087" s="15">
        <v>22063</v>
      </c>
      <c r="B1087" s="15" t="str">
        <f t="shared" si="33"/>
        <v>Low income</v>
      </c>
      <c r="C1087" s="17">
        <v>44</v>
      </c>
      <c r="D1087" s="17" t="str">
        <f t="shared" si="32"/>
        <v>Low Spender</v>
      </c>
    </row>
    <row r="1088" spans="1:4" x14ac:dyDescent="0.25">
      <c r="A1088" s="15">
        <v>60554</v>
      </c>
      <c r="B1088" s="15" t="str">
        <f t="shared" si="33"/>
        <v>High income</v>
      </c>
      <c r="C1088" s="17">
        <v>796</v>
      </c>
      <c r="D1088" s="17" t="str">
        <f t="shared" si="32"/>
        <v>High spender</v>
      </c>
    </row>
    <row r="1089" spans="1:4" x14ac:dyDescent="0.25">
      <c r="A1089" s="15">
        <v>53312</v>
      </c>
      <c r="B1089" s="15" t="str">
        <f t="shared" si="33"/>
        <v>High income</v>
      </c>
      <c r="C1089" s="17">
        <v>253</v>
      </c>
      <c r="D1089" s="17" t="str">
        <f t="shared" si="32"/>
        <v>Low Spender</v>
      </c>
    </row>
    <row r="1090" spans="1:4" x14ac:dyDescent="0.25">
      <c r="A1090" s="15">
        <v>33955</v>
      </c>
      <c r="B1090" s="15" t="str">
        <f t="shared" si="33"/>
        <v>Low income</v>
      </c>
      <c r="C1090" s="17">
        <v>260</v>
      </c>
      <c r="D1090" s="17" t="str">
        <f t="shared" si="32"/>
        <v>Low Spender</v>
      </c>
    </row>
    <row r="1091" spans="1:4" x14ac:dyDescent="0.25">
      <c r="A1091" s="15">
        <v>63967</v>
      </c>
      <c r="B1091" s="15" t="str">
        <f t="shared" si="33"/>
        <v>High income</v>
      </c>
      <c r="C1091" s="17">
        <v>720</v>
      </c>
      <c r="D1091" s="17" t="str">
        <f t="shared" ref="D1091:D1154" si="34">IF(C1091&lt;=AVERAGE(C:C),"Low Spender","High spender")</f>
        <v>High spender</v>
      </c>
    </row>
    <row r="1092" spans="1:4" x14ac:dyDescent="0.25">
      <c r="A1092" s="15">
        <v>25176</v>
      </c>
      <c r="B1092" s="15" t="str">
        <f t="shared" ref="B1092:B1155" si="35">IF(A1092&lt;=AVERAGE(A:A),"Low income", "High income")</f>
        <v>Low income</v>
      </c>
      <c r="C1092" s="17">
        <v>8</v>
      </c>
      <c r="D1092" s="17" t="str">
        <f t="shared" si="34"/>
        <v>Low Spender</v>
      </c>
    </row>
    <row r="1093" spans="1:4" x14ac:dyDescent="0.25">
      <c r="A1093" s="15">
        <v>29440</v>
      </c>
      <c r="B1093" s="15" t="str">
        <f t="shared" si="35"/>
        <v>Low income</v>
      </c>
      <c r="C1093" s="17">
        <v>53</v>
      </c>
      <c r="D1093" s="17" t="str">
        <f t="shared" si="34"/>
        <v>Low Spender</v>
      </c>
    </row>
    <row r="1094" spans="1:4" x14ac:dyDescent="0.25">
      <c r="A1094" s="15">
        <v>37760</v>
      </c>
      <c r="B1094" s="15" t="str">
        <f t="shared" si="35"/>
        <v>Low income</v>
      </c>
      <c r="C1094" s="17">
        <v>54</v>
      </c>
      <c r="D1094" s="17" t="str">
        <f t="shared" si="34"/>
        <v>Low Spender</v>
      </c>
    </row>
    <row r="1095" spans="1:4" x14ac:dyDescent="0.25">
      <c r="A1095" s="15">
        <v>37087</v>
      </c>
      <c r="B1095" s="15" t="str">
        <f t="shared" si="35"/>
        <v>Low income</v>
      </c>
      <c r="C1095" s="17">
        <v>398</v>
      </c>
      <c r="D1095" s="17" t="str">
        <f t="shared" si="34"/>
        <v>Low Spender</v>
      </c>
    </row>
    <row r="1096" spans="1:4" x14ac:dyDescent="0.25">
      <c r="A1096" s="15">
        <v>74290</v>
      </c>
      <c r="B1096" s="15" t="str">
        <f t="shared" si="35"/>
        <v>High income</v>
      </c>
      <c r="C1096" s="17">
        <v>1205</v>
      </c>
      <c r="D1096" s="17" t="str">
        <f t="shared" si="34"/>
        <v>High spender</v>
      </c>
    </row>
    <row r="1097" spans="1:4" x14ac:dyDescent="0.25">
      <c r="A1097" s="15">
        <v>52845</v>
      </c>
      <c r="B1097" s="15" t="str">
        <f t="shared" si="35"/>
        <v>High income</v>
      </c>
      <c r="C1097" s="17">
        <v>872</v>
      </c>
      <c r="D1097" s="17" t="str">
        <f t="shared" si="34"/>
        <v>High spender</v>
      </c>
    </row>
    <row r="1098" spans="1:4" x14ac:dyDescent="0.25">
      <c r="A1098" s="15">
        <v>41551</v>
      </c>
      <c r="B1098" s="15" t="str">
        <f t="shared" si="35"/>
        <v>Low income</v>
      </c>
      <c r="C1098" s="17">
        <v>256</v>
      </c>
      <c r="D1098" s="17" t="str">
        <f t="shared" si="34"/>
        <v>Low Spender</v>
      </c>
    </row>
    <row r="1099" spans="1:4" x14ac:dyDescent="0.25">
      <c r="A1099" s="15">
        <v>42373</v>
      </c>
      <c r="B1099" s="15" t="str">
        <f t="shared" si="35"/>
        <v>Low income</v>
      </c>
      <c r="C1099" s="17">
        <v>144</v>
      </c>
      <c r="D1099" s="17" t="str">
        <f t="shared" si="34"/>
        <v>Low Spender</v>
      </c>
    </row>
    <row r="1100" spans="1:4" x14ac:dyDescent="0.25">
      <c r="A1100" s="15">
        <v>46610</v>
      </c>
      <c r="B1100" s="15" t="str">
        <f t="shared" si="35"/>
        <v>Low income</v>
      </c>
      <c r="C1100" s="17">
        <v>259</v>
      </c>
      <c r="D1100" s="17" t="str">
        <f t="shared" si="34"/>
        <v>Low Spender</v>
      </c>
    </row>
    <row r="1101" spans="1:4" x14ac:dyDescent="0.25">
      <c r="A1101" s="15">
        <v>54730</v>
      </c>
      <c r="B1101" s="15" t="str">
        <f t="shared" si="35"/>
        <v>High income</v>
      </c>
      <c r="C1101" s="17">
        <v>349</v>
      </c>
      <c r="D1101" s="17" t="str">
        <f t="shared" si="34"/>
        <v>Low Spender</v>
      </c>
    </row>
    <row r="1102" spans="1:4" x14ac:dyDescent="0.25">
      <c r="A1102" s="15">
        <v>82122</v>
      </c>
      <c r="B1102" s="15" t="str">
        <f t="shared" si="35"/>
        <v>High income</v>
      </c>
      <c r="C1102" s="17">
        <v>1282</v>
      </c>
      <c r="D1102" s="17" t="str">
        <f t="shared" si="34"/>
        <v>High spender</v>
      </c>
    </row>
    <row r="1103" spans="1:4" x14ac:dyDescent="0.25">
      <c r="A1103" s="15">
        <v>43776</v>
      </c>
      <c r="B1103" s="15" t="str">
        <f t="shared" si="35"/>
        <v>Low income</v>
      </c>
      <c r="C1103" s="17">
        <v>255</v>
      </c>
      <c r="D1103" s="17" t="str">
        <f t="shared" si="34"/>
        <v>Low Spender</v>
      </c>
    </row>
    <row r="1104" spans="1:4" x14ac:dyDescent="0.25">
      <c r="A1104" s="15">
        <v>42691</v>
      </c>
      <c r="B1104" s="15" t="str">
        <f t="shared" si="35"/>
        <v>Low income</v>
      </c>
      <c r="C1104" s="17">
        <v>300</v>
      </c>
      <c r="D1104" s="17" t="str">
        <f t="shared" si="34"/>
        <v>Low Spender</v>
      </c>
    </row>
    <row r="1105" spans="1:4" x14ac:dyDescent="0.25">
      <c r="A1105" s="15">
        <v>54137</v>
      </c>
      <c r="B1105" s="15" t="str">
        <f t="shared" si="35"/>
        <v>High income</v>
      </c>
      <c r="C1105" s="17">
        <v>183</v>
      </c>
      <c r="D1105" s="17" t="str">
        <f t="shared" si="34"/>
        <v>Low Spender</v>
      </c>
    </row>
    <row r="1106" spans="1:4" x14ac:dyDescent="0.25">
      <c r="A1106" s="15">
        <v>76653</v>
      </c>
      <c r="B1106" s="15" t="str">
        <f t="shared" si="35"/>
        <v>High income</v>
      </c>
      <c r="C1106" s="17">
        <v>2153</v>
      </c>
      <c r="D1106" s="17" t="str">
        <f t="shared" si="34"/>
        <v>High spender</v>
      </c>
    </row>
    <row r="1107" spans="1:4" x14ac:dyDescent="0.25">
      <c r="A1107" s="15">
        <v>37929</v>
      </c>
      <c r="B1107" s="15" t="str">
        <f t="shared" si="35"/>
        <v>Low income</v>
      </c>
      <c r="C1107" s="17">
        <v>255</v>
      </c>
      <c r="D1107" s="17" t="str">
        <f t="shared" si="34"/>
        <v>Low Spender</v>
      </c>
    </row>
    <row r="1108" spans="1:4" x14ac:dyDescent="0.25">
      <c r="A1108" s="15">
        <v>40479</v>
      </c>
      <c r="B1108" s="15" t="str">
        <f t="shared" si="35"/>
        <v>Low income</v>
      </c>
      <c r="C1108" s="17">
        <v>15</v>
      </c>
      <c r="D1108" s="17" t="str">
        <f t="shared" si="34"/>
        <v>Low Spender</v>
      </c>
    </row>
    <row r="1109" spans="1:4" x14ac:dyDescent="0.25">
      <c r="A1109" s="15">
        <v>33419</v>
      </c>
      <c r="B1109" s="15" t="str">
        <f t="shared" si="35"/>
        <v>Low income</v>
      </c>
      <c r="C1109" s="17">
        <v>68</v>
      </c>
      <c r="D1109" s="17" t="str">
        <f t="shared" si="34"/>
        <v>Low Spender</v>
      </c>
    </row>
    <row r="1110" spans="1:4" x14ac:dyDescent="0.25">
      <c r="A1110" s="15">
        <v>66636</v>
      </c>
      <c r="B1110" s="15" t="str">
        <f t="shared" si="35"/>
        <v>High income</v>
      </c>
      <c r="C1110" s="17">
        <v>1084</v>
      </c>
      <c r="D1110" s="17" t="str">
        <f t="shared" si="34"/>
        <v>High spender</v>
      </c>
    </row>
    <row r="1111" spans="1:4" x14ac:dyDescent="0.25">
      <c r="A1111" s="15">
        <v>46463</v>
      </c>
      <c r="B1111" s="15" t="str">
        <f t="shared" si="35"/>
        <v>Low income</v>
      </c>
      <c r="C1111" s="17">
        <v>224</v>
      </c>
      <c r="D1111" s="17" t="str">
        <f t="shared" si="34"/>
        <v>Low Spender</v>
      </c>
    </row>
    <row r="1112" spans="1:4" x14ac:dyDescent="0.25">
      <c r="A1112" s="15">
        <v>42586</v>
      </c>
      <c r="B1112" s="15" t="str">
        <f t="shared" si="35"/>
        <v>Low income</v>
      </c>
      <c r="C1112" s="17">
        <v>252</v>
      </c>
      <c r="D1112" s="17" t="str">
        <f t="shared" si="34"/>
        <v>Low Spender</v>
      </c>
    </row>
    <row r="1113" spans="1:4" x14ac:dyDescent="0.25">
      <c r="A1113" s="15">
        <v>26877</v>
      </c>
      <c r="B1113" s="15" t="str">
        <f t="shared" si="35"/>
        <v>Low income</v>
      </c>
      <c r="C1113" s="17">
        <v>228</v>
      </c>
      <c r="D1113" s="17" t="str">
        <f t="shared" si="34"/>
        <v>Low Spender</v>
      </c>
    </row>
    <row r="1114" spans="1:4" x14ac:dyDescent="0.25">
      <c r="A1114" s="15">
        <v>57957</v>
      </c>
      <c r="B1114" s="15" t="str">
        <f t="shared" si="35"/>
        <v>High income</v>
      </c>
      <c r="C1114" s="17">
        <v>608</v>
      </c>
      <c r="D1114" s="17" t="str">
        <f t="shared" si="34"/>
        <v>High spender</v>
      </c>
    </row>
    <row r="1115" spans="1:4" x14ac:dyDescent="0.25">
      <c r="A1115" s="15">
        <v>80317</v>
      </c>
      <c r="B1115" s="15" t="str">
        <f t="shared" si="35"/>
        <v>High income</v>
      </c>
      <c r="C1115" s="17">
        <v>1174</v>
      </c>
      <c r="D1115" s="17" t="str">
        <f t="shared" si="34"/>
        <v>High spender</v>
      </c>
    </row>
    <row r="1116" spans="1:4" x14ac:dyDescent="0.25">
      <c r="A1116" s="15">
        <v>65073</v>
      </c>
      <c r="B1116" s="15" t="str">
        <f t="shared" si="35"/>
        <v>High income</v>
      </c>
      <c r="C1116" s="17">
        <v>892</v>
      </c>
      <c r="D1116" s="17" t="str">
        <f t="shared" si="34"/>
        <v>High spender</v>
      </c>
    </row>
    <row r="1117" spans="1:4" x14ac:dyDescent="0.25">
      <c r="A1117" s="15">
        <v>24221</v>
      </c>
      <c r="B1117" s="15" t="str">
        <f t="shared" si="35"/>
        <v>Low income</v>
      </c>
      <c r="C1117" s="17">
        <v>33</v>
      </c>
      <c r="D1117" s="17" t="str">
        <f t="shared" si="34"/>
        <v>Low Spender</v>
      </c>
    </row>
    <row r="1118" spans="1:4" x14ac:dyDescent="0.25">
      <c r="A1118" s="15">
        <v>26907</v>
      </c>
      <c r="B1118" s="15" t="str">
        <f t="shared" si="35"/>
        <v>Low income</v>
      </c>
      <c r="C1118" s="17">
        <v>20</v>
      </c>
      <c r="D1118" s="17" t="str">
        <f t="shared" si="34"/>
        <v>Low Spender</v>
      </c>
    </row>
    <row r="1119" spans="1:4" x14ac:dyDescent="0.25">
      <c r="A1119" s="15">
        <v>45579</v>
      </c>
      <c r="B1119" s="15" t="str">
        <f t="shared" si="35"/>
        <v>Low income</v>
      </c>
      <c r="C1119" s="17">
        <v>182</v>
      </c>
      <c r="D1119" s="17" t="str">
        <f t="shared" si="34"/>
        <v>Low Spender</v>
      </c>
    </row>
    <row r="1120" spans="1:4" x14ac:dyDescent="0.25">
      <c r="A1120" s="15">
        <v>51717</v>
      </c>
      <c r="B1120" s="15" t="str">
        <f t="shared" si="35"/>
        <v>High income</v>
      </c>
      <c r="C1120" s="17">
        <v>117</v>
      </c>
      <c r="D1120" s="17" t="str">
        <f t="shared" si="34"/>
        <v>Low Spender</v>
      </c>
    </row>
    <row r="1121" spans="1:4" x14ac:dyDescent="0.25">
      <c r="A1121" s="15">
        <v>63246</v>
      </c>
      <c r="B1121" s="15" t="str">
        <f t="shared" si="35"/>
        <v>High income</v>
      </c>
      <c r="C1121" s="17">
        <v>765</v>
      </c>
      <c r="D1121" s="17" t="str">
        <f t="shared" si="34"/>
        <v>High spender</v>
      </c>
    </row>
    <row r="1122" spans="1:4" x14ac:dyDescent="0.25">
      <c r="A1122" s="15">
        <v>72117</v>
      </c>
      <c r="B1122" s="15" t="str">
        <f t="shared" si="35"/>
        <v>High income</v>
      </c>
      <c r="C1122" s="17">
        <v>1023</v>
      </c>
      <c r="D1122" s="17" t="str">
        <f t="shared" si="34"/>
        <v>High spender</v>
      </c>
    </row>
    <row r="1123" spans="1:4" x14ac:dyDescent="0.25">
      <c r="A1123" s="15">
        <v>32233</v>
      </c>
      <c r="B1123" s="15" t="str">
        <f t="shared" si="35"/>
        <v>Low income</v>
      </c>
      <c r="C1123" s="17">
        <v>224</v>
      </c>
      <c r="D1123" s="17" t="str">
        <f t="shared" si="34"/>
        <v>Low Spender</v>
      </c>
    </row>
    <row r="1124" spans="1:4" x14ac:dyDescent="0.25">
      <c r="A1124" s="15">
        <v>71613</v>
      </c>
      <c r="B1124" s="15" t="str">
        <f t="shared" si="35"/>
        <v>High income</v>
      </c>
      <c r="C1124" s="17">
        <v>734</v>
      </c>
      <c r="D1124" s="17" t="str">
        <f t="shared" si="34"/>
        <v>High spender</v>
      </c>
    </row>
    <row r="1125" spans="1:4" x14ac:dyDescent="0.25">
      <c r="A1125" s="15">
        <v>65352</v>
      </c>
      <c r="B1125" s="15" t="str">
        <f t="shared" si="35"/>
        <v>High income</v>
      </c>
      <c r="C1125" s="17">
        <v>382</v>
      </c>
      <c r="D1125" s="17" t="str">
        <f t="shared" si="34"/>
        <v>Low Spender</v>
      </c>
    </row>
    <row r="1126" spans="1:4" x14ac:dyDescent="0.25">
      <c r="A1126" s="15">
        <v>47175</v>
      </c>
      <c r="B1126" s="15" t="str">
        <f t="shared" si="35"/>
        <v>Low income</v>
      </c>
      <c r="C1126" s="17">
        <v>221</v>
      </c>
      <c r="D1126" s="17" t="str">
        <f t="shared" si="34"/>
        <v>Low Spender</v>
      </c>
    </row>
    <row r="1127" spans="1:4" x14ac:dyDescent="0.25">
      <c r="A1127" s="15">
        <v>55593</v>
      </c>
      <c r="B1127" s="15" t="str">
        <f t="shared" si="35"/>
        <v>High income</v>
      </c>
      <c r="C1127" s="17">
        <v>440</v>
      </c>
      <c r="D1127" s="17" t="str">
        <f t="shared" si="34"/>
        <v>Low Spender</v>
      </c>
    </row>
    <row r="1128" spans="1:4" x14ac:dyDescent="0.25">
      <c r="A1128" s="15">
        <v>32011</v>
      </c>
      <c r="B1128" s="15" t="str">
        <f t="shared" si="35"/>
        <v>Low income</v>
      </c>
      <c r="C1128" s="17">
        <v>117</v>
      </c>
      <c r="D1128" s="17" t="str">
        <f t="shared" si="34"/>
        <v>Low Spender</v>
      </c>
    </row>
    <row r="1129" spans="1:4" x14ac:dyDescent="0.25">
      <c r="A1129" s="15">
        <v>44393</v>
      </c>
      <c r="B1129" s="15" t="str">
        <f t="shared" si="35"/>
        <v>Low income</v>
      </c>
      <c r="C1129" s="17">
        <v>50</v>
      </c>
      <c r="D1129" s="17" t="str">
        <f t="shared" si="34"/>
        <v>Low Spender</v>
      </c>
    </row>
    <row r="1130" spans="1:4" x14ac:dyDescent="0.25">
      <c r="A1130" s="15">
        <v>19107</v>
      </c>
      <c r="B1130" s="15" t="str">
        <f t="shared" si="35"/>
        <v>Low income</v>
      </c>
      <c r="C1130" s="17">
        <v>30</v>
      </c>
      <c r="D1130" s="17" t="str">
        <f t="shared" si="34"/>
        <v>Low Spender</v>
      </c>
    </row>
    <row r="1131" spans="1:4" x14ac:dyDescent="0.25">
      <c r="A1131" s="15">
        <v>71367</v>
      </c>
      <c r="B1131" s="15" t="str">
        <f t="shared" si="35"/>
        <v>High income</v>
      </c>
      <c r="C1131" s="17">
        <v>702</v>
      </c>
      <c r="D1131" s="17" t="str">
        <f t="shared" si="34"/>
        <v>High spender</v>
      </c>
    </row>
    <row r="1132" spans="1:4" x14ac:dyDescent="0.25">
      <c r="A1132" s="15">
        <v>13260</v>
      </c>
      <c r="B1132" s="15" t="str">
        <f t="shared" si="35"/>
        <v>Low income</v>
      </c>
      <c r="C1132" s="17">
        <v>42</v>
      </c>
      <c r="D1132" s="17" t="str">
        <f t="shared" si="34"/>
        <v>Low Spender</v>
      </c>
    </row>
    <row r="1133" spans="1:4" x14ac:dyDescent="0.25">
      <c r="A1133" s="15">
        <v>74485</v>
      </c>
      <c r="B1133" s="15" t="str">
        <f t="shared" si="35"/>
        <v>High income</v>
      </c>
      <c r="C1133" s="17">
        <v>1685</v>
      </c>
      <c r="D1133" s="17" t="str">
        <f t="shared" si="34"/>
        <v>High spender</v>
      </c>
    </row>
    <row r="1134" spans="1:4" x14ac:dyDescent="0.25">
      <c r="A1134" s="15">
        <v>61209</v>
      </c>
      <c r="B1134" s="15" t="str">
        <f t="shared" si="35"/>
        <v>High income</v>
      </c>
      <c r="C1134" s="17">
        <v>858</v>
      </c>
      <c r="D1134" s="17" t="str">
        <f t="shared" si="34"/>
        <v>High spender</v>
      </c>
    </row>
    <row r="1135" spans="1:4" x14ac:dyDescent="0.25">
      <c r="A1135" s="15">
        <v>62000</v>
      </c>
      <c r="B1135" s="15" t="str">
        <f t="shared" si="35"/>
        <v>High income</v>
      </c>
      <c r="C1135" s="17">
        <v>1000</v>
      </c>
      <c r="D1135" s="17" t="str">
        <f t="shared" si="34"/>
        <v>High spender</v>
      </c>
    </row>
    <row r="1136" spans="1:4" x14ac:dyDescent="0.25">
      <c r="A1136" s="15">
        <v>54111</v>
      </c>
      <c r="B1136" s="15" t="str">
        <f t="shared" si="35"/>
        <v>High income</v>
      </c>
      <c r="C1136" s="17">
        <v>338</v>
      </c>
      <c r="D1136" s="17" t="str">
        <f t="shared" si="34"/>
        <v>Low Spender</v>
      </c>
    </row>
    <row r="1137" spans="1:4" x14ac:dyDescent="0.25">
      <c r="A1137" s="15">
        <v>45143</v>
      </c>
      <c r="B1137" s="15" t="str">
        <f t="shared" si="35"/>
        <v>Low income</v>
      </c>
      <c r="C1137" s="17">
        <v>297</v>
      </c>
      <c r="D1137" s="17" t="str">
        <f t="shared" si="34"/>
        <v>Low Spender</v>
      </c>
    </row>
    <row r="1138" spans="1:4" x14ac:dyDescent="0.25">
      <c r="A1138" s="15">
        <v>27733</v>
      </c>
      <c r="B1138" s="15" t="str">
        <f t="shared" si="35"/>
        <v>Low income</v>
      </c>
      <c r="C1138" s="17">
        <v>40</v>
      </c>
      <c r="D1138" s="17" t="str">
        <f t="shared" si="34"/>
        <v>Low Spender</v>
      </c>
    </row>
    <row r="1139" spans="1:4" x14ac:dyDescent="0.25">
      <c r="A1139" s="15">
        <v>42207</v>
      </c>
      <c r="B1139" s="15" t="str">
        <f t="shared" si="35"/>
        <v>Low income</v>
      </c>
      <c r="C1139" s="17">
        <v>219</v>
      </c>
      <c r="D1139" s="17" t="str">
        <f t="shared" si="34"/>
        <v>Low Spender</v>
      </c>
    </row>
    <row r="1140" spans="1:4" x14ac:dyDescent="0.25">
      <c r="A1140" s="15">
        <v>68352</v>
      </c>
      <c r="B1140" s="15" t="str">
        <f t="shared" si="35"/>
        <v>High income</v>
      </c>
      <c r="C1140" s="17">
        <v>838</v>
      </c>
      <c r="D1140" s="17" t="str">
        <f t="shared" si="34"/>
        <v>High spender</v>
      </c>
    </row>
    <row r="1141" spans="1:4" x14ac:dyDescent="0.25">
      <c r="A1141" s="15">
        <v>38547</v>
      </c>
      <c r="B1141" s="15" t="str">
        <f t="shared" si="35"/>
        <v>Low income</v>
      </c>
      <c r="C1141" s="17">
        <v>18</v>
      </c>
      <c r="D1141" s="17" t="str">
        <f t="shared" si="34"/>
        <v>Low Spender</v>
      </c>
    </row>
    <row r="1142" spans="1:4" x14ac:dyDescent="0.25">
      <c r="A1142" s="15">
        <v>52332</v>
      </c>
      <c r="B1142" s="15" t="str">
        <f t="shared" si="35"/>
        <v>High income</v>
      </c>
      <c r="C1142" s="17">
        <v>257</v>
      </c>
      <c r="D1142" s="17" t="str">
        <f t="shared" si="34"/>
        <v>Low Spender</v>
      </c>
    </row>
    <row r="1143" spans="1:4" x14ac:dyDescent="0.25">
      <c r="A1143" s="15">
        <v>38808</v>
      </c>
      <c r="B1143" s="15" t="str">
        <f t="shared" si="35"/>
        <v>Low income</v>
      </c>
      <c r="C1143" s="17">
        <v>216</v>
      </c>
      <c r="D1143" s="17" t="str">
        <f t="shared" si="34"/>
        <v>Low Spender</v>
      </c>
    </row>
    <row r="1144" spans="1:4" x14ac:dyDescent="0.25">
      <c r="A1144" s="15">
        <v>71819</v>
      </c>
      <c r="B1144" s="15" t="str">
        <f t="shared" si="35"/>
        <v>High income</v>
      </c>
      <c r="C1144" s="17">
        <v>1406</v>
      </c>
      <c r="D1144" s="17" t="str">
        <f t="shared" si="34"/>
        <v>High spender</v>
      </c>
    </row>
    <row r="1145" spans="1:4" x14ac:dyDescent="0.25">
      <c r="A1145" s="15">
        <v>49389</v>
      </c>
      <c r="B1145" s="15" t="str">
        <f t="shared" si="35"/>
        <v>Low income</v>
      </c>
      <c r="C1145" s="17">
        <v>62</v>
      </c>
      <c r="D1145" s="17" t="str">
        <f t="shared" si="34"/>
        <v>Low Spender</v>
      </c>
    </row>
    <row r="1146" spans="1:4" x14ac:dyDescent="0.25">
      <c r="A1146" s="15">
        <v>29548</v>
      </c>
      <c r="B1146" s="15" t="str">
        <f t="shared" si="35"/>
        <v>Low income</v>
      </c>
      <c r="C1146" s="17">
        <v>18</v>
      </c>
      <c r="D1146" s="17" t="str">
        <f t="shared" si="34"/>
        <v>Low Spender</v>
      </c>
    </row>
    <row r="1147" spans="1:4" x14ac:dyDescent="0.25">
      <c r="A1147" s="15">
        <v>40760</v>
      </c>
      <c r="B1147" s="15" t="str">
        <f t="shared" si="35"/>
        <v>Low income</v>
      </c>
      <c r="C1147" s="17">
        <v>87</v>
      </c>
      <c r="D1147" s="17" t="str">
        <f t="shared" si="34"/>
        <v>Low Spender</v>
      </c>
    </row>
    <row r="1148" spans="1:4" x14ac:dyDescent="0.25">
      <c r="A1148" s="15">
        <v>16269</v>
      </c>
      <c r="B1148" s="15" t="str">
        <f t="shared" si="35"/>
        <v>Low income</v>
      </c>
      <c r="C1148" s="17">
        <v>44</v>
      </c>
      <c r="D1148" s="17" t="str">
        <f t="shared" si="34"/>
        <v>Low Spender</v>
      </c>
    </row>
    <row r="1149" spans="1:4" x14ac:dyDescent="0.25">
      <c r="A1149" s="15">
        <v>44512</v>
      </c>
      <c r="B1149" s="15" t="str">
        <f t="shared" si="35"/>
        <v>Low income</v>
      </c>
      <c r="C1149" s="17">
        <v>30</v>
      </c>
      <c r="D1149" s="17" t="str">
        <f t="shared" si="34"/>
        <v>Low Spender</v>
      </c>
    </row>
    <row r="1150" spans="1:4" x14ac:dyDescent="0.25">
      <c r="A1150" s="15">
        <v>44551</v>
      </c>
      <c r="B1150" s="15" t="str">
        <f t="shared" si="35"/>
        <v>Low income</v>
      </c>
      <c r="C1150" s="17">
        <v>219</v>
      </c>
      <c r="D1150" s="17" t="str">
        <f t="shared" si="34"/>
        <v>Low Spender</v>
      </c>
    </row>
    <row r="1151" spans="1:4" x14ac:dyDescent="0.25">
      <c r="A1151" s="15">
        <v>73059</v>
      </c>
      <c r="B1151" s="15" t="str">
        <f t="shared" si="35"/>
        <v>High income</v>
      </c>
      <c r="C1151" s="17">
        <v>1024</v>
      </c>
      <c r="D1151" s="17" t="str">
        <f t="shared" si="34"/>
        <v>High spender</v>
      </c>
    </row>
    <row r="1152" spans="1:4" x14ac:dyDescent="0.25">
      <c r="A1152" s="15">
        <v>62061</v>
      </c>
      <c r="B1152" s="15" t="str">
        <f t="shared" si="35"/>
        <v>High income</v>
      </c>
      <c r="C1152" s="17">
        <v>762</v>
      </c>
      <c r="D1152" s="17" t="str">
        <f t="shared" si="34"/>
        <v>High spender</v>
      </c>
    </row>
    <row r="1153" spans="1:4" x14ac:dyDescent="0.25">
      <c r="A1153" s="15">
        <v>46854</v>
      </c>
      <c r="B1153" s="15" t="str">
        <f t="shared" si="35"/>
        <v>Low income</v>
      </c>
      <c r="C1153" s="17">
        <v>184</v>
      </c>
      <c r="D1153" s="17" t="str">
        <f t="shared" si="34"/>
        <v>Low Spender</v>
      </c>
    </row>
    <row r="1154" spans="1:4" x14ac:dyDescent="0.25">
      <c r="A1154" s="15">
        <v>50387</v>
      </c>
      <c r="B1154" s="15" t="str">
        <f t="shared" si="35"/>
        <v>Low income</v>
      </c>
      <c r="C1154" s="17">
        <v>491</v>
      </c>
      <c r="D1154" s="17" t="str">
        <f t="shared" si="34"/>
        <v>Low Spender</v>
      </c>
    </row>
    <row r="1155" spans="1:4" x14ac:dyDescent="0.25">
      <c r="A1155" s="15">
        <v>68148</v>
      </c>
      <c r="B1155" s="15" t="str">
        <f t="shared" si="35"/>
        <v>High income</v>
      </c>
      <c r="C1155" s="17">
        <v>957</v>
      </c>
      <c r="D1155" s="17" t="str">
        <f t="shared" ref="D1155:D1218" si="36">IF(C1155&lt;=AVERAGE(C:C),"Low Spender","High spender")</f>
        <v>High spender</v>
      </c>
    </row>
    <row r="1156" spans="1:4" x14ac:dyDescent="0.25">
      <c r="A1156" s="15">
        <v>25410</v>
      </c>
      <c r="B1156" s="15" t="str">
        <f t="shared" ref="B1156:B1219" si="37">IF(A1156&lt;=AVERAGE(A:A),"Low income", "High income")</f>
        <v>Low income</v>
      </c>
      <c r="C1156" s="17">
        <v>34</v>
      </c>
      <c r="D1156" s="17" t="str">
        <f t="shared" si="36"/>
        <v>Low Spender</v>
      </c>
    </row>
    <row r="1157" spans="1:4" x14ac:dyDescent="0.25">
      <c r="A1157" s="15">
        <v>46891</v>
      </c>
      <c r="B1157" s="15" t="str">
        <f t="shared" si="37"/>
        <v>Low income</v>
      </c>
      <c r="C1157" s="17">
        <v>122</v>
      </c>
      <c r="D1157" s="17" t="str">
        <f t="shared" si="36"/>
        <v>Low Spender</v>
      </c>
    </row>
    <row r="1158" spans="1:4" x14ac:dyDescent="0.25">
      <c r="A1158" s="15">
        <v>25804</v>
      </c>
      <c r="B1158" s="15" t="str">
        <f t="shared" si="37"/>
        <v>Low income</v>
      </c>
      <c r="C1158" s="17">
        <v>43</v>
      </c>
      <c r="D1158" s="17" t="str">
        <f t="shared" si="36"/>
        <v>Low Spender</v>
      </c>
    </row>
    <row r="1159" spans="1:4" x14ac:dyDescent="0.25">
      <c r="A1159" s="15">
        <v>23718</v>
      </c>
      <c r="B1159" s="15" t="str">
        <f t="shared" si="37"/>
        <v>Low income</v>
      </c>
      <c r="C1159" s="17">
        <v>45</v>
      </c>
      <c r="D1159" s="17" t="str">
        <f t="shared" si="36"/>
        <v>Low Spender</v>
      </c>
    </row>
    <row r="1160" spans="1:4" x14ac:dyDescent="0.25">
      <c r="A1160" s="15">
        <v>30390</v>
      </c>
      <c r="B1160" s="15" t="str">
        <f t="shared" si="37"/>
        <v>Low income</v>
      </c>
      <c r="C1160" s="17">
        <v>60</v>
      </c>
      <c r="D1160" s="17" t="str">
        <f t="shared" si="36"/>
        <v>Low Spender</v>
      </c>
    </row>
    <row r="1161" spans="1:4" x14ac:dyDescent="0.25">
      <c r="A1161" s="15">
        <v>26326</v>
      </c>
      <c r="B1161" s="15" t="str">
        <f t="shared" si="37"/>
        <v>Low income</v>
      </c>
      <c r="C1161" s="17">
        <v>9</v>
      </c>
      <c r="D1161" s="17" t="str">
        <f t="shared" si="36"/>
        <v>Low Spender</v>
      </c>
    </row>
    <row r="1162" spans="1:4" x14ac:dyDescent="0.25">
      <c r="A1162" s="15">
        <v>19510</v>
      </c>
      <c r="B1162" s="15" t="str">
        <f t="shared" si="37"/>
        <v>Low income</v>
      </c>
      <c r="C1162" s="17">
        <v>23</v>
      </c>
      <c r="D1162" s="17" t="str">
        <f t="shared" si="36"/>
        <v>Low Spender</v>
      </c>
    </row>
    <row r="1163" spans="1:4" x14ac:dyDescent="0.25">
      <c r="A1163" s="15">
        <v>15759</v>
      </c>
      <c r="B1163" s="15" t="str">
        <f t="shared" si="37"/>
        <v>Low income</v>
      </c>
      <c r="C1163" s="17">
        <v>14</v>
      </c>
      <c r="D1163" s="17" t="str">
        <f t="shared" si="36"/>
        <v>Low Spender</v>
      </c>
    </row>
    <row r="1164" spans="1:4" x14ac:dyDescent="0.25">
      <c r="A1164" s="15">
        <v>86610</v>
      </c>
      <c r="B1164" s="15" t="str">
        <f t="shared" si="37"/>
        <v>High income</v>
      </c>
      <c r="C1164" s="17">
        <v>1550</v>
      </c>
      <c r="D1164" s="17" t="str">
        <f t="shared" si="36"/>
        <v>High spender</v>
      </c>
    </row>
    <row r="1165" spans="1:4" x14ac:dyDescent="0.25">
      <c r="A1165" s="15">
        <v>44392</v>
      </c>
      <c r="B1165" s="15" t="str">
        <f t="shared" si="37"/>
        <v>Low income</v>
      </c>
      <c r="C1165" s="17">
        <v>182</v>
      </c>
      <c r="D1165" s="17" t="str">
        <f t="shared" si="36"/>
        <v>Low Spender</v>
      </c>
    </row>
    <row r="1166" spans="1:4" x14ac:dyDescent="0.25">
      <c r="A1166" s="15">
        <v>22701</v>
      </c>
      <c r="B1166" s="15" t="str">
        <f t="shared" si="37"/>
        <v>Low income</v>
      </c>
      <c r="C1166" s="17">
        <v>19</v>
      </c>
      <c r="D1166" s="17" t="str">
        <f t="shared" si="36"/>
        <v>Low Spender</v>
      </c>
    </row>
    <row r="1167" spans="1:4" x14ac:dyDescent="0.25">
      <c r="A1167" s="15">
        <v>32889</v>
      </c>
      <c r="B1167" s="15" t="str">
        <f t="shared" si="37"/>
        <v>Low income</v>
      </c>
      <c r="C1167" s="17">
        <v>47</v>
      </c>
      <c r="D1167" s="17" t="str">
        <f t="shared" si="36"/>
        <v>Low Spender</v>
      </c>
    </row>
    <row r="1168" spans="1:4" x14ac:dyDescent="0.25">
      <c r="A1168" s="15">
        <v>60491</v>
      </c>
      <c r="B1168" s="15" t="str">
        <f t="shared" si="37"/>
        <v>High income</v>
      </c>
      <c r="C1168" s="17">
        <v>952</v>
      </c>
      <c r="D1168" s="17" t="str">
        <f t="shared" si="36"/>
        <v>High spender</v>
      </c>
    </row>
    <row r="1169" spans="1:4" x14ac:dyDescent="0.25">
      <c r="A1169" s="15">
        <v>42192</v>
      </c>
      <c r="B1169" s="15" t="str">
        <f t="shared" si="37"/>
        <v>Low income</v>
      </c>
      <c r="C1169" s="17">
        <v>93</v>
      </c>
      <c r="D1169" s="17" t="str">
        <f t="shared" si="36"/>
        <v>Low Spender</v>
      </c>
    </row>
    <row r="1170" spans="1:4" x14ac:dyDescent="0.25">
      <c r="A1170" s="15">
        <v>51529</v>
      </c>
      <c r="B1170" s="15" t="str">
        <f t="shared" si="37"/>
        <v>Low income</v>
      </c>
      <c r="C1170" s="17">
        <v>445</v>
      </c>
      <c r="D1170" s="17" t="str">
        <f t="shared" si="36"/>
        <v>Low Spender</v>
      </c>
    </row>
    <row r="1171" spans="1:4" x14ac:dyDescent="0.25">
      <c r="A1171" s="15">
        <v>29298</v>
      </c>
      <c r="B1171" s="15" t="str">
        <f t="shared" si="37"/>
        <v>Low income</v>
      </c>
      <c r="C1171" s="17">
        <v>10</v>
      </c>
      <c r="D1171" s="17" t="str">
        <f t="shared" si="36"/>
        <v>Low Spender</v>
      </c>
    </row>
    <row r="1172" spans="1:4" x14ac:dyDescent="0.25">
      <c r="A1172" s="15">
        <v>21955</v>
      </c>
      <c r="B1172" s="15" t="str">
        <f t="shared" si="37"/>
        <v>Low income</v>
      </c>
      <c r="C1172" s="17">
        <v>44</v>
      </c>
      <c r="D1172" s="17" t="str">
        <f t="shared" si="36"/>
        <v>Low Spender</v>
      </c>
    </row>
    <row r="1173" spans="1:4" x14ac:dyDescent="0.25">
      <c r="A1173" s="15">
        <v>62513</v>
      </c>
      <c r="B1173" s="15" t="str">
        <f t="shared" si="37"/>
        <v>High income</v>
      </c>
      <c r="C1173" s="17">
        <v>702</v>
      </c>
      <c r="D1173" s="17" t="str">
        <f t="shared" si="36"/>
        <v>High spender</v>
      </c>
    </row>
    <row r="1174" spans="1:4" x14ac:dyDescent="0.25">
      <c r="A1174" s="15">
        <v>33039</v>
      </c>
      <c r="B1174" s="15" t="str">
        <f t="shared" si="37"/>
        <v>Low income</v>
      </c>
      <c r="C1174" s="17">
        <v>66</v>
      </c>
      <c r="D1174" s="17" t="str">
        <f t="shared" si="36"/>
        <v>Low Spender</v>
      </c>
    </row>
    <row r="1175" spans="1:4" x14ac:dyDescent="0.25">
      <c r="A1175" s="15">
        <v>80336</v>
      </c>
      <c r="B1175" s="15" t="str">
        <f t="shared" si="37"/>
        <v>High income</v>
      </c>
      <c r="C1175" s="17">
        <v>986</v>
      </c>
      <c r="D1175" s="17" t="str">
        <f t="shared" si="36"/>
        <v>High spender</v>
      </c>
    </row>
    <row r="1176" spans="1:4" x14ac:dyDescent="0.25">
      <c r="A1176" s="15">
        <v>76532</v>
      </c>
      <c r="B1176" s="15" t="str">
        <f t="shared" si="37"/>
        <v>High income</v>
      </c>
      <c r="C1176" s="17">
        <v>790</v>
      </c>
      <c r="D1176" s="17" t="str">
        <f t="shared" si="36"/>
        <v>High spender</v>
      </c>
    </row>
    <row r="1177" spans="1:4" x14ac:dyDescent="0.25">
      <c r="A1177" s="15">
        <v>50785</v>
      </c>
      <c r="B1177" s="15" t="str">
        <f t="shared" si="37"/>
        <v>Low income</v>
      </c>
      <c r="C1177" s="17">
        <v>87</v>
      </c>
      <c r="D1177" s="17" t="str">
        <f t="shared" si="36"/>
        <v>Low Spender</v>
      </c>
    </row>
    <row r="1178" spans="1:4" x14ac:dyDescent="0.25">
      <c r="A1178" s="15">
        <v>64100</v>
      </c>
      <c r="B1178" s="15" t="str">
        <f t="shared" si="37"/>
        <v>High income</v>
      </c>
      <c r="C1178" s="17">
        <v>536</v>
      </c>
      <c r="D1178" s="17" t="str">
        <f t="shared" si="36"/>
        <v>Low Spender</v>
      </c>
    </row>
    <row r="1179" spans="1:4" x14ac:dyDescent="0.25">
      <c r="A1179" s="15">
        <v>40442</v>
      </c>
      <c r="B1179" s="15" t="str">
        <f t="shared" si="37"/>
        <v>Low income</v>
      </c>
      <c r="C1179" s="17">
        <v>156</v>
      </c>
      <c r="D1179" s="17" t="str">
        <f t="shared" si="36"/>
        <v>Low Spender</v>
      </c>
    </row>
    <row r="1180" spans="1:4" x14ac:dyDescent="0.25">
      <c r="A1180" s="15">
        <v>62905</v>
      </c>
      <c r="B1180" s="15" t="str">
        <f t="shared" si="37"/>
        <v>High income</v>
      </c>
      <c r="C1180" s="17">
        <v>563</v>
      </c>
      <c r="D1180" s="17" t="str">
        <f t="shared" si="36"/>
        <v>Low Spender</v>
      </c>
    </row>
    <row r="1181" spans="1:4" x14ac:dyDescent="0.25">
      <c r="A1181" s="15">
        <v>33996</v>
      </c>
      <c r="B1181" s="15" t="str">
        <f t="shared" si="37"/>
        <v>Low income</v>
      </c>
      <c r="C1181" s="17">
        <v>65</v>
      </c>
      <c r="D1181" s="17" t="str">
        <f t="shared" si="36"/>
        <v>Low Spender</v>
      </c>
    </row>
    <row r="1182" spans="1:4" x14ac:dyDescent="0.25">
      <c r="A1182" s="15">
        <v>59973</v>
      </c>
      <c r="B1182" s="15" t="str">
        <f t="shared" si="37"/>
        <v>High income</v>
      </c>
      <c r="C1182" s="17">
        <v>382</v>
      </c>
      <c r="D1182" s="17" t="str">
        <f t="shared" si="36"/>
        <v>Low Spender</v>
      </c>
    </row>
    <row r="1183" spans="1:4" x14ac:dyDescent="0.25">
      <c r="A1183" s="15">
        <v>54809</v>
      </c>
      <c r="B1183" s="15" t="str">
        <f t="shared" si="37"/>
        <v>High income</v>
      </c>
      <c r="C1183" s="17">
        <v>152</v>
      </c>
      <c r="D1183" s="17" t="str">
        <f t="shared" si="36"/>
        <v>Low Spender</v>
      </c>
    </row>
    <row r="1184" spans="1:4" x14ac:dyDescent="0.25">
      <c r="A1184" s="15">
        <v>36145</v>
      </c>
      <c r="B1184" s="15" t="str">
        <f t="shared" si="37"/>
        <v>Low income</v>
      </c>
      <c r="C1184" s="17">
        <v>154</v>
      </c>
      <c r="D1184" s="17" t="str">
        <f t="shared" si="36"/>
        <v>Low Spender</v>
      </c>
    </row>
    <row r="1185" spans="1:4" x14ac:dyDescent="0.25">
      <c r="A1185" s="15">
        <v>65308</v>
      </c>
      <c r="B1185" s="15" t="str">
        <f t="shared" si="37"/>
        <v>High income</v>
      </c>
      <c r="C1185" s="17">
        <v>1177</v>
      </c>
      <c r="D1185" s="17" t="str">
        <f t="shared" si="36"/>
        <v>High spender</v>
      </c>
    </row>
    <row r="1186" spans="1:4" x14ac:dyDescent="0.25">
      <c r="A1186" s="15">
        <v>60199</v>
      </c>
      <c r="B1186" s="15" t="str">
        <f t="shared" si="37"/>
        <v>High income</v>
      </c>
      <c r="C1186" s="17">
        <v>18</v>
      </c>
      <c r="D1186" s="17" t="str">
        <f t="shared" si="36"/>
        <v>Low Spender</v>
      </c>
    </row>
    <row r="1187" spans="1:4" x14ac:dyDescent="0.25">
      <c r="A1187" s="15">
        <v>72258</v>
      </c>
      <c r="B1187" s="15" t="str">
        <f t="shared" si="37"/>
        <v>High income</v>
      </c>
      <c r="C1187" s="17">
        <v>1391</v>
      </c>
      <c r="D1187" s="17" t="str">
        <f t="shared" si="36"/>
        <v>High spender</v>
      </c>
    </row>
    <row r="1188" spans="1:4" x14ac:dyDescent="0.25">
      <c r="A1188" s="15">
        <v>54753</v>
      </c>
      <c r="B1188" s="15" t="str">
        <f t="shared" si="37"/>
        <v>High income</v>
      </c>
      <c r="C1188" s="17">
        <v>597</v>
      </c>
      <c r="D1188" s="17" t="str">
        <f t="shared" si="36"/>
        <v>High spender</v>
      </c>
    </row>
    <row r="1189" spans="1:4" x14ac:dyDescent="0.25">
      <c r="A1189" s="15">
        <v>53103</v>
      </c>
      <c r="B1189" s="15" t="str">
        <f t="shared" si="37"/>
        <v>High income</v>
      </c>
      <c r="C1189" s="17">
        <v>890</v>
      </c>
      <c r="D1189" s="17" t="str">
        <f t="shared" si="36"/>
        <v>High spender</v>
      </c>
    </row>
    <row r="1190" spans="1:4" x14ac:dyDescent="0.25">
      <c r="A1190" s="15">
        <v>47025</v>
      </c>
      <c r="B1190" s="15" t="str">
        <f t="shared" si="37"/>
        <v>Low income</v>
      </c>
      <c r="C1190" s="17">
        <v>606</v>
      </c>
      <c r="D1190" s="17" t="str">
        <f t="shared" si="36"/>
        <v>High spender</v>
      </c>
    </row>
    <row r="1191" spans="1:4" x14ac:dyDescent="0.25">
      <c r="A1191" s="15">
        <v>74716</v>
      </c>
      <c r="B1191" s="15" t="str">
        <f t="shared" si="37"/>
        <v>High income</v>
      </c>
      <c r="C1191" s="17">
        <v>789</v>
      </c>
      <c r="D1191" s="17" t="str">
        <f t="shared" si="36"/>
        <v>High spender</v>
      </c>
    </row>
    <row r="1192" spans="1:4" x14ac:dyDescent="0.25">
      <c r="A1192" s="15">
        <v>38593</v>
      </c>
      <c r="B1192" s="15" t="str">
        <f t="shared" si="37"/>
        <v>Low income</v>
      </c>
      <c r="C1192" s="17">
        <v>153</v>
      </c>
      <c r="D1192" s="17" t="str">
        <f t="shared" si="36"/>
        <v>Low Spender</v>
      </c>
    </row>
    <row r="1193" spans="1:4" x14ac:dyDescent="0.25">
      <c r="A1193" s="15">
        <v>61794</v>
      </c>
      <c r="B1193" s="15" t="str">
        <f t="shared" si="37"/>
        <v>High income</v>
      </c>
      <c r="C1193" s="17">
        <v>600</v>
      </c>
      <c r="D1193" s="17" t="str">
        <f t="shared" si="36"/>
        <v>High spender</v>
      </c>
    </row>
    <row r="1194" spans="1:4" x14ac:dyDescent="0.25">
      <c r="A1194" s="15">
        <v>33697</v>
      </c>
      <c r="B1194" s="15" t="str">
        <f t="shared" si="37"/>
        <v>Low income</v>
      </c>
      <c r="C1194" s="17">
        <v>17</v>
      </c>
      <c r="D1194" s="17" t="str">
        <f t="shared" si="36"/>
        <v>Low Spender</v>
      </c>
    </row>
    <row r="1195" spans="1:4" x14ac:dyDescent="0.25">
      <c r="A1195" s="15">
        <v>37054</v>
      </c>
      <c r="B1195" s="15" t="str">
        <f t="shared" si="37"/>
        <v>Low income</v>
      </c>
      <c r="C1195" s="17">
        <v>20</v>
      </c>
      <c r="D1195" s="17" t="str">
        <f t="shared" si="36"/>
        <v>Low Spender</v>
      </c>
    </row>
    <row r="1196" spans="1:4" x14ac:dyDescent="0.25">
      <c r="A1196" s="15">
        <v>25293</v>
      </c>
      <c r="B1196" s="15" t="str">
        <f t="shared" si="37"/>
        <v>Low income</v>
      </c>
      <c r="C1196" s="17">
        <v>28</v>
      </c>
      <c r="D1196" s="17" t="str">
        <f t="shared" si="36"/>
        <v>Low Spender</v>
      </c>
    </row>
    <row r="1197" spans="1:4" x14ac:dyDescent="0.25">
      <c r="A1197" s="15">
        <v>31160</v>
      </c>
      <c r="B1197" s="15" t="str">
        <f t="shared" si="37"/>
        <v>Low income</v>
      </c>
      <c r="C1197" s="17">
        <v>51</v>
      </c>
      <c r="D1197" s="17" t="str">
        <f t="shared" si="36"/>
        <v>Low Spender</v>
      </c>
    </row>
    <row r="1198" spans="1:4" x14ac:dyDescent="0.25">
      <c r="A1198" s="15">
        <v>66313</v>
      </c>
      <c r="B1198" s="15" t="str">
        <f t="shared" si="37"/>
        <v>High income</v>
      </c>
      <c r="C1198" s="17">
        <v>763</v>
      </c>
      <c r="D1198" s="17" t="str">
        <f t="shared" si="36"/>
        <v>High spender</v>
      </c>
    </row>
    <row r="1199" spans="1:4" x14ac:dyDescent="0.25">
      <c r="A1199" s="15">
        <v>47472</v>
      </c>
      <c r="B1199" s="15" t="str">
        <f t="shared" si="37"/>
        <v>Low income</v>
      </c>
      <c r="C1199" s="17">
        <v>67</v>
      </c>
      <c r="D1199" s="17" t="str">
        <f t="shared" si="36"/>
        <v>Low Spender</v>
      </c>
    </row>
    <row r="1200" spans="1:4" x14ac:dyDescent="0.25">
      <c r="A1200" s="15">
        <v>66886</v>
      </c>
      <c r="B1200" s="15" t="str">
        <f t="shared" si="37"/>
        <v>High income</v>
      </c>
      <c r="C1200" s="17">
        <v>453</v>
      </c>
      <c r="D1200" s="17" t="str">
        <f t="shared" si="36"/>
        <v>Low Spender</v>
      </c>
    </row>
    <row r="1201" spans="1:4" x14ac:dyDescent="0.25">
      <c r="A1201" s="15">
        <v>43269</v>
      </c>
      <c r="B1201" s="15" t="str">
        <f t="shared" si="37"/>
        <v>Low income</v>
      </c>
      <c r="C1201" s="17">
        <v>18</v>
      </c>
      <c r="D1201" s="17" t="str">
        <f t="shared" si="36"/>
        <v>Low Spender</v>
      </c>
    </row>
    <row r="1202" spans="1:4" x14ac:dyDescent="0.25">
      <c r="A1202" s="15">
        <v>72906</v>
      </c>
      <c r="B1202" s="15" t="str">
        <f t="shared" si="37"/>
        <v>High income</v>
      </c>
      <c r="C1202" s="17">
        <v>1097</v>
      </c>
      <c r="D1202" s="17" t="str">
        <f t="shared" si="36"/>
        <v>High spender</v>
      </c>
    </row>
    <row r="1203" spans="1:4" x14ac:dyDescent="0.25">
      <c r="A1203" s="15">
        <v>78901</v>
      </c>
      <c r="B1203" s="15" t="str">
        <f t="shared" si="37"/>
        <v>High income</v>
      </c>
      <c r="C1203" s="17">
        <v>700</v>
      </c>
      <c r="D1203" s="17" t="str">
        <f t="shared" si="36"/>
        <v>High spender</v>
      </c>
    </row>
    <row r="1204" spans="1:4" x14ac:dyDescent="0.25">
      <c r="A1204" s="15">
        <v>80812</v>
      </c>
      <c r="B1204" s="15" t="str">
        <f t="shared" si="37"/>
        <v>High income</v>
      </c>
      <c r="C1204" s="17">
        <v>1644</v>
      </c>
      <c r="D1204" s="17" t="str">
        <f t="shared" si="36"/>
        <v>High spender</v>
      </c>
    </row>
    <row r="1205" spans="1:4" x14ac:dyDescent="0.25">
      <c r="A1205" s="15">
        <v>51948</v>
      </c>
      <c r="B1205" s="15" t="str">
        <f t="shared" si="37"/>
        <v>High income</v>
      </c>
      <c r="C1205" s="17">
        <v>270</v>
      </c>
      <c r="D1205" s="17" t="str">
        <f t="shared" si="36"/>
        <v>Low Spender</v>
      </c>
    </row>
    <row r="1206" spans="1:4" x14ac:dyDescent="0.25">
      <c r="A1206" s="15">
        <v>68805</v>
      </c>
      <c r="B1206" s="15" t="str">
        <f t="shared" si="37"/>
        <v>High income</v>
      </c>
      <c r="C1206" s="17">
        <v>263</v>
      </c>
      <c r="D1206" s="17" t="str">
        <f t="shared" si="36"/>
        <v>Low Spender</v>
      </c>
    </row>
    <row r="1207" spans="1:4" x14ac:dyDescent="0.25">
      <c r="A1207" s="15">
        <v>72679</v>
      </c>
      <c r="B1207" s="15" t="str">
        <f t="shared" si="37"/>
        <v>High income</v>
      </c>
      <c r="C1207" s="17">
        <v>1114</v>
      </c>
      <c r="D1207" s="17" t="str">
        <f t="shared" si="36"/>
        <v>High spender</v>
      </c>
    </row>
    <row r="1208" spans="1:4" x14ac:dyDescent="0.25">
      <c r="A1208" s="15">
        <v>46423</v>
      </c>
      <c r="B1208" s="15" t="str">
        <f t="shared" si="37"/>
        <v>Low income</v>
      </c>
      <c r="C1208" s="17">
        <v>84</v>
      </c>
      <c r="D1208" s="17" t="str">
        <f t="shared" si="36"/>
        <v>Low Spender</v>
      </c>
    </row>
    <row r="1209" spans="1:4" x14ac:dyDescent="0.25">
      <c r="A1209" s="15">
        <v>71434</v>
      </c>
      <c r="B1209" s="15" t="str">
        <f t="shared" si="37"/>
        <v>High income</v>
      </c>
      <c r="C1209" s="17">
        <v>1232</v>
      </c>
      <c r="D1209" s="17" t="str">
        <f t="shared" si="36"/>
        <v>High spender</v>
      </c>
    </row>
    <row r="1210" spans="1:4" x14ac:dyDescent="0.25">
      <c r="A1210" s="15">
        <v>56939</v>
      </c>
      <c r="B1210" s="15" t="str">
        <f t="shared" si="37"/>
        <v>High income</v>
      </c>
      <c r="C1210" s="17">
        <v>512</v>
      </c>
      <c r="D1210" s="17" t="str">
        <f t="shared" si="36"/>
        <v>Low Spender</v>
      </c>
    </row>
    <row r="1211" spans="1:4" x14ac:dyDescent="0.25">
      <c r="A1211" s="15">
        <v>80067</v>
      </c>
      <c r="B1211" s="15" t="str">
        <f t="shared" si="37"/>
        <v>High income</v>
      </c>
      <c r="C1211" s="17">
        <v>1549</v>
      </c>
      <c r="D1211" s="17" t="str">
        <f t="shared" si="36"/>
        <v>High spender</v>
      </c>
    </row>
    <row r="1212" spans="1:4" x14ac:dyDescent="0.25">
      <c r="A1212" s="15">
        <v>58512</v>
      </c>
      <c r="B1212" s="15" t="str">
        <f t="shared" si="37"/>
        <v>High income</v>
      </c>
      <c r="C1212" s="17">
        <v>1019</v>
      </c>
      <c r="D1212" s="17" t="str">
        <f t="shared" si="36"/>
        <v>High spender</v>
      </c>
    </row>
    <row r="1213" spans="1:4" x14ac:dyDescent="0.25">
      <c r="A1213" s="15">
        <v>44051</v>
      </c>
      <c r="B1213" s="15" t="str">
        <f t="shared" si="37"/>
        <v>Low income</v>
      </c>
      <c r="C1213" s="17">
        <v>153</v>
      </c>
      <c r="D1213" s="17" t="str">
        <f t="shared" si="36"/>
        <v>Low Spender</v>
      </c>
    </row>
    <row r="1214" spans="1:4" x14ac:dyDescent="0.25">
      <c r="A1214" s="15">
        <v>37787</v>
      </c>
      <c r="B1214" s="15" t="str">
        <f t="shared" si="37"/>
        <v>Low income</v>
      </c>
      <c r="C1214" s="17">
        <v>88</v>
      </c>
      <c r="D1214" s="17" t="str">
        <f t="shared" si="36"/>
        <v>Low Spender</v>
      </c>
    </row>
    <row r="1215" spans="1:4" x14ac:dyDescent="0.25">
      <c r="A1215" s="15">
        <v>54809</v>
      </c>
      <c r="B1215" s="15" t="str">
        <f t="shared" si="37"/>
        <v>High income</v>
      </c>
      <c r="C1215" s="17">
        <v>152</v>
      </c>
      <c r="D1215" s="17" t="str">
        <f t="shared" si="36"/>
        <v>Low Spender</v>
      </c>
    </row>
    <row r="1216" spans="1:4" x14ac:dyDescent="0.25">
      <c r="A1216" s="15">
        <v>38236</v>
      </c>
      <c r="B1216" s="15" t="str">
        <f t="shared" si="37"/>
        <v>Low income</v>
      </c>
      <c r="C1216" s="17">
        <v>78</v>
      </c>
      <c r="D1216" s="17" t="str">
        <f t="shared" si="36"/>
        <v>Low Spender</v>
      </c>
    </row>
    <row r="1217" spans="1:4" x14ac:dyDescent="0.25">
      <c r="A1217" s="15">
        <v>36408</v>
      </c>
      <c r="B1217" s="15" t="str">
        <f t="shared" si="37"/>
        <v>Low income</v>
      </c>
      <c r="C1217" s="17">
        <v>19</v>
      </c>
      <c r="D1217" s="17" t="str">
        <f t="shared" si="36"/>
        <v>Low Spender</v>
      </c>
    </row>
    <row r="1218" spans="1:4" x14ac:dyDescent="0.25">
      <c r="A1218" s="15">
        <v>70165</v>
      </c>
      <c r="B1218" s="15" t="str">
        <f t="shared" si="37"/>
        <v>High income</v>
      </c>
      <c r="C1218" s="17">
        <v>804</v>
      </c>
      <c r="D1218" s="17" t="str">
        <f t="shared" si="36"/>
        <v>High spender</v>
      </c>
    </row>
    <row r="1219" spans="1:4" x14ac:dyDescent="0.25">
      <c r="A1219" s="15">
        <v>26228</v>
      </c>
      <c r="B1219" s="15" t="str">
        <f t="shared" si="37"/>
        <v>Low income</v>
      </c>
      <c r="C1219" s="17">
        <v>16</v>
      </c>
      <c r="D1219" s="17" t="str">
        <f t="shared" ref="D1219:D1282" si="38">IF(C1219&lt;=AVERAGE(C:C),"Low Spender","High spender")</f>
        <v>Low Spender</v>
      </c>
    </row>
    <row r="1220" spans="1:4" x14ac:dyDescent="0.25">
      <c r="A1220" s="15">
        <v>33438</v>
      </c>
      <c r="B1220" s="15" t="str">
        <f t="shared" ref="B1220:B1283" si="39">IF(A1220&lt;=AVERAGE(A:A),"Low income", "High income")</f>
        <v>Low income</v>
      </c>
      <c r="C1220" s="17">
        <v>84</v>
      </c>
      <c r="D1220" s="17" t="str">
        <f t="shared" si="38"/>
        <v>Low Spender</v>
      </c>
    </row>
    <row r="1221" spans="1:4" x14ac:dyDescent="0.25">
      <c r="A1221" s="15">
        <v>55801</v>
      </c>
      <c r="B1221" s="15" t="str">
        <f t="shared" si="39"/>
        <v>High income</v>
      </c>
      <c r="C1221" s="17">
        <v>432</v>
      </c>
      <c r="D1221" s="17" t="str">
        <f t="shared" si="38"/>
        <v>Low Spender</v>
      </c>
    </row>
    <row r="1222" spans="1:4" x14ac:dyDescent="0.25">
      <c r="A1222" s="15">
        <v>52869</v>
      </c>
      <c r="B1222" s="15" t="str">
        <f t="shared" si="39"/>
        <v>High income</v>
      </c>
      <c r="C1222" s="17">
        <v>151</v>
      </c>
      <c r="D1222" s="17" t="str">
        <f t="shared" si="38"/>
        <v>Low Spender</v>
      </c>
    </row>
    <row r="1223" spans="1:4" x14ac:dyDescent="0.25">
      <c r="A1223" s="15">
        <v>38175</v>
      </c>
      <c r="B1223" s="15" t="str">
        <f t="shared" si="39"/>
        <v>Low income</v>
      </c>
      <c r="C1223" s="17">
        <v>150</v>
      </c>
      <c r="D1223" s="17" t="str">
        <f t="shared" si="38"/>
        <v>Low Spender</v>
      </c>
    </row>
    <row r="1224" spans="1:4" x14ac:dyDescent="0.25">
      <c r="A1224" s="15">
        <v>49096</v>
      </c>
      <c r="B1224" s="15" t="str">
        <f t="shared" si="39"/>
        <v>Low income</v>
      </c>
      <c r="C1224" s="17">
        <v>180</v>
      </c>
      <c r="D1224" s="17" t="str">
        <f t="shared" si="38"/>
        <v>Low Spender</v>
      </c>
    </row>
    <row r="1225" spans="1:4" x14ac:dyDescent="0.25">
      <c r="A1225" s="15">
        <v>19485</v>
      </c>
      <c r="B1225" s="15" t="str">
        <f t="shared" si="39"/>
        <v>Low income</v>
      </c>
      <c r="C1225" s="17">
        <v>10</v>
      </c>
      <c r="D1225" s="17" t="str">
        <f t="shared" si="38"/>
        <v>Low Spender</v>
      </c>
    </row>
    <row r="1226" spans="1:4" x14ac:dyDescent="0.25">
      <c r="A1226" s="15">
        <v>21063</v>
      </c>
      <c r="B1226" s="15" t="str">
        <f t="shared" si="39"/>
        <v>Low income</v>
      </c>
      <c r="C1226" s="17">
        <v>44</v>
      </c>
      <c r="D1226" s="17" t="str">
        <f t="shared" si="38"/>
        <v>Low Spender</v>
      </c>
    </row>
    <row r="1227" spans="1:4" x14ac:dyDescent="0.25">
      <c r="A1227" s="15">
        <v>33585</v>
      </c>
      <c r="B1227" s="15" t="str">
        <f t="shared" si="39"/>
        <v>Low income</v>
      </c>
      <c r="C1227" s="17">
        <v>93</v>
      </c>
      <c r="D1227" s="17" t="str">
        <f t="shared" si="38"/>
        <v>Low Spender</v>
      </c>
    </row>
    <row r="1228" spans="1:4" x14ac:dyDescent="0.25">
      <c r="A1228" s="15">
        <v>45503</v>
      </c>
      <c r="B1228" s="15" t="str">
        <f t="shared" si="39"/>
        <v>Low income</v>
      </c>
      <c r="C1228" s="17">
        <v>152</v>
      </c>
      <c r="D1228" s="17" t="str">
        <f t="shared" si="38"/>
        <v>Low Spender</v>
      </c>
    </row>
    <row r="1229" spans="1:4" x14ac:dyDescent="0.25">
      <c r="A1229" s="15">
        <v>31535</v>
      </c>
      <c r="B1229" s="15" t="str">
        <f t="shared" si="39"/>
        <v>Low income</v>
      </c>
      <c r="C1229" s="17">
        <v>32</v>
      </c>
      <c r="D1229" s="17" t="str">
        <f t="shared" si="38"/>
        <v>Low Spender</v>
      </c>
    </row>
    <row r="1230" spans="1:4" x14ac:dyDescent="0.25">
      <c r="A1230" s="15">
        <v>69096</v>
      </c>
      <c r="B1230" s="15" t="str">
        <f t="shared" si="39"/>
        <v>High income</v>
      </c>
      <c r="C1230" s="17">
        <v>544</v>
      </c>
      <c r="D1230" s="17" t="str">
        <f t="shared" si="38"/>
        <v>Low Spender</v>
      </c>
    </row>
    <row r="1231" spans="1:4" x14ac:dyDescent="0.25">
      <c r="A1231" s="15">
        <v>35946</v>
      </c>
      <c r="B1231" s="15" t="str">
        <f t="shared" si="39"/>
        <v>Low income</v>
      </c>
      <c r="C1231" s="17">
        <v>11</v>
      </c>
      <c r="D1231" s="17" t="str">
        <f t="shared" si="38"/>
        <v>Low Spender</v>
      </c>
    </row>
    <row r="1232" spans="1:4" x14ac:dyDescent="0.25">
      <c r="A1232" s="15">
        <v>82657</v>
      </c>
      <c r="B1232" s="15" t="str">
        <f t="shared" si="39"/>
        <v>High income</v>
      </c>
      <c r="C1232" s="17">
        <v>2157</v>
      </c>
      <c r="D1232" s="17" t="str">
        <f t="shared" si="38"/>
        <v>High spender</v>
      </c>
    </row>
    <row r="1233" spans="1:4" x14ac:dyDescent="0.25">
      <c r="A1233" s="15">
        <v>66835</v>
      </c>
      <c r="B1233" s="15" t="str">
        <f t="shared" si="39"/>
        <v>High income</v>
      </c>
      <c r="C1233" s="17">
        <v>892</v>
      </c>
      <c r="D1233" s="17" t="str">
        <f t="shared" si="38"/>
        <v>High spender</v>
      </c>
    </row>
    <row r="1234" spans="1:4" x14ac:dyDescent="0.25">
      <c r="A1234" s="15">
        <v>70123</v>
      </c>
      <c r="B1234" s="15" t="str">
        <f t="shared" si="39"/>
        <v>High income</v>
      </c>
      <c r="C1234" s="17">
        <v>1727</v>
      </c>
      <c r="D1234" s="17" t="str">
        <f t="shared" si="38"/>
        <v>High spender</v>
      </c>
    </row>
    <row r="1235" spans="1:4" x14ac:dyDescent="0.25">
      <c r="A1235" s="15">
        <v>58582</v>
      </c>
      <c r="B1235" s="15" t="str">
        <f t="shared" si="39"/>
        <v>High income</v>
      </c>
      <c r="C1235" s="17">
        <v>721</v>
      </c>
      <c r="D1235" s="17" t="str">
        <f t="shared" si="38"/>
        <v>High spender</v>
      </c>
    </row>
    <row r="1236" spans="1:4" x14ac:dyDescent="0.25">
      <c r="A1236" s="15">
        <v>67472</v>
      </c>
      <c r="B1236" s="15" t="str">
        <f t="shared" si="39"/>
        <v>High income</v>
      </c>
      <c r="C1236" s="17">
        <v>345</v>
      </c>
      <c r="D1236" s="17" t="str">
        <f t="shared" si="38"/>
        <v>Low Spender</v>
      </c>
    </row>
    <row r="1237" spans="1:4" x14ac:dyDescent="0.25">
      <c r="A1237" s="15">
        <v>40059</v>
      </c>
      <c r="B1237" s="15" t="str">
        <f t="shared" si="39"/>
        <v>Low income</v>
      </c>
      <c r="C1237" s="17">
        <v>269</v>
      </c>
      <c r="D1237" s="17" t="str">
        <f t="shared" si="38"/>
        <v>Low Spender</v>
      </c>
    </row>
    <row r="1238" spans="1:4" x14ac:dyDescent="0.25">
      <c r="A1238" s="15">
        <v>62998</v>
      </c>
      <c r="B1238" s="15" t="str">
        <f t="shared" si="39"/>
        <v>High income</v>
      </c>
      <c r="C1238" s="17">
        <v>405</v>
      </c>
      <c r="D1238" s="17" t="str">
        <f t="shared" si="38"/>
        <v>Low Spender</v>
      </c>
    </row>
    <row r="1239" spans="1:4" x14ac:dyDescent="0.25">
      <c r="A1239" s="15">
        <v>69476</v>
      </c>
      <c r="B1239" s="15" t="str">
        <f t="shared" si="39"/>
        <v>High income</v>
      </c>
      <c r="C1239" s="17">
        <v>977</v>
      </c>
      <c r="D1239" s="17" t="str">
        <f t="shared" si="38"/>
        <v>High spender</v>
      </c>
    </row>
    <row r="1240" spans="1:4" x14ac:dyDescent="0.25">
      <c r="A1240" s="15">
        <v>68274</v>
      </c>
      <c r="B1240" s="15" t="str">
        <f t="shared" si="39"/>
        <v>High income</v>
      </c>
      <c r="C1240" s="17">
        <v>259</v>
      </c>
      <c r="D1240" s="17" t="str">
        <f t="shared" si="38"/>
        <v>Low Spender</v>
      </c>
    </row>
    <row r="1241" spans="1:4" x14ac:dyDescent="0.25">
      <c r="A1241" s="15">
        <v>40304</v>
      </c>
      <c r="B1241" s="15" t="str">
        <f t="shared" si="39"/>
        <v>Low income</v>
      </c>
      <c r="C1241" s="17">
        <v>54</v>
      </c>
      <c r="D1241" s="17" t="str">
        <f t="shared" si="38"/>
        <v>Low Spender</v>
      </c>
    </row>
    <row r="1242" spans="1:4" x14ac:dyDescent="0.25">
      <c r="A1242" s="15">
        <v>80144</v>
      </c>
      <c r="B1242" s="15" t="str">
        <f t="shared" si="39"/>
        <v>High income</v>
      </c>
      <c r="C1242" s="17">
        <v>1259</v>
      </c>
      <c r="D1242" s="17" t="str">
        <f t="shared" si="38"/>
        <v>High spender</v>
      </c>
    </row>
    <row r="1243" spans="1:4" x14ac:dyDescent="0.25">
      <c r="A1243" s="15">
        <v>47009</v>
      </c>
      <c r="B1243" s="15" t="str">
        <f t="shared" si="39"/>
        <v>Low income</v>
      </c>
      <c r="C1243" s="17">
        <v>358</v>
      </c>
      <c r="D1243" s="17" t="str">
        <f t="shared" si="38"/>
        <v>Low Spender</v>
      </c>
    </row>
    <row r="1244" spans="1:4" x14ac:dyDescent="0.25">
      <c r="A1244" s="15">
        <v>57867</v>
      </c>
      <c r="B1244" s="15" t="str">
        <f t="shared" si="39"/>
        <v>High income</v>
      </c>
      <c r="C1244" s="17">
        <v>595</v>
      </c>
      <c r="D1244" s="17" t="str">
        <f t="shared" si="38"/>
        <v>High spender</v>
      </c>
    </row>
    <row r="1245" spans="1:4" x14ac:dyDescent="0.25">
      <c r="A1245" s="15">
        <v>77598</v>
      </c>
      <c r="B1245" s="15" t="str">
        <f t="shared" si="39"/>
        <v>High income</v>
      </c>
      <c r="C1245" s="17">
        <v>1702</v>
      </c>
      <c r="D1245" s="17" t="str">
        <f t="shared" si="38"/>
        <v>High spender</v>
      </c>
    </row>
    <row r="1246" spans="1:4" x14ac:dyDescent="0.25">
      <c r="A1246" s="15">
        <v>7500</v>
      </c>
      <c r="B1246" s="15" t="str">
        <f t="shared" si="39"/>
        <v>Low income</v>
      </c>
      <c r="C1246" s="17">
        <v>19</v>
      </c>
      <c r="D1246" s="17" t="str">
        <f t="shared" si="38"/>
        <v>Low Spender</v>
      </c>
    </row>
    <row r="1247" spans="1:4" x14ac:dyDescent="0.25">
      <c r="A1247" s="15">
        <v>66426</v>
      </c>
      <c r="B1247" s="15" t="str">
        <f t="shared" si="39"/>
        <v>High income</v>
      </c>
      <c r="C1247" s="17">
        <v>1220</v>
      </c>
      <c r="D1247" s="17" t="str">
        <f t="shared" si="38"/>
        <v>High spender</v>
      </c>
    </row>
    <row r="1248" spans="1:4" x14ac:dyDescent="0.25">
      <c r="A1248" s="15">
        <v>36959</v>
      </c>
      <c r="B1248" s="15" t="str">
        <f t="shared" si="39"/>
        <v>Low income</v>
      </c>
      <c r="C1248" s="17">
        <v>62</v>
      </c>
      <c r="D1248" s="17" t="str">
        <f t="shared" si="38"/>
        <v>Low Spender</v>
      </c>
    </row>
    <row r="1249" spans="1:4" x14ac:dyDescent="0.25">
      <c r="A1249" s="15">
        <v>25130</v>
      </c>
      <c r="B1249" s="15" t="str">
        <f t="shared" si="39"/>
        <v>Low income</v>
      </c>
      <c r="C1249" s="17">
        <v>32</v>
      </c>
      <c r="D1249" s="17" t="str">
        <f t="shared" si="38"/>
        <v>Low Spender</v>
      </c>
    </row>
    <row r="1250" spans="1:4" x14ac:dyDescent="0.25">
      <c r="A1250" s="15">
        <v>69755</v>
      </c>
      <c r="B1250" s="15" t="str">
        <f t="shared" si="39"/>
        <v>High income</v>
      </c>
      <c r="C1250" s="17">
        <v>801</v>
      </c>
      <c r="D1250" s="17" t="str">
        <f t="shared" si="38"/>
        <v>High spender</v>
      </c>
    </row>
    <row r="1251" spans="1:4" x14ac:dyDescent="0.25">
      <c r="A1251" s="15">
        <v>40590</v>
      </c>
      <c r="B1251" s="15" t="str">
        <f t="shared" si="39"/>
        <v>Low income</v>
      </c>
      <c r="C1251" s="17">
        <v>221</v>
      </c>
      <c r="D1251" s="17" t="str">
        <f t="shared" si="38"/>
        <v>Low Spender</v>
      </c>
    </row>
    <row r="1252" spans="1:4" x14ac:dyDescent="0.25">
      <c r="A1252" s="15">
        <v>51518</v>
      </c>
      <c r="B1252" s="15" t="str">
        <f t="shared" si="39"/>
        <v>Low income</v>
      </c>
      <c r="C1252" s="17">
        <v>445</v>
      </c>
      <c r="D1252" s="17" t="str">
        <f t="shared" si="38"/>
        <v>Low Spender</v>
      </c>
    </row>
    <row r="1253" spans="1:4" x14ac:dyDescent="0.25">
      <c r="A1253" s="15">
        <v>35523</v>
      </c>
      <c r="B1253" s="15" t="str">
        <f t="shared" si="39"/>
        <v>Low income</v>
      </c>
      <c r="C1253" s="17">
        <v>55</v>
      </c>
      <c r="D1253" s="17" t="str">
        <f t="shared" si="38"/>
        <v>Low Spender</v>
      </c>
    </row>
    <row r="1254" spans="1:4" x14ac:dyDescent="0.25">
      <c r="A1254" s="15">
        <v>59062</v>
      </c>
      <c r="B1254" s="15" t="str">
        <f t="shared" si="39"/>
        <v>High income</v>
      </c>
      <c r="C1254" s="17">
        <v>62</v>
      </c>
      <c r="D1254" s="17" t="str">
        <f t="shared" si="38"/>
        <v>Low Spender</v>
      </c>
    </row>
    <row r="1255" spans="1:4" x14ac:dyDescent="0.25">
      <c r="A1255" s="15">
        <v>22682</v>
      </c>
      <c r="B1255" s="15" t="str">
        <f t="shared" si="39"/>
        <v>Low income</v>
      </c>
      <c r="C1255" s="17">
        <v>59</v>
      </c>
      <c r="D1255" s="17" t="str">
        <f t="shared" si="38"/>
        <v>Low Spender</v>
      </c>
    </row>
    <row r="1256" spans="1:4" x14ac:dyDescent="0.25">
      <c r="A1256" s="15">
        <v>62535</v>
      </c>
      <c r="B1256" s="15" t="str">
        <f t="shared" si="39"/>
        <v>High income</v>
      </c>
      <c r="C1256" s="17">
        <v>346</v>
      </c>
      <c r="D1256" s="17" t="str">
        <f t="shared" si="38"/>
        <v>Low Spender</v>
      </c>
    </row>
    <row r="1257" spans="1:4" x14ac:dyDescent="0.25">
      <c r="A1257" s="15">
        <v>79761</v>
      </c>
      <c r="B1257" s="15" t="str">
        <f t="shared" si="39"/>
        <v>High income</v>
      </c>
      <c r="C1257" s="17">
        <v>594</v>
      </c>
      <c r="D1257" s="17" t="str">
        <f t="shared" si="38"/>
        <v>High spender</v>
      </c>
    </row>
    <row r="1258" spans="1:4" x14ac:dyDescent="0.25">
      <c r="A1258" s="15">
        <v>22070</v>
      </c>
      <c r="B1258" s="15" t="str">
        <f t="shared" si="39"/>
        <v>Low income</v>
      </c>
      <c r="C1258" s="17">
        <v>46</v>
      </c>
      <c r="D1258" s="17" t="str">
        <f t="shared" si="38"/>
        <v>Low Spender</v>
      </c>
    </row>
    <row r="1259" spans="1:4" x14ac:dyDescent="0.25">
      <c r="A1259" s="15">
        <v>84906</v>
      </c>
      <c r="B1259" s="15" t="str">
        <f t="shared" si="39"/>
        <v>High income</v>
      </c>
      <c r="C1259" s="17">
        <v>1555</v>
      </c>
      <c r="D1259" s="17" t="str">
        <f t="shared" si="38"/>
        <v>High spender</v>
      </c>
    </row>
    <row r="1260" spans="1:4" x14ac:dyDescent="0.25">
      <c r="A1260" s="15">
        <v>33316</v>
      </c>
      <c r="B1260" s="15" t="str">
        <f t="shared" si="39"/>
        <v>Low income</v>
      </c>
      <c r="C1260" s="17">
        <v>119</v>
      </c>
      <c r="D1260" s="17" t="str">
        <f t="shared" si="38"/>
        <v>Low Spender</v>
      </c>
    </row>
    <row r="1261" spans="1:4" x14ac:dyDescent="0.25">
      <c r="A1261" s="15">
        <v>30828</v>
      </c>
      <c r="B1261" s="15" t="str">
        <f t="shared" si="39"/>
        <v>Low income</v>
      </c>
      <c r="C1261" s="17">
        <v>44</v>
      </c>
      <c r="D1261" s="17" t="str">
        <f t="shared" si="38"/>
        <v>Low Spender</v>
      </c>
    </row>
    <row r="1262" spans="1:4" x14ac:dyDescent="0.25">
      <c r="A1262" s="15">
        <v>55434</v>
      </c>
      <c r="B1262" s="15" t="str">
        <f t="shared" si="39"/>
        <v>High income</v>
      </c>
      <c r="C1262" s="17">
        <v>806</v>
      </c>
      <c r="D1262" s="17" t="str">
        <f t="shared" si="38"/>
        <v>High spender</v>
      </c>
    </row>
    <row r="1263" spans="1:4" x14ac:dyDescent="0.25">
      <c r="A1263" s="15">
        <v>4428</v>
      </c>
      <c r="B1263" s="15" t="str">
        <f t="shared" si="39"/>
        <v>Low income</v>
      </c>
      <c r="C1263" s="17">
        <v>38</v>
      </c>
      <c r="D1263" s="17" t="str">
        <f t="shared" si="38"/>
        <v>Low Spender</v>
      </c>
    </row>
    <row r="1264" spans="1:4" x14ac:dyDescent="0.25">
      <c r="A1264" s="15">
        <v>68682</v>
      </c>
      <c r="B1264" s="15" t="str">
        <f t="shared" si="39"/>
        <v>High income</v>
      </c>
      <c r="C1264" s="17">
        <v>1553</v>
      </c>
      <c r="D1264" s="17" t="str">
        <f t="shared" si="38"/>
        <v>High spender</v>
      </c>
    </row>
    <row r="1265" spans="1:4" x14ac:dyDescent="0.25">
      <c r="A1265" s="15">
        <v>61346</v>
      </c>
      <c r="B1265" s="15" t="str">
        <f t="shared" si="39"/>
        <v>High income</v>
      </c>
      <c r="C1265" s="17">
        <v>847</v>
      </c>
      <c r="D1265" s="17" t="str">
        <f t="shared" si="38"/>
        <v>High spender</v>
      </c>
    </row>
    <row r="1266" spans="1:4" x14ac:dyDescent="0.25">
      <c r="A1266" s="15">
        <v>70566</v>
      </c>
      <c r="B1266" s="15" t="str">
        <f t="shared" si="39"/>
        <v>High income</v>
      </c>
      <c r="C1266" s="17">
        <v>736</v>
      </c>
      <c r="D1266" s="17" t="str">
        <f t="shared" si="38"/>
        <v>High spender</v>
      </c>
    </row>
    <row r="1267" spans="1:4" x14ac:dyDescent="0.25">
      <c r="A1267" s="15">
        <v>39763</v>
      </c>
      <c r="B1267" s="15" t="str">
        <f t="shared" si="39"/>
        <v>Low income</v>
      </c>
      <c r="C1267" s="17">
        <v>151</v>
      </c>
      <c r="D1267" s="17" t="str">
        <f t="shared" si="38"/>
        <v>Low Spender</v>
      </c>
    </row>
    <row r="1268" spans="1:4" x14ac:dyDescent="0.25">
      <c r="A1268" s="15">
        <v>46681</v>
      </c>
      <c r="B1268" s="15" t="str">
        <f t="shared" si="39"/>
        <v>Low income</v>
      </c>
      <c r="C1268" s="17">
        <v>387</v>
      </c>
      <c r="D1268" s="17" t="str">
        <f t="shared" si="38"/>
        <v>Low Spender</v>
      </c>
    </row>
    <row r="1269" spans="1:4" x14ac:dyDescent="0.25">
      <c r="A1269" s="15">
        <v>70440</v>
      </c>
      <c r="B1269" s="15" t="str">
        <f t="shared" si="39"/>
        <v>High income</v>
      </c>
      <c r="C1269" s="17">
        <v>1484</v>
      </c>
      <c r="D1269" s="17" t="str">
        <f t="shared" si="38"/>
        <v>High spender</v>
      </c>
    </row>
    <row r="1270" spans="1:4" x14ac:dyDescent="0.25">
      <c r="A1270" s="15">
        <v>29236</v>
      </c>
      <c r="B1270" s="15" t="str">
        <f t="shared" si="39"/>
        <v>Low income</v>
      </c>
      <c r="C1270" s="17">
        <v>90</v>
      </c>
      <c r="D1270" s="17" t="str">
        <f t="shared" si="38"/>
        <v>Low Spender</v>
      </c>
    </row>
    <row r="1271" spans="1:4" x14ac:dyDescent="0.25">
      <c r="A1271" s="15">
        <v>35641</v>
      </c>
      <c r="B1271" s="15" t="str">
        <f t="shared" si="39"/>
        <v>Low income</v>
      </c>
      <c r="C1271" s="17">
        <v>150</v>
      </c>
      <c r="D1271" s="17" t="str">
        <f t="shared" si="38"/>
        <v>Low Spender</v>
      </c>
    </row>
    <row r="1272" spans="1:4" x14ac:dyDescent="0.25">
      <c r="A1272" s="15">
        <v>42618</v>
      </c>
      <c r="B1272" s="15" t="str">
        <f t="shared" si="39"/>
        <v>Low income</v>
      </c>
      <c r="C1272" s="17">
        <v>182</v>
      </c>
      <c r="D1272" s="17" t="str">
        <f t="shared" si="38"/>
        <v>Low Spender</v>
      </c>
    </row>
    <row r="1273" spans="1:4" x14ac:dyDescent="0.25">
      <c r="A1273" s="15">
        <v>89694</v>
      </c>
      <c r="B1273" s="15" t="str">
        <f t="shared" si="39"/>
        <v>High income</v>
      </c>
      <c r="C1273" s="17">
        <v>1430</v>
      </c>
      <c r="D1273" s="17" t="str">
        <f t="shared" si="38"/>
        <v>High spender</v>
      </c>
    </row>
    <row r="1274" spans="1:4" x14ac:dyDescent="0.25">
      <c r="A1274" s="15">
        <v>25930</v>
      </c>
      <c r="B1274" s="15" t="str">
        <f t="shared" si="39"/>
        <v>Low income</v>
      </c>
      <c r="C1274" s="17">
        <v>11</v>
      </c>
      <c r="D1274" s="17" t="str">
        <f t="shared" si="38"/>
        <v>Low Spender</v>
      </c>
    </row>
    <row r="1275" spans="1:4" x14ac:dyDescent="0.25">
      <c r="A1275" s="15">
        <v>43300</v>
      </c>
      <c r="B1275" s="15" t="str">
        <f t="shared" si="39"/>
        <v>Low income</v>
      </c>
      <c r="C1275" s="17">
        <v>149</v>
      </c>
      <c r="D1275" s="17" t="str">
        <f t="shared" si="38"/>
        <v>Low Spender</v>
      </c>
    </row>
    <row r="1276" spans="1:4" x14ac:dyDescent="0.25">
      <c r="A1276" s="15">
        <v>56962</v>
      </c>
      <c r="B1276" s="15" t="str">
        <f t="shared" si="39"/>
        <v>High income</v>
      </c>
      <c r="C1276" s="17">
        <v>385</v>
      </c>
      <c r="D1276" s="17" t="str">
        <f t="shared" si="38"/>
        <v>Low Spender</v>
      </c>
    </row>
    <row r="1277" spans="1:4" x14ac:dyDescent="0.25">
      <c r="A1277" s="15">
        <v>53761</v>
      </c>
      <c r="B1277" s="15" t="str">
        <f t="shared" si="39"/>
        <v>High income</v>
      </c>
      <c r="C1277" s="17">
        <v>254</v>
      </c>
      <c r="D1277" s="17" t="str">
        <f t="shared" si="38"/>
        <v>Low Spender</v>
      </c>
    </row>
    <row r="1278" spans="1:4" x14ac:dyDescent="0.25">
      <c r="A1278" s="15">
        <v>44635</v>
      </c>
      <c r="B1278" s="15" t="str">
        <f t="shared" si="39"/>
        <v>Low income</v>
      </c>
      <c r="C1278" s="17">
        <v>65</v>
      </c>
      <c r="D1278" s="17" t="str">
        <f t="shared" si="38"/>
        <v>Low Spender</v>
      </c>
    </row>
    <row r="1279" spans="1:4" x14ac:dyDescent="0.25">
      <c r="A1279" s="15">
        <v>58821</v>
      </c>
      <c r="B1279" s="15" t="str">
        <f t="shared" si="39"/>
        <v>High income</v>
      </c>
      <c r="C1279" s="17">
        <v>700</v>
      </c>
      <c r="D1279" s="17" t="str">
        <f t="shared" si="38"/>
        <v>High spender</v>
      </c>
    </row>
    <row r="1280" spans="1:4" x14ac:dyDescent="0.25">
      <c r="A1280" s="15">
        <v>24163</v>
      </c>
      <c r="B1280" s="15" t="str">
        <f t="shared" si="39"/>
        <v>Low income</v>
      </c>
      <c r="C1280" s="17">
        <v>15</v>
      </c>
      <c r="D1280" s="17" t="str">
        <f t="shared" si="38"/>
        <v>Low Spender</v>
      </c>
    </row>
    <row r="1281" spans="1:4" x14ac:dyDescent="0.25">
      <c r="A1281" s="15">
        <v>42213</v>
      </c>
      <c r="B1281" s="15" t="str">
        <f t="shared" si="39"/>
        <v>Low income</v>
      </c>
      <c r="C1281" s="17">
        <v>343</v>
      </c>
      <c r="D1281" s="17" t="str">
        <f t="shared" si="38"/>
        <v>Low Spender</v>
      </c>
    </row>
    <row r="1282" spans="1:4" x14ac:dyDescent="0.25">
      <c r="A1282" s="15">
        <v>61284</v>
      </c>
      <c r="B1282" s="15" t="str">
        <f t="shared" si="39"/>
        <v>High income</v>
      </c>
      <c r="C1282" s="17">
        <v>766</v>
      </c>
      <c r="D1282" s="17" t="str">
        <f t="shared" si="38"/>
        <v>High spender</v>
      </c>
    </row>
    <row r="1283" spans="1:4" x14ac:dyDescent="0.25">
      <c r="A1283" s="15">
        <v>57530</v>
      </c>
      <c r="B1283" s="15" t="str">
        <f t="shared" si="39"/>
        <v>High income</v>
      </c>
      <c r="C1283" s="17">
        <v>91</v>
      </c>
      <c r="D1283" s="17" t="str">
        <f t="shared" ref="D1283:D1346" si="40">IF(C1283&lt;=AVERAGE(C:C),"Low Spender","High spender")</f>
        <v>Low Spender</v>
      </c>
    </row>
    <row r="1284" spans="1:4" x14ac:dyDescent="0.25">
      <c r="A1284" s="15">
        <v>42769</v>
      </c>
      <c r="B1284" s="15" t="str">
        <f t="shared" ref="B1284:B1347" si="41">IF(A1284&lt;=AVERAGE(A:A),"Low income", "High income")</f>
        <v>Low income</v>
      </c>
      <c r="C1284" s="17">
        <v>88</v>
      </c>
      <c r="D1284" s="17" t="str">
        <f t="shared" si="40"/>
        <v>Low Spender</v>
      </c>
    </row>
    <row r="1285" spans="1:4" x14ac:dyDescent="0.25">
      <c r="A1285" s="15">
        <v>77037</v>
      </c>
      <c r="B1285" s="15" t="str">
        <f t="shared" si="41"/>
        <v>High income</v>
      </c>
      <c r="C1285" s="17">
        <v>1113</v>
      </c>
      <c r="D1285" s="17" t="str">
        <f t="shared" si="40"/>
        <v>High spender</v>
      </c>
    </row>
    <row r="1286" spans="1:4" x14ac:dyDescent="0.25">
      <c r="A1286" s="15">
        <v>40344</v>
      </c>
      <c r="B1286" s="15" t="str">
        <f t="shared" si="41"/>
        <v>Low income</v>
      </c>
      <c r="C1286" s="17">
        <v>216</v>
      </c>
      <c r="D1286" s="17" t="str">
        <f t="shared" si="40"/>
        <v>Low Spender</v>
      </c>
    </row>
    <row r="1287" spans="1:4" x14ac:dyDescent="0.25">
      <c r="A1287" s="15">
        <v>65704</v>
      </c>
      <c r="B1287" s="15" t="str">
        <f t="shared" si="41"/>
        <v>High income</v>
      </c>
      <c r="C1287" s="17">
        <v>571</v>
      </c>
      <c r="D1287" s="17" t="str">
        <f t="shared" si="40"/>
        <v>High spender</v>
      </c>
    </row>
    <row r="1288" spans="1:4" x14ac:dyDescent="0.25">
      <c r="A1288" s="15">
        <v>63693</v>
      </c>
      <c r="B1288" s="15" t="str">
        <f t="shared" si="41"/>
        <v>High income</v>
      </c>
      <c r="C1288" s="17">
        <v>1096</v>
      </c>
      <c r="D1288" s="17" t="str">
        <f t="shared" si="40"/>
        <v>High spender</v>
      </c>
    </row>
    <row r="1289" spans="1:4" x14ac:dyDescent="0.25">
      <c r="A1289" s="15">
        <v>40233</v>
      </c>
      <c r="B1289" s="15" t="str">
        <f t="shared" si="41"/>
        <v>Low income</v>
      </c>
      <c r="C1289" s="17">
        <v>147</v>
      </c>
      <c r="D1289" s="17" t="str">
        <f t="shared" si="40"/>
        <v>Low Spender</v>
      </c>
    </row>
    <row r="1290" spans="1:4" x14ac:dyDescent="0.25">
      <c r="A1290" s="15">
        <v>70886</v>
      </c>
      <c r="B1290" s="15" t="str">
        <f t="shared" si="41"/>
        <v>High income</v>
      </c>
      <c r="C1290" s="17">
        <v>907</v>
      </c>
      <c r="D1290" s="17" t="str">
        <f t="shared" si="40"/>
        <v>High spender</v>
      </c>
    </row>
    <row r="1291" spans="1:4" x14ac:dyDescent="0.25">
      <c r="A1291" s="15">
        <v>51876</v>
      </c>
      <c r="B1291" s="15" t="str">
        <f t="shared" si="41"/>
        <v>High income</v>
      </c>
      <c r="C1291" s="17">
        <v>304</v>
      </c>
      <c r="D1291" s="17" t="str">
        <f t="shared" si="40"/>
        <v>Low Spender</v>
      </c>
    </row>
    <row r="1292" spans="1:4" x14ac:dyDescent="0.25">
      <c r="A1292" s="15">
        <v>36108</v>
      </c>
      <c r="B1292" s="15" t="str">
        <f t="shared" si="41"/>
        <v>Low income</v>
      </c>
      <c r="C1292" s="17">
        <v>292</v>
      </c>
      <c r="D1292" s="17" t="str">
        <f t="shared" si="40"/>
        <v>Low Spender</v>
      </c>
    </row>
    <row r="1293" spans="1:4" x14ac:dyDescent="0.25">
      <c r="A1293" s="15">
        <v>45072</v>
      </c>
      <c r="B1293" s="15" t="str">
        <f t="shared" si="41"/>
        <v>Low income</v>
      </c>
      <c r="C1293" s="17">
        <v>254</v>
      </c>
      <c r="D1293" s="17" t="str">
        <f t="shared" si="40"/>
        <v>Low Spender</v>
      </c>
    </row>
    <row r="1294" spans="1:4" x14ac:dyDescent="0.25">
      <c r="A1294" s="15">
        <v>26872</v>
      </c>
      <c r="B1294" s="15" t="str">
        <f t="shared" si="41"/>
        <v>Low income</v>
      </c>
      <c r="C1294" s="17">
        <v>40</v>
      </c>
      <c r="D1294" s="17" t="str">
        <f t="shared" si="40"/>
        <v>Low Spender</v>
      </c>
    </row>
    <row r="1295" spans="1:4" x14ac:dyDescent="0.25">
      <c r="A1295" s="15">
        <v>40049</v>
      </c>
      <c r="B1295" s="15" t="str">
        <f t="shared" si="41"/>
        <v>Low income</v>
      </c>
      <c r="C1295" s="17">
        <v>29</v>
      </c>
      <c r="D1295" s="17" t="str">
        <f t="shared" si="40"/>
        <v>Low Spender</v>
      </c>
    </row>
    <row r="1296" spans="1:4" x14ac:dyDescent="0.25">
      <c r="A1296" s="15">
        <v>19414</v>
      </c>
      <c r="B1296" s="15" t="str">
        <f t="shared" si="41"/>
        <v>Low income</v>
      </c>
      <c r="C1296" s="17">
        <v>25</v>
      </c>
      <c r="D1296" s="17" t="str">
        <f t="shared" si="40"/>
        <v>Low Spender</v>
      </c>
    </row>
    <row r="1297" spans="1:4" x14ac:dyDescent="0.25">
      <c r="A1297" s="15">
        <v>21888</v>
      </c>
      <c r="B1297" s="15" t="str">
        <f t="shared" si="41"/>
        <v>Low income</v>
      </c>
      <c r="C1297" s="17">
        <v>149</v>
      </c>
      <c r="D1297" s="17" t="str">
        <f t="shared" si="40"/>
        <v>Low Spender</v>
      </c>
    </row>
    <row r="1298" spans="1:4" x14ac:dyDescent="0.25">
      <c r="A1298" s="15">
        <v>25545</v>
      </c>
      <c r="B1298" s="15" t="str">
        <f t="shared" si="41"/>
        <v>Low income</v>
      </c>
      <c r="C1298" s="17">
        <v>125</v>
      </c>
      <c r="D1298" s="17" t="str">
        <f t="shared" si="40"/>
        <v>Low Spender</v>
      </c>
    </row>
    <row r="1299" spans="1:4" x14ac:dyDescent="0.25">
      <c r="A1299" s="15">
        <v>22669</v>
      </c>
      <c r="B1299" s="15" t="str">
        <f t="shared" si="41"/>
        <v>Low income</v>
      </c>
      <c r="C1299" s="17">
        <v>125</v>
      </c>
      <c r="D1299" s="17" t="str">
        <f t="shared" si="40"/>
        <v>Low Spender</v>
      </c>
    </row>
    <row r="1300" spans="1:4" x14ac:dyDescent="0.25">
      <c r="A1300" s="15">
        <v>55375</v>
      </c>
      <c r="B1300" s="15" t="str">
        <f t="shared" si="41"/>
        <v>High income</v>
      </c>
      <c r="C1300" s="17">
        <v>148</v>
      </c>
      <c r="D1300" s="17" t="str">
        <f t="shared" si="40"/>
        <v>Low Spender</v>
      </c>
    </row>
    <row r="1301" spans="1:4" x14ac:dyDescent="0.25">
      <c r="A1301" s="15">
        <v>36230</v>
      </c>
      <c r="B1301" s="15" t="str">
        <f t="shared" si="41"/>
        <v>Low income</v>
      </c>
      <c r="C1301" s="17">
        <v>56</v>
      </c>
      <c r="D1301" s="17" t="str">
        <f t="shared" si="40"/>
        <v>Low Spender</v>
      </c>
    </row>
    <row r="1302" spans="1:4" x14ac:dyDescent="0.25">
      <c r="A1302" s="15">
        <v>23272</v>
      </c>
      <c r="B1302" s="15" t="str">
        <f t="shared" si="41"/>
        <v>Low income</v>
      </c>
      <c r="C1302" s="17">
        <v>34</v>
      </c>
      <c r="D1302" s="17" t="str">
        <f t="shared" si="40"/>
        <v>Low Spender</v>
      </c>
    </row>
    <row r="1303" spans="1:4" x14ac:dyDescent="0.25">
      <c r="A1303" s="15">
        <v>68118</v>
      </c>
      <c r="B1303" s="15" t="str">
        <f t="shared" si="41"/>
        <v>High income</v>
      </c>
      <c r="C1303" s="17">
        <v>774</v>
      </c>
      <c r="D1303" s="17" t="str">
        <f t="shared" si="40"/>
        <v>High spender</v>
      </c>
    </row>
    <row r="1304" spans="1:4" x14ac:dyDescent="0.25">
      <c r="A1304" s="15">
        <v>42169</v>
      </c>
      <c r="B1304" s="15" t="str">
        <f t="shared" si="41"/>
        <v>Low income</v>
      </c>
      <c r="C1304" s="17">
        <v>28</v>
      </c>
      <c r="D1304" s="17" t="str">
        <f t="shared" si="40"/>
        <v>Low Spender</v>
      </c>
    </row>
    <row r="1305" spans="1:4" x14ac:dyDescent="0.25">
      <c r="A1305" s="15">
        <v>34350</v>
      </c>
      <c r="B1305" s="15" t="str">
        <f t="shared" si="41"/>
        <v>Low income</v>
      </c>
      <c r="C1305" s="17">
        <v>37</v>
      </c>
      <c r="D1305" s="17" t="str">
        <f t="shared" si="40"/>
        <v>Low Spender</v>
      </c>
    </row>
    <row r="1306" spans="1:4" x14ac:dyDescent="0.25">
      <c r="A1306" s="15">
        <v>48920</v>
      </c>
      <c r="B1306" s="15" t="str">
        <f t="shared" si="41"/>
        <v>Low income</v>
      </c>
      <c r="C1306" s="17">
        <v>341</v>
      </c>
      <c r="D1306" s="17" t="str">
        <f t="shared" si="40"/>
        <v>Low Spender</v>
      </c>
    </row>
    <row r="1307" spans="1:4" x14ac:dyDescent="0.25">
      <c r="A1307" s="15">
        <v>47821</v>
      </c>
      <c r="B1307" s="15" t="str">
        <f t="shared" si="41"/>
        <v>Low income</v>
      </c>
      <c r="C1307" s="17">
        <v>37</v>
      </c>
      <c r="D1307" s="17" t="str">
        <f t="shared" si="40"/>
        <v>Low Spender</v>
      </c>
    </row>
    <row r="1308" spans="1:4" x14ac:dyDescent="0.25">
      <c r="A1308" s="15">
        <v>47808</v>
      </c>
      <c r="B1308" s="15" t="str">
        <f t="shared" si="41"/>
        <v>Low income</v>
      </c>
      <c r="C1308" s="17">
        <v>152</v>
      </c>
      <c r="D1308" s="17" t="str">
        <f t="shared" si="40"/>
        <v>Low Spender</v>
      </c>
    </row>
    <row r="1309" spans="1:4" x14ac:dyDescent="0.25">
      <c r="A1309" s="15">
        <v>49160</v>
      </c>
      <c r="B1309" s="15" t="str">
        <f t="shared" si="41"/>
        <v>Low income</v>
      </c>
      <c r="C1309" s="17">
        <v>221</v>
      </c>
      <c r="D1309" s="17" t="str">
        <f t="shared" si="40"/>
        <v>Low Spender</v>
      </c>
    </row>
    <row r="1310" spans="1:4" x14ac:dyDescent="0.25">
      <c r="A1310" s="15">
        <v>46734</v>
      </c>
      <c r="B1310" s="15" t="str">
        <f t="shared" si="41"/>
        <v>Low income</v>
      </c>
      <c r="C1310" s="17">
        <v>147</v>
      </c>
      <c r="D1310" s="17" t="str">
        <f t="shared" si="40"/>
        <v>Low Spender</v>
      </c>
    </row>
    <row r="1311" spans="1:4" x14ac:dyDescent="0.25">
      <c r="A1311" s="15">
        <v>55267</v>
      </c>
      <c r="B1311" s="15" t="str">
        <f t="shared" si="41"/>
        <v>High income</v>
      </c>
      <c r="C1311" s="17">
        <v>360</v>
      </c>
      <c r="D1311" s="17" t="str">
        <f t="shared" si="40"/>
        <v>Low Spender</v>
      </c>
    </row>
    <row r="1312" spans="1:4" x14ac:dyDescent="0.25">
      <c r="A1312" s="15">
        <v>45203</v>
      </c>
      <c r="B1312" s="15" t="str">
        <f t="shared" si="41"/>
        <v>Low income</v>
      </c>
      <c r="C1312" s="17">
        <v>123</v>
      </c>
      <c r="D1312" s="17" t="str">
        <f t="shared" si="40"/>
        <v>Low Spender</v>
      </c>
    </row>
    <row r="1313" spans="1:4" x14ac:dyDescent="0.25">
      <c r="A1313" s="15">
        <v>42731</v>
      </c>
      <c r="B1313" s="15" t="str">
        <f t="shared" si="41"/>
        <v>Low income</v>
      </c>
      <c r="C1313" s="17">
        <v>220</v>
      </c>
      <c r="D1313" s="17" t="str">
        <f t="shared" si="40"/>
        <v>Low Spender</v>
      </c>
    </row>
    <row r="1314" spans="1:4" x14ac:dyDescent="0.25">
      <c r="A1314" s="15">
        <v>23477</v>
      </c>
      <c r="B1314" s="15" t="str">
        <f t="shared" si="41"/>
        <v>Low income</v>
      </c>
      <c r="C1314" s="17">
        <v>118</v>
      </c>
      <c r="D1314" s="17" t="str">
        <f t="shared" si="40"/>
        <v>Low Spender</v>
      </c>
    </row>
    <row r="1315" spans="1:4" x14ac:dyDescent="0.25">
      <c r="A1315" s="15">
        <v>22390</v>
      </c>
      <c r="B1315" s="15" t="str">
        <f t="shared" si="41"/>
        <v>Low income</v>
      </c>
      <c r="C1315" s="17">
        <v>21</v>
      </c>
      <c r="D1315" s="17" t="str">
        <f t="shared" si="40"/>
        <v>Low Spender</v>
      </c>
    </row>
    <row r="1316" spans="1:4" x14ac:dyDescent="0.25">
      <c r="A1316" s="15">
        <v>21846</v>
      </c>
      <c r="B1316" s="15" t="str">
        <f t="shared" si="41"/>
        <v>Low income</v>
      </c>
      <c r="C1316" s="17">
        <v>58</v>
      </c>
      <c r="D1316" s="17" t="str">
        <f t="shared" si="40"/>
        <v>Low Spender</v>
      </c>
    </row>
    <row r="1317" spans="1:4" x14ac:dyDescent="0.25">
      <c r="A1317" s="15">
        <v>36957</v>
      </c>
      <c r="B1317" s="15" t="str">
        <f t="shared" si="41"/>
        <v>Low income</v>
      </c>
      <c r="C1317" s="17">
        <v>121</v>
      </c>
      <c r="D1317" s="17" t="str">
        <f t="shared" si="40"/>
        <v>Low Spender</v>
      </c>
    </row>
    <row r="1318" spans="1:4" x14ac:dyDescent="0.25">
      <c r="A1318" s="15">
        <v>64474</v>
      </c>
      <c r="B1318" s="15" t="str">
        <f t="shared" si="41"/>
        <v>High income</v>
      </c>
      <c r="C1318" s="17">
        <v>730</v>
      </c>
      <c r="D1318" s="17" t="str">
        <f t="shared" si="40"/>
        <v>High spender</v>
      </c>
    </row>
    <row r="1319" spans="1:4" x14ac:dyDescent="0.25">
      <c r="A1319" s="15">
        <v>49980</v>
      </c>
      <c r="B1319" s="15" t="str">
        <f t="shared" si="41"/>
        <v>Low income</v>
      </c>
      <c r="C1319" s="17">
        <v>181</v>
      </c>
      <c r="D1319" s="17" t="str">
        <f t="shared" si="40"/>
        <v>Low Spender</v>
      </c>
    </row>
    <row r="1320" spans="1:4" x14ac:dyDescent="0.25">
      <c r="A1320" s="15">
        <v>59481</v>
      </c>
      <c r="B1320" s="15" t="str">
        <f t="shared" si="41"/>
        <v>High income</v>
      </c>
      <c r="C1320" s="17">
        <v>403</v>
      </c>
      <c r="D1320" s="17" t="str">
        <f t="shared" si="40"/>
        <v>Low Spender</v>
      </c>
    </row>
    <row r="1321" spans="1:4" x14ac:dyDescent="0.25">
      <c r="A1321" s="15">
        <v>38946</v>
      </c>
      <c r="B1321" s="15" t="str">
        <f t="shared" si="41"/>
        <v>Low income</v>
      </c>
      <c r="C1321" s="17">
        <v>216</v>
      </c>
      <c r="D1321" s="17" t="str">
        <f t="shared" si="40"/>
        <v>Low Spender</v>
      </c>
    </row>
    <row r="1322" spans="1:4" x14ac:dyDescent="0.25">
      <c r="A1322" s="15">
        <v>71796</v>
      </c>
      <c r="B1322" s="15" t="str">
        <f t="shared" si="41"/>
        <v>High income</v>
      </c>
      <c r="C1322" s="17">
        <v>928</v>
      </c>
      <c r="D1322" s="17" t="str">
        <f t="shared" si="40"/>
        <v>High spender</v>
      </c>
    </row>
    <row r="1323" spans="1:4" x14ac:dyDescent="0.25">
      <c r="A1323" s="15">
        <v>29819</v>
      </c>
      <c r="B1323" s="15" t="str">
        <f t="shared" si="41"/>
        <v>Low income</v>
      </c>
      <c r="C1323" s="17">
        <v>37</v>
      </c>
      <c r="D1323" s="17" t="str">
        <f t="shared" si="40"/>
        <v>Low Spender</v>
      </c>
    </row>
    <row r="1324" spans="1:4" x14ac:dyDescent="0.25">
      <c r="A1324" s="15">
        <v>42160</v>
      </c>
      <c r="B1324" s="15" t="str">
        <f t="shared" si="41"/>
        <v>Low income</v>
      </c>
      <c r="C1324" s="17">
        <v>120</v>
      </c>
      <c r="D1324" s="17" t="str">
        <f t="shared" si="40"/>
        <v>Low Spender</v>
      </c>
    </row>
    <row r="1325" spans="1:4" x14ac:dyDescent="0.25">
      <c r="A1325" s="15">
        <v>34043</v>
      </c>
      <c r="B1325" s="15" t="str">
        <f t="shared" si="41"/>
        <v>Low income</v>
      </c>
      <c r="C1325" s="17">
        <v>39</v>
      </c>
      <c r="D1325" s="17" t="str">
        <f t="shared" si="40"/>
        <v>Low Spender</v>
      </c>
    </row>
    <row r="1326" spans="1:4" x14ac:dyDescent="0.25">
      <c r="A1326" s="15">
        <v>70038</v>
      </c>
      <c r="B1326" s="15" t="str">
        <f t="shared" si="41"/>
        <v>High income</v>
      </c>
      <c r="C1326" s="17">
        <v>1114</v>
      </c>
      <c r="D1326" s="17" t="str">
        <f t="shared" si="40"/>
        <v>High spender</v>
      </c>
    </row>
    <row r="1327" spans="1:4" x14ac:dyDescent="0.25">
      <c r="A1327" s="15">
        <v>78931</v>
      </c>
      <c r="B1327" s="15" t="str">
        <f t="shared" si="41"/>
        <v>High income</v>
      </c>
      <c r="C1327" s="17">
        <v>908</v>
      </c>
      <c r="D1327" s="17" t="str">
        <f t="shared" si="40"/>
        <v>High spender</v>
      </c>
    </row>
    <row r="1328" spans="1:4" x14ac:dyDescent="0.25">
      <c r="A1328" s="15">
        <v>36301</v>
      </c>
      <c r="B1328" s="15" t="str">
        <f t="shared" si="41"/>
        <v>Low income</v>
      </c>
      <c r="C1328" s="17">
        <v>66</v>
      </c>
      <c r="D1328" s="17" t="str">
        <f t="shared" si="40"/>
        <v>Low Spender</v>
      </c>
    </row>
    <row r="1329" spans="1:4" x14ac:dyDescent="0.25">
      <c r="A1329" s="15">
        <v>49413</v>
      </c>
      <c r="B1329" s="15" t="str">
        <f t="shared" si="41"/>
        <v>Low income</v>
      </c>
      <c r="C1329" s="17">
        <v>258</v>
      </c>
      <c r="D1329" s="17" t="str">
        <f t="shared" si="40"/>
        <v>Low Spender</v>
      </c>
    </row>
    <row r="1330" spans="1:4" x14ac:dyDescent="0.25">
      <c r="A1330" s="15">
        <v>53187</v>
      </c>
      <c r="B1330" s="15" t="str">
        <f t="shared" si="41"/>
        <v>High income</v>
      </c>
      <c r="C1330" s="17">
        <v>257</v>
      </c>
      <c r="D1330" s="17" t="str">
        <f t="shared" si="40"/>
        <v>Low Spender</v>
      </c>
    </row>
    <row r="1331" spans="1:4" x14ac:dyDescent="0.25">
      <c r="A1331" s="15">
        <v>29938</v>
      </c>
      <c r="B1331" s="15" t="str">
        <f t="shared" si="41"/>
        <v>Low income</v>
      </c>
      <c r="C1331" s="17">
        <v>15</v>
      </c>
      <c r="D1331" s="17" t="str">
        <f t="shared" si="40"/>
        <v>Low Spender</v>
      </c>
    </row>
    <row r="1332" spans="1:4" x14ac:dyDescent="0.25">
      <c r="A1332" s="15">
        <v>77044</v>
      </c>
      <c r="B1332" s="15" t="str">
        <f t="shared" si="41"/>
        <v>High income</v>
      </c>
      <c r="C1332" s="17">
        <v>989</v>
      </c>
      <c r="D1332" s="17" t="str">
        <f t="shared" si="40"/>
        <v>High spender</v>
      </c>
    </row>
    <row r="1333" spans="1:4" x14ac:dyDescent="0.25">
      <c r="A1333" s="15">
        <v>28359</v>
      </c>
      <c r="B1333" s="15" t="str">
        <f t="shared" si="41"/>
        <v>Low income</v>
      </c>
      <c r="C1333" s="17">
        <v>14</v>
      </c>
      <c r="D1333" s="17" t="str">
        <f t="shared" si="40"/>
        <v>Low Spender</v>
      </c>
    </row>
    <row r="1334" spans="1:4" x14ac:dyDescent="0.25">
      <c r="A1334" s="15">
        <v>73455</v>
      </c>
      <c r="B1334" s="15" t="str">
        <f t="shared" si="41"/>
        <v>High income</v>
      </c>
      <c r="C1334" s="17">
        <v>2068</v>
      </c>
      <c r="D1334" s="17" t="str">
        <f t="shared" si="40"/>
        <v>High spender</v>
      </c>
    </row>
    <row r="1335" spans="1:4" x14ac:dyDescent="0.25">
      <c r="A1335" s="15">
        <v>22574</v>
      </c>
      <c r="B1335" s="15" t="str">
        <f t="shared" si="41"/>
        <v>Low income</v>
      </c>
      <c r="C1335" s="17">
        <v>35</v>
      </c>
      <c r="D1335" s="17" t="str">
        <f t="shared" si="40"/>
        <v>Low Spender</v>
      </c>
    </row>
    <row r="1336" spans="1:4" x14ac:dyDescent="0.25">
      <c r="A1336" s="15">
        <v>78285</v>
      </c>
      <c r="B1336" s="15" t="str">
        <f t="shared" si="41"/>
        <v>High income</v>
      </c>
      <c r="C1336" s="17">
        <v>1387</v>
      </c>
      <c r="D1336" s="17" t="str">
        <f t="shared" si="40"/>
        <v>High spender</v>
      </c>
    </row>
    <row r="1337" spans="1:4" x14ac:dyDescent="0.25">
      <c r="A1337" s="15">
        <v>45576</v>
      </c>
      <c r="B1337" s="15" t="str">
        <f t="shared" si="41"/>
        <v>Low income</v>
      </c>
      <c r="C1337" s="17">
        <v>120</v>
      </c>
      <c r="D1337" s="17" t="str">
        <f t="shared" si="40"/>
        <v>Low Spender</v>
      </c>
    </row>
    <row r="1338" spans="1:4" x14ac:dyDescent="0.25">
      <c r="A1338" s="15">
        <v>41020</v>
      </c>
      <c r="B1338" s="15" t="str">
        <f t="shared" si="41"/>
        <v>Low income</v>
      </c>
      <c r="C1338" s="17">
        <v>181</v>
      </c>
      <c r="D1338" s="17" t="str">
        <f t="shared" si="40"/>
        <v>Low Spender</v>
      </c>
    </row>
    <row r="1339" spans="1:4" x14ac:dyDescent="0.25">
      <c r="A1339" s="15">
        <v>27161</v>
      </c>
      <c r="B1339" s="15" t="str">
        <f t="shared" si="41"/>
        <v>Low income</v>
      </c>
      <c r="C1339" s="17">
        <v>41</v>
      </c>
      <c r="D1339" s="17" t="str">
        <f t="shared" si="40"/>
        <v>Low Spender</v>
      </c>
    </row>
    <row r="1340" spans="1:4" x14ac:dyDescent="0.25">
      <c r="A1340" s="15">
        <v>15253</v>
      </c>
      <c r="B1340" s="15" t="str">
        <f t="shared" si="41"/>
        <v>Low income</v>
      </c>
      <c r="C1340" s="17">
        <v>16</v>
      </c>
      <c r="D1340" s="17" t="str">
        <f t="shared" si="40"/>
        <v>Low Spender</v>
      </c>
    </row>
    <row r="1341" spans="1:4" x14ac:dyDescent="0.25">
      <c r="A1341" s="15">
        <v>30983</v>
      </c>
      <c r="B1341" s="15" t="str">
        <f t="shared" si="41"/>
        <v>Low income</v>
      </c>
      <c r="C1341" s="17">
        <v>118</v>
      </c>
      <c r="D1341" s="17" t="str">
        <f t="shared" si="40"/>
        <v>Low Spender</v>
      </c>
    </row>
    <row r="1342" spans="1:4" x14ac:dyDescent="0.25">
      <c r="A1342" s="15">
        <v>51267</v>
      </c>
      <c r="B1342" s="15" t="str">
        <f t="shared" si="41"/>
        <v>Low income</v>
      </c>
      <c r="C1342" s="17">
        <v>258</v>
      </c>
      <c r="D1342" s="17" t="str">
        <f t="shared" si="40"/>
        <v>Low Spender</v>
      </c>
    </row>
    <row r="1343" spans="1:4" x14ac:dyDescent="0.25">
      <c r="A1343" s="15">
        <v>18351</v>
      </c>
      <c r="B1343" s="15" t="str">
        <f t="shared" si="41"/>
        <v>Low income</v>
      </c>
      <c r="C1343" s="17">
        <v>36</v>
      </c>
      <c r="D1343" s="17" t="str">
        <f t="shared" si="40"/>
        <v>Low Spender</v>
      </c>
    </row>
    <row r="1344" spans="1:4" x14ac:dyDescent="0.25">
      <c r="A1344" s="15">
        <v>43057</v>
      </c>
      <c r="B1344" s="15" t="str">
        <f t="shared" si="41"/>
        <v>Low income</v>
      </c>
      <c r="C1344" s="17">
        <v>261</v>
      </c>
      <c r="D1344" s="17" t="str">
        <f t="shared" si="40"/>
        <v>Low Spender</v>
      </c>
    </row>
    <row r="1345" spans="1:4" x14ac:dyDescent="0.25">
      <c r="A1345" s="15">
        <v>70844</v>
      </c>
      <c r="B1345" s="15" t="str">
        <f t="shared" si="41"/>
        <v>High income</v>
      </c>
      <c r="C1345" s="17">
        <v>292</v>
      </c>
      <c r="D1345" s="17" t="str">
        <f t="shared" si="40"/>
        <v>Low Spender</v>
      </c>
    </row>
    <row r="1346" spans="1:4" x14ac:dyDescent="0.25">
      <c r="A1346" s="15">
        <v>43018</v>
      </c>
      <c r="B1346" s="15" t="str">
        <f t="shared" si="41"/>
        <v>Low income</v>
      </c>
      <c r="C1346" s="17">
        <v>69</v>
      </c>
      <c r="D1346" s="17" t="str">
        <f t="shared" si="40"/>
        <v>Low Spender</v>
      </c>
    </row>
    <row r="1347" spans="1:4" x14ac:dyDescent="0.25">
      <c r="A1347" s="15">
        <v>77298</v>
      </c>
      <c r="B1347" s="15" t="str">
        <f t="shared" si="41"/>
        <v>High income</v>
      </c>
      <c r="C1347" s="17">
        <v>890</v>
      </c>
      <c r="D1347" s="17" t="str">
        <f t="shared" ref="D1347:D1410" si="42">IF(C1347&lt;=AVERAGE(C:C),"Low Spender","High spender")</f>
        <v>High spender</v>
      </c>
    </row>
    <row r="1348" spans="1:4" x14ac:dyDescent="0.25">
      <c r="A1348" s="15">
        <v>66951</v>
      </c>
      <c r="B1348" s="15" t="str">
        <f t="shared" ref="B1348:B1411" si="43">IF(A1348&lt;=AVERAGE(A:A),"Low income", "High income")</f>
        <v>High income</v>
      </c>
      <c r="C1348" s="17">
        <v>993</v>
      </c>
      <c r="D1348" s="17" t="str">
        <f t="shared" si="42"/>
        <v>High spender</v>
      </c>
    </row>
    <row r="1349" spans="1:4" x14ac:dyDescent="0.25">
      <c r="A1349" s="15">
        <v>13084</v>
      </c>
      <c r="B1349" s="15" t="str">
        <f t="shared" si="43"/>
        <v>Low income</v>
      </c>
      <c r="C1349" s="17">
        <v>19</v>
      </c>
      <c r="D1349" s="17" t="str">
        <f t="shared" si="42"/>
        <v>Low Spender</v>
      </c>
    </row>
    <row r="1350" spans="1:4" x14ac:dyDescent="0.25">
      <c r="A1350" s="15">
        <v>59892</v>
      </c>
      <c r="B1350" s="15" t="str">
        <f t="shared" si="43"/>
        <v>High income</v>
      </c>
      <c r="C1350" s="17">
        <v>87</v>
      </c>
      <c r="D1350" s="17" t="str">
        <f t="shared" si="42"/>
        <v>Low Spender</v>
      </c>
    </row>
    <row r="1351" spans="1:4" x14ac:dyDescent="0.25">
      <c r="A1351" s="15">
        <v>49154</v>
      </c>
      <c r="B1351" s="15" t="str">
        <f t="shared" si="43"/>
        <v>Low income</v>
      </c>
      <c r="C1351" s="17">
        <v>340</v>
      </c>
      <c r="D1351" s="17" t="str">
        <f t="shared" si="42"/>
        <v>Low Spender</v>
      </c>
    </row>
    <row r="1352" spans="1:4" x14ac:dyDescent="0.25">
      <c r="A1352" s="15">
        <v>45938</v>
      </c>
      <c r="B1352" s="15" t="str">
        <f t="shared" si="43"/>
        <v>Low income</v>
      </c>
      <c r="C1352" s="17">
        <v>607</v>
      </c>
      <c r="D1352" s="17" t="str">
        <f t="shared" si="42"/>
        <v>High spender</v>
      </c>
    </row>
    <row r="1353" spans="1:4" x14ac:dyDescent="0.25">
      <c r="A1353" s="15">
        <v>46086</v>
      </c>
      <c r="B1353" s="15" t="str">
        <f t="shared" si="43"/>
        <v>Low income</v>
      </c>
      <c r="C1353" s="17">
        <v>293</v>
      </c>
      <c r="D1353" s="17" t="str">
        <f t="shared" si="42"/>
        <v>Low Spender</v>
      </c>
    </row>
    <row r="1354" spans="1:4" x14ac:dyDescent="0.25">
      <c r="A1354" s="15">
        <v>33590</v>
      </c>
      <c r="B1354" s="15" t="str">
        <f t="shared" si="43"/>
        <v>Low income</v>
      </c>
      <c r="C1354" s="17">
        <v>6</v>
      </c>
      <c r="D1354" s="17" t="str">
        <f t="shared" si="42"/>
        <v>Low Spender</v>
      </c>
    </row>
    <row r="1355" spans="1:4" x14ac:dyDescent="0.25">
      <c r="A1355" s="15">
        <v>49681</v>
      </c>
      <c r="B1355" s="15" t="str">
        <f t="shared" si="43"/>
        <v>Low income</v>
      </c>
      <c r="C1355" s="17">
        <v>437</v>
      </c>
      <c r="D1355" s="17" t="str">
        <f t="shared" si="42"/>
        <v>Low Spender</v>
      </c>
    </row>
    <row r="1356" spans="1:4" x14ac:dyDescent="0.25">
      <c r="A1356" s="15">
        <v>26067</v>
      </c>
      <c r="B1356" s="15" t="str">
        <f t="shared" si="43"/>
        <v>Low income</v>
      </c>
      <c r="C1356" s="17">
        <v>44</v>
      </c>
      <c r="D1356" s="17" t="str">
        <f t="shared" si="42"/>
        <v>Low Spender</v>
      </c>
    </row>
    <row r="1357" spans="1:4" x14ac:dyDescent="0.25">
      <c r="A1357" s="15">
        <v>48799</v>
      </c>
      <c r="B1357" s="15" t="str">
        <f t="shared" si="43"/>
        <v>Low income</v>
      </c>
      <c r="C1357" s="17">
        <v>307</v>
      </c>
      <c r="D1357" s="17" t="str">
        <f t="shared" si="42"/>
        <v>Low Spender</v>
      </c>
    </row>
    <row r="1358" spans="1:4" x14ac:dyDescent="0.25">
      <c r="A1358" s="15">
        <v>82716</v>
      </c>
      <c r="B1358" s="15" t="str">
        <f t="shared" si="43"/>
        <v>High income</v>
      </c>
      <c r="C1358" s="17">
        <v>1145</v>
      </c>
      <c r="D1358" s="17" t="str">
        <f t="shared" si="42"/>
        <v>High spender</v>
      </c>
    </row>
    <row r="1359" spans="1:4" x14ac:dyDescent="0.25">
      <c r="A1359" s="15">
        <v>63285</v>
      </c>
      <c r="B1359" s="15" t="str">
        <f t="shared" si="43"/>
        <v>High income</v>
      </c>
      <c r="C1359" s="17">
        <v>969</v>
      </c>
      <c r="D1359" s="17" t="str">
        <f t="shared" si="42"/>
        <v>High spender</v>
      </c>
    </row>
    <row r="1360" spans="1:4" x14ac:dyDescent="0.25">
      <c r="A1360" s="15">
        <v>73691</v>
      </c>
      <c r="B1360" s="15" t="str">
        <f t="shared" si="43"/>
        <v>High income</v>
      </c>
      <c r="C1360" s="17">
        <v>1106</v>
      </c>
      <c r="D1360" s="17" t="str">
        <f t="shared" si="42"/>
        <v>High spender</v>
      </c>
    </row>
    <row r="1361" spans="1:4" x14ac:dyDescent="0.25">
      <c r="A1361" s="15">
        <v>40887</v>
      </c>
      <c r="B1361" s="15" t="str">
        <f t="shared" si="43"/>
        <v>Low income</v>
      </c>
      <c r="C1361" s="17">
        <v>118</v>
      </c>
      <c r="D1361" s="17" t="str">
        <f t="shared" si="42"/>
        <v>Low Spender</v>
      </c>
    </row>
    <row r="1362" spans="1:4" x14ac:dyDescent="0.25">
      <c r="A1362" s="15">
        <v>74805</v>
      </c>
      <c r="B1362" s="15" t="str">
        <f t="shared" si="43"/>
        <v>High income</v>
      </c>
      <c r="C1362" s="17">
        <v>783</v>
      </c>
      <c r="D1362" s="17" t="str">
        <f t="shared" si="42"/>
        <v>High spender</v>
      </c>
    </row>
    <row r="1363" spans="1:4" x14ac:dyDescent="0.25">
      <c r="A1363" s="15">
        <v>41120</v>
      </c>
      <c r="B1363" s="15" t="str">
        <f t="shared" si="43"/>
        <v>Low income</v>
      </c>
      <c r="C1363" s="17">
        <v>57</v>
      </c>
      <c r="D1363" s="17" t="str">
        <f t="shared" si="42"/>
        <v>Low Spender</v>
      </c>
    </row>
    <row r="1364" spans="1:4" x14ac:dyDescent="0.25">
      <c r="A1364" s="15">
        <v>34109</v>
      </c>
      <c r="B1364" s="15" t="str">
        <f t="shared" si="43"/>
        <v>Low income</v>
      </c>
      <c r="C1364" s="17">
        <v>18</v>
      </c>
      <c r="D1364" s="17" t="str">
        <f t="shared" si="42"/>
        <v>Low Spender</v>
      </c>
    </row>
    <row r="1365" spans="1:4" x14ac:dyDescent="0.25">
      <c r="A1365" s="15">
        <v>27255</v>
      </c>
      <c r="B1365" s="15" t="str">
        <f t="shared" si="43"/>
        <v>Low income</v>
      </c>
      <c r="C1365" s="17">
        <v>35</v>
      </c>
      <c r="D1365" s="17" t="str">
        <f t="shared" si="42"/>
        <v>Low Spender</v>
      </c>
    </row>
    <row r="1366" spans="1:4" x14ac:dyDescent="0.25">
      <c r="A1366" s="15">
        <v>42162</v>
      </c>
      <c r="B1366" s="15" t="str">
        <f t="shared" si="43"/>
        <v>Low income</v>
      </c>
      <c r="C1366" s="17">
        <v>118</v>
      </c>
      <c r="D1366" s="17" t="str">
        <f t="shared" si="42"/>
        <v>Low Spender</v>
      </c>
    </row>
    <row r="1367" spans="1:4" x14ac:dyDescent="0.25">
      <c r="A1367" s="15">
        <v>25315</v>
      </c>
      <c r="B1367" s="15" t="str">
        <f t="shared" si="43"/>
        <v>Low income</v>
      </c>
      <c r="C1367" s="17">
        <v>32</v>
      </c>
      <c r="D1367" s="17" t="str">
        <f t="shared" si="42"/>
        <v>Low Spender</v>
      </c>
    </row>
    <row r="1368" spans="1:4" x14ac:dyDescent="0.25">
      <c r="A1368" s="15">
        <v>54690</v>
      </c>
      <c r="B1368" s="15" t="str">
        <f t="shared" si="43"/>
        <v>High income</v>
      </c>
      <c r="C1368" s="17">
        <v>180</v>
      </c>
      <c r="D1368" s="17" t="str">
        <f t="shared" si="42"/>
        <v>Low Spender</v>
      </c>
    </row>
    <row r="1369" spans="1:4" x14ac:dyDescent="0.25">
      <c r="A1369" s="15">
        <v>75114</v>
      </c>
      <c r="B1369" s="15" t="str">
        <f t="shared" si="43"/>
        <v>High income</v>
      </c>
      <c r="C1369" s="17">
        <v>1229</v>
      </c>
      <c r="D1369" s="17" t="str">
        <f t="shared" si="42"/>
        <v>High spender</v>
      </c>
    </row>
    <row r="1370" spans="1:4" x14ac:dyDescent="0.25">
      <c r="A1370" s="15">
        <v>47025</v>
      </c>
      <c r="B1370" s="15" t="str">
        <f t="shared" si="43"/>
        <v>Low income</v>
      </c>
      <c r="C1370" s="17">
        <v>389</v>
      </c>
      <c r="D1370" s="17" t="str">
        <f t="shared" si="42"/>
        <v>Low Spender</v>
      </c>
    </row>
    <row r="1371" spans="1:4" x14ac:dyDescent="0.25">
      <c r="A1371" s="15">
        <v>30368</v>
      </c>
      <c r="B1371" s="15" t="str">
        <f t="shared" si="43"/>
        <v>Low income</v>
      </c>
      <c r="C1371" s="17">
        <v>50</v>
      </c>
      <c r="D1371" s="17" t="str">
        <f t="shared" si="42"/>
        <v>Low Spender</v>
      </c>
    </row>
    <row r="1372" spans="1:4" x14ac:dyDescent="0.25">
      <c r="A1372" s="15">
        <v>59247</v>
      </c>
      <c r="B1372" s="15" t="str">
        <f t="shared" si="43"/>
        <v>High income</v>
      </c>
      <c r="C1372" s="17">
        <v>491</v>
      </c>
      <c r="D1372" s="17" t="str">
        <f t="shared" si="42"/>
        <v>Low Spender</v>
      </c>
    </row>
    <row r="1373" spans="1:4" x14ac:dyDescent="0.25">
      <c r="A1373" s="15">
        <v>75437</v>
      </c>
      <c r="B1373" s="15" t="str">
        <f t="shared" si="43"/>
        <v>High income</v>
      </c>
      <c r="C1373" s="17">
        <v>1493</v>
      </c>
      <c r="D1373" s="17" t="str">
        <f t="shared" si="42"/>
        <v>High spender</v>
      </c>
    </row>
    <row r="1374" spans="1:4" x14ac:dyDescent="0.25">
      <c r="A1374" s="15">
        <v>82623</v>
      </c>
      <c r="B1374" s="15" t="str">
        <f t="shared" si="43"/>
        <v>High income</v>
      </c>
      <c r="C1374" s="17">
        <v>767</v>
      </c>
      <c r="D1374" s="17" t="str">
        <f t="shared" si="42"/>
        <v>High spender</v>
      </c>
    </row>
    <row r="1375" spans="1:4" x14ac:dyDescent="0.25">
      <c r="A1375" s="15">
        <v>69882</v>
      </c>
      <c r="B1375" s="15" t="str">
        <f t="shared" si="43"/>
        <v>High income</v>
      </c>
      <c r="C1375" s="17">
        <v>1313</v>
      </c>
      <c r="D1375" s="17" t="str">
        <f t="shared" si="42"/>
        <v>High spender</v>
      </c>
    </row>
    <row r="1376" spans="1:4" x14ac:dyDescent="0.25">
      <c r="A1376" s="15">
        <v>49854</v>
      </c>
      <c r="B1376" s="15" t="str">
        <f t="shared" si="43"/>
        <v>Low income</v>
      </c>
      <c r="C1376" s="17">
        <v>350</v>
      </c>
      <c r="D1376" s="17" t="str">
        <f t="shared" si="42"/>
        <v>Low Spender</v>
      </c>
    </row>
    <row r="1377" spans="1:4" x14ac:dyDescent="0.25">
      <c r="A1377" s="15">
        <v>57744</v>
      </c>
      <c r="B1377" s="15" t="str">
        <f t="shared" si="43"/>
        <v>High income</v>
      </c>
      <c r="C1377" s="17">
        <v>392</v>
      </c>
      <c r="D1377" s="17" t="str">
        <f t="shared" si="42"/>
        <v>Low Spender</v>
      </c>
    </row>
    <row r="1378" spans="1:4" x14ac:dyDescent="0.25">
      <c r="A1378" s="15">
        <v>17649</v>
      </c>
      <c r="B1378" s="15" t="str">
        <f t="shared" si="43"/>
        <v>Low income</v>
      </c>
      <c r="C1378" s="17">
        <v>44</v>
      </c>
      <c r="D1378" s="17" t="str">
        <f t="shared" si="42"/>
        <v>Low Spender</v>
      </c>
    </row>
    <row r="1379" spans="1:4" x14ac:dyDescent="0.25">
      <c r="A1379" s="15">
        <v>43482</v>
      </c>
      <c r="B1379" s="15" t="str">
        <f t="shared" si="43"/>
        <v>Low income</v>
      </c>
      <c r="C1379" s="17">
        <v>60</v>
      </c>
      <c r="D1379" s="17" t="str">
        <f t="shared" si="42"/>
        <v>Low Spender</v>
      </c>
    </row>
    <row r="1380" spans="1:4" x14ac:dyDescent="0.25">
      <c r="A1380" s="15">
        <v>29435</v>
      </c>
      <c r="B1380" s="15" t="str">
        <f t="shared" si="43"/>
        <v>Low income</v>
      </c>
      <c r="C1380" s="17">
        <v>116</v>
      </c>
      <c r="D1380" s="17" t="str">
        <f t="shared" si="42"/>
        <v>Low Spender</v>
      </c>
    </row>
    <row r="1381" spans="1:4" x14ac:dyDescent="0.25">
      <c r="A1381" s="15">
        <v>47353</v>
      </c>
      <c r="B1381" s="15" t="str">
        <f t="shared" si="43"/>
        <v>Low income</v>
      </c>
      <c r="C1381" s="17">
        <v>221</v>
      </c>
      <c r="D1381" s="17" t="str">
        <f t="shared" si="42"/>
        <v>Low Spender</v>
      </c>
    </row>
    <row r="1382" spans="1:4" x14ac:dyDescent="0.25">
      <c r="A1382" s="15">
        <v>21918</v>
      </c>
      <c r="B1382" s="15" t="str">
        <f t="shared" si="43"/>
        <v>Low income</v>
      </c>
      <c r="C1382" s="17">
        <v>30</v>
      </c>
      <c r="D1382" s="17" t="str">
        <f t="shared" si="42"/>
        <v>Low Spender</v>
      </c>
    </row>
    <row r="1383" spans="1:4" x14ac:dyDescent="0.25">
      <c r="A1383" s="15">
        <v>72460</v>
      </c>
      <c r="B1383" s="15" t="str">
        <f t="shared" si="43"/>
        <v>High income</v>
      </c>
      <c r="C1383" s="17">
        <v>1037</v>
      </c>
      <c r="D1383" s="17" t="str">
        <f t="shared" si="42"/>
        <v>High spender</v>
      </c>
    </row>
    <row r="1384" spans="1:4" x14ac:dyDescent="0.25">
      <c r="A1384" s="15">
        <v>19986</v>
      </c>
      <c r="B1384" s="15" t="str">
        <f t="shared" si="43"/>
        <v>Low income</v>
      </c>
      <c r="C1384" s="17">
        <v>16</v>
      </c>
      <c r="D1384" s="17" t="str">
        <f t="shared" si="42"/>
        <v>Low Spender</v>
      </c>
    </row>
    <row r="1385" spans="1:4" x14ac:dyDescent="0.25">
      <c r="A1385" s="15">
        <v>65104</v>
      </c>
      <c r="B1385" s="15" t="str">
        <f t="shared" si="43"/>
        <v>High income</v>
      </c>
      <c r="C1385" s="17">
        <v>1003</v>
      </c>
      <c r="D1385" s="17" t="str">
        <f t="shared" si="42"/>
        <v>High spender</v>
      </c>
    </row>
    <row r="1386" spans="1:4" x14ac:dyDescent="0.25">
      <c r="A1386" s="15">
        <v>38097</v>
      </c>
      <c r="B1386" s="15" t="str">
        <f t="shared" si="43"/>
        <v>Low income</v>
      </c>
      <c r="C1386" s="17">
        <v>115</v>
      </c>
      <c r="D1386" s="17" t="str">
        <f t="shared" si="42"/>
        <v>Low Spender</v>
      </c>
    </row>
    <row r="1387" spans="1:4" x14ac:dyDescent="0.25">
      <c r="A1387" s="15">
        <v>63033</v>
      </c>
      <c r="B1387" s="15" t="str">
        <f t="shared" si="43"/>
        <v>High income</v>
      </c>
      <c r="C1387" s="17">
        <v>1072</v>
      </c>
      <c r="D1387" s="17" t="str">
        <f t="shared" si="42"/>
        <v>High spender</v>
      </c>
    </row>
    <row r="1388" spans="1:4" x14ac:dyDescent="0.25">
      <c r="A1388" s="15">
        <v>59354</v>
      </c>
      <c r="B1388" s="15" t="str">
        <f t="shared" si="43"/>
        <v>High income</v>
      </c>
      <c r="C1388" s="17">
        <v>296</v>
      </c>
      <c r="D1388" s="17" t="str">
        <f t="shared" si="42"/>
        <v>Low Spender</v>
      </c>
    </row>
    <row r="1389" spans="1:4" x14ac:dyDescent="0.25">
      <c r="A1389" s="15">
        <v>83790</v>
      </c>
      <c r="B1389" s="15" t="str">
        <f t="shared" si="43"/>
        <v>High income</v>
      </c>
      <c r="C1389" s="17">
        <v>1599</v>
      </c>
      <c r="D1389" s="17" t="str">
        <f t="shared" si="42"/>
        <v>High spender</v>
      </c>
    </row>
    <row r="1390" spans="1:4" x14ac:dyDescent="0.25">
      <c r="A1390" s="15">
        <v>48330</v>
      </c>
      <c r="B1390" s="15" t="str">
        <f t="shared" si="43"/>
        <v>Low income</v>
      </c>
      <c r="C1390" s="17">
        <v>32</v>
      </c>
      <c r="D1390" s="17" t="str">
        <f t="shared" si="42"/>
        <v>Low Spender</v>
      </c>
    </row>
    <row r="1391" spans="1:4" x14ac:dyDescent="0.25">
      <c r="A1391" s="15">
        <v>76045</v>
      </c>
      <c r="B1391" s="15" t="str">
        <f t="shared" si="43"/>
        <v>High income</v>
      </c>
      <c r="C1391" s="17">
        <v>1323</v>
      </c>
      <c r="D1391" s="17" t="str">
        <f t="shared" si="42"/>
        <v>High spender</v>
      </c>
    </row>
    <row r="1392" spans="1:4" x14ac:dyDescent="0.25">
      <c r="A1392" s="15">
        <v>42607</v>
      </c>
      <c r="B1392" s="15" t="str">
        <f t="shared" si="43"/>
        <v>Low income</v>
      </c>
      <c r="C1392" s="17">
        <v>303</v>
      </c>
      <c r="D1392" s="17" t="str">
        <f t="shared" si="42"/>
        <v>Low Spender</v>
      </c>
    </row>
    <row r="1393" spans="1:4" x14ac:dyDescent="0.25">
      <c r="A1393" s="15">
        <v>68397</v>
      </c>
      <c r="B1393" s="15" t="str">
        <f t="shared" si="43"/>
        <v>High income</v>
      </c>
      <c r="C1393" s="17">
        <v>1336</v>
      </c>
      <c r="D1393" s="17" t="str">
        <f t="shared" si="42"/>
        <v>High spender</v>
      </c>
    </row>
    <row r="1394" spans="1:4" x14ac:dyDescent="0.25">
      <c r="A1394" s="15">
        <v>59052</v>
      </c>
      <c r="B1394" s="15" t="str">
        <f t="shared" si="43"/>
        <v>High income</v>
      </c>
      <c r="C1394" s="17">
        <v>460</v>
      </c>
      <c r="D1394" s="17" t="str">
        <f t="shared" si="42"/>
        <v>Low Spender</v>
      </c>
    </row>
    <row r="1395" spans="1:4" x14ac:dyDescent="0.25">
      <c r="A1395" s="15">
        <v>22979</v>
      </c>
      <c r="B1395" s="15" t="str">
        <f t="shared" si="43"/>
        <v>Low income</v>
      </c>
      <c r="C1395" s="17">
        <v>93</v>
      </c>
      <c r="D1395" s="17" t="str">
        <f t="shared" si="42"/>
        <v>Low Spender</v>
      </c>
    </row>
    <row r="1396" spans="1:4" x14ac:dyDescent="0.25">
      <c r="A1396" s="15">
        <v>62551</v>
      </c>
      <c r="B1396" s="15" t="str">
        <f t="shared" si="43"/>
        <v>High income</v>
      </c>
      <c r="C1396" s="17">
        <v>394</v>
      </c>
      <c r="D1396" s="17" t="str">
        <f t="shared" si="42"/>
        <v>Low Spender</v>
      </c>
    </row>
    <row r="1397" spans="1:4" x14ac:dyDescent="0.25">
      <c r="A1397" s="15">
        <v>69084</v>
      </c>
      <c r="B1397" s="15" t="str">
        <f t="shared" si="43"/>
        <v>High income</v>
      </c>
      <c r="C1397" s="17">
        <v>1556</v>
      </c>
      <c r="D1397" s="17" t="str">
        <f t="shared" si="42"/>
        <v>High spender</v>
      </c>
    </row>
    <row r="1398" spans="1:4" x14ac:dyDescent="0.25">
      <c r="A1398" s="15">
        <v>27038</v>
      </c>
      <c r="B1398" s="15" t="str">
        <f t="shared" si="43"/>
        <v>Low income</v>
      </c>
      <c r="C1398" s="17">
        <v>92</v>
      </c>
      <c r="D1398" s="17" t="str">
        <f t="shared" si="42"/>
        <v>Low Spender</v>
      </c>
    </row>
    <row r="1399" spans="1:4" x14ac:dyDescent="0.25">
      <c r="A1399" s="15">
        <v>19789</v>
      </c>
      <c r="B1399" s="15" t="str">
        <f t="shared" si="43"/>
        <v>Low income</v>
      </c>
      <c r="C1399" s="17">
        <v>50</v>
      </c>
      <c r="D1399" s="17" t="str">
        <f t="shared" si="42"/>
        <v>Low Spender</v>
      </c>
    </row>
    <row r="1400" spans="1:4" x14ac:dyDescent="0.25">
      <c r="A1400" s="15">
        <v>18358</v>
      </c>
      <c r="B1400" s="15" t="str">
        <f t="shared" si="43"/>
        <v>Low income</v>
      </c>
      <c r="C1400" s="17">
        <v>53</v>
      </c>
      <c r="D1400" s="17" t="str">
        <f t="shared" si="42"/>
        <v>Low Spender</v>
      </c>
    </row>
    <row r="1401" spans="1:4" x14ac:dyDescent="0.25">
      <c r="A1401" s="15">
        <v>61917</v>
      </c>
      <c r="B1401" s="15" t="str">
        <f t="shared" si="43"/>
        <v>High income</v>
      </c>
      <c r="C1401" s="17">
        <v>90</v>
      </c>
      <c r="D1401" s="17" t="str">
        <f t="shared" si="42"/>
        <v>Low Spender</v>
      </c>
    </row>
    <row r="1402" spans="1:4" x14ac:dyDescent="0.25">
      <c r="A1402" s="15">
        <v>66375</v>
      </c>
      <c r="B1402" s="15" t="str">
        <f t="shared" si="43"/>
        <v>High income</v>
      </c>
      <c r="C1402" s="17">
        <v>757</v>
      </c>
      <c r="D1402" s="17" t="str">
        <f t="shared" si="42"/>
        <v>High spender</v>
      </c>
    </row>
    <row r="1403" spans="1:4" x14ac:dyDescent="0.25">
      <c r="A1403" s="15">
        <v>34213</v>
      </c>
      <c r="B1403" s="15" t="str">
        <f t="shared" si="43"/>
        <v>Low income</v>
      </c>
      <c r="C1403" s="17">
        <v>91</v>
      </c>
      <c r="D1403" s="17" t="str">
        <f t="shared" si="42"/>
        <v>Low Spender</v>
      </c>
    </row>
    <row r="1404" spans="1:4" x14ac:dyDescent="0.25">
      <c r="A1404" s="15">
        <v>84618</v>
      </c>
      <c r="B1404" s="15" t="str">
        <f t="shared" si="43"/>
        <v>High income</v>
      </c>
      <c r="C1404" s="17">
        <v>1672</v>
      </c>
      <c r="D1404" s="17" t="str">
        <f t="shared" si="42"/>
        <v>High spender</v>
      </c>
    </row>
    <row r="1405" spans="1:4" x14ac:dyDescent="0.25">
      <c r="A1405" s="15">
        <v>55412</v>
      </c>
      <c r="B1405" s="15" t="str">
        <f t="shared" si="43"/>
        <v>High income</v>
      </c>
      <c r="C1405" s="17">
        <v>55</v>
      </c>
      <c r="D1405" s="17" t="str">
        <f t="shared" si="42"/>
        <v>Low Spender</v>
      </c>
    </row>
    <row r="1406" spans="1:4" x14ac:dyDescent="0.25">
      <c r="A1406" s="15">
        <v>80395</v>
      </c>
      <c r="B1406" s="15" t="str">
        <f t="shared" si="43"/>
        <v>High income</v>
      </c>
      <c r="C1406" s="17">
        <v>1332</v>
      </c>
      <c r="D1406" s="17" t="str">
        <f t="shared" si="42"/>
        <v>High spender</v>
      </c>
    </row>
    <row r="1407" spans="1:4" x14ac:dyDescent="0.25">
      <c r="A1407" s="15">
        <v>91820</v>
      </c>
      <c r="B1407" s="15" t="str">
        <f t="shared" si="43"/>
        <v>High income</v>
      </c>
      <c r="C1407" s="17">
        <v>1467</v>
      </c>
      <c r="D1407" s="17" t="str">
        <f t="shared" si="42"/>
        <v>High spender</v>
      </c>
    </row>
    <row r="1408" spans="1:4" x14ac:dyDescent="0.25">
      <c r="A1408" s="15">
        <v>25509</v>
      </c>
      <c r="B1408" s="15" t="str">
        <f t="shared" si="43"/>
        <v>Low income</v>
      </c>
      <c r="C1408" s="17">
        <v>90</v>
      </c>
      <c r="D1408" s="17" t="str">
        <f t="shared" si="42"/>
        <v>Low Spender</v>
      </c>
    </row>
    <row r="1409" spans="1:4" x14ac:dyDescent="0.25">
      <c r="A1409" s="15">
        <v>17256</v>
      </c>
      <c r="B1409" s="15" t="str">
        <f t="shared" si="43"/>
        <v>Low income</v>
      </c>
      <c r="C1409" s="17">
        <v>40</v>
      </c>
      <c r="D1409" s="17" t="str">
        <f t="shared" si="42"/>
        <v>Low Spender</v>
      </c>
    </row>
    <row r="1410" spans="1:4" x14ac:dyDescent="0.25">
      <c r="A1410" s="15">
        <v>61798</v>
      </c>
      <c r="B1410" s="15" t="str">
        <f t="shared" si="43"/>
        <v>High income</v>
      </c>
      <c r="C1410" s="17">
        <v>450</v>
      </c>
      <c r="D1410" s="17" t="str">
        <f t="shared" si="42"/>
        <v>Low Spender</v>
      </c>
    </row>
    <row r="1411" spans="1:4" x14ac:dyDescent="0.25">
      <c r="A1411" s="15">
        <v>41967</v>
      </c>
      <c r="B1411" s="15" t="str">
        <f t="shared" si="43"/>
        <v>Low income</v>
      </c>
      <c r="C1411" s="17">
        <v>39</v>
      </c>
      <c r="D1411" s="17" t="str">
        <f t="shared" ref="D1411:D1474" si="44">IF(C1411&lt;=AVERAGE(C:C),"Low Spender","High spender")</f>
        <v>Low Spender</v>
      </c>
    </row>
    <row r="1412" spans="1:4" x14ac:dyDescent="0.25">
      <c r="A1412" s="15">
        <v>75236</v>
      </c>
      <c r="B1412" s="15" t="str">
        <f t="shared" ref="B1412:B1475" si="45">IF(A1412&lt;=AVERAGE(A:A),"Low income", "High income")</f>
        <v>High income</v>
      </c>
      <c r="C1412" s="17">
        <v>954</v>
      </c>
      <c r="D1412" s="17" t="str">
        <f t="shared" si="44"/>
        <v>High spender</v>
      </c>
    </row>
    <row r="1413" spans="1:4" x14ac:dyDescent="0.25">
      <c r="A1413" s="15">
        <v>82170</v>
      </c>
      <c r="B1413" s="15" t="str">
        <f t="shared" si="45"/>
        <v>High income</v>
      </c>
      <c r="C1413" s="17">
        <v>1871</v>
      </c>
      <c r="D1413" s="17" t="str">
        <f t="shared" si="44"/>
        <v>High spender</v>
      </c>
    </row>
    <row r="1414" spans="1:4" x14ac:dyDescent="0.25">
      <c r="A1414" s="15">
        <v>37971</v>
      </c>
      <c r="B1414" s="15" t="str">
        <f t="shared" si="45"/>
        <v>Low income</v>
      </c>
      <c r="C1414" s="17">
        <v>23</v>
      </c>
      <c r="D1414" s="17" t="str">
        <f t="shared" si="44"/>
        <v>Low Spender</v>
      </c>
    </row>
    <row r="1415" spans="1:4" x14ac:dyDescent="0.25">
      <c r="A1415" s="15">
        <v>77437</v>
      </c>
      <c r="B1415" s="15" t="str">
        <f t="shared" si="45"/>
        <v>High income</v>
      </c>
      <c r="C1415" s="17">
        <v>1096</v>
      </c>
      <c r="D1415" s="17" t="str">
        <f t="shared" si="44"/>
        <v>High spender</v>
      </c>
    </row>
    <row r="1416" spans="1:4" x14ac:dyDescent="0.25">
      <c r="A1416" s="15">
        <v>67225</v>
      </c>
      <c r="B1416" s="15" t="str">
        <f t="shared" si="45"/>
        <v>High income</v>
      </c>
      <c r="C1416" s="17">
        <v>725</v>
      </c>
      <c r="D1416" s="17" t="str">
        <f t="shared" si="44"/>
        <v>High spender</v>
      </c>
    </row>
    <row r="1417" spans="1:4" x14ac:dyDescent="0.25">
      <c r="A1417" s="15">
        <v>58025</v>
      </c>
      <c r="B1417" s="15" t="str">
        <f t="shared" si="45"/>
        <v>High income</v>
      </c>
      <c r="C1417" s="17">
        <v>448</v>
      </c>
      <c r="D1417" s="17" t="str">
        <f t="shared" si="44"/>
        <v>Low Spender</v>
      </c>
    </row>
    <row r="1418" spans="1:4" x14ac:dyDescent="0.25">
      <c r="A1418" s="15">
        <v>55614</v>
      </c>
      <c r="B1418" s="15" t="str">
        <f t="shared" si="45"/>
        <v>High income</v>
      </c>
      <c r="C1418" s="17">
        <v>656</v>
      </c>
      <c r="D1418" s="17" t="str">
        <f t="shared" si="44"/>
        <v>High spender</v>
      </c>
    </row>
    <row r="1419" spans="1:4" x14ac:dyDescent="0.25">
      <c r="A1419" s="15">
        <v>77863</v>
      </c>
      <c r="B1419" s="15" t="str">
        <f t="shared" si="45"/>
        <v>High income</v>
      </c>
      <c r="C1419" s="17">
        <v>1279</v>
      </c>
      <c r="D1419" s="17" t="str">
        <f t="shared" si="44"/>
        <v>High spender</v>
      </c>
    </row>
    <row r="1420" spans="1:4" x14ac:dyDescent="0.25">
      <c r="A1420" s="15">
        <v>47570</v>
      </c>
      <c r="B1420" s="15" t="str">
        <f t="shared" si="45"/>
        <v>Low income</v>
      </c>
      <c r="C1420" s="17">
        <v>90</v>
      </c>
      <c r="D1420" s="17" t="str">
        <f t="shared" si="44"/>
        <v>Low Spender</v>
      </c>
    </row>
    <row r="1421" spans="1:4" x14ac:dyDescent="0.25">
      <c r="A1421" s="15">
        <v>71232</v>
      </c>
      <c r="B1421" s="15" t="str">
        <f t="shared" si="45"/>
        <v>High income</v>
      </c>
      <c r="C1421" s="17">
        <v>900</v>
      </c>
      <c r="D1421" s="17" t="str">
        <f t="shared" si="44"/>
        <v>High spender</v>
      </c>
    </row>
    <row r="1422" spans="1:4" x14ac:dyDescent="0.25">
      <c r="A1422" s="15">
        <v>38643</v>
      </c>
      <c r="B1422" s="15" t="str">
        <f t="shared" si="45"/>
        <v>Low income</v>
      </c>
      <c r="C1422" s="17">
        <v>39</v>
      </c>
      <c r="D1422" s="17" t="str">
        <f t="shared" si="44"/>
        <v>Low Spender</v>
      </c>
    </row>
    <row r="1423" spans="1:4" x14ac:dyDescent="0.25">
      <c r="A1423" s="15">
        <v>44213</v>
      </c>
      <c r="B1423" s="15" t="str">
        <f t="shared" si="45"/>
        <v>Low income</v>
      </c>
      <c r="C1423" s="17">
        <v>145</v>
      </c>
      <c r="D1423" s="17" t="str">
        <f t="shared" si="44"/>
        <v>Low Spender</v>
      </c>
    </row>
    <row r="1424" spans="1:4" x14ac:dyDescent="0.25">
      <c r="A1424" s="15">
        <v>46149</v>
      </c>
      <c r="B1424" s="15" t="str">
        <f t="shared" si="45"/>
        <v>Low income</v>
      </c>
      <c r="C1424" s="17">
        <v>335</v>
      </c>
      <c r="D1424" s="17" t="str">
        <f t="shared" si="44"/>
        <v>Low Spender</v>
      </c>
    </row>
    <row r="1425" spans="1:4" x14ac:dyDescent="0.25">
      <c r="A1425" s="15">
        <v>29009</v>
      </c>
      <c r="B1425" s="15" t="str">
        <f t="shared" si="45"/>
        <v>Low income</v>
      </c>
      <c r="C1425" s="17">
        <v>42</v>
      </c>
      <c r="D1425" s="17" t="str">
        <f t="shared" si="44"/>
        <v>Low Spender</v>
      </c>
    </row>
    <row r="1426" spans="1:4" x14ac:dyDescent="0.25">
      <c r="A1426" s="15">
        <v>43020</v>
      </c>
      <c r="B1426" s="15" t="str">
        <f t="shared" si="45"/>
        <v>Low income</v>
      </c>
      <c r="C1426" s="17">
        <v>180</v>
      </c>
      <c r="D1426" s="17" t="str">
        <f t="shared" si="44"/>
        <v>Low Spender</v>
      </c>
    </row>
    <row r="1427" spans="1:4" x14ac:dyDescent="0.25">
      <c r="A1427" s="15">
        <v>78497</v>
      </c>
      <c r="B1427" s="15" t="str">
        <f t="shared" si="45"/>
        <v>High income</v>
      </c>
      <c r="C1427" s="17">
        <v>755</v>
      </c>
      <c r="D1427" s="17" t="str">
        <f t="shared" si="44"/>
        <v>High spender</v>
      </c>
    </row>
    <row r="1428" spans="1:4" x14ac:dyDescent="0.25">
      <c r="A1428" s="15">
        <v>70829</v>
      </c>
      <c r="B1428" s="15" t="str">
        <f t="shared" si="45"/>
        <v>High income</v>
      </c>
      <c r="C1428" s="17">
        <v>408</v>
      </c>
      <c r="D1428" s="17" t="str">
        <f t="shared" si="44"/>
        <v>Low Spender</v>
      </c>
    </row>
    <row r="1429" spans="1:4" x14ac:dyDescent="0.25">
      <c r="A1429" s="15">
        <v>32952</v>
      </c>
      <c r="B1429" s="15" t="str">
        <f t="shared" si="45"/>
        <v>Low income</v>
      </c>
      <c r="C1429" s="17">
        <v>54</v>
      </c>
      <c r="D1429" s="17" t="str">
        <f t="shared" si="44"/>
        <v>Low Spender</v>
      </c>
    </row>
    <row r="1430" spans="1:4" x14ac:dyDescent="0.25">
      <c r="A1430" s="15">
        <v>45057</v>
      </c>
      <c r="B1430" s="15" t="str">
        <f t="shared" si="45"/>
        <v>Low income</v>
      </c>
      <c r="C1430" s="17">
        <v>47</v>
      </c>
      <c r="D1430" s="17" t="str">
        <f t="shared" si="44"/>
        <v>Low Spender</v>
      </c>
    </row>
    <row r="1431" spans="1:4" x14ac:dyDescent="0.25">
      <c r="A1431" s="15">
        <v>65665</v>
      </c>
      <c r="B1431" s="15" t="str">
        <f t="shared" si="45"/>
        <v>High income</v>
      </c>
      <c r="C1431" s="17">
        <v>916</v>
      </c>
      <c r="D1431" s="17" t="str">
        <f t="shared" si="44"/>
        <v>High spender</v>
      </c>
    </row>
    <row r="1432" spans="1:4" x14ac:dyDescent="0.25">
      <c r="A1432" s="15">
        <v>45684</v>
      </c>
      <c r="B1432" s="15" t="str">
        <f t="shared" si="45"/>
        <v>Low income</v>
      </c>
      <c r="C1432" s="17">
        <v>21</v>
      </c>
      <c r="D1432" s="17" t="str">
        <f t="shared" si="44"/>
        <v>Low Spender</v>
      </c>
    </row>
    <row r="1433" spans="1:4" x14ac:dyDescent="0.25">
      <c r="A1433" s="15">
        <v>82460</v>
      </c>
      <c r="B1433" s="15" t="str">
        <f t="shared" si="45"/>
        <v>High income</v>
      </c>
      <c r="C1433" s="17">
        <v>959</v>
      </c>
      <c r="D1433" s="17" t="str">
        <f t="shared" si="44"/>
        <v>High spender</v>
      </c>
    </row>
    <row r="1434" spans="1:4" x14ac:dyDescent="0.25">
      <c r="A1434" s="15">
        <v>47850</v>
      </c>
      <c r="B1434" s="15" t="str">
        <f t="shared" si="45"/>
        <v>Low income</v>
      </c>
      <c r="C1434" s="17">
        <v>124</v>
      </c>
      <c r="D1434" s="17" t="str">
        <f t="shared" si="44"/>
        <v>Low Spender</v>
      </c>
    </row>
    <row r="1435" spans="1:4" x14ac:dyDescent="0.25">
      <c r="A1435" s="15">
        <v>23661</v>
      </c>
      <c r="B1435" s="15" t="str">
        <f t="shared" si="45"/>
        <v>Low income</v>
      </c>
      <c r="C1435" s="17">
        <v>22</v>
      </c>
      <c r="D1435" s="17" t="str">
        <f t="shared" si="44"/>
        <v>Low Spender</v>
      </c>
    </row>
    <row r="1436" spans="1:4" x14ac:dyDescent="0.25">
      <c r="A1436" s="15">
        <v>48686</v>
      </c>
      <c r="B1436" s="15" t="str">
        <f t="shared" si="45"/>
        <v>Low income</v>
      </c>
      <c r="C1436" s="17">
        <v>19</v>
      </c>
      <c r="D1436" s="17" t="str">
        <f t="shared" si="44"/>
        <v>Low Spender</v>
      </c>
    </row>
    <row r="1437" spans="1:4" x14ac:dyDescent="0.25">
      <c r="A1437" s="15">
        <v>57100</v>
      </c>
      <c r="B1437" s="15" t="str">
        <f t="shared" si="45"/>
        <v>High income</v>
      </c>
      <c r="C1437" s="17">
        <v>313</v>
      </c>
      <c r="D1437" s="17" t="str">
        <f t="shared" si="44"/>
        <v>Low Spender</v>
      </c>
    </row>
    <row r="1438" spans="1:4" x14ac:dyDescent="0.25">
      <c r="A1438" s="15">
        <v>66476</v>
      </c>
      <c r="B1438" s="15" t="str">
        <f t="shared" si="45"/>
        <v>High income</v>
      </c>
      <c r="C1438" s="17">
        <v>956</v>
      </c>
      <c r="D1438" s="17" t="str">
        <f t="shared" si="44"/>
        <v>High spender</v>
      </c>
    </row>
    <row r="1439" spans="1:4" x14ac:dyDescent="0.25">
      <c r="A1439" s="15">
        <v>73450</v>
      </c>
      <c r="B1439" s="15" t="str">
        <f t="shared" si="45"/>
        <v>High income</v>
      </c>
      <c r="C1439" s="17">
        <v>1767</v>
      </c>
      <c r="D1439" s="17" t="str">
        <f t="shared" si="44"/>
        <v>High spender</v>
      </c>
    </row>
    <row r="1440" spans="1:4" x14ac:dyDescent="0.25">
      <c r="A1440" s="15">
        <v>60905</v>
      </c>
      <c r="B1440" s="15" t="str">
        <f t="shared" si="45"/>
        <v>High income</v>
      </c>
      <c r="C1440" s="17">
        <v>354</v>
      </c>
      <c r="D1440" s="17" t="str">
        <f t="shared" si="44"/>
        <v>Low Spender</v>
      </c>
    </row>
    <row r="1441" spans="1:4" x14ac:dyDescent="0.25">
      <c r="A1441" s="15">
        <v>70666</v>
      </c>
      <c r="B1441" s="15" t="str">
        <f t="shared" si="45"/>
        <v>High income</v>
      </c>
      <c r="C1441" s="17">
        <v>1046</v>
      </c>
      <c r="D1441" s="17" t="str">
        <f t="shared" si="44"/>
        <v>High spender</v>
      </c>
    </row>
    <row r="1442" spans="1:4" x14ac:dyDescent="0.25">
      <c r="A1442" s="15">
        <v>39771</v>
      </c>
      <c r="B1442" s="15" t="str">
        <f t="shared" si="45"/>
        <v>Low income</v>
      </c>
      <c r="C1442" s="17">
        <v>36</v>
      </c>
      <c r="D1442" s="17" t="str">
        <f t="shared" si="44"/>
        <v>Low Spender</v>
      </c>
    </row>
    <row r="1443" spans="1:4" x14ac:dyDescent="0.25">
      <c r="A1443" s="15">
        <v>41411</v>
      </c>
      <c r="B1443" s="15" t="str">
        <f t="shared" si="45"/>
        <v>Low income</v>
      </c>
      <c r="C1443" s="17">
        <v>121</v>
      </c>
      <c r="D1443" s="17" t="str">
        <f t="shared" si="44"/>
        <v>Low Spender</v>
      </c>
    </row>
    <row r="1444" spans="1:4" x14ac:dyDescent="0.25">
      <c r="A1444" s="15">
        <v>46098</v>
      </c>
      <c r="B1444" s="15" t="str">
        <f t="shared" si="45"/>
        <v>Low income</v>
      </c>
      <c r="C1444" s="17">
        <v>84</v>
      </c>
      <c r="D1444" s="17" t="str">
        <f t="shared" si="44"/>
        <v>Low Spender</v>
      </c>
    </row>
    <row r="1445" spans="1:4" x14ac:dyDescent="0.25">
      <c r="A1445" s="15">
        <v>42997</v>
      </c>
      <c r="B1445" s="15" t="str">
        <f t="shared" si="45"/>
        <v>Low income</v>
      </c>
      <c r="C1445" s="17">
        <v>10</v>
      </c>
      <c r="D1445" s="17" t="str">
        <f t="shared" si="44"/>
        <v>Low Spender</v>
      </c>
    </row>
    <row r="1446" spans="1:4" x14ac:dyDescent="0.25">
      <c r="A1446" s="15">
        <v>7144</v>
      </c>
      <c r="B1446" s="15" t="str">
        <f t="shared" si="45"/>
        <v>Low income</v>
      </c>
      <c r="C1446" s="17">
        <v>125</v>
      </c>
      <c r="D1446" s="17" t="str">
        <f t="shared" si="44"/>
        <v>Low Spender</v>
      </c>
    </row>
    <row r="1447" spans="1:4" x14ac:dyDescent="0.25">
      <c r="A1447" s="15">
        <v>65735</v>
      </c>
      <c r="B1447" s="15" t="str">
        <f t="shared" si="45"/>
        <v>High income</v>
      </c>
      <c r="C1447" s="17">
        <v>384</v>
      </c>
      <c r="D1447" s="17" t="str">
        <f t="shared" si="44"/>
        <v>Low Spender</v>
      </c>
    </row>
    <row r="1448" spans="1:4" x14ac:dyDescent="0.25">
      <c r="A1448" s="15">
        <v>29604</v>
      </c>
      <c r="B1448" s="15" t="str">
        <f t="shared" si="45"/>
        <v>Low income</v>
      </c>
      <c r="C1448" s="17">
        <v>39</v>
      </c>
      <c r="D1448" s="17" t="str">
        <f t="shared" si="44"/>
        <v>Low Spender</v>
      </c>
    </row>
    <row r="1449" spans="1:4" x14ac:dyDescent="0.25">
      <c r="A1449" s="15">
        <v>40737</v>
      </c>
      <c r="B1449" s="15" t="str">
        <f t="shared" si="45"/>
        <v>Low income</v>
      </c>
      <c r="C1449" s="17">
        <v>15</v>
      </c>
      <c r="D1449" s="17" t="str">
        <f t="shared" si="44"/>
        <v>Low Spender</v>
      </c>
    </row>
    <row r="1450" spans="1:4" x14ac:dyDescent="0.25">
      <c r="A1450" s="15">
        <v>75922</v>
      </c>
      <c r="B1450" s="15" t="str">
        <f t="shared" si="45"/>
        <v>High income</v>
      </c>
      <c r="C1450" s="17">
        <v>1203</v>
      </c>
      <c r="D1450" s="17" t="str">
        <f t="shared" si="44"/>
        <v>High spender</v>
      </c>
    </row>
    <row r="1451" spans="1:4" x14ac:dyDescent="0.25">
      <c r="A1451" s="15">
        <v>22212</v>
      </c>
      <c r="B1451" s="15" t="str">
        <f t="shared" si="45"/>
        <v>Low income</v>
      </c>
      <c r="C1451" s="17">
        <v>48</v>
      </c>
      <c r="D1451" s="17" t="str">
        <f t="shared" si="44"/>
        <v>Low Spender</v>
      </c>
    </row>
    <row r="1452" spans="1:4" x14ac:dyDescent="0.25">
      <c r="A1452" s="15">
        <v>62499</v>
      </c>
      <c r="B1452" s="15" t="str">
        <f t="shared" si="45"/>
        <v>High income</v>
      </c>
      <c r="C1452" s="17">
        <v>218</v>
      </c>
      <c r="D1452" s="17" t="str">
        <f t="shared" si="44"/>
        <v>Low Spender</v>
      </c>
    </row>
    <row r="1453" spans="1:4" x14ac:dyDescent="0.25">
      <c r="A1453" s="15">
        <v>17003</v>
      </c>
      <c r="B1453" s="15" t="str">
        <f t="shared" si="45"/>
        <v>Low income</v>
      </c>
      <c r="C1453" s="17">
        <v>31</v>
      </c>
      <c r="D1453" s="17" t="str">
        <f t="shared" si="44"/>
        <v>Low Spender</v>
      </c>
    </row>
    <row r="1454" spans="1:4" x14ac:dyDescent="0.25">
      <c r="A1454" s="15">
        <v>36075</v>
      </c>
      <c r="B1454" s="15" t="str">
        <f t="shared" si="45"/>
        <v>Low income</v>
      </c>
      <c r="C1454" s="17">
        <v>89</v>
      </c>
      <c r="D1454" s="17" t="str">
        <f t="shared" si="44"/>
        <v>Low Spender</v>
      </c>
    </row>
    <row r="1455" spans="1:4" x14ac:dyDescent="0.25">
      <c r="A1455" s="15">
        <v>24594</v>
      </c>
      <c r="B1455" s="15" t="str">
        <f t="shared" si="45"/>
        <v>Low income</v>
      </c>
      <c r="C1455" s="17">
        <v>20</v>
      </c>
      <c r="D1455" s="17" t="str">
        <f t="shared" si="44"/>
        <v>Low Spender</v>
      </c>
    </row>
    <row r="1456" spans="1:4" x14ac:dyDescent="0.25">
      <c r="A1456" s="15">
        <v>42243</v>
      </c>
      <c r="B1456" s="15" t="str">
        <f t="shared" si="45"/>
        <v>Low income</v>
      </c>
      <c r="C1456" s="17">
        <v>50</v>
      </c>
      <c r="D1456" s="17" t="str">
        <f t="shared" si="44"/>
        <v>Low Spender</v>
      </c>
    </row>
    <row r="1457" spans="1:4" x14ac:dyDescent="0.25">
      <c r="A1457" s="15">
        <v>35765</v>
      </c>
      <c r="B1457" s="15" t="str">
        <f t="shared" si="45"/>
        <v>Low income</v>
      </c>
      <c r="C1457" s="17">
        <v>60</v>
      </c>
      <c r="D1457" s="17" t="str">
        <f t="shared" si="44"/>
        <v>Low Spender</v>
      </c>
    </row>
    <row r="1458" spans="1:4" x14ac:dyDescent="0.25">
      <c r="A1458" s="15">
        <v>78093</v>
      </c>
      <c r="B1458" s="15" t="str">
        <f t="shared" si="45"/>
        <v>High income</v>
      </c>
      <c r="C1458" s="17">
        <v>1095</v>
      </c>
      <c r="D1458" s="17" t="str">
        <f t="shared" si="44"/>
        <v>High spender</v>
      </c>
    </row>
    <row r="1459" spans="1:4" x14ac:dyDescent="0.25">
      <c r="A1459" s="15">
        <v>42403</v>
      </c>
      <c r="B1459" s="15" t="str">
        <f t="shared" si="45"/>
        <v>Low income</v>
      </c>
      <c r="C1459" s="17">
        <v>39</v>
      </c>
      <c r="D1459" s="17" t="str">
        <f t="shared" si="44"/>
        <v>Low Spender</v>
      </c>
    </row>
    <row r="1460" spans="1:4" x14ac:dyDescent="0.25">
      <c r="A1460" s="15">
        <v>78939</v>
      </c>
      <c r="B1460" s="15" t="str">
        <f t="shared" si="45"/>
        <v>High income</v>
      </c>
      <c r="C1460" s="17">
        <v>1302</v>
      </c>
      <c r="D1460" s="17" t="str">
        <f t="shared" si="44"/>
        <v>High spender</v>
      </c>
    </row>
    <row r="1461" spans="1:4" x14ac:dyDescent="0.25">
      <c r="A1461" s="15">
        <v>6560</v>
      </c>
      <c r="B1461" s="15" t="str">
        <f t="shared" si="45"/>
        <v>Low income</v>
      </c>
      <c r="C1461" s="17">
        <v>111</v>
      </c>
      <c r="D1461" s="17" t="str">
        <f t="shared" si="44"/>
        <v>Low Spender</v>
      </c>
    </row>
    <row r="1462" spans="1:4" x14ac:dyDescent="0.25">
      <c r="A1462" s="15">
        <v>58494</v>
      </c>
      <c r="B1462" s="15" t="str">
        <f t="shared" si="45"/>
        <v>High income</v>
      </c>
      <c r="C1462" s="17">
        <v>377</v>
      </c>
      <c r="D1462" s="17" t="str">
        <f t="shared" si="44"/>
        <v>Low Spender</v>
      </c>
    </row>
    <row r="1463" spans="1:4" x14ac:dyDescent="0.25">
      <c r="A1463" s="15">
        <v>55282</v>
      </c>
      <c r="B1463" s="15" t="str">
        <f t="shared" si="45"/>
        <v>High income</v>
      </c>
      <c r="C1463" s="17">
        <v>216</v>
      </c>
      <c r="D1463" s="17" t="str">
        <f t="shared" si="44"/>
        <v>Low Spender</v>
      </c>
    </row>
    <row r="1464" spans="1:4" x14ac:dyDescent="0.25">
      <c r="A1464" s="15">
        <v>61872</v>
      </c>
      <c r="B1464" s="15" t="str">
        <f t="shared" si="45"/>
        <v>High income</v>
      </c>
      <c r="C1464" s="17">
        <v>557</v>
      </c>
      <c r="D1464" s="17" t="str">
        <f t="shared" si="44"/>
        <v>Low Spender</v>
      </c>
    </row>
    <row r="1465" spans="1:4" x14ac:dyDescent="0.25">
      <c r="A1465" s="15">
        <v>7500</v>
      </c>
      <c r="B1465" s="15" t="str">
        <f t="shared" si="45"/>
        <v>Low income</v>
      </c>
      <c r="C1465" s="17">
        <v>72</v>
      </c>
      <c r="D1465" s="17" t="str">
        <f t="shared" si="44"/>
        <v>Low Spender</v>
      </c>
    </row>
    <row r="1466" spans="1:4" x14ac:dyDescent="0.25">
      <c r="A1466" s="15">
        <v>19329</v>
      </c>
      <c r="B1466" s="15" t="str">
        <f t="shared" si="45"/>
        <v>Low income</v>
      </c>
      <c r="C1466" s="17">
        <v>55</v>
      </c>
      <c r="D1466" s="17" t="str">
        <f t="shared" si="44"/>
        <v>Low Spender</v>
      </c>
    </row>
    <row r="1467" spans="1:4" x14ac:dyDescent="0.25">
      <c r="A1467" s="15">
        <v>11448</v>
      </c>
      <c r="B1467" s="15" t="str">
        <f t="shared" si="45"/>
        <v>Low income</v>
      </c>
      <c r="C1467" s="17">
        <v>8</v>
      </c>
      <c r="D1467" s="17" t="str">
        <f t="shared" si="44"/>
        <v>Low Spender</v>
      </c>
    </row>
    <row r="1468" spans="1:4" x14ac:dyDescent="0.25">
      <c r="A1468" s="15">
        <v>49572</v>
      </c>
      <c r="B1468" s="15" t="str">
        <f t="shared" si="45"/>
        <v>Low income</v>
      </c>
      <c r="C1468" s="17">
        <v>53</v>
      </c>
      <c r="D1468" s="17" t="str">
        <f t="shared" si="44"/>
        <v>Low Spender</v>
      </c>
    </row>
    <row r="1469" spans="1:4" x14ac:dyDescent="0.25">
      <c r="A1469" s="15">
        <v>38578</v>
      </c>
      <c r="B1469" s="15" t="str">
        <f t="shared" si="45"/>
        <v>Low income</v>
      </c>
      <c r="C1469" s="17">
        <v>70</v>
      </c>
      <c r="D1469" s="17" t="str">
        <f t="shared" si="44"/>
        <v>Low Spender</v>
      </c>
    </row>
    <row r="1470" spans="1:4" x14ac:dyDescent="0.25">
      <c r="A1470" s="15">
        <v>77353</v>
      </c>
      <c r="B1470" s="15" t="str">
        <f t="shared" si="45"/>
        <v>High income</v>
      </c>
      <c r="C1470" s="17">
        <v>611</v>
      </c>
      <c r="D1470" s="17" t="str">
        <f t="shared" si="44"/>
        <v>High spender</v>
      </c>
    </row>
    <row r="1471" spans="1:4" x14ac:dyDescent="0.25">
      <c r="A1471" s="15">
        <v>68092</v>
      </c>
      <c r="B1471" s="15" t="str">
        <f t="shared" si="45"/>
        <v>High income</v>
      </c>
      <c r="C1471" s="17">
        <v>1233</v>
      </c>
      <c r="D1471" s="17" t="str">
        <f t="shared" si="44"/>
        <v>High spender</v>
      </c>
    </row>
    <row r="1472" spans="1:4" x14ac:dyDescent="0.25">
      <c r="A1472" s="15">
        <v>37368</v>
      </c>
      <c r="B1472" s="15" t="str">
        <f t="shared" si="45"/>
        <v>Low income</v>
      </c>
      <c r="C1472" s="17">
        <v>20</v>
      </c>
      <c r="D1472" s="17" t="str">
        <f t="shared" si="44"/>
        <v>Low Spender</v>
      </c>
    </row>
    <row r="1473" spans="1:4" x14ac:dyDescent="0.25">
      <c r="A1473" s="15">
        <v>54198</v>
      </c>
      <c r="B1473" s="15" t="str">
        <f t="shared" si="45"/>
        <v>High income</v>
      </c>
      <c r="C1473" s="17">
        <v>218</v>
      </c>
      <c r="D1473" s="17" t="str">
        <f t="shared" si="44"/>
        <v>Low Spender</v>
      </c>
    </row>
    <row r="1474" spans="1:4" x14ac:dyDescent="0.25">
      <c r="A1474" s="15">
        <v>71113</v>
      </c>
      <c r="B1474" s="15" t="str">
        <f t="shared" si="45"/>
        <v>High income</v>
      </c>
      <c r="C1474" s="17">
        <v>827</v>
      </c>
      <c r="D1474" s="17" t="str">
        <f t="shared" si="44"/>
        <v>High spender</v>
      </c>
    </row>
    <row r="1475" spans="1:4" x14ac:dyDescent="0.25">
      <c r="A1475" s="15">
        <v>49514</v>
      </c>
      <c r="B1475" s="15" t="str">
        <f t="shared" si="45"/>
        <v>Low income</v>
      </c>
      <c r="C1475" s="17">
        <v>276</v>
      </c>
      <c r="D1475" s="17" t="str">
        <f t="shared" ref="D1475:D1538" si="46">IF(C1475&lt;=AVERAGE(C:C),"Low Spender","High spender")</f>
        <v>Low Spender</v>
      </c>
    </row>
    <row r="1476" spans="1:4" x14ac:dyDescent="0.25">
      <c r="A1476" s="15">
        <v>67087</v>
      </c>
      <c r="B1476" s="15" t="str">
        <f t="shared" ref="B1476:B1539" si="47">IF(A1476&lt;=AVERAGE(A:A),"Low income", "High income")</f>
        <v>High income</v>
      </c>
      <c r="C1476" s="17">
        <v>751</v>
      </c>
      <c r="D1476" s="17" t="str">
        <f t="shared" si="46"/>
        <v>High spender</v>
      </c>
    </row>
    <row r="1477" spans="1:4" x14ac:dyDescent="0.25">
      <c r="A1477" s="15">
        <v>51124</v>
      </c>
      <c r="B1477" s="15" t="str">
        <f t="shared" si="47"/>
        <v>Low income</v>
      </c>
      <c r="C1477" s="17">
        <v>39</v>
      </c>
      <c r="D1477" s="17" t="str">
        <f t="shared" si="46"/>
        <v>Low Spender</v>
      </c>
    </row>
    <row r="1478" spans="1:4" x14ac:dyDescent="0.25">
      <c r="A1478" s="15">
        <v>65777</v>
      </c>
      <c r="B1478" s="15" t="str">
        <f t="shared" si="47"/>
        <v>High income</v>
      </c>
      <c r="C1478" s="17">
        <v>1092</v>
      </c>
      <c r="D1478" s="17" t="str">
        <f t="shared" si="46"/>
        <v>High spender</v>
      </c>
    </row>
    <row r="1479" spans="1:4" x14ac:dyDescent="0.25">
      <c r="A1479" s="15">
        <v>92533</v>
      </c>
      <c r="B1479" s="15" t="str">
        <f t="shared" si="47"/>
        <v>High income</v>
      </c>
      <c r="C1479" s="17">
        <v>1089</v>
      </c>
      <c r="D1479" s="17" t="str">
        <f t="shared" si="46"/>
        <v>High spender</v>
      </c>
    </row>
    <row r="1480" spans="1:4" x14ac:dyDescent="0.25">
      <c r="A1480" s="15">
        <v>56223</v>
      </c>
      <c r="B1480" s="15" t="str">
        <f t="shared" si="47"/>
        <v>High income</v>
      </c>
      <c r="C1480" s="17">
        <v>152</v>
      </c>
      <c r="D1480" s="17" t="str">
        <f t="shared" si="46"/>
        <v>Low Spender</v>
      </c>
    </row>
    <row r="1481" spans="1:4" x14ac:dyDescent="0.25">
      <c r="A1481" s="15">
        <v>32557</v>
      </c>
      <c r="B1481" s="15" t="str">
        <f t="shared" si="47"/>
        <v>Low income</v>
      </c>
      <c r="C1481" s="17">
        <v>70</v>
      </c>
      <c r="D1481" s="17" t="str">
        <f t="shared" si="46"/>
        <v>Low Spender</v>
      </c>
    </row>
    <row r="1482" spans="1:4" x14ac:dyDescent="0.25">
      <c r="A1482" s="15">
        <v>9255</v>
      </c>
      <c r="B1482" s="15" t="str">
        <f t="shared" si="47"/>
        <v>Low income</v>
      </c>
      <c r="C1482" s="17">
        <v>18</v>
      </c>
      <c r="D1482" s="17" t="str">
        <f t="shared" si="46"/>
        <v>Low Spender</v>
      </c>
    </row>
    <row r="1483" spans="1:4" x14ac:dyDescent="0.25">
      <c r="A1483" s="15">
        <v>67272</v>
      </c>
      <c r="B1483" s="15" t="str">
        <f t="shared" si="47"/>
        <v>High income</v>
      </c>
      <c r="C1483" s="17">
        <v>719</v>
      </c>
      <c r="D1483" s="17" t="str">
        <f t="shared" si="46"/>
        <v>High spender</v>
      </c>
    </row>
    <row r="1484" spans="1:4" x14ac:dyDescent="0.25">
      <c r="A1484" s="15">
        <v>23162</v>
      </c>
      <c r="B1484" s="15" t="str">
        <f t="shared" si="47"/>
        <v>Low income</v>
      </c>
      <c r="C1484" s="17">
        <v>43</v>
      </c>
      <c r="D1484" s="17" t="str">
        <f t="shared" si="46"/>
        <v>Low Spender</v>
      </c>
    </row>
    <row r="1485" spans="1:4" x14ac:dyDescent="0.25">
      <c r="A1485" s="15">
        <v>55707</v>
      </c>
      <c r="B1485" s="15" t="str">
        <f t="shared" si="47"/>
        <v>High income</v>
      </c>
      <c r="C1485" s="17">
        <v>393</v>
      </c>
      <c r="D1485" s="17" t="str">
        <f t="shared" si="46"/>
        <v>Low Spender</v>
      </c>
    </row>
    <row r="1486" spans="1:4" x14ac:dyDescent="0.25">
      <c r="A1486" s="15">
        <v>22944</v>
      </c>
      <c r="B1486" s="15" t="str">
        <f t="shared" si="47"/>
        <v>Low income</v>
      </c>
      <c r="C1486" s="17">
        <v>50</v>
      </c>
      <c r="D1486" s="17" t="str">
        <f t="shared" si="46"/>
        <v>Low Spender</v>
      </c>
    </row>
    <row r="1487" spans="1:4" x14ac:dyDescent="0.25">
      <c r="A1487" s="15">
        <v>65295</v>
      </c>
      <c r="B1487" s="15" t="str">
        <f t="shared" si="47"/>
        <v>High income</v>
      </c>
      <c r="C1487" s="17">
        <v>658</v>
      </c>
      <c r="D1487" s="17" t="str">
        <f t="shared" si="46"/>
        <v>High spender</v>
      </c>
    </row>
    <row r="1488" spans="1:4" x14ac:dyDescent="0.25">
      <c r="A1488" s="15">
        <v>34853</v>
      </c>
      <c r="B1488" s="15" t="str">
        <f t="shared" si="47"/>
        <v>Low income</v>
      </c>
      <c r="C1488" s="17">
        <v>32</v>
      </c>
      <c r="D1488" s="17" t="str">
        <f t="shared" si="46"/>
        <v>Low Spender</v>
      </c>
    </row>
    <row r="1489" spans="1:4" x14ac:dyDescent="0.25">
      <c r="A1489" s="15">
        <v>90000</v>
      </c>
      <c r="B1489" s="15" t="str">
        <f t="shared" si="47"/>
        <v>High income</v>
      </c>
      <c r="C1489" s="17">
        <v>1238</v>
      </c>
      <c r="D1489" s="17" t="str">
        <f t="shared" si="46"/>
        <v>High spender</v>
      </c>
    </row>
    <row r="1490" spans="1:4" x14ac:dyDescent="0.25">
      <c r="A1490" s="15">
        <v>48526</v>
      </c>
      <c r="B1490" s="15" t="str">
        <f t="shared" si="47"/>
        <v>Low income</v>
      </c>
      <c r="C1490" s="17">
        <v>126</v>
      </c>
      <c r="D1490" s="17" t="str">
        <f t="shared" si="46"/>
        <v>Low Spender</v>
      </c>
    </row>
    <row r="1491" spans="1:4" x14ac:dyDescent="0.25">
      <c r="A1491" s="15">
        <v>75794</v>
      </c>
      <c r="B1491" s="15" t="str">
        <f t="shared" si="47"/>
        <v>High income</v>
      </c>
      <c r="C1491" s="17">
        <v>1634</v>
      </c>
      <c r="D1491" s="17" t="str">
        <f t="shared" si="46"/>
        <v>High spender</v>
      </c>
    </row>
    <row r="1492" spans="1:4" x14ac:dyDescent="0.25">
      <c r="A1492" s="15">
        <v>28420</v>
      </c>
      <c r="B1492" s="15" t="str">
        <f t="shared" si="47"/>
        <v>Low income</v>
      </c>
      <c r="C1492" s="17">
        <v>13</v>
      </c>
      <c r="D1492" s="17" t="str">
        <f t="shared" si="46"/>
        <v>Low Spender</v>
      </c>
    </row>
    <row r="1493" spans="1:4" x14ac:dyDescent="0.25">
      <c r="A1493" s="15">
        <v>58330</v>
      </c>
      <c r="B1493" s="15" t="str">
        <f t="shared" si="47"/>
        <v>High income</v>
      </c>
      <c r="C1493" s="17">
        <v>913</v>
      </c>
      <c r="D1493" s="17" t="str">
        <f t="shared" si="46"/>
        <v>High spender</v>
      </c>
    </row>
    <row r="1494" spans="1:4" x14ac:dyDescent="0.25">
      <c r="A1494" s="15">
        <v>50523</v>
      </c>
      <c r="B1494" s="15" t="str">
        <f t="shared" si="47"/>
        <v>Low income</v>
      </c>
      <c r="C1494" s="17">
        <v>90</v>
      </c>
      <c r="D1494" s="17" t="str">
        <f t="shared" si="46"/>
        <v>Low Spender</v>
      </c>
    </row>
    <row r="1495" spans="1:4" x14ac:dyDescent="0.25">
      <c r="A1495" s="15">
        <v>71866</v>
      </c>
      <c r="B1495" s="15" t="str">
        <f t="shared" si="47"/>
        <v>High income</v>
      </c>
      <c r="C1495" s="17">
        <v>682</v>
      </c>
      <c r="D1495" s="17" t="str">
        <f t="shared" si="46"/>
        <v>High spender</v>
      </c>
    </row>
    <row r="1496" spans="1:4" x14ac:dyDescent="0.25">
      <c r="A1496" s="15">
        <v>7500</v>
      </c>
      <c r="B1496" s="15" t="str">
        <f t="shared" si="47"/>
        <v>Low income</v>
      </c>
      <c r="C1496" s="17">
        <v>37</v>
      </c>
      <c r="D1496" s="17" t="str">
        <f t="shared" si="46"/>
        <v>Low Spender</v>
      </c>
    </row>
    <row r="1497" spans="1:4" x14ac:dyDescent="0.25">
      <c r="A1497" s="15">
        <v>41335</v>
      </c>
      <c r="B1497" s="15" t="str">
        <f t="shared" si="47"/>
        <v>Low income</v>
      </c>
      <c r="C1497" s="17">
        <v>182</v>
      </c>
      <c r="D1497" s="17" t="str">
        <f t="shared" si="46"/>
        <v>Low Spender</v>
      </c>
    </row>
    <row r="1498" spans="1:4" x14ac:dyDescent="0.25">
      <c r="A1498" s="15">
        <v>73113</v>
      </c>
      <c r="B1498" s="15" t="str">
        <f t="shared" si="47"/>
        <v>High income</v>
      </c>
      <c r="C1498" s="17">
        <v>973</v>
      </c>
      <c r="D1498" s="17" t="str">
        <f t="shared" si="46"/>
        <v>High spender</v>
      </c>
    </row>
    <row r="1499" spans="1:4" x14ac:dyDescent="0.25">
      <c r="A1499" s="15">
        <v>38361</v>
      </c>
      <c r="B1499" s="15" t="str">
        <f t="shared" si="47"/>
        <v>Low income</v>
      </c>
      <c r="C1499" s="17">
        <v>123</v>
      </c>
      <c r="D1499" s="17" t="str">
        <f t="shared" si="46"/>
        <v>Low Spender</v>
      </c>
    </row>
    <row r="1500" spans="1:4" x14ac:dyDescent="0.25">
      <c r="A1500" s="15">
        <v>23976</v>
      </c>
      <c r="B1500" s="15" t="str">
        <f t="shared" si="47"/>
        <v>Low income</v>
      </c>
      <c r="C1500" s="17">
        <v>41</v>
      </c>
      <c r="D1500" s="17" t="str">
        <f t="shared" si="46"/>
        <v>Low Spender</v>
      </c>
    </row>
    <row r="1501" spans="1:4" x14ac:dyDescent="0.25">
      <c r="A1501" s="15">
        <v>81044</v>
      </c>
      <c r="B1501" s="15" t="str">
        <f t="shared" si="47"/>
        <v>High income</v>
      </c>
      <c r="C1501" s="17">
        <v>1182</v>
      </c>
      <c r="D1501" s="17" t="str">
        <f t="shared" si="46"/>
        <v>High spender</v>
      </c>
    </row>
    <row r="1502" spans="1:4" x14ac:dyDescent="0.25">
      <c r="A1502" s="15">
        <v>36975</v>
      </c>
      <c r="B1502" s="15" t="str">
        <f t="shared" si="47"/>
        <v>Low income</v>
      </c>
      <c r="C1502" s="17">
        <v>31</v>
      </c>
      <c r="D1502" s="17" t="str">
        <f t="shared" si="46"/>
        <v>Low Spender</v>
      </c>
    </row>
    <row r="1503" spans="1:4" x14ac:dyDescent="0.25">
      <c r="A1503" s="15">
        <v>31353</v>
      </c>
      <c r="B1503" s="15" t="str">
        <f t="shared" si="47"/>
        <v>Low income</v>
      </c>
      <c r="C1503" s="17">
        <v>24</v>
      </c>
      <c r="D1503" s="17" t="str">
        <f t="shared" si="46"/>
        <v>Low Spender</v>
      </c>
    </row>
    <row r="1504" spans="1:4" x14ac:dyDescent="0.25">
      <c r="A1504" s="15">
        <v>81246</v>
      </c>
      <c r="B1504" s="15" t="str">
        <f t="shared" si="47"/>
        <v>High income</v>
      </c>
      <c r="C1504" s="17">
        <v>1342</v>
      </c>
      <c r="D1504" s="17" t="str">
        <f t="shared" si="46"/>
        <v>High spender</v>
      </c>
    </row>
    <row r="1505" spans="1:4" x14ac:dyDescent="0.25">
      <c r="A1505" s="15">
        <v>80695</v>
      </c>
      <c r="B1505" s="15" t="str">
        <f t="shared" si="47"/>
        <v>High income</v>
      </c>
      <c r="C1505" s="17">
        <v>1900</v>
      </c>
      <c r="D1505" s="17" t="str">
        <f t="shared" si="46"/>
        <v>High spender</v>
      </c>
    </row>
    <row r="1506" spans="1:4" x14ac:dyDescent="0.25">
      <c r="A1506" s="15">
        <v>36732</v>
      </c>
      <c r="B1506" s="15" t="str">
        <f t="shared" si="47"/>
        <v>Low income</v>
      </c>
      <c r="C1506" s="17">
        <v>40</v>
      </c>
      <c r="D1506" s="17" t="str">
        <f t="shared" si="46"/>
        <v>Low Spender</v>
      </c>
    </row>
    <row r="1507" spans="1:4" x14ac:dyDescent="0.25">
      <c r="A1507" s="15">
        <v>39858</v>
      </c>
      <c r="B1507" s="15" t="str">
        <f t="shared" si="47"/>
        <v>Low income</v>
      </c>
      <c r="C1507" s="17">
        <v>69</v>
      </c>
      <c r="D1507" s="17" t="str">
        <f t="shared" si="46"/>
        <v>Low Spender</v>
      </c>
    </row>
    <row r="1508" spans="1:4" x14ac:dyDescent="0.25">
      <c r="A1508" s="15">
        <v>38961</v>
      </c>
      <c r="B1508" s="15" t="str">
        <f t="shared" si="47"/>
        <v>Low income</v>
      </c>
      <c r="C1508" s="17">
        <v>46</v>
      </c>
      <c r="D1508" s="17" t="str">
        <f t="shared" si="46"/>
        <v>Low Spender</v>
      </c>
    </row>
    <row r="1509" spans="1:4" x14ac:dyDescent="0.25">
      <c r="A1509" s="15">
        <v>74116</v>
      </c>
      <c r="B1509" s="15" t="str">
        <f t="shared" si="47"/>
        <v>High income</v>
      </c>
      <c r="C1509" s="17">
        <v>1886</v>
      </c>
      <c r="D1509" s="17" t="str">
        <f t="shared" si="46"/>
        <v>High spender</v>
      </c>
    </row>
    <row r="1510" spans="1:4" x14ac:dyDescent="0.25">
      <c r="A1510" s="15">
        <v>56243</v>
      </c>
      <c r="B1510" s="15" t="str">
        <f t="shared" si="47"/>
        <v>High income</v>
      </c>
      <c r="C1510" s="17">
        <v>389</v>
      </c>
      <c r="D1510" s="17" t="str">
        <f t="shared" si="46"/>
        <v>Low Spender</v>
      </c>
    </row>
    <row r="1511" spans="1:4" x14ac:dyDescent="0.25">
      <c r="A1511" s="15">
        <v>67353</v>
      </c>
      <c r="B1511" s="15" t="str">
        <f t="shared" si="47"/>
        <v>High income</v>
      </c>
      <c r="C1511" s="17">
        <v>878</v>
      </c>
      <c r="D1511" s="17" t="str">
        <f t="shared" si="46"/>
        <v>High spender</v>
      </c>
    </row>
    <row r="1512" spans="1:4" x14ac:dyDescent="0.25">
      <c r="A1512" s="15">
        <v>83443</v>
      </c>
      <c r="B1512" s="15" t="str">
        <f t="shared" si="47"/>
        <v>High income</v>
      </c>
      <c r="C1512" s="17">
        <v>1413</v>
      </c>
      <c r="D1512" s="17" t="str">
        <f t="shared" si="46"/>
        <v>High spender</v>
      </c>
    </row>
    <row r="1513" spans="1:4" x14ac:dyDescent="0.25">
      <c r="A1513" s="15">
        <v>51412</v>
      </c>
      <c r="B1513" s="15" t="str">
        <f t="shared" si="47"/>
        <v>Low income</v>
      </c>
      <c r="C1513" s="17">
        <v>181</v>
      </c>
      <c r="D1513" s="17" t="str">
        <f t="shared" si="46"/>
        <v>Low Spender</v>
      </c>
    </row>
    <row r="1514" spans="1:4" x14ac:dyDescent="0.25">
      <c r="A1514" s="15">
        <v>48767</v>
      </c>
      <c r="B1514" s="15" t="str">
        <f t="shared" si="47"/>
        <v>Low income</v>
      </c>
      <c r="C1514" s="17">
        <v>53</v>
      </c>
      <c r="D1514" s="17" t="str">
        <f t="shared" si="46"/>
        <v>Low Spender</v>
      </c>
    </row>
    <row r="1515" spans="1:4" x14ac:dyDescent="0.25">
      <c r="A1515" s="15">
        <v>28647</v>
      </c>
      <c r="B1515" s="15" t="str">
        <f t="shared" si="47"/>
        <v>Low income</v>
      </c>
      <c r="C1515" s="17">
        <v>68</v>
      </c>
      <c r="D1515" s="17" t="str">
        <f t="shared" si="46"/>
        <v>Low Spender</v>
      </c>
    </row>
    <row r="1516" spans="1:4" x14ac:dyDescent="0.25">
      <c r="A1516" s="15">
        <v>70337</v>
      </c>
      <c r="B1516" s="15" t="str">
        <f t="shared" si="47"/>
        <v>High income</v>
      </c>
      <c r="C1516" s="17">
        <v>485</v>
      </c>
      <c r="D1516" s="17" t="str">
        <f t="shared" si="46"/>
        <v>Low Spender</v>
      </c>
    </row>
    <row r="1517" spans="1:4" x14ac:dyDescent="0.25">
      <c r="A1517" s="15">
        <v>64813</v>
      </c>
      <c r="B1517" s="15" t="str">
        <f t="shared" si="47"/>
        <v>High income</v>
      </c>
      <c r="C1517" s="17">
        <v>693</v>
      </c>
      <c r="D1517" s="17" t="str">
        <f t="shared" si="46"/>
        <v>High spender</v>
      </c>
    </row>
    <row r="1518" spans="1:4" x14ac:dyDescent="0.25">
      <c r="A1518" s="15">
        <v>67506</v>
      </c>
      <c r="B1518" s="15" t="str">
        <f t="shared" si="47"/>
        <v>High income</v>
      </c>
      <c r="C1518" s="17">
        <v>264</v>
      </c>
      <c r="D1518" s="17" t="str">
        <f t="shared" si="46"/>
        <v>Low Spender</v>
      </c>
    </row>
    <row r="1519" spans="1:4" x14ac:dyDescent="0.25">
      <c r="A1519" s="15">
        <v>33181</v>
      </c>
      <c r="B1519" s="15" t="str">
        <f t="shared" si="47"/>
        <v>Low income</v>
      </c>
      <c r="C1519" s="17">
        <v>12</v>
      </c>
      <c r="D1519" s="17" t="str">
        <f t="shared" si="46"/>
        <v>Low Spender</v>
      </c>
    </row>
    <row r="1520" spans="1:4" x14ac:dyDescent="0.25">
      <c r="A1520" s="15">
        <v>90300</v>
      </c>
      <c r="B1520" s="15" t="str">
        <f t="shared" si="47"/>
        <v>High income</v>
      </c>
      <c r="C1520" s="17">
        <v>1681</v>
      </c>
      <c r="D1520" s="17" t="str">
        <f t="shared" si="46"/>
        <v>High spender</v>
      </c>
    </row>
    <row r="1521" spans="1:4" x14ac:dyDescent="0.25">
      <c r="A1521" s="15">
        <v>35704</v>
      </c>
      <c r="B1521" s="15" t="str">
        <f t="shared" si="47"/>
        <v>Low income</v>
      </c>
      <c r="C1521" s="17">
        <v>64</v>
      </c>
      <c r="D1521" s="17" t="str">
        <f t="shared" si="46"/>
        <v>Low Spender</v>
      </c>
    </row>
    <row r="1522" spans="1:4" x14ac:dyDescent="0.25">
      <c r="A1522" s="15">
        <v>61278</v>
      </c>
      <c r="B1522" s="15" t="str">
        <f t="shared" si="47"/>
        <v>High income</v>
      </c>
      <c r="C1522" s="17">
        <v>150</v>
      </c>
      <c r="D1522" s="17" t="str">
        <f t="shared" si="46"/>
        <v>Low Spender</v>
      </c>
    </row>
    <row r="1523" spans="1:4" x14ac:dyDescent="0.25">
      <c r="A1523" s="15">
        <v>47889</v>
      </c>
      <c r="B1523" s="15" t="str">
        <f t="shared" si="47"/>
        <v>Low income</v>
      </c>
      <c r="C1523" s="17">
        <v>63</v>
      </c>
      <c r="D1523" s="17" t="str">
        <f t="shared" si="46"/>
        <v>Low Spender</v>
      </c>
    </row>
    <row r="1524" spans="1:4" x14ac:dyDescent="0.25">
      <c r="A1524" s="15">
        <v>23228</v>
      </c>
      <c r="B1524" s="15" t="str">
        <f t="shared" si="47"/>
        <v>Low income</v>
      </c>
      <c r="C1524" s="17">
        <v>116</v>
      </c>
      <c r="D1524" s="17" t="str">
        <f t="shared" si="46"/>
        <v>Low Spender</v>
      </c>
    </row>
    <row r="1525" spans="1:4" x14ac:dyDescent="0.25">
      <c r="A1525" s="15">
        <v>48877</v>
      </c>
      <c r="B1525" s="15" t="str">
        <f t="shared" si="47"/>
        <v>Low income</v>
      </c>
      <c r="C1525" s="17">
        <v>120</v>
      </c>
      <c r="D1525" s="17" t="str">
        <f t="shared" si="46"/>
        <v>Low Spender</v>
      </c>
    </row>
    <row r="1526" spans="1:4" x14ac:dyDescent="0.25">
      <c r="A1526" s="15">
        <v>62450</v>
      </c>
      <c r="B1526" s="15" t="str">
        <f t="shared" si="47"/>
        <v>High income</v>
      </c>
      <c r="C1526" s="17">
        <v>957</v>
      </c>
      <c r="D1526" s="17" t="str">
        <f t="shared" si="46"/>
        <v>High spender</v>
      </c>
    </row>
    <row r="1527" spans="1:4" x14ac:dyDescent="0.25">
      <c r="A1527" s="15">
        <v>27213</v>
      </c>
      <c r="B1527" s="15" t="str">
        <f t="shared" si="47"/>
        <v>Low income</v>
      </c>
      <c r="C1527" s="17">
        <v>67</v>
      </c>
      <c r="D1527" s="17" t="str">
        <f t="shared" si="46"/>
        <v>Low Spender</v>
      </c>
    </row>
    <row r="1528" spans="1:4" x14ac:dyDescent="0.25">
      <c r="A1528" s="15">
        <v>77382</v>
      </c>
      <c r="B1528" s="15" t="str">
        <f t="shared" si="47"/>
        <v>High income</v>
      </c>
      <c r="C1528" s="17">
        <v>987</v>
      </c>
      <c r="D1528" s="17" t="str">
        <f t="shared" si="46"/>
        <v>High spender</v>
      </c>
    </row>
    <row r="1529" spans="1:4" x14ac:dyDescent="0.25">
      <c r="A1529" s="15">
        <v>21059</v>
      </c>
      <c r="B1529" s="15" t="str">
        <f t="shared" si="47"/>
        <v>Low income</v>
      </c>
      <c r="C1529" s="17">
        <v>36</v>
      </c>
      <c r="D1529" s="17" t="str">
        <f t="shared" si="46"/>
        <v>Low Spender</v>
      </c>
    </row>
    <row r="1530" spans="1:4" x14ac:dyDescent="0.25">
      <c r="A1530" s="15">
        <v>57642</v>
      </c>
      <c r="B1530" s="15" t="str">
        <f t="shared" si="47"/>
        <v>High income</v>
      </c>
      <c r="C1530" s="17">
        <v>652</v>
      </c>
      <c r="D1530" s="17" t="str">
        <f t="shared" si="46"/>
        <v>High spender</v>
      </c>
    </row>
    <row r="1531" spans="1:4" x14ac:dyDescent="0.25">
      <c r="A1531" s="15">
        <v>43602</v>
      </c>
      <c r="B1531" s="15" t="str">
        <f t="shared" si="47"/>
        <v>Low income</v>
      </c>
      <c r="C1531" s="17">
        <v>49</v>
      </c>
      <c r="D1531" s="17" t="str">
        <f t="shared" si="46"/>
        <v>Low Spender</v>
      </c>
    </row>
    <row r="1532" spans="1:4" x14ac:dyDescent="0.25">
      <c r="A1532" s="15">
        <v>44689</v>
      </c>
      <c r="B1532" s="15" t="str">
        <f t="shared" si="47"/>
        <v>Low income</v>
      </c>
      <c r="C1532" s="17">
        <v>23</v>
      </c>
      <c r="D1532" s="17" t="str">
        <f t="shared" si="46"/>
        <v>Low Spender</v>
      </c>
    </row>
    <row r="1533" spans="1:4" x14ac:dyDescent="0.25">
      <c r="A1533" s="15">
        <v>65487</v>
      </c>
      <c r="B1533" s="15" t="str">
        <f t="shared" si="47"/>
        <v>High income</v>
      </c>
      <c r="C1533" s="17">
        <v>1006</v>
      </c>
      <c r="D1533" s="17" t="str">
        <f t="shared" si="46"/>
        <v>High spender</v>
      </c>
    </row>
    <row r="1534" spans="1:4" x14ac:dyDescent="0.25">
      <c r="A1534" s="15">
        <v>65487</v>
      </c>
      <c r="B1534" s="15" t="str">
        <f t="shared" si="47"/>
        <v>High income</v>
      </c>
      <c r="C1534" s="17">
        <v>1006</v>
      </c>
      <c r="D1534" s="17" t="str">
        <f t="shared" si="46"/>
        <v>High spender</v>
      </c>
    </row>
    <row r="1535" spans="1:4" x14ac:dyDescent="0.25">
      <c r="A1535" s="15">
        <v>65324</v>
      </c>
      <c r="B1535" s="15" t="str">
        <f t="shared" si="47"/>
        <v>High income</v>
      </c>
      <c r="C1535" s="17">
        <v>539</v>
      </c>
      <c r="D1535" s="17" t="str">
        <f t="shared" si="46"/>
        <v>Low Spender</v>
      </c>
    </row>
    <row r="1536" spans="1:4" x14ac:dyDescent="0.25">
      <c r="A1536" s="15">
        <v>49187</v>
      </c>
      <c r="B1536" s="15" t="str">
        <f t="shared" si="47"/>
        <v>Low income</v>
      </c>
      <c r="C1536" s="17">
        <v>116</v>
      </c>
      <c r="D1536" s="17" t="str">
        <f t="shared" si="46"/>
        <v>Low Spender</v>
      </c>
    </row>
    <row r="1537" spans="1:4" x14ac:dyDescent="0.25">
      <c r="A1537" s="15">
        <v>59060</v>
      </c>
      <c r="B1537" s="15" t="str">
        <f t="shared" si="47"/>
        <v>High income</v>
      </c>
      <c r="C1537" s="17">
        <v>262</v>
      </c>
      <c r="D1537" s="17" t="str">
        <f t="shared" si="46"/>
        <v>Low Spender</v>
      </c>
    </row>
    <row r="1538" spans="1:4" x14ac:dyDescent="0.25">
      <c r="A1538" s="15">
        <v>57705</v>
      </c>
      <c r="B1538" s="15" t="str">
        <f t="shared" si="47"/>
        <v>High income</v>
      </c>
      <c r="C1538" s="17">
        <v>446</v>
      </c>
      <c r="D1538" s="17" t="str">
        <f t="shared" si="46"/>
        <v>Low Spender</v>
      </c>
    </row>
    <row r="1539" spans="1:4" x14ac:dyDescent="0.25">
      <c r="A1539" s="15">
        <v>66726</v>
      </c>
      <c r="B1539" s="15" t="str">
        <f t="shared" si="47"/>
        <v>High income</v>
      </c>
      <c r="C1539" s="17">
        <v>391</v>
      </c>
      <c r="D1539" s="17" t="str">
        <f t="shared" ref="D1539:D1602" si="48">IF(C1539&lt;=AVERAGE(C:C),"Low Spender","High spender")</f>
        <v>Low Spender</v>
      </c>
    </row>
    <row r="1540" spans="1:4" x14ac:dyDescent="0.25">
      <c r="A1540" s="15">
        <v>27242</v>
      </c>
      <c r="B1540" s="15" t="str">
        <f t="shared" ref="B1540:B1603" si="49">IF(A1540&lt;=AVERAGE(A:A),"Low income", "High income")</f>
        <v>Low income</v>
      </c>
      <c r="C1540" s="17">
        <v>67</v>
      </c>
      <c r="D1540" s="17" t="str">
        <f t="shared" si="48"/>
        <v>Low Spender</v>
      </c>
    </row>
    <row r="1541" spans="1:4" x14ac:dyDescent="0.25">
      <c r="A1541" s="15">
        <v>76630</v>
      </c>
      <c r="B1541" s="15" t="str">
        <f t="shared" si="49"/>
        <v>High income</v>
      </c>
      <c r="C1541" s="17">
        <v>828</v>
      </c>
      <c r="D1541" s="17" t="str">
        <f t="shared" si="48"/>
        <v>High spender</v>
      </c>
    </row>
    <row r="1542" spans="1:4" x14ac:dyDescent="0.25">
      <c r="A1542" s="15">
        <v>37126</v>
      </c>
      <c r="B1542" s="15" t="str">
        <f t="shared" si="49"/>
        <v>Low income</v>
      </c>
      <c r="C1542" s="17">
        <v>65</v>
      </c>
      <c r="D1542" s="17" t="str">
        <f t="shared" si="48"/>
        <v>Low Spender</v>
      </c>
    </row>
    <row r="1543" spans="1:4" x14ac:dyDescent="0.25">
      <c r="A1543" s="15">
        <v>16626</v>
      </c>
      <c r="B1543" s="15" t="str">
        <f t="shared" si="49"/>
        <v>Low income</v>
      </c>
      <c r="C1543" s="17">
        <v>55</v>
      </c>
      <c r="D1543" s="17" t="str">
        <f t="shared" si="48"/>
        <v>Low Spender</v>
      </c>
    </row>
    <row r="1544" spans="1:4" x14ac:dyDescent="0.25">
      <c r="A1544" s="15">
        <v>62466</v>
      </c>
      <c r="B1544" s="15" t="str">
        <f t="shared" si="49"/>
        <v>High income</v>
      </c>
      <c r="C1544" s="17">
        <v>806</v>
      </c>
      <c r="D1544" s="17" t="str">
        <f t="shared" si="48"/>
        <v>High spender</v>
      </c>
    </row>
    <row r="1545" spans="1:4" x14ac:dyDescent="0.25">
      <c r="A1545" s="15">
        <v>92344</v>
      </c>
      <c r="B1545" s="15" t="str">
        <f t="shared" si="49"/>
        <v>High income</v>
      </c>
      <c r="C1545" s="17">
        <v>1780</v>
      </c>
      <c r="D1545" s="17" t="str">
        <f t="shared" si="48"/>
        <v>High spender</v>
      </c>
    </row>
    <row r="1546" spans="1:4" x14ac:dyDescent="0.25">
      <c r="A1546" s="15">
        <v>38232</v>
      </c>
      <c r="B1546" s="15" t="str">
        <f t="shared" si="49"/>
        <v>Low income</v>
      </c>
      <c r="C1546" s="17">
        <v>89</v>
      </c>
      <c r="D1546" s="17" t="str">
        <f t="shared" si="48"/>
        <v>Low Spender</v>
      </c>
    </row>
    <row r="1547" spans="1:4" x14ac:dyDescent="0.25">
      <c r="A1547" s="15">
        <v>29478</v>
      </c>
      <c r="B1547" s="15" t="str">
        <f t="shared" si="49"/>
        <v>Low income</v>
      </c>
      <c r="C1547" s="17">
        <v>19</v>
      </c>
      <c r="D1547" s="17" t="str">
        <f t="shared" si="48"/>
        <v>Low Spender</v>
      </c>
    </row>
    <row r="1548" spans="1:4" x14ac:dyDescent="0.25">
      <c r="A1548" s="15">
        <v>65333</v>
      </c>
      <c r="B1548" s="15" t="str">
        <f t="shared" si="49"/>
        <v>High income</v>
      </c>
      <c r="C1548" s="17">
        <v>768</v>
      </c>
      <c r="D1548" s="17" t="str">
        <f t="shared" si="48"/>
        <v>High spender</v>
      </c>
    </row>
    <row r="1549" spans="1:4" x14ac:dyDescent="0.25">
      <c r="A1549" s="15">
        <v>60934</v>
      </c>
      <c r="B1549" s="15" t="str">
        <f t="shared" si="49"/>
        <v>High income</v>
      </c>
      <c r="C1549" s="17">
        <v>819</v>
      </c>
      <c r="D1549" s="17" t="str">
        <f t="shared" si="48"/>
        <v>High spender</v>
      </c>
    </row>
    <row r="1550" spans="1:4" x14ac:dyDescent="0.25">
      <c r="A1550" s="15">
        <v>12571</v>
      </c>
      <c r="B1550" s="15" t="str">
        <f t="shared" si="49"/>
        <v>Low income</v>
      </c>
      <c r="C1550" s="17">
        <v>36</v>
      </c>
      <c r="D1550" s="17" t="str">
        <f t="shared" si="48"/>
        <v>Low Spender</v>
      </c>
    </row>
    <row r="1551" spans="1:4" x14ac:dyDescent="0.25">
      <c r="A1551" s="15">
        <v>44931</v>
      </c>
      <c r="B1551" s="15" t="str">
        <f t="shared" si="49"/>
        <v>Low income</v>
      </c>
      <c r="C1551" s="17">
        <v>89</v>
      </c>
      <c r="D1551" s="17" t="str">
        <f t="shared" si="48"/>
        <v>Low Spender</v>
      </c>
    </row>
    <row r="1552" spans="1:4" x14ac:dyDescent="0.25">
      <c r="A1552" s="15">
        <v>25707</v>
      </c>
      <c r="B1552" s="15" t="str">
        <f t="shared" si="49"/>
        <v>Low income</v>
      </c>
      <c r="C1552" s="17">
        <v>18</v>
      </c>
      <c r="D1552" s="17" t="str">
        <f t="shared" si="48"/>
        <v>Low Spender</v>
      </c>
    </row>
    <row r="1553" spans="1:4" x14ac:dyDescent="0.25">
      <c r="A1553" s="15">
        <v>58293</v>
      </c>
      <c r="B1553" s="15" t="str">
        <f t="shared" si="49"/>
        <v>High income</v>
      </c>
      <c r="C1553" s="17">
        <v>407</v>
      </c>
      <c r="D1553" s="17" t="str">
        <f t="shared" si="48"/>
        <v>Low Spender</v>
      </c>
    </row>
    <row r="1554" spans="1:4" x14ac:dyDescent="0.25">
      <c r="A1554" s="15">
        <v>44155</v>
      </c>
      <c r="B1554" s="15" t="str">
        <f t="shared" si="49"/>
        <v>Low income</v>
      </c>
      <c r="C1554" s="17">
        <v>32</v>
      </c>
      <c r="D1554" s="17" t="str">
        <f t="shared" si="48"/>
        <v>Low Spender</v>
      </c>
    </row>
    <row r="1555" spans="1:4" x14ac:dyDescent="0.25">
      <c r="A1555" s="15">
        <v>70932</v>
      </c>
      <c r="B1555" s="15" t="str">
        <f t="shared" si="49"/>
        <v>High income</v>
      </c>
      <c r="C1555" s="17">
        <v>724</v>
      </c>
      <c r="D1555" s="17" t="str">
        <f t="shared" si="48"/>
        <v>High spender</v>
      </c>
    </row>
    <row r="1556" spans="1:4" x14ac:dyDescent="0.25">
      <c r="A1556" s="15">
        <v>54178</v>
      </c>
      <c r="B1556" s="15" t="str">
        <f t="shared" si="49"/>
        <v>High income</v>
      </c>
      <c r="C1556" s="17">
        <v>187</v>
      </c>
      <c r="D1556" s="17" t="str">
        <f t="shared" si="48"/>
        <v>Low Spender</v>
      </c>
    </row>
    <row r="1557" spans="1:4" x14ac:dyDescent="0.25">
      <c r="A1557" s="15">
        <v>21255</v>
      </c>
      <c r="B1557" s="15" t="str">
        <f t="shared" si="49"/>
        <v>Low income</v>
      </c>
      <c r="C1557" s="17">
        <v>58</v>
      </c>
      <c r="D1557" s="17" t="str">
        <f t="shared" si="48"/>
        <v>Low Spender</v>
      </c>
    </row>
    <row r="1558" spans="1:4" x14ac:dyDescent="0.25">
      <c r="A1558" s="15">
        <v>72905</v>
      </c>
      <c r="B1558" s="15" t="str">
        <f t="shared" si="49"/>
        <v>High income</v>
      </c>
      <c r="C1558" s="17">
        <v>1312</v>
      </c>
      <c r="D1558" s="17" t="str">
        <f t="shared" si="48"/>
        <v>High spender</v>
      </c>
    </row>
    <row r="1559" spans="1:4" x14ac:dyDescent="0.25">
      <c r="A1559" s="15">
        <v>48195</v>
      </c>
      <c r="B1559" s="15" t="str">
        <f t="shared" si="49"/>
        <v>Low income</v>
      </c>
      <c r="C1559" s="17">
        <v>260</v>
      </c>
      <c r="D1559" s="17" t="str">
        <f t="shared" si="48"/>
        <v>Low Spender</v>
      </c>
    </row>
    <row r="1560" spans="1:4" x14ac:dyDescent="0.25">
      <c r="A1560" s="15">
        <v>69805</v>
      </c>
      <c r="B1560" s="15" t="str">
        <f t="shared" si="49"/>
        <v>High income</v>
      </c>
      <c r="C1560" s="17">
        <v>1018</v>
      </c>
      <c r="D1560" s="17" t="str">
        <f t="shared" si="48"/>
        <v>High spender</v>
      </c>
    </row>
    <row r="1561" spans="1:4" x14ac:dyDescent="0.25">
      <c r="A1561" s="15">
        <v>30477</v>
      </c>
      <c r="B1561" s="15" t="str">
        <f t="shared" si="49"/>
        <v>Low income</v>
      </c>
      <c r="C1561" s="17">
        <v>54</v>
      </c>
      <c r="D1561" s="17" t="str">
        <f t="shared" si="48"/>
        <v>Low Spender</v>
      </c>
    </row>
    <row r="1562" spans="1:4" x14ac:dyDescent="0.25">
      <c r="A1562" s="15">
        <v>39684</v>
      </c>
      <c r="B1562" s="15" t="str">
        <f t="shared" si="49"/>
        <v>Low income</v>
      </c>
      <c r="C1562" s="17">
        <v>64</v>
      </c>
      <c r="D1562" s="17" t="str">
        <f t="shared" si="48"/>
        <v>Low Spender</v>
      </c>
    </row>
    <row r="1563" spans="1:4" x14ac:dyDescent="0.25">
      <c r="A1563" s="15">
        <v>50014</v>
      </c>
      <c r="B1563" s="15" t="str">
        <f t="shared" si="49"/>
        <v>Low income</v>
      </c>
      <c r="C1563" s="17">
        <v>354</v>
      </c>
      <c r="D1563" s="17" t="str">
        <f t="shared" si="48"/>
        <v>Low Spender</v>
      </c>
    </row>
    <row r="1564" spans="1:4" x14ac:dyDescent="0.25">
      <c r="A1564" s="15">
        <v>81657</v>
      </c>
      <c r="B1564" s="15" t="str">
        <f t="shared" si="49"/>
        <v>High income</v>
      </c>
      <c r="C1564" s="17">
        <v>1047</v>
      </c>
      <c r="D1564" s="17" t="str">
        <f t="shared" si="48"/>
        <v>High spender</v>
      </c>
    </row>
    <row r="1565" spans="1:4" x14ac:dyDescent="0.25">
      <c r="A1565" s="15">
        <v>34176</v>
      </c>
      <c r="B1565" s="15" t="str">
        <f t="shared" si="49"/>
        <v>Low income</v>
      </c>
      <c r="C1565" s="17">
        <v>26</v>
      </c>
      <c r="D1565" s="17" t="str">
        <f t="shared" si="48"/>
        <v>Low Spender</v>
      </c>
    </row>
    <row r="1566" spans="1:4" x14ac:dyDescent="0.25">
      <c r="A1566" s="15">
        <v>78331</v>
      </c>
      <c r="B1566" s="15" t="str">
        <f t="shared" si="49"/>
        <v>High income</v>
      </c>
      <c r="C1566" s="17">
        <v>1577</v>
      </c>
      <c r="D1566" s="17" t="str">
        <f t="shared" si="48"/>
        <v>High spender</v>
      </c>
    </row>
    <row r="1567" spans="1:4" x14ac:dyDescent="0.25">
      <c r="A1567" s="15">
        <v>34633</v>
      </c>
      <c r="B1567" s="15" t="str">
        <f t="shared" si="49"/>
        <v>Low income</v>
      </c>
      <c r="C1567" s="17">
        <v>14</v>
      </c>
      <c r="D1567" s="17" t="str">
        <f t="shared" si="48"/>
        <v>Low Spender</v>
      </c>
    </row>
    <row r="1568" spans="1:4" x14ac:dyDescent="0.25">
      <c r="A1568" s="15">
        <v>33228</v>
      </c>
      <c r="B1568" s="15" t="str">
        <f t="shared" si="49"/>
        <v>Low income</v>
      </c>
      <c r="C1568" s="17">
        <v>66</v>
      </c>
      <c r="D1568" s="17" t="str">
        <f t="shared" si="48"/>
        <v>Low Spender</v>
      </c>
    </row>
    <row r="1569" spans="1:4" x14ac:dyDescent="0.25">
      <c r="A1569" s="15">
        <v>85738</v>
      </c>
      <c r="B1569" s="15" t="str">
        <f t="shared" si="49"/>
        <v>High income</v>
      </c>
      <c r="C1569" s="17">
        <v>1358</v>
      </c>
      <c r="D1569" s="17" t="str">
        <f t="shared" si="48"/>
        <v>High spender</v>
      </c>
    </row>
    <row r="1570" spans="1:4" x14ac:dyDescent="0.25">
      <c r="A1570" s="15">
        <v>35788</v>
      </c>
      <c r="B1570" s="15" t="str">
        <f t="shared" si="49"/>
        <v>Low income</v>
      </c>
      <c r="C1570" s="17">
        <v>40</v>
      </c>
      <c r="D1570" s="17" t="str">
        <f t="shared" si="48"/>
        <v>Low Spender</v>
      </c>
    </row>
    <row r="1571" spans="1:4" x14ac:dyDescent="0.25">
      <c r="A1571" s="15">
        <v>90765</v>
      </c>
      <c r="B1571" s="15" t="str">
        <f t="shared" si="49"/>
        <v>High income</v>
      </c>
      <c r="C1571" s="17">
        <v>1691</v>
      </c>
      <c r="D1571" s="17" t="str">
        <f t="shared" si="48"/>
        <v>High spender</v>
      </c>
    </row>
    <row r="1572" spans="1:4" x14ac:dyDescent="0.25">
      <c r="A1572" s="15">
        <v>57072</v>
      </c>
      <c r="B1572" s="15" t="str">
        <f t="shared" si="49"/>
        <v>High income</v>
      </c>
      <c r="C1572" s="17">
        <v>1004</v>
      </c>
      <c r="D1572" s="17" t="str">
        <f t="shared" si="48"/>
        <v>High spender</v>
      </c>
    </row>
    <row r="1573" spans="1:4" x14ac:dyDescent="0.25">
      <c r="A1573" s="15">
        <v>69245</v>
      </c>
      <c r="B1573" s="15" t="str">
        <f t="shared" si="49"/>
        <v>High income</v>
      </c>
      <c r="C1573" s="17">
        <v>782</v>
      </c>
      <c r="D1573" s="17" t="str">
        <f t="shared" si="48"/>
        <v>High spender</v>
      </c>
    </row>
    <row r="1574" spans="1:4" x14ac:dyDescent="0.25">
      <c r="A1574" s="15">
        <v>75012</v>
      </c>
      <c r="B1574" s="15" t="str">
        <f t="shared" si="49"/>
        <v>High income</v>
      </c>
      <c r="C1574" s="17">
        <v>876</v>
      </c>
      <c r="D1574" s="17" t="str">
        <f t="shared" si="48"/>
        <v>High spender</v>
      </c>
    </row>
    <row r="1575" spans="1:4" x14ac:dyDescent="0.25">
      <c r="A1575" s="15">
        <v>82224</v>
      </c>
      <c r="B1575" s="15" t="str">
        <f t="shared" si="49"/>
        <v>High income</v>
      </c>
      <c r="C1575" s="17">
        <v>862</v>
      </c>
      <c r="D1575" s="17" t="str">
        <f t="shared" si="48"/>
        <v>High spender</v>
      </c>
    </row>
    <row r="1576" spans="1:4" x14ac:dyDescent="0.25">
      <c r="A1576" s="15">
        <v>45688</v>
      </c>
      <c r="B1576" s="15" t="str">
        <f t="shared" si="49"/>
        <v>Low income</v>
      </c>
      <c r="C1576" s="17">
        <v>297</v>
      </c>
      <c r="D1576" s="17" t="str">
        <f t="shared" si="48"/>
        <v>Low Spender</v>
      </c>
    </row>
    <row r="1577" spans="1:4" x14ac:dyDescent="0.25">
      <c r="A1577" s="15">
        <v>59686</v>
      </c>
      <c r="B1577" s="15" t="str">
        <f t="shared" si="49"/>
        <v>High income</v>
      </c>
      <c r="C1577" s="17">
        <v>269</v>
      </c>
      <c r="D1577" s="17" t="str">
        <f t="shared" si="48"/>
        <v>Low Spender</v>
      </c>
    </row>
    <row r="1578" spans="1:4" x14ac:dyDescent="0.25">
      <c r="A1578" s="15">
        <v>56981</v>
      </c>
      <c r="B1578" s="15" t="str">
        <f t="shared" si="49"/>
        <v>High income</v>
      </c>
      <c r="C1578" s="17">
        <v>1217</v>
      </c>
      <c r="D1578" s="17" t="str">
        <f t="shared" si="48"/>
        <v>High spender</v>
      </c>
    </row>
    <row r="1579" spans="1:4" x14ac:dyDescent="0.25">
      <c r="A1579" s="15">
        <v>14045</v>
      </c>
      <c r="B1579" s="15" t="str">
        <f t="shared" si="49"/>
        <v>Low income</v>
      </c>
      <c r="C1579" s="17">
        <v>19</v>
      </c>
      <c r="D1579" s="17" t="str">
        <f t="shared" si="48"/>
        <v>Low Spender</v>
      </c>
    </row>
    <row r="1580" spans="1:4" x14ac:dyDescent="0.25">
      <c r="A1580" s="15">
        <v>74250</v>
      </c>
      <c r="B1580" s="15" t="str">
        <f t="shared" si="49"/>
        <v>High income</v>
      </c>
      <c r="C1580" s="17">
        <v>1158</v>
      </c>
      <c r="D1580" s="17" t="str">
        <f t="shared" si="48"/>
        <v>High spender</v>
      </c>
    </row>
    <row r="1581" spans="1:4" x14ac:dyDescent="0.25">
      <c r="A1581" s="15">
        <v>23228</v>
      </c>
      <c r="B1581" s="15" t="str">
        <f t="shared" si="49"/>
        <v>Low income</v>
      </c>
      <c r="C1581" s="17">
        <v>40</v>
      </c>
      <c r="D1581" s="17" t="str">
        <f t="shared" si="48"/>
        <v>Low Spender</v>
      </c>
    </row>
    <row r="1582" spans="1:4" x14ac:dyDescent="0.25">
      <c r="A1582" s="15">
        <v>19514</v>
      </c>
      <c r="B1582" s="15" t="str">
        <f t="shared" si="49"/>
        <v>Low income</v>
      </c>
      <c r="C1582" s="17">
        <v>41</v>
      </c>
      <c r="D1582" s="17" t="str">
        <f t="shared" si="48"/>
        <v>Low Spender</v>
      </c>
    </row>
    <row r="1583" spans="1:4" x14ac:dyDescent="0.25">
      <c r="A1583" s="15">
        <v>64866</v>
      </c>
      <c r="B1583" s="15" t="str">
        <f t="shared" si="49"/>
        <v>High income</v>
      </c>
      <c r="C1583" s="17">
        <v>546</v>
      </c>
      <c r="D1583" s="17" t="str">
        <f t="shared" si="48"/>
        <v>Low Spender</v>
      </c>
    </row>
    <row r="1584" spans="1:4" x14ac:dyDescent="0.25">
      <c r="A1584" s="15">
        <v>65492</v>
      </c>
      <c r="B1584" s="15" t="str">
        <f t="shared" si="49"/>
        <v>High income</v>
      </c>
      <c r="C1584" s="17">
        <v>998</v>
      </c>
      <c r="D1584" s="17" t="str">
        <f t="shared" si="48"/>
        <v>High spender</v>
      </c>
    </row>
    <row r="1585" spans="1:4" x14ac:dyDescent="0.25">
      <c r="A1585" s="15">
        <v>32218</v>
      </c>
      <c r="B1585" s="15" t="str">
        <f t="shared" si="49"/>
        <v>Low income</v>
      </c>
      <c r="C1585" s="17">
        <v>63</v>
      </c>
      <c r="D1585" s="17" t="str">
        <f t="shared" si="48"/>
        <v>Low Spender</v>
      </c>
    </row>
    <row r="1586" spans="1:4" x14ac:dyDescent="0.25">
      <c r="A1586" s="15">
        <v>30630</v>
      </c>
      <c r="B1586" s="15" t="str">
        <f t="shared" si="49"/>
        <v>Low income</v>
      </c>
      <c r="C1586" s="17">
        <v>42</v>
      </c>
      <c r="D1586" s="17" t="str">
        <f t="shared" si="48"/>
        <v>Low Spender</v>
      </c>
    </row>
    <row r="1587" spans="1:4" x14ac:dyDescent="0.25">
      <c r="A1587" s="15">
        <v>38443</v>
      </c>
      <c r="B1587" s="15" t="str">
        <f t="shared" si="49"/>
        <v>Low income</v>
      </c>
      <c r="C1587" s="17">
        <v>37</v>
      </c>
      <c r="D1587" s="17" t="str">
        <f t="shared" si="48"/>
        <v>Low Spender</v>
      </c>
    </row>
    <row r="1588" spans="1:4" x14ac:dyDescent="0.25">
      <c r="A1588" s="15">
        <v>69139</v>
      </c>
      <c r="B1588" s="15" t="str">
        <f t="shared" si="49"/>
        <v>High income</v>
      </c>
      <c r="C1588" s="17">
        <v>221</v>
      </c>
      <c r="D1588" s="17" t="str">
        <f t="shared" si="48"/>
        <v>Low Spender</v>
      </c>
    </row>
    <row r="1589" spans="1:4" x14ac:dyDescent="0.25">
      <c r="A1589" s="15">
        <v>50520</v>
      </c>
      <c r="B1589" s="15" t="str">
        <f t="shared" si="49"/>
        <v>Low income</v>
      </c>
      <c r="C1589" s="17">
        <v>121</v>
      </c>
      <c r="D1589" s="17" t="str">
        <f t="shared" si="48"/>
        <v>Low Spender</v>
      </c>
    </row>
    <row r="1590" spans="1:4" x14ac:dyDescent="0.25">
      <c r="A1590" s="15">
        <v>24639</v>
      </c>
      <c r="B1590" s="15" t="str">
        <f t="shared" si="49"/>
        <v>Low income</v>
      </c>
      <c r="C1590" s="17">
        <v>43</v>
      </c>
      <c r="D1590" s="17" t="str">
        <f t="shared" si="48"/>
        <v>Low Spender</v>
      </c>
    </row>
    <row r="1591" spans="1:4" x14ac:dyDescent="0.25">
      <c r="A1591" s="15">
        <v>16653</v>
      </c>
      <c r="B1591" s="15" t="str">
        <f t="shared" si="49"/>
        <v>Low income</v>
      </c>
      <c r="C1591" s="17">
        <v>62</v>
      </c>
      <c r="D1591" s="17" t="str">
        <f t="shared" si="48"/>
        <v>Low Spender</v>
      </c>
    </row>
    <row r="1592" spans="1:4" x14ac:dyDescent="0.25">
      <c r="A1592" s="15">
        <v>17148</v>
      </c>
      <c r="B1592" s="15" t="str">
        <f t="shared" si="49"/>
        <v>Low income</v>
      </c>
      <c r="C1592" s="17">
        <v>52</v>
      </c>
      <c r="D1592" s="17" t="str">
        <f t="shared" si="48"/>
        <v>Low Spender</v>
      </c>
    </row>
    <row r="1593" spans="1:4" x14ac:dyDescent="0.25">
      <c r="A1593" s="15">
        <v>9722</v>
      </c>
      <c r="B1593" s="15" t="str">
        <f t="shared" si="49"/>
        <v>Low income</v>
      </c>
      <c r="C1593" s="17">
        <v>61</v>
      </c>
      <c r="D1593" s="17" t="str">
        <f t="shared" si="48"/>
        <v>Low Spender</v>
      </c>
    </row>
    <row r="1594" spans="1:4" x14ac:dyDescent="0.25">
      <c r="A1594" s="15">
        <v>53537</v>
      </c>
      <c r="B1594" s="15" t="str">
        <f t="shared" si="49"/>
        <v>High income</v>
      </c>
      <c r="C1594" s="17">
        <v>87</v>
      </c>
      <c r="D1594" s="17" t="str">
        <f t="shared" si="48"/>
        <v>Low Spender</v>
      </c>
    </row>
    <row r="1595" spans="1:4" x14ac:dyDescent="0.25">
      <c r="A1595" s="15">
        <v>33178</v>
      </c>
      <c r="B1595" s="15" t="str">
        <f t="shared" si="49"/>
        <v>Low income</v>
      </c>
      <c r="C1595" s="17">
        <v>33</v>
      </c>
      <c r="D1595" s="17" t="str">
        <f t="shared" si="48"/>
        <v>Low Spender</v>
      </c>
    </row>
    <row r="1596" spans="1:4" x14ac:dyDescent="0.25">
      <c r="A1596" s="15">
        <v>65463</v>
      </c>
      <c r="B1596" s="15" t="str">
        <f t="shared" si="49"/>
        <v>High income</v>
      </c>
      <c r="C1596" s="17">
        <v>546</v>
      </c>
      <c r="D1596" s="17" t="str">
        <f t="shared" si="48"/>
        <v>Low Spender</v>
      </c>
    </row>
    <row r="1597" spans="1:4" x14ac:dyDescent="0.25">
      <c r="A1597" s="15">
        <v>19346</v>
      </c>
      <c r="B1597" s="15" t="str">
        <f t="shared" si="49"/>
        <v>Low income</v>
      </c>
      <c r="C1597" s="17">
        <v>20</v>
      </c>
      <c r="D1597" s="17" t="str">
        <f t="shared" si="48"/>
        <v>Low Spender</v>
      </c>
    </row>
    <row r="1598" spans="1:4" x14ac:dyDescent="0.25">
      <c r="A1598" s="15">
        <v>65695</v>
      </c>
      <c r="B1598" s="15" t="str">
        <f t="shared" si="49"/>
        <v>High income</v>
      </c>
      <c r="C1598" s="17">
        <v>650</v>
      </c>
      <c r="D1598" s="17" t="str">
        <f t="shared" si="48"/>
        <v>High spender</v>
      </c>
    </row>
    <row r="1599" spans="1:4" x14ac:dyDescent="0.25">
      <c r="A1599" s="15">
        <v>37235</v>
      </c>
      <c r="B1599" s="15" t="str">
        <f t="shared" si="49"/>
        <v>Low income</v>
      </c>
      <c r="C1599" s="17">
        <v>41</v>
      </c>
      <c r="D1599" s="17" t="str">
        <f t="shared" si="48"/>
        <v>Low Spender</v>
      </c>
    </row>
    <row r="1600" spans="1:4" x14ac:dyDescent="0.25">
      <c r="A1600" s="15">
        <v>30015</v>
      </c>
      <c r="B1600" s="15" t="str">
        <f t="shared" si="49"/>
        <v>Low income</v>
      </c>
      <c r="C1600" s="17">
        <v>52</v>
      </c>
      <c r="D1600" s="17" t="str">
        <f t="shared" si="48"/>
        <v>Low Spender</v>
      </c>
    </row>
    <row r="1601" spans="1:4" x14ac:dyDescent="0.25">
      <c r="A1601" s="15">
        <v>84219</v>
      </c>
      <c r="B1601" s="15" t="str">
        <f t="shared" si="49"/>
        <v>High income</v>
      </c>
      <c r="C1601" s="17">
        <v>1153</v>
      </c>
      <c r="D1601" s="17" t="str">
        <f t="shared" si="48"/>
        <v>High spender</v>
      </c>
    </row>
    <row r="1602" spans="1:4" x14ac:dyDescent="0.25">
      <c r="A1602" s="15">
        <v>62670</v>
      </c>
      <c r="B1602" s="15" t="str">
        <f t="shared" si="49"/>
        <v>High income</v>
      </c>
      <c r="C1602" s="17">
        <v>787</v>
      </c>
      <c r="D1602" s="17" t="str">
        <f t="shared" si="48"/>
        <v>High spender</v>
      </c>
    </row>
    <row r="1603" spans="1:4" x14ac:dyDescent="0.25">
      <c r="A1603" s="15">
        <v>25008</v>
      </c>
      <c r="B1603" s="15" t="str">
        <f t="shared" si="49"/>
        <v>Low income</v>
      </c>
      <c r="C1603" s="17">
        <v>25</v>
      </c>
      <c r="D1603" s="17" t="str">
        <f t="shared" ref="D1603:D1666" si="50">IF(C1603&lt;=AVERAGE(C:C),"Low Spender","High spender")</f>
        <v>Low Spender</v>
      </c>
    </row>
    <row r="1604" spans="1:4" x14ac:dyDescent="0.25">
      <c r="A1604" s="15">
        <v>83715</v>
      </c>
      <c r="B1604" s="15" t="str">
        <f t="shared" ref="B1604:B1667" si="51">IF(A1604&lt;=AVERAGE(A:A),"Low income", "High income")</f>
        <v>High income</v>
      </c>
      <c r="C1604" s="17">
        <v>918</v>
      </c>
      <c r="D1604" s="17" t="str">
        <f t="shared" si="50"/>
        <v>High spender</v>
      </c>
    </row>
    <row r="1605" spans="1:4" x14ac:dyDescent="0.25">
      <c r="A1605" s="15">
        <v>61905</v>
      </c>
      <c r="B1605" s="15" t="str">
        <f t="shared" si="51"/>
        <v>High income</v>
      </c>
      <c r="C1605" s="17">
        <v>218</v>
      </c>
      <c r="D1605" s="17" t="str">
        <f t="shared" si="50"/>
        <v>Low Spender</v>
      </c>
    </row>
    <row r="1606" spans="1:4" x14ac:dyDescent="0.25">
      <c r="A1606" s="15">
        <v>33235</v>
      </c>
      <c r="B1606" s="15" t="str">
        <f t="shared" si="51"/>
        <v>Low income</v>
      </c>
      <c r="C1606" s="17">
        <v>64</v>
      </c>
      <c r="D1606" s="17" t="str">
        <f t="shared" si="50"/>
        <v>Low Spender</v>
      </c>
    </row>
    <row r="1607" spans="1:4" x14ac:dyDescent="0.25">
      <c r="A1607" s="15">
        <v>77027</v>
      </c>
      <c r="B1607" s="15" t="str">
        <f t="shared" si="51"/>
        <v>High income</v>
      </c>
      <c r="C1607" s="17">
        <v>1164</v>
      </c>
      <c r="D1607" s="17" t="str">
        <f t="shared" si="50"/>
        <v>High spender</v>
      </c>
    </row>
    <row r="1608" spans="1:4" x14ac:dyDescent="0.25">
      <c r="A1608" s="15">
        <v>88325</v>
      </c>
      <c r="B1608" s="15" t="str">
        <f t="shared" si="51"/>
        <v>High income</v>
      </c>
      <c r="C1608" s="17">
        <v>1570</v>
      </c>
      <c r="D1608" s="17" t="str">
        <f t="shared" si="50"/>
        <v>High spender</v>
      </c>
    </row>
    <row r="1609" spans="1:4" x14ac:dyDescent="0.25">
      <c r="A1609" s="15">
        <v>14515</v>
      </c>
      <c r="B1609" s="15" t="str">
        <f t="shared" si="51"/>
        <v>Low income</v>
      </c>
      <c r="C1609" s="17">
        <v>61</v>
      </c>
      <c r="D1609" s="17" t="str">
        <f t="shared" si="50"/>
        <v>Low Spender</v>
      </c>
    </row>
    <row r="1610" spans="1:4" x14ac:dyDescent="0.25">
      <c r="A1610" s="15">
        <v>76234</v>
      </c>
      <c r="B1610" s="15" t="str">
        <f t="shared" si="51"/>
        <v>High income</v>
      </c>
      <c r="C1610" s="17">
        <v>866</v>
      </c>
      <c r="D1610" s="17" t="str">
        <f t="shared" si="50"/>
        <v>High spender</v>
      </c>
    </row>
    <row r="1611" spans="1:4" x14ac:dyDescent="0.25">
      <c r="A1611" s="15">
        <v>60504</v>
      </c>
      <c r="B1611" s="15" t="str">
        <f t="shared" si="51"/>
        <v>High income</v>
      </c>
      <c r="C1611" s="17">
        <v>492</v>
      </c>
      <c r="D1611" s="17" t="str">
        <f t="shared" si="50"/>
        <v>Low Spender</v>
      </c>
    </row>
    <row r="1612" spans="1:4" x14ac:dyDescent="0.25">
      <c r="A1612" s="15">
        <v>26759</v>
      </c>
      <c r="B1612" s="15" t="str">
        <f t="shared" si="51"/>
        <v>Low income</v>
      </c>
      <c r="C1612" s="17">
        <v>57</v>
      </c>
      <c r="D1612" s="17" t="str">
        <f t="shared" si="50"/>
        <v>Low Spender</v>
      </c>
    </row>
    <row r="1613" spans="1:4" x14ac:dyDescent="0.25">
      <c r="A1613" s="15">
        <v>47139</v>
      </c>
      <c r="B1613" s="15" t="str">
        <f t="shared" si="51"/>
        <v>Low income</v>
      </c>
      <c r="C1613" s="17">
        <v>60</v>
      </c>
      <c r="D1613" s="17" t="str">
        <f t="shared" si="50"/>
        <v>Low Spender</v>
      </c>
    </row>
    <row r="1614" spans="1:4" x14ac:dyDescent="0.25">
      <c r="A1614" s="15">
        <v>37697</v>
      </c>
      <c r="B1614" s="15" t="str">
        <f t="shared" si="51"/>
        <v>Low income</v>
      </c>
      <c r="C1614" s="17">
        <v>76</v>
      </c>
      <c r="D1614" s="17" t="str">
        <f t="shared" si="50"/>
        <v>Low Spender</v>
      </c>
    </row>
    <row r="1615" spans="1:4" x14ac:dyDescent="0.25">
      <c r="A1615" s="15">
        <v>23830</v>
      </c>
      <c r="B1615" s="15" t="str">
        <f t="shared" si="51"/>
        <v>Low income</v>
      </c>
      <c r="C1615" s="17">
        <v>27</v>
      </c>
      <c r="D1615" s="17" t="str">
        <f t="shared" si="50"/>
        <v>Low Spender</v>
      </c>
    </row>
    <row r="1616" spans="1:4" x14ac:dyDescent="0.25">
      <c r="A1616" s="15">
        <v>41145</v>
      </c>
      <c r="B1616" s="15" t="str">
        <f t="shared" si="51"/>
        <v>Low income</v>
      </c>
      <c r="C1616" s="17">
        <v>12</v>
      </c>
      <c r="D1616" s="17" t="str">
        <f t="shared" si="50"/>
        <v>Low Spender</v>
      </c>
    </row>
    <row r="1617" spans="1:4" x14ac:dyDescent="0.25">
      <c r="A1617" s="15">
        <v>47025</v>
      </c>
      <c r="B1617" s="15" t="str">
        <f t="shared" si="51"/>
        <v>Low income</v>
      </c>
      <c r="C1617" s="17">
        <v>19</v>
      </c>
      <c r="D1617" s="17" t="str">
        <f t="shared" si="50"/>
        <v>Low Spender</v>
      </c>
    </row>
    <row r="1618" spans="1:4" x14ac:dyDescent="0.25">
      <c r="A1618" s="15">
        <v>54466</v>
      </c>
      <c r="B1618" s="15" t="str">
        <f t="shared" si="51"/>
        <v>High income</v>
      </c>
      <c r="C1618" s="17">
        <v>16</v>
      </c>
      <c r="D1618" s="17" t="str">
        <f t="shared" si="50"/>
        <v>Low Spender</v>
      </c>
    </row>
    <row r="1619" spans="1:4" x14ac:dyDescent="0.25">
      <c r="A1619" s="15">
        <v>41986</v>
      </c>
      <c r="B1619" s="15" t="str">
        <f t="shared" si="51"/>
        <v>Low income</v>
      </c>
      <c r="C1619" s="17">
        <v>51</v>
      </c>
      <c r="D1619" s="17" t="str">
        <f t="shared" si="50"/>
        <v>Low Spender</v>
      </c>
    </row>
    <row r="1620" spans="1:4" x14ac:dyDescent="0.25">
      <c r="A1620" s="15">
        <v>26646</v>
      </c>
      <c r="B1620" s="15" t="str">
        <f t="shared" si="51"/>
        <v>Low income</v>
      </c>
      <c r="C1620" s="17">
        <v>48</v>
      </c>
      <c r="D1620" s="17" t="str">
        <f t="shared" si="50"/>
        <v>Low Spender</v>
      </c>
    </row>
    <row r="1621" spans="1:4" x14ac:dyDescent="0.25">
      <c r="A1621" s="15">
        <v>73448</v>
      </c>
      <c r="B1621" s="15" t="str">
        <f t="shared" si="51"/>
        <v>High income</v>
      </c>
      <c r="C1621" s="17">
        <v>595</v>
      </c>
      <c r="D1621" s="17" t="str">
        <f t="shared" si="50"/>
        <v>High spender</v>
      </c>
    </row>
    <row r="1622" spans="1:4" x14ac:dyDescent="0.25">
      <c r="A1622" s="15">
        <v>77583</v>
      </c>
      <c r="B1622" s="15" t="str">
        <f t="shared" si="51"/>
        <v>High income</v>
      </c>
      <c r="C1622" s="17">
        <v>1041</v>
      </c>
      <c r="D1622" s="17" t="str">
        <f t="shared" si="50"/>
        <v>High spender</v>
      </c>
    </row>
    <row r="1623" spans="1:4" x14ac:dyDescent="0.25">
      <c r="A1623" s="15">
        <v>46107</v>
      </c>
      <c r="B1623" s="15" t="str">
        <f t="shared" si="51"/>
        <v>Low income</v>
      </c>
      <c r="C1623" s="17">
        <v>92</v>
      </c>
      <c r="D1623" s="17" t="str">
        <f t="shared" si="50"/>
        <v>Low Spender</v>
      </c>
    </row>
    <row r="1624" spans="1:4" x14ac:dyDescent="0.25">
      <c r="A1624" s="15">
        <v>21474</v>
      </c>
      <c r="B1624" s="15" t="str">
        <f t="shared" si="51"/>
        <v>Low income</v>
      </c>
      <c r="C1624" s="17">
        <v>57</v>
      </c>
      <c r="D1624" s="17" t="str">
        <f t="shared" si="50"/>
        <v>Low Spender</v>
      </c>
    </row>
    <row r="1625" spans="1:4" x14ac:dyDescent="0.25">
      <c r="A1625" s="15">
        <v>42429</v>
      </c>
      <c r="B1625" s="15" t="str">
        <f t="shared" si="51"/>
        <v>Low income</v>
      </c>
      <c r="C1625" s="17">
        <v>63</v>
      </c>
      <c r="D1625" s="17" t="str">
        <f t="shared" si="50"/>
        <v>Low Spender</v>
      </c>
    </row>
    <row r="1626" spans="1:4" x14ac:dyDescent="0.25">
      <c r="A1626" s="15">
        <v>71022</v>
      </c>
      <c r="B1626" s="15" t="str">
        <f t="shared" si="51"/>
        <v>High income</v>
      </c>
      <c r="C1626" s="17">
        <v>1211</v>
      </c>
      <c r="D1626" s="17" t="str">
        <f t="shared" si="50"/>
        <v>High spender</v>
      </c>
    </row>
    <row r="1627" spans="1:4" x14ac:dyDescent="0.25">
      <c r="A1627" s="15">
        <v>36790</v>
      </c>
      <c r="B1627" s="15" t="str">
        <f t="shared" si="51"/>
        <v>Low income</v>
      </c>
      <c r="C1627" s="17">
        <v>56</v>
      </c>
      <c r="D1627" s="17" t="str">
        <f t="shared" si="50"/>
        <v>Low Spender</v>
      </c>
    </row>
    <row r="1628" spans="1:4" x14ac:dyDescent="0.25">
      <c r="A1628" s="15">
        <v>94642</v>
      </c>
      <c r="B1628" s="15" t="str">
        <f t="shared" si="51"/>
        <v>High income</v>
      </c>
      <c r="C1628" s="17">
        <v>2068</v>
      </c>
      <c r="D1628" s="17" t="str">
        <f t="shared" si="50"/>
        <v>High spender</v>
      </c>
    </row>
    <row r="1629" spans="1:4" x14ac:dyDescent="0.25">
      <c r="A1629" s="15">
        <v>28587</v>
      </c>
      <c r="B1629" s="15" t="str">
        <f t="shared" si="51"/>
        <v>Low income</v>
      </c>
      <c r="C1629" s="17">
        <v>65</v>
      </c>
      <c r="D1629" s="17" t="str">
        <f t="shared" si="50"/>
        <v>Low Spender</v>
      </c>
    </row>
    <row r="1630" spans="1:4" x14ac:dyDescent="0.25">
      <c r="A1630" s="15">
        <v>26518</v>
      </c>
      <c r="B1630" s="15" t="str">
        <f t="shared" si="51"/>
        <v>Low income</v>
      </c>
      <c r="C1630" s="17">
        <v>55</v>
      </c>
      <c r="D1630" s="17" t="str">
        <f t="shared" si="50"/>
        <v>Low Spender</v>
      </c>
    </row>
    <row r="1631" spans="1:4" x14ac:dyDescent="0.25">
      <c r="A1631" s="15">
        <v>90638</v>
      </c>
      <c r="B1631" s="15" t="str">
        <f t="shared" si="51"/>
        <v>High income</v>
      </c>
      <c r="C1631" s="17">
        <v>2429</v>
      </c>
      <c r="D1631" s="17" t="str">
        <f t="shared" si="50"/>
        <v>High spender</v>
      </c>
    </row>
    <row r="1632" spans="1:4" x14ac:dyDescent="0.25">
      <c r="A1632" s="15">
        <v>31163</v>
      </c>
      <c r="B1632" s="15" t="str">
        <f t="shared" si="51"/>
        <v>Low income</v>
      </c>
      <c r="C1632" s="17">
        <v>28</v>
      </c>
      <c r="D1632" s="17" t="str">
        <f t="shared" si="50"/>
        <v>Low Spender</v>
      </c>
    </row>
    <row r="1633" spans="1:4" x14ac:dyDescent="0.25">
      <c r="A1633" s="15">
        <v>80134</v>
      </c>
      <c r="B1633" s="15" t="str">
        <f t="shared" si="51"/>
        <v>High income</v>
      </c>
      <c r="C1633" s="17">
        <v>1352</v>
      </c>
      <c r="D1633" s="17" t="str">
        <f t="shared" si="50"/>
        <v>High spender</v>
      </c>
    </row>
    <row r="1634" spans="1:4" x14ac:dyDescent="0.25">
      <c r="A1634" s="15">
        <v>17144</v>
      </c>
      <c r="B1634" s="15" t="str">
        <f t="shared" si="51"/>
        <v>Low income</v>
      </c>
      <c r="C1634" s="17">
        <v>41</v>
      </c>
      <c r="D1634" s="17" t="str">
        <f t="shared" si="50"/>
        <v>Low Spender</v>
      </c>
    </row>
    <row r="1635" spans="1:4" x14ac:dyDescent="0.25">
      <c r="A1635" s="15">
        <v>44602</v>
      </c>
      <c r="B1635" s="15" t="str">
        <f t="shared" si="51"/>
        <v>Low income</v>
      </c>
      <c r="C1635" s="17">
        <v>258</v>
      </c>
      <c r="D1635" s="17" t="str">
        <f t="shared" si="50"/>
        <v>Low Spender</v>
      </c>
    </row>
    <row r="1636" spans="1:4" x14ac:dyDescent="0.25">
      <c r="A1636" s="15">
        <v>23957</v>
      </c>
      <c r="B1636" s="15" t="str">
        <f t="shared" si="51"/>
        <v>Low income</v>
      </c>
      <c r="C1636" s="17">
        <v>52</v>
      </c>
      <c r="D1636" s="17" t="str">
        <f t="shared" si="50"/>
        <v>Low Spender</v>
      </c>
    </row>
    <row r="1637" spans="1:4" x14ac:dyDescent="0.25">
      <c r="A1637" s="15">
        <v>41021</v>
      </c>
      <c r="B1637" s="15" t="str">
        <f t="shared" si="51"/>
        <v>Low income</v>
      </c>
      <c r="C1637" s="17">
        <v>52</v>
      </c>
      <c r="D1637" s="17" t="str">
        <f t="shared" si="50"/>
        <v>Low Spender</v>
      </c>
    </row>
    <row r="1638" spans="1:4" x14ac:dyDescent="0.25">
      <c r="A1638" s="15">
        <v>34320</v>
      </c>
      <c r="B1638" s="15" t="str">
        <f t="shared" si="51"/>
        <v>Low income</v>
      </c>
      <c r="C1638" s="17">
        <v>17</v>
      </c>
      <c r="D1638" s="17" t="str">
        <f t="shared" si="50"/>
        <v>Low Spender</v>
      </c>
    </row>
    <row r="1639" spans="1:4" x14ac:dyDescent="0.25">
      <c r="A1639" s="15">
        <v>57937</v>
      </c>
      <c r="B1639" s="15" t="str">
        <f t="shared" si="51"/>
        <v>High income</v>
      </c>
      <c r="C1639" s="17">
        <v>550</v>
      </c>
      <c r="D1639" s="17" t="str">
        <f t="shared" si="50"/>
        <v>Low Spender</v>
      </c>
    </row>
    <row r="1640" spans="1:4" x14ac:dyDescent="0.25">
      <c r="A1640" s="15">
        <v>40451</v>
      </c>
      <c r="B1640" s="15" t="str">
        <f t="shared" si="51"/>
        <v>Low income</v>
      </c>
      <c r="C1640" s="17">
        <v>39</v>
      </c>
      <c r="D1640" s="17" t="str">
        <f t="shared" si="50"/>
        <v>Low Spender</v>
      </c>
    </row>
    <row r="1641" spans="1:4" x14ac:dyDescent="0.25">
      <c r="A1641" s="15">
        <v>54132</v>
      </c>
      <c r="B1641" s="15" t="str">
        <f t="shared" si="51"/>
        <v>High income</v>
      </c>
      <c r="C1641" s="17">
        <v>39</v>
      </c>
      <c r="D1641" s="17" t="str">
        <f t="shared" si="50"/>
        <v>Low Spender</v>
      </c>
    </row>
    <row r="1642" spans="1:4" x14ac:dyDescent="0.25">
      <c r="A1642" s="15">
        <v>98777</v>
      </c>
      <c r="B1642" s="15" t="str">
        <f t="shared" si="51"/>
        <v>High income</v>
      </c>
      <c r="C1642" s="17">
        <v>1970</v>
      </c>
      <c r="D1642" s="17" t="str">
        <f t="shared" si="50"/>
        <v>High spender</v>
      </c>
    </row>
    <row r="1643" spans="1:4" x14ac:dyDescent="0.25">
      <c r="A1643" s="15">
        <v>14421</v>
      </c>
      <c r="B1643" s="15" t="str">
        <f t="shared" si="51"/>
        <v>Low income</v>
      </c>
      <c r="C1643" s="17">
        <v>8</v>
      </c>
      <c r="D1643" s="17" t="str">
        <f t="shared" si="50"/>
        <v>Low Spender</v>
      </c>
    </row>
    <row r="1644" spans="1:4" x14ac:dyDescent="0.25">
      <c r="A1644" s="15">
        <v>62307</v>
      </c>
      <c r="B1644" s="15" t="str">
        <f t="shared" si="51"/>
        <v>High income</v>
      </c>
      <c r="C1644" s="17">
        <v>150</v>
      </c>
      <c r="D1644" s="17" t="str">
        <f t="shared" si="50"/>
        <v>Low Spender</v>
      </c>
    </row>
    <row r="1645" spans="1:4" x14ac:dyDescent="0.25">
      <c r="A1645" s="15">
        <v>42473</v>
      </c>
      <c r="B1645" s="15" t="str">
        <f t="shared" si="51"/>
        <v>Low income</v>
      </c>
      <c r="C1645" s="17">
        <v>119</v>
      </c>
      <c r="D1645" s="17" t="str">
        <f t="shared" si="50"/>
        <v>Low Spender</v>
      </c>
    </row>
    <row r="1646" spans="1:4" x14ac:dyDescent="0.25">
      <c r="A1646" s="15">
        <v>64449</v>
      </c>
      <c r="B1646" s="15" t="str">
        <f t="shared" si="51"/>
        <v>High income</v>
      </c>
      <c r="C1646" s="17">
        <v>735</v>
      </c>
      <c r="D1646" s="17" t="str">
        <f t="shared" si="50"/>
        <v>High spender</v>
      </c>
    </row>
    <row r="1647" spans="1:4" x14ac:dyDescent="0.25">
      <c r="A1647" s="15">
        <v>23148</v>
      </c>
      <c r="B1647" s="15" t="str">
        <f t="shared" si="51"/>
        <v>Low income</v>
      </c>
      <c r="C1647" s="17">
        <v>27</v>
      </c>
      <c r="D1647" s="17" t="str">
        <f t="shared" si="50"/>
        <v>Low Spender</v>
      </c>
    </row>
    <row r="1648" spans="1:4" x14ac:dyDescent="0.25">
      <c r="A1648" s="15">
        <v>43142</v>
      </c>
      <c r="B1648" s="15" t="str">
        <f t="shared" si="51"/>
        <v>Low income</v>
      </c>
      <c r="C1648" s="17">
        <v>16</v>
      </c>
      <c r="D1648" s="17" t="str">
        <f t="shared" si="50"/>
        <v>Low Spender</v>
      </c>
    </row>
    <row r="1649" spans="1:4" x14ac:dyDescent="0.25">
      <c r="A1649" s="15">
        <v>31626</v>
      </c>
      <c r="B1649" s="15" t="str">
        <f t="shared" si="51"/>
        <v>Low income</v>
      </c>
      <c r="C1649" s="17">
        <v>52</v>
      </c>
      <c r="D1649" s="17" t="str">
        <f t="shared" si="50"/>
        <v>Low Spender</v>
      </c>
    </row>
    <row r="1650" spans="1:4" x14ac:dyDescent="0.25">
      <c r="A1650" s="15">
        <v>78128</v>
      </c>
      <c r="B1650" s="15" t="str">
        <f t="shared" si="51"/>
        <v>High income</v>
      </c>
      <c r="C1650" s="17">
        <v>1228</v>
      </c>
      <c r="D1650" s="17" t="str">
        <f t="shared" si="50"/>
        <v>High spender</v>
      </c>
    </row>
    <row r="1651" spans="1:4" x14ac:dyDescent="0.25">
      <c r="A1651" s="15">
        <v>36781</v>
      </c>
      <c r="B1651" s="15" t="str">
        <f t="shared" si="51"/>
        <v>Low income</v>
      </c>
      <c r="C1651" s="17">
        <v>50</v>
      </c>
      <c r="D1651" s="17" t="str">
        <f t="shared" si="50"/>
        <v>Low Spender</v>
      </c>
    </row>
    <row r="1652" spans="1:4" x14ac:dyDescent="0.25">
      <c r="A1652" s="15">
        <v>51315</v>
      </c>
      <c r="B1652" s="15" t="str">
        <f t="shared" si="51"/>
        <v>Low income</v>
      </c>
      <c r="C1652" s="17">
        <v>181</v>
      </c>
      <c r="D1652" s="17" t="str">
        <f t="shared" si="50"/>
        <v>Low Spender</v>
      </c>
    </row>
    <row r="1653" spans="1:4" x14ac:dyDescent="0.25">
      <c r="A1653" s="15">
        <v>32765</v>
      </c>
      <c r="B1653" s="15" t="str">
        <f t="shared" si="51"/>
        <v>Low income</v>
      </c>
      <c r="C1653" s="17">
        <v>43</v>
      </c>
      <c r="D1653" s="17" t="str">
        <f t="shared" si="50"/>
        <v>Low Spender</v>
      </c>
    </row>
    <row r="1654" spans="1:4" x14ac:dyDescent="0.25">
      <c r="A1654" s="15">
        <v>28442</v>
      </c>
      <c r="B1654" s="15" t="str">
        <f t="shared" si="51"/>
        <v>Low income</v>
      </c>
      <c r="C1654" s="17">
        <v>51</v>
      </c>
      <c r="D1654" s="17" t="str">
        <f t="shared" si="50"/>
        <v>Low Spender</v>
      </c>
    </row>
    <row r="1655" spans="1:4" x14ac:dyDescent="0.25">
      <c r="A1655" s="15">
        <v>33183</v>
      </c>
      <c r="B1655" s="15" t="str">
        <f t="shared" si="51"/>
        <v>Low income</v>
      </c>
      <c r="C1655" s="17">
        <v>83</v>
      </c>
      <c r="D1655" s="17" t="str">
        <f t="shared" si="50"/>
        <v>Low Spender</v>
      </c>
    </row>
    <row r="1656" spans="1:4" x14ac:dyDescent="0.25">
      <c r="A1656" s="15">
        <v>23616</v>
      </c>
      <c r="B1656" s="15" t="str">
        <f t="shared" si="51"/>
        <v>Low income</v>
      </c>
      <c r="C1656" s="17">
        <v>47</v>
      </c>
      <c r="D1656" s="17" t="str">
        <f t="shared" si="50"/>
        <v>Low Spender</v>
      </c>
    </row>
    <row r="1657" spans="1:4" x14ac:dyDescent="0.25">
      <c r="A1657" s="15">
        <v>39722</v>
      </c>
      <c r="B1657" s="15" t="str">
        <f t="shared" si="51"/>
        <v>Low income</v>
      </c>
      <c r="C1657" s="17">
        <v>39</v>
      </c>
      <c r="D1657" s="17" t="str">
        <f t="shared" si="50"/>
        <v>Low Spender</v>
      </c>
    </row>
    <row r="1658" spans="1:4" x14ac:dyDescent="0.25">
      <c r="A1658" s="15">
        <v>21645</v>
      </c>
      <c r="B1658" s="15" t="str">
        <f t="shared" si="51"/>
        <v>Low income</v>
      </c>
      <c r="C1658" s="17">
        <v>46</v>
      </c>
      <c r="D1658" s="17" t="str">
        <f t="shared" si="50"/>
        <v>Low Spender</v>
      </c>
    </row>
    <row r="1659" spans="1:4" x14ac:dyDescent="0.25">
      <c r="A1659" s="15">
        <v>81361</v>
      </c>
      <c r="B1659" s="15" t="str">
        <f t="shared" si="51"/>
        <v>High income</v>
      </c>
      <c r="C1659" s="17">
        <v>702</v>
      </c>
      <c r="D1659" s="17" t="str">
        <f t="shared" si="50"/>
        <v>High spender</v>
      </c>
    </row>
    <row r="1660" spans="1:4" x14ac:dyDescent="0.25">
      <c r="A1660" s="15">
        <v>26091</v>
      </c>
      <c r="B1660" s="15" t="str">
        <f t="shared" si="51"/>
        <v>Low income</v>
      </c>
      <c r="C1660" s="17">
        <v>69</v>
      </c>
      <c r="D1660" s="17" t="str">
        <f t="shared" si="50"/>
        <v>Low Spender</v>
      </c>
    </row>
    <row r="1661" spans="1:4" x14ac:dyDescent="0.25">
      <c r="A1661" s="15">
        <v>70777</v>
      </c>
      <c r="B1661" s="15" t="str">
        <f t="shared" si="51"/>
        <v>High income</v>
      </c>
      <c r="C1661" s="17">
        <v>709</v>
      </c>
      <c r="D1661" s="17" t="str">
        <f t="shared" si="50"/>
        <v>High spender</v>
      </c>
    </row>
    <row r="1662" spans="1:4" x14ac:dyDescent="0.25">
      <c r="A1662" s="15">
        <v>24762</v>
      </c>
      <c r="B1662" s="15" t="str">
        <f t="shared" si="51"/>
        <v>Low income</v>
      </c>
      <c r="C1662" s="17">
        <v>46</v>
      </c>
      <c r="D1662" s="17" t="str">
        <f t="shared" si="50"/>
        <v>Low Spender</v>
      </c>
    </row>
    <row r="1663" spans="1:4" x14ac:dyDescent="0.25">
      <c r="A1663" s="15">
        <v>37334</v>
      </c>
      <c r="B1663" s="15" t="str">
        <f t="shared" si="51"/>
        <v>Low income</v>
      </c>
      <c r="C1663" s="17">
        <v>47</v>
      </c>
      <c r="D1663" s="17" t="str">
        <f t="shared" si="50"/>
        <v>Low Spender</v>
      </c>
    </row>
    <row r="1664" spans="1:4" x14ac:dyDescent="0.25">
      <c r="A1664" s="15">
        <v>22448</v>
      </c>
      <c r="B1664" s="15" t="str">
        <f t="shared" si="51"/>
        <v>Low income</v>
      </c>
      <c r="C1664" s="17">
        <v>37</v>
      </c>
      <c r="D1664" s="17" t="str">
        <f t="shared" si="50"/>
        <v>Low Spender</v>
      </c>
    </row>
    <row r="1665" spans="1:4" x14ac:dyDescent="0.25">
      <c r="A1665" s="15">
        <v>45894</v>
      </c>
      <c r="B1665" s="15" t="str">
        <f t="shared" si="51"/>
        <v>Low income</v>
      </c>
      <c r="C1665" s="17">
        <v>38</v>
      </c>
      <c r="D1665" s="17" t="str">
        <f t="shared" si="50"/>
        <v>Low Spender</v>
      </c>
    </row>
    <row r="1666" spans="1:4" x14ac:dyDescent="0.25">
      <c r="A1666" s="15">
        <v>31859</v>
      </c>
      <c r="B1666" s="15" t="str">
        <f t="shared" si="51"/>
        <v>Low income</v>
      </c>
      <c r="C1666" s="17">
        <v>37</v>
      </c>
      <c r="D1666" s="17" t="str">
        <f t="shared" si="50"/>
        <v>Low Spender</v>
      </c>
    </row>
    <row r="1667" spans="1:4" x14ac:dyDescent="0.25">
      <c r="A1667" s="15">
        <v>77226</v>
      </c>
      <c r="B1667" s="15" t="str">
        <f t="shared" si="51"/>
        <v>High income</v>
      </c>
      <c r="C1667" s="17">
        <v>1117</v>
      </c>
      <c r="D1667" s="17" t="str">
        <f t="shared" ref="D1667:D1730" si="52">IF(C1667&lt;=AVERAGE(C:C),"Low Spender","High spender")</f>
        <v>High spender</v>
      </c>
    </row>
    <row r="1668" spans="1:4" x14ac:dyDescent="0.25">
      <c r="A1668" s="15">
        <v>23539</v>
      </c>
      <c r="B1668" s="15" t="str">
        <f t="shared" ref="B1668:B1731" si="53">IF(A1668&lt;=AVERAGE(A:A),"Low income", "High income")</f>
        <v>Low income</v>
      </c>
      <c r="C1668" s="17">
        <v>56</v>
      </c>
      <c r="D1668" s="17" t="str">
        <f t="shared" si="52"/>
        <v>Low Spender</v>
      </c>
    </row>
    <row r="1669" spans="1:4" x14ac:dyDescent="0.25">
      <c r="A1669" s="15">
        <v>65640</v>
      </c>
      <c r="B1669" s="15" t="str">
        <f t="shared" si="53"/>
        <v>High income</v>
      </c>
      <c r="C1669" s="17">
        <v>395</v>
      </c>
      <c r="D1669" s="17" t="str">
        <f t="shared" si="52"/>
        <v>Low Spender</v>
      </c>
    </row>
    <row r="1670" spans="1:4" x14ac:dyDescent="0.25">
      <c r="A1670" s="15">
        <v>46377</v>
      </c>
      <c r="B1670" s="15" t="str">
        <f t="shared" si="53"/>
        <v>Low income</v>
      </c>
      <c r="C1670" s="17">
        <v>90</v>
      </c>
      <c r="D1670" s="17" t="str">
        <f t="shared" si="52"/>
        <v>Low Spender</v>
      </c>
    </row>
    <row r="1671" spans="1:4" x14ac:dyDescent="0.25">
      <c r="A1671" s="15">
        <v>80184</v>
      </c>
      <c r="B1671" s="15" t="str">
        <f t="shared" si="53"/>
        <v>High income</v>
      </c>
      <c r="C1671" s="17">
        <v>1902</v>
      </c>
      <c r="D1671" s="17" t="str">
        <f t="shared" si="52"/>
        <v>High spender</v>
      </c>
    </row>
    <row r="1672" spans="1:4" x14ac:dyDescent="0.25">
      <c r="A1672" s="15">
        <v>73454</v>
      </c>
      <c r="B1672" s="15" t="str">
        <f t="shared" si="53"/>
        <v>High income</v>
      </c>
      <c r="C1672" s="17">
        <v>1476</v>
      </c>
      <c r="D1672" s="17" t="str">
        <f t="shared" si="52"/>
        <v>High spender</v>
      </c>
    </row>
    <row r="1673" spans="1:4" x14ac:dyDescent="0.25">
      <c r="A1673" s="15">
        <v>16529</v>
      </c>
      <c r="B1673" s="15" t="str">
        <f t="shared" si="53"/>
        <v>Low income</v>
      </c>
      <c r="C1673" s="17">
        <v>21</v>
      </c>
      <c r="D1673" s="17" t="str">
        <f t="shared" si="52"/>
        <v>Low Spender</v>
      </c>
    </row>
    <row r="1674" spans="1:4" x14ac:dyDescent="0.25">
      <c r="A1674" s="15">
        <v>54222</v>
      </c>
      <c r="B1674" s="15" t="str">
        <f t="shared" si="53"/>
        <v>High income</v>
      </c>
      <c r="C1674" s="17">
        <v>257</v>
      </c>
      <c r="D1674" s="17" t="str">
        <f t="shared" si="52"/>
        <v>Low Spender</v>
      </c>
    </row>
    <row r="1675" spans="1:4" x14ac:dyDescent="0.25">
      <c r="A1675" s="15">
        <v>26642</v>
      </c>
      <c r="B1675" s="15" t="str">
        <f t="shared" si="53"/>
        <v>Low income</v>
      </c>
      <c r="C1675" s="17">
        <v>34</v>
      </c>
      <c r="D1675" s="17" t="str">
        <f t="shared" si="52"/>
        <v>Low Spender</v>
      </c>
    </row>
    <row r="1676" spans="1:4" x14ac:dyDescent="0.25">
      <c r="A1676" s="15">
        <v>62637</v>
      </c>
      <c r="B1676" s="15" t="str">
        <f t="shared" si="53"/>
        <v>High income</v>
      </c>
      <c r="C1676" s="17">
        <v>180</v>
      </c>
      <c r="D1676" s="17" t="str">
        <f t="shared" si="52"/>
        <v>Low Spender</v>
      </c>
    </row>
    <row r="1677" spans="1:4" x14ac:dyDescent="0.25">
      <c r="A1677" s="15">
        <v>38887</v>
      </c>
      <c r="B1677" s="15" t="str">
        <f t="shared" si="53"/>
        <v>Low income</v>
      </c>
      <c r="C1677" s="17">
        <v>39</v>
      </c>
      <c r="D1677" s="17" t="str">
        <f t="shared" si="52"/>
        <v>Low Spender</v>
      </c>
    </row>
    <row r="1678" spans="1:4" x14ac:dyDescent="0.25">
      <c r="A1678" s="15">
        <v>27116</v>
      </c>
      <c r="B1678" s="15" t="str">
        <f t="shared" si="53"/>
        <v>Low income</v>
      </c>
      <c r="C1678" s="17">
        <v>38</v>
      </c>
      <c r="D1678" s="17" t="str">
        <f t="shared" si="52"/>
        <v>Low Spender</v>
      </c>
    </row>
    <row r="1679" spans="1:4" x14ac:dyDescent="0.25">
      <c r="A1679" s="15">
        <v>65814</v>
      </c>
      <c r="B1679" s="15" t="str">
        <f t="shared" si="53"/>
        <v>High income</v>
      </c>
      <c r="C1679" s="17">
        <v>712</v>
      </c>
      <c r="D1679" s="17" t="str">
        <f t="shared" si="52"/>
        <v>High spender</v>
      </c>
    </row>
    <row r="1680" spans="1:4" x14ac:dyDescent="0.25">
      <c r="A1680" s="15">
        <v>55954</v>
      </c>
      <c r="B1680" s="15" t="str">
        <f t="shared" si="53"/>
        <v>High income</v>
      </c>
      <c r="C1680" s="17">
        <v>475</v>
      </c>
      <c r="D1680" s="17" t="str">
        <f t="shared" si="52"/>
        <v>Low Spender</v>
      </c>
    </row>
    <row r="1681" spans="1:4" x14ac:dyDescent="0.25">
      <c r="A1681" s="15">
        <v>66582</v>
      </c>
      <c r="B1681" s="15" t="str">
        <f t="shared" si="53"/>
        <v>High income</v>
      </c>
      <c r="C1681" s="17">
        <v>1288</v>
      </c>
      <c r="D1681" s="17" t="str">
        <f t="shared" si="52"/>
        <v>High spender</v>
      </c>
    </row>
    <row r="1682" spans="1:4" x14ac:dyDescent="0.25">
      <c r="A1682" s="15">
        <v>54549</v>
      </c>
      <c r="B1682" s="15" t="str">
        <f t="shared" si="53"/>
        <v>High income</v>
      </c>
      <c r="C1682" s="17">
        <v>224</v>
      </c>
      <c r="D1682" s="17" t="str">
        <f t="shared" si="52"/>
        <v>Low Spender</v>
      </c>
    </row>
    <row r="1683" spans="1:4" x14ac:dyDescent="0.25">
      <c r="A1683" s="15">
        <v>38576</v>
      </c>
      <c r="B1683" s="15" t="str">
        <f t="shared" si="53"/>
        <v>Low income</v>
      </c>
      <c r="C1683" s="17">
        <v>41</v>
      </c>
      <c r="D1683" s="17" t="str">
        <f t="shared" si="52"/>
        <v>Low Spender</v>
      </c>
    </row>
    <row r="1684" spans="1:4" x14ac:dyDescent="0.25">
      <c r="A1684" s="15">
        <v>67023</v>
      </c>
      <c r="B1684" s="15" t="str">
        <f t="shared" si="53"/>
        <v>High income</v>
      </c>
      <c r="C1684" s="17">
        <v>889</v>
      </c>
      <c r="D1684" s="17" t="str">
        <f t="shared" si="52"/>
        <v>High spender</v>
      </c>
    </row>
    <row r="1685" spans="1:4" x14ac:dyDescent="0.25">
      <c r="A1685" s="15">
        <v>62994</v>
      </c>
      <c r="B1685" s="15" t="str">
        <f t="shared" si="53"/>
        <v>High income</v>
      </c>
      <c r="C1685" s="17">
        <v>300</v>
      </c>
      <c r="D1685" s="17" t="str">
        <f t="shared" si="52"/>
        <v>Low Spender</v>
      </c>
    </row>
    <row r="1686" spans="1:4" x14ac:dyDescent="0.25">
      <c r="A1686" s="15">
        <v>77457</v>
      </c>
      <c r="B1686" s="15" t="str">
        <f t="shared" si="53"/>
        <v>High income</v>
      </c>
      <c r="C1686" s="17">
        <v>1146</v>
      </c>
      <c r="D1686" s="17" t="str">
        <f t="shared" si="52"/>
        <v>High spender</v>
      </c>
    </row>
    <row r="1687" spans="1:4" x14ac:dyDescent="0.25">
      <c r="A1687" s="15">
        <v>73705</v>
      </c>
      <c r="B1687" s="15" t="str">
        <f t="shared" si="53"/>
        <v>High income</v>
      </c>
      <c r="C1687" s="17">
        <v>1588</v>
      </c>
      <c r="D1687" s="17" t="str">
        <f t="shared" si="52"/>
        <v>High spender</v>
      </c>
    </row>
    <row r="1688" spans="1:4" x14ac:dyDescent="0.25">
      <c r="A1688" s="15">
        <v>69263</v>
      </c>
      <c r="B1688" s="15" t="str">
        <f t="shared" si="53"/>
        <v>High income</v>
      </c>
      <c r="C1688" s="17">
        <v>547</v>
      </c>
      <c r="D1688" s="17" t="str">
        <f t="shared" si="52"/>
        <v>Low Spender</v>
      </c>
    </row>
    <row r="1689" spans="1:4" x14ac:dyDescent="0.25">
      <c r="A1689" s="15">
        <v>53790</v>
      </c>
      <c r="B1689" s="15" t="str">
        <f t="shared" si="53"/>
        <v>High income</v>
      </c>
      <c r="C1689" s="17">
        <v>537</v>
      </c>
      <c r="D1689" s="17" t="str">
        <f t="shared" si="52"/>
        <v>Low Spender</v>
      </c>
    </row>
    <row r="1690" spans="1:4" x14ac:dyDescent="0.25">
      <c r="A1690" s="15">
        <v>30351</v>
      </c>
      <c r="B1690" s="15" t="str">
        <f t="shared" si="53"/>
        <v>Low income</v>
      </c>
      <c r="C1690" s="17">
        <v>44</v>
      </c>
      <c r="D1690" s="17" t="str">
        <f t="shared" si="52"/>
        <v>Low Spender</v>
      </c>
    </row>
    <row r="1691" spans="1:4" x14ac:dyDescent="0.25">
      <c r="A1691" s="15">
        <v>65747</v>
      </c>
      <c r="B1691" s="15" t="str">
        <f t="shared" si="53"/>
        <v>High income</v>
      </c>
      <c r="C1691" s="17">
        <v>447</v>
      </c>
      <c r="D1691" s="17" t="str">
        <f t="shared" si="52"/>
        <v>Low Spender</v>
      </c>
    </row>
    <row r="1692" spans="1:4" x14ac:dyDescent="0.25">
      <c r="A1692" s="15">
        <v>27244</v>
      </c>
      <c r="B1692" s="15" t="str">
        <f t="shared" si="53"/>
        <v>Low income</v>
      </c>
      <c r="C1692" s="17">
        <v>55</v>
      </c>
      <c r="D1692" s="17" t="str">
        <f t="shared" si="52"/>
        <v>Low Spender</v>
      </c>
    </row>
    <row r="1693" spans="1:4" x14ac:dyDescent="0.25">
      <c r="A1693" s="15">
        <v>46344</v>
      </c>
      <c r="B1693" s="15" t="str">
        <f t="shared" si="53"/>
        <v>Low income</v>
      </c>
      <c r="C1693" s="17">
        <v>21</v>
      </c>
      <c r="D1693" s="17" t="str">
        <f t="shared" si="52"/>
        <v>Low Spender</v>
      </c>
    </row>
    <row r="1694" spans="1:4" x14ac:dyDescent="0.25">
      <c r="A1694" s="15">
        <v>32303</v>
      </c>
      <c r="B1694" s="15" t="str">
        <f t="shared" si="53"/>
        <v>Low income</v>
      </c>
      <c r="C1694" s="17">
        <v>37</v>
      </c>
      <c r="D1694" s="17" t="str">
        <f t="shared" si="52"/>
        <v>Low Spender</v>
      </c>
    </row>
    <row r="1695" spans="1:4" x14ac:dyDescent="0.25">
      <c r="A1695" s="15">
        <v>24683</v>
      </c>
      <c r="B1695" s="15" t="str">
        <f t="shared" si="53"/>
        <v>Low income</v>
      </c>
      <c r="C1695" s="17">
        <v>35</v>
      </c>
      <c r="D1695" s="17" t="str">
        <f t="shared" si="52"/>
        <v>Low Spender</v>
      </c>
    </row>
    <row r="1696" spans="1:4" x14ac:dyDescent="0.25">
      <c r="A1696" s="15">
        <v>76800</v>
      </c>
      <c r="B1696" s="15" t="str">
        <f t="shared" si="53"/>
        <v>High income</v>
      </c>
      <c r="C1696" s="17">
        <v>560</v>
      </c>
      <c r="D1696" s="17" t="str">
        <f t="shared" si="52"/>
        <v>Low Spender</v>
      </c>
    </row>
    <row r="1697" spans="1:4" x14ac:dyDescent="0.25">
      <c r="A1697" s="15">
        <v>35544</v>
      </c>
      <c r="B1697" s="15" t="str">
        <f t="shared" si="53"/>
        <v>Low income</v>
      </c>
      <c r="C1697" s="17">
        <v>63</v>
      </c>
      <c r="D1697" s="17" t="str">
        <f t="shared" si="52"/>
        <v>Low Spender</v>
      </c>
    </row>
    <row r="1698" spans="1:4" x14ac:dyDescent="0.25">
      <c r="A1698" s="15">
        <v>71163</v>
      </c>
      <c r="B1698" s="15" t="str">
        <f t="shared" si="53"/>
        <v>High income</v>
      </c>
      <c r="C1698" s="17">
        <v>916</v>
      </c>
      <c r="D1698" s="17" t="str">
        <f t="shared" si="52"/>
        <v>High spender</v>
      </c>
    </row>
    <row r="1699" spans="1:4" x14ac:dyDescent="0.25">
      <c r="A1699" s="15">
        <v>60432</v>
      </c>
      <c r="B1699" s="15" t="str">
        <f t="shared" si="53"/>
        <v>High income</v>
      </c>
      <c r="C1699" s="17">
        <v>390</v>
      </c>
      <c r="D1699" s="17" t="str">
        <f t="shared" si="52"/>
        <v>Low Spender</v>
      </c>
    </row>
    <row r="1700" spans="1:4" x14ac:dyDescent="0.25">
      <c r="A1700" s="15">
        <v>19444</v>
      </c>
      <c r="B1700" s="15" t="str">
        <f t="shared" si="53"/>
        <v>Low income</v>
      </c>
      <c r="C1700" s="17">
        <v>44</v>
      </c>
      <c r="D1700" s="17" t="str">
        <f t="shared" si="52"/>
        <v>Low Spender</v>
      </c>
    </row>
    <row r="1701" spans="1:4" x14ac:dyDescent="0.25">
      <c r="A1701" s="15">
        <v>72298</v>
      </c>
      <c r="B1701" s="15" t="str">
        <f t="shared" si="53"/>
        <v>High income</v>
      </c>
      <c r="C1701" s="17">
        <v>904</v>
      </c>
      <c r="D1701" s="17" t="str">
        <f t="shared" si="52"/>
        <v>High spender</v>
      </c>
    </row>
    <row r="1702" spans="1:4" x14ac:dyDescent="0.25">
      <c r="A1702" s="15">
        <v>46102</v>
      </c>
      <c r="B1702" s="15" t="str">
        <f t="shared" si="53"/>
        <v>Low income</v>
      </c>
      <c r="C1702" s="17">
        <v>15</v>
      </c>
      <c r="D1702" s="17" t="str">
        <f t="shared" si="52"/>
        <v>Low Spender</v>
      </c>
    </row>
    <row r="1703" spans="1:4" x14ac:dyDescent="0.25">
      <c r="A1703" s="15">
        <v>45921</v>
      </c>
      <c r="B1703" s="15" t="str">
        <f t="shared" si="53"/>
        <v>Low income</v>
      </c>
      <c r="C1703" s="17">
        <v>187</v>
      </c>
      <c r="D1703" s="17" t="str">
        <f t="shared" si="52"/>
        <v>Low Spender</v>
      </c>
    </row>
    <row r="1704" spans="1:4" x14ac:dyDescent="0.25">
      <c r="A1704" s="15">
        <v>65210</v>
      </c>
      <c r="B1704" s="15" t="str">
        <f t="shared" si="53"/>
        <v>High income</v>
      </c>
      <c r="C1704" s="17">
        <v>703</v>
      </c>
      <c r="D1704" s="17" t="str">
        <f t="shared" si="52"/>
        <v>High spender</v>
      </c>
    </row>
    <row r="1705" spans="1:4" x14ac:dyDescent="0.25">
      <c r="A1705" s="15">
        <v>28839</v>
      </c>
      <c r="B1705" s="15" t="str">
        <f t="shared" si="53"/>
        <v>Low income</v>
      </c>
      <c r="C1705" s="17">
        <v>31</v>
      </c>
      <c r="D1705" s="17" t="str">
        <f t="shared" si="52"/>
        <v>Low Spender</v>
      </c>
    </row>
    <row r="1706" spans="1:4" x14ac:dyDescent="0.25">
      <c r="A1706" s="15">
        <v>51766</v>
      </c>
      <c r="B1706" s="15" t="str">
        <f t="shared" si="53"/>
        <v>High income</v>
      </c>
      <c r="C1706" s="17">
        <v>224</v>
      </c>
      <c r="D1706" s="17" t="str">
        <f t="shared" si="52"/>
        <v>Low Spender</v>
      </c>
    </row>
    <row r="1707" spans="1:4" x14ac:dyDescent="0.25">
      <c r="A1707" s="15">
        <v>71427</v>
      </c>
      <c r="B1707" s="15" t="str">
        <f t="shared" si="53"/>
        <v>High income</v>
      </c>
      <c r="C1707" s="17">
        <v>591</v>
      </c>
      <c r="D1707" s="17" t="str">
        <f t="shared" si="52"/>
        <v>High spender</v>
      </c>
    </row>
    <row r="1708" spans="1:4" x14ac:dyDescent="0.25">
      <c r="A1708" s="15">
        <v>30772</v>
      </c>
      <c r="B1708" s="15" t="str">
        <f t="shared" si="53"/>
        <v>Low income</v>
      </c>
      <c r="C1708" s="17">
        <v>16</v>
      </c>
      <c r="D1708" s="17" t="str">
        <f t="shared" si="52"/>
        <v>Low Spender</v>
      </c>
    </row>
    <row r="1709" spans="1:4" x14ac:dyDescent="0.25">
      <c r="A1709" s="15">
        <v>57236</v>
      </c>
      <c r="B1709" s="15" t="str">
        <f t="shared" si="53"/>
        <v>High income</v>
      </c>
      <c r="C1709" s="17">
        <v>117</v>
      </c>
      <c r="D1709" s="17" t="str">
        <f t="shared" si="52"/>
        <v>Low Spender</v>
      </c>
    </row>
    <row r="1710" spans="1:4" x14ac:dyDescent="0.25">
      <c r="A1710" s="15">
        <v>82427</v>
      </c>
      <c r="B1710" s="15" t="str">
        <f t="shared" si="53"/>
        <v>High income</v>
      </c>
      <c r="C1710" s="17">
        <v>1349</v>
      </c>
      <c r="D1710" s="17" t="str">
        <f t="shared" si="52"/>
        <v>High spender</v>
      </c>
    </row>
    <row r="1711" spans="1:4" x14ac:dyDescent="0.25">
      <c r="A1711" s="15">
        <v>58482</v>
      </c>
      <c r="B1711" s="15" t="str">
        <f t="shared" si="53"/>
        <v>High income</v>
      </c>
      <c r="C1711" s="17">
        <v>724</v>
      </c>
      <c r="D1711" s="17" t="str">
        <f t="shared" si="52"/>
        <v>High spender</v>
      </c>
    </row>
    <row r="1712" spans="1:4" x14ac:dyDescent="0.25">
      <c r="A1712" s="15">
        <v>5648</v>
      </c>
      <c r="B1712" s="15" t="str">
        <f t="shared" si="53"/>
        <v>Low income</v>
      </c>
      <c r="C1712" s="17">
        <v>36</v>
      </c>
      <c r="D1712" s="17" t="str">
        <f t="shared" si="52"/>
        <v>Low Spender</v>
      </c>
    </row>
    <row r="1713" spans="1:4" x14ac:dyDescent="0.25">
      <c r="A1713" s="15">
        <v>36026</v>
      </c>
      <c r="B1713" s="15" t="str">
        <f t="shared" si="53"/>
        <v>Low income</v>
      </c>
      <c r="C1713" s="17">
        <v>44</v>
      </c>
      <c r="D1713" s="17" t="str">
        <f t="shared" si="52"/>
        <v>Low Spender</v>
      </c>
    </row>
    <row r="1714" spans="1:4" x14ac:dyDescent="0.25">
      <c r="A1714" s="15">
        <v>25224</v>
      </c>
      <c r="B1714" s="15" t="str">
        <f t="shared" si="53"/>
        <v>Low income</v>
      </c>
      <c r="C1714" s="17">
        <v>38</v>
      </c>
      <c r="D1714" s="17" t="str">
        <f t="shared" si="52"/>
        <v>Low Spender</v>
      </c>
    </row>
    <row r="1715" spans="1:4" x14ac:dyDescent="0.25">
      <c r="A1715" s="15">
        <v>57912</v>
      </c>
      <c r="B1715" s="15" t="str">
        <f t="shared" si="53"/>
        <v>High income</v>
      </c>
      <c r="C1715" s="17">
        <v>881</v>
      </c>
      <c r="D1715" s="17" t="str">
        <f t="shared" si="52"/>
        <v>High spender</v>
      </c>
    </row>
    <row r="1716" spans="1:4" x14ac:dyDescent="0.25">
      <c r="A1716" s="15">
        <v>20130</v>
      </c>
      <c r="B1716" s="15" t="str">
        <f t="shared" si="53"/>
        <v>Low income</v>
      </c>
      <c r="C1716" s="17">
        <v>22</v>
      </c>
      <c r="D1716" s="17" t="str">
        <f t="shared" si="52"/>
        <v>Low Spender</v>
      </c>
    </row>
    <row r="1717" spans="1:4" x14ac:dyDescent="0.25">
      <c r="A1717" s="15">
        <v>89120</v>
      </c>
      <c r="B1717" s="15" t="str">
        <f t="shared" si="53"/>
        <v>High income</v>
      </c>
      <c r="C1717" s="17">
        <v>1869</v>
      </c>
      <c r="D1717" s="17" t="str">
        <f t="shared" si="52"/>
        <v>High spender</v>
      </c>
    </row>
    <row r="1718" spans="1:4" x14ac:dyDescent="0.25">
      <c r="A1718" s="15">
        <v>20981</v>
      </c>
      <c r="B1718" s="15" t="str">
        <f t="shared" si="53"/>
        <v>Low income</v>
      </c>
      <c r="C1718" s="17">
        <v>43</v>
      </c>
      <c r="D1718" s="17" t="str">
        <f t="shared" si="52"/>
        <v>Low Spender</v>
      </c>
    </row>
    <row r="1719" spans="1:4" x14ac:dyDescent="0.25">
      <c r="A1719" s="15">
        <v>66294</v>
      </c>
      <c r="B1719" s="15" t="str">
        <f t="shared" si="53"/>
        <v>High income</v>
      </c>
      <c r="C1719" s="17">
        <v>850</v>
      </c>
      <c r="D1719" s="17" t="str">
        <f t="shared" si="52"/>
        <v>High spender</v>
      </c>
    </row>
    <row r="1720" spans="1:4" x14ac:dyDescent="0.25">
      <c r="A1720" s="15">
        <v>22585</v>
      </c>
      <c r="B1720" s="15" t="str">
        <f t="shared" si="53"/>
        <v>Low income</v>
      </c>
      <c r="C1720" s="17">
        <v>42</v>
      </c>
      <c r="D1720" s="17" t="str">
        <f t="shared" si="52"/>
        <v>Low Spender</v>
      </c>
    </row>
    <row r="1721" spans="1:4" x14ac:dyDescent="0.25">
      <c r="A1721" s="15">
        <v>77972</v>
      </c>
      <c r="B1721" s="15" t="str">
        <f t="shared" si="53"/>
        <v>High income</v>
      </c>
      <c r="C1721" s="17">
        <v>1089</v>
      </c>
      <c r="D1721" s="17" t="str">
        <f t="shared" si="52"/>
        <v>High spender</v>
      </c>
    </row>
    <row r="1722" spans="1:4" x14ac:dyDescent="0.25">
      <c r="A1722" s="15">
        <v>43050</v>
      </c>
      <c r="B1722" s="15" t="str">
        <f t="shared" si="53"/>
        <v>Low income</v>
      </c>
      <c r="C1722" s="17">
        <v>68</v>
      </c>
      <c r="D1722" s="17" t="str">
        <f t="shared" si="52"/>
        <v>Low Spender</v>
      </c>
    </row>
    <row r="1723" spans="1:4" x14ac:dyDescent="0.25">
      <c r="A1723" s="15">
        <v>42664</v>
      </c>
      <c r="B1723" s="15" t="str">
        <f t="shared" si="53"/>
        <v>Low income</v>
      </c>
      <c r="C1723" s="17">
        <v>24</v>
      </c>
      <c r="D1723" s="17" t="str">
        <f t="shared" si="52"/>
        <v>Low Spender</v>
      </c>
    </row>
    <row r="1724" spans="1:4" x14ac:dyDescent="0.25">
      <c r="A1724" s="15">
        <v>73395</v>
      </c>
      <c r="B1724" s="15" t="str">
        <f t="shared" si="53"/>
        <v>High income</v>
      </c>
      <c r="C1724" s="17">
        <v>386</v>
      </c>
      <c r="D1724" s="17" t="str">
        <f t="shared" si="52"/>
        <v>Low Spender</v>
      </c>
    </row>
    <row r="1725" spans="1:4" x14ac:dyDescent="0.25">
      <c r="A1725" s="15">
        <v>53233</v>
      </c>
      <c r="B1725" s="15" t="str">
        <f t="shared" si="53"/>
        <v>High income</v>
      </c>
      <c r="C1725" s="17">
        <v>40</v>
      </c>
      <c r="D1725" s="17" t="str">
        <f t="shared" si="52"/>
        <v>Low Spender</v>
      </c>
    </row>
    <row r="1726" spans="1:4" x14ac:dyDescent="0.25">
      <c r="A1726" s="15">
        <v>30467</v>
      </c>
      <c r="B1726" s="15" t="str">
        <f t="shared" si="53"/>
        <v>Low income</v>
      </c>
      <c r="C1726" s="17">
        <v>19</v>
      </c>
      <c r="D1726" s="17" t="str">
        <f t="shared" si="52"/>
        <v>Low Spender</v>
      </c>
    </row>
    <row r="1727" spans="1:4" x14ac:dyDescent="0.25">
      <c r="A1727" s="15">
        <v>35178</v>
      </c>
      <c r="B1727" s="15" t="str">
        <f t="shared" si="53"/>
        <v>Low income</v>
      </c>
      <c r="C1727" s="17">
        <v>41</v>
      </c>
      <c r="D1727" s="17" t="str">
        <f t="shared" si="52"/>
        <v>Low Spender</v>
      </c>
    </row>
    <row r="1728" spans="1:4" x14ac:dyDescent="0.25">
      <c r="A1728" s="15">
        <v>39356</v>
      </c>
      <c r="B1728" s="15" t="str">
        <f t="shared" si="53"/>
        <v>Low income</v>
      </c>
      <c r="C1728" s="17">
        <v>17</v>
      </c>
      <c r="D1728" s="17" t="str">
        <f t="shared" si="52"/>
        <v>Low Spender</v>
      </c>
    </row>
    <row r="1729" spans="1:4" x14ac:dyDescent="0.25">
      <c r="A1729" s="15">
        <v>31788</v>
      </c>
      <c r="B1729" s="15" t="str">
        <f t="shared" si="53"/>
        <v>Low income</v>
      </c>
      <c r="C1729" s="17">
        <v>54</v>
      </c>
      <c r="D1729" s="17" t="str">
        <f t="shared" si="52"/>
        <v>Low Spender</v>
      </c>
    </row>
    <row r="1730" spans="1:4" x14ac:dyDescent="0.25">
      <c r="A1730" s="15">
        <v>63206</v>
      </c>
      <c r="B1730" s="15" t="str">
        <f t="shared" si="53"/>
        <v>High income</v>
      </c>
      <c r="C1730" s="17">
        <v>902</v>
      </c>
      <c r="D1730" s="17" t="str">
        <f t="shared" si="52"/>
        <v>High spender</v>
      </c>
    </row>
    <row r="1731" spans="1:4" x14ac:dyDescent="0.25">
      <c r="A1731" s="15">
        <v>48186</v>
      </c>
      <c r="B1731" s="15" t="str">
        <f t="shared" si="53"/>
        <v>Low income</v>
      </c>
      <c r="C1731" s="17">
        <v>185</v>
      </c>
      <c r="D1731" s="17" t="str">
        <f t="shared" ref="D1731:D1794" si="54">IF(C1731&lt;=AVERAGE(C:C),"Low Spender","High spender")</f>
        <v>Low Spender</v>
      </c>
    </row>
    <row r="1732" spans="1:4" x14ac:dyDescent="0.25">
      <c r="A1732" s="15">
        <v>53204</v>
      </c>
      <c r="B1732" s="15" t="str">
        <f t="shared" ref="B1732:B1795" si="55">IF(A1732&lt;=AVERAGE(A:A),"Low income", "High income")</f>
        <v>High income</v>
      </c>
      <c r="C1732" s="17">
        <v>39</v>
      </c>
      <c r="D1732" s="17" t="str">
        <f t="shared" si="54"/>
        <v>Low Spender</v>
      </c>
    </row>
    <row r="1733" spans="1:4" x14ac:dyDescent="0.25">
      <c r="A1733" s="15">
        <v>19514</v>
      </c>
      <c r="B1733" s="15" t="str">
        <f t="shared" si="55"/>
        <v>Low income</v>
      </c>
      <c r="C1733" s="17">
        <v>41</v>
      </c>
      <c r="D1733" s="17" t="str">
        <f t="shared" si="54"/>
        <v>Low Spender</v>
      </c>
    </row>
    <row r="1734" spans="1:4" x14ac:dyDescent="0.25">
      <c r="A1734" s="15">
        <v>56628</v>
      </c>
      <c r="B1734" s="15" t="str">
        <f t="shared" si="55"/>
        <v>High income</v>
      </c>
      <c r="C1734" s="17">
        <v>590</v>
      </c>
      <c r="D1734" s="17" t="str">
        <f t="shared" si="54"/>
        <v>High spender</v>
      </c>
    </row>
    <row r="1735" spans="1:4" x14ac:dyDescent="0.25">
      <c r="A1735" s="15">
        <v>55012</v>
      </c>
      <c r="B1735" s="15" t="str">
        <f t="shared" si="55"/>
        <v>High income</v>
      </c>
      <c r="C1735" s="17">
        <v>647</v>
      </c>
      <c r="D1735" s="17" t="str">
        <f t="shared" si="54"/>
        <v>High spender</v>
      </c>
    </row>
    <row r="1736" spans="1:4" x14ac:dyDescent="0.25">
      <c r="A1736" s="15">
        <v>62187</v>
      </c>
      <c r="B1736" s="15" t="str">
        <f t="shared" si="55"/>
        <v>High income</v>
      </c>
      <c r="C1736" s="17">
        <v>595</v>
      </c>
      <c r="D1736" s="17" t="str">
        <f t="shared" si="54"/>
        <v>High spender</v>
      </c>
    </row>
    <row r="1737" spans="1:4" x14ac:dyDescent="0.25">
      <c r="A1737" s="15">
        <v>42394</v>
      </c>
      <c r="B1737" s="15" t="str">
        <f t="shared" si="55"/>
        <v>Low income</v>
      </c>
      <c r="C1737" s="17">
        <v>28</v>
      </c>
      <c r="D1737" s="17" t="str">
        <f t="shared" si="54"/>
        <v>Low Spender</v>
      </c>
    </row>
    <row r="1738" spans="1:4" x14ac:dyDescent="0.25">
      <c r="A1738" s="15">
        <v>56850</v>
      </c>
      <c r="B1738" s="15" t="str">
        <f t="shared" si="55"/>
        <v>High income</v>
      </c>
      <c r="C1738" s="17">
        <v>63</v>
      </c>
      <c r="D1738" s="17" t="str">
        <f t="shared" si="54"/>
        <v>Low Spender</v>
      </c>
    </row>
    <row r="1739" spans="1:4" x14ac:dyDescent="0.25">
      <c r="A1739" s="15">
        <v>44375</v>
      </c>
      <c r="B1739" s="15" t="str">
        <f t="shared" si="55"/>
        <v>Low income</v>
      </c>
      <c r="C1739" s="17">
        <v>260</v>
      </c>
      <c r="D1739" s="17" t="str">
        <f t="shared" si="54"/>
        <v>Low Spender</v>
      </c>
    </row>
    <row r="1740" spans="1:4" x14ac:dyDescent="0.25">
      <c r="A1740" s="15">
        <v>69401</v>
      </c>
      <c r="B1740" s="15" t="str">
        <f t="shared" si="55"/>
        <v>High income</v>
      </c>
      <c r="C1740" s="17">
        <v>651</v>
      </c>
      <c r="D1740" s="17" t="str">
        <f t="shared" si="54"/>
        <v>High spender</v>
      </c>
    </row>
    <row r="1741" spans="1:4" x14ac:dyDescent="0.25">
      <c r="A1741" s="15">
        <v>35924</v>
      </c>
      <c r="B1741" s="15" t="str">
        <f t="shared" si="55"/>
        <v>Low income</v>
      </c>
      <c r="C1741" s="17">
        <v>27</v>
      </c>
      <c r="D1741" s="17" t="str">
        <f t="shared" si="54"/>
        <v>Low Spender</v>
      </c>
    </row>
    <row r="1742" spans="1:4" x14ac:dyDescent="0.25">
      <c r="A1742" s="15">
        <v>46910</v>
      </c>
      <c r="B1742" s="15" t="str">
        <f t="shared" si="55"/>
        <v>Low income</v>
      </c>
      <c r="C1742" s="17">
        <v>62</v>
      </c>
      <c r="D1742" s="17" t="str">
        <f t="shared" si="54"/>
        <v>Low Spender</v>
      </c>
    </row>
    <row r="1743" spans="1:4" x14ac:dyDescent="0.25">
      <c r="A1743" s="15">
        <v>7500</v>
      </c>
      <c r="B1743" s="15" t="str">
        <f t="shared" si="55"/>
        <v>Low income</v>
      </c>
      <c r="C1743" s="17">
        <v>39</v>
      </c>
      <c r="D1743" s="17" t="str">
        <f t="shared" si="54"/>
        <v>Low Spender</v>
      </c>
    </row>
    <row r="1744" spans="1:4" x14ac:dyDescent="0.25">
      <c r="A1744" s="15">
        <v>34242</v>
      </c>
      <c r="B1744" s="15" t="str">
        <f t="shared" si="55"/>
        <v>Low income</v>
      </c>
      <c r="C1744" s="17">
        <v>14</v>
      </c>
      <c r="D1744" s="17" t="str">
        <f t="shared" si="54"/>
        <v>Low Spender</v>
      </c>
    </row>
    <row r="1745" spans="1:4" x14ac:dyDescent="0.25">
      <c r="A1745" s="15">
        <v>32144</v>
      </c>
      <c r="B1745" s="15" t="str">
        <f t="shared" si="55"/>
        <v>Low income</v>
      </c>
      <c r="C1745" s="17">
        <v>51</v>
      </c>
      <c r="D1745" s="17" t="str">
        <f t="shared" si="54"/>
        <v>Low Spender</v>
      </c>
    </row>
    <row r="1746" spans="1:4" x14ac:dyDescent="0.25">
      <c r="A1746" s="15">
        <v>30023</v>
      </c>
      <c r="B1746" s="15" t="str">
        <f t="shared" si="55"/>
        <v>Low income</v>
      </c>
      <c r="C1746" s="17">
        <v>40</v>
      </c>
      <c r="D1746" s="17" t="str">
        <f t="shared" si="54"/>
        <v>Low Spender</v>
      </c>
    </row>
    <row r="1747" spans="1:4" x14ac:dyDescent="0.25">
      <c r="A1747" s="15">
        <v>20427</v>
      </c>
      <c r="B1747" s="15" t="str">
        <f t="shared" si="55"/>
        <v>Low income</v>
      </c>
      <c r="C1747" s="17">
        <v>9</v>
      </c>
      <c r="D1747" s="17" t="str">
        <f t="shared" si="54"/>
        <v>Low Spender</v>
      </c>
    </row>
    <row r="1748" spans="1:4" x14ac:dyDescent="0.25">
      <c r="A1748" s="15">
        <v>52854</v>
      </c>
      <c r="B1748" s="15" t="str">
        <f t="shared" si="55"/>
        <v>High income</v>
      </c>
      <c r="C1748" s="17">
        <v>116</v>
      </c>
      <c r="D1748" s="17" t="str">
        <f t="shared" si="54"/>
        <v>Low Spender</v>
      </c>
    </row>
    <row r="1749" spans="1:4" x14ac:dyDescent="0.25">
      <c r="A1749" s="15">
        <v>41275</v>
      </c>
      <c r="B1749" s="15" t="str">
        <f t="shared" si="55"/>
        <v>Low income</v>
      </c>
      <c r="C1749" s="17">
        <v>52</v>
      </c>
      <c r="D1749" s="17" t="str">
        <f t="shared" si="54"/>
        <v>Low Spender</v>
      </c>
    </row>
    <row r="1750" spans="1:4" x14ac:dyDescent="0.25">
      <c r="A1750" s="15">
        <v>42231</v>
      </c>
      <c r="B1750" s="15" t="str">
        <f t="shared" si="55"/>
        <v>Low income</v>
      </c>
      <c r="C1750" s="17">
        <v>33</v>
      </c>
      <c r="D1750" s="17" t="str">
        <f t="shared" si="54"/>
        <v>Low Spender</v>
      </c>
    </row>
    <row r="1751" spans="1:4" x14ac:dyDescent="0.25">
      <c r="A1751" s="15">
        <v>39062</v>
      </c>
      <c r="B1751" s="15" t="str">
        <f t="shared" si="55"/>
        <v>Low income</v>
      </c>
      <c r="C1751" s="17">
        <v>32</v>
      </c>
      <c r="D1751" s="17" t="str">
        <f t="shared" si="54"/>
        <v>Low Spender</v>
      </c>
    </row>
    <row r="1752" spans="1:4" x14ac:dyDescent="0.25">
      <c r="A1752" s="15">
        <v>29732</v>
      </c>
      <c r="B1752" s="15" t="str">
        <f t="shared" si="55"/>
        <v>Low income</v>
      </c>
      <c r="C1752" s="17">
        <v>34</v>
      </c>
      <c r="D1752" s="17" t="str">
        <f t="shared" si="54"/>
        <v>Low Spender</v>
      </c>
    </row>
    <row r="1753" spans="1:4" x14ac:dyDescent="0.25">
      <c r="A1753" s="15">
        <v>34824</v>
      </c>
      <c r="B1753" s="15" t="str">
        <f t="shared" si="55"/>
        <v>Low income</v>
      </c>
      <c r="C1753" s="17">
        <v>19</v>
      </c>
      <c r="D1753" s="17" t="str">
        <f t="shared" si="54"/>
        <v>Low Spender</v>
      </c>
    </row>
    <row r="1754" spans="1:4" x14ac:dyDescent="0.25">
      <c r="A1754" s="15">
        <v>22123</v>
      </c>
      <c r="B1754" s="15" t="str">
        <f t="shared" si="55"/>
        <v>Low income</v>
      </c>
      <c r="C1754" s="17">
        <v>71</v>
      </c>
      <c r="D1754" s="17" t="str">
        <f t="shared" si="54"/>
        <v>Low Spender</v>
      </c>
    </row>
    <row r="1755" spans="1:4" x14ac:dyDescent="0.25">
      <c r="A1755" s="15">
        <v>31928</v>
      </c>
      <c r="B1755" s="15" t="str">
        <f t="shared" si="55"/>
        <v>Low income</v>
      </c>
      <c r="C1755" s="17">
        <v>67</v>
      </c>
      <c r="D1755" s="17" t="str">
        <f t="shared" si="54"/>
        <v>Low Spender</v>
      </c>
    </row>
    <row r="1756" spans="1:4" x14ac:dyDescent="0.25">
      <c r="A1756" s="15">
        <v>27159</v>
      </c>
      <c r="B1756" s="15" t="str">
        <f t="shared" si="55"/>
        <v>Low income</v>
      </c>
      <c r="C1756" s="17">
        <v>20</v>
      </c>
      <c r="D1756" s="17" t="str">
        <f t="shared" si="54"/>
        <v>Low Spender</v>
      </c>
    </row>
    <row r="1757" spans="1:4" x14ac:dyDescent="0.25">
      <c r="A1757" s="15">
        <v>45160</v>
      </c>
      <c r="B1757" s="15" t="str">
        <f t="shared" si="55"/>
        <v>Low income</v>
      </c>
      <c r="C1757" s="17">
        <v>18</v>
      </c>
      <c r="D1757" s="17" t="str">
        <f t="shared" si="54"/>
        <v>Low Spender</v>
      </c>
    </row>
    <row r="1758" spans="1:4" x14ac:dyDescent="0.25">
      <c r="A1758" s="15">
        <v>65685</v>
      </c>
      <c r="B1758" s="15" t="str">
        <f t="shared" si="55"/>
        <v>High income</v>
      </c>
      <c r="C1758" s="17">
        <v>712</v>
      </c>
      <c r="D1758" s="17" t="str">
        <f t="shared" si="54"/>
        <v>High spender</v>
      </c>
    </row>
    <row r="1759" spans="1:4" x14ac:dyDescent="0.25">
      <c r="A1759" s="15">
        <v>60033</v>
      </c>
      <c r="B1759" s="15" t="str">
        <f t="shared" si="55"/>
        <v>High income</v>
      </c>
      <c r="C1759" s="17">
        <v>150</v>
      </c>
      <c r="D1759" s="17" t="str">
        <f t="shared" si="54"/>
        <v>Low Spender</v>
      </c>
    </row>
    <row r="1760" spans="1:4" x14ac:dyDescent="0.25">
      <c r="A1760" s="15">
        <v>18393</v>
      </c>
      <c r="B1760" s="15" t="str">
        <f t="shared" si="55"/>
        <v>Low income</v>
      </c>
      <c r="C1760" s="17">
        <v>46</v>
      </c>
      <c r="D1760" s="17" t="str">
        <f t="shared" si="54"/>
        <v>Low Spender</v>
      </c>
    </row>
    <row r="1761" spans="1:4" x14ac:dyDescent="0.25">
      <c r="A1761" s="15">
        <v>34554</v>
      </c>
      <c r="B1761" s="15" t="str">
        <f t="shared" si="55"/>
        <v>Low income</v>
      </c>
      <c r="C1761" s="17">
        <v>50</v>
      </c>
      <c r="D1761" s="17" t="str">
        <f t="shared" si="54"/>
        <v>Low Spender</v>
      </c>
    </row>
    <row r="1762" spans="1:4" x14ac:dyDescent="0.25">
      <c r="A1762" s="15">
        <v>36143</v>
      </c>
      <c r="B1762" s="15" t="str">
        <f t="shared" si="55"/>
        <v>Low income</v>
      </c>
      <c r="C1762" s="17">
        <v>13</v>
      </c>
      <c r="D1762" s="17" t="str">
        <f t="shared" si="54"/>
        <v>Low Spender</v>
      </c>
    </row>
    <row r="1763" spans="1:4" x14ac:dyDescent="0.25">
      <c r="A1763" s="15">
        <v>38452</v>
      </c>
      <c r="B1763" s="15" t="str">
        <f t="shared" si="55"/>
        <v>Low income</v>
      </c>
      <c r="C1763" s="17">
        <v>70</v>
      </c>
      <c r="D1763" s="17" t="str">
        <f t="shared" si="54"/>
        <v>Low Spender</v>
      </c>
    </row>
    <row r="1764" spans="1:4" x14ac:dyDescent="0.25">
      <c r="A1764" s="15">
        <v>38741</v>
      </c>
      <c r="B1764" s="15" t="str">
        <f t="shared" si="55"/>
        <v>Low income</v>
      </c>
      <c r="C1764" s="17">
        <v>48</v>
      </c>
      <c r="D1764" s="17" t="str">
        <f t="shared" si="54"/>
        <v>Low Spender</v>
      </c>
    </row>
    <row r="1765" spans="1:4" x14ac:dyDescent="0.25">
      <c r="A1765" s="15">
        <v>17459</v>
      </c>
      <c r="B1765" s="15" t="str">
        <f t="shared" si="55"/>
        <v>Low income</v>
      </c>
      <c r="C1765" s="17">
        <v>39</v>
      </c>
      <c r="D1765" s="17" t="str">
        <f t="shared" si="54"/>
        <v>Low Spender</v>
      </c>
    </row>
    <row r="1766" spans="1:4" x14ac:dyDescent="0.25">
      <c r="A1766" s="15">
        <v>22263</v>
      </c>
      <c r="B1766" s="15" t="str">
        <f t="shared" si="55"/>
        <v>Low income</v>
      </c>
      <c r="C1766" s="17">
        <v>19</v>
      </c>
      <c r="D1766" s="17" t="str">
        <f t="shared" si="54"/>
        <v>Low Spender</v>
      </c>
    </row>
    <row r="1767" spans="1:4" x14ac:dyDescent="0.25">
      <c r="A1767" s="15">
        <v>75865</v>
      </c>
      <c r="B1767" s="15" t="str">
        <f t="shared" si="55"/>
        <v>High income</v>
      </c>
      <c r="C1767" s="17">
        <v>1230</v>
      </c>
      <c r="D1767" s="17" t="str">
        <f t="shared" si="54"/>
        <v>High spender</v>
      </c>
    </row>
    <row r="1768" spans="1:4" x14ac:dyDescent="0.25">
      <c r="A1768" s="15">
        <v>39548</v>
      </c>
      <c r="B1768" s="15" t="str">
        <f t="shared" si="55"/>
        <v>Low income</v>
      </c>
      <c r="C1768" s="17">
        <v>36</v>
      </c>
      <c r="D1768" s="17" t="str">
        <f t="shared" si="54"/>
        <v>Low Spender</v>
      </c>
    </row>
    <row r="1769" spans="1:4" x14ac:dyDescent="0.25">
      <c r="A1769" s="15">
        <v>33569</v>
      </c>
      <c r="B1769" s="15" t="str">
        <f t="shared" si="55"/>
        <v>Low income</v>
      </c>
      <c r="C1769" s="17">
        <v>39</v>
      </c>
      <c r="D1769" s="17" t="str">
        <f t="shared" si="54"/>
        <v>Low Spender</v>
      </c>
    </row>
    <row r="1770" spans="1:4" x14ac:dyDescent="0.25">
      <c r="A1770" s="15">
        <v>90933</v>
      </c>
      <c r="B1770" s="15" t="str">
        <f t="shared" si="55"/>
        <v>High income</v>
      </c>
      <c r="C1770" s="17">
        <v>1606</v>
      </c>
      <c r="D1770" s="17" t="str">
        <f t="shared" si="54"/>
        <v>High spender</v>
      </c>
    </row>
    <row r="1771" spans="1:4" x14ac:dyDescent="0.25">
      <c r="A1771" s="15">
        <v>79823</v>
      </c>
      <c r="B1771" s="15" t="str">
        <f t="shared" si="55"/>
        <v>High income</v>
      </c>
      <c r="C1771" s="17">
        <v>1475</v>
      </c>
      <c r="D1771" s="17" t="str">
        <f t="shared" si="54"/>
        <v>High spender</v>
      </c>
    </row>
    <row r="1772" spans="1:4" x14ac:dyDescent="0.25">
      <c r="A1772" s="15">
        <v>41443</v>
      </c>
      <c r="B1772" s="15" t="str">
        <f t="shared" si="55"/>
        <v>Low income</v>
      </c>
      <c r="C1772" s="17">
        <v>393</v>
      </c>
      <c r="D1772" s="17" t="str">
        <f t="shared" si="54"/>
        <v>Low Spender</v>
      </c>
    </row>
    <row r="1773" spans="1:4" x14ac:dyDescent="0.25">
      <c r="A1773" s="15">
        <v>51287</v>
      </c>
      <c r="B1773" s="15" t="str">
        <f t="shared" si="55"/>
        <v>Low income</v>
      </c>
      <c r="C1773" s="17">
        <v>152</v>
      </c>
      <c r="D1773" s="17" t="str">
        <f t="shared" si="54"/>
        <v>Low Spender</v>
      </c>
    </row>
    <row r="1774" spans="1:4" x14ac:dyDescent="0.25">
      <c r="A1774" s="15">
        <v>29543</v>
      </c>
      <c r="B1774" s="15" t="str">
        <f t="shared" si="55"/>
        <v>Low income</v>
      </c>
      <c r="C1774" s="17">
        <v>45</v>
      </c>
      <c r="D1774" s="17" t="str">
        <f t="shared" si="54"/>
        <v>Low Spender</v>
      </c>
    </row>
    <row r="1775" spans="1:4" x14ac:dyDescent="0.25">
      <c r="A1775" s="15">
        <v>82571</v>
      </c>
      <c r="B1775" s="15" t="str">
        <f t="shared" si="55"/>
        <v>High income</v>
      </c>
      <c r="C1775" s="17">
        <v>1607</v>
      </c>
      <c r="D1775" s="17" t="str">
        <f t="shared" si="54"/>
        <v>High spender</v>
      </c>
    </row>
    <row r="1776" spans="1:4" x14ac:dyDescent="0.25">
      <c r="A1776" s="15">
        <v>39453</v>
      </c>
      <c r="B1776" s="15" t="str">
        <f t="shared" si="55"/>
        <v>Low income</v>
      </c>
      <c r="C1776" s="17">
        <v>53</v>
      </c>
      <c r="D1776" s="17" t="str">
        <f t="shared" si="54"/>
        <v>Low Spender</v>
      </c>
    </row>
    <row r="1777" spans="1:4" x14ac:dyDescent="0.25">
      <c r="A1777" s="15">
        <v>54197</v>
      </c>
      <c r="B1777" s="15" t="str">
        <f t="shared" si="55"/>
        <v>High income</v>
      </c>
      <c r="C1777" s="17">
        <v>224</v>
      </c>
      <c r="D1777" s="17" t="str">
        <f t="shared" si="54"/>
        <v>Low Spender</v>
      </c>
    </row>
    <row r="1778" spans="1:4" x14ac:dyDescent="0.25">
      <c r="A1778" s="15">
        <v>94472</v>
      </c>
      <c r="B1778" s="15" t="str">
        <f t="shared" si="55"/>
        <v>High income</v>
      </c>
      <c r="C1778" s="17">
        <v>1675</v>
      </c>
      <c r="D1778" s="17" t="str">
        <f t="shared" si="54"/>
        <v>High spender</v>
      </c>
    </row>
    <row r="1779" spans="1:4" x14ac:dyDescent="0.25">
      <c r="A1779" s="15">
        <v>52074</v>
      </c>
      <c r="B1779" s="15" t="str">
        <f t="shared" si="55"/>
        <v>High income</v>
      </c>
      <c r="C1779" s="17">
        <v>71</v>
      </c>
      <c r="D1779" s="17" t="str">
        <f t="shared" si="54"/>
        <v>Low Spender</v>
      </c>
    </row>
    <row r="1780" spans="1:4" x14ac:dyDescent="0.25">
      <c r="A1780" s="15">
        <v>42395</v>
      </c>
      <c r="B1780" s="15" t="str">
        <f t="shared" si="55"/>
        <v>Low income</v>
      </c>
      <c r="C1780" s="17">
        <v>157</v>
      </c>
      <c r="D1780" s="17" t="str">
        <f t="shared" si="54"/>
        <v>Low Spender</v>
      </c>
    </row>
    <row r="1781" spans="1:4" x14ac:dyDescent="0.25">
      <c r="A1781" s="15">
        <v>75433</v>
      </c>
      <c r="B1781" s="15" t="str">
        <f t="shared" si="55"/>
        <v>High income</v>
      </c>
      <c r="C1781" s="17">
        <v>1131</v>
      </c>
      <c r="D1781" s="17" t="str">
        <f t="shared" si="54"/>
        <v>High spender</v>
      </c>
    </row>
    <row r="1782" spans="1:4" x14ac:dyDescent="0.25">
      <c r="A1782" s="15">
        <v>55563</v>
      </c>
      <c r="B1782" s="15" t="str">
        <f t="shared" si="55"/>
        <v>High income</v>
      </c>
      <c r="C1782" s="17">
        <v>41</v>
      </c>
      <c r="D1782" s="17" t="str">
        <f t="shared" si="54"/>
        <v>Low Spender</v>
      </c>
    </row>
    <row r="1783" spans="1:4" x14ac:dyDescent="0.25">
      <c r="A1783" s="15">
        <v>71466</v>
      </c>
      <c r="B1783" s="15" t="str">
        <f t="shared" si="55"/>
        <v>High income</v>
      </c>
      <c r="C1783" s="17">
        <v>1230</v>
      </c>
      <c r="D1783" s="17" t="str">
        <f t="shared" si="54"/>
        <v>High spender</v>
      </c>
    </row>
    <row r="1784" spans="1:4" x14ac:dyDescent="0.25">
      <c r="A1784" s="15">
        <v>86424</v>
      </c>
      <c r="B1784" s="15" t="str">
        <f t="shared" si="55"/>
        <v>High income</v>
      </c>
      <c r="C1784" s="17">
        <v>1158</v>
      </c>
      <c r="D1784" s="17" t="str">
        <f t="shared" si="54"/>
        <v>High spender</v>
      </c>
    </row>
    <row r="1785" spans="1:4" x14ac:dyDescent="0.25">
      <c r="A1785" s="15">
        <v>78075</v>
      </c>
      <c r="B1785" s="15" t="str">
        <f t="shared" si="55"/>
        <v>High income</v>
      </c>
      <c r="C1785" s="17">
        <v>908</v>
      </c>
      <c r="D1785" s="17" t="str">
        <f t="shared" si="54"/>
        <v>High spender</v>
      </c>
    </row>
    <row r="1786" spans="1:4" x14ac:dyDescent="0.25">
      <c r="A1786" s="15">
        <v>82032</v>
      </c>
      <c r="B1786" s="15" t="str">
        <f t="shared" si="55"/>
        <v>High income</v>
      </c>
      <c r="C1786" s="17">
        <v>1177</v>
      </c>
      <c r="D1786" s="17" t="str">
        <f t="shared" si="54"/>
        <v>High spender</v>
      </c>
    </row>
    <row r="1787" spans="1:4" x14ac:dyDescent="0.25">
      <c r="A1787" s="15">
        <v>52569</v>
      </c>
      <c r="B1787" s="15" t="str">
        <f t="shared" si="55"/>
        <v>High income</v>
      </c>
      <c r="C1787" s="17">
        <v>88</v>
      </c>
      <c r="D1787" s="17" t="str">
        <f t="shared" si="54"/>
        <v>Low Spender</v>
      </c>
    </row>
    <row r="1788" spans="1:4" x14ac:dyDescent="0.25">
      <c r="A1788" s="15">
        <v>31761</v>
      </c>
      <c r="B1788" s="15" t="str">
        <f t="shared" si="55"/>
        <v>Low income</v>
      </c>
      <c r="C1788" s="17">
        <v>70</v>
      </c>
      <c r="D1788" s="17" t="str">
        <f t="shared" si="54"/>
        <v>Low Spender</v>
      </c>
    </row>
    <row r="1789" spans="1:4" x14ac:dyDescent="0.25">
      <c r="A1789" s="15">
        <v>29315</v>
      </c>
      <c r="B1789" s="15" t="str">
        <f t="shared" si="55"/>
        <v>Low income</v>
      </c>
      <c r="C1789" s="17">
        <v>44</v>
      </c>
      <c r="D1789" s="17" t="str">
        <f t="shared" si="54"/>
        <v>Low Spender</v>
      </c>
    </row>
    <row r="1790" spans="1:4" x14ac:dyDescent="0.25">
      <c r="A1790" s="15">
        <v>38829</v>
      </c>
      <c r="B1790" s="15" t="str">
        <f t="shared" si="55"/>
        <v>Low income</v>
      </c>
      <c r="C1790" s="17">
        <v>83</v>
      </c>
      <c r="D1790" s="17" t="str">
        <f t="shared" si="54"/>
        <v>Low Spender</v>
      </c>
    </row>
    <row r="1791" spans="1:4" x14ac:dyDescent="0.25">
      <c r="A1791" s="15">
        <v>58692</v>
      </c>
      <c r="B1791" s="15" t="str">
        <f t="shared" si="55"/>
        <v>High income</v>
      </c>
      <c r="C1791" s="17">
        <v>384</v>
      </c>
      <c r="D1791" s="17" t="str">
        <f t="shared" si="54"/>
        <v>Low Spender</v>
      </c>
    </row>
    <row r="1792" spans="1:4" x14ac:dyDescent="0.25">
      <c r="A1792" s="15">
        <v>70924</v>
      </c>
      <c r="B1792" s="15" t="str">
        <f t="shared" si="55"/>
        <v>High income</v>
      </c>
      <c r="C1792" s="17">
        <v>1287</v>
      </c>
      <c r="D1792" s="17" t="str">
        <f t="shared" si="54"/>
        <v>High spender</v>
      </c>
    </row>
    <row r="1793" spans="1:4" x14ac:dyDescent="0.25">
      <c r="A1793" s="15">
        <v>55956</v>
      </c>
      <c r="B1793" s="15" t="str">
        <f t="shared" si="55"/>
        <v>High income</v>
      </c>
      <c r="C1793" s="17">
        <v>961</v>
      </c>
      <c r="D1793" s="17" t="str">
        <f t="shared" si="54"/>
        <v>High spender</v>
      </c>
    </row>
    <row r="1794" spans="1:4" x14ac:dyDescent="0.25">
      <c r="A1794" s="15">
        <v>62568</v>
      </c>
      <c r="B1794" s="15" t="str">
        <f t="shared" si="55"/>
        <v>High income</v>
      </c>
      <c r="C1794" s="17">
        <v>892</v>
      </c>
      <c r="D1794" s="17" t="str">
        <f t="shared" si="54"/>
        <v>High spender</v>
      </c>
    </row>
    <row r="1795" spans="1:4" x14ac:dyDescent="0.25">
      <c r="A1795" s="15">
        <v>79632</v>
      </c>
      <c r="B1795" s="15" t="str">
        <f t="shared" si="55"/>
        <v>High income</v>
      </c>
      <c r="C1795" s="17">
        <v>1101</v>
      </c>
      <c r="D1795" s="17" t="str">
        <f t="shared" ref="D1795:D1858" si="56">IF(C1795&lt;=AVERAGE(C:C),"Low Spender","High spender")</f>
        <v>High spender</v>
      </c>
    </row>
    <row r="1796" spans="1:4" x14ac:dyDescent="0.25">
      <c r="A1796" s="15">
        <v>21359</v>
      </c>
      <c r="B1796" s="15" t="str">
        <f t="shared" ref="B1796:B1859" si="57">IF(A1796&lt;=AVERAGE(A:A),"Low income", "High income")</f>
        <v>Low income</v>
      </c>
      <c r="C1796" s="17">
        <v>38</v>
      </c>
      <c r="D1796" s="17" t="str">
        <f t="shared" si="56"/>
        <v>Low Spender</v>
      </c>
    </row>
    <row r="1797" spans="1:4" x14ac:dyDescent="0.25">
      <c r="A1797" s="15">
        <v>78468</v>
      </c>
      <c r="B1797" s="15" t="str">
        <f t="shared" si="57"/>
        <v>High income</v>
      </c>
      <c r="C1797" s="17">
        <v>970</v>
      </c>
      <c r="D1797" s="17" t="str">
        <f t="shared" si="56"/>
        <v>High spender</v>
      </c>
    </row>
    <row r="1798" spans="1:4" x14ac:dyDescent="0.25">
      <c r="A1798" s="15">
        <v>85072</v>
      </c>
      <c r="B1798" s="15" t="str">
        <f t="shared" si="57"/>
        <v>High income</v>
      </c>
      <c r="C1798" s="17">
        <v>1182</v>
      </c>
      <c r="D1798" s="17" t="str">
        <f t="shared" si="56"/>
        <v>High spender</v>
      </c>
    </row>
    <row r="1799" spans="1:4" x14ac:dyDescent="0.25">
      <c r="A1799" s="15">
        <v>21355</v>
      </c>
      <c r="B1799" s="15" t="str">
        <f t="shared" si="57"/>
        <v>Low income</v>
      </c>
      <c r="C1799" s="17">
        <v>37</v>
      </c>
      <c r="D1799" s="17" t="str">
        <f t="shared" si="56"/>
        <v>Low Spender</v>
      </c>
    </row>
    <row r="1800" spans="1:4" x14ac:dyDescent="0.25">
      <c r="A1800" s="15">
        <v>45204</v>
      </c>
      <c r="B1800" s="15" t="str">
        <f t="shared" si="57"/>
        <v>Low income</v>
      </c>
      <c r="C1800" s="17">
        <v>96</v>
      </c>
      <c r="D1800" s="17" t="str">
        <f t="shared" si="56"/>
        <v>Low Spender</v>
      </c>
    </row>
    <row r="1801" spans="1:4" x14ac:dyDescent="0.25">
      <c r="A1801" s="15">
        <v>65526</v>
      </c>
      <c r="B1801" s="15" t="str">
        <f t="shared" si="57"/>
        <v>High income</v>
      </c>
      <c r="C1801" s="17">
        <v>497</v>
      </c>
      <c r="D1801" s="17" t="str">
        <f t="shared" si="56"/>
        <v>Low Spender</v>
      </c>
    </row>
    <row r="1802" spans="1:4" x14ac:dyDescent="0.25">
      <c r="A1802" s="15">
        <v>34578</v>
      </c>
      <c r="B1802" s="15" t="str">
        <f t="shared" si="57"/>
        <v>Low income</v>
      </c>
      <c r="C1802" s="17">
        <v>8</v>
      </c>
      <c r="D1802" s="17" t="str">
        <f t="shared" si="56"/>
        <v>Low Spender</v>
      </c>
    </row>
    <row r="1803" spans="1:4" x14ac:dyDescent="0.25">
      <c r="A1803" s="15">
        <v>48918</v>
      </c>
      <c r="B1803" s="15" t="str">
        <f t="shared" si="57"/>
        <v>Low income</v>
      </c>
      <c r="C1803" s="17">
        <v>61</v>
      </c>
      <c r="D1803" s="17" t="str">
        <f t="shared" si="56"/>
        <v>Low Spender</v>
      </c>
    </row>
    <row r="1804" spans="1:4" x14ac:dyDescent="0.25">
      <c r="A1804" s="15">
        <v>39747</v>
      </c>
      <c r="B1804" s="15" t="str">
        <f t="shared" si="57"/>
        <v>Low income</v>
      </c>
      <c r="C1804" s="17">
        <v>221</v>
      </c>
      <c r="D1804" s="17" t="str">
        <f t="shared" si="56"/>
        <v>Low Spender</v>
      </c>
    </row>
    <row r="1805" spans="1:4" x14ac:dyDescent="0.25">
      <c r="A1805" s="15">
        <v>50616</v>
      </c>
      <c r="B1805" s="15" t="str">
        <f t="shared" si="57"/>
        <v>Low income</v>
      </c>
      <c r="C1805" s="17">
        <v>58</v>
      </c>
      <c r="D1805" s="17" t="str">
        <f t="shared" si="56"/>
        <v>Low Spender</v>
      </c>
    </row>
    <row r="1806" spans="1:4" x14ac:dyDescent="0.25">
      <c r="A1806" s="15">
        <v>46015</v>
      </c>
      <c r="B1806" s="15" t="str">
        <f t="shared" si="57"/>
        <v>Low income</v>
      </c>
      <c r="C1806" s="17">
        <v>40</v>
      </c>
      <c r="D1806" s="17" t="str">
        <f t="shared" si="56"/>
        <v>Low Spender</v>
      </c>
    </row>
    <row r="1807" spans="1:4" x14ac:dyDescent="0.25">
      <c r="A1807" s="15">
        <v>22148</v>
      </c>
      <c r="B1807" s="15" t="str">
        <f t="shared" si="57"/>
        <v>Low income</v>
      </c>
      <c r="C1807" s="17">
        <v>38</v>
      </c>
      <c r="D1807" s="17" t="str">
        <f t="shared" si="56"/>
        <v>Low Spender</v>
      </c>
    </row>
    <row r="1808" spans="1:4" x14ac:dyDescent="0.25">
      <c r="A1808" s="15">
        <v>58116</v>
      </c>
      <c r="B1808" s="15" t="str">
        <f t="shared" si="57"/>
        <v>High income</v>
      </c>
      <c r="C1808" s="17">
        <v>392</v>
      </c>
      <c r="D1808" s="17" t="str">
        <f t="shared" si="56"/>
        <v>Low Spender</v>
      </c>
    </row>
    <row r="1809" spans="1:4" x14ac:dyDescent="0.25">
      <c r="A1809" s="15">
        <v>77622</v>
      </c>
      <c r="B1809" s="15" t="str">
        <f t="shared" si="57"/>
        <v>High income</v>
      </c>
      <c r="C1809" s="17">
        <v>700</v>
      </c>
      <c r="D1809" s="17" t="str">
        <f t="shared" si="56"/>
        <v>High spender</v>
      </c>
    </row>
    <row r="1810" spans="1:4" x14ac:dyDescent="0.25">
      <c r="A1810" s="15">
        <v>36283</v>
      </c>
      <c r="B1810" s="15" t="str">
        <f t="shared" si="57"/>
        <v>Low income</v>
      </c>
      <c r="C1810" s="17">
        <v>24</v>
      </c>
      <c r="D1810" s="17" t="str">
        <f t="shared" si="56"/>
        <v>Low Spender</v>
      </c>
    </row>
    <row r="1811" spans="1:4" x14ac:dyDescent="0.25">
      <c r="A1811" s="15">
        <v>75315</v>
      </c>
      <c r="B1811" s="15" t="str">
        <f t="shared" si="57"/>
        <v>High income</v>
      </c>
      <c r="C1811" s="17">
        <v>810</v>
      </c>
      <c r="D1811" s="17" t="str">
        <f t="shared" si="56"/>
        <v>High spender</v>
      </c>
    </row>
    <row r="1812" spans="1:4" x14ac:dyDescent="0.25">
      <c r="A1812" s="15">
        <v>15033</v>
      </c>
      <c r="B1812" s="15" t="str">
        <f t="shared" si="57"/>
        <v>Low income</v>
      </c>
      <c r="C1812" s="17">
        <v>15</v>
      </c>
      <c r="D1812" s="17" t="str">
        <f t="shared" si="56"/>
        <v>Low Spender</v>
      </c>
    </row>
    <row r="1813" spans="1:4" x14ac:dyDescent="0.25">
      <c r="A1813" s="15">
        <v>35246</v>
      </c>
      <c r="B1813" s="15" t="str">
        <f t="shared" si="57"/>
        <v>Low income</v>
      </c>
      <c r="C1813" s="17">
        <v>52</v>
      </c>
      <c r="D1813" s="17" t="str">
        <f t="shared" si="56"/>
        <v>Low Spender</v>
      </c>
    </row>
    <row r="1814" spans="1:4" x14ac:dyDescent="0.25">
      <c r="A1814" s="15">
        <v>36273</v>
      </c>
      <c r="B1814" s="15" t="str">
        <f t="shared" si="57"/>
        <v>Low income</v>
      </c>
      <c r="C1814" s="17">
        <v>67</v>
      </c>
      <c r="D1814" s="17" t="str">
        <f t="shared" si="56"/>
        <v>Low Spender</v>
      </c>
    </row>
    <row r="1815" spans="1:4" x14ac:dyDescent="0.25">
      <c r="A1815" s="15">
        <v>44503</v>
      </c>
      <c r="B1815" s="15" t="str">
        <f t="shared" si="57"/>
        <v>Low income</v>
      </c>
      <c r="C1815" s="17">
        <v>40</v>
      </c>
      <c r="D1815" s="17" t="str">
        <f t="shared" si="56"/>
        <v>Low Spender</v>
      </c>
    </row>
    <row r="1816" spans="1:4" x14ac:dyDescent="0.25">
      <c r="A1816" s="15">
        <v>44319</v>
      </c>
      <c r="B1816" s="15" t="str">
        <f t="shared" si="57"/>
        <v>Low income</v>
      </c>
      <c r="C1816" s="17">
        <v>34</v>
      </c>
      <c r="D1816" s="17" t="str">
        <f t="shared" si="56"/>
        <v>Low Spender</v>
      </c>
    </row>
    <row r="1817" spans="1:4" x14ac:dyDescent="0.25">
      <c r="A1817" s="15">
        <v>55249</v>
      </c>
      <c r="B1817" s="15" t="str">
        <f t="shared" si="57"/>
        <v>High income</v>
      </c>
      <c r="C1817" s="17">
        <v>119</v>
      </c>
      <c r="D1817" s="17" t="str">
        <f t="shared" si="56"/>
        <v>Low Spender</v>
      </c>
    </row>
    <row r="1818" spans="1:4" x14ac:dyDescent="0.25">
      <c r="A1818" s="15">
        <v>26850</v>
      </c>
      <c r="B1818" s="15" t="str">
        <f t="shared" si="57"/>
        <v>Low income</v>
      </c>
      <c r="C1818" s="17">
        <v>54</v>
      </c>
      <c r="D1818" s="17" t="str">
        <f t="shared" si="56"/>
        <v>Low Spender</v>
      </c>
    </row>
    <row r="1819" spans="1:4" x14ac:dyDescent="0.25">
      <c r="A1819" s="15">
        <v>38196</v>
      </c>
      <c r="B1819" s="15" t="str">
        <f t="shared" si="57"/>
        <v>Low income</v>
      </c>
      <c r="C1819" s="17">
        <v>41</v>
      </c>
      <c r="D1819" s="17" t="str">
        <f t="shared" si="56"/>
        <v>Low Spender</v>
      </c>
    </row>
    <row r="1820" spans="1:4" x14ac:dyDescent="0.25">
      <c r="A1820" s="15">
        <v>24711</v>
      </c>
      <c r="B1820" s="15" t="str">
        <f t="shared" si="57"/>
        <v>Low income</v>
      </c>
      <c r="C1820" s="17">
        <v>51</v>
      </c>
      <c r="D1820" s="17" t="str">
        <f t="shared" si="56"/>
        <v>Low Spender</v>
      </c>
    </row>
    <row r="1821" spans="1:4" x14ac:dyDescent="0.25">
      <c r="A1821" s="15">
        <v>50616</v>
      </c>
      <c r="B1821" s="15" t="str">
        <f t="shared" si="57"/>
        <v>Low income</v>
      </c>
      <c r="C1821" s="17">
        <v>145</v>
      </c>
      <c r="D1821" s="17" t="str">
        <f t="shared" si="56"/>
        <v>Low Spender</v>
      </c>
    </row>
    <row r="1822" spans="1:4" x14ac:dyDescent="0.25">
      <c r="A1822" s="15">
        <v>14796</v>
      </c>
      <c r="B1822" s="15" t="str">
        <f t="shared" si="57"/>
        <v>Low income</v>
      </c>
      <c r="C1822" s="17">
        <v>35</v>
      </c>
      <c r="D1822" s="17" t="str">
        <f t="shared" si="56"/>
        <v>Low Spender</v>
      </c>
    </row>
    <row r="1823" spans="1:4" x14ac:dyDescent="0.25">
      <c r="A1823" s="15">
        <v>59412</v>
      </c>
      <c r="B1823" s="15" t="str">
        <f t="shared" si="57"/>
        <v>High income</v>
      </c>
      <c r="C1823" s="17">
        <v>395</v>
      </c>
      <c r="D1823" s="17" t="str">
        <f t="shared" si="56"/>
        <v>Low Spender</v>
      </c>
    </row>
    <row r="1824" spans="1:4" x14ac:dyDescent="0.25">
      <c r="A1824" s="15">
        <v>49638</v>
      </c>
      <c r="B1824" s="15" t="str">
        <f t="shared" si="57"/>
        <v>Low income</v>
      </c>
      <c r="C1824" s="17">
        <v>39</v>
      </c>
      <c r="D1824" s="17" t="str">
        <f t="shared" si="56"/>
        <v>Low Spender</v>
      </c>
    </row>
    <row r="1825" spans="1:4" x14ac:dyDescent="0.25">
      <c r="A1825" s="15">
        <v>58401</v>
      </c>
      <c r="B1825" s="15" t="str">
        <f t="shared" si="57"/>
        <v>High income</v>
      </c>
      <c r="C1825" s="17">
        <v>67</v>
      </c>
      <c r="D1825" s="17" t="str">
        <f t="shared" si="56"/>
        <v>Low Spender</v>
      </c>
    </row>
    <row r="1826" spans="1:4" x14ac:dyDescent="0.25">
      <c r="A1826" s="15">
        <v>66000</v>
      </c>
      <c r="B1826" s="15" t="str">
        <f t="shared" si="57"/>
        <v>High income</v>
      </c>
      <c r="C1826" s="17">
        <v>666</v>
      </c>
      <c r="D1826" s="17" t="str">
        <f t="shared" si="56"/>
        <v>High spender</v>
      </c>
    </row>
    <row r="1827" spans="1:4" x14ac:dyDescent="0.25">
      <c r="A1827" s="15">
        <v>35876</v>
      </c>
      <c r="B1827" s="15" t="str">
        <f t="shared" si="57"/>
        <v>Low income</v>
      </c>
      <c r="C1827" s="17">
        <v>115</v>
      </c>
      <c r="D1827" s="17" t="str">
        <f t="shared" si="56"/>
        <v>Low Spender</v>
      </c>
    </row>
    <row r="1828" spans="1:4" x14ac:dyDescent="0.25">
      <c r="A1828" s="15">
        <v>92556</v>
      </c>
      <c r="B1828" s="15" t="str">
        <f t="shared" si="57"/>
        <v>High income</v>
      </c>
      <c r="C1828" s="17">
        <v>1235</v>
      </c>
      <c r="D1828" s="17" t="str">
        <f t="shared" si="56"/>
        <v>High spender</v>
      </c>
    </row>
    <row r="1829" spans="1:4" x14ac:dyDescent="0.25">
      <c r="A1829" s="15">
        <v>33456</v>
      </c>
      <c r="B1829" s="15" t="str">
        <f t="shared" si="57"/>
        <v>Low income</v>
      </c>
      <c r="C1829" s="17">
        <v>29</v>
      </c>
      <c r="D1829" s="17" t="str">
        <f t="shared" si="56"/>
        <v>Low Spender</v>
      </c>
    </row>
    <row r="1830" spans="1:4" x14ac:dyDescent="0.25">
      <c r="A1830" s="15">
        <v>50447</v>
      </c>
      <c r="B1830" s="15" t="str">
        <f t="shared" si="57"/>
        <v>Low income</v>
      </c>
      <c r="C1830" s="17">
        <v>121</v>
      </c>
      <c r="D1830" s="17" t="str">
        <f t="shared" si="56"/>
        <v>Low Spender</v>
      </c>
    </row>
    <row r="1831" spans="1:4" x14ac:dyDescent="0.25">
      <c r="A1831" s="15">
        <v>37716</v>
      </c>
      <c r="B1831" s="15" t="str">
        <f t="shared" si="57"/>
        <v>Low income</v>
      </c>
      <c r="C1831" s="17">
        <v>147</v>
      </c>
      <c r="D1831" s="17" t="str">
        <f t="shared" si="56"/>
        <v>Low Spender</v>
      </c>
    </row>
    <row r="1832" spans="1:4" x14ac:dyDescent="0.25">
      <c r="A1832" s="15">
        <v>43322</v>
      </c>
      <c r="B1832" s="15" t="str">
        <f t="shared" si="57"/>
        <v>Low income</v>
      </c>
      <c r="C1832" s="17">
        <v>123</v>
      </c>
      <c r="D1832" s="17" t="str">
        <f t="shared" si="56"/>
        <v>Low Spender</v>
      </c>
    </row>
    <row r="1833" spans="1:4" x14ac:dyDescent="0.25">
      <c r="A1833" s="15">
        <v>35684</v>
      </c>
      <c r="B1833" s="15" t="str">
        <f t="shared" si="57"/>
        <v>Low income</v>
      </c>
      <c r="C1833" s="17">
        <v>27</v>
      </c>
      <c r="D1833" s="17" t="str">
        <f t="shared" si="56"/>
        <v>Low Spender</v>
      </c>
    </row>
    <row r="1834" spans="1:4" x14ac:dyDescent="0.25">
      <c r="A1834" s="15">
        <v>61180</v>
      </c>
      <c r="B1834" s="15" t="str">
        <f t="shared" si="57"/>
        <v>High income</v>
      </c>
      <c r="C1834" s="17">
        <v>486</v>
      </c>
      <c r="D1834" s="17" t="str">
        <f t="shared" si="56"/>
        <v>Low Spender</v>
      </c>
    </row>
    <row r="1835" spans="1:4" x14ac:dyDescent="0.25">
      <c r="A1835" s="15">
        <v>42523</v>
      </c>
      <c r="B1835" s="15" t="str">
        <f t="shared" si="57"/>
        <v>Low income</v>
      </c>
      <c r="C1835" s="17">
        <v>90</v>
      </c>
      <c r="D1835" s="17" t="str">
        <f t="shared" si="56"/>
        <v>Low Spender</v>
      </c>
    </row>
    <row r="1836" spans="1:4" x14ac:dyDescent="0.25">
      <c r="A1836" s="15">
        <v>45903</v>
      </c>
      <c r="B1836" s="15" t="str">
        <f t="shared" si="57"/>
        <v>Low income</v>
      </c>
      <c r="C1836" s="17">
        <v>63</v>
      </c>
      <c r="D1836" s="17" t="str">
        <f t="shared" si="56"/>
        <v>Low Spender</v>
      </c>
    </row>
    <row r="1837" spans="1:4" x14ac:dyDescent="0.25">
      <c r="A1837" s="15">
        <v>27071</v>
      </c>
      <c r="B1837" s="15" t="str">
        <f t="shared" si="57"/>
        <v>Low income</v>
      </c>
      <c r="C1837" s="17">
        <v>32</v>
      </c>
      <c r="D1837" s="17" t="str">
        <f t="shared" si="56"/>
        <v>Low Spender</v>
      </c>
    </row>
    <row r="1838" spans="1:4" x14ac:dyDescent="0.25">
      <c r="A1838" s="15">
        <v>59354</v>
      </c>
      <c r="B1838" s="15" t="str">
        <f t="shared" si="57"/>
        <v>High income</v>
      </c>
      <c r="C1838" s="17">
        <v>446</v>
      </c>
      <c r="D1838" s="17" t="str">
        <f t="shared" si="56"/>
        <v>Low Spender</v>
      </c>
    </row>
    <row r="1839" spans="1:4" x14ac:dyDescent="0.25">
      <c r="A1839" s="15">
        <v>92910</v>
      </c>
      <c r="B1839" s="15" t="str">
        <f t="shared" si="57"/>
        <v>High income</v>
      </c>
      <c r="C1839" s="17">
        <v>1762</v>
      </c>
      <c r="D1839" s="17" t="str">
        <f t="shared" si="56"/>
        <v>High spender</v>
      </c>
    </row>
    <row r="1840" spans="1:4" x14ac:dyDescent="0.25">
      <c r="A1840" s="15">
        <v>79146</v>
      </c>
      <c r="B1840" s="15" t="str">
        <f t="shared" si="57"/>
        <v>High income</v>
      </c>
      <c r="C1840" s="17">
        <v>548</v>
      </c>
      <c r="D1840" s="17" t="str">
        <f t="shared" si="56"/>
        <v>Low Spender</v>
      </c>
    </row>
    <row r="1841" spans="1:4" x14ac:dyDescent="0.25">
      <c r="A1841" s="15">
        <v>46931</v>
      </c>
      <c r="B1841" s="15" t="str">
        <f t="shared" si="57"/>
        <v>Low income</v>
      </c>
      <c r="C1841" s="17">
        <v>62</v>
      </c>
      <c r="D1841" s="17" t="str">
        <f t="shared" si="56"/>
        <v>Low Spender</v>
      </c>
    </row>
    <row r="1842" spans="1:4" x14ac:dyDescent="0.25">
      <c r="A1842" s="15">
        <v>55761</v>
      </c>
      <c r="B1842" s="15" t="str">
        <f t="shared" si="57"/>
        <v>High income</v>
      </c>
      <c r="C1842" s="17">
        <v>152</v>
      </c>
      <c r="D1842" s="17" t="str">
        <f t="shared" si="56"/>
        <v>Low Spender</v>
      </c>
    </row>
    <row r="1843" spans="1:4" x14ac:dyDescent="0.25">
      <c r="A1843" s="15">
        <v>36663</v>
      </c>
      <c r="B1843" s="15" t="str">
        <f t="shared" si="57"/>
        <v>Low income</v>
      </c>
      <c r="C1843" s="17">
        <v>30</v>
      </c>
      <c r="D1843" s="17" t="str">
        <f t="shared" si="56"/>
        <v>Low Spender</v>
      </c>
    </row>
    <row r="1844" spans="1:4" x14ac:dyDescent="0.25">
      <c r="A1844" s="15">
        <v>72570</v>
      </c>
      <c r="B1844" s="15" t="str">
        <f t="shared" si="57"/>
        <v>High income</v>
      </c>
      <c r="C1844" s="17">
        <v>865</v>
      </c>
      <c r="D1844" s="17" t="str">
        <f t="shared" si="56"/>
        <v>High spender</v>
      </c>
    </row>
    <row r="1845" spans="1:4" x14ac:dyDescent="0.25">
      <c r="A1845" s="15">
        <v>39190</v>
      </c>
      <c r="B1845" s="15" t="str">
        <f t="shared" si="57"/>
        <v>Low income</v>
      </c>
      <c r="C1845" s="17">
        <v>121</v>
      </c>
      <c r="D1845" s="17" t="str">
        <f t="shared" si="56"/>
        <v>Low Spender</v>
      </c>
    </row>
    <row r="1846" spans="1:4" x14ac:dyDescent="0.25">
      <c r="A1846" s="15">
        <v>79529</v>
      </c>
      <c r="B1846" s="15" t="str">
        <f t="shared" si="57"/>
        <v>High income</v>
      </c>
      <c r="C1846" s="17">
        <v>1441</v>
      </c>
      <c r="D1846" s="17" t="str">
        <f t="shared" si="56"/>
        <v>High spender</v>
      </c>
    </row>
    <row r="1847" spans="1:4" x14ac:dyDescent="0.25">
      <c r="A1847" s="15">
        <v>27938</v>
      </c>
      <c r="B1847" s="15" t="str">
        <f t="shared" si="57"/>
        <v>Low income</v>
      </c>
      <c r="C1847" s="17">
        <v>24</v>
      </c>
      <c r="D1847" s="17" t="str">
        <f t="shared" si="56"/>
        <v>Low Spender</v>
      </c>
    </row>
    <row r="1848" spans="1:4" x14ac:dyDescent="0.25">
      <c r="A1848" s="15">
        <v>22518</v>
      </c>
      <c r="B1848" s="15" t="str">
        <f t="shared" si="57"/>
        <v>Low income</v>
      </c>
      <c r="C1848" s="17">
        <v>34</v>
      </c>
      <c r="D1848" s="17" t="str">
        <f t="shared" si="56"/>
        <v>Low Spender</v>
      </c>
    </row>
    <row r="1849" spans="1:4" x14ac:dyDescent="0.25">
      <c r="A1849" s="15">
        <v>62159</v>
      </c>
      <c r="B1849" s="15" t="str">
        <f t="shared" si="57"/>
        <v>High income</v>
      </c>
      <c r="C1849" s="17">
        <v>605</v>
      </c>
      <c r="D1849" s="17" t="str">
        <f t="shared" si="56"/>
        <v>High spender</v>
      </c>
    </row>
    <row r="1850" spans="1:4" x14ac:dyDescent="0.25">
      <c r="A1850" s="15">
        <v>81574</v>
      </c>
      <c r="B1850" s="15" t="str">
        <f t="shared" si="57"/>
        <v>High income</v>
      </c>
      <c r="C1850" s="17">
        <v>1798</v>
      </c>
      <c r="D1850" s="17" t="str">
        <f t="shared" si="56"/>
        <v>High spender</v>
      </c>
    </row>
    <row r="1851" spans="1:4" x14ac:dyDescent="0.25">
      <c r="A1851" s="15">
        <v>25959</v>
      </c>
      <c r="B1851" s="15" t="str">
        <f t="shared" si="57"/>
        <v>Low income</v>
      </c>
      <c r="C1851" s="17">
        <v>30</v>
      </c>
      <c r="D1851" s="17" t="str">
        <f t="shared" si="56"/>
        <v>Low Spender</v>
      </c>
    </row>
    <row r="1852" spans="1:4" x14ac:dyDescent="0.25">
      <c r="A1852" s="15">
        <v>34728</v>
      </c>
      <c r="B1852" s="15" t="str">
        <f t="shared" si="57"/>
        <v>Low income</v>
      </c>
      <c r="C1852" s="17">
        <v>30</v>
      </c>
      <c r="D1852" s="17" t="str">
        <f t="shared" si="56"/>
        <v>Low Spender</v>
      </c>
    </row>
    <row r="1853" spans="1:4" x14ac:dyDescent="0.25">
      <c r="A1853" s="15">
        <v>57338</v>
      </c>
      <c r="B1853" s="15" t="str">
        <f t="shared" si="57"/>
        <v>High income</v>
      </c>
      <c r="C1853" s="17">
        <v>220</v>
      </c>
      <c r="D1853" s="17" t="str">
        <f t="shared" si="56"/>
        <v>Low Spender</v>
      </c>
    </row>
    <row r="1854" spans="1:4" x14ac:dyDescent="0.25">
      <c r="A1854" s="15">
        <v>41713</v>
      </c>
      <c r="B1854" s="15" t="str">
        <f t="shared" si="57"/>
        <v>Low income</v>
      </c>
      <c r="C1854" s="17">
        <v>149</v>
      </c>
      <c r="D1854" s="17" t="str">
        <f t="shared" si="56"/>
        <v>Low Spender</v>
      </c>
    </row>
    <row r="1855" spans="1:4" x14ac:dyDescent="0.25">
      <c r="A1855" s="15">
        <v>28332</v>
      </c>
      <c r="B1855" s="15" t="str">
        <f t="shared" si="57"/>
        <v>Low income</v>
      </c>
      <c r="C1855" s="17">
        <v>56</v>
      </c>
      <c r="D1855" s="17" t="str">
        <f t="shared" si="56"/>
        <v>Low Spender</v>
      </c>
    </row>
    <row r="1856" spans="1:4" x14ac:dyDescent="0.25">
      <c r="A1856" s="15">
        <v>77882</v>
      </c>
      <c r="B1856" s="15" t="str">
        <f t="shared" si="57"/>
        <v>High income</v>
      </c>
      <c r="C1856" s="17">
        <v>803</v>
      </c>
      <c r="D1856" s="17" t="str">
        <f t="shared" si="56"/>
        <v>High spender</v>
      </c>
    </row>
    <row r="1857" spans="1:4" x14ac:dyDescent="0.25">
      <c r="A1857" s="15">
        <v>26868</v>
      </c>
      <c r="B1857" s="15" t="str">
        <f t="shared" si="57"/>
        <v>Low income</v>
      </c>
      <c r="C1857" s="17">
        <v>12</v>
      </c>
      <c r="D1857" s="17" t="str">
        <f t="shared" si="56"/>
        <v>Low Spender</v>
      </c>
    </row>
    <row r="1858" spans="1:4" x14ac:dyDescent="0.25">
      <c r="A1858" s="15">
        <v>35860</v>
      </c>
      <c r="B1858" s="15" t="str">
        <f t="shared" si="57"/>
        <v>Low income</v>
      </c>
      <c r="C1858" s="17">
        <v>29</v>
      </c>
      <c r="D1858" s="17" t="str">
        <f t="shared" si="56"/>
        <v>Low Spender</v>
      </c>
    </row>
    <row r="1859" spans="1:4" x14ac:dyDescent="0.25">
      <c r="A1859" s="15">
        <v>35860</v>
      </c>
      <c r="B1859" s="15" t="str">
        <f t="shared" si="57"/>
        <v>Low income</v>
      </c>
      <c r="C1859" s="17">
        <v>29</v>
      </c>
      <c r="D1859" s="17" t="str">
        <f t="shared" ref="D1859:D1922" si="58">IF(C1859&lt;=AVERAGE(C:C),"Low Spender","High spender")</f>
        <v>Low Spender</v>
      </c>
    </row>
    <row r="1860" spans="1:4" x14ac:dyDescent="0.25">
      <c r="A1860" s="15">
        <v>38054</v>
      </c>
      <c r="B1860" s="15" t="str">
        <f t="shared" ref="B1860:B1923" si="59">IF(A1860&lt;=AVERAGE(A:A),"Low income", "High income")</f>
        <v>Low income</v>
      </c>
      <c r="C1860" s="17">
        <v>45</v>
      </c>
      <c r="D1860" s="17" t="str">
        <f t="shared" si="58"/>
        <v>Low Spender</v>
      </c>
    </row>
    <row r="1861" spans="1:4" x14ac:dyDescent="0.25">
      <c r="A1861" s="15">
        <v>75507</v>
      </c>
      <c r="B1861" s="15" t="str">
        <f t="shared" si="59"/>
        <v>High income</v>
      </c>
      <c r="C1861" s="17">
        <v>1360</v>
      </c>
      <c r="D1861" s="17" t="str">
        <f t="shared" si="58"/>
        <v>High spender</v>
      </c>
    </row>
    <row r="1862" spans="1:4" x14ac:dyDescent="0.25">
      <c r="A1862" s="15">
        <v>37395</v>
      </c>
      <c r="B1862" s="15" t="str">
        <f t="shared" si="59"/>
        <v>Low income</v>
      </c>
      <c r="C1862" s="17">
        <v>28</v>
      </c>
      <c r="D1862" s="17" t="str">
        <f t="shared" si="58"/>
        <v>Low Spender</v>
      </c>
    </row>
    <row r="1863" spans="1:4" x14ac:dyDescent="0.25">
      <c r="A1863" s="15">
        <v>75774</v>
      </c>
      <c r="B1863" s="15" t="str">
        <f t="shared" si="59"/>
        <v>High income</v>
      </c>
      <c r="C1863" s="17">
        <v>767</v>
      </c>
      <c r="D1863" s="17" t="str">
        <f t="shared" si="58"/>
        <v>High spender</v>
      </c>
    </row>
    <row r="1864" spans="1:4" x14ac:dyDescent="0.25">
      <c r="A1864" s="15">
        <v>88420</v>
      </c>
      <c r="B1864" s="15" t="str">
        <f t="shared" si="59"/>
        <v>High income</v>
      </c>
      <c r="C1864" s="17">
        <v>1916</v>
      </c>
      <c r="D1864" s="17" t="str">
        <f t="shared" si="58"/>
        <v>High spender</v>
      </c>
    </row>
    <row r="1865" spans="1:4" x14ac:dyDescent="0.25">
      <c r="A1865" s="15">
        <v>71322</v>
      </c>
      <c r="B1865" s="15" t="str">
        <f t="shared" si="59"/>
        <v>High income</v>
      </c>
      <c r="C1865" s="17">
        <v>308</v>
      </c>
      <c r="D1865" s="17" t="str">
        <f t="shared" si="58"/>
        <v>Low Spender</v>
      </c>
    </row>
    <row r="1866" spans="1:4" x14ac:dyDescent="0.25">
      <c r="A1866" s="15">
        <v>43776</v>
      </c>
      <c r="B1866" s="15" t="str">
        <f t="shared" si="59"/>
        <v>Low income</v>
      </c>
      <c r="C1866" s="17">
        <v>20</v>
      </c>
      <c r="D1866" s="17" t="str">
        <f t="shared" si="58"/>
        <v>Low Spender</v>
      </c>
    </row>
    <row r="1867" spans="1:4" x14ac:dyDescent="0.25">
      <c r="A1867" s="15">
        <v>76842</v>
      </c>
      <c r="B1867" s="15" t="str">
        <f t="shared" si="59"/>
        <v>High income</v>
      </c>
      <c r="C1867" s="17">
        <v>1098</v>
      </c>
      <c r="D1867" s="17" t="str">
        <f t="shared" si="58"/>
        <v>High spender</v>
      </c>
    </row>
    <row r="1868" spans="1:4" x14ac:dyDescent="0.25">
      <c r="A1868" s="15">
        <v>74293</v>
      </c>
      <c r="B1868" s="15" t="str">
        <f t="shared" si="59"/>
        <v>High income</v>
      </c>
      <c r="C1868" s="17">
        <v>1046</v>
      </c>
      <c r="D1868" s="17" t="str">
        <f t="shared" si="58"/>
        <v>High spender</v>
      </c>
    </row>
    <row r="1869" spans="1:4" x14ac:dyDescent="0.25">
      <c r="A1869" s="15">
        <v>10404</v>
      </c>
      <c r="B1869" s="15" t="str">
        <f t="shared" si="59"/>
        <v>Low income</v>
      </c>
      <c r="C1869" s="17">
        <v>31</v>
      </c>
      <c r="D1869" s="17" t="str">
        <f t="shared" si="58"/>
        <v>Low Spender</v>
      </c>
    </row>
    <row r="1870" spans="1:4" x14ac:dyDescent="0.25">
      <c r="A1870" s="15">
        <v>34469</v>
      </c>
      <c r="B1870" s="15" t="str">
        <f t="shared" si="59"/>
        <v>Low income</v>
      </c>
      <c r="C1870" s="17">
        <v>50</v>
      </c>
      <c r="D1870" s="17" t="str">
        <f t="shared" si="58"/>
        <v>Low Spender</v>
      </c>
    </row>
    <row r="1871" spans="1:4" x14ac:dyDescent="0.25">
      <c r="A1871" s="15">
        <v>46390</v>
      </c>
      <c r="B1871" s="15" t="str">
        <f t="shared" si="59"/>
        <v>Low income</v>
      </c>
      <c r="C1871" s="17">
        <v>184</v>
      </c>
      <c r="D1871" s="17" t="str">
        <f t="shared" si="58"/>
        <v>Low Spender</v>
      </c>
    </row>
    <row r="1872" spans="1:4" x14ac:dyDescent="0.25">
      <c r="A1872" s="15">
        <v>37401</v>
      </c>
      <c r="B1872" s="15" t="str">
        <f t="shared" si="59"/>
        <v>Low income</v>
      </c>
      <c r="C1872" s="17">
        <v>45</v>
      </c>
      <c r="D1872" s="17" t="str">
        <f t="shared" si="58"/>
        <v>Low Spender</v>
      </c>
    </row>
    <row r="1873" spans="1:4" x14ac:dyDescent="0.25">
      <c r="A1873" s="15">
        <v>81168</v>
      </c>
      <c r="B1873" s="15" t="str">
        <f t="shared" si="59"/>
        <v>High income</v>
      </c>
      <c r="C1873" s="17">
        <v>1171</v>
      </c>
      <c r="D1873" s="17" t="str">
        <f t="shared" si="58"/>
        <v>High spender</v>
      </c>
    </row>
    <row r="1874" spans="1:4" x14ac:dyDescent="0.25">
      <c r="A1874" s="15">
        <v>59041</v>
      </c>
      <c r="B1874" s="15" t="str">
        <f t="shared" si="59"/>
        <v>High income</v>
      </c>
      <c r="C1874" s="17">
        <v>90</v>
      </c>
      <c r="D1874" s="17" t="str">
        <f t="shared" si="58"/>
        <v>Low Spender</v>
      </c>
    </row>
    <row r="1875" spans="1:4" x14ac:dyDescent="0.25">
      <c r="A1875" s="15">
        <v>52597</v>
      </c>
      <c r="B1875" s="15" t="str">
        <f t="shared" si="59"/>
        <v>High income</v>
      </c>
      <c r="C1875" s="17">
        <v>536</v>
      </c>
      <c r="D1875" s="17" t="str">
        <f t="shared" si="58"/>
        <v>Low Spender</v>
      </c>
    </row>
    <row r="1876" spans="1:4" x14ac:dyDescent="0.25">
      <c r="A1876" s="15">
        <v>56551</v>
      </c>
      <c r="B1876" s="15" t="str">
        <f t="shared" si="59"/>
        <v>High income</v>
      </c>
      <c r="C1876" s="17">
        <v>122</v>
      </c>
      <c r="D1876" s="17" t="str">
        <f t="shared" si="58"/>
        <v>Low Spender</v>
      </c>
    </row>
    <row r="1877" spans="1:4" x14ac:dyDescent="0.25">
      <c r="A1877" s="15">
        <v>52190</v>
      </c>
      <c r="B1877" s="15" t="str">
        <f t="shared" si="59"/>
        <v>High income</v>
      </c>
      <c r="C1877" s="17">
        <v>59</v>
      </c>
      <c r="D1877" s="17" t="str">
        <f t="shared" si="58"/>
        <v>Low Spender</v>
      </c>
    </row>
    <row r="1878" spans="1:4" x14ac:dyDescent="0.25">
      <c r="A1878" s="15">
        <v>15345</v>
      </c>
      <c r="B1878" s="15" t="str">
        <f t="shared" si="59"/>
        <v>Low income</v>
      </c>
      <c r="C1878" s="17">
        <v>28</v>
      </c>
      <c r="D1878" s="17" t="str">
        <f t="shared" si="58"/>
        <v>Low Spender</v>
      </c>
    </row>
    <row r="1879" spans="1:4" x14ac:dyDescent="0.25">
      <c r="A1879" s="15">
        <v>26954</v>
      </c>
      <c r="B1879" s="15" t="str">
        <f t="shared" si="59"/>
        <v>Low income</v>
      </c>
      <c r="C1879" s="17">
        <v>16</v>
      </c>
      <c r="D1879" s="17" t="str">
        <f t="shared" si="58"/>
        <v>Low Spender</v>
      </c>
    </row>
    <row r="1880" spans="1:4" x14ac:dyDescent="0.25">
      <c r="A1880" s="15">
        <v>22108</v>
      </c>
      <c r="B1880" s="15" t="str">
        <f t="shared" si="59"/>
        <v>Low income</v>
      </c>
      <c r="C1880" s="17">
        <v>25</v>
      </c>
      <c r="D1880" s="17" t="str">
        <f t="shared" si="58"/>
        <v>Low Spender</v>
      </c>
    </row>
    <row r="1881" spans="1:4" x14ac:dyDescent="0.25">
      <c r="A1881" s="15">
        <v>41644</v>
      </c>
      <c r="B1881" s="15" t="str">
        <f t="shared" si="59"/>
        <v>Low income</v>
      </c>
      <c r="C1881" s="17">
        <v>29</v>
      </c>
      <c r="D1881" s="17" t="str">
        <f t="shared" si="58"/>
        <v>Low Spender</v>
      </c>
    </row>
    <row r="1882" spans="1:4" x14ac:dyDescent="0.25">
      <c r="A1882" s="15">
        <v>77376</v>
      </c>
      <c r="B1882" s="15" t="str">
        <f t="shared" si="59"/>
        <v>High income</v>
      </c>
      <c r="C1882" s="17">
        <v>649</v>
      </c>
      <c r="D1882" s="17" t="str">
        <f t="shared" si="58"/>
        <v>High spender</v>
      </c>
    </row>
    <row r="1883" spans="1:4" x14ac:dyDescent="0.25">
      <c r="A1883" s="15">
        <v>16248</v>
      </c>
      <c r="B1883" s="15" t="str">
        <f t="shared" si="59"/>
        <v>Low income</v>
      </c>
      <c r="C1883" s="17">
        <v>48</v>
      </c>
      <c r="D1883" s="17" t="str">
        <f t="shared" si="58"/>
        <v>Low Spender</v>
      </c>
    </row>
    <row r="1884" spans="1:4" x14ac:dyDescent="0.25">
      <c r="A1884" s="15">
        <v>27922</v>
      </c>
      <c r="B1884" s="15" t="str">
        <f t="shared" si="59"/>
        <v>Low income</v>
      </c>
      <c r="C1884" s="17">
        <v>30</v>
      </c>
      <c r="D1884" s="17" t="str">
        <f t="shared" si="58"/>
        <v>Low Spender</v>
      </c>
    </row>
    <row r="1885" spans="1:4" x14ac:dyDescent="0.25">
      <c r="A1885" s="15">
        <v>38725</v>
      </c>
      <c r="B1885" s="15" t="str">
        <f t="shared" si="59"/>
        <v>Low income</v>
      </c>
      <c r="C1885" s="17">
        <v>40</v>
      </c>
      <c r="D1885" s="17" t="str">
        <f t="shared" si="58"/>
        <v>Low Spender</v>
      </c>
    </row>
    <row r="1886" spans="1:4" x14ac:dyDescent="0.25">
      <c r="A1886" s="15">
        <v>32474</v>
      </c>
      <c r="B1886" s="15" t="str">
        <f t="shared" si="59"/>
        <v>Low income</v>
      </c>
      <c r="C1886" s="17">
        <v>11</v>
      </c>
      <c r="D1886" s="17" t="str">
        <f t="shared" si="58"/>
        <v>Low Spender</v>
      </c>
    </row>
    <row r="1887" spans="1:4" x14ac:dyDescent="0.25">
      <c r="A1887" s="15">
        <v>51650</v>
      </c>
      <c r="B1887" s="15" t="str">
        <f t="shared" si="59"/>
        <v>Low income</v>
      </c>
      <c r="C1887" s="17">
        <v>184</v>
      </c>
      <c r="D1887" s="17" t="str">
        <f t="shared" si="58"/>
        <v>Low Spender</v>
      </c>
    </row>
    <row r="1888" spans="1:4" x14ac:dyDescent="0.25">
      <c r="A1888" s="15">
        <v>20587</v>
      </c>
      <c r="B1888" s="15" t="str">
        <f t="shared" si="59"/>
        <v>Low income</v>
      </c>
      <c r="C1888" s="17">
        <v>16</v>
      </c>
      <c r="D1888" s="17" t="str">
        <f t="shared" si="58"/>
        <v>Low Spender</v>
      </c>
    </row>
    <row r="1889" spans="1:4" x14ac:dyDescent="0.25">
      <c r="A1889" s="15">
        <v>46106</v>
      </c>
      <c r="B1889" s="15" t="str">
        <f t="shared" si="59"/>
        <v>Low income</v>
      </c>
      <c r="C1889" s="17">
        <v>40</v>
      </c>
      <c r="D1889" s="17" t="str">
        <f t="shared" si="58"/>
        <v>Low Spender</v>
      </c>
    </row>
    <row r="1890" spans="1:4" x14ac:dyDescent="0.25">
      <c r="A1890" s="15">
        <v>21282</v>
      </c>
      <c r="B1890" s="15" t="str">
        <f t="shared" si="59"/>
        <v>Low income</v>
      </c>
      <c r="C1890" s="17">
        <v>26</v>
      </c>
      <c r="D1890" s="17" t="str">
        <f t="shared" si="58"/>
        <v>Low Spender</v>
      </c>
    </row>
    <row r="1891" spans="1:4" x14ac:dyDescent="0.25">
      <c r="A1891" s="15">
        <v>34738</v>
      </c>
      <c r="B1891" s="15" t="str">
        <f t="shared" si="59"/>
        <v>Low income</v>
      </c>
      <c r="C1891" s="17">
        <v>18</v>
      </c>
      <c r="D1891" s="17" t="str">
        <f t="shared" si="58"/>
        <v>Low Spender</v>
      </c>
    </row>
    <row r="1892" spans="1:4" x14ac:dyDescent="0.25">
      <c r="A1892" s="15">
        <v>84117</v>
      </c>
      <c r="B1892" s="15" t="str">
        <f t="shared" si="59"/>
        <v>High income</v>
      </c>
      <c r="C1892" s="17">
        <v>1540</v>
      </c>
      <c r="D1892" s="17" t="str">
        <f t="shared" si="58"/>
        <v>High spender</v>
      </c>
    </row>
    <row r="1893" spans="1:4" x14ac:dyDescent="0.25">
      <c r="A1893" s="15">
        <v>65486</v>
      </c>
      <c r="B1893" s="15" t="str">
        <f t="shared" si="59"/>
        <v>High income</v>
      </c>
      <c r="C1893" s="17">
        <v>493</v>
      </c>
      <c r="D1893" s="17" t="str">
        <f t="shared" si="58"/>
        <v>Low Spender</v>
      </c>
    </row>
    <row r="1894" spans="1:4" x14ac:dyDescent="0.25">
      <c r="A1894" s="15">
        <v>79593</v>
      </c>
      <c r="B1894" s="15" t="str">
        <f t="shared" si="59"/>
        <v>High income</v>
      </c>
      <c r="C1894" s="17">
        <v>1221</v>
      </c>
      <c r="D1894" s="17" t="str">
        <f t="shared" si="58"/>
        <v>High spender</v>
      </c>
    </row>
    <row r="1895" spans="1:4" x14ac:dyDescent="0.25">
      <c r="A1895" s="15">
        <v>34176</v>
      </c>
      <c r="B1895" s="15" t="str">
        <f t="shared" si="59"/>
        <v>Low income</v>
      </c>
      <c r="C1895" s="17">
        <v>69</v>
      </c>
      <c r="D1895" s="17" t="str">
        <f t="shared" si="58"/>
        <v>Low Spender</v>
      </c>
    </row>
    <row r="1896" spans="1:4" x14ac:dyDescent="0.25">
      <c r="A1896" s="15">
        <v>52195</v>
      </c>
      <c r="B1896" s="15" t="str">
        <f t="shared" si="59"/>
        <v>High income</v>
      </c>
      <c r="C1896" s="17">
        <v>16</v>
      </c>
      <c r="D1896" s="17" t="str">
        <f t="shared" si="58"/>
        <v>Low Spender</v>
      </c>
    </row>
    <row r="1897" spans="1:4" x14ac:dyDescent="0.25">
      <c r="A1897" s="15">
        <v>79946</v>
      </c>
      <c r="B1897" s="15" t="str">
        <f t="shared" si="59"/>
        <v>High income</v>
      </c>
      <c r="C1897" s="17">
        <v>1450</v>
      </c>
      <c r="D1897" s="17" t="str">
        <f t="shared" si="58"/>
        <v>High spender</v>
      </c>
    </row>
    <row r="1898" spans="1:4" x14ac:dyDescent="0.25">
      <c r="A1898" s="15">
        <v>65968</v>
      </c>
      <c r="B1898" s="15" t="str">
        <f t="shared" si="59"/>
        <v>High income</v>
      </c>
      <c r="C1898" s="17">
        <v>491</v>
      </c>
      <c r="D1898" s="17" t="str">
        <f t="shared" si="58"/>
        <v>Low Spender</v>
      </c>
    </row>
    <row r="1899" spans="1:4" x14ac:dyDescent="0.25">
      <c r="A1899" s="15">
        <v>74190</v>
      </c>
      <c r="B1899" s="15" t="str">
        <f t="shared" si="59"/>
        <v>High income</v>
      </c>
      <c r="C1899" s="17">
        <v>577</v>
      </c>
      <c r="D1899" s="17" t="str">
        <f t="shared" si="58"/>
        <v>High spender</v>
      </c>
    </row>
    <row r="1900" spans="1:4" x14ac:dyDescent="0.25">
      <c r="A1900" s="15">
        <v>80872</v>
      </c>
      <c r="B1900" s="15" t="str">
        <f t="shared" si="59"/>
        <v>High income</v>
      </c>
      <c r="C1900" s="17">
        <v>1228</v>
      </c>
      <c r="D1900" s="17" t="str">
        <f t="shared" si="58"/>
        <v>High spender</v>
      </c>
    </row>
    <row r="1901" spans="1:4" x14ac:dyDescent="0.25">
      <c r="A1901" s="15">
        <v>32146</v>
      </c>
      <c r="B1901" s="15" t="str">
        <f t="shared" si="59"/>
        <v>Low income</v>
      </c>
      <c r="C1901" s="17">
        <v>63</v>
      </c>
      <c r="D1901" s="17" t="str">
        <f t="shared" si="58"/>
        <v>Low Spender</v>
      </c>
    </row>
    <row r="1902" spans="1:4" x14ac:dyDescent="0.25">
      <c r="A1902" s="15">
        <v>69661</v>
      </c>
      <c r="B1902" s="15" t="str">
        <f t="shared" si="59"/>
        <v>High income</v>
      </c>
      <c r="C1902" s="17">
        <v>826</v>
      </c>
      <c r="D1902" s="17" t="str">
        <f t="shared" si="58"/>
        <v>High spender</v>
      </c>
    </row>
    <row r="1903" spans="1:4" x14ac:dyDescent="0.25">
      <c r="A1903" s="15">
        <v>76140</v>
      </c>
      <c r="B1903" s="15" t="str">
        <f t="shared" si="59"/>
        <v>High income</v>
      </c>
      <c r="C1903" s="17">
        <v>1322</v>
      </c>
      <c r="D1903" s="17" t="str">
        <f t="shared" si="58"/>
        <v>High spender</v>
      </c>
    </row>
    <row r="1904" spans="1:4" x14ac:dyDescent="0.25">
      <c r="A1904" s="15">
        <v>67267</v>
      </c>
      <c r="B1904" s="15" t="str">
        <f t="shared" si="59"/>
        <v>High income</v>
      </c>
      <c r="C1904" s="17">
        <v>221</v>
      </c>
      <c r="D1904" s="17" t="str">
        <f t="shared" si="58"/>
        <v>Low Spender</v>
      </c>
    </row>
    <row r="1905" spans="1:4" x14ac:dyDescent="0.25">
      <c r="A1905" s="15">
        <v>29791</v>
      </c>
      <c r="B1905" s="15" t="str">
        <f t="shared" si="59"/>
        <v>Low income</v>
      </c>
      <c r="C1905" s="17">
        <v>20</v>
      </c>
      <c r="D1905" s="17" t="str">
        <f t="shared" si="58"/>
        <v>Low Spender</v>
      </c>
    </row>
    <row r="1906" spans="1:4" x14ac:dyDescent="0.25">
      <c r="A1906" s="15">
        <v>77845</v>
      </c>
      <c r="B1906" s="15" t="str">
        <f t="shared" si="59"/>
        <v>High income</v>
      </c>
      <c r="C1906" s="17">
        <v>1320</v>
      </c>
      <c r="D1906" s="17" t="str">
        <f t="shared" si="58"/>
        <v>High spender</v>
      </c>
    </row>
    <row r="1907" spans="1:4" x14ac:dyDescent="0.25">
      <c r="A1907" s="15">
        <v>34587</v>
      </c>
      <c r="B1907" s="15" t="str">
        <f t="shared" si="59"/>
        <v>Low income</v>
      </c>
      <c r="C1907" s="17">
        <v>20</v>
      </c>
      <c r="D1907" s="17" t="str">
        <f t="shared" si="58"/>
        <v>Low Spender</v>
      </c>
    </row>
    <row r="1908" spans="1:4" x14ac:dyDescent="0.25">
      <c r="A1908" s="15">
        <v>53863</v>
      </c>
      <c r="B1908" s="15" t="str">
        <f t="shared" si="59"/>
        <v>High income</v>
      </c>
      <c r="C1908" s="17">
        <v>443</v>
      </c>
      <c r="D1908" s="17" t="str">
        <f t="shared" si="58"/>
        <v>Low Spender</v>
      </c>
    </row>
    <row r="1909" spans="1:4" x14ac:dyDescent="0.25">
      <c r="A1909" s="15">
        <v>20518</v>
      </c>
      <c r="B1909" s="15" t="str">
        <f t="shared" si="59"/>
        <v>Low income</v>
      </c>
      <c r="C1909" s="17">
        <v>16</v>
      </c>
      <c r="D1909" s="17" t="str">
        <f t="shared" si="58"/>
        <v>Low Spender</v>
      </c>
    </row>
    <row r="1910" spans="1:4" x14ac:dyDescent="0.25">
      <c r="A1910" s="15">
        <v>83033</v>
      </c>
      <c r="B1910" s="15" t="str">
        <f t="shared" si="59"/>
        <v>High income</v>
      </c>
      <c r="C1910" s="17">
        <v>1728</v>
      </c>
      <c r="D1910" s="17" t="str">
        <f t="shared" si="58"/>
        <v>High spender</v>
      </c>
    </row>
    <row r="1911" spans="1:4" x14ac:dyDescent="0.25">
      <c r="A1911" s="15">
        <v>1730</v>
      </c>
      <c r="B1911" s="15" t="str">
        <f t="shared" si="59"/>
        <v>Low income</v>
      </c>
      <c r="C1911" s="17">
        <v>7</v>
      </c>
      <c r="D1911" s="17" t="str">
        <f t="shared" si="58"/>
        <v>Low Spender</v>
      </c>
    </row>
    <row r="1912" spans="1:4" x14ac:dyDescent="0.25">
      <c r="A1912" s="15">
        <v>57100</v>
      </c>
      <c r="B1912" s="15" t="str">
        <f t="shared" si="59"/>
        <v>High income</v>
      </c>
      <c r="C1912" s="17">
        <v>294</v>
      </c>
      <c r="D1912" s="17" t="str">
        <f t="shared" si="58"/>
        <v>Low Spender</v>
      </c>
    </row>
    <row r="1913" spans="1:4" x14ac:dyDescent="0.25">
      <c r="A1913" s="15">
        <v>24434</v>
      </c>
      <c r="B1913" s="15" t="str">
        <f t="shared" si="59"/>
        <v>Low income</v>
      </c>
      <c r="C1913" s="17">
        <v>33</v>
      </c>
      <c r="D1913" s="17" t="str">
        <f t="shared" si="58"/>
        <v>Low Spender</v>
      </c>
    </row>
    <row r="1914" spans="1:4" x14ac:dyDescent="0.25">
      <c r="A1914" s="15">
        <v>35860</v>
      </c>
      <c r="B1914" s="15" t="str">
        <f t="shared" si="59"/>
        <v>Low income</v>
      </c>
      <c r="C1914" s="17">
        <v>29</v>
      </c>
      <c r="D1914" s="17" t="str">
        <f t="shared" si="58"/>
        <v>Low Spender</v>
      </c>
    </row>
    <row r="1915" spans="1:4" x14ac:dyDescent="0.25">
      <c r="A1915" s="15">
        <v>30298</v>
      </c>
      <c r="B1915" s="15" t="str">
        <f t="shared" si="59"/>
        <v>Low income</v>
      </c>
      <c r="C1915" s="17">
        <v>28</v>
      </c>
      <c r="D1915" s="17" t="str">
        <f t="shared" si="58"/>
        <v>Low Spender</v>
      </c>
    </row>
    <row r="1916" spans="1:4" x14ac:dyDescent="0.25">
      <c r="A1916" s="15">
        <v>31353</v>
      </c>
      <c r="B1916" s="15" t="str">
        <f t="shared" si="59"/>
        <v>Low income</v>
      </c>
      <c r="C1916" s="17">
        <v>24</v>
      </c>
      <c r="D1916" s="17" t="str">
        <f t="shared" si="58"/>
        <v>Low Spender</v>
      </c>
    </row>
    <row r="1917" spans="1:4" x14ac:dyDescent="0.25">
      <c r="A1917" s="15">
        <v>30396</v>
      </c>
      <c r="B1917" s="15" t="str">
        <f t="shared" si="59"/>
        <v>Low income</v>
      </c>
      <c r="C1917" s="17">
        <v>22</v>
      </c>
      <c r="D1917" s="17" t="str">
        <f t="shared" si="58"/>
        <v>Low Spender</v>
      </c>
    </row>
    <row r="1918" spans="1:4" x14ac:dyDescent="0.25">
      <c r="A1918" s="15">
        <v>10979</v>
      </c>
      <c r="B1918" s="15" t="str">
        <f t="shared" si="59"/>
        <v>Low income</v>
      </c>
      <c r="C1918" s="17">
        <v>26</v>
      </c>
      <c r="D1918" s="17" t="str">
        <f t="shared" si="58"/>
        <v>Low Spender</v>
      </c>
    </row>
    <row r="1919" spans="1:4" x14ac:dyDescent="0.25">
      <c r="A1919" s="15">
        <v>30096</v>
      </c>
      <c r="B1919" s="15" t="str">
        <f t="shared" si="59"/>
        <v>Low income</v>
      </c>
      <c r="C1919" s="17">
        <v>36</v>
      </c>
      <c r="D1919" s="17" t="str">
        <f t="shared" si="58"/>
        <v>Low Spender</v>
      </c>
    </row>
    <row r="1920" spans="1:4" x14ac:dyDescent="0.25">
      <c r="A1920" s="15">
        <v>67911</v>
      </c>
      <c r="B1920" s="15" t="str">
        <f t="shared" si="59"/>
        <v>High income</v>
      </c>
      <c r="C1920" s="17">
        <v>976</v>
      </c>
      <c r="D1920" s="17" t="str">
        <f t="shared" si="58"/>
        <v>High spender</v>
      </c>
    </row>
    <row r="1921" spans="1:4" x14ac:dyDescent="0.25">
      <c r="A1921" s="15">
        <v>26751</v>
      </c>
      <c r="B1921" s="15" t="str">
        <f t="shared" si="59"/>
        <v>Low income</v>
      </c>
      <c r="C1921" s="17">
        <v>10</v>
      </c>
      <c r="D1921" s="17" t="str">
        <f t="shared" si="58"/>
        <v>Low Spender</v>
      </c>
    </row>
    <row r="1922" spans="1:4" x14ac:dyDescent="0.25">
      <c r="A1922" s="15">
        <v>75127</v>
      </c>
      <c r="B1922" s="15" t="str">
        <f t="shared" si="59"/>
        <v>High income</v>
      </c>
      <c r="C1922" s="17">
        <v>606</v>
      </c>
      <c r="D1922" s="17" t="str">
        <f t="shared" si="58"/>
        <v>High spender</v>
      </c>
    </row>
    <row r="1923" spans="1:4" x14ac:dyDescent="0.25">
      <c r="A1923" s="15">
        <v>39996</v>
      </c>
      <c r="B1923" s="15" t="str">
        <f t="shared" si="59"/>
        <v>Low income</v>
      </c>
      <c r="C1923" s="17">
        <v>14</v>
      </c>
      <c r="D1923" s="17" t="str">
        <f t="shared" ref="D1923:D1986" si="60">IF(C1923&lt;=AVERAGE(C:C),"Low Spender","High spender")</f>
        <v>Low Spender</v>
      </c>
    </row>
    <row r="1924" spans="1:4" x14ac:dyDescent="0.25">
      <c r="A1924" s="15">
        <v>38853</v>
      </c>
      <c r="B1924" s="15" t="str">
        <f t="shared" ref="B1924:B1987" si="61">IF(A1924&lt;=AVERAGE(A:A),"Low income", "High income")</f>
        <v>Low income</v>
      </c>
      <c r="C1924" s="17">
        <v>43</v>
      </c>
      <c r="D1924" s="17" t="str">
        <f t="shared" si="60"/>
        <v>Low Spender</v>
      </c>
    </row>
    <row r="1925" spans="1:4" x14ac:dyDescent="0.25">
      <c r="A1925" s="15">
        <v>55842</v>
      </c>
      <c r="B1925" s="15" t="str">
        <f t="shared" si="61"/>
        <v>High income</v>
      </c>
      <c r="C1925" s="17">
        <v>494</v>
      </c>
      <c r="D1925" s="17" t="str">
        <f t="shared" si="60"/>
        <v>Low Spender</v>
      </c>
    </row>
    <row r="1926" spans="1:4" x14ac:dyDescent="0.25">
      <c r="A1926" s="15">
        <v>78710</v>
      </c>
      <c r="B1926" s="15" t="str">
        <f t="shared" si="61"/>
        <v>High income</v>
      </c>
      <c r="C1926" s="17">
        <v>1042</v>
      </c>
      <c r="D1926" s="17" t="str">
        <f t="shared" si="60"/>
        <v>High spender</v>
      </c>
    </row>
    <row r="1927" spans="1:4" x14ac:dyDescent="0.25">
      <c r="A1927" s="15">
        <v>18988</v>
      </c>
      <c r="B1927" s="15" t="str">
        <f t="shared" si="61"/>
        <v>Low income</v>
      </c>
      <c r="C1927" s="17">
        <v>15</v>
      </c>
      <c r="D1927" s="17" t="str">
        <f t="shared" si="60"/>
        <v>Low Spender</v>
      </c>
    </row>
    <row r="1928" spans="1:4" x14ac:dyDescent="0.25">
      <c r="A1928" s="15">
        <v>76081</v>
      </c>
      <c r="B1928" s="15" t="str">
        <f t="shared" si="61"/>
        <v>High income</v>
      </c>
      <c r="C1928" s="17">
        <v>833</v>
      </c>
      <c r="D1928" s="17" t="str">
        <f t="shared" si="60"/>
        <v>High spender</v>
      </c>
    </row>
    <row r="1929" spans="1:4" x14ac:dyDescent="0.25">
      <c r="A1929" s="15">
        <v>81051</v>
      </c>
      <c r="B1929" s="15" t="str">
        <f t="shared" si="61"/>
        <v>High income</v>
      </c>
      <c r="C1929" s="17">
        <v>1487</v>
      </c>
      <c r="D1929" s="17" t="str">
        <f t="shared" si="60"/>
        <v>High spender</v>
      </c>
    </row>
    <row r="1930" spans="1:4" x14ac:dyDescent="0.25">
      <c r="A1930" s="15">
        <v>18890</v>
      </c>
      <c r="B1930" s="15" t="str">
        <f t="shared" si="61"/>
        <v>Low income</v>
      </c>
      <c r="C1930" s="17">
        <v>20</v>
      </c>
      <c r="D1930" s="17" t="str">
        <f t="shared" si="60"/>
        <v>Low Spender</v>
      </c>
    </row>
    <row r="1931" spans="1:4" x14ac:dyDescent="0.25">
      <c r="A1931" s="15">
        <v>23626</v>
      </c>
      <c r="B1931" s="15" t="str">
        <f t="shared" si="61"/>
        <v>Low income</v>
      </c>
      <c r="C1931" s="17">
        <v>43</v>
      </c>
      <c r="D1931" s="17" t="str">
        <f t="shared" si="60"/>
        <v>Low Spender</v>
      </c>
    </row>
    <row r="1932" spans="1:4" x14ac:dyDescent="0.25">
      <c r="A1932" s="15">
        <v>49669</v>
      </c>
      <c r="B1932" s="15" t="str">
        <f t="shared" si="61"/>
        <v>Low income</v>
      </c>
      <c r="C1932" s="17">
        <v>297</v>
      </c>
      <c r="D1932" s="17" t="str">
        <f t="shared" si="60"/>
        <v>Low Spender</v>
      </c>
    </row>
    <row r="1933" spans="1:4" x14ac:dyDescent="0.25">
      <c r="A1933" s="15">
        <v>76624</v>
      </c>
      <c r="B1933" s="15" t="str">
        <f t="shared" si="61"/>
        <v>High income</v>
      </c>
      <c r="C1933" s="17">
        <v>833</v>
      </c>
      <c r="D1933" s="17" t="str">
        <f t="shared" si="60"/>
        <v>High spender</v>
      </c>
    </row>
    <row r="1934" spans="1:4" x14ac:dyDescent="0.25">
      <c r="A1934" s="15">
        <v>65106</v>
      </c>
      <c r="B1934" s="15" t="str">
        <f t="shared" si="61"/>
        <v>High income</v>
      </c>
      <c r="C1934" s="17">
        <v>954</v>
      </c>
      <c r="D1934" s="17" t="str">
        <f t="shared" si="60"/>
        <v>High spender</v>
      </c>
    </row>
    <row r="1935" spans="1:4" x14ac:dyDescent="0.25">
      <c r="A1935" s="15">
        <v>54984</v>
      </c>
      <c r="B1935" s="15" t="str">
        <f t="shared" si="61"/>
        <v>High income</v>
      </c>
      <c r="C1935" s="17">
        <v>352</v>
      </c>
      <c r="D1935" s="17" t="str">
        <f t="shared" si="60"/>
        <v>Low Spender</v>
      </c>
    </row>
    <row r="1936" spans="1:4" x14ac:dyDescent="0.25">
      <c r="A1936" s="15">
        <v>50300</v>
      </c>
      <c r="B1936" s="15" t="str">
        <f t="shared" si="61"/>
        <v>Low income</v>
      </c>
      <c r="C1936" s="17">
        <v>265</v>
      </c>
      <c r="D1936" s="17" t="str">
        <f t="shared" si="60"/>
        <v>Low Spender</v>
      </c>
    </row>
    <row r="1937" spans="1:4" x14ac:dyDescent="0.25">
      <c r="A1937" s="15">
        <v>32892</v>
      </c>
      <c r="B1937" s="15" t="str">
        <f t="shared" si="61"/>
        <v>Low income</v>
      </c>
      <c r="C1937" s="17">
        <v>44</v>
      </c>
      <c r="D1937" s="17" t="str">
        <f t="shared" si="60"/>
        <v>Low Spender</v>
      </c>
    </row>
    <row r="1938" spans="1:4" x14ac:dyDescent="0.25">
      <c r="A1938" s="15">
        <v>30843</v>
      </c>
      <c r="B1938" s="15" t="str">
        <f t="shared" si="61"/>
        <v>Low income</v>
      </c>
      <c r="C1938" s="17">
        <v>26</v>
      </c>
      <c r="D1938" s="17" t="str">
        <f t="shared" si="60"/>
        <v>Low Spender</v>
      </c>
    </row>
    <row r="1939" spans="1:4" x14ac:dyDescent="0.25">
      <c r="A1939" s="15">
        <v>64722</v>
      </c>
      <c r="B1939" s="15" t="str">
        <f t="shared" si="61"/>
        <v>High income</v>
      </c>
      <c r="C1939" s="17">
        <v>790</v>
      </c>
      <c r="D1939" s="17" t="str">
        <f t="shared" si="60"/>
        <v>High spender</v>
      </c>
    </row>
    <row r="1940" spans="1:4" x14ac:dyDescent="0.25">
      <c r="A1940" s="15">
        <v>69719</v>
      </c>
      <c r="B1940" s="15" t="str">
        <f t="shared" si="61"/>
        <v>High income</v>
      </c>
      <c r="C1940" s="17">
        <v>758</v>
      </c>
      <c r="D1940" s="17" t="str">
        <f t="shared" si="60"/>
        <v>High spender</v>
      </c>
    </row>
    <row r="1941" spans="1:4" x14ac:dyDescent="0.25">
      <c r="A1941" s="15">
        <v>23091</v>
      </c>
      <c r="B1941" s="15" t="str">
        <f t="shared" si="61"/>
        <v>Low income</v>
      </c>
      <c r="C1941" s="17">
        <v>46</v>
      </c>
      <c r="D1941" s="17" t="str">
        <f t="shared" si="60"/>
        <v>Low Spender</v>
      </c>
    </row>
    <row r="1942" spans="1:4" x14ac:dyDescent="0.25">
      <c r="A1942" s="15">
        <v>25721</v>
      </c>
      <c r="B1942" s="15" t="str">
        <f t="shared" si="61"/>
        <v>Low income</v>
      </c>
      <c r="C1942" s="17">
        <v>19</v>
      </c>
      <c r="D1942" s="17" t="str">
        <f t="shared" si="60"/>
        <v>Low Spender</v>
      </c>
    </row>
    <row r="1943" spans="1:4" x14ac:dyDescent="0.25">
      <c r="A1943" s="15">
        <v>15287</v>
      </c>
      <c r="B1943" s="15" t="str">
        <f t="shared" si="61"/>
        <v>Low income</v>
      </c>
      <c r="C1943" s="17">
        <v>18</v>
      </c>
      <c r="D1943" s="17" t="str">
        <f t="shared" si="60"/>
        <v>Low Spender</v>
      </c>
    </row>
    <row r="1944" spans="1:4" x14ac:dyDescent="0.25">
      <c r="A1944" s="15">
        <v>113734</v>
      </c>
      <c r="B1944" s="15" t="str">
        <f t="shared" si="61"/>
        <v>High income</v>
      </c>
      <c r="C1944" s="17">
        <v>274</v>
      </c>
      <c r="D1944" s="17" t="str">
        <f t="shared" si="60"/>
        <v>Low Spender</v>
      </c>
    </row>
    <row r="1945" spans="1:4" x14ac:dyDescent="0.25">
      <c r="A1945" s="15">
        <v>43783</v>
      </c>
      <c r="B1945" s="15" t="str">
        <f t="shared" si="61"/>
        <v>Low income</v>
      </c>
      <c r="C1945" s="17">
        <v>490</v>
      </c>
      <c r="D1945" s="17" t="str">
        <f t="shared" si="60"/>
        <v>Low Spender</v>
      </c>
    </row>
    <row r="1946" spans="1:4" x14ac:dyDescent="0.25">
      <c r="A1946" s="15">
        <v>85844</v>
      </c>
      <c r="B1946" s="15" t="str">
        <f t="shared" si="61"/>
        <v>High income</v>
      </c>
      <c r="C1946" s="17">
        <v>1920</v>
      </c>
      <c r="D1946" s="17" t="str">
        <f t="shared" si="60"/>
        <v>High spender</v>
      </c>
    </row>
    <row r="1947" spans="1:4" x14ac:dyDescent="0.25">
      <c r="A1947" s="15">
        <v>79410</v>
      </c>
      <c r="B1947" s="15" t="str">
        <f t="shared" si="61"/>
        <v>High income</v>
      </c>
      <c r="C1947" s="17">
        <v>1357</v>
      </c>
      <c r="D1947" s="17" t="str">
        <f t="shared" si="60"/>
        <v>High spender</v>
      </c>
    </row>
    <row r="1948" spans="1:4" x14ac:dyDescent="0.25">
      <c r="A1948" s="15">
        <v>50127</v>
      </c>
      <c r="B1948" s="15" t="str">
        <f t="shared" si="61"/>
        <v>Low income</v>
      </c>
      <c r="C1948" s="17">
        <v>305</v>
      </c>
      <c r="D1948" s="17" t="str">
        <f t="shared" si="60"/>
        <v>Low Spender</v>
      </c>
    </row>
    <row r="1949" spans="1:4" x14ac:dyDescent="0.25">
      <c r="A1949" s="15">
        <v>64892</v>
      </c>
      <c r="B1949" s="15" t="str">
        <f t="shared" si="61"/>
        <v>High income</v>
      </c>
      <c r="C1949" s="17">
        <v>837</v>
      </c>
      <c r="D1949" s="17" t="str">
        <f t="shared" si="60"/>
        <v>High spender</v>
      </c>
    </row>
    <row r="1950" spans="1:4" x14ac:dyDescent="0.25">
      <c r="A1950" s="15">
        <v>18746</v>
      </c>
      <c r="B1950" s="15" t="str">
        <f t="shared" si="61"/>
        <v>Low income</v>
      </c>
      <c r="C1950" s="17">
        <v>44</v>
      </c>
      <c r="D1950" s="17" t="str">
        <f t="shared" si="60"/>
        <v>Low Spender</v>
      </c>
    </row>
    <row r="1951" spans="1:4" x14ac:dyDescent="0.25">
      <c r="A1951" s="15">
        <v>65808</v>
      </c>
      <c r="B1951" s="15" t="str">
        <f t="shared" si="61"/>
        <v>High income</v>
      </c>
      <c r="C1951" s="17">
        <v>262</v>
      </c>
      <c r="D1951" s="17" t="str">
        <f t="shared" si="60"/>
        <v>Low Spender</v>
      </c>
    </row>
    <row r="1952" spans="1:4" x14ac:dyDescent="0.25">
      <c r="A1952" s="15">
        <v>73170</v>
      </c>
      <c r="B1952" s="15" t="str">
        <f t="shared" si="61"/>
        <v>High income</v>
      </c>
      <c r="C1952" s="17">
        <v>694</v>
      </c>
      <c r="D1952" s="17" t="str">
        <f t="shared" si="60"/>
        <v>High spender</v>
      </c>
    </row>
    <row r="1953" spans="1:4" x14ac:dyDescent="0.25">
      <c r="A1953" s="15">
        <v>66480</v>
      </c>
      <c r="B1953" s="15" t="str">
        <f t="shared" si="61"/>
        <v>High income</v>
      </c>
      <c r="C1953" s="17">
        <v>306</v>
      </c>
      <c r="D1953" s="17" t="str">
        <f t="shared" si="60"/>
        <v>Low Spender</v>
      </c>
    </row>
    <row r="1954" spans="1:4" x14ac:dyDescent="0.25">
      <c r="A1954" s="15">
        <v>79803</v>
      </c>
      <c r="B1954" s="15" t="str">
        <f t="shared" si="61"/>
        <v>High income</v>
      </c>
      <c r="C1954" s="17">
        <v>835</v>
      </c>
      <c r="D1954" s="17" t="str">
        <f t="shared" si="60"/>
        <v>High spender</v>
      </c>
    </row>
    <row r="1955" spans="1:4" x14ac:dyDescent="0.25">
      <c r="A1955" s="15">
        <v>36927</v>
      </c>
      <c r="B1955" s="15" t="str">
        <f t="shared" si="61"/>
        <v>Low income</v>
      </c>
      <c r="C1955" s="17">
        <v>67</v>
      </c>
      <c r="D1955" s="17" t="str">
        <f t="shared" si="60"/>
        <v>Low Spender</v>
      </c>
    </row>
    <row r="1956" spans="1:4" x14ac:dyDescent="0.25">
      <c r="A1956" s="15">
        <v>70545</v>
      </c>
      <c r="B1956" s="15" t="str">
        <f t="shared" si="61"/>
        <v>High income</v>
      </c>
      <c r="C1956" s="17">
        <v>313</v>
      </c>
      <c r="D1956" s="17" t="str">
        <f t="shared" si="60"/>
        <v>Low Spender</v>
      </c>
    </row>
    <row r="1957" spans="1:4" x14ac:dyDescent="0.25">
      <c r="A1957" s="15">
        <v>61671</v>
      </c>
      <c r="B1957" s="15" t="str">
        <f t="shared" si="61"/>
        <v>High income</v>
      </c>
      <c r="C1957" s="17">
        <v>704</v>
      </c>
      <c r="D1957" s="17" t="str">
        <f t="shared" si="60"/>
        <v>High spender</v>
      </c>
    </row>
    <row r="1958" spans="1:4" x14ac:dyDescent="0.25">
      <c r="A1958" s="15">
        <v>23536</v>
      </c>
      <c r="B1958" s="15" t="str">
        <f t="shared" si="61"/>
        <v>Low income</v>
      </c>
      <c r="C1958" s="17">
        <v>9</v>
      </c>
      <c r="D1958" s="17" t="str">
        <f t="shared" si="60"/>
        <v>Low Spender</v>
      </c>
    </row>
    <row r="1959" spans="1:4" x14ac:dyDescent="0.25">
      <c r="A1959" s="15">
        <v>31686</v>
      </c>
      <c r="B1959" s="15" t="str">
        <f t="shared" si="61"/>
        <v>Low income</v>
      </c>
      <c r="C1959" s="17">
        <v>16</v>
      </c>
      <c r="D1959" s="17" t="str">
        <f t="shared" si="60"/>
        <v>Low Spender</v>
      </c>
    </row>
    <row r="1960" spans="1:4" x14ac:dyDescent="0.25">
      <c r="A1960" s="15">
        <v>18492</v>
      </c>
      <c r="B1960" s="15" t="str">
        <f t="shared" si="61"/>
        <v>Low income</v>
      </c>
      <c r="C1960" s="17">
        <v>9</v>
      </c>
      <c r="D1960" s="17" t="str">
        <f t="shared" si="60"/>
        <v>Low Spender</v>
      </c>
    </row>
    <row r="1961" spans="1:4" x14ac:dyDescent="0.25">
      <c r="A1961" s="15">
        <v>28764</v>
      </c>
      <c r="B1961" s="15" t="str">
        <f t="shared" si="61"/>
        <v>Low income</v>
      </c>
      <c r="C1961" s="17">
        <v>11</v>
      </c>
      <c r="D1961" s="17" t="str">
        <f t="shared" si="60"/>
        <v>Low Spender</v>
      </c>
    </row>
    <row r="1962" spans="1:4" x14ac:dyDescent="0.25">
      <c r="A1962" s="15">
        <v>63404</v>
      </c>
      <c r="B1962" s="15" t="str">
        <f t="shared" si="61"/>
        <v>High income</v>
      </c>
      <c r="C1962" s="17">
        <v>885</v>
      </c>
      <c r="D1962" s="17" t="str">
        <f t="shared" si="60"/>
        <v>High spender</v>
      </c>
    </row>
    <row r="1963" spans="1:4" x14ac:dyDescent="0.25">
      <c r="A1963" s="15">
        <v>52157</v>
      </c>
      <c r="B1963" s="15" t="str">
        <f t="shared" si="61"/>
        <v>High income</v>
      </c>
      <c r="C1963" s="17">
        <v>225</v>
      </c>
      <c r="D1963" s="17" t="str">
        <f t="shared" si="60"/>
        <v>Low Spender</v>
      </c>
    </row>
    <row r="1964" spans="1:4" x14ac:dyDescent="0.25">
      <c r="A1964" s="15">
        <v>26576</v>
      </c>
      <c r="B1964" s="15" t="str">
        <f t="shared" si="61"/>
        <v>Low income</v>
      </c>
      <c r="C1964" s="17">
        <v>18</v>
      </c>
      <c r="D1964" s="17" t="str">
        <f t="shared" si="60"/>
        <v>Low Spender</v>
      </c>
    </row>
    <row r="1965" spans="1:4" x14ac:dyDescent="0.25">
      <c r="A1965" s="15">
        <v>42693</v>
      </c>
      <c r="B1965" s="15" t="str">
        <f t="shared" si="61"/>
        <v>Low income</v>
      </c>
      <c r="C1965" s="17">
        <v>41</v>
      </c>
      <c r="D1965" s="17" t="str">
        <f t="shared" si="60"/>
        <v>Low Spender</v>
      </c>
    </row>
    <row r="1966" spans="1:4" x14ac:dyDescent="0.25">
      <c r="A1966" s="15">
        <v>54348</v>
      </c>
      <c r="B1966" s="15" t="str">
        <f t="shared" si="61"/>
        <v>High income</v>
      </c>
      <c r="C1966" s="17">
        <v>86</v>
      </c>
      <c r="D1966" s="17" t="str">
        <f t="shared" si="60"/>
        <v>Low Spender</v>
      </c>
    </row>
    <row r="1967" spans="1:4" x14ac:dyDescent="0.25">
      <c r="A1967" s="15">
        <v>44794</v>
      </c>
      <c r="B1967" s="15" t="str">
        <f t="shared" si="61"/>
        <v>Low income</v>
      </c>
      <c r="C1967" s="17">
        <v>61</v>
      </c>
      <c r="D1967" s="17" t="str">
        <f t="shared" si="60"/>
        <v>Low Spender</v>
      </c>
    </row>
    <row r="1968" spans="1:4" x14ac:dyDescent="0.25">
      <c r="A1968" s="15">
        <v>50353</v>
      </c>
      <c r="B1968" s="15" t="str">
        <f t="shared" si="61"/>
        <v>Low income</v>
      </c>
      <c r="C1968" s="17">
        <v>407</v>
      </c>
      <c r="D1968" s="17" t="str">
        <f t="shared" si="60"/>
        <v>Low Spender</v>
      </c>
    </row>
    <row r="1969" spans="1:4" x14ac:dyDescent="0.25">
      <c r="A1969" s="15">
        <v>48006</v>
      </c>
      <c r="B1969" s="15" t="str">
        <f t="shared" si="61"/>
        <v>Low income</v>
      </c>
      <c r="C1969" s="17">
        <v>39</v>
      </c>
      <c r="D1969" s="17" t="str">
        <f t="shared" si="60"/>
        <v>Low Spender</v>
      </c>
    </row>
    <row r="1970" spans="1:4" x14ac:dyDescent="0.25">
      <c r="A1970" s="15">
        <v>77343</v>
      </c>
      <c r="B1970" s="15" t="str">
        <f t="shared" si="61"/>
        <v>High income</v>
      </c>
      <c r="C1970" s="17">
        <v>1103</v>
      </c>
      <c r="D1970" s="17" t="str">
        <f t="shared" si="60"/>
        <v>High spender</v>
      </c>
    </row>
    <row r="1971" spans="1:4" x14ac:dyDescent="0.25">
      <c r="A1971" s="15">
        <v>53154</v>
      </c>
      <c r="B1971" s="15" t="str">
        <f t="shared" si="61"/>
        <v>High income</v>
      </c>
      <c r="C1971" s="17">
        <v>151</v>
      </c>
      <c r="D1971" s="17" t="str">
        <f t="shared" si="60"/>
        <v>Low Spender</v>
      </c>
    </row>
    <row r="1972" spans="1:4" x14ac:dyDescent="0.25">
      <c r="A1972" s="15">
        <v>46094</v>
      </c>
      <c r="B1972" s="15" t="str">
        <f t="shared" si="61"/>
        <v>Low income</v>
      </c>
      <c r="C1972" s="17">
        <v>39</v>
      </c>
      <c r="D1972" s="17" t="str">
        <f t="shared" si="60"/>
        <v>Low Spender</v>
      </c>
    </row>
    <row r="1973" spans="1:4" x14ac:dyDescent="0.25">
      <c r="A1973" s="15">
        <v>64014</v>
      </c>
      <c r="B1973" s="15" t="str">
        <f t="shared" si="61"/>
        <v>High income</v>
      </c>
      <c r="C1973" s="17">
        <v>436</v>
      </c>
      <c r="D1973" s="17" t="str">
        <f t="shared" si="60"/>
        <v>Low Spender</v>
      </c>
    </row>
    <row r="1974" spans="1:4" x14ac:dyDescent="0.25">
      <c r="A1974" s="15">
        <v>21675</v>
      </c>
      <c r="B1974" s="15" t="str">
        <f t="shared" si="61"/>
        <v>Low income</v>
      </c>
      <c r="C1974" s="17">
        <v>41</v>
      </c>
      <c r="D1974" s="17" t="str">
        <f t="shared" si="60"/>
        <v>Low Spender</v>
      </c>
    </row>
    <row r="1975" spans="1:4" x14ac:dyDescent="0.25">
      <c r="A1975" s="15">
        <v>33279</v>
      </c>
      <c r="B1975" s="15" t="str">
        <f t="shared" si="61"/>
        <v>Low income</v>
      </c>
      <c r="C1975" s="17">
        <v>16</v>
      </c>
      <c r="D1975" s="17" t="str">
        <f t="shared" si="60"/>
        <v>Low Spender</v>
      </c>
    </row>
    <row r="1976" spans="1:4" x14ac:dyDescent="0.25">
      <c r="A1976" s="15">
        <v>65488</v>
      </c>
      <c r="B1976" s="15" t="str">
        <f t="shared" si="61"/>
        <v>High income</v>
      </c>
      <c r="C1976" s="17">
        <v>909</v>
      </c>
      <c r="D1976" s="17" t="str">
        <f t="shared" si="60"/>
        <v>High spender</v>
      </c>
    </row>
    <row r="1977" spans="1:4" x14ac:dyDescent="0.25">
      <c r="A1977" s="15">
        <v>69283</v>
      </c>
      <c r="B1977" s="15" t="str">
        <f t="shared" si="61"/>
        <v>High income</v>
      </c>
      <c r="C1977" s="17">
        <v>896</v>
      </c>
      <c r="D1977" s="17" t="str">
        <f t="shared" si="60"/>
        <v>High spender</v>
      </c>
    </row>
    <row r="1978" spans="1:4" x14ac:dyDescent="0.25">
      <c r="A1978" s="15">
        <v>28249</v>
      </c>
      <c r="B1978" s="15" t="str">
        <f t="shared" si="61"/>
        <v>Low income</v>
      </c>
      <c r="C1978" s="17">
        <v>33</v>
      </c>
      <c r="D1978" s="17" t="str">
        <f t="shared" si="60"/>
        <v>Low Spender</v>
      </c>
    </row>
    <row r="1979" spans="1:4" x14ac:dyDescent="0.25">
      <c r="A1979" s="15">
        <v>31385</v>
      </c>
      <c r="B1979" s="15" t="str">
        <f t="shared" si="61"/>
        <v>Low income</v>
      </c>
      <c r="C1979" s="17">
        <v>18</v>
      </c>
      <c r="D1979" s="17" t="str">
        <f t="shared" si="60"/>
        <v>Low Spender</v>
      </c>
    </row>
    <row r="1980" spans="1:4" x14ac:dyDescent="0.25">
      <c r="A1980" s="15">
        <v>32583</v>
      </c>
      <c r="B1980" s="15" t="str">
        <f t="shared" si="61"/>
        <v>Low income</v>
      </c>
      <c r="C1980" s="17">
        <v>8</v>
      </c>
      <c r="D1980" s="17" t="str">
        <f t="shared" si="60"/>
        <v>Low Spender</v>
      </c>
    </row>
    <row r="1981" spans="1:4" x14ac:dyDescent="0.25">
      <c r="A1981" s="15">
        <v>34596</v>
      </c>
      <c r="B1981" s="15" t="str">
        <f t="shared" si="61"/>
        <v>Low income</v>
      </c>
      <c r="C1981" s="17">
        <v>16</v>
      </c>
      <c r="D1981" s="17" t="str">
        <f t="shared" si="60"/>
        <v>Low Spender</v>
      </c>
    </row>
    <row r="1982" spans="1:4" x14ac:dyDescent="0.25">
      <c r="A1982" s="15">
        <v>44322</v>
      </c>
      <c r="B1982" s="15" t="str">
        <f t="shared" si="61"/>
        <v>Low income</v>
      </c>
      <c r="C1982" s="17">
        <v>89</v>
      </c>
      <c r="D1982" s="17" t="str">
        <f t="shared" si="60"/>
        <v>Low Spender</v>
      </c>
    </row>
    <row r="1983" spans="1:4" x14ac:dyDescent="0.25">
      <c r="A1983" s="15">
        <v>58684</v>
      </c>
      <c r="B1983" s="15" t="str">
        <f t="shared" si="61"/>
        <v>High income</v>
      </c>
      <c r="C1983" s="17">
        <v>728</v>
      </c>
      <c r="D1983" s="17" t="str">
        <f t="shared" si="60"/>
        <v>High spender</v>
      </c>
    </row>
    <row r="1984" spans="1:4" x14ac:dyDescent="0.25">
      <c r="A1984" s="15">
        <v>36802</v>
      </c>
      <c r="B1984" s="15" t="str">
        <f t="shared" si="61"/>
        <v>Low income</v>
      </c>
      <c r="C1984" s="17">
        <v>19</v>
      </c>
      <c r="D1984" s="17" t="str">
        <f t="shared" si="60"/>
        <v>Low Spender</v>
      </c>
    </row>
    <row r="1985" spans="1:4" x14ac:dyDescent="0.25">
      <c r="A1985" s="15">
        <v>27190</v>
      </c>
      <c r="B1985" s="15" t="str">
        <f t="shared" si="61"/>
        <v>Low income</v>
      </c>
      <c r="C1985" s="17">
        <v>15</v>
      </c>
      <c r="D1985" s="17" t="str">
        <f t="shared" si="60"/>
        <v>Low Spender</v>
      </c>
    </row>
    <row r="1986" spans="1:4" x14ac:dyDescent="0.25">
      <c r="A1986" s="15">
        <v>44159</v>
      </c>
      <c r="B1986" s="15" t="str">
        <f t="shared" si="61"/>
        <v>Low income</v>
      </c>
      <c r="C1986" s="17">
        <v>268</v>
      </c>
      <c r="D1986" s="17" t="str">
        <f t="shared" si="60"/>
        <v>Low Spender</v>
      </c>
    </row>
    <row r="1987" spans="1:4" x14ac:dyDescent="0.25">
      <c r="A1987" s="15">
        <v>44359</v>
      </c>
      <c r="B1987" s="15" t="str">
        <f t="shared" si="61"/>
        <v>Low income</v>
      </c>
      <c r="C1987" s="17">
        <v>44</v>
      </c>
      <c r="D1987" s="17" t="str">
        <f t="shared" ref="D1987:D2022" si="62">IF(C1987&lt;=AVERAGE(C:C),"Low Spender","High spender")</f>
        <v>Low Spender</v>
      </c>
    </row>
    <row r="1988" spans="1:4" x14ac:dyDescent="0.25">
      <c r="A1988" s="15">
        <v>57954</v>
      </c>
      <c r="B1988" s="15" t="str">
        <f t="shared" ref="B1988:B2022" si="63">IF(A1988&lt;=AVERAGE(A:A),"Low income", "High income")</f>
        <v>High income</v>
      </c>
      <c r="C1988" s="17">
        <v>484</v>
      </c>
      <c r="D1988" s="17" t="str">
        <f t="shared" si="62"/>
        <v>Low Spender</v>
      </c>
    </row>
    <row r="1989" spans="1:4" x14ac:dyDescent="0.25">
      <c r="A1989" s="15">
        <v>16531</v>
      </c>
      <c r="B1989" s="15" t="str">
        <f t="shared" si="63"/>
        <v>Low income</v>
      </c>
      <c r="C1989" s="17">
        <v>33</v>
      </c>
      <c r="D1989" s="17" t="str">
        <f t="shared" si="62"/>
        <v>Low Spender</v>
      </c>
    </row>
    <row r="1990" spans="1:4" x14ac:dyDescent="0.25">
      <c r="A1990" s="15">
        <v>79865</v>
      </c>
      <c r="B1990" s="15" t="str">
        <f t="shared" si="63"/>
        <v>High income</v>
      </c>
      <c r="C1990" s="17">
        <v>754</v>
      </c>
      <c r="D1990" s="17" t="str">
        <f t="shared" si="62"/>
        <v>High spender</v>
      </c>
    </row>
    <row r="1991" spans="1:4" x14ac:dyDescent="0.25">
      <c r="A1991" s="15">
        <v>51111</v>
      </c>
      <c r="B1991" s="15" t="str">
        <f t="shared" si="63"/>
        <v>Low income</v>
      </c>
      <c r="C1991" s="17">
        <v>52</v>
      </c>
      <c r="D1991" s="17" t="str">
        <f t="shared" si="62"/>
        <v>Low Spender</v>
      </c>
    </row>
    <row r="1992" spans="1:4" x14ac:dyDescent="0.25">
      <c r="A1992" s="15">
        <v>34961</v>
      </c>
      <c r="B1992" s="15" t="str">
        <f t="shared" si="63"/>
        <v>Low income</v>
      </c>
      <c r="C1992" s="17">
        <v>78</v>
      </c>
      <c r="D1992" s="17" t="str">
        <f t="shared" si="62"/>
        <v>Low Spender</v>
      </c>
    </row>
    <row r="1993" spans="1:4" x14ac:dyDescent="0.25">
      <c r="A1993" s="15">
        <v>50870</v>
      </c>
      <c r="B1993" s="15" t="str">
        <f t="shared" si="63"/>
        <v>Low income</v>
      </c>
      <c r="C1993" s="17">
        <v>61</v>
      </c>
      <c r="D1993" s="17" t="str">
        <f t="shared" si="62"/>
        <v>Low Spender</v>
      </c>
    </row>
    <row r="1994" spans="1:4" x14ac:dyDescent="0.25">
      <c r="A1994" s="15">
        <v>44078</v>
      </c>
      <c r="B1994" s="15" t="str">
        <f t="shared" si="63"/>
        <v>Low income</v>
      </c>
      <c r="C1994" s="17">
        <v>37</v>
      </c>
      <c r="D1994" s="17" t="str">
        <f t="shared" si="62"/>
        <v>Low Spender</v>
      </c>
    </row>
    <row r="1995" spans="1:4" x14ac:dyDescent="0.25">
      <c r="A1995" s="15">
        <v>83891</v>
      </c>
      <c r="B1995" s="15" t="str">
        <f t="shared" si="63"/>
        <v>High income</v>
      </c>
      <c r="C1995" s="17">
        <v>801</v>
      </c>
      <c r="D1995" s="17" t="str">
        <f t="shared" si="62"/>
        <v>High spender</v>
      </c>
    </row>
    <row r="1996" spans="1:4" x14ac:dyDescent="0.25">
      <c r="A1996" s="15">
        <v>50116</v>
      </c>
      <c r="B1996" s="15" t="str">
        <f t="shared" si="63"/>
        <v>Low income</v>
      </c>
      <c r="C1996" s="17">
        <v>64</v>
      </c>
      <c r="D1996" s="17" t="str">
        <f t="shared" si="62"/>
        <v>Low Spender</v>
      </c>
    </row>
    <row r="1997" spans="1:4" x14ac:dyDescent="0.25">
      <c r="A1997" s="15">
        <v>49605</v>
      </c>
      <c r="B1997" s="15" t="str">
        <f t="shared" si="63"/>
        <v>Low income</v>
      </c>
      <c r="C1997" s="17">
        <v>119</v>
      </c>
      <c r="D1997" s="17" t="str">
        <f t="shared" si="62"/>
        <v>Low Spender</v>
      </c>
    </row>
    <row r="1998" spans="1:4" x14ac:dyDescent="0.25">
      <c r="A1998" s="15">
        <v>85485</v>
      </c>
      <c r="B1998" s="15" t="str">
        <f t="shared" si="63"/>
        <v>High income</v>
      </c>
      <c r="C1998" s="17">
        <v>1329</v>
      </c>
      <c r="D1998" s="17" t="str">
        <f t="shared" si="62"/>
        <v>High spender</v>
      </c>
    </row>
    <row r="1999" spans="1:4" x14ac:dyDescent="0.25">
      <c r="A1999" s="15">
        <v>4861</v>
      </c>
      <c r="B1999" s="15" t="str">
        <f t="shared" si="63"/>
        <v>Low income</v>
      </c>
      <c r="C1999" s="17">
        <v>5</v>
      </c>
      <c r="D1999" s="17" t="str">
        <f t="shared" si="62"/>
        <v>Low Spender</v>
      </c>
    </row>
    <row r="2000" spans="1:4" x14ac:dyDescent="0.25">
      <c r="A2000" s="15">
        <v>64587</v>
      </c>
      <c r="B2000" s="15" t="str">
        <f t="shared" si="63"/>
        <v>High income</v>
      </c>
      <c r="C2000" s="17">
        <v>88</v>
      </c>
      <c r="D2000" s="17" t="str">
        <f t="shared" si="62"/>
        <v>Low Spender</v>
      </c>
    </row>
    <row r="2001" spans="1:4" x14ac:dyDescent="0.25">
      <c r="A2001" s="15">
        <v>79419</v>
      </c>
      <c r="B2001" s="15" t="str">
        <f t="shared" si="63"/>
        <v>High income</v>
      </c>
      <c r="C2001" s="17">
        <v>1600</v>
      </c>
      <c r="D2001" s="17" t="str">
        <f t="shared" si="62"/>
        <v>High spender</v>
      </c>
    </row>
    <row r="2002" spans="1:4" x14ac:dyDescent="0.25">
      <c r="A2002" s="15">
        <v>31878</v>
      </c>
      <c r="B2002" s="15" t="str">
        <f t="shared" si="63"/>
        <v>Low income</v>
      </c>
      <c r="C2002" s="17">
        <v>47</v>
      </c>
      <c r="D2002" s="17" t="str">
        <f t="shared" si="62"/>
        <v>Low Spender</v>
      </c>
    </row>
    <row r="2003" spans="1:4" x14ac:dyDescent="0.25">
      <c r="A2003" s="15">
        <v>76320</v>
      </c>
      <c r="B2003" s="15" t="str">
        <f t="shared" si="63"/>
        <v>High income</v>
      </c>
      <c r="C2003" s="17">
        <v>897</v>
      </c>
      <c r="D2003" s="17" t="str">
        <f t="shared" si="62"/>
        <v>High spender</v>
      </c>
    </row>
    <row r="2004" spans="1:4" x14ac:dyDescent="0.25">
      <c r="A2004" s="15">
        <v>37406</v>
      </c>
      <c r="B2004" s="15" t="str">
        <f t="shared" si="63"/>
        <v>Low income</v>
      </c>
      <c r="C2004" s="17">
        <v>14</v>
      </c>
      <c r="D2004" s="17" t="str">
        <f t="shared" si="62"/>
        <v>Low Spender</v>
      </c>
    </row>
    <row r="2005" spans="1:4" x14ac:dyDescent="0.25">
      <c r="A2005" s="15">
        <v>4023</v>
      </c>
      <c r="B2005" s="15" t="str">
        <f t="shared" si="63"/>
        <v>Low income</v>
      </c>
      <c r="C2005" s="17">
        <v>8</v>
      </c>
      <c r="D2005" s="17" t="str">
        <f t="shared" si="62"/>
        <v>Low Spender</v>
      </c>
    </row>
    <row r="2006" spans="1:4" x14ac:dyDescent="0.25">
      <c r="A2006" s="15">
        <v>38285</v>
      </c>
      <c r="B2006" s="15" t="str">
        <f t="shared" si="63"/>
        <v>Low income</v>
      </c>
      <c r="C2006" s="17">
        <v>9</v>
      </c>
      <c r="D2006" s="17" t="str">
        <f t="shared" si="62"/>
        <v>Low Spender</v>
      </c>
    </row>
    <row r="2007" spans="1:4" x14ac:dyDescent="0.25">
      <c r="A2007" s="15">
        <v>33564</v>
      </c>
      <c r="B2007" s="15" t="str">
        <f t="shared" si="63"/>
        <v>Low income</v>
      </c>
      <c r="C2007" s="17">
        <v>64</v>
      </c>
      <c r="D2007" s="17" t="str">
        <f t="shared" si="62"/>
        <v>Low Spender</v>
      </c>
    </row>
    <row r="2008" spans="1:4" x14ac:dyDescent="0.25">
      <c r="A2008" s="15">
        <v>57288</v>
      </c>
      <c r="B2008" s="15" t="str">
        <f t="shared" si="63"/>
        <v>High income</v>
      </c>
      <c r="C2008" s="17">
        <v>548</v>
      </c>
      <c r="D2008" s="17" t="str">
        <f t="shared" si="62"/>
        <v>Low Spender</v>
      </c>
    </row>
    <row r="2009" spans="1:4" x14ac:dyDescent="0.25">
      <c r="A2009" s="15">
        <v>50183</v>
      </c>
      <c r="B2009" s="15" t="str">
        <f t="shared" si="63"/>
        <v>Low income</v>
      </c>
      <c r="C2009" s="17">
        <v>216</v>
      </c>
      <c r="D2009" s="17" t="str">
        <f t="shared" si="62"/>
        <v>Low Spender</v>
      </c>
    </row>
    <row r="2010" spans="1:4" x14ac:dyDescent="0.25">
      <c r="A2010" s="15">
        <v>68695</v>
      </c>
      <c r="B2010" s="15" t="str">
        <f t="shared" si="63"/>
        <v>High income</v>
      </c>
      <c r="C2010" s="17">
        <v>1051</v>
      </c>
      <c r="D2010" s="17" t="str">
        <f t="shared" si="62"/>
        <v>High spender</v>
      </c>
    </row>
    <row r="2011" spans="1:4" x14ac:dyDescent="0.25">
      <c r="A2011" s="15">
        <v>33562</v>
      </c>
      <c r="B2011" s="15" t="str">
        <f t="shared" si="63"/>
        <v>Low income</v>
      </c>
      <c r="C2011" s="17">
        <v>48</v>
      </c>
      <c r="D2011" s="17" t="str">
        <f t="shared" si="62"/>
        <v>Low Spender</v>
      </c>
    </row>
    <row r="2012" spans="1:4" x14ac:dyDescent="0.25">
      <c r="A2012" s="15">
        <v>80124</v>
      </c>
      <c r="B2012" s="15" t="str">
        <f t="shared" si="63"/>
        <v>High income</v>
      </c>
      <c r="C2012" s="17">
        <v>1254</v>
      </c>
      <c r="D2012" s="17" t="str">
        <f t="shared" si="62"/>
        <v>High spender</v>
      </c>
    </row>
    <row r="2013" spans="1:4" x14ac:dyDescent="0.25">
      <c r="A2013" s="15">
        <v>48794</v>
      </c>
      <c r="B2013" s="15" t="str">
        <f t="shared" si="63"/>
        <v>Low income</v>
      </c>
      <c r="C2013" s="17">
        <v>39</v>
      </c>
      <c r="D2013" s="17" t="str">
        <f t="shared" si="62"/>
        <v>Low Spender</v>
      </c>
    </row>
    <row r="2014" spans="1:4" x14ac:dyDescent="0.25">
      <c r="A2014" s="15">
        <v>37085</v>
      </c>
      <c r="B2014" s="15" t="str">
        <f t="shared" si="63"/>
        <v>Low income</v>
      </c>
      <c r="C2014" s="17">
        <v>58</v>
      </c>
      <c r="D2014" s="17" t="str">
        <f t="shared" si="62"/>
        <v>Low Spender</v>
      </c>
    </row>
    <row r="2015" spans="1:4" x14ac:dyDescent="0.25">
      <c r="A2015" s="15">
        <v>35682</v>
      </c>
      <c r="B2015" s="15" t="str">
        <f t="shared" si="63"/>
        <v>Low income</v>
      </c>
      <c r="C2015" s="17">
        <v>39</v>
      </c>
      <c r="D2015" s="17" t="str">
        <f t="shared" si="62"/>
        <v>Low Spender</v>
      </c>
    </row>
    <row r="2016" spans="1:4" x14ac:dyDescent="0.25">
      <c r="A2016" s="15">
        <v>61482</v>
      </c>
      <c r="B2016" s="15" t="str">
        <f t="shared" si="63"/>
        <v>High income</v>
      </c>
      <c r="C2016" s="17">
        <v>256</v>
      </c>
      <c r="D2016" s="17" t="str">
        <f t="shared" si="62"/>
        <v>Low Spender</v>
      </c>
    </row>
    <row r="2017" spans="1:4" x14ac:dyDescent="0.25">
      <c r="A2017" s="15">
        <v>78416</v>
      </c>
      <c r="B2017" s="15" t="str">
        <f t="shared" si="63"/>
        <v>High income</v>
      </c>
      <c r="C2017" s="17">
        <v>996</v>
      </c>
      <c r="D2017" s="17" t="str">
        <f t="shared" si="62"/>
        <v>High spender</v>
      </c>
    </row>
    <row r="2018" spans="1:4" x14ac:dyDescent="0.25">
      <c r="A2018" s="15">
        <v>79941</v>
      </c>
      <c r="B2018" s="15" t="str">
        <f t="shared" si="63"/>
        <v>High income</v>
      </c>
      <c r="C2018" s="17">
        <v>810</v>
      </c>
      <c r="D2018" s="17" t="str">
        <f t="shared" si="62"/>
        <v>High spender</v>
      </c>
    </row>
    <row r="2019" spans="1:4" x14ac:dyDescent="0.25">
      <c r="A2019" s="15">
        <v>70421</v>
      </c>
      <c r="B2019" s="15" t="str">
        <f t="shared" si="63"/>
        <v>High income</v>
      </c>
      <c r="C2019" s="17">
        <v>732</v>
      </c>
      <c r="D2019" s="17" t="str">
        <f t="shared" si="62"/>
        <v>High spender</v>
      </c>
    </row>
    <row r="2020" spans="1:4" x14ac:dyDescent="0.25">
      <c r="A2020" s="15">
        <v>79734</v>
      </c>
      <c r="B2020" s="15" t="str">
        <f t="shared" si="63"/>
        <v>High income</v>
      </c>
      <c r="C2020" s="17">
        <v>897</v>
      </c>
      <c r="D2020" s="17" t="str">
        <f t="shared" si="62"/>
        <v>High spender</v>
      </c>
    </row>
    <row r="2021" spans="1:4" x14ac:dyDescent="0.25">
      <c r="A2021" s="15">
        <v>69142</v>
      </c>
      <c r="B2021" s="15" t="str">
        <f t="shared" si="63"/>
        <v>High income</v>
      </c>
      <c r="C2021" s="17">
        <v>496</v>
      </c>
      <c r="D2021" s="17" t="str">
        <f t="shared" si="62"/>
        <v>Low Spender</v>
      </c>
    </row>
    <row r="2022" spans="1:4" x14ac:dyDescent="0.25">
      <c r="A2022" s="15">
        <v>35340</v>
      </c>
      <c r="B2022" s="15" t="str">
        <f t="shared" si="63"/>
        <v>Low income</v>
      </c>
      <c r="C2022" s="17">
        <v>40</v>
      </c>
      <c r="D2022" s="17" t="str">
        <f t="shared" si="62"/>
        <v>Low Spender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0A62-8DD7-4A3B-A2D2-0BFAD4DE3319}">
  <dimension ref="A3:B61"/>
  <sheetViews>
    <sheetView workbookViewId="0">
      <selection activeCell="J26" sqref="J26"/>
    </sheetView>
  </sheetViews>
  <sheetFormatPr defaultRowHeight="13.2" x14ac:dyDescent="0.25"/>
  <cols>
    <col min="1" max="1" width="11.77734375" bestFit="1" customWidth="1"/>
    <col min="2" max="2" width="20.88671875" customWidth="1"/>
    <col min="3" max="3" width="20.6640625" bestFit="1" customWidth="1"/>
  </cols>
  <sheetData>
    <row r="3" spans="1:2" x14ac:dyDescent="0.25">
      <c r="A3" s="21" t="s">
        <v>26</v>
      </c>
      <c r="B3" t="s">
        <v>27</v>
      </c>
    </row>
    <row r="5" spans="1:2" x14ac:dyDescent="0.25">
      <c r="A5" s="21" t="s">
        <v>28</v>
      </c>
      <c r="B5" t="s">
        <v>29</v>
      </c>
    </row>
    <row r="6" spans="1:2" x14ac:dyDescent="0.25">
      <c r="A6">
        <v>24</v>
      </c>
      <c r="B6">
        <v>1</v>
      </c>
    </row>
    <row r="7" spans="1:2" x14ac:dyDescent="0.25">
      <c r="A7">
        <v>25</v>
      </c>
      <c r="B7">
        <v>1</v>
      </c>
    </row>
    <row r="8" spans="1:2" x14ac:dyDescent="0.25">
      <c r="A8">
        <v>26</v>
      </c>
      <c r="B8">
        <v>1</v>
      </c>
    </row>
    <row r="9" spans="1:2" x14ac:dyDescent="0.25">
      <c r="A9">
        <v>27</v>
      </c>
      <c r="B9">
        <v>2</v>
      </c>
    </row>
    <row r="10" spans="1:2" x14ac:dyDescent="0.25">
      <c r="A10">
        <v>28</v>
      </c>
      <c r="B10">
        <v>1</v>
      </c>
    </row>
    <row r="11" spans="1:2" x14ac:dyDescent="0.25">
      <c r="A11">
        <v>29</v>
      </c>
      <c r="B11">
        <v>4</v>
      </c>
    </row>
    <row r="12" spans="1:2" x14ac:dyDescent="0.25">
      <c r="A12">
        <v>30</v>
      </c>
      <c r="B12">
        <v>4</v>
      </c>
    </row>
    <row r="13" spans="1:2" x14ac:dyDescent="0.25">
      <c r="A13">
        <v>31</v>
      </c>
      <c r="B13">
        <v>1</v>
      </c>
    </row>
    <row r="14" spans="1:2" x14ac:dyDescent="0.25">
      <c r="A14">
        <v>32</v>
      </c>
      <c r="B14">
        <v>2</v>
      </c>
    </row>
    <row r="15" spans="1:2" x14ac:dyDescent="0.25">
      <c r="A15">
        <v>33</v>
      </c>
      <c r="B15">
        <v>5</v>
      </c>
    </row>
    <row r="16" spans="1:2" x14ac:dyDescent="0.25">
      <c r="A16">
        <v>34</v>
      </c>
      <c r="B16">
        <v>9</v>
      </c>
    </row>
    <row r="17" spans="1:2" x14ac:dyDescent="0.25">
      <c r="A17">
        <v>35</v>
      </c>
      <c r="B17">
        <v>4</v>
      </c>
    </row>
    <row r="18" spans="1:2" x14ac:dyDescent="0.25">
      <c r="A18">
        <v>36</v>
      </c>
      <c r="B18">
        <v>11</v>
      </c>
    </row>
    <row r="19" spans="1:2" x14ac:dyDescent="0.25">
      <c r="A19">
        <v>37</v>
      </c>
      <c r="B19">
        <v>11</v>
      </c>
    </row>
    <row r="20" spans="1:2" x14ac:dyDescent="0.25">
      <c r="A20">
        <v>38</v>
      </c>
      <c r="B20">
        <v>10</v>
      </c>
    </row>
    <row r="21" spans="1:2" x14ac:dyDescent="0.25">
      <c r="A21">
        <v>39</v>
      </c>
      <c r="B21">
        <v>5</v>
      </c>
    </row>
    <row r="22" spans="1:2" x14ac:dyDescent="0.25">
      <c r="A22">
        <v>40</v>
      </c>
      <c r="B22">
        <v>5</v>
      </c>
    </row>
    <row r="23" spans="1:2" x14ac:dyDescent="0.25">
      <c r="A23">
        <v>41</v>
      </c>
      <c r="B23">
        <v>5</v>
      </c>
    </row>
    <row r="24" spans="1:2" x14ac:dyDescent="0.25">
      <c r="A24">
        <v>42</v>
      </c>
      <c r="B24">
        <v>3</v>
      </c>
    </row>
    <row r="25" spans="1:2" x14ac:dyDescent="0.25">
      <c r="A25">
        <v>43</v>
      </c>
      <c r="B25">
        <v>10</v>
      </c>
    </row>
    <row r="26" spans="1:2" x14ac:dyDescent="0.25">
      <c r="A26">
        <v>44</v>
      </c>
      <c r="B26">
        <v>8</v>
      </c>
    </row>
    <row r="27" spans="1:2" x14ac:dyDescent="0.25">
      <c r="A27">
        <v>45</v>
      </c>
      <c r="B27">
        <v>10</v>
      </c>
    </row>
    <row r="28" spans="1:2" x14ac:dyDescent="0.25">
      <c r="A28">
        <v>46</v>
      </c>
      <c r="B28">
        <v>10</v>
      </c>
    </row>
    <row r="29" spans="1:2" x14ac:dyDescent="0.25">
      <c r="A29">
        <v>47</v>
      </c>
      <c r="B29">
        <v>10</v>
      </c>
    </row>
    <row r="30" spans="1:2" x14ac:dyDescent="0.25">
      <c r="A30">
        <v>48</v>
      </c>
      <c r="B30">
        <v>12</v>
      </c>
    </row>
    <row r="31" spans="1:2" x14ac:dyDescent="0.25">
      <c r="A31">
        <v>49</v>
      </c>
      <c r="B31">
        <v>12</v>
      </c>
    </row>
    <row r="32" spans="1:2" x14ac:dyDescent="0.25">
      <c r="A32">
        <v>50</v>
      </c>
      <c r="B32">
        <v>16</v>
      </c>
    </row>
    <row r="33" spans="1:2" x14ac:dyDescent="0.25">
      <c r="A33">
        <v>51</v>
      </c>
      <c r="B33">
        <v>10</v>
      </c>
    </row>
    <row r="34" spans="1:2" x14ac:dyDescent="0.25">
      <c r="A34">
        <v>52</v>
      </c>
      <c r="B34">
        <v>6</v>
      </c>
    </row>
    <row r="35" spans="1:2" x14ac:dyDescent="0.25">
      <c r="A35">
        <v>53</v>
      </c>
      <c r="B35">
        <v>5</v>
      </c>
    </row>
    <row r="36" spans="1:2" x14ac:dyDescent="0.25">
      <c r="A36">
        <v>54</v>
      </c>
      <c r="B36">
        <v>6</v>
      </c>
    </row>
    <row r="37" spans="1:2" x14ac:dyDescent="0.25">
      <c r="A37">
        <v>55</v>
      </c>
      <c r="B37">
        <v>6</v>
      </c>
    </row>
    <row r="38" spans="1:2" x14ac:dyDescent="0.25">
      <c r="A38">
        <v>56</v>
      </c>
      <c r="B38">
        <v>5</v>
      </c>
    </row>
    <row r="39" spans="1:2" x14ac:dyDescent="0.25">
      <c r="A39">
        <v>57</v>
      </c>
      <c r="B39">
        <v>6</v>
      </c>
    </row>
    <row r="40" spans="1:2" x14ac:dyDescent="0.25">
      <c r="A40">
        <v>58</v>
      </c>
      <c r="B40">
        <v>4</v>
      </c>
    </row>
    <row r="41" spans="1:2" x14ac:dyDescent="0.25">
      <c r="A41">
        <v>59</v>
      </c>
      <c r="B41">
        <v>8</v>
      </c>
    </row>
    <row r="42" spans="1:2" x14ac:dyDescent="0.25">
      <c r="A42">
        <v>60</v>
      </c>
      <c r="B42">
        <v>4</v>
      </c>
    </row>
    <row r="43" spans="1:2" x14ac:dyDescent="0.25">
      <c r="A43">
        <v>61</v>
      </c>
      <c r="B43">
        <v>5</v>
      </c>
    </row>
    <row r="44" spans="1:2" x14ac:dyDescent="0.25">
      <c r="A44">
        <v>62</v>
      </c>
      <c r="B44">
        <v>5</v>
      </c>
    </row>
    <row r="45" spans="1:2" x14ac:dyDescent="0.25">
      <c r="A45">
        <v>63</v>
      </c>
      <c r="B45">
        <v>8</v>
      </c>
    </row>
    <row r="46" spans="1:2" x14ac:dyDescent="0.25">
      <c r="A46">
        <v>64</v>
      </c>
      <c r="B46">
        <v>8</v>
      </c>
    </row>
    <row r="47" spans="1:2" x14ac:dyDescent="0.25">
      <c r="A47">
        <v>65</v>
      </c>
      <c r="B47">
        <v>7</v>
      </c>
    </row>
    <row r="48" spans="1:2" x14ac:dyDescent="0.25">
      <c r="A48">
        <v>66</v>
      </c>
      <c r="B48">
        <v>7</v>
      </c>
    </row>
    <row r="49" spans="1:2" x14ac:dyDescent="0.25">
      <c r="A49">
        <v>67</v>
      </c>
      <c r="B49">
        <v>6</v>
      </c>
    </row>
    <row r="50" spans="1:2" x14ac:dyDescent="0.25">
      <c r="A50">
        <v>68</v>
      </c>
      <c r="B50">
        <v>6</v>
      </c>
    </row>
    <row r="51" spans="1:2" x14ac:dyDescent="0.25">
      <c r="A51">
        <v>69</v>
      </c>
      <c r="B51">
        <v>1</v>
      </c>
    </row>
    <row r="52" spans="1:2" x14ac:dyDescent="0.25">
      <c r="A52">
        <v>70</v>
      </c>
      <c r="B52">
        <v>3</v>
      </c>
    </row>
    <row r="53" spans="1:2" x14ac:dyDescent="0.25">
      <c r="A53">
        <v>71</v>
      </c>
      <c r="B53">
        <v>10</v>
      </c>
    </row>
    <row r="54" spans="1:2" x14ac:dyDescent="0.25">
      <c r="A54">
        <v>72</v>
      </c>
      <c r="B54">
        <v>2</v>
      </c>
    </row>
    <row r="55" spans="1:2" x14ac:dyDescent="0.25">
      <c r="A55">
        <v>73</v>
      </c>
      <c r="B55">
        <v>4</v>
      </c>
    </row>
    <row r="56" spans="1:2" x14ac:dyDescent="0.25">
      <c r="A56">
        <v>74</v>
      </c>
      <c r="B56">
        <v>2</v>
      </c>
    </row>
    <row r="57" spans="1:2" x14ac:dyDescent="0.25">
      <c r="A57">
        <v>75</v>
      </c>
      <c r="B57">
        <v>2</v>
      </c>
    </row>
    <row r="58" spans="1:2" x14ac:dyDescent="0.25">
      <c r="A58">
        <v>76</v>
      </c>
      <c r="B58">
        <v>1</v>
      </c>
    </row>
    <row r="59" spans="1:2" x14ac:dyDescent="0.25">
      <c r="A59">
        <v>77</v>
      </c>
      <c r="B59">
        <v>1</v>
      </c>
    </row>
    <row r="60" spans="1:2" x14ac:dyDescent="0.25">
      <c r="A60" t="s">
        <v>30</v>
      </c>
    </row>
    <row r="61" spans="1:2" x14ac:dyDescent="0.25">
      <c r="A61" t="s">
        <v>31</v>
      </c>
      <c r="B61">
        <v>311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1DA8-B809-4CD2-A38A-B2E68BA5DF93}">
  <dimension ref="A3:B17"/>
  <sheetViews>
    <sheetView workbookViewId="0">
      <selection activeCell="L31" sqref="L31"/>
    </sheetView>
  </sheetViews>
  <sheetFormatPr defaultRowHeight="13.2" x14ac:dyDescent="0.25"/>
  <cols>
    <col min="1" max="1" width="14.109375" bestFit="1" customWidth="1"/>
    <col min="2" max="2" width="18.109375" bestFit="1" customWidth="1"/>
  </cols>
  <sheetData>
    <row r="3" spans="1:2" x14ac:dyDescent="0.25">
      <c r="A3" s="21" t="s">
        <v>32</v>
      </c>
      <c r="B3" t="s">
        <v>33</v>
      </c>
    </row>
    <row r="4" spans="1:2" x14ac:dyDescent="0.25">
      <c r="A4" t="s">
        <v>34</v>
      </c>
      <c r="B4">
        <v>204</v>
      </c>
    </row>
    <row r="5" spans="1:2" x14ac:dyDescent="0.25">
      <c r="A5" t="s">
        <v>35</v>
      </c>
      <c r="B5">
        <v>155</v>
      </c>
    </row>
    <row r="6" spans="1:2" x14ac:dyDescent="0.25">
      <c r="A6" t="s">
        <v>36</v>
      </c>
      <c r="B6">
        <v>201</v>
      </c>
    </row>
    <row r="7" spans="1:2" x14ac:dyDescent="0.25">
      <c r="A7" t="s">
        <v>37</v>
      </c>
      <c r="B7">
        <v>159</v>
      </c>
    </row>
    <row r="8" spans="1:2" x14ac:dyDescent="0.25">
      <c r="A8" t="s">
        <v>38</v>
      </c>
      <c r="B8">
        <v>162</v>
      </c>
    </row>
    <row r="9" spans="1:2" x14ac:dyDescent="0.25">
      <c r="A9" t="s">
        <v>39</v>
      </c>
      <c r="B9">
        <v>173</v>
      </c>
    </row>
    <row r="10" spans="1:2" x14ac:dyDescent="0.25">
      <c r="A10" t="s">
        <v>40</v>
      </c>
      <c r="B10">
        <v>189</v>
      </c>
    </row>
    <row r="11" spans="1:2" x14ac:dyDescent="0.25">
      <c r="A11" t="s">
        <v>41</v>
      </c>
      <c r="B11">
        <v>184</v>
      </c>
    </row>
    <row r="12" spans="1:2" x14ac:dyDescent="0.25">
      <c r="A12" t="s">
        <v>42</v>
      </c>
      <c r="B12">
        <v>186</v>
      </c>
    </row>
    <row r="13" spans="1:2" x14ac:dyDescent="0.25">
      <c r="A13" t="s">
        <v>43</v>
      </c>
      <c r="B13">
        <v>152</v>
      </c>
    </row>
    <row r="14" spans="1:2" x14ac:dyDescent="0.25">
      <c r="A14" t="s">
        <v>44</v>
      </c>
      <c r="B14">
        <v>131</v>
      </c>
    </row>
    <row r="15" spans="1:2" x14ac:dyDescent="0.25">
      <c r="A15" t="s">
        <v>45</v>
      </c>
      <c r="B15">
        <v>125</v>
      </c>
    </row>
    <row r="16" spans="1:2" x14ac:dyDescent="0.25">
      <c r="A16" t="s">
        <v>30</v>
      </c>
    </row>
    <row r="17" spans="1:2" x14ac:dyDescent="0.25">
      <c r="A17" t="s">
        <v>31</v>
      </c>
      <c r="B17">
        <v>2021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7AD2-F31D-45E5-B1ED-AA871772136C}">
  <dimension ref="A1:D7"/>
  <sheetViews>
    <sheetView topLeftCell="B1" workbookViewId="0">
      <selection activeCell="N26" sqref="N26"/>
    </sheetView>
  </sheetViews>
  <sheetFormatPr defaultRowHeight="13.2" x14ac:dyDescent="0.25"/>
  <cols>
    <col min="1" max="1" width="34.5546875" customWidth="1"/>
    <col min="2" max="2" width="24.44140625" style="36" bestFit="1" customWidth="1"/>
    <col min="4" max="4" width="27" bestFit="1" customWidth="1"/>
  </cols>
  <sheetData>
    <row r="1" spans="1:4" x14ac:dyDescent="0.25">
      <c r="A1" t="s">
        <v>48</v>
      </c>
      <c r="B1" s="36" t="s">
        <v>49</v>
      </c>
      <c r="C1" t="s">
        <v>50</v>
      </c>
      <c r="D1" t="s">
        <v>51</v>
      </c>
    </row>
    <row r="2" spans="1:4" ht="14.4" x14ac:dyDescent="0.3">
      <c r="A2" s="7" t="s">
        <v>59</v>
      </c>
      <c r="B2" s="36">
        <f t="shared" ref="B2:B7" si="0">(C2/2022)</f>
        <v>6.577645895153314E-2</v>
      </c>
      <c r="C2">
        <f>SUM(Main!AG:AG)</f>
        <v>133</v>
      </c>
      <c r="D2">
        <f>SUM(Main!AG:AK)</f>
        <v>611</v>
      </c>
    </row>
    <row r="3" spans="1:4" ht="14.4" x14ac:dyDescent="0.3">
      <c r="A3" s="7" t="s">
        <v>60</v>
      </c>
      <c r="B3" s="36">
        <f t="shared" si="0"/>
        <v>1.2858555885262116E-2</v>
      </c>
      <c r="C3">
        <f>SUM(Main!AH:AH)</f>
        <v>26</v>
      </c>
      <c r="D3">
        <f>SUM(Main!AG:AK)</f>
        <v>611</v>
      </c>
    </row>
    <row r="4" spans="1:4" x14ac:dyDescent="0.25">
      <c r="A4" t="s">
        <v>61</v>
      </c>
      <c r="B4" s="36">
        <f t="shared" si="0"/>
        <v>7.4678536102868454E-2</v>
      </c>
      <c r="C4">
        <f>SUM(Main!AI:AI)</f>
        <v>151</v>
      </c>
      <c r="D4">
        <f>SUM(Main!AG:AK)</f>
        <v>611</v>
      </c>
    </row>
    <row r="5" spans="1:4" x14ac:dyDescent="0.25">
      <c r="A5" t="s">
        <v>62</v>
      </c>
      <c r="B5" s="36">
        <f t="shared" si="0"/>
        <v>7.665677546983185E-2</v>
      </c>
      <c r="C5">
        <f>SUM(Main!AJ:AJ)</f>
        <v>155</v>
      </c>
      <c r="D5">
        <f>SUM(Main!AG:AK)</f>
        <v>611</v>
      </c>
    </row>
    <row r="6" spans="1:4" x14ac:dyDescent="0.25">
      <c r="A6" t="s">
        <v>63</v>
      </c>
      <c r="B6" s="36">
        <f t="shared" si="0"/>
        <v>7.2205736894164194E-2</v>
      </c>
      <c r="C6">
        <f>SUM(Main!AK:AK)</f>
        <v>146</v>
      </c>
      <c r="D6">
        <f>SUM(Main!AG:AK)</f>
        <v>611</v>
      </c>
    </row>
    <row r="7" spans="1:4" x14ac:dyDescent="0.25">
      <c r="A7" t="s">
        <v>64</v>
      </c>
      <c r="B7" s="36">
        <f t="shared" si="0"/>
        <v>0.15380811078140455</v>
      </c>
      <c r="C7">
        <f>SUM(Main!AM:AM)</f>
        <v>311</v>
      </c>
      <c r="D7">
        <f>SUM(Main!AG:AK)</f>
        <v>611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3D5D-C44B-43EE-8E6A-61DAE416C8E0}">
  <dimension ref="A3:J45"/>
  <sheetViews>
    <sheetView workbookViewId="0">
      <selection activeCell="I36" sqref="I36"/>
    </sheetView>
  </sheetViews>
  <sheetFormatPr defaultRowHeight="13.2" x14ac:dyDescent="0.25"/>
  <cols>
    <col min="1" max="1" width="16.44140625" bestFit="1" customWidth="1"/>
    <col min="2" max="2" width="18.6640625" customWidth="1"/>
    <col min="3" max="3" width="17.33203125" bestFit="1" customWidth="1"/>
    <col min="4" max="6" width="5" bestFit="1" customWidth="1"/>
    <col min="7" max="7" width="12.109375" bestFit="1" customWidth="1"/>
    <col min="8" max="8" width="25.6640625" bestFit="1" customWidth="1"/>
    <col min="9" max="9" width="29.33203125" bestFit="1" customWidth="1"/>
    <col min="10" max="10" width="18.109375" bestFit="1" customWidth="1"/>
    <col min="11" max="19" width="5" bestFit="1" customWidth="1"/>
    <col min="20" max="1959" width="6" bestFit="1" customWidth="1"/>
    <col min="1960" max="1965" width="7" bestFit="1" customWidth="1"/>
    <col min="1966" max="1966" width="11.33203125" bestFit="1" customWidth="1"/>
    <col min="1967" max="1968" width="6" bestFit="1" customWidth="1"/>
    <col min="1969" max="1969" width="8.88671875" bestFit="1" customWidth="1"/>
    <col min="1970" max="1970" width="6" bestFit="1" customWidth="1"/>
    <col min="1971" max="1971" width="8.88671875" bestFit="1" customWidth="1"/>
    <col min="1972" max="1972" width="6" bestFit="1" customWidth="1"/>
    <col min="1973" max="1973" width="8.88671875" bestFit="1" customWidth="1"/>
    <col min="1974" max="1974" width="6" bestFit="1" customWidth="1"/>
    <col min="1975" max="1975" width="8.88671875" bestFit="1" customWidth="1"/>
    <col min="1976" max="1977" width="6" bestFit="1" customWidth="1"/>
    <col min="1978" max="1978" width="8.88671875" bestFit="1" customWidth="1"/>
    <col min="1979" max="1979" width="6" bestFit="1" customWidth="1"/>
    <col min="1980" max="1980" width="8.88671875" bestFit="1" customWidth="1"/>
    <col min="1981" max="1981" width="6" bestFit="1" customWidth="1"/>
    <col min="1982" max="1982" width="8.88671875" bestFit="1" customWidth="1"/>
    <col min="1983" max="1983" width="6" bestFit="1" customWidth="1"/>
    <col min="1984" max="1984" width="8.88671875" bestFit="1" customWidth="1"/>
    <col min="1985" max="1985" width="6" bestFit="1" customWidth="1"/>
    <col min="1986" max="1986" width="8.88671875" bestFit="1" customWidth="1"/>
    <col min="1987" max="1988" width="6" bestFit="1" customWidth="1"/>
    <col min="1989" max="1989" width="8.88671875" bestFit="1" customWidth="1"/>
    <col min="1990" max="1991" width="6" bestFit="1" customWidth="1"/>
    <col min="1992" max="1992" width="8.88671875" bestFit="1" customWidth="1"/>
    <col min="1993" max="1995" width="6" bestFit="1" customWidth="1"/>
    <col min="1996" max="1996" width="8.88671875" bestFit="1" customWidth="1"/>
    <col min="1997" max="1999" width="6" bestFit="1" customWidth="1"/>
    <col min="2000" max="2000" width="8.88671875" bestFit="1" customWidth="1"/>
    <col min="2001" max="2002" width="6" bestFit="1" customWidth="1"/>
    <col min="2003" max="2003" width="8.88671875" bestFit="1" customWidth="1"/>
    <col min="2004" max="2004" width="6" bestFit="1" customWidth="1"/>
    <col min="2005" max="2005" width="8.88671875" bestFit="1" customWidth="1"/>
    <col min="2006" max="2008" width="6" bestFit="1" customWidth="1"/>
    <col min="2009" max="2009" width="8.88671875" bestFit="1" customWidth="1"/>
    <col min="2010" max="2011" width="6" bestFit="1" customWidth="1"/>
    <col min="2012" max="2012" width="8.88671875" bestFit="1" customWidth="1"/>
    <col min="2013" max="2013" width="6" bestFit="1" customWidth="1"/>
    <col min="2014" max="2014" width="8.88671875" bestFit="1" customWidth="1"/>
    <col min="2015" max="2015" width="6" bestFit="1" customWidth="1"/>
    <col min="2016" max="2016" width="8.88671875" bestFit="1" customWidth="1"/>
    <col min="2017" max="2018" width="6" bestFit="1" customWidth="1"/>
    <col min="2019" max="2019" width="8.88671875" bestFit="1" customWidth="1"/>
    <col min="2020" max="2020" width="5.88671875" bestFit="1" customWidth="1"/>
    <col min="2021" max="2022" width="6" bestFit="1" customWidth="1"/>
    <col min="2023" max="2023" width="8.88671875" bestFit="1" customWidth="1"/>
    <col min="2024" max="2025" width="6" bestFit="1" customWidth="1"/>
    <col min="2026" max="2026" width="8.88671875" bestFit="1" customWidth="1"/>
    <col min="2027" max="2028" width="6" bestFit="1" customWidth="1"/>
    <col min="2029" max="2029" width="8.88671875" bestFit="1" customWidth="1"/>
    <col min="2030" max="2030" width="6" bestFit="1" customWidth="1"/>
    <col min="2031" max="2031" width="8.88671875" bestFit="1" customWidth="1"/>
    <col min="2032" max="2032" width="6" bestFit="1" customWidth="1"/>
    <col min="2033" max="2033" width="8.88671875" bestFit="1" customWidth="1"/>
    <col min="2034" max="2034" width="6" bestFit="1" customWidth="1"/>
    <col min="2035" max="2035" width="8.88671875" bestFit="1" customWidth="1"/>
    <col min="2036" max="2037" width="6" bestFit="1" customWidth="1"/>
    <col min="2038" max="2038" width="8.88671875" bestFit="1" customWidth="1"/>
    <col min="2039" max="2039" width="6" bestFit="1" customWidth="1"/>
    <col min="2040" max="2040" width="8.88671875" bestFit="1" customWidth="1"/>
    <col min="2041" max="2041" width="6" bestFit="1" customWidth="1"/>
    <col min="2042" max="2042" width="8.88671875" bestFit="1" customWidth="1"/>
    <col min="2043" max="2044" width="6" bestFit="1" customWidth="1"/>
    <col min="2045" max="2045" width="8.88671875" bestFit="1" customWidth="1"/>
    <col min="2046" max="2046" width="6" bestFit="1" customWidth="1"/>
    <col min="2047" max="2047" width="8.88671875" bestFit="1" customWidth="1"/>
    <col min="2048" max="2049" width="6" bestFit="1" customWidth="1"/>
    <col min="2050" max="2050" width="8.88671875" bestFit="1" customWidth="1"/>
    <col min="2051" max="2051" width="6" bestFit="1" customWidth="1"/>
    <col min="2052" max="2052" width="8.88671875" bestFit="1" customWidth="1"/>
    <col min="2053" max="2054" width="6" bestFit="1" customWidth="1"/>
    <col min="2055" max="2055" width="8.88671875" bestFit="1" customWidth="1"/>
    <col min="2056" max="2056" width="6" bestFit="1" customWidth="1"/>
    <col min="2057" max="2057" width="8.88671875" bestFit="1" customWidth="1"/>
    <col min="2058" max="2058" width="6" bestFit="1" customWidth="1"/>
    <col min="2059" max="2059" width="8.88671875" bestFit="1" customWidth="1"/>
    <col min="2060" max="2060" width="6" bestFit="1" customWidth="1"/>
    <col min="2061" max="2061" width="8.88671875" bestFit="1" customWidth="1"/>
    <col min="2062" max="2062" width="6" bestFit="1" customWidth="1"/>
    <col min="2063" max="2063" width="8.88671875" bestFit="1" customWidth="1"/>
    <col min="2064" max="2064" width="6" bestFit="1" customWidth="1"/>
    <col min="2065" max="2065" width="8.88671875" bestFit="1" customWidth="1"/>
    <col min="2066" max="2066" width="6" bestFit="1" customWidth="1"/>
    <col min="2067" max="2067" width="8.88671875" bestFit="1" customWidth="1"/>
    <col min="2068" max="2068" width="6.88671875" bestFit="1" customWidth="1"/>
    <col min="2069" max="2069" width="10" bestFit="1" customWidth="1"/>
    <col min="2070" max="2070" width="6.88671875" bestFit="1" customWidth="1"/>
    <col min="2071" max="2071" width="6" bestFit="1" customWidth="1"/>
    <col min="2072" max="2072" width="10" bestFit="1" customWidth="1"/>
    <col min="2073" max="2073" width="6.88671875" bestFit="1" customWidth="1"/>
    <col min="2074" max="2074" width="10" bestFit="1" customWidth="1"/>
    <col min="2075" max="2075" width="6.88671875" bestFit="1" customWidth="1"/>
    <col min="2076" max="2077" width="6" bestFit="1" customWidth="1"/>
    <col min="2078" max="2078" width="10" bestFit="1" customWidth="1"/>
    <col min="2079" max="2079" width="6.88671875" bestFit="1" customWidth="1"/>
    <col min="2080" max="2080" width="10" bestFit="1" customWidth="1"/>
    <col min="2081" max="2081" width="6.88671875" bestFit="1" customWidth="1"/>
    <col min="2082" max="2083" width="6" bestFit="1" customWidth="1"/>
    <col min="2084" max="2084" width="10" bestFit="1" customWidth="1"/>
    <col min="2085" max="2085" width="6.88671875" bestFit="1" customWidth="1"/>
    <col min="2086" max="2086" width="10" bestFit="1" customWidth="1"/>
    <col min="2087" max="2087" width="6.88671875" bestFit="1" customWidth="1"/>
    <col min="2088" max="2088" width="10" bestFit="1" customWidth="1"/>
    <col min="2089" max="2089" width="6.88671875" bestFit="1" customWidth="1"/>
    <col min="2090" max="2090" width="6" bestFit="1" customWidth="1"/>
    <col min="2091" max="2091" width="10" bestFit="1" customWidth="1"/>
    <col min="2092" max="2092" width="6.88671875" bestFit="1" customWidth="1"/>
    <col min="2093" max="2093" width="10" bestFit="1" customWidth="1"/>
    <col min="2094" max="2094" width="6.88671875" bestFit="1" customWidth="1"/>
    <col min="2095" max="2095" width="6" bestFit="1" customWidth="1"/>
    <col min="2096" max="2096" width="10" bestFit="1" customWidth="1"/>
    <col min="2097" max="2097" width="6.88671875" bestFit="1" customWidth="1"/>
    <col min="2098" max="2099" width="6" bestFit="1" customWidth="1"/>
    <col min="2100" max="2100" width="10" bestFit="1" customWidth="1"/>
    <col min="2101" max="2101" width="6.88671875" bestFit="1" customWidth="1"/>
    <col min="2102" max="2102" width="10" bestFit="1" customWidth="1"/>
    <col min="2103" max="2103" width="6.88671875" bestFit="1" customWidth="1"/>
    <col min="2104" max="2104" width="6" bestFit="1" customWidth="1"/>
    <col min="2105" max="2105" width="10" bestFit="1" customWidth="1"/>
    <col min="2106" max="2106" width="6.88671875" bestFit="1" customWidth="1"/>
    <col min="2107" max="2108" width="6" bestFit="1" customWidth="1"/>
    <col min="2109" max="2109" width="10" bestFit="1" customWidth="1"/>
    <col min="2110" max="2110" width="6.88671875" bestFit="1" customWidth="1"/>
    <col min="2111" max="2111" width="6" bestFit="1" customWidth="1"/>
    <col min="2112" max="2112" width="10" bestFit="1" customWidth="1"/>
    <col min="2113" max="2113" width="6.88671875" bestFit="1" customWidth="1"/>
    <col min="2114" max="2114" width="10" bestFit="1" customWidth="1"/>
    <col min="2115" max="2115" width="6.88671875" bestFit="1" customWidth="1"/>
    <col min="2116" max="2116" width="10" bestFit="1" customWidth="1"/>
    <col min="2117" max="2117" width="6.88671875" bestFit="1" customWidth="1"/>
    <col min="2118" max="2118" width="6" bestFit="1" customWidth="1"/>
    <col min="2119" max="2119" width="10" bestFit="1" customWidth="1"/>
    <col min="2120" max="2120" width="6.88671875" bestFit="1" customWidth="1"/>
    <col min="2121" max="2121" width="10" bestFit="1" customWidth="1"/>
    <col min="2122" max="2122" width="6.88671875" bestFit="1" customWidth="1"/>
    <col min="2123" max="2123" width="10" bestFit="1" customWidth="1"/>
    <col min="2124" max="2124" width="6.88671875" bestFit="1" customWidth="1"/>
    <col min="2125" max="2125" width="10" bestFit="1" customWidth="1"/>
    <col min="2126" max="2126" width="6.88671875" bestFit="1" customWidth="1"/>
    <col min="2127" max="2127" width="10" bestFit="1" customWidth="1"/>
    <col min="2128" max="2128" width="6.88671875" bestFit="1" customWidth="1"/>
    <col min="2129" max="2129" width="10" bestFit="1" customWidth="1"/>
    <col min="2130" max="2130" width="6.88671875" bestFit="1" customWidth="1"/>
    <col min="2131" max="2132" width="6" bestFit="1" customWidth="1"/>
    <col min="2133" max="2133" width="10" bestFit="1" customWidth="1"/>
    <col min="2134" max="2134" width="6.88671875" bestFit="1" customWidth="1"/>
    <col min="2135" max="2135" width="6" bestFit="1" customWidth="1"/>
    <col min="2136" max="2136" width="10" bestFit="1" customWidth="1"/>
    <col min="2137" max="2137" width="6.88671875" bestFit="1" customWidth="1"/>
    <col min="2138" max="2138" width="10" bestFit="1" customWidth="1"/>
    <col min="2139" max="2139" width="6.88671875" bestFit="1" customWidth="1"/>
    <col min="2140" max="2140" width="6" bestFit="1" customWidth="1"/>
    <col min="2141" max="2141" width="10" bestFit="1" customWidth="1"/>
    <col min="2142" max="2142" width="6.88671875" bestFit="1" customWidth="1"/>
    <col min="2143" max="2143" width="10" bestFit="1" customWidth="1"/>
    <col min="2144" max="2144" width="6.88671875" bestFit="1" customWidth="1"/>
    <col min="2145" max="2145" width="10" bestFit="1" customWidth="1"/>
    <col min="2146" max="2146" width="6.88671875" bestFit="1" customWidth="1"/>
    <col min="2147" max="2147" width="10" bestFit="1" customWidth="1"/>
    <col min="2148" max="2148" width="6.88671875" bestFit="1" customWidth="1"/>
    <col min="2149" max="2149" width="10" bestFit="1" customWidth="1"/>
    <col min="2150" max="2150" width="6.88671875" bestFit="1" customWidth="1"/>
    <col min="2151" max="2151" width="10" bestFit="1" customWidth="1"/>
    <col min="2152" max="2152" width="6.88671875" bestFit="1" customWidth="1"/>
    <col min="2153" max="2153" width="6" bestFit="1" customWidth="1"/>
    <col min="2154" max="2154" width="10" bestFit="1" customWidth="1"/>
    <col min="2155" max="2155" width="6.88671875" bestFit="1" customWidth="1"/>
    <col min="2156" max="2156" width="10" bestFit="1" customWidth="1"/>
    <col min="2157" max="2157" width="6.88671875" bestFit="1" customWidth="1"/>
    <col min="2158" max="2158" width="10" bestFit="1" customWidth="1"/>
    <col min="2159" max="2159" width="6.88671875" bestFit="1" customWidth="1"/>
    <col min="2160" max="2160" width="6" bestFit="1" customWidth="1"/>
    <col min="2161" max="2161" width="10" bestFit="1" customWidth="1"/>
    <col min="2162" max="2162" width="6.88671875" bestFit="1" customWidth="1"/>
    <col min="2163" max="2163" width="10" bestFit="1" customWidth="1"/>
    <col min="2164" max="2164" width="6.88671875" bestFit="1" customWidth="1"/>
    <col min="2165" max="2165" width="10" bestFit="1" customWidth="1"/>
    <col min="2166" max="2166" width="6.88671875" bestFit="1" customWidth="1"/>
    <col min="2167" max="2167" width="10" bestFit="1" customWidth="1"/>
    <col min="2168" max="2168" width="6.88671875" bestFit="1" customWidth="1"/>
    <col min="2169" max="2169" width="6" bestFit="1" customWidth="1"/>
    <col min="2170" max="2170" width="10" bestFit="1" customWidth="1"/>
    <col min="2171" max="2171" width="6.88671875" bestFit="1" customWidth="1"/>
    <col min="2172" max="2172" width="10" bestFit="1" customWidth="1"/>
    <col min="2173" max="2173" width="6.88671875" bestFit="1" customWidth="1"/>
    <col min="2174" max="2174" width="6" bestFit="1" customWidth="1"/>
    <col min="2175" max="2175" width="10" bestFit="1" customWidth="1"/>
    <col min="2176" max="2176" width="6.88671875" bestFit="1" customWidth="1"/>
    <col min="2177" max="2177" width="10" bestFit="1" customWidth="1"/>
    <col min="2178" max="2178" width="6.88671875" bestFit="1" customWidth="1"/>
    <col min="2179" max="2180" width="6" bestFit="1" customWidth="1"/>
    <col min="2181" max="2181" width="10" bestFit="1" customWidth="1"/>
    <col min="2182" max="2182" width="6.88671875" bestFit="1" customWidth="1"/>
    <col min="2183" max="2183" width="6" bestFit="1" customWidth="1"/>
    <col min="2184" max="2184" width="10" bestFit="1" customWidth="1"/>
    <col min="2185" max="2185" width="6.88671875" bestFit="1" customWidth="1"/>
    <col min="2186" max="2186" width="10" bestFit="1" customWidth="1"/>
    <col min="2187" max="2187" width="6.88671875" bestFit="1" customWidth="1"/>
    <col min="2188" max="2188" width="10" bestFit="1" customWidth="1"/>
    <col min="2189" max="2189" width="6.88671875" bestFit="1" customWidth="1"/>
    <col min="2190" max="2190" width="6" bestFit="1" customWidth="1"/>
    <col min="2191" max="2191" width="10" bestFit="1" customWidth="1"/>
    <col min="2192" max="2192" width="6.88671875" bestFit="1" customWidth="1"/>
    <col min="2193" max="2193" width="10" bestFit="1" customWidth="1"/>
    <col min="2194" max="2194" width="6.88671875" bestFit="1" customWidth="1"/>
    <col min="2195" max="2195" width="6" bestFit="1" customWidth="1"/>
    <col min="2196" max="2196" width="10" bestFit="1" customWidth="1"/>
    <col min="2197" max="2197" width="6.88671875" bestFit="1" customWidth="1"/>
    <col min="2198" max="2198" width="10" bestFit="1" customWidth="1"/>
    <col min="2199" max="2199" width="6.88671875" bestFit="1" customWidth="1"/>
    <col min="2200" max="2200" width="6" bestFit="1" customWidth="1"/>
    <col min="2201" max="2201" width="10" bestFit="1" customWidth="1"/>
    <col min="2202" max="2202" width="6.88671875" bestFit="1" customWidth="1"/>
    <col min="2203" max="2203" width="10" bestFit="1" customWidth="1"/>
    <col min="2204" max="2204" width="6.88671875" bestFit="1" customWidth="1"/>
    <col min="2205" max="2205" width="10" bestFit="1" customWidth="1"/>
    <col min="2206" max="2206" width="6.88671875" bestFit="1" customWidth="1"/>
    <col min="2207" max="2207" width="10" bestFit="1" customWidth="1"/>
    <col min="2208" max="2208" width="6.88671875" bestFit="1" customWidth="1"/>
    <col min="2209" max="2209" width="10" bestFit="1" customWidth="1"/>
    <col min="2210" max="2210" width="6.88671875" bestFit="1" customWidth="1"/>
    <col min="2211" max="2211" width="10" bestFit="1" customWidth="1"/>
    <col min="2212" max="2212" width="6.88671875" bestFit="1" customWidth="1"/>
    <col min="2213" max="2213" width="6" bestFit="1" customWidth="1"/>
    <col min="2214" max="2214" width="10" bestFit="1" customWidth="1"/>
    <col min="2215" max="2215" width="6.88671875" bestFit="1" customWidth="1"/>
    <col min="2216" max="2216" width="6" bestFit="1" customWidth="1"/>
    <col min="2217" max="2217" width="10" bestFit="1" customWidth="1"/>
    <col min="2218" max="2218" width="6.88671875" bestFit="1" customWidth="1"/>
    <col min="2219" max="2219" width="6" bestFit="1" customWidth="1"/>
    <col min="2220" max="2220" width="10" bestFit="1" customWidth="1"/>
    <col min="2221" max="2221" width="6.88671875" bestFit="1" customWidth="1"/>
    <col min="2222" max="2223" width="6" bestFit="1" customWidth="1"/>
    <col min="2224" max="2224" width="10" bestFit="1" customWidth="1"/>
    <col min="2225" max="2225" width="6.88671875" bestFit="1" customWidth="1"/>
    <col min="2226" max="2226" width="10" bestFit="1" customWidth="1"/>
    <col min="2227" max="2227" width="6.88671875" bestFit="1" customWidth="1"/>
    <col min="2228" max="2228" width="10" bestFit="1" customWidth="1"/>
    <col min="2229" max="2229" width="6.88671875" bestFit="1" customWidth="1"/>
    <col min="2230" max="2230" width="10" bestFit="1" customWidth="1"/>
    <col min="2231" max="2231" width="6.88671875" bestFit="1" customWidth="1"/>
    <col min="2232" max="2232" width="10" bestFit="1" customWidth="1"/>
    <col min="2233" max="2233" width="6.88671875" bestFit="1" customWidth="1"/>
    <col min="2234" max="2234" width="10" bestFit="1" customWidth="1"/>
    <col min="2235" max="2235" width="6.88671875" bestFit="1" customWidth="1"/>
    <col min="2236" max="2236" width="6" bestFit="1" customWidth="1"/>
    <col min="2237" max="2237" width="10" bestFit="1" customWidth="1"/>
    <col min="2238" max="2238" width="6.88671875" bestFit="1" customWidth="1"/>
    <col min="2239" max="2239" width="10" bestFit="1" customWidth="1"/>
    <col min="2240" max="2240" width="6.88671875" bestFit="1" customWidth="1"/>
    <col min="2241" max="2242" width="6" bestFit="1" customWidth="1"/>
    <col min="2243" max="2243" width="10" bestFit="1" customWidth="1"/>
    <col min="2244" max="2244" width="6.88671875" bestFit="1" customWidth="1"/>
    <col min="2245" max="2245" width="10" bestFit="1" customWidth="1"/>
    <col min="2246" max="2246" width="6.88671875" bestFit="1" customWidth="1"/>
    <col min="2247" max="2247" width="10" bestFit="1" customWidth="1"/>
    <col min="2248" max="2248" width="6.88671875" bestFit="1" customWidth="1"/>
    <col min="2249" max="2249" width="10" bestFit="1" customWidth="1"/>
    <col min="2250" max="2250" width="6.88671875" bestFit="1" customWidth="1"/>
    <col min="2251" max="2251" width="10" bestFit="1" customWidth="1"/>
    <col min="2252" max="2252" width="6.88671875" bestFit="1" customWidth="1"/>
    <col min="2253" max="2254" width="6" bestFit="1" customWidth="1"/>
    <col min="2255" max="2255" width="10" bestFit="1" customWidth="1"/>
    <col min="2256" max="2256" width="6.88671875" bestFit="1" customWidth="1"/>
    <col min="2257" max="2257" width="6" bestFit="1" customWidth="1"/>
    <col min="2258" max="2258" width="10" bestFit="1" customWidth="1"/>
    <col min="2259" max="2259" width="6.88671875" bestFit="1" customWidth="1"/>
    <col min="2260" max="2260" width="10" bestFit="1" customWidth="1"/>
    <col min="2261" max="2261" width="6.88671875" bestFit="1" customWidth="1"/>
    <col min="2262" max="2263" width="6" bestFit="1" customWidth="1"/>
    <col min="2264" max="2264" width="10" bestFit="1" customWidth="1"/>
    <col min="2265" max="2265" width="6.88671875" bestFit="1" customWidth="1"/>
    <col min="2266" max="2266" width="10" bestFit="1" customWidth="1"/>
    <col min="2267" max="2267" width="6.88671875" bestFit="1" customWidth="1"/>
    <col min="2268" max="2268" width="10" bestFit="1" customWidth="1"/>
    <col min="2269" max="2269" width="6.88671875" bestFit="1" customWidth="1"/>
    <col min="2270" max="2270" width="10" bestFit="1" customWidth="1"/>
    <col min="2271" max="2271" width="6.88671875" bestFit="1" customWidth="1"/>
    <col min="2272" max="2272" width="10" bestFit="1" customWidth="1"/>
    <col min="2273" max="2273" width="6.88671875" bestFit="1" customWidth="1"/>
    <col min="2274" max="2274" width="10" bestFit="1" customWidth="1"/>
    <col min="2275" max="2275" width="6.88671875" bestFit="1" customWidth="1"/>
    <col min="2276" max="2276" width="10" bestFit="1" customWidth="1"/>
    <col min="2277" max="2277" width="6.88671875" bestFit="1" customWidth="1"/>
    <col min="2278" max="2278" width="6" bestFit="1" customWidth="1"/>
    <col min="2279" max="2279" width="10" bestFit="1" customWidth="1"/>
    <col min="2280" max="2280" width="6.88671875" bestFit="1" customWidth="1"/>
    <col min="2281" max="2281" width="6" bestFit="1" customWidth="1"/>
    <col min="2282" max="2282" width="10" bestFit="1" customWidth="1"/>
    <col min="2283" max="2283" width="6.88671875" bestFit="1" customWidth="1"/>
    <col min="2284" max="2284" width="6" bestFit="1" customWidth="1"/>
    <col min="2285" max="2285" width="10" bestFit="1" customWidth="1"/>
    <col min="2286" max="2286" width="6.88671875" bestFit="1" customWidth="1"/>
    <col min="2287" max="2287" width="10" bestFit="1" customWidth="1"/>
    <col min="2288" max="2288" width="6.88671875" bestFit="1" customWidth="1"/>
    <col min="2289" max="2290" width="6" bestFit="1" customWidth="1"/>
    <col min="2291" max="2291" width="10" bestFit="1" customWidth="1"/>
    <col min="2292" max="2292" width="6.88671875" bestFit="1" customWidth="1"/>
    <col min="2293" max="2293" width="10" bestFit="1" customWidth="1"/>
    <col min="2294" max="2294" width="6.88671875" bestFit="1" customWidth="1"/>
    <col min="2295" max="2295" width="10" bestFit="1" customWidth="1"/>
    <col min="2296" max="2296" width="6.88671875" bestFit="1" customWidth="1"/>
    <col min="2297" max="2297" width="10" bestFit="1" customWidth="1"/>
    <col min="2298" max="2298" width="6.88671875" bestFit="1" customWidth="1"/>
    <col min="2299" max="2299" width="6" bestFit="1" customWidth="1"/>
    <col min="2300" max="2300" width="10" bestFit="1" customWidth="1"/>
    <col min="2301" max="2301" width="6.88671875" bestFit="1" customWidth="1"/>
    <col min="2302" max="2302" width="6" bestFit="1" customWidth="1"/>
    <col min="2303" max="2303" width="10" bestFit="1" customWidth="1"/>
    <col min="2304" max="2304" width="6.88671875" bestFit="1" customWidth="1"/>
    <col min="2305" max="2305" width="6" bestFit="1" customWidth="1"/>
    <col min="2306" max="2306" width="10" bestFit="1" customWidth="1"/>
    <col min="2307" max="2307" width="6.88671875" bestFit="1" customWidth="1"/>
    <col min="2308" max="2308" width="6" bestFit="1" customWidth="1"/>
    <col min="2309" max="2309" width="10" bestFit="1" customWidth="1"/>
    <col min="2310" max="2310" width="6.88671875" bestFit="1" customWidth="1"/>
    <col min="2311" max="2311" width="10" bestFit="1" customWidth="1"/>
    <col min="2312" max="2312" width="6.88671875" bestFit="1" customWidth="1"/>
    <col min="2313" max="2313" width="6" bestFit="1" customWidth="1"/>
    <col min="2314" max="2314" width="10" bestFit="1" customWidth="1"/>
    <col min="2315" max="2315" width="6.88671875" bestFit="1" customWidth="1"/>
    <col min="2316" max="2316" width="10" bestFit="1" customWidth="1"/>
    <col min="2317" max="2317" width="6.88671875" bestFit="1" customWidth="1"/>
    <col min="2318" max="2318" width="10" bestFit="1" customWidth="1"/>
    <col min="2319" max="2319" width="6.88671875" bestFit="1" customWidth="1"/>
    <col min="2320" max="2320" width="6" bestFit="1" customWidth="1"/>
    <col min="2321" max="2321" width="10" bestFit="1" customWidth="1"/>
    <col min="2322" max="2322" width="6.88671875" bestFit="1" customWidth="1"/>
    <col min="2323" max="2323" width="10" bestFit="1" customWidth="1"/>
    <col min="2324" max="2324" width="6.88671875" bestFit="1" customWidth="1"/>
    <col min="2325" max="2325" width="10" bestFit="1" customWidth="1"/>
    <col min="2326" max="2326" width="6.88671875" bestFit="1" customWidth="1"/>
    <col min="2327" max="2327" width="10" bestFit="1" customWidth="1"/>
    <col min="2328" max="2328" width="6.88671875" bestFit="1" customWidth="1"/>
    <col min="2329" max="2329" width="10" bestFit="1" customWidth="1"/>
    <col min="2330" max="2330" width="6.88671875" bestFit="1" customWidth="1"/>
    <col min="2331" max="2332" width="6" bestFit="1" customWidth="1"/>
    <col min="2333" max="2333" width="10" bestFit="1" customWidth="1"/>
    <col min="2334" max="2334" width="6.88671875" bestFit="1" customWidth="1"/>
    <col min="2335" max="2335" width="10" bestFit="1" customWidth="1"/>
    <col min="2336" max="2336" width="6.88671875" bestFit="1" customWidth="1"/>
    <col min="2337" max="2337" width="6" bestFit="1" customWidth="1"/>
    <col min="2338" max="2338" width="10" bestFit="1" customWidth="1"/>
    <col min="2339" max="2339" width="6.88671875" bestFit="1" customWidth="1"/>
    <col min="2340" max="2340" width="10" bestFit="1" customWidth="1"/>
    <col min="2341" max="2341" width="6.88671875" bestFit="1" customWidth="1"/>
    <col min="2342" max="2342" width="6" bestFit="1" customWidth="1"/>
    <col min="2343" max="2343" width="10" bestFit="1" customWidth="1"/>
    <col min="2344" max="2344" width="6.88671875" bestFit="1" customWidth="1"/>
    <col min="2345" max="2345" width="6" bestFit="1" customWidth="1"/>
    <col min="2346" max="2346" width="10" bestFit="1" customWidth="1"/>
    <col min="2347" max="2347" width="6.88671875" bestFit="1" customWidth="1"/>
    <col min="2348" max="2348" width="10" bestFit="1" customWidth="1"/>
    <col min="2349" max="2349" width="6.88671875" bestFit="1" customWidth="1"/>
    <col min="2350" max="2350" width="10" bestFit="1" customWidth="1"/>
    <col min="2351" max="2351" width="6.88671875" bestFit="1" customWidth="1"/>
    <col min="2352" max="2352" width="10" bestFit="1" customWidth="1"/>
    <col min="2353" max="2353" width="6.88671875" bestFit="1" customWidth="1"/>
    <col min="2354" max="2354" width="10" bestFit="1" customWidth="1"/>
    <col min="2355" max="2355" width="6.88671875" bestFit="1" customWidth="1"/>
    <col min="2356" max="2356" width="6" bestFit="1" customWidth="1"/>
    <col min="2357" max="2357" width="10" bestFit="1" customWidth="1"/>
    <col min="2358" max="2358" width="6.88671875" bestFit="1" customWidth="1"/>
    <col min="2359" max="2359" width="10" bestFit="1" customWidth="1"/>
    <col min="2360" max="2360" width="6.88671875" bestFit="1" customWidth="1"/>
    <col min="2361" max="2361" width="10" bestFit="1" customWidth="1"/>
    <col min="2362" max="2362" width="6.88671875" bestFit="1" customWidth="1"/>
    <col min="2363" max="2363" width="6" bestFit="1" customWidth="1"/>
    <col min="2364" max="2364" width="10" bestFit="1" customWidth="1"/>
    <col min="2365" max="2365" width="6.88671875" bestFit="1" customWidth="1"/>
    <col min="2366" max="2366" width="6" bestFit="1" customWidth="1"/>
    <col min="2367" max="2367" width="10" bestFit="1" customWidth="1"/>
    <col min="2368" max="2368" width="6.88671875" bestFit="1" customWidth="1"/>
    <col min="2369" max="2369" width="6" bestFit="1" customWidth="1"/>
    <col min="2370" max="2370" width="10" bestFit="1" customWidth="1"/>
    <col min="2371" max="2371" width="6.88671875" bestFit="1" customWidth="1"/>
    <col min="2372" max="2372" width="10" bestFit="1" customWidth="1"/>
    <col min="2373" max="2373" width="6.88671875" bestFit="1" customWidth="1"/>
    <col min="2374" max="2374" width="10" bestFit="1" customWidth="1"/>
    <col min="2375" max="2375" width="6.88671875" bestFit="1" customWidth="1"/>
    <col min="2376" max="2377" width="6" bestFit="1" customWidth="1"/>
    <col min="2378" max="2378" width="10" bestFit="1" customWidth="1"/>
    <col min="2379" max="2379" width="6.88671875" bestFit="1" customWidth="1"/>
    <col min="2380" max="2380" width="10" bestFit="1" customWidth="1"/>
    <col min="2381" max="2381" width="6.88671875" bestFit="1" customWidth="1"/>
    <col min="2382" max="2382" width="10" bestFit="1" customWidth="1"/>
    <col min="2383" max="2383" width="6.88671875" bestFit="1" customWidth="1"/>
    <col min="2384" max="2384" width="10" bestFit="1" customWidth="1"/>
    <col min="2385" max="2385" width="6.88671875" bestFit="1" customWidth="1"/>
    <col min="2386" max="2386" width="6" bestFit="1" customWidth="1"/>
    <col min="2387" max="2387" width="10" bestFit="1" customWidth="1"/>
    <col min="2388" max="2388" width="6.88671875" bestFit="1" customWidth="1"/>
    <col min="2389" max="2389" width="6" bestFit="1" customWidth="1"/>
    <col min="2390" max="2390" width="10" bestFit="1" customWidth="1"/>
    <col min="2391" max="2391" width="6.88671875" bestFit="1" customWidth="1"/>
    <col min="2392" max="2392" width="10" bestFit="1" customWidth="1"/>
    <col min="2393" max="2393" width="6.88671875" bestFit="1" customWidth="1"/>
    <col min="2394" max="2394" width="6" bestFit="1" customWidth="1"/>
    <col min="2395" max="2395" width="10" bestFit="1" customWidth="1"/>
    <col min="2396" max="2396" width="6.88671875" bestFit="1" customWidth="1"/>
    <col min="2397" max="2397" width="10" bestFit="1" customWidth="1"/>
    <col min="2398" max="2398" width="6.88671875" bestFit="1" customWidth="1"/>
    <col min="2399" max="2399" width="10" bestFit="1" customWidth="1"/>
    <col min="2400" max="2400" width="6.88671875" bestFit="1" customWidth="1"/>
    <col min="2401" max="2401" width="10" bestFit="1" customWidth="1"/>
    <col min="2402" max="2402" width="6.88671875" bestFit="1" customWidth="1"/>
    <col min="2403" max="2403" width="10" bestFit="1" customWidth="1"/>
    <col min="2404" max="2404" width="6.88671875" bestFit="1" customWidth="1"/>
    <col min="2405" max="2405" width="10" bestFit="1" customWidth="1"/>
    <col min="2406" max="2406" width="6.88671875" bestFit="1" customWidth="1"/>
    <col min="2407" max="2407" width="10" bestFit="1" customWidth="1"/>
    <col min="2408" max="2408" width="6.88671875" bestFit="1" customWidth="1"/>
    <col min="2409" max="2409" width="10" bestFit="1" customWidth="1"/>
    <col min="2410" max="2410" width="6.88671875" bestFit="1" customWidth="1"/>
    <col min="2411" max="2411" width="10" bestFit="1" customWidth="1"/>
    <col min="2412" max="2412" width="6.88671875" bestFit="1" customWidth="1"/>
    <col min="2413" max="2413" width="10" bestFit="1" customWidth="1"/>
    <col min="2414" max="2414" width="6.88671875" bestFit="1" customWidth="1"/>
    <col min="2415" max="2416" width="6" bestFit="1" customWidth="1"/>
    <col min="2417" max="2417" width="10" bestFit="1" customWidth="1"/>
    <col min="2418" max="2418" width="6.88671875" bestFit="1" customWidth="1"/>
    <col min="2419" max="2419" width="10" bestFit="1" customWidth="1"/>
    <col min="2420" max="2420" width="6.88671875" bestFit="1" customWidth="1"/>
    <col min="2421" max="2421" width="10" bestFit="1" customWidth="1"/>
    <col min="2422" max="2422" width="6.88671875" bestFit="1" customWidth="1"/>
    <col min="2423" max="2423" width="6" bestFit="1" customWidth="1"/>
    <col min="2424" max="2424" width="10" bestFit="1" customWidth="1"/>
    <col min="2425" max="2425" width="6.88671875" bestFit="1" customWidth="1"/>
    <col min="2426" max="2426" width="10" bestFit="1" customWidth="1"/>
    <col min="2427" max="2427" width="6.88671875" bestFit="1" customWidth="1"/>
    <col min="2428" max="2428" width="6" bestFit="1" customWidth="1"/>
    <col min="2429" max="2429" width="10" bestFit="1" customWidth="1"/>
    <col min="2430" max="2430" width="6.88671875" bestFit="1" customWidth="1"/>
    <col min="2431" max="2431" width="10" bestFit="1" customWidth="1"/>
    <col min="2432" max="2432" width="6.88671875" bestFit="1" customWidth="1"/>
    <col min="2433" max="2433" width="10" bestFit="1" customWidth="1"/>
    <col min="2434" max="2434" width="6.88671875" bestFit="1" customWidth="1"/>
    <col min="2435" max="2435" width="10" bestFit="1" customWidth="1"/>
    <col min="2436" max="2436" width="6.88671875" bestFit="1" customWidth="1"/>
    <col min="2437" max="2437" width="10" bestFit="1" customWidth="1"/>
    <col min="2438" max="2438" width="6.88671875" bestFit="1" customWidth="1"/>
    <col min="2439" max="2439" width="10" bestFit="1" customWidth="1"/>
    <col min="2440" max="2440" width="6.88671875" bestFit="1" customWidth="1"/>
    <col min="2441" max="2441" width="10" bestFit="1" customWidth="1"/>
    <col min="2442" max="2442" width="6.88671875" bestFit="1" customWidth="1"/>
    <col min="2443" max="2443" width="10" bestFit="1" customWidth="1"/>
    <col min="2444" max="2444" width="6.88671875" bestFit="1" customWidth="1"/>
    <col min="2445" max="2445" width="10" bestFit="1" customWidth="1"/>
    <col min="2446" max="2446" width="6.88671875" bestFit="1" customWidth="1"/>
    <col min="2447" max="2447" width="10" bestFit="1" customWidth="1"/>
    <col min="2448" max="2448" width="6.88671875" bestFit="1" customWidth="1"/>
    <col min="2449" max="2449" width="10" bestFit="1" customWidth="1"/>
    <col min="2450" max="2450" width="6.88671875" bestFit="1" customWidth="1"/>
    <col min="2451" max="2451" width="10" bestFit="1" customWidth="1"/>
    <col min="2452" max="2452" width="6.88671875" bestFit="1" customWidth="1"/>
    <col min="2453" max="2453" width="10" bestFit="1" customWidth="1"/>
    <col min="2454" max="2454" width="6.88671875" bestFit="1" customWidth="1"/>
    <col min="2455" max="2455" width="10" bestFit="1" customWidth="1"/>
    <col min="2456" max="2456" width="6.88671875" bestFit="1" customWidth="1"/>
    <col min="2457" max="2457" width="10" bestFit="1" customWidth="1"/>
    <col min="2458" max="2458" width="6.88671875" bestFit="1" customWidth="1"/>
    <col min="2459" max="2459" width="6" bestFit="1" customWidth="1"/>
    <col min="2460" max="2460" width="10" bestFit="1" customWidth="1"/>
    <col min="2461" max="2461" width="6.88671875" bestFit="1" customWidth="1"/>
    <col min="2462" max="2462" width="6" bestFit="1" customWidth="1"/>
    <col min="2463" max="2463" width="10" bestFit="1" customWidth="1"/>
    <col min="2464" max="2464" width="6.88671875" bestFit="1" customWidth="1"/>
    <col min="2465" max="2465" width="6" bestFit="1" customWidth="1"/>
    <col min="2466" max="2466" width="10" bestFit="1" customWidth="1"/>
    <col min="2467" max="2467" width="6.88671875" bestFit="1" customWidth="1"/>
    <col min="2468" max="2468" width="10" bestFit="1" customWidth="1"/>
    <col min="2469" max="2469" width="6.88671875" bestFit="1" customWidth="1"/>
    <col min="2470" max="2470" width="10" bestFit="1" customWidth="1"/>
    <col min="2471" max="2471" width="6.88671875" bestFit="1" customWidth="1"/>
    <col min="2472" max="2472" width="10" bestFit="1" customWidth="1"/>
    <col min="2473" max="2473" width="6.88671875" bestFit="1" customWidth="1"/>
    <col min="2474" max="2474" width="10" bestFit="1" customWidth="1"/>
    <col min="2475" max="2475" width="6.88671875" bestFit="1" customWidth="1"/>
    <col min="2476" max="2476" width="10" bestFit="1" customWidth="1"/>
    <col min="2477" max="2477" width="6.88671875" bestFit="1" customWidth="1"/>
    <col min="2478" max="2478" width="6" bestFit="1" customWidth="1"/>
    <col min="2479" max="2479" width="10" bestFit="1" customWidth="1"/>
    <col min="2480" max="2480" width="6.88671875" bestFit="1" customWidth="1"/>
    <col min="2481" max="2481" width="6" bestFit="1" customWidth="1"/>
    <col min="2482" max="2482" width="10" bestFit="1" customWidth="1"/>
    <col min="2483" max="2483" width="6.88671875" bestFit="1" customWidth="1"/>
    <col min="2484" max="2484" width="6" bestFit="1" customWidth="1"/>
    <col min="2485" max="2485" width="10" bestFit="1" customWidth="1"/>
    <col min="2486" max="2486" width="6.88671875" bestFit="1" customWidth="1"/>
    <col min="2487" max="2487" width="10" bestFit="1" customWidth="1"/>
    <col min="2488" max="2488" width="6.88671875" bestFit="1" customWidth="1"/>
    <col min="2489" max="2489" width="10" bestFit="1" customWidth="1"/>
    <col min="2490" max="2490" width="6.88671875" bestFit="1" customWidth="1"/>
    <col min="2491" max="2491" width="10" bestFit="1" customWidth="1"/>
    <col min="2492" max="2492" width="6.88671875" bestFit="1" customWidth="1"/>
    <col min="2493" max="2493" width="10" bestFit="1" customWidth="1"/>
    <col min="2494" max="2494" width="6.88671875" bestFit="1" customWidth="1"/>
    <col min="2495" max="2495" width="10" bestFit="1" customWidth="1"/>
    <col min="2496" max="2496" width="6.88671875" bestFit="1" customWidth="1"/>
    <col min="2497" max="2497" width="10" bestFit="1" customWidth="1"/>
    <col min="2498" max="2498" width="6.88671875" bestFit="1" customWidth="1"/>
    <col min="2499" max="2499" width="10" bestFit="1" customWidth="1"/>
    <col min="2500" max="2500" width="6.88671875" bestFit="1" customWidth="1"/>
    <col min="2501" max="2501" width="6" bestFit="1" customWidth="1"/>
    <col min="2502" max="2502" width="10" bestFit="1" customWidth="1"/>
    <col min="2503" max="2503" width="6.88671875" bestFit="1" customWidth="1"/>
    <col min="2504" max="2504" width="10" bestFit="1" customWidth="1"/>
    <col min="2505" max="2505" width="6.88671875" bestFit="1" customWidth="1"/>
    <col min="2506" max="2506" width="6" bestFit="1" customWidth="1"/>
    <col min="2507" max="2507" width="10" bestFit="1" customWidth="1"/>
    <col min="2508" max="2508" width="6.88671875" bestFit="1" customWidth="1"/>
    <col min="2509" max="2509" width="10" bestFit="1" customWidth="1"/>
    <col min="2510" max="2510" width="6.88671875" bestFit="1" customWidth="1"/>
    <col min="2511" max="2511" width="10" bestFit="1" customWidth="1"/>
    <col min="2512" max="2512" width="6.88671875" bestFit="1" customWidth="1"/>
    <col min="2513" max="2513" width="10" bestFit="1" customWidth="1"/>
    <col min="2514" max="2514" width="6.88671875" bestFit="1" customWidth="1"/>
    <col min="2515" max="2515" width="6" bestFit="1" customWidth="1"/>
    <col min="2516" max="2516" width="10" bestFit="1" customWidth="1"/>
    <col min="2517" max="2517" width="6.88671875" bestFit="1" customWidth="1"/>
    <col min="2518" max="2518" width="10" bestFit="1" customWidth="1"/>
    <col min="2519" max="2519" width="6.88671875" bestFit="1" customWidth="1"/>
    <col min="2520" max="2520" width="10" bestFit="1" customWidth="1"/>
    <col min="2521" max="2521" width="6.88671875" bestFit="1" customWidth="1"/>
    <col min="2522" max="2522" width="10" bestFit="1" customWidth="1"/>
    <col min="2523" max="2523" width="7" bestFit="1" customWidth="1"/>
    <col min="2524" max="2524" width="10" bestFit="1" customWidth="1"/>
    <col min="2525" max="2525" width="6.88671875" bestFit="1" customWidth="1"/>
    <col min="2526" max="2526" width="6" bestFit="1" customWidth="1"/>
    <col min="2527" max="2527" width="10" bestFit="1" customWidth="1"/>
    <col min="2528" max="2528" width="6.88671875" bestFit="1" customWidth="1"/>
    <col min="2529" max="2529" width="10" bestFit="1" customWidth="1"/>
    <col min="2530" max="2530" width="6.88671875" bestFit="1" customWidth="1"/>
    <col min="2531" max="2531" width="10" bestFit="1" customWidth="1"/>
    <col min="2532" max="2532" width="6.88671875" bestFit="1" customWidth="1"/>
    <col min="2533" max="2533" width="10" bestFit="1" customWidth="1"/>
    <col min="2534" max="2534" width="6.88671875" bestFit="1" customWidth="1"/>
    <col min="2535" max="2535" width="10" bestFit="1" customWidth="1"/>
    <col min="2536" max="2536" width="6.88671875" bestFit="1" customWidth="1"/>
    <col min="2537" max="2537" width="6" bestFit="1" customWidth="1"/>
    <col min="2538" max="2538" width="10" bestFit="1" customWidth="1"/>
    <col min="2539" max="2539" width="6.88671875" bestFit="1" customWidth="1"/>
    <col min="2540" max="2540" width="10" bestFit="1" customWidth="1"/>
    <col min="2541" max="2541" width="6.88671875" bestFit="1" customWidth="1"/>
    <col min="2542" max="2542" width="10" bestFit="1" customWidth="1"/>
    <col min="2543" max="2543" width="6.88671875" bestFit="1" customWidth="1"/>
    <col min="2544" max="2544" width="10" bestFit="1" customWidth="1"/>
    <col min="2545" max="2545" width="6.88671875" bestFit="1" customWidth="1"/>
    <col min="2546" max="2546" width="10" bestFit="1" customWidth="1"/>
    <col min="2547" max="2547" width="6.88671875" bestFit="1" customWidth="1"/>
    <col min="2548" max="2548" width="10" bestFit="1" customWidth="1"/>
    <col min="2549" max="2549" width="6.88671875" bestFit="1" customWidth="1"/>
    <col min="2550" max="2550" width="10" bestFit="1" customWidth="1"/>
    <col min="2551" max="2551" width="6.88671875" bestFit="1" customWidth="1"/>
    <col min="2552" max="2552" width="10" bestFit="1" customWidth="1"/>
    <col min="2553" max="2553" width="6.88671875" bestFit="1" customWidth="1"/>
    <col min="2554" max="2554" width="10" bestFit="1" customWidth="1"/>
    <col min="2555" max="2555" width="6.88671875" bestFit="1" customWidth="1"/>
    <col min="2556" max="2556" width="10" bestFit="1" customWidth="1"/>
    <col min="2557" max="2557" width="6.88671875" bestFit="1" customWidth="1"/>
    <col min="2558" max="2558" width="10" bestFit="1" customWidth="1"/>
    <col min="2559" max="2559" width="6.88671875" bestFit="1" customWidth="1"/>
    <col min="2560" max="2560" width="10" bestFit="1" customWidth="1"/>
    <col min="2561" max="2561" width="6.88671875" bestFit="1" customWidth="1"/>
    <col min="2562" max="2562" width="10" bestFit="1" customWidth="1"/>
    <col min="2563" max="2563" width="6.88671875" bestFit="1" customWidth="1"/>
    <col min="2564" max="2564" width="6" bestFit="1" customWidth="1"/>
    <col min="2565" max="2565" width="10" bestFit="1" customWidth="1"/>
    <col min="2566" max="2566" width="6.88671875" bestFit="1" customWidth="1"/>
    <col min="2567" max="2567" width="10" bestFit="1" customWidth="1"/>
    <col min="2568" max="2568" width="6.88671875" bestFit="1" customWidth="1"/>
    <col min="2569" max="2569" width="6" bestFit="1" customWidth="1"/>
    <col min="2570" max="2570" width="10" bestFit="1" customWidth="1"/>
    <col min="2571" max="2571" width="6.88671875" bestFit="1" customWidth="1"/>
    <col min="2572" max="2572" width="10" bestFit="1" customWidth="1"/>
    <col min="2573" max="2573" width="6.88671875" bestFit="1" customWidth="1"/>
    <col min="2574" max="2574" width="10" bestFit="1" customWidth="1"/>
    <col min="2575" max="2575" width="6.88671875" bestFit="1" customWidth="1"/>
    <col min="2576" max="2576" width="6" bestFit="1" customWidth="1"/>
    <col min="2577" max="2577" width="10" bestFit="1" customWidth="1"/>
    <col min="2578" max="2578" width="6.88671875" bestFit="1" customWidth="1"/>
    <col min="2579" max="2579" width="10" bestFit="1" customWidth="1"/>
    <col min="2580" max="2580" width="6.88671875" bestFit="1" customWidth="1"/>
    <col min="2581" max="2581" width="10" bestFit="1" customWidth="1"/>
    <col min="2582" max="2582" width="6.88671875" bestFit="1" customWidth="1"/>
    <col min="2583" max="2583" width="10" bestFit="1" customWidth="1"/>
    <col min="2584" max="2584" width="6.88671875" bestFit="1" customWidth="1"/>
    <col min="2585" max="2585" width="10" bestFit="1" customWidth="1"/>
    <col min="2586" max="2586" width="6.88671875" bestFit="1" customWidth="1"/>
    <col min="2587" max="2587" width="10" bestFit="1" customWidth="1"/>
    <col min="2588" max="2588" width="6.88671875" bestFit="1" customWidth="1"/>
    <col min="2589" max="2589" width="10" bestFit="1" customWidth="1"/>
    <col min="2590" max="2590" width="6.88671875" bestFit="1" customWidth="1"/>
    <col min="2591" max="2591" width="6" bestFit="1" customWidth="1"/>
    <col min="2592" max="2592" width="10" bestFit="1" customWidth="1"/>
    <col min="2593" max="2593" width="6.88671875" bestFit="1" customWidth="1"/>
    <col min="2594" max="2594" width="10" bestFit="1" customWidth="1"/>
    <col min="2595" max="2595" width="6.88671875" bestFit="1" customWidth="1"/>
    <col min="2596" max="2596" width="10" bestFit="1" customWidth="1"/>
    <col min="2597" max="2597" width="6.88671875" bestFit="1" customWidth="1"/>
    <col min="2598" max="2598" width="10" bestFit="1" customWidth="1"/>
    <col min="2599" max="2599" width="6.88671875" bestFit="1" customWidth="1"/>
    <col min="2600" max="2600" width="10" bestFit="1" customWidth="1"/>
    <col min="2601" max="2601" width="6.88671875" bestFit="1" customWidth="1"/>
    <col min="2602" max="2602" width="10" bestFit="1" customWidth="1"/>
    <col min="2603" max="2603" width="6.88671875" bestFit="1" customWidth="1"/>
    <col min="2604" max="2604" width="10" bestFit="1" customWidth="1"/>
    <col min="2605" max="2605" width="6.88671875" bestFit="1" customWidth="1"/>
    <col min="2606" max="2606" width="10" bestFit="1" customWidth="1"/>
    <col min="2607" max="2607" width="6.88671875" bestFit="1" customWidth="1"/>
    <col min="2608" max="2608" width="10" bestFit="1" customWidth="1"/>
    <col min="2609" max="2609" width="6.88671875" bestFit="1" customWidth="1"/>
    <col min="2610" max="2610" width="10" bestFit="1" customWidth="1"/>
    <col min="2611" max="2611" width="6.88671875" bestFit="1" customWidth="1"/>
    <col min="2612" max="2612" width="6" bestFit="1" customWidth="1"/>
    <col min="2613" max="2613" width="10" bestFit="1" customWidth="1"/>
    <col min="2614" max="2614" width="6.88671875" bestFit="1" customWidth="1"/>
    <col min="2615" max="2615" width="6" bestFit="1" customWidth="1"/>
    <col min="2616" max="2616" width="10" bestFit="1" customWidth="1"/>
    <col min="2617" max="2617" width="6.88671875" bestFit="1" customWidth="1"/>
    <col min="2618" max="2618" width="6" bestFit="1" customWidth="1"/>
    <col min="2619" max="2619" width="10" bestFit="1" customWidth="1"/>
    <col min="2620" max="2620" width="6.88671875" bestFit="1" customWidth="1"/>
    <col min="2621" max="2621" width="10" bestFit="1" customWidth="1"/>
    <col min="2622" max="2622" width="6.88671875" bestFit="1" customWidth="1"/>
    <col min="2623" max="2623" width="10" bestFit="1" customWidth="1"/>
    <col min="2624" max="2624" width="6.88671875" bestFit="1" customWidth="1"/>
    <col min="2625" max="2625" width="10" bestFit="1" customWidth="1"/>
    <col min="2626" max="2626" width="6.88671875" bestFit="1" customWidth="1"/>
    <col min="2627" max="2627" width="10" bestFit="1" customWidth="1"/>
    <col min="2628" max="2628" width="6.88671875" bestFit="1" customWidth="1"/>
    <col min="2629" max="2629" width="10" bestFit="1" customWidth="1"/>
    <col min="2630" max="2630" width="6.88671875" bestFit="1" customWidth="1"/>
    <col min="2631" max="2631" width="10" bestFit="1" customWidth="1"/>
    <col min="2632" max="2632" width="6.88671875" bestFit="1" customWidth="1"/>
    <col min="2633" max="2633" width="10" bestFit="1" customWidth="1"/>
    <col min="2634" max="2634" width="6.88671875" bestFit="1" customWidth="1"/>
    <col min="2635" max="2635" width="10" bestFit="1" customWidth="1"/>
    <col min="2636" max="2636" width="6.88671875" bestFit="1" customWidth="1"/>
    <col min="2637" max="2637" width="10" bestFit="1" customWidth="1"/>
    <col min="2638" max="2638" width="6.88671875" bestFit="1" customWidth="1"/>
    <col min="2639" max="2639" width="6" bestFit="1" customWidth="1"/>
    <col min="2640" max="2640" width="10" bestFit="1" customWidth="1"/>
    <col min="2641" max="2641" width="6.88671875" bestFit="1" customWidth="1"/>
    <col min="2642" max="2642" width="10" bestFit="1" customWidth="1"/>
    <col min="2643" max="2643" width="6.88671875" bestFit="1" customWidth="1"/>
    <col min="2644" max="2644" width="10" bestFit="1" customWidth="1"/>
    <col min="2645" max="2645" width="6.88671875" bestFit="1" customWidth="1"/>
    <col min="2646" max="2646" width="10" bestFit="1" customWidth="1"/>
    <col min="2647" max="2647" width="6.88671875" bestFit="1" customWidth="1"/>
    <col min="2648" max="2648" width="10" bestFit="1" customWidth="1"/>
    <col min="2649" max="2649" width="6.88671875" bestFit="1" customWidth="1"/>
    <col min="2650" max="2650" width="10" bestFit="1" customWidth="1"/>
    <col min="2651" max="2651" width="6.88671875" bestFit="1" customWidth="1"/>
    <col min="2652" max="2652" width="10" bestFit="1" customWidth="1"/>
    <col min="2653" max="2653" width="6.88671875" bestFit="1" customWidth="1"/>
    <col min="2654" max="2654" width="10" bestFit="1" customWidth="1"/>
    <col min="2655" max="2655" width="6.88671875" bestFit="1" customWidth="1"/>
    <col min="2656" max="2656" width="10" bestFit="1" customWidth="1"/>
    <col min="2657" max="2657" width="6.88671875" bestFit="1" customWidth="1"/>
    <col min="2658" max="2659" width="6" bestFit="1" customWidth="1"/>
    <col min="2660" max="2660" width="10" bestFit="1" customWidth="1"/>
    <col min="2661" max="2661" width="6.88671875" bestFit="1" customWidth="1"/>
    <col min="2662" max="2662" width="10" bestFit="1" customWidth="1"/>
    <col min="2663" max="2663" width="6.88671875" bestFit="1" customWidth="1"/>
    <col min="2664" max="2664" width="6" bestFit="1" customWidth="1"/>
    <col min="2665" max="2665" width="10" bestFit="1" customWidth="1"/>
    <col min="2666" max="2666" width="6.88671875" bestFit="1" customWidth="1"/>
    <col min="2667" max="2667" width="10" bestFit="1" customWidth="1"/>
    <col min="2668" max="2668" width="6.88671875" bestFit="1" customWidth="1"/>
    <col min="2669" max="2669" width="10" bestFit="1" customWidth="1"/>
    <col min="2670" max="2670" width="6.88671875" bestFit="1" customWidth="1"/>
    <col min="2671" max="2671" width="10" bestFit="1" customWidth="1"/>
    <col min="2672" max="2672" width="6.88671875" bestFit="1" customWidth="1"/>
    <col min="2673" max="2673" width="10" bestFit="1" customWidth="1"/>
    <col min="2674" max="2674" width="6.88671875" bestFit="1" customWidth="1"/>
    <col min="2675" max="2675" width="10" bestFit="1" customWidth="1"/>
    <col min="2676" max="2676" width="6.88671875" bestFit="1" customWidth="1"/>
    <col min="2677" max="2677" width="6" bestFit="1" customWidth="1"/>
    <col min="2678" max="2678" width="10" bestFit="1" customWidth="1"/>
    <col min="2679" max="2679" width="6.88671875" bestFit="1" customWidth="1"/>
    <col min="2680" max="2680" width="10" bestFit="1" customWidth="1"/>
    <col min="2681" max="2681" width="6.88671875" bestFit="1" customWidth="1"/>
    <col min="2682" max="2682" width="10" bestFit="1" customWidth="1"/>
    <col min="2683" max="2683" width="6.88671875" bestFit="1" customWidth="1"/>
    <col min="2684" max="2684" width="10" bestFit="1" customWidth="1"/>
    <col min="2685" max="2685" width="6.88671875" bestFit="1" customWidth="1"/>
    <col min="2686" max="2686" width="10" bestFit="1" customWidth="1"/>
    <col min="2687" max="2687" width="6.88671875" bestFit="1" customWidth="1"/>
    <col min="2688" max="2688" width="10" bestFit="1" customWidth="1"/>
    <col min="2689" max="2689" width="6.88671875" bestFit="1" customWidth="1"/>
    <col min="2690" max="2690" width="10" bestFit="1" customWidth="1"/>
    <col min="2691" max="2691" width="6.88671875" bestFit="1" customWidth="1"/>
    <col min="2692" max="2693" width="6" bestFit="1" customWidth="1"/>
    <col min="2694" max="2694" width="10" bestFit="1" customWidth="1"/>
    <col min="2695" max="2695" width="6.88671875" bestFit="1" customWidth="1"/>
    <col min="2696" max="2696" width="10" bestFit="1" customWidth="1"/>
    <col min="2697" max="2697" width="6.88671875" bestFit="1" customWidth="1"/>
    <col min="2698" max="2698" width="10" bestFit="1" customWidth="1"/>
    <col min="2699" max="2699" width="6.88671875" bestFit="1" customWidth="1"/>
    <col min="2700" max="2700" width="10" bestFit="1" customWidth="1"/>
    <col min="2701" max="2701" width="6.88671875" bestFit="1" customWidth="1"/>
    <col min="2702" max="2702" width="6" bestFit="1" customWidth="1"/>
    <col min="2703" max="2703" width="10" bestFit="1" customWidth="1"/>
    <col min="2704" max="2704" width="6.88671875" bestFit="1" customWidth="1"/>
    <col min="2705" max="2705" width="10" bestFit="1" customWidth="1"/>
    <col min="2706" max="2706" width="6.88671875" bestFit="1" customWidth="1"/>
    <col min="2707" max="2707" width="10" bestFit="1" customWidth="1"/>
    <col min="2708" max="2708" width="6.88671875" bestFit="1" customWidth="1"/>
    <col min="2709" max="2709" width="6" bestFit="1" customWidth="1"/>
    <col min="2710" max="2710" width="10" bestFit="1" customWidth="1"/>
    <col min="2711" max="2711" width="6.88671875" bestFit="1" customWidth="1"/>
    <col min="2712" max="2712" width="10" bestFit="1" customWidth="1"/>
    <col min="2713" max="2713" width="6.88671875" bestFit="1" customWidth="1"/>
    <col min="2714" max="2714" width="10" bestFit="1" customWidth="1"/>
    <col min="2715" max="2715" width="6.88671875" bestFit="1" customWidth="1"/>
    <col min="2716" max="2716" width="6" bestFit="1" customWidth="1"/>
    <col min="2717" max="2717" width="10" bestFit="1" customWidth="1"/>
    <col min="2718" max="2718" width="6.88671875" bestFit="1" customWidth="1"/>
    <col min="2719" max="2719" width="10" bestFit="1" customWidth="1"/>
    <col min="2720" max="2720" width="6.88671875" bestFit="1" customWidth="1"/>
    <col min="2721" max="2721" width="10" bestFit="1" customWidth="1"/>
    <col min="2722" max="2722" width="6.88671875" bestFit="1" customWidth="1"/>
    <col min="2723" max="2723" width="10" bestFit="1" customWidth="1"/>
    <col min="2724" max="2724" width="6.88671875" bestFit="1" customWidth="1"/>
    <col min="2725" max="2725" width="10" bestFit="1" customWidth="1"/>
    <col min="2726" max="2726" width="6.88671875" bestFit="1" customWidth="1"/>
    <col min="2727" max="2727" width="10" bestFit="1" customWidth="1"/>
    <col min="2728" max="2728" width="6.88671875" bestFit="1" customWidth="1"/>
    <col min="2729" max="2729" width="10" bestFit="1" customWidth="1"/>
    <col min="2730" max="2730" width="6.88671875" bestFit="1" customWidth="1"/>
    <col min="2731" max="2731" width="10" bestFit="1" customWidth="1"/>
    <col min="2732" max="2732" width="6.88671875" bestFit="1" customWidth="1"/>
    <col min="2733" max="2733" width="6" bestFit="1" customWidth="1"/>
    <col min="2734" max="2734" width="10" bestFit="1" customWidth="1"/>
    <col min="2735" max="2735" width="6.88671875" bestFit="1" customWidth="1"/>
    <col min="2736" max="2736" width="10" bestFit="1" customWidth="1"/>
    <col min="2737" max="2737" width="6.88671875" bestFit="1" customWidth="1"/>
    <col min="2738" max="2738" width="10" bestFit="1" customWidth="1"/>
    <col min="2739" max="2739" width="6.88671875" bestFit="1" customWidth="1"/>
    <col min="2740" max="2740" width="10" bestFit="1" customWidth="1"/>
    <col min="2741" max="2741" width="6.88671875" bestFit="1" customWidth="1"/>
    <col min="2742" max="2742" width="10" bestFit="1" customWidth="1"/>
    <col min="2743" max="2743" width="6.88671875" bestFit="1" customWidth="1"/>
    <col min="2744" max="2744" width="6" bestFit="1" customWidth="1"/>
    <col min="2745" max="2745" width="10" bestFit="1" customWidth="1"/>
    <col min="2746" max="2746" width="6.88671875" bestFit="1" customWidth="1"/>
    <col min="2747" max="2747" width="10" bestFit="1" customWidth="1"/>
    <col min="2748" max="2748" width="6.88671875" bestFit="1" customWidth="1"/>
    <col min="2749" max="2749" width="10" bestFit="1" customWidth="1"/>
    <col min="2750" max="2750" width="6.88671875" bestFit="1" customWidth="1"/>
    <col min="2751" max="2751" width="10" bestFit="1" customWidth="1"/>
    <col min="2752" max="2752" width="6.88671875" bestFit="1" customWidth="1"/>
    <col min="2753" max="2753" width="10" bestFit="1" customWidth="1"/>
    <col min="2754" max="2754" width="6.88671875" bestFit="1" customWidth="1"/>
    <col min="2755" max="2755" width="10" bestFit="1" customWidth="1"/>
    <col min="2756" max="2756" width="6.88671875" bestFit="1" customWidth="1"/>
    <col min="2757" max="2757" width="10" bestFit="1" customWidth="1"/>
    <col min="2758" max="2758" width="6.88671875" bestFit="1" customWidth="1"/>
    <col min="2759" max="2759" width="10" bestFit="1" customWidth="1"/>
    <col min="2760" max="2760" width="6.88671875" bestFit="1" customWidth="1"/>
    <col min="2761" max="2761" width="6" bestFit="1" customWidth="1"/>
    <col min="2762" max="2762" width="10" bestFit="1" customWidth="1"/>
    <col min="2763" max="2763" width="6.88671875" bestFit="1" customWidth="1"/>
    <col min="2764" max="2764" width="10" bestFit="1" customWidth="1"/>
    <col min="2765" max="2765" width="6.88671875" bestFit="1" customWidth="1"/>
    <col min="2766" max="2766" width="10" bestFit="1" customWidth="1"/>
    <col min="2767" max="2767" width="6.88671875" bestFit="1" customWidth="1"/>
    <col min="2768" max="2768" width="10" bestFit="1" customWidth="1"/>
    <col min="2769" max="2769" width="6.88671875" bestFit="1" customWidth="1"/>
    <col min="2770" max="2770" width="10" bestFit="1" customWidth="1"/>
    <col min="2771" max="2771" width="6.88671875" bestFit="1" customWidth="1"/>
    <col min="2772" max="2773" width="6" bestFit="1" customWidth="1"/>
    <col min="2774" max="2774" width="10" bestFit="1" customWidth="1"/>
    <col min="2775" max="2775" width="6.88671875" bestFit="1" customWidth="1"/>
    <col min="2776" max="2776" width="10" bestFit="1" customWidth="1"/>
    <col min="2777" max="2777" width="6.88671875" bestFit="1" customWidth="1"/>
    <col min="2778" max="2778" width="10" bestFit="1" customWidth="1"/>
    <col min="2779" max="2779" width="6.88671875" bestFit="1" customWidth="1"/>
    <col min="2780" max="2780" width="10" bestFit="1" customWidth="1"/>
    <col min="2781" max="2781" width="6.88671875" bestFit="1" customWidth="1"/>
    <col min="2782" max="2782" width="10" bestFit="1" customWidth="1"/>
    <col min="2783" max="2783" width="6.88671875" bestFit="1" customWidth="1"/>
    <col min="2784" max="2784" width="10" bestFit="1" customWidth="1"/>
    <col min="2785" max="2785" width="6.88671875" bestFit="1" customWidth="1"/>
    <col min="2786" max="2786" width="10" bestFit="1" customWidth="1"/>
    <col min="2787" max="2787" width="6.88671875" bestFit="1" customWidth="1"/>
    <col min="2788" max="2788" width="10" bestFit="1" customWidth="1"/>
    <col min="2789" max="2789" width="6.88671875" bestFit="1" customWidth="1"/>
    <col min="2790" max="2790" width="10" bestFit="1" customWidth="1"/>
    <col min="2791" max="2791" width="6.88671875" bestFit="1" customWidth="1"/>
    <col min="2792" max="2792" width="10" bestFit="1" customWidth="1"/>
    <col min="2793" max="2793" width="6.88671875" bestFit="1" customWidth="1"/>
    <col min="2794" max="2794" width="10" bestFit="1" customWidth="1"/>
    <col min="2795" max="2795" width="6.88671875" bestFit="1" customWidth="1"/>
    <col min="2796" max="2796" width="10" bestFit="1" customWidth="1"/>
    <col min="2797" max="2797" width="6.88671875" bestFit="1" customWidth="1"/>
    <col min="2798" max="2798" width="6" bestFit="1" customWidth="1"/>
    <col min="2799" max="2799" width="10" bestFit="1" customWidth="1"/>
    <col min="2800" max="2800" width="6.88671875" bestFit="1" customWidth="1"/>
    <col min="2801" max="2801" width="10" bestFit="1" customWidth="1"/>
    <col min="2802" max="2802" width="6.88671875" bestFit="1" customWidth="1"/>
    <col min="2803" max="2803" width="10" bestFit="1" customWidth="1"/>
    <col min="2804" max="2804" width="6.88671875" bestFit="1" customWidth="1"/>
    <col min="2805" max="2805" width="6" bestFit="1" customWidth="1"/>
    <col min="2806" max="2806" width="10" bestFit="1" customWidth="1"/>
    <col min="2807" max="2807" width="6.88671875" bestFit="1" customWidth="1"/>
    <col min="2808" max="2808" width="10" bestFit="1" customWidth="1"/>
    <col min="2809" max="2809" width="6.88671875" bestFit="1" customWidth="1"/>
    <col min="2810" max="2810" width="10" bestFit="1" customWidth="1"/>
    <col min="2811" max="2811" width="6.88671875" bestFit="1" customWidth="1"/>
    <col min="2812" max="2812" width="10" bestFit="1" customWidth="1"/>
    <col min="2813" max="2813" width="6.88671875" bestFit="1" customWidth="1"/>
    <col min="2814" max="2814" width="10" bestFit="1" customWidth="1"/>
    <col min="2815" max="2815" width="6.88671875" bestFit="1" customWidth="1"/>
    <col min="2816" max="2816" width="10" bestFit="1" customWidth="1"/>
    <col min="2817" max="2817" width="6.88671875" bestFit="1" customWidth="1"/>
    <col min="2818" max="2818" width="6" bestFit="1" customWidth="1"/>
    <col min="2819" max="2819" width="10" bestFit="1" customWidth="1"/>
    <col min="2820" max="2820" width="6.88671875" bestFit="1" customWidth="1"/>
    <col min="2821" max="2821" width="10" bestFit="1" customWidth="1"/>
    <col min="2822" max="2822" width="6.88671875" bestFit="1" customWidth="1"/>
    <col min="2823" max="2823" width="10" bestFit="1" customWidth="1"/>
    <col min="2824" max="2824" width="6.88671875" bestFit="1" customWidth="1"/>
    <col min="2825" max="2825" width="10" bestFit="1" customWidth="1"/>
    <col min="2826" max="2826" width="6.88671875" bestFit="1" customWidth="1"/>
    <col min="2827" max="2827" width="10" bestFit="1" customWidth="1"/>
    <col min="2828" max="2828" width="6.88671875" bestFit="1" customWidth="1"/>
    <col min="2829" max="2829" width="10" bestFit="1" customWidth="1"/>
    <col min="2830" max="2830" width="6.88671875" bestFit="1" customWidth="1"/>
    <col min="2831" max="2831" width="10" bestFit="1" customWidth="1"/>
    <col min="2832" max="2832" width="6.88671875" bestFit="1" customWidth="1"/>
    <col min="2833" max="2833" width="10" bestFit="1" customWidth="1"/>
    <col min="2834" max="2834" width="6.88671875" bestFit="1" customWidth="1"/>
    <col min="2835" max="2835" width="6" bestFit="1" customWidth="1"/>
    <col min="2836" max="2836" width="10" bestFit="1" customWidth="1"/>
    <col min="2837" max="2837" width="6.88671875" bestFit="1" customWidth="1"/>
    <col min="2838" max="2838" width="10" bestFit="1" customWidth="1"/>
    <col min="2839" max="2839" width="6.88671875" bestFit="1" customWidth="1"/>
    <col min="2840" max="2840" width="10" bestFit="1" customWidth="1"/>
    <col min="2841" max="2841" width="6.88671875" bestFit="1" customWidth="1"/>
    <col min="2842" max="2842" width="10" bestFit="1" customWidth="1"/>
    <col min="2843" max="2843" width="6.88671875" bestFit="1" customWidth="1"/>
    <col min="2844" max="2844" width="6" bestFit="1" customWidth="1"/>
    <col min="2845" max="2845" width="10" bestFit="1" customWidth="1"/>
    <col min="2846" max="2846" width="6.88671875" bestFit="1" customWidth="1"/>
    <col min="2847" max="2847" width="10" bestFit="1" customWidth="1"/>
    <col min="2848" max="2848" width="6.88671875" bestFit="1" customWidth="1"/>
    <col min="2849" max="2849" width="10" bestFit="1" customWidth="1"/>
    <col min="2850" max="2850" width="6.88671875" bestFit="1" customWidth="1"/>
    <col min="2851" max="2851" width="10" bestFit="1" customWidth="1"/>
    <col min="2852" max="2852" width="6.88671875" bestFit="1" customWidth="1"/>
    <col min="2853" max="2853" width="10" bestFit="1" customWidth="1"/>
    <col min="2854" max="2854" width="6.88671875" bestFit="1" customWidth="1"/>
    <col min="2855" max="2855" width="10" bestFit="1" customWidth="1"/>
    <col min="2856" max="2856" width="6.88671875" bestFit="1" customWidth="1"/>
    <col min="2857" max="2857" width="10" bestFit="1" customWidth="1"/>
    <col min="2858" max="2858" width="6.88671875" bestFit="1" customWidth="1"/>
    <col min="2859" max="2859" width="10" bestFit="1" customWidth="1"/>
    <col min="2860" max="2860" width="6.88671875" bestFit="1" customWidth="1"/>
    <col min="2861" max="2861" width="10" bestFit="1" customWidth="1"/>
    <col min="2862" max="2862" width="6.88671875" bestFit="1" customWidth="1"/>
    <col min="2863" max="2863" width="10" bestFit="1" customWidth="1"/>
    <col min="2864" max="2864" width="6.88671875" bestFit="1" customWidth="1"/>
    <col min="2865" max="2865" width="10" bestFit="1" customWidth="1"/>
    <col min="2866" max="2866" width="6.88671875" bestFit="1" customWidth="1"/>
    <col min="2867" max="2867" width="10" bestFit="1" customWidth="1"/>
    <col min="2868" max="2868" width="6.88671875" bestFit="1" customWidth="1"/>
    <col min="2869" max="2869" width="10" bestFit="1" customWidth="1"/>
    <col min="2870" max="2870" width="6.88671875" bestFit="1" customWidth="1"/>
    <col min="2871" max="2871" width="10" bestFit="1" customWidth="1"/>
    <col min="2872" max="2872" width="6.88671875" bestFit="1" customWidth="1"/>
    <col min="2873" max="2873" width="10" bestFit="1" customWidth="1"/>
    <col min="2874" max="2874" width="6.88671875" bestFit="1" customWidth="1"/>
    <col min="2875" max="2875" width="10" bestFit="1" customWidth="1"/>
    <col min="2876" max="2876" width="6.88671875" bestFit="1" customWidth="1"/>
    <col min="2877" max="2877" width="10" bestFit="1" customWidth="1"/>
    <col min="2878" max="2878" width="6.88671875" bestFit="1" customWidth="1"/>
    <col min="2879" max="2879" width="6" bestFit="1" customWidth="1"/>
    <col min="2880" max="2880" width="10" bestFit="1" customWidth="1"/>
    <col min="2881" max="2881" width="6.88671875" bestFit="1" customWidth="1"/>
    <col min="2882" max="2882" width="6" bestFit="1" customWidth="1"/>
    <col min="2883" max="2883" width="10" bestFit="1" customWidth="1"/>
    <col min="2884" max="2884" width="6.88671875" bestFit="1" customWidth="1"/>
    <col min="2885" max="2885" width="6" bestFit="1" customWidth="1"/>
    <col min="2886" max="2886" width="10" bestFit="1" customWidth="1"/>
    <col min="2887" max="2887" width="6.88671875" bestFit="1" customWidth="1"/>
    <col min="2888" max="2888" width="10" bestFit="1" customWidth="1"/>
    <col min="2889" max="2889" width="6.88671875" bestFit="1" customWidth="1"/>
    <col min="2890" max="2890" width="10" bestFit="1" customWidth="1"/>
    <col min="2891" max="2891" width="6.88671875" bestFit="1" customWidth="1"/>
    <col min="2892" max="2892" width="10" bestFit="1" customWidth="1"/>
    <col min="2893" max="2893" width="6.88671875" bestFit="1" customWidth="1"/>
    <col min="2894" max="2894" width="10" bestFit="1" customWidth="1"/>
    <col min="2895" max="2895" width="6.88671875" bestFit="1" customWidth="1"/>
    <col min="2896" max="2896" width="10" bestFit="1" customWidth="1"/>
    <col min="2897" max="2897" width="6.88671875" bestFit="1" customWidth="1"/>
    <col min="2898" max="2898" width="10" bestFit="1" customWidth="1"/>
    <col min="2899" max="2899" width="6.88671875" bestFit="1" customWidth="1"/>
    <col min="2900" max="2900" width="10" bestFit="1" customWidth="1"/>
    <col min="2901" max="2901" width="6.88671875" bestFit="1" customWidth="1"/>
    <col min="2902" max="2902" width="10" bestFit="1" customWidth="1"/>
    <col min="2903" max="2903" width="6.88671875" bestFit="1" customWidth="1"/>
    <col min="2904" max="2904" width="10" bestFit="1" customWidth="1"/>
    <col min="2905" max="2905" width="6.88671875" bestFit="1" customWidth="1"/>
    <col min="2906" max="2906" width="10" bestFit="1" customWidth="1"/>
    <col min="2907" max="2907" width="6.88671875" bestFit="1" customWidth="1"/>
    <col min="2908" max="2908" width="10" bestFit="1" customWidth="1"/>
    <col min="2909" max="2909" width="6.88671875" bestFit="1" customWidth="1"/>
    <col min="2910" max="2910" width="6" bestFit="1" customWidth="1"/>
    <col min="2911" max="2911" width="10" bestFit="1" customWidth="1"/>
    <col min="2912" max="2912" width="6.88671875" bestFit="1" customWidth="1"/>
    <col min="2913" max="2913" width="6" bestFit="1" customWidth="1"/>
    <col min="2914" max="2914" width="10" bestFit="1" customWidth="1"/>
    <col min="2915" max="2915" width="6.88671875" bestFit="1" customWidth="1"/>
    <col min="2916" max="2916" width="10" bestFit="1" customWidth="1"/>
    <col min="2917" max="2917" width="8.88671875" bestFit="1" customWidth="1"/>
    <col min="2918" max="2918" width="11.88671875" bestFit="1" customWidth="1"/>
    <col min="2919" max="2919" width="11.33203125" bestFit="1" customWidth="1"/>
  </cols>
  <sheetData>
    <row r="3" spans="1:10" x14ac:dyDescent="0.25">
      <c r="A3" s="21" t="s">
        <v>52</v>
      </c>
      <c r="B3" t="s">
        <v>53</v>
      </c>
      <c r="C3" t="s">
        <v>54</v>
      </c>
      <c r="G3" s="37" t="s">
        <v>55</v>
      </c>
      <c r="H3" s="37" t="s">
        <v>56</v>
      </c>
      <c r="I3" s="37" t="s">
        <v>57</v>
      </c>
      <c r="J3" s="37" t="s">
        <v>58</v>
      </c>
    </row>
    <row r="4" spans="1:10" x14ac:dyDescent="0.25">
      <c r="A4">
        <v>0</v>
      </c>
      <c r="B4">
        <v>570.13347457627117</v>
      </c>
      <c r="C4">
        <v>49777.638771186437</v>
      </c>
      <c r="G4" t="s">
        <v>59</v>
      </c>
      <c r="H4">
        <v>473.73</v>
      </c>
      <c r="I4">
        <v>570.13</v>
      </c>
      <c r="J4">
        <f>Table4[[#This Row],[Avg Spending (Accepted)]]-Table4[[#This Row],[Avg Spending (Not Accepted)]]</f>
        <v>-96.399999999999977</v>
      </c>
    </row>
    <row r="5" spans="1:10" x14ac:dyDescent="0.25">
      <c r="A5">
        <v>1</v>
      </c>
      <c r="B5">
        <v>473.72932330827069</v>
      </c>
      <c r="C5">
        <v>78795.248120300748</v>
      </c>
      <c r="G5" t="s">
        <v>60</v>
      </c>
      <c r="H5">
        <v>418.15384615384613</v>
      </c>
      <c r="I5">
        <v>565.68721804511279</v>
      </c>
      <c r="J5">
        <f>Table4[[#This Row],[Avg Spending (Accepted)]]-Table4[[#This Row],[Avg Spending (Not Accepted)]]</f>
        <v>-147.53337189126665</v>
      </c>
    </row>
    <row r="6" spans="1:10" x14ac:dyDescent="0.25">
      <c r="A6" t="s">
        <v>30</v>
      </c>
      <c r="G6" t="s">
        <v>61</v>
      </c>
      <c r="H6">
        <v>607.33774834437088</v>
      </c>
      <c r="I6">
        <v>560.27272727272725</v>
      </c>
      <c r="J6">
        <f>Table4[[#This Row],[Avg Spending (Accepted)]]-Table4[[#This Row],[Avg Spending (Not Accepted)]]</f>
        <v>47.065021071643628</v>
      </c>
    </row>
    <row r="7" spans="1:10" x14ac:dyDescent="0.25">
      <c r="A7" t="s">
        <v>31</v>
      </c>
      <c r="B7">
        <v>563.78921326076204</v>
      </c>
      <c r="C7">
        <v>51687.258782780802</v>
      </c>
      <c r="G7" t="s">
        <v>62</v>
      </c>
      <c r="H7">
        <v>408.86451612903227</v>
      </c>
      <c r="I7">
        <v>576.65809217577703</v>
      </c>
      <c r="J7">
        <f>Table4[[#This Row],[Avg Spending (Accepted)]]-Table4[[#This Row],[Avg Spending (Not Accepted)]]</f>
        <v>-167.79357604674476</v>
      </c>
    </row>
    <row r="8" spans="1:10" x14ac:dyDescent="0.25">
      <c r="G8" t="s">
        <v>63</v>
      </c>
      <c r="H8">
        <v>446.14383561643837</v>
      </c>
      <c r="I8">
        <v>572.94986666666671</v>
      </c>
      <c r="J8">
        <f>Table4[[#This Row],[Avg Spending (Accepted)]]-Table4[[#This Row],[Avg Spending (Not Accepted)]]</f>
        <v>-126.80603105022834</v>
      </c>
    </row>
    <row r="9" spans="1:10" x14ac:dyDescent="0.25">
      <c r="G9" t="s">
        <v>64</v>
      </c>
      <c r="H9">
        <v>498.49517684887462</v>
      </c>
      <c r="I9">
        <v>575.66432748538011</v>
      </c>
      <c r="J9">
        <f>Table4[[#This Row],[Avg Spending (Accepted)]]-Table4[[#This Row],[Avg Spending (Not Accepted)]]</f>
        <v>-77.169150636505492</v>
      </c>
    </row>
    <row r="12" spans="1:10" x14ac:dyDescent="0.25">
      <c r="A12" s="21" t="s">
        <v>65</v>
      </c>
      <c r="B12" t="s">
        <v>53</v>
      </c>
      <c r="C12" t="s">
        <v>54</v>
      </c>
    </row>
    <row r="13" spans="1:10" x14ac:dyDescent="0.25">
      <c r="A13">
        <v>0</v>
      </c>
      <c r="B13">
        <v>565.68721804511279</v>
      </c>
      <c r="C13">
        <v>51429.678696741852</v>
      </c>
    </row>
    <row r="14" spans="1:10" x14ac:dyDescent="0.25">
      <c r="A14">
        <v>1</v>
      </c>
      <c r="B14">
        <v>418.15384615384613</v>
      </c>
      <c r="C14">
        <v>71451.576923076922</v>
      </c>
    </row>
    <row r="15" spans="1:10" x14ac:dyDescent="0.25">
      <c r="A15" t="s">
        <v>30</v>
      </c>
    </row>
    <row r="16" spans="1:10" x14ac:dyDescent="0.25">
      <c r="A16" t="s">
        <v>31</v>
      </c>
      <c r="B16">
        <v>563.78921326076204</v>
      </c>
      <c r="C16">
        <v>51687.258782780802</v>
      </c>
    </row>
    <row r="20" spans="1:10" x14ac:dyDescent="0.25">
      <c r="A20" s="21" t="s">
        <v>66</v>
      </c>
      <c r="B20" t="s">
        <v>53</v>
      </c>
      <c r="C20" t="s">
        <v>54</v>
      </c>
      <c r="J20" s="38" t="s">
        <v>67</v>
      </c>
    </row>
    <row r="21" spans="1:10" x14ac:dyDescent="0.25">
      <c r="A21">
        <v>0</v>
      </c>
      <c r="B21">
        <v>560.27272727272725</v>
      </c>
      <c r="C21">
        <v>51759.075935828878</v>
      </c>
    </row>
    <row r="22" spans="1:10" x14ac:dyDescent="0.25">
      <c r="A22">
        <v>1</v>
      </c>
      <c r="B22">
        <v>607.33774834437088</v>
      </c>
      <c r="C22">
        <v>50797.867549668874</v>
      </c>
    </row>
    <row r="23" spans="1:10" x14ac:dyDescent="0.25">
      <c r="A23" t="s">
        <v>30</v>
      </c>
    </row>
    <row r="24" spans="1:10" x14ac:dyDescent="0.25">
      <c r="A24" t="s">
        <v>31</v>
      </c>
      <c r="B24">
        <v>563.78921326076204</v>
      </c>
      <c r="C24">
        <v>51687.258782780802</v>
      </c>
    </row>
    <row r="27" spans="1:10" x14ac:dyDescent="0.25">
      <c r="A27" s="21" t="s">
        <v>68</v>
      </c>
      <c r="B27" t="s">
        <v>53</v>
      </c>
      <c r="C27" t="s">
        <v>54</v>
      </c>
    </row>
    <row r="28" spans="1:10" x14ac:dyDescent="0.25">
      <c r="A28">
        <v>0</v>
      </c>
      <c r="B28">
        <v>576.65809217577703</v>
      </c>
      <c r="C28">
        <v>50334.469453376209</v>
      </c>
    </row>
    <row r="29" spans="1:10" x14ac:dyDescent="0.25">
      <c r="A29">
        <v>1</v>
      </c>
      <c r="B29">
        <v>408.86451612903227</v>
      </c>
      <c r="C29">
        <v>67973.096774193546</v>
      </c>
    </row>
    <row r="30" spans="1:10" x14ac:dyDescent="0.25">
      <c r="A30" t="s">
        <v>30</v>
      </c>
    </row>
    <row r="31" spans="1:10" x14ac:dyDescent="0.25">
      <c r="A31" t="s">
        <v>31</v>
      </c>
      <c r="B31">
        <v>563.78921326076204</v>
      </c>
      <c r="C31">
        <v>51687.258782780802</v>
      </c>
    </row>
    <row r="33" spans="1:3" x14ac:dyDescent="0.25">
      <c r="A33" s="21" t="s">
        <v>69</v>
      </c>
      <c r="B33" t="s">
        <v>53</v>
      </c>
      <c r="C33" t="s">
        <v>54</v>
      </c>
    </row>
    <row r="34" spans="1:3" x14ac:dyDescent="0.25">
      <c r="A34">
        <v>0</v>
      </c>
      <c r="B34">
        <v>572.94986666666671</v>
      </c>
      <c r="C34">
        <v>49290.654933333331</v>
      </c>
    </row>
    <row r="35" spans="1:3" x14ac:dyDescent="0.25">
      <c r="A35">
        <v>1</v>
      </c>
      <c r="B35">
        <v>446.14383561643837</v>
      </c>
      <c r="C35">
        <v>82465.561643835623</v>
      </c>
    </row>
    <row r="36" spans="1:3" x14ac:dyDescent="0.25">
      <c r="A36" t="s">
        <v>30</v>
      </c>
    </row>
    <row r="37" spans="1:3" x14ac:dyDescent="0.25">
      <c r="A37" t="s">
        <v>31</v>
      </c>
      <c r="B37">
        <v>563.78921326076204</v>
      </c>
      <c r="C37">
        <v>51687.258782780802</v>
      </c>
    </row>
    <row r="41" spans="1:3" x14ac:dyDescent="0.25">
      <c r="A41" s="21" t="s">
        <v>7</v>
      </c>
      <c r="B41" t="s">
        <v>53</v>
      </c>
      <c r="C41" t="s">
        <v>54</v>
      </c>
    </row>
    <row r="42" spans="1:3" x14ac:dyDescent="0.25">
      <c r="A42">
        <v>0</v>
      </c>
      <c r="B42">
        <v>575.66432748538011</v>
      </c>
      <c r="C42">
        <v>50140.325146198833</v>
      </c>
    </row>
    <row r="43" spans="1:3" x14ac:dyDescent="0.25">
      <c r="A43">
        <v>1</v>
      </c>
      <c r="B43">
        <v>498.49517684887462</v>
      </c>
      <c r="C43">
        <v>60192.906752411574</v>
      </c>
    </row>
    <row r="44" spans="1:3" x14ac:dyDescent="0.25">
      <c r="A44" t="s">
        <v>30</v>
      </c>
    </row>
    <row r="45" spans="1:3" x14ac:dyDescent="0.25">
      <c r="A45" t="s">
        <v>31</v>
      </c>
      <c r="B45">
        <v>563.78921326076204</v>
      </c>
      <c r="C45">
        <v>51687.258782780802</v>
      </c>
    </row>
  </sheetData>
  <pageMargins left="0.7" right="0.7" top="0.75" bottom="0.75" header="0.3" footer="0.3"/>
  <drawing r:id="rId7"/>
  <tableParts count="1"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776C-89AC-4BA8-BBF5-CD344E71814B}">
  <dimension ref="A1:J2022"/>
  <sheetViews>
    <sheetView topLeftCell="E1" workbookViewId="0">
      <selection activeCell="S11" sqref="S11"/>
    </sheetView>
  </sheetViews>
  <sheetFormatPr defaultRowHeight="13.2" x14ac:dyDescent="0.25"/>
  <cols>
    <col min="1" max="2" width="11.6640625" customWidth="1"/>
    <col min="3" max="4" width="19.88671875" customWidth="1"/>
    <col min="5" max="5" width="23" customWidth="1"/>
    <col min="6" max="6" width="17.44140625" customWidth="1"/>
    <col min="7" max="7" width="19.33203125" customWidth="1"/>
    <col min="8" max="8" width="18.44140625" customWidth="1"/>
    <col min="9" max="9" width="17.441406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9" x14ac:dyDescent="0.25">
      <c r="A2" s="1">
        <v>1259</v>
      </c>
      <c r="B2" s="1">
        <v>172</v>
      </c>
      <c r="C2" s="1">
        <v>815</v>
      </c>
      <c r="D2" s="1">
        <v>97</v>
      </c>
      <c r="E2" s="1">
        <v>148</v>
      </c>
      <c r="F2" s="1">
        <v>33</v>
      </c>
      <c r="G2" s="1">
        <v>1</v>
      </c>
    </row>
    <row r="3" spans="1:9" x14ac:dyDescent="0.25">
      <c r="A3" s="1">
        <v>2</v>
      </c>
      <c r="B3" s="1">
        <v>1</v>
      </c>
      <c r="C3" s="1">
        <v>1</v>
      </c>
      <c r="D3" s="1">
        <v>0</v>
      </c>
      <c r="E3" s="1">
        <v>0</v>
      </c>
      <c r="F3" s="1">
        <v>1</v>
      </c>
      <c r="G3" s="1">
        <v>0</v>
      </c>
      <c r="H3" s="44" t="s">
        <v>120</v>
      </c>
      <c r="I3" s="45">
        <f>SUM(A:A)</f>
        <v>619421</v>
      </c>
    </row>
    <row r="4" spans="1:9" x14ac:dyDescent="0.25">
      <c r="A4" s="1">
        <v>2</v>
      </c>
      <c r="B4" s="1">
        <v>1</v>
      </c>
      <c r="C4" s="1">
        <v>1</v>
      </c>
      <c r="D4" s="1">
        <v>1</v>
      </c>
      <c r="E4" s="1">
        <v>0</v>
      </c>
      <c r="F4" s="1">
        <v>1</v>
      </c>
      <c r="G4" s="1">
        <v>0</v>
      </c>
      <c r="H4" s="44" t="s">
        <v>121</v>
      </c>
      <c r="I4" s="45">
        <f>SUM(B:B)</f>
        <v>53283</v>
      </c>
    </row>
    <row r="5" spans="1:9" x14ac:dyDescent="0.25">
      <c r="A5" s="1">
        <v>4</v>
      </c>
      <c r="B5" s="1">
        <v>0</v>
      </c>
      <c r="C5" s="1">
        <v>2</v>
      </c>
      <c r="D5" s="1">
        <v>0</v>
      </c>
      <c r="E5" s="1">
        <v>0</v>
      </c>
      <c r="F5" s="1">
        <v>2</v>
      </c>
      <c r="G5" s="1">
        <v>0</v>
      </c>
      <c r="H5" s="44" t="s">
        <v>122</v>
      </c>
      <c r="I5" s="45">
        <f>SUM(C:C)</f>
        <v>335607</v>
      </c>
    </row>
    <row r="6" spans="1:9" x14ac:dyDescent="0.25">
      <c r="A6" s="1">
        <v>1</v>
      </c>
      <c r="B6" s="1">
        <v>1</v>
      </c>
      <c r="C6" s="1">
        <v>3</v>
      </c>
      <c r="D6" s="1">
        <v>1</v>
      </c>
      <c r="E6" s="1">
        <v>1</v>
      </c>
      <c r="F6" s="1">
        <v>1</v>
      </c>
      <c r="G6" s="1">
        <v>0</v>
      </c>
      <c r="H6" s="44" t="s">
        <v>123</v>
      </c>
      <c r="I6" s="45">
        <f>SUM(D:D)</f>
        <v>75997</v>
      </c>
    </row>
    <row r="7" spans="1:9" x14ac:dyDescent="0.25">
      <c r="A7" s="1">
        <v>5</v>
      </c>
      <c r="B7" s="1">
        <v>0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44" t="s">
        <v>124</v>
      </c>
      <c r="I7" s="45">
        <f>SUM(E:E)</f>
        <v>55110</v>
      </c>
    </row>
    <row r="8" spans="1:9" x14ac:dyDescent="0.25">
      <c r="A8" s="1">
        <v>5</v>
      </c>
      <c r="B8" s="1">
        <v>0</v>
      </c>
      <c r="C8" s="1">
        <v>3</v>
      </c>
      <c r="D8" s="1">
        <v>0</v>
      </c>
      <c r="E8" s="1">
        <v>0</v>
      </c>
      <c r="F8" s="1">
        <v>1</v>
      </c>
      <c r="G8" s="1">
        <v>0</v>
      </c>
      <c r="H8" s="44" t="s">
        <v>125</v>
      </c>
      <c r="I8" s="45">
        <f>SUM(F:F)</f>
        <v>88766</v>
      </c>
    </row>
    <row r="9" spans="1:9" x14ac:dyDescent="0.25">
      <c r="A9" s="1">
        <v>7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45" t="s">
        <v>8</v>
      </c>
      <c r="I9" s="45">
        <f>SUM(I3:I8)</f>
        <v>1228184</v>
      </c>
    </row>
    <row r="10" spans="1:9" x14ac:dyDescent="0.25">
      <c r="A10" s="1">
        <v>0</v>
      </c>
      <c r="B10" s="1">
        <v>0</v>
      </c>
      <c r="C10" s="1">
        <v>2</v>
      </c>
      <c r="D10" s="1">
        <v>3</v>
      </c>
      <c r="E10" s="1">
        <v>3</v>
      </c>
      <c r="F10" s="1">
        <v>8</v>
      </c>
      <c r="G10" s="1">
        <v>0</v>
      </c>
    </row>
    <row r="11" spans="1:9" x14ac:dyDescent="0.25">
      <c r="A11" s="1">
        <v>0</v>
      </c>
      <c r="B11" s="1">
        <v>0</v>
      </c>
      <c r="C11" s="1">
        <v>0</v>
      </c>
      <c r="D11" s="1">
        <v>6</v>
      </c>
      <c r="E11" s="1">
        <v>2</v>
      </c>
      <c r="F11" s="1">
        <v>6</v>
      </c>
      <c r="G11" s="1">
        <v>0</v>
      </c>
    </row>
    <row r="12" spans="1:9" x14ac:dyDescent="0.25">
      <c r="A12" s="1">
        <v>4</v>
      </c>
      <c r="B12" s="1">
        <v>0</v>
      </c>
      <c r="C12" s="1">
        <v>4</v>
      </c>
      <c r="D12" s="1">
        <v>0</v>
      </c>
      <c r="E12" s="1">
        <v>0</v>
      </c>
      <c r="F12" s="1">
        <v>5</v>
      </c>
      <c r="G12" s="1">
        <v>0</v>
      </c>
    </row>
    <row r="13" spans="1:9" x14ac:dyDescent="0.25">
      <c r="A13" s="1">
        <v>5</v>
      </c>
      <c r="B13" s="1">
        <v>0</v>
      </c>
      <c r="C13" s="1">
        <v>3</v>
      </c>
      <c r="D13" s="1">
        <v>0</v>
      </c>
      <c r="E13" s="1">
        <v>0</v>
      </c>
      <c r="F13" s="1">
        <v>5</v>
      </c>
      <c r="G13" s="1">
        <v>0</v>
      </c>
    </row>
    <row r="14" spans="1:9" x14ac:dyDescent="0.25">
      <c r="A14" s="1">
        <v>2</v>
      </c>
      <c r="B14" s="1">
        <v>0</v>
      </c>
      <c r="C14" s="1">
        <v>5</v>
      </c>
      <c r="D14" s="1">
        <v>2</v>
      </c>
      <c r="E14" s="1">
        <v>0</v>
      </c>
      <c r="F14" s="1">
        <v>1</v>
      </c>
      <c r="G14" s="1">
        <v>0</v>
      </c>
      <c r="H14" s="35">
        <f>CORREL(Main!B:B,A:A)</f>
        <v>0.72470794730643329</v>
      </c>
    </row>
    <row r="15" spans="1:9" x14ac:dyDescent="0.25">
      <c r="A15" s="1">
        <v>2</v>
      </c>
      <c r="B15" s="1">
        <v>2</v>
      </c>
      <c r="C15" s="1">
        <v>2</v>
      </c>
      <c r="D15" s="1">
        <v>2</v>
      </c>
      <c r="E15" s="1">
        <v>1</v>
      </c>
      <c r="F15" s="1">
        <v>1</v>
      </c>
      <c r="G15" s="1">
        <v>0</v>
      </c>
    </row>
    <row r="16" spans="1:9" x14ac:dyDescent="0.25">
      <c r="A16" s="1">
        <v>6</v>
      </c>
      <c r="B16" s="1">
        <v>0</v>
      </c>
      <c r="C16" s="1">
        <v>3</v>
      </c>
      <c r="D16" s="1">
        <v>0</v>
      </c>
      <c r="E16" s="1">
        <v>0</v>
      </c>
      <c r="F16" s="1">
        <v>1</v>
      </c>
      <c r="G16" s="1">
        <v>0</v>
      </c>
    </row>
    <row r="17" spans="1:9" x14ac:dyDescent="0.25">
      <c r="A17" s="1">
        <v>5</v>
      </c>
      <c r="B17" s="1">
        <v>0</v>
      </c>
      <c r="C17" s="1">
        <v>4</v>
      </c>
      <c r="D17" s="1">
        <v>0</v>
      </c>
      <c r="E17" s="1">
        <v>0</v>
      </c>
      <c r="F17" s="1">
        <v>1</v>
      </c>
      <c r="G17" s="1">
        <v>0</v>
      </c>
    </row>
    <row r="18" spans="1:9" x14ac:dyDescent="0.25">
      <c r="A18" s="1">
        <v>1</v>
      </c>
      <c r="B18" s="1">
        <v>0</v>
      </c>
      <c r="C18" s="1">
        <v>5</v>
      </c>
      <c r="D18" s="1">
        <v>0</v>
      </c>
      <c r="E18" s="1">
        <v>3</v>
      </c>
      <c r="F18" s="1">
        <v>9</v>
      </c>
      <c r="G18" s="1">
        <v>0</v>
      </c>
    </row>
    <row r="19" spans="1:9" x14ac:dyDescent="0.25">
      <c r="A19" s="1">
        <v>2</v>
      </c>
      <c r="B19" s="1">
        <v>2</v>
      </c>
      <c r="C19" s="1">
        <v>1</v>
      </c>
      <c r="D19" s="1">
        <v>3</v>
      </c>
      <c r="E19" s="1">
        <v>1</v>
      </c>
      <c r="F19" s="1">
        <v>2</v>
      </c>
      <c r="G19" s="1">
        <v>0</v>
      </c>
    </row>
    <row r="20" spans="1:9" x14ac:dyDescent="0.25">
      <c r="A20" s="1">
        <v>1</v>
      </c>
      <c r="B20" s="1">
        <v>1</v>
      </c>
      <c r="C20" s="1">
        <v>5</v>
      </c>
      <c r="D20" s="1">
        <v>0</v>
      </c>
      <c r="E20" s="1">
        <v>3</v>
      </c>
      <c r="F20" s="1">
        <v>1</v>
      </c>
      <c r="G20" s="1">
        <v>0</v>
      </c>
      <c r="H20" s="44" t="s">
        <v>1</v>
      </c>
      <c r="I20" s="45">
        <v>153682</v>
      </c>
    </row>
    <row r="21" spans="1:9" x14ac:dyDescent="0.25">
      <c r="A21" s="1">
        <v>4</v>
      </c>
      <c r="B21" s="1">
        <v>0</v>
      </c>
      <c r="C21" s="1">
        <v>5</v>
      </c>
      <c r="D21" s="1">
        <v>0</v>
      </c>
      <c r="E21" s="1">
        <v>1</v>
      </c>
      <c r="F21" s="1">
        <v>5</v>
      </c>
      <c r="G21" s="1">
        <v>0</v>
      </c>
      <c r="H21" s="44" t="s">
        <v>2</v>
      </c>
      <c r="I21" s="45">
        <v>11901</v>
      </c>
    </row>
    <row r="22" spans="1:9" x14ac:dyDescent="0.25">
      <c r="A22" s="1">
        <v>6</v>
      </c>
      <c r="B22" s="1">
        <v>0</v>
      </c>
      <c r="C22" s="1">
        <v>4</v>
      </c>
      <c r="D22" s="1">
        <v>0</v>
      </c>
      <c r="E22" s="1">
        <v>0</v>
      </c>
      <c r="F22" s="1">
        <v>0</v>
      </c>
      <c r="G22" s="1">
        <v>0</v>
      </c>
      <c r="H22" s="44" t="s">
        <v>3</v>
      </c>
      <c r="I22" s="45">
        <v>91874</v>
      </c>
    </row>
    <row r="23" spans="1:9" x14ac:dyDescent="0.25">
      <c r="A23" s="1">
        <v>6</v>
      </c>
      <c r="B23" s="1">
        <v>0</v>
      </c>
      <c r="C23" s="1">
        <v>2</v>
      </c>
      <c r="D23" s="1">
        <v>2</v>
      </c>
      <c r="E23" s="1">
        <v>0</v>
      </c>
      <c r="F23" s="1">
        <v>1</v>
      </c>
      <c r="G23" s="1">
        <v>0</v>
      </c>
      <c r="H23" s="44" t="s">
        <v>4</v>
      </c>
      <c r="I23" s="45">
        <v>15792</v>
      </c>
    </row>
    <row r="24" spans="1:9" x14ac:dyDescent="0.25">
      <c r="A24" s="1">
        <v>0</v>
      </c>
      <c r="B24" s="1">
        <v>2</v>
      </c>
      <c r="C24" s="1">
        <v>3</v>
      </c>
      <c r="D24" s="1">
        <v>4</v>
      </c>
      <c r="E24" s="1">
        <v>1</v>
      </c>
      <c r="F24" s="1">
        <v>5</v>
      </c>
      <c r="G24" s="1">
        <v>0</v>
      </c>
      <c r="H24" s="44" t="s">
        <v>5</v>
      </c>
      <c r="I24" s="45">
        <v>12020</v>
      </c>
    </row>
    <row r="25" spans="1:9" x14ac:dyDescent="0.25">
      <c r="A25" s="1">
        <v>8</v>
      </c>
      <c r="B25" s="1">
        <v>0</v>
      </c>
      <c r="C25" s="1">
        <v>3</v>
      </c>
      <c r="D25" s="1">
        <v>0</v>
      </c>
      <c r="E25" s="1">
        <v>0</v>
      </c>
      <c r="F25" s="1">
        <v>1</v>
      </c>
      <c r="G25" s="1">
        <v>0</v>
      </c>
      <c r="H25" s="44" t="s">
        <v>6</v>
      </c>
      <c r="I25" s="45">
        <v>19479</v>
      </c>
    </row>
    <row r="26" spans="1:9" x14ac:dyDescent="0.25">
      <c r="A26" s="1">
        <v>10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</row>
    <row r="27" spans="1:9" x14ac:dyDescent="0.25">
      <c r="A27" s="1">
        <v>6</v>
      </c>
      <c r="B27" s="1">
        <v>1</v>
      </c>
      <c r="C27" s="1">
        <v>2</v>
      </c>
      <c r="D27" s="1">
        <v>2</v>
      </c>
      <c r="E27" s="1">
        <v>0</v>
      </c>
      <c r="F27" s="1">
        <v>4</v>
      </c>
      <c r="G27" s="1">
        <v>0</v>
      </c>
    </row>
    <row r="28" spans="1:9" x14ac:dyDescent="0.25">
      <c r="A28" s="1">
        <v>8</v>
      </c>
      <c r="B28" s="1">
        <v>0</v>
      </c>
      <c r="C28" s="1">
        <v>3</v>
      </c>
      <c r="D28" s="1">
        <v>0</v>
      </c>
      <c r="E28" s="1">
        <v>0</v>
      </c>
      <c r="F28" s="1">
        <v>0</v>
      </c>
      <c r="G28" s="1">
        <v>0</v>
      </c>
    </row>
    <row r="29" spans="1:9" x14ac:dyDescent="0.25">
      <c r="A29" s="1">
        <v>2</v>
      </c>
      <c r="B29" s="1">
        <v>1</v>
      </c>
      <c r="C29" s="1">
        <v>4</v>
      </c>
      <c r="D29" s="1">
        <v>3</v>
      </c>
      <c r="E29" s="1">
        <v>1</v>
      </c>
      <c r="F29" s="1">
        <v>2</v>
      </c>
      <c r="G29" s="1">
        <v>0</v>
      </c>
    </row>
    <row r="30" spans="1:9" x14ac:dyDescent="0.25">
      <c r="A30" s="1">
        <v>6</v>
      </c>
      <c r="B30" s="1">
        <v>0</v>
      </c>
      <c r="C30" s="1">
        <v>5</v>
      </c>
      <c r="D30" s="1">
        <v>0</v>
      </c>
      <c r="E30" s="1">
        <v>0</v>
      </c>
      <c r="F30" s="1">
        <v>1</v>
      </c>
      <c r="G30" s="1">
        <v>0</v>
      </c>
    </row>
    <row r="31" spans="1:9" x14ac:dyDescent="0.25">
      <c r="A31" s="1">
        <v>4</v>
      </c>
      <c r="B31" s="1">
        <v>2</v>
      </c>
      <c r="C31" s="1">
        <v>5</v>
      </c>
      <c r="D31" s="1">
        <v>0</v>
      </c>
      <c r="E31" s="1">
        <v>0</v>
      </c>
      <c r="F31" s="1">
        <v>5</v>
      </c>
      <c r="G31" s="1">
        <v>0</v>
      </c>
    </row>
    <row r="32" spans="1:9" x14ac:dyDescent="0.25">
      <c r="A32" s="1">
        <v>0</v>
      </c>
      <c r="B32" s="1">
        <v>0</v>
      </c>
      <c r="C32" s="1">
        <v>1</v>
      </c>
      <c r="D32" s="1">
        <v>8</v>
      </c>
      <c r="E32" s="1">
        <v>3</v>
      </c>
      <c r="F32" s="1">
        <v>2</v>
      </c>
      <c r="G32" s="1">
        <v>0</v>
      </c>
    </row>
    <row r="33" spans="1:7" x14ac:dyDescent="0.25">
      <c r="A33" s="1">
        <v>9</v>
      </c>
      <c r="B33" s="1">
        <v>0</v>
      </c>
      <c r="C33" s="1">
        <v>3</v>
      </c>
      <c r="D33" s="1">
        <v>0</v>
      </c>
      <c r="E33" s="1">
        <v>0</v>
      </c>
      <c r="F33" s="1">
        <v>1</v>
      </c>
      <c r="G33" s="1">
        <v>0</v>
      </c>
    </row>
    <row r="34" spans="1:7" x14ac:dyDescent="0.25">
      <c r="A34" s="1">
        <v>9</v>
      </c>
      <c r="B34" s="1">
        <v>0</v>
      </c>
      <c r="C34" s="1">
        <v>3</v>
      </c>
      <c r="D34" s="1">
        <v>0</v>
      </c>
      <c r="E34" s="1">
        <v>0</v>
      </c>
      <c r="F34" s="1">
        <v>4</v>
      </c>
      <c r="G34" s="1">
        <v>0</v>
      </c>
    </row>
    <row r="35" spans="1:7" x14ac:dyDescent="0.25">
      <c r="A35" s="1">
        <v>1</v>
      </c>
      <c r="B35" s="1">
        <v>3</v>
      </c>
      <c r="C35" s="1">
        <v>4</v>
      </c>
      <c r="D35" s="1">
        <v>2</v>
      </c>
      <c r="E35" s="1">
        <v>2</v>
      </c>
      <c r="F35" s="1">
        <v>6</v>
      </c>
      <c r="G35" s="1">
        <v>0</v>
      </c>
    </row>
    <row r="36" spans="1:7" x14ac:dyDescent="0.25">
      <c r="A36" s="1">
        <v>4</v>
      </c>
      <c r="B36" s="1">
        <v>1</v>
      </c>
      <c r="C36" s="1">
        <v>5</v>
      </c>
      <c r="D36" s="1">
        <v>2</v>
      </c>
      <c r="E36" s="1">
        <v>0</v>
      </c>
      <c r="F36" s="1">
        <v>4</v>
      </c>
      <c r="G36" s="1">
        <v>0</v>
      </c>
    </row>
    <row r="37" spans="1:7" x14ac:dyDescent="0.25">
      <c r="A37" s="1">
        <v>0</v>
      </c>
      <c r="B37" s="1">
        <v>0</v>
      </c>
      <c r="C37" s="1">
        <v>1</v>
      </c>
      <c r="D37" s="1">
        <v>7</v>
      </c>
      <c r="E37" s="1">
        <v>4</v>
      </c>
      <c r="F37" s="1">
        <v>6</v>
      </c>
      <c r="G37" s="1">
        <v>0</v>
      </c>
    </row>
    <row r="38" spans="1:7" x14ac:dyDescent="0.25">
      <c r="A38" s="1">
        <v>2</v>
      </c>
      <c r="B38" s="1">
        <v>1</v>
      </c>
      <c r="C38" s="1">
        <v>6</v>
      </c>
      <c r="D38" s="1">
        <v>2</v>
      </c>
      <c r="E38" s="1">
        <v>1</v>
      </c>
      <c r="F38" s="1">
        <v>1</v>
      </c>
      <c r="G38" s="1">
        <v>0</v>
      </c>
    </row>
    <row r="39" spans="1:7" x14ac:dyDescent="0.25">
      <c r="A39" s="1">
        <v>4</v>
      </c>
      <c r="B39" s="1">
        <v>1</v>
      </c>
      <c r="C39" s="1">
        <v>5</v>
      </c>
      <c r="D39" s="1">
        <v>2</v>
      </c>
      <c r="E39" s="1">
        <v>0</v>
      </c>
      <c r="F39" s="1">
        <v>3</v>
      </c>
      <c r="G39" s="1">
        <v>0</v>
      </c>
    </row>
    <row r="40" spans="1:7" x14ac:dyDescent="0.25">
      <c r="A40" s="1">
        <v>12</v>
      </c>
      <c r="B40" s="1">
        <v>0</v>
      </c>
      <c r="C40" s="1">
        <v>1</v>
      </c>
      <c r="D40" s="1">
        <v>0</v>
      </c>
      <c r="E40" s="1">
        <v>0</v>
      </c>
      <c r="F40" s="1">
        <v>6</v>
      </c>
      <c r="G40" s="1">
        <v>0</v>
      </c>
    </row>
    <row r="41" spans="1:7" x14ac:dyDescent="0.25">
      <c r="A41" s="1">
        <v>4</v>
      </c>
      <c r="B41" s="1">
        <v>2</v>
      </c>
      <c r="C41" s="1">
        <v>5</v>
      </c>
      <c r="D41" s="1">
        <v>2</v>
      </c>
      <c r="E41" s="1">
        <v>0</v>
      </c>
      <c r="F41" s="1">
        <v>0</v>
      </c>
      <c r="G41" s="1">
        <v>0</v>
      </c>
    </row>
    <row r="42" spans="1:7" x14ac:dyDescent="0.25">
      <c r="A42" s="1">
        <v>3</v>
      </c>
      <c r="B42" s="1">
        <v>1</v>
      </c>
      <c r="C42" s="1">
        <v>2</v>
      </c>
      <c r="D42" s="1">
        <v>4</v>
      </c>
      <c r="E42" s="1">
        <v>3</v>
      </c>
      <c r="F42" s="1">
        <v>1</v>
      </c>
      <c r="G42" s="1">
        <v>0</v>
      </c>
    </row>
    <row r="43" spans="1:7" x14ac:dyDescent="0.25">
      <c r="A43" s="1">
        <v>10</v>
      </c>
      <c r="B43" s="1">
        <v>0</v>
      </c>
      <c r="C43" s="1">
        <v>3</v>
      </c>
      <c r="D43" s="1">
        <v>0</v>
      </c>
      <c r="E43" s="1">
        <v>0</v>
      </c>
      <c r="F43" s="1">
        <v>4</v>
      </c>
      <c r="G43" s="1">
        <v>0</v>
      </c>
    </row>
    <row r="44" spans="1:7" x14ac:dyDescent="0.25">
      <c r="A44" s="1">
        <v>1</v>
      </c>
      <c r="B44" s="1">
        <v>3</v>
      </c>
      <c r="C44" s="1">
        <v>4</v>
      </c>
      <c r="D44" s="1">
        <v>2</v>
      </c>
      <c r="E44" s="1">
        <v>3</v>
      </c>
      <c r="F44" s="1">
        <v>11</v>
      </c>
      <c r="G44" s="1">
        <v>0</v>
      </c>
    </row>
    <row r="45" spans="1:7" x14ac:dyDescent="0.25">
      <c r="A45" s="1">
        <v>5</v>
      </c>
      <c r="B45" s="1">
        <v>2</v>
      </c>
      <c r="C45" s="1">
        <v>3</v>
      </c>
      <c r="D45" s="1">
        <v>3</v>
      </c>
      <c r="E45" s="1">
        <v>0</v>
      </c>
      <c r="F45" s="1">
        <v>5</v>
      </c>
      <c r="G45" s="1">
        <v>0</v>
      </c>
    </row>
    <row r="46" spans="1:7" x14ac:dyDescent="0.25">
      <c r="A46" s="1">
        <v>11</v>
      </c>
      <c r="B46" s="1">
        <v>0</v>
      </c>
      <c r="C46" s="1">
        <v>3</v>
      </c>
      <c r="D46" s="1">
        <v>0</v>
      </c>
      <c r="E46" s="1">
        <v>0</v>
      </c>
      <c r="F46" s="1">
        <v>1</v>
      </c>
      <c r="G46" s="1">
        <v>0</v>
      </c>
    </row>
    <row r="47" spans="1:7" x14ac:dyDescent="0.25">
      <c r="A47" s="1">
        <v>8</v>
      </c>
      <c r="B47" s="1">
        <v>2</v>
      </c>
      <c r="C47" s="1">
        <v>4</v>
      </c>
      <c r="D47" s="1">
        <v>0</v>
      </c>
      <c r="E47" s="1">
        <v>0</v>
      </c>
      <c r="F47" s="1">
        <v>1</v>
      </c>
      <c r="G47" s="1">
        <v>0</v>
      </c>
    </row>
    <row r="48" spans="1:7" x14ac:dyDescent="0.25">
      <c r="A48" s="1">
        <v>8</v>
      </c>
      <c r="B48" s="1">
        <v>1</v>
      </c>
      <c r="C48" s="1">
        <v>5</v>
      </c>
      <c r="D48" s="1">
        <v>0</v>
      </c>
      <c r="E48" s="1">
        <v>0</v>
      </c>
      <c r="F48" s="1">
        <v>1</v>
      </c>
      <c r="G48" s="1">
        <v>0</v>
      </c>
    </row>
    <row r="49" spans="1:7" x14ac:dyDescent="0.25">
      <c r="A49" s="1">
        <v>6</v>
      </c>
      <c r="B49" s="1">
        <v>0</v>
      </c>
      <c r="C49" s="1">
        <v>5</v>
      </c>
      <c r="D49" s="1">
        <v>2</v>
      </c>
      <c r="E49" s="1">
        <v>1</v>
      </c>
      <c r="F49" s="1">
        <v>2</v>
      </c>
      <c r="G49" s="1">
        <v>0</v>
      </c>
    </row>
    <row r="50" spans="1:7" x14ac:dyDescent="0.25">
      <c r="A50" s="1">
        <v>2</v>
      </c>
      <c r="B50" s="1">
        <v>0</v>
      </c>
      <c r="C50" s="1">
        <v>8</v>
      </c>
      <c r="D50" s="1">
        <v>2</v>
      </c>
      <c r="E50" s="1">
        <v>2</v>
      </c>
      <c r="F50" s="1">
        <v>3</v>
      </c>
      <c r="G50" s="1">
        <v>1</v>
      </c>
    </row>
    <row r="51" spans="1:7" x14ac:dyDescent="0.25">
      <c r="A51" s="1">
        <v>1</v>
      </c>
      <c r="B51" s="1">
        <v>2</v>
      </c>
      <c r="C51" s="1">
        <v>5</v>
      </c>
      <c r="D51" s="1">
        <v>6</v>
      </c>
      <c r="E51" s="1">
        <v>0</v>
      </c>
      <c r="F51" s="1">
        <v>3</v>
      </c>
      <c r="G51" s="1">
        <v>0</v>
      </c>
    </row>
    <row r="52" spans="1:7" x14ac:dyDescent="0.25">
      <c r="A52" s="1">
        <v>5</v>
      </c>
      <c r="B52" s="1">
        <v>1</v>
      </c>
      <c r="C52" s="1">
        <v>8</v>
      </c>
      <c r="D52" s="1">
        <v>0</v>
      </c>
      <c r="E52" s="1">
        <v>0</v>
      </c>
      <c r="F52" s="1">
        <v>1</v>
      </c>
      <c r="G52" s="1">
        <v>0</v>
      </c>
    </row>
    <row r="53" spans="1:7" x14ac:dyDescent="0.25">
      <c r="A53" s="1">
        <v>9</v>
      </c>
      <c r="B53" s="1">
        <v>0</v>
      </c>
      <c r="C53" s="1">
        <v>5</v>
      </c>
      <c r="D53" s="1">
        <v>0</v>
      </c>
      <c r="E53" s="1">
        <v>0</v>
      </c>
      <c r="F53" s="1">
        <v>7</v>
      </c>
      <c r="G53" s="1">
        <v>0</v>
      </c>
    </row>
    <row r="54" spans="1:7" x14ac:dyDescent="0.25">
      <c r="A54" s="1">
        <v>6</v>
      </c>
      <c r="B54" s="1">
        <v>0</v>
      </c>
      <c r="C54" s="1">
        <v>6</v>
      </c>
      <c r="D54" s="1">
        <v>2</v>
      </c>
      <c r="E54" s="1">
        <v>1</v>
      </c>
      <c r="F54" s="1">
        <v>1</v>
      </c>
      <c r="G54" s="1">
        <v>0</v>
      </c>
    </row>
    <row r="55" spans="1:7" x14ac:dyDescent="0.25">
      <c r="A55" s="1">
        <v>0</v>
      </c>
      <c r="B55" s="1">
        <v>4</v>
      </c>
      <c r="C55" s="1">
        <v>5</v>
      </c>
      <c r="D55" s="1">
        <v>6</v>
      </c>
      <c r="E55" s="1">
        <v>0</v>
      </c>
      <c r="F55" s="1">
        <v>4</v>
      </c>
      <c r="G55" s="1">
        <v>0</v>
      </c>
    </row>
    <row r="56" spans="1:7" x14ac:dyDescent="0.25">
      <c r="A56" s="1">
        <v>14</v>
      </c>
      <c r="B56" s="1">
        <v>0</v>
      </c>
      <c r="C56" s="1">
        <v>1</v>
      </c>
      <c r="D56" s="1">
        <v>0</v>
      </c>
      <c r="E56" s="1">
        <v>0</v>
      </c>
      <c r="F56" s="1">
        <v>1</v>
      </c>
      <c r="G56" s="1">
        <v>0</v>
      </c>
    </row>
    <row r="57" spans="1:7" x14ac:dyDescent="0.25">
      <c r="A57" s="1">
        <v>11</v>
      </c>
      <c r="B57" s="1">
        <v>0</v>
      </c>
      <c r="C57" s="1">
        <v>4</v>
      </c>
      <c r="D57" s="1">
        <v>0</v>
      </c>
      <c r="E57" s="1">
        <v>0</v>
      </c>
      <c r="F57" s="1">
        <v>2</v>
      </c>
      <c r="G57" s="1">
        <v>0</v>
      </c>
    </row>
    <row r="58" spans="1:7" x14ac:dyDescent="0.25">
      <c r="A58" s="1">
        <v>3</v>
      </c>
      <c r="B58" s="1">
        <v>3</v>
      </c>
      <c r="C58" s="1">
        <v>7</v>
      </c>
      <c r="D58" s="1">
        <v>0</v>
      </c>
      <c r="E58" s="1">
        <v>2</v>
      </c>
      <c r="F58" s="1">
        <v>11</v>
      </c>
      <c r="G58" s="1">
        <v>0</v>
      </c>
    </row>
    <row r="59" spans="1:7" x14ac:dyDescent="0.25">
      <c r="A59" s="1">
        <v>4</v>
      </c>
      <c r="B59" s="1">
        <v>1</v>
      </c>
      <c r="C59" s="1">
        <v>7</v>
      </c>
      <c r="D59" s="1">
        <v>2</v>
      </c>
      <c r="E59" s="1">
        <v>1</v>
      </c>
      <c r="F59" s="1">
        <v>2</v>
      </c>
      <c r="G59" s="1">
        <v>0</v>
      </c>
    </row>
    <row r="60" spans="1:7" x14ac:dyDescent="0.25">
      <c r="A60" s="1">
        <v>5</v>
      </c>
      <c r="B60" s="1">
        <v>0</v>
      </c>
      <c r="C60" s="1">
        <v>8</v>
      </c>
      <c r="D60" s="1">
        <v>2</v>
      </c>
      <c r="E60" s="1">
        <v>0</v>
      </c>
      <c r="F60" s="1">
        <v>0</v>
      </c>
      <c r="G60" s="1">
        <v>0</v>
      </c>
    </row>
    <row r="61" spans="1:7" x14ac:dyDescent="0.25">
      <c r="A61" s="1">
        <v>1</v>
      </c>
      <c r="B61" s="1">
        <v>6</v>
      </c>
      <c r="C61" s="1">
        <v>7</v>
      </c>
      <c r="D61" s="1">
        <v>0</v>
      </c>
      <c r="E61" s="1">
        <v>1</v>
      </c>
      <c r="F61" s="1">
        <v>3</v>
      </c>
      <c r="G61" s="1">
        <v>1</v>
      </c>
    </row>
    <row r="62" spans="1:7" x14ac:dyDescent="0.25">
      <c r="A62" s="1">
        <v>9</v>
      </c>
      <c r="B62" s="1">
        <v>1</v>
      </c>
      <c r="C62" s="1">
        <v>5</v>
      </c>
      <c r="D62" s="1">
        <v>0</v>
      </c>
      <c r="E62" s="1">
        <v>0</v>
      </c>
      <c r="F62" s="1">
        <v>1</v>
      </c>
      <c r="G62" s="1">
        <v>0</v>
      </c>
    </row>
    <row r="63" spans="1:7" x14ac:dyDescent="0.25">
      <c r="A63" s="1">
        <v>0</v>
      </c>
      <c r="B63" s="1">
        <v>0</v>
      </c>
      <c r="C63" s="1">
        <v>1</v>
      </c>
      <c r="D63" s="1">
        <v>2</v>
      </c>
      <c r="E63" s="1">
        <v>12</v>
      </c>
      <c r="F63" s="1">
        <v>5</v>
      </c>
      <c r="G63" s="1">
        <v>0</v>
      </c>
    </row>
    <row r="64" spans="1:7" x14ac:dyDescent="0.25">
      <c r="A64" s="1">
        <v>3</v>
      </c>
      <c r="B64" s="1">
        <v>1</v>
      </c>
      <c r="C64" s="1">
        <v>3</v>
      </c>
      <c r="D64" s="1">
        <v>8</v>
      </c>
      <c r="E64" s="1">
        <v>0</v>
      </c>
      <c r="F64" s="1">
        <v>5</v>
      </c>
      <c r="G64" s="1">
        <v>0</v>
      </c>
    </row>
    <row r="65" spans="1:7" x14ac:dyDescent="0.25">
      <c r="A65" s="1">
        <v>10</v>
      </c>
      <c r="B65" s="1">
        <v>3</v>
      </c>
      <c r="C65" s="1">
        <v>3</v>
      </c>
      <c r="D65" s="1">
        <v>0</v>
      </c>
      <c r="E65" s="1">
        <v>0</v>
      </c>
      <c r="F65" s="1">
        <v>0</v>
      </c>
      <c r="G65" s="1">
        <v>0</v>
      </c>
    </row>
    <row r="66" spans="1:7" x14ac:dyDescent="0.25">
      <c r="A66" s="1">
        <v>11</v>
      </c>
      <c r="B66" s="1">
        <v>0</v>
      </c>
      <c r="C66" s="1">
        <v>5</v>
      </c>
      <c r="D66" s="1">
        <v>0</v>
      </c>
      <c r="E66" s="1">
        <v>0</v>
      </c>
      <c r="F66" s="1">
        <v>1</v>
      </c>
      <c r="G66" s="1">
        <v>0</v>
      </c>
    </row>
    <row r="67" spans="1:7" x14ac:dyDescent="0.25">
      <c r="A67" s="1">
        <v>4</v>
      </c>
      <c r="B67" s="1">
        <v>1</v>
      </c>
      <c r="C67" s="1">
        <v>6</v>
      </c>
      <c r="D67" s="1">
        <v>4</v>
      </c>
      <c r="E67" s="1">
        <v>1</v>
      </c>
      <c r="F67" s="1">
        <v>9</v>
      </c>
      <c r="G67" s="1">
        <v>0</v>
      </c>
    </row>
    <row r="68" spans="1:7" x14ac:dyDescent="0.25">
      <c r="A68" s="1">
        <v>12</v>
      </c>
      <c r="B68" s="1">
        <v>0</v>
      </c>
      <c r="C68" s="1">
        <v>4</v>
      </c>
      <c r="D68" s="1">
        <v>0</v>
      </c>
      <c r="E68" s="1">
        <v>0</v>
      </c>
      <c r="F68" s="1">
        <v>1</v>
      </c>
      <c r="G68" s="1">
        <v>0</v>
      </c>
    </row>
    <row r="69" spans="1:7" x14ac:dyDescent="0.25">
      <c r="A69" s="1">
        <v>2</v>
      </c>
      <c r="B69" s="1">
        <v>3</v>
      </c>
      <c r="C69" s="1">
        <v>6</v>
      </c>
      <c r="D69" s="1">
        <v>4</v>
      </c>
      <c r="E69" s="1">
        <v>1</v>
      </c>
      <c r="F69" s="1">
        <v>9</v>
      </c>
      <c r="G69" s="1">
        <v>0</v>
      </c>
    </row>
    <row r="70" spans="1:7" x14ac:dyDescent="0.25">
      <c r="A70" s="1">
        <v>4</v>
      </c>
      <c r="B70" s="1">
        <v>1</v>
      </c>
      <c r="C70" s="1">
        <v>11</v>
      </c>
      <c r="D70" s="1">
        <v>0</v>
      </c>
      <c r="E70" s="1">
        <v>0</v>
      </c>
      <c r="F70" s="1">
        <v>1</v>
      </c>
      <c r="G70" s="1">
        <v>0</v>
      </c>
    </row>
    <row r="71" spans="1:7" x14ac:dyDescent="0.25">
      <c r="A71" s="1">
        <v>7</v>
      </c>
      <c r="B71" s="1">
        <v>2</v>
      </c>
      <c r="C71" s="1">
        <v>4</v>
      </c>
      <c r="D71" s="1">
        <v>2</v>
      </c>
      <c r="E71" s="1">
        <v>1</v>
      </c>
      <c r="F71" s="1">
        <v>4</v>
      </c>
      <c r="G71" s="1">
        <v>0</v>
      </c>
    </row>
    <row r="72" spans="1:7" x14ac:dyDescent="0.25">
      <c r="A72" s="1">
        <v>5</v>
      </c>
      <c r="B72" s="1">
        <v>1</v>
      </c>
      <c r="C72" s="1">
        <v>7</v>
      </c>
      <c r="D72" s="1">
        <v>2</v>
      </c>
      <c r="E72" s="1">
        <v>1</v>
      </c>
      <c r="F72" s="1">
        <v>4</v>
      </c>
      <c r="G72" s="1">
        <v>0</v>
      </c>
    </row>
    <row r="73" spans="1:7" x14ac:dyDescent="0.25">
      <c r="A73" s="1">
        <v>12</v>
      </c>
      <c r="B73" s="1">
        <v>0</v>
      </c>
      <c r="C73" s="1">
        <v>4</v>
      </c>
      <c r="D73" s="1">
        <v>0</v>
      </c>
      <c r="E73" s="1">
        <v>0</v>
      </c>
      <c r="F73" s="1">
        <v>0</v>
      </c>
      <c r="G73" s="1">
        <v>0</v>
      </c>
    </row>
    <row r="74" spans="1:7" x14ac:dyDescent="0.25">
      <c r="A74" s="1">
        <v>3</v>
      </c>
      <c r="B74" s="1">
        <v>6</v>
      </c>
      <c r="C74" s="1">
        <v>5</v>
      </c>
      <c r="D74" s="1">
        <v>0</v>
      </c>
      <c r="E74" s="1">
        <v>2</v>
      </c>
      <c r="F74" s="1">
        <v>6</v>
      </c>
      <c r="G74" s="1">
        <v>0</v>
      </c>
    </row>
    <row r="75" spans="1:7" x14ac:dyDescent="0.25">
      <c r="A75" s="1">
        <v>1</v>
      </c>
      <c r="B75" s="1">
        <v>3</v>
      </c>
      <c r="C75" s="1">
        <v>3</v>
      </c>
      <c r="D75" s="1">
        <v>8</v>
      </c>
      <c r="E75" s="1">
        <v>1</v>
      </c>
      <c r="F75" s="1">
        <v>13</v>
      </c>
      <c r="G75" s="1">
        <v>0</v>
      </c>
    </row>
    <row r="76" spans="1:7" x14ac:dyDescent="0.25">
      <c r="A76" s="1">
        <v>2</v>
      </c>
      <c r="B76" s="1">
        <v>6</v>
      </c>
      <c r="C76" s="1">
        <v>4</v>
      </c>
      <c r="D76" s="1">
        <v>3</v>
      </c>
      <c r="E76" s="1">
        <v>1</v>
      </c>
      <c r="F76" s="1">
        <v>9</v>
      </c>
      <c r="G76" s="1">
        <v>0</v>
      </c>
    </row>
    <row r="77" spans="1:7" x14ac:dyDescent="0.25">
      <c r="A77" s="1">
        <v>12</v>
      </c>
      <c r="B77" s="1">
        <v>1</v>
      </c>
      <c r="C77" s="1">
        <v>3</v>
      </c>
      <c r="D77" s="1">
        <v>0</v>
      </c>
      <c r="E77" s="1">
        <v>0</v>
      </c>
      <c r="F77" s="1">
        <v>7</v>
      </c>
      <c r="G77" s="1">
        <v>0</v>
      </c>
    </row>
    <row r="78" spans="1:7" x14ac:dyDescent="0.25">
      <c r="A78" s="1">
        <v>14</v>
      </c>
      <c r="B78" s="1">
        <v>0</v>
      </c>
      <c r="C78" s="1">
        <v>2</v>
      </c>
      <c r="D78" s="1">
        <v>0</v>
      </c>
      <c r="E78" s="1">
        <v>0</v>
      </c>
      <c r="F78" s="1">
        <v>7</v>
      </c>
      <c r="G78" s="1">
        <v>0</v>
      </c>
    </row>
    <row r="79" spans="1:7" x14ac:dyDescent="0.25">
      <c r="A79" s="1">
        <v>14</v>
      </c>
      <c r="B79" s="1">
        <v>0</v>
      </c>
      <c r="C79" s="1">
        <v>2</v>
      </c>
      <c r="D79" s="1">
        <v>0</v>
      </c>
      <c r="E79" s="1">
        <v>0</v>
      </c>
      <c r="F79" s="1">
        <v>7</v>
      </c>
      <c r="G79" s="1">
        <v>1</v>
      </c>
    </row>
    <row r="80" spans="1:7" x14ac:dyDescent="0.25">
      <c r="A80" s="1">
        <v>13</v>
      </c>
      <c r="B80" s="1">
        <v>0</v>
      </c>
      <c r="C80" s="1">
        <v>3</v>
      </c>
      <c r="D80" s="1">
        <v>0</v>
      </c>
      <c r="E80" s="1">
        <v>0</v>
      </c>
      <c r="F80" s="1">
        <v>0</v>
      </c>
      <c r="G80" s="1">
        <v>0</v>
      </c>
    </row>
    <row r="81" spans="1:7" x14ac:dyDescent="0.25">
      <c r="A81" s="1">
        <v>11</v>
      </c>
      <c r="B81" s="1">
        <v>0</v>
      </c>
      <c r="C81" s="1">
        <v>5</v>
      </c>
      <c r="D81" s="1">
        <v>0</v>
      </c>
      <c r="E81" s="1">
        <v>0</v>
      </c>
      <c r="F81" s="1">
        <v>1</v>
      </c>
      <c r="G81" s="1">
        <v>0</v>
      </c>
    </row>
    <row r="82" spans="1:7" x14ac:dyDescent="0.25">
      <c r="A82" s="1">
        <v>12</v>
      </c>
      <c r="B82" s="1">
        <v>0</v>
      </c>
      <c r="C82" s="1">
        <v>4</v>
      </c>
      <c r="D82" s="1">
        <v>0</v>
      </c>
      <c r="E82" s="1">
        <v>0</v>
      </c>
      <c r="F82" s="1">
        <v>1</v>
      </c>
      <c r="G82" s="1">
        <v>0</v>
      </c>
    </row>
    <row r="83" spans="1:7" x14ac:dyDescent="0.25">
      <c r="A83" s="1">
        <v>3</v>
      </c>
      <c r="B83" s="1">
        <v>6</v>
      </c>
      <c r="C83" s="1">
        <v>7</v>
      </c>
      <c r="D83" s="1">
        <v>0</v>
      </c>
      <c r="E83" s="1">
        <v>0</v>
      </c>
      <c r="F83" s="1">
        <v>3</v>
      </c>
      <c r="G83" s="1">
        <v>0</v>
      </c>
    </row>
    <row r="84" spans="1:7" x14ac:dyDescent="0.25">
      <c r="A84" s="1">
        <v>8</v>
      </c>
      <c r="B84" s="1">
        <v>0</v>
      </c>
      <c r="C84" s="1">
        <v>8</v>
      </c>
      <c r="D84" s="1">
        <v>0</v>
      </c>
      <c r="E84" s="1">
        <v>0</v>
      </c>
      <c r="F84" s="1">
        <v>2</v>
      </c>
      <c r="G84" s="1">
        <v>0</v>
      </c>
    </row>
    <row r="85" spans="1:7" x14ac:dyDescent="0.25">
      <c r="A85" s="1">
        <v>8</v>
      </c>
      <c r="B85" s="1">
        <v>0</v>
      </c>
      <c r="C85" s="1">
        <v>5</v>
      </c>
      <c r="D85" s="1">
        <v>0</v>
      </c>
      <c r="E85" s="1">
        <v>3</v>
      </c>
      <c r="F85" s="1">
        <v>6</v>
      </c>
      <c r="G85" s="1">
        <v>0</v>
      </c>
    </row>
    <row r="86" spans="1:7" x14ac:dyDescent="0.25">
      <c r="A86" s="1">
        <v>3</v>
      </c>
      <c r="B86" s="1">
        <v>2</v>
      </c>
      <c r="C86" s="1">
        <v>7</v>
      </c>
      <c r="D86" s="1">
        <v>0</v>
      </c>
      <c r="E86" s="1">
        <v>4</v>
      </c>
      <c r="F86" s="1">
        <v>2</v>
      </c>
      <c r="G86" s="1">
        <v>0</v>
      </c>
    </row>
    <row r="87" spans="1:7" x14ac:dyDescent="0.25">
      <c r="A87" s="1">
        <v>15</v>
      </c>
      <c r="B87" s="1">
        <v>0</v>
      </c>
      <c r="C87" s="1">
        <v>2</v>
      </c>
      <c r="D87" s="1">
        <v>0</v>
      </c>
      <c r="E87" s="1">
        <v>0</v>
      </c>
      <c r="F87" s="1">
        <v>6</v>
      </c>
      <c r="G87" s="1">
        <v>0</v>
      </c>
    </row>
    <row r="88" spans="1:7" x14ac:dyDescent="0.25">
      <c r="A88" s="1">
        <v>4</v>
      </c>
      <c r="B88" s="1">
        <v>1</v>
      </c>
      <c r="C88" s="1">
        <v>9</v>
      </c>
      <c r="D88" s="1">
        <v>3</v>
      </c>
      <c r="E88" s="1">
        <v>0</v>
      </c>
      <c r="F88" s="1">
        <v>0</v>
      </c>
      <c r="G88" s="1">
        <v>0</v>
      </c>
    </row>
    <row r="89" spans="1:7" x14ac:dyDescent="0.25">
      <c r="A89" s="1">
        <v>4</v>
      </c>
      <c r="B89" s="1">
        <v>3</v>
      </c>
      <c r="C89" s="1">
        <v>7</v>
      </c>
      <c r="D89" s="1">
        <v>0</v>
      </c>
      <c r="E89" s="1">
        <v>3</v>
      </c>
      <c r="F89" s="1">
        <v>11</v>
      </c>
      <c r="G89" s="1">
        <v>0</v>
      </c>
    </row>
    <row r="90" spans="1:7" x14ac:dyDescent="0.25">
      <c r="A90" s="1">
        <v>14</v>
      </c>
      <c r="B90" s="1">
        <v>0</v>
      </c>
      <c r="C90" s="1">
        <v>3</v>
      </c>
      <c r="D90" s="1">
        <v>0</v>
      </c>
      <c r="E90" s="1">
        <v>0</v>
      </c>
      <c r="F90" s="1">
        <v>4</v>
      </c>
      <c r="G90" s="1">
        <v>0</v>
      </c>
    </row>
    <row r="91" spans="1:7" x14ac:dyDescent="0.25">
      <c r="A91" s="1">
        <v>14</v>
      </c>
      <c r="B91" s="1">
        <v>0</v>
      </c>
      <c r="C91" s="1">
        <v>3</v>
      </c>
      <c r="D91" s="1">
        <v>0</v>
      </c>
      <c r="E91" s="1">
        <v>0</v>
      </c>
      <c r="F91" s="1">
        <v>1</v>
      </c>
      <c r="G91" s="1">
        <v>0</v>
      </c>
    </row>
    <row r="92" spans="1:7" x14ac:dyDescent="0.25">
      <c r="A92" s="1">
        <v>14</v>
      </c>
      <c r="B92" s="1">
        <v>0</v>
      </c>
      <c r="C92" s="1">
        <v>3</v>
      </c>
      <c r="D92" s="1">
        <v>0</v>
      </c>
      <c r="E92" s="1">
        <v>0</v>
      </c>
      <c r="F92" s="1">
        <v>3</v>
      </c>
      <c r="G92" s="1">
        <v>0</v>
      </c>
    </row>
    <row r="93" spans="1:7" x14ac:dyDescent="0.25">
      <c r="A93" s="1">
        <v>7</v>
      </c>
      <c r="B93" s="1">
        <v>1</v>
      </c>
      <c r="C93" s="1">
        <v>6</v>
      </c>
      <c r="D93" s="1">
        <v>0</v>
      </c>
      <c r="E93" s="1">
        <v>3</v>
      </c>
      <c r="F93" s="1">
        <v>3</v>
      </c>
      <c r="G93" s="1">
        <v>0</v>
      </c>
    </row>
    <row r="94" spans="1:7" x14ac:dyDescent="0.25">
      <c r="A94" s="1">
        <v>7</v>
      </c>
      <c r="B94" s="1">
        <v>2</v>
      </c>
      <c r="C94" s="1">
        <v>6</v>
      </c>
      <c r="D94" s="1">
        <v>2</v>
      </c>
      <c r="E94" s="1">
        <v>0</v>
      </c>
      <c r="F94" s="1">
        <v>3</v>
      </c>
      <c r="G94" s="1">
        <v>0</v>
      </c>
    </row>
    <row r="95" spans="1:7" x14ac:dyDescent="0.25">
      <c r="A95" s="1">
        <v>12</v>
      </c>
      <c r="B95" s="1">
        <v>0</v>
      </c>
      <c r="C95" s="1">
        <v>5</v>
      </c>
      <c r="D95" s="1">
        <v>0</v>
      </c>
      <c r="E95" s="1">
        <v>0</v>
      </c>
      <c r="F95" s="1">
        <v>4</v>
      </c>
      <c r="G95" s="1">
        <v>0</v>
      </c>
    </row>
    <row r="96" spans="1:7" x14ac:dyDescent="0.25">
      <c r="A96" s="1">
        <v>11</v>
      </c>
      <c r="B96" s="1">
        <v>1</v>
      </c>
      <c r="C96" s="1">
        <v>2</v>
      </c>
      <c r="D96" s="1">
        <v>2</v>
      </c>
      <c r="E96" s="1">
        <v>1</v>
      </c>
      <c r="F96" s="1">
        <v>6</v>
      </c>
      <c r="G96" s="1">
        <v>0</v>
      </c>
    </row>
    <row r="97" spans="1:7" x14ac:dyDescent="0.25">
      <c r="A97" s="1">
        <v>9</v>
      </c>
      <c r="B97" s="1">
        <v>1</v>
      </c>
      <c r="C97" s="1">
        <v>3</v>
      </c>
      <c r="D97" s="1">
        <v>0</v>
      </c>
      <c r="E97" s="1">
        <v>4</v>
      </c>
      <c r="F97" s="1">
        <v>8</v>
      </c>
      <c r="G97" s="1">
        <v>0</v>
      </c>
    </row>
    <row r="98" spans="1:7" x14ac:dyDescent="0.25">
      <c r="A98" s="1">
        <v>1</v>
      </c>
      <c r="B98" s="1">
        <v>2</v>
      </c>
      <c r="C98" s="1">
        <v>7</v>
      </c>
      <c r="D98" s="1">
        <v>4</v>
      </c>
      <c r="E98" s="1">
        <v>3</v>
      </c>
      <c r="F98" s="1">
        <v>11</v>
      </c>
      <c r="G98" s="1">
        <v>0</v>
      </c>
    </row>
    <row r="99" spans="1:7" x14ac:dyDescent="0.25">
      <c r="A99" s="1">
        <v>5</v>
      </c>
      <c r="B99" s="1">
        <v>3</v>
      </c>
      <c r="C99" s="1">
        <v>4</v>
      </c>
      <c r="D99" s="1">
        <v>4</v>
      </c>
      <c r="E99" s="1">
        <v>1</v>
      </c>
      <c r="F99" s="1">
        <v>0</v>
      </c>
      <c r="G99" s="1">
        <v>0</v>
      </c>
    </row>
    <row r="100" spans="1:7" x14ac:dyDescent="0.25">
      <c r="A100" s="1">
        <v>9</v>
      </c>
      <c r="B100" s="1">
        <v>1</v>
      </c>
      <c r="C100" s="1">
        <v>2</v>
      </c>
      <c r="D100" s="1">
        <v>3</v>
      </c>
      <c r="E100" s="1">
        <v>2</v>
      </c>
      <c r="F100" s="1">
        <v>0</v>
      </c>
      <c r="G100" s="1">
        <v>0</v>
      </c>
    </row>
    <row r="101" spans="1:7" x14ac:dyDescent="0.25">
      <c r="A101" s="1">
        <v>3</v>
      </c>
      <c r="B101" s="1">
        <v>2</v>
      </c>
      <c r="C101" s="1">
        <v>10</v>
      </c>
      <c r="D101" s="1">
        <v>3</v>
      </c>
      <c r="E101" s="1">
        <v>0</v>
      </c>
      <c r="F101" s="1">
        <v>2</v>
      </c>
      <c r="G101" s="1">
        <v>0</v>
      </c>
    </row>
    <row r="102" spans="1:7" x14ac:dyDescent="0.25">
      <c r="A102" s="1">
        <v>8</v>
      </c>
      <c r="B102" s="1">
        <v>2</v>
      </c>
      <c r="C102" s="1">
        <v>5</v>
      </c>
      <c r="D102" s="1">
        <v>3</v>
      </c>
      <c r="E102" s="1">
        <v>0</v>
      </c>
      <c r="F102" s="1">
        <v>3</v>
      </c>
      <c r="G102" s="1">
        <v>0</v>
      </c>
    </row>
    <row r="103" spans="1:7" x14ac:dyDescent="0.25">
      <c r="A103" s="1">
        <v>1</v>
      </c>
      <c r="B103" s="1">
        <v>6</v>
      </c>
      <c r="C103" s="1">
        <v>2</v>
      </c>
      <c r="D103" s="1">
        <v>3</v>
      </c>
      <c r="E103" s="1">
        <v>6</v>
      </c>
      <c r="F103" s="1">
        <v>3</v>
      </c>
      <c r="G103" s="1">
        <v>0</v>
      </c>
    </row>
    <row r="104" spans="1:7" x14ac:dyDescent="0.25">
      <c r="A104" s="1">
        <v>9</v>
      </c>
      <c r="B104" s="1">
        <v>0</v>
      </c>
      <c r="C104" s="1">
        <v>7</v>
      </c>
      <c r="D104" s="1">
        <v>2</v>
      </c>
      <c r="E104" s="1">
        <v>0</v>
      </c>
      <c r="F104" s="1">
        <v>4</v>
      </c>
      <c r="G104" s="1">
        <v>0</v>
      </c>
    </row>
    <row r="105" spans="1:7" x14ac:dyDescent="0.25">
      <c r="A105" s="1">
        <v>9</v>
      </c>
      <c r="B105" s="1">
        <v>1</v>
      </c>
      <c r="C105" s="1">
        <v>5</v>
      </c>
      <c r="D105" s="1">
        <v>2</v>
      </c>
      <c r="E105" s="1">
        <v>1</v>
      </c>
      <c r="F105" s="1">
        <v>4</v>
      </c>
      <c r="G105" s="1">
        <v>0</v>
      </c>
    </row>
    <row r="106" spans="1:7" x14ac:dyDescent="0.25">
      <c r="A106" s="1">
        <v>10</v>
      </c>
      <c r="B106" s="1">
        <v>1</v>
      </c>
      <c r="C106" s="1">
        <v>7</v>
      </c>
      <c r="D106" s="1">
        <v>0</v>
      </c>
      <c r="E106" s="1">
        <v>0</v>
      </c>
      <c r="F106" s="1">
        <v>1</v>
      </c>
      <c r="G106" s="1">
        <v>0</v>
      </c>
    </row>
    <row r="107" spans="1:7" x14ac:dyDescent="0.25">
      <c r="A107" s="1">
        <v>8</v>
      </c>
      <c r="B107" s="1">
        <v>1</v>
      </c>
      <c r="C107" s="1">
        <v>7</v>
      </c>
      <c r="D107" s="1">
        <v>2</v>
      </c>
      <c r="E107" s="1">
        <v>0</v>
      </c>
      <c r="F107" s="1">
        <v>0</v>
      </c>
      <c r="G107" s="1">
        <v>0</v>
      </c>
    </row>
    <row r="108" spans="1:7" x14ac:dyDescent="0.25">
      <c r="A108" s="1">
        <v>7</v>
      </c>
      <c r="B108" s="1">
        <v>1</v>
      </c>
      <c r="C108" s="1">
        <v>6</v>
      </c>
      <c r="D108" s="1">
        <v>3</v>
      </c>
      <c r="E108" s="1">
        <v>1</v>
      </c>
      <c r="F108" s="1">
        <v>11</v>
      </c>
      <c r="G108" s="1">
        <v>0</v>
      </c>
    </row>
    <row r="109" spans="1:7" x14ac:dyDescent="0.25">
      <c r="A109" s="1">
        <v>6</v>
      </c>
      <c r="B109" s="1">
        <v>1</v>
      </c>
      <c r="C109" s="1">
        <v>10</v>
      </c>
      <c r="D109" s="1">
        <v>0</v>
      </c>
      <c r="E109" s="1">
        <v>1</v>
      </c>
      <c r="F109" s="1">
        <v>4</v>
      </c>
      <c r="G109" s="1">
        <v>0</v>
      </c>
    </row>
    <row r="110" spans="1:7" x14ac:dyDescent="0.25">
      <c r="A110" s="1">
        <v>14</v>
      </c>
      <c r="B110" s="1">
        <v>0</v>
      </c>
      <c r="C110" s="1">
        <v>4</v>
      </c>
      <c r="D110" s="1">
        <v>0</v>
      </c>
      <c r="E110" s="1">
        <v>0</v>
      </c>
      <c r="F110" s="1">
        <v>8</v>
      </c>
      <c r="G110" s="1">
        <v>0</v>
      </c>
    </row>
    <row r="111" spans="1:7" x14ac:dyDescent="0.25">
      <c r="A111" s="1">
        <v>3</v>
      </c>
      <c r="B111" s="1">
        <v>2</v>
      </c>
      <c r="C111" s="1">
        <v>12</v>
      </c>
      <c r="D111" s="1">
        <v>0</v>
      </c>
      <c r="E111" s="1">
        <v>1</v>
      </c>
      <c r="F111" s="1">
        <v>9</v>
      </c>
      <c r="G111" s="1">
        <v>1</v>
      </c>
    </row>
    <row r="112" spans="1:7" x14ac:dyDescent="0.25">
      <c r="A112" s="1">
        <v>10</v>
      </c>
      <c r="B112" s="1">
        <v>0</v>
      </c>
      <c r="C112" s="1">
        <v>8</v>
      </c>
      <c r="D112" s="1">
        <v>0</v>
      </c>
      <c r="E112" s="1">
        <v>0</v>
      </c>
      <c r="F112" s="1">
        <v>9</v>
      </c>
      <c r="G112" s="1">
        <v>1</v>
      </c>
    </row>
    <row r="113" spans="1:7" x14ac:dyDescent="0.25">
      <c r="A113" s="1">
        <v>1</v>
      </c>
      <c r="B113" s="1">
        <v>2</v>
      </c>
      <c r="C113" s="1">
        <v>8</v>
      </c>
      <c r="D113" s="1">
        <v>4</v>
      </c>
      <c r="E113" s="1">
        <v>3</v>
      </c>
      <c r="F113" s="1">
        <v>13</v>
      </c>
      <c r="G113" s="1">
        <v>1</v>
      </c>
    </row>
    <row r="114" spans="1:7" x14ac:dyDescent="0.25">
      <c r="A114" s="1">
        <v>11</v>
      </c>
      <c r="B114" s="1">
        <v>1</v>
      </c>
      <c r="C114" s="1">
        <v>4</v>
      </c>
      <c r="D114" s="1">
        <v>2</v>
      </c>
      <c r="E114" s="1">
        <v>0</v>
      </c>
      <c r="F114" s="1">
        <v>7</v>
      </c>
      <c r="G114" s="1">
        <v>0</v>
      </c>
    </row>
    <row r="115" spans="1:7" x14ac:dyDescent="0.25">
      <c r="A115" s="1">
        <v>16</v>
      </c>
      <c r="B115" s="1">
        <v>1</v>
      </c>
      <c r="C115" s="1">
        <v>2</v>
      </c>
      <c r="D115" s="1">
        <v>0</v>
      </c>
      <c r="E115" s="1">
        <v>0</v>
      </c>
      <c r="F115" s="1">
        <v>1</v>
      </c>
      <c r="G115" s="1">
        <v>0</v>
      </c>
    </row>
    <row r="116" spans="1:7" x14ac:dyDescent="0.25">
      <c r="A116" s="1">
        <v>17</v>
      </c>
      <c r="B116" s="1">
        <v>0</v>
      </c>
      <c r="C116" s="1">
        <v>2</v>
      </c>
      <c r="D116" s="1">
        <v>0</v>
      </c>
      <c r="E116" s="1">
        <v>0</v>
      </c>
      <c r="F116" s="1">
        <v>2</v>
      </c>
      <c r="G116" s="1">
        <v>0</v>
      </c>
    </row>
    <row r="117" spans="1:7" x14ac:dyDescent="0.25">
      <c r="A117" s="1">
        <v>4</v>
      </c>
      <c r="B117" s="1">
        <v>2</v>
      </c>
      <c r="C117" s="1">
        <v>11</v>
      </c>
      <c r="D117" s="1">
        <v>2</v>
      </c>
      <c r="E117" s="1">
        <v>0</v>
      </c>
      <c r="F117" s="1">
        <v>4</v>
      </c>
      <c r="G117" s="1">
        <v>0</v>
      </c>
    </row>
    <row r="118" spans="1:7" x14ac:dyDescent="0.25">
      <c r="A118" s="1">
        <v>1</v>
      </c>
      <c r="B118" s="1">
        <v>3</v>
      </c>
      <c r="C118" s="1">
        <v>8</v>
      </c>
      <c r="D118" s="1">
        <v>2</v>
      </c>
      <c r="E118" s="1">
        <v>5</v>
      </c>
      <c r="F118" s="1">
        <v>5</v>
      </c>
      <c r="G118" s="1">
        <v>0</v>
      </c>
    </row>
    <row r="119" spans="1:7" x14ac:dyDescent="0.25">
      <c r="A119" s="1">
        <v>16</v>
      </c>
      <c r="B119" s="1">
        <v>0</v>
      </c>
      <c r="C119" s="1">
        <v>3</v>
      </c>
      <c r="D119" s="1">
        <v>0</v>
      </c>
      <c r="E119" s="1">
        <v>0</v>
      </c>
      <c r="F119" s="1">
        <v>1</v>
      </c>
      <c r="G119" s="1">
        <v>0</v>
      </c>
    </row>
    <row r="120" spans="1:7" x14ac:dyDescent="0.25">
      <c r="A120" s="1">
        <v>11</v>
      </c>
      <c r="B120" s="1">
        <v>0</v>
      </c>
      <c r="C120" s="1">
        <v>5</v>
      </c>
      <c r="D120" s="1">
        <v>2</v>
      </c>
      <c r="E120" s="1">
        <v>1</v>
      </c>
      <c r="F120" s="1">
        <v>1</v>
      </c>
      <c r="G120" s="1">
        <v>0</v>
      </c>
    </row>
    <row r="121" spans="1:7" x14ac:dyDescent="0.25">
      <c r="A121" s="1">
        <v>8</v>
      </c>
      <c r="B121" s="1">
        <v>0</v>
      </c>
      <c r="C121" s="1">
        <v>7</v>
      </c>
      <c r="D121" s="1">
        <v>3</v>
      </c>
      <c r="E121" s="1">
        <v>1</v>
      </c>
      <c r="F121" s="1">
        <v>1</v>
      </c>
      <c r="G121" s="1">
        <v>0</v>
      </c>
    </row>
    <row r="122" spans="1:7" x14ac:dyDescent="0.25">
      <c r="A122" s="1">
        <v>10</v>
      </c>
      <c r="B122" s="1">
        <v>0</v>
      </c>
      <c r="C122" s="1">
        <v>7</v>
      </c>
      <c r="D122" s="1">
        <v>2</v>
      </c>
      <c r="E122" s="1">
        <v>0</v>
      </c>
      <c r="F122" s="1">
        <v>1</v>
      </c>
      <c r="G122" s="1">
        <v>0</v>
      </c>
    </row>
    <row r="123" spans="1:7" x14ac:dyDescent="0.25">
      <c r="A123" s="1">
        <v>2</v>
      </c>
      <c r="B123" s="1">
        <v>0</v>
      </c>
      <c r="C123" s="1">
        <v>7</v>
      </c>
      <c r="D123" s="1">
        <v>3</v>
      </c>
      <c r="E123" s="1">
        <v>7</v>
      </c>
      <c r="F123" s="1">
        <v>10</v>
      </c>
      <c r="G123" s="1">
        <v>0</v>
      </c>
    </row>
    <row r="124" spans="1:7" x14ac:dyDescent="0.25">
      <c r="A124" s="1">
        <v>3</v>
      </c>
      <c r="B124" s="1">
        <v>1</v>
      </c>
      <c r="C124" s="1">
        <v>10</v>
      </c>
      <c r="D124" s="1">
        <v>3</v>
      </c>
      <c r="E124" s="1">
        <v>2</v>
      </c>
      <c r="F124" s="1">
        <v>12</v>
      </c>
      <c r="G124" s="1">
        <v>0</v>
      </c>
    </row>
    <row r="125" spans="1:7" x14ac:dyDescent="0.25">
      <c r="A125" s="1">
        <v>9</v>
      </c>
      <c r="B125" s="1">
        <v>1</v>
      </c>
      <c r="C125" s="1">
        <v>4</v>
      </c>
      <c r="D125" s="1">
        <v>3</v>
      </c>
      <c r="E125" s="1">
        <v>2</v>
      </c>
      <c r="F125" s="1">
        <v>3</v>
      </c>
      <c r="G125" s="1">
        <v>0</v>
      </c>
    </row>
    <row r="126" spans="1:7" x14ac:dyDescent="0.25">
      <c r="A126" s="1">
        <v>2</v>
      </c>
      <c r="B126" s="1">
        <v>4</v>
      </c>
      <c r="C126" s="1">
        <v>9</v>
      </c>
      <c r="D126" s="1">
        <v>0</v>
      </c>
      <c r="E126" s="1">
        <v>4</v>
      </c>
      <c r="F126" s="1">
        <v>5</v>
      </c>
      <c r="G126" s="1">
        <v>0</v>
      </c>
    </row>
    <row r="127" spans="1:7" x14ac:dyDescent="0.25">
      <c r="A127" s="1">
        <v>5</v>
      </c>
      <c r="B127" s="1">
        <v>4</v>
      </c>
      <c r="C127" s="1">
        <v>8</v>
      </c>
      <c r="D127" s="1">
        <v>2</v>
      </c>
      <c r="E127" s="1">
        <v>0</v>
      </c>
      <c r="F127" s="1">
        <v>5</v>
      </c>
      <c r="G127" s="1">
        <v>0</v>
      </c>
    </row>
    <row r="128" spans="1:7" x14ac:dyDescent="0.25">
      <c r="A128" s="1">
        <v>1</v>
      </c>
      <c r="B128" s="1">
        <v>3</v>
      </c>
      <c r="C128" s="1">
        <v>6</v>
      </c>
      <c r="D128" s="1">
        <v>3</v>
      </c>
      <c r="E128" s="1">
        <v>6</v>
      </c>
      <c r="F128" s="1">
        <v>15</v>
      </c>
      <c r="G128" s="1">
        <v>1</v>
      </c>
    </row>
    <row r="129" spans="1:7" x14ac:dyDescent="0.25">
      <c r="A129" s="1">
        <v>3</v>
      </c>
      <c r="B129" s="1">
        <v>1</v>
      </c>
      <c r="C129" s="1">
        <v>8</v>
      </c>
      <c r="D129" s="1">
        <v>4</v>
      </c>
      <c r="E129" s="1">
        <v>3</v>
      </c>
      <c r="F129" s="1">
        <v>3</v>
      </c>
      <c r="G129" s="1">
        <v>0</v>
      </c>
    </row>
    <row r="130" spans="1:7" x14ac:dyDescent="0.25">
      <c r="A130" s="1">
        <v>9</v>
      </c>
      <c r="B130" s="1">
        <v>1</v>
      </c>
      <c r="C130" s="1">
        <v>6</v>
      </c>
      <c r="D130" s="1">
        <v>3</v>
      </c>
      <c r="E130" s="1">
        <v>0</v>
      </c>
      <c r="F130" s="1">
        <v>4</v>
      </c>
      <c r="G130" s="1">
        <v>0</v>
      </c>
    </row>
    <row r="131" spans="1:7" x14ac:dyDescent="0.25">
      <c r="A131" s="1">
        <v>2</v>
      </c>
      <c r="B131" s="1">
        <v>4</v>
      </c>
      <c r="C131" s="1">
        <v>2</v>
      </c>
      <c r="D131" s="1">
        <v>0</v>
      </c>
      <c r="E131" s="1">
        <v>11</v>
      </c>
      <c r="F131" s="1">
        <v>5</v>
      </c>
      <c r="G131" s="1">
        <v>0</v>
      </c>
    </row>
    <row r="132" spans="1:7" x14ac:dyDescent="0.25">
      <c r="A132" s="1">
        <v>15</v>
      </c>
      <c r="B132" s="1">
        <v>0</v>
      </c>
      <c r="C132" s="1">
        <v>4</v>
      </c>
      <c r="D132" s="1">
        <v>0</v>
      </c>
      <c r="E132" s="1">
        <v>0</v>
      </c>
      <c r="F132" s="1">
        <v>2</v>
      </c>
      <c r="G132" s="1">
        <v>0</v>
      </c>
    </row>
    <row r="133" spans="1:7" x14ac:dyDescent="0.25">
      <c r="A133" s="1">
        <v>9</v>
      </c>
      <c r="B133" s="1">
        <v>0</v>
      </c>
      <c r="C133" s="1">
        <v>6</v>
      </c>
      <c r="D133" s="1">
        <v>3</v>
      </c>
      <c r="E133" s="1">
        <v>1</v>
      </c>
      <c r="F133" s="1">
        <v>3</v>
      </c>
      <c r="G133" s="1">
        <v>0</v>
      </c>
    </row>
    <row r="134" spans="1:7" x14ac:dyDescent="0.25">
      <c r="A134" s="1">
        <v>5</v>
      </c>
      <c r="B134" s="1">
        <v>2</v>
      </c>
      <c r="C134" s="1">
        <v>8</v>
      </c>
      <c r="D134" s="1">
        <v>2</v>
      </c>
      <c r="E134" s="1">
        <v>2</v>
      </c>
      <c r="F134" s="1">
        <v>9</v>
      </c>
      <c r="G134" s="1">
        <v>0</v>
      </c>
    </row>
    <row r="135" spans="1:7" x14ac:dyDescent="0.25">
      <c r="A135" s="1">
        <v>1</v>
      </c>
      <c r="B135" s="1">
        <v>6</v>
      </c>
      <c r="C135" s="1">
        <v>2</v>
      </c>
      <c r="D135" s="1">
        <v>8</v>
      </c>
      <c r="E135" s="1">
        <v>2</v>
      </c>
      <c r="F135" s="1">
        <v>12</v>
      </c>
      <c r="G135" s="1">
        <v>0</v>
      </c>
    </row>
    <row r="136" spans="1:7" x14ac:dyDescent="0.25">
      <c r="A136" s="1">
        <v>5</v>
      </c>
      <c r="B136" s="1">
        <v>1</v>
      </c>
      <c r="C136" s="1">
        <v>6</v>
      </c>
      <c r="D136" s="1">
        <v>3</v>
      </c>
      <c r="E136" s="1">
        <v>4</v>
      </c>
      <c r="F136" s="1">
        <v>3</v>
      </c>
      <c r="G136" s="1">
        <v>0</v>
      </c>
    </row>
    <row r="137" spans="1:7" x14ac:dyDescent="0.25">
      <c r="A137" s="1">
        <v>7</v>
      </c>
      <c r="B137" s="1">
        <v>2</v>
      </c>
      <c r="C137" s="1">
        <v>9</v>
      </c>
      <c r="D137" s="1">
        <v>2</v>
      </c>
      <c r="E137" s="1">
        <v>0</v>
      </c>
      <c r="F137" s="1">
        <v>2</v>
      </c>
      <c r="G137" s="1">
        <v>0</v>
      </c>
    </row>
    <row r="138" spans="1:7" x14ac:dyDescent="0.25">
      <c r="A138" s="1">
        <v>14</v>
      </c>
      <c r="B138" s="1">
        <v>0</v>
      </c>
      <c r="C138" s="1">
        <v>6</v>
      </c>
      <c r="D138" s="1">
        <v>0</v>
      </c>
      <c r="E138" s="1">
        <v>0</v>
      </c>
      <c r="F138" s="1">
        <v>0</v>
      </c>
      <c r="G138" s="1">
        <v>0</v>
      </c>
    </row>
    <row r="139" spans="1:7" x14ac:dyDescent="0.25">
      <c r="A139" s="1">
        <v>8</v>
      </c>
      <c r="B139" s="1">
        <v>0</v>
      </c>
      <c r="C139" s="1">
        <v>9</v>
      </c>
      <c r="D139" s="1">
        <v>2</v>
      </c>
      <c r="E139" s="1">
        <v>1</v>
      </c>
      <c r="F139" s="1">
        <v>3</v>
      </c>
      <c r="G139" s="1">
        <v>0</v>
      </c>
    </row>
    <row r="140" spans="1:7" x14ac:dyDescent="0.25">
      <c r="A140" s="1">
        <v>17</v>
      </c>
      <c r="B140" s="1">
        <v>0</v>
      </c>
      <c r="C140" s="1">
        <v>3</v>
      </c>
      <c r="D140" s="1">
        <v>0</v>
      </c>
      <c r="E140" s="1">
        <v>0</v>
      </c>
      <c r="F140" s="1">
        <v>1</v>
      </c>
      <c r="G140" s="1">
        <v>0</v>
      </c>
    </row>
    <row r="141" spans="1:7" x14ac:dyDescent="0.25">
      <c r="A141" s="1">
        <v>2</v>
      </c>
      <c r="B141" s="1">
        <v>0</v>
      </c>
      <c r="C141" s="1">
        <v>9</v>
      </c>
      <c r="D141" s="1">
        <v>3</v>
      </c>
      <c r="E141" s="1">
        <v>6</v>
      </c>
      <c r="F141" s="1">
        <v>2</v>
      </c>
      <c r="G141" s="1">
        <v>0</v>
      </c>
    </row>
    <row r="142" spans="1:7" x14ac:dyDescent="0.25">
      <c r="A142" s="1">
        <v>3</v>
      </c>
      <c r="B142" s="1">
        <v>2</v>
      </c>
      <c r="C142" s="1">
        <v>11</v>
      </c>
      <c r="D142" s="1">
        <v>2</v>
      </c>
      <c r="E142" s="1">
        <v>2</v>
      </c>
      <c r="F142" s="1">
        <v>10</v>
      </c>
      <c r="G142" s="1">
        <v>0</v>
      </c>
    </row>
    <row r="143" spans="1:7" x14ac:dyDescent="0.25">
      <c r="A143" s="1">
        <v>1</v>
      </c>
      <c r="B143" s="1">
        <v>3</v>
      </c>
      <c r="C143" s="1">
        <v>6</v>
      </c>
      <c r="D143" s="1">
        <v>10</v>
      </c>
      <c r="E143" s="1">
        <v>0</v>
      </c>
      <c r="F143" s="1">
        <v>9</v>
      </c>
      <c r="G143" s="1">
        <v>0</v>
      </c>
    </row>
    <row r="144" spans="1:7" x14ac:dyDescent="0.25">
      <c r="A144" s="1">
        <v>12</v>
      </c>
      <c r="B144" s="1">
        <v>1</v>
      </c>
      <c r="C144" s="1">
        <v>6</v>
      </c>
      <c r="D144" s="1">
        <v>0</v>
      </c>
      <c r="E144" s="1">
        <v>1</v>
      </c>
      <c r="F144" s="1">
        <v>5</v>
      </c>
      <c r="G144" s="1">
        <v>0</v>
      </c>
    </row>
    <row r="145" spans="1:7" x14ac:dyDescent="0.25">
      <c r="A145" s="1">
        <v>9</v>
      </c>
      <c r="B145" s="1">
        <v>1</v>
      </c>
      <c r="C145" s="1">
        <v>7</v>
      </c>
      <c r="D145" s="1">
        <v>0</v>
      </c>
      <c r="E145" s="1">
        <v>3</v>
      </c>
      <c r="F145" s="1">
        <v>2</v>
      </c>
      <c r="G145" s="1">
        <v>0</v>
      </c>
    </row>
    <row r="146" spans="1:7" x14ac:dyDescent="0.25">
      <c r="A146" s="1">
        <v>18</v>
      </c>
      <c r="B146" s="1">
        <v>0</v>
      </c>
      <c r="C146" s="1">
        <v>2</v>
      </c>
      <c r="D146" s="1">
        <v>0</v>
      </c>
      <c r="E146" s="1">
        <v>0</v>
      </c>
      <c r="F146" s="1">
        <v>2</v>
      </c>
      <c r="G146" s="1">
        <v>0</v>
      </c>
    </row>
    <row r="147" spans="1:7" x14ac:dyDescent="0.25">
      <c r="A147" s="1">
        <v>6</v>
      </c>
      <c r="B147" s="1">
        <v>2</v>
      </c>
      <c r="C147" s="1">
        <v>9</v>
      </c>
      <c r="D147" s="1">
        <v>2</v>
      </c>
      <c r="E147" s="1">
        <v>1</v>
      </c>
      <c r="F147" s="1">
        <v>5</v>
      </c>
      <c r="G147" s="1">
        <v>0</v>
      </c>
    </row>
    <row r="148" spans="1:7" x14ac:dyDescent="0.25">
      <c r="A148" s="1">
        <v>5</v>
      </c>
      <c r="B148" s="1">
        <v>4</v>
      </c>
      <c r="C148" s="1">
        <v>5</v>
      </c>
      <c r="D148" s="1">
        <v>4</v>
      </c>
      <c r="E148" s="1">
        <v>2</v>
      </c>
      <c r="F148" s="1">
        <v>10</v>
      </c>
      <c r="G148" s="1">
        <v>0</v>
      </c>
    </row>
    <row r="149" spans="1:7" x14ac:dyDescent="0.25">
      <c r="A149" s="1">
        <v>9</v>
      </c>
      <c r="B149" s="1">
        <v>0</v>
      </c>
      <c r="C149" s="1">
        <v>6</v>
      </c>
      <c r="D149" s="1">
        <v>4</v>
      </c>
      <c r="E149" s="1">
        <v>1</v>
      </c>
      <c r="F149" s="1">
        <v>5</v>
      </c>
      <c r="G149" s="1">
        <v>0</v>
      </c>
    </row>
    <row r="150" spans="1:7" x14ac:dyDescent="0.25">
      <c r="A150" s="1">
        <v>1</v>
      </c>
      <c r="B150" s="1">
        <v>5</v>
      </c>
      <c r="C150" s="1">
        <v>3</v>
      </c>
      <c r="D150" s="1">
        <v>7</v>
      </c>
      <c r="E150" s="1">
        <v>4</v>
      </c>
      <c r="F150" s="1">
        <v>8</v>
      </c>
      <c r="G150" s="1">
        <v>0</v>
      </c>
    </row>
    <row r="151" spans="1:7" x14ac:dyDescent="0.25">
      <c r="A151" s="1">
        <v>6</v>
      </c>
      <c r="B151" s="1">
        <v>4</v>
      </c>
      <c r="C151" s="1">
        <v>1</v>
      </c>
      <c r="D151" s="1">
        <v>7</v>
      </c>
      <c r="E151" s="1">
        <v>2</v>
      </c>
      <c r="F151" s="1">
        <v>15</v>
      </c>
      <c r="G151" s="1">
        <v>1</v>
      </c>
    </row>
    <row r="152" spans="1:7" x14ac:dyDescent="0.25">
      <c r="A152" s="1">
        <v>0</v>
      </c>
      <c r="B152" s="1">
        <v>1</v>
      </c>
      <c r="C152" s="1">
        <v>3</v>
      </c>
      <c r="D152" s="1">
        <v>10</v>
      </c>
      <c r="E152" s="1">
        <v>6</v>
      </c>
      <c r="F152" s="1">
        <v>9</v>
      </c>
      <c r="G152" s="1">
        <v>0</v>
      </c>
    </row>
    <row r="153" spans="1:7" x14ac:dyDescent="0.25">
      <c r="A153" s="1">
        <v>11</v>
      </c>
      <c r="B153" s="1">
        <v>1</v>
      </c>
      <c r="C153" s="1">
        <v>6</v>
      </c>
      <c r="D153" s="1">
        <v>2</v>
      </c>
      <c r="E153" s="1">
        <v>1</v>
      </c>
      <c r="F153" s="1">
        <v>6</v>
      </c>
      <c r="G153" s="1">
        <v>0</v>
      </c>
    </row>
    <row r="154" spans="1:7" x14ac:dyDescent="0.25">
      <c r="A154" s="1">
        <v>3</v>
      </c>
      <c r="B154" s="1">
        <v>0</v>
      </c>
      <c r="C154" s="1">
        <v>5</v>
      </c>
      <c r="D154" s="1">
        <v>13</v>
      </c>
      <c r="E154" s="1">
        <v>0</v>
      </c>
      <c r="F154" s="1">
        <v>1</v>
      </c>
      <c r="G154" s="1">
        <v>0</v>
      </c>
    </row>
    <row r="155" spans="1:7" x14ac:dyDescent="0.25">
      <c r="A155" s="1">
        <v>5</v>
      </c>
      <c r="B155" s="1">
        <v>1</v>
      </c>
      <c r="C155" s="1">
        <v>5</v>
      </c>
      <c r="D155" s="1">
        <v>10</v>
      </c>
      <c r="E155" s="1">
        <v>0</v>
      </c>
      <c r="F155" s="1">
        <v>7</v>
      </c>
      <c r="G155" s="1">
        <v>0</v>
      </c>
    </row>
    <row r="156" spans="1:7" x14ac:dyDescent="0.25">
      <c r="A156" s="1">
        <v>0</v>
      </c>
      <c r="B156" s="1">
        <v>1</v>
      </c>
      <c r="C156" s="1">
        <v>4</v>
      </c>
      <c r="D156" s="1">
        <v>15</v>
      </c>
      <c r="E156" s="1">
        <v>1</v>
      </c>
      <c r="F156" s="1">
        <v>5</v>
      </c>
      <c r="G156" s="1">
        <v>0</v>
      </c>
    </row>
    <row r="157" spans="1:7" x14ac:dyDescent="0.25">
      <c r="A157" s="1">
        <v>3</v>
      </c>
      <c r="B157" s="1">
        <v>3</v>
      </c>
      <c r="C157" s="1">
        <v>7</v>
      </c>
      <c r="D157" s="1">
        <v>6</v>
      </c>
      <c r="E157" s="1">
        <v>2</v>
      </c>
      <c r="F157" s="1">
        <v>9</v>
      </c>
      <c r="G157" s="1">
        <v>0</v>
      </c>
    </row>
    <row r="158" spans="1:7" x14ac:dyDescent="0.25">
      <c r="A158" s="1">
        <v>15</v>
      </c>
      <c r="B158" s="1">
        <v>0</v>
      </c>
      <c r="C158" s="1">
        <v>6</v>
      </c>
      <c r="D158" s="1">
        <v>0</v>
      </c>
      <c r="E158" s="1">
        <v>1</v>
      </c>
      <c r="F158" s="1">
        <v>12</v>
      </c>
      <c r="G158" s="1">
        <v>1</v>
      </c>
    </row>
    <row r="159" spans="1:7" x14ac:dyDescent="0.25">
      <c r="A159" s="1">
        <v>0</v>
      </c>
      <c r="B159" s="1">
        <v>6</v>
      </c>
      <c r="C159" s="1">
        <v>3</v>
      </c>
      <c r="D159" s="1">
        <v>7</v>
      </c>
      <c r="E159" s="1">
        <v>6</v>
      </c>
      <c r="F159" s="1">
        <v>12</v>
      </c>
      <c r="G159" s="1">
        <v>0</v>
      </c>
    </row>
    <row r="160" spans="1:7" x14ac:dyDescent="0.25">
      <c r="A160" s="1">
        <v>18</v>
      </c>
      <c r="B160" s="1">
        <v>0</v>
      </c>
      <c r="C160" s="1">
        <v>4</v>
      </c>
      <c r="D160" s="1">
        <v>0</v>
      </c>
      <c r="E160" s="1">
        <v>0</v>
      </c>
      <c r="F160" s="1">
        <v>1</v>
      </c>
      <c r="G160" s="1">
        <v>0</v>
      </c>
    </row>
    <row r="161" spans="1:10" x14ac:dyDescent="0.25">
      <c r="A161" s="1">
        <v>11</v>
      </c>
      <c r="B161" s="1">
        <v>0</v>
      </c>
      <c r="C161" s="1">
        <v>7</v>
      </c>
      <c r="D161" s="1">
        <v>3</v>
      </c>
      <c r="E161" s="1">
        <v>1</v>
      </c>
      <c r="F161" s="1">
        <v>6</v>
      </c>
      <c r="G161" s="1">
        <v>0</v>
      </c>
    </row>
    <row r="162" spans="1:10" x14ac:dyDescent="0.25">
      <c r="A162" s="1">
        <v>7</v>
      </c>
      <c r="B162" s="1">
        <v>2</v>
      </c>
      <c r="C162" s="1">
        <v>8</v>
      </c>
      <c r="D162" s="1">
        <v>3</v>
      </c>
      <c r="E162" s="1">
        <v>2</v>
      </c>
      <c r="F162" s="1">
        <v>3</v>
      </c>
      <c r="G162" s="1">
        <v>0</v>
      </c>
    </row>
    <row r="163" spans="1:10" x14ac:dyDescent="0.25">
      <c r="A163" s="1">
        <v>2</v>
      </c>
      <c r="B163" s="1">
        <v>0</v>
      </c>
      <c r="C163" s="1">
        <v>6</v>
      </c>
      <c r="D163" s="1">
        <v>8</v>
      </c>
      <c r="E163" s="1">
        <v>6</v>
      </c>
      <c r="F163" s="1">
        <v>5</v>
      </c>
      <c r="G163" s="1">
        <v>0</v>
      </c>
    </row>
    <row r="164" spans="1:10" x14ac:dyDescent="0.25">
      <c r="A164" s="1">
        <v>2</v>
      </c>
      <c r="B164" s="1">
        <v>8</v>
      </c>
      <c r="C164" s="1">
        <v>1</v>
      </c>
      <c r="D164" s="1">
        <v>4</v>
      </c>
      <c r="E164" s="1">
        <v>7</v>
      </c>
      <c r="F164" s="1">
        <v>15</v>
      </c>
      <c r="G164" s="1">
        <v>0</v>
      </c>
    </row>
    <row r="165" spans="1:10" x14ac:dyDescent="0.25">
      <c r="A165" s="1">
        <v>18</v>
      </c>
      <c r="B165" s="1">
        <v>0</v>
      </c>
      <c r="C165" s="1">
        <v>5</v>
      </c>
      <c r="D165" s="1">
        <v>0</v>
      </c>
      <c r="E165" s="1">
        <v>0</v>
      </c>
      <c r="F165" s="1">
        <v>11</v>
      </c>
      <c r="G165" s="1">
        <v>0</v>
      </c>
    </row>
    <row r="166" spans="1:10" x14ac:dyDescent="0.25">
      <c r="A166" s="1">
        <v>5</v>
      </c>
      <c r="B166" s="1">
        <v>4</v>
      </c>
      <c r="C166" s="1">
        <v>10</v>
      </c>
      <c r="D166" s="1">
        <v>2</v>
      </c>
      <c r="E166" s="1">
        <v>2</v>
      </c>
      <c r="F166" s="1">
        <v>7</v>
      </c>
      <c r="G166" s="1">
        <v>0</v>
      </c>
    </row>
    <row r="167" spans="1:10" x14ac:dyDescent="0.25">
      <c r="A167" s="1">
        <v>9</v>
      </c>
      <c r="B167" s="1">
        <v>0</v>
      </c>
      <c r="C167" s="1">
        <v>7</v>
      </c>
      <c r="D167" s="1">
        <v>3</v>
      </c>
      <c r="E167" s="1">
        <v>4</v>
      </c>
      <c r="F167" s="1">
        <v>7</v>
      </c>
      <c r="G167" s="1">
        <v>0</v>
      </c>
    </row>
    <row r="168" spans="1:10" x14ac:dyDescent="0.25">
      <c r="A168" s="1">
        <v>11</v>
      </c>
      <c r="B168" s="1">
        <v>0</v>
      </c>
      <c r="C168" s="1">
        <v>10</v>
      </c>
      <c r="D168" s="1">
        <v>0</v>
      </c>
      <c r="E168" s="1">
        <v>2</v>
      </c>
      <c r="F168" s="1">
        <v>20</v>
      </c>
      <c r="G168" s="1">
        <v>0</v>
      </c>
    </row>
    <row r="169" spans="1:10" x14ac:dyDescent="0.25">
      <c r="A169" s="1">
        <v>13</v>
      </c>
      <c r="B169" s="1">
        <v>0</v>
      </c>
      <c r="C169" s="1">
        <v>8</v>
      </c>
      <c r="D169" s="1">
        <v>2</v>
      </c>
      <c r="E169" s="1">
        <v>1</v>
      </c>
      <c r="F169" s="1">
        <v>5</v>
      </c>
      <c r="G169" s="1">
        <v>0</v>
      </c>
    </row>
    <row r="170" spans="1:10" x14ac:dyDescent="0.25">
      <c r="A170" s="1">
        <v>6</v>
      </c>
      <c r="B170" s="1">
        <v>5</v>
      </c>
      <c r="C170" s="1">
        <v>5</v>
      </c>
      <c r="D170" s="1">
        <v>8</v>
      </c>
      <c r="E170" s="1">
        <v>0</v>
      </c>
      <c r="F170" s="1">
        <v>5</v>
      </c>
      <c r="G170" s="1">
        <v>0</v>
      </c>
    </row>
    <row r="171" spans="1:10" x14ac:dyDescent="0.25">
      <c r="A171" s="1">
        <v>21</v>
      </c>
      <c r="B171" s="1">
        <v>0</v>
      </c>
      <c r="C171" s="1">
        <v>3</v>
      </c>
      <c r="D171" s="1">
        <v>0</v>
      </c>
      <c r="E171" s="1">
        <v>0</v>
      </c>
      <c r="F171" s="1">
        <v>0</v>
      </c>
      <c r="G171" s="1">
        <v>0</v>
      </c>
    </row>
    <row r="172" spans="1:10" x14ac:dyDescent="0.25">
      <c r="A172" s="1">
        <v>10</v>
      </c>
      <c r="B172" s="1">
        <v>0</v>
      </c>
      <c r="C172" s="1">
        <v>10</v>
      </c>
      <c r="D172" s="1">
        <v>3</v>
      </c>
      <c r="E172" s="1">
        <v>1</v>
      </c>
      <c r="F172" s="1">
        <v>7</v>
      </c>
      <c r="G172" s="1">
        <v>0</v>
      </c>
    </row>
    <row r="173" spans="1:10" x14ac:dyDescent="0.25">
      <c r="A173" s="1">
        <v>10</v>
      </c>
      <c r="B173" s="1">
        <v>0</v>
      </c>
      <c r="C173" s="1">
        <v>10</v>
      </c>
      <c r="D173" s="1">
        <v>3</v>
      </c>
      <c r="E173" s="1">
        <v>1</v>
      </c>
      <c r="F173" s="1">
        <v>7</v>
      </c>
      <c r="G173" s="1">
        <v>1</v>
      </c>
      <c r="I173" s="3" t="s">
        <v>1</v>
      </c>
      <c r="J173">
        <f>SUBTOTAL(9,A:A)</f>
        <v>619421</v>
      </c>
    </row>
    <row r="174" spans="1:10" x14ac:dyDescent="0.25">
      <c r="A174" s="1">
        <v>19</v>
      </c>
      <c r="B174" s="1">
        <v>0</v>
      </c>
      <c r="C174" s="1">
        <v>5</v>
      </c>
      <c r="D174" s="1">
        <v>0</v>
      </c>
      <c r="E174" s="1">
        <v>0</v>
      </c>
      <c r="F174" s="1">
        <v>8</v>
      </c>
      <c r="G174" s="1">
        <v>0</v>
      </c>
    </row>
    <row r="175" spans="1:10" x14ac:dyDescent="0.25">
      <c r="A175" s="1">
        <v>9</v>
      </c>
      <c r="B175" s="1">
        <v>1</v>
      </c>
      <c r="C175" s="1">
        <v>5</v>
      </c>
      <c r="D175" s="1">
        <v>4</v>
      </c>
      <c r="E175" s="1">
        <v>5</v>
      </c>
      <c r="F175" s="1">
        <v>7</v>
      </c>
      <c r="G175" s="1">
        <v>0</v>
      </c>
    </row>
    <row r="176" spans="1:10" x14ac:dyDescent="0.25">
      <c r="A176" s="1">
        <v>6</v>
      </c>
      <c r="B176" s="1">
        <v>4</v>
      </c>
      <c r="C176" s="1">
        <v>7</v>
      </c>
      <c r="D176" s="1">
        <v>4</v>
      </c>
      <c r="E176" s="1">
        <v>3</v>
      </c>
      <c r="F176" s="1">
        <v>8</v>
      </c>
      <c r="G176" s="1">
        <v>0</v>
      </c>
    </row>
    <row r="177" spans="1:7" x14ac:dyDescent="0.25">
      <c r="A177" s="1">
        <v>6</v>
      </c>
      <c r="B177" s="1">
        <v>7</v>
      </c>
      <c r="C177" s="1">
        <v>4</v>
      </c>
      <c r="D177" s="1">
        <v>3</v>
      </c>
      <c r="E177" s="1">
        <v>4</v>
      </c>
      <c r="F177" s="1">
        <v>6</v>
      </c>
      <c r="G177" s="1">
        <v>0</v>
      </c>
    </row>
    <row r="178" spans="1:7" x14ac:dyDescent="0.25">
      <c r="A178" s="1">
        <v>4</v>
      </c>
      <c r="B178" s="1">
        <v>1</v>
      </c>
      <c r="C178" s="1">
        <v>11</v>
      </c>
      <c r="D178" s="1">
        <v>6</v>
      </c>
      <c r="E178" s="1">
        <v>2</v>
      </c>
      <c r="F178" s="1">
        <v>2</v>
      </c>
      <c r="G178" s="1">
        <v>0</v>
      </c>
    </row>
    <row r="179" spans="1:7" x14ac:dyDescent="0.25">
      <c r="A179" s="1">
        <v>10</v>
      </c>
      <c r="B179" s="1">
        <v>4</v>
      </c>
      <c r="C179" s="1">
        <v>4</v>
      </c>
      <c r="D179" s="1">
        <v>3</v>
      </c>
      <c r="E179" s="1">
        <v>3</v>
      </c>
      <c r="F179" s="1">
        <v>14</v>
      </c>
      <c r="G179" s="1">
        <v>0</v>
      </c>
    </row>
    <row r="180" spans="1:7" x14ac:dyDescent="0.25">
      <c r="A180" s="1">
        <v>5</v>
      </c>
      <c r="B180" s="1">
        <v>3</v>
      </c>
      <c r="C180" s="1">
        <v>9</v>
      </c>
      <c r="D180" s="1">
        <v>6</v>
      </c>
      <c r="E180" s="1">
        <v>2</v>
      </c>
      <c r="F180" s="1">
        <v>6</v>
      </c>
      <c r="G180" s="1">
        <v>0</v>
      </c>
    </row>
    <row r="181" spans="1:7" x14ac:dyDescent="0.25">
      <c r="A181" s="1">
        <v>2</v>
      </c>
      <c r="B181" s="1">
        <v>8</v>
      </c>
      <c r="C181" s="1">
        <v>8</v>
      </c>
      <c r="D181" s="1">
        <v>6</v>
      </c>
      <c r="E181" s="1">
        <v>1</v>
      </c>
      <c r="F181" s="1">
        <v>9</v>
      </c>
      <c r="G181" s="1">
        <v>0</v>
      </c>
    </row>
    <row r="182" spans="1:7" x14ac:dyDescent="0.25">
      <c r="A182" s="1">
        <v>2</v>
      </c>
      <c r="B182" s="1">
        <v>3</v>
      </c>
      <c r="C182" s="1">
        <v>12</v>
      </c>
      <c r="D182" s="1">
        <v>3</v>
      </c>
      <c r="E182" s="1">
        <v>5</v>
      </c>
      <c r="F182" s="1">
        <v>7</v>
      </c>
      <c r="G182" s="1">
        <v>0</v>
      </c>
    </row>
    <row r="183" spans="1:7" x14ac:dyDescent="0.25">
      <c r="A183" s="1">
        <v>14</v>
      </c>
      <c r="B183" s="1">
        <v>1</v>
      </c>
      <c r="C183" s="1">
        <v>7</v>
      </c>
      <c r="D183" s="1">
        <v>2</v>
      </c>
      <c r="E183" s="1">
        <v>1</v>
      </c>
      <c r="F183" s="1">
        <v>1</v>
      </c>
      <c r="G183" s="1">
        <v>0</v>
      </c>
    </row>
    <row r="184" spans="1:7" x14ac:dyDescent="0.25">
      <c r="A184" s="1">
        <v>11</v>
      </c>
      <c r="B184" s="1">
        <v>2</v>
      </c>
      <c r="C184" s="1">
        <v>9</v>
      </c>
      <c r="D184" s="1">
        <v>3</v>
      </c>
      <c r="E184" s="1">
        <v>0</v>
      </c>
      <c r="F184" s="1">
        <v>8</v>
      </c>
      <c r="G184" s="1">
        <v>0</v>
      </c>
    </row>
    <row r="185" spans="1:7" x14ac:dyDescent="0.25">
      <c r="A185" s="1">
        <v>1</v>
      </c>
      <c r="B185" s="1">
        <v>4</v>
      </c>
      <c r="C185" s="1">
        <v>3</v>
      </c>
      <c r="D185" s="1">
        <v>8</v>
      </c>
      <c r="E185" s="1">
        <v>9</v>
      </c>
      <c r="F185" s="1">
        <v>7</v>
      </c>
      <c r="G185" s="1">
        <v>0</v>
      </c>
    </row>
    <row r="186" spans="1:7" x14ac:dyDescent="0.25">
      <c r="A186" s="1">
        <v>24</v>
      </c>
      <c r="B186" s="1">
        <v>0</v>
      </c>
      <c r="C186" s="1">
        <v>2</v>
      </c>
      <c r="D186" s="1">
        <v>0</v>
      </c>
      <c r="E186" s="1">
        <v>0</v>
      </c>
      <c r="F186" s="1">
        <v>9</v>
      </c>
      <c r="G186" s="1">
        <v>0</v>
      </c>
    </row>
    <row r="187" spans="1:7" x14ac:dyDescent="0.25">
      <c r="A187" s="1">
        <v>8</v>
      </c>
      <c r="B187" s="1">
        <v>4</v>
      </c>
      <c r="C187" s="1">
        <v>10</v>
      </c>
      <c r="D187" s="1">
        <v>2</v>
      </c>
      <c r="E187" s="1">
        <v>2</v>
      </c>
      <c r="F187" s="1">
        <v>4</v>
      </c>
      <c r="G187" s="1">
        <v>0</v>
      </c>
    </row>
    <row r="188" spans="1:7" x14ac:dyDescent="0.25">
      <c r="A188" s="1">
        <v>1</v>
      </c>
      <c r="B188" s="1">
        <v>5</v>
      </c>
      <c r="C188" s="1">
        <v>8</v>
      </c>
      <c r="D188" s="1">
        <v>4</v>
      </c>
      <c r="E188" s="1">
        <v>8</v>
      </c>
      <c r="F188" s="1">
        <v>20</v>
      </c>
      <c r="G188" s="1">
        <v>0</v>
      </c>
    </row>
    <row r="189" spans="1:7" x14ac:dyDescent="0.25">
      <c r="A189" s="1">
        <v>11</v>
      </c>
      <c r="B189" s="1">
        <v>2</v>
      </c>
      <c r="C189" s="1">
        <v>7</v>
      </c>
      <c r="D189" s="1">
        <v>4</v>
      </c>
      <c r="E189" s="1">
        <v>2</v>
      </c>
      <c r="F189" s="1">
        <v>2</v>
      </c>
      <c r="G189" s="1">
        <v>0</v>
      </c>
    </row>
    <row r="190" spans="1:7" x14ac:dyDescent="0.25">
      <c r="A190" s="1">
        <v>17</v>
      </c>
      <c r="B190" s="1">
        <v>0</v>
      </c>
      <c r="C190" s="1">
        <v>9</v>
      </c>
      <c r="D190" s="1">
        <v>0</v>
      </c>
      <c r="E190" s="1">
        <v>0</v>
      </c>
      <c r="F190" s="1">
        <v>1</v>
      </c>
      <c r="G190" s="1">
        <v>0</v>
      </c>
    </row>
    <row r="191" spans="1:7" x14ac:dyDescent="0.25">
      <c r="A191" s="1">
        <v>1</v>
      </c>
      <c r="B191" s="1">
        <v>1</v>
      </c>
      <c r="C191" s="1">
        <v>4</v>
      </c>
      <c r="D191" s="1">
        <v>11</v>
      </c>
      <c r="E191" s="1">
        <v>9</v>
      </c>
      <c r="F191" s="1">
        <v>10</v>
      </c>
      <c r="G191" s="1">
        <v>0</v>
      </c>
    </row>
    <row r="192" spans="1:7" x14ac:dyDescent="0.25">
      <c r="A192" s="1">
        <v>10</v>
      </c>
      <c r="B192" s="1">
        <v>4</v>
      </c>
      <c r="C192" s="1">
        <v>7</v>
      </c>
      <c r="D192" s="1">
        <v>0</v>
      </c>
      <c r="E192" s="1">
        <v>6</v>
      </c>
      <c r="F192" s="1">
        <v>3</v>
      </c>
      <c r="G192" s="1">
        <v>0</v>
      </c>
    </row>
    <row r="193" spans="1:10" x14ac:dyDescent="0.25">
      <c r="A193" s="1">
        <v>8</v>
      </c>
      <c r="B193" s="1">
        <v>0</v>
      </c>
      <c r="C193" s="1">
        <v>14</v>
      </c>
      <c r="D193" s="1">
        <v>2</v>
      </c>
      <c r="E193" s="1">
        <v>3</v>
      </c>
      <c r="F193" s="1">
        <v>7</v>
      </c>
      <c r="G193" s="1">
        <v>0</v>
      </c>
    </row>
    <row r="194" spans="1:10" x14ac:dyDescent="0.25">
      <c r="A194" s="1">
        <v>4</v>
      </c>
      <c r="B194" s="1">
        <v>6</v>
      </c>
      <c r="C194" s="1">
        <v>8</v>
      </c>
      <c r="D194" s="1">
        <v>6</v>
      </c>
      <c r="E194" s="1">
        <v>3</v>
      </c>
      <c r="F194" s="1">
        <v>10</v>
      </c>
      <c r="G194" s="1">
        <v>0</v>
      </c>
    </row>
    <row r="195" spans="1:10" x14ac:dyDescent="0.25">
      <c r="A195" s="1">
        <v>1</v>
      </c>
      <c r="B195" s="1">
        <v>8</v>
      </c>
      <c r="C195" s="1">
        <v>6</v>
      </c>
      <c r="D195" s="1">
        <v>4</v>
      </c>
      <c r="E195" s="1">
        <v>8</v>
      </c>
      <c r="F195" s="1">
        <v>16</v>
      </c>
      <c r="G195" s="1">
        <v>0</v>
      </c>
    </row>
    <row r="196" spans="1:10" x14ac:dyDescent="0.25">
      <c r="A196" s="1">
        <v>12</v>
      </c>
      <c r="B196" s="1">
        <v>4</v>
      </c>
      <c r="C196" s="1">
        <v>7</v>
      </c>
      <c r="D196" s="1">
        <v>1</v>
      </c>
      <c r="E196" s="1">
        <v>3</v>
      </c>
      <c r="F196" s="1">
        <v>5</v>
      </c>
      <c r="G196" s="1">
        <v>0</v>
      </c>
    </row>
    <row r="197" spans="1:10" x14ac:dyDescent="0.25">
      <c r="A197" s="1">
        <v>12</v>
      </c>
      <c r="B197" s="1">
        <v>0</v>
      </c>
      <c r="C197" s="1">
        <v>13</v>
      </c>
      <c r="D197" s="1">
        <v>2</v>
      </c>
      <c r="E197" s="1">
        <v>0</v>
      </c>
      <c r="F197" s="1">
        <v>10</v>
      </c>
      <c r="G197" s="1">
        <v>0</v>
      </c>
    </row>
    <row r="198" spans="1:10" x14ac:dyDescent="0.25">
      <c r="A198" s="1">
        <v>5</v>
      </c>
      <c r="B198" s="1">
        <v>1</v>
      </c>
      <c r="C198" s="1">
        <v>13</v>
      </c>
      <c r="D198" s="1">
        <v>3</v>
      </c>
      <c r="E198" s="1">
        <v>5</v>
      </c>
      <c r="F198" s="1">
        <v>1</v>
      </c>
      <c r="G198" s="1">
        <v>0</v>
      </c>
    </row>
    <row r="199" spans="1:10" x14ac:dyDescent="0.25">
      <c r="A199" s="1">
        <v>1</v>
      </c>
      <c r="B199" s="1">
        <v>11</v>
      </c>
      <c r="C199" s="1">
        <v>5</v>
      </c>
      <c r="D199" s="1">
        <v>4</v>
      </c>
      <c r="E199" s="1">
        <v>6</v>
      </c>
      <c r="F199" s="1">
        <v>9</v>
      </c>
      <c r="G199" s="1">
        <v>0</v>
      </c>
    </row>
    <row r="200" spans="1:10" x14ac:dyDescent="0.25">
      <c r="A200" s="1">
        <v>6</v>
      </c>
      <c r="B200" s="1">
        <v>3</v>
      </c>
      <c r="C200" s="1">
        <v>12</v>
      </c>
      <c r="D200" s="1">
        <v>6</v>
      </c>
      <c r="E200" s="1">
        <v>1</v>
      </c>
      <c r="F200" s="1">
        <v>0</v>
      </c>
      <c r="G200" s="1">
        <v>0</v>
      </c>
    </row>
    <row r="201" spans="1:10" x14ac:dyDescent="0.25">
      <c r="A201" s="1">
        <v>18</v>
      </c>
      <c r="B201" s="1">
        <v>0</v>
      </c>
      <c r="C201" s="1">
        <v>9</v>
      </c>
      <c r="D201" s="1">
        <v>0</v>
      </c>
      <c r="E201" s="1">
        <v>1</v>
      </c>
      <c r="F201" s="1">
        <v>11</v>
      </c>
      <c r="G201" s="1">
        <v>0</v>
      </c>
    </row>
    <row r="202" spans="1:10" x14ac:dyDescent="0.25">
      <c r="A202" s="1">
        <v>15</v>
      </c>
      <c r="B202" s="1">
        <v>2</v>
      </c>
      <c r="C202" s="1">
        <v>10</v>
      </c>
      <c r="D202" s="1">
        <v>0</v>
      </c>
      <c r="E202" s="1">
        <v>1</v>
      </c>
      <c r="F202" s="1">
        <v>4</v>
      </c>
      <c r="G202" s="1">
        <v>0</v>
      </c>
    </row>
    <row r="203" spans="1:10" x14ac:dyDescent="0.25">
      <c r="A203" s="1">
        <v>2</v>
      </c>
      <c r="B203" s="1">
        <v>3</v>
      </c>
      <c r="C203" s="1">
        <v>10</v>
      </c>
      <c r="D203" s="1">
        <v>11</v>
      </c>
      <c r="E203" s="1">
        <v>2</v>
      </c>
      <c r="F203" s="1">
        <v>10</v>
      </c>
      <c r="G203" s="1">
        <v>0</v>
      </c>
    </row>
    <row r="204" spans="1:10" x14ac:dyDescent="0.25">
      <c r="A204" s="1">
        <v>19</v>
      </c>
      <c r="B204" s="1">
        <v>0</v>
      </c>
      <c r="C204" s="1">
        <v>9</v>
      </c>
      <c r="D204" s="1">
        <v>0</v>
      </c>
      <c r="E204" s="1">
        <v>0</v>
      </c>
      <c r="F204" s="1">
        <v>2</v>
      </c>
      <c r="G204" s="1">
        <v>0</v>
      </c>
    </row>
    <row r="205" spans="1:10" x14ac:dyDescent="0.25">
      <c r="A205" s="1">
        <v>15</v>
      </c>
      <c r="B205" s="1">
        <v>0</v>
      </c>
      <c r="C205" s="1">
        <v>11</v>
      </c>
      <c r="D205" s="1">
        <v>0</v>
      </c>
      <c r="E205" s="1">
        <v>2</v>
      </c>
      <c r="F205" s="1">
        <v>9</v>
      </c>
      <c r="G205" s="1">
        <v>0</v>
      </c>
    </row>
    <row r="206" spans="1:10" x14ac:dyDescent="0.25">
      <c r="A206" s="1">
        <v>4</v>
      </c>
      <c r="B206" s="1">
        <v>7</v>
      </c>
      <c r="C206" s="1">
        <v>7</v>
      </c>
      <c r="D206" s="1">
        <v>6</v>
      </c>
      <c r="E206" s="1">
        <v>4</v>
      </c>
      <c r="F206" s="1">
        <v>13</v>
      </c>
      <c r="G206" s="1">
        <v>0</v>
      </c>
    </row>
    <row r="207" spans="1:10" x14ac:dyDescent="0.25">
      <c r="A207" s="1">
        <v>3</v>
      </c>
      <c r="B207" s="1">
        <v>3</v>
      </c>
      <c r="C207" s="1">
        <v>3</v>
      </c>
      <c r="D207" s="1">
        <v>15</v>
      </c>
      <c r="E207" s="1">
        <v>4</v>
      </c>
      <c r="F207" s="1">
        <v>15</v>
      </c>
      <c r="G207" s="1">
        <v>0</v>
      </c>
    </row>
    <row r="208" spans="1:10" x14ac:dyDescent="0.25">
      <c r="A208" s="1">
        <v>5</v>
      </c>
      <c r="B208" s="1">
        <v>2</v>
      </c>
      <c r="C208" s="1">
        <v>16</v>
      </c>
      <c r="D208" s="1">
        <v>3</v>
      </c>
      <c r="E208" s="1">
        <v>2</v>
      </c>
      <c r="F208" s="1">
        <v>19</v>
      </c>
      <c r="G208" s="1">
        <v>1</v>
      </c>
      <c r="I208" s="3" t="s">
        <v>2</v>
      </c>
      <c r="J208">
        <f>SUBTOTAL(9,B:B)</f>
        <v>53283</v>
      </c>
    </row>
    <row r="209" spans="1:10" x14ac:dyDescent="0.25">
      <c r="A209" s="1">
        <v>15</v>
      </c>
      <c r="B209" s="1">
        <v>0</v>
      </c>
      <c r="C209" s="1">
        <v>8</v>
      </c>
      <c r="D209" s="1">
        <v>4</v>
      </c>
      <c r="E209" s="1">
        <v>2</v>
      </c>
      <c r="F209" s="1">
        <v>20</v>
      </c>
      <c r="G209" s="1">
        <v>0</v>
      </c>
    </row>
    <row r="210" spans="1:10" x14ac:dyDescent="0.25">
      <c r="A210" s="1">
        <v>15</v>
      </c>
      <c r="B210" s="1">
        <v>0</v>
      </c>
      <c r="C210" s="1">
        <v>8</v>
      </c>
      <c r="D210" s="1">
        <v>4</v>
      </c>
      <c r="E210" s="1">
        <v>2</v>
      </c>
      <c r="F210" s="1">
        <v>20</v>
      </c>
      <c r="G210" s="1">
        <v>1</v>
      </c>
      <c r="I210" s="3" t="s">
        <v>3</v>
      </c>
      <c r="J210">
        <f>SUBTOTAL(9,C:C)</f>
        <v>335607</v>
      </c>
    </row>
    <row r="211" spans="1:10" x14ac:dyDescent="0.25">
      <c r="A211" s="1">
        <v>15</v>
      </c>
      <c r="B211" s="1">
        <v>0</v>
      </c>
      <c r="C211" s="1">
        <v>8</v>
      </c>
      <c r="D211" s="1">
        <v>4</v>
      </c>
      <c r="E211" s="1">
        <v>2</v>
      </c>
      <c r="F211" s="1">
        <v>20</v>
      </c>
      <c r="G211" s="1">
        <v>1</v>
      </c>
      <c r="I211" s="3" t="s">
        <v>4</v>
      </c>
      <c r="J211">
        <f>SUBTOTAL(9,D:D)</f>
        <v>75997</v>
      </c>
    </row>
    <row r="212" spans="1:10" x14ac:dyDescent="0.25">
      <c r="A212" s="1">
        <v>20</v>
      </c>
      <c r="B212" s="1">
        <v>3</v>
      </c>
      <c r="C212" s="1">
        <v>4</v>
      </c>
      <c r="D212" s="1">
        <v>2</v>
      </c>
      <c r="E212" s="1">
        <v>0</v>
      </c>
      <c r="F212" s="1">
        <v>2</v>
      </c>
      <c r="G212" s="1">
        <v>0</v>
      </c>
    </row>
    <row r="213" spans="1:10" x14ac:dyDescent="0.25">
      <c r="A213" s="1">
        <v>7</v>
      </c>
      <c r="B213" s="1">
        <v>3</v>
      </c>
      <c r="C213" s="1">
        <v>10</v>
      </c>
      <c r="D213" s="1">
        <v>8</v>
      </c>
      <c r="E213" s="1">
        <v>1</v>
      </c>
      <c r="F213" s="1">
        <v>7</v>
      </c>
      <c r="G213" s="1">
        <v>0</v>
      </c>
    </row>
    <row r="214" spans="1:10" x14ac:dyDescent="0.25">
      <c r="A214" s="1">
        <v>13</v>
      </c>
      <c r="B214" s="1">
        <v>6</v>
      </c>
      <c r="C214" s="1">
        <v>7</v>
      </c>
      <c r="D214" s="1">
        <v>0</v>
      </c>
      <c r="E214" s="1">
        <v>3</v>
      </c>
      <c r="F214" s="1">
        <v>3</v>
      </c>
      <c r="G214" s="1">
        <v>0</v>
      </c>
    </row>
    <row r="215" spans="1:10" x14ac:dyDescent="0.25">
      <c r="A215" s="1">
        <v>11</v>
      </c>
      <c r="B215" s="1">
        <v>0</v>
      </c>
      <c r="C215" s="1">
        <v>13</v>
      </c>
      <c r="D215" s="1">
        <v>2</v>
      </c>
      <c r="E215" s="1">
        <v>4</v>
      </c>
      <c r="F215" s="1">
        <v>11</v>
      </c>
      <c r="G215" s="1">
        <v>0</v>
      </c>
    </row>
    <row r="216" spans="1:10" x14ac:dyDescent="0.25">
      <c r="A216" s="1">
        <v>18</v>
      </c>
      <c r="B216" s="1">
        <v>0</v>
      </c>
      <c r="C216" s="1">
        <v>6</v>
      </c>
      <c r="D216" s="1">
        <v>3</v>
      </c>
      <c r="E216" s="1">
        <v>3</v>
      </c>
      <c r="F216" s="1">
        <v>5</v>
      </c>
      <c r="G216" s="1">
        <v>0</v>
      </c>
    </row>
    <row r="217" spans="1:10" x14ac:dyDescent="0.25">
      <c r="A217" s="1">
        <v>1</v>
      </c>
      <c r="B217" s="1">
        <v>6</v>
      </c>
      <c r="C217" s="1">
        <v>7</v>
      </c>
      <c r="D217" s="1">
        <v>11</v>
      </c>
      <c r="E217" s="1">
        <v>5</v>
      </c>
      <c r="F217" s="1">
        <v>3</v>
      </c>
      <c r="G217" s="1">
        <v>0</v>
      </c>
    </row>
    <row r="218" spans="1:10" x14ac:dyDescent="0.25">
      <c r="A218" s="1">
        <v>23</v>
      </c>
      <c r="B218" s="1">
        <v>1</v>
      </c>
      <c r="C218" s="1">
        <v>6</v>
      </c>
      <c r="D218" s="1">
        <v>0</v>
      </c>
      <c r="E218" s="1">
        <v>0</v>
      </c>
      <c r="F218" s="1">
        <v>2</v>
      </c>
      <c r="G218" s="1">
        <v>0</v>
      </c>
    </row>
    <row r="219" spans="1:10" x14ac:dyDescent="0.25">
      <c r="A219" s="1">
        <v>2</v>
      </c>
      <c r="B219" s="1">
        <v>4</v>
      </c>
      <c r="C219" s="1">
        <v>9</v>
      </c>
      <c r="D219" s="1">
        <v>10</v>
      </c>
      <c r="E219" s="1">
        <v>5</v>
      </c>
      <c r="F219" s="1">
        <v>16</v>
      </c>
      <c r="G219" s="1">
        <v>0</v>
      </c>
    </row>
    <row r="220" spans="1:10" x14ac:dyDescent="0.25">
      <c r="A220" s="1">
        <v>14</v>
      </c>
      <c r="B220" s="1">
        <v>0</v>
      </c>
      <c r="C220" s="1">
        <v>16</v>
      </c>
      <c r="D220" s="1">
        <v>0</v>
      </c>
      <c r="E220" s="1">
        <v>0</v>
      </c>
      <c r="F220" s="1">
        <v>6</v>
      </c>
      <c r="G220" s="1">
        <v>1</v>
      </c>
      <c r="I220" s="3" t="s">
        <v>5</v>
      </c>
      <c r="J220">
        <f>SUBTOTAL(9,E:E)</f>
        <v>55110</v>
      </c>
    </row>
    <row r="221" spans="1:10" x14ac:dyDescent="0.25">
      <c r="A221" s="1">
        <v>5</v>
      </c>
      <c r="B221" s="1">
        <v>4</v>
      </c>
      <c r="C221" s="1">
        <v>13</v>
      </c>
      <c r="D221" s="1">
        <v>8</v>
      </c>
      <c r="E221" s="1">
        <v>0</v>
      </c>
      <c r="F221" s="1">
        <v>4</v>
      </c>
      <c r="G221" s="1">
        <v>0</v>
      </c>
    </row>
    <row r="222" spans="1:10" x14ac:dyDescent="0.25">
      <c r="A222" s="1">
        <v>18</v>
      </c>
      <c r="B222" s="1">
        <v>2</v>
      </c>
      <c r="C222" s="1">
        <v>10</v>
      </c>
      <c r="D222" s="1">
        <v>0</v>
      </c>
      <c r="E222" s="1">
        <v>0</v>
      </c>
      <c r="F222" s="1">
        <v>25</v>
      </c>
      <c r="G222" s="1">
        <v>0</v>
      </c>
    </row>
    <row r="223" spans="1:10" x14ac:dyDescent="0.25">
      <c r="A223" s="1">
        <v>4</v>
      </c>
      <c r="B223" s="1">
        <v>2</v>
      </c>
      <c r="C223" s="1">
        <v>12</v>
      </c>
      <c r="D223" s="1">
        <v>7</v>
      </c>
      <c r="E223" s="1">
        <v>5</v>
      </c>
      <c r="F223" s="1">
        <v>26</v>
      </c>
      <c r="G223" s="1">
        <v>1</v>
      </c>
      <c r="I223" s="3" t="s">
        <v>6</v>
      </c>
      <c r="J223">
        <f>SUBTOTAL(9,F:F)</f>
        <v>88766</v>
      </c>
    </row>
    <row r="224" spans="1:10" x14ac:dyDescent="0.25">
      <c r="A224" s="1">
        <v>10</v>
      </c>
      <c r="B224" s="1">
        <v>2</v>
      </c>
      <c r="C224" s="1">
        <v>15</v>
      </c>
      <c r="D224" s="1">
        <v>2</v>
      </c>
      <c r="E224" s="1">
        <v>1</v>
      </c>
      <c r="F224" s="1">
        <v>6</v>
      </c>
      <c r="G224" s="1">
        <v>0</v>
      </c>
    </row>
    <row r="225" spans="1:7" x14ac:dyDescent="0.25">
      <c r="A225" s="1">
        <v>2</v>
      </c>
      <c r="B225" s="1">
        <v>2</v>
      </c>
      <c r="C225" s="1">
        <v>11</v>
      </c>
      <c r="D225" s="1">
        <v>10</v>
      </c>
      <c r="E225" s="1">
        <v>6</v>
      </c>
      <c r="F225" s="1">
        <v>12</v>
      </c>
      <c r="G225" s="1">
        <v>0</v>
      </c>
    </row>
    <row r="226" spans="1:7" x14ac:dyDescent="0.25">
      <c r="A226" s="1">
        <v>24</v>
      </c>
      <c r="B226" s="1">
        <v>0</v>
      </c>
      <c r="C226" s="1">
        <v>7</v>
      </c>
      <c r="D226" s="1">
        <v>0</v>
      </c>
      <c r="E226" s="1">
        <v>0</v>
      </c>
      <c r="F226" s="1">
        <v>1</v>
      </c>
      <c r="G226" s="1">
        <v>0</v>
      </c>
    </row>
    <row r="227" spans="1:7" x14ac:dyDescent="0.25">
      <c r="A227" s="1">
        <v>10</v>
      </c>
      <c r="B227" s="1">
        <v>6</v>
      </c>
      <c r="C227" s="1">
        <v>11</v>
      </c>
      <c r="D227" s="1">
        <v>0</v>
      </c>
      <c r="E227" s="1">
        <v>4</v>
      </c>
      <c r="F227" s="1">
        <v>2</v>
      </c>
      <c r="G227" s="1">
        <v>0</v>
      </c>
    </row>
    <row r="228" spans="1:7" x14ac:dyDescent="0.25">
      <c r="A228" s="1">
        <v>2</v>
      </c>
      <c r="B228" s="1">
        <v>5</v>
      </c>
      <c r="C228" s="1">
        <v>12</v>
      </c>
      <c r="D228" s="1">
        <v>4</v>
      </c>
      <c r="E228" s="1">
        <v>8</v>
      </c>
      <c r="F228" s="1">
        <v>7</v>
      </c>
      <c r="G228" s="1">
        <v>0</v>
      </c>
    </row>
    <row r="229" spans="1:7" x14ac:dyDescent="0.25">
      <c r="A229" s="1">
        <v>11</v>
      </c>
      <c r="B229" s="1">
        <v>7</v>
      </c>
      <c r="C229" s="1">
        <v>9</v>
      </c>
      <c r="D229" s="1">
        <v>3</v>
      </c>
      <c r="E229" s="1">
        <v>1</v>
      </c>
      <c r="F229" s="1">
        <v>11</v>
      </c>
      <c r="G229" s="1">
        <v>0</v>
      </c>
    </row>
    <row r="230" spans="1:7" x14ac:dyDescent="0.25">
      <c r="A230" s="1">
        <v>12</v>
      </c>
      <c r="B230" s="1">
        <v>0</v>
      </c>
      <c r="C230" s="1">
        <v>13</v>
      </c>
      <c r="D230" s="1">
        <v>4</v>
      </c>
      <c r="E230" s="1">
        <v>2</v>
      </c>
      <c r="F230" s="1">
        <v>4</v>
      </c>
      <c r="G230" s="1">
        <v>0</v>
      </c>
    </row>
    <row r="231" spans="1:7" x14ac:dyDescent="0.25">
      <c r="A231" s="1">
        <v>3</v>
      </c>
      <c r="B231" s="1">
        <v>9</v>
      </c>
      <c r="C231" s="1">
        <v>4</v>
      </c>
      <c r="D231" s="1">
        <v>7</v>
      </c>
      <c r="E231" s="1">
        <v>8</v>
      </c>
      <c r="F231" s="1">
        <v>7</v>
      </c>
      <c r="G231" s="1">
        <v>0</v>
      </c>
    </row>
    <row r="232" spans="1:7" x14ac:dyDescent="0.25">
      <c r="A232" s="1">
        <v>12</v>
      </c>
      <c r="B232" s="1">
        <v>3</v>
      </c>
      <c r="C232" s="1">
        <v>8</v>
      </c>
      <c r="D232" s="1">
        <v>8</v>
      </c>
      <c r="E232" s="1">
        <v>0</v>
      </c>
      <c r="F232" s="1">
        <v>17</v>
      </c>
      <c r="G232" s="1">
        <v>0</v>
      </c>
    </row>
    <row r="233" spans="1:7" x14ac:dyDescent="0.25">
      <c r="A233" s="1">
        <v>29</v>
      </c>
      <c r="B233" s="1">
        <v>0</v>
      </c>
      <c r="C233" s="1">
        <v>2</v>
      </c>
      <c r="D233" s="1">
        <v>0</v>
      </c>
      <c r="E233" s="1">
        <v>0</v>
      </c>
      <c r="F233" s="1">
        <v>1</v>
      </c>
      <c r="G233" s="1">
        <v>0</v>
      </c>
    </row>
    <row r="234" spans="1:7" x14ac:dyDescent="0.25">
      <c r="A234" s="1">
        <v>2</v>
      </c>
      <c r="B234" s="1">
        <v>7</v>
      </c>
      <c r="C234" s="1">
        <v>5</v>
      </c>
      <c r="D234" s="1">
        <v>2</v>
      </c>
      <c r="E234" s="1">
        <v>15</v>
      </c>
      <c r="F234" s="1">
        <v>27</v>
      </c>
      <c r="G234" s="1">
        <v>0</v>
      </c>
    </row>
    <row r="235" spans="1:7" x14ac:dyDescent="0.25">
      <c r="A235" s="1">
        <v>8</v>
      </c>
      <c r="B235" s="1">
        <v>3</v>
      </c>
      <c r="C235" s="1">
        <v>19</v>
      </c>
      <c r="D235" s="1">
        <v>0</v>
      </c>
      <c r="E235" s="1">
        <v>2</v>
      </c>
      <c r="F235" s="1">
        <v>3</v>
      </c>
      <c r="G235" s="1">
        <v>0</v>
      </c>
    </row>
    <row r="236" spans="1:7" x14ac:dyDescent="0.25">
      <c r="A236" s="1">
        <v>23</v>
      </c>
      <c r="B236" s="1">
        <v>0</v>
      </c>
      <c r="C236" s="1">
        <v>9</v>
      </c>
      <c r="D236" s="1">
        <v>0</v>
      </c>
      <c r="E236" s="1">
        <v>0</v>
      </c>
      <c r="F236" s="1">
        <v>12</v>
      </c>
      <c r="G236" s="1">
        <v>0</v>
      </c>
    </row>
    <row r="237" spans="1:7" x14ac:dyDescent="0.25">
      <c r="A237" s="1">
        <v>22</v>
      </c>
      <c r="B237" s="1">
        <v>1</v>
      </c>
      <c r="C237" s="1">
        <v>9</v>
      </c>
      <c r="D237" s="1">
        <v>0</v>
      </c>
      <c r="E237" s="1">
        <v>0</v>
      </c>
      <c r="F237" s="1">
        <v>14</v>
      </c>
      <c r="G237" s="1">
        <v>0</v>
      </c>
    </row>
    <row r="238" spans="1:7" x14ac:dyDescent="0.25">
      <c r="A238" s="1">
        <v>9</v>
      </c>
      <c r="B238" s="1">
        <v>3</v>
      </c>
      <c r="C238" s="1">
        <v>15</v>
      </c>
      <c r="D238" s="1">
        <v>2</v>
      </c>
      <c r="E238" s="1">
        <v>3</v>
      </c>
      <c r="F238" s="1">
        <v>2</v>
      </c>
      <c r="G238" s="1">
        <v>0</v>
      </c>
    </row>
    <row r="239" spans="1:7" x14ac:dyDescent="0.25">
      <c r="A239" s="1">
        <v>28</v>
      </c>
      <c r="B239" s="1">
        <v>0</v>
      </c>
      <c r="C239" s="1">
        <v>4</v>
      </c>
      <c r="D239" s="1">
        <v>0</v>
      </c>
      <c r="E239" s="1">
        <v>0</v>
      </c>
      <c r="F239" s="1">
        <v>0</v>
      </c>
      <c r="G239" s="1">
        <v>0</v>
      </c>
    </row>
    <row r="240" spans="1:7" x14ac:dyDescent="0.25">
      <c r="A240" s="1">
        <v>1</v>
      </c>
      <c r="B240" s="1">
        <v>9</v>
      </c>
      <c r="C240" s="1">
        <v>8</v>
      </c>
      <c r="D240" s="1">
        <v>11</v>
      </c>
      <c r="E240" s="1">
        <v>3</v>
      </c>
      <c r="F240" s="1">
        <v>22</v>
      </c>
      <c r="G240" s="1">
        <v>0</v>
      </c>
    </row>
    <row r="241" spans="1:7" x14ac:dyDescent="0.25">
      <c r="A241" s="1">
        <v>2</v>
      </c>
      <c r="B241" s="1">
        <v>5</v>
      </c>
      <c r="C241" s="1">
        <v>7</v>
      </c>
      <c r="D241" s="1">
        <v>0</v>
      </c>
      <c r="E241" s="1">
        <v>18</v>
      </c>
      <c r="F241" s="1">
        <v>18</v>
      </c>
      <c r="G241" s="1">
        <v>0</v>
      </c>
    </row>
    <row r="242" spans="1:7" x14ac:dyDescent="0.25">
      <c r="A242" s="1">
        <v>15</v>
      </c>
      <c r="B242" s="1">
        <v>4</v>
      </c>
      <c r="C242" s="1">
        <v>13</v>
      </c>
      <c r="D242" s="1">
        <v>0</v>
      </c>
      <c r="E242" s="1">
        <v>0</v>
      </c>
      <c r="F242" s="1">
        <v>19</v>
      </c>
      <c r="G242" s="1">
        <v>0</v>
      </c>
    </row>
    <row r="243" spans="1:7" x14ac:dyDescent="0.25">
      <c r="A243" s="1">
        <v>26</v>
      </c>
      <c r="B243" s="1">
        <v>0</v>
      </c>
      <c r="C243" s="1">
        <v>6</v>
      </c>
      <c r="D243" s="1">
        <v>0</v>
      </c>
      <c r="E243" s="1">
        <v>0</v>
      </c>
      <c r="F243" s="1">
        <v>2</v>
      </c>
      <c r="G243" s="1">
        <v>0</v>
      </c>
    </row>
    <row r="244" spans="1:7" x14ac:dyDescent="0.25">
      <c r="A244" s="1">
        <v>2</v>
      </c>
      <c r="B244" s="1">
        <v>8</v>
      </c>
      <c r="C244" s="1">
        <v>11</v>
      </c>
      <c r="D244" s="1">
        <v>3</v>
      </c>
      <c r="E244" s="1">
        <v>8</v>
      </c>
      <c r="F244" s="1">
        <v>21</v>
      </c>
      <c r="G244" s="1">
        <v>0</v>
      </c>
    </row>
    <row r="245" spans="1:7" x14ac:dyDescent="0.25">
      <c r="A245" s="1">
        <v>27</v>
      </c>
      <c r="B245" s="1">
        <v>0</v>
      </c>
      <c r="C245" s="1">
        <v>5</v>
      </c>
      <c r="D245" s="1">
        <v>0</v>
      </c>
      <c r="E245" s="1">
        <v>0</v>
      </c>
      <c r="F245" s="1">
        <v>3</v>
      </c>
      <c r="G245" s="1">
        <v>0</v>
      </c>
    </row>
    <row r="246" spans="1:7" x14ac:dyDescent="0.25">
      <c r="A246" s="1">
        <v>16</v>
      </c>
      <c r="B246" s="1">
        <v>2</v>
      </c>
      <c r="C246" s="1">
        <v>11</v>
      </c>
      <c r="D246" s="1">
        <v>3</v>
      </c>
      <c r="E246" s="1">
        <v>0</v>
      </c>
      <c r="F246" s="1">
        <v>16</v>
      </c>
      <c r="G246" s="1">
        <v>0</v>
      </c>
    </row>
    <row r="247" spans="1:7" x14ac:dyDescent="0.25">
      <c r="A247" s="1">
        <v>5</v>
      </c>
      <c r="B247" s="1">
        <v>6</v>
      </c>
      <c r="C247" s="1">
        <v>10</v>
      </c>
      <c r="D247" s="1">
        <v>6</v>
      </c>
      <c r="E247" s="1">
        <v>5</v>
      </c>
      <c r="F247" s="1">
        <v>10</v>
      </c>
      <c r="G247" s="1">
        <v>0</v>
      </c>
    </row>
    <row r="248" spans="1:7" x14ac:dyDescent="0.25">
      <c r="A248" s="1">
        <v>6</v>
      </c>
      <c r="B248" s="1">
        <v>5</v>
      </c>
      <c r="C248" s="1">
        <v>4</v>
      </c>
      <c r="D248" s="1">
        <v>13</v>
      </c>
      <c r="E248" s="1">
        <v>4</v>
      </c>
      <c r="F248" s="1">
        <v>25</v>
      </c>
      <c r="G248" s="1">
        <v>0</v>
      </c>
    </row>
    <row r="249" spans="1:7" x14ac:dyDescent="0.25">
      <c r="A249" s="1">
        <v>0</v>
      </c>
      <c r="B249" s="1">
        <v>4</v>
      </c>
      <c r="C249" s="1">
        <v>7</v>
      </c>
      <c r="D249" s="1">
        <v>11</v>
      </c>
      <c r="E249" s="1">
        <v>10</v>
      </c>
      <c r="F249" s="1">
        <v>15</v>
      </c>
      <c r="G249" s="1">
        <v>0</v>
      </c>
    </row>
    <row r="250" spans="1:7" x14ac:dyDescent="0.25">
      <c r="A250" s="1">
        <v>24</v>
      </c>
      <c r="B250" s="1">
        <v>0</v>
      </c>
      <c r="C250" s="1">
        <v>8</v>
      </c>
      <c r="D250" s="1">
        <v>0</v>
      </c>
      <c r="E250" s="1">
        <v>0</v>
      </c>
      <c r="F250" s="1">
        <v>1</v>
      </c>
      <c r="G250" s="1">
        <v>0</v>
      </c>
    </row>
    <row r="251" spans="1:7" x14ac:dyDescent="0.25">
      <c r="A251" s="1">
        <v>2</v>
      </c>
      <c r="B251" s="1">
        <v>13</v>
      </c>
      <c r="C251" s="1">
        <v>6</v>
      </c>
      <c r="D251" s="1">
        <v>7</v>
      </c>
      <c r="E251" s="1">
        <v>5</v>
      </c>
      <c r="F251" s="1">
        <v>11</v>
      </c>
      <c r="G251" s="1">
        <v>0</v>
      </c>
    </row>
    <row r="252" spans="1:7" x14ac:dyDescent="0.25">
      <c r="A252" s="1">
        <v>1</v>
      </c>
      <c r="B252" s="1">
        <v>9</v>
      </c>
      <c r="C252" s="1">
        <v>7</v>
      </c>
      <c r="D252" s="1">
        <v>2</v>
      </c>
      <c r="E252" s="1">
        <v>14</v>
      </c>
      <c r="F252" s="1">
        <v>10</v>
      </c>
      <c r="G252" s="1">
        <v>0</v>
      </c>
    </row>
    <row r="253" spans="1:7" x14ac:dyDescent="0.25">
      <c r="A253" s="1">
        <v>3</v>
      </c>
      <c r="B253" s="1">
        <v>2</v>
      </c>
      <c r="C253" s="1">
        <v>8</v>
      </c>
      <c r="D253" s="1">
        <v>20</v>
      </c>
      <c r="E253" s="1">
        <v>0</v>
      </c>
      <c r="F253" s="1">
        <v>17</v>
      </c>
      <c r="G253" s="1">
        <v>0</v>
      </c>
    </row>
    <row r="254" spans="1:7" x14ac:dyDescent="0.25">
      <c r="A254" s="1">
        <v>24</v>
      </c>
      <c r="B254" s="1">
        <v>0</v>
      </c>
      <c r="C254" s="1">
        <v>8</v>
      </c>
      <c r="D254" s="1">
        <v>0</v>
      </c>
      <c r="E254" s="1">
        <v>1</v>
      </c>
      <c r="F254" s="1">
        <v>4</v>
      </c>
      <c r="G254" s="1">
        <v>0</v>
      </c>
    </row>
    <row r="255" spans="1:7" x14ac:dyDescent="0.25">
      <c r="A255" s="1">
        <v>12</v>
      </c>
      <c r="B255" s="1">
        <v>6</v>
      </c>
      <c r="C255" s="1">
        <v>2</v>
      </c>
      <c r="D255" s="1">
        <v>11</v>
      </c>
      <c r="E255" s="1">
        <v>2</v>
      </c>
      <c r="F255" s="1">
        <v>16</v>
      </c>
      <c r="G255" s="1">
        <v>0</v>
      </c>
    </row>
    <row r="256" spans="1:7" x14ac:dyDescent="0.25">
      <c r="A256" s="1">
        <v>8</v>
      </c>
      <c r="B256" s="1">
        <v>9</v>
      </c>
      <c r="C256" s="1">
        <v>9</v>
      </c>
      <c r="D256" s="1">
        <v>2</v>
      </c>
      <c r="E256" s="1">
        <v>5</v>
      </c>
      <c r="F256" s="1">
        <v>22</v>
      </c>
      <c r="G256" s="1">
        <v>0</v>
      </c>
    </row>
    <row r="257" spans="1:9" x14ac:dyDescent="0.25">
      <c r="A257" s="1">
        <v>19</v>
      </c>
      <c r="B257" s="1">
        <v>1</v>
      </c>
      <c r="C257" s="1">
        <v>10</v>
      </c>
      <c r="D257" s="1">
        <v>2</v>
      </c>
      <c r="E257" s="1">
        <v>1</v>
      </c>
      <c r="F257" s="1">
        <v>8</v>
      </c>
      <c r="G257" s="1">
        <v>0</v>
      </c>
    </row>
    <row r="258" spans="1:9" x14ac:dyDescent="0.25">
      <c r="A258" s="1">
        <v>13</v>
      </c>
      <c r="B258" s="1">
        <v>3</v>
      </c>
      <c r="C258" s="1">
        <v>6</v>
      </c>
      <c r="D258" s="1">
        <v>6</v>
      </c>
      <c r="E258" s="1">
        <v>5</v>
      </c>
      <c r="F258" s="1">
        <v>6</v>
      </c>
      <c r="G258" s="1">
        <v>0</v>
      </c>
    </row>
    <row r="259" spans="1:9" x14ac:dyDescent="0.25">
      <c r="A259" s="1">
        <v>26</v>
      </c>
      <c r="B259" s="1">
        <v>0</v>
      </c>
      <c r="C259" s="1">
        <v>8</v>
      </c>
      <c r="D259" s="1">
        <v>0</v>
      </c>
      <c r="E259" s="1">
        <v>0</v>
      </c>
      <c r="F259" s="1">
        <v>3</v>
      </c>
      <c r="G259" s="1">
        <v>0</v>
      </c>
    </row>
    <row r="260" spans="1:9" x14ac:dyDescent="0.25">
      <c r="A260" s="1">
        <v>25</v>
      </c>
      <c r="B260" s="1">
        <v>0</v>
      </c>
      <c r="C260" s="1">
        <v>8</v>
      </c>
      <c r="D260" s="1">
        <v>0</v>
      </c>
      <c r="E260" s="1">
        <v>1</v>
      </c>
      <c r="F260" s="1">
        <v>4</v>
      </c>
      <c r="G260" s="1">
        <v>0</v>
      </c>
    </row>
    <row r="261" spans="1:9" x14ac:dyDescent="0.25">
      <c r="A261" s="1">
        <v>13</v>
      </c>
      <c r="B261" s="1">
        <v>2</v>
      </c>
      <c r="C261" s="1">
        <v>15</v>
      </c>
      <c r="D261" s="1">
        <v>2</v>
      </c>
      <c r="E261" s="1">
        <v>2</v>
      </c>
      <c r="F261" s="1">
        <v>8</v>
      </c>
      <c r="G261" s="1">
        <v>0</v>
      </c>
    </row>
    <row r="262" spans="1:9" x14ac:dyDescent="0.25">
      <c r="A262" s="1">
        <v>19</v>
      </c>
      <c r="B262" s="1">
        <v>3</v>
      </c>
      <c r="C262" s="1">
        <v>6</v>
      </c>
      <c r="D262" s="1">
        <v>4</v>
      </c>
      <c r="E262" s="1">
        <v>2</v>
      </c>
      <c r="F262" s="1">
        <v>12</v>
      </c>
      <c r="G262" s="1">
        <v>0</v>
      </c>
    </row>
    <row r="263" spans="1:9" x14ac:dyDescent="0.25">
      <c r="A263" s="1">
        <v>2</v>
      </c>
      <c r="B263" s="1">
        <v>2</v>
      </c>
      <c r="C263" s="1">
        <v>4</v>
      </c>
      <c r="D263" s="1">
        <v>13</v>
      </c>
      <c r="E263" s="1">
        <v>13</v>
      </c>
      <c r="F263" s="1">
        <v>4</v>
      </c>
      <c r="G263" s="1">
        <v>0</v>
      </c>
    </row>
    <row r="264" spans="1:9" x14ac:dyDescent="0.25">
      <c r="A264" s="1">
        <v>17</v>
      </c>
      <c r="B264" s="1">
        <v>1</v>
      </c>
      <c r="C264" s="1">
        <v>12</v>
      </c>
      <c r="D264" s="1">
        <v>3</v>
      </c>
      <c r="E264" s="1">
        <v>1</v>
      </c>
      <c r="F264" s="1">
        <v>4</v>
      </c>
      <c r="G264" s="1">
        <v>0</v>
      </c>
    </row>
    <row r="265" spans="1:9" x14ac:dyDescent="0.25">
      <c r="A265" s="1">
        <v>12</v>
      </c>
      <c r="B265" s="1">
        <v>4</v>
      </c>
      <c r="C265" s="1">
        <v>2</v>
      </c>
      <c r="D265" s="1">
        <v>10</v>
      </c>
      <c r="E265" s="1">
        <v>6</v>
      </c>
      <c r="F265" s="1">
        <v>10</v>
      </c>
      <c r="G265" s="1">
        <v>0</v>
      </c>
    </row>
    <row r="266" spans="1:9" x14ac:dyDescent="0.25">
      <c r="A266" s="1">
        <v>12</v>
      </c>
      <c r="B266" s="1">
        <v>1</v>
      </c>
      <c r="C266" s="1">
        <v>16</v>
      </c>
      <c r="D266" s="1">
        <v>4</v>
      </c>
      <c r="E266" s="1">
        <v>1</v>
      </c>
      <c r="F266" s="1">
        <v>3</v>
      </c>
      <c r="G266" s="1">
        <v>0</v>
      </c>
    </row>
    <row r="267" spans="1:9" x14ac:dyDescent="0.25">
      <c r="A267" s="1">
        <v>22</v>
      </c>
      <c r="B267" s="1">
        <v>1</v>
      </c>
      <c r="C267" s="1">
        <v>8</v>
      </c>
      <c r="D267" s="1">
        <v>2</v>
      </c>
      <c r="E267" s="1">
        <v>1</v>
      </c>
      <c r="F267" s="1">
        <v>2</v>
      </c>
      <c r="G267" s="1">
        <v>0</v>
      </c>
    </row>
    <row r="268" spans="1:9" x14ac:dyDescent="0.25">
      <c r="A268" s="1">
        <v>9</v>
      </c>
      <c r="B268" s="1">
        <v>7</v>
      </c>
      <c r="C268" s="1">
        <v>13</v>
      </c>
      <c r="D268" s="1">
        <v>3</v>
      </c>
      <c r="E268" s="1">
        <v>2</v>
      </c>
      <c r="F268" s="1">
        <v>20</v>
      </c>
      <c r="G268" s="1">
        <v>0</v>
      </c>
    </row>
    <row r="269" spans="1:9" x14ac:dyDescent="0.25">
      <c r="A269" s="1">
        <v>8</v>
      </c>
      <c r="B269" s="1">
        <v>4</v>
      </c>
      <c r="C269" s="1">
        <v>5</v>
      </c>
      <c r="D269" s="1">
        <v>15</v>
      </c>
      <c r="E269" s="1">
        <v>2</v>
      </c>
      <c r="F269" s="1">
        <v>11</v>
      </c>
      <c r="G269" s="1">
        <v>0</v>
      </c>
    </row>
    <row r="270" spans="1:9" x14ac:dyDescent="0.25">
      <c r="A270" s="1">
        <v>11</v>
      </c>
      <c r="B270" s="1">
        <v>7</v>
      </c>
      <c r="C270" s="1">
        <v>12</v>
      </c>
      <c r="D270" s="1">
        <v>2</v>
      </c>
      <c r="E270" s="1">
        <v>2</v>
      </c>
      <c r="F270" s="1">
        <v>27</v>
      </c>
      <c r="G270" s="1">
        <v>1</v>
      </c>
      <c r="I270" s="3" t="s">
        <v>7</v>
      </c>
    </row>
    <row r="271" spans="1:9" x14ac:dyDescent="0.25">
      <c r="A271" s="1">
        <v>8</v>
      </c>
      <c r="B271" s="1">
        <v>4</v>
      </c>
      <c r="C271" s="1">
        <v>10</v>
      </c>
      <c r="D271" s="1">
        <v>6</v>
      </c>
      <c r="E271" s="1">
        <v>7</v>
      </c>
      <c r="F271" s="1">
        <v>6</v>
      </c>
      <c r="G271" s="1">
        <v>0</v>
      </c>
    </row>
    <row r="272" spans="1:9" x14ac:dyDescent="0.25">
      <c r="A272" s="1">
        <v>22</v>
      </c>
      <c r="B272" s="1">
        <v>1</v>
      </c>
      <c r="C272" s="1">
        <v>11</v>
      </c>
      <c r="D272" s="1">
        <v>0</v>
      </c>
      <c r="E272" s="1">
        <v>1</v>
      </c>
      <c r="F272" s="1">
        <v>2</v>
      </c>
      <c r="G272" s="1">
        <v>0</v>
      </c>
    </row>
    <row r="273" spans="1:7" x14ac:dyDescent="0.25">
      <c r="A273" s="1">
        <v>25</v>
      </c>
      <c r="B273" s="1">
        <v>0</v>
      </c>
      <c r="C273" s="1">
        <v>8</v>
      </c>
      <c r="D273" s="1">
        <v>2</v>
      </c>
      <c r="E273" s="1">
        <v>0</v>
      </c>
      <c r="F273" s="1">
        <v>2</v>
      </c>
      <c r="G273" s="1">
        <v>0</v>
      </c>
    </row>
    <row r="274" spans="1:7" x14ac:dyDescent="0.25">
      <c r="A274" s="1">
        <v>22</v>
      </c>
      <c r="B274" s="1">
        <v>0</v>
      </c>
      <c r="C274" s="1">
        <v>13</v>
      </c>
      <c r="D274" s="1">
        <v>0</v>
      </c>
      <c r="E274" s="1">
        <v>0</v>
      </c>
      <c r="F274" s="1">
        <v>3</v>
      </c>
      <c r="G274" s="1">
        <v>0</v>
      </c>
    </row>
    <row r="275" spans="1:7" x14ac:dyDescent="0.25">
      <c r="A275" s="1">
        <v>6</v>
      </c>
      <c r="B275" s="1">
        <v>2</v>
      </c>
      <c r="C275" s="1">
        <v>15</v>
      </c>
      <c r="D275" s="1">
        <v>6</v>
      </c>
      <c r="E275" s="1">
        <v>6</v>
      </c>
      <c r="F275" s="1">
        <v>3</v>
      </c>
      <c r="G275" s="1">
        <v>0</v>
      </c>
    </row>
    <row r="276" spans="1:7" x14ac:dyDescent="0.25">
      <c r="A276" s="1">
        <v>8</v>
      </c>
      <c r="B276" s="1">
        <v>2</v>
      </c>
      <c r="C276" s="1">
        <v>15</v>
      </c>
      <c r="D276" s="1">
        <v>0</v>
      </c>
      <c r="E276" s="1">
        <v>10</v>
      </c>
      <c r="F276" s="1">
        <v>18</v>
      </c>
      <c r="G276" s="1">
        <v>0</v>
      </c>
    </row>
    <row r="277" spans="1:7" x14ac:dyDescent="0.25">
      <c r="A277" s="1">
        <v>29</v>
      </c>
      <c r="B277" s="1">
        <v>0</v>
      </c>
      <c r="C277" s="1">
        <v>5</v>
      </c>
      <c r="D277" s="1">
        <v>0</v>
      </c>
      <c r="E277" s="1">
        <v>1</v>
      </c>
      <c r="F277" s="1">
        <v>5</v>
      </c>
      <c r="G277" s="1">
        <v>0</v>
      </c>
    </row>
    <row r="278" spans="1:7" x14ac:dyDescent="0.25">
      <c r="A278" s="1">
        <v>7</v>
      </c>
      <c r="B278" s="1">
        <v>11</v>
      </c>
      <c r="C278" s="1">
        <v>3</v>
      </c>
      <c r="D278" s="1">
        <v>10</v>
      </c>
      <c r="E278" s="1">
        <v>4</v>
      </c>
      <c r="F278" s="1">
        <v>20</v>
      </c>
      <c r="G278" s="1">
        <v>0</v>
      </c>
    </row>
    <row r="279" spans="1:7" x14ac:dyDescent="0.25">
      <c r="A279" s="1">
        <v>23</v>
      </c>
      <c r="B279" s="1">
        <v>1</v>
      </c>
      <c r="C279" s="1">
        <v>7</v>
      </c>
      <c r="D279" s="1">
        <v>0</v>
      </c>
      <c r="E279" s="1">
        <v>4</v>
      </c>
      <c r="F279" s="1">
        <v>24</v>
      </c>
      <c r="G279" s="1">
        <v>0</v>
      </c>
    </row>
    <row r="280" spans="1:7" x14ac:dyDescent="0.25">
      <c r="A280" s="1">
        <v>13</v>
      </c>
      <c r="B280" s="1">
        <v>3</v>
      </c>
      <c r="C280" s="1">
        <v>8</v>
      </c>
      <c r="D280" s="1">
        <v>7</v>
      </c>
      <c r="E280" s="1">
        <v>4</v>
      </c>
      <c r="F280" s="1">
        <v>16</v>
      </c>
      <c r="G280" s="1">
        <v>1</v>
      </c>
    </row>
    <row r="281" spans="1:7" x14ac:dyDescent="0.25">
      <c r="A281" s="1">
        <v>8</v>
      </c>
      <c r="B281" s="1">
        <v>4</v>
      </c>
      <c r="C281" s="1">
        <v>15</v>
      </c>
      <c r="D281" s="1">
        <v>3</v>
      </c>
      <c r="E281" s="1">
        <v>5</v>
      </c>
      <c r="F281" s="1">
        <v>3</v>
      </c>
      <c r="G281" s="1">
        <v>0</v>
      </c>
    </row>
    <row r="282" spans="1:7" x14ac:dyDescent="0.25">
      <c r="A282" s="1">
        <v>5</v>
      </c>
      <c r="B282" s="1">
        <v>3</v>
      </c>
      <c r="C282" s="1">
        <v>11</v>
      </c>
      <c r="D282" s="1">
        <v>12</v>
      </c>
      <c r="E282" s="1">
        <v>5</v>
      </c>
      <c r="F282" s="1">
        <v>9</v>
      </c>
      <c r="G282" s="1">
        <v>0</v>
      </c>
    </row>
    <row r="283" spans="1:7" x14ac:dyDescent="0.25">
      <c r="A283" s="1">
        <v>15</v>
      </c>
      <c r="B283" s="1">
        <v>4</v>
      </c>
      <c r="C283" s="1">
        <v>10</v>
      </c>
      <c r="D283" s="1">
        <v>3</v>
      </c>
      <c r="E283" s="1">
        <v>4</v>
      </c>
      <c r="F283" s="1">
        <v>18</v>
      </c>
      <c r="G283" s="1">
        <v>0</v>
      </c>
    </row>
    <row r="284" spans="1:7" x14ac:dyDescent="0.25">
      <c r="A284" s="1">
        <v>28</v>
      </c>
      <c r="B284" s="1">
        <v>0</v>
      </c>
      <c r="C284" s="1">
        <v>6</v>
      </c>
      <c r="D284" s="1">
        <v>1</v>
      </c>
      <c r="E284" s="1">
        <v>1</v>
      </c>
      <c r="F284" s="1">
        <v>13</v>
      </c>
      <c r="G284" s="1">
        <v>0</v>
      </c>
    </row>
    <row r="285" spans="1:7" x14ac:dyDescent="0.25">
      <c r="A285" s="1">
        <v>3</v>
      </c>
      <c r="B285" s="1">
        <v>5</v>
      </c>
      <c r="C285" s="1">
        <v>14</v>
      </c>
      <c r="D285" s="1">
        <v>2</v>
      </c>
      <c r="E285" s="1">
        <v>12</v>
      </c>
      <c r="F285" s="1">
        <v>17</v>
      </c>
      <c r="G285" s="1">
        <v>0</v>
      </c>
    </row>
    <row r="286" spans="1:7" x14ac:dyDescent="0.25">
      <c r="A286" s="1">
        <v>8</v>
      </c>
      <c r="B286" s="1">
        <v>3</v>
      </c>
      <c r="C286" s="1">
        <v>19</v>
      </c>
      <c r="D286" s="1">
        <v>3</v>
      </c>
      <c r="E286" s="1">
        <v>3</v>
      </c>
      <c r="F286" s="1">
        <v>8</v>
      </c>
      <c r="G286" s="1">
        <v>0</v>
      </c>
    </row>
    <row r="287" spans="1:7" x14ac:dyDescent="0.25">
      <c r="A287" s="1">
        <v>6</v>
      </c>
      <c r="B287" s="1">
        <v>2</v>
      </c>
      <c r="C287" s="1">
        <v>18</v>
      </c>
      <c r="D287" s="1">
        <v>2</v>
      </c>
      <c r="E287" s="1">
        <v>8</v>
      </c>
      <c r="F287" s="1">
        <v>14</v>
      </c>
      <c r="G287" s="1">
        <v>0</v>
      </c>
    </row>
    <row r="288" spans="1:7" x14ac:dyDescent="0.25">
      <c r="A288" s="1">
        <v>1</v>
      </c>
      <c r="B288" s="1">
        <v>12</v>
      </c>
      <c r="C288" s="1">
        <v>9</v>
      </c>
      <c r="D288" s="1">
        <v>0</v>
      </c>
      <c r="E288" s="1">
        <v>14</v>
      </c>
      <c r="F288" s="1">
        <v>7</v>
      </c>
      <c r="G288" s="1">
        <v>0</v>
      </c>
    </row>
    <row r="289" spans="1:7" x14ac:dyDescent="0.25">
      <c r="A289" s="1">
        <v>10</v>
      </c>
      <c r="B289" s="1">
        <v>4</v>
      </c>
      <c r="C289" s="1">
        <v>14</v>
      </c>
      <c r="D289" s="1">
        <v>4</v>
      </c>
      <c r="E289" s="1">
        <v>4</v>
      </c>
      <c r="F289" s="1">
        <v>1</v>
      </c>
      <c r="G289" s="1">
        <v>0</v>
      </c>
    </row>
    <row r="290" spans="1:7" x14ac:dyDescent="0.25">
      <c r="A290" s="1">
        <v>22</v>
      </c>
      <c r="B290" s="1">
        <v>0</v>
      </c>
      <c r="C290" s="1">
        <v>6</v>
      </c>
      <c r="D290" s="1">
        <v>6</v>
      </c>
      <c r="E290" s="1">
        <v>2</v>
      </c>
      <c r="F290" s="1">
        <v>6</v>
      </c>
      <c r="G290" s="1">
        <v>0</v>
      </c>
    </row>
    <row r="291" spans="1:7" x14ac:dyDescent="0.25">
      <c r="A291" s="1">
        <v>24</v>
      </c>
      <c r="B291" s="1">
        <v>1</v>
      </c>
      <c r="C291" s="1">
        <v>10</v>
      </c>
      <c r="D291" s="1">
        <v>2</v>
      </c>
      <c r="E291" s="1">
        <v>0</v>
      </c>
      <c r="F291" s="1">
        <v>4</v>
      </c>
      <c r="G291" s="1">
        <v>0</v>
      </c>
    </row>
    <row r="292" spans="1:7" x14ac:dyDescent="0.25">
      <c r="A292" s="1">
        <v>35</v>
      </c>
      <c r="B292" s="1">
        <v>0</v>
      </c>
      <c r="C292" s="1">
        <v>2</v>
      </c>
      <c r="D292" s="1">
        <v>0</v>
      </c>
      <c r="E292" s="1">
        <v>0</v>
      </c>
      <c r="F292" s="1">
        <v>2</v>
      </c>
      <c r="G292" s="1">
        <v>0</v>
      </c>
    </row>
    <row r="293" spans="1:7" x14ac:dyDescent="0.25">
      <c r="A293" s="1">
        <v>3</v>
      </c>
      <c r="B293" s="1">
        <v>4</v>
      </c>
      <c r="C293" s="1">
        <v>7</v>
      </c>
      <c r="D293" s="1">
        <v>15</v>
      </c>
      <c r="E293" s="1">
        <v>8</v>
      </c>
      <c r="F293" s="1">
        <v>11</v>
      </c>
      <c r="G293" s="1">
        <v>0</v>
      </c>
    </row>
    <row r="294" spans="1:7" x14ac:dyDescent="0.25">
      <c r="A294" s="1">
        <v>3</v>
      </c>
      <c r="B294" s="1">
        <v>1</v>
      </c>
      <c r="C294" s="1">
        <v>8</v>
      </c>
      <c r="D294" s="1">
        <v>23</v>
      </c>
      <c r="E294" s="1">
        <v>2</v>
      </c>
      <c r="F294" s="1">
        <v>18</v>
      </c>
      <c r="G294" s="1">
        <v>0</v>
      </c>
    </row>
    <row r="295" spans="1:7" x14ac:dyDescent="0.25">
      <c r="A295" s="1">
        <v>32</v>
      </c>
      <c r="B295" s="1">
        <v>0</v>
      </c>
      <c r="C295" s="1">
        <v>5</v>
      </c>
      <c r="D295" s="1">
        <v>0</v>
      </c>
      <c r="E295" s="1">
        <v>0</v>
      </c>
      <c r="F295" s="1">
        <v>1</v>
      </c>
      <c r="G295" s="1">
        <v>0</v>
      </c>
    </row>
    <row r="296" spans="1:7" x14ac:dyDescent="0.25">
      <c r="A296" s="1">
        <v>5</v>
      </c>
      <c r="B296" s="1">
        <v>3</v>
      </c>
      <c r="C296" s="1">
        <v>10</v>
      </c>
      <c r="D296" s="1">
        <v>12</v>
      </c>
      <c r="E296" s="1">
        <v>7</v>
      </c>
      <c r="F296" s="1">
        <v>20</v>
      </c>
      <c r="G296" s="1">
        <v>0</v>
      </c>
    </row>
    <row r="297" spans="1:7" x14ac:dyDescent="0.25">
      <c r="A297" s="1">
        <v>9</v>
      </c>
      <c r="B297" s="1">
        <v>1</v>
      </c>
      <c r="C297" s="1">
        <v>24</v>
      </c>
      <c r="D297" s="1">
        <v>2</v>
      </c>
      <c r="E297" s="1">
        <v>1</v>
      </c>
      <c r="F297" s="1">
        <v>2</v>
      </c>
      <c r="G297" s="1">
        <v>0</v>
      </c>
    </row>
    <row r="298" spans="1:7" x14ac:dyDescent="0.25">
      <c r="A298" s="1">
        <v>9</v>
      </c>
      <c r="B298" s="1">
        <v>0</v>
      </c>
      <c r="C298" s="1">
        <v>16</v>
      </c>
      <c r="D298" s="1">
        <v>6</v>
      </c>
      <c r="E298" s="1">
        <v>6</v>
      </c>
      <c r="F298" s="1">
        <v>10</v>
      </c>
      <c r="G298" s="1">
        <v>0</v>
      </c>
    </row>
    <row r="299" spans="1:7" x14ac:dyDescent="0.25">
      <c r="A299" s="1">
        <v>16</v>
      </c>
      <c r="B299" s="1">
        <v>3</v>
      </c>
      <c r="C299" s="1">
        <v>15</v>
      </c>
      <c r="D299" s="1">
        <v>2</v>
      </c>
      <c r="E299" s="1">
        <v>1</v>
      </c>
      <c r="F299" s="1">
        <v>11</v>
      </c>
      <c r="G299" s="1">
        <v>0</v>
      </c>
    </row>
    <row r="300" spans="1:7" x14ac:dyDescent="0.25">
      <c r="A300" s="1">
        <v>5</v>
      </c>
      <c r="B300" s="1">
        <v>13</v>
      </c>
      <c r="C300" s="1">
        <v>14</v>
      </c>
      <c r="D300" s="1">
        <v>0</v>
      </c>
      <c r="E300" s="1">
        <v>5</v>
      </c>
      <c r="F300" s="1">
        <v>31</v>
      </c>
      <c r="G300" s="1">
        <v>1</v>
      </c>
    </row>
    <row r="301" spans="1:7" x14ac:dyDescent="0.25">
      <c r="A301" s="1">
        <v>4</v>
      </c>
      <c r="B301" s="1">
        <v>8</v>
      </c>
      <c r="C301" s="1">
        <v>11</v>
      </c>
      <c r="D301" s="1">
        <v>12</v>
      </c>
      <c r="E301" s="1">
        <v>2</v>
      </c>
      <c r="F301" s="1">
        <v>13</v>
      </c>
      <c r="G301" s="1">
        <v>0</v>
      </c>
    </row>
    <row r="302" spans="1:7" x14ac:dyDescent="0.25">
      <c r="A302" s="1">
        <v>23</v>
      </c>
      <c r="B302" s="1">
        <v>0</v>
      </c>
      <c r="C302" s="1">
        <v>11</v>
      </c>
      <c r="D302" s="1">
        <v>2</v>
      </c>
      <c r="E302" s="1">
        <v>1</v>
      </c>
      <c r="F302" s="1">
        <v>3</v>
      </c>
      <c r="G302" s="1">
        <v>0</v>
      </c>
    </row>
    <row r="303" spans="1:7" x14ac:dyDescent="0.25">
      <c r="A303" s="1">
        <v>15</v>
      </c>
      <c r="B303" s="1">
        <v>0</v>
      </c>
      <c r="C303" s="1">
        <v>12</v>
      </c>
      <c r="D303" s="1">
        <v>7</v>
      </c>
      <c r="E303" s="1">
        <v>3</v>
      </c>
      <c r="F303" s="1">
        <v>7</v>
      </c>
      <c r="G303" s="1">
        <v>0</v>
      </c>
    </row>
    <row r="304" spans="1:7" x14ac:dyDescent="0.25">
      <c r="A304" s="1">
        <v>27</v>
      </c>
      <c r="B304" s="1">
        <v>0</v>
      </c>
      <c r="C304" s="1">
        <v>10</v>
      </c>
      <c r="D304" s="1">
        <v>0</v>
      </c>
      <c r="E304" s="1">
        <v>0</v>
      </c>
      <c r="F304" s="1">
        <v>4</v>
      </c>
      <c r="G304" s="1">
        <v>0</v>
      </c>
    </row>
    <row r="305" spans="1:7" x14ac:dyDescent="0.25">
      <c r="A305" s="1">
        <v>13</v>
      </c>
      <c r="B305" s="1">
        <v>4</v>
      </c>
      <c r="C305" s="1">
        <v>20</v>
      </c>
      <c r="D305" s="1">
        <v>0</v>
      </c>
      <c r="E305" s="1">
        <v>0</v>
      </c>
      <c r="F305" s="1">
        <v>1</v>
      </c>
      <c r="G305" s="1">
        <v>0</v>
      </c>
    </row>
    <row r="306" spans="1:7" x14ac:dyDescent="0.25">
      <c r="A306" s="1">
        <v>15</v>
      </c>
      <c r="B306" s="1">
        <v>5</v>
      </c>
      <c r="C306" s="1">
        <v>14</v>
      </c>
      <c r="D306" s="1">
        <v>0</v>
      </c>
      <c r="E306" s="1">
        <v>4</v>
      </c>
      <c r="F306" s="1">
        <v>11</v>
      </c>
      <c r="G306" s="1">
        <v>0</v>
      </c>
    </row>
    <row r="307" spans="1:7" x14ac:dyDescent="0.25">
      <c r="A307" s="1">
        <v>4</v>
      </c>
      <c r="B307" s="1">
        <v>9</v>
      </c>
      <c r="C307" s="1">
        <v>12</v>
      </c>
      <c r="D307" s="1">
        <v>11</v>
      </c>
      <c r="E307" s="1">
        <v>2</v>
      </c>
      <c r="F307" s="1">
        <v>8</v>
      </c>
      <c r="G307" s="1">
        <v>0</v>
      </c>
    </row>
    <row r="308" spans="1:7" x14ac:dyDescent="0.25">
      <c r="A308" s="1">
        <v>12</v>
      </c>
      <c r="B308" s="1">
        <v>1</v>
      </c>
      <c r="C308" s="1">
        <v>21</v>
      </c>
      <c r="D308" s="1">
        <v>2</v>
      </c>
      <c r="E308" s="1">
        <v>2</v>
      </c>
      <c r="F308" s="1">
        <v>3</v>
      </c>
      <c r="G308" s="1">
        <v>0</v>
      </c>
    </row>
    <row r="309" spans="1:7" x14ac:dyDescent="0.25">
      <c r="A309" s="1">
        <v>27</v>
      </c>
      <c r="B309" s="1">
        <v>2</v>
      </c>
      <c r="C309" s="1">
        <v>7</v>
      </c>
      <c r="D309" s="1">
        <v>0</v>
      </c>
      <c r="E309" s="1">
        <v>2</v>
      </c>
      <c r="F309" s="1">
        <v>13</v>
      </c>
      <c r="G309" s="1">
        <v>0</v>
      </c>
    </row>
    <row r="310" spans="1:7" x14ac:dyDescent="0.25">
      <c r="A310" s="1">
        <v>16</v>
      </c>
      <c r="B310" s="1">
        <v>4</v>
      </c>
      <c r="C310" s="1">
        <v>12</v>
      </c>
      <c r="D310" s="1">
        <v>2</v>
      </c>
      <c r="E310" s="1">
        <v>4</v>
      </c>
      <c r="F310" s="1">
        <v>321</v>
      </c>
      <c r="G310" s="1">
        <v>0</v>
      </c>
    </row>
    <row r="311" spans="1:7" x14ac:dyDescent="0.25">
      <c r="A311" s="1">
        <v>33</v>
      </c>
      <c r="B311" s="1">
        <v>0</v>
      </c>
      <c r="C311" s="1">
        <v>5</v>
      </c>
      <c r="D311" s="1">
        <v>0</v>
      </c>
      <c r="E311" s="1">
        <v>0</v>
      </c>
      <c r="F311" s="1">
        <v>15</v>
      </c>
      <c r="G311" s="1">
        <v>0</v>
      </c>
    </row>
    <row r="312" spans="1:7" x14ac:dyDescent="0.25">
      <c r="A312" s="1">
        <v>31</v>
      </c>
      <c r="B312" s="1">
        <v>0</v>
      </c>
      <c r="C312" s="1">
        <v>6</v>
      </c>
      <c r="D312" s="1">
        <v>0</v>
      </c>
      <c r="E312" s="1">
        <v>1</v>
      </c>
      <c r="F312" s="1">
        <v>8</v>
      </c>
      <c r="G312" s="1">
        <v>0</v>
      </c>
    </row>
    <row r="313" spans="1:7" x14ac:dyDescent="0.25">
      <c r="A313" s="1">
        <v>33</v>
      </c>
      <c r="B313" s="1">
        <v>0</v>
      </c>
      <c r="C313" s="1">
        <v>5</v>
      </c>
      <c r="D313" s="1">
        <v>0</v>
      </c>
      <c r="E313" s="1">
        <v>0</v>
      </c>
      <c r="F313" s="1">
        <v>0</v>
      </c>
      <c r="G313" s="1">
        <v>0</v>
      </c>
    </row>
    <row r="314" spans="1:7" x14ac:dyDescent="0.25">
      <c r="A314" s="1">
        <v>12</v>
      </c>
      <c r="B314" s="1">
        <v>2</v>
      </c>
      <c r="C314" s="1">
        <v>17</v>
      </c>
      <c r="D314" s="1">
        <v>6</v>
      </c>
      <c r="E314" s="1">
        <v>1</v>
      </c>
      <c r="F314" s="1">
        <v>10</v>
      </c>
      <c r="G314" s="1">
        <v>1</v>
      </c>
    </row>
    <row r="315" spans="1:7" x14ac:dyDescent="0.25">
      <c r="A315" s="1">
        <v>22</v>
      </c>
      <c r="B315" s="1">
        <v>2</v>
      </c>
      <c r="C315" s="1">
        <v>12</v>
      </c>
      <c r="D315" s="1">
        <v>0</v>
      </c>
      <c r="E315" s="1">
        <v>2</v>
      </c>
      <c r="F315" s="1">
        <v>5</v>
      </c>
      <c r="G315" s="1">
        <v>0</v>
      </c>
    </row>
    <row r="316" spans="1:7" x14ac:dyDescent="0.25">
      <c r="A316" s="1">
        <v>36</v>
      </c>
      <c r="B316" s="1">
        <v>0</v>
      </c>
      <c r="C316" s="1">
        <v>2</v>
      </c>
      <c r="D316" s="1">
        <v>0</v>
      </c>
      <c r="E316" s="1">
        <v>0</v>
      </c>
      <c r="F316" s="1">
        <v>4</v>
      </c>
      <c r="G316" s="1">
        <v>0</v>
      </c>
    </row>
    <row r="317" spans="1:7" x14ac:dyDescent="0.25">
      <c r="A317" s="1">
        <v>25</v>
      </c>
      <c r="B317" s="1">
        <v>1</v>
      </c>
      <c r="C317" s="1">
        <v>9</v>
      </c>
      <c r="D317" s="1">
        <v>2</v>
      </c>
      <c r="E317" s="1">
        <v>1</v>
      </c>
      <c r="F317" s="1">
        <v>1</v>
      </c>
      <c r="G317" s="1">
        <v>0</v>
      </c>
    </row>
    <row r="318" spans="1:7" x14ac:dyDescent="0.25">
      <c r="A318" s="1">
        <v>23</v>
      </c>
      <c r="B318" s="1">
        <v>0</v>
      </c>
      <c r="C318" s="1">
        <v>8</v>
      </c>
      <c r="D318" s="1">
        <v>6</v>
      </c>
      <c r="E318" s="1">
        <v>2</v>
      </c>
      <c r="F318" s="1">
        <v>18</v>
      </c>
      <c r="G318" s="1">
        <v>0</v>
      </c>
    </row>
    <row r="319" spans="1:7" x14ac:dyDescent="0.25">
      <c r="A319" s="1">
        <v>25</v>
      </c>
      <c r="B319" s="1">
        <v>0</v>
      </c>
      <c r="C319" s="1">
        <v>11</v>
      </c>
      <c r="D319" s="1">
        <v>3</v>
      </c>
      <c r="E319" s="1">
        <v>0</v>
      </c>
      <c r="F319" s="1">
        <v>15</v>
      </c>
      <c r="G319" s="1">
        <v>0</v>
      </c>
    </row>
    <row r="320" spans="1:7" x14ac:dyDescent="0.25">
      <c r="A320" s="1">
        <v>12</v>
      </c>
      <c r="B320" s="1">
        <v>2</v>
      </c>
      <c r="C320" s="1">
        <v>20</v>
      </c>
      <c r="D320" s="1">
        <v>3</v>
      </c>
      <c r="E320" s="1">
        <v>2</v>
      </c>
      <c r="F320" s="1">
        <v>5</v>
      </c>
      <c r="G320" s="1">
        <v>0</v>
      </c>
    </row>
    <row r="321" spans="1:7" x14ac:dyDescent="0.25">
      <c r="A321" s="1">
        <v>23</v>
      </c>
      <c r="B321" s="1">
        <v>0</v>
      </c>
      <c r="C321" s="1">
        <v>11</v>
      </c>
      <c r="D321" s="1">
        <v>3</v>
      </c>
      <c r="E321" s="1">
        <v>2</v>
      </c>
      <c r="F321" s="1">
        <v>2</v>
      </c>
      <c r="G321" s="1">
        <v>0</v>
      </c>
    </row>
    <row r="322" spans="1:7" x14ac:dyDescent="0.25">
      <c r="A322" s="1">
        <v>18</v>
      </c>
      <c r="B322" s="1">
        <v>10</v>
      </c>
      <c r="C322" s="1">
        <v>3</v>
      </c>
      <c r="D322" s="1">
        <v>3</v>
      </c>
      <c r="E322" s="1">
        <v>5</v>
      </c>
      <c r="F322" s="1">
        <v>0</v>
      </c>
      <c r="G322" s="1">
        <v>0</v>
      </c>
    </row>
    <row r="323" spans="1:7" x14ac:dyDescent="0.25">
      <c r="A323" s="1">
        <v>29</v>
      </c>
      <c r="B323" s="1">
        <v>0</v>
      </c>
      <c r="C323" s="1">
        <v>8</v>
      </c>
      <c r="D323" s="1">
        <v>2</v>
      </c>
      <c r="E323" s="1">
        <v>0</v>
      </c>
      <c r="F323" s="1">
        <v>6</v>
      </c>
      <c r="G323" s="1">
        <v>0</v>
      </c>
    </row>
    <row r="324" spans="1:7" x14ac:dyDescent="0.25">
      <c r="A324" s="1">
        <v>25</v>
      </c>
      <c r="B324" s="1">
        <v>1</v>
      </c>
      <c r="C324" s="1">
        <v>13</v>
      </c>
      <c r="D324" s="1">
        <v>0</v>
      </c>
      <c r="E324" s="1">
        <v>0</v>
      </c>
      <c r="F324" s="1">
        <v>3</v>
      </c>
      <c r="G324" s="1">
        <v>0</v>
      </c>
    </row>
    <row r="325" spans="1:7" x14ac:dyDescent="0.25">
      <c r="A325" s="1">
        <v>32</v>
      </c>
      <c r="B325" s="1">
        <v>0</v>
      </c>
      <c r="C325" s="1">
        <v>5</v>
      </c>
      <c r="D325" s="1">
        <v>2</v>
      </c>
      <c r="E325" s="1">
        <v>0</v>
      </c>
      <c r="F325" s="1">
        <v>8</v>
      </c>
      <c r="G325" s="1">
        <v>0</v>
      </c>
    </row>
    <row r="326" spans="1:7" x14ac:dyDescent="0.25">
      <c r="A326" s="1">
        <v>35</v>
      </c>
      <c r="B326" s="1">
        <v>0</v>
      </c>
      <c r="C326" s="1">
        <v>4</v>
      </c>
      <c r="D326" s="1">
        <v>0</v>
      </c>
      <c r="E326" s="1">
        <v>0</v>
      </c>
      <c r="F326" s="1">
        <v>10</v>
      </c>
      <c r="G326" s="1">
        <v>0</v>
      </c>
    </row>
    <row r="327" spans="1:7" x14ac:dyDescent="0.25">
      <c r="A327" s="1">
        <v>30</v>
      </c>
      <c r="B327" s="1">
        <v>1</v>
      </c>
      <c r="C327" s="1">
        <v>8</v>
      </c>
      <c r="D327" s="1">
        <v>0</v>
      </c>
      <c r="E327" s="1">
        <v>0</v>
      </c>
      <c r="F327" s="1">
        <v>3</v>
      </c>
      <c r="G327" s="1">
        <v>0</v>
      </c>
    </row>
    <row r="328" spans="1:7" x14ac:dyDescent="0.25">
      <c r="A328" s="1">
        <v>26</v>
      </c>
      <c r="B328" s="1">
        <v>1</v>
      </c>
      <c r="C328" s="1">
        <v>11</v>
      </c>
      <c r="D328" s="1">
        <v>0</v>
      </c>
      <c r="E328" s="1">
        <v>1</v>
      </c>
      <c r="F328" s="1">
        <v>4</v>
      </c>
      <c r="G328" s="1">
        <v>0</v>
      </c>
    </row>
    <row r="329" spans="1:7" x14ac:dyDescent="0.25">
      <c r="A329" s="1">
        <v>22</v>
      </c>
      <c r="B329" s="1">
        <v>1</v>
      </c>
      <c r="C329" s="1">
        <v>11</v>
      </c>
      <c r="D329" s="1">
        <v>0</v>
      </c>
      <c r="E329" s="1">
        <v>5</v>
      </c>
      <c r="F329" s="1">
        <v>3</v>
      </c>
      <c r="G329" s="1">
        <v>0</v>
      </c>
    </row>
    <row r="330" spans="1:7" x14ac:dyDescent="0.25">
      <c r="A330" s="1">
        <v>7</v>
      </c>
      <c r="B330" s="1">
        <v>6</v>
      </c>
      <c r="C330" s="1">
        <v>13</v>
      </c>
      <c r="D330" s="1">
        <v>7</v>
      </c>
      <c r="E330" s="1">
        <v>6</v>
      </c>
      <c r="F330" s="1">
        <v>14</v>
      </c>
      <c r="G330" s="1">
        <v>0</v>
      </c>
    </row>
    <row r="331" spans="1:7" x14ac:dyDescent="0.25">
      <c r="A331" s="1">
        <v>22</v>
      </c>
      <c r="B331" s="1">
        <v>2</v>
      </c>
      <c r="C331" s="1">
        <v>14</v>
      </c>
      <c r="D331" s="1">
        <v>0</v>
      </c>
      <c r="E331" s="1">
        <v>1</v>
      </c>
      <c r="F331" s="1">
        <v>10</v>
      </c>
      <c r="G331" s="1">
        <v>0</v>
      </c>
    </row>
    <row r="332" spans="1:7" x14ac:dyDescent="0.25">
      <c r="A332" s="1">
        <v>23</v>
      </c>
      <c r="B332" s="1">
        <v>4</v>
      </c>
      <c r="C332" s="1">
        <v>10</v>
      </c>
      <c r="D332" s="1">
        <v>0</v>
      </c>
      <c r="E332" s="1">
        <v>2</v>
      </c>
      <c r="F332" s="1">
        <v>15</v>
      </c>
      <c r="G332" s="1">
        <v>0</v>
      </c>
    </row>
    <row r="333" spans="1:7" x14ac:dyDescent="0.25">
      <c r="A333" s="1">
        <v>20</v>
      </c>
      <c r="B333" s="1">
        <v>2</v>
      </c>
      <c r="C333" s="1">
        <v>14</v>
      </c>
      <c r="D333" s="1">
        <v>3</v>
      </c>
      <c r="E333" s="1">
        <v>0</v>
      </c>
      <c r="F333" s="1">
        <v>10</v>
      </c>
      <c r="G333" s="1">
        <v>0</v>
      </c>
    </row>
    <row r="334" spans="1:7" x14ac:dyDescent="0.25">
      <c r="A334" s="1">
        <v>16</v>
      </c>
      <c r="B334" s="1">
        <v>2</v>
      </c>
      <c r="C334" s="1">
        <v>18</v>
      </c>
      <c r="D334" s="1">
        <v>3</v>
      </c>
      <c r="E334" s="1">
        <v>0</v>
      </c>
      <c r="F334" s="1">
        <v>24</v>
      </c>
      <c r="G334" s="1">
        <v>1</v>
      </c>
    </row>
    <row r="335" spans="1:7" x14ac:dyDescent="0.25">
      <c r="A335" s="1">
        <v>6</v>
      </c>
      <c r="B335" s="1">
        <v>4</v>
      </c>
      <c r="C335" s="1">
        <v>16</v>
      </c>
      <c r="D335" s="1">
        <v>3</v>
      </c>
      <c r="E335" s="1">
        <v>10</v>
      </c>
      <c r="F335" s="1">
        <v>30</v>
      </c>
      <c r="G335" s="1">
        <v>1</v>
      </c>
    </row>
    <row r="336" spans="1:7" x14ac:dyDescent="0.25">
      <c r="A336" s="1">
        <v>35</v>
      </c>
      <c r="B336" s="1">
        <v>0</v>
      </c>
      <c r="C336" s="1">
        <v>4</v>
      </c>
      <c r="D336" s="1">
        <v>0</v>
      </c>
      <c r="E336" s="1">
        <v>0</v>
      </c>
      <c r="F336" s="1">
        <v>0</v>
      </c>
      <c r="G336" s="1">
        <v>0</v>
      </c>
    </row>
    <row r="337" spans="1:7" x14ac:dyDescent="0.25">
      <c r="A337" s="1">
        <v>28</v>
      </c>
      <c r="B337" s="1">
        <v>0</v>
      </c>
      <c r="C337" s="1">
        <v>11</v>
      </c>
      <c r="D337" s="1">
        <v>0</v>
      </c>
      <c r="E337" s="1">
        <v>0</v>
      </c>
      <c r="F337" s="1">
        <v>9</v>
      </c>
      <c r="G337" s="1">
        <v>0</v>
      </c>
    </row>
    <row r="338" spans="1:7" x14ac:dyDescent="0.25">
      <c r="A338" s="1">
        <v>30</v>
      </c>
      <c r="B338" s="1">
        <v>0</v>
      </c>
      <c r="C338" s="1">
        <v>9</v>
      </c>
      <c r="D338" s="1">
        <v>0</v>
      </c>
      <c r="E338" s="1">
        <v>0</v>
      </c>
      <c r="F338" s="1">
        <v>3</v>
      </c>
      <c r="G338" s="1">
        <v>0</v>
      </c>
    </row>
    <row r="339" spans="1:7" x14ac:dyDescent="0.25">
      <c r="A339" s="1">
        <v>3</v>
      </c>
      <c r="B339" s="1">
        <v>9</v>
      </c>
      <c r="C339" s="1">
        <v>13</v>
      </c>
      <c r="D339" s="1">
        <v>2</v>
      </c>
      <c r="E339" s="1">
        <v>12</v>
      </c>
      <c r="F339" s="1">
        <v>12</v>
      </c>
      <c r="G339" s="1">
        <v>0</v>
      </c>
    </row>
    <row r="340" spans="1:7" x14ac:dyDescent="0.25">
      <c r="A340" s="1">
        <v>26</v>
      </c>
      <c r="B340" s="1">
        <v>1</v>
      </c>
      <c r="C340" s="1">
        <v>10</v>
      </c>
      <c r="D340" s="1">
        <v>2</v>
      </c>
      <c r="E340" s="1">
        <v>0</v>
      </c>
      <c r="F340" s="1">
        <v>1</v>
      </c>
      <c r="G340" s="1">
        <v>0</v>
      </c>
    </row>
    <row r="341" spans="1:7" x14ac:dyDescent="0.25">
      <c r="A341" s="1">
        <v>16</v>
      </c>
      <c r="B341" s="1">
        <v>2</v>
      </c>
      <c r="C341" s="1">
        <v>18</v>
      </c>
      <c r="D341" s="1">
        <v>2</v>
      </c>
      <c r="E341" s="1">
        <v>1</v>
      </c>
      <c r="F341" s="1">
        <v>5</v>
      </c>
      <c r="G341" s="1">
        <v>0</v>
      </c>
    </row>
    <row r="342" spans="1:7" x14ac:dyDescent="0.25">
      <c r="A342" s="1">
        <v>5</v>
      </c>
      <c r="B342" s="1">
        <v>10</v>
      </c>
      <c r="C342" s="1">
        <v>13</v>
      </c>
      <c r="D342" s="1">
        <v>3</v>
      </c>
      <c r="E342" s="1">
        <v>8</v>
      </c>
      <c r="F342" s="1">
        <v>16</v>
      </c>
      <c r="G342" s="1">
        <v>0</v>
      </c>
    </row>
    <row r="343" spans="1:7" x14ac:dyDescent="0.25">
      <c r="A343" s="1">
        <v>19</v>
      </c>
      <c r="B343" s="1">
        <v>1</v>
      </c>
      <c r="C343" s="1">
        <v>14</v>
      </c>
      <c r="D343" s="1">
        <v>3</v>
      </c>
      <c r="E343" s="1">
        <v>2</v>
      </c>
      <c r="F343" s="1">
        <v>4</v>
      </c>
      <c r="G343" s="1">
        <v>0</v>
      </c>
    </row>
    <row r="344" spans="1:7" x14ac:dyDescent="0.25">
      <c r="A344" s="1">
        <v>19</v>
      </c>
      <c r="B344" s="1">
        <v>1</v>
      </c>
      <c r="C344" s="1">
        <v>17</v>
      </c>
      <c r="D344" s="1">
        <v>2</v>
      </c>
      <c r="E344" s="1">
        <v>0</v>
      </c>
      <c r="F344" s="1">
        <v>2</v>
      </c>
      <c r="G344" s="1">
        <v>0</v>
      </c>
    </row>
    <row r="345" spans="1:7" x14ac:dyDescent="0.25">
      <c r="A345" s="1">
        <v>27</v>
      </c>
      <c r="B345" s="1">
        <v>2</v>
      </c>
      <c r="C345" s="1">
        <v>10</v>
      </c>
      <c r="D345" s="1">
        <v>0</v>
      </c>
      <c r="E345" s="1">
        <v>0</v>
      </c>
      <c r="F345" s="1">
        <v>1</v>
      </c>
      <c r="G345" s="1">
        <v>0</v>
      </c>
    </row>
    <row r="346" spans="1:7" x14ac:dyDescent="0.25">
      <c r="A346" s="1">
        <v>7</v>
      </c>
      <c r="B346" s="1">
        <v>0</v>
      </c>
      <c r="C346" s="1">
        <v>12</v>
      </c>
      <c r="D346" s="1">
        <v>13</v>
      </c>
      <c r="E346" s="1">
        <v>7</v>
      </c>
      <c r="F346" s="1">
        <v>32</v>
      </c>
      <c r="G346" s="1">
        <v>1</v>
      </c>
    </row>
    <row r="347" spans="1:7" x14ac:dyDescent="0.25">
      <c r="A347" s="1">
        <v>27</v>
      </c>
      <c r="B347" s="1">
        <v>0</v>
      </c>
      <c r="C347" s="1">
        <v>12</v>
      </c>
      <c r="D347" s="1">
        <v>0</v>
      </c>
      <c r="E347" s="1">
        <v>1</v>
      </c>
      <c r="F347" s="1">
        <v>5</v>
      </c>
      <c r="G347" s="1">
        <v>0</v>
      </c>
    </row>
    <row r="348" spans="1:7" x14ac:dyDescent="0.25">
      <c r="A348" s="1">
        <v>30</v>
      </c>
      <c r="B348" s="1">
        <v>0</v>
      </c>
      <c r="C348" s="1">
        <v>8</v>
      </c>
      <c r="D348" s="1">
        <v>2</v>
      </c>
      <c r="E348" s="1">
        <v>0</v>
      </c>
      <c r="F348" s="1">
        <v>14</v>
      </c>
      <c r="G348" s="1">
        <v>0</v>
      </c>
    </row>
    <row r="349" spans="1:7" x14ac:dyDescent="0.25">
      <c r="A349" s="1">
        <v>31</v>
      </c>
      <c r="B349" s="1">
        <v>0</v>
      </c>
      <c r="C349" s="1">
        <v>6</v>
      </c>
      <c r="D349" s="1">
        <v>2</v>
      </c>
      <c r="E349" s="1">
        <v>1</v>
      </c>
      <c r="F349" s="1">
        <v>5</v>
      </c>
      <c r="G349" s="1">
        <v>0</v>
      </c>
    </row>
    <row r="350" spans="1:7" x14ac:dyDescent="0.25">
      <c r="A350" s="1">
        <v>31</v>
      </c>
      <c r="B350" s="1">
        <v>1</v>
      </c>
      <c r="C350" s="1">
        <v>8</v>
      </c>
      <c r="D350" s="1">
        <v>0</v>
      </c>
      <c r="E350" s="1">
        <v>0</v>
      </c>
      <c r="F350" s="1">
        <v>8</v>
      </c>
      <c r="G350" s="1">
        <v>0</v>
      </c>
    </row>
    <row r="351" spans="1:7" x14ac:dyDescent="0.25">
      <c r="A351" s="1">
        <v>38</v>
      </c>
      <c r="B351" s="1">
        <v>0</v>
      </c>
      <c r="C351" s="1">
        <v>2</v>
      </c>
      <c r="D351" s="1">
        <v>0</v>
      </c>
      <c r="E351" s="1">
        <v>0</v>
      </c>
      <c r="F351" s="1">
        <v>6</v>
      </c>
      <c r="G351" s="1">
        <v>0</v>
      </c>
    </row>
    <row r="352" spans="1:7" x14ac:dyDescent="0.25">
      <c r="A352" s="1">
        <v>11</v>
      </c>
      <c r="B352" s="1">
        <v>0</v>
      </c>
      <c r="C352" s="1">
        <v>16</v>
      </c>
      <c r="D352" s="1">
        <v>7</v>
      </c>
      <c r="E352" s="1">
        <v>6</v>
      </c>
      <c r="F352" s="1">
        <v>21</v>
      </c>
      <c r="G352" s="1">
        <v>0</v>
      </c>
    </row>
    <row r="353" spans="1:7" x14ac:dyDescent="0.25">
      <c r="A353" s="1">
        <v>28</v>
      </c>
      <c r="B353" s="1">
        <v>0</v>
      </c>
      <c r="C353" s="1">
        <v>9</v>
      </c>
      <c r="D353" s="1">
        <v>3</v>
      </c>
      <c r="E353" s="1">
        <v>0</v>
      </c>
      <c r="F353" s="1">
        <v>0</v>
      </c>
      <c r="G353" s="1">
        <v>0</v>
      </c>
    </row>
    <row r="354" spans="1:7" x14ac:dyDescent="0.25">
      <c r="A354" s="1">
        <v>13</v>
      </c>
      <c r="B354" s="1">
        <v>2</v>
      </c>
      <c r="C354" s="1">
        <v>18</v>
      </c>
      <c r="D354" s="1">
        <v>6</v>
      </c>
      <c r="E354" s="1">
        <v>1</v>
      </c>
      <c r="F354" s="1">
        <v>0</v>
      </c>
      <c r="G354" s="1">
        <v>0</v>
      </c>
    </row>
    <row r="355" spans="1:7" x14ac:dyDescent="0.25">
      <c r="A355" s="1">
        <v>23</v>
      </c>
      <c r="B355" s="1">
        <v>2</v>
      </c>
      <c r="C355" s="1">
        <v>11</v>
      </c>
      <c r="D355" s="1">
        <v>3</v>
      </c>
      <c r="E355" s="1">
        <v>1</v>
      </c>
      <c r="F355" s="1">
        <v>4</v>
      </c>
      <c r="G355" s="1">
        <v>0</v>
      </c>
    </row>
    <row r="356" spans="1:7" x14ac:dyDescent="0.25">
      <c r="A356" s="1">
        <v>21</v>
      </c>
      <c r="B356" s="1">
        <v>5</v>
      </c>
      <c r="C356" s="1">
        <v>3</v>
      </c>
      <c r="D356" s="1">
        <v>10</v>
      </c>
      <c r="E356" s="1">
        <v>1</v>
      </c>
      <c r="F356" s="1">
        <v>7</v>
      </c>
      <c r="G356" s="1">
        <v>0</v>
      </c>
    </row>
    <row r="357" spans="1:7" x14ac:dyDescent="0.25">
      <c r="A357" s="1">
        <v>6</v>
      </c>
      <c r="B357" s="1">
        <v>4</v>
      </c>
      <c r="C357" s="1">
        <v>14</v>
      </c>
      <c r="D357" s="1">
        <v>8</v>
      </c>
      <c r="E357" s="1">
        <v>8</v>
      </c>
      <c r="F357" s="1">
        <v>22</v>
      </c>
      <c r="G357" s="1">
        <v>0</v>
      </c>
    </row>
    <row r="358" spans="1:7" x14ac:dyDescent="0.25">
      <c r="A358" s="1">
        <v>3</v>
      </c>
      <c r="B358" s="1">
        <v>10</v>
      </c>
      <c r="C358" s="1">
        <v>8</v>
      </c>
      <c r="D358" s="1">
        <v>3</v>
      </c>
      <c r="E358" s="1">
        <v>16</v>
      </c>
      <c r="F358" s="1">
        <v>32</v>
      </c>
      <c r="G358" s="1">
        <v>0</v>
      </c>
    </row>
    <row r="359" spans="1:7" x14ac:dyDescent="0.25">
      <c r="A359" s="1">
        <v>0</v>
      </c>
      <c r="B359" s="1">
        <v>7</v>
      </c>
      <c r="C359" s="1">
        <v>5</v>
      </c>
      <c r="D359" s="1">
        <v>26</v>
      </c>
      <c r="E359" s="1">
        <v>2</v>
      </c>
      <c r="F359" s="1">
        <v>17</v>
      </c>
      <c r="G359" s="1">
        <v>0</v>
      </c>
    </row>
    <row r="360" spans="1:7" x14ac:dyDescent="0.25">
      <c r="A360" s="1">
        <v>20</v>
      </c>
      <c r="B360" s="1">
        <v>6</v>
      </c>
      <c r="C360" s="1">
        <v>5</v>
      </c>
      <c r="D360" s="1">
        <v>0</v>
      </c>
      <c r="E360" s="1">
        <v>9</v>
      </c>
      <c r="F360" s="1">
        <v>12</v>
      </c>
      <c r="G360" s="1">
        <v>0</v>
      </c>
    </row>
    <row r="361" spans="1:7" x14ac:dyDescent="0.25">
      <c r="A361" s="1">
        <v>31</v>
      </c>
      <c r="B361" s="1">
        <v>0</v>
      </c>
      <c r="C361" s="1">
        <v>7</v>
      </c>
      <c r="D361" s="1">
        <v>2</v>
      </c>
      <c r="E361" s="1">
        <v>0</v>
      </c>
      <c r="F361" s="1">
        <v>6</v>
      </c>
      <c r="G361" s="1">
        <v>0</v>
      </c>
    </row>
    <row r="362" spans="1:7" x14ac:dyDescent="0.25">
      <c r="A362" s="1">
        <v>11</v>
      </c>
      <c r="B362" s="1">
        <v>3</v>
      </c>
      <c r="C362" s="1">
        <v>22</v>
      </c>
      <c r="D362" s="1">
        <v>2</v>
      </c>
      <c r="E362" s="1">
        <v>2</v>
      </c>
      <c r="F362" s="1">
        <v>6</v>
      </c>
      <c r="G362" s="1">
        <v>0</v>
      </c>
    </row>
    <row r="363" spans="1:7" x14ac:dyDescent="0.25">
      <c r="A363" s="1">
        <v>23</v>
      </c>
      <c r="B363" s="1">
        <v>0</v>
      </c>
      <c r="C363" s="1">
        <v>15</v>
      </c>
      <c r="D363" s="1">
        <v>0</v>
      </c>
      <c r="E363" s="1">
        <v>2</v>
      </c>
      <c r="F363" s="1">
        <v>7</v>
      </c>
      <c r="G363" s="1">
        <v>0</v>
      </c>
    </row>
    <row r="364" spans="1:7" x14ac:dyDescent="0.25">
      <c r="A364" s="1">
        <v>22</v>
      </c>
      <c r="B364" s="1">
        <v>1</v>
      </c>
      <c r="C364" s="1">
        <v>13</v>
      </c>
      <c r="D364" s="1">
        <v>4</v>
      </c>
      <c r="E364" s="1">
        <v>0</v>
      </c>
      <c r="F364" s="1">
        <v>4</v>
      </c>
      <c r="G364" s="1">
        <v>0</v>
      </c>
    </row>
    <row r="365" spans="1:7" x14ac:dyDescent="0.25">
      <c r="A365" s="1">
        <v>8</v>
      </c>
      <c r="B365" s="1">
        <v>4</v>
      </c>
      <c r="C365" s="1">
        <v>15</v>
      </c>
      <c r="D365" s="1">
        <v>7</v>
      </c>
      <c r="E365" s="1">
        <v>6</v>
      </c>
      <c r="F365" s="1">
        <v>2</v>
      </c>
      <c r="G365" s="1">
        <v>0</v>
      </c>
    </row>
    <row r="366" spans="1:7" x14ac:dyDescent="0.25">
      <c r="A366" s="1">
        <v>4</v>
      </c>
      <c r="B366" s="1">
        <v>12</v>
      </c>
      <c r="C366" s="1">
        <v>5</v>
      </c>
      <c r="D366" s="1">
        <v>3</v>
      </c>
      <c r="E366" s="1">
        <v>16</v>
      </c>
      <c r="F366" s="1">
        <v>17</v>
      </c>
      <c r="G366" s="1">
        <v>0</v>
      </c>
    </row>
    <row r="367" spans="1:7" x14ac:dyDescent="0.25">
      <c r="A367" s="1">
        <v>13</v>
      </c>
      <c r="B367" s="1">
        <v>2</v>
      </c>
      <c r="C367" s="1">
        <v>21</v>
      </c>
      <c r="D367" s="1">
        <v>4</v>
      </c>
      <c r="E367" s="1">
        <v>0</v>
      </c>
      <c r="F367" s="1">
        <v>24</v>
      </c>
      <c r="G367" s="1">
        <v>0</v>
      </c>
    </row>
    <row r="368" spans="1:7" x14ac:dyDescent="0.25">
      <c r="A368" s="1">
        <v>4</v>
      </c>
      <c r="B368" s="1">
        <v>0</v>
      </c>
      <c r="C368" s="1">
        <v>16</v>
      </c>
      <c r="D368" s="1">
        <v>17</v>
      </c>
      <c r="E368" s="1">
        <v>4</v>
      </c>
      <c r="F368" s="1">
        <v>4</v>
      </c>
      <c r="G368" s="1">
        <v>0</v>
      </c>
    </row>
    <row r="369" spans="1:7" x14ac:dyDescent="0.25">
      <c r="A369" s="1">
        <v>8</v>
      </c>
      <c r="B369" s="1">
        <v>4</v>
      </c>
      <c r="C369" s="1">
        <v>20</v>
      </c>
      <c r="D369" s="1">
        <v>6</v>
      </c>
      <c r="E369" s="1">
        <v>3</v>
      </c>
      <c r="F369" s="1">
        <v>16</v>
      </c>
      <c r="G369" s="1">
        <v>0</v>
      </c>
    </row>
    <row r="370" spans="1:7" x14ac:dyDescent="0.25">
      <c r="A370" s="1">
        <v>30</v>
      </c>
      <c r="B370" s="1">
        <v>0</v>
      </c>
      <c r="C370" s="1">
        <v>11</v>
      </c>
      <c r="D370" s="1">
        <v>0</v>
      </c>
      <c r="E370" s="1">
        <v>0</v>
      </c>
      <c r="F370" s="1">
        <v>3</v>
      </c>
      <c r="G370" s="1">
        <v>0</v>
      </c>
    </row>
    <row r="371" spans="1:7" x14ac:dyDescent="0.25">
      <c r="A371" s="1">
        <v>29</v>
      </c>
      <c r="B371" s="1">
        <v>1</v>
      </c>
      <c r="C371" s="1">
        <v>9</v>
      </c>
      <c r="D371" s="1">
        <v>2</v>
      </c>
      <c r="E371" s="1">
        <v>0</v>
      </c>
      <c r="F371" s="1">
        <v>2</v>
      </c>
      <c r="G371" s="1">
        <v>0</v>
      </c>
    </row>
    <row r="372" spans="1:7" x14ac:dyDescent="0.25">
      <c r="A372" s="1">
        <v>34</v>
      </c>
      <c r="B372" s="1">
        <v>0</v>
      </c>
      <c r="C372" s="1">
        <v>7</v>
      </c>
      <c r="D372" s="1">
        <v>0</v>
      </c>
      <c r="E372" s="1">
        <v>0</v>
      </c>
      <c r="F372" s="1">
        <v>0</v>
      </c>
      <c r="G372" s="1">
        <v>0</v>
      </c>
    </row>
    <row r="373" spans="1:7" x14ac:dyDescent="0.25">
      <c r="A373" s="1">
        <v>18</v>
      </c>
      <c r="B373" s="1">
        <v>2</v>
      </c>
      <c r="C373" s="1">
        <v>19</v>
      </c>
      <c r="D373" s="1">
        <v>0</v>
      </c>
      <c r="E373" s="1">
        <v>2</v>
      </c>
      <c r="F373" s="1">
        <v>6</v>
      </c>
      <c r="G373" s="1">
        <v>0</v>
      </c>
    </row>
    <row r="374" spans="1:7" x14ac:dyDescent="0.25">
      <c r="A374" s="1">
        <v>20</v>
      </c>
      <c r="B374" s="1">
        <v>2</v>
      </c>
      <c r="C374" s="1">
        <v>9</v>
      </c>
      <c r="D374" s="1">
        <v>4</v>
      </c>
      <c r="E374" s="1">
        <v>6</v>
      </c>
      <c r="F374" s="1">
        <v>20</v>
      </c>
      <c r="G374" s="1">
        <v>0</v>
      </c>
    </row>
    <row r="375" spans="1:7" x14ac:dyDescent="0.25">
      <c r="A375" s="1">
        <v>14</v>
      </c>
      <c r="B375" s="1">
        <v>3</v>
      </c>
      <c r="C375" s="1">
        <v>21</v>
      </c>
      <c r="D375" s="1">
        <v>2</v>
      </c>
      <c r="E375" s="1">
        <v>1</v>
      </c>
      <c r="F375" s="1">
        <v>28</v>
      </c>
      <c r="G375" s="1">
        <v>0</v>
      </c>
    </row>
    <row r="376" spans="1:7" x14ac:dyDescent="0.25">
      <c r="A376" s="1">
        <v>14</v>
      </c>
      <c r="B376" s="1">
        <v>3</v>
      </c>
      <c r="C376" s="1">
        <v>21</v>
      </c>
      <c r="D376" s="1">
        <v>2</v>
      </c>
      <c r="E376" s="1">
        <v>1</v>
      </c>
      <c r="F376" s="1">
        <v>28</v>
      </c>
      <c r="G376" s="1">
        <v>1</v>
      </c>
    </row>
    <row r="377" spans="1:7" x14ac:dyDescent="0.25">
      <c r="A377" s="1">
        <v>14</v>
      </c>
      <c r="B377" s="1">
        <v>1</v>
      </c>
      <c r="C377" s="1">
        <v>21</v>
      </c>
      <c r="D377" s="1">
        <v>2</v>
      </c>
      <c r="E377" s="1">
        <v>3</v>
      </c>
      <c r="F377" s="1">
        <v>25</v>
      </c>
      <c r="G377" s="1">
        <v>0</v>
      </c>
    </row>
    <row r="378" spans="1:7" x14ac:dyDescent="0.25">
      <c r="A378" s="1">
        <v>7</v>
      </c>
      <c r="B378" s="1">
        <v>4</v>
      </c>
      <c r="C378" s="1">
        <v>23</v>
      </c>
      <c r="D378" s="1">
        <v>7</v>
      </c>
      <c r="E378" s="1">
        <v>0</v>
      </c>
      <c r="F378" s="1">
        <v>11</v>
      </c>
      <c r="G378" s="1">
        <v>0</v>
      </c>
    </row>
    <row r="379" spans="1:7" x14ac:dyDescent="0.25">
      <c r="A379" s="1">
        <v>12</v>
      </c>
      <c r="B379" s="1">
        <v>4</v>
      </c>
      <c r="C379" s="1">
        <v>6</v>
      </c>
      <c r="D379" s="1">
        <v>11</v>
      </c>
      <c r="E379" s="1">
        <v>8</v>
      </c>
      <c r="F379" s="1">
        <v>16</v>
      </c>
      <c r="G379" s="1">
        <v>0</v>
      </c>
    </row>
    <row r="380" spans="1:7" x14ac:dyDescent="0.25">
      <c r="A380" s="1">
        <v>17</v>
      </c>
      <c r="B380" s="1">
        <v>0</v>
      </c>
      <c r="C380" s="1">
        <v>14</v>
      </c>
      <c r="D380" s="1">
        <v>7</v>
      </c>
      <c r="E380" s="1">
        <v>3</v>
      </c>
      <c r="F380" s="1">
        <v>2</v>
      </c>
      <c r="G380" s="1">
        <v>0</v>
      </c>
    </row>
    <row r="381" spans="1:7" x14ac:dyDescent="0.25">
      <c r="A381" s="1">
        <v>21</v>
      </c>
      <c r="B381" s="1">
        <v>1</v>
      </c>
      <c r="C381" s="1">
        <v>9</v>
      </c>
      <c r="D381" s="1">
        <v>7</v>
      </c>
      <c r="E381" s="1">
        <v>3</v>
      </c>
      <c r="F381" s="1">
        <v>5</v>
      </c>
      <c r="G381" s="1">
        <v>0</v>
      </c>
    </row>
    <row r="382" spans="1:7" x14ac:dyDescent="0.25">
      <c r="A382" s="1">
        <v>29</v>
      </c>
      <c r="B382" s="1">
        <v>1</v>
      </c>
      <c r="C382" s="1">
        <v>11</v>
      </c>
      <c r="D382" s="1">
        <v>0</v>
      </c>
      <c r="E382" s="1">
        <v>0</v>
      </c>
      <c r="F382" s="1">
        <v>0</v>
      </c>
      <c r="G382" s="1">
        <v>0</v>
      </c>
    </row>
    <row r="383" spans="1:7" x14ac:dyDescent="0.25">
      <c r="A383" s="1">
        <v>23</v>
      </c>
      <c r="B383" s="1">
        <v>1</v>
      </c>
      <c r="C383" s="1">
        <v>13</v>
      </c>
      <c r="D383" s="1">
        <v>2</v>
      </c>
      <c r="E383" s="1">
        <v>2</v>
      </c>
      <c r="F383" s="1">
        <v>18</v>
      </c>
      <c r="G383" s="1">
        <v>1</v>
      </c>
    </row>
    <row r="384" spans="1:7" x14ac:dyDescent="0.25">
      <c r="A384" s="1">
        <v>6</v>
      </c>
      <c r="B384" s="1">
        <v>1</v>
      </c>
      <c r="C384" s="1">
        <v>7</v>
      </c>
      <c r="D384" s="1">
        <v>23</v>
      </c>
      <c r="E384" s="1">
        <v>4</v>
      </c>
      <c r="F384" s="1">
        <v>19</v>
      </c>
      <c r="G384" s="1">
        <v>0</v>
      </c>
    </row>
    <row r="385" spans="1:7" x14ac:dyDescent="0.25">
      <c r="A385" s="1">
        <v>10</v>
      </c>
      <c r="B385" s="1">
        <v>2</v>
      </c>
      <c r="C385" s="1">
        <v>16</v>
      </c>
      <c r="D385" s="1">
        <v>11</v>
      </c>
      <c r="E385" s="1">
        <v>2</v>
      </c>
      <c r="F385" s="1">
        <v>21</v>
      </c>
      <c r="G385" s="1">
        <v>0</v>
      </c>
    </row>
    <row r="386" spans="1:7" x14ac:dyDescent="0.25">
      <c r="A386" s="1">
        <v>3</v>
      </c>
      <c r="B386" s="1">
        <v>14</v>
      </c>
      <c r="C386" s="1">
        <v>17</v>
      </c>
      <c r="D386" s="1">
        <v>6</v>
      </c>
      <c r="E386" s="1">
        <v>1</v>
      </c>
      <c r="F386" s="1">
        <v>5</v>
      </c>
      <c r="G386" s="1">
        <v>0</v>
      </c>
    </row>
    <row r="387" spans="1:7" x14ac:dyDescent="0.25">
      <c r="A387" s="1">
        <v>18</v>
      </c>
      <c r="B387" s="1">
        <v>3</v>
      </c>
      <c r="C387" s="1">
        <v>17</v>
      </c>
      <c r="D387" s="1">
        <v>3</v>
      </c>
      <c r="E387" s="1">
        <v>0</v>
      </c>
      <c r="F387" s="1">
        <v>4</v>
      </c>
      <c r="G387" s="1">
        <v>0</v>
      </c>
    </row>
    <row r="388" spans="1:7" x14ac:dyDescent="0.25">
      <c r="A388" s="1">
        <v>27</v>
      </c>
      <c r="B388" s="1">
        <v>1</v>
      </c>
      <c r="C388" s="1">
        <v>12</v>
      </c>
      <c r="D388" s="1">
        <v>2</v>
      </c>
      <c r="E388" s="1">
        <v>0</v>
      </c>
      <c r="F388" s="1">
        <v>10</v>
      </c>
      <c r="G388" s="1">
        <v>0</v>
      </c>
    </row>
    <row r="389" spans="1:7" x14ac:dyDescent="0.25">
      <c r="A389" s="1">
        <v>6</v>
      </c>
      <c r="B389" s="1">
        <v>6</v>
      </c>
      <c r="C389" s="1">
        <v>15</v>
      </c>
      <c r="D389" s="1">
        <v>10</v>
      </c>
      <c r="E389" s="1">
        <v>5</v>
      </c>
      <c r="F389" s="1">
        <v>2</v>
      </c>
      <c r="G389" s="1">
        <v>0</v>
      </c>
    </row>
    <row r="390" spans="1:7" x14ac:dyDescent="0.25">
      <c r="A390" s="1">
        <v>9</v>
      </c>
      <c r="B390" s="1">
        <v>4</v>
      </c>
      <c r="C390" s="1">
        <v>17</v>
      </c>
      <c r="D390" s="1">
        <v>10</v>
      </c>
      <c r="E390" s="1">
        <v>2</v>
      </c>
      <c r="F390" s="1">
        <v>7</v>
      </c>
      <c r="G390" s="1">
        <v>0</v>
      </c>
    </row>
    <row r="391" spans="1:7" x14ac:dyDescent="0.25">
      <c r="A391" s="1">
        <v>30</v>
      </c>
      <c r="B391" s="1">
        <v>0</v>
      </c>
      <c r="C391" s="1">
        <v>10</v>
      </c>
      <c r="D391" s="1">
        <v>2</v>
      </c>
      <c r="E391" s="1">
        <v>0</v>
      </c>
      <c r="F391" s="1">
        <v>5</v>
      </c>
      <c r="G391" s="1">
        <v>0</v>
      </c>
    </row>
    <row r="392" spans="1:7" x14ac:dyDescent="0.25">
      <c r="A392" s="1">
        <v>13</v>
      </c>
      <c r="B392" s="1">
        <v>6</v>
      </c>
      <c r="C392" s="1">
        <v>15</v>
      </c>
      <c r="D392" s="1">
        <v>3</v>
      </c>
      <c r="E392" s="1">
        <v>5</v>
      </c>
      <c r="F392" s="1">
        <v>13</v>
      </c>
      <c r="G392" s="1">
        <v>0</v>
      </c>
    </row>
    <row r="393" spans="1:7" x14ac:dyDescent="0.25">
      <c r="A393" s="1">
        <v>3</v>
      </c>
      <c r="B393" s="1">
        <v>9</v>
      </c>
      <c r="C393" s="1">
        <v>15</v>
      </c>
      <c r="D393" s="1">
        <v>13</v>
      </c>
      <c r="E393" s="1">
        <v>2</v>
      </c>
      <c r="F393" s="1">
        <v>39</v>
      </c>
      <c r="G393" s="1">
        <v>1</v>
      </c>
    </row>
    <row r="394" spans="1:7" x14ac:dyDescent="0.25">
      <c r="A394" s="1">
        <v>2</v>
      </c>
      <c r="B394" s="1">
        <v>3</v>
      </c>
      <c r="C394" s="1">
        <v>20</v>
      </c>
      <c r="D394" s="1">
        <v>6</v>
      </c>
      <c r="E394" s="1">
        <v>11</v>
      </c>
      <c r="F394" s="1">
        <v>9</v>
      </c>
      <c r="G394" s="1">
        <v>0</v>
      </c>
    </row>
    <row r="395" spans="1:7" x14ac:dyDescent="0.25">
      <c r="A395" s="1">
        <v>16</v>
      </c>
      <c r="B395" s="1">
        <v>0</v>
      </c>
      <c r="C395" s="1">
        <v>17</v>
      </c>
      <c r="D395" s="1">
        <v>6</v>
      </c>
      <c r="E395" s="1">
        <v>3</v>
      </c>
      <c r="F395" s="1">
        <v>6</v>
      </c>
      <c r="G395" s="1">
        <v>0</v>
      </c>
    </row>
    <row r="396" spans="1:7" x14ac:dyDescent="0.25">
      <c r="A396" s="1">
        <v>27</v>
      </c>
      <c r="B396" s="1">
        <v>2</v>
      </c>
      <c r="C396" s="1">
        <v>14</v>
      </c>
      <c r="D396" s="1">
        <v>0</v>
      </c>
      <c r="E396" s="1">
        <v>0</v>
      </c>
      <c r="F396" s="1">
        <v>0</v>
      </c>
      <c r="G396" s="1">
        <v>0</v>
      </c>
    </row>
    <row r="397" spans="1:7" x14ac:dyDescent="0.25">
      <c r="A397" s="1">
        <v>29</v>
      </c>
      <c r="B397" s="1">
        <v>0</v>
      </c>
      <c r="C397" s="1">
        <v>14</v>
      </c>
      <c r="D397" s="1">
        <v>0</v>
      </c>
      <c r="E397" s="1">
        <v>0</v>
      </c>
      <c r="F397" s="1">
        <v>2</v>
      </c>
      <c r="G397" s="1">
        <v>0</v>
      </c>
    </row>
    <row r="398" spans="1:7" x14ac:dyDescent="0.25">
      <c r="A398" s="1">
        <v>13</v>
      </c>
      <c r="B398" s="1">
        <v>3</v>
      </c>
      <c r="C398" s="1">
        <v>17</v>
      </c>
      <c r="D398" s="1">
        <v>7</v>
      </c>
      <c r="E398" s="1">
        <v>3</v>
      </c>
      <c r="F398" s="1">
        <v>3</v>
      </c>
      <c r="G398" s="1">
        <v>0</v>
      </c>
    </row>
    <row r="399" spans="1:7" x14ac:dyDescent="0.25">
      <c r="A399" s="1">
        <v>20</v>
      </c>
      <c r="B399" s="1">
        <v>3</v>
      </c>
      <c r="C399" s="1">
        <v>16</v>
      </c>
      <c r="D399" s="1">
        <v>0</v>
      </c>
      <c r="E399" s="1">
        <v>4</v>
      </c>
      <c r="F399" s="1">
        <v>1</v>
      </c>
      <c r="G399" s="1">
        <v>0</v>
      </c>
    </row>
    <row r="400" spans="1:7" x14ac:dyDescent="0.25">
      <c r="A400" s="1">
        <v>8</v>
      </c>
      <c r="B400" s="1">
        <v>3</v>
      </c>
      <c r="C400" s="1">
        <v>9</v>
      </c>
      <c r="D400" s="1">
        <v>19</v>
      </c>
      <c r="E400" s="1">
        <v>4</v>
      </c>
      <c r="F400" s="1">
        <v>22</v>
      </c>
      <c r="G400" s="1">
        <v>0</v>
      </c>
    </row>
    <row r="401" spans="1:7" x14ac:dyDescent="0.25">
      <c r="A401" s="1">
        <v>8</v>
      </c>
      <c r="B401" s="1">
        <v>7</v>
      </c>
      <c r="C401" s="1">
        <v>9</v>
      </c>
      <c r="D401" s="1">
        <v>13</v>
      </c>
      <c r="E401" s="1">
        <v>6</v>
      </c>
      <c r="F401" s="1">
        <v>12</v>
      </c>
      <c r="G401" s="1">
        <v>0</v>
      </c>
    </row>
    <row r="402" spans="1:7" x14ac:dyDescent="0.25">
      <c r="A402" s="1">
        <v>22</v>
      </c>
      <c r="B402" s="1">
        <v>3</v>
      </c>
      <c r="C402" s="1">
        <v>18</v>
      </c>
      <c r="D402" s="1">
        <v>0</v>
      </c>
      <c r="E402" s="1">
        <v>0</v>
      </c>
      <c r="F402" s="1">
        <v>11</v>
      </c>
      <c r="G402" s="1">
        <v>0</v>
      </c>
    </row>
    <row r="403" spans="1:7" x14ac:dyDescent="0.25">
      <c r="A403" s="1">
        <v>14</v>
      </c>
      <c r="B403" s="1">
        <v>7</v>
      </c>
      <c r="C403" s="1">
        <v>11</v>
      </c>
      <c r="D403" s="1">
        <v>11</v>
      </c>
      <c r="E403" s="1">
        <v>0</v>
      </c>
      <c r="F403" s="1">
        <v>5</v>
      </c>
      <c r="G403" s="1">
        <v>0</v>
      </c>
    </row>
    <row r="404" spans="1:7" x14ac:dyDescent="0.25">
      <c r="A404" s="1">
        <v>2</v>
      </c>
      <c r="B404" s="1">
        <v>12</v>
      </c>
      <c r="C404" s="1">
        <v>10</v>
      </c>
      <c r="D404" s="1">
        <v>6</v>
      </c>
      <c r="E404" s="1">
        <v>13</v>
      </c>
      <c r="F404" s="1">
        <v>30</v>
      </c>
      <c r="G404" s="1">
        <v>1</v>
      </c>
    </row>
    <row r="405" spans="1:7" x14ac:dyDescent="0.25">
      <c r="A405" s="1">
        <v>4</v>
      </c>
      <c r="B405" s="1">
        <v>12</v>
      </c>
      <c r="C405" s="1">
        <v>11</v>
      </c>
      <c r="D405" s="1">
        <v>3</v>
      </c>
      <c r="E405" s="1">
        <v>13</v>
      </c>
      <c r="F405" s="1">
        <v>15</v>
      </c>
      <c r="G405" s="1">
        <v>0</v>
      </c>
    </row>
    <row r="406" spans="1:7" x14ac:dyDescent="0.25">
      <c r="A406" s="1">
        <v>9</v>
      </c>
      <c r="B406" s="1">
        <v>4</v>
      </c>
      <c r="C406" s="1">
        <v>18</v>
      </c>
      <c r="D406" s="1">
        <v>7</v>
      </c>
      <c r="E406" s="1">
        <v>5</v>
      </c>
      <c r="F406" s="1">
        <v>5</v>
      </c>
      <c r="G406" s="1">
        <v>0</v>
      </c>
    </row>
    <row r="407" spans="1:7" x14ac:dyDescent="0.25">
      <c r="A407" s="1">
        <v>10</v>
      </c>
      <c r="B407" s="1">
        <v>1</v>
      </c>
      <c r="C407" s="1">
        <v>18</v>
      </c>
      <c r="D407" s="1">
        <v>10</v>
      </c>
      <c r="E407" s="1">
        <v>4</v>
      </c>
      <c r="F407" s="1">
        <v>7</v>
      </c>
      <c r="G407" s="1">
        <v>0</v>
      </c>
    </row>
    <row r="408" spans="1:7" x14ac:dyDescent="0.25">
      <c r="A408" s="1">
        <v>8</v>
      </c>
      <c r="B408" s="1">
        <v>4</v>
      </c>
      <c r="C408" s="1">
        <v>12</v>
      </c>
      <c r="D408" s="1">
        <v>15</v>
      </c>
      <c r="E408" s="1">
        <v>4</v>
      </c>
      <c r="F408" s="1">
        <v>29</v>
      </c>
      <c r="G408" s="1">
        <v>0</v>
      </c>
    </row>
    <row r="409" spans="1:7" x14ac:dyDescent="0.25">
      <c r="A409" s="1">
        <v>20</v>
      </c>
      <c r="B409" s="1">
        <v>0</v>
      </c>
      <c r="C409" s="1">
        <v>14</v>
      </c>
      <c r="D409" s="1">
        <v>7</v>
      </c>
      <c r="E409" s="1">
        <v>3</v>
      </c>
      <c r="F409" s="1">
        <v>1</v>
      </c>
      <c r="G409" s="1">
        <v>0</v>
      </c>
    </row>
    <row r="410" spans="1:7" x14ac:dyDescent="0.25">
      <c r="A410" s="1">
        <v>2</v>
      </c>
      <c r="B410" s="1">
        <v>10</v>
      </c>
      <c r="C410" s="1">
        <v>11</v>
      </c>
      <c r="D410" s="1">
        <v>12</v>
      </c>
      <c r="E410" s="1">
        <v>9</v>
      </c>
      <c r="F410" s="1">
        <v>20</v>
      </c>
      <c r="G410" s="1">
        <v>0</v>
      </c>
    </row>
    <row r="411" spans="1:7" x14ac:dyDescent="0.25">
      <c r="A411" s="1">
        <v>26</v>
      </c>
      <c r="B411" s="1">
        <v>0</v>
      </c>
      <c r="C411" s="1">
        <v>15</v>
      </c>
      <c r="D411" s="1">
        <v>2</v>
      </c>
      <c r="E411" s="1">
        <v>1</v>
      </c>
      <c r="F411" s="1">
        <v>2</v>
      </c>
      <c r="G411" s="1">
        <v>0</v>
      </c>
    </row>
    <row r="412" spans="1:7" x14ac:dyDescent="0.25">
      <c r="A412" s="1">
        <v>13</v>
      </c>
      <c r="B412" s="1">
        <v>2</v>
      </c>
      <c r="C412" s="1">
        <v>14</v>
      </c>
      <c r="D412" s="1">
        <v>8</v>
      </c>
      <c r="E412" s="1">
        <v>7</v>
      </c>
      <c r="F412" s="1">
        <v>4</v>
      </c>
      <c r="G412" s="1">
        <v>0</v>
      </c>
    </row>
    <row r="413" spans="1:7" x14ac:dyDescent="0.25">
      <c r="A413" s="1">
        <v>20</v>
      </c>
      <c r="B413" s="1">
        <v>4</v>
      </c>
      <c r="C413" s="1">
        <v>10</v>
      </c>
      <c r="D413" s="1">
        <v>6</v>
      </c>
      <c r="E413" s="1">
        <v>4</v>
      </c>
      <c r="F413" s="1">
        <v>17</v>
      </c>
      <c r="G413" s="1">
        <v>0</v>
      </c>
    </row>
    <row r="414" spans="1:7" x14ac:dyDescent="0.25">
      <c r="A414" s="1">
        <v>16</v>
      </c>
      <c r="B414" s="1">
        <v>0</v>
      </c>
      <c r="C414" s="1">
        <v>23</v>
      </c>
      <c r="D414" s="1">
        <v>3</v>
      </c>
      <c r="E414" s="1">
        <v>2</v>
      </c>
      <c r="F414" s="1">
        <v>10</v>
      </c>
      <c r="G414" s="1">
        <v>1</v>
      </c>
    </row>
    <row r="415" spans="1:7" x14ac:dyDescent="0.25">
      <c r="A415" s="1">
        <v>15</v>
      </c>
      <c r="B415" s="1">
        <v>1</v>
      </c>
      <c r="C415" s="1">
        <v>23</v>
      </c>
      <c r="D415" s="1">
        <v>0</v>
      </c>
      <c r="E415" s="1">
        <v>5</v>
      </c>
      <c r="F415" s="1">
        <v>1</v>
      </c>
      <c r="G415" s="1">
        <v>0</v>
      </c>
    </row>
    <row r="416" spans="1:7" x14ac:dyDescent="0.25">
      <c r="A416" s="1">
        <v>22</v>
      </c>
      <c r="B416" s="1">
        <v>2</v>
      </c>
      <c r="C416" s="1">
        <v>18</v>
      </c>
      <c r="D416" s="1">
        <v>0</v>
      </c>
      <c r="E416" s="1">
        <v>2</v>
      </c>
      <c r="F416" s="1">
        <v>12</v>
      </c>
      <c r="G416" s="1">
        <v>0</v>
      </c>
    </row>
    <row r="417" spans="1:7" x14ac:dyDescent="0.25">
      <c r="A417" s="1">
        <v>16</v>
      </c>
      <c r="B417" s="1">
        <v>11</v>
      </c>
      <c r="C417" s="1">
        <v>15</v>
      </c>
      <c r="D417" s="1">
        <v>2</v>
      </c>
      <c r="E417" s="1">
        <v>0</v>
      </c>
      <c r="F417" s="1">
        <v>12</v>
      </c>
      <c r="G417" s="1">
        <v>0</v>
      </c>
    </row>
    <row r="418" spans="1:7" x14ac:dyDescent="0.25">
      <c r="A418" s="1">
        <v>1</v>
      </c>
      <c r="B418" s="1">
        <v>10</v>
      </c>
      <c r="C418" s="1">
        <v>11</v>
      </c>
      <c r="D418" s="1">
        <v>19</v>
      </c>
      <c r="E418" s="1">
        <v>3</v>
      </c>
      <c r="F418" s="1">
        <v>15</v>
      </c>
      <c r="G418" s="1">
        <v>0</v>
      </c>
    </row>
    <row r="419" spans="1:7" x14ac:dyDescent="0.25">
      <c r="A419" s="1">
        <v>5</v>
      </c>
      <c r="B419" s="1">
        <v>1</v>
      </c>
      <c r="C419" s="1">
        <v>7</v>
      </c>
      <c r="D419" s="1">
        <v>17</v>
      </c>
      <c r="E419" s="1">
        <v>14</v>
      </c>
      <c r="F419" s="1">
        <v>11</v>
      </c>
      <c r="G419" s="1">
        <v>0</v>
      </c>
    </row>
    <row r="420" spans="1:7" x14ac:dyDescent="0.25">
      <c r="A420" s="1">
        <v>19</v>
      </c>
      <c r="B420" s="1">
        <v>3</v>
      </c>
      <c r="C420" s="1">
        <v>18</v>
      </c>
      <c r="D420" s="1">
        <v>3</v>
      </c>
      <c r="E420" s="1">
        <v>1</v>
      </c>
      <c r="F420" s="1">
        <v>0</v>
      </c>
      <c r="G420" s="1">
        <v>0</v>
      </c>
    </row>
    <row r="421" spans="1:7" x14ac:dyDescent="0.25">
      <c r="A421" s="1">
        <v>7</v>
      </c>
      <c r="B421" s="1">
        <v>10</v>
      </c>
      <c r="C421" s="1">
        <v>13</v>
      </c>
      <c r="D421" s="1">
        <v>3</v>
      </c>
      <c r="E421" s="1">
        <v>11</v>
      </c>
      <c r="F421" s="1">
        <v>11</v>
      </c>
      <c r="G421" s="1">
        <v>0</v>
      </c>
    </row>
    <row r="422" spans="1:7" x14ac:dyDescent="0.25">
      <c r="A422" s="1">
        <v>22</v>
      </c>
      <c r="B422" s="1">
        <v>2</v>
      </c>
      <c r="C422" s="1">
        <v>10</v>
      </c>
      <c r="D422" s="1">
        <v>6</v>
      </c>
      <c r="E422" s="1">
        <v>4</v>
      </c>
      <c r="F422" s="1">
        <v>34</v>
      </c>
      <c r="G422" s="1">
        <v>0</v>
      </c>
    </row>
    <row r="423" spans="1:7" x14ac:dyDescent="0.25">
      <c r="A423" s="1">
        <v>14</v>
      </c>
      <c r="B423" s="1">
        <v>0</v>
      </c>
      <c r="C423" s="1">
        <v>24</v>
      </c>
      <c r="D423" s="1">
        <v>3</v>
      </c>
      <c r="E423" s="1">
        <v>3</v>
      </c>
      <c r="F423" s="1">
        <v>2</v>
      </c>
      <c r="G423" s="1">
        <v>0</v>
      </c>
    </row>
    <row r="424" spans="1:7" x14ac:dyDescent="0.25">
      <c r="A424" s="1">
        <v>14</v>
      </c>
      <c r="B424" s="1">
        <v>0</v>
      </c>
      <c r="C424" s="1">
        <v>24</v>
      </c>
      <c r="D424" s="1">
        <v>3</v>
      </c>
      <c r="E424" s="1">
        <v>3</v>
      </c>
      <c r="F424" s="1">
        <v>2</v>
      </c>
      <c r="G424" s="1">
        <v>1</v>
      </c>
    </row>
    <row r="425" spans="1:7" x14ac:dyDescent="0.25">
      <c r="A425" s="1">
        <v>5</v>
      </c>
      <c r="B425" s="1">
        <v>6</v>
      </c>
      <c r="C425" s="1">
        <v>15</v>
      </c>
      <c r="D425" s="1">
        <v>11</v>
      </c>
      <c r="E425" s="1">
        <v>7</v>
      </c>
      <c r="F425" s="1">
        <v>13</v>
      </c>
      <c r="G425" s="1">
        <v>0</v>
      </c>
    </row>
    <row r="426" spans="1:7" x14ac:dyDescent="0.25">
      <c r="A426" s="1">
        <v>1</v>
      </c>
      <c r="B426" s="1">
        <v>4</v>
      </c>
      <c r="C426" s="1">
        <v>10</v>
      </c>
      <c r="D426" s="1">
        <v>29</v>
      </c>
      <c r="E426" s="1">
        <v>0</v>
      </c>
      <c r="F426" s="1">
        <v>36</v>
      </c>
      <c r="G426" s="1">
        <v>0</v>
      </c>
    </row>
    <row r="427" spans="1:7" x14ac:dyDescent="0.25">
      <c r="A427" s="1">
        <v>19</v>
      </c>
      <c r="B427" s="1">
        <v>3</v>
      </c>
      <c r="C427" s="1">
        <v>19</v>
      </c>
      <c r="D427" s="1">
        <v>3</v>
      </c>
      <c r="E427" s="1">
        <v>1</v>
      </c>
      <c r="F427" s="1">
        <v>3</v>
      </c>
      <c r="G427" s="1">
        <v>0</v>
      </c>
    </row>
    <row r="428" spans="1:7" x14ac:dyDescent="0.25">
      <c r="A428" s="1">
        <v>23</v>
      </c>
      <c r="B428" s="1">
        <v>2</v>
      </c>
      <c r="C428" s="1">
        <v>17</v>
      </c>
      <c r="D428" s="1">
        <v>2</v>
      </c>
      <c r="E428" s="1">
        <v>1</v>
      </c>
      <c r="F428" s="1">
        <v>0</v>
      </c>
      <c r="G428" s="1">
        <v>0</v>
      </c>
    </row>
    <row r="429" spans="1:7" x14ac:dyDescent="0.25">
      <c r="A429" s="1">
        <v>17</v>
      </c>
      <c r="B429" s="1">
        <v>3</v>
      </c>
      <c r="C429" s="1">
        <v>18</v>
      </c>
      <c r="D429" s="1">
        <v>3</v>
      </c>
      <c r="E429" s="1">
        <v>4</v>
      </c>
      <c r="F429" s="1">
        <v>18</v>
      </c>
      <c r="G429" s="1">
        <v>0</v>
      </c>
    </row>
    <row r="430" spans="1:7" x14ac:dyDescent="0.25">
      <c r="A430" s="1">
        <v>6</v>
      </c>
      <c r="B430" s="1">
        <v>3</v>
      </c>
      <c r="C430" s="1">
        <v>14</v>
      </c>
      <c r="D430" s="1">
        <v>15</v>
      </c>
      <c r="E430" s="1">
        <v>7</v>
      </c>
      <c r="F430" s="1">
        <v>36</v>
      </c>
      <c r="G430" s="1">
        <v>0</v>
      </c>
    </row>
    <row r="431" spans="1:7" x14ac:dyDescent="0.25">
      <c r="A431" s="1">
        <v>6</v>
      </c>
      <c r="B431" s="1">
        <v>16</v>
      </c>
      <c r="C431" s="1">
        <v>11</v>
      </c>
      <c r="D431" s="1">
        <v>11</v>
      </c>
      <c r="E431" s="1">
        <v>1</v>
      </c>
      <c r="F431" s="1">
        <v>16</v>
      </c>
      <c r="G431" s="1">
        <v>0</v>
      </c>
    </row>
    <row r="432" spans="1:7" x14ac:dyDescent="0.25">
      <c r="A432" s="1">
        <v>35</v>
      </c>
      <c r="B432" s="1">
        <v>0</v>
      </c>
      <c r="C432" s="1">
        <v>11</v>
      </c>
      <c r="D432" s="1">
        <v>0</v>
      </c>
      <c r="E432" s="1">
        <v>0</v>
      </c>
      <c r="F432" s="1">
        <v>2</v>
      </c>
      <c r="G432" s="1">
        <v>0</v>
      </c>
    </row>
    <row r="433" spans="1:7" x14ac:dyDescent="0.25">
      <c r="A433" s="1">
        <v>7</v>
      </c>
      <c r="B433" s="1">
        <v>10</v>
      </c>
      <c r="C433" s="1">
        <v>13</v>
      </c>
      <c r="D433" s="1">
        <v>16</v>
      </c>
      <c r="E433" s="1">
        <v>0</v>
      </c>
      <c r="F433" s="1">
        <v>4</v>
      </c>
      <c r="G433" s="1">
        <v>0</v>
      </c>
    </row>
    <row r="434" spans="1:7" x14ac:dyDescent="0.25">
      <c r="A434" s="1">
        <v>6</v>
      </c>
      <c r="B434" s="1">
        <v>10</v>
      </c>
      <c r="C434" s="1">
        <v>12</v>
      </c>
      <c r="D434" s="1">
        <v>3</v>
      </c>
      <c r="E434" s="1">
        <v>15</v>
      </c>
      <c r="F434" s="1">
        <v>40</v>
      </c>
      <c r="G434" s="1">
        <v>1</v>
      </c>
    </row>
    <row r="435" spans="1:7" x14ac:dyDescent="0.25">
      <c r="A435" s="1">
        <v>19</v>
      </c>
      <c r="B435" s="1">
        <v>7</v>
      </c>
      <c r="C435" s="1">
        <v>19</v>
      </c>
      <c r="D435" s="1">
        <v>0</v>
      </c>
      <c r="E435" s="1">
        <v>1</v>
      </c>
      <c r="F435" s="1">
        <v>24</v>
      </c>
      <c r="G435" s="1">
        <v>0</v>
      </c>
    </row>
    <row r="436" spans="1:7" x14ac:dyDescent="0.25">
      <c r="A436" s="1">
        <v>10</v>
      </c>
      <c r="B436" s="1">
        <v>7</v>
      </c>
      <c r="C436" s="1">
        <v>19</v>
      </c>
      <c r="D436" s="1">
        <v>8</v>
      </c>
      <c r="E436" s="1">
        <v>2</v>
      </c>
      <c r="F436" s="1">
        <v>21</v>
      </c>
      <c r="G436" s="1">
        <v>0</v>
      </c>
    </row>
    <row r="437" spans="1:7" x14ac:dyDescent="0.25">
      <c r="A437" s="1">
        <v>2</v>
      </c>
      <c r="B437" s="1">
        <v>8</v>
      </c>
      <c r="C437" s="1">
        <v>10</v>
      </c>
      <c r="D437" s="1">
        <v>12</v>
      </c>
      <c r="E437" s="1">
        <v>14</v>
      </c>
      <c r="F437" s="1">
        <v>23</v>
      </c>
      <c r="G437" s="1">
        <v>0</v>
      </c>
    </row>
    <row r="438" spans="1:7" x14ac:dyDescent="0.25">
      <c r="A438" s="1">
        <v>18</v>
      </c>
      <c r="B438" s="1">
        <v>3</v>
      </c>
      <c r="C438" s="1">
        <v>19</v>
      </c>
      <c r="D438" s="1">
        <v>3</v>
      </c>
      <c r="E438" s="1">
        <v>3</v>
      </c>
      <c r="F438" s="1">
        <v>6</v>
      </c>
      <c r="G438" s="1">
        <v>0</v>
      </c>
    </row>
    <row r="439" spans="1:7" x14ac:dyDescent="0.25">
      <c r="A439" s="1">
        <v>13</v>
      </c>
      <c r="B439" s="1">
        <v>1</v>
      </c>
      <c r="C439" s="1">
        <v>29</v>
      </c>
      <c r="D439" s="1">
        <v>3</v>
      </c>
      <c r="E439" s="1">
        <v>0</v>
      </c>
      <c r="F439" s="1">
        <v>7</v>
      </c>
      <c r="G439" s="1">
        <v>0</v>
      </c>
    </row>
    <row r="440" spans="1:7" x14ac:dyDescent="0.25">
      <c r="A440" s="1">
        <v>4</v>
      </c>
      <c r="B440" s="1">
        <v>9</v>
      </c>
      <c r="C440" s="1">
        <v>16</v>
      </c>
      <c r="D440" s="1">
        <v>17</v>
      </c>
      <c r="E440" s="1">
        <v>0</v>
      </c>
      <c r="F440" s="1">
        <v>12</v>
      </c>
      <c r="G440" s="1">
        <v>0</v>
      </c>
    </row>
    <row r="441" spans="1:7" x14ac:dyDescent="0.25">
      <c r="A441" s="1">
        <v>14</v>
      </c>
      <c r="B441" s="1">
        <v>0</v>
      </c>
      <c r="C441" s="1">
        <v>23</v>
      </c>
      <c r="D441" s="1">
        <v>4</v>
      </c>
      <c r="E441" s="1">
        <v>5</v>
      </c>
      <c r="F441" s="1">
        <v>19</v>
      </c>
      <c r="G441" s="1">
        <v>1</v>
      </c>
    </row>
    <row r="442" spans="1:7" x14ac:dyDescent="0.25">
      <c r="A442" s="1">
        <v>23</v>
      </c>
      <c r="B442" s="1">
        <v>4</v>
      </c>
      <c r="C442" s="1">
        <v>5</v>
      </c>
      <c r="D442" s="1">
        <v>10</v>
      </c>
      <c r="E442" s="1">
        <v>5</v>
      </c>
      <c r="F442" s="1">
        <v>23</v>
      </c>
      <c r="G442" s="1">
        <v>0</v>
      </c>
    </row>
    <row r="443" spans="1:7" x14ac:dyDescent="0.25">
      <c r="A443" s="1">
        <v>26</v>
      </c>
      <c r="B443" s="1">
        <v>1</v>
      </c>
      <c r="C443" s="1">
        <v>16</v>
      </c>
      <c r="D443" s="1">
        <v>2</v>
      </c>
      <c r="E443" s="1">
        <v>2</v>
      </c>
      <c r="F443" s="1">
        <v>15</v>
      </c>
      <c r="G443" s="1">
        <v>0</v>
      </c>
    </row>
    <row r="444" spans="1:7" x14ac:dyDescent="0.25">
      <c r="A444" s="1">
        <v>37</v>
      </c>
      <c r="B444" s="1">
        <v>0</v>
      </c>
      <c r="C444" s="1">
        <v>7</v>
      </c>
      <c r="D444" s="1">
        <v>3</v>
      </c>
      <c r="E444" s="1">
        <v>0</v>
      </c>
      <c r="F444" s="1">
        <v>3</v>
      </c>
      <c r="G444" s="1">
        <v>0</v>
      </c>
    </row>
    <row r="445" spans="1:7" x14ac:dyDescent="0.25">
      <c r="A445" s="1">
        <v>28</v>
      </c>
      <c r="B445" s="1">
        <v>0</v>
      </c>
      <c r="C445" s="1">
        <v>13</v>
      </c>
      <c r="D445" s="1">
        <v>4</v>
      </c>
      <c r="E445" s="1">
        <v>2</v>
      </c>
      <c r="F445" s="1">
        <v>8</v>
      </c>
      <c r="G445" s="1">
        <v>0</v>
      </c>
    </row>
    <row r="446" spans="1:7" x14ac:dyDescent="0.25">
      <c r="A446" s="1">
        <v>7</v>
      </c>
      <c r="B446" s="1">
        <v>4</v>
      </c>
      <c r="C446" s="1">
        <v>13</v>
      </c>
      <c r="D446" s="1">
        <v>15</v>
      </c>
      <c r="E446" s="1">
        <v>8</v>
      </c>
      <c r="F446" s="1">
        <v>17</v>
      </c>
      <c r="G446" s="1">
        <v>0</v>
      </c>
    </row>
    <row r="447" spans="1:7" x14ac:dyDescent="0.25">
      <c r="A447" s="1">
        <v>4</v>
      </c>
      <c r="B447" s="1">
        <v>22</v>
      </c>
      <c r="C447" s="1">
        <v>11</v>
      </c>
      <c r="D447" s="1">
        <v>3</v>
      </c>
      <c r="E447" s="1">
        <v>7</v>
      </c>
      <c r="F447" s="1">
        <v>32</v>
      </c>
      <c r="G447" s="1">
        <v>1</v>
      </c>
    </row>
    <row r="448" spans="1:7" x14ac:dyDescent="0.25">
      <c r="A448" s="1">
        <v>27</v>
      </c>
      <c r="B448" s="1">
        <v>1</v>
      </c>
      <c r="C448" s="1">
        <v>14</v>
      </c>
      <c r="D448" s="1">
        <v>4</v>
      </c>
      <c r="E448" s="1">
        <v>1</v>
      </c>
      <c r="F448" s="1">
        <v>21</v>
      </c>
      <c r="G448" s="1">
        <v>0</v>
      </c>
    </row>
    <row r="449" spans="1:7" x14ac:dyDescent="0.25">
      <c r="A449" s="1">
        <v>21</v>
      </c>
      <c r="B449" s="1">
        <v>12</v>
      </c>
      <c r="C449" s="1">
        <v>12</v>
      </c>
      <c r="D449" s="1">
        <v>0</v>
      </c>
      <c r="E449" s="1">
        <v>3</v>
      </c>
      <c r="F449" s="1">
        <v>3</v>
      </c>
      <c r="G449" s="1">
        <v>0</v>
      </c>
    </row>
    <row r="450" spans="1:7" x14ac:dyDescent="0.25">
      <c r="A450" s="1">
        <v>12</v>
      </c>
      <c r="B450" s="1">
        <v>11</v>
      </c>
      <c r="C450" s="1">
        <v>10</v>
      </c>
      <c r="D450" s="1">
        <v>3</v>
      </c>
      <c r="E450" s="1">
        <v>12</v>
      </c>
      <c r="F450" s="1">
        <v>9</v>
      </c>
      <c r="G450" s="1">
        <v>0</v>
      </c>
    </row>
    <row r="451" spans="1:7" x14ac:dyDescent="0.25">
      <c r="A451" s="1">
        <v>7</v>
      </c>
      <c r="B451" s="1">
        <v>10</v>
      </c>
      <c r="C451" s="1">
        <v>17</v>
      </c>
      <c r="D451" s="1">
        <v>8</v>
      </c>
      <c r="E451" s="1">
        <v>6</v>
      </c>
      <c r="F451" s="1">
        <v>13</v>
      </c>
      <c r="G451" s="1">
        <v>0</v>
      </c>
    </row>
    <row r="452" spans="1:7" x14ac:dyDescent="0.25">
      <c r="A452" s="1">
        <v>11</v>
      </c>
      <c r="B452" s="1">
        <v>4</v>
      </c>
      <c r="C452" s="1">
        <v>20</v>
      </c>
      <c r="D452" s="1">
        <v>10</v>
      </c>
      <c r="E452" s="1">
        <v>3</v>
      </c>
      <c r="F452" s="1">
        <v>5</v>
      </c>
      <c r="G452" s="1">
        <v>0</v>
      </c>
    </row>
    <row r="453" spans="1:7" x14ac:dyDescent="0.25">
      <c r="A453" s="1">
        <v>5</v>
      </c>
      <c r="B453" s="1">
        <v>9</v>
      </c>
      <c r="C453" s="1">
        <v>20</v>
      </c>
      <c r="D453" s="1">
        <v>6</v>
      </c>
      <c r="E453" s="1">
        <v>8</v>
      </c>
      <c r="F453" s="1">
        <v>21</v>
      </c>
      <c r="G453" s="1">
        <v>0</v>
      </c>
    </row>
    <row r="454" spans="1:7" x14ac:dyDescent="0.25">
      <c r="A454" s="1">
        <v>4</v>
      </c>
      <c r="B454" s="1">
        <v>7</v>
      </c>
      <c r="C454" s="1">
        <v>15</v>
      </c>
      <c r="D454" s="1">
        <v>13</v>
      </c>
      <c r="E454" s="1">
        <v>9</v>
      </c>
      <c r="F454" s="1">
        <v>15</v>
      </c>
      <c r="G454" s="1">
        <v>0</v>
      </c>
    </row>
    <row r="455" spans="1:7" x14ac:dyDescent="0.25">
      <c r="A455" s="1">
        <v>6</v>
      </c>
      <c r="B455" s="1">
        <v>12</v>
      </c>
      <c r="C455" s="1">
        <v>3</v>
      </c>
      <c r="D455" s="1">
        <v>21</v>
      </c>
      <c r="E455" s="1">
        <v>6</v>
      </c>
      <c r="F455" s="1">
        <v>40</v>
      </c>
      <c r="G455" s="1">
        <v>0</v>
      </c>
    </row>
    <row r="456" spans="1:7" x14ac:dyDescent="0.25">
      <c r="A456" s="1">
        <v>2</v>
      </c>
      <c r="B456" s="1">
        <v>7</v>
      </c>
      <c r="C456" s="1">
        <v>11</v>
      </c>
      <c r="D456" s="1">
        <v>16</v>
      </c>
      <c r="E456" s="1">
        <v>12</v>
      </c>
      <c r="F456" s="1">
        <v>27</v>
      </c>
      <c r="G456" s="1">
        <v>0</v>
      </c>
    </row>
    <row r="457" spans="1:7" x14ac:dyDescent="0.25">
      <c r="A457" s="1">
        <v>19</v>
      </c>
      <c r="B457" s="1">
        <v>5</v>
      </c>
      <c r="C457" s="1">
        <v>12</v>
      </c>
      <c r="D457" s="1">
        <v>10</v>
      </c>
      <c r="E457" s="1">
        <v>3</v>
      </c>
      <c r="F457" s="1">
        <v>19</v>
      </c>
      <c r="G457" s="1">
        <v>0</v>
      </c>
    </row>
    <row r="458" spans="1:7" x14ac:dyDescent="0.25">
      <c r="A458" s="1">
        <v>20</v>
      </c>
      <c r="B458" s="1">
        <v>2</v>
      </c>
      <c r="C458" s="1">
        <v>23</v>
      </c>
      <c r="D458" s="1">
        <v>3</v>
      </c>
      <c r="E458" s="1">
        <v>1</v>
      </c>
      <c r="F458" s="1">
        <v>4</v>
      </c>
      <c r="G458" s="1">
        <v>0</v>
      </c>
    </row>
    <row r="459" spans="1:7" x14ac:dyDescent="0.25">
      <c r="A459" s="1">
        <v>34</v>
      </c>
      <c r="B459" s="1">
        <v>1</v>
      </c>
      <c r="C459" s="1">
        <v>14</v>
      </c>
      <c r="D459" s="1">
        <v>0</v>
      </c>
      <c r="E459" s="1">
        <v>0</v>
      </c>
      <c r="F459" s="1">
        <v>5</v>
      </c>
      <c r="G459" s="1">
        <v>0</v>
      </c>
    </row>
    <row r="460" spans="1:7" x14ac:dyDescent="0.25">
      <c r="A460" s="1">
        <v>19</v>
      </c>
      <c r="B460" s="1">
        <v>6</v>
      </c>
      <c r="C460" s="1">
        <v>20</v>
      </c>
      <c r="D460" s="1">
        <v>0</v>
      </c>
      <c r="E460" s="1">
        <v>5</v>
      </c>
      <c r="F460" s="1">
        <v>12</v>
      </c>
      <c r="G460" s="1">
        <v>0</v>
      </c>
    </row>
    <row r="461" spans="1:7" x14ac:dyDescent="0.25">
      <c r="A461" s="1">
        <v>29</v>
      </c>
      <c r="B461" s="1">
        <v>1</v>
      </c>
      <c r="C461" s="1">
        <v>17</v>
      </c>
      <c r="D461" s="1">
        <v>0</v>
      </c>
      <c r="E461" s="1">
        <v>3</v>
      </c>
      <c r="F461" s="1">
        <v>13</v>
      </c>
      <c r="G461" s="1">
        <v>1</v>
      </c>
    </row>
    <row r="462" spans="1:7" x14ac:dyDescent="0.25">
      <c r="A462" s="1">
        <v>41</v>
      </c>
      <c r="B462" s="1">
        <v>1</v>
      </c>
      <c r="C462" s="1">
        <v>6</v>
      </c>
      <c r="D462" s="1">
        <v>2</v>
      </c>
      <c r="E462" s="1">
        <v>0</v>
      </c>
      <c r="F462" s="1">
        <v>5</v>
      </c>
      <c r="G462" s="1">
        <v>0</v>
      </c>
    </row>
    <row r="463" spans="1:7" x14ac:dyDescent="0.25">
      <c r="A463" s="1">
        <v>19</v>
      </c>
      <c r="B463" s="1">
        <v>3</v>
      </c>
      <c r="C463" s="1">
        <v>19</v>
      </c>
      <c r="D463" s="1">
        <v>4</v>
      </c>
      <c r="E463" s="1">
        <v>5</v>
      </c>
      <c r="F463" s="1">
        <v>26</v>
      </c>
      <c r="G463" s="1">
        <v>0</v>
      </c>
    </row>
    <row r="464" spans="1:7" x14ac:dyDescent="0.25">
      <c r="A464" s="1">
        <v>48</v>
      </c>
      <c r="B464" s="1">
        <v>0</v>
      </c>
      <c r="C464" s="1">
        <v>2</v>
      </c>
      <c r="D464" s="1">
        <v>0</v>
      </c>
      <c r="E464" s="1">
        <v>0</v>
      </c>
      <c r="F464" s="1">
        <v>5</v>
      </c>
      <c r="G464" s="1">
        <v>0</v>
      </c>
    </row>
    <row r="465" spans="1:7" x14ac:dyDescent="0.25">
      <c r="A465" s="1">
        <v>2</v>
      </c>
      <c r="B465" s="1">
        <v>5</v>
      </c>
      <c r="C465" s="1">
        <v>9</v>
      </c>
      <c r="D465" s="1">
        <v>28</v>
      </c>
      <c r="E465" s="1">
        <v>6</v>
      </c>
      <c r="F465" s="1">
        <v>28</v>
      </c>
      <c r="G465" s="1">
        <v>0</v>
      </c>
    </row>
    <row r="466" spans="1:7" x14ac:dyDescent="0.25">
      <c r="A466" s="1">
        <v>35</v>
      </c>
      <c r="B466" s="1">
        <v>0</v>
      </c>
      <c r="C466" s="1">
        <v>13</v>
      </c>
      <c r="D466" s="1">
        <v>2</v>
      </c>
      <c r="E466" s="1">
        <v>0</v>
      </c>
      <c r="F466" s="1">
        <v>2</v>
      </c>
      <c r="G466" s="1">
        <v>0</v>
      </c>
    </row>
    <row r="467" spans="1:7" x14ac:dyDescent="0.25">
      <c r="A467" s="1">
        <v>24</v>
      </c>
      <c r="B467" s="1">
        <v>2</v>
      </c>
      <c r="C467" s="1">
        <v>20</v>
      </c>
      <c r="D467" s="1">
        <v>2</v>
      </c>
      <c r="E467" s="1">
        <v>2</v>
      </c>
      <c r="F467" s="1">
        <v>10</v>
      </c>
      <c r="G467" s="1">
        <v>0</v>
      </c>
    </row>
    <row r="468" spans="1:7" x14ac:dyDescent="0.25">
      <c r="A468" s="1">
        <v>15</v>
      </c>
      <c r="B468" s="1">
        <v>6</v>
      </c>
      <c r="C468" s="1">
        <v>20</v>
      </c>
      <c r="D468" s="1">
        <v>4</v>
      </c>
      <c r="E468" s="1">
        <v>5</v>
      </c>
      <c r="F468" s="1">
        <v>20</v>
      </c>
      <c r="G468" s="1">
        <v>0</v>
      </c>
    </row>
    <row r="469" spans="1:7" x14ac:dyDescent="0.25">
      <c r="A469" s="1">
        <v>2</v>
      </c>
      <c r="B469" s="1">
        <v>23</v>
      </c>
      <c r="C469" s="1">
        <v>11</v>
      </c>
      <c r="D469" s="1">
        <v>8</v>
      </c>
      <c r="E469" s="1">
        <v>6</v>
      </c>
      <c r="F469" s="1">
        <v>46</v>
      </c>
      <c r="G469" s="1">
        <v>0</v>
      </c>
    </row>
    <row r="470" spans="1:7" x14ac:dyDescent="0.25">
      <c r="A470" s="1">
        <v>10</v>
      </c>
      <c r="B470" s="1">
        <v>7</v>
      </c>
      <c r="C470" s="1">
        <v>25</v>
      </c>
      <c r="D470" s="1">
        <v>6</v>
      </c>
      <c r="E470" s="1">
        <v>3</v>
      </c>
      <c r="F470" s="1">
        <v>7</v>
      </c>
      <c r="G470" s="1">
        <v>0</v>
      </c>
    </row>
    <row r="471" spans="1:7" x14ac:dyDescent="0.25">
      <c r="A471" s="1">
        <v>41</v>
      </c>
      <c r="B471" s="1">
        <v>0</v>
      </c>
      <c r="C471" s="1">
        <v>10</v>
      </c>
      <c r="D471" s="1">
        <v>0</v>
      </c>
      <c r="E471" s="1">
        <v>0</v>
      </c>
      <c r="F471" s="1">
        <v>3</v>
      </c>
      <c r="G471" s="1">
        <v>0</v>
      </c>
    </row>
    <row r="472" spans="1:7" x14ac:dyDescent="0.25">
      <c r="A472" s="1">
        <v>19</v>
      </c>
      <c r="B472" s="1">
        <v>3</v>
      </c>
      <c r="C472" s="1">
        <v>10</v>
      </c>
      <c r="D472" s="1">
        <v>11</v>
      </c>
      <c r="E472" s="1">
        <v>8</v>
      </c>
      <c r="F472" s="1">
        <v>6</v>
      </c>
      <c r="G472" s="1">
        <v>0</v>
      </c>
    </row>
    <row r="473" spans="1:7" x14ac:dyDescent="0.25">
      <c r="A473" s="1">
        <v>27</v>
      </c>
      <c r="B473" s="1">
        <v>5</v>
      </c>
      <c r="C473" s="1">
        <v>8</v>
      </c>
      <c r="D473" s="1">
        <v>8</v>
      </c>
      <c r="E473" s="1">
        <v>3</v>
      </c>
      <c r="F473" s="1">
        <v>12</v>
      </c>
      <c r="G473" s="1">
        <v>0</v>
      </c>
    </row>
    <row r="474" spans="1:7" x14ac:dyDescent="0.25">
      <c r="A474" s="1">
        <v>16</v>
      </c>
      <c r="B474" s="1">
        <v>3</v>
      </c>
      <c r="C474" s="1">
        <v>25</v>
      </c>
      <c r="D474" s="1">
        <v>6</v>
      </c>
      <c r="E474" s="1">
        <v>1</v>
      </c>
      <c r="F474" s="1">
        <v>13</v>
      </c>
      <c r="G474" s="1">
        <v>0</v>
      </c>
    </row>
    <row r="475" spans="1:7" x14ac:dyDescent="0.25">
      <c r="A475" s="1">
        <v>12</v>
      </c>
      <c r="B475" s="1">
        <v>5</v>
      </c>
      <c r="C475" s="1">
        <v>25</v>
      </c>
      <c r="D475" s="1">
        <v>0</v>
      </c>
      <c r="E475" s="1">
        <v>9</v>
      </c>
      <c r="F475" s="1">
        <v>30</v>
      </c>
      <c r="G475" s="1">
        <v>0</v>
      </c>
    </row>
    <row r="476" spans="1:7" x14ac:dyDescent="0.25">
      <c r="A476" s="1">
        <v>7</v>
      </c>
      <c r="B476" s="1">
        <v>7</v>
      </c>
      <c r="C476" s="1">
        <v>14</v>
      </c>
      <c r="D476" s="1">
        <v>7</v>
      </c>
      <c r="E476" s="1">
        <v>16</v>
      </c>
      <c r="F476" s="1">
        <v>15</v>
      </c>
      <c r="G476" s="1">
        <v>0</v>
      </c>
    </row>
    <row r="477" spans="1:7" x14ac:dyDescent="0.25">
      <c r="A477" s="1">
        <v>22</v>
      </c>
      <c r="B477" s="1">
        <v>0</v>
      </c>
      <c r="C477" s="1">
        <v>19</v>
      </c>
      <c r="D477" s="1">
        <v>6</v>
      </c>
      <c r="E477" s="1">
        <v>5</v>
      </c>
      <c r="F477" s="1">
        <v>3</v>
      </c>
      <c r="G477" s="1">
        <v>0</v>
      </c>
    </row>
    <row r="478" spans="1:7" x14ac:dyDescent="0.25">
      <c r="A478" s="1">
        <v>36</v>
      </c>
      <c r="B478" s="1">
        <v>0</v>
      </c>
      <c r="C478" s="1">
        <v>12</v>
      </c>
      <c r="D478" s="1">
        <v>2</v>
      </c>
      <c r="E478" s="1">
        <v>2</v>
      </c>
      <c r="F478" s="1">
        <v>10</v>
      </c>
      <c r="G478" s="1">
        <v>0</v>
      </c>
    </row>
    <row r="479" spans="1:7" x14ac:dyDescent="0.25">
      <c r="A479" s="1">
        <v>24</v>
      </c>
      <c r="B479" s="1">
        <v>4</v>
      </c>
      <c r="C479" s="1">
        <v>22</v>
      </c>
      <c r="D479" s="1">
        <v>0</v>
      </c>
      <c r="E479" s="1">
        <v>2</v>
      </c>
      <c r="F479" s="1">
        <v>9</v>
      </c>
      <c r="G479" s="1">
        <v>0</v>
      </c>
    </row>
    <row r="480" spans="1:7" x14ac:dyDescent="0.25">
      <c r="A480" s="1">
        <v>25</v>
      </c>
      <c r="B480" s="1">
        <v>0</v>
      </c>
      <c r="C480" s="1">
        <v>22</v>
      </c>
      <c r="D480" s="1">
        <v>2</v>
      </c>
      <c r="E480" s="1">
        <v>3</v>
      </c>
      <c r="F480" s="1">
        <v>5</v>
      </c>
      <c r="G480" s="1">
        <v>0</v>
      </c>
    </row>
    <row r="481" spans="1:7" x14ac:dyDescent="0.25">
      <c r="A481" s="1">
        <v>9</v>
      </c>
      <c r="B481" s="1">
        <v>9</v>
      </c>
      <c r="C481" s="1">
        <v>11</v>
      </c>
      <c r="D481" s="1">
        <v>13</v>
      </c>
      <c r="E481" s="1">
        <v>10</v>
      </c>
      <c r="F481" s="1">
        <v>16</v>
      </c>
      <c r="G481" s="1">
        <v>0</v>
      </c>
    </row>
    <row r="482" spans="1:7" x14ac:dyDescent="0.25">
      <c r="A482" s="1">
        <v>39</v>
      </c>
      <c r="B482" s="1">
        <v>1</v>
      </c>
      <c r="C482" s="1">
        <v>9</v>
      </c>
      <c r="D482" s="1">
        <v>2</v>
      </c>
      <c r="E482" s="1">
        <v>1</v>
      </c>
      <c r="F482" s="1">
        <v>34</v>
      </c>
      <c r="G482" s="1">
        <v>1</v>
      </c>
    </row>
    <row r="483" spans="1:7" x14ac:dyDescent="0.25">
      <c r="A483" s="1">
        <v>25</v>
      </c>
      <c r="B483" s="1">
        <v>4</v>
      </c>
      <c r="C483" s="1">
        <v>9</v>
      </c>
      <c r="D483" s="1">
        <v>6</v>
      </c>
      <c r="E483" s="1">
        <v>8</v>
      </c>
      <c r="F483" s="1">
        <v>32</v>
      </c>
      <c r="G483" s="1">
        <v>0</v>
      </c>
    </row>
    <row r="484" spans="1:7" x14ac:dyDescent="0.25">
      <c r="A484" s="1">
        <v>14</v>
      </c>
      <c r="B484" s="1">
        <v>7</v>
      </c>
      <c r="C484" s="1">
        <v>9</v>
      </c>
      <c r="D484" s="1">
        <v>6</v>
      </c>
      <c r="E484" s="1">
        <v>16</v>
      </c>
      <c r="F484" s="1">
        <v>12</v>
      </c>
      <c r="G484" s="1">
        <v>1</v>
      </c>
    </row>
    <row r="485" spans="1:7" x14ac:dyDescent="0.25">
      <c r="A485" s="1">
        <v>2</v>
      </c>
      <c r="B485" s="1">
        <v>1</v>
      </c>
      <c r="C485" s="1">
        <v>18</v>
      </c>
      <c r="D485" s="1">
        <v>20</v>
      </c>
      <c r="E485" s="1">
        <v>11</v>
      </c>
      <c r="F485" s="1">
        <v>16</v>
      </c>
      <c r="G485" s="1">
        <v>1</v>
      </c>
    </row>
    <row r="486" spans="1:7" x14ac:dyDescent="0.25">
      <c r="A486" s="1">
        <v>46</v>
      </c>
      <c r="B486" s="1">
        <v>0</v>
      </c>
      <c r="C486" s="1">
        <v>7</v>
      </c>
      <c r="D486" s="1">
        <v>0</v>
      </c>
      <c r="E486" s="1">
        <v>0</v>
      </c>
      <c r="F486" s="1">
        <v>2</v>
      </c>
      <c r="G486" s="1">
        <v>0</v>
      </c>
    </row>
    <row r="487" spans="1:7" x14ac:dyDescent="0.25">
      <c r="A487" s="1">
        <v>28</v>
      </c>
      <c r="B487" s="1">
        <v>1</v>
      </c>
      <c r="C487" s="1">
        <v>21</v>
      </c>
      <c r="D487" s="1">
        <v>3</v>
      </c>
      <c r="E487" s="1">
        <v>0</v>
      </c>
      <c r="F487" s="1">
        <v>10</v>
      </c>
      <c r="G487" s="1">
        <v>0</v>
      </c>
    </row>
    <row r="488" spans="1:7" x14ac:dyDescent="0.25">
      <c r="A488" s="1">
        <v>35</v>
      </c>
      <c r="B488" s="1">
        <v>1</v>
      </c>
      <c r="C488" s="1">
        <v>16</v>
      </c>
      <c r="D488" s="1">
        <v>0</v>
      </c>
      <c r="E488" s="1">
        <v>1</v>
      </c>
      <c r="F488" s="1">
        <v>1</v>
      </c>
      <c r="G488" s="1">
        <v>0</v>
      </c>
    </row>
    <row r="489" spans="1:7" x14ac:dyDescent="0.25">
      <c r="A489" s="1">
        <v>6</v>
      </c>
      <c r="B489" s="1">
        <v>8</v>
      </c>
      <c r="C489" s="1">
        <v>19</v>
      </c>
      <c r="D489" s="1">
        <v>16</v>
      </c>
      <c r="E489" s="1">
        <v>4</v>
      </c>
      <c r="F489" s="1">
        <v>4</v>
      </c>
      <c r="G489" s="1">
        <v>0</v>
      </c>
    </row>
    <row r="490" spans="1:7" x14ac:dyDescent="0.25">
      <c r="A490" s="1">
        <v>17</v>
      </c>
      <c r="B490" s="1">
        <v>8</v>
      </c>
      <c r="C490" s="1">
        <v>14</v>
      </c>
      <c r="D490" s="1">
        <v>10</v>
      </c>
      <c r="E490" s="1">
        <v>4</v>
      </c>
      <c r="F490" s="1">
        <v>3</v>
      </c>
      <c r="G490" s="1">
        <v>0</v>
      </c>
    </row>
    <row r="491" spans="1:7" x14ac:dyDescent="0.25">
      <c r="A491" s="1">
        <v>2</v>
      </c>
      <c r="B491" s="1">
        <v>6</v>
      </c>
      <c r="C491" s="1">
        <v>28</v>
      </c>
      <c r="D491" s="1">
        <v>13</v>
      </c>
      <c r="E491" s="1">
        <v>4</v>
      </c>
      <c r="F491" s="1">
        <v>16</v>
      </c>
      <c r="G491" s="1">
        <v>0</v>
      </c>
    </row>
    <row r="492" spans="1:7" x14ac:dyDescent="0.25">
      <c r="A492" s="1">
        <v>12</v>
      </c>
      <c r="B492" s="1">
        <v>4</v>
      </c>
      <c r="C492" s="1">
        <v>19</v>
      </c>
      <c r="D492" s="1">
        <v>12</v>
      </c>
      <c r="E492" s="1">
        <v>6</v>
      </c>
      <c r="F492" s="1">
        <v>14</v>
      </c>
      <c r="G492" s="1">
        <v>0</v>
      </c>
    </row>
    <row r="493" spans="1:7" x14ac:dyDescent="0.25">
      <c r="A493" s="1">
        <v>31</v>
      </c>
      <c r="B493" s="1">
        <v>1</v>
      </c>
      <c r="C493" s="1">
        <v>13</v>
      </c>
      <c r="D493" s="1">
        <v>7</v>
      </c>
      <c r="E493" s="1">
        <v>2</v>
      </c>
      <c r="F493" s="1">
        <v>9</v>
      </c>
      <c r="G493" s="1">
        <v>0</v>
      </c>
    </row>
    <row r="494" spans="1:7" x14ac:dyDescent="0.25">
      <c r="A494" s="1">
        <v>16</v>
      </c>
      <c r="B494" s="1">
        <v>7</v>
      </c>
      <c r="C494" s="1">
        <v>23</v>
      </c>
      <c r="D494" s="1">
        <v>0</v>
      </c>
      <c r="E494" s="1">
        <v>8</v>
      </c>
      <c r="F494" s="1">
        <v>6</v>
      </c>
      <c r="G494" s="1">
        <v>0</v>
      </c>
    </row>
    <row r="495" spans="1:7" x14ac:dyDescent="0.25">
      <c r="A495" s="1">
        <v>47</v>
      </c>
      <c r="B495" s="1">
        <v>1</v>
      </c>
      <c r="C495" s="1">
        <v>6</v>
      </c>
      <c r="D495" s="1">
        <v>0</v>
      </c>
      <c r="E495" s="1">
        <v>0</v>
      </c>
      <c r="F495" s="1">
        <v>12</v>
      </c>
      <c r="G495" s="1">
        <v>0</v>
      </c>
    </row>
    <row r="496" spans="1:7" x14ac:dyDescent="0.25">
      <c r="A496" s="1">
        <v>38</v>
      </c>
      <c r="B496" s="1">
        <v>0</v>
      </c>
      <c r="C496" s="1">
        <v>12</v>
      </c>
      <c r="D496" s="1">
        <v>3</v>
      </c>
      <c r="E496" s="1">
        <v>1</v>
      </c>
      <c r="F496" s="1">
        <v>1</v>
      </c>
      <c r="G496" s="1">
        <v>0</v>
      </c>
    </row>
    <row r="497" spans="1:7" x14ac:dyDescent="0.25">
      <c r="A497" s="1">
        <v>37</v>
      </c>
      <c r="B497" s="1">
        <v>0</v>
      </c>
      <c r="C497" s="1">
        <v>17</v>
      </c>
      <c r="D497" s="1">
        <v>0</v>
      </c>
      <c r="E497" s="1">
        <v>0</v>
      </c>
      <c r="F497" s="1">
        <v>3</v>
      </c>
      <c r="G497" s="1">
        <v>0</v>
      </c>
    </row>
    <row r="498" spans="1:7" x14ac:dyDescent="0.25">
      <c r="A498" s="1">
        <v>26</v>
      </c>
      <c r="B498" s="1">
        <v>3</v>
      </c>
      <c r="C498" s="1">
        <v>13</v>
      </c>
      <c r="D498" s="1">
        <v>2</v>
      </c>
      <c r="E498" s="1">
        <v>10</v>
      </c>
      <c r="F498" s="1">
        <v>0</v>
      </c>
      <c r="G498" s="1">
        <v>0</v>
      </c>
    </row>
    <row r="499" spans="1:7" x14ac:dyDescent="0.25">
      <c r="A499" s="1">
        <v>37</v>
      </c>
      <c r="B499" s="1">
        <v>0</v>
      </c>
      <c r="C499" s="1">
        <v>17</v>
      </c>
      <c r="D499" s="1">
        <v>0</v>
      </c>
      <c r="E499" s="1">
        <v>0</v>
      </c>
      <c r="F499" s="1">
        <v>3</v>
      </c>
      <c r="G499" s="1">
        <v>0</v>
      </c>
    </row>
    <row r="500" spans="1:7" x14ac:dyDescent="0.25">
      <c r="A500" s="1">
        <v>4</v>
      </c>
      <c r="B500" s="1">
        <v>8</v>
      </c>
      <c r="C500" s="1">
        <v>11</v>
      </c>
      <c r="D500" s="1">
        <v>19</v>
      </c>
      <c r="E500" s="1">
        <v>12</v>
      </c>
      <c r="F500" s="1">
        <v>26</v>
      </c>
      <c r="G500" s="1">
        <v>0</v>
      </c>
    </row>
    <row r="501" spans="1:7" x14ac:dyDescent="0.25">
      <c r="A501" s="1">
        <v>16</v>
      </c>
      <c r="B501" s="1">
        <v>12</v>
      </c>
      <c r="C501" s="1">
        <v>18</v>
      </c>
      <c r="D501" s="1">
        <v>7</v>
      </c>
      <c r="E501" s="1">
        <v>1</v>
      </c>
      <c r="F501" s="1">
        <v>13</v>
      </c>
      <c r="G501" s="1">
        <v>0</v>
      </c>
    </row>
    <row r="502" spans="1:7" x14ac:dyDescent="0.25">
      <c r="A502" s="1">
        <v>6</v>
      </c>
      <c r="B502" s="1">
        <v>5</v>
      </c>
      <c r="C502" s="1">
        <v>17</v>
      </c>
      <c r="D502" s="1">
        <v>3</v>
      </c>
      <c r="E502" s="1">
        <v>24</v>
      </c>
      <c r="F502" s="1">
        <v>46</v>
      </c>
      <c r="G502" s="1">
        <v>0</v>
      </c>
    </row>
    <row r="503" spans="1:7" x14ac:dyDescent="0.25">
      <c r="A503" s="1">
        <v>8</v>
      </c>
      <c r="B503" s="1">
        <v>3</v>
      </c>
      <c r="C503" s="1">
        <v>22</v>
      </c>
      <c r="D503" s="1">
        <v>21</v>
      </c>
      <c r="E503" s="1">
        <v>1</v>
      </c>
      <c r="F503" s="1">
        <v>13</v>
      </c>
      <c r="G503" s="1">
        <v>0</v>
      </c>
    </row>
    <row r="504" spans="1:7" x14ac:dyDescent="0.25">
      <c r="A504" s="1">
        <v>24</v>
      </c>
      <c r="B504" s="1">
        <v>1</v>
      </c>
      <c r="C504" s="1">
        <v>16</v>
      </c>
      <c r="D504" s="1">
        <v>12</v>
      </c>
      <c r="E504" s="1">
        <v>2</v>
      </c>
      <c r="F504" s="1">
        <v>5</v>
      </c>
      <c r="G504" s="1">
        <v>0</v>
      </c>
    </row>
    <row r="505" spans="1:7" x14ac:dyDescent="0.25">
      <c r="A505" s="1">
        <v>10</v>
      </c>
      <c r="B505" s="1">
        <v>5</v>
      </c>
      <c r="C505" s="1">
        <v>28</v>
      </c>
      <c r="D505" s="1">
        <v>11</v>
      </c>
      <c r="E505" s="1">
        <v>1</v>
      </c>
      <c r="F505" s="1">
        <v>8</v>
      </c>
      <c r="G505" s="1">
        <v>0</v>
      </c>
    </row>
    <row r="506" spans="1:7" x14ac:dyDescent="0.25">
      <c r="A506" s="1">
        <v>11</v>
      </c>
      <c r="B506" s="1">
        <v>5</v>
      </c>
      <c r="C506" s="1">
        <v>22</v>
      </c>
      <c r="D506" s="1">
        <v>12</v>
      </c>
      <c r="E506" s="1">
        <v>5</v>
      </c>
      <c r="F506" s="1">
        <v>11</v>
      </c>
      <c r="G506" s="1">
        <v>0</v>
      </c>
    </row>
    <row r="507" spans="1:7" x14ac:dyDescent="0.25">
      <c r="A507" s="1">
        <v>20</v>
      </c>
      <c r="B507" s="1">
        <v>1</v>
      </c>
      <c r="C507" s="1">
        <v>28</v>
      </c>
      <c r="D507" s="1">
        <v>3</v>
      </c>
      <c r="E507" s="1">
        <v>3</v>
      </c>
      <c r="F507" s="1">
        <v>2</v>
      </c>
      <c r="G507" s="1">
        <v>1</v>
      </c>
    </row>
    <row r="508" spans="1:7" x14ac:dyDescent="0.25">
      <c r="A508" s="1">
        <v>15</v>
      </c>
      <c r="B508" s="1">
        <v>8</v>
      </c>
      <c r="C508" s="1">
        <v>16</v>
      </c>
      <c r="D508" s="1">
        <v>11</v>
      </c>
      <c r="E508" s="1">
        <v>5</v>
      </c>
      <c r="F508" s="1">
        <v>22</v>
      </c>
      <c r="G508" s="1">
        <v>0</v>
      </c>
    </row>
    <row r="509" spans="1:7" x14ac:dyDescent="0.25">
      <c r="A509" s="1">
        <v>14</v>
      </c>
      <c r="B509" s="1">
        <v>10</v>
      </c>
      <c r="C509" s="1">
        <v>13</v>
      </c>
      <c r="D509" s="1">
        <v>4</v>
      </c>
      <c r="E509" s="1">
        <v>15</v>
      </c>
      <c r="F509" s="1">
        <v>9</v>
      </c>
      <c r="G509" s="1">
        <v>0</v>
      </c>
    </row>
    <row r="510" spans="1:7" x14ac:dyDescent="0.25">
      <c r="A510" s="1">
        <v>4</v>
      </c>
      <c r="B510" s="1">
        <v>24</v>
      </c>
      <c r="C510" s="1">
        <v>11</v>
      </c>
      <c r="D510" s="1">
        <v>16</v>
      </c>
      <c r="E510" s="1">
        <v>1</v>
      </c>
      <c r="F510" s="1">
        <v>25</v>
      </c>
      <c r="G510" s="1">
        <v>0</v>
      </c>
    </row>
    <row r="511" spans="1:7" x14ac:dyDescent="0.25">
      <c r="A511" s="1">
        <v>14</v>
      </c>
      <c r="B511" s="1">
        <v>2</v>
      </c>
      <c r="C511" s="1">
        <v>30</v>
      </c>
      <c r="D511" s="1">
        <v>8</v>
      </c>
      <c r="E511" s="1">
        <v>2</v>
      </c>
      <c r="F511" s="1">
        <v>3</v>
      </c>
      <c r="G511" s="1">
        <v>0</v>
      </c>
    </row>
    <row r="512" spans="1:7" x14ac:dyDescent="0.25">
      <c r="A512" s="1">
        <v>25</v>
      </c>
      <c r="B512" s="1">
        <v>5</v>
      </c>
      <c r="C512" s="1">
        <v>19</v>
      </c>
      <c r="D512" s="1">
        <v>7</v>
      </c>
      <c r="E512" s="1">
        <v>0</v>
      </c>
      <c r="F512" s="1">
        <v>23</v>
      </c>
      <c r="G512" s="1">
        <v>0</v>
      </c>
    </row>
    <row r="513" spans="1:7" x14ac:dyDescent="0.25">
      <c r="A513" s="1">
        <v>21</v>
      </c>
      <c r="B513" s="1">
        <v>2</v>
      </c>
      <c r="C513" s="1">
        <v>28</v>
      </c>
      <c r="D513" s="1">
        <v>3</v>
      </c>
      <c r="E513" s="1">
        <v>2</v>
      </c>
      <c r="F513" s="1">
        <v>9</v>
      </c>
      <c r="G513" s="1">
        <v>0</v>
      </c>
    </row>
    <row r="514" spans="1:7" x14ac:dyDescent="0.25">
      <c r="A514" s="1">
        <v>3</v>
      </c>
      <c r="B514" s="1">
        <v>3</v>
      </c>
      <c r="C514" s="1">
        <v>14</v>
      </c>
      <c r="D514" s="1">
        <v>15</v>
      </c>
      <c r="E514" s="1">
        <v>21</v>
      </c>
      <c r="F514" s="1">
        <v>10</v>
      </c>
      <c r="G514" s="1">
        <v>1</v>
      </c>
    </row>
    <row r="515" spans="1:7" x14ac:dyDescent="0.25">
      <c r="A515" s="1">
        <v>1</v>
      </c>
      <c r="B515" s="1">
        <v>3</v>
      </c>
      <c r="C515" s="1">
        <v>2</v>
      </c>
      <c r="D515" s="1">
        <v>20</v>
      </c>
      <c r="E515" s="1">
        <v>30</v>
      </c>
      <c r="F515" s="1">
        <v>47</v>
      </c>
      <c r="G515" s="1">
        <v>0</v>
      </c>
    </row>
    <row r="516" spans="1:7" x14ac:dyDescent="0.25">
      <c r="A516" s="1">
        <v>6</v>
      </c>
      <c r="B516" s="1">
        <v>16</v>
      </c>
      <c r="C516" s="1">
        <v>24</v>
      </c>
      <c r="D516" s="1">
        <v>11</v>
      </c>
      <c r="E516" s="1">
        <v>0</v>
      </c>
      <c r="F516" s="1">
        <v>34</v>
      </c>
      <c r="G516" s="1">
        <v>1</v>
      </c>
    </row>
    <row r="517" spans="1:7" x14ac:dyDescent="0.25">
      <c r="A517" s="1">
        <v>25</v>
      </c>
      <c r="B517" s="1">
        <v>3</v>
      </c>
      <c r="C517" s="1">
        <v>16</v>
      </c>
      <c r="D517" s="1">
        <v>8</v>
      </c>
      <c r="E517" s="1">
        <v>5</v>
      </c>
      <c r="F517" s="1">
        <v>2</v>
      </c>
      <c r="G517" s="1">
        <v>0</v>
      </c>
    </row>
    <row r="518" spans="1:7" x14ac:dyDescent="0.25">
      <c r="A518" s="1">
        <v>24</v>
      </c>
      <c r="B518" s="1">
        <v>2</v>
      </c>
      <c r="C518" s="1">
        <v>23</v>
      </c>
      <c r="D518" s="1">
        <v>0</v>
      </c>
      <c r="E518" s="1">
        <v>8</v>
      </c>
      <c r="F518" s="1">
        <v>24</v>
      </c>
      <c r="G518" s="1">
        <v>0</v>
      </c>
    </row>
    <row r="519" spans="1:7" x14ac:dyDescent="0.25">
      <c r="A519" s="1">
        <v>23</v>
      </c>
      <c r="B519" s="1">
        <v>1</v>
      </c>
      <c r="C519" s="1">
        <v>25</v>
      </c>
      <c r="D519" s="1">
        <v>0</v>
      </c>
      <c r="E519" s="1">
        <v>8</v>
      </c>
      <c r="F519" s="1">
        <v>7</v>
      </c>
      <c r="G519" s="1">
        <v>0</v>
      </c>
    </row>
    <row r="520" spans="1:7" x14ac:dyDescent="0.25">
      <c r="A520" s="1">
        <v>4</v>
      </c>
      <c r="B520" s="1">
        <v>16</v>
      </c>
      <c r="C520" s="1">
        <v>20</v>
      </c>
      <c r="D520" s="1">
        <v>0</v>
      </c>
      <c r="E520" s="1">
        <v>17</v>
      </c>
      <c r="F520" s="1">
        <v>20</v>
      </c>
      <c r="G520" s="1">
        <v>0</v>
      </c>
    </row>
    <row r="521" spans="1:7" x14ac:dyDescent="0.25">
      <c r="A521" s="1">
        <v>4</v>
      </c>
      <c r="B521" s="1">
        <v>12</v>
      </c>
      <c r="C521" s="1">
        <v>15</v>
      </c>
      <c r="D521" s="1">
        <v>19</v>
      </c>
      <c r="E521" s="1">
        <v>7</v>
      </c>
      <c r="F521" s="1">
        <v>12</v>
      </c>
      <c r="G521" s="1">
        <v>0</v>
      </c>
    </row>
    <row r="522" spans="1:7" x14ac:dyDescent="0.25">
      <c r="A522" s="1">
        <v>39</v>
      </c>
      <c r="B522" s="1">
        <v>1</v>
      </c>
      <c r="C522" s="1">
        <v>16</v>
      </c>
      <c r="D522" s="1">
        <v>2</v>
      </c>
      <c r="E522" s="1">
        <v>0</v>
      </c>
      <c r="F522" s="1">
        <v>3</v>
      </c>
      <c r="G522" s="1">
        <v>0</v>
      </c>
    </row>
    <row r="523" spans="1:7" x14ac:dyDescent="0.25">
      <c r="A523" s="1">
        <v>30</v>
      </c>
      <c r="B523" s="1">
        <v>2</v>
      </c>
      <c r="C523" s="1">
        <v>25</v>
      </c>
      <c r="D523" s="1">
        <v>0</v>
      </c>
      <c r="E523" s="1">
        <v>1</v>
      </c>
      <c r="F523" s="1">
        <v>9</v>
      </c>
      <c r="G523" s="1">
        <v>0</v>
      </c>
    </row>
    <row r="524" spans="1:7" x14ac:dyDescent="0.25">
      <c r="A524" s="1">
        <v>29</v>
      </c>
      <c r="B524" s="1">
        <v>0</v>
      </c>
      <c r="C524" s="1">
        <v>25</v>
      </c>
      <c r="D524" s="1">
        <v>2</v>
      </c>
      <c r="E524" s="1">
        <v>2</v>
      </c>
      <c r="F524" s="1">
        <v>3</v>
      </c>
      <c r="G524" s="1">
        <v>0</v>
      </c>
    </row>
    <row r="525" spans="1:7" x14ac:dyDescent="0.25">
      <c r="A525" s="1">
        <v>7</v>
      </c>
      <c r="B525" s="1">
        <v>17</v>
      </c>
      <c r="C525" s="1">
        <v>18</v>
      </c>
      <c r="D525" s="1">
        <v>6</v>
      </c>
      <c r="E525" s="1">
        <v>10</v>
      </c>
      <c r="F525" s="1">
        <v>26</v>
      </c>
      <c r="G525" s="1">
        <v>0</v>
      </c>
    </row>
    <row r="526" spans="1:7" x14ac:dyDescent="0.25">
      <c r="A526" s="1">
        <v>5</v>
      </c>
      <c r="B526" s="1">
        <v>36</v>
      </c>
      <c r="C526" s="1">
        <v>7</v>
      </c>
      <c r="D526" s="1">
        <v>0</v>
      </c>
      <c r="E526" s="1">
        <v>10</v>
      </c>
      <c r="F526" s="1">
        <v>45</v>
      </c>
      <c r="G526" s="1">
        <v>0</v>
      </c>
    </row>
    <row r="527" spans="1:7" x14ac:dyDescent="0.25">
      <c r="A527" s="1">
        <v>42</v>
      </c>
      <c r="B527" s="1">
        <v>0</v>
      </c>
      <c r="C527" s="1">
        <v>17</v>
      </c>
      <c r="D527" s="1">
        <v>0</v>
      </c>
      <c r="E527" s="1">
        <v>0</v>
      </c>
      <c r="F527" s="1">
        <v>18</v>
      </c>
      <c r="G527" s="1">
        <v>0</v>
      </c>
    </row>
    <row r="528" spans="1:7" x14ac:dyDescent="0.25">
      <c r="A528" s="1">
        <v>10</v>
      </c>
      <c r="B528" s="1">
        <v>14</v>
      </c>
      <c r="C528" s="1">
        <v>29</v>
      </c>
      <c r="D528" s="1">
        <v>4</v>
      </c>
      <c r="E528" s="1">
        <v>2</v>
      </c>
      <c r="F528" s="1">
        <v>36</v>
      </c>
      <c r="G528" s="1">
        <v>0</v>
      </c>
    </row>
    <row r="529" spans="1:7" x14ac:dyDescent="0.25">
      <c r="A529" s="1">
        <v>18</v>
      </c>
      <c r="B529" s="1">
        <v>6</v>
      </c>
      <c r="C529" s="1">
        <v>15</v>
      </c>
      <c r="D529" s="1">
        <v>12</v>
      </c>
      <c r="E529" s="1">
        <v>8</v>
      </c>
      <c r="F529" s="1">
        <v>17</v>
      </c>
      <c r="G529" s="1">
        <v>0</v>
      </c>
    </row>
    <row r="530" spans="1:7" x14ac:dyDescent="0.25">
      <c r="A530" s="1">
        <v>1</v>
      </c>
      <c r="B530" s="1">
        <v>45</v>
      </c>
      <c r="C530" s="1">
        <v>3</v>
      </c>
      <c r="D530" s="1">
        <v>4</v>
      </c>
      <c r="E530" s="1">
        <v>6</v>
      </c>
      <c r="F530" s="1">
        <v>42</v>
      </c>
      <c r="G530" s="1">
        <v>0</v>
      </c>
    </row>
    <row r="531" spans="1:7" x14ac:dyDescent="0.25">
      <c r="A531" s="1">
        <v>46</v>
      </c>
      <c r="B531" s="1">
        <v>0</v>
      </c>
      <c r="C531" s="1">
        <v>12</v>
      </c>
      <c r="D531" s="1">
        <v>0</v>
      </c>
      <c r="E531" s="1">
        <v>2</v>
      </c>
      <c r="F531" s="1">
        <v>23</v>
      </c>
      <c r="G531" s="1">
        <v>1</v>
      </c>
    </row>
    <row r="532" spans="1:7" x14ac:dyDescent="0.25">
      <c r="A532" s="1">
        <v>22</v>
      </c>
      <c r="B532" s="1">
        <v>3</v>
      </c>
      <c r="C532" s="1">
        <v>30</v>
      </c>
      <c r="D532" s="1">
        <v>0</v>
      </c>
      <c r="E532" s="1">
        <v>5</v>
      </c>
      <c r="F532" s="1">
        <v>15</v>
      </c>
      <c r="G532" s="1">
        <v>0</v>
      </c>
    </row>
    <row r="533" spans="1:7" x14ac:dyDescent="0.25">
      <c r="A533" s="1">
        <v>18</v>
      </c>
      <c r="B533" s="1">
        <v>1</v>
      </c>
      <c r="C533" s="1">
        <v>32</v>
      </c>
      <c r="D533" s="1">
        <v>6</v>
      </c>
      <c r="E533" s="1">
        <v>3</v>
      </c>
      <c r="F533" s="1">
        <v>28</v>
      </c>
      <c r="G533" s="1">
        <v>0</v>
      </c>
    </row>
    <row r="534" spans="1:7" x14ac:dyDescent="0.25">
      <c r="A534" s="1">
        <v>10</v>
      </c>
      <c r="B534" s="1">
        <v>12</v>
      </c>
      <c r="C534" s="1">
        <v>12</v>
      </c>
      <c r="D534" s="1">
        <v>25</v>
      </c>
      <c r="E534" s="1">
        <v>1</v>
      </c>
      <c r="F534" s="1">
        <v>20</v>
      </c>
      <c r="G534" s="1">
        <v>0</v>
      </c>
    </row>
    <row r="535" spans="1:7" x14ac:dyDescent="0.25">
      <c r="A535" s="1">
        <v>53</v>
      </c>
      <c r="B535" s="1">
        <v>0</v>
      </c>
      <c r="C535" s="1">
        <v>8</v>
      </c>
      <c r="D535" s="1">
        <v>0</v>
      </c>
      <c r="E535" s="1">
        <v>0</v>
      </c>
      <c r="F535" s="1">
        <v>2</v>
      </c>
      <c r="G535" s="1">
        <v>0</v>
      </c>
    </row>
    <row r="536" spans="1:7" x14ac:dyDescent="0.25">
      <c r="A536" s="1">
        <v>54</v>
      </c>
      <c r="B536" s="1">
        <v>0</v>
      </c>
      <c r="C536" s="1">
        <v>7</v>
      </c>
      <c r="D536" s="1">
        <v>0</v>
      </c>
      <c r="E536" s="1">
        <v>0</v>
      </c>
      <c r="F536" s="1">
        <v>4</v>
      </c>
      <c r="G536" s="1">
        <v>0</v>
      </c>
    </row>
    <row r="537" spans="1:7" x14ac:dyDescent="0.25">
      <c r="A537" s="1">
        <v>52</v>
      </c>
      <c r="B537" s="1">
        <v>0</v>
      </c>
      <c r="C537" s="1">
        <v>9</v>
      </c>
      <c r="D537" s="1">
        <v>0</v>
      </c>
      <c r="E537" s="1">
        <v>0</v>
      </c>
      <c r="F537" s="1">
        <v>1</v>
      </c>
      <c r="G537" s="1">
        <v>0</v>
      </c>
    </row>
    <row r="538" spans="1:7" x14ac:dyDescent="0.25">
      <c r="A538" s="1">
        <v>5</v>
      </c>
      <c r="B538" s="1">
        <v>11</v>
      </c>
      <c r="C538" s="1">
        <v>16</v>
      </c>
      <c r="D538" s="1">
        <v>21</v>
      </c>
      <c r="E538" s="1">
        <v>8</v>
      </c>
      <c r="F538" s="1">
        <v>45</v>
      </c>
      <c r="G538" s="1">
        <v>0</v>
      </c>
    </row>
    <row r="539" spans="1:7" x14ac:dyDescent="0.25">
      <c r="A539" s="1">
        <v>51</v>
      </c>
      <c r="B539" s="1">
        <v>2</v>
      </c>
      <c r="C539" s="1">
        <v>7</v>
      </c>
      <c r="D539" s="1">
        <v>0</v>
      </c>
      <c r="E539" s="1">
        <v>1</v>
      </c>
      <c r="F539" s="1">
        <v>2</v>
      </c>
      <c r="G539" s="1">
        <v>0</v>
      </c>
    </row>
    <row r="540" spans="1:7" x14ac:dyDescent="0.25">
      <c r="A540" s="1">
        <v>24</v>
      </c>
      <c r="B540" s="1">
        <v>3</v>
      </c>
      <c r="C540" s="1">
        <v>26</v>
      </c>
      <c r="D540" s="1">
        <v>7</v>
      </c>
      <c r="E540" s="1">
        <v>1</v>
      </c>
      <c r="F540" s="1">
        <v>23</v>
      </c>
      <c r="G540" s="1">
        <v>0</v>
      </c>
    </row>
    <row r="541" spans="1:7" x14ac:dyDescent="0.25">
      <c r="A541" s="1">
        <v>5</v>
      </c>
      <c r="B541" s="1">
        <v>23</v>
      </c>
      <c r="C541" s="1">
        <v>15</v>
      </c>
      <c r="D541" s="1">
        <v>0</v>
      </c>
      <c r="E541" s="1">
        <v>18</v>
      </c>
      <c r="F541" s="1">
        <v>14</v>
      </c>
      <c r="G541" s="1">
        <v>0</v>
      </c>
    </row>
    <row r="542" spans="1:7" x14ac:dyDescent="0.25">
      <c r="A542" s="1">
        <v>6</v>
      </c>
      <c r="B542" s="1">
        <v>4</v>
      </c>
      <c r="C542" s="1">
        <v>9</v>
      </c>
      <c r="D542" s="1">
        <v>6</v>
      </c>
      <c r="E542" s="1">
        <v>36</v>
      </c>
      <c r="F542" s="1">
        <v>35</v>
      </c>
      <c r="G542" s="1">
        <v>1</v>
      </c>
    </row>
    <row r="543" spans="1:7" x14ac:dyDescent="0.25">
      <c r="A543" s="1">
        <v>6</v>
      </c>
      <c r="B543" s="1">
        <v>17</v>
      </c>
      <c r="C543" s="1">
        <v>16</v>
      </c>
      <c r="D543" s="1">
        <v>6</v>
      </c>
      <c r="E543" s="1">
        <v>16</v>
      </c>
      <c r="F543" s="1">
        <v>42</v>
      </c>
      <c r="G543" s="1">
        <v>1</v>
      </c>
    </row>
    <row r="544" spans="1:7" x14ac:dyDescent="0.25">
      <c r="A544" s="1">
        <v>41</v>
      </c>
      <c r="B544" s="1">
        <v>0</v>
      </c>
      <c r="C544" s="1">
        <v>17</v>
      </c>
      <c r="D544" s="1">
        <v>3</v>
      </c>
      <c r="E544" s="1">
        <v>1</v>
      </c>
      <c r="F544" s="1">
        <v>16</v>
      </c>
      <c r="G544" s="1">
        <v>0</v>
      </c>
    </row>
    <row r="545" spans="1:7" x14ac:dyDescent="0.25">
      <c r="A545" s="1">
        <v>5</v>
      </c>
      <c r="B545" s="1">
        <v>7</v>
      </c>
      <c r="C545" s="1">
        <v>31</v>
      </c>
      <c r="D545" s="1">
        <v>15</v>
      </c>
      <c r="E545" s="1">
        <v>4</v>
      </c>
      <c r="F545" s="1">
        <v>7</v>
      </c>
      <c r="G545" s="1">
        <v>1</v>
      </c>
    </row>
    <row r="546" spans="1:7" x14ac:dyDescent="0.25">
      <c r="A546" s="1">
        <v>48</v>
      </c>
      <c r="B546" s="1">
        <v>0</v>
      </c>
      <c r="C546" s="1">
        <v>14</v>
      </c>
      <c r="D546" s="1">
        <v>0</v>
      </c>
      <c r="E546" s="1">
        <v>0</v>
      </c>
      <c r="F546" s="1">
        <v>6</v>
      </c>
      <c r="G546" s="1">
        <v>0</v>
      </c>
    </row>
    <row r="547" spans="1:7" x14ac:dyDescent="0.25">
      <c r="A547" s="1">
        <v>46</v>
      </c>
      <c r="B547" s="1">
        <v>1</v>
      </c>
      <c r="C547" s="1">
        <v>12</v>
      </c>
      <c r="D547" s="1">
        <v>3</v>
      </c>
      <c r="E547" s="1">
        <v>0</v>
      </c>
      <c r="F547" s="1">
        <v>9</v>
      </c>
      <c r="G547" s="1">
        <v>0</v>
      </c>
    </row>
    <row r="548" spans="1:7" x14ac:dyDescent="0.25">
      <c r="A548" s="1">
        <v>25</v>
      </c>
      <c r="B548" s="1">
        <v>6</v>
      </c>
      <c r="C548" s="1">
        <v>25</v>
      </c>
      <c r="D548" s="1">
        <v>6</v>
      </c>
      <c r="E548" s="1">
        <v>0</v>
      </c>
      <c r="F548" s="1">
        <v>0</v>
      </c>
      <c r="G548" s="1">
        <v>0</v>
      </c>
    </row>
    <row r="549" spans="1:7" x14ac:dyDescent="0.25">
      <c r="A549" s="1">
        <v>40</v>
      </c>
      <c r="B549" s="1">
        <v>0</v>
      </c>
      <c r="C549" s="1">
        <v>19</v>
      </c>
      <c r="D549" s="1">
        <v>2</v>
      </c>
      <c r="E549" s="1">
        <v>1</v>
      </c>
      <c r="F549" s="1">
        <v>3</v>
      </c>
      <c r="G549" s="1">
        <v>0</v>
      </c>
    </row>
    <row r="550" spans="1:7" x14ac:dyDescent="0.25">
      <c r="A550" s="1">
        <v>51</v>
      </c>
      <c r="B550" s="1">
        <v>1</v>
      </c>
      <c r="C550" s="1">
        <v>7</v>
      </c>
      <c r="D550" s="1">
        <v>2</v>
      </c>
      <c r="E550" s="1">
        <v>1</v>
      </c>
      <c r="F550" s="1">
        <v>25</v>
      </c>
      <c r="G550" s="1">
        <v>0</v>
      </c>
    </row>
    <row r="551" spans="1:7" x14ac:dyDescent="0.25">
      <c r="A551" s="1">
        <v>53</v>
      </c>
      <c r="B551" s="1">
        <v>1</v>
      </c>
      <c r="C551" s="1">
        <v>5</v>
      </c>
      <c r="D551" s="1">
        <v>2</v>
      </c>
      <c r="E551" s="1">
        <v>1</v>
      </c>
      <c r="F551" s="1">
        <v>10</v>
      </c>
      <c r="G551" s="1">
        <v>0</v>
      </c>
    </row>
    <row r="552" spans="1:7" x14ac:dyDescent="0.25">
      <c r="A552" s="1">
        <v>26</v>
      </c>
      <c r="B552" s="1">
        <v>2</v>
      </c>
      <c r="C552" s="1">
        <v>19</v>
      </c>
      <c r="D552" s="1">
        <v>10</v>
      </c>
      <c r="E552" s="1">
        <v>5</v>
      </c>
      <c r="F552" s="1">
        <v>8</v>
      </c>
      <c r="G552" s="1">
        <v>0</v>
      </c>
    </row>
    <row r="553" spans="1:7" x14ac:dyDescent="0.25">
      <c r="A553" s="1">
        <v>44</v>
      </c>
      <c r="B553" s="1">
        <v>2</v>
      </c>
      <c r="C553" s="1">
        <v>11</v>
      </c>
      <c r="D553" s="1">
        <v>2</v>
      </c>
      <c r="E553" s="1">
        <v>3</v>
      </c>
      <c r="F553" s="1">
        <v>7</v>
      </c>
      <c r="G553" s="1">
        <v>0</v>
      </c>
    </row>
    <row r="554" spans="1:7" x14ac:dyDescent="0.25">
      <c r="A554" s="1">
        <v>6</v>
      </c>
      <c r="B554" s="1">
        <v>4</v>
      </c>
      <c r="C554" s="1">
        <v>25</v>
      </c>
      <c r="D554" s="1">
        <v>15</v>
      </c>
      <c r="E554" s="1">
        <v>12</v>
      </c>
      <c r="F554" s="1">
        <v>13</v>
      </c>
      <c r="G554" s="1">
        <v>0</v>
      </c>
    </row>
    <row r="555" spans="1:7" x14ac:dyDescent="0.25">
      <c r="A555" s="1">
        <v>26</v>
      </c>
      <c r="B555" s="1">
        <v>3</v>
      </c>
      <c r="C555" s="1">
        <v>23</v>
      </c>
      <c r="D555" s="1">
        <v>4</v>
      </c>
      <c r="E555" s="1">
        <v>7</v>
      </c>
      <c r="F555" s="1">
        <v>3</v>
      </c>
      <c r="G555" s="1">
        <v>0</v>
      </c>
    </row>
    <row r="556" spans="1:7" x14ac:dyDescent="0.25">
      <c r="A556" s="1">
        <v>33</v>
      </c>
      <c r="B556" s="1">
        <v>8</v>
      </c>
      <c r="C556" s="1">
        <v>10</v>
      </c>
      <c r="D556" s="1">
        <v>2</v>
      </c>
      <c r="E556" s="1">
        <v>10</v>
      </c>
      <c r="F556" s="1">
        <v>3</v>
      </c>
      <c r="G556" s="1">
        <v>0</v>
      </c>
    </row>
    <row r="557" spans="1:7" x14ac:dyDescent="0.25">
      <c r="A557" s="1">
        <v>34</v>
      </c>
      <c r="B557" s="1">
        <v>1</v>
      </c>
      <c r="C557" s="1">
        <v>19</v>
      </c>
      <c r="D557" s="1">
        <v>2</v>
      </c>
      <c r="E557" s="1">
        <v>7</v>
      </c>
      <c r="F557" s="1">
        <v>0</v>
      </c>
      <c r="G557" s="1">
        <v>0</v>
      </c>
    </row>
    <row r="558" spans="1:7" x14ac:dyDescent="0.25">
      <c r="A558" s="1">
        <v>30</v>
      </c>
      <c r="B558" s="1">
        <v>5</v>
      </c>
      <c r="C558" s="1">
        <v>23</v>
      </c>
      <c r="D558" s="1">
        <v>4</v>
      </c>
      <c r="E558" s="1">
        <v>1</v>
      </c>
      <c r="F558" s="1">
        <v>4</v>
      </c>
      <c r="G558" s="1">
        <v>0</v>
      </c>
    </row>
    <row r="559" spans="1:7" x14ac:dyDescent="0.25">
      <c r="A559" s="1">
        <v>10</v>
      </c>
      <c r="B559" s="1">
        <v>24</v>
      </c>
      <c r="C559" s="1">
        <v>15</v>
      </c>
      <c r="D559" s="1">
        <v>13</v>
      </c>
      <c r="E559" s="1">
        <v>1</v>
      </c>
      <c r="F559" s="1">
        <v>30</v>
      </c>
      <c r="G559" s="1">
        <v>1</v>
      </c>
    </row>
    <row r="560" spans="1:7" x14ac:dyDescent="0.25">
      <c r="A560" s="1">
        <v>55</v>
      </c>
      <c r="B560" s="1">
        <v>0</v>
      </c>
      <c r="C560" s="1">
        <v>6</v>
      </c>
      <c r="D560" s="1">
        <v>2</v>
      </c>
      <c r="E560" s="1">
        <v>0</v>
      </c>
      <c r="F560" s="1">
        <v>4</v>
      </c>
      <c r="G560" s="1">
        <v>0</v>
      </c>
    </row>
    <row r="561" spans="1:7" x14ac:dyDescent="0.25">
      <c r="A561" s="1">
        <v>29</v>
      </c>
      <c r="B561" s="1">
        <v>0</v>
      </c>
      <c r="C561" s="1">
        <v>29</v>
      </c>
      <c r="D561" s="1">
        <v>0</v>
      </c>
      <c r="E561" s="1">
        <v>5</v>
      </c>
      <c r="F561" s="1">
        <v>4</v>
      </c>
      <c r="G561" s="1">
        <v>0</v>
      </c>
    </row>
    <row r="562" spans="1:7" x14ac:dyDescent="0.25">
      <c r="A562" s="1">
        <v>17</v>
      </c>
      <c r="B562" s="1">
        <v>8</v>
      </c>
      <c r="C562" s="1">
        <v>12</v>
      </c>
      <c r="D562" s="1">
        <v>11</v>
      </c>
      <c r="E562" s="1">
        <v>15</v>
      </c>
      <c r="F562" s="1">
        <v>32</v>
      </c>
      <c r="G562" s="1">
        <v>0</v>
      </c>
    </row>
    <row r="563" spans="1:7" x14ac:dyDescent="0.25">
      <c r="A563" s="1">
        <v>38</v>
      </c>
      <c r="B563" s="1">
        <v>1</v>
      </c>
      <c r="C563" s="1">
        <v>24</v>
      </c>
      <c r="D563" s="1">
        <v>0</v>
      </c>
      <c r="E563" s="1">
        <v>0</v>
      </c>
      <c r="F563" s="1">
        <v>0</v>
      </c>
      <c r="G563" s="1">
        <v>0</v>
      </c>
    </row>
    <row r="564" spans="1:7" x14ac:dyDescent="0.25">
      <c r="A564" s="1">
        <v>35</v>
      </c>
      <c r="B564" s="1">
        <v>3</v>
      </c>
      <c r="C564" s="1">
        <v>20</v>
      </c>
      <c r="D564" s="1">
        <v>4</v>
      </c>
      <c r="E564" s="1">
        <v>1</v>
      </c>
      <c r="F564" s="1">
        <v>20</v>
      </c>
      <c r="G564" s="1">
        <v>0</v>
      </c>
    </row>
    <row r="565" spans="1:7" x14ac:dyDescent="0.25">
      <c r="A565" s="1">
        <v>2</v>
      </c>
      <c r="B565" s="1">
        <v>14</v>
      </c>
      <c r="C565" s="1">
        <v>28</v>
      </c>
      <c r="D565" s="1">
        <v>16</v>
      </c>
      <c r="E565" s="1">
        <v>3</v>
      </c>
      <c r="F565" s="1">
        <v>7</v>
      </c>
      <c r="G565" s="1">
        <v>0</v>
      </c>
    </row>
    <row r="566" spans="1:7" x14ac:dyDescent="0.25">
      <c r="A566" s="1">
        <v>2</v>
      </c>
      <c r="B566" s="1">
        <v>2</v>
      </c>
      <c r="C566" s="1">
        <v>11</v>
      </c>
      <c r="D566" s="1">
        <v>41</v>
      </c>
      <c r="E566" s="1">
        <v>7</v>
      </c>
      <c r="F566" s="1">
        <v>11</v>
      </c>
      <c r="G566" s="1">
        <v>0</v>
      </c>
    </row>
    <row r="567" spans="1:7" x14ac:dyDescent="0.25">
      <c r="A567" s="1">
        <v>61</v>
      </c>
      <c r="B567" s="1">
        <v>0</v>
      </c>
      <c r="C567" s="1">
        <v>3</v>
      </c>
      <c r="D567" s="1">
        <v>0</v>
      </c>
      <c r="E567" s="1">
        <v>0</v>
      </c>
      <c r="F567" s="1">
        <v>7</v>
      </c>
      <c r="G567" s="1">
        <v>0</v>
      </c>
    </row>
    <row r="568" spans="1:7" x14ac:dyDescent="0.25">
      <c r="A568" s="1">
        <v>54</v>
      </c>
      <c r="B568" s="1">
        <v>0</v>
      </c>
      <c r="C568" s="1">
        <v>10</v>
      </c>
      <c r="D568" s="1">
        <v>0</v>
      </c>
      <c r="E568" s="1">
        <v>0</v>
      </c>
      <c r="F568" s="1">
        <v>2</v>
      </c>
      <c r="G568" s="1">
        <v>0</v>
      </c>
    </row>
    <row r="569" spans="1:7" x14ac:dyDescent="0.25">
      <c r="A569" s="1">
        <v>45</v>
      </c>
      <c r="B569" s="1">
        <v>0</v>
      </c>
      <c r="C569" s="1">
        <v>16</v>
      </c>
      <c r="D569" s="1">
        <v>2</v>
      </c>
      <c r="E569" s="1">
        <v>1</v>
      </c>
      <c r="F569" s="1">
        <v>6</v>
      </c>
      <c r="G569" s="1">
        <v>0</v>
      </c>
    </row>
    <row r="570" spans="1:7" x14ac:dyDescent="0.25">
      <c r="A570" s="1">
        <v>30</v>
      </c>
      <c r="B570" s="1">
        <v>9</v>
      </c>
      <c r="C570" s="1">
        <v>12</v>
      </c>
      <c r="D570" s="1">
        <v>2</v>
      </c>
      <c r="E570" s="1">
        <v>11</v>
      </c>
      <c r="F570" s="1">
        <v>30</v>
      </c>
      <c r="G570" s="1">
        <v>0</v>
      </c>
    </row>
    <row r="571" spans="1:7" x14ac:dyDescent="0.25">
      <c r="A571" s="1">
        <v>14</v>
      </c>
      <c r="B571" s="1">
        <v>10</v>
      </c>
      <c r="C571" s="1">
        <v>29</v>
      </c>
      <c r="D571" s="1">
        <v>4</v>
      </c>
      <c r="E571" s="1">
        <v>7</v>
      </c>
      <c r="F571" s="1">
        <v>15</v>
      </c>
      <c r="G571" s="1">
        <v>0</v>
      </c>
    </row>
    <row r="572" spans="1:7" x14ac:dyDescent="0.25">
      <c r="A572" s="1">
        <v>42</v>
      </c>
      <c r="B572" s="1">
        <v>1</v>
      </c>
      <c r="C572" s="1">
        <v>18</v>
      </c>
      <c r="D572" s="1">
        <v>3</v>
      </c>
      <c r="E572" s="1">
        <v>0</v>
      </c>
      <c r="F572" s="1">
        <v>4</v>
      </c>
      <c r="G572" s="1">
        <v>0</v>
      </c>
    </row>
    <row r="573" spans="1:7" x14ac:dyDescent="0.25">
      <c r="A573" s="1">
        <v>19</v>
      </c>
      <c r="B573" s="1">
        <v>0</v>
      </c>
      <c r="C573" s="1">
        <v>35</v>
      </c>
      <c r="D573" s="1">
        <v>6</v>
      </c>
      <c r="E573" s="1">
        <v>4</v>
      </c>
      <c r="F573" s="1">
        <v>17</v>
      </c>
      <c r="G573" s="1">
        <v>1</v>
      </c>
    </row>
    <row r="574" spans="1:7" x14ac:dyDescent="0.25">
      <c r="A574" s="1">
        <v>45</v>
      </c>
      <c r="B574" s="1">
        <v>3</v>
      </c>
      <c r="C574" s="1">
        <v>9</v>
      </c>
      <c r="D574" s="1">
        <v>4</v>
      </c>
      <c r="E574" s="1">
        <v>4</v>
      </c>
      <c r="F574" s="1">
        <v>7</v>
      </c>
      <c r="G574" s="1">
        <v>1</v>
      </c>
    </row>
    <row r="575" spans="1:7" x14ac:dyDescent="0.25">
      <c r="A575" s="1">
        <v>22</v>
      </c>
      <c r="B575" s="1">
        <v>4</v>
      </c>
      <c r="C575" s="1">
        <v>17</v>
      </c>
      <c r="D575" s="1">
        <v>12</v>
      </c>
      <c r="E575" s="1">
        <v>10</v>
      </c>
      <c r="F575" s="1">
        <v>13</v>
      </c>
      <c r="G575" s="1">
        <v>0</v>
      </c>
    </row>
    <row r="576" spans="1:7" x14ac:dyDescent="0.25">
      <c r="A576" s="1">
        <v>56</v>
      </c>
      <c r="B576" s="1">
        <v>0</v>
      </c>
      <c r="C576" s="1">
        <v>9</v>
      </c>
      <c r="D576" s="1">
        <v>0</v>
      </c>
      <c r="E576" s="1">
        <v>0</v>
      </c>
      <c r="F576" s="1">
        <v>3</v>
      </c>
      <c r="G576" s="1">
        <v>0</v>
      </c>
    </row>
    <row r="577" spans="1:7" x14ac:dyDescent="0.25">
      <c r="A577" s="1">
        <v>40</v>
      </c>
      <c r="B577" s="1">
        <v>2</v>
      </c>
      <c r="C577" s="1">
        <v>15</v>
      </c>
      <c r="D577" s="1">
        <v>8</v>
      </c>
      <c r="E577" s="1">
        <v>0</v>
      </c>
      <c r="F577" s="1">
        <v>6</v>
      </c>
      <c r="G577" s="1">
        <v>0</v>
      </c>
    </row>
    <row r="578" spans="1:7" x14ac:dyDescent="0.25">
      <c r="A578" s="1">
        <v>22</v>
      </c>
      <c r="B578" s="1">
        <v>2</v>
      </c>
      <c r="C578" s="1">
        <v>31</v>
      </c>
      <c r="D578" s="1">
        <v>7</v>
      </c>
      <c r="E578" s="1">
        <v>4</v>
      </c>
      <c r="F578" s="1">
        <v>5</v>
      </c>
      <c r="G578" s="1">
        <v>0</v>
      </c>
    </row>
    <row r="579" spans="1:7" x14ac:dyDescent="0.25">
      <c r="A579" s="1">
        <v>11</v>
      </c>
      <c r="B579" s="1">
        <v>12</v>
      </c>
      <c r="C579" s="1">
        <v>35</v>
      </c>
      <c r="D579" s="1">
        <v>3</v>
      </c>
      <c r="E579" s="1">
        <v>5</v>
      </c>
      <c r="F579" s="1">
        <v>12</v>
      </c>
      <c r="G579" s="1">
        <v>0</v>
      </c>
    </row>
    <row r="580" spans="1:7" x14ac:dyDescent="0.25">
      <c r="A580" s="1">
        <v>30</v>
      </c>
      <c r="B580" s="1">
        <v>8</v>
      </c>
      <c r="C580" s="1">
        <v>12</v>
      </c>
      <c r="D580" s="1">
        <v>8</v>
      </c>
      <c r="E580" s="1">
        <v>8</v>
      </c>
      <c r="F580" s="1">
        <v>12</v>
      </c>
      <c r="G580" s="1">
        <v>0</v>
      </c>
    </row>
    <row r="581" spans="1:7" x14ac:dyDescent="0.25">
      <c r="A581" s="1">
        <v>36</v>
      </c>
      <c r="B581" s="1">
        <v>4</v>
      </c>
      <c r="C581" s="1">
        <v>18</v>
      </c>
      <c r="D581" s="1">
        <v>6</v>
      </c>
      <c r="E581" s="1">
        <v>2</v>
      </c>
      <c r="F581" s="1">
        <v>18</v>
      </c>
      <c r="G581" s="1">
        <v>0</v>
      </c>
    </row>
    <row r="582" spans="1:7" x14ac:dyDescent="0.25">
      <c r="A582" s="1">
        <v>3</v>
      </c>
      <c r="B582" s="1">
        <v>18</v>
      </c>
      <c r="C582" s="1">
        <v>26</v>
      </c>
      <c r="D582" s="1">
        <v>11</v>
      </c>
      <c r="E582" s="1">
        <v>8</v>
      </c>
      <c r="F582" s="1">
        <v>12</v>
      </c>
      <c r="G582" s="1">
        <v>0</v>
      </c>
    </row>
    <row r="583" spans="1:7" x14ac:dyDescent="0.25">
      <c r="A583" s="1">
        <v>16</v>
      </c>
      <c r="B583" s="1">
        <v>5</v>
      </c>
      <c r="C583" s="1">
        <v>30</v>
      </c>
      <c r="D583" s="1">
        <v>8</v>
      </c>
      <c r="E583" s="1">
        <v>7</v>
      </c>
      <c r="F583" s="1">
        <v>26</v>
      </c>
      <c r="G583" s="1">
        <v>0</v>
      </c>
    </row>
    <row r="584" spans="1:7" x14ac:dyDescent="0.25">
      <c r="A584" s="1">
        <v>5</v>
      </c>
      <c r="B584" s="1">
        <v>17</v>
      </c>
      <c r="C584" s="1">
        <v>17</v>
      </c>
      <c r="D584" s="1">
        <v>13</v>
      </c>
      <c r="E584" s="1">
        <v>14</v>
      </c>
      <c r="F584" s="1">
        <v>34</v>
      </c>
      <c r="G584" s="1">
        <v>0</v>
      </c>
    </row>
    <row r="585" spans="1:7" x14ac:dyDescent="0.25">
      <c r="A585" s="1">
        <v>51</v>
      </c>
      <c r="B585" s="1">
        <v>0</v>
      </c>
      <c r="C585" s="1">
        <v>16</v>
      </c>
      <c r="D585" s="1">
        <v>0</v>
      </c>
      <c r="E585" s="1">
        <v>0</v>
      </c>
      <c r="F585" s="1">
        <v>4</v>
      </c>
      <c r="G585" s="1">
        <v>0</v>
      </c>
    </row>
    <row r="586" spans="1:7" x14ac:dyDescent="0.25">
      <c r="A586" s="1">
        <v>10</v>
      </c>
      <c r="B586" s="1">
        <v>0</v>
      </c>
      <c r="C586" s="1">
        <v>11</v>
      </c>
      <c r="D586" s="1">
        <v>17</v>
      </c>
      <c r="E586" s="1">
        <v>29</v>
      </c>
      <c r="F586" s="1">
        <v>29</v>
      </c>
      <c r="G586" s="1">
        <v>0</v>
      </c>
    </row>
    <row r="587" spans="1:7" x14ac:dyDescent="0.25">
      <c r="A587" s="1">
        <v>29</v>
      </c>
      <c r="B587" s="1">
        <v>3</v>
      </c>
      <c r="C587" s="1">
        <v>30</v>
      </c>
      <c r="D587" s="1">
        <v>3</v>
      </c>
      <c r="E587" s="1">
        <v>2</v>
      </c>
      <c r="F587" s="1">
        <v>9</v>
      </c>
      <c r="G587" s="1">
        <v>0</v>
      </c>
    </row>
    <row r="588" spans="1:7" x14ac:dyDescent="0.25">
      <c r="A588" s="1">
        <v>33</v>
      </c>
      <c r="B588" s="1">
        <v>4</v>
      </c>
      <c r="C588" s="1">
        <v>24</v>
      </c>
      <c r="D588" s="1">
        <v>4</v>
      </c>
      <c r="E588" s="1">
        <v>2</v>
      </c>
      <c r="F588" s="1">
        <v>5</v>
      </c>
      <c r="G588" s="1">
        <v>0</v>
      </c>
    </row>
    <row r="589" spans="1:7" x14ac:dyDescent="0.25">
      <c r="A589" s="1">
        <v>56</v>
      </c>
      <c r="B589" s="1">
        <v>0</v>
      </c>
      <c r="C589" s="1">
        <v>11</v>
      </c>
      <c r="D589" s="1">
        <v>0</v>
      </c>
      <c r="E589" s="1">
        <v>0</v>
      </c>
      <c r="F589" s="1">
        <v>8</v>
      </c>
      <c r="G589" s="1">
        <v>0</v>
      </c>
    </row>
    <row r="590" spans="1:7" x14ac:dyDescent="0.25">
      <c r="A590" s="1">
        <v>19</v>
      </c>
      <c r="B590" s="1">
        <v>13</v>
      </c>
      <c r="C590" s="1">
        <v>18</v>
      </c>
      <c r="D590" s="1">
        <v>10</v>
      </c>
      <c r="E590" s="1">
        <v>7</v>
      </c>
      <c r="F590" s="1">
        <v>8</v>
      </c>
      <c r="G590" s="1">
        <v>0</v>
      </c>
    </row>
    <row r="591" spans="1:7" x14ac:dyDescent="0.25">
      <c r="A591" s="1">
        <v>21</v>
      </c>
      <c r="B591" s="1">
        <v>8</v>
      </c>
      <c r="C591" s="1">
        <v>20</v>
      </c>
      <c r="D591" s="1">
        <v>15</v>
      </c>
      <c r="E591" s="1">
        <v>3</v>
      </c>
      <c r="F591" s="1">
        <v>9</v>
      </c>
      <c r="G591" s="1">
        <v>0</v>
      </c>
    </row>
    <row r="592" spans="1:7" x14ac:dyDescent="0.25">
      <c r="A592" s="1">
        <v>11</v>
      </c>
      <c r="B592" s="1">
        <v>0</v>
      </c>
      <c r="C592" s="1">
        <v>36</v>
      </c>
      <c r="D592" s="1">
        <v>15</v>
      </c>
      <c r="E592" s="1">
        <v>5</v>
      </c>
      <c r="F592" s="1">
        <v>12</v>
      </c>
      <c r="G592" s="1">
        <v>0</v>
      </c>
    </row>
    <row r="593" spans="1:7" x14ac:dyDescent="0.25">
      <c r="A593" s="1">
        <v>32</v>
      </c>
      <c r="B593" s="1">
        <v>0</v>
      </c>
      <c r="C593" s="1">
        <v>8</v>
      </c>
      <c r="D593" s="1">
        <v>23</v>
      </c>
      <c r="E593" s="1">
        <v>4</v>
      </c>
      <c r="F593" s="1">
        <v>18</v>
      </c>
      <c r="G593" s="1">
        <v>0</v>
      </c>
    </row>
    <row r="594" spans="1:7" x14ac:dyDescent="0.25">
      <c r="A594" s="1">
        <v>43</v>
      </c>
      <c r="B594" s="1">
        <v>4</v>
      </c>
      <c r="C594" s="1">
        <v>12</v>
      </c>
      <c r="D594" s="1">
        <v>8</v>
      </c>
      <c r="E594" s="1">
        <v>0</v>
      </c>
      <c r="F594" s="1">
        <v>27</v>
      </c>
      <c r="G594" s="1">
        <v>0</v>
      </c>
    </row>
    <row r="595" spans="1:7" x14ac:dyDescent="0.25">
      <c r="A595" s="1">
        <v>25</v>
      </c>
      <c r="B595" s="1">
        <v>6</v>
      </c>
      <c r="C595" s="1">
        <v>16</v>
      </c>
      <c r="D595" s="1">
        <v>20</v>
      </c>
      <c r="E595" s="1">
        <v>0</v>
      </c>
      <c r="F595" s="1">
        <v>5</v>
      </c>
      <c r="G595" s="1">
        <v>0</v>
      </c>
    </row>
    <row r="596" spans="1:7" x14ac:dyDescent="0.25">
      <c r="A596" s="1">
        <v>3</v>
      </c>
      <c r="B596" s="1">
        <v>17</v>
      </c>
      <c r="C596" s="1">
        <v>26</v>
      </c>
      <c r="D596" s="1">
        <v>20</v>
      </c>
      <c r="E596" s="1">
        <v>1</v>
      </c>
      <c r="F596" s="1">
        <v>39</v>
      </c>
      <c r="G596" s="1">
        <v>1</v>
      </c>
    </row>
    <row r="597" spans="1:7" x14ac:dyDescent="0.25">
      <c r="A597" s="1">
        <v>19</v>
      </c>
      <c r="B597" s="1">
        <v>3</v>
      </c>
      <c r="C597" s="1">
        <v>26</v>
      </c>
      <c r="D597" s="1">
        <v>10</v>
      </c>
      <c r="E597" s="1">
        <v>9</v>
      </c>
      <c r="F597" s="1">
        <v>3</v>
      </c>
      <c r="G597" s="1">
        <v>1</v>
      </c>
    </row>
    <row r="598" spans="1:7" x14ac:dyDescent="0.25">
      <c r="A598" s="1">
        <v>30</v>
      </c>
      <c r="B598" s="1">
        <v>5</v>
      </c>
      <c r="C598" s="1">
        <v>24</v>
      </c>
      <c r="D598" s="1">
        <v>6</v>
      </c>
      <c r="E598" s="1">
        <v>3</v>
      </c>
      <c r="F598" s="1">
        <v>8</v>
      </c>
      <c r="G598" s="1">
        <v>0</v>
      </c>
    </row>
    <row r="599" spans="1:7" x14ac:dyDescent="0.25">
      <c r="A599" s="1">
        <v>19</v>
      </c>
      <c r="B599" s="1">
        <v>8</v>
      </c>
      <c r="C599" s="1">
        <v>29</v>
      </c>
      <c r="D599" s="1">
        <v>0</v>
      </c>
      <c r="E599" s="1">
        <v>12</v>
      </c>
      <c r="F599" s="1">
        <v>26</v>
      </c>
      <c r="G599" s="1">
        <v>1</v>
      </c>
    </row>
    <row r="600" spans="1:7" x14ac:dyDescent="0.25">
      <c r="A600" s="1">
        <v>56</v>
      </c>
      <c r="B600" s="1">
        <v>0</v>
      </c>
      <c r="C600" s="1">
        <v>12</v>
      </c>
      <c r="D600" s="1">
        <v>0</v>
      </c>
      <c r="E600" s="1">
        <v>0</v>
      </c>
      <c r="F600" s="1">
        <v>18</v>
      </c>
      <c r="G600" s="1">
        <v>0</v>
      </c>
    </row>
    <row r="601" spans="1:7" x14ac:dyDescent="0.25">
      <c r="A601" s="1">
        <v>6</v>
      </c>
      <c r="B601" s="1">
        <v>6</v>
      </c>
      <c r="C601" s="1">
        <v>29</v>
      </c>
      <c r="D601" s="1">
        <v>12</v>
      </c>
      <c r="E601" s="1">
        <v>15</v>
      </c>
      <c r="F601" s="1">
        <v>8</v>
      </c>
      <c r="G601" s="1">
        <v>0</v>
      </c>
    </row>
    <row r="602" spans="1:7" x14ac:dyDescent="0.25">
      <c r="A602" s="1">
        <v>5</v>
      </c>
      <c r="B602" s="1">
        <v>7</v>
      </c>
      <c r="C602" s="1">
        <v>24</v>
      </c>
      <c r="D602" s="1">
        <v>19</v>
      </c>
      <c r="E602" s="1">
        <v>14</v>
      </c>
      <c r="F602" s="1">
        <v>20</v>
      </c>
      <c r="G602" s="1">
        <v>0</v>
      </c>
    </row>
    <row r="603" spans="1:7" x14ac:dyDescent="0.25">
      <c r="A603" s="1">
        <v>15</v>
      </c>
      <c r="B603" s="1">
        <v>10</v>
      </c>
      <c r="C603" s="1">
        <v>19</v>
      </c>
      <c r="D603" s="1">
        <v>8</v>
      </c>
      <c r="E603" s="1">
        <v>17</v>
      </c>
      <c r="F603" s="1">
        <v>20</v>
      </c>
      <c r="G603" s="1">
        <v>0</v>
      </c>
    </row>
    <row r="604" spans="1:7" x14ac:dyDescent="0.25">
      <c r="A604" s="1">
        <v>35</v>
      </c>
      <c r="B604" s="1">
        <v>4</v>
      </c>
      <c r="C604" s="1">
        <v>17</v>
      </c>
      <c r="D604" s="1">
        <v>7</v>
      </c>
      <c r="E604" s="1">
        <v>6</v>
      </c>
      <c r="F604" s="1">
        <v>64</v>
      </c>
      <c r="G604" s="1">
        <v>0</v>
      </c>
    </row>
    <row r="605" spans="1:7" x14ac:dyDescent="0.25">
      <c r="A605" s="1">
        <v>13</v>
      </c>
      <c r="B605" s="1">
        <v>11</v>
      </c>
      <c r="C605" s="1">
        <v>24</v>
      </c>
      <c r="D605" s="1">
        <v>13</v>
      </c>
      <c r="E605" s="1">
        <v>8</v>
      </c>
      <c r="F605" s="1">
        <v>40</v>
      </c>
      <c r="G605" s="1">
        <v>0</v>
      </c>
    </row>
    <row r="606" spans="1:7" x14ac:dyDescent="0.25">
      <c r="A606" s="1">
        <v>23</v>
      </c>
      <c r="B606" s="1">
        <v>3</v>
      </c>
      <c r="C606" s="1">
        <v>21</v>
      </c>
      <c r="D606" s="1">
        <v>3</v>
      </c>
      <c r="E606" s="1">
        <v>19</v>
      </c>
      <c r="F606" s="1">
        <v>22</v>
      </c>
      <c r="G606" s="1">
        <v>0</v>
      </c>
    </row>
    <row r="607" spans="1:7" x14ac:dyDescent="0.25">
      <c r="A607" s="1">
        <v>39</v>
      </c>
      <c r="B607" s="1">
        <v>1</v>
      </c>
      <c r="C607" s="1">
        <v>22</v>
      </c>
      <c r="D607" s="1">
        <v>3</v>
      </c>
      <c r="E607" s="1">
        <v>4</v>
      </c>
      <c r="F607" s="1">
        <v>12</v>
      </c>
      <c r="G607" s="1">
        <v>0</v>
      </c>
    </row>
    <row r="608" spans="1:7" x14ac:dyDescent="0.25">
      <c r="A608" s="1">
        <v>40</v>
      </c>
      <c r="B608" s="1">
        <v>2</v>
      </c>
      <c r="C608" s="1">
        <v>23</v>
      </c>
      <c r="D608" s="1">
        <v>0</v>
      </c>
      <c r="E608" s="1">
        <v>4</v>
      </c>
      <c r="F608" s="1">
        <v>23</v>
      </c>
      <c r="G608" s="1">
        <v>0</v>
      </c>
    </row>
    <row r="609" spans="1:7" x14ac:dyDescent="0.25">
      <c r="A609" s="1">
        <v>15</v>
      </c>
      <c r="B609" s="1">
        <v>20</v>
      </c>
      <c r="C609" s="1">
        <v>25</v>
      </c>
      <c r="D609" s="1">
        <v>2</v>
      </c>
      <c r="E609" s="1">
        <v>7</v>
      </c>
      <c r="F609" s="1">
        <v>26</v>
      </c>
      <c r="G609" s="1">
        <v>1</v>
      </c>
    </row>
    <row r="610" spans="1:7" x14ac:dyDescent="0.25">
      <c r="A610" s="1">
        <v>12</v>
      </c>
      <c r="B610" s="1">
        <v>6</v>
      </c>
      <c r="C610" s="1">
        <v>20</v>
      </c>
      <c r="D610" s="1">
        <v>30</v>
      </c>
      <c r="E610" s="1">
        <v>1</v>
      </c>
      <c r="F610" s="1">
        <v>3</v>
      </c>
      <c r="G610" s="1">
        <v>0</v>
      </c>
    </row>
    <row r="611" spans="1:7" x14ac:dyDescent="0.25">
      <c r="A611" s="1">
        <v>19</v>
      </c>
      <c r="B611" s="1">
        <v>1</v>
      </c>
      <c r="C611" s="1">
        <v>20</v>
      </c>
      <c r="D611" s="1">
        <v>16</v>
      </c>
      <c r="E611" s="1">
        <v>14</v>
      </c>
      <c r="F611" s="1">
        <v>28</v>
      </c>
      <c r="G611" s="1">
        <v>0</v>
      </c>
    </row>
    <row r="612" spans="1:7" x14ac:dyDescent="0.25">
      <c r="A612" s="1">
        <v>56</v>
      </c>
      <c r="B612" s="1">
        <v>0</v>
      </c>
      <c r="C612" s="1">
        <v>14</v>
      </c>
      <c r="D612" s="1">
        <v>0</v>
      </c>
      <c r="E612" s="1">
        <v>0</v>
      </c>
      <c r="F612" s="1">
        <v>2</v>
      </c>
      <c r="G612" s="1">
        <v>0</v>
      </c>
    </row>
    <row r="613" spans="1:7" x14ac:dyDescent="0.25">
      <c r="A613" s="1">
        <v>34</v>
      </c>
      <c r="B613" s="1">
        <v>3</v>
      </c>
      <c r="C613" s="1">
        <v>29</v>
      </c>
      <c r="D613" s="1">
        <v>0</v>
      </c>
      <c r="E613" s="1">
        <v>4</v>
      </c>
      <c r="F613" s="1">
        <v>10</v>
      </c>
      <c r="G613" s="1">
        <v>1</v>
      </c>
    </row>
    <row r="614" spans="1:7" x14ac:dyDescent="0.25">
      <c r="A614" s="1">
        <v>38</v>
      </c>
      <c r="B614" s="1">
        <v>4</v>
      </c>
      <c r="C614" s="1">
        <v>22</v>
      </c>
      <c r="D614" s="1">
        <v>3</v>
      </c>
      <c r="E614" s="1">
        <v>3</v>
      </c>
      <c r="F614" s="1">
        <v>3</v>
      </c>
      <c r="G614" s="1">
        <v>0</v>
      </c>
    </row>
    <row r="615" spans="1:7" x14ac:dyDescent="0.25">
      <c r="A615" s="1">
        <v>38</v>
      </c>
      <c r="B615" s="1">
        <v>4</v>
      </c>
      <c r="C615" s="1">
        <v>22</v>
      </c>
      <c r="D615" s="1">
        <v>3</v>
      </c>
      <c r="E615" s="1">
        <v>3</v>
      </c>
      <c r="F615" s="1">
        <v>3</v>
      </c>
      <c r="G615" s="1">
        <v>1</v>
      </c>
    </row>
    <row r="616" spans="1:7" x14ac:dyDescent="0.25">
      <c r="A616" s="1">
        <v>8</v>
      </c>
      <c r="B616" s="1">
        <v>15</v>
      </c>
      <c r="C616" s="1">
        <v>27</v>
      </c>
      <c r="D616" s="1">
        <v>0</v>
      </c>
      <c r="E616" s="1">
        <v>20</v>
      </c>
      <c r="F616" s="1">
        <v>33</v>
      </c>
      <c r="G616" s="1">
        <v>0</v>
      </c>
    </row>
    <row r="617" spans="1:7" x14ac:dyDescent="0.25">
      <c r="A617" s="1">
        <v>38</v>
      </c>
      <c r="B617" s="1">
        <v>4</v>
      </c>
      <c r="C617" s="1">
        <v>22</v>
      </c>
      <c r="D617" s="1">
        <v>4</v>
      </c>
      <c r="E617" s="1">
        <v>2</v>
      </c>
      <c r="F617" s="1">
        <v>20</v>
      </c>
      <c r="G617" s="1">
        <v>0</v>
      </c>
    </row>
    <row r="618" spans="1:7" x14ac:dyDescent="0.25">
      <c r="A618" s="1">
        <v>6</v>
      </c>
      <c r="B618" s="1">
        <v>10</v>
      </c>
      <c r="C618" s="1">
        <v>21</v>
      </c>
      <c r="D618" s="1">
        <v>19</v>
      </c>
      <c r="E618" s="1">
        <v>14</v>
      </c>
      <c r="F618" s="1">
        <v>42</v>
      </c>
      <c r="G618" s="1">
        <v>0</v>
      </c>
    </row>
    <row r="619" spans="1:7" x14ac:dyDescent="0.25">
      <c r="A619" s="1">
        <v>59</v>
      </c>
      <c r="B619" s="1">
        <v>0</v>
      </c>
      <c r="C619" s="1">
        <v>12</v>
      </c>
      <c r="D619" s="1">
        <v>0</v>
      </c>
      <c r="E619" s="1">
        <v>0</v>
      </c>
      <c r="F619" s="1">
        <v>48</v>
      </c>
      <c r="G619" s="1">
        <v>0</v>
      </c>
    </row>
    <row r="620" spans="1:7" x14ac:dyDescent="0.25">
      <c r="A620" s="1">
        <v>3</v>
      </c>
      <c r="B620" s="1">
        <v>3</v>
      </c>
      <c r="C620" s="1">
        <v>24</v>
      </c>
      <c r="D620" s="1">
        <v>34</v>
      </c>
      <c r="E620" s="1">
        <v>7</v>
      </c>
      <c r="F620" s="1">
        <v>31</v>
      </c>
      <c r="G620" s="1">
        <v>0</v>
      </c>
    </row>
    <row r="621" spans="1:7" x14ac:dyDescent="0.25">
      <c r="A621" s="1">
        <v>18</v>
      </c>
      <c r="B621" s="1">
        <v>7</v>
      </c>
      <c r="C621" s="1">
        <v>34</v>
      </c>
      <c r="D621" s="1">
        <v>10</v>
      </c>
      <c r="E621" s="1">
        <v>2</v>
      </c>
      <c r="F621" s="1">
        <v>3</v>
      </c>
      <c r="G621" s="1">
        <v>0</v>
      </c>
    </row>
    <row r="622" spans="1:7" x14ac:dyDescent="0.25">
      <c r="A622" s="1">
        <v>23</v>
      </c>
      <c r="B622" s="1">
        <v>0</v>
      </c>
      <c r="C622" s="1">
        <v>26</v>
      </c>
      <c r="D622" s="1">
        <v>7</v>
      </c>
      <c r="E622" s="1">
        <v>15</v>
      </c>
      <c r="F622" s="1">
        <v>3</v>
      </c>
      <c r="G622" s="1">
        <v>0</v>
      </c>
    </row>
    <row r="623" spans="1:7" x14ac:dyDescent="0.25">
      <c r="A623" s="1">
        <v>44</v>
      </c>
      <c r="B623" s="1">
        <v>5</v>
      </c>
      <c r="C623" s="1">
        <v>19</v>
      </c>
      <c r="D623" s="1">
        <v>0</v>
      </c>
      <c r="E623" s="1">
        <v>4</v>
      </c>
      <c r="F623" s="1">
        <v>19</v>
      </c>
      <c r="G623" s="1">
        <v>0</v>
      </c>
    </row>
    <row r="624" spans="1:7" x14ac:dyDescent="0.25">
      <c r="A624" s="1">
        <v>3</v>
      </c>
      <c r="B624" s="1">
        <v>18</v>
      </c>
      <c r="C624" s="1">
        <v>14</v>
      </c>
      <c r="D624" s="1">
        <v>15</v>
      </c>
      <c r="E624" s="1">
        <v>22</v>
      </c>
      <c r="F624" s="1">
        <v>50</v>
      </c>
      <c r="G624" s="1">
        <v>1</v>
      </c>
    </row>
    <row r="625" spans="1:7" x14ac:dyDescent="0.25">
      <c r="A625" s="1">
        <v>39</v>
      </c>
      <c r="B625" s="1">
        <v>2</v>
      </c>
      <c r="C625" s="1">
        <v>25</v>
      </c>
      <c r="D625" s="1">
        <v>4</v>
      </c>
      <c r="E625" s="1">
        <v>3</v>
      </c>
      <c r="F625" s="1">
        <v>24</v>
      </c>
      <c r="G625" s="1">
        <v>0</v>
      </c>
    </row>
    <row r="626" spans="1:7" x14ac:dyDescent="0.25">
      <c r="A626" s="1">
        <v>8</v>
      </c>
      <c r="B626" s="1">
        <v>8</v>
      </c>
      <c r="C626" s="1">
        <v>22</v>
      </c>
      <c r="D626" s="1">
        <v>24</v>
      </c>
      <c r="E626" s="1">
        <v>11</v>
      </c>
      <c r="F626" s="1">
        <v>9</v>
      </c>
      <c r="G626" s="1">
        <v>0</v>
      </c>
    </row>
    <row r="627" spans="1:7" x14ac:dyDescent="0.25">
      <c r="A627" s="1">
        <v>29</v>
      </c>
      <c r="B627" s="1">
        <v>4</v>
      </c>
      <c r="C627" s="1">
        <v>34</v>
      </c>
      <c r="D627" s="1">
        <v>2</v>
      </c>
      <c r="E627" s="1">
        <v>4</v>
      </c>
      <c r="F627" s="1">
        <v>4</v>
      </c>
      <c r="G627" s="1">
        <v>0</v>
      </c>
    </row>
    <row r="628" spans="1:7" x14ac:dyDescent="0.25">
      <c r="A628" s="1">
        <v>30</v>
      </c>
      <c r="B628" s="1">
        <v>5</v>
      </c>
      <c r="C628" s="1">
        <v>22</v>
      </c>
      <c r="D628" s="1">
        <v>8</v>
      </c>
      <c r="E628" s="1">
        <v>9</v>
      </c>
      <c r="F628" s="1">
        <v>28</v>
      </c>
      <c r="G628" s="1">
        <v>0</v>
      </c>
    </row>
    <row r="629" spans="1:7" x14ac:dyDescent="0.25">
      <c r="A629" s="1">
        <v>44</v>
      </c>
      <c r="B629" s="1">
        <v>4</v>
      </c>
      <c r="C629" s="1">
        <v>21</v>
      </c>
      <c r="D629" s="1">
        <v>6</v>
      </c>
      <c r="E629" s="1">
        <v>0</v>
      </c>
      <c r="F629" s="1">
        <v>27</v>
      </c>
      <c r="G629" s="1">
        <v>0</v>
      </c>
    </row>
    <row r="630" spans="1:7" x14ac:dyDescent="0.25">
      <c r="A630" s="1">
        <v>31</v>
      </c>
      <c r="B630" s="1">
        <v>3</v>
      </c>
      <c r="C630" s="1">
        <v>31</v>
      </c>
      <c r="D630" s="1">
        <v>2</v>
      </c>
      <c r="E630" s="1">
        <v>8</v>
      </c>
      <c r="F630" s="1">
        <v>4</v>
      </c>
      <c r="G630" s="1">
        <v>0</v>
      </c>
    </row>
    <row r="631" spans="1:7" x14ac:dyDescent="0.25">
      <c r="A631" s="1">
        <v>34</v>
      </c>
      <c r="B631" s="1">
        <v>6</v>
      </c>
      <c r="C631" s="1">
        <v>21</v>
      </c>
      <c r="D631" s="1">
        <v>11</v>
      </c>
      <c r="E631" s="1">
        <v>4</v>
      </c>
      <c r="F631" s="1">
        <v>8</v>
      </c>
      <c r="G631" s="1">
        <v>0</v>
      </c>
    </row>
    <row r="632" spans="1:7" x14ac:dyDescent="0.25">
      <c r="A632" s="1">
        <v>59</v>
      </c>
      <c r="B632" s="1">
        <v>0</v>
      </c>
      <c r="C632" s="1">
        <v>11</v>
      </c>
      <c r="D632" s="1">
        <v>4</v>
      </c>
      <c r="E632" s="1">
        <v>2</v>
      </c>
      <c r="F632" s="1">
        <v>5</v>
      </c>
      <c r="G632" s="1">
        <v>0</v>
      </c>
    </row>
    <row r="633" spans="1:7" x14ac:dyDescent="0.25">
      <c r="A633" s="1">
        <v>45</v>
      </c>
      <c r="B633" s="1">
        <v>2</v>
      </c>
      <c r="C633" s="1">
        <v>26</v>
      </c>
      <c r="D633" s="1">
        <v>4</v>
      </c>
      <c r="E633" s="1">
        <v>1</v>
      </c>
      <c r="F633" s="1">
        <v>1</v>
      </c>
      <c r="G633" s="1">
        <v>0</v>
      </c>
    </row>
    <row r="634" spans="1:7" x14ac:dyDescent="0.25">
      <c r="A634" s="1">
        <v>58</v>
      </c>
      <c r="B634" s="1">
        <v>0</v>
      </c>
      <c r="C634" s="1">
        <v>18</v>
      </c>
      <c r="D634" s="1">
        <v>2</v>
      </c>
      <c r="E634" s="1">
        <v>0</v>
      </c>
      <c r="F634" s="1">
        <v>10</v>
      </c>
      <c r="G634" s="1">
        <v>0</v>
      </c>
    </row>
    <row r="635" spans="1:7" x14ac:dyDescent="0.25">
      <c r="A635" s="1">
        <v>10</v>
      </c>
      <c r="B635" s="1">
        <v>17</v>
      </c>
      <c r="C635" s="1">
        <v>18</v>
      </c>
      <c r="D635" s="1">
        <v>8</v>
      </c>
      <c r="E635" s="1">
        <v>26</v>
      </c>
      <c r="F635" s="1">
        <v>40</v>
      </c>
      <c r="G635" s="1">
        <v>0</v>
      </c>
    </row>
    <row r="636" spans="1:7" x14ac:dyDescent="0.25">
      <c r="A636" s="1">
        <v>43</v>
      </c>
      <c r="B636" s="1">
        <v>2</v>
      </c>
      <c r="C636" s="1">
        <v>27</v>
      </c>
      <c r="D636" s="1">
        <v>0</v>
      </c>
      <c r="E636" s="1">
        <v>9</v>
      </c>
      <c r="F636" s="1">
        <v>12</v>
      </c>
      <c r="G636" s="1">
        <v>0</v>
      </c>
    </row>
    <row r="637" spans="1:7" x14ac:dyDescent="0.25">
      <c r="A637" s="1">
        <v>76</v>
      </c>
      <c r="B637" s="1">
        <v>0</v>
      </c>
      <c r="C637" s="1">
        <v>7</v>
      </c>
      <c r="D637" s="1">
        <v>0</v>
      </c>
      <c r="E637" s="1">
        <v>0</v>
      </c>
      <c r="F637" s="1">
        <v>16</v>
      </c>
      <c r="G637" s="1">
        <v>0</v>
      </c>
    </row>
    <row r="638" spans="1:7" x14ac:dyDescent="0.25">
      <c r="A638" s="1">
        <v>7</v>
      </c>
      <c r="B638" s="1">
        <v>5</v>
      </c>
      <c r="C638" s="1">
        <v>39</v>
      </c>
      <c r="D638" s="1">
        <v>17</v>
      </c>
      <c r="E638" s="1">
        <v>15</v>
      </c>
      <c r="F638" s="1">
        <v>37</v>
      </c>
      <c r="G638" s="1">
        <v>0</v>
      </c>
    </row>
    <row r="639" spans="1:7" x14ac:dyDescent="0.25">
      <c r="A639" s="1">
        <v>62</v>
      </c>
      <c r="B639" s="1">
        <v>1</v>
      </c>
      <c r="C639" s="1">
        <v>16</v>
      </c>
      <c r="D639" s="1">
        <v>3</v>
      </c>
      <c r="E639" s="1">
        <v>2</v>
      </c>
      <c r="F639" s="1">
        <v>6</v>
      </c>
      <c r="G639" s="1">
        <v>0</v>
      </c>
    </row>
    <row r="640" spans="1:7" x14ac:dyDescent="0.25">
      <c r="A640" s="1">
        <v>68</v>
      </c>
      <c r="B640" s="1">
        <v>0</v>
      </c>
      <c r="C640" s="1">
        <v>16</v>
      </c>
      <c r="D640" s="1">
        <v>0</v>
      </c>
      <c r="E640" s="1">
        <v>0</v>
      </c>
      <c r="F640" s="1">
        <v>8</v>
      </c>
      <c r="G640" s="1">
        <v>0</v>
      </c>
    </row>
    <row r="641" spans="1:7" x14ac:dyDescent="0.25">
      <c r="A641" s="1">
        <v>57</v>
      </c>
      <c r="B641" s="1">
        <v>0</v>
      </c>
      <c r="C641" s="1">
        <v>27</v>
      </c>
      <c r="D641" s="1">
        <v>0</v>
      </c>
      <c r="E641" s="1">
        <v>0</v>
      </c>
      <c r="F641" s="1">
        <v>36</v>
      </c>
      <c r="G641" s="1">
        <v>0</v>
      </c>
    </row>
    <row r="642" spans="1:7" x14ac:dyDescent="0.25">
      <c r="A642" s="1">
        <v>57</v>
      </c>
      <c r="B642" s="1">
        <v>0</v>
      </c>
      <c r="C642" s="1">
        <v>27</v>
      </c>
      <c r="D642" s="1">
        <v>0</v>
      </c>
      <c r="E642" s="1">
        <v>0</v>
      </c>
      <c r="F642" s="1">
        <v>36</v>
      </c>
      <c r="G642" s="1">
        <v>1</v>
      </c>
    </row>
    <row r="643" spans="1:7" x14ac:dyDescent="0.25">
      <c r="A643" s="1">
        <v>4</v>
      </c>
      <c r="B643" s="1">
        <v>19</v>
      </c>
      <c r="C643" s="1">
        <v>9</v>
      </c>
      <c r="D643" s="1">
        <v>28</v>
      </c>
      <c r="E643" s="1">
        <v>25</v>
      </c>
      <c r="F643" s="1">
        <v>17</v>
      </c>
      <c r="G643" s="1">
        <v>0</v>
      </c>
    </row>
    <row r="644" spans="1:7" x14ac:dyDescent="0.25">
      <c r="A644" s="1">
        <v>70</v>
      </c>
      <c r="B644" s="1">
        <v>0</v>
      </c>
      <c r="C644" s="1">
        <v>16</v>
      </c>
      <c r="D644" s="1">
        <v>0</v>
      </c>
      <c r="E644" s="1">
        <v>0</v>
      </c>
      <c r="F644" s="1">
        <v>4</v>
      </c>
      <c r="G644" s="1">
        <v>0</v>
      </c>
    </row>
    <row r="645" spans="1:7" x14ac:dyDescent="0.25">
      <c r="A645" s="1">
        <v>81</v>
      </c>
      <c r="B645" s="1">
        <v>0</v>
      </c>
      <c r="C645" s="1">
        <v>6</v>
      </c>
      <c r="D645" s="1">
        <v>0</v>
      </c>
      <c r="E645" s="1">
        <v>0</v>
      </c>
      <c r="F645" s="1">
        <v>6</v>
      </c>
      <c r="G645" s="1">
        <v>0</v>
      </c>
    </row>
    <row r="646" spans="1:7" x14ac:dyDescent="0.25">
      <c r="A646" s="1">
        <v>73</v>
      </c>
      <c r="B646" s="1">
        <v>0</v>
      </c>
      <c r="C646" s="1">
        <v>13</v>
      </c>
      <c r="D646" s="1">
        <v>0</v>
      </c>
      <c r="E646" s="1">
        <v>1</v>
      </c>
      <c r="F646" s="1">
        <v>0</v>
      </c>
      <c r="G646" s="1">
        <v>0</v>
      </c>
    </row>
    <row r="647" spans="1:7" x14ac:dyDescent="0.25">
      <c r="A647" s="1">
        <v>64</v>
      </c>
      <c r="B647" s="1">
        <v>1</v>
      </c>
      <c r="C647" s="1">
        <v>21</v>
      </c>
      <c r="D647" s="1">
        <v>0</v>
      </c>
      <c r="E647" s="1">
        <v>1</v>
      </c>
      <c r="F647" s="1">
        <v>27</v>
      </c>
      <c r="G647" s="1">
        <v>0</v>
      </c>
    </row>
    <row r="648" spans="1:7" x14ac:dyDescent="0.25">
      <c r="A648" s="1">
        <v>70</v>
      </c>
      <c r="B648" s="1">
        <v>0</v>
      </c>
      <c r="C648" s="1">
        <v>17</v>
      </c>
      <c r="D648" s="1">
        <v>0</v>
      </c>
      <c r="E648" s="1">
        <v>0</v>
      </c>
      <c r="F648" s="1">
        <v>6</v>
      </c>
      <c r="G648" s="1">
        <v>0</v>
      </c>
    </row>
    <row r="649" spans="1:7" x14ac:dyDescent="0.25">
      <c r="A649" s="1">
        <v>62</v>
      </c>
      <c r="B649" s="1">
        <v>1</v>
      </c>
      <c r="C649" s="1">
        <v>20</v>
      </c>
      <c r="D649" s="1">
        <v>4</v>
      </c>
      <c r="E649" s="1">
        <v>0</v>
      </c>
      <c r="F649" s="1">
        <v>7</v>
      </c>
      <c r="G649" s="1">
        <v>0</v>
      </c>
    </row>
    <row r="650" spans="1:7" x14ac:dyDescent="0.25">
      <c r="A650" s="1">
        <v>66</v>
      </c>
      <c r="B650" s="1">
        <v>0</v>
      </c>
      <c r="C650" s="1">
        <v>16</v>
      </c>
      <c r="D650" s="1">
        <v>0</v>
      </c>
      <c r="E650" s="1">
        <v>6</v>
      </c>
      <c r="F650" s="1">
        <v>20</v>
      </c>
      <c r="G650" s="1">
        <v>0</v>
      </c>
    </row>
    <row r="651" spans="1:7" x14ac:dyDescent="0.25">
      <c r="A651" s="1">
        <v>85</v>
      </c>
      <c r="B651" s="1">
        <v>0</v>
      </c>
      <c r="C651" s="1">
        <v>3</v>
      </c>
      <c r="D651" s="1">
        <v>0</v>
      </c>
      <c r="E651" s="1">
        <v>0</v>
      </c>
      <c r="F651" s="1">
        <v>7</v>
      </c>
      <c r="G651" s="1">
        <v>0</v>
      </c>
    </row>
    <row r="652" spans="1:7" x14ac:dyDescent="0.25">
      <c r="A652" s="1">
        <v>71</v>
      </c>
      <c r="B652" s="1">
        <v>0</v>
      </c>
      <c r="C652" s="1">
        <v>13</v>
      </c>
      <c r="D652" s="1">
        <v>3</v>
      </c>
      <c r="E652" s="1">
        <v>1</v>
      </c>
      <c r="F652" s="1">
        <v>0</v>
      </c>
      <c r="G652" s="1">
        <v>0</v>
      </c>
    </row>
    <row r="653" spans="1:7" x14ac:dyDescent="0.25">
      <c r="A653" s="1">
        <v>40</v>
      </c>
      <c r="B653" s="1">
        <v>1</v>
      </c>
      <c r="C653" s="1">
        <v>40</v>
      </c>
      <c r="D653" s="1">
        <v>4</v>
      </c>
      <c r="E653" s="1">
        <v>3</v>
      </c>
      <c r="F653" s="1">
        <v>18</v>
      </c>
      <c r="G653" s="1">
        <v>0</v>
      </c>
    </row>
    <row r="654" spans="1:7" x14ac:dyDescent="0.25">
      <c r="A654" s="1">
        <v>62</v>
      </c>
      <c r="B654" s="1">
        <v>0</v>
      </c>
      <c r="C654" s="1">
        <v>22</v>
      </c>
      <c r="D654" s="1">
        <v>3</v>
      </c>
      <c r="E654" s="1">
        <v>1</v>
      </c>
      <c r="F654" s="1">
        <v>26</v>
      </c>
      <c r="G654" s="1">
        <v>0</v>
      </c>
    </row>
    <row r="655" spans="1:7" x14ac:dyDescent="0.25">
      <c r="A655" s="1">
        <v>46</v>
      </c>
      <c r="B655" s="1">
        <v>0</v>
      </c>
      <c r="C655" s="1">
        <v>40</v>
      </c>
      <c r="D655" s="1">
        <v>3</v>
      </c>
      <c r="E655" s="1">
        <v>0</v>
      </c>
      <c r="F655" s="1">
        <v>3</v>
      </c>
      <c r="G655" s="1">
        <v>0</v>
      </c>
    </row>
    <row r="656" spans="1:7" x14ac:dyDescent="0.25">
      <c r="A656" s="1">
        <v>78</v>
      </c>
      <c r="B656" s="1">
        <v>0</v>
      </c>
      <c r="C656" s="1">
        <v>11</v>
      </c>
      <c r="D656" s="1">
        <v>0</v>
      </c>
      <c r="E656" s="1">
        <v>0</v>
      </c>
      <c r="F656" s="1">
        <v>7</v>
      </c>
      <c r="G656" s="1">
        <v>0</v>
      </c>
    </row>
    <row r="657" spans="1:7" x14ac:dyDescent="0.25">
      <c r="A657" s="1">
        <v>43</v>
      </c>
      <c r="B657" s="1">
        <v>5</v>
      </c>
      <c r="C657" s="1">
        <v>28</v>
      </c>
      <c r="D657" s="1">
        <v>7</v>
      </c>
      <c r="E657" s="1">
        <v>6</v>
      </c>
      <c r="F657" s="1">
        <v>33</v>
      </c>
      <c r="G657" s="1">
        <v>0</v>
      </c>
    </row>
    <row r="658" spans="1:7" x14ac:dyDescent="0.25">
      <c r="A658" s="1">
        <v>46</v>
      </c>
      <c r="B658" s="1">
        <v>0</v>
      </c>
      <c r="C658" s="1">
        <v>30</v>
      </c>
      <c r="D658" s="1">
        <v>12</v>
      </c>
      <c r="E658" s="1">
        <v>1</v>
      </c>
      <c r="F658" s="1">
        <v>30</v>
      </c>
      <c r="G658" s="1">
        <v>0</v>
      </c>
    </row>
    <row r="659" spans="1:7" x14ac:dyDescent="0.25">
      <c r="A659" s="1">
        <v>71</v>
      </c>
      <c r="B659" s="1">
        <v>0</v>
      </c>
      <c r="C659" s="1">
        <v>18</v>
      </c>
      <c r="D659" s="1">
        <v>0</v>
      </c>
      <c r="E659" s="1">
        <v>0</v>
      </c>
      <c r="F659" s="1">
        <v>13</v>
      </c>
      <c r="G659" s="1">
        <v>0</v>
      </c>
    </row>
    <row r="660" spans="1:7" x14ac:dyDescent="0.25">
      <c r="A660" s="1">
        <v>78</v>
      </c>
      <c r="B660" s="1">
        <v>0</v>
      </c>
      <c r="C660" s="1">
        <v>11</v>
      </c>
      <c r="D660" s="1">
        <v>0</v>
      </c>
      <c r="E660" s="1">
        <v>0</v>
      </c>
      <c r="F660" s="1">
        <v>10</v>
      </c>
      <c r="G660" s="1">
        <v>0</v>
      </c>
    </row>
    <row r="661" spans="1:7" x14ac:dyDescent="0.25">
      <c r="A661" s="1">
        <v>33</v>
      </c>
      <c r="B661" s="1">
        <v>6</v>
      </c>
      <c r="C661" s="1">
        <v>40</v>
      </c>
      <c r="D661" s="1">
        <v>3</v>
      </c>
      <c r="E661" s="1">
        <v>7</v>
      </c>
      <c r="F661" s="1">
        <v>10</v>
      </c>
      <c r="G661" s="1">
        <v>0</v>
      </c>
    </row>
    <row r="662" spans="1:7" x14ac:dyDescent="0.25">
      <c r="A662" s="1">
        <v>65</v>
      </c>
      <c r="B662" s="1">
        <v>4</v>
      </c>
      <c r="C662" s="1">
        <v>16</v>
      </c>
      <c r="D662" s="1">
        <v>0</v>
      </c>
      <c r="E662" s="1">
        <v>4</v>
      </c>
      <c r="F662" s="1">
        <v>11</v>
      </c>
      <c r="G662" s="1">
        <v>0</v>
      </c>
    </row>
    <row r="663" spans="1:7" x14ac:dyDescent="0.25">
      <c r="A663" s="1">
        <v>24</v>
      </c>
      <c r="B663" s="1">
        <v>0</v>
      </c>
      <c r="C663" s="1">
        <v>27</v>
      </c>
      <c r="D663" s="1">
        <v>8</v>
      </c>
      <c r="E663" s="1">
        <v>30</v>
      </c>
      <c r="F663" s="1">
        <v>10</v>
      </c>
      <c r="G663" s="1">
        <v>0</v>
      </c>
    </row>
    <row r="664" spans="1:7" x14ac:dyDescent="0.25">
      <c r="A664" s="1">
        <v>56</v>
      </c>
      <c r="B664" s="1">
        <v>5</v>
      </c>
      <c r="C664" s="1">
        <v>24</v>
      </c>
      <c r="D664" s="1">
        <v>4</v>
      </c>
      <c r="E664" s="1">
        <v>0</v>
      </c>
      <c r="F664" s="1">
        <v>3</v>
      </c>
      <c r="G664" s="1">
        <v>0</v>
      </c>
    </row>
    <row r="665" spans="1:7" x14ac:dyDescent="0.25">
      <c r="A665" s="1">
        <v>69</v>
      </c>
      <c r="B665" s="1">
        <v>2</v>
      </c>
      <c r="C665" s="1">
        <v>15</v>
      </c>
      <c r="D665" s="1">
        <v>2</v>
      </c>
      <c r="E665" s="1">
        <v>2</v>
      </c>
      <c r="F665" s="1">
        <v>6</v>
      </c>
      <c r="G665" s="1">
        <v>0</v>
      </c>
    </row>
    <row r="666" spans="1:7" x14ac:dyDescent="0.25">
      <c r="A666" s="1">
        <v>14</v>
      </c>
      <c r="B666" s="1">
        <v>36</v>
      </c>
      <c r="C666" s="1">
        <v>11</v>
      </c>
      <c r="D666" s="1">
        <v>3</v>
      </c>
      <c r="E666" s="1">
        <v>26</v>
      </c>
      <c r="F666" s="1">
        <v>35</v>
      </c>
      <c r="G666" s="1">
        <v>0</v>
      </c>
    </row>
    <row r="667" spans="1:7" x14ac:dyDescent="0.25">
      <c r="A667" s="1">
        <v>37</v>
      </c>
      <c r="B667" s="1">
        <v>0</v>
      </c>
      <c r="C667" s="1">
        <v>46</v>
      </c>
      <c r="D667" s="1">
        <v>4</v>
      </c>
      <c r="E667" s="1">
        <v>3</v>
      </c>
      <c r="F667" s="1">
        <v>0</v>
      </c>
      <c r="G667" s="1">
        <v>0</v>
      </c>
    </row>
    <row r="668" spans="1:7" x14ac:dyDescent="0.25">
      <c r="A668" s="1">
        <v>51</v>
      </c>
      <c r="B668" s="1">
        <v>4</v>
      </c>
      <c r="C668" s="1">
        <v>24</v>
      </c>
      <c r="D668" s="1">
        <v>4</v>
      </c>
      <c r="E668" s="1">
        <v>7</v>
      </c>
      <c r="F668" s="1">
        <v>1</v>
      </c>
      <c r="G668" s="1">
        <v>0</v>
      </c>
    </row>
    <row r="669" spans="1:7" x14ac:dyDescent="0.25">
      <c r="A669" s="1">
        <v>46</v>
      </c>
      <c r="B669" s="1">
        <v>4</v>
      </c>
      <c r="C669" s="1">
        <v>36</v>
      </c>
      <c r="D669" s="1">
        <v>2</v>
      </c>
      <c r="E669" s="1">
        <v>2</v>
      </c>
      <c r="F669" s="1">
        <v>1</v>
      </c>
      <c r="G669" s="1">
        <v>0</v>
      </c>
    </row>
    <row r="670" spans="1:7" x14ac:dyDescent="0.25">
      <c r="A670" s="1">
        <v>37</v>
      </c>
      <c r="B670" s="1">
        <v>4</v>
      </c>
      <c r="C670" s="1">
        <v>24</v>
      </c>
      <c r="D670" s="1">
        <v>16</v>
      </c>
      <c r="E670" s="1">
        <v>9</v>
      </c>
      <c r="F670" s="1">
        <v>9</v>
      </c>
      <c r="G670" s="1">
        <v>0</v>
      </c>
    </row>
    <row r="671" spans="1:7" x14ac:dyDescent="0.25">
      <c r="A671" s="1">
        <v>53</v>
      </c>
      <c r="B671" s="1">
        <v>1</v>
      </c>
      <c r="C671" s="1">
        <v>34</v>
      </c>
      <c r="D671" s="1">
        <v>2</v>
      </c>
      <c r="E671" s="1">
        <v>0</v>
      </c>
      <c r="F671" s="1">
        <v>16</v>
      </c>
      <c r="G671" s="1">
        <v>0</v>
      </c>
    </row>
    <row r="672" spans="1:7" x14ac:dyDescent="0.25">
      <c r="A672" s="1">
        <v>67</v>
      </c>
      <c r="B672" s="1">
        <v>1</v>
      </c>
      <c r="C672" s="1">
        <v>20</v>
      </c>
      <c r="D672" s="1">
        <v>0</v>
      </c>
      <c r="E672" s="1">
        <v>2</v>
      </c>
      <c r="F672" s="1">
        <v>31</v>
      </c>
      <c r="G672" s="1">
        <v>1</v>
      </c>
    </row>
    <row r="673" spans="1:7" x14ac:dyDescent="0.25">
      <c r="A673" s="1">
        <v>28</v>
      </c>
      <c r="B673" s="1">
        <v>6</v>
      </c>
      <c r="C673" s="1">
        <v>27</v>
      </c>
      <c r="D673" s="1">
        <v>12</v>
      </c>
      <c r="E673" s="1">
        <v>17</v>
      </c>
      <c r="F673" s="1">
        <v>39</v>
      </c>
      <c r="G673" s="1">
        <v>0</v>
      </c>
    </row>
    <row r="674" spans="1:7" x14ac:dyDescent="0.25">
      <c r="A674" s="1">
        <v>68</v>
      </c>
      <c r="B674" s="1">
        <v>1</v>
      </c>
      <c r="C674" s="1">
        <v>13</v>
      </c>
      <c r="D674" s="1">
        <v>3</v>
      </c>
      <c r="E674" s="1">
        <v>5</v>
      </c>
      <c r="F674" s="1">
        <v>13</v>
      </c>
      <c r="G674" s="1">
        <v>0</v>
      </c>
    </row>
    <row r="675" spans="1:7" x14ac:dyDescent="0.25">
      <c r="A675" s="1">
        <v>40</v>
      </c>
      <c r="B675" s="1">
        <v>3</v>
      </c>
      <c r="C675" s="1">
        <v>30</v>
      </c>
      <c r="D675" s="1">
        <v>10</v>
      </c>
      <c r="E675" s="1">
        <v>7</v>
      </c>
      <c r="F675" s="1">
        <v>11</v>
      </c>
      <c r="G675" s="1">
        <v>1</v>
      </c>
    </row>
    <row r="676" spans="1:7" x14ac:dyDescent="0.25">
      <c r="A676" s="1">
        <v>50</v>
      </c>
      <c r="B676" s="1">
        <v>1</v>
      </c>
      <c r="C676" s="1">
        <v>27</v>
      </c>
      <c r="D676" s="1">
        <v>6</v>
      </c>
      <c r="E676" s="1">
        <v>7</v>
      </c>
      <c r="F676" s="1">
        <v>1</v>
      </c>
      <c r="G676" s="1">
        <v>0</v>
      </c>
    </row>
    <row r="677" spans="1:7" x14ac:dyDescent="0.25">
      <c r="A677" s="1">
        <v>37</v>
      </c>
      <c r="B677" s="1">
        <v>12</v>
      </c>
      <c r="C677" s="1">
        <v>23</v>
      </c>
      <c r="D677" s="1">
        <v>8</v>
      </c>
      <c r="E677" s="1">
        <v>11</v>
      </c>
      <c r="F677" s="1">
        <v>52</v>
      </c>
      <c r="G677" s="1">
        <v>0</v>
      </c>
    </row>
    <row r="678" spans="1:7" x14ac:dyDescent="0.25">
      <c r="A678" s="1">
        <v>53</v>
      </c>
      <c r="B678" s="1">
        <v>8</v>
      </c>
      <c r="C678" s="1">
        <v>17</v>
      </c>
      <c r="D678" s="1">
        <v>13</v>
      </c>
      <c r="E678" s="1">
        <v>0</v>
      </c>
      <c r="F678" s="1">
        <v>21</v>
      </c>
      <c r="G678" s="1">
        <v>0</v>
      </c>
    </row>
    <row r="679" spans="1:7" x14ac:dyDescent="0.25">
      <c r="A679" s="1">
        <v>63</v>
      </c>
      <c r="B679" s="1">
        <v>0</v>
      </c>
      <c r="C679" s="1">
        <v>21</v>
      </c>
      <c r="D679" s="1">
        <v>7</v>
      </c>
      <c r="E679" s="1">
        <v>0</v>
      </c>
      <c r="F679" s="1">
        <v>12</v>
      </c>
      <c r="G679" s="1">
        <v>0</v>
      </c>
    </row>
    <row r="680" spans="1:7" x14ac:dyDescent="0.25">
      <c r="A680" s="1">
        <v>50</v>
      </c>
      <c r="B680" s="1">
        <v>4</v>
      </c>
      <c r="C680" s="1">
        <v>28</v>
      </c>
      <c r="D680" s="1">
        <v>6</v>
      </c>
      <c r="E680" s="1">
        <v>3</v>
      </c>
      <c r="F680" s="1">
        <v>26</v>
      </c>
      <c r="G680" s="1">
        <v>1</v>
      </c>
    </row>
    <row r="681" spans="1:7" x14ac:dyDescent="0.25">
      <c r="A681" s="1">
        <v>70</v>
      </c>
      <c r="B681" s="1">
        <v>0</v>
      </c>
      <c r="C681" s="1">
        <v>11</v>
      </c>
      <c r="D681" s="1">
        <v>2</v>
      </c>
      <c r="E681" s="1">
        <v>8</v>
      </c>
      <c r="F681" s="1">
        <v>23</v>
      </c>
      <c r="G681" s="1">
        <v>0</v>
      </c>
    </row>
    <row r="682" spans="1:7" x14ac:dyDescent="0.25">
      <c r="A682" s="1">
        <v>31</v>
      </c>
      <c r="B682" s="1">
        <v>9</v>
      </c>
      <c r="C682" s="1">
        <v>27</v>
      </c>
      <c r="D682" s="1">
        <v>16</v>
      </c>
      <c r="E682" s="1">
        <v>9</v>
      </c>
      <c r="F682" s="1">
        <v>33</v>
      </c>
      <c r="G682" s="1">
        <v>0</v>
      </c>
    </row>
    <row r="683" spans="1:7" x14ac:dyDescent="0.25">
      <c r="A683" s="1">
        <v>53</v>
      </c>
      <c r="B683" s="1">
        <v>5</v>
      </c>
      <c r="C683" s="1">
        <v>19</v>
      </c>
      <c r="D683" s="1">
        <v>2</v>
      </c>
      <c r="E683" s="1">
        <v>13</v>
      </c>
      <c r="F683" s="1">
        <v>4</v>
      </c>
      <c r="G683" s="1">
        <v>0</v>
      </c>
    </row>
    <row r="684" spans="1:7" x14ac:dyDescent="0.25">
      <c r="A684" s="1">
        <v>1</v>
      </c>
      <c r="B684" s="1">
        <v>26</v>
      </c>
      <c r="C684" s="1">
        <v>25</v>
      </c>
      <c r="D684" s="1">
        <v>17</v>
      </c>
      <c r="E684" s="1">
        <v>23</v>
      </c>
      <c r="F684" s="1">
        <v>15</v>
      </c>
      <c r="G684" s="1">
        <v>1</v>
      </c>
    </row>
    <row r="685" spans="1:7" x14ac:dyDescent="0.25">
      <c r="A685" s="1">
        <v>30</v>
      </c>
      <c r="B685" s="1">
        <v>11</v>
      </c>
      <c r="C685" s="1">
        <v>33</v>
      </c>
      <c r="D685" s="1">
        <v>13</v>
      </c>
      <c r="E685" s="1">
        <v>6</v>
      </c>
      <c r="F685" s="1">
        <v>29</v>
      </c>
      <c r="G685" s="1">
        <v>0</v>
      </c>
    </row>
    <row r="686" spans="1:7" x14ac:dyDescent="0.25">
      <c r="A686" s="1">
        <v>40</v>
      </c>
      <c r="B686" s="1">
        <v>15</v>
      </c>
      <c r="C686" s="1">
        <v>15</v>
      </c>
      <c r="D686" s="1">
        <v>17</v>
      </c>
      <c r="E686" s="1">
        <v>6</v>
      </c>
      <c r="F686" s="1">
        <v>7</v>
      </c>
      <c r="G686" s="1">
        <v>0</v>
      </c>
    </row>
    <row r="687" spans="1:7" x14ac:dyDescent="0.25">
      <c r="A687" s="1">
        <v>20</v>
      </c>
      <c r="B687" s="1">
        <v>6</v>
      </c>
      <c r="C687" s="1">
        <v>43</v>
      </c>
      <c r="D687" s="1">
        <v>19</v>
      </c>
      <c r="E687" s="1">
        <v>5</v>
      </c>
      <c r="F687" s="1">
        <v>38</v>
      </c>
      <c r="G687" s="1">
        <v>0</v>
      </c>
    </row>
    <row r="688" spans="1:7" x14ac:dyDescent="0.25">
      <c r="A688" s="1">
        <v>16</v>
      </c>
      <c r="B688" s="1">
        <v>17</v>
      </c>
      <c r="C688" s="1">
        <v>19</v>
      </c>
      <c r="D688" s="1">
        <v>20</v>
      </c>
      <c r="E688" s="1">
        <v>21</v>
      </c>
      <c r="F688" s="1">
        <v>22</v>
      </c>
      <c r="G688" s="1">
        <v>1</v>
      </c>
    </row>
    <row r="689" spans="1:7" x14ac:dyDescent="0.25">
      <c r="A689" s="1">
        <v>28</v>
      </c>
      <c r="B689" s="1">
        <v>9</v>
      </c>
      <c r="C689" s="1">
        <v>37</v>
      </c>
      <c r="D689" s="1">
        <v>12</v>
      </c>
      <c r="E689" s="1">
        <v>7</v>
      </c>
      <c r="F689" s="1">
        <v>13</v>
      </c>
      <c r="G689" s="1">
        <v>0</v>
      </c>
    </row>
    <row r="690" spans="1:7" x14ac:dyDescent="0.25">
      <c r="A690" s="1">
        <v>4</v>
      </c>
      <c r="B690" s="1">
        <v>17</v>
      </c>
      <c r="C690" s="1">
        <v>19</v>
      </c>
      <c r="D690" s="1">
        <v>30</v>
      </c>
      <c r="E690" s="1">
        <v>24</v>
      </c>
      <c r="F690" s="1">
        <v>39</v>
      </c>
      <c r="G690" s="1">
        <v>0</v>
      </c>
    </row>
    <row r="691" spans="1:7" x14ac:dyDescent="0.25">
      <c r="A691" s="1">
        <v>19</v>
      </c>
      <c r="B691" s="1">
        <v>18</v>
      </c>
      <c r="C691" s="1">
        <v>33</v>
      </c>
      <c r="D691" s="1">
        <v>24</v>
      </c>
      <c r="E691" s="1">
        <v>1</v>
      </c>
      <c r="F691" s="1">
        <v>8</v>
      </c>
      <c r="G691" s="1">
        <v>0</v>
      </c>
    </row>
    <row r="692" spans="1:7" x14ac:dyDescent="0.25">
      <c r="A692" s="1">
        <v>30</v>
      </c>
      <c r="B692" s="1">
        <v>11</v>
      </c>
      <c r="C692" s="1">
        <v>25</v>
      </c>
      <c r="D692" s="1">
        <v>29</v>
      </c>
      <c r="E692" s="1">
        <v>1</v>
      </c>
      <c r="F692" s="1">
        <v>18</v>
      </c>
      <c r="G692" s="1">
        <v>0</v>
      </c>
    </row>
    <row r="693" spans="1:7" x14ac:dyDescent="0.25">
      <c r="A693" s="1">
        <v>67</v>
      </c>
      <c r="B693" s="1">
        <v>11</v>
      </c>
      <c r="C693" s="1">
        <v>26</v>
      </c>
      <c r="D693" s="1">
        <v>4</v>
      </c>
      <c r="E693" s="1">
        <v>3</v>
      </c>
      <c r="F693" s="1">
        <v>262</v>
      </c>
      <c r="G693" s="1">
        <v>0</v>
      </c>
    </row>
    <row r="694" spans="1:7" x14ac:dyDescent="0.25">
      <c r="A694" s="1">
        <v>66</v>
      </c>
      <c r="B694" s="1">
        <v>2</v>
      </c>
      <c r="C694" s="1">
        <v>40</v>
      </c>
      <c r="D694" s="1">
        <v>4</v>
      </c>
      <c r="E694" s="1">
        <v>3</v>
      </c>
      <c r="F694" s="1">
        <v>14</v>
      </c>
      <c r="G694" s="1">
        <v>0</v>
      </c>
    </row>
    <row r="695" spans="1:7" x14ac:dyDescent="0.25">
      <c r="A695" s="1">
        <v>80</v>
      </c>
      <c r="B695" s="1">
        <v>3</v>
      </c>
      <c r="C695" s="1">
        <v>26</v>
      </c>
      <c r="D695" s="1">
        <v>4</v>
      </c>
      <c r="E695" s="1">
        <v>2</v>
      </c>
      <c r="F695" s="1">
        <v>14</v>
      </c>
      <c r="G695" s="1">
        <v>0</v>
      </c>
    </row>
    <row r="696" spans="1:7" x14ac:dyDescent="0.25">
      <c r="A696" s="1">
        <v>77</v>
      </c>
      <c r="B696" s="1">
        <v>2</v>
      </c>
      <c r="C696" s="1">
        <v>35</v>
      </c>
      <c r="D696" s="1">
        <v>0</v>
      </c>
      <c r="E696" s="1">
        <v>1</v>
      </c>
      <c r="F696" s="1">
        <v>69</v>
      </c>
      <c r="G696" s="1">
        <v>1</v>
      </c>
    </row>
    <row r="697" spans="1:7" x14ac:dyDescent="0.25">
      <c r="A697" s="1">
        <v>105</v>
      </c>
      <c r="B697" s="1">
        <v>0</v>
      </c>
      <c r="C697" s="1">
        <v>10</v>
      </c>
      <c r="D697" s="1">
        <v>0</v>
      </c>
      <c r="E697" s="1">
        <v>1</v>
      </c>
      <c r="F697" s="1">
        <v>0</v>
      </c>
      <c r="G697" s="1">
        <v>0</v>
      </c>
    </row>
    <row r="698" spans="1:7" x14ac:dyDescent="0.25">
      <c r="A698" s="1">
        <v>81</v>
      </c>
      <c r="B698" s="1">
        <v>1</v>
      </c>
      <c r="C698" s="1">
        <v>31</v>
      </c>
      <c r="D698" s="1">
        <v>2</v>
      </c>
      <c r="E698" s="1">
        <v>1</v>
      </c>
      <c r="F698" s="1">
        <v>0</v>
      </c>
      <c r="G698" s="1">
        <v>0</v>
      </c>
    </row>
    <row r="699" spans="1:7" x14ac:dyDescent="0.25">
      <c r="A699" s="1">
        <v>53</v>
      </c>
      <c r="B699" s="1">
        <v>3</v>
      </c>
      <c r="C699" s="1">
        <v>49</v>
      </c>
      <c r="D699" s="1">
        <v>7</v>
      </c>
      <c r="E699" s="1">
        <v>4</v>
      </c>
      <c r="F699" s="1">
        <v>5</v>
      </c>
      <c r="G699" s="1">
        <v>0</v>
      </c>
    </row>
    <row r="700" spans="1:7" x14ac:dyDescent="0.25">
      <c r="A700" s="1">
        <v>57</v>
      </c>
      <c r="B700" s="1">
        <v>2</v>
      </c>
      <c r="C700" s="1">
        <v>51</v>
      </c>
      <c r="D700" s="1">
        <v>4</v>
      </c>
      <c r="E700" s="1">
        <v>2</v>
      </c>
      <c r="F700" s="1">
        <v>23</v>
      </c>
      <c r="G700" s="1">
        <v>0</v>
      </c>
    </row>
    <row r="701" spans="1:7" x14ac:dyDescent="0.25">
      <c r="A701" s="1">
        <v>99</v>
      </c>
      <c r="B701" s="1">
        <v>2</v>
      </c>
      <c r="C701" s="1">
        <v>11</v>
      </c>
      <c r="D701" s="1">
        <v>4</v>
      </c>
      <c r="E701" s="1">
        <v>0</v>
      </c>
      <c r="F701" s="1">
        <v>16</v>
      </c>
      <c r="G701" s="1">
        <v>0</v>
      </c>
    </row>
    <row r="702" spans="1:7" x14ac:dyDescent="0.25">
      <c r="A702" s="1">
        <v>70</v>
      </c>
      <c r="B702" s="1">
        <v>3</v>
      </c>
      <c r="C702" s="1">
        <v>37</v>
      </c>
      <c r="D702" s="1">
        <v>4</v>
      </c>
      <c r="E702" s="1">
        <v>2</v>
      </c>
      <c r="F702" s="1">
        <v>64</v>
      </c>
      <c r="G702" s="1">
        <v>1</v>
      </c>
    </row>
    <row r="703" spans="1:7" x14ac:dyDescent="0.25">
      <c r="A703" s="1">
        <v>105</v>
      </c>
      <c r="B703" s="1">
        <v>0</v>
      </c>
      <c r="C703" s="1">
        <v>9</v>
      </c>
      <c r="D703" s="1">
        <v>2</v>
      </c>
      <c r="E703" s="1">
        <v>1</v>
      </c>
      <c r="F703" s="1">
        <v>4</v>
      </c>
      <c r="G703" s="1">
        <v>0</v>
      </c>
    </row>
    <row r="704" spans="1:7" x14ac:dyDescent="0.25">
      <c r="A704" s="1">
        <v>99</v>
      </c>
      <c r="B704" s="1">
        <v>0</v>
      </c>
      <c r="C704" s="1">
        <v>15</v>
      </c>
      <c r="D704" s="1">
        <v>2</v>
      </c>
      <c r="E704" s="1">
        <v>1</v>
      </c>
      <c r="F704" s="1">
        <v>5</v>
      </c>
      <c r="G704" s="1">
        <v>0</v>
      </c>
    </row>
    <row r="705" spans="1:7" x14ac:dyDescent="0.25">
      <c r="A705" s="1">
        <v>98</v>
      </c>
      <c r="B705" s="1">
        <v>1</v>
      </c>
      <c r="C705" s="1">
        <v>17</v>
      </c>
      <c r="D705" s="1">
        <v>0</v>
      </c>
      <c r="E705" s="1">
        <v>1</v>
      </c>
      <c r="F705" s="1">
        <v>5</v>
      </c>
      <c r="G705" s="1">
        <v>0</v>
      </c>
    </row>
    <row r="706" spans="1:7" x14ac:dyDescent="0.25">
      <c r="A706" s="1">
        <v>34</v>
      </c>
      <c r="B706" s="1">
        <v>4</v>
      </c>
      <c r="C706" s="1">
        <v>66</v>
      </c>
      <c r="D706" s="1">
        <v>3</v>
      </c>
      <c r="E706" s="1">
        <v>10</v>
      </c>
      <c r="F706" s="1">
        <v>20</v>
      </c>
      <c r="G706" s="1">
        <v>0</v>
      </c>
    </row>
    <row r="707" spans="1:7" x14ac:dyDescent="0.25">
      <c r="A707" s="1">
        <v>110</v>
      </c>
      <c r="B707" s="1">
        <v>0</v>
      </c>
      <c r="C707" s="1">
        <v>5</v>
      </c>
      <c r="D707" s="1">
        <v>2</v>
      </c>
      <c r="E707" s="1">
        <v>0</v>
      </c>
      <c r="F707" s="1">
        <v>3</v>
      </c>
      <c r="G707" s="1">
        <v>0</v>
      </c>
    </row>
    <row r="708" spans="1:7" x14ac:dyDescent="0.25">
      <c r="A708" s="1">
        <v>88</v>
      </c>
      <c r="B708" s="1">
        <v>3</v>
      </c>
      <c r="C708" s="1">
        <v>21</v>
      </c>
      <c r="D708" s="1">
        <v>4</v>
      </c>
      <c r="E708" s="1">
        <v>1</v>
      </c>
      <c r="F708" s="1">
        <v>29</v>
      </c>
      <c r="G708" s="1">
        <v>0</v>
      </c>
    </row>
    <row r="709" spans="1:7" x14ac:dyDescent="0.25">
      <c r="A709" s="1">
        <v>46</v>
      </c>
      <c r="B709" s="1">
        <v>7</v>
      </c>
      <c r="C709" s="1">
        <v>59</v>
      </c>
      <c r="D709" s="1">
        <v>2</v>
      </c>
      <c r="E709" s="1">
        <v>4</v>
      </c>
      <c r="F709" s="1">
        <v>27</v>
      </c>
      <c r="G709" s="1">
        <v>1</v>
      </c>
    </row>
    <row r="710" spans="1:7" x14ac:dyDescent="0.25">
      <c r="A710" s="1">
        <v>38</v>
      </c>
      <c r="B710" s="1">
        <v>15</v>
      </c>
      <c r="C710" s="1">
        <v>54</v>
      </c>
      <c r="D710" s="1">
        <v>3</v>
      </c>
      <c r="E710" s="1">
        <v>8</v>
      </c>
      <c r="F710" s="1">
        <v>29</v>
      </c>
      <c r="G710" s="1">
        <v>0</v>
      </c>
    </row>
    <row r="711" spans="1:7" x14ac:dyDescent="0.25">
      <c r="A711" s="1">
        <v>62</v>
      </c>
      <c r="B711" s="1">
        <v>1</v>
      </c>
      <c r="C711" s="1">
        <v>44</v>
      </c>
      <c r="D711" s="1">
        <v>6</v>
      </c>
      <c r="E711" s="1">
        <v>5</v>
      </c>
      <c r="F711" s="1">
        <v>22</v>
      </c>
      <c r="G711" s="1">
        <v>0</v>
      </c>
    </row>
    <row r="712" spans="1:7" x14ac:dyDescent="0.25">
      <c r="A712" s="1">
        <v>50</v>
      </c>
      <c r="B712" s="1">
        <v>4</v>
      </c>
      <c r="C712" s="1">
        <v>44</v>
      </c>
      <c r="D712" s="1">
        <v>10</v>
      </c>
      <c r="E712" s="1">
        <v>10</v>
      </c>
      <c r="F712" s="1">
        <v>43</v>
      </c>
      <c r="G712" s="1">
        <v>1</v>
      </c>
    </row>
    <row r="713" spans="1:7" x14ac:dyDescent="0.25">
      <c r="A713" s="1">
        <v>65</v>
      </c>
      <c r="B713" s="1">
        <v>0</v>
      </c>
      <c r="C713" s="1">
        <v>46</v>
      </c>
      <c r="D713" s="1">
        <v>4</v>
      </c>
      <c r="E713" s="1">
        <v>3</v>
      </c>
      <c r="F713" s="1">
        <v>20</v>
      </c>
      <c r="G713" s="1">
        <v>0</v>
      </c>
    </row>
    <row r="714" spans="1:7" x14ac:dyDescent="0.25">
      <c r="A714" s="1">
        <v>76</v>
      </c>
      <c r="B714" s="1">
        <v>3</v>
      </c>
      <c r="C714" s="1">
        <v>31</v>
      </c>
      <c r="D714" s="1">
        <v>4</v>
      </c>
      <c r="E714" s="1">
        <v>4</v>
      </c>
      <c r="F714" s="1">
        <v>27</v>
      </c>
      <c r="G714" s="1">
        <v>0</v>
      </c>
    </row>
    <row r="715" spans="1:7" x14ac:dyDescent="0.25">
      <c r="A715" s="1">
        <v>51</v>
      </c>
      <c r="B715" s="1">
        <v>4</v>
      </c>
      <c r="C715" s="1">
        <v>50</v>
      </c>
      <c r="D715" s="1">
        <v>12</v>
      </c>
      <c r="E715" s="1">
        <v>1</v>
      </c>
      <c r="F715" s="1">
        <v>49</v>
      </c>
      <c r="G715" s="1">
        <v>1</v>
      </c>
    </row>
    <row r="716" spans="1:7" x14ac:dyDescent="0.25">
      <c r="A716" s="1">
        <v>37</v>
      </c>
      <c r="B716" s="1">
        <v>5</v>
      </c>
      <c r="C716" s="1">
        <v>56</v>
      </c>
      <c r="D716" s="1">
        <v>12</v>
      </c>
      <c r="E716" s="1">
        <v>8</v>
      </c>
      <c r="F716" s="1">
        <v>5</v>
      </c>
      <c r="G716" s="1">
        <v>0</v>
      </c>
    </row>
    <row r="717" spans="1:7" x14ac:dyDescent="0.25">
      <c r="A717" s="1">
        <v>42</v>
      </c>
      <c r="B717" s="1">
        <v>16</v>
      </c>
      <c r="C717" s="1">
        <v>29</v>
      </c>
      <c r="D717" s="1">
        <v>12</v>
      </c>
      <c r="E717" s="1">
        <v>20</v>
      </c>
      <c r="F717" s="1">
        <v>8</v>
      </c>
      <c r="G717" s="1">
        <v>0</v>
      </c>
    </row>
    <row r="718" spans="1:7" x14ac:dyDescent="0.25">
      <c r="A718" s="1">
        <v>97</v>
      </c>
      <c r="B718" s="1">
        <v>1</v>
      </c>
      <c r="C718" s="1">
        <v>19</v>
      </c>
      <c r="D718" s="1">
        <v>2</v>
      </c>
      <c r="E718" s="1">
        <v>0</v>
      </c>
      <c r="F718" s="1">
        <v>11</v>
      </c>
      <c r="G718" s="1">
        <v>0</v>
      </c>
    </row>
    <row r="719" spans="1:7" x14ac:dyDescent="0.25">
      <c r="A719" s="1">
        <v>93</v>
      </c>
      <c r="B719" s="1">
        <v>1</v>
      </c>
      <c r="C719" s="1">
        <v>21</v>
      </c>
      <c r="D719" s="1">
        <v>0</v>
      </c>
      <c r="E719" s="1">
        <v>4</v>
      </c>
      <c r="F719" s="1">
        <v>25</v>
      </c>
      <c r="G719" s="1">
        <v>0</v>
      </c>
    </row>
    <row r="720" spans="1:7" x14ac:dyDescent="0.25">
      <c r="A720" s="1">
        <v>79</v>
      </c>
      <c r="B720" s="1">
        <v>1</v>
      </c>
      <c r="C720" s="1">
        <v>31</v>
      </c>
      <c r="D720" s="1">
        <v>4</v>
      </c>
      <c r="E720" s="1">
        <v>4</v>
      </c>
      <c r="F720" s="1">
        <v>12</v>
      </c>
      <c r="G720" s="1">
        <v>0</v>
      </c>
    </row>
    <row r="721" spans="1:7" x14ac:dyDescent="0.25">
      <c r="A721" s="1">
        <v>18</v>
      </c>
      <c r="B721" s="1">
        <v>42</v>
      </c>
      <c r="C721" s="1">
        <v>24</v>
      </c>
      <c r="D721" s="1">
        <v>15</v>
      </c>
      <c r="E721" s="1">
        <v>20</v>
      </c>
      <c r="F721" s="1">
        <v>18</v>
      </c>
      <c r="G721" s="1">
        <v>0</v>
      </c>
    </row>
    <row r="722" spans="1:7" x14ac:dyDescent="0.25">
      <c r="A722" s="1">
        <v>74</v>
      </c>
      <c r="B722" s="1">
        <v>0</v>
      </c>
      <c r="C722" s="1">
        <v>42</v>
      </c>
      <c r="D722" s="1">
        <v>2</v>
      </c>
      <c r="E722" s="1">
        <v>1</v>
      </c>
      <c r="F722" s="1">
        <v>6</v>
      </c>
      <c r="G722" s="1">
        <v>0</v>
      </c>
    </row>
    <row r="723" spans="1:7" x14ac:dyDescent="0.25">
      <c r="A723" s="1">
        <v>80</v>
      </c>
      <c r="B723" s="1">
        <v>1</v>
      </c>
      <c r="C723" s="1">
        <v>37</v>
      </c>
      <c r="D723" s="1">
        <v>0</v>
      </c>
      <c r="E723" s="1">
        <v>1</v>
      </c>
      <c r="F723" s="1">
        <v>3</v>
      </c>
      <c r="G723" s="1">
        <v>0</v>
      </c>
    </row>
    <row r="724" spans="1:7" x14ac:dyDescent="0.25">
      <c r="A724" s="1">
        <v>56</v>
      </c>
      <c r="B724" s="1">
        <v>19</v>
      </c>
      <c r="C724" s="1">
        <v>29</v>
      </c>
      <c r="D724" s="1">
        <v>2</v>
      </c>
      <c r="E724" s="1">
        <v>14</v>
      </c>
      <c r="F724" s="1">
        <v>25</v>
      </c>
      <c r="G724" s="1">
        <v>1</v>
      </c>
    </row>
    <row r="725" spans="1:7" x14ac:dyDescent="0.25">
      <c r="A725" s="1">
        <v>102</v>
      </c>
      <c r="B725" s="1">
        <v>1</v>
      </c>
      <c r="C725" s="1">
        <v>15</v>
      </c>
      <c r="D725" s="1">
        <v>2</v>
      </c>
      <c r="E725" s="1">
        <v>0</v>
      </c>
      <c r="F725" s="1">
        <v>24</v>
      </c>
      <c r="G725" s="1">
        <v>0</v>
      </c>
    </row>
    <row r="726" spans="1:7" x14ac:dyDescent="0.25">
      <c r="A726" s="1">
        <v>92</v>
      </c>
      <c r="B726" s="1">
        <v>4</v>
      </c>
      <c r="C726" s="1">
        <v>18</v>
      </c>
      <c r="D726" s="1">
        <v>3</v>
      </c>
      <c r="E726" s="1">
        <v>3</v>
      </c>
      <c r="F726" s="1">
        <v>6</v>
      </c>
      <c r="G726" s="1">
        <v>0</v>
      </c>
    </row>
    <row r="727" spans="1:7" x14ac:dyDescent="0.25">
      <c r="A727" s="1">
        <v>48</v>
      </c>
      <c r="B727" s="1">
        <v>9</v>
      </c>
      <c r="C727" s="1">
        <v>45</v>
      </c>
      <c r="D727" s="1">
        <v>3</v>
      </c>
      <c r="E727" s="1">
        <v>15</v>
      </c>
      <c r="F727" s="1">
        <v>20</v>
      </c>
      <c r="G727" s="1">
        <v>1</v>
      </c>
    </row>
    <row r="728" spans="1:7" x14ac:dyDescent="0.25">
      <c r="A728" s="1">
        <v>87</v>
      </c>
      <c r="B728" s="1">
        <v>3</v>
      </c>
      <c r="C728" s="1">
        <v>25</v>
      </c>
      <c r="D728" s="1">
        <v>3</v>
      </c>
      <c r="E728" s="1">
        <v>2</v>
      </c>
      <c r="F728" s="1">
        <v>13</v>
      </c>
      <c r="G728" s="1">
        <v>0</v>
      </c>
    </row>
    <row r="729" spans="1:7" x14ac:dyDescent="0.25">
      <c r="A729" s="1">
        <v>30</v>
      </c>
      <c r="B729" s="1">
        <v>3</v>
      </c>
      <c r="C729" s="1">
        <v>47</v>
      </c>
      <c r="D729" s="1">
        <v>19</v>
      </c>
      <c r="E729" s="1">
        <v>21</v>
      </c>
      <c r="F729" s="1">
        <v>42</v>
      </c>
      <c r="G729" s="1">
        <v>0</v>
      </c>
    </row>
    <row r="730" spans="1:7" x14ac:dyDescent="0.25">
      <c r="A730" s="1">
        <v>29</v>
      </c>
      <c r="B730" s="1">
        <v>12</v>
      </c>
      <c r="C730" s="1">
        <v>59</v>
      </c>
      <c r="D730" s="1">
        <v>19</v>
      </c>
      <c r="E730" s="1">
        <v>1</v>
      </c>
      <c r="F730" s="1">
        <v>36</v>
      </c>
      <c r="G730" s="1">
        <v>0</v>
      </c>
    </row>
    <row r="731" spans="1:7" x14ac:dyDescent="0.25">
      <c r="A731" s="1">
        <v>68</v>
      </c>
      <c r="B731" s="1">
        <v>8</v>
      </c>
      <c r="C731" s="1">
        <v>18</v>
      </c>
      <c r="D731" s="1">
        <v>19</v>
      </c>
      <c r="E731" s="1">
        <v>8</v>
      </c>
      <c r="F731" s="1">
        <v>12</v>
      </c>
      <c r="G731" s="1">
        <v>0</v>
      </c>
    </row>
    <row r="732" spans="1:7" x14ac:dyDescent="0.25">
      <c r="A732" s="1">
        <v>85</v>
      </c>
      <c r="B732" s="1">
        <v>7</v>
      </c>
      <c r="C732" s="1">
        <v>24</v>
      </c>
      <c r="D732" s="1">
        <v>2</v>
      </c>
      <c r="E732" s="1">
        <v>3</v>
      </c>
      <c r="F732" s="1">
        <v>27</v>
      </c>
      <c r="G732" s="1">
        <v>0</v>
      </c>
    </row>
    <row r="733" spans="1:7" x14ac:dyDescent="0.25">
      <c r="A733" s="1">
        <v>112</v>
      </c>
      <c r="B733" s="1">
        <v>0</v>
      </c>
      <c r="C733" s="1">
        <v>6</v>
      </c>
      <c r="D733" s="1">
        <v>2</v>
      </c>
      <c r="E733" s="1">
        <v>1</v>
      </c>
      <c r="F733" s="1">
        <v>14</v>
      </c>
      <c r="G733" s="1">
        <v>0</v>
      </c>
    </row>
    <row r="734" spans="1:7" x14ac:dyDescent="0.25">
      <c r="A734" s="1">
        <v>37</v>
      </c>
      <c r="B734" s="1">
        <v>32</v>
      </c>
      <c r="C734" s="1">
        <v>38</v>
      </c>
      <c r="D734" s="1">
        <v>11</v>
      </c>
      <c r="E734" s="1">
        <v>3</v>
      </c>
      <c r="F734" s="1">
        <v>18</v>
      </c>
      <c r="G734" s="1">
        <v>0</v>
      </c>
    </row>
    <row r="735" spans="1:7" x14ac:dyDescent="0.25">
      <c r="A735" s="1">
        <v>36</v>
      </c>
      <c r="B735" s="1">
        <v>2</v>
      </c>
      <c r="C735" s="1">
        <v>42</v>
      </c>
      <c r="D735" s="1">
        <v>20</v>
      </c>
      <c r="E735" s="1">
        <v>21</v>
      </c>
      <c r="F735" s="1">
        <v>10</v>
      </c>
      <c r="G735" s="1">
        <v>0</v>
      </c>
    </row>
    <row r="736" spans="1:7" x14ac:dyDescent="0.25">
      <c r="A736" s="1">
        <v>12</v>
      </c>
      <c r="B736" s="1">
        <v>23</v>
      </c>
      <c r="C736" s="1">
        <v>38</v>
      </c>
      <c r="D736" s="1">
        <v>30</v>
      </c>
      <c r="E736" s="1">
        <v>18</v>
      </c>
      <c r="F736" s="1">
        <v>7</v>
      </c>
      <c r="G736" s="1">
        <v>0</v>
      </c>
    </row>
    <row r="737" spans="1:7" x14ac:dyDescent="0.25">
      <c r="A737" s="1">
        <v>68</v>
      </c>
      <c r="B737" s="1">
        <v>6</v>
      </c>
      <c r="C737" s="1">
        <v>38</v>
      </c>
      <c r="D737" s="1">
        <v>3</v>
      </c>
      <c r="E737" s="1">
        <v>6</v>
      </c>
      <c r="F737" s="1">
        <v>41</v>
      </c>
      <c r="G737" s="1">
        <v>0</v>
      </c>
    </row>
    <row r="738" spans="1:7" x14ac:dyDescent="0.25">
      <c r="A738" s="1">
        <v>100</v>
      </c>
      <c r="B738" s="1">
        <v>2</v>
      </c>
      <c r="C738" s="1">
        <v>16</v>
      </c>
      <c r="D738" s="1">
        <v>2</v>
      </c>
      <c r="E738" s="1">
        <v>1</v>
      </c>
      <c r="F738" s="1">
        <v>31</v>
      </c>
      <c r="G738" s="1">
        <v>1</v>
      </c>
    </row>
    <row r="739" spans="1:7" x14ac:dyDescent="0.25">
      <c r="A739" s="1">
        <v>67</v>
      </c>
      <c r="B739" s="1">
        <v>4</v>
      </c>
      <c r="C739" s="1">
        <v>32</v>
      </c>
      <c r="D739" s="1">
        <v>17</v>
      </c>
      <c r="E739" s="1">
        <v>2</v>
      </c>
      <c r="F739" s="1">
        <v>16</v>
      </c>
      <c r="G739" s="1">
        <v>0</v>
      </c>
    </row>
    <row r="740" spans="1:7" x14ac:dyDescent="0.25">
      <c r="A740" s="1">
        <v>43</v>
      </c>
      <c r="B740" s="1">
        <v>12</v>
      </c>
      <c r="C740" s="1">
        <v>23</v>
      </c>
      <c r="D740" s="1">
        <v>29</v>
      </c>
      <c r="E740" s="1">
        <v>15</v>
      </c>
      <c r="F740" s="1">
        <v>61</v>
      </c>
      <c r="G740" s="1">
        <v>0</v>
      </c>
    </row>
    <row r="741" spans="1:7" x14ac:dyDescent="0.25">
      <c r="A741" s="1">
        <v>69</v>
      </c>
      <c r="B741" s="1">
        <v>8</v>
      </c>
      <c r="C741" s="1">
        <v>26</v>
      </c>
      <c r="D741" s="1">
        <v>12</v>
      </c>
      <c r="E741" s="1">
        <v>7</v>
      </c>
      <c r="F741" s="1">
        <v>12</v>
      </c>
      <c r="G741" s="1">
        <v>0</v>
      </c>
    </row>
    <row r="742" spans="1:7" x14ac:dyDescent="0.25">
      <c r="A742" s="1">
        <v>56</v>
      </c>
      <c r="B742" s="1">
        <v>7</v>
      </c>
      <c r="C742" s="1">
        <v>48</v>
      </c>
      <c r="D742" s="1">
        <v>10</v>
      </c>
      <c r="E742" s="1">
        <v>2</v>
      </c>
      <c r="F742" s="1">
        <v>18</v>
      </c>
      <c r="G742" s="1">
        <v>0</v>
      </c>
    </row>
    <row r="743" spans="1:7" x14ac:dyDescent="0.25">
      <c r="A743" s="1">
        <v>35</v>
      </c>
      <c r="B743" s="1">
        <v>3</v>
      </c>
      <c r="C743" s="1">
        <v>67</v>
      </c>
      <c r="D743" s="1">
        <v>10</v>
      </c>
      <c r="E743" s="1">
        <v>8</v>
      </c>
      <c r="F743" s="1">
        <v>24</v>
      </c>
      <c r="G743" s="1">
        <v>1</v>
      </c>
    </row>
    <row r="744" spans="1:7" x14ac:dyDescent="0.25">
      <c r="A744" s="1">
        <v>39</v>
      </c>
      <c r="B744" s="1">
        <v>0</v>
      </c>
      <c r="C744" s="1">
        <v>56</v>
      </c>
      <c r="D744" s="1">
        <v>20</v>
      </c>
      <c r="E744" s="1">
        <v>8</v>
      </c>
      <c r="F744" s="1">
        <v>14</v>
      </c>
      <c r="G744" s="1">
        <v>0</v>
      </c>
    </row>
    <row r="745" spans="1:7" x14ac:dyDescent="0.25">
      <c r="A745" s="1">
        <v>28</v>
      </c>
      <c r="B745" s="1">
        <v>23</v>
      </c>
      <c r="C745" s="1">
        <v>29</v>
      </c>
      <c r="D745" s="1">
        <v>29</v>
      </c>
      <c r="E745" s="1">
        <v>14</v>
      </c>
      <c r="F745" s="1">
        <v>47</v>
      </c>
      <c r="G745" s="1">
        <v>0</v>
      </c>
    </row>
    <row r="746" spans="1:7" x14ac:dyDescent="0.25">
      <c r="A746" s="1">
        <v>42</v>
      </c>
      <c r="B746" s="1">
        <v>7</v>
      </c>
      <c r="C746" s="1">
        <v>43</v>
      </c>
      <c r="D746" s="1">
        <v>20</v>
      </c>
      <c r="E746" s="1">
        <v>12</v>
      </c>
      <c r="F746" s="1">
        <v>10</v>
      </c>
      <c r="G746" s="1">
        <v>0</v>
      </c>
    </row>
    <row r="747" spans="1:7" x14ac:dyDescent="0.25">
      <c r="A747" s="1">
        <v>81</v>
      </c>
      <c r="B747" s="1">
        <v>4</v>
      </c>
      <c r="C747" s="1">
        <v>33</v>
      </c>
      <c r="D747" s="1">
        <v>5</v>
      </c>
      <c r="E747" s="1">
        <v>2</v>
      </c>
      <c r="F747" s="1">
        <v>291</v>
      </c>
      <c r="G747" s="1">
        <v>0</v>
      </c>
    </row>
    <row r="748" spans="1:7" x14ac:dyDescent="0.25">
      <c r="A748" s="1">
        <v>16</v>
      </c>
      <c r="B748" s="1">
        <v>14</v>
      </c>
      <c r="C748" s="1">
        <v>36</v>
      </c>
      <c r="D748" s="1">
        <v>37</v>
      </c>
      <c r="E748" s="1">
        <v>22</v>
      </c>
      <c r="F748" s="1">
        <v>48</v>
      </c>
      <c r="G748" s="1">
        <v>1</v>
      </c>
    </row>
    <row r="749" spans="1:7" x14ac:dyDescent="0.25">
      <c r="A749" s="1">
        <v>31</v>
      </c>
      <c r="B749" s="1">
        <v>19</v>
      </c>
      <c r="C749" s="1">
        <v>35</v>
      </c>
      <c r="D749" s="1">
        <v>26</v>
      </c>
      <c r="E749" s="1">
        <v>14</v>
      </c>
      <c r="F749" s="1">
        <v>52</v>
      </c>
      <c r="G749" s="1">
        <v>0</v>
      </c>
    </row>
    <row r="750" spans="1:7" x14ac:dyDescent="0.25">
      <c r="A750" s="1">
        <v>107</v>
      </c>
      <c r="B750" s="1">
        <v>2</v>
      </c>
      <c r="C750" s="1">
        <v>12</v>
      </c>
      <c r="D750" s="1">
        <v>2</v>
      </c>
      <c r="E750" s="1">
        <v>2</v>
      </c>
      <c r="F750" s="1">
        <v>12</v>
      </c>
      <c r="G750" s="1">
        <v>0</v>
      </c>
    </row>
    <row r="751" spans="1:7" x14ac:dyDescent="0.25">
      <c r="A751" s="1">
        <v>32</v>
      </c>
      <c r="B751" s="1">
        <v>1</v>
      </c>
      <c r="C751" s="1">
        <v>64</v>
      </c>
      <c r="D751" s="1">
        <v>16</v>
      </c>
      <c r="E751" s="1">
        <v>12</v>
      </c>
      <c r="F751" s="1">
        <v>85</v>
      </c>
      <c r="G751" s="1">
        <v>1</v>
      </c>
    </row>
    <row r="752" spans="1:7" x14ac:dyDescent="0.25">
      <c r="A752" s="1">
        <v>23</v>
      </c>
      <c r="B752" s="1">
        <v>17</v>
      </c>
      <c r="C752" s="1">
        <v>23</v>
      </c>
      <c r="D752" s="1">
        <v>43</v>
      </c>
      <c r="E752" s="1">
        <v>20</v>
      </c>
      <c r="F752" s="1">
        <v>9</v>
      </c>
      <c r="G752" s="1">
        <v>0</v>
      </c>
    </row>
    <row r="753" spans="1:7" x14ac:dyDescent="0.25">
      <c r="A753" s="1">
        <v>8</v>
      </c>
      <c r="B753" s="1">
        <v>26</v>
      </c>
      <c r="C753" s="1">
        <v>46</v>
      </c>
      <c r="D753" s="1">
        <v>38</v>
      </c>
      <c r="E753" s="1">
        <v>9</v>
      </c>
      <c r="F753" s="1">
        <v>49</v>
      </c>
      <c r="G753" s="1">
        <v>0</v>
      </c>
    </row>
    <row r="754" spans="1:7" x14ac:dyDescent="0.25">
      <c r="A754" s="1">
        <v>67</v>
      </c>
      <c r="B754" s="1">
        <v>5</v>
      </c>
      <c r="C754" s="1">
        <v>61</v>
      </c>
      <c r="D754" s="1">
        <v>3</v>
      </c>
      <c r="E754" s="1">
        <v>8</v>
      </c>
      <c r="F754" s="1">
        <v>19</v>
      </c>
      <c r="G754" s="1">
        <v>0</v>
      </c>
    </row>
    <row r="755" spans="1:7" x14ac:dyDescent="0.25">
      <c r="A755" s="1">
        <v>128</v>
      </c>
      <c r="B755" s="1">
        <v>0</v>
      </c>
      <c r="C755" s="1">
        <v>16</v>
      </c>
      <c r="D755" s="1">
        <v>0</v>
      </c>
      <c r="E755" s="1">
        <v>1</v>
      </c>
      <c r="F755" s="1">
        <v>4</v>
      </c>
      <c r="G755" s="1">
        <v>0</v>
      </c>
    </row>
    <row r="756" spans="1:7" x14ac:dyDescent="0.25">
      <c r="A756" s="1">
        <v>95</v>
      </c>
      <c r="B756" s="1">
        <v>11</v>
      </c>
      <c r="C756" s="1">
        <v>35</v>
      </c>
      <c r="D756" s="1">
        <v>0</v>
      </c>
      <c r="E756" s="1">
        <v>4</v>
      </c>
      <c r="F756" s="1">
        <v>7</v>
      </c>
      <c r="G756" s="1">
        <v>0</v>
      </c>
    </row>
    <row r="757" spans="1:7" x14ac:dyDescent="0.25">
      <c r="A757" s="1">
        <v>130</v>
      </c>
      <c r="B757" s="1">
        <v>0</v>
      </c>
      <c r="C757" s="1">
        <v>16</v>
      </c>
      <c r="D757" s="1">
        <v>0</v>
      </c>
      <c r="E757" s="1">
        <v>0</v>
      </c>
      <c r="F757" s="1">
        <v>5</v>
      </c>
      <c r="G757" s="1">
        <v>0</v>
      </c>
    </row>
    <row r="758" spans="1:7" x14ac:dyDescent="0.25">
      <c r="A758" s="1">
        <v>76</v>
      </c>
      <c r="B758" s="1">
        <v>10</v>
      </c>
      <c r="C758" s="1">
        <v>56</v>
      </c>
      <c r="D758" s="1">
        <v>3</v>
      </c>
      <c r="E758" s="1">
        <v>1</v>
      </c>
      <c r="F758" s="1">
        <v>23</v>
      </c>
      <c r="G758" s="1">
        <v>0</v>
      </c>
    </row>
    <row r="759" spans="1:7" x14ac:dyDescent="0.25">
      <c r="A759" s="1">
        <v>97</v>
      </c>
      <c r="B759" s="1">
        <v>1</v>
      </c>
      <c r="C759" s="1">
        <v>41</v>
      </c>
      <c r="D759" s="1">
        <v>6</v>
      </c>
      <c r="E759" s="1">
        <v>2</v>
      </c>
      <c r="F759" s="1">
        <v>41</v>
      </c>
      <c r="G759" s="1">
        <v>0</v>
      </c>
    </row>
    <row r="760" spans="1:7" x14ac:dyDescent="0.25">
      <c r="A760" s="1">
        <v>100</v>
      </c>
      <c r="B760" s="1">
        <v>1</v>
      </c>
      <c r="C760" s="1">
        <v>39</v>
      </c>
      <c r="D760" s="1">
        <v>6</v>
      </c>
      <c r="E760" s="1">
        <v>1</v>
      </c>
      <c r="F760" s="1">
        <v>76</v>
      </c>
      <c r="G760" s="1">
        <v>0</v>
      </c>
    </row>
    <row r="761" spans="1:7" x14ac:dyDescent="0.25">
      <c r="A761" s="1">
        <v>80</v>
      </c>
      <c r="B761" s="1">
        <v>4</v>
      </c>
      <c r="C761" s="1">
        <v>46</v>
      </c>
      <c r="D761" s="1">
        <v>0</v>
      </c>
      <c r="E761" s="1">
        <v>17</v>
      </c>
      <c r="F761" s="1">
        <v>2</v>
      </c>
      <c r="G761" s="1">
        <v>0</v>
      </c>
    </row>
    <row r="762" spans="1:7" x14ac:dyDescent="0.25">
      <c r="A762" s="1">
        <v>42</v>
      </c>
      <c r="B762" s="1">
        <v>11</v>
      </c>
      <c r="C762" s="1">
        <v>57</v>
      </c>
      <c r="D762" s="1">
        <v>10</v>
      </c>
      <c r="E762" s="1">
        <v>28</v>
      </c>
      <c r="F762" s="1">
        <v>14</v>
      </c>
      <c r="G762" s="1">
        <v>0</v>
      </c>
    </row>
    <row r="763" spans="1:7" x14ac:dyDescent="0.25">
      <c r="A763" s="1">
        <v>64</v>
      </c>
      <c r="B763" s="1">
        <v>4</v>
      </c>
      <c r="C763" s="1">
        <v>68</v>
      </c>
      <c r="D763" s="1">
        <v>7</v>
      </c>
      <c r="E763" s="1">
        <v>5</v>
      </c>
      <c r="F763" s="1">
        <v>17</v>
      </c>
      <c r="G763" s="1">
        <v>0</v>
      </c>
    </row>
    <row r="764" spans="1:7" x14ac:dyDescent="0.25">
      <c r="A764" s="1">
        <v>132</v>
      </c>
      <c r="B764" s="1">
        <v>0</v>
      </c>
      <c r="C764" s="1">
        <v>16</v>
      </c>
      <c r="D764" s="1">
        <v>0</v>
      </c>
      <c r="E764" s="1">
        <v>0</v>
      </c>
      <c r="F764" s="1">
        <v>4</v>
      </c>
      <c r="G764" s="1">
        <v>0</v>
      </c>
    </row>
    <row r="765" spans="1:7" x14ac:dyDescent="0.25">
      <c r="A765" s="1">
        <v>77</v>
      </c>
      <c r="B765" s="1">
        <v>8</v>
      </c>
      <c r="C765" s="1">
        <v>44</v>
      </c>
      <c r="D765" s="1">
        <v>10</v>
      </c>
      <c r="E765" s="1">
        <v>10</v>
      </c>
      <c r="F765" s="1">
        <v>25</v>
      </c>
      <c r="G765" s="1">
        <v>0</v>
      </c>
    </row>
    <row r="766" spans="1:7" x14ac:dyDescent="0.25">
      <c r="A766" s="1">
        <v>84</v>
      </c>
      <c r="B766" s="1">
        <v>10</v>
      </c>
      <c r="C766" s="1">
        <v>34</v>
      </c>
      <c r="D766" s="1">
        <v>11</v>
      </c>
      <c r="E766" s="1">
        <v>10</v>
      </c>
      <c r="F766" s="1">
        <v>28</v>
      </c>
      <c r="G766" s="1">
        <v>0</v>
      </c>
    </row>
    <row r="767" spans="1:7" x14ac:dyDescent="0.25">
      <c r="A767" s="1">
        <v>135</v>
      </c>
      <c r="B767" s="1">
        <v>0</v>
      </c>
      <c r="C767" s="1">
        <v>10</v>
      </c>
      <c r="D767" s="1">
        <v>0</v>
      </c>
      <c r="E767" s="1">
        <v>4</v>
      </c>
      <c r="F767" s="1">
        <v>36</v>
      </c>
      <c r="G767" s="1">
        <v>0</v>
      </c>
    </row>
    <row r="768" spans="1:7" x14ac:dyDescent="0.25">
      <c r="A768" s="1">
        <v>28</v>
      </c>
      <c r="B768" s="1">
        <v>34</v>
      </c>
      <c r="C768" s="1">
        <v>62</v>
      </c>
      <c r="D768" s="1">
        <v>11</v>
      </c>
      <c r="E768" s="1">
        <v>14</v>
      </c>
      <c r="F768" s="1">
        <v>44</v>
      </c>
      <c r="G768" s="1">
        <v>0</v>
      </c>
    </row>
    <row r="769" spans="1:7" x14ac:dyDescent="0.25">
      <c r="A769" s="1">
        <v>68</v>
      </c>
      <c r="B769" s="1">
        <v>7</v>
      </c>
      <c r="C769" s="1">
        <v>59</v>
      </c>
      <c r="D769" s="1">
        <v>10</v>
      </c>
      <c r="E769" s="1">
        <v>5</v>
      </c>
      <c r="F769" s="1">
        <v>11</v>
      </c>
      <c r="G769" s="1">
        <v>0</v>
      </c>
    </row>
    <row r="770" spans="1:7" x14ac:dyDescent="0.25">
      <c r="A770" s="1">
        <v>88</v>
      </c>
      <c r="B770" s="1">
        <v>10</v>
      </c>
      <c r="C770" s="1">
        <v>46</v>
      </c>
      <c r="D770" s="1">
        <v>2</v>
      </c>
      <c r="E770" s="1">
        <v>3</v>
      </c>
      <c r="F770" s="1">
        <v>64</v>
      </c>
      <c r="G770" s="1">
        <v>1</v>
      </c>
    </row>
    <row r="771" spans="1:7" x14ac:dyDescent="0.25">
      <c r="A771" s="1">
        <v>91</v>
      </c>
      <c r="B771" s="1">
        <v>3</v>
      </c>
      <c r="C771" s="1">
        <v>52</v>
      </c>
      <c r="D771" s="1">
        <v>2</v>
      </c>
      <c r="E771" s="1">
        <v>1</v>
      </c>
      <c r="F771" s="1">
        <v>31</v>
      </c>
      <c r="G771" s="1">
        <v>1</v>
      </c>
    </row>
    <row r="772" spans="1:7" x14ac:dyDescent="0.25">
      <c r="A772" s="1">
        <v>62</v>
      </c>
      <c r="B772" s="1">
        <v>1</v>
      </c>
      <c r="C772" s="1">
        <v>57</v>
      </c>
      <c r="D772" s="1">
        <v>19</v>
      </c>
      <c r="E772" s="1">
        <v>11</v>
      </c>
      <c r="F772" s="1">
        <v>48</v>
      </c>
      <c r="G772" s="1">
        <v>0</v>
      </c>
    </row>
    <row r="773" spans="1:7" x14ac:dyDescent="0.25">
      <c r="A773" s="1">
        <v>87</v>
      </c>
      <c r="B773" s="1">
        <v>13</v>
      </c>
      <c r="C773" s="1">
        <v>34</v>
      </c>
      <c r="D773" s="1">
        <v>10</v>
      </c>
      <c r="E773" s="1">
        <v>6</v>
      </c>
      <c r="F773" s="1">
        <v>10</v>
      </c>
      <c r="G773" s="1">
        <v>0</v>
      </c>
    </row>
    <row r="774" spans="1:7" x14ac:dyDescent="0.25">
      <c r="A774" s="1">
        <v>111</v>
      </c>
      <c r="B774" s="1">
        <v>3</v>
      </c>
      <c r="C774" s="1">
        <v>28</v>
      </c>
      <c r="D774" s="1">
        <v>2</v>
      </c>
      <c r="E774" s="1">
        <v>6</v>
      </c>
      <c r="F774" s="1">
        <v>15</v>
      </c>
      <c r="G774" s="1">
        <v>0</v>
      </c>
    </row>
    <row r="775" spans="1:7" x14ac:dyDescent="0.25">
      <c r="A775" s="1">
        <v>70</v>
      </c>
      <c r="B775" s="1">
        <v>6</v>
      </c>
      <c r="C775" s="1">
        <v>69</v>
      </c>
      <c r="D775" s="1">
        <v>2</v>
      </c>
      <c r="E775" s="1">
        <v>3</v>
      </c>
      <c r="F775" s="1">
        <v>3</v>
      </c>
      <c r="G775" s="1">
        <v>0</v>
      </c>
    </row>
    <row r="776" spans="1:7" x14ac:dyDescent="0.25">
      <c r="A776" s="1">
        <v>63</v>
      </c>
      <c r="B776" s="1">
        <v>3</v>
      </c>
      <c r="C776" s="1">
        <v>67</v>
      </c>
      <c r="D776" s="1">
        <v>8</v>
      </c>
      <c r="E776" s="1">
        <v>9</v>
      </c>
      <c r="F776" s="1">
        <v>28</v>
      </c>
      <c r="G776" s="1">
        <v>1</v>
      </c>
    </row>
    <row r="777" spans="1:7" x14ac:dyDescent="0.25">
      <c r="A777" s="1">
        <v>131</v>
      </c>
      <c r="B777" s="1">
        <v>0</v>
      </c>
      <c r="C777" s="1">
        <v>16</v>
      </c>
      <c r="D777" s="1">
        <v>2</v>
      </c>
      <c r="E777" s="1">
        <v>1</v>
      </c>
      <c r="F777" s="1">
        <v>39</v>
      </c>
      <c r="G777" s="1">
        <v>0</v>
      </c>
    </row>
    <row r="778" spans="1:7" x14ac:dyDescent="0.25">
      <c r="A778" s="1">
        <v>129</v>
      </c>
      <c r="B778" s="1">
        <v>0</v>
      </c>
      <c r="C778" s="1">
        <v>21</v>
      </c>
      <c r="D778" s="1">
        <v>0</v>
      </c>
      <c r="E778" s="1">
        <v>1</v>
      </c>
      <c r="F778" s="1">
        <v>7</v>
      </c>
      <c r="G778" s="1">
        <v>0</v>
      </c>
    </row>
    <row r="779" spans="1:7" x14ac:dyDescent="0.25">
      <c r="A779" s="1">
        <v>80</v>
      </c>
      <c r="B779" s="1">
        <v>1</v>
      </c>
      <c r="C779" s="1">
        <v>60</v>
      </c>
      <c r="D779" s="1">
        <v>4</v>
      </c>
      <c r="E779" s="1">
        <v>6</v>
      </c>
      <c r="F779" s="1">
        <v>16</v>
      </c>
      <c r="G779" s="1">
        <v>1</v>
      </c>
    </row>
    <row r="780" spans="1:7" x14ac:dyDescent="0.25">
      <c r="A780" s="1">
        <v>144</v>
      </c>
      <c r="B780" s="1">
        <v>0</v>
      </c>
      <c r="C780" s="1">
        <v>7</v>
      </c>
      <c r="D780" s="1">
        <v>0</v>
      </c>
      <c r="E780" s="1">
        <v>0</v>
      </c>
      <c r="F780" s="1">
        <v>6</v>
      </c>
      <c r="G780" s="1">
        <v>0</v>
      </c>
    </row>
    <row r="781" spans="1:7" x14ac:dyDescent="0.25">
      <c r="A781" s="1">
        <v>72</v>
      </c>
      <c r="B781" s="1">
        <v>7</v>
      </c>
      <c r="C781" s="1">
        <v>58</v>
      </c>
      <c r="D781" s="1">
        <v>13</v>
      </c>
      <c r="E781" s="1">
        <v>1</v>
      </c>
      <c r="F781" s="1">
        <v>24</v>
      </c>
      <c r="G781" s="1">
        <v>0</v>
      </c>
    </row>
    <row r="782" spans="1:7" x14ac:dyDescent="0.25">
      <c r="A782" s="1">
        <v>108</v>
      </c>
      <c r="B782" s="1">
        <v>1</v>
      </c>
      <c r="C782" s="1">
        <v>28</v>
      </c>
      <c r="D782" s="1">
        <v>13</v>
      </c>
      <c r="E782" s="1">
        <v>1</v>
      </c>
      <c r="F782" s="1">
        <v>4</v>
      </c>
      <c r="G782" s="1">
        <v>0</v>
      </c>
    </row>
    <row r="783" spans="1:7" x14ac:dyDescent="0.25">
      <c r="A783" s="1">
        <v>84</v>
      </c>
      <c r="B783" s="1">
        <v>3</v>
      </c>
      <c r="C783" s="1">
        <v>61</v>
      </c>
      <c r="D783" s="1">
        <v>2</v>
      </c>
      <c r="E783" s="1">
        <v>1</v>
      </c>
      <c r="F783" s="1">
        <v>21</v>
      </c>
      <c r="G783" s="1">
        <v>1</v>
      </c>
    </row>
    <row r="784" spans="1:7" x14ac:dyDescent="0.25">
      <c r="A784" s="1">
        <v>136</v>
      </c>
      <c r="B784" s="1">
        <v>1</v>
      </c>
      <c r="C784" s="1">
        <v>12</v>
      </c>
      <c r="D784" s="1">
        <v>0</v>
      </c>
      <c r="E784" s="1">
        <v>3</v>
      </c>
      <c r="F784" s="1">
        <v>32</v>
      </c>
      <c r="G784" s="1">
        <v>0</v>
      </c>
    </row>
    <row r="785" spans="1:7" x14ac:dyDescent="0.25">
      <c r="A785" s="1">
        <v>117</v>
      </c>
      <c r="B785" s="1">
        <v>0</v>
      </c>
      <c r="C785" s="1">
        <v>22</v>
      </c>
      <c r="D785" s="1">
        <v>13</v>
      </c>
      <c r="E785" s="1">
        <v>0</v>
      </c>
      <c r="F785" s="1">
        <v>30</v>
      </c>
      <c r="G785" s="1">
        <v>0</v>
      </c>
    </row>
    <row r="786" spans="1:7" x14ac:dyDescent="0.25">
      <c r="A786" s="1">
        <v>77</v>
      </c>
      <c r="B786" s="1">
        <v>28</v>
      </c>
      <c r="C786" s="1">
        <v>31</v>
      </c>
      <c r="D786" s="1">
        <v>16</v>
      </c>
      <c r="E786" s="1">
        <v>0</v>
      </c>
      <c r="F786" s="1">
        <v>4</v>
      </c>
      <c r="G786" s="1">
        <v>0</v>
      </c>
    </row>
    <row r="787" spans="1:7" x14ac:dyDescent="0.25">
      <c r="A787" s="1">
        <v>123</v>
      </c>
      <c r="B787" s="1">
        <v>1</v>
      </c>
      <c r="C787" s="1">
        <v>26</v>
      </c>
      <c r="D787" s="1">
        <v>2</v>
      </c>
      <c r="E787" s="1">
        <v>0</v>
      </c>
      <c r="F787" s="1">
        <v>72</v>
      </c>
      <c r="G787" s="1">
        <v>0</v>
      </c>
    </row>
    <row r="788" spans="1:7" x14ac:dyDescent="0.25">
      <c r="A788" s="1">
        <v>97</v>
      </c>
      <c r="B788" s="1">
        <v>4</v>
      </c>
      <c r="C788" s="1">
        <v>44</v>
      </c>
      <c r="D788" s="1">
        <v>6</v>
      </c>
      <c r="E788" s="1">
        <v>1</v>
      </c>
      <c r="F788" s="1">
        <v>18</v>
      </c>
      <c r="G788" s="1">
        <v>0</v>
      </c>
    </row>
    <row r="789" spans="1:7" x14ac:dyDescent="0.25">
      <c r="A789" s="1">
        <v>63</v>
      </c>
      <c r="B789" s="1">
        <v>6</v>
      </c>
      <c r="C789" s="1">
        <v>57</v>
      </c>
      <c r="D789" s="1">
        <v>13</v>
      </c>
      <c r="E789" s="1">
        <v>13</v>
      </c>
      <c r="F789" s="1">
        <v>22</v>
      </c>
      <c r="G789" s="1">
        <v>0</v>
      </c>
    </row>
    <row r="790" spans="1:7" x14ac:dyDescent="0.25">
      <c r="A790" s="1">
        <v>63</v>
      </c>
      <c r="B790" s="1">
        <v>6</v>
      </c>
      <c r="C790" s="1">
        <v>57</v>
      </c>
      <c r="D790" s="1">
        <v>13</v>
      </c>
      <c r="E790" s="1">
        <v>13</v>
      </c>
      <c r="F790" s="1">
        <v>22</v>
      </c>
      <c r="G790" s="1">
        <v>1</v>
      </c>
    </row>
    <row r="791" spans="1:7" x14ac:dyDescent="0.25">
      <c r="A791" s="1">
        <v>86</v>
      </c>
      <c r="B791" s="1">
        <v>4</v>
      </c>
      <c r="C791" s="1">
        <v>56</v>
      </c>
      <c r="D791" s="1">
        <v>2</v>
      </c>
      <c r="E791" s="1">
        <v>4</v>
      </c>
      <c r="F791" s="1">
        <v>7</v>
      </c>
      <c r="G791" s="1">
        <v>0</v>
      </c>
    </row>
    <row r="792" spans="1:7" x14ac:dyDescent="0.25">
      <c r="A792" s="1">
        <v>51</v>
      </c>
      <c r="B792" s="1">
        <v>12</v>
      </c>
      <c r="C792" s="1">
        <v>49</v>
      </c>
      <c r="D792" s="1">
        <v>17</v>
      </c>
      <c r="E792" s="1">
        <v>24</v>
      </c>
      <c r="F792" s="1">
        <v>24</v>
      </c>
      <c r="G792" s="1">
        <v>0</v>
      </c>
    </row>
    <row r="793" spans="1:7" x14ac:dyDescent="0.25">
      <c r="A793" s="1">
        <v>85</v>
      </c>
      <c r="B793" s="1">
        <v>15</v>
      </c>
      <c r="C793" s="1">
        <v>27</v>
      </c>
      <c r="D793" s="1">
        <v>13</v>
      </c>
      <c r="E793" s="1">
        <v>13</v>
      </c>
      <c r="F793" s="1">
        <v>21</v>
      </c>
      <c r="G793" s="1">
        <v>0</v>
      </c>
    </row>
    <row r="794" spans="1:7" x14ac:dyDescent="0.25">
      <c r="A794" s="1">
        <v>94</v>
      </c>
      <c r="B794" s="1">
        <v>1</v>
      </c>
      <c r="C794" s="1">
        <v>33</v>
      </c>
      <c r="D794" s="1">
        <v>13</v>
      </c>
      <c r="E794" s="1">
        <v>12</v>
      </c>
      <c r="F794" s="1">
        <v>12</v>
      </c>
      <c r="G794" s="1">
        <v>0</v>
      </c>
    </row>
    <row r="795" spans="1:7" x14ac:dyDescent="0.25">
      <c r="A795" s="1">
        <v>79</v>
      </c>
      <c r="B795" s="1">
        <v>7</v>
      </c>
      <c r="C795" s="1">
        <v>58</v>
      </c>
      <c r="D795" s="1">
        <v>6</v>
      </c>
      <c r="E795" s="1">
        <v>3</v>
      </c>
      <c r="F795" s="1">
        <v>18</v>
      </c>
      <c r="G795" s="1">
        <v>1</v>
      </c>
    </row>
    <row r="796" spans="1:7" x14ac:dyDescent="0.25">
      <c r="A796" s="1">
        <v>56</v>
      </c>
      <c r="B796" s="1">
        <v>4</v>
      </c>
      <c r="C796" s="1">
        <v>76</v>
      </c>
      <c r="D796" s="1">
        <v>17</v>
      </c>
      <c r="E796" s="1">
        <v>1</v>
      </c>
      <c r="F796" s="1">
        <v>18</v>
      </c>
      <c r="G796" s="1">
        <v>1</v>
      </c>
    </row>
    <row r="797" spans="1:7" x14ac:dyDescent="0.25">
      <c r="A797" s="1">
        <v>52</v>
      </c>
      <c r="B797" s="1">
        <v>12</v>
      </c>
      <c r="C797" s="1">
        <v>50</v>
      </c>
      <c r="D797" s="1">
        <v>4</v>
      </c>
      <c r="E797" s="1">
        <v>36</v>
      </c>
      <c r="F797" s="1">
        <v>55</v>
      </c>
      <c r="G797" s="1">
        <v>0</v>
      </c>
    </row>
    <row r="798" spans="1:7" x14ac:dyDescent="0.25">
      <c r="A798" s="1">
        <v>96</v>
      </c>
      <c r="B798" s="1">
        <v>1</v>
      </c>
      <c r="C798" s="1">
        <v>42</v>
      </c>
      <c r="D798" s="1">
        <v>12</v>
      </c>
      <c r="E798" s="1">
        <v>3</v>
      </c>
      <c r="F798" s="1">
        <v>32</v>
      </c>
      <c r="G798" s="1">
        <v>0</v>
      </c>
    </row>
    <row r="799" spans="1:7" x14ac:dyDescent="0.25">
      <c r="A799" s="1">
        <v>16</v>
      </c>
      <c r="B799" s="1">
        <v>36</v>
      </c>
      <c r="C799" s="1">
        <v>21</v>
      </c>
      <c r="D799" s="1">
        <v>20</v>
      </c>
      <c r="E799" s="1">
        <v>62</v>
      </c>
      <c r="F799" s="1">
        <v>108</v>
      </c>
      <c r="G799" s="1">
        <v>0</v>
      </c>
    </row>
    <row r="800" spans="1:7" x14ac:dyDescent="0.25">
      <c r="A800" s="1">
        <v>45</v>
      </c>
      <c r="B800" s="1">
        <v>12</v>
      </c>
      <c r="C800" s="1">
        <v>52</v>
      </c>
      <c r="D800" s="1">
        <v>25</v>
      </c>
      <c r="E800" s="1">
        <v>22</v>
      </c>
      <c r="F800" s="1">
        <v>13</v>
      </c>
      <c r="G800" s="1">
        <v>1</v>
      </c>
    </row>
    <row r="801" spans="1:7" x14ac:dyDescent="0.25">
      <c r="A801" s="1">
        <v>48</v>
      </c>
      <c r="B801" s="1">
        <v>13</v>
      </c>
      <c r="C801" s="1">
        <v>57</v>
      </c>
      <c r="D801" s="1">
        <v>24</v>
      </c>
      <c r="E801" s="1">
        <v>15</v>
      </c>
      <c r="F801" s="1">
        <v>25</v>
      </c>
      <c r="G801" s="1">
        <v>0</v>
      </c>
    </row>
    <row r="802" spans="1:7" x14ac:dyDescent="0.25">
      <c r="A802" s="1">
        <v>73</v>
      </c>
      <c r="B802" s="1">
        <v>18</v>
      </c>
      <c r="C802" s="1">
        <v>66</v>
      </c>
      <c r="D802" s="1">
        <v>7</v>
      </c>
      <c r="E802" s="1">
        <v>12</v>
      </c>
      <c r="F802" s="1">
        <v>2</v>
      </c>
      <c r="G802" s="1">
        <v>0</v>
      </c>
    </row>
    <row r="803" spans="1:7" x14ac:dyDescent="0.25">
      <c r="A803" s="1">
        <v>73</v>
      </c>
      <c r="B803" s="1">
        <v>3</v>
      </c>
      <c r="C803" s="1">
        <v>90</v>
      </c>
      <c r="D803" s="1">
        <v>12</v>
      </c>
      <c r="E803" s="1">
        <v>1</v>
      </c>
      <c r="F803" s="1">
        <v>32</v>
      </c>
      <c r="G803" s="1">
        <v>0</v>
      </c>
    </row>
    <row r="804" spans="1:7" x14ac:dyDescent="0.25">
      <c r="A804" s="1">
        <v>104</v>
      </c>
      <c r="B804" s="1">
        <v>12</v>
      </c>
      <c r="C804" s="1">
        <v>48</v>
      </c>
      <c r="D804" s="1">
        <v>4</v>
      </c>
      <c r="E804" s="1">
        <v>12</v>
      </c>
      <c r="F804" s="1">
        <v>5</v>
      </c>
      <c r="G804" s="1">
        <v>0</v>
      </c>
    </row>
    <row r="805" spans="1:7" x14ac:dyDescent="0.25">
      <c r="A805" s="1">
        <v>45</v>
      </c>
      <c r="B805" s="1">
        <v>7</v>
      </c>
      <c r="C805" s="1">
        <v>99</v>
      </c>
      <c r="D805" s="1">
        <v>4</v>
      </c>
      <c r="E805" s="1">
        <v>25</v>
      </c>
      <c r="F805" s="1">
        <v>43</v>
      </c>
      <c r="G805" s="1">
        <v>0</v>
      </c>
    </row>
    <row r="806" spans="1:7" x14ac:dyDescent="0.25">
      <c r="A806" s="1">
        <v>111</v>
      </c>
      <c r="B806" s="1">
        <v>16</v>
      </c>
      <c r="C806" s="1">
        <v>37</v>
      </c>
      <c r="D806" s="1">
        <v>7</v>
      </c>
      <c r="E806" s="1">
        <v>9</v>
      </c>
      <c r="F806" s="1">
        <v>18</v>
      </c>
      <c r="G806" s="1">
        <v>0</v>
      </c>
    </row>
    <row r="807" spans="1:7" x14ac:dyDescent="0.25">
      <c r="A807" s="1">
        <v>144</v>
      </c>
      <c r="B807" s="1">
        <v>1</v>
      </c>
      <c r="C807" s="1">
        <v>32</v>
      </c>
      <c r="D807" s="1">
        <v>2</v>
      </c>
      <c r="E807" s="1">
        <v>1</v>
      </c>
      <c r="F807" s="1">
        <v>7</v>
      </c>
      <c r="G807" s="1">
        <v>0</v>
      </c>
    </row>
    <row r="808" spans="1:7" x14ac:dyDescent="0.25">
      <c r="A808" s="1">
        <v>68</v>
      </c>
      <c r="B808" s="1">
        <v>28</v>
      </c>
      <c r="C808" s="1">
        <v>39</v>
      </c>
      <c r="D808" s="1">
        <v>16</v>
      </c>
      <c r="E808" s="1">
        <v>30</v>
      </c>
      <c r="F808" s="1">
        <v>41</v>
      </c>
      <c r="G808" s="1">
        <v>0</v>
      </c>
    </row>
    <row r="809" spans="1:7" x14ac:dyDescent="0.25">
      <c r="A809" s="1">
        <v>140</v>
      </c>
      <c r="B809" s="1">
        <v>3</v>
      </c>
      <c r="C809" s="1">
        <v>29</v>
      </c>
      <c r="D809" s="1">
        <v>4</v>
      </c>
      <c r="E809" s="1">
        <v>5</v>
      </c>
      <c r="F809" s="1">
        <v>14</v>
      </c>
      <c r="G809" s="1">
        <v>0</v>
      </c>
    </row>
    <row r="810" spans="1:7" x14ac:dyDescent="0.25">
      <c r="A810" s="1">
        <v>112</v>
      </c>
      <c r="B810" s="1">
        <v>1</v>
      </c>
      <c r="C810" s="1">
        <v>54</v>
      </c>
      <c r="D810" s="1">
        <v>7</v>
      </c>
      <c r="E810" s="1">
        <v>7</v>
      </c>
      <c r="F810" s="1">
        <v>36</v>
      </c>
      <c r="G810" s="1">
        <v>0</v>
      </c>
    </row>
    <row r="811" spans="1:7" x14ac:dyDescent="0.25">
      <c r="A811" s="1">
        <v>104</v>
      </c>
      <c r="B811" s="1">
        <v>1</v>
      </c>
      <c r="C811" s="1">
        <v>54</v>
      </c>
      <c r="D811" s="1">
        <v>13</v>
      </c>
      <c r="E811" s="1">
        <v>9</v>
      </c>
      <c r="F811" s="1">
        <v>14</v>
      </c>
      <c r="G811" s="1">
        <v>0</v>
      </c>
    </row>
    <row r="812" spans="1:7" x14ac:dyDescent="0.25">
      <c r="A812" s="1">
        <v>158</v>
      </c>
      <c r="B812" s="1">
        <v>0</v>
      </c>
      <c r="C812" s="1">
        <v>23</v>
      </c>
      <c r="D812" s="1">
        <v>0</v>
      </c>
      <c r="E812" s="1">
        <v>0</v>
      </c>
      <c r="F812" s="1">
        <v>18</v>
      </c>
      <c r="G812" s="1">
        <v>0</v>
      </c>
    </row>
    <row r="813" spans="1:7" x14ac:dyDescent="0.25">
      <c r="A813" s="1">
        <v>112</v>
      </c>
      <c r="B813" s="1">
        <v>19</v>
      </c>
      <c r="C813" s="1">
        <v>21</v>
      </c>
      <c r="D813" s="1">
        <v>16</v>
      </c>
      <c r="E813" s="1">
        <v>14</v>
      </c>
      <c r="F813" s="1">
        <v>5</v>
      </c>
      <c r="G813" s="1">
        <v>0</v>
      </c>
    </row>
    <row r="814" spans="1:7" x14ac:dyDescent="0.25">
      <c r="A814" s="1">
        <v>76</v>
      </c>
      <c r="B814" s="1">
        <v>14</v>
      </c>
      <c r="C814" s="1">
        <v>74</v>
      </c>
      <c r="D814" s="1">
        <v>13</v>
      </c>
      <c r="E814" s="1">
        <v>5</v>
      </c>
      <c r="F814" s="1">
        <v>10</v>
      </c>
      <c r="G814" s="1">
        <v>0</v>
      </c>
    </row>
    <row r="815" spans="1:7" x14ac:dyDescent="0.25">
      <c r="A815" s="1">
        <v>87</v>
      </c>
      <c r="B815" s="1">
        <v>5</v>
      </c>
      <c r="C815" s="1">
        <v>71</v>
      </c>
      <c r="D815" s="1">
        <v>7</v>
      </c>
      <c r="E815" s="1">
        <v>12</v>
      </c>
      <c r="F815" s="1">
        <v>29</v>
      </c>
      <c r="G815" s="1">
        <v>0</v>
      </c>
    </row>
    <row r="816" spans="1:7" x14ac:dyDescent="0.25">
      <c r="A816" s="1">
        <v>145</v>
      </c>
      <c r="B816" s="1">
        <v>1</v>
      </c>
      <c r="C816" s="1">
        <v>33</v>
      </c>
      <c r="D816" s="1">
        <v>2</v>
      </c>
      <c r="E816" s="1">
        <v>1</v>
      </c>
      <c r="F816" s="1">
        <v>1</v>
      </c>
      <c r="G816" s="1">
        <v>0</v>
      </c>
    </row>
    <row r="817" spans="1:7" x14ac:dyDescent="0.25">
      <c r="A817" s="1">
        <v>110</v>
      </c>
      <c r="B817" s="1">
        <v>5</v>
      </c>
      <c r="C817" s="1">
        <v>59</v>
      </c>
      <c r="D817" s="1">
        <v>7</v>
      </c>
      <c r="E817" s="1">
        <v>1</v>
      </c>
      <c r="F817" s="1">
        <v>7</v>
      </c>
      <c r="G817" s="1">
        <v>0</v>
      </c>
    </row>
    <row r="818" spans="1:7" x14ac:dyDescent="0.25">
      <c r="A818" s="1">
        <v>155</v>
      </c>
      <c r="B818" s="1">
        <v>1</v>
      </c>
      <c r="C818" s="1">
        <v>25</v>
      </c>
      <c r="D818" s="1">
        <v>0</v>
      </c>
      <c r="E818" s="1">
        <v>1</v>
      </c>
      <c r="F818" s="1">
        <v>3</v>
      </c>
      <c r="G818" s="1">
        <v>0</v>
      </c>
    </row>
    <row r="819" spans="1:7" x14ac:dyDescent="0.25">
      <c r="A819" s="1">
        <v>63</v>
      </c>
      <c r="B819" s="1">
        <v>10</v>
      </c>
      <c r="C819" s="1">
        <v>83</v>
      </c>
      <c r="D819" s="1">
        <v>7</v>
      </c>
      <c r="E819" s="1">
        <v>19</v>
      </c>
      <c r="F819" s="1">
        <v>19</v>
      </c>
      <c r="G819" s="1">
        <v>0</v>
      </c>
    </row>
    <row r="820" spans="1:7" x14ac:dyDescent="0.25">
      <c r="A820" s="1">
        <v>171</v>
      </c>
      <c r="B820" s="1">
        <v>0</v>
      </c>
      <c r="C820" s="1">
        <v>11</v>
      </c>
      <c r="D820" s="1">
        <v>0</v>
      </c>
      <c r="E820" s="1">
        <v>1</v>
      </c>
      <c r="F820" s="1">
        <v>20</v>
      </c>
      <c r="G820" s="1">
        <v>0</v>
      </c>
    </row>
    <row r="821" spans="1:7" x14ac:dyDescent="0.25">
      <c r="A821" s="1">
        <v>138</v>
      </c>
      <c r="B821" s="1">
        <v>3</v>
      </c>
      <c r="C821" s="1">
        <v>38</v>
      </c>
      <c r="D821" s="1">
        <v>4</v>
      </c>
      <c r="E821" s="1">
        <v>0</v>
      </c>
      <c r="F821" s="1">
        <v>59</v>
      </c>
      <c r="G821" s="1">
        <v>0</v>
      </c>
    </row>
    <row r="822" spans="1:7" x14ac:dyDescent="0.25">
      <c r="A822" s="1">
        <v>152</v>
      </c>
      <c r="B822" s="1">
        <v>3</v>
      </c>
      <c r="C822" s="1">
        <v>22</v>
      </c>
      <c r="D822" s="1">
        <v>2</v>
      </c>
      <c r="E822" s="1">
        <v>5</v>
      </c>
      <c r="F822" s="1">
        <v>7</v>
      </c>
      <c r="G822" s="1">
        <v>0</v>
      </c>
    </row>
    <row r="823" spans="1:7" x14ac:dyDescent="0.25">
      <c r="A823" s="1">
        <v>95</v>
      </c>
      <c r="B823" s="1">
        <v>14</v>
      </c>
      <c r="C823" s="1">
        <v>64</v>
      </c>
      <c r="D823" s="1">
        <v>2</v>
      </c>
      <c r="E823" s="1">
        <v>9</v>
      </c>
      <c r="F823" s="1">
        <v>38</v>
      </c>
      <c r="G823" s="1">
        <v>0</v>
      </c>
    </row>
    <row r="824" spans="1:7" x14ac:dyDescent="0.25">
      <c r="A824" s="1">
        <v>96</v>
      </c>
      <c r="B824" s="1">
        <v>1</v>
      </c>
      <c r="C824" s="1">
        <v>79</v>
      </c>
      <c r="D824" s="1">
        <v>7</v>
      </c>
      <c r="E824" s="1">
        <v>1</v>
      </c>
      <c r="F824" s="1">
        <v>79</v>
      </c>
      <c r="G824" s="1">
        <v>1</v>
      </c>
    </row>
    <row r="825" spans="1:7" x14ac:dyDescent="0.25">
      <c r="A825" s="1">
        <v>159</v>
      </c>
      <c r="B825" s="1">
        <v>0</v>
      </c>
      <c r="C825" s="1">
        <v>22</v>
      </c>
      <c r="D825" s="1">
        <v>2</v>
      </c>
      <c r="E825" s="1">
        <v>1</v>
      </c>
      <c r="F825" s="1">
        <v>31</v>
      </c>
      <c r="G825" s="1">
        <v>0</v>
      </c>
    </row>
    <row r="826" spans="1:7" x14ac:dyDescent="0.25">
      <c r="A826" s="1">
        <v>56</v>
      </c>
      <c r="B826" s="1">
        <v>10</v>
      </c>
      <c r="C826" s="1">
        <v>92</v>
      </c>
      <c r="D826" s="1">
        <v>19</v>
      </c>
      <c r="E826" s="1">
        <v>7</v>
      </c>
      <c r="F826" s="1">
        <v>25</v>
      </c>
      <c r="G826" s="1">
        <v>0</v>
      </c>
    </row>
    <row r="827" spans="1:7" x14ac:dyDescent="0.25">
      <c r="A827" s="1">
        <v>97</v>
      </c>
      <c r="B827" s="1">
        <v>3</v>
      </c>
      <c r="C827" s="1">
        <v>66</v>
      </c>
      <c r="D827" s="1">
        <v>12</v>
      </c>
      <c r="E827" s="1">
        <v>7</v>
      </c>
      <c r="F827" s="1">
        <v>34</v>
      </c>
      <c r="G827" s="1">
        <v>0</v>
      </c>
    </row>
    <row r="828" spans="1:7" x14ac:dyDescent="0.25">
      <c r="A828" s="1">
        <v>127</v>
      </c>
      <c r="B828" s="1">
        <v>1</v>
      </c>
      <c r="C828" s="1">
        <v>56</v>
      </c>
      <c r="D828" s="1">
        <v>0</v>
      </c>
      <c r="E828" s="1">
        <v>1</v>
      </c>
      <c r="F828" s="1">
        <v>31</v>
      </c>
      <c r="G828" s="1">
        <v>0</v>
      </c>
    </row>
    <row r="829" spans="1:7" x14ac:dyDescent="0.25">
      <c r="A829" s="1">
        <v>102</v>
      </c>
      <c r="B829" s="1">
        <v>9</v>
      </c>
      <c r="C829" s="1">
        <v>63</v>
      </c>
      <c r="D829" s="1">
        <v>2</v>
      </c>
      <c r="E829" s="1">
        <v>9</v>
      </c>
      <c r="F829" s="1">
        <v>24</v>
      </c>
      <c r="G829" s="1">
        <v>0</v>
      </c>
    </row>
    <row r="830" spans="1:7" x14ac:dyDescent="0.25">
      <c r="A830" s="1">
        <v>45</v>
      </c>
      <c r="B830" s="1">
        <v>47</v>
      </c>
      <c r="C830" s="1">
        <v>52</v>
      </c>
      <c r="D830" s="1">
        <v>21</v>
      </c>
      <c r="E830" s="1">
        <v>20</v>
      </c>
      <c r="F830" s="1">
        <v>25</v>
      </c>
      <c r="G830" s="1">
        <v>0</v>
      </c>
    </row>
    <row r="831" spans="1:7" x14ac:dyDescent="0.25">
      <c r="A831" s="1">
        <v>102</v>
      </c>
      <c r="B831" s="1">
        <v>9</v>
      </c>
      <c r="C831" s="1">
        <v>49</v>
      </c>
      <c r="D831" s="1">
        <v>24</v>
      </c>
      <c r="E831" s="1">
        <v>3</v>
      </c>
      <c r="F831" s="1">
        <v>12</v>
      </c>
      <c r="G831" s="1">
        <v>0</v>
      </c>
    </row>
    <row r="832" spans="1:7" x14ac:dyDescent="0.25">
      <c r="A832" s="1">
        <v>135</v>
      </c>
      <c r="B832" s="1">
        <v>9</v>
      </c>
      <c r="C832" s="1">
        <v>39</v>
      </c>
      <c r="D832" s="1">
        <v>4</v>
      </c>
      <c r="E832" s="1">
        <v>0</v>
      </c>
      <c r="F832" s="1">
        <v>7</v>
      </c>
      <c r="G832" s="1">
        <v>0</v>
      </c>
    </row>
    <row r="833" spans="1:7" x14ac:dyDescent="0.25">
      <c r="A833" s="1">
        <v>135</v>
      </c>
      <c r="B833" s="1">
        <v>1</v>
      </c>
      <c r="C833" s="1">
        <v>41</v>
      </c>
      <c r="D833" s="1">
        <v>10</v>
      </c>
      <c r="E833" s="1">
        <v>1</v>
      </c>
      <c r="F833" s="1">
        <v>67</v>
      </c>
      <c r="G833" s="1">
        <v>0</v>
      </c>
    </row>
    <row r="834" spans="1:7" x14ac:dyDescent="0.25">
      <c r="A834" s="1">
        <v>41</v>
      </c>
      <c r="B834" s="1">
        <v>5</v>
      </c>
      <c r="C834" s="1">
        <v>129</v>
      </c>
      <c r="D834" s="1">
        <v>10</v>
      </c>
      <c r="E834" s="1">
        <v>3</v>
      </c>
      <c r="F834" s="1">
        <v>3</v>
      </c>
      <c r="G834" s="1">
        <v>0</v>
      </c>
    </row>
    <row r="835" spans="1:7" x14ac:dyDescent="0.25">
      <c r="A835" s="1">
        <v>51</v>
      </c>
      <c r="B835" s="1">
        <v>23</v>
      </c>
      <c r="C835" s="1">
        <v>82</v>
      </c>
      <c r="D835" s="1">
        <v>33</v>
      </c>
      <c r="E835" s="1">
        <v>0</v>
      </c>
      <c r="F835" s="1">
        <v>42</v>
      </c>
      <c r="G835" s="1">
        <v>0</v>
      </c>
    </row>
    <row r="836" spans="1:7" x14ac:dyDescent="0.25">
      <c r="A836" s="1">
        <v>67</v>
      </c>
      <c r="B836" s="1">
        <v>15</v>
      </c>
      <c r="C836" s="1">
        <v>80</v>
      </c>
      <c r="D836" s="1">
        <v>17</v>
      </c>
      <c r="E836" s="1">
        <v>11</v>
      </c>
      <c r="F836" s="1">
        <v>80</v>
      </c>
      <c r="G836" s="1">
        <v>0</v>
      </c>
    </row>
    <row r="837" spans="1:7" x14ac:dyDescent="0.25">
      <c r="A837" s="1">
        <v>24</v>
      </c>
      <c r="B837" s="1">
        <v>1</v>
      </c>
      <c r="C837" s="1">
        <v>108</v>
      </c>
      <c r="D837" s="1">
        <v>29</v>
      </c>
      <c r="E837" s="1">
        <v>29</v>
      </c>
      <c r="F837" s="1">
        <v>14</v>
      </c>
      <c r="G837" s="1">
        <v>0</v>
      </c>
    </row>
    <row r="838" spans="1:7" x14ac:dyDescent="0.25">
      <c r="A838" s="1">
        <v>109</v>
      </c>
      <c r="B838" s="1">
        <v>18</v>
      </c>
      <c r="C838" s="1">
        <v>16</v>
      </c>
      <c r="D838" s="1">
        <v>24</v>
      </c>
      <c r="E838" s="1">
        <v>26</v>
      </c>
      <c r="F838" s="1">
        <v>18</v>
      </c>
      <c r="G838" s="1">
        <v>0</v>
      </c>
    </row>
    <row r="839" spans="1:7" x14ac:dyDescent="0.25">
      <c r="A839" s="1">
        <v>32</v>
      </c>
      <c r="B839" s="1">
        <v>34</v>
      </c>
      <c r="C839" s="1">
        <v>41</v>
      </c>
      <c r="D839" s="1">
        <v>73</v>
      </c>
      <c r="E839" s="1">
        <v>16</v>
      </c>
      <c r="F839" s="1">
        <v>116</v>
      </c>
      <c r="G839" s="1">
        <v>0</v>
      </c>
    </row>
    <row r="840" spans="1:7" x14ac:dyDescent="0.25">
      <c r="A840" s="1">
        <v>203</v>
      </c>
      <c r="B840" s="1">
        <v>0</v>
      </c>
      <c r="C840" s="1">
        <v>10</v>
      </c>
      <c r="D840" s="1">
        <v>0</v>
      </c>
      <c r="E840" s="1">
        <v>0</v>
      </c>
      <c r="F840" s="1">
        <v>2</v>
      </c>
      <c r="G840" s="1">
        <v>0</v>
      </c>
    </row>
    <row r="841" spans="1:7" x14ac:dyDescent="0.25">
      <c r="A841" s="1">
        <v>97</v>
      </c>
      <c r="B841" s="1">
        <v>12</v>
      </c>
      <c r="C841" s="1">
        <v>84</v>
      </c>
      <c r="D841" s="1">
        <v>13</v>
      </c>
      <c r="E841" s="1">
        <v>10</v>
      </c>
      <c r="F841" s="1">
        <v>15</v>
      </c>
      <c r="G841" s="1">
        <v>0</v>
      </c>
    </row>
    <row r="842" spans="1:7" x14ac:dyDescent="0.25">
      <c r="A842" s="1">
        <v>125</v>
      </c>
      <c r="B842" s="1">
        <v>6</v>
      </c>
      <c r="C842" s="1">
        <v>73</v>
      </c>
      <c r="D842" s="1">
        <v>8</v>
      </c>
      <c r="E842" s="1">
        <v>4</v>
      </c>
      <c r="F842" s="1">
        <v>19</v>
      </c>
      <c r="G842" s="1">
        <v>0</v>
      </c>
    </row>
    <row r="843" spans="1:7" x14ac:dyDescent="0.25">
      <c r="A843" s="1">
        <v>116</v>
      </c>
      <c r="B843" s="1">
        <v>6</v>
      </c>
      <c r="C843" s="1">
        <v>82</v>
      </c>
      <c r="D843" s="1">
        <v>6</v>
      </c>
      <c r="E843" s="1">
        <v>6</v>
      </c>
      <c r="F843" s="1">
        <v>41</v>
      </c>
      <c r="G843" s="1">
        <v>0</v>
      </c>
    </row>
    <row r="844" spans="1:7" x14ac:dyDescent="0.25">
      <c r="A844" s="1">
        <v>210</v>
      </c>
      <c r="B844" s="1">
        <v>0</v>
      </c>
      <c r="C844" s="1">
        <v>6</v>
      </c>
      <c r="D844" s="1">
        <v>0</v>
      </c>
      <c r="E844" s="1">
        <v>0</v>
      </c>
      <c r="F844" s="1">
        <v>2</v>
      </c>
      <c r="G844" s="1">
        <v>0</v>
      </c>
    </row>
    <row r="845" spans="1:7" x14ac:dyDescent="0.25">
      <c r="A845" s="1">
        <v>173</v>
      </c>
      <c r="B845" s="1">
        <v>4</v>
      </c>
      <c r="C845" s="1">
        <v>30</v>
      </c>
      <c r="D845" s="1">
        <v>3</v>
      </c>
      <c r="E845" s="1">
        <v>6</v>
      </c>
      <c r="F845" s="1">
        <v>41</v>
      </c>
      <c r="G845" s="1">
        <v>0</v>
      </c>
    </row>
    <row r="846" spans="1:7" x14ac:dyDescent="0.25">
      <c r="A846" s="1">
        <v>159</v>
      </c>
      <c r="B846" s="1">
        <v>4</v>
      </c>
      <c r="C846" s="1">
        <v>45</v>
      </c>
      <c r="D846" s="1">
        <v>6</v>
      </c>
      <c r="E846" s="1">
        <v>2</v>
      </c>
      <c r="F846" s="1">
        <v>38</v>
      </c>
      <c r="G846" s="1">
        <v>0</v>
      </c>
    </row>
    <row r="847" spans="1:7" x14ac:dyDescent="0.25">
      <c r="A847" s="1">
        <v>125</v>
      </c>
      <c r="B847" s="1">
        <v>17</v>
      </c>
      <c r="C847" s="1">
        <v>52</v>
      </c>
      <c r="D847" s="1">
        <v>3</v>
      </c>
      <c r="E847" s="1">
        <v>19</v>
      </c>
      <c r="F847" s="1">
        <v>30</v>
      </c>
      <c r="G847" s="1">
        <v>1</v>
      </c>
    </row>
    <row r="848" spans="1:7" x14ac:dyDescent="0.25">
      <c r="A848" s="1">
        <v>167</v>
      </c>
      <c r="B848" s="1">
        <v>0</v>
      </c>
      <c r="C848" s="1">
        <v>43</v>
      </c>
      <c r="D848" s="1">
        <v>6</v>
      </c>
      <c r="E848" s="1">
        <v>2</v>
      </c>
      <c r="F848" s="1">
        <v>13</v>
      </c>
      <c r="G848" s="1">
        <v>0</v>
      </c>
    </row>
    <row r="849" spans="1:7" x14ac:dyDescent="0.25">
      <c r="A849" s="1">
        <v>185</v>
      </c>
      <c r="B849" s="1">
        <v>0</v>
      </c>
      <c r="C849" s="1">
        <v>28</v>
      </c>
      <c r="D849" s="1">
        <v>3</v>
      </c>
      <c r="E849" s="1">
        <v>2</v>
      </c>
      <c r="F849" s="1">
        <v>17</v>
      </c>
      <c r="G849" s="1">
        <v>0</v>
      </c>
    </row>
    <row r="850" spans="1:7" x14ac:dyDescent="0.25">
      <c r="A850" s="1">
        <v>140</v>
      </c>
      <c r="B850" s="1">
        <v>4</v>
      </c>
      <c r="C850" s="1">
        <v>61</v>
      </c>
      <c r="D850" s="1">
        <v>0</v>
      </c>
      <c r="E850" s="1">
        <v>13</v>
      </c>
      <c r="F850" s="1">
        <v>4</v>
      </c>
      <c r="G850" s="1">
        <v>0</v>
      </c>
    </row>
    <row r="851" spans="1:7" x14ac:dyDescent="0.25">
      <c r="A851" s="1">
        <v>182</v>
      </c>
      <c r="B851" s="1">
        <v>4</v>
      </c>
      <c r="C851" s="1">
        <v>33</v>
      </c>
      <c r="D851" s="1">
        <v>0</v>
      </c>
      <c r="E851" s="1">
        <v>0</v>
      </c>
      <c r="F851" s="1">
        <v>66</v>
      </c>
      <c r="G851" s="1">
        <v>0</v>
      </c>
    </row>
    <row r="852" spans="1:7" x14ac:dyDescent="0.25">
      <c r="A852" s="1">
        <v>173</v>
      </c>
      <c r="B852" s="1">
        <v>2</v>
      </c>
      <c r="C852" s="1">
        <v>39</v>
      </c>
      <c r="D852" s="1">
        <v>3</v>
      </c>
      <c r="E852" s="1">
        <v>2</v>
      </c>
      <c r="F852" s="1">
        <v>47</v>
      </c>
      <c r="G852" s="1">
        <v>0</v>
      </c>
    </row>
    <row r="853" spans="1:7" x14ac:dyDescent="0.25">
      <c r="A853" s="1">
        <v>158</v>
      </c>
      <c r="B853" s="1">
        <v>6</v>
      </c>
      <c r="C853" s="1">
        <v>45</v>
      </c>
      <c r="D853" s="1">
        <v>8</v>
      </c>
      <c r="E853" s="1">
        <v>2</v>
      </c>
      <c r="F853" s="1">
        <v>2</v>
      </c>
      <c r="G853" s="1">
        <v>0</v>
      </c>
    </row>
    <row r="854" spans="1:7" x14ac:dyDescent="0.25">
      <c r="A854" s="1">
        <v>116</v>
      </c>
      <c r="B854" s="1">
        <v>11</v>
      </c>
      <c r="C854" s="1">
        <v>72</v>
      </c>
      <c r="D854" s="1">
        <v>3</v>
      </c>
      <c r="E854" s="1">
        <v>17</v>
      </c>
      <c r="F854" s="1">
        <v>46</v>
      </c>
      <c r="G854" s="1">
        <v>1</v>
      </c>
    </row>
    <row r="855" spans="1:7" x14ac:dyDescent="0.25">
      <c r="A855" s="1">
        <v>143</v>
      </c>
      <c r="B855" s="1">
        <v>6</v>
      </c>
      <c r="C855" s="1">
        <v>52</v>
      </c>
      <c r="D855" s="1">
        <v>11</v>
      </c>
      <c r="E855" s="1">
        <v>8</v>
      </c>
      <c r="F855" s="1">
        <v>17</v>
      </c>
      <c r="G855" s="1">
        <v>0</v>
      </c>
    </row>
    <row r="856" spans="1:7" x14ac:dyDescent="0.25">
      <c r="A856" s="1">
        <v>159</v>
      </c>
      <c r="B856" s="1">
        <v>2</v>
      </c>
      <c r="C856" s="1">
        <v>51</v>
      </c>
      <c r="D856" s="1">
        <v>6</v>
      </c>
      <c r="E856" s="1">
        <v>2</v>
      </c>
      <c r="F856" s="1">
        <v>24</v>
      </c>
      <c r="G856" s="1">
        <v>0</v>
      </c>
    </row>
    <row r="857" spans="1:7" x14ac:dyDescent="0.25">
      <c r="A857" s="1">
        <v>178</v>
      </c>
      <c r="B857" s="1">
        <v>4</v>
      </c>
      <c r="C857" s="1">
        <v>26</v>
      </c>
      <c r="D857" s="1">
        <v>8</v>
      </c>
      <c r="E857" s="1">
        <v>4</v>
      </c>
      <c r="F857" s="1">
        <v>44</v>
      </c>
      <c r="G857" s="1">
        <v>0</v>
      </c>
    </row>
    <row r="858" spans="1:7" x14ac:dyDescent="0.25">
      <c r="A858" s="1">
        <v>134</v>
      </c>
      <c r="B858" s="1">
        <v>11</v>
      </c>
      <c r="C858" s="1">
        <v>59</v>
      </c>
      <c r="D858" s="1">
        <v>15</v>
      </c>
      <c r="E858" s="1">
        <v>2</v>
      </c>
      <c r="F858" s="1">
        <v>30</v>
      </c>
      <c r="G858" s="1">
        <v>0</v>
      </c>
    </row>
    <row r="859" spans="1:7" x14ac:dyDescent="0.25">
      <c r="A859" s="1">
        <v>80</v>
      </c>
      <c r="B859" s="1">
        <v>15</v>
      </c>
      <c r="C859" s="1">
        <v>93</v>
      </c>
      <c r="D859" s="1">
        <v>20</v>
      </c>
      <c r="E859" s="1">
        <v>13</v>
      </c>
      <c r="F859" s="1">
        <v>52</v>
      </c>
      <c r="G859" s="1">
        <v>0</v>
      </c>
    </row>
    <row r="860" spans="1:7" x14ac:dyDescent="0.25">
      <c r="A860" s="1">
        <v>86</v>
      </c>
      <c r="B860" s="1">
        <v>12</v>
      </c>
      <c r="C860" s="1">
        <v>75</v>
      </c>
      <c r="D860" s="1">
        <v>33</v>
      </c>
      <c r="E860" s="1">
        <v>15</v>
      </c>
      <c r="F860" s="1">
        <v>6</v>
      </c>
      <c r="G860" s="1">
        <v>0</v>
      </c>
    </row>
    <row r="861" spans="1:7" x14ac:dyDescent="0.25">
      <c r="A861" s="1">
        <v>184</v>
      </c>
      <c r="B861" s="1">
        <v>2</v>
      </c>
      <c r="C861" s="1">
        <v>19</v>
      </c>
      <c r="D861" s="1">
        <v>8</v>
      </c>
      <c r="E861" s="1">
        <v>8</v>
      </c>
      <c r="F861" s="1">
        <v>4</v>
      </c>
      <c r="G861" s="1">
        <v>0</v>
      </c>
    </row>
    <row r="862" spans="1:7" x14ac:dyDescent="0.25">
      <c r="A862" s="1">
        <v>122</v>
      </c>
      <c r="B862" s="1">
        <v>21</v>
      </c>
      <c r="C862" s="1">
        <v>43</v>
      </c>
      <c r="D862" s="1">
        <v>25</v>
      </c>
      <c r="E862" s="1">
        <v>10</v>
      </c>
      <c r="F862" s="1">
        <v>15</v>
      </c>
      <c r="G862" s="1">
        <v>0</v>
      </c>
    </row>
    <row r="863" spans="1:7" x14ac:dyDescent="0.25">
      <c r="A863" s="1">
        <v>154</v>
      </c>
      <c r="B863" s="1">
        <v>0</v>
      </c>
      <c r="C863" s="1">
        <v>50</v>
      </c>
      <c r="D863" s="1">
        <v>6</v>
      </c>
      <c r="E863" s="1">
        <v>11</v>
      </c>
      <c r="F863" s="1">
        <v>37</v>
      </c>
      <c r="G863" s="1">
        <v>0</v>
      </c>
    </row>
    <row r="864" spans="1:7" x14ac:dyDescent="0.25">
      <c r="A864" s="1">
        <v>182</v>
      </c>
      <c r="B864" s="1">
        <v>4</v>
      </c>
      <c r="C864" s="1">
        <v>33</v>
      </c>
      <c r="D864" s="1">
        <v>0</v>
      </c>
      <c r="E864" s="1">
        <v>2</v>
      </c>
      <c r="F864" s="1">
        <v>42</v>
      </c>
      <c r="G864" s="1">
        <v>0</v>
      </c>
    </row>
    <row r="865" spans="1:7" x14ac:dyDescent="0.25">
      <c r="A865" s="1">
        <v>157</v>
      </c>
      <c r="B865" s="1">
        <v>6</v>
      </c>
      <c r="C865" s="1">
        <v>39</v>
      </c>
      <c r="D865" s="1">
        <v>6</v>
      </c>
      <c r="E865" s="1">
        <v>13</v>
      </c>
      <c r="F865" s="1">
        <v>75</v>
      </c>
      <c r="G865" s="1">
        <v>0</v>
      </c>
    </row>
    <row r="866" spans="1:7" x14ac:dyDescent="0.25">
      <c r="A866" s="1">
        <v>167</v>
      </c>
      <c r="B866" s="1">
        <v>2</v>
      </c>
      <c r="C866" s="1">
        <v>44</v>
      </c>
      <c r="D866" s="1">
        <v>6</v>
      </c>
      <c r="E866" s="1">
        <v>2</v>
      </c>
      <c r="F866" s="1">
        <v>19</v>
      </c>
      <c r="G866" s="1">
        <v>1</v>
      </c>
    </row>
    <row r="867" spans="1:7" x14ac:dyDescent="0.25">
      <c r="A867" s="1">
        <v>112</v>
      </c>
      <c r="B867" s="1">
        <v>6</v>
      </c>
      <c r="C867" s="1">
        <v>92</v>
      </c>
      <c r="D867" s="1">
        <v>3</v>
      </c>
      <c r="E867" s="1">
        <v>9</v>
      </c>
      <c r="F867" s="1">
        <v>38</v>
      </c>
      <c r="G867" s="1">
        <v>0</v>
      </c>
    </row>
    <row r="868" spans="1:7" x14ac:dyDescent="0.25">
      <c r="A868" s="1">
        <v>153</v>
      </c>
      <c r="B868" s="1">
        <v>4</v>
      </c>
      <c r="C868" s="1">
        <v>56</v>
      </c>
      <c r="D868" s="1">
        <v>0</v>
      </c>
      <c r="E868" s="1">
        <v>9</v>
      </c>
      <c r="F868" s="1">
        <v>31</v>
      </c>
      <c r="G868" s="1">
        <v>0</v>
      </c>
    </row>
    <row r="869" spans="1:7" x14ac:dyDescent="0.25">
      <c r="A869" s="1">
        <v>145</v>
      </c>
      <c r="B869" s="1">
        <v>13</v>
      </c>
      <c r="C869" s="1">
        <v>46</v>
      </c>
      <c r="D869" s="1">
        <v>17</v>
      </c>
      <c r="E869" s="1">
        <v>2</v>
      </c>
      <c r="F869" s="1">
        <v>4</v>
      </c>
      <c r="G869" s="1">
        <v>0</v>
      </c>
    </row>
    <row r="870" spans="1:7" x14ac:dyDescent="0.25">
      <c r="A870" s="1">
        <v>162</v>
      </c>
      <c r="B870" s="1">
        <v>6</v>
      </c>
      <c r="C870" s="1">
        <v>37</v>
      </c>
      <c r="D870" s="1">
        <v>6</v>
      </c>
      <c r="E870" s="1">
        <v>13</v>
      </c>
      <c r="F870" s="1">
        <v>13</v>
      </c>
      <c r="G870" s="1">
        <v>0</v>
      </c>
    </row>
    <row r="871" spans="1:7" x14ac:dyDescent="0.25">
      <c r="A871" s="1">
        <v>60</v>
      </c>
      <c r="B871" s="1">
        <v>51</v>
      </c>
      <c r="C871" s="1">
        <v>87</v>
      </c>
      <c r="D871" s="1">
        <v>6</v>
      </c>
      <c r="E871" s="1">
        <v>20</v>
      </c>
      <c r="F871" s="1">
        <v>51</v>
      </c>
      <c r="G871" s="1">
        <v>0</v>
      </c>
    </row>
    <row r="872" spans="1:7" x14ac:dyDescent="0.25">
      <c r="A872" s="1">
        <v>216</v>
      </c>
      <c r="B872" s="1">
        <v>2</v>
      </c>
      <c r="C872" s="1">
        <v>6</v>
      </c>
      <c r="D872" s="1">
        <v>0</v>
      </c>
      <c r="E872" s="1">
        <v>0</v>
      </c>
      <c r="F872" s="1">
        <v>9</v>
      </c>
      <c r="G872" s="1">
        <v>0</v>
      </c>
    </row>
    <row r="873" spans="1:7" x14ac:dyDescent="0.25">
      <c r="A873" s="1">
        <v>163</v>
      </c>
      <c r="B873" s="1">
        <v>2</v>
      </c>
      <c r="C873" s="1">
        <v>40</v>
      </c>
      <c r="D873" s="1">
        <v>8</v>
      </c>
      <c r="E873" s="1">
        <v>11</v>
      </c>
      <c r="F873" s="1">
        <v>11</v>
      </c>
      <c r="G873" s="1">
        <v>0</v>
      </c>
    </row>
    <row r="874" spans="1:7" x14ac:dyDescent="0.25">
      <c r="A874" s="1">
        <v>134</v>
      </c>
      <c r="B874" s="1">
        <v>8</v>
      </c>
      <c r="C874" s="1">
        <v>76</v>
      </c>
      <c r="D874" s="1">
        <v>6</v>
      </c>
      <c r="E874" s="1">
        <v>0</v>
      </c>
      <c r="F874" s="1">
        <v>11</v>
      </c>
      <c r="G874" s="1">
        <v>0</v>
      </c>
    </row>
    <row r="875" spans="1:7" x14ac:dyDescent="0.25">
      <c r="A875" s="1">
        <v>138</v>
      </c>
      <c r="B875" s="1">
        <v>15</v>
      </c>
      <c r="C875" s="1">
        <v>35</v>
      </c>
      <c r="D875" s="1">
        <v>25</v>
      </c>
      <c r="E875" s="1">
        <v>11</v>
      </c>
      <c r="F875" s="1">
        <v>72</v>
      </c>
      <c r="G875" s="1">
        <v>1</v>
      </c>
    </row>
    <row r="876" spans="1:7" x14ac:dyDescent="0.25">
      <c r="A876" s="1">
        <v>189</v>
      </c>
      <c r="B876" s="1">
        <v>2</v>
      </c>
      <c r="C876" s="1">
        <v>29</v>
      </c>
      <c r="D876" s="1">
        <v>3</v>
      </c>
      <c r="E876" s="1">
        <v>2</v>
      </c>
      <c r="F876" s="1">
        <v>40</v>
      </c>
      <c r="G876" s="1">
        <v>0</v>
      </c>
    </row>
    <row r="877" spans="1:7" x14ac:dyDescent="0.25">
      <c r="A877" s="1">
        <v>127</v>
      </c>
      <c r="B877" s="1">
        <v>4</v>
      </c>
      <c r="C877" s="1">
        <v>73</v>
      </c>
      <c r="D877" s="1">
        <v>15</v>
      </c>
      <c r="E877" s="1">
        <v>6</v>
      </c>
      <c r="F877" s="1">
        <v>11</v>
      </c>
      <c r="G877" s="1">
        <v>0</v>
      </c>
    </row>
    <row r="878" spans="1:7" x14ac:dyDescent="0.25">
      <c r="A878" s="1">
        <v>90</v>
      </c>
      <c r="B878" s="1">
        <v>17</v>
      </c>
      <c r="C878" s="1">
        <v>97</v>
      </c>
      <c r="D878" s="1">
        <v>15</v>
      </c>
      <c r="E878" s="1">
        <v>6</v>
      </c>
      <c r="F878" s="1">
        <v>15</v>
      </c>
      <c r="G878" s="1">
        <v>0</v>
      </c>
    </row>
    <row r="879" spans="1:7" x14ac:dyDescent="0.25">
      <c r="A879" s="1">
        <v>99</v>
      </c>
      <c r="B879" s="1">
        <v>4</v>
      </c>
      <c r="C879" s="1">
        <v>32</v>
      </c>
      <c r="D879" s="1">
        <v>37</v>
      </c>
      <c r="E879" s="1">
        <v>54</v>
      </c>
      <c r="F879" s="1">
        <v>6</v>
      </c>
      <c r="G879" s="1">
        <v>0</v>
      </c>
    </row>
    <row r="880" spans="1:7" x14ac:dyDescent="0.25">
      <c r="A880" s="1">
        <v>154</v>
      </c>
      <c r="B880" s="1">
        <v>2</v>
      </c>
      <c r="C880" s="1">
        <v>46</v>
      </c>
      <c r="D880" s="1">
        <v>20</v>
      </c>
      <c r="E880" s="1">
        <v>4</v>
      </c>
      <c r="F880" s="1">
        <v>15</v>
      </c>
      <c r="G880" s="1">
        <v>0</v>
      </c>
    </row>
    <row r="881" spans="1:7" x14ac:dyDescent="0.25">
      <c r="A881" s="1">
        <v>101</v>
      </c>
      <c r="B881" s="1">
        <v>13</v>
      </c>
      <c r="C881" s="1">
        <v>76</v>
      </c>
      <c r="D881" s="1">
        <v>20</v>
      </c>
      <c r="E881" s="1">
        <v>18</v>
      </c>
      <c r="F881" s="1">
        <v>40</v>
      </c>
      <c r="G881" s="1">
        <v>0</v>
      </c>
    </row>
    <row r="882" spans="1:7" x14ac:dyDescent="0.25">
      <c r="A882" s="1">
        <v>99</v>
      </c>
      <c r="B882" s="1">
        <v>13</v>
      </c>
      <c r="C882" s="1">
        <v>66</v>
      </c>
      <c r="D882" s="1">
        <v>43</v>
      </c>
      <c r="E882" s="1">
        <v>8</v>
      </c>
      <c r="F882" s="1">
        <v>4</v>
      </c>
      <c r="G882" s="1">
        <v>0</v>
      </c>
    </row>
    <row r="883" spans="1:7" x14ac:dyDescent="0.25">
      <c r="A883" s="1">
        <v>112</v>
      </c>
      <c r="B883" s="1">
        <v>17</v>
      </c>
      <c r="C883" s="1">
        <v>44</v>
      </c>
      <c r="D883" s="1">
        <v>34</v>
      </c>
      <c r="E883" s="1">
        <v>22</v>
      </c>
      <c r="F883" s="1">
        <v>89</v>
      </c>
      <c r="G883" s="1">
        <v>0</v>
      </c>
    </row>
    <row r="884" spans="1:7" x14ac:dyDescent="0.25">
      <c r="A884" s="1">
        <v>50</v>
      </c>
      <c r="B884" s="1">
        <v>15</v>
      </c>
      <c r="C884" s="1">
        <v>110</v>
      </c>
      <c r="D884" s="1">
        <v>39</v>
      </c>
      <c r="E884" s="1">
        <v>15</v>
      </c>
      <c r="F884" s="1">
        <v>15</v>
      </c>
      <c r="G884" s="1">
        <v>0</v>
      </c>
    </row>
    <row r="885" spans="1:7" x14ac:dyDescent="0.25">
      <c r="A885" s="1">
        <v>72</v>
      </c>
      <c r="B885" s="1">
        <v>24</v>
      </c>
      <c r="C885" s="1">
        <v>68</v>
      </c>
      <c r="D885" s="1">
        <v>65</v>
      </c>
      <c r="E885" s="1">
        <v>4</v>
      </c>
      <c r="F885" s="1">
        <v>8</v>
      </c>
      <c r="G885" s="1">
        <v>0</v>
      </c>
    </row>
    <row r="886" spans="1:7" x14ac:dyDescent="0.25">
      <c r="A886" s="1">
        <v>65</v>
      </c>
      <c r="B886" s="1">
        <v>36</v>
      </c>
      <c r="C886" s="1">
        <v>74</v>
      </c>
      <c r="D886" s="1">
        <v>38</v>
      </c>
      <c r="E886" s="1">
        <v>20</v>
      </c>
      <c r="F886" s="1">
        <v>110</v>
      </c>
      <c r="G886" s="1">
        <v>0</v>
      </c>
    </row>
    <row r="887" spans="1:7" x14ac:dyDescent="0.25">
      <c r="A887" s="1">
        <v>189</v>
      </c>
      <c r="B887" s="1">
        <v>2</v>
      </c>
      <c r="C887" s="1">
        <v>55</v>
      </c>
      <c r="D887" s="1">
        <v>0</v>
      </c>
      <c r="E887" s="1">
        <v>5</v>
      </c>
      <c r="F887" s="1">
        <v>12</v>
      </c>
      <c r="G887" s="1">
        <v>0</v>
      </c>
    </row>
    <row r="888" spans="1:7" x14ac:dyDescent="0.25">
      <c r="A888" s="1">
        <v>154</v>
      </c>
      <c r="B888" s="1">
        <v>20</v>
      </c>
      <c r="C888" s="1">
        <v>66</v>
      </c>
      <c r="D888" s="1">
        <v>0</v>
      </c>
      <c r="E888" s="1">
        <v>12</v>
      </c>
      <c r="F888" s="1">
        <v>27</v>
      </c>
      <c r="G888" s="1">
        <v>0</v>
      </c>
    </row>
    <row r="889" spans="1:7" x14ac:dyDescent="0.25">
      <c r="A889" s="1">
        <v>194</v>
      </c>
      <c r="B889" s="1">
        <v>2</v>
      </c>
      <c r="C889" s="1">
        <v>56</v>
      </c>
      <c r="D889" s="1">
        <v>0</v>
      </c>
      <c r="E889" s="1">
        <v>0</v>
      </c>
      <c r="F889" s="1">
        <v>0</v>
      </c>
      <c r="G889" s="1">
        <v>1</v>
      </c>
    </row>
    <row r="890" spans="1:7" x14ac:dyDescent="0.25">
      <c r="A890" s="1">
        <v>241</v>
      </c>
      <c r="B890" s="1">
        <v>0</v>
      </c>
      <c r="C890" s="1">
        <v>12</v>
      </c>
      <c r="D890" s="1">
        <v>0</v>
      </c>
      <c r="E890" s="1">
        <v>0</v>
      </c>
      <c r="F890" s="1">
        <v>25</v>
      </c>
      <c r="G890" s="1">
        <v>0</v>
      </c>
    </row>
    <row r="891" spans="1:7" x14ac:dyDescent="0.25">
      <c r="A891" s="1">
        <v>144</v>
      </c>
      <c r="B891" s="1">
        <v>2</v>
      </c>
      <c r="C891" s="1">
        <v>99</v>
      </c>
      <c r="D891" s="1">
        <v>7</v>
      </c>
      <c r="E891" s="1">
        <v>2</v>
      </c>
      <c r="F891" s="1">
        <v>30</v>
      </c>
      <c r="G891" s="1">
        <v>0</v>
      </c>
    </row>
    <row r="892" spans="1:7" x14ac:dyDescent="0.25">
      <c r="A892" s="1">
        <v>158</v>
      </c>
      <c r="B892" s="1">
        <v>0</v>
      </c>
      <c r="C892" s="1">
        <v>76</v>
      </c>
      <c r="D892" s="1">
        <v>13</v>
      </c>
      <c r="E892" s="1">
        <v>7</v>
      </c>
      <c r="F892" s="1">
        <v>71</v>
      </c>
      <c r="G892" s="1">
        <v>0</v>
      </c>
    </row>
    <row r="893" spans="1:7" x14ac:dyDescent="0.25">
      <c r="A893" s="1">
        <v>151</v>
      </c>
      <c r="B893" s="1">
        <v>7</v>
      </c>
      <c r="C893" s="1">
        <v>89</v>
      </c>
      <c r="D893" s="1">
        <v>0</v>
      </c>
      <c r="E893" s="1">
        <v>7</v>
      </c>
      <c r="F893" s="1">
        <v>28</v>
      </c>
      <c r="G893" s="1">
        <v>0</v>
      </c>
    </row>
    <row r="894" spans="1:7" x14ac:dyDescent="0.25">
      <c r="A894" s="1">
        <v>209</v>
      </c>
      <c r="B894" s="1">
        <v>0</v>
      </c>
      <c r="C894" s="1">
        <v>40</v>
      </c>
      <c r="D894" s="1">
        <v>3</v>
      </c>
      <c r="E894" s="1">
        <v>2</v>
      </c>
      <c r="F894" s="1">
        <v>15</v>
      </c>
      <c r="G894" s="1">
        <v>0</v>
      </c>
    </row>
    <row r="895" spans="1:7" x14ac:dyDescent="0.25">
      <c r="A895" s="1">
        <v>224</v>
      </c>
      <c r="B895" s="1">
        <v>0</v>
      </c>
      <c r="C895" s="1">
        <v>30</v>
      </c>
      <c r="D895" s="1">
        <v>0</v>
      </c>
      <c r="E895" s="1">
        <v>0</v>
      </c>
      <c r="F895" s="1">
        <v>10</v>
      </c>
      <c r="G895" s="1">
        <v>0</v>
      </c>
    </row>
    <row r="896" spans="1:7" x14ac:dyDescent="0.25">
      <c r="A896" s="1">
        <v>201</v>
      </c>
      <c r="B896" s="1">
        <v>2</v>
      </c>
      <c r="C896" s="1">
        <v>43</v>
      </c>
      <c r="D896" s="1">
        <v>3</v>
      </c>
      <c r="E896" s="1">
        <v>5</v>
      </c>
      <c r="F896" s="1">
        <v>35</v>
      </c>
      <c r="G896" s="1">
        <v>0</v>
      </c>
    </row>
    <row r="897" spans="1:7" x14ac:dyDescent="0.25">
      <c r="A897" s="1">
        <v>202</v>
      </c>
      <c r="B897" s="1">
        <v>2</v>
      </c>
      <c r="C897" s="1">
        <v>46</v>
      </c>
      <c r="D897" s="1">
        <v>3</v>
      </c>
      <c r="E897" s="1">
        <v>2</v>
      </c>
      <c r="F897" s="1">
        <v>10</v>
      </c>
      <c r="G897" s="1">
        <v>1</v>
      </c>
    </row>
    <row r="898" spans="1:7" x14ac:dyDescent="0.25">
      <c r="A898" s="1">
        <v>198</v>
      </c>
      <c r="B898" s="1">
        <v>2</v>
      </c>
      <c r="C898" s="1">
        <v>43</v>
      </c>
      <c r="D898" s="1">
        <v>0</v>
      </c>
      <c r="E898" s="1">
        <v>12</v>
      </c>
      <c r="F898" s="1">
        <v>20</v>
      </c>
      <c r="G898" s="1">
        <v>0</v>
      </c>
    </row>
    <row r="899" spans="1:7" x14ac:dyDescent="0.25">
      <c r="A899" s="1">
        <v>177</v>
      </c>
      <c r="B899" s="1">
        <v>2</v>
      </c>
      <c r="C899" s="1">
        <v>71</v>
      </c>
      <c r="D899" s="1">
        <v>3</v>
      </c>
      <c r="E899" s="1">
        <v>2</v>
      </c>
      <c r="F899" s="1">
        <v>20</v>
      </c>
      <c r="G899" s="1">
        <v>1</v>
      </c>
    </row>
    <row r="900" spans="1:7" x14ac:dyDescent="0.25">
      <c r="A900" s="1">
        <v>192</v>
      </c>
      <c r="B900" s="1">
        <v>5</v>
      </c>
      <c r="C900" s="1">
        <v>53</v>
      </c>
      <c r="D900" s="1">
        <v>0</v>
      </c>
      <c r="E900" s="1">
        <v>5</v>
      </c>
      <c r="F900" s="1">
        <v>15</v>
      </c>
      <c r="G900" s="1">
        <v>0</v>
      </c>
    </row>
    <row r="901" spans="1:7" x14ac:dyDescent="0.25">
      <c r="A901" s="1">
        <v>48</v>
      </c>
      <c r="B901" s="1">
        <v>58</v>
      </c>
      <c r="C901" s="1">
        <v>68</v>
      </c>
      <c r="D901" s="1">
        <v>16</v>
      </c>
      <c r="E901" s="1">
        <v>66</v>
      </c>
      <c r="F901" s="1">
        <v>43</v>
      </c>
      <c r="G901" s="1">
        <v>0</v>
      </c>
    </row>
    <row r="902" spans="1:7" x14ac:dyDescent="0.25">
      <c r="A902" s="1">
        <v>220</v>
      </c>
      <c r="B902" s="1">
        <v>0</v>
      </c>
      <c r="C902" s="1">
        <v>33</v>
      </c>
      <c r="D902" s="1">
        <v>3</v>
      </c>
      <c r="E902" s="1">
        <v>0</v>
      </c>
      <c r="F902" s="1">
        <v>23</v>
      </c>
      <c r="G902" s="1">
        <v>0</v>
      </c>
    </row>
    <row r="903" spans="1:7" x14ac:dyDescent="0.25">
      <c r="A903" s="1">
        <v>162</v>
      </c>
      <c r="B903" s="1">
        <v>25</v>
      </c>
      <c r="C903" s="1">
        <v>53</v>
      </c>
      <c r="D903" s="1">
        <v>16</v>
      </c>
      <c r="E903" s="1">
        <v>0</v>
      </c>
      <c r="F903" s="1">
        <v>10</v>
      </c>
      <c r="G903" s="1">
        <v>0</v>
      </c>
    </row>
    <row r="904" spans="1:7" x14ac:dyDescent="0.25">
      <c r="A904" s="1">
        <v>233</v>
      </c>
      <c r="B904" s="1">
        <v>0</v>
      </c>
      <c r="C904" s="1">
        <v>23</v>
      </c>
      <c r="D904" s="1">
        <v>0</v>
      </c>
      <c r="E904" s="1">
        <v>0</v>
      </c>
      <c r="F904" s="1">
        <v>12</v>
      </c>
      <c r="G904" s="1">
        <v>0</v>
      </c>
    </row>
    <row r="905" spans="1:7" x14ac:dyDescent="0.25">
      <c r="A905" s="1">
        <v>199</v>
      </c>
      <c r="B905" s="1">
        <v>12</v>
      </c>
      <c r="C905" s="1">
        <v>31</v>
      </c>
      <c r="D905" s="1">
        <v>3</v>
      </c>
      <c r="E905" s="1">
        <v>12</v>
      </c>
      <c r="F905" s="1">
        <v>7</v>
      </c>
      <c r="G905" s="1">
        <v>0</v>
      </c>
    </row>
    <row r="906" spans="1:7" x14ac:dyDescent="0.25">
      <c r="A906" s="1">
        <v>211</v>
      </c>
      <c r="B906" s="1">
        <v>2</v>
      </c>
      <c r="C906" s="1">
        <v>30</v>
      </c>
      <c r="D906" s="1">
        <v>7</v>
      </c>
      <c r="E906" s="1">
        <v>7</v>
      </c>
      <c r="F906" s="1">
        <v>10</v>
      </c>
      <c r="G906" s="1">
        <v>0</v>
      </c>
    </row>
    <row r="907" spans="1:7" x14ac:dyDescent="0.25">
      <c r="A907" s="1">
        <v>212</v>
      </c>
      <c r="B907" s="1">
        <v>5</v>
      </c>
      <c r="C907" s="1">
        <v>33</v>
      </c>
      <c r="D907" s="1">
        <v>7</v>
      </c>
      <c r="E907" s="1">
        <v>0</v>
      </c>
      <c r="F907" s="1">
        <v>2</v>
      </c>
      <c r="G907" s="1">
        <v>0</v>
      </c>
    </row>
    <row r="908" spans="1:7" x14ac:dyDescent="0.25">
      <c r="A908" s="1">
        <v>206</v>
      </c>
      <c r="B908" s="1">
        <v>0</v>
      </c>
      <c r="C908" s="1">
        <v>46</v>
      </c>
      <c r="D908" s="1">
        <v>3</v>
      </c>
      <c r="E908" s="1">
        <v>2</v>
      </c>
      <c r="F908" s="1">
        <v>12</v>
      </c>
      <c r="G908" s="1">
        <v>0</v>
      </c>
    </row>
    <row r="909" spans="1:7" x14ac:dyDescent="0.25">
      <c r="A909" s="1">
        <v>167</v>
      </c>
      <c r="B909" s="1">
        <v>2</v>
      </c>
      <c r="C909" s="1">
        <v>89</v>
      </c>
      <c r="D909" s="1">
        <v>0</v>
      </c>
      <c r="E909" s="1">
        <v>0</v>
      </c>
      <c r="F909" s="1">
        <v>34</v>
      </c>
      <c r="G909" s="1">
        <v>0</v>
      </c>
    </row>
    <row r="910" spans="1:7" x14ac:dyDescent="0.25">
      <c r="A910" s="1">
        <v>183</v>
      </c>
      <c r="B910" s="1">
        <v>2</v>
      </c>
      <c r="C910" s="1">
        <v>64</v>
      </c>
      <c r="D910" s="1">
        <v>7</v>
      </c>
      <c r="E910" s="1">
        <v>2</v>
      </c>
      <c r="F910" s="1">
        <v>12</v>
      </c>
      <c r="G910" s="1">
        <v>0</v>
      </c>
    </row>
    <row r="911" spans="1:7" x14ac:dyDescent="0.25">
      <c r="A911" s="1">
        <v>205</v>
      </c>
      <c r="B911" s="1">
        <v>7</v>
      </c>
      <c r="C911" s="1">
        <v>41</v>
      </c>
      <c r="D911" s="1">
        <v>3</v>
      </c>
      <c r="E911" s="1">
        <v>2</v>
      </c>
      <c r="F911" s="1">
        <v>46</v>
      </c>
      <c r="G911" s="1">
        <v>0</v>
      </c>
    </row>
    <row r="912" spans="1:7" x14ac:dyDescent="0.25">
      <c r="A912" s="1">
        <v>224</v>
      </c>
      <c r="B912" s="1">
        <v>2</v>
      </c>
      <c r="C912" s="1">
        <v>25</v>
      </c>
      <c r="D912" s="1">
        <v>7</v>
      </c>
      <c r="E912" s="1">
        <v>0</v>
      </c>
      <c r="F912" s="1">
        <v>110</v>
      </c>
      <c r="G912" s="1">
        <v>0</v>
      </c>
    </row>
    <row r="913" spans="1:7" x14ac:dyDescent="0.25">
      <c r="A913" s="1">
        <v>223</v>
      </c>
      <c r="B913" s="1">
        <v>2</v>
      </c>
      <c r="C913" s="1">
        <v>31</v>
      </c>
      <c r="D913" s="1">
        <v>0</v>
      </c>
      <c r="E913" s="1">
        <v>2</v>
      </c>
      <c r="F913" s="1">
        <v>39</v>
      </c>
      <c r="G913" s="1">
        <v>0</v>
      </c>
    </row>
    <row r="914" spans="1:7" x14ac:dyDescent="0.25">
      <c r="A914" s="1">
        <v>215</v>
      </c>
      <c r="B914" s="1">
        <v>7</v>
      </c>
      <c r="C914" s="1">
        <v>33</v>
      </c>
      <c r="D914" s="1">
        <v>3</v>
      </c>
      <c r="E914" s="1">
        <v>0</v>
      </c>
      <c r="F914" s="1">
        <v>13</v>
      </c>
      <c r="G914" s="1">
        <v>0</v>
      </c>
    </row>
    <row r="915" spans="1:7" x14ac:dyDescent="0.25">
      <c r="A915" s="1">
        <v>135</v>
      </c>
      <c r="B915" s="1">
        <v>25</v>
      </c>
      <c r="C915" s="1">
        <v>51</v>
      </c>
      <c r="D915" s="1">
        <v>23</v>
      </c>
      <c r="E915" s="1">
        <v>25</v>
      </c>
      <c r="F915" s="1">
        <v>46</v>
      </c>
      <c r="G915" s="1">
        <v>0</v>
      </c>
    </row>
    <row r="916" spans="1:7" x14ac:dyDescent="0.25">
      <c r="A916" s="1">
        <v>200</v>
      </c>
      <c r="B916" s="1">
        <v>5</v>
      </c>
      <c r="C916" s="1">
        <v>44</v>
      </c>
      <c r="D916" s="1">
        <v>0</v>
      </c>
      <c r="E916" s="1">
        <v>10</v>
      </c>
      <c r="F916" s="1">
        <v>20</v>
      </c>
      <c r="G916" s="1">
        <v>0</v>
      </c>
    </row>
    <row r="917" spans="1:7" x14ac:dyDescent="0.25">
      <c r="A917" s="1">
        <v>146</v>
      </c>
      <c r="B917" s="1">
        <v>0</v>
      </c>
      <c r="C917" s="1">
        <v>93</v>
      </c>
      <c r="D917" s="1">
        <v>7</v>
      </c>
      <c r="E917" s="1">
        <v>13</v>
      </c>
      <c r="F917" s="1">
        <v>73</v>
      </c>
      <c r="G917" s="1">
        <v>0</v>
      </c>
    </row>
    <row r="918" spans="1:7" x14ac:dyDescent="0.25">
      <c r="A918" s="1">
        <v>96</v>
      </c>
      <c r="B918" s="1">
        <v>12</v>
      </c>
      <c r="C918" s="1">
        <v>96</v>
      </c>
      <c r="D918" s="1">
        <v>33</v>
      </c>
      <c r="E918" s="1">
        <v>22</v>
      </c>
      <c r="F918" s="1">
        <v>43</v>
      </c>
      <c r="G918" s="1">
        <v>1</v>
      </c>
    </row>
    <row r="919" spans="1:7" x14ac:dyDescent="0.25">
      <c r="A919" s="1">
        <v>112</v>
      </c>
      <c r="B919" s="1">
        <v>10</v>
      </c>
      <c r="C919" s="1">
        <v>107</v>
      </c>
      <c r="D919" s="1">
        <v>30</v>
      </c>
      <c r="E919" s="1">
        <v>0</v>
      </c>
      <c r="F919" s="1">
        <v>20</v>
      </c>
      <c r="G919" s="1">
        <v>0</v>
      </c>
    </row>
    <row r="920" spans="1:7" x14ac:dyDescent="0.25">
      <c r="A920" s="1">
        <v>213</v>
      </c>
      <c r="B920" s="1">
        <v>5</v>
      </c>
      <c r="C920" s="1">
        <v>28</v>
      </c>
      <c r="D920" s="1">
        <v>7</v>
      </c>
      <c r="E920" s="1">
        <v>7</v>
      </c>
      <c r="F920" s="1">
        <v>41</v>
      </c>
      <c r="G920" s="1">
        <v>0</v>
      </c>
    </row>
    <row r="921" spans="1:7" x14ac:dyDescent="0.25">
      <c r="A921" s="1">
        <v>106</v>
      </c>
      <c r="B921" s="1">
        <v>27</v>
      </c>
      <c r="C921" s="1">
        <v>68</v>
      </c>
      <c r="D921" s="1">
        <v>52</v>
      </c>
      <c r="E921" s="1">
        <v>7</v>
      </c>
      <c r="F921" s="1">
        <v>5</v>
      </c>
      <c r="G921" s="1">
        <v>0</v>
      </c>
    </row>
    <row r="922" spans="1:7" x14ac:dyDescent="0.25">
      <c r="A922" s="1">
        <v>100</v>
      </c>
      <c r="B922" s="1">
        <v>2</v>
      </c>
      <c r="C922" s="1">
        <v>128</v>
      </c>
      <c r="D922" s="1">
        <v>23</v>
      </c>
      <c r="E922" s="1">
        <v>7</v>
      </c>
      <c r="F922" s="1">
        <v>10</v>
      </c>
      <c r="G922" s="1">
        <v>0</v>
      </c>
    </row>
    <row r="923" spans="1:7" x14ac:dyDescent="0.25">
      <c r="A923" s="1">
        <v>213</v>
      </c>
      <c r="B923" s="1">
        <v>2</v>
      </c>
      <c r="C923" s="1">
        <v>44</v>
      </c>
      <c r="D923" s="1">
        <v>0</v>
      </c>
      <c r="E923" s="1">
        <v>2</v>
      </c>
      <c r="F923" s="1">
        <v>5</v>
      </c>
      <c r="G923" s="1">
        <v>0</v>
      </c>
    </row>
    <row r="924" spans="1:7" x14ac:dyDescent="0.25">
      <c r="A924" s="1">
        <v>183</v>
      </c>
      <c r="B924" s="1">
        <v>5</v>
      </c>
      <c r="C924" s="1">
        <v>65</v>
      </c>
      <c r="D924" s="1">
        <v>3</v>
      </c>
      <c r="E924" s="1">
        <v>5</v>
      </c>
      <c r="F924" s="1">
        <v>49</v>
      </c>
      <c r="G924" s="1">
        <v>0</v>
      </c>
    </row>
    <row r="925" spans="1:7" x14ac:dyDescent="0.25">
      <c r="A925" s="1">
        <v>155</v>
      </c>
      <c r="B925" s="1">
        <v>7</v>
      </c>
      <c r="C925" s="1">
        <v>80</v>
      </c>
      <c r="D925" s="1">
        <v>13</v>
      </c>
      <c r="E925" s="1">
        <v>7</v>
      </c>
      <c r="F925" s="1">
        <v>10</v>
      </c>
      <c r="G925" s="1">
        <v>0</v>
      </c>
    </row>
    <row r="926" spans="1:7" x14ac:dyDescent="0.25">
      <c r="A926" s="1">
        <v>35</v>
      </c>
      <c r="B926" s="1">
        <v>40</v>
      </c>
      <c r="C926" s="1">
        <v>111</v>
      </c>
      <c r="D926" s="1">
        <v>36</v>
      </c>
      <c r="E926" s="1">
        <v>40</v>
      </c>
      <c r="F926" s="1">
        <v>12</v>
      </c>
      <c r="G926" s="1">
        <v>0</v>
      </c>
    </row>
    <row r="927" spans="1:7" x14ac:dyDescent="0.25">
      <c r="A927" s="1">
        <v>91</v>
      </c>
      <c r="B927" s="1">
        <v>65</v>
      </c>
      <c r="C927" s="1">
        <v>52</v>
      </c>
      <c r="D927" s="1">
        <v>10</v>
      </c>
      <c r="E927" s="1">
        <v>44</v>
      </c>
      <c r="F927" s="1">
        <v>28</v>
      </c>
      <c r="G927" s="1">
        <v>0</v>
      </c>
    </row>
    <row r="928" spans="1:7" x14ac:dyDescent="0.25">
      <c r="A928" s="1">
        <v>182</v>
      </c>
      <c r="B928" s="1">
        <v>2</v>
      </c>
      <c r="C928" s="1">
        <v>49</v>
      </c>
      <c r="D928" s="1">
        <v>17</v>
      </c>
      <c r="E928" s="1">
        <v>13</v>
      </c>
      <c r="F928" s="1">
        <v>20</v>
      </c>
      <c r="G928" s="1">
        <v>0</v>
      </c>
    </row>
    <row r="929" spans="1:7" x14ac:dyDescent="0.25">
      <c r="A929" s="1">
        <v>98</v>
      </c>
      <c r="B929" s="1">
        <v>0</v>
      </c>
      <c r="C929" s="1">
        <v>106</v>
      </c>
      <c r="D929" s="1">
        <v>49</v>
      </c>
      <c r="E929" s="1">
        <v>10</v>
      </c>
      <c r="F929" s="1">
        <v>106</v>
      </c>
      <c r="G929" s="1">
        <v>0</v>
      </c>
    </row>
    <row r="930" spans="1:7" x14ac:dyDescent="0.25">
      <c r="A930" s="1">
        <v>139</v>
      </c>
      <c r="B930" s="1">
        <v>13</v>
      </c>
      <c r="C930" s="1">
        <v>78</v>
      </c>
      <c r="D930" s="1">
        <v>20</v>
      </c>
      <c r="E930" s="1">
        <v>13</v>
      </c>
      <c r="F930" s="1">
        <v>36</v>
      </c>
      <c r="G930" s="1">
        <v>1</v>
      </c>
    </row>
    <row r="931" spans="1:7" x14ac:dyDescent="0.25">
      <c r="A931" s="1">
        <v>90</v>
      </c>
      <c r="B931" s="1">
        <v>38</v>
      </c>
      <c r="C931" s="1">
        <v>67</v>
      </c>
      <c r="D931" s="1">
        <v>33</v>
      </c>
      <c r="E931" s="1">
        <v>36</v>
      </c>
      <c r="F931" s="1">
        <v>67</v>
      </c>
      <c r="G931" s="1">
        <v>0</v>
      </c>
    </row>
    <row r="932" spans="1:7" x14ac:dyDescent="0.25">
      <c r="A932" s="1">
        <v>104</v>
      </c>
      <c r="B932" s="1">
        <v>20</v>
      </c>
      <c r="C932" s="1">
        <v>101</v>
      </c>
      <c r="D932" s="1">
        <v>24</v>
      </c>
      <c r="E932" s="1">
        <v>15</v>
      </c>
      <c r="F932" s="1">
        <v>5</v>
      </c>
      <c r="G932" s="1">
        <v>0</v>
      </c>
    </row>
    <row r="933" spans="1:7" x14ac:dyDescent="0.25">
      <c r="A933" s="1">
        <v>143</v>
      </c>
      <c r="B933" s="1">
        <v>15</v>
      </c>
      <c r="C933" s="1">
        <v>60</v>
      </c>
      <c r="D933" s="1">
        <v>24</v>
      </c>
      <c r="E933" s="1">
        <v>23</v>
      </c>
      <c r="F933" s="1">
        <v>5</v>
      </c>
      <c r="G933" s="1">
        <v>0</v>
      </c>
    </row>
    <row r="934" spans="1:7" x14ac:dyDescent="0.25">
      <c r="A934" s="1">
        <v>204</v>
      </c>
      <c r="B934" s="1">
        <v>5</v>
      </c>
      <c r="C934" s="1">
        <v>39</v>
      </c>
      <c r="D934" s="1">
        <v>17</v>
      </c>
      <c r="E934" s="1">
        <v>0</v>
      </c>
      <c r="F934" s="1">
        <v>89</v>
      </c>
      <c r="G934" s="1">
        <v>1</v>
      </c>
    </row>
    <row r="935" spans="1:7" x14ac:dyDescent="0.25">
      <c r="A935" s="1">
        <v>167</v>
      </c>
      <c r="B935" s="1">
        <v>2</v>
      </c>
      <c r="C935" s="1">
        <v>62</v>
      </c>
      <c r="D935" s="1">
        <v>24</v>
      </c>
      <c r="E935" s="1">
        <v>13</v>
      </c>
      <c r="F935" s="1">
        <v>7</v>
      </c>
      <c r="G935" s="1">
        <v>0</v>
      </c>
    </row>
    <row r="936" spans="1:7" x14ac:dyDescent="0.25">
      <c r="A936" s="1">
        <v>86</v>
      </c>
      <c r="B936" s="1">
        <v>2</v>
      </c>
      <c r="C936" s="1">
        <v>73</v>
      </c>
      <c r="D936" s="1">
        <v>69</v>
      </c>
      <c r="E936" s="1">
        <v>38</v>
      </c>
      <c r="F936" s="1">
        <v>48</v>
      </c>
      <c r="G936" s="1">
        <v>0</v>
      </c>
    </row>
    <row r="937" spans="1:7" x14ac:dyDescent="0.25">
      <c r="A937" s="1">
        <v>89</v>
      </c>
      <c r="B937" s="1">
        <v>15</v>
      </c>
      <c r="C937" s="1">
        <v>89</v>
      </c>
      <c r="D937" s="1">
        <v>34</v>
      </c>
      <c r="E937" s="1">
        <v>42</v>
      </c>
      <c r="F937" s="1">
        <v>5</v>
      </c>
      <c r="G937" s="1">
        <v>0</v>
      </c>
    </row>
    <row r="938" spans="1:7" x14ac:dyDescent="0.25">
      <c r="A938" s="1">
        <v>110</v>
      </c>
      <c r="B938" s="1">
        <v>29</v>
      </c>
      <c r="C938" s="1">
        <v>92</v>
      </c>
      <c r="D938" s="1">
        <v>28</v>
      </c>
      <c r="E938" s="1">
        <v>10</v>
      </c>
      <c r="F938" s="1">
        <v>145</v>
      </c>
      <c r="G938" s="1">
        <v>0</v>
      </c>
    </row>
    <row r="939" spans="1:7" x14ac:dyDescent="0.25">
      <c r="A939" s="1">
        <v>43</v>
      </c>
      <c r="B939" s="1">
        <v>12</v>
      </c>
      <c r="C939" s="1">
        <v>96</v>
      </c>
      <c r="D939" s="1">
        <v>78</v>
      </c>
      <c r="E939" s="1">
        <v>40</v>
      </c>
      <c r="F939" s="1">
        <v>55</v>
      </c>
      <c r="G939" s="1">
        <v>0</v>
      </c>
    </row>
    <row r="940" spans="1:7" x14ac:dyDescent="0.25">
      <c r="A940" s="1">
        <v>39</v>
      </c>
      <c r="B940" s="1">
        <v>33</v>
      </c>
      <c r="C940" s="1">
        <v>130</v>
      </c>
      <c r="D940" s="1">
        <v>41</v>
      </c>
      <c r="E940" s="1">
        <v>26</v>
      </c>
      <c r="F940" s="1">
        <v>44</v>
      </c>
      <c r="G940" s="1">
        <v>0</v>
      </c>
    </row>
    <row r="941" spans="1:7" x14ac:dyDescent="0.25">
      <c r="A941" s="1">
        <v>82</v>
      </c>
      <c r="B941" s="1">
        <v>33</v>
      </c>
      <c r="C941" s="1">
        <v>54</v>
      </c>
      <c r="D941" s="1">
        <v>71</v>
      </c>
      <c r="E941" s="1">
        <v>30</v>
      </c>
      <c r="F941" s="1">
        <v>41</v>
      </c>
      <c r="G941" s="1">
        <v>0</v>
      </c>
    </row>
    <row r="942" spans="1:7" x14ac:dyDescent="0.25">
      <c r="A942" s="1">
        <v>81</v>
      </c>
      <c r="B942" s="1">
        <v>18</v>
      </c>
      <c r="C942" s="1">
        <v>113</v>
      </c>
      <c r="D942" s="1">
        <v>47</v>
      </c>
      <c r="E942" s="1">
        <v>13</v>
      </c>
      <c r="F942" s="1">
        <v>21</v>
      </c>
      <c r="G942" s="1">
        <v>0</v>
      </c>
    </row>
    <row r="943" spans="1:7" x14ac:dyDescent="0.25">
      <c r="A943" s="1">
        <v>88</v>
      </c>
      <c r="B943" s="1">
        <v>39</v>
      </c>
      <c r="C943" s="1">
        <v>54</v>
      </c>
      <c r="D943" s="1">
        <v>64</v>
      </c>
      <c r="E943" s="1">
        <v>28</v>
      </c>
      <c r="F943" s="1">
        <v>153</v>
      </c>
      <c r="G943" s="1">
        <v>1</v>
      </c>
    </row>
    <row r="944" spans="1:7" x14ac:dyDescent="0.25">
      <c r="A944" s="1">
        <v>6</v>
      </c>
      <c r="B944" s="1">
        <v>2</v>
      </c>
      <c r="C944" s="1">
        <v>3</v>
      </c>
      <c r="D944" s="1">
        <v>1</v>
      </c>
      <c r="E944" s="1">
        <v>262</v>
      </c>
      <c r="F944" s="1">
        <v>3</v>
      </c>
      <c r="G944" s="1">
        <v>0</v>
      </c>
    </row>
    <row r="945" spans="1:7" x14ac:dyDescent="0.25">
      <c r="A945" s="1">
        <v>46</v>
      </c>
      <c r="B945" s="1">
        <v>35</v>
      </c>
      <c r="C945" s="1">
        <v>69</v>
      </c>
      <c r="D945" s="1">
        <v>84</v>
      </c>
      <c r="E945" s="1">
        <v>41</v>
      </c>
      <c r="F945" s="1">
        <v>66</v>
      </c>
      <c r="G945" s="1">
        <v>0</v>
      </c>
    </row>
    <row r="946" spans="1:7" x14ac:dyDescent="0.25">
      <c r="A946" s="1">
        <v>88</v>
      </c>
      <c r="B946" s="1">
        <v>39</v>
      </c>
      <c r="C946" s="1">
        <v>78</v>
      </c>
      <c r="D946" s="1">
        <v>58</v>
      </c>
      <c r="E946" s="1">
        <v>13</v>
      </c>
      <c r="F946" s="1">
        <v>93</v>
      </c>
      <c r="G946" s="1">
        <v>0</v>
      </c>
    </row>
    <row r="947" spans="1:7" x14ac:dyDescent="0.25">
      <c r="A947" s="1">
        <v>83</v>
      </c>
      <c r="B947" s="1">
        <v>2</v>
      </c>
      <c r="C947" s="1">
        <v>101</v>
      </c>
      <c r="D947" s="1">
        <v>64</v>
      </c>
      <c r="E947" s="1">
        <v>26</v>
      </c>
      <c r="F947" s="1">
        <v>117</v>
      </c>
      <c r="G947" s="1">
        <v>0</v>
      </c>
    </row>
    <row r="948" spans="1:7" x14ac:dyDescent="0.25">
      <c r="A948" s="1">
        <v>159</v>
      </c>
      <c r="B948" s="1">
        <v>0</v>
      </c>
      <c r="C948" s="1">
        <v>120</v>
      </c>
      <c r="D948" s="1">
        <v>0</v>
      </c>
      <c r="E948" s="1">
        <v>0</v>
      </c>
      <c r="F948" s="1">
        <v>137</v>
      </c>
      <c r="G948" s="1">
        <v>1</v>
      </c>
    </row>
    <row r="949" spans="1:7" x14ac:dyDescent="0.25">
      <c r="A949" s="1">
        <v>84</v>
      </c>
      <c r="B949" s="1">
        <v>5</v>
      </c>
      <c r="C949" s="1">
        <v>38</v>
      </c>
      <c r="D949" s="1">
        <v>150</v>
      </c>
      <c r="E949" s="1">
        <v>12</v>
      </c>
      <c r="F949" s="1">
        <v>28</v>
      </c>
      <c r="G949" s="1">
        <v>0</v>
      </c>
    </row>
    <row r="950" spans="1:7" x14ac:dyDescent="0.25">
      <c r="A950" s="1">
        <v>7</v>
      </c>
      <c r="B950" s="1">
        <v>23</v>
      </c>
      <c r="C950" s="1">
        <v>78</v>
      </c>
      <c r="D950" s="1">
        <v>133</v>
      </c>
      <c r="E950" s="1">
        <v>49</v>
      </c>
      <c r="F950" s="1">
        <v>144</v>
      </c>
      <c r="G950" s="1">
        <v>0</v>
      </c>
    </row>
    <row r="951" spans="1:7" x14ac:dyDescent="0.25">
      <c r="A951" s="1">
        <v>129</v>
      </c>
      <c r="B951" s="1">
        <v>26</v>
      </c>
      <c r="C951" s="1">
        <v>67</v>
      </c>
      <c r="D951" s="1">
        <v>3</v>
      </c>
      <c r="E951" s="1">
        <v>67</v>
      </c>
      <c r="F951" s="1">
        <v>2</v>
      </c>
      <c r="G951" s="1">
        <v>0</v>
      </c>
    </row>
    <row r="952" spans="1:7" x14ac:dyDescent="0.25">
      <c r="A952" s="1">
        <v>141</v>
      </c>
      <c r="B952" s="1">
        <v>8</v>
      </c>
      <c r="C952" s="1">
        <v>129</v>
      </c>
      <c r="D952" s="1">
        <v>3</v>
      </c>
      <c r="E952" s="1">
        <v>11</v>
      </c>
      <c r="F952" s="1">
        <v>47</v>
      </c>
      <c r="G952" s="1">
        <v>0</v>
      </c>
    </row>
    <row r="953" spans="1:7" x14ac:dyDescent="0.25">
      <c r="A953" s="1">
        <v>244</v>
      </c>
      <c r="B953" s="1">
        <v>8</v>
      </c>
      <c r="C953" s="1">
        <v>32</v>
      </c>
      <c r="D953" s="1">
        <v>7</v>
      </c>
      <c r="E953" s="1">
        <v>2</v>
      </c>
      <c r="F953" s="1">
        <v>50</v>
      </c>
      <c r="G953" s="1">
        <v>0</v>
      </c>
    </row>
    <row r="954" spans="1:7" x14ac:dyDescent="0.25">
      <c r="A954" s="1">
        <v>158</v>
      </c>
      <c r="B954" s="1">
        <v>11</v>
      </c>
      <c r="C954" s="1">
        <v>99</v>
      </c>
      <c r="D954" s="1">
        <v>15</v>
      </c>
      <c r="E954" s="1">
        <v>11</v>
      </c>
      <c r="F954" s="1">
        <v>17</v>
      </c>
      <c r="G954" s="1">
        <v>0</v>
      </c>
    </row>
    <row r="955" spans="1:7" x14ac:dyDescent="0.25">
      <c r="A955" s="1">
        <v>141</v>
      </c>
      <c r="B955" s="1">
        <v>11</v>
      </c>
      <c r="C955" s="1">
        <v>114</v>
      </c>
      <c r="D955" s="1">
        <v>15</v>
      </c>
      <c r="E955" s="1">
        <v>14</v>
      </c>
      <c r="F955" s="1">
        <v>5</v>
      </c>
      <c r="G955" s="1">
        <v>0</v>
      </c>
    </row>
    <row r="956" spans="1:7" x14ac:dyDescent="0.25">
      <c r="A956" s="1">
        <v>229</v>
      </c>
      <c r="B956" s="1">
        <v>5</v>
      </c>
      <c r="C956" s="1">
        <v>56</v>
      </c>
      <c r="D956" s="1">
        <v>3</v>
      </c>
      <c r="E956" s="1">
        <v>2</v>
      </c>
      <c r="F956" s="1">
        <v>20</v>
      </c>
      <c r="G956" s="1">
        <v>0</v>
      </c>
    </row>
    <row r="957" spans="1:7" x14ac:dyDescent="0.25">
      <c r="A957" s="1">
        <v>185</v>
      </c>
      <c r="B957" s="1">
        <v>2</v>
      </c>
      <c r="C957" s="1">
        <v>88</v>
      </c>
      <c r="D957" s="1">
        <v>15</v>
      </c>
      <c r="E957" s="1">
        <v>5</v>
      </c>
      <c r="F957" s="1">
        <v>14</v>
      </c>
      <c r="G957" s="1">
        <v>0</v>
      </c>
    </row>
    <row r="958" spans="1:7" x14ac:dyDescent="0.25">
      <c r="A958" s="1">
        <v>233</v>
      </c>
      <c r="B958" s="1">
        <v>2</v>
      </c>
      <c r="C958" s="1">
        <v>53</v>
      </c>
      <c r="D958" s="1">
        <v>3</v>
      </c>
      <c r="E958" s="1">
        <v>5</v>
      </c>
      <c r="F958" s="1">
        <v>14</v>
      </c>
      <c r="G958" s="1">
        <v>0</v>
      </c>
    </row>
    <row r="959" spans="1:7" x14ac:dyDescent="0.25">
      <c r="A959" s="1">
        <v>166</v>
      </c>
      <c r="B959" s="1">
        <v>5</v>
      </c>
      <c r="C959" s="1">
        <v>107</v>
      </c>
      <c r="D959" s="1">
        <v>11</v>
      </c>
      <c r="E959" s="1">
        <v>8</v>
      </c>
      <c r="F959" s="1">
        <v>29</v>
      </c>
      <c r="G959" s="1">
        <v>0</v>
      </c>
    </row>
    <row r="960" spans="1:7" x14ac:dyDescent="0.25">
      <c r="A960" s="1">
        <v>279</v>
      </c>
      <c r="B960" s="1">
        <v>0</v>
      </c>
      <c r="C960" s="1">
        <v>18</v>
      </c>
      <c r="D960" s="1">
        <v>0</v>
      </c>
      <c r="E960" s="1">
        <v>0</v>
      </c>
      <c r="F960" s="1">
        <v>9</v>
      </c>
      <c r="G960" s="1">
        <v>0</v>
      </c>
    </row>
    <row r="961" spans="1:7" x14ac:dyDescent="0.25">
      <c r="A961" s="1">
        <v>202</v>
      </c>
      <c r="B961" s="1">
        <v>5</v>
      </c>
      <c r="C961" s="1">
        <v>74</v>
      </c>
      <c r="D961" s="1">
        <v>11</v>
      </c>
      <c r="E961" s="1">
        <v>5</v>
      </c>
      <c r="F961" s="1">
        <v>14</v>
      </c>
      <c r="G961" s="1">
        <v>0</v>
      </c>
    </row>
    <row r="962" spans="1:7" x14ac:dyDescent="0.25">
      <c r="A962" s="1">
        <v>205</v>
      </c>
      <c r="B962" s="1">
        <v>20</v>
      </c>
      <c r="C962" s="1">
        <v>47</v>
      </c>
      <c r="D962" s="1">
        <v>23</v>
      </c>
      <c r="E962" s="1">
        <v>2</v>
      </c>
      <c r="F962" s="1">
        <v>56</v>
      </c>
      <c r="G962" s="1">
        <v>0</v>
      </c>
    </row>
    <row r="963" spans="1:7" x14ac:dyDescent="0.25">
      <c r="A963" s="1">
        <v>173</v>
      </c>
      <c r="B963" s="1">
        <v>8</v>
      </c>
      <c r="C963" s="1">
        <v>107</v>
      </c>
      <c r="D963" s="1">
        <v>7</v>
      </c>
      <c r="E963" s="1">
        <v>2</v>
      </c>
      <c r="F963" s="1">
        <v>176</v>
      </c>
      <c r="G963" s="1">
        <v>1</v>
      </c>
    </row>
    <row r="964" spans="1:7" x14ac:dyDescent="0.25">
      <c r="A964" s="1">
        <v>280</v>
      </c>
      <c r="B964" s="1">
        <v>0</v>
      </c>
      <c r="C964" s="1">
        <v>18</v>
      </c>
      <c r="D964" s="1">
        <v>0</v>
      </c>
      <c r="E964" s="1">
        <v>0</v>
      </c>
      <c r="F964" s="1">
        <v>24</v>
      </c>
      <c r="G964" s="1">
        <v>0</v>
      </c>
    </row>
    <row r="965" spans="1:7" x14ac:dyDescent="0.25">
      <c r="A965" s="1">
        <v>224</v>
      </c>
      <c r="B965" s="1">
        <v>12</v>
      </c>
      <c r="C965" s="1">
        <v>48</v>
      </c>
      <c r="D965" s="1">
        <v>4</v>
      </c>
      <c r="E965" s="1">
        <v>12</v>
      </c>
      <c r="F965" s="1">
        <v>12</v>
      </c>
      <c r="G965" s="1">
        <v>0</v>
      </c>
    </row>
    <row r="966" spans="1:7" x14ac:dyDescent="0.25">
      <c r="A966" s="1">
        <v>179</v>
      </c>
      <c r="B966" s="1">
        <v>2</v>
      </c>
      <c r="C966" s="1">
        <v>64</v>
      </c>
      <c r="D966" s="1">
        <v>38</v>
      </c>
      <c r="E966" s="1">
        <v>17</v>
      </c>
      <c r="F966" s="1">
        <v>58</v>
      </c>
      <c r="G966" s="1">
        <v>0</v>
      </c>
    </row>
    <row r="967" spans="1:7" x14ac:dyDescent="0.25">
      <c r="A967" s="1">
        <v>179</v>
      </c>
      <c r="B967" s="1">
        <v>8</v>
      </c>
      <c r="C967" s="1">
        <v>83</v>
      </c>
      <c r="D967" s="1">
        <v>19</v>
      </c>
      <c r="E967" s="1">
        <v>11</v>
      </c>
      <c r="F967" s="1">
        <v>26</v>
      </c>
      <c r="G967" s="1">
        <v>0</v>
      </c>
    </row>
    <row r="968" spans="1:7" x14ac:dyDescent="0.25">
      <c r="A968" s="1">
        <v>110</v>
      </c>
      <c r="B968" s="1">
        <v>5</v>
      </c>
      <c r="C968" s="1">
        <v>137</v>
      </c>
      <c r="D968" s="1">
        <v>26</v>
      </c>
      <c r="E968" s="1">
        <v>23</v>
      </c>
      <c r="F968" s="1">
        <v>29</v>
      </c>
      <c r="G968" s="1">
        <v>0</v>
      </c>
    </row>
    <row r="969" spans="1:7" x14ac:dyDescent="0.25">
      <c r="A969" s="1">
        <v>156</v>
      </c>
      <c r="B969" s="1">
        <v>29</v>
      </c>
      <c r="C969" s="1">
        <v>56</v>
      </c>
      <c r="D969" s="1">
        <v>30</v>
      </c>
      <c r="E969" s="1">
        <v>32</v>
      </c>
      <c r="F969" s="1">
        <v>47</v>
      </c>
      <c r="G969" s="1">
        <v>0</v>
      </c>
    </row>
    <row r="970" spans="1:7" x14ac:dyDescent="0.25">
      <c r="A970" s="1">
        <v>212</v>
      </c>
      <c r="B970" s="1">
        <v>6</v>
      </c>
      <c r="C970" s="1">
        <v>69</v>
      </c>
      <c r="D970" s="1">
        <v>4</v>
      </c>
      <c r="E970" s="1">
        <v>12</v>
      </c>
      <c r="F970" s="1">
        <v>3</v>
      </c>
      <c r="G970" s="1">
        <v>0</v>
      </c>
    </row>
    <row r="971" spans="1:7" x14ac:dyDescent="0.25">
      <c r="A971" s="1">
        <v>191</v>
      </c>
      <c r="B971" s="1">
        <v>9</v>
      </c>
      <c r="C971" s="1">
        <v>97</v>
      </c>
      <c r="D971" s="1">
        <v>0</v>
      </c>
      <c r="E971" s="1">
        <v>6</v>
      </c>
      <c r="F971" s="1">
        <v>82</v>
      </c>
      <c r="G971" s="1">
        <v>0</v>
      </c>
    </row>
    <row r="972" spans="1:7" x14ac:dyDescent="0.25">
      <c r="A972" s="1">
        <v>235</v>
      </c>
      <c r="B972" s="1">
        <v>6</v>
      </c>
      <c r="C972" s="1">
        <v>45</v>
      </c>
      <c r="D972" s="1">
        <v>8</v>
      </c>
      <c r="E972" s="1">
        <v>9</v>
      </c>
      <c r="F972" s="1">
        <v>12</v>
      </c>
      <c r="G972" s="1">
        <v>0</v>
      </c>
    </row>
    <row r="973" spans="1:7" x14ac:dyDescent="0.25">
      <c r="A973" s="1">
        <v>219</v>
      </c>
      <c r="B973" s="1">
        <v>3</v>
      </c>
      <c r="C973" s="1">
        <v>60</v>
      </c>
      <c r="D973" s="1">
        <v>12</v>
      </c>
      <c r="E973" s="1">
        <v>9</v>
      </c>
      <c r="F973" s="1">
        <v>12</v>
      </c>
      <c r="G973" s="1">
        <v>0</v>
      </c>
    </row>
    <row r="974" spans="1:7" x14ac:dyDescent="0.25">
      <c r="A974" s="1">
        <v>199</v>
      </c>
      <c r="B974" s="1">
        <v>33</v>
      </c>
      <c r="C974" s="1">
        <v>60</v>
      </c>
      <c r="D974" s="1">
        <v>8</v>
      </c>
      <c r="E974" s="1">
        <v>3</v>
      </c>
      <c r="F974" s="1">
        <v>15</v>
      </c>
      <c r="G974" s="1">
        <v>1</v>
      </c>
    </row>
    <row r="975" spans="1:7" x14ac:dyDescent="0.25">
      <c r="A975" s="1">
        <v>99</v>
      </c>
      <c r="B975" s="1">
        <v>27</v>
      </c>
      <c r="C975" s="1">
        <v>102</v>
      </c>
      <c r="D975" s="1">
        <v>28</v>
      </c>
      <c r="E975" s="1">
        <v>48</v>
      </c>
      <c r="F975" s="1">
        <v>6</v>
      </c>
      <c r="G975" s="1">
        <v>0</v>
      </c>
    </row>
    <row r="976" spans="1:7" x14ac:dyDescent="0.25">
      <c r="A976" s="1">
        <v>267</v>
      </c>
      <c r="B976" s="1">
        <v>3</v>
      </c>
      <c r="C976" s="1">
        <v>30</v>
      </c>
      <c r="D976" s="1">
        <v>4</v>
      </c>
      <c r="E976" s="1">
        <v>0</v>
      </c>
      <c r="F976" s="1">
        <v>57</v>
      </c>
      <c r="G976" s="1">
        <v>0</v>
      </c>
    </row>
    <row r="977" spans="1:7" x14ac:dyDescent="0.25">
      <c r="A977" s="1">
        <v>172</v>
      </c>
      <c r="B977" s="1">
        <v>12</v>
      </c>
      <c r="C977" s="1">
        <v>112</v>
      </c>
      <c r="D977" s="1">
        <v>8</v>
      </c>
      <c r="E977" s="1">
        <v>0</v>
      </c>
      <c r="F977" s="1">
        <v>15</v>
      </c>
      <c r="G977" s="1">
        <v>0</v>
      </c>
    </row>
    <row r="978" spans="1:7" x14ac:dyDescent="0.25">
      <c r="A978" s="1">
        <v>252</v>
      </c>
      <c r="B978" s="1">
        <v>3</v>
      </c>
      <c r="C978" s="1">
        <v>42</v>
      </c>
      <c r="D978" s="1">
        <v>4</v>
      </c>
      <c r="E978" s="1">
        <v>3</v>
      </c>
      <c r="F978" s="1">
        <v>102</v>
      </c>
      <c r="G978" s="1">
        <v>0</v>
      </c>
    </row>
    <row r="979" spans="1:7" x14ac:dyDescent="0.25">
      <c r="A979" s="1">
        <v>274</v>
      </c>
      <c r="B979" s="1">
        <v>0</v>
      </c>
      <c r="C979" s="1">
        <v>21</v>
      </c>
      <c r="D979" s="1">
        <v>4</v>
      </c>
      <c r="E979" s="1">
        <v>6</v>
      </c>
      <c r="F979" s="1">
        <v>15</v>
      </c>
      <c r="G979" s="1">
        <v>0</v>
      </c>
    </row>
    <row r="980" spans="1:7" x14ac:dyDescent="0.25">
      <c r="A980" s="1">
        <v>213</v>
      </c>
      <c r="B980" s="1">
        <v>9</v>
      </c>
      <c r="C980" s="1">
        <v>76</v>
      </c>
      <c r="D980" s="1">
        <v>4</v>
      </c>
      <c r="E980" s="1">
        <v>3</v>
      </c>
      <c r="F980" s="1">
        <v>30</v>
      </c>
      <c r="G980" s="1">
        <v>0</v>
      </c>
    </row>
    <row r="981" spans="1:7" x14ac:dyDescent="0.25">
      <c r="A981" s="1">
        <v>199</v>
      </c>
      <c r="B981" s="1">
        <v>9</v>
      </c>
      <c r="C981" s="1">
        <v>57</v>
      </c>
      <c r="D981" s="1">
        <v>20</v>
      </c>
      <c r="E981" s="1">
        <v>21</v>
      </c>
      <c r="F981" s="1">
        <v>6</v>
      </c>
      <c r="G981" s="1">
        <v>0</v>
      </c>
    </row>
    <row r="982" spans="1:7" x14ac:dyDescent="0.25">
      <c r="A982" s="1">
        <v>172</v>
      </c>
      <c r="B982" s="1">
        <v>3</v>
      </c>
      <c r="C982" s="1">
        <v>115</v>
      </c>
      <c r="D982" s="1">
        <v>16</v>
      </c>
      <c r="E982" s="1">
        <v>0</v>
      </c>
      <c r="F982" s="1">
        <v>18</v>
      </c>
      <c r="G982" s="1">
        <v>1</v>
      </c>
    </row>
    <row r="983" spans="1:7" x14ac:dyDescent="0.25">
      <c r="A983" s="1">
        <v>164</v>
      </c>
      <c r="B983" s="1">
        <v>24</v>
      </c>
      <c r="C983" s="1">
        <v>103</v>
      </c>
      <c r="D983" s="1">
        <v>12</v>
      </c>
      <c r="E983" s="1">
        <v>3</v>
      </c>
      <c r="F983" s="1">
        <v>42</v>
      </c>
      <c r="G983" s="1">
        <v>0</v>
      </c>
    </row>
    <row r="984" spans="1:7" x14ac:dyDescent="0.25">
      <c r="A984" s="1">
        <v>152</v>
      </c>
      <c r="B984" s="1">
        <v>9</v>
      </c>
      <c r="C984" s="1">
        <v>121</v>
      </c>
      <c r="D984" s="1">
        <v>12</v>
      </c>
      <c r="E984" s="1">
        <v>12</v>
      </c>
      <c r="F984" s="1">
        <v>45</v>
      </c>
      <c r="G984" s="1">
        <v>0</v>
      </c>
    </row>
    <row r="985" spans="1:7" x14ac:dyDescent="0.25">
      <c r="A985" s="1">
        <v>174</v>
      </c>
      <c r="B985" s="1">
        <v>18</v>
      </c>
      <c r="C985" s="1">
        <v>81</v>
      </c>
      <c r="D985" s="1">
        <v>28</v>
      </c>
      <c r="E985" s="1">
        <v>6</v>
      </c>
      <c r="F985" s="1">
        <v>24</v>
      </c>
      <c r="G985" s="1">
        <v>0</v>
      </c>
    </row>
    <row r="986" spans="1:7" x14ac:dyDescent="0.25">
      <c r="A986" s="1">
        <v>121</v>
      </c>
      <c r="B986" s="1">
        <v>24</v>
      </c>
      <c r="C986" s="1">
        <v>124</v>
      </c>
      <c r="D986" s="1">
        <v>24</v>
      </c>
      <c r="E986" s="1">
        <v>15</v>
      </c>
      <c r="F986" s="1">
        <v>42</v>
      </c>
      <c r="G986" s="1">
        <v>0</v>
      </c>
    </row>
    <row r="987" spans="1:7" x14ac:dyDescent="0.25">
      <c r="A987" s="1">
        <v>100</v>
      </c>
      <c r="B987" s="1">
        <v>64</v>
      </c>
      <c r="C987" s="1">
        <v>79</v>
      </c>
      <c r="D987" s="1">
        <v>65</v>
      </c>
      <c r="E987" s="1">
        <v>0</v>
      </c>
      <c r="F987" s="1">
        <v>109</v>
      </c>
      <c r="G987" s="1">
        <v>0</v>
      </c>
    </row>
    <row r="988" spans="1:7" x14ac:dyDescent="0.25">
      <c r="A988" s="1">
        <v>170</v>
      </c>
      <c r="B988" s="1">
        <v>6</v>
      </c>
      <c r="C988" s="1">
        <v>97</v>
      </c>
      <c r="D988" s="1">
        <v>24</v>
      </c>
      <c r="E988" s="1">
        <v>12</v>
      </c>
      <c r="F988" s="1">
        <v>88</v>
      </c>
      <c r="G988" s="1">
        <v>0</v>
      </c>
    </row>
    <row r="989" spans="1:7" x14ac:dyDescent="0.25">
      <c r="A989" s="1">
        <v>75</v>
      </c>
      <c r="B989" s="1">
        <v>12</v>
      </c>
      <c r="C989" s="1">
        <v>141</v>
      </c>
      <c r="D989" s="1">
        <v>43</v>
      </c>
      <c r="E989" s="1">
        <v>39</v>
      </c>
      <c r="F989" s="1">
        <v>187</v>
      </c>
      <c r="G989" s="1">
        <v>1</v>
      </c>
    </row>
    <row r="990" spans="1:7" x14ac:dyDescent="0.25">
      <c r="A990" s="1">
        <v>75</v>
      </c>
      <c r="B990" s="1">
        <v>12</v>
      </c>
      <c r="C990" s="1">
        <v>141</v>
      </c>
      <c r="D990" s="1">
        <v>43</v>
      </c>
      <c r="E990" s="1">
        <v>39</v>
      </c>
      <c r="F990" s="1">
        <v>187</v>
      </c>
      <c r="G990" s="1">
        <v>0</v>
      </c>
    </row>
    <row r="991" spans="1:7" x14ac:dyDescent="0.25">
      <c r="A991" s="1">
        <v>138</v>
      </c>
      <c r="B991" s="1">
        <v>33</v>
      </c>
      <c r="C991" s="1">
        <v>87</v>
      </c>
      <c r="D991" s="1">
        <v>28</v>
      </c>
      <c r="E991" s="1">
        <v>24</v>
      </c>
      <c r="F991" s="1">
        <v>12</v>
      </c>
      <c r="G991" s="1">
        <v>0</v>
      </c>
    </row>
    <row r="992" spans="1:7" x14ac:dyDescent="0.25">
      <c r="A992" s="1">
        <v>216</v>
      </c>
      <c r="B992" s="1">
        <v>9</v>
      </c>
      <c r="C992" s="1">
        <v>57</v>
      </c>
      <c r="D992" s="1">
        <v>20</v>
      </c>
      <c r="E992" s="1">
        <v>9</v>
      </c>
      <c r="F992" s="1">
        <v>125</v>
      </c>
      <c r="G992" s="1">
        <v>0</v>
      </c>
    </row>
    <row r="993" spans="1:7" x14ac:dyDescent="0.25">
      <c r="A993" s="1">
        <v>138</v>
      </c>
      <c r="B993" s="1">
        <v>39</v>
      </c>
      <c r="C993" s="1">
        <v>63</v>
      </c>
      <c r="D993" s="1">
        <v>55</v>
      </c>
      <c r="E993" s="1">
        <v>18</v>
      </c>
      <c r="F993" s="1">
        <v>21</v>
      </c>
      <c r="G993" s="1">
        <v>0</v>
      </c>
    </row>
    <row r="994" spans="1:7" x14ac:dyDescent="0.25">
      <c r="A994" s="1">
        <v>181</v>
      </c>
      <c r="B994" s="1">
        <v>21</v>
      </c>
      <c r="C994" s="1">
        <v>69</v>
      </c>
      <c r="D994" s="1">
        <v>39</v>
      </c>
      <c r="E994" s="1">
        <v>3</v>
      </c>
      <c r="F994" s="1">
        <v>96</v>
      </c>
      <c r="G994" s="1">
        <v>0</v>
      </c>
    </row>
    <row r="995" spans="1:7" x14ac:dyDescent="0.25">
      <c r="A995" s="1">
        <v>73</v>
      </c>
      <c r="B995" s="1">
        <v>57</v>
      </c>
      <c r="C995" s="1">
        <v>100</v>
      </c>
      <c r="D995" s="1">
        <v>71</v>
      </c>
      <c r="E995" s="1">
        <v>15</v>
      </c>
      <c r="F995" s="1">
        <v>0</v>
      </c>
      <c r="G995" s="1">
        <v>1</v>
      </c>
    </row>
    <row r="996" spans="1:7" x14ac:dyDescent="0.25">
      <c r="A996" s="1">
        <v>70</v>
      </c>
      <c r="B996" s="1">
        <v>54</v>
      </c>
      <c r="C996" s="1">
        <v>109</v>
      </c>
      <c r="D996" s="1">
        <v>80</v>
      </c>
      <c r="E996" s="1">
        <v>9</v>
      </c>
      <c r="F996" s="1">
        <v>45</v>
      </c>
      <c r="G996" s="1">
        <v>0</v>
      </c>
    </row>
    <row r="997" spans="1:7" x14ac:dyDescent="0.25">
      <c r="A997" s="1">
        <v>254</v>
      </c>
      <c r="B997" s="1">
        <v>6</v>
      </c>
      <c r="C997" s="1">
        <v>71</v>
      </c>
      <c r="D997" s="1">
        <v>4</v>
      </c>
      <c r="E997" s="1">
        <v>0</v>
      </c>
      <c r="F997" s="1">
        <v>27</v>
      </c>
      <c r="G997" s="1">
        <v>0</v>
      </c>
    </row>
    <row r="998" spans="1:7" x14ac:dyDescent="0.25">
      <c r="A998" s="1">
        <v>115</v>
      </c>
      <c r="B998" s="1">
        <v>27</v>
      </c>
      <c r="C998" s="1">
        <v>44</v>
      </c>
      <c r="D998" s="1">
        <v>4</v>
      </c>
      <c r="E998" s="1">
        <v>146</v>
      </c>
      <c r="F998" s="1">
        <v>139</v>
      </c>
      <c r="G998" s="1">
        <v>1</v>
      </c>
    </row>
    <row r="999" spans="1:7" x14ac:dyDescent="0.25">
      <c r="A999" s="1">
        <v>266</v>
      </c>
      <c r="B999" s="1">
        <v>6</v>
      </c>
      <c r="C999" s="1">
        <v>51</v>
      </c>
      <c r="D999" s="1">
        <v>8</v>
      </c>
      <c r="E999" s="1">
        <v>6</v>
      </c>
      <c r="F999" s="1">
        <v>64</v>
      </c>
      <c r="G999" s="1">
        <v>0</v>
      </c>
    </row>
    <row r="1000" spans="1:7" x14ac:dyDescent="0.25">
      <c r="A1000" s="1">
        <v>292</v>
      </c>
      <c r="B1000" s="1">
        <v>6</v>
      </c>
      <c r="C1000" s="1">
        <v>37</v>
      </c>
      <c r="D1000" s="1">
        <v>0</v>
      </c>
      <c r="E1000" s="1">
        <v>3</v>
      </c>
      <c r="F1000" s="1">
        <v>34</v>
      </c>
      <c r="G1000" s="1">
        <v>1</v>
      </c>
    </row>
    <row r="1001" spans="1:7" x14ac:dyDescent="0.25">
      <c r="A1001" s="1">
        <v>267</v>
      </c>
      <c r="B1001" s="1">
        <v>6</v>
      </c>
      <c r="C1001" s="1">
        <v>54</v>
      </c>
      <c r="D1001" s="1">
        <v>8</v>
      </c>
      <c r="E1001" s="1">
        <v>3</v>
      </c>
      <c r="F1001" s="1">
        <v>50</v>
      </c>
      <c r="G1001" s="1">
        <v>0</v>
      </c>
    </row>
    <row r="1002" spans="1:7" x14ac:dyDescent="0.25">
      <c r="A1002" s="1">
        <v>233</v>
      </c>
      <c r="B1002" s="1">
        <v>20</v>
      </c>
      <c r="C1002" s="1">
        <v>57</v>
      </c>
      <c r="D1002" s="1">
        <v>8</v>
      </c>
      <c r="E1002" s="1">
        <v>20</v>
      </c>
      <c r="F1002" s="1">
        <v>91</v>
      </c>
      <c r="G1002" s="1">
        <v>0</v>
      </c>
    </row>
    <row r="1003" spans="1:7" x14ac:dyDescent="0.25">
      <c r="A1003" s="1">
        <v>248</v>
      </c>
      <c r="B1003" s="1">
        <v>3</v>
      </c>
      <c r="C1003" s="1">
        <v>81</v>
      </c>
      <c r="D1003" s="1">
        <v>4</v>
      </c>
      <c r="E1003" s="1">
        <v>3</v>
      </c>
      <c r="F1003" s="1">
        <v>51</v>
      </c>
      <c r="G1003" s="1">
        <v>0</v>
      </c>
    </row>
    <row r="1004" spans="1:7" x14ac:dyDescent="0.25">
      <c r="A1004" s="1">
        <v>262</v>
      </c>
      <c r="B1004" s="1">
        <v>6</v>
      </c>
      <c r="C1004" s="1">
        <v>61</v>
      </c>
      <c r="D1004" s="1">
        <v>0</v>
      </c>
      <c r="E1004" s="1">
        <v>10</v>
      </c>
      <c r="F1004" s="1">
        <v>102</v>
      </c>
      <c r="G1004" s="1">
        <v>0</v>
      </c>
    </row>
    <row r="1005" spans="1:7" x14ac:dyDescent="0.25">
      <c r="A1005" s="1">
        <v>206</v>
      </c>
      <c r="B1005" s="1">
        <v>10</v>
      </c>
      <c r="C1005" s="1">
        <v>67</v>
      </c>
      <c r="D1005" s="1">
        <v>30</v>
      </c>
      <c r="E1005" s="1">
        <v>27</v>
      </c>
      <c r="F1005" s="1">
        <v>71</v>
      </c>
      <c r="G1005" s="1">
        <v>0</v>
      </c>
    </row>
    <row r="1006" spans="1:7" x14ac:dyDescent="0.25">
      <c r="A1006" s="1">
        <v>238</v>
      </c>
      <c r="B1006" s="1">
        <v>17</v>
      </c>
      <c r="C1006" s="1">
        <v>68</v>
      </c>
      <c r="D1006" s="1">
        <v>8</v>
      </c>
      <c r="E1006" s="1">
        <v>10</v>
      </c>
      <c r="F1006" s="1">
        <v>6</v>
      </c>
      <c r="G1006" s="1">
        <v>0</v>
      </c>
    </row>
    <row r="1007" spans="1:7" x14ac:dyDescent="0.25">
      <c r="A1007" s="1">
        <v>172</v>
      </c>
      <c r="B1007" s="1">
        <v>10</v>
      </c>
      <c r="C1007" s="1">
        <v>125</v>
      </c>
      <c r="D1007" s="1">
        <v>21</v>
      </c>
      <c r="E1007" s="1">
        <v>13</v>
      </c>
      <c r="F1007" s="1">
        <v>16</v>
      </c>
      <c r="G1007" s="1">
        <v>1</v>
      </c>
    </row>
    <row r="1008" spans="1:7" x14ac:dyDescent="0.25">
      <c r="A1008" s="1">
        <v>293</v>
      </c>
      <c r="B1008" s="1">
        <v>6</v>
      </c>
      <c r="C1008" s="1">
        <v>23</v>
      </c>
      <c r="D1008" s="1">
        <v>13</v>
      </c>
      <c r="E1008" s="1">
        <v>6</v>
      </c>
      <c r="F1008" s="1">
        <v>92</v>
      </c>
      <c r="G1008" s="1">
        <v>0</v>
      </c>
    </row>
    <row r="1009" spans="1:7" x14ac:dyDescent="0.25">
      <c r="A1009" s="1">
        <v>288</v>
      </c>
      <c r="B1009" s="1">
        <v>10</v>
      </c>
      <c r="C1009" s="1">
        <v>30</v>
      </c>
      <c r="D1009" s="1">
        <v>4</v>
      </c>
      <c r="E1009" s="1">
        <v>10</v>
      </c>
      <c r="F1009" s="1">
        <v>125</v>
      </c>
      <c r="G1009" s="1">
        <v>0</v>
      </c>
    </row>
    <row r="1010" spans="1:7" x14ac:dyDescent="0.25">
      <c r="A1010" s="1">
        <v>305</v>
      </c>
      <c r="B1010" s="1">
        <v>3</v>
      </c>
      <c r="C1010" s="1">
        <v>27</v>
      </c>
      <c r="D1010" s="1">
        <v>4</v>
      </c>
      <c r="E1010" s="1">
        <v>3</v>
      </c>
      <c r="F1010" s="1">
        <v>144</v>
      </c>
      <c r="G1010" s="1">
        <v>0</v>
      </c>
    </row>
    <row r="1011" spans="1:7" x14ac:dyDescent="0.25">
      <c r="A1011" s="1">
        <v>309</v>
      </c>
      <c r="B1011" s="1">
        <v>3</v>
      </c>
      <c r="C1011" s="1">
        <v>24</v>
      </c>
      <c r="D1011" s="1">
        <v>4</v>
      </c>
      <c r="E1011" s="1">
        <v>3</v>
      </c>
      <c r="F1011" s="1">
        <v>20</v>
      </c>
      <c r="G1011" s="1">
        <v>0</v>
      </c>
    </row>
    <row r="1012" spans="1:7" x14ac:dyDescent="0.25">
      <c r="A1012" s="1">
        <v>165</v>
      </c>
      <c r="B1012" s="1">
        <v>3</v>
      </c>
      <c r="C1012" s="1">
        <v>147</v>
      </c>
      <c r="D1012" s="1">
        <v>4</v>
      </c>
      <c r="E1012" s="1">
        <v>24</v>
      </c>
      <c r="F1012" s="1">
        <v>41</v>
      </c>
      <c r="G1012" s="1">
        <v>1</v>
      </c>
    </row>
    <row r="1013" spans="1:7" x14ac:dyDescent="0.25">
      <c r="A1013" s="1">
        <v>229</v>
      </c>
      <c r="B1013" s="1">
        <v>27</v>
      </c>
      <c r="C1013" s="1">
        <v>71</v>
      </c>
      <c r="D1013" s="1">
        <v>13</v>
      </c>
      <c r="E1013" s="1">
        <v>3</v>
      </c>
      <c r="F1013" s="1">
        <v>34</v>
      </c>
      <c r="G1013" s="1">
        <v>0</v>
      </c>
    </row>
    <row r="1014" spans="1:7" x14ac:dyDescent="0.25">
      <c r="A1014" s="1">
        <v>283</v>
      </c>
      <c r="B1014" s="1">
        <v>10</v>
      </c>
      <c r="C1014" s="1">
        <v>38</v>
      </c>
      <c r="D1014" s="1">
        <v>0</v>
      </c>
      <c r="E1014" s="1">
        <v>13</v>
      </c>
      <c r="F1014" s="1">
        <v>27</v>
      </c>
      <c r="G1014" s="1">
        <v>0</v>
      </c>
    </row>
    <row r="1015" spans="1:7" x14ac:dyDescent="0.25">
      <c r="A1015" s="1">
        <v>162</v>
      </c>
      <c r="B1015" s="1">
        <v>31</v>
      </c>
      <c r="C1015" s="1">
        <v>127</v>
      </c>
      <c r="D1015" s="1">
        <v>8</v>
      </c>
      <c r="E1015" s="1">
        <v>17</v>
      </c>
      <c r="F1015" s="1">
        <v>69</v>
      </c>
      <c r="G1015" s="1">
        <v>0</v>
      </c>
    </row>
    <row r="1016" spans="1:7" x14ac:dyDescent="0.25">
      <c r="A1016" s="1">
        <v>284</v>
      </c>
      <c r="B1016" s="1">
        <v>0</v>
      </c>
      <c r="C1016" s="1">
        <v>55</v>
      </c>
      <c r="D1016" s="1">
        <v>0</v>
      </c>
      <c r="E1016" s="1">
        <v>6</v>
      </c>
      <c r="F1016" s="1">
        <v>52</v>
      </c>
      <c r="G1016" s="1">
        <v>0</v>
      </c>
    </row>
    <row r="1017" spans="1:7" x14ac:dyDescent="0.25">
      <c r="A1017" s="1">
        <v>270</v>
      </c>
      <c r="B1017" s="1">
        <v>3</v>
      </c>
      <c r="C1017" s="1">
        <v>27</v>
      </c>
      <c r="D1017" s="1">
        <v>39</v>
      </c>
      <c r="E1017" s="1">
        <v>6</v>
      </c>
      <c r="F1017" s="1">
        <v>99</v>
      </c>
      <c r="G1017" s="1">
        <v>0</v>
      </c>
    </row>
    <row r="1018" spans="1:7" x14ac:dyDescent="0.25">
      <c r="A1018" s="1">
        <v>121</v>
      </c>
      <c r="B1018" s="1">
        <v>103</v>
      </c>
      <c r="C1018" s="1">
        <v>69</v>
      </c>
      <c r="D1018" s="1">
        <v>8</v>
      </c>
      <c r="E1018" s="1">
        <v>44</v>
      </c>
      <c r="F1018" s="1">
        <v>48</v>
      </c>
      <c r="G1018" s="1">
        <v>0</v>
      </c>
    </row>
    <row r="1019" spans="1:7" x14ac:dyDescent="0.25">
      <c r="A1019" s="1">
        <v>163</v>
      </c>
      <c r="B1019" s="1">
        <v>48</v>
      </c>
      <c r="C1019" s="1">
        <v>90</v>
      </c>
      <c r="D1019" s="1">
        <v>0</v>
      </c>
      <c r="E1019" s="1">
        <v>45</v>
      </c>
      <c r="F1019" s="1">
        <v>52</v>
      </c>
      <c r="G1019" s="1">
        <v>0</v>
      </c>
    </row>
    <row r="1020" spans="1:7" x14ac:dyDescent="0.25">
      <c r="A1020" s="1">
        <v>284</v>
      </c>
      <c r="B1020" s="1">
        <v>0</v>
      </c>
      <c r="C1020" s="1">
        <v>52</v>
      </c>
      <c r="D1020" s="1">
        <v>8</v>
      </c>
      <c r="E1020" s="1">
        <v>3</v>
      </c>
      <c r="F1020" s="1">
        <v>20</v>
      </c>
      <c r="G1020" s="1">
        <v>0</v>
      </c>
    </row>
    <row r="1021" spans="1:7" x14ac:dyDescent="0.25">
      <c r="A1021" s="1">
        <v>297</v>
      </c>
      <c r="B1021" s="1">
        <v>0</v>
      </c>
      <c r="C1021" s="1">
        <v>38</v>
      </c>
      <c r="D1021" s="1">
        <v>13</v>
      </c>
      <c r="E1021" s="1">
        <v>0</v>
      </c>
      <c r="F1021" s="1">
        <v>152</v>
      </c>
      <c r="G1021" s="1">
        <v>1</v>
      </c>
    </row>
    <row r="1022" spans="1:7" x14ac:dyDescent="0.25">
      <c r="A1022" s="1">
        <v>254</v>
      </c>
      <c r="B1022" s="1">
        <v>10</v>
      </c>
      <c r="C1022" s="1">
        <v>44</v>
      </c>
      <c r="D1022" s="1">
        <v>30</v>
      </c>
      <c r="E1022" s="1">
        <v>10</v>
      </c>
      <c r="F1022" s="1">
        <v>227</v>
      </c>
      <c r="G1022" s="1">
        <v>0</v>
      </c>
    </row>
    <row r="1023" spans="1:7" x14ac:dyDescent="0.25">
      <c r="A1023" s="1">
        <v>219</v>
      </c>
      <c r="B1023" s="1">
        <v>3</v>
      </c>
      <c r="C1023" s="1">
        <v>100</v>
      </c>
      <c r="D1023" s="1">
        <v>26</v>
      </c>
      <c r="E1023" s="1">
        <v>0</v>
      </c>
      <c r="F1023" s="1">
        <v>17</v>
      </c>
      <c r="G1023" s="1">
        <v>0</v>
      </c>
    </row>
    <row r="1024" spans="1:7" x14ac:dyDescent="0.25">
      <c r="A1024" s="1">
        <v>318</v>
      </c>
      <c r="B1024" s="1">
        <v>3</v>
      </c>
      <c r="C1024" s="1">
        <v>17</v>
      </c>
      <c r="D1024" s="1">
        <v>4</v>
      </c>
      <c r="E1024" s="1">
        <v>7</v>
      </c>
      <c r="F1024" s="1">
        <v>56</v>
      </c>
      <c r="G1024" s="1">
        <v>0</v>
      </c>
    </row>
    <row r="1025" spans="1:7" x14ac:dyDescent="0.25">
      <c r="A1025" s="1">
        <v>215</v>
      </c>
      <c r="B1025" s="1">
        <v>13</v>
      </c>
      <c r="C1025" s="1">
        <v>87</v>
      </c>
      <c r="D1025" s="1">
        <v>17</v>
      </c>
      <c r="E1025" s="1">
        <v>17</v>
      </c>
      <c r="F1025" s="1">
        <v>24</v>
      </c>
      <c r="G1025" s="1">
        <v>0</v>
      </c>
    </row>
    <row r="1026" spans="1:7" x14ac:dyDescent="0.25">
      <c r="A1026" s="1">
        <v>123</v>
      </c>
      <c r="B1026" s="1">
        <v>17</v>
      </c>
      <c r="C1026" s="1">
        <v>171</v>
      </c>
      <c r="D1026" s="1">
        <v>39</v>
      </c>
      <c r="E1026" s="1">
        <v>0</v>
      </c>
      <c r="F1026" s="1">
        <v>30</v>
      </c>
      <c r="G1026" s="1">
        <v>0</v>
      </c>
    </row>
    <row r="1027" spans="1:7" x14ac:dyDescent="0.25">
      <c r="A1027" s="1">
        <v>315</v>
      </c>
      <c r="B1027" s="1">
        <v>0</v>
      </c>
      <c r="C1027" s="1">
        <v>31</v>
      </c>
      <c r="D1027" s="1">
        <v>4</v>
      </c>
      <c r="E1027" s="1">
        <v>0</v>
      </c>
      <c r="F1027" s="1">
        <v>91</v>
      </c>
      <c r="G1027" s="1">
        <v>0</v>
      </c>
    </row>
    <row r="1028" spans="1:7" x14ac:dyDescent="0.25">
      <c r="A1028" s="1">
        <v>172</v>
      </c>
      <c r="B1028" s="1">
        <v>41</v>
      </c>
      <c r="C1028" s="1">
        <v>86</v>
      </c>
      <c r="D1028" s="1">
        <v>45</v>
      </c>
      <c r="E1028" s="1">
        <v>6</v>
      </c>
      <c r="F1028" s="1">
        <v>27</v>
      </c>
      <c r="G1028" s="1">
        <v>0</v>
      </c>
    </row>
    <row r="1029" spans="1:7" x14ac:dyDescent="0.25">
      <c r="A1029" s="1">
        <v>167</v>
      </c>
      <c r="B1029" s="1">
        <v>37</v>
      </c>
      <c r="C1029" s="1">
        <v>64</v>
      </c>
      <c r="D1029" s="1">
        <v>49</v>
      </c>
      <c r="E1029" s="1">
        <v>34</v>
      </c>
      <c r="F1029" s="1">
        <v>116</v>
      </c>
      <c r="G1029" s="1">
        <v>0</v>
      </c>
    </row>
    <row r="1030" spans="1:7" x14ac:dyDescent="0.25">
      <c r="A1030" s="1">
        <v>91</v>
      </c>
      <c r="B1030" s="1">
        <v>64</v>
      </c>
      <c r="C1030" s="1">
        <v>128</v>
      </c>
      <c r="D1030" s="1">
        <v>65</v>
      </c>
      <c r="E1030" s="1">
        <v>3</v>
      </c>
      <c r="F1030" s="1">
        <v>50</v>
      </c>
      <c r="G1030" s="1">
        <v>0</v>
      </c>
    </row>
    <row r="1031" spans="1:7" x14ac:dyDescent="0.25">
      <c r="A1031" s="1">
        <v>173</v>
      </c>
      <c r="B1031" s="1">
        <v>13</v>
      </c>
      <c r="C1031" s="1">
        <v>131</v>
      </c>
      <c r="D1031" s="1">
        <v>32</v>
      </c>
      <c r="E1031" s="1">
        <v>3</v>
      </c>
      <c r="F1031" s="1">
        <v>6</v>
      </c>
      <c r="G1031" s="1">
        <v>0</v>
      </c>
    </row>
    <row r="1032" spans="1:7" x14ac:dyDescent="0.25">
      <c r="A1032" s="1">
        <v>73</v>
      </c>
      <c r="B1032" s="1">
        <v>28</v>
      </c>
      <c r="C1032" s="1">
        <v>217</v>
      </c>
      <c r="D1032" s="1">
        <v>10</v>
      </c>
      <c r="E1032" s="1">
        <v>24</v>
      </c>
      <c r="F1032" s="1">
        <v>115</v>
      </c>
      <c r="G1032" s="1">
        <v>0</v>
      </c>
    </row>
    <row r="1033" spans="1:7" x14ac:dyDescent="0.25">
      <c r="A1033" s="1">
        <v>171</v>
      </c>
      <c r="B1033" s="1">
        <v>3</v>
      </c>
      <c r="C1033" s="1">
        <v>129</v>
      </c>
      <c r="D1033" s="1">
        <v>26</v>
      </c>
      <c r="E1033" s="1">
        <v>24</v>
      </c>
      <c r="F1033" s="1">
        <v>62</v>
      </c>
      <c r="G1033" s="1">
        <v>0</v>
      </c>
    </row>
    <row r="1034" spans="1:7" x14ac:dyDescent="0.25">
      <c r="A1034" s="1">
        <v>234</v>
      </c>
      <c r="B1034" s="1">
        <v>14</v>
      </c>
      <c r="C1034" s="1">
        <v>77</v>
      </c>
      <c r="D1034" s="1">
        <v>19</v>
      </c>
      <c r="E1034" s="1">
        <v>10</v>
      </c>
      <c r="F1034" s="1">
        <v>42</v>
      </c>
      <c r="G1034" s="1">
        <v>0</v>
      </c>
    </row>
    <row r="1035" spans="1:7" x14ac:dyDescent="0.25">
      <c r="A1035" s="1">
        <v>208</v>
      </c>
      <c r="B1035" s="1">
        <v>17</v>
      </c>
      <c r="C1035" s="1">
        <v>76</v>
      </c>
      <c r="D1035" s="1">
        <v>36</v>
      </c>
      <c r="E1035" s="1">
        <v>17</v>
      </c>
      <c r="F1035" s="1">
        <v>38</v>
      </c>
      <c r="G1035" s="1">
        <v>0</v>
      </c>
    </row>
    <row r="1036" spans="1:7" x14ac:dyDescent="0.25">
      <c r="A1036" s="1">
        <v>175</v>
      </c>
      <c r="B1036" s="1">
        <v>10</v>
      </c>
      <c r="C1036" s="1">
        <v>110</v>
      </c>
      <c r="D1036" s="1">
        <v>54</v>
      </c>
      <c r="E1036" s="1">
        <v>6</v>
      </c>
      <c r="F1036" s="1">
        <v>27</v>
      </c>
      <c r="G1036" s="1">
        <v>0</v>
      </c>
    </row>
    <row r="1037" spans="1:7" x14ac:dyDescent="0.25">
      <c r="A1037" s="1">
        <v>171</v>
      </c>
      <c r="B1037" s="1">
        <v>45</v>
      </c>
      <c r="C1037" s="1">
        <v>73</v>
      </c>
      <c r="D1037" s="1">
        <v>59</v>
      </c>
      <c r="E1037" s="1">
        <v>10</v>
      </c>
      <c r="F1037" s="1">
        <v>90</v>
      </c>
      <c r="G1037" s="1">
        <v>0</v>
      </c>
    </row>
    <row r="1038" spans="1:7" x14ac:dyDescent="0.25">
      <c r="A1038" s="1">
        <v>161</v>
      </c>
      <c r="B1038" s="1">
        <v>28</v>
      </c>
      <c r="C1038" s="1">
        <v>136</v>
      </c>
      <c r="D1038" s="1">
        <v>32</v>
      </c>
      <c r="E1038" s="1">
        <v>3</v>
      </c>
      <c r="F1038" s="1">
        <v>45</v>
      </c>
      <c r="G1038" s="1">
        <v>0</v>
      </c>
    </row>
    <row r="1039" spans="1:7" x14ac:dyDescent="0.25">
      <c r="A1039" s="1">
        <v>121</v>
      </c>
      <c r="B1039" s="1">
        <v>62</v>
      </c>
      <c r="C1039" s="1">
        <v>90</v>
      </c>
      <c r="D1039" s="1">
        <v>68</v>
      </c>
      <c r="E1039" s="1">
        <v>20</v>
      </c>
      <c r="F1039" s="1">
        <v>125</v>
      </c>
      <c r="G1039" s="1">
        <v>0</v>
      </c>
    </row>
    <row r="1040" spans="1:7" x14ac:dyDescent="0.25">
      <c r="A1040" s="1">
        <v>85</v>
      </c>
      <c r="B1040" s="1">
        <v>44</v>
      </c>
      <c r="C1040" s="1">
        <v>54</v>
      </c>
      <c r="D1040" s="1">
        <v>102</v>
      </c>
      <c r="E1040" s="1">
        <v>78</v>
      </c>
      <c r="F1040" s="1">
        <v>6</v>
      </c>
      <c r="G1040" s="1">
        <v>0</v>
      </c>
    </row>
    <row r="1041" spans="1:7" x14ac:dyDescent="0.25">
      <c r="A1041" s="1">
        <v>158</v>
      </c>
      <c r="B1041" s="1">
        <v>35</v>
      </c>
      <c r="C1041" s="1">
        <v>179</v>
      </c>
      <c r="D1041" s="1">
        <v>0</v>
      </c>
      <c r="E1041" s="1">
        <v>0</v>
      </c>
      <c r="F1041" s="1">
        <v>125</v>
      </c>
      <c r="G1041" s="1">
        <v>1</v>
      </c>
    </row>
    <row r="1042" spans="1:7" x14ac:dyDescent="0.25">
      <c r="A1042" s="1">
        <v>33</v>
      </c>
      <c r="B1042" s="1">
        <v>87</v>
      </c>
      <c r="C1042" s="1">
        <v>64</v>
      </c>
      <c r="D1042" s="1">
        <v>175</v>
      </c>
      <c r="E1042" s="1">
        <v>16</v>
      </c>
      <c r="F1042" s="1">
        <v>74</v>
      </c>
      <c r="G1042" s="1">
        <v>0</v>
      </c>
    </row>
    <row r="1043" spans="1:7" x14ac:dyDescent="0.25">
      <c r="A1043" s="1">
        <v>298</v>
      </c>
      <c r="B1043" s="1">
        <v>7</v>
      </c>
      <c r="C1043" s="1">
        <v>68</v>
      </c>
      <c r="D1043" s="1">
        <v>4</v>
      </c>
      <c r="E1043" s="1">
        <v>0</v>
      </c>
      <c r="F1043" s="1">
        <v>19</v>
      </c>
      <c r="G1043" s="1">
        <v>0</v>
      </c>
    </row>
    <row r="1044" spans="1:7" x14ac:dyDescent="0.25">
      <c r="A1044" s="1">
        <v>229</v>
      </c>
      <c r="B1044" s="1">
        <v>7</v>
      </c>
      <c r="C1044" s="1">
        <v>137</v>
      </c>
      <c r="D1044" s="1">
        <v>4</v>
      </c>
      <c r="E1044" s="1">
        <v>0</v>
      </c>
      <c r="F1044" s="1">
        <v>91</v>
      </c>
      <c r="G1044" s="1">
        <v>0</v>
      </c>
    </row>
    <row r="1045" spans="1:7" x14ac:dyDescent="0.25">
      <c r="A1045" s="1">
        <v>308</v>
      </c>
      <c r="B1045" s="1">
        <v>0</v>
      </c>
      <c r="C1045" s="1">
        <v>73</v>
      </c>
      <c r="D1045" s="1">
        <v>0</v>
      </c>
      <c r="E1045" s="1">
        <v>0</v>
      </c>
      <c r="F1045" s="1">
        <v>23</v>
      </c>
      <c r="G1045" s="1">
        <v>0</v>
      </c>
    </row>
    <row r="1046" spans="1:7" x14ac:dyDescent="0.25">
      <c r="A1046" s="1">
        <v>130</v>
      </c>
      <c r="B1046" s="1">
        <v>30</v>
      </c>
      <c r="C1046" s="1">
        <v>168</v>
      </c>
      <c r="D1046" s="1">
        <v>20</v>
      </c>
      <c r="E1046" s="1">
        <v>34</v>
      </c>
      <c r="F1046" s="1">
        <v>0</v>
      </c>
      <c r="G1046" s="1">
        <v>0</v>
      </c>
    </row>
    <row r="1047" spans="1:7" x14ac:dyDescent="0.25">
      <c r="A1047" s="1">
        <v>284</v>
      </c>
      <c r="B1047" s="1">
        <v>3</v>
      </c>
      <c r="C1047" s="1">
        <v>84</v>
      </c>
      <c r="D1047" s="1">
        <v>4</v>
      </c>
      <c r="E1047" s="1">
        <v>7</v>
      </c>
      <c r="F1047" s="1">
        <v>23</v>
      </c>
      <c r="G1047" s="1">
        <v>0</v>
      </c>
    </row>
    <row r="1048" spans="1:7" x14ac:dyDescent="0.25">
      <c r="A1048" s="1">
        <v>322</v>
      </c>
      <c r="B1048" s="1">
        <v>3</v>
      </c>
      <c r="C1048" s="1">
        <v>50</v>
      </c>
      <c r="D1048" s="1">
        <v>4</v>
      </c>
      <c r="E1048" s="1">
        <v>3</v>
      </c>
      <c r="F1048" s="1">
        <v>42</v>
      </c>
      <c r="G1048" s="1">
        <v>1</v>
      </c>
    </row>
    <row r="1049" spans="1:7" x14ac:dyDescent="0.25">
      <c r="A1049" s="1">
        <v>322</v>
      </c>
      <c r="B1049" s="1">
        <v>3</v>
      </c>
      <c r="C1049" s="1">
        <v>50</v>
      </c>
      <c r="D1049" s="1">
        <v>4</v>
      </c>
      <c r="E1049" s="1">
        <v>3</v>
      </c>
      <c r="F1049" s="1">
        <v>42</v>
      </c>
      <c r="G1049" s="1">
        <v>0</v>
      </c>
    </row>
    <row r="1050" spans="1:7" x14ac:dyDescent="0.25">
      <c r="A1050" s="1">
        <v>301</v>
      </c>
      <c r="B1050" s="1">
        <v>11</v>
      </c>
      <c r="C1050" s="1">
        <v>61</v>
      </c>
      <c r="D1050" s="1">
        <v>4</v>
      </c>
      <c r="E1050" s="1">
        <v>7</v>
      </c>
      <c r="F1050" s="1">
        <v>11</v>
      </c>
      <c r="G1050" s="1">
        <v>0</v>
      </c>
    </row>
    <row r="1051" spans="1:7" x14ac:dyDescent="0.25">
      <c r="A1051" s="1">
        <v>239</v>
      </c>
      <c r="B1051" s="1">
        <v>7</v>
      </c>
      <c r="C1051" s="1">
        <v>119</v>
      </c>
      <c r="D1051" s="1">
        <v>4</v>
      </c>
      <c r="E1051" s="1">
        <v>15</v>
      </c>
      <c r="F1051" s="1">
        <v>11</v>
      </c>
      <c r="G1051" s="1">
        <v>0</v>
      </c>
    </row>
    <row r="1052" spans="1:7" x14ac:dyDescent="0.25">
      <c r="A1052" s="1">
        <v>261</v>
      </c>
      <c r="B1052" s="1">
        <v>23</v>
      </c>
      <c r="C1052" s="1">
        <v>73</v>
      </c>
      <c r="D1052" s="1">
        <v>4</v>
      </c>
      <c r="E1052" s="1">
        <v>23</v>
      </c>
      <c r="F1052" s="1">
        <v>50</v>
      </c>
      <c r="G1052" s="1">
        <v>0</v>
      </c>
    </row>
    <row r="1053" spans="1:7" x14ac:dyDescent="0.25">
      <c r="A1053" s="1">
        <v>314</v>
      </c>
      <c r="B1053" s="1">
        <v>11</v>
      </c>
      <c r="C1053" s="1">
        <v>53</v>
      </c>
      <c r="D1053" s="1">
        <v>4</v>
      </c>
      <c r="E1053" s="1">
        <v>3</v>
      </c>
      <c r="F1053" s="1">
        <v>107</v>
      </c>
      <c r="G1053" s="1">
        <v>1</v>
      </c>
    </row>
    <row r="1054" spans="1:7" x14ac:dyDescent="0.25">
      <c r="A1054" s="1">
        <v>292</v>
      </c>
      <c r="B1054" s="1">
        <v>3</v>
      </c>
      <c r="C1054" s="1">
        <v>77</v>
      </c>
      <c r="D1054" s="1">
        <v>10</v>
      </c>
      <c r="E1054" s="1">
        <v>3</v>
      </c>
      <c r="F1054" s="1">
        <v>26</v>
      </c>
      <c r="G1054" s="1">
        <v>0</v>
      </c>
    </row>
    <row r="1055" spans="1:7" x14ac:dyDescent="0.25">
      <c r="A1055" s="1">
        <v>268</v>
      </c>
      <c r="B1055" s="1">
        <v>11</v>
      </c>
      <c r="C1055" s="1">
        <v>88</v>
      </c>
      <c r="D1055" s="1">
        <v>15</v>
      </c>
      <c r="E1055" s="1">
        <v>3</v>
      </c>
      <c r="F1055" s="1">
        <v>22</v>
      </c>
      <c r="G1055" s="1">
        <v>0</v>
      </c>
    </row>
    <row r="1056" spans="1:7" x14ac:dyDescent="0.25">
      <c r="A1056" s="1">
        <v>272</v>
      </c>
      <c r="B1056" s="1">
        <v>7</v>
      </c>
      <c r="C1056" s="1">
        <v>80</v>
      </c>
      <c r="D1056" s="1">
        <v>20</v>
      </c>
      <c r="E1056" s="1">
        <v>7</v>
      </c>
      <c r="F1056" s="1">
        <v>11</v>
      </c>
      <c r="G1056" s="1">
        <v>0</v>
      </c>
    </row>
    <row r="1057" spans="1:7" x14ac:dyDescent="0.25">
      <c r="A1057" s="1">
        <v>243</v>
      </c>
      <c r="B1057" s="1">
        <v>11</v>
      </c>
      <c r="C1057" s="1">
        <v>119</v>
      </c>
      <c r="D1057" s="1">
        <v>10</v>
      </c>
      <c r="E1057" s="1">
        <v>3</v>
      </c>
      <c r="F1057" s="1">
        <v>15</v>
      </c>
      <c r="G1057" s="1">
        <v>0</v>
      </c>
    </row>
    <row r="1058" spans="1:7" x14ac:dyDescent="0.25">
      <c r="A1058" s="1">
        <v>275</v>
      </c>
      <c r="B1058" s="1">
        <v>11</v>
      </c>
      <c r="C1058" s="1">
        <v>68</v>
      </c>
      <c r="D1058" s="1">
        <v>25</v>
      </c>
      <c r="E1058" s="1">
        <v>7</v>
      </c>
      <c r="F1058" s="1">
        <v>7</v>
      </c>
      <c r="G1058" s="1">
        <v>0</v>
      </c>
    </row>
    <row r="1059" spans="1:7" x14ac:dyDescent="0.25">
      <c r="A1059" s="1">
        <v>244</v>
      </c>
      <c r="B1059" s="1">
        <v>15</v>
      </c>
      <c r="C1059" s="1">
        <v>108</v>
      </c>
      <c r="D1059" s="1">
        <v>4</v>
      </c>
      <c r="E1059" s="1">
        <v>15</v>
      </c>
      <c r="F1059" s="1">
        <v>50</v>
      </c>
      <c r="G1059" s="1">
        <v>1</v>
      </c>
    </row>
    <row r="1060" spans="1:7" x14ac:dyDescent="0.25">
      <c r="A1060" s="1">
        <v>269</v>
      </c>
      <c r="B1060" s="1">
        <v>15</v>
      </c>
      <c r="C1060" s="1">
        <v>69</v>
      </c>
      <c r="D1060" s="1">
        <v>15</v>
      </c>
      <c r="E1060" s="1">
        <v>19</v>
      </c>
      <c r="F1060" s="1">
        <v>38</v>
      </c>
      <c r="G1060" s="1">
        <v>0</v>
      </c>
    </row>
    <row r="1061" spans="1:7" x14ac:dyDescent="0.25">
      <c r="A1061" s="1">
        <v>162</v>
      </c>
      <c r="B1061" s="1">
        <v>33</v>
      </c>
      <c r="C1061" s="1">
        <v>124</v>
      </c>
      <c r="D1061" s="1">
        <v>40</v>
      </c>
      <c r="E1061" s="1">
        <v>28</v>
      </c>
      <c r="F1061" s="1">
        <v>172</v>
      </c>
      <c r="G1061" s="1">
        <v>0</v>
      </c>
    </row>
    <row r="1062" spans="1:7" x14ac:dyDescent="0.25">
      <c r="A1062" s="1">
        <v>281</v>
      </c>
      <c r="B1062" s="1">
        <v>7</v>
      </c>
      <c r="C1062" s="1">
        <v>84</v>
      </c>
      <c r="D1062" s="1">
        <v>15</v>
      </c>
      <c r="E1062" s="1">
        <v>0</v>
      </c>
      <c r="F1062" s="1">
        <v>119</v>
      </c>
      <c r="G1062" s="1">
        <v>0</v>
      </c>
    </row>
    <row r="1063" spans="1:7" x14ac:dyDescent="0.25">
      <c r="A1063" s="1">
        <v>280</v>
      </c>
      <c r="B1063" s="1">
        <v>7</v>
      </c>
      <c r="C1063" s="1">
        <v>81</v>
      </c>
      <c r="D1063" s="1">
        <v>20</v>
      </c>
      <c r="E1063" s="1">
        <v>0</v>
      </c>
      <c r="F1063" s="1">
        <v>27</v>
      </c>
      <c r="G1063" s="1">
        <v>0</v>
      </c>
    </row>
    <row r="1064" spans="1:7" x14ac:dyDescent="0.25">
      <c r="A1064" s="1">
        <v>347</v>
      </c>
      <c r="B1064" s="1">
        <v>0</v>
      </c>
      <c r="C1064" s="1">
        <v>35</v>
      </c>
      <c r="D1064" s="1">
        <v>4</v>
      </c>
      <c r="E1064" s="1">
        <v>3</v>
      </c>
      <c r="F1064" s="1">
        <v>7</v>
      </c>
      <c r="G1064" s="1">
        <v>0</v>
      </c>
    </row>
    <row r="1065" spans="1:7" x14ac:dyDescent="0.25">
      <c r="A1065" s="1">
        <v>254</v>
      </c>
      <c r="B1065" s="1">
        <v>7</v>
      </c>
      <c r="C1065" s="1">
        <v>108</v>
      </c>
      <c r="D1065" s="1">
        <v>20</v>
      </c>
      <c r="E1065" s="1">
        <v>0</v>
      </c>
      <c r="F1065" s="1">
        <v>26</v>
      </c>
      <c r="G1065" s="1">
        <v>0</v>
      </c>
    </row>
    <row r="1066" spans="1:7" x14ac:dyDescent="0.25">
      <c r="A1066" s="1">
        <v>229</v>
      </c>
      <c r="B1066" s="1">
        <v>7</v>
      </c>
      <c r="C1066" s="1">
        <v>140</v>
      </c>
      <c r="D1066" s="1">
        <v>10</v>
      </c>
      <c r="E1066" s="1">
        <v>3</v>
      </c>
      <c r="F1066" s="1">
        <v>11</v>
      </c>
      <c r="G1066" s="1">
        <v>1</v>
      </c>
    </row>
    <row r="1067" spans="1:7" x14ac:dyDescent="0.25">
      <c r="A1067" s="1">
        <v>120</v>
      </c>
      <c r="B1067" s="1">
        <v>19</v>
      </c>
      <c r="C1067" s="1">
        <v>206</v>
      </c>
      <c r="D1067" s="1">
        <v>25</v>
      </c>
      <c r="E1067" s="1">
        <v>19</v>
      </c>
      <c r="F1067" s="1">
        <v>54</v>
      </c>
      <c r="G1067" s="1">
        <v>0</v>
      </c>
    </row>
    <row r="1068" spans="1:7" x14ac:dyDescent="0.25">
      <c r="A1068" s="1">
        <v>352</v>
      </c>
      <c r="B1068" s="1">
        <v>0</v>
      </c>
      <c r="C1068" s="1">
        <v>27</v>
      </c>
      <c r="D1068" s="1">
        <v>10</v>
      </c>
      <c r="E1068" s="1">
        <v>0</v>
      </c>
      <c r="F1068" s="1">
        <v>15</v>
      </c>
      <c r="G1068" s="1">
        <v>0</v>
      </c>
    </row>
    <row r="1069" spans="1:7" x14ac:dyDescent="0.25">
      <c r="A1069" s="1">
        <v>365</v>
      </c>
      <c r="B1069" s="1">
        <v>3</v>
      </c>
      <c r="C1069" s="1">
        <v>15</v>
      </c>
      <c r="D1069" s="1">
        <v>4</v>
      </c>
      <c r="E1069" s="1">
        <v>3</v>
      </c>
      <c r="F1069" s="1">
        <v>11</v>
      </c>
      <c r="G1069" s="1">
        <v>0</v>
      </c>
    </row>
    <row r="1070" spans="1:7" x14ac:dyDescent="0.25">
      <c r="A1070" s="1">
        <v>239</v>
      </c>
      <c r="B1070" s="1">
        <v>3</v>
      </c>
      <c r="C1070" s="1">
        <v>141</v>
      </c>
      <c r="D1070" s="1">
        <v>0</v>
      </c>
      <c r="E1070" s="1">
        <v>7</v>
      </c>
      <c r="F1070" s="1">
        <v>23</v>
      </c>
      <c r="G1070" s="1">
        <v>0</v>
      </c>
    </row>
    <row r="1071" spans="1:7" x14ac:dyDescent="0.25">
      <c r="A1071" s="1">
        <v>349</v>
      </c>
      <c r="B1071" s="1">
        <v>7</v>
      </c>
      <c r="C1071" s="1">
        <v>35</v>
      </c>
      <c r="D1071" s="1">
        <v>0</v>
      </c>
      <c r="E1071" s="1">
        <v>0</v>
      </c>
      <c r="F1071" s="1">
        <v>47</v>
      </c>
      <c r="G1071" s="1">
        <v>0</v>
      </c>
    </row>
    <row r="1072" spans="1:7" x14ac:dyDescent="0.25">
      <c r="A1072" s="1">
        <v>228</v>
      </c>
      <c r="B1072" s="1">
        <v>19</v>
      </c>
      <c r="C1072" s="1">
        <v>130</v>
      </c>
      <c r="D1072" s="1">
        <v>4</v>
      </c>
      <c r="E1072" s="1">
        <v>11</v>
      </c>
      <c r="F1072" s="1">
        <v>51</v>
      </c>
      <c r="G1072" s="1">
        <v>0</v>
      </c>
    </row>
    <row r="1073" spans="1:7" x14ac:dyDescent="0.25">
      <c r="A1073" s="1">
        <v>350</v>
      </c>
      <c r="B1073" s="1">
        <v>3</v>
      </c>
      <c r="C1073" s="1">
        <v>39</v>
      </c>
      <c r="D1073" s="1">
        <v>0</v>
      </c>
      <c r="E1073" s="1">
        <v>0</v>
      </c>
      <c r="F1073" s="1">
        <v>19</v>
      </c>
      <c r="G1073" s="1">
        <v>0</v>
      </c>
    </row>
    <row r="1074" spans="1:7" x14ac:dyDescent="0.25">
      <c r="A1074" s="1">
        <v>301</v>
      </c>
      <c r="B1074" s="1">
        <v>7</v>
      </c>
      <c r="C1074" s="1">
        <v>74</v>
      </c>
      <c r="D1074" s="1">
        <v>10</v>
      </c>
      <c r="E1074" s="1">
        <v>0</v>
      </c>
      <c r="F1074" s="1">
        <v>58</v>
      </c>
      <c r="G1074" s="1">
        <v>0</v>
      </c>
    </row>
    <row r="1075" spans="1:7" x14ac:dyDescent="0.25">
      <c r="A1075" s="1">
        <v>171</v>
      </c>
      <c r="B1075" s="1">
        <v>7</v>
      </c>
      <c r="C1075" s="1">
        <v>171</v>
      </c>
      <c r="D1075" s="1">
        <v>25</v>
      </c>
      <c r="E1075" s="1">
        <v>19</v>
      </c>
      <c r="F1075" s="1">
        <v>89</v>
      </c>
      <c r="G1075" s="1">
        <v>0</v>
      </c>
    </row>
    <row r="1076" spans="1:7" x14ac:dyDescent="0.25">
      <c r="A1076" s="1">
        <v>208</v>
      </c>
      <c r="B1076" s="1">
        <v>7</v>
      </c>
      <c r="C1076" s="1">
        <v>82</v>
      </c>
      <c r="D1076" s="1">
        <v>30</v>
      </c>
      <c r="E1076" s="1">
        <v>66</v>
      </c>
      <c r="F1076" s="1">
        <v>35</v>
      </c>
      <c r="G1076" s="1">
        <v>0</v>
      </c>
    </row>
    <row r="1077" spans="1:7" x14ac:dyDescent="0.25">
      <c r="A1077" s="1">
        <v>125</v>
      </c>
      <c r="B1077" s="1">
        <v>16</v>
      </c>
      <c r="C1077" s="1">
        <v>98</v>
      </c>
      <c r="D1077" s="1">
        <v>134</v>
      </c>
      <c r="E1077" s="1">
        <v>21</v>
      </c>
      <c r="F1077" s="1">
        <v>27</v>
      </c>
      <c r="G1077" s="1">
        <v>0</v>
      </c>
    </row>
    <row r="1078" spans="1:7" x14ac:dyDescent="0.25">
      <c r="A1078" s="1">
        <v>188</v>
      </c>
      <c r="B1078" s="1">
        <v>3</v>
      </c>
      <c r="C1078" s="1">
        <v>180</v>
      </c>
      <c r="D1078" s="1">
        <v>20</v>
      </c>
      <c r="E1078" s="1">
        <v>3</v>
      </c>
      <c r="F1078" s="1">
        <v>43</v>
      </c>
      <c r="G1078" s="1">
        <v>0</v>
      </c>
    </row>
    <row r="1079" spans="1:7" x14ac:dyDescent="0.25">
      <c r="A1079" s="1">
        <v>275</v>
      </c>
      <c r="B1079" s="1">
        <v>0</v>
      </c>
      <c r="C1079" s="1">
        <v>86</v>
      </c>
      <c r="D1079" s="1">
        <v>10</v>
      </c>
      <c r="E1079" s="1">
        <v>23</v>
      </c>
      <c r="F1079" s="1">
        <v>66</v>
      </c>
      <c r="G1079" s="1">
        <v>0</v>
      </c>
    </row>
    <row r="1080" spans="1:7" x14ac:dyDescent="0.25">
      <c r="A1080" s="1">
        <v>231</v>
      </c>
      <c r="B1080" s="1">
        <v>7</v>
      </c>
      <c r="C1080" s="1">
        <v>137</v>
      </c>
      <c r="D1080" s="1">
        <v>4</v>
      </c>
      <c r="E1080" s="1">
        <v>15</v>
      </c>
      <c r="F1080" s="1">
        <v>39</v>
      </c>
      <c r="G1080" s="1">
        <v>1</v>
      </c>
    </row>
    <row r="1081" spans="1:7" x14ac:dyDescent="0.25">
      <c r="A1081" s="1">
        <v>297</v>
      </c>
      <c r="B1081" s="1">
        <v>7</v>
      </c>
      <c r="C1081" s="1">
        <v>79</v>
      </c>
      <c r="D1081" s="1">
        <v>0</v>
      </c>
      <c r="E1081" s="1">
        <v>11</v>
      </c>
      <c r="F1081" s="1">
        <v>182</v>
      </c>
      <c r="G1081" s="1">
        <v>0</v>
      </c>
    </row>
    <row r="1082" spans="1:7" x14ac:dyDescent="0.25">
      <c r="A1082" s="1">
        <v>90</v>
      </c>
      <c r="B1082" s="1">
        <v>67</v>
      </c>
      <c r="C1082" s="1">
        <v>165</v>
      </c>
      <c r="D1082" s="1">
        <v>30</v>
      </c>
      <c r="E1082" s="1">
        <v>43</v>
      </c>
      <c r="F1082" s="1">
        <v>11</v>
      </c>
      <c r="G1082" s="1">
        <v>0</v>
      </c>
    </row>
    <row r="1083" spans="1:7" x14ac:dyDescent="0.25">
      <c r="A1083" s="1">
        <v>204</v>
      </c>
      <c r="B1083" s="1">
        <v>7</v>
      </c>
      <c r="C1083" s="1">
        <v>149</v>
      </c>
      <c r="D1083" s="1">
        <v>20</v>
      </c>
      <c r="E1083" s="1">
        <v>15</v>
      </c>
      <c r="F1083" s="1">
        <v>66</v>
      </c>
      <c r="G1083" s="1">
        <v>0</v>
      </c>
    </row>
    <row r="1084" spans="1:7" x14ac:dyDescent="0.25">
      <c r="A1084" s="1">
        <v>200</v>
      </c>
      <c r="B1084" s="1">
        <v>19</v>
      </c>
      <c r="C1084" s="1">
        <v>111</v>
      </c>
      <c r="D1084" s="1">
        <v>50</v>
      </c>
      <c r="E1084" s="1">
        <v>15</v>
      </c>
      <c r="F1084" s="1">
        <v>19</v>
      </c>
      <c r="G1084" s="1">
        <v>0</v>
      </c>
    </row>
    <row r="1085" spans="1:7" x14ac:dyDescent="0.25">
      <c r="A1085" s="1">
        <v>313</v>
      </c>
      <c r="B1085" s="1">
        <v>15</v>
      </c>
      <c r="C1085" s="1">
        <v>47</v>
      </c>
      <c r="D1085" s="1">
        <v>20</v>
      </c>
      <c r="E1085" s="1">
        <v>0</v>
      </c>
      <c r="F1085" s="1">
        <v>192</v>
      </c>
      <c r="G1085" s="1">
        <v>1</v>
      </c>
    </row>
    <row r="1086" spans="1:7" x14ac:dyDescent="0.25">
      <c r="A1086" s="1">
        <v>313</v>
      </c>
      <c r="B1086" s="1">
        <v>15</v>
      </c>
      <c r="C1086" s="1">
        <v>47</v>
      </c>
      <c r="D1086" s="1">
        <v>20</v>
      </c>
      <c r="E1086" s="1">
        <v>0</v>
      </c>
      <c r="F1086" s="1">
        <v>192</v>
      </c>
      <c r="G1086" s="1">
        <v>0</v>
      </c>
    </row>
    <row r="1087" spans="1:7" x14ac:dyDescent="0.25">
      <c r="A1087" s="1">
        <v>293</v>
      </c>
      <c r="B1087" s="1">
        <v>0</v>
      </c>
      <c r="C1087" s="1">
        <v>87</v>
      </c>
      <c r="D1087" s="1">
        <v>4</v>
      </c>
      <c r="E1087" s="1">
        <v>11</v>
      </c>
      <c r="F1087" s="1">
        <v>23</v>
      </c>
      <c r="G1087" s="1">
        <v>1</v>
      </c>
    </row>
    <row r="1088" spans="1:7" x14ac:dyDescent="0.25">
      <c r="A1088" s="1">
        <v>162</v>
      </c>
      <c r="B1088" s="1">
        <v>50</v>
      </c>
      <c r="C1088" s="1">
        <v>100</v>
      </c>
      <c r="D1088" s="1">
        <v>55</v>
      </c>
      <c r="E1088" s="1">
        <v>30</v>
      </c>
      <c r="F1088" s="1">
        <v>27</v>
      </c>
      <c r="G1088" s="1">
        <v>0</v>
      </c>
    </row>
    <row r="1089" spans="1:7" x14ac:dyDescent="0.25">
      <c r="A1089" s="1">
        <v>160</v>
      </c>
      <c r="B1089" s="1">
        <v>15</v>
      </c>
      <c r="C1089" s="1">
        <v>196</v>
      </c>
      <c r="D1089" s="1">
        <v>15</v>
      </c>
      <c r="E1089" s="1">
        <v>11</v>
      </c>
      <c r="F1089" s="1">
        <v>50</v>
      </c>
      <c r="G1089" s="1">
        <v>0</v>
      </c>
    </row>
    <row r="1090" spans="1:7" x14ac:dyDescent="0.25">
      <c r="A1090" s="1">
        <v>194</v>
      </c>
      <c r="B1090" s="1">
        <v>55</v>
      </c>
      <c r="C1090" s="1">
        <v>134</v>
      </c>
      <c r="D1090" s="1">
        <v>15</v>
      </c>
      <c r="E1090" s="1">
        <v>0</v>
      </c>
      <c r="F1090" s="1">
        <v>3</v>
      </c>
      <c r="G1090" s="1">
        <v>0</v>
      </c>
    </row>
    <row r="1091" spans="1:7" x14ac:dyDescent="0.25">
      <c r="A1091" s="1">
        <v>135</v>
      </c>
      <c r="B1091" s="1">
        <v>46</v>
      </c>
      <c r="C1091" s="1">
        <v>92</v>
      </c>
      <c r="D1091" s="1">
        <v>65</v>
      </c>
      <c r="E1091" s="1">
        <v>61</v>
      </c>
      <c r="F1091" s="1">
        <v>11</v>
      </c>
      <c r="G1091" s="1">
        <v>0</v>
      </c>
    </row>
    <row r="1092" spans="1:7" x14ac:dyDescent="0.25">
      <c r="A1092" s="1">
        <v>178</v>
      </c>
      <c r="B1092" s="1">
        <v>3</v>
      </c>
      <c r="C1092" s="1">
        <v>85</v>
      </c>
      <c r="D1092" s="1">
        <v>71</v>
      </c>
      <c r="E1092" s="1">
        <v>66</v>
      </c>
      <c r="F1092" s="1">
        <v>58</v>
      </c>
      <c r="G1092" s="1">
        <v>0</v>
      </c>
    </row>
    <row r="1093" spans="1:7" x14ac:dyDescent="0.25">
      <c r="A1093" s="1">
        <v>120</v>
      </c>
      <c r="B1093" s="1">
        <v>58</v>
      </c>
      <c r="C1093" s="1">
        <v>73</v>
      </c>
      <c r="D1093" s="1">
        <v>65</v>
      </c>
      <c r="E1093" s="1">
        <v>89</v>
      </c>
      <c r="F1093" s="1">
        <v>58</v>
      </c>
      <c r="G1093" s="1">
        <v>0</v>
      </c>
    </row>
    <row r="1094" spans="1:7" x14ac:dyDescent="0.25">
      <c r="A1094" s="1">
        <v>141</v>
      </c>
      <c r="B1094" s="1">
        <v>15</v>
      </c>
      <c r="C1094" s="1">
        <v>153</v>
      </c>
      <c r="D1094" s="1">
        <v>67</v>
      </c>
      <c r="E1094" s="1">
        <v>31</v>
      </c>
      <c r="F1094" s="1">
        <v>35</v>
      </c>
      <c r="G1094" s="1">
        <v>0</v>
      </c>
    </row>
    <row r="1095" spans="1:7" x14ac:dyDescent="0.25">
      <c r="A1095" s="1">
        <v>173</v>
      </c>
      <c r="B1095" s="1">
        <v>43</v>
      </c>
      <c r="C1095" s="1">
        <v>118</v>
      </c>
      <c r="D1095" s="1">
        <v>46</v>
      </c>
      <c r="E1095" s="1">
        <v>27</v>
      </c>
      <c r="F1095" s="1">
        <v>15</v>
      </c>
      <c r="G1095" s="1">
        <v>0</v>
      </c>
    </row>
    <row r="1096" spans="1:7" x14ac:dyDescent="0.25">
      <c r="A1096" s="1">
        <v>141</v>
      </c>
      <c r="B1096" s="1">
        <v>70</v>
      </c>
      <c r="C1096" s="1">
        <v>106</v>
      </c>
      <c r="D1096" s="1">
        <v>72</v>
      </c>
      <c r="E1096" s="1">
        <v>19</v>
      </c>
      <c r="F1096" s="1">
        <v>23</v>
      </c>
      <c r="G1096" s="1">
        <v>0</v>
      </c>
    </row>
    <row r="1097" spans="1:7" x14ac:dyDescent="0.25">
      <c r="A1097" s="1">
        <v>34</v>
      </c>
      <c r="B1097" s="1">
        <v>11</v>
      </c>
      <c r="C1097" s="1">
        <v>137</v>
      </c>
      <c r="D1097" s="1">
        <v>179</v>
      </c>
      <c r="E1097" s="1">
        <v>61</v>
      </c>
      <c r="F1097" s="1">
        <v>45</v>
      </c>
      <c r="G1097" s="1">
        <v>0</v>
      </c>
    </row>
    <row r="1098" spans="1:7" x14ac:dyDescent="0.25">
      <c r="A1098" s="1">
        <v>408</v>
      </c>
      <c r="B1098" s="1">
        <v>0</v>
      </c>
      <c r="C1098" s="1">
        <v>21</v>
      </c>
      <c r="D1098" s="1">
        <v>0</v>
      </c>
      <c r="E1098" s="1">
        <v>0</v>
      </c>
      <c r="F1098" s="1">
        <v>17</v>
      </c>
      <c r="G1098" s="1">
        <v>1</v>
      </c>
    </row>
    <row r="1099" spans="1:7" x14ac:dyDescent="0.25">
      <c r="A1099" s="1">
        <v>247</v>
      </c>
      <c r="B1099" s="1">
        <v>8</v>
      </c>
      <c r="C1099" s="1">
        <v>160</v>
      </c>
      <c r="D1099" s="1">
        <v>6</v>
      </c>
      <c r="E1099" s="1">
        <v>8</v>
      </c>
      <c r="F1099" s="1">
        <v>65</v>
      </c>
      <c r="G1099" s="1">
        <v>0</v>
      </c>
    </row>
    <row r="1100" spans="1:7" x14ac:dyDescent="0.25">
      <c r="A1100" s="1">
        <v>367</v>
      </c>
      <c r="B1100" s="1">
        <v>4</v>
      </c>
      <c r="C1100" s="1">
        <v>51</v>
      </c>
      <c r="D1100" s="1">
        <v>6</v>
      </c>
      <c r="E1100" s="1">
        <v>4</v>
      </c>
      <c r="F1100" s="1">
        <v>95</v>
      </c>
      <c r="G1100" s="1">
        <v>0</v>
      </c>
    </row>
    <row r="1101" spans="1:7" x14ac:dyDescent="0.25">
      <c r="A1101" s="1">
        <v>71</v>
      </c>
      <c r="B1101" s="1">
        <v>22</v>
      </c>
      <c r="C1101" s="1">
        <v>112</v>
      </c>
      <c r="D1101" s="1">
        <v>138</v>
      </c>
      <c r="E1101" s="1">
        <v>89</v>
      </c>
      <c r="F1101" s="1">
        <v>29</v>
      </c>
      <c r="G1101" s="1">
        <v>0</v>
      </c>
    </row>
    <row r="1102" spans="1:7" x14ac:dyDescent="0.25">
      <c r="A1102" s="1">
        <v>380</v>
      </c>
      <c r="B1102" s="1">
        <v>0</v>
      </c>
      <c r="C1102" s="1">
        <v>47</v>
      </c>
      <c r="D1102" s="1">
        <v>6</v>
      </c>
      <c r="E1102" s="1">
        <v>0</v>
      </c>
      <c r="F1102" s="1">
        <v>34</v>
      </c>
      <c r="G1102" s="1">
        <v>1</v>
      </c>
    </row>
    <row r="1103" spans="1:7" x14ac:dyDescent="0.25">
      <c r="A1103" s="1">
        <v>376</v>
      </c>
      <c r="B1103" s="1">
        <v>0</v>
      </c>
      <c r="C1103" s="1">
        <v>38</v>
      </c>
      <c r="D1103" s="1">
        <v>11</v>
      </c>
      <c r="E1103" s="1">
        <v>8</v>
      </c>
      <c r="F1103" s="1">
        <v>69</v>
      </c>
      <c r="G1103" s="1">
        <v>0</v>
      </c>
    </row>
    <row r="1104" spans="1:7" x14ac:dyDescent="0.25">
      <c r="A1104" s="1">
        <v>313</v>
      </c>
      <c r="B1104" s="1">
        <v>8</v>
      </c>
      <c r="C1104" s="1">
        <v>104</v>
      </c>
      <c r="D1104" s="1">
        <v>6</v>
      </c>
      <c r="E1104" s="1">
        <v>4</v>
      </c>
      <c r="F1104" s="1">
        <v>126</v>
      </c>
      <c r="G1104" s="1">
        <v>0</v>
      </c>
    </row>
    <row r="1105" spans="1:7" x14ac:dyDescent="0.25">
      <c r="A1105" s="1">
        <v>406</v>
      </c>
      <c r="B1105" s="1">
        <v>0</v>
      </c>
      <c r="C1105" s="1">
        <v>30</v>
      </c>
      <c r="D1105" s="1">
        <v>0</v>
      </c>
      <c r="E1105" s="1">
        <v>0</v>
      </c>
      <c r="F1105" s="1">
        <v>8</v>
      </c>
      <c r="G1105" s="1">
        <v>0</v>
      </c>
    </row>
    <row r="1106" spans="1:7" x14ac:dyDescent="0.25">
      <c r="A1106" s="1">
        <v>411</v>
      </c>
      <c r="B1106" s="1">
        <v>0</v>
      </c>
      <c r="C1106" s="1">
        <v>26</v>
      </c>
      <c r="D1106" s="1">
        <v>0</v>
      </c>
      <c r="E1106" s="1">
        <v>0</v>
      </c>
      <c r="F1106" s="1">
        <v>21</v>
      </c>
      <c r="G1106" s="1">
        <v>0</v>
      </c>
    </row>
    <row r="1107" spans="1:7" x14ac:dyDescent="0.25">
      <c r="A1107" s="1">
        <v>296</v>
      </c>
      <c r="B1107" s="1">
        <v>13</v>
      </c>
      <c r="C1107" s="1">
        <v>104</v>
      </c>
      <c r="D1107" s="1">
        <v>11</v>
      </c>
      <c r="E1107" s="1">
        <v>13</v>
      </c>
      <c r="F1107" s="1">
        <v>17</v>
      </c>
      <c r="G1107" s="1">
        <v>0</v>
      </c>
    </row>
    <row r="1108" spans="1:7" x14ac:dyDescent="0.25">
      <c r="A1108" s="1">
        <v>349</v>
      </c>
      <c r="B1108" s="1">
        <v>4</v>
      </c>
      <c r="C1108" s="1">
        <v>78</v>
      </c>
      <c r="D1108" s="1">
        <v>6</v>
      </c>
      <c r="E1108" s="1">
        <v>0</v>
      </c>
      <c r="F1108" s="1">
        <v>43</v>
      </c>
      <c r="G1108" s="1">
        <v>0</v>
      </c>
    </row>
    <row r="1109" spans="1:7" x14ac:dyDescent="0.25">
      <c r="A1109" s="1">
        <v>113</v>
      </c>
      <c r="B1109" s="1">
        <v>61</v>
      </c>
      <c r="C1109" s="1">
        <v>204</v>
      </c>
      <c r="D1109" s="1">
        <v>34</v>
      </c>
      <c r="E1109" s="1">
        <v>26</v>
      </c>
      <c r="F1109" s="1">
        <v>47</v>
      </c>
      <c r="G1109" s="1">
        <v>0</v>
      </c>
    </row>
    <row r="1110" spans="1:7" x14ac:dyDescent="0.25">
      <c r="A1110" s="1">
        <v>185</v>
      </c>
      <c r="B1110" s="1">
        <v>8</v>
      </c>
      <c r="C1110" s="1">
        <v>133</v>
      </c>
      <c r="D1110" s="1">
        <v>56</v>
      </c>
      <c r="E1110" s="1">
        <v>56</v>
      </c>
      <c r="F1110" s="1">
        <v>12</v>
      </c>
      <c r="G1110" s="1">
        <v>0</v>
      </c>
    </row>
    <row r="1111" spans="1:7" x14ac:dyDescent="0.25">
      <c r="A1111" s="1">
        <v>371</v>
      </c>
      <c r="B1111" s="1">
        <v>22</v>
      </c>
      <c r="C1111" s="1">
        <v>39</v>
      </c>
      <c r="D1111" s="1">
        <v>6</v>
      </c>
      <c r="E1111" s="1">
        <v>0</v>
      </c>
      <c r="F1111" s="1">
        <v>92</v>
      </c>
      <c r="G1111" s="1">
        <v>0</v>
      </c>
    </row>
    <row r="1112" spans="1:7" x14ac:dyDescent="0.25">
      <c r="A1112" s="1">
        <v>293</v>
      </c>
      <c r="B1112" s="1">
        <v>8</v>
      </c>
      <c r="C1112" s="1">
        <v>124</v>
      </c>
      <c r="D1112" s="1">
        <v>11</v>
      </c>
      <c r="E1112" s="1">
        <v>4</v>
      </c>
      <c r="F1112" s="1">
        <v>106</v>
      </c>
      <c r="G1112" s="1">
        <v>0</v>
      </c>
    </row>
    <row r="1113" spans="1:7" x14ac:dyDescent="0.25">
      <c r="A1113" s="1">
        <v>416</v>
      </c>
      <c r="B1113" s="1">
        <v>0</v>
      </c>
      <c r="C1113" s="1">
        <v>26</v>
      </c>
      <c r="D1113" s="1">
        <v>0</v>
      </c>
      <c r="E1113" s="1">
        <v>0</v>
      </c>
      <c r="F1113" s="1">
        <v>4</v>
      </c>
      <c r="G1113" s="1">
        <v>1</v>
      </c>
    </row>
    <row r="1114" spans="1:7" x14ac:dyDescent="0.25">
      <c r="A1114" s="1">
        <v>152</v>
      </c>
      <c r="B1114" s="1">
        <v>27</v>
      </c>
      <c r="C1114" s="1">
        <v>103</v>
      </c>
      <c r="D1114" s="1">
        <v>106</v>
      </c>
      <c r="E1114" s="1">
        <v>54</v>
      </c>
      <c r="F1114" s="1">
        <v>81</v>
      </c>
      <c r="G1114" s="1">
        <v>1</v>
      </c>
    </row>
    <row r="1115" spans="1:7" x14ac:dyDescent="0.25">
      <c r="A1115" s="1">
        <v>399</v>
      </c>
      <c r="B1115" s="1">
        <v>4</v>
      </c>
      <c r="C1115" s="1">
        <v>30</v>
      </c>
      <c r="D1115" s="1">
        <v>6</v>
      </c>
      <c r="E1115" s="1">
        <v>4</v>
      </c>
      <c r="F1115" s="1">
        <v>30</v>
      </c>
      <c r="G1115" s="1">
        <v>0</v>
      </c>
    </row>
    <row r="1116" spans="1:7" x14ac:dyDescent="0.25">
      <c r="A1116" s="1">
        <v>239</v>
      </c>
      <c r="B1116" s="1">
        <v>13</v>
      </c>
      <c r="C1116" s="1">
        <v>143</v>
      </c>
      <c r="D1116" s="1">
        <v>45</v>
      </c>
      <c r="E1116" s="1">
        <v>4</v>
      </c>
      <c r="F1116" s="1">
        <v>52</v>
      </c>
      <c r="G1116" s="1">
        <v>0</v>
      </c>
    </row>
    <row r="1117" spans="1:7" x14ac:dyDescent="0.25">
      <c r="A1117" s="1">
        <v>350</v>
      </c>
      <c r="B1117" s="1">
        <v>8</v>
      </c>
      <c r="C1117" s="1">
        <v>66</v>
      </c>
      <c r="D1117" s="1">
        <v>17</v>
      </c>
      <c r="E1117" s="1">
        <v>4</v>
      </c>
      <c r="F1117" s="1">
        <v>4</v>
      </c>
      <c r="G1117" s="1">
        <v>0</v>
      </c>
    </row>
    <row r="1118" spans="1:7" x14ac:dyDescent="0.25">
      <c r="A1118" s="1">
        <v>400</v>
      </c>
      <c r="B1118" s="1">
        <v>4</v>
      </c>
      <c r="C1118" s="1">
        <v>35</v>
      </c>
      <c r="D1118" s="1">
        <v>6</v>
      </c>
      <c r="E1118" s="1">
        <v>0</v>
      </c>
      <c r="F1118" s="1">
        <v>22</v>
      </c>
      <c r="G1118" s="1">
        <v>0</v>
      </c>
    </row>
    <row r="1119" spans="1:7" x14ac:dyDescent="0.25">
      <c r="A1119" s="1">
        <v>191</v>
      </c>
      <c r="B1119" s="1">
        <v>56</v>
      </c>
      <c r="C1119" s="1">
        <v>139</v>
      </c>
      <c r="D1119" s="1">
        <v>51</v>
      </c>
      <c r="E1119" s="1">
        <v>8</v>
      </c>
      <c r="F1119" s="1">
        <v>100</v>
      </c>
      <c r="G1119" s="1">
        <v>0</v>
      </c>
    </row>
    <row r="1120" spans="1:7" x14ac:dyDescent="0.25">
      <c r="A1120" s="1">
        <v>277</v>
      </c>
      <c r="B1120" s="1">
        <v>21</v>
      </c>
      <c r="C1120" s="1">
        <v>64</v>
      </c>
      <c r="D1120" s="1">
        <v>62</v>
      </c>
      <c r="E1120" s="1">
        <v>21</v>
      </c>
      <c r="F1120" s="1">
        <v>25</v>
      </c>
      <c r="G1120" s="1">
        <v>0</v>
      </c>
    </row>
    <row r="1121" spans="1:7" x14ac:dyDescent="0.25">
      <c r="A1121" s="1">
        <v>295</v>
      </c>
      <c r="B1121" s="1">
        <v>21</v>
      </c>
      <c r="C1121" s="1">
        <v>78</v>
      </c>
      <c r="D1121" s="1">
        <v>39</v>
      </c>
      <c r="E1121" s="1">
        <v>13</v>
      </c>
      <c r="F1121" s="1">
        <v>13</v>
      </c>
      <c r="G1121" s="1">
        <v>0</v>
      </c>
    </row>
    <row r="1122" spans="1:7" x14ac:dyDescent="0.25">
      <c r="A1122" s="1">
        <v>383</v>
      </c>
      <c r="B1122" s="1">
        <v>0</v>
      </c>
      <c r="C1122" s="1">
        <v>53</v>
      </c>
      <c r="D1122" s="1">
        <v>6</v>
      </c>
      <c r="E1122" s="1">
        <v>4</v>
      </c>
      <c r="F1122" s="1">
        <v>40</v>
      </c>
      <c r="G1122" s="1">
        <v>0</v>
      </c>
    </row>
    <row r="1123" spans="1:7" x14ac:dyDescent="0.25">
      <c r="A1123" s="1">
        <v>346</v>
      </c>
      <c r="B1123" s="1">
        <v>17</v>
      </c>
      <c r="C1123" s="1">
        <v>48</v>
      </c>
      <c r="D1123" s="1">
        <v>23</v>
      </c>
      <c r="E1123" s="1">
        <v>13</v>
      </c>
      <c r="F1123" s="1">
        <v>13</v>
      </c>
      <c r="G1123" s="1">
        <v>0</v>
      </c>
    </row>
    <row r="1124" spans="1:7" x14ac:dyDescent="0.25">
      <c r="A1124" s="1">
        <v>154</v>
      </c>
      <c r="B1124" s="1">
        <v>22</v>
      </c>
      <c r="C1124" s="1">
        <v>202</v>
      </c>
      <c r="D1124" s="1">
        <v>39</v>
      </c>
      <c r="E1124" s="1">
        <v>30</v>
      </c>
      <c r="F1124" s="1">
        <v>8</v>
      </c>
      <c r="G1124" s="1">
        <v>1</v>
      </c>
    </row>
    <row r="1125" spans="1:7" x14ac:dyDescent="0.25">
      <c r="A1125" s="1">
        <v>270</v>
      </c>
      <c r="B1125" s="1">
        <v>31</v>
      </c>
      <c r="C1125" s="1">
        <v>88</v>
      </c>
      <c r="D1125" s="1">
        <v>11</v>
      </c>
      <c r="E1125" s="1">
        <v>48</v>
      </c>
      <c r="F1125" s="1">
        <v>22</v>
      </c>
      <c r="G1125" s="1">
        <v>0</v>
      </c>
    </row>
    <row r="1126" spans="1:7" x14ac:dyDescent="0.25">
      <c r="A1126" s="1">
        <v>338</v>
      </c>
      <c r="B1126" s="1">
        <v>4</v>
      </c>
      <c r="C1126" s="1">
        <v>89</v>
      </c>
      <c r="D1126" s="1">
        <v>11</v>
      </c>
      <c r="E1126" s="1">
        <v>8</v>
      </c>
      <c r="F1126" s="1">
        <v>13</v>
      </c>
      <c r="G1126" s="1">
        <v>0</v>
      </c>
    </row>
    <row r="1127" spans="1:7" x14ac:dyDescent="0.25">
      <c r="A1127" s="1">
        <v>157</v>
      </c>
      <c r="B1127" s="1">
        <v>43</v>
      </c>
      <c r="C1127" s="1">
        <v>127</v>
      </c>
      <c r="D1127" s="1">
        <v>68</v>
      </c>
      <c r="E1127" s="1">
        <v>56</v>
      </c>
      <c r="F1127" s="1">
        <v>37</v>
      </c>
      <c r="G1127" s="1">
        <v>1</v>
      </c>
    </row>
    <row r="1128" spans="1:7" x14ac:dyDescent="0.25">
      <c r="A1128" s="1">
        <v>315</v>
      </c>
      <c r="B1128" s="1">
        <v>4</v>
      </c>
      <c r="C1128" s="1">
        <v>62</v>
      </c>
      <c r="D1128" s="1">
        <v>41</v>
      </c>
      <c r="E1128" s="1">
        <v>31</v>
      </c>
      <c r="F1128" s="1">
        <v>146</v>
      </c>
      <c r="G1128" s="1">
        <v>0</v>
      </c>
    </row>
    <row r="1129" spans="1:7" x14ac:dyDescent="0.25">
      <c r="A1129" s="1">
        <v>226</v>
      </c>
      <c r="B1129" s="1">
        <v>22</v>
      </c>
      <c r="C1129" s="1">
        <v>133</v>
      </c>
      <c r="D1129" s="1">
        <v>41</v>
      </c>
      <c r="E1129" s="1">
        <v>31</v>
      </c>
      <c r="F1129" s="1">
        <v>31</v>
      </c>
      <c r="G1129" s="1">
        <v>0</v>
      </c>
    </row>
    <row r="1130" spans="1:7" x14ac:dyDescent="0.25">
      <c r="A1130" s="1">
        <v>47</v>
      </c>
      <c r="B1130" s="1">
        <v>90</v>
      </c>
      <c r="C1130" s="1">
        <v>94</v>
      </c>
      <c r="D1130" s="1">
        <v>123</v>
      </c>
      <c r="E1130" s="1">
        <v>103</v>
      </c>
      <c r="F1130" s="1">
        <v>120</v>
      </c>
      <c r="G1130" s="1">
        <v>0</v>
      </c>
    </row>
    <row r="1131" spans="1:7" x14ac:dyDescent="0.25">
      <c r="A1131" s="1">
        <v>167</v>
      </c>
      <c r="B1131" s="1">
        <v>13</v>
      </c>
      <c r="C1131" s="1">
        <v>180</v>
      </c>
      <c r="D1131" s="1">
        <v>86</v>
      </c>
      <c r="E1131" s="1">
        <v>13</v>
      </c>
      <c r="F1131" s="1">
        <v>70</v>
      </c>
      <c r="G1131" s="1">
        <v>0</v>
      </c>
    </row>
    <row r="1132" spans="1:7" x14ac:dyDescent="0.25">
      <c r="A1132" s="1">
        <v>230</v>
      </c>
      <c r="B1132" s="1">
        <v>35</v>
      </c>
      <c r="C1132" s="1">
        <v>75</v>
      </c>
      <c r="D1132" s="1">
        <v>63</v>
      </c>
      <c r="E1132" s="1">
        <v>57</v>
      </c>
      <c r="F1132" s="1">
        <v>31</v>
      </c>
      <c r="G1132" s="1">
        <v>0</v>
      </c>
    </row>
    <row r="1133" spans="1:7" x14ac:dyDescent="0.25">
      <c r="A1133" s="1">
        <v>162</v>
      </c>
      <c r="B1133" s="1">
        <v>61</v>
      </c>
      <c r="C1133" s="1">
        <v>83</v>
      </c>
      <c r="D1133" s="1">
        <v>97</v>
      </c>
      <c r="E1133" s="1">
        <v>57</v>
      </c>
      <c r="F1133" s="1">
        <v>61</v>
      </c>
      <c r="G1133" s="1">
        <v>0</v>
      </c>
    </row>
    <row r="1134" spans="1:7" x14ac:dyDescent="0.25">
      <c r="A1134" s="1">
        <v>447</v>
      </c>
      <c r="B1134" s="1">
        <v>0</v>
      </c>
      <c r="C1134" s="1">
        <v>28</v>
      </c>
      <c r="D1134" s="1">
        <v>0</v>
      </c>
      <c r="E1134" s="1">
        <v>0</v>
      </c>
      <c r="F1134" s="1">
        <v>43</v>
      </c>
      <c r="G1134" s="1">
        <v>0</v>
      </c>
    </row>
    <row r="1135" spans="1:7" x14ac:dyDescent="0.25">
      <c r="A1135" s="1">
        <v>378</v>
      </c>
      <c r="B1135" s="1">
        <v>0</v>
      </c>
      <c r="C1135" s="1">
        <v>101</v>
      </c>
      <c r="D1135" s="1">
        <v>0</v>
      </c>
      <c r="E1135" s="1">
        <v>0</v>
      </c>
      <c r="F1135" s="1">
        <v>72</v>
      </c>
      <c r="G1135" s="1">
        <v>0</v>
      </c>
    </row>
    <row r="1136" spans="1:7" x14ac:dyDescent="0.25">
      <c r="A1136" s="1">
        <v>255</v>
      </c>
      <c r="B1136" s="1">
        <v>43</v>
      </c>
      <c r="C1136" s="1">
        <v>134</v>
      </c>
      <c r="D1136" s="1">
        <v>37</v>
      </c>
      <c r="E1136" s="1">
        <v>14</v>
      </c>
      <c r="F1136" s="1">
        <v>24</v>
      </c>
      <c r="G1136" s="1">
        <v>0</v>
      </c>
    </row>
    <row r="1137" spans="1:7" x14ac:dyDescent="0.25">
      <c r="A1137" s="1">
        <v>456</v>
      </c>
      <c r="B1137" s="1">
        <v>4</v>
      </c>
      <c r="C1137" s="1">
        <v>24</v>
      </c>
      <c r="D1137" s="1">
        <v>0</v>
      </c>
      <c r="E1137" s="1">
        <v>0</v>
      </c>
      <c r="F1137" s="1">
        <v>9</v>
      </c>
      <c r="G1137" s="1">
        <v>0</v>
      </c>
    </row>
    <row r="1138" spans="1:7" x14ac:dyDescent="0.25">
      <c r="A1138" s="1">
        <v>174</v>
      </c>
      <c r="B1138" s="1">
        <v>77</v>
      </c>
      <c r="C1138" s="1">
        <v>203</v>
      </c>
      <c r="D1138" s="1">
        <v>6</v>
      </c>
      <c r="E1138" s="1">
        <v>24</v>
      </c>
      <c r="F1138" s="1">
        <v>97</v>
      </c>
      <c r="G1138" s="1">
        <v>0</v>
      </c>
    </row>
    <row r="1139" spans="1:7" x14ac:dyDescent="0.25">
      <c r="A1139" s="1">
        <v>187</v>
      </c>
      <c r="B1139" s="1">
        <v>81</v>
      </c>
      <c r="C1139" s="1">
        <v>149</v>
      </c>
      <c r="D1139" s="1">
        <v>25</v>
      </c>
      <c r="E1139" s="1">
        <v>43</v>
      </c>
      <c r="F1139" s="1">
        <v>91</v>
      </c>
      <c r="G1139" s="1">
        <v>0</v>
      </c>
    </row>
    <row r="1140" spans="1:7" x14ac:dyDescent="0.25">
      <c r="A1140" s="1">
        <v>373</v>
      </c>
      <c r="B1140" s="1">
        <v>14</v>
      </c>
      <c r="C1140" s="1">
        <v>83</v>
      </c>
      <c r="D1140" s="1">
        <v>6</v>
      </c>
      <c r="E1140" s="1">
        <v>9</v>
      </c>
      <c r="F1140" s="1">
        <v>19</v>
      </c>
      <c r="G1140" s="1">
        <v>0</v>
      </c>
    </row>
    <row r="1141" spans="1:7" x14ac:dyDescent="0.25">
      <c r="A1141" s="1">
        <v>403</v>
      </c>
      <c r="B1141" s="1">
        <v>24</v>
      </c>
      <c r="C1141" s="1">
        <v>29</v>
      </c>
      <c r="D1141" s="1">
        <v>6</v>
      </c>
      <c r="E1141" s="1">
        <v>24</v>
      </c>
      <c r="F1141" s="1">
        <v>218</v>
      </c>
      <c r="G1141" s="1">
        <v>0</v>
      </c>
    </row>
    <row r="1142" spans="1:7" x14ac:dyDescent="0.25">
      <c r="A1142" s="1">
        <v>370</v>
      </c>
      <c r="B1142" s="1">
        <v>9</v>
      </c>
      <c r="C1142" s="1">
        <v>92</v>
      </c>
      <c r="D1142" s="1">
        <v>6</v>
      </c>
      <c r="E1142" s="1">
        <v>9</v>
      </c>
      <c r="F1142" s="1">
        <v>4</v>
      </c>
      <c r="G1142" s="1">
        <v>0</v>
      </c>
    </row>
    <row r="1143" spans="1:7" x14ac:dyDescent="0.25">
      <c r="A1143" s="1">
        <v>378</v>
      </c>
      <c r="B1143" s="1">
        <v>0</v>
      </c>
      <c r="C1143" s="1">
        <v>88</v>
      </c>
      <c r="D1143" s="1">
        <v>19</v>
      </c>
      <c r="E1143" s="1">
        <v>4</v>
      </c>
      <c r="F1143" s="1">
        <v>73</v>
      </c>
      <c r="G1143" s="1">
        <v>0</v>
      </c>
    </row>
    <row r="1144" spans="1:7" x14ac:dyDescent="0.25">
      <c r="A1144" s="1">
        <v>459</v>
      </c>
      <c r="B1144" s="1">
        <v>0</v>
      </c>
      <c r="C1144" s="1">
        <v>24</v>
      </c>
      <c r="D1144" s="1">
        <v>6</v>
      </c>
      <c r="E1144" s="1">
        <v>0</v>
      </c>
      <c r="F1144" s="1">
        <v>4</v>
      </c>
      <c r="G1144" s="1">
        <v>0</v>
      </c>
    </row>
    <row r="1145" spans="1:7" x14ac:dyDescent="0.25">
      <c r="A1145" s="1">
        <v>459</v>
      </c>
      <c r="B1145" s="1">
        <v>0</v>
      </c>
      <c r="C1145" s="1">
        <v>24</v>
      </c>
      <c r="D1145" s="1">
        <v>6</v>
      </c>
      <c r="E1145" s="1">
        <v>0</v>
      </c>
      <c r="F1145" s="1">
        <v>4</v>
      </c>
      <c r="G1145" s="1">
        <v>1</v>
      </c>
    </row>
    <row r="1146" spans="1:7" x14ac:dyDescent="0.25">
      <c r="A1146" s="1">
        <v>327</v>
      </c>
      <c r="B1146" s="1">
        <v>9</v>
      </c>
      <c r="C1146" s="1">
        <v>125</v>
      </c>
      <c r="D1146" s="1">
        <v>25</v>
      </c>
      <c r="E1146" s="1">
        <v>4</v>
      </c>
      <c r="F1146" s="1">
        <v>139</v>
      </c>
      <c r="G1146" s="1">
        <v>0</v>
      </c>
    </row>
    <row r="1147" spans="1:7" x14ac:dyDescent="0.25">
      <c r="A1147" s="1">
        <v>457</v>
      </c>
      <c r="B1147" s="1">
        <v>4</v>
      </c>
      <c r="C1147" s="1">
        <v>29</v>
      </c>
      <c r="D1147" s="1">
        <v>0</v>
      </c>
      <c r="E1147" s="1">
        <v>0</v>
      </c>
      <c r="F1147" s="1">
        <v>9</v>
      </c>
      <c r="G1147" s="1">
        <v>0</v>
      </c>
    </row>
    <row r="1148" spans="1:7" x14ac:dyDescent="0.25">
      <c r="A1148" s="1">
        <v>158</v>
      </c>
      <c r="B1148" s="1">
        <v>19</v>
      </c>
      <c r="C1148" s="1">
        <v>288</v>
      </c>
      <c r="D1148" s="1">
        <v>25</v>
      </c>
      <c r="E1148" s="1">
        <v>0</v>
      </c>
      <c r="F1148" s="1">
        <v>38</v>
      </c>
      <c r="G1148" s="1">
        <v>1</v>
      </c>
    </row>
    <row r="1149" spans="1:7" x14ac:dyDescent="0.25">
      <c r="A1149" s="1">
        <v>376</v>
      </c>
      <c r="B1149" s="1">
        <v>9</v>
      </c>
      <c r="C1149" s="1">
        <v>83</v>
      </c>
      <c r="D1149" s="1">
        <v>19</v>
      </c>
      <c r="E1149" s="1">
        <v>4</v>
      </c>
      <c r="F1149" s="1">
        <v>4</v>
      </c>
      <c r="G1149" s="1">
        <v>0</v>
      </c>
    </row>
    <row r="1150" spans="1:7" x14ac:dyDescent="0.25">
      <c r="A1150" s="1">
        <v>327</v>
      </c>
      <c r="B1150" s="1">
        <v>9</v>
      </c>
      <c r="C1150" s="1">
        <v>122</v>
      </c>
      <c r="D1150" s="1">
        <v>19</v>
      </c>
      <c r="E1150" s="1">
        <v>14</v>
      </c>
      <c r="F1150" s="1">
        <v>83</v>
      </c>
      <c r="G1150" s="1">
        <v>0</v>
      </c>
    </row>
    <row r="1151" spans="1:7" x14ac:dyDescent="0.25">
      <c r="A1151" s="1">
        <v>369</v>
      </c>
      <c r="B1151" s="1">
        <v>9</v>
      </c>
      <c r="C1151" s="1">
        <v>87</v>
      </c>
      <c r="D1151" s="1">
        <v>12</v>
      </c>
      <c r="E1151" s="1">
        <v>14</v>
      </c>
      <c r="F1151" s="1">
        <v>34</v>
      </c>
      <c r="G1151" s="1">
        <v>0</v>
      </c>
    </row>
    <row r="1152" spans="1:7" x14ac:dyDescent="0.25">
      <c r="A1152" s="1">
        <v>356</v>
      </c>
      <c r="B1152" s="1">
        <v>0</v>
      </c>
      <c r="C1152" s="1">
        <v>107</v>
      </c>
      <c r="D1152" s="1">
        <v>19</v>
      </c>
      <c r="E1152" s="1">
        <v>9</v>
      </c>
      <c r="F1152" s="1">
        <v>117</v>
      </c>
      <c r="G1152" s="1">
        <v>0</v>
      </c>
    </row>
    <row r="1153" spans="1:7" x14ac:dyDescent="0.25">
      <c r="A1153" s="1">
        <v>458</v>
      </c>
      <c r="B1153" s="1">
        <v>0</v>
      </c>
      <c r="C1153" s="1">
        <v>24</v>
      </c>
      <c r="D1153" s="1">
        <v>6</v>
      </c>
      <c r="E1153" s="1">
        <v>4</v>
      </c>
      <c r="F1153" s="1">
        <v>34</v>
      </c>
      <c r="G1153" s="1">
        <v>0</v>
      </c>
    </row>
    <row r="1154" spans="1:7" x14ac:dyDescent="0.25">
      <c r="A1154" s="1">
        <v>462</v>
      </c>
      <c r="B1154" s="1">
        <v>0</v>
      </c>
      <c r="C1154" s="1">
        <v>24</v>
      </c>
      <c r="D1154" s="1">
        <v>6</v>
      </c>
      <c r="E1154" s="1">
        <v>0</v>
      </c>
      <c r="F1154" s="1">
        <v>4</v>
      </c>
      <c r="G1154" s="1">
        <v>1</v>
      </c>
    </row>
    <row r="1155" spans="1:7" x14ac:dyDescent="0.25">
      <c r="A1155" s="1">
        <v>245</v>
      </c>
      <c r="B1155" s="1">
        <v>19</v>
      </c>
      <c r="C1155" s="1">
        <v>125</v>
      </c>
      <c r="D1155" s="1">
        <v>37</v>
      </c>
      <c r="E1155" s="1">
        <v>67</v>
      </c>
      <c r="F1155" s="1">
        <v>14</v>
      </c>
      <c r="G1155" s="1">
        <v>0</v>
      </c>
    </row>
    <row r="1156" spans="1:7" x14ac:dyDescent="0.25">
      <c r="A1156" s="1">
        <v>378</v>
      </c>
      <c r="B1156" s="1">
        <v>14</v>
      </c>
      <c r="C1156" s="1">
        <v>68</v>
      </c>
      <c r="D1156" s="1">
        <v>19</v>
      </c>
      <c r="E1156" s="1">
        <v>14</v>
      </c>
      <c r="F1156" s="1">
        <v>14</v>
      </c>
      <c r="G1156" s="1">
        <v>0</v>
      </c>
    </row>
    <row r="1157" spans="1:7" x14ac:dyDescent="0.25">
      <c r="A1157" s="1">
        <v>235</v>
      </c>
      <c r="B1157" s="1">
        <v>0</v>
      </c>
      <c r="C1157" s="1">
        <v>235</v>
      </c>
      <c r="D1157" s="1">
        <v>19</v>
      </c>
      <c r="E1157" s="1">
        <v>4</v>
      </c>
      <c r="F1157" s="1">
        <v>191</v>
      </c>
      <c r="G1157" s="1">
        <v>0</v>
      </c>
    </row>
    <row r="1158" spans="1:7" x14ac:dyDescent="0.25">
      <c r="A1158" s="1">
        <v>451</v>
      </c>
      <c r="B1158" s="1">
        <v>0</v>
      </c>
      <c r="C1158" s="1">
        <v>39</v>
      </c>
      <c r="D1158" s="1">
        <v>0</v>
      </c>
      <c r="E1158" s="1">
        <v>4</v>
      </c>
      <c r="F1158" s="1">
        <v>24</v>
      </c>
      <c r="G1158" s="1">
        <v>0</v>
      </c>
    </row>
    <row r="1159" spans="1:7" x14ac:dyDescent="0.25">
      <c r="A1159" s="1">
        <v>302</v>
      </c>
      <c r="B1159" s="1">
        <v>29</v>
      </c>
      <c r="C1159" s="1">
        <v>131</v>
      </c>
      <c r="D1159" s="1">
        <v>32</v>
      </c>
      <c r="E1159" s="1">
        <v>0</v>
      </c>
      <c r="F1159" s="1">
        <v>27</v>
      </c>
      <c r="G1159" s="1">
        <v>0</v>
      </c>
    </row>
    <row r="1160" spans="1:7" x14ac:dyDescent="0.25">
      <c r="A1160" s="1">
        <v>179</v>
      </c>
      <c r="B1160" s="1">
        <v>21</v>
      </c>
      <c r="C1160" s="1">
        <v>273</v>
      </c>
      <c r="D1160" s="1">
        <v>0</v>
      </c>
      <c r="E1160" s="1">
        <v>21</v>
      </c>
      <c r="F1160" s="1">
        <v>63</v>
      </c>
      <c r="G1160" s="1">
        <v>1</v>
      </c>
    </row>
    <row r="1161" spans="1:7" x14ac:dyDescent="0.25">
      <c r="A1161" s="1">
        <v>376</v>
      </c>
      <c r="B1161" s="1">
        <v>4</v>
      </c>
      <c r="C1161" s="1">
        <v>94</v>
      </c>
      <c r="D1161" s="1">
        <v>12</v>
      </c>
      <c r="E1161" s="1">
        <v>9</v>
      </c>
      <c r="F1161" s="1">
        <v>24</v>
      </c>
      <c r="G1161" s="1">
        <v>0</v>
      </c>
    </row>
    <row r="1162" spans="1:7" x14ac:dyDescent="0.25">
      <c r="A1162" s="1">
        <v>448</v>
      </c>
      <c r="B1162" s="1">
        <v>4</v>
      </c>
      <c r="C1162" s="1">
        <v>34</v>
      </c>
      <c r="D1162" s="1">
        <v>6</v>
      </c>
      <c r="E1162" s="1">
        <v>4</v>
      </c>
      <c r="F1162" s="1">
        <v>39</v>
      </c>
      <c r="G1162" s="1">
        <v>0</v>
      </c>
    </row>
    <row r="1163" spans="1:7" x14ac:dyDescent="0.25">
      <c r="A1163" s="1">
        <v>342</v>
      </c>
      <c r="B1163" s="1">
        <v>9</v>
      </c>
      <c r="C1163" s="1">
        <v>112</v>
      </c>
      <c r="D1163" s="1">
        <v>19</v>
      </c>
      <c r="E1163" s="1">
        <v>14</v>
      </c>
      <c r="F1163" s="1">
        <v>19</v>
      </c>
      <c r="G1163" s="1">
        <v>1</v>
      </c>
    </row>
    <row r="1164" spans="1:7" x14ac:dyDescent="0.25">
      <c r="A1164" s="1">
        <v>279</v>
      </c>
      <c r="B1164" s="1">
        <v>83</v>
      </c>
      <c r="C1164" s="1">
        <v>88</v>
      </c>
      <c r="D1164" s="1">
        <v>32</v>
      </c>
      <c r="E1164" s="1">
        <v>14</v>
      </c>
      <c r="F1164" s="1">
        <v>34</v>
      </c>
      <c r="G1164" s="1">
        <v>0</v>
      </c>
    </row>
    <row r="1165" spans="1:7" x14ac:dyDescent="0.25">
      <c r="A1165" s="1">
        <v>397</v>
      </c>
      <c r="B1165" s="1">
        <v>19</v>
      </c>
      <c r="C1165" s="1">
        <v>69</v>
      </c>
      <c r="D1165" s="1">
        <v>12</v>
      </c>
      <c r="E1165" s="1">
        <v>0</v>
      </c>
      <c r="F1165" s="1">
        <v>9</v>
      </c>
      <c r="G1165" s="1">
        <v>0</v>
      </c>
    </row>
    <row r="1166" spans="1:7" x14ac:dyDescent="0.25">
      <c r="A1166" s="1">
        <v>379</v>
      </c>
      <c r="B1166" s="1">
        <v>4</v>
      </c>
      <c r="C1166" s="1">
        <v>93</v>
      </c>
      <c r="D1166" s="1">
        <v>12</v>
      </c>
      <c r="E1166" s="1">
        <v>9</v>
      </c>
      <c r="F1166" s="1">
        <v>98</v>
      </c>
      <c r="G1166" s="1">
        <v>0</v>
      </c>
    </row>
    <row r="1167" spans="1:7" x14ac:dyDescent="0.25">
      <c r="A1167" s="1">
        <v>328</v>
      </c>
      <c r="B1167" s="1">
        <v>9</v>
      </c>
      <c r="C1167" s="1">
        <v>124</v>
      </c>
      <c r="D1167" s="1">
        <v>12</v>
      </c>
      <c r="E1167" s="1">
        <v>24</v>
      </c>
      <c r="F1167" s="1">
        <v>109</v>
      </c>
      <c r="G1167" s="1">
        <v>0</v>
      </c>
    </row>
    <row r="1168" spans="1:7" x14ac:dyDescent="0.25">
      <c r="A1168" s="1">
        <v>410</v>
      </c>
      <c r="B1168" s="1">
        <v>0</v>
      </c>
      <c r="C1168" s="1">
        <v>59</v>
      </c>
      <c r="D1168" s="1">
        <v>19</v>
      </c>
      <c r="E1168" s="1">
        <v>9</v>
      </c>
      <c r="F1168" s="1">
        <v>44</v>
      </c>
      <c r="G1168" s="1">
        <v>0</v>
      </c>
    </row>
    <row r="1169" spans="1:7" x14ac:dyDescent="0.25">
      <c r="A1169" s="1">
        <v>368</v>
      </c>
      <c r="B1169" s="1">
        <v>24</v>
      </c>
      <c r="C1169" s="1">
        <v>68</v>
      </c>
      <c r="D1169" s="1">
        <v>38</v>
      </c>
      <c r="E1169" s="1">
        <v>0</v>
      </c>
      <c r="F1169" s="1">
        <v>88</v>
      </c>
      <c r="G1169" s="1">
        <v>0</v>
      </c>
    </row>
    <row r="1170" spans="1:7" x14ac:dyDescent="0.25">
      <c r="A1170" s="1">
        <v>68</v>
      </c>
      <c r="B1170" s="1">
        <v>0</v>
      </c>
      <c r="C1170" s="1">
        <v>226</v>
      </c>
      <c r="D1170" s="1">
        <v>51</v>
      </c>
      <c r="E1170" s="1">
        <v>157</v>
      </c>
      <c r="F1170" s="1">
        <v>68</v>
      </c>
      <c r="G1170" s="1">
        <v>0</v>
      </c>
    </row>
    <row r="1171" spans="1:7" x14ac:dyDescent="0.25">
      <c r="A1171" s="1">
        <v>176</v>
      </c>
      <c r="B1171" s="1">
        <v>72</v>
      </c>
      <c r="C1171" s="1">
        <v>98</v>
      </c>
      <c r="D1171" s="1">
        <v>136</v>
      </c>
      <c r="E1171" s="1">
        <v>21</v>
      </c>
      <c r="F1171" s="1">
        <v>229</v>
      </c>
      <c r="G1171" s="1">
        <v>0</v>
      </c>
    </row>
    <row r="1172" spans="1:7" x14ac:dyDescent="0.25">
      <c r="A1172" s="1">
        <v>230</v>
      </c>
      <c r="B1172" s="1">
        <v>14</v>
      </c>
      <c r="C1172" s="1">
        <v>156</v>
      </c>
      <c r="D1172" s="1">
        <v>82</v>
      </c>
      <c r="E1172" s="1">
        <v>24</v>
      </c>
      <c r="F1172" s="1">
        <v>58</v>
      </c>
      <c r="G1172" s="1">
        <v>0</v>
      </c>
    </row>
    <row r="1173" spans="1:7" x14ac:dyDescent="0.25">
      <c r="A1173" s="1">
        <v>172</v>
      </c>
      <c r="B1173" s="1">
        <v>73</v>
      </c>
      <c r="C1173" s="1">
        <v>93</v>
      </c>
      <c r="D1173" s="1">
        <v>95</v>
      </c>
      <c r="E1173" s="1">
        <v>78</v>
      </c>
      <c r="F1173" s="1">
        <v>34</v>
      </c>
      <c r="G1173" s="1">
        <v>0</v>
      </c>
    </row>
    <row r="1174" spans="1:7" x14ac:dyDescent="0.25">
      <c r="A1174" s="1">
        <v>256</v>
      </c>
      <c r="B1174" s="1">
        <v>34</v>
      </c>
      <c r="C1174" s="1">
        <v>103</v>
      </c>
      <c r="D1174" s="1">
        <v>90</v>
      </c>
      <c r="E1174" s="1">
        <v>29</v>
      </c>
      <c r="F1174" s="1">
        <v>49</v>
      </c>
      <c r="G1174" s="1">
        <v>0</v>
      </c>
    </row>
    <row r="1175" spans="1:7" x14ac:dyDescent="0.25">
      <c r="A1175" s="1">
        <v>123</v>
      </c>
      <c r="B1175" s="1">
        <v>133</v>
      </c>
      <c r="C1175" s="1">
        <v>142</v>
      </c>
      <c r="D1175" s="1">
        <v>71</v>
      </c>
      <c r="E1175" s="1">
        <v>44</v>
      </c>
      <c r="F1175" s="1">
        <v>88</v>
      </c>
      <c r="G1175" s="1">
        <v>0</v>
      </c>
    </row>
    <row r="1176" spans="1:7" x14ac:dyDescent="0.25">
      <c r="A1176" s="1">
        <v>153</v>
      </c>
      <c r="B1176" s="1">
        <v>64</v>
      </c>
      <c r="C1176" s="1">
        <v>123</v>
      </c>
      <c r="D1176" s="1">
        <v>116</v>
      </c>
      <c r="E1176" s="1">
        <v>64</v>
      </c>
      <c r="F1176" s="1">
        <v>14</v>
      </c>
      <c r="G1176" s="1">
        <v>1</v>
      </c>
    </row>
    <row r="1177" spans="1:7" x14ac:dyDescent="0.25">
      <c r="A1177" s="1">
        <v>63</v>
      </c>
      <c r="B1177" s="1">
        <v>151</v>
      </c>
      <c r="C1177" s="1">
        <v>137</v>
      </c>
      <c r="D1177" s="1">
        <v>153</v>
      </c>
      <c r="E1177" s="1">
        <v>19</v>
      </c>
      <c r="F1177" s="1">
        <v>53</v>
      </c>
      <c r="G1177" s="1">
        <v>0</v>
      </c>
    </row>
    <row r="1178" spans="1:7" x14ac:dyDescent="0.25">
      <c r="A1178" s="1">
        <v>505</v>
      </c>
      <c r="B1178" s="1">
        <v>0</v>
      </c>
      <c r="C1178" s="1">
        <v>26</v>
      </c>
      <c r="D1178" s="1">
        <v>0</v>
      </c>
      <c r="E1178" s="1">
        <v>0</v>
      </c>
      <c r="F1178" s="1">
        <v>75</v>
      </c>
      <c r="G1178" s="1">
        <v>0</v>
      </c>
    </row>
    <row r="1179" spans="1:7" x14ac:dyDescent="0.25">
      <c r="A1179" s="1">
        <v>359</v>
      </c>
      <c r="B1179" s="1">
        <v>0</v>
      </c>
      <c r="C1179" s="1">
        <v>134</v>
      </c>
      <c r="D1179" s="1">
        <v>13</v>
      </c>
      <c r="E1179" s="1">
        <v>26</v>
      </c>
      <c r="F1179" s="1">
        <v>123</v>
      </c>
      <c r="G1179" s="1">
        <v>0</v>
      </c>
    </row>
    <row r="1180" spans="1:7" x14ac:dyDescent="0.25">
      <c r="A1180" s="1">
        <v>421</v>
      </c>
      <c r="B1180" s="1">
        <v>5</v>
      </c>
      <c r="C1180" s="1">
        <v>90</v>
      </c>
      <c r="D1180" s="1">
        <v>0</v>
      </c>
      <c r="E1180" s="1">
        <v>16</v>
      </c>
      <c r="F1180" s="1">
        <v>10</v>
      </c>
      <c r="G1180" s="1">
        <v>0</v>
      </c>
    </row>
    <row r="1181" spans="1:7" x14ac:dyDescent="0.25">
      <c r="A1181" s="1">
        <v>351</v>
      </c>
      <c r="B1181" s="1">
        <v>16</v>
      </c>
      <c r="C1181" s="1">
        <v>156</v>
      </c>
      <c r="D1181" s="1">
        <v>7</v>
      </c>
      <c r="E1181" s="1">
        <v>5</v>
      </c>
      <c r="F1181" s="1">
        <v>145</v>
      </c>
      <c r="G1181" s="1">
        <v>0</v>
      </c>
    </row>
    <row r="1182" spans="1:7" x14ac:dyDescent="0.25">
      <c r="A1182" s="1">
        <v>492</v>
      </c>
      <c r="B1182" s="1">
        <v>0</v>
      </c>
      <c r="C1182" s="1">
        <v>37</v>
      </c>
      <c r="D1182" s="1">
        <v>7</v>
      </c>
      <c r="E1182" s="1">
        <v>0</v>
      </c>
      <c r="F1182" s="1">
        <v>42</v>
      </c>
      <c r="G1182" s="1">
        <v>0</v>
      </c>
    </row>
    <row r="1183" spans="1:7" x14ac:dyDescent="0.25">
      <c r="A1183" s="1">
        <v>509</v>
      </c>
      <c r="B1183" s="1">
        <v>0</v>
      </c>
      <c r="C1183" s="1">
        <v>27</v>
      </c>
      <c r="D1183" s="1">
        <v>0</v>
      </c>
      <c r="E1183" s="1">
        <v>0</v>
      </c>
      <c r="F1183" s="1">
        <v>10</v>
      </c>
      <c r="G1183" s="1">
        <v>0</v>
      </c>
    </row>
    <row r="1184" spans="1:7" x14ac:dyDescent="0.25">
      <c r="A1184" s="1">
        <v>335</v>
      </c>
      <c r="B1184" s="1">
        <v>42</v>
      </c>
      <c r="C1184" s="1">
        <v>127</v>
      </c>
      <c r="D1184" s="1">
        <v>28</v>
      </c>
      <c r="E1184" s="1">
        <v>5</v>
      </c>
      <c r="F1184" s="1">
        <v>5</v>
      </c>
      <c r="G1184" s="1">
        <v>0</v>
      </c>
    </row>
    <row r="1185" spans="1:7" x14ac:dyDescent="0.25">
      <c r="A1185" s="1">
        <v>204</v>
      </c>
      <c r="B1185" s="1">
        <v>97</v>
      </c>
      <c r="C1185" s="1">
        <v>97</v>
      </c>
      <c r="D1185" s="1">
        <v>21</v>
      </c>
      <c r="E1185" s="1">
        <v>118</v>
      </c>
      <c r="F1185" s="1">
        <v>26</v>
      </c>
      <c r="G1185" s="1">
        <v>0</v>
      </c>
    </row>
    <row r="1186" spans="1:7" x14ac:dyDescent="0.25">
      <c r="A1186" s="1">
        <v>516</v>
      </c>
      <c r="B1186" s="1">
        <v>0</v>
      </c>
      <c r="C1186" s="1">
        <v>21</v>
      </c>
      <c r="D1186" s="1">
        <v>0</v>
      </c>
      <c r="E1186" s="1">
        <v>0</v>
      </c>
      <c r="F1186" s="1">
        <v>5</v>
      </c>
      <c r="G1186" s="1">
        <v>0</v>
      </c>
    </row>
    <row r="1187" spans="1:7" x14ac:dyDescent="0.25">
      <c r="A1187" s="1">
        <v>230</v>
      </c>
      <c r="B1187" s="1">
        <v>48</v>
      </c>
      <c r="C1187" s="1">
        <v>214</v>
      </c>
      <c r="D1187" s="1">
        <v>13</v>
      </c>
      <c r="E1187" s="1">
        <v>32</v>
      </c>
      <c r="F1187" s="1">
        <v>75</v>
      </c>
      <c r="G1187" s="1">
        <v>0</v>
      </c>
    </row>
    <row r="1188" spans="1:7" x14ac:dyDescent="0.25">
      <c r="A1188" s="1">
        <v>443</v>
      </c>
      <c r="B1188" s="1">
        <v>10</v>
      </c>
      <c r="C1188" s="1">
        <v>75</v>
      </c>
      <c r="D1188" s="1">
        <v>0</v>
      </c>
      <c r="E1188" s="1">
        <v>10</v>
      </c>
      <c r="F1188" s="1">
        <v>48</v>
      </c>
      <c r="G1188" s="1">
        <v>0</v>
      </c>
    </row>
    <row r="1189" spans="1:7" x14ac:dyDescent="0.25">
      <c r="A1189" s="1">
        <v>384</v>
      </c>
      <c r="B1189" s="1">
        <v>0</v>
      </c>
      <c r="C1189" s="1">
        <v>102</v>
      </c>
      <c r="D1189" s="1">
        <v>21</v>
      </c>
      <c r="E1189" s="1">
        <v>32</v>
      </c>
      <c r="F1189" s="1">
        <v>5</v>
      </c>
      <c r="G1189" s="1">
        <v>0</v>
      </c>
    </row>
    <row r="1190" spans="1:7" x14ac:dyDescent="0.25">
      <c r="A1190" s="1">
        <v>464</v>
      </c>
      <c r="B1190" s="1">
        <v>5</v>
      </c>
      <c r="C1190" s="1">
        <v>64</v>
      </c>
      <c r="D1190" s="1">
        <v>7</v>
      </c>
      <c r="E1190" s="1">
        <v>0</v>
      </c>
      <c r="F1190" s="1">
        <v>37</v>
      </c>
      <c r="G1190" s="1">
        <v>1</v>
      </c>
    </row>
    <row r="1191" spans="1:7" x14ac:dyDescent="0.25">
      <c r="A1191" s="1">
        <v>464</v>
      </c>
      <c r="B1191" s="1">
        <v>5</v>
      </c>
      <c r="C1191" s="1">
        <v>64</v>
      </c>
      <c r="D1191" s="1">
        <v>7</v>
      </c>
      <c r="E1191" s="1">
        <v>0</v>
      </c>
      <c r="F1191" s="1">
        <v>70</v>
      </c>
      <c r="G1191" s="1">
        <v>0</v>
      </c>
    </row>
    <row r="1192" spans="1:7" x14ac:dyDescent="0.25">
      <c r="A1192" s="1">
        <v>392</v>
      </c>
      <c r="B1192" s="1">
        <v>5</v>
      </c>
      <c r="C1192" s="1">
        <v>91</v>
      </c>
      <c r="D1192" s="1">
        <v>28</v>
      </c>
      <c r="E1192" s="1">
        <v>26</v>
      </c>
      <c r="F1192" s="1">
        <v>112</v>
      </c>
      <c r="G1192" s="1">
        <v>1</v>
      </c>
    </row>
    <row r="1193" spans="1:7" x14ac:dyDescent="0.25">
      <c r="A1193" s="1">
        <v>349</v>
      </c>
      <c r="B1193" s="1">
        <v>16</v>
      </c>
      <c r="C1193" s="1">
        <v>144</v>
      </c>
      <c r="D1193" s="1">
        <v>28</v>
      </c>
      <c r="E1193" s="1">
        <v>5</v>
      </c>
      <c r="F1193" s="1">
        <v>182</v>
      </c>
      <c r="G1193" s="1">
        <v>1</v>
      </c>
    </row>
    <row r="1194" spans="1:7" x14ac:dyDescent="0.25">
      <c r="A1194" s="1">
        <v>202</v>
      </c>
      <c r="B1194" s="1">
        <v>47</v>
      </c>
      <c r="C1194" s="1">
        <v>197</v>
      </c>
      <c r="D1194" s="1">
        <v>55</v>
      </c>
      <c r="E1194" s="1">
        <v>42</v>
      </c>
      <c r="F1194" s="1">
        <v>149</v>
      </c>
      <c r="G1194" s="1">
        <v>0</v>
      </c>
    </row>
    <row r="1195" spans="1:7" x14ac:dyDescent="0.25">
      <c r="A1195" s="1">
        <v>247</v>
      </c>
      <c r="B1195" s="1">
        <v>49</v>
      </c>
      <c r="C1195" s="1">
        <v>159</v>
      </c>
      <c r="D1195" s="1">
        <v>7</v>
      </c>
      <c r="E1195" s="1">
        <v>82</v>
      </c>
      <c r="F1195" s="1">
        <v>109</v>
      </c>
      <c r="G1195" s="1">
        <v>0</v>
      </c>
    </row>
    <row r="1196" spans="1:7" x14ac:dyDescent="0.25">
      <c r="A1196" s="1">
        <v>410</v>
      </c>
      <c r="B1196" s="1">
        <v>16</v>
      </c>
      <c r="C1196" s="1">
        <v>114</v>
      </c>
      <c r="D1196" s="1">
        <v>0</v>
      </c>
      <c r="E1196" s="1">
        <v>5</v>
      </c>
      <c r="F1196" s="1">
        <v>49</v>
      </c>
      <c r="G1196" s="1">
        <v>0</v>
      </c>
    </row>
    <row r="1197" spans="1:7" x14ac:dyDescent="0.25">
      <c r="A1197" s="1">
        <v>391</v>
      </c>
      <c r="B1197" s="1">
        <v>32</v>
      </c>
      <c r="C1197" s="1">
        <v>70</v>
      </c>
      <c r="D1197" s="1">
        <v>21</v>
      </c>
      <c r="E1197" s="1">
        <v>32</v>
      </c>
      <c r="F1197" s="1">
        <v>16</v>
      </c>
      <c r="G1197" s="1">
        <v>0</v>
      </c>
    </row>
    <row r="1198" spans="1:7" x14ac:dyDescent="0.25">
      <c r="A1198" s="1">
        <v>508</v>
      </c>
      <c r="B1198" s="1">
        <v>5</v>
      </c>
      <c r="C1198" s="1">
        <v>21</v>
      </c>
      <c r="D1198" s="1">
        <v>7</v>
      </c>
      <c r="E1198" s="1">
        <v>5</v>
      </c>
      <c r="F1198" s="1">
        <v>10</v>
      </c>
      <c r="G1198" s="1">
        <v>0</v>
      </c>
    </row>
    <row r="1199" spans="1:7" x14ac:dyDescent="0.25">
      <c r="A1199" s="1">
        <v>393</v>
      </c>
      <c r="B1199" s="1">
        <v>5</v>
      </c>
      <c r="C1199" s="1">
        <v>136</v>
      </c>
      <c r="D1199" s="1">
        <v>7</v>
      </c>
      <c r="E1199" s="1">
        <v>5</v>
      </c>
      <c r="F1199" s="1">
        <v>27</v>
      </c>
      <c r="G1199" s="1">
        <v>0</v>
      </c>
    </row>
    <row r="1200" spans="1:7" x14ac:dyDescent="0.25">
      <c r="A1200" s="1">
        <v>492</v>
      </c>
      <c r="B1200" s="1">
        <v>5</v>
      </c>
      <c r="C1200" s="1">
        <v>32</v>
      </c>
      <c r="D1200" s="1">
        <v>13</v>
      </c>
      <c r="E1200" s="1">
        <v>5</v>
      </c>
      <c r="F1200" s="1">
        <v>21</v>
      </c>
      <c r="G1200" s="1">
        <v>0</v>
      </c>
    </row>
    <row r="1201" spans="1:7" x14ac:dyDescent="0.25">
      <c r="A1201" s="1">
        <v>299</v>
      </c>
      <c r="B1201" s="1">
        <v>5</v>
      </c>
      <c r="C1201" s="1">
        <v>201</v>
      </c>
      <c r="D1201" s="1">
        <v>21</v>
      </c>
      <c r="E1201" s="1">
        <v>21</v>
      </c>
      <c r="F1201" s="1">
        <v>49</v>
      </c>
      <c r="G1201" s="1">
        <v>0</v>
      </c>
    </row>
    <row r="1202" spans="1:7" x14ac:dyDescent="0.25">
      <c r="A1202" s="1">
        <v>527</v>
      </c>
      <c r="B1202" s="1">
        <v>0</v>
      </c>
      <c r="C1202" s="1">
        <v>21</v>
      </c>
      <c r="D1202" s="1">
        <v>0</v>
      </c>
      <c r="E1202" s="1">
        <v>0</v>
      </c>
      <c r="F1202" s="1">
        <v>60</v>
      </c>
      <c r="G1202" s="1">
        <v>0</v>
      </c>
    </row>
    <row r="1203" spans="1:7" x14ac:dyDescent="0.25">
      <c r="A1203" s="1">
        <v>245</v>
      </c>
      <c r="B1203" s="1">
        <v>16</v>
      </c>
      <c r="C1203" s="1">
        <v>223</v>
      </c>
      <c r="D1203" s="1">
        <v>21</v>
      </c>
      <c r="E1203" s="1">
        <v>43</v>
      </c>
      <c r="F1203" s="1">
        <v>16</v>
      </c>
      <c r="G1203" s="1">
        <v>0</v>
      </c>
    </row>
    <row r="1204" spans="1:7" x14ac:dyDescent="0.25">
      <c r="A1204" s="1">
        <v>180</v>
      </c>
      <c r="B1204" s="1">
        <v>60</v>
      </c>
      <c r="C1204" s="1">
        <v>241</v>
      </c>
      <c r="D1204" s="1">
        <v>13</v>
      </c>
      <c r="E1204" s="1">
        <v>54</v>
      </c>
      <c r="F1204" s="1">
        <v>54</v>
      </c>
      <c r="G1204" s="1">
        <v>1</v>
      </c>
    </row>
    <row r="1205" spans="1:7" x14ac:dyDescent="0.25">
      <c r="A1205" s="1">
        <v>261</v>
      </c>
      <c r="B1205" s="1">
        <v>42</v>
      </c>
      <c r="C1205" s="1">
        <v>144</v>
      </c>
      <c r="D1205" s="1">
        <v>55</v>
      </c>
      <c r="E1205" s="1">
        <v>48</v>
      </c>
      <c r="F1205" s="1">
        <v>133</v>
      </c>
      <c r="G1205" s="1">
        <v>0</v>
      </c>
    </row>
    <row r="1206" spans="1:7" x14ac:dyDescent="0.25">
      <c r="A1206" s="1">
        <v>306</v>
      </c>
      <c r="B1206" s="1">
        <v>5</v>
      </c>
      <c r="C1206" s="1">
        <v>109</v>
      </c>
      <c r="D1206" s="1">
        <v>21</v>
      </c>
      <c r="E1206" s="1">
        <v>109</v>
      </c>
      <c r="F1206" s="1">
        <v>92</v>
      </c>
      <c r="G1206" s="1">
        <v>0</v>
      </c>
    </row>
    <row r="1207" spans="1:7" x14ac:dyDescent="0.25">
      <c r="A1207" s="1">
        <v>189</v>
      </c>
      <c r="B1207" s="1">
        <v>10</v>
      </c>
      <c r="C1207" s="1">
        <v>253</v>
      </c>
      <c r="D1207" s="1">
        <v>56</v>
      </c>
      <c r="E1207" s="1">
        <v>43</v>
      </c>
      <c r="F1207" s="1">
        <v>64</v>
      </c>
      <c r="G1207" s="1">
        <v>0</v>
      </c>
    </row>
    <row r="1208" spans="1:7" x14ac:dyDescent="0.25">
      <c r="A1208" s="1">
        <v>404</v>
      </c>
      <c r="B1208" s="1">
        <v>0</v>
      </c>
      <c r="C1208" s="1">
        <v>92</v>
      </c>
      <c r="D1208" s="1">
        <v>28</v>
      </c>
      <c r="E1208" s="1">
        <v>27</v>
      </c>
      <c r="F1208" s="1">
        <v>142</v>
      </c>
      <c r="G1208" s="1">
        <v>0</v>
      </c>
    </row>
    <row r="1209" spans="1:7" x14ac:dyDescent="0.25">
      <c r="A1209" s="1">
        <v>443</v>
      </c>
      <c r="B1209" s="1">
        <v>5</v>
      </c>
      <c r="C1209" s="1">
        <v>71</v>
      </c>
      <c r="D1209" s="1">
        <v>21</v>
      </c>
      <c r="E1209" s="1">
        <v>16</v>
      </c>
      <c r="F1209" s="1">
        <v>82</v>
      </c>
      <c r="G1209" s="1">
        <v>0</v>
      </c>
    </row>
    <row r="1210" spans="1:7" x14ac:dyDescent="0.25">
      <c r="A1210" s="1">
        <v>330</v>
      </c>
      <c r="B1210" s="1">
        <v>5</v>
      </c>
      <c r="C1210" s="1">
        <v>159</v>
      </c>
      <c r="D1210" s="1">
        <v>36</v>
      </c>
      <c r="E1210" s="1">
        <v>27</v>
      </c>
      <c r="F1210" s="1">
        <v>16</v>
      </c>
      <c r="G1210" s="1">
        <v>0</v>
      </c>
    </row>
    <row r="1211" spans="1:7" x14ac:dyDescent="0.25">
      <c r="A1211" s="1">
        <v>173</v>
      </c>
      <c r="B1211" s="1">
        <v>26</v>
      </c>
      <c r="C1211" s="1">
        <v>255</v>
      </c>
      <c r="D1211" s="1">
        <v>35</v>
      </c>
      <c r="E1211" s="1">
        <v>71</v>
      </c>
      <c r="F1211" s="1">
        <v>81</v>
      </c>
      <c r="G1211" s="1">
        <v>0</v>
      </c>
    </row>
    <row r="1212" spans="1:7" x14ac:dyDescent="0.25">
      <c r="A1212" s="1">
        <v>284</v>
      </c>
      <c r="B1212" s="1">
        <v>16</v>
      </c>
      <c r="C1212" s="1">
        <v>160</v>
      </c>
      <c r="D1212" s="1">
        <v>84</v>
      </c>
      <c r="E1212" s="1">
        <v>16</v>
      </c>
      <c r="F1212" s="1">
        <v>134</v>
      </c>
      <c r="G1212" s="1">
        <v>0</v>
      </c>
    </row>
    <row r="1213" spans="1:7" x14ac:dyDescent="0.25">
      <c r="A1213" s="1">
        <v>166</v>
      </c>
      <c r="B1213" s="1">
        <v>75</v>
      </c>
      <c r="C1213" s="1">
        <v>96</v>
      </c>
      <c r="D1213" s="1">
        <v>119</v>
      </c>
      <c r="E1213" s="1">
        <v>107</v>
      </c>
      <c r="F1213" s="1">
        <v>59</v>
      </c>
      <c r="G1213" s="1">
        <v>0</v>
      </c>
    </row>
    <row r="1214" spans="1:7" x14ac:dyDescent="0.25">
      <c r="A1214" s="1">
        <v>235</v>
      </c>
      <c r="B1214" s="1">
        <v>65</v>
      </c>
      <c r="C1214" s="1">
        <v>164</v>
      </c>
      <c r="D1214" s="1">
        <v>50</v>
      </c>
      <c r="E1214" s="1">
        <v>49</v>
      </c>
      <c r="F1214" s="1">
        <v>27</v>
      </c>
      <c r="G1214" s="1">
        <v>0</v>
      </c>
    </row>
    <row r="1215" spans="1:7" x14ac:dyDescent="0.25">
      <c r="A1215" s="1">
        <v>279</v>
      </c>
      <c r="B1215" s="1">
        <v>172</v>
      </c>
      <c r="C1215" s="1">
        <v>74</v>
      </c>
      <c r="D1215" s="1">
        <v>38</v>
      </c>
      <c r="E1215" s="1">
        <v>8</v>
      </c>
      <c r="F1215" s="1">
        <v>246</v>
      </c>
      <c r="G1215" s="1">
        <v>0</v>
      </c>
    </row>
    <row r="1216" spans="1:7" x14ac:dyDescent="0.25">
      <c r="A1216" s="1">
        <v>151</v>
      </c>
      <c r="B1216" s="1">
        <v>81</v>
      </c>
      <c r="C1216" s="1">
        <v>86</v>
      </c>
      <c r="D1216" s="1">
        <v>168</v>
      </c>
      <c r="E1216" s="1">
        <v>91</v>
      </c>
      <c r="F1216" s="1">
        <v>64</v>
      </c>
      <c r="G1216" s="1">
        <v>0</v>
      </c>
    </row>
    <row r="1217" spans="1:7" x14ac:dyDescent="0.25">
      <c r="A1217" s="1">
        <v>494</v>
      </c>
      <c r="B1217" s="1">
        <v>5</v>
      </c>
      <c r="C1217" s="1">
        <v>82</v>
      </c>
      <c r="D1217" s="1">
        <v>7</v>
      </c>
      <c r="E1217" s="1">
        <v>0</v>
      </c>
      <c r="F1217" s="1">
        <v>100</v>
      </c>
      <c r="G1217" s="1">
        <v>0</v>
      </c>
    </row>
    <row r="1218" spans="1:7" x14ac:dyDescent="0.25">
      <c r="A1218" s="1">
        <v>424</v>
      </c>
      <c r="B1218" s="1">
        <v>17</v>
      </c>
      <c r="C1218" s="1">
        <v>118</v>
      </c>
      <c r="D1218" s="1">
        <v>7</v>
      </c>
      <c r="E1218" s="1">
        <v>23</v>
      </c>
      <c r="F1218" s="1">
        <v>41</v>
      </c>
      <c r="G1218" s="1">
        <v>0</v>
      </c>
    </row>
    <row r="1219" spans="1:7" x14ac:dyDescent="0.25">
      <c r="A1219" s="1">
        <v>479</v>
      </c>
      <c r="B1219" s="1">
        <v>5</v>
      </c>
      <c r="C1219" s="1">
        <v>82</v>
      </c>
      <c r="D1219" s="1">
        <v>7</v>
      </c>
      <c r="E1219" s="1">
        <v>17</v>
      </c>
      <c r="F1219" s="1">
        <v>171</v>
      </c>
      <c r="G1219" s="1">
        <v>0</v>
      </c>
    </row>
    <row r="1220" spans="1:7" x14ac:dyDescent="0.25">
      <c r="A1220" s="1">
        <v>212</v>
      </c>
      <c r="B1220" s="1">
        <v>123</v>
      </c>
      <c r="C1220" s="1">
        <v>177</v>
      </c>
      <c r="D1220" s="1">
        <v>15</v>
      </c>
      <c r="E1220" s="1">
        <v>64</v>
      </c>
      <c r="F1220" s="1">
        <v>23</v>
      </c>
      <c r="G1220" s="1">
        <v>0</v>
      </c>
    </row>
    <row r="1221" spans="1:7" x14ac:dyDescent="0.25">
      <c r="A1221" s="1">
        <v>534</v>
      </c>
      <c r="B1221" s="1">
        <v>5</v>
      </c>
      <c r="C1221" s="1">
        <v>47</v>
      </c>
      <c r="D1221" s="1">
        <v>0</v>
      </c>
      <c r="E1221" s="1">
        <v>5</v>
      </c>
      <c r="F1221" s="1">
        <v>41</v>
      </c>
      <c r="G1221" s="1">
        <v>0</v>
      </c>
    </row>
    <row r="1222" spans="1:7" x14ac:dyDescent="0.25">
      <c r="A1222" s="1">
        <v>509</v>
      </c>
      <c r="B1222" s="1">
        <v>0</v>
      </c>
      <c r="C1222" s="1">
        <v>65</v>
      </c>
      <c r="D1222" s="1">
        <v>7</v>
      </c>
      <c r="E1222" s="1">
        <v>11</v>
      </c>
      <c r="F1222" s="1">
        <v>5</v>
      </c>
      <c r="G1222" s="1">
        <v>0</v>
      </c>
    </row>
    <row r="1223" spans="1:7" x14ac:dyDescent="0.25">
      <c r="A1223" s="1">
        <v>415</v>
      </c>
      <c r="B1223" s="1">
        <v>5</v>
      </c>
      <c r="C1223" s="1">
        <v>124</v>
      </c>
      <c r="D1223" s="1">
        <v>15</v>
      </c>
      <c r="E1223" s="1">
        <v>35</v>
      </c>
      <c r="F1223" s="1">
        <v>11</v>
      </c>
      <c r="G1223" s="1">
        <v>0</v>
      </c>
    </row>
    <row r="1224" spans="1:7" x14ac:dyDescent="0.25">
      <c r="A1224" s="1">
        <v>512</v>
      </c>
      <c r="B1224" s="1">
        <v>0</v>
      </c>
      <c r="C1224" s="1">
        <v>83</v>
      </c>
      <c r="D1224" s="1">
        <v>0</v>
      </c>
      <c r="E1224" s="1">
        <v>0</v>
      </c>
      <c r="F1224" s="1">
        <v>41</v>
      </c>
      <c r="G1224" s="1">
        <v>0</v>
      </c>
    </row>
    <row r="1225" spans="1:7" x14ac:dyDescent="0.25">
      <c r="A1225" s="1">
        <v>236</v>
      </c>
      <c r="B1225" s="1">
        <v>106</v>
      </c>
      <c r="C1225" s="1">
        <v>189</v>
      </c>
      <c r="D1225" s="1">
        <v>23</v>
      </c>
      <c r="E1225" s="1">
        <v>41</v>
      </c>
      <c r="F1225" s="1">
        <v>130</v>
      </c>
      <c r="G1225" s="1">
        <v>0</v>
      </c>
    </row>
    <row r="1226" spans="1:7" x14ac:dyDescent="0.25">
      <c r="A1226" s="1">
        <v>344</v>
      </c>
      <c r="B1226" s="1">
        <v>35</v>
      </c>
      <c r="C1226" s="1">
        <v>178</v>
      </c>
      <c r="D1226" s="1">
        <v>15</v>
      </c>
      <c r="E1226" s="1">
        <v>23</v>
      </c>
      <c r="F1226" s="1">
        <v>17</v>
      </c>
      <c r="G1226" s="1">
        <v>0</v>
      </c>
    </row>
    <row r="1227" spans="1:7" x14ac:dyDescent="0.25">
      <c r="A1227" s="1">
        <v>441</v>
      </c>
      <c r="B1227" s="1">
        <v>35</v>
      </c>
      <c r="C1227" s="1">
        <v>83</v>
      </c>
      <c r="D1227" s="1">
        <v>7</v>
      </c>
      <c r="E1227" s="1">
        <v>29</v>
      </c>
      <c r="F1227" s="1">
        <v>11</v>
      </c>
      <c r="G1227" s="1">
        <v>0</v>
      </c>
    </row>
    <row r="1228" spans="1:7" x14ac:dyDescent="0.25">
      <c r="A1228" s="1">
        <v>197</v>
      </c>
      <c r="B1228" s="1">
        <v>107</v>
      </c>
      <c r="C1228" s="1">
        <v>227</v>
      </c>
      <c r="D1228" s="1">
        <v>7</v>
      </c>
      <c r="E1228" s="1">
        <v>59</v>
      </c>
      <c r="F1228" s="1">
        <v>131</v>
      </c>
      <c r="G1228" s="1">
        <v>0</v>
      </c>
    </row>
    <row r="1229" spans="1:7" x14ac:dyDescent="0.25">
      <c r="A1229" s="1">
        <v>488</v>
      </c>
      <c r="B1229" s="1">
        <v>23</v>
      </c>
      <c r="C1229" s="1">
        <v>71</v>
      </c>
      <c r="D1229" s="1">
        <v>15</v>
      </c>
      <c r="E1229" s="1">
        <v>0</v>
      </c>
      <c r="F1229" s="1">
        <v>59</v>
      </c>
      <c r="G1229" s="1">
        <v>1</v>
      </c>
    </row>
    <row r="1230" spans="1:7" x14ac:dyDescent="0.25">
      <c r="A1230" s="1">
        <v>483</v>
      </c>
      <c r="B1230" s="1">
        <v>0</v>
      </c>
      <c r="C1230" s="1">
        <v>108</v>
      </c>
      <c r="D1230" s="1">
        <v>0</v>
      </c>
      <c r="E1230" s="1">
        <v>6</v>
      </c>
      <c r="F1230" s="1">
        <v>36</v>
      </c>
      <c r="G1230" s="1">
        <v>1</v>
      </c>
    </row>
    <row r="1231" spans="1:7" x14ac:dyDescent="0.25">
      <c r="A1231" s="1">
        <v>386</v>
      </c>
      <c r="B1231" s="1">
        <v>23</v>
      </c>
      <c r="C1231" s="1">
        <v>95</v>
      </c>
      <c r="D1231" s="1">
        <v>54</v>
      </c>
      <c r="E1231" s="1">
        <v>41</v>
      </c>
      <c r="F1231" s="1">
        <v>196</v>
      </c>
      <c r="G1231" s="1">
        <v>0</v>
      </c>
    </row>
    <row r="1232" spans="1:7" x14ac:dyDescent="0.25">
      <c r="A1232" s="1">
        <v>264</v>
      </c>
      <c r="B1232" s="1">
        <v>47</v>
      </c>
      <c r="C1232" s="1">
        <v>188</v>
      </c>
      <c r="D1232" s="1">
        <v>54</v>
      </c>
      <c r="E1232" s="1">
        <v>47</v>
      </c>
      <c r="F1232" s="1">
        <v>11</v>
      </c>
      <c r="G1232" s="1">
        <v>0</v>
      </c>
    </row>
    <row r="1233" spans="1:7" x14ac:dyDescent="0.25">
      <c r="A1233" s="1">
        <v>546</v>
      </c>
      <c r="B1233" s="1">
        <v>0</v>
      </c>
      <c r="C1233" s="1">
        <v>48</v>
      </c>
      <c r="D1233" s="1">
        <v>0</v>
      </c>
      <c r="E1233" s="1">
        <v>6</v>
      </c>
      <c r="F1233" s="1">
        <v>6</v>
      </c>
      <c r="G1233" s="1">
        <v>0</v>
      </c>
    </row>
    <row r="1234" spans="1:7" x14ac:dyDescent="0.25">
      <c r="A1234" s="1">
        <v>457</v>
      </c>
      <c r="B1234" s="1">
        <v>5</v>
      </c>
      <c r="C1234" s="1">
        <v>106</v>
      </c>
      <c r="D1234" s="1">
        <v>15</v>
      </c>
      <c r="E1234" s="1">
        <v>17</v>
      </c>
      <c r="F1234" s="1">
        <v>53</v>
      </c>
      <c r="G1234" s="1">
        <v>0</v>
      </c>
    </row>
    <row r="1235" spans="1:7" x14ac:dyDescent="0.25">
      <c r="A1235" s="1">
        <v>412</v>
      </c>
      <c r="B1235" s="1">
        <v>5</v>
      </c>
      <c r="C1235" s="1">
        <v>119</v>
      </c>
      <c r="D1235" s="1">
        <v>38</v>
      </c>
      <c r="E1235" s="1">
        <v>29</v>
      </c>
      <c r="F1235" s="1">
        <v>77</v>
      </c>
      <c r="G1235" s="1">
        <v>0</v>
      </c>
    </row>
    <row r="1236" spans="1:7" x14ac:dyDescent="0.25">
      <c r="A1236" s="1">
        <v>138</v>
      </c>
      <c r="B1236" s="1">
        <v>120</v>
      </c>
      <c r="C1236" s="1">
        <v>204</v>
      </c>
      <c r="D1236" s="1">
        <v>16</v>
      </c>
      <c r="E1236" s="1">
        <v>126</v>
      </c>
      <c r="F1236" s="1">
        <v>60</v>
      </c>
      <c r="G1236" s="1">
        <v>0</v>
      </c>
    </row>
    <row r="1237" spans="1:7" x14ac:dyDescent="0.25">
      <c r="A1237" s="1">
        <v>182</v>
      </c>
      <c r="B1237" s="1">
        <v>17</v>
      </c>
      <c r="C1237" s="1">
        <v>259</v>
      </c>
      <c r="D1237" s="1">
        <v>77</v>
      </c>
      <c r="E1237" s="1">
        <v>70</v>
      </c>
      <c r="F1237" s="1">
        <v>29</v>
      </c>
      <c r="G1237" s="1">
        <v>0</v>
      </c>
    </row>
    <row r="1238" spans="1:7" x14ac:dyDescent="0.25">
      <c r="A1238" s="1">
        <v>517</v>
      </c>
      <c r="B1238" s="1">
        <v>12</v>
      </c>
      <c r="C1238" s="1">
        <v>54</v>
      </c>
      <c r="D1238" s="1">
        <v>16</v>
      </c>
      <c r="E1238" s="1">
        <v>6</v>
      </c>
      <c r="F1238" s="1">
        <v>120</v>
      </c>
      <c r="G1238" s="1">
        <v>0</v>
      </c>
    </row>
    <row r="1239" spans="1:7" x14ac:dyDescent="0.25">
      <c r="A1239" s="1">
        <v>203</v>
      </c>
      <c r="B1239" s="1">
        <v>35</v>
      </c>
      <c r="C1239" s="1">
        <v>305</v>
      </c>
      <c r="D1239" s="1">
        <v>46</v>
      </c>
      <c r="E1239" s="1">
        <v>17</v>
      </c>
      <c r="F1239" s="1">
        <v>227</v>
      </c>
      <c r="G1239" s="1">
        <v>0</v>
      </c>
    </row>
    <row r="1240" spans="1:7" x14ac:dyDescent="0.25">
      <c r="A1240" s="1">
        <v>508</v>
      </c>
      <c r="B1240" s="1">
        <v>11</v>
      </c>
      <c r="C1240" s="1">
        <v>59</v>
      </c>
      <c r="D1240" s="1">
        <v>23</v>
      </c>
      <c r="E1240" s="1">
        <v>5</v>
      </c>
      <c r="F1240" s="1">
        <v>29</v>
      </c>
      <c r="G1240" s="1">
        <v>0</v>
      </c>
    </row>
    <row r="1241" spans="1:7" x14ac:dyDescent="0.25">
      <c r="A1241" s="1">
        <v>452</v>
      </c>
      <c r="B1241" s="1">
        <v>18</v>
      </c>
      <c r="C1241" s="1">
        <v>102</v>
      </c>
      <c r="D1241" s="1">
        <v>16</v>
      </c>
      <c r="E1241" s="1">
        <v>18</v>
      </c>
      <c r="F1241" s="1">
        <v>6</v>
      </c>
      <c r="G1241" s="1">
        <v>0</v>
      </c>
    </row>
    <row r="1242" spans="1:7" x14ac:dyDescent="0.25">
      <c r="A1242" s="1">
        <v>273</v>
      </c>
      <c r="B1242" s="1">
        <v>11</v>
      </c>
      <c r="C1242" s="1">
        <v>178</v>
      </c>
      <c r="D1242" s="1">
        <v>62</v>
      </c>
      <c r="E1242" s="1">
        <v>83</v>
      </c>
      <c r="F1242" s="1">
        <v>29</v>
      </c>
      <c r="G1242" s="1">
        <v>0</v>
      </c>
    </row>
    <row r="1243" spans="1:7" x14ac:dyDescent="0.25">
      <c r="A1243" s="1">
        <v>537</v>
      </c>
      <c r="B1243" s="1">
        <v>6</v>
      </c>
      <c r="C1243" s="1">
        <v>42</v>
      </c>
      <c r="D1243" s="1">
        <v>16</v>
      </c>
      <c r="E1243" s="1">
        <v>6</v>
      </c>
      <c r="F1243" s="1">
        <v>30</v>
      </c>
      <c r="G1243" s="1">
        <v>0</v>
      </c>
    </row>
    <row r="1244" spans="1:7" x14ac:dyDescent="0.25">
      <c r="A1244" s="1">
        <v>290</v>
      </c>
      <c r="B1244" s="1">
        <v>59</v>
      </c>
      <c r="C1244" s="1">
        <v>177</v>
      </c>
      <c r="D1244" s="1">
        <v>77</v>
      </c>
      <c r="E1244" s="1">
        <v>5</v>
      </c>
      <c r="F1244" s="1">
        <v>29</v>
      </c>
      <c r="G1244" s="1">
        <v>0</v>
      </c>
    </row>
    <row r="1245" spans="1:7" x14ac:dyDescent="0.25">
      <c r="A1245" s="1">
        <v>198</v>
      </c>
      <c r="B1245" s="1">
        <v>18</v>
      </c>
      <c r="C1245" s="1">
        <v>252</v>
      </c>
      <c r="D1245" s="1">
        <v>32</v>
      </c>
      <c r="E1245" s="1">
        <v>108</v>
      </c>
      <c r="F1245" s="1">
        <v>54</v>
      </c>
      <c r="G1245" s="1">
        <v>0</v>
      </c>
    </row>
    <row r="1246" spans="1:7" x14ac:dyDescent="0.25">
      <c r="A1246" s="1">
        <v>275</v>
      </c>
      <c r="B1246" s="1">
        <v>59</v>
      </c>
      <c r="C1246" s="1">
        <v>107</v>
      </c>
      <c r="D1246" s="1">
        <v>69</v>
      </c>
      <c r="E1246" s="1">
        <v>101</v>
      </c>
      <c r="F1246" s="1">
        <v>59</v>
      </c>
      <c r="G1246" s="1">
        <v>0</v>
      </c>
    </row>
    <row r="1247" spans="1:7" x14ac:dyDescent="0.25">
      <c r="A1247" s="1">
        <v>372</v>
      </c>
      <c r="B1247" s="1">
        <v>18</v>
      </c>
      <c r="C1247" s="1">
        <v>126</v>
      </c>
      <c r="D1247" s="1">
        <v>47</v>
      </c>
      <c r="E1247" s="1">
        <v>48</v>
      </c>
      <c r="F1247" s="1">
        <v>78</v>
      </c>
      <c r="G1247" s="1">
        <v>0</v>
      </c>
    </row>
    <row r="1248" spans="1:7" x14ac:dyDescent="0.25">
      <c r="A1248" s="1">
        <v>263</v>
      </c>
      <c r="B1248" s="1">
        <v>5</v>
      </c>
      <c r="C1248" s="1">
        <v>233</v>
      </c>
      <c r="D1248" s="1">
        <v>69</v>
      </c>
      <c r="E1248" s="1">
        <v>41</v>
      </c>
      <c r="F1248" s="1">
        <v>83</v>
      </c>
      <c r="G1248" s="1">
        <v>0</v>
      </c>
    </row>
    <row r="1249" spans="1:7" x14ac:dyDescent="0.25">
      <c r="A1249" s="1">
        <v>320</v>
      </c>
      <c r="B1249" s="1">
        <v>48</v>
      </c>
      <c r="C1249" s="1">
        <v>133</v>
      </c>
      <c r="D1249" s="1">
        <v>39</v>
      </c>
      <c r="E1249" s="1">
        <v>72</v>
      </c>
      <c r="F1249" s="1">
        <v>48</v>
      </c>
      <c r="G1249" s="1">
        <v>0</v>
      </c>
    </row>
    <row r="1250" spans="1:7" x14ac:dyDescent="0.25">
      <c r="A1250" s="1">
        <v>293</v>
      </c>
      <c r="B1250" s="1">
        <v>35</v>
      </c>
      <c r="C1250" s="1">
        <v>179</v>
      </c>
      <c r="D1250" s="1">
        <v>46</v>
      </c>
      <c r="E1250" s="1">
        <v>59</v>
      </c>
      <c r="F1250" s="1">
        <v>65</v>
      </c>
      <c r="G1250" s="1">
        <v>0</v>
      </c>
    </row>
    <row r="1251" spans="1:7" x14ac:dyDescent="0.25">
      <c r="A1251" s="1">
        <v>186</v>
      </c>
      <c r="B1251" s="1">
        <v>36</v>
      </c>
      <c r="C1251" s="1">
        <v>234</v>
      </c>
      <c r="D1251" s="1">
        <v>86</v>
      </c>
      <c r="E1251" s="1">
        <v>72</v>
      </c>
      <c r="F1251" s="1">
        <v>48</v>
      </c>
      <c r="G1251" s="1">
        <v>0</v>
      </c>
    </row>
    <row r="1252" spans="1:7" x14ac:dyDescent="0.25">
      <c r="A1252" s="1">
        <v>240</v>
      </c>
      <c r="B1252" s="1">
        <v>90</v>
      </c>
      <c r="C1252" s="1">
        <v>216</v>
      </c>
      <c r="D1252" s="1">
        <v>63</v>
      </c>
      <c r="E1252" s="1">
        <v>6</v>
      </c>
      <c r="F1252" s="1">
        <v>24</v>
      </c>
      <c r="G1252" s="1">
        <v>0</v>
      </c>
    </row>
    <row r="1253" spans="1:7" x14ac:dyDescent="0.25">
      <c r="A1253" s="1">
        <v>324</v>
      </c>
      <c r="B1253" s="1">
        <v>48</v>
      </c>
      <c r="C1253" s="1">
        <v>186</v>
      </c>
      <c r="D1253" s="1">
        <v>39</v>
      </c>
      <c r="E1253" s="1">
        <v>18</v>
      </c>
      <c r="F1253" s="1">
        <v>198</v>
      </c>
      <c r="G1253" s="1">
        <v>1</v>
      </c>
    </row>
    <row r="1254" spans="1:7" x14ac:dyDescent="0.25">
      <c r="A1254" s="1">
        <v>100</v>
      </c>
      <c r="B1254" s="1">
        <v>71</v>
      </c>
      <c r="C1254" s="1">
        <v>243</v>
      </c>
      <c r="D1254" s="1">
        <v>108</v>
      </c>
      <c r="E1254" s="1">
        <v>94</v>
      </c>
      <c r="F1254" s="1">
        <v>219</v>
      </c>
      <c r="G1254" s="1">
        <v>1</v>
      </c>
    </row>
    <row r="1255" spans="1:7" x14ac:dyDescent="0.25">
      <c r="A1255" s="1">
        <v>124</v>
      </c>
      <c r="B1255" s="1">
        <v>83</v>
      </c>
      <c r="C1255" s="1">
        <v>267</v>
      </c>
      <c r="D1255" s="1">
        <v>85</v>
      </c>
      <c r="E1255" s="1">
        <v>59</v>
      </c>
      <c r="F1255" s="1">
        <v>35</v>
      </c>
      <c r="G1255" s="1">
        <v>1</v>
      </c>
    </row>
    <row r="1256" spans="1:7" x14ac:dyDescent="0.25">
      <c r="A1256" s="1">
        <v>201</v>
      </c>
      <c r="B1256" s="1">
        <v>53</v>
      </c>
      <c r="C1256" s="1">
        <v>172</v>
      </c>
      <c r="D1256" s="1">
        <v>116</v>
      </c>
      <c r="E1256" s="1">
        <v>77</v>
      </c>
      <c r="F1256" s="1">
        <v>83</v>
      </c>
      <c r="G1256" s="1">
        <v>0</v>
      </c>
    </row>
    <row r="1257" spans="1:7" x14ac:dyDescent="0.25">
      <c r="A1257" s="1">
        <v>577</v>
      </c>
      <c r="B1257" s="1">
        <v>0</v>
      </c>
      <c r="C1257" s="1">
        <v>64</v>
      </c>
      <c r="D1257" s="1">
        <v>0</v>
      </c>
      <c r="E1257" s="1">
        <v>0</v>
      </c>
      <c r="F1257" s="1">
        <v>51</v>
      </c>
      <c r="G1257" s="1">
        <v>1</v>
      </c>
    </row>
    <row r="1258" spans="1:7" x14ac:dyDescent="0.25">
      <c r="A1258" s="1">
        <v>565</v>
      </c>
      <c r="B1258" s="1">
        <v>6</v>
      </c>
      <c r="C1258" s="1">
        <v>65</v>
      </c>
      <c r="D1258" s="1">
        <v>0</v>
      </c>
      <c r="E1258" s="1">
        <v>6</v>
      </c>
      <c r="F1258" s="1">
        <v>19</v>
      </c>
      <c r="G1258" s="1">
        <v>0</v>
      </c>
    </row>
    <row r="1259" spans="1:7" x14ac:dyDescent="0.25">
      <c r="A1259" s="1">
        <v>502</v>
      </c>
      <c r="B1259" s="1">
        <v>12</v>
      </c>
      <c r="C1259" s="1">
        <v>109</v>
      </c>
      <c r="D1259" s="1">
        <v>16</v>
      </c>
      <c r="E1259" s="1">
        <v>6</v>
      </c>
      <c r="F1259" s="1">
        <v>90</v>
      </c>
      <c r="G1259" s="1">
        <v>0</v>
      </c>
    </row>
    <row r="1260" spans="1:7" x14ac:dyDescent="0.25">
      <c r="A1260" s="1">
        <v>582</v>
      </c>
      <c r="B1260" s="1">
        <v>0</v>
      </c>
      <c r="C1260" s="1">
        <v>65</v>
      </c>
      <c r="D1260" s="1">
        <v>0</v>
      </c>
      <c r="E1260" s="1">
        <v>0</v>
      </c>
      <c r="F1260" s="1">
        <v>13</v>
      </c>
      <c r="G1260" s="1">
        <v>0</v>
      </c>
    </row>
    <row r="1261" spans="1:7" x14ac:dyDescent="0.25">
      <c r="A1261" s="1">
        <v>492</v>
      </c>
      <c r="B1261" s="1">
        <v>19</v>
      </c>
      <c r="C1261" s="1">
        <v>110</v>
      </c>
      <c r="D1261" s="1">
        <v>16</v>
      </c>
      <c r="E1261" s="1">
        <v>12</v>
      </c>
      <c r="F1261" s="1">
        <v>12</v>
      </c>
      <c r="G1261" s="1">
        <v>0</v>
      </c>
    </row>
    <row r="1262" spans="1:7" x14ac:dyDescent="0.25">
      <c r="A1262" s="1">
        <v>371</v>
      </c>
      <c r="B1262" s="1">
        <v>32</v>
      </c>
      <c r="C1262" s="1">
        <v>189</v>
      </c>
      <c r="D1262" s="1">
        <v>0</v>
      </c>
      <c r="E1262" s="1">
        <v>58</v>
      </c>
      <c r="F1262" s="1">
        <v>6</v>
      </c>
      <c r="G1262" s="1">
        <v>0</v>
      </c>
    </row>
    <row r="1263" spans="1:7" x14ac:dyDescent="0.25">
      <c r="A1263" s="1">
        <v>539</v>
      </c>
      <c r="B1263" s="1">
        <v>6</v>
      </c>
      <c r="C1263" s="1">
        <v>91</v>
      </c>
      <c r="D1263" s="1">
        <v>8</v>
      </c>
      <c r="E1263" s="1">
        <v>6</v>
      </c>
      <c r="F1263" s="1">
        <v>97</v>
      </c>
      <c r="G1263" s="1">
        <v>0</v>
      </c>
    </row>
    <row r="1264" spans="1:7" x14ac:dyDescent="0.25">
      <c r="A1264" s="1">
        <v>399</v>
      </c>
      <c r="B1264" s="1">
        <v>27</v>
      </c>
      <c r="C1264" s="1">
        <v>159</v>
      </c>
      <c r="D1264" s="1">
        <v>58</v>
      </c>
      <c r="E1264" s="1">
        <v>8</v>
      </c>
      <c r="F1264" s="1">
        <v>39</v>
      </c>
      <c r="G1264" s="1">
        <v>0</v>
      </c>
    </row>
    <row r="1265" spans="1:7" x14ac:dyDescent="0.25">
      <c r="A1265" s="1">
        <v>317</v>
      </c>
      <c r="B1265" s="1">
        <v>25</v>
      </c>
      <c r="C1265" s="1">
        <v>265</v>
      </c>
      <c r="D1265" s="1">
        <v>25</v>
      </c>
      <c r="E1265" s="1">
        <v>19</v>
      </c>
      <c r="F1265" s="1">
        <v>12</v>
      </c>
      <c r="G1265" s="1">
        <v>0</v>
      </c>
    </row>
    <row r="1266" spans="1:7" x14ac:dyDescent="0.25">
      <c r="A1266" s="1">
        <v>580</v>
      </c>
      <c r="B1266" s="1">
        <v>6</v>
      </c>
      <c r="C1266" s="1">
        <v>58</v>
      </c>
      <c r="D1266" s="1">
        <v>8</v>
      </c>
      <c r="E1266" s="1">
        <v>0</v>
      </c>
      <c r="F1266" s="1">
        <v>27</v>
      </c>
      <c r="G1266" s="1">
        <v>0</v>
      </c>
    </row>
    <row r="1267" spans="1:7" x14ac:dyDescent="0.25">
      <c r="A1267" s="1">
        <v>454</v>
      </c>
      <c r="B1267" s="1">
        <v>0</v>
      </c>
      <c r="C1267" s="1">
        <v>171</v>
      </c>
      <c r="D1267" s="1">
        <v>8</v>
      </c>
      <c r="E1267" s="1">
        <v>19</v>
      </c>
      <c r="F1267" s="1">
        <v>32</v>
      </c>
      <c r="G1267" s="1">
        <v>0</v>
      </c>
    </row>
    <row r="1268" spans="1:7" x14ac:dyDescent="0.25">
      <c r="A1268" s="1">
        <v>412</v>
      </c>
      <c r="B1268" s="1">
        <v>22</v>
      </c>
      <c r="C1268" s="1">
        <v>132</v>
      </c>
      <c r="D1268" s="1">
        <v>59</v>
      </c>
      <c r="E1268" s="1">
        <v>28</v>
      </c>
      <c r="F1268" s="1">
        <v>183</v>
      </c>
      <c r="G1268" s="1">
        <v>0</v>
      </c>
    </row>
    <row r="1269" spans="1:7" x14ac:dyDescent="0.25">
      <c r="A1269" s="1">
        <v>504</v>
      </c>
      <c r="B1269" s="1">
        <v>13</v>
      </c>
      <c r="C1269" s="1">
        <v>131</v>
      </c>
      <c r="D1269" s="1">
        <v>8</v>
      </c>
      <c r="E1269" s="1">
        <v>0</v>
      </c>
      <c r="F1269" s="1">
        <v>26</v>
      </c>
      <c r="G1269" s="1">
        <v>0</v>
      </c>
    </row>
    <row r="1270" spans="1:7" x14ac:dyDescent="0.25">
      <c r="A1270" s="1">
        <v>544</v>
      </c>
      <c r="B1270" s="1">
        <v>13</v>
      </c>
      <c r="C1270" s="1">
        <v>85</v>
      </c>
      <c r="D1270" s="1">
        <v>8</v>
      </c>
      <c r="E1270" s="1">
        <v>6</v>
      </c>
      <c r="F1270" s="1">
        <v>29</v>
      </c>
      <c r="G1270" s="1">
        <v>0</v>
      </c>
    </row>
    <row r="1271" spans="1:7" x14ac:dyDescent="0.25">
      <c r="A1271" s="1">
        <v>365</v>
      </c>
      <c r="B1271" s="1">
        <v>32</v>
      </c>
      <c r="C1271" s="1">
        <v>117</v>
      </c>
      <c r="D1271" s="1">
        <v>34</v>
      </c>
      <c r="E1271" s="1">
        <v>110</v>
      </c>
      <c r="F1271" s="1">
        <v>6</v>
      </c>
      <c r="G1271" s="1">
        <v>0</v>
      </c>
    </row>
    <row r="1272" spans="1:7" x14ac:dyDescent="0.25">
      <c r="A1272" s="1">
        <v>379</v>
      </c>
      <c r="B1272" s="1">
        <v>6</v>
      </c>
      <c r="C1272" s="1">
        <v>157</v>
      </c>
      <c r="D1272" s="1">
        <v>25</v>
      </c>
      <c r="E1272" s="1">
        <v>91</v>
      </c>
      <c r="F1272" s="1">
        <v>91</v>
      </c>
      <c r="G1272" s="1">
        <v>0</v>
      </c>
    </row>
    <row r="1273" spans="1:7" x14ac:dyDescent="0.25">
      <c r="A1273" s="1">
        <v>502</v>
      </c>
      <c r="B1273" s="1">
        <v>19</v>
      </c>
      <c r="C1273" s="1">
        <v>132</v>
      </c>
      <c r="D1273" s="1">
        <v>0</v>
      </c>
      <c r="E1273" s="1">
        <v>6</v>
      </c>
      <c r="F1273" s="1">
        <v>26</v>
      </c>
      <c r="G1273" s="1">
        <v>0</v>
      </c>
    </row>
    <row r="1274" spans="1:7" x14ac:dyDescent="0.25">
      <c r="A1274" s="1">
        <v>266</v>
      </c>
      <c r="B1274" s="1">
        <v>21</v>
      </c>
      <c r="C1274" s="1">
        <v>300</v>
      </c>
      <c r="D1274" s="1">
        <v>65</v>
      </c>
      <c r="E1274" s="1">
        <v>8</v>
      </c>
      <c r="F1274" s="1">
        <v>44</v>
      </c>
      <c r="G1274" s="1">
        <v>0</v>
      </c>
    </row>
    <row r="1275" spans="1:7" x14ac:dyDescent="0.25">
      <c r="A1275" s="1">
        <v>489</v>
      </c>
      <c r="B1275" s="1">
        <v>6</v>
      </c>
      <c r="C1275" s="1">
        <v>152</v>
      </c>
      <c r="D1275" s="1">
        <v>8</v>
      </c>
      <c r="E1275" s="1">
        <v>6</v>
      </c>
      <c r="F1275" s="1">
        <v>132</v>
      </c>
      <c r="G1275" s="1">
        <v>1</v>
      </c>
    </row>
    <row r="1276" spans="1:7" x14ac:dyDescent="0.25">
      <c r="A1276" s="1">
        <v>316</v>
      </c>
      <c r="B1276" s="1">
        <v>58</v>
      </c>
      <c r="C1276" s="1">
        <v>161</v>
      </c>
      <c r="D1276" s="1">
        <v>76</v>
      </c>
      <c r="E1276" s="1">
        <v>51</v>
      </c>
      <c r="F1276" s="1">
        <v>135</v>
      </c>
      <c r="G1276" s="1">
        <v>1</v>
      </c>
    </row>
    <row r="1277" spans="1:7" x14ac:dyDescent="0.25">
      <c r="A1277" s="1">
        <v>374</v>
      </c>
      <c r="B1277" s="1">
        <v>64</v>
      </c>
      <c r="C1277" s="1">
        <v>116</v>
      </c>
      <c r="D1277" s="1">
        <v>84</v>
      </c>
      <c r="E1277" s="1">
        <v>25</v>
      </c>
      <c r="F1277" s="1">
        <v>64</v>
      </c>
      <c r="G1277" s="1">
        <v>0</v>
      </c>
    </row>
    <row r="1278" spans="1:7" x14ac:dyDescent="0.25">
      <c r="A1278" s="1">
        <v>538</v>
      </c>
      <c r="B1278" s="1">
        <v>13</v>
      </c>
      <c r="C1278" s="1">
        <v>91</v>
      </c>
      <c r="D1278" s="1">
        <v>17</v>
      </c>
      <c r="E1278" s="1">
        <v>6</v>
      </c>
      <c r="F1278" s="1">
        <v>26</v>
      </c>
      <c r="G1278" s="1">
        <v>0</v>
      </c>
    </row>
    <row r="1279" spans="1:7" x14ac:dyDescent="0.25">
      <c r="A1279" s="1">
        <v>244</v>
      </c>
      <c r="B1279" s="1">
        <v>51</v>
      </c>
      <c r="C1279" s="1">
        <v>270</v>
      </c>
      <c r="D1279" s="1">
        <v>101</v>
      </c>
      <c r="E1279" s="1">
        <v>0</v>
      </c>
      <c r="F1279" s="1">
        <v>45</v>
      </c>
      <c r="G1279" s="1">
        <v>0</v>
      </c>
    </row>
    <row r="1280" spans="1:7" x14ac:dyDescent="0.25">
      <c r="A1280" s="1">
        <v>180</v>
      </c>
      <c r="B1280" s="1">
        <v>32</v>
      </c>
      <c r="C1280" s="1">
        <v>348</v>
      </c>
      <c r="D1280" s="1">
        <v>76</v>
      </c>
      <c r="E1280" s="1">
        <v>32</v>
      </c>
      <c r="F1280" s="1">
        <v>90</v>
      </c>
      <c r="G1280" s="1">
        <v>0</v>
      </c>
    </row>
    <row r="1281" spans="1:7" x14ac:dyDescent="0.25">
      <c r="A1281" s="1">
        <v>283</v>
      </c>
      <c r="B1281" s="1">
        <v>112</v>
      </c>
      <c r="C1281" s="1">
        <v>151</v>
      </c>
      <c r="D1281" s="1">
        <v>51</v>
      </c>
      <c r="E1281" s="1">
        <v>72</v>
      </c>
      <c r="F1281" s="1">
        <v>125</v>
      </c>
      <c r="G1281" s="1">
        <v>0</v>
      </c>
    </row>
    <row r="1282" spans="1:7" x14ac:dyDescent="0.25">
      <c r="A1282" s="1">
        <v>342</v>
      </c>
      <c r="B1282" s="1">
        <v>32</v>
      </c>
      <c r="C1282" s="1">
        <v>230</v>
      </c>
      <c r="D1282" s="1">
        <v>34</v>
      </c>
      <c r="E1282" s="1">
        <v>32</v>
      </c>
      <c r="F1282" s="1">
        <v>40</v>
      </c>
      <c r="G1282" s="1">
        <v>0</v>
      </c>
    </row>
    <row r="1283" spans="1:7" x14ac:dyDescent="0.25">
      <c r="A1283" s="1">
        <v>382</v>
      </c>
      <c r="B1283" s="1">
        <v>138</v>
      </c>
      <c r="C1283" s="1">
        <v>65</v>
      </c>
      <c r="D1283" s="1">
        <v>60</v>
      </c>
      <c r="E1283" s="1">
        <v>26</v>
      </c>
      <c r="F1283" s="1">
        <v>59</v>
      </c>
      <c r="G1283" s="1">
        <v>0</v>
      </c>
    </row>
    <row r="1284" spans="1:7" x14ac:dyDescent="0.25">
      <c r="A1284" s="1">
        <v>371</v>
      </c>
      <c r="B1284" s="1">
        <v>17</v>
      </c>
      <c r="C1284" s="1">
        <v>238</v>
      </c>
      <c r="D1284" s="1">
        <v>23</v>
      </c>
      <c r="E1284" s="1">
        <v>24</v>
      </c>
      <c r="F1284" s="1">
        <v>106</v>
      </c>
      <c r="G1284" s="1">
        <v>0</v>
      </c>
    </row>
    <row r="1285" spans="1:7" x14ac:dyDescent="0.25">
      <c r="A1285" s="1">
        <v>221</v>
      </c>
      <c r="B1285" s="1">
        <v>104</v>
      </c>
      <c r="C1285" s="1">
        <v>169</v>
      </c>
      <c r="D1285" s="1">
        <v>102</v>
      </c>
      <c r="E1285" s="1">
        <v>78</v>
      </c>
      <c r="F1285" s="1">
        <v>84</v>
      </c>
      <c r="G1285" s="1">
        <v>0</v>
      </c>
    </row>
    <row r="1286" spans="1:7" x14ac:dyDescent="0.25">
      <c r="A1286" s="1">
        <v>308</v>
      </c>
      <c r="B1286" s="1">
        <v>85</v>
      </c>
      <c r="C1286" s="1">
        <v>137</v>
      </c>
      <c r="D1286" s="1">
        <v>102</v>
      </c>
      <c r="E1286" s="1">
        <v>45</v>
      </c>
      <c r="F1286" s="1">
        <v>118</v>
      </c>
      <c r="G1286" s="1">
        <v>0</v>
      </c>
    </row>
    <row r="1287" spans="1:7" x14ac:dyDescent="0.25">
      <c r="A1287" s="1">
        <v>184</v>
      </c>
      <c r="B1287" s="1">
        <v>178</v>
      </c>
      <c r="C1287" s="1">
        <v>178</v>
      </c>
      <c r="D1287" s="1">
        <v>103</v>
      </c>
      <c r="E1287" s="1">
        <v>39</v>
      </c>
      <c r="F1287" s="1">
        <v>33</v>
      </c>
      <c r="G1287" s="1">
        <v>0</v>
      </c>
    </row>
    <row r="1288" spans="1:7" x14ac:dyDescent="0.25">
      <c r="A1288" s="1">
        <v>243</v>
      </c>
      <c r="B1288" s="1">
        <v>131</v>
      </c>
      <c r="C1288" s="1">
        <v>217</v>
      </c>
      <c r="D1288" s="1">
        <v>85</v>
      </c>
      <c r="E1288" s="1">
        <v>6</v>
      </c>
      <c r="F1288" s="1">
        <v>26</v>
      </c>
      <c r="G1288" s="1">
        <v>0</v>
      </c>
    </row>
    <row r="1289" spans="1:7" x14ac:dyDescent="0.25">
      <c r="A1289" s="1">
        <v>293</v>
      </c>
      <c r="B1289" s="1">
        <v>0</v>
      </c>
      <c r="C1289" s="1">
        <v>124</v>
      </c>
      <c r="D1289" s="1">
        <v>179</v>
      </c>
      <c r="E1289" s="1">
        <v>97</v>
      </c>
      <c r="F1289" s="1">
        <v>52</v>
      </c>
      <c r="G1289" s="1">
        <v>0</v>
      </c>
    </row>
    <row r="1290" spans="1:7" x14ac:dyDescent="0.25">
      <c r="A1290" s="1">
        <v>184</v>
      </c>
      <c r="B1290" s="1">
        <v>174</v>
      </c>
      <c r="C1290" s="1">
        <v>256</v>
      </c>
      <c r="D1290" s="1">
        <v>50</v>
      </c>
      <c r="E1290" s="1">
        <v>30</v>
      </c>
      <c r="F1290" s="1">
        <v>32</v>
      </c>
      <c r="G1290" s="1">
        <v>0</v>
      </c>
    </row>
    <row r="1291" spans="1:7" x14ac:dyDescent="0.25">
      <c r="A1291" s="1">
        <v>629</v>
      </c>
      <c r="B1291" s="1">
        <v>0</v>
      </c>
      <c r="C1291" s="1">
        <v>70</v>
      </c>
      <c r="D1291" s="1">
        <v>0</v>
      </c>
      <c r="E1291" s="1">
        <v>0</v>
      </c>
      <c r="F1291" s="1">
        <v>35</v>
      </c>
      <c r="G1291" s="1">
        <v>0</v>
      </c>
    </row>
    <row r="1292" spans="1:7" x14ac:dyDescent="0.25">
      <c r="A1292" s="1">
        <v>520</v>
      </c>
      <c r="B1292" s="1">
        <v>7</v>
      </c>
      <c r="C1292" s="1">
        <v>154</v>
      </c>
      <c r="D1292" s="1">
        <v>19</v>
      </c>
      <c r="E1292" s="1">
        <v>0</v>
      </c>
      <c r="F1292" s="1">
        <v>14</v>
      </c>
      <c r="G1292" s="1">
        <v>0</v>
      </c>
    </row>
    <row r="1293" spans="1:7" x14ac:dyDescent="0.25">
      <c r="A1293" s="1">
        <v>513</v>
      </c>
      <c r="B1293" s="1">
        <v>14</v>
      </c>
      <c r="C1293" s="1">
        <v>154</v>
      </c>
      <c r="D1293" s="1">
        <v>19</v>
      </c>
      <c r="E1293" s="1">
        <v>0</v>
      </c>
      <c r="F1293" s="1">
        <v>28</v>
      </c>
      <c r="G1293" s="1">
        <v>0</v>
      </c>
    </row>
    <row r="1294" spans="1:7" x14ac:dyDescent="0.25">
      <c r="A1294" s="1">
        <v>321</v>
      </c>
      <c r="B1294" s="1">
        <v>11</v>
      </c>
      <c r="C1294" s="1">
        <v>309</v>
      </c>
      <c r="D1294" s="1">
        <v>33</v>
      </c>
      <c r="E1294" s="1">
        <v>26</v>
      </c>
      <c r="F1294" s="1">
        <v>34</v>
      </c>
      <c r="G1294" s="1">
        <v>0</v>
      </c>
    </row>
    <row r="1295" spans="1:7" x14ac:dyDescent="0.25">
      <c r="A1295" s="1">
        <v>547</v>
      </c>
      <c r="B1295" s="1">
        <v>7</v>
      </c>
      <c r="C1295" s="1">
        <v>140</v>
      </c>
      <c r="D1295" s="1">
        <v>0</v>
      </c>
      <c r="E1295" s="1">
        <v>7</v>
      </c>
      <c r="F1295" s="1">
        <v>63</v>
      </c>
      <c r="G1295" s="1">
        <v>0</v>
      </c>
    </row>
    <row r="1296" spans="1:7" x14ac:dyDescent="0.25">
      <c r="A1296" s="1">
        <v>163</v>
      </c>
      <c r="B1296" s="1">
        <v>23</v>
      </c>
      <c r="C1296" s="1">
        <v>424</v>
      </c>
      <c r="D1296" s="1">
        <v>27</v>
      </c>
      <c r="E1296" s="1">
        <v>65</v>
      </c>
      <c r="F1296" s="1">
        <v>76</v>
      </c>
      <c r="G1296" s="1">
        <v>0</v>
      </c>
    </row>
    <row r="1297" spans="1:7" x14ac:dyDescent="0.25">
      <c r="A1297" s="1">
        <v>163</v>
      </c>
      <c r="B1297" s="1">
        <v>23</v>
      </c>
      <c r="C1297" s="1">
        <v>424</v>
      </c>
      <c r="D1297" s="1">
        <v>27</v>
      </c>
      <c r="E1297" s="1">
        <v>65</v>
      </c>
      <c r="F1297" s="1">
        <v>76</v>
      </c>
      <c r="G1297" s="1">
        <v>1</v>
      </c>
    </row>
    <row r="1298" spans="1:7" x14ac:dyDescent="0.25">
      <c r="A1298" s="1">
        <v>520</v>
      </c>
      <c r="B1298" s="1">
        <v>42</v>
      </c>
      <c r="C1298" s="1">
        <v>98</v>
      </c>
      <c r="D1298" s="1">
        <v>0</v>
      </c>
      <c r="E1298" s="1">
        <v>42</v>
      </c>
      <c r="F1298" s="1">
        <v>14</v>
      </c>
      <c r="G1298" s="1">
        <v>0</v>
      </c>
    </row>
    <row r="1299" spans="1:7" x14ac:dyDescent="0.25">
      <c r="A1299" s="1">
        <v>227</v>
      </c>
      <c r="B1299" s="1">
        <v>23</v>
      </c>
      <c r="C1299" s="1">
        <v>389</v>
      </c>
      <c r="D1299" s="1">
        <v>42</v>
      </c>
      <c r="E1299" s="1">
        <v>21</v>
      </c>
      <c r="F1299" s="1">
        <v>75</v>
      </c>
      <c r="G1299" s="1">
        <v>0</v>
      </c>
    </row>
    <row r="1300" spans="1:7" x14ac:dyDescent="0.25">
      <c r="A1300" s="1">
        <v>626</v>
      </c>
      <c r="B1300" s="1">
        <v>0</v>
      </c>
      <c r="C1300" s="1">
        <v>70</v>
      </c>
      <c r="D1300" s="1">
        <v>0</v>
      </c>
      <c r="E1300" s="1">
        <v>7</v>
      </c>
      <c r="F1300" s="1">
        <v>28</v>
      </c>
      <c r="G1300" s="1">
        <v>0</v>
      </c>
    </row>
    <row r="1301" spans="1:7" x14ac:dyDescent="0.25">
      <c r="A1301" s="1">
        <v>641</v>
      </c>
      <c r="B1301" s="1">
        <v>7</v>
      </c>
      <c r="C1301" s="1">
        <v>56</v>
      </c>
      <c r="D1301" s="1">
        <v>0</v>
      </c>
      <c r="E1301" s="1">
        <v>0</v>
      </c>
      <c r="F1301" s="1">
        <v>28</v>
      </c>
      <c r="G1301" s="1">
        <v>0</v>
      </c>
    </row>
    <row r="1302" spans="1:7" x14ac:dyDescent="0.25">
      <c r="A1302" s="1">
        <v>184</v>
      </c>
      <c r="B1302" s="1">
        <v>23</v>
      </c>
      <c r="C1302" s="1">
        <v>446</v>
      </c>
      <c r="D1302" s="1">
        <v>30</v>
      </c>
      <c r="E1302" s="1">
        <v>23</v>
      </c>
      <c r="F1302" s="1">
        <v>23</v>
      </c>
      <c r="G1302" s="1">
        <v>1</v>
      </c>
    </row>
    <row r="1303" spans="1:7" x14ac:dyDescent="0.25">
      <c r="A1303" s="1">
        <v>490</v>
      </c>
      <c r="B1303" s="1">
        <v>44</v>
      </c>
      <c r="C1303" s="1">
        <v>125</v>
      </c>
      <c r="D1303" s="1">
        <v>29</v>
      </c>
      <c r="E1303" s="1">
        <v>20</v>
      </c>
      <c r="F1303" s="1">
        <v>22</v>
      </c>
      <c r="G1303" s="1">
        <v>1</v>
      </c>
    </row>
    <row r="1304" spans="1:7" x14ac:dyDescent="0.25">
      <c r="A1304" s="1">
        <v>554</v>
      </c>
      <c r="B1304" s="1">
        <v>35</v>
      </c>
      <c r="C1304" s="1">
        <v>113</v>
      </c>
      <c r="D1304" s="1">
        <v>0</v>
      </c>
      <c r="E1304" s="1">
        <v>7</v>
      </c>
      <c r="F1304" s="1">
        <v>78</v>
      </c>
      <c r="G1304" s="1">
        <v>0</v>
      </c>
    </row>
    <row r="1305" spans="1:7" x14ac:dyDescent="0.25">
      <c r="A1305" s="1">
        <v>473</v>
      </c>
      <c r="B1305" s="1">
        <v>21</v>
      </c>
      <c r="C1305" s="1">
        <v>176</v>
      </c>
      <c r="D1305" s="1">
        <v>19</v>
      </c>
      <c r="E1305" s="1">
        <v>21</v>
      </c>
      <c r="F1305" s="1">
        <v>56</v>
      </c>
      <c r="G1305" s="1">
        <v>0</v>
      </c>
    </row>
    <row r="1306" spans="1:7" x14ac:dyDescent="0.25">
      <c r="A1306" s="1">
        <v>642</v>
      </c>
      <c r="B1306" s="1">
        <v>14</v>
      </c>
      <c r="C1306" s="1">
        <v>49</v>
      </c>
      <c r="D1306" s="1">
        <v>0</v>
      </c>
      <c r="E1306" s="1">
        <v>7</v>
      </c>
      <c r="F1306" s="1">
        <v>57</v>
      </c>
      <c r="G1306" s="1">
        <v>0</v>
      </c>
    </row>
    <row r="1307" spans="1:7" x14ac:dyDescent="0.25">
      <c r="A1307" s="1">
        <v>561</v>
      </c>
      <c r="B1307" s="1">
        <v>14</v>
      </c>
      <c r="C1307" s="1">
        <v>113</v>
      </c>
      <c r="D1307" s="1">
        <v>10</v>
      </c>
      <c r="E1307" s="1">
        <v>14</v>
      </c>
      <c r="F1307" s="1">
        <v>35</v>
      </c>
      <c r="G1307" s="1">
        <v>0</v>
      </c>
    </row>
    <row r="1308" spans="1:7" x14ac:dyDescent="0.25">
      <c r="A1308" s="1">
        <v>490</v>
      </c>
      <c r="B1308" s="1">
        <v>0</v>
      </c>
      <c r="C1308" s="1">
        <v>184</v>
      </c>
      <c r="D1308" s="1">
        <v>10</v>
      </c>
      <c r="E1308" s="1">
        <v>28</v>
      </c>
      <c r="F1308" s="1">
        <v>21</v>
      </c>
      <c r="G1308" s="1">
        <v>0</v>
      </c>
    </row>
    <row r="1309" spans="1:7" x14ac:dyDescent="0.25">
      <c r="A1309" s="1">
        <v>513</v>
      </c>
      <c r="B1309" s="1">
        <v>7</v>
      </c>
      <c r="C1309" s="1">
        <v>133</v>
      </c>
      <c r="D1309" s="1">
        <v>46</v>
      </c>
      <c r="E1309" s="1">
        <v>14</v>
      </c>
      <c r="F1309" s="1">
        <v>14</v>
      </c>
      <c r="G1309" s="1">
        <v>0</v>
      </c>
    </row>
    <row r="1310" spans="1:7" x14ac:dyDescent="0.25">
      <c r="A1310" s="1">
        <v>524</v>
      </c>
      <c r="B1310" s="1">
        <v>0</v>
      </c>
      <c r="C1310" s="1">
        <v>134</v>
      </c>
      <c r="D1310" s="1">
        <v>28</v>
      </c>
      <c r="E1310" s="1">
        <v>28</v>
      </c>
      <c r="F1310" s="1">
        <v>155</v>
      </c>
      <c r="G1310" s="1">
        <v>0</v>
      </c>
    </row>
    <row r="1311" spans="1:7" x14ac:dyDescent="0.25">
      <c r="A1311" s="1">
        <v>267</v>
      </c>
      <c r="B1311" s="1">
        <v>42</v>
      </c>
      <c r="C1311" s="1">
        <v>309</v>
      </c>
      <c r="D1311" s="1">
        <v>55</v>
      </c>
      <c r="E1311" s="1">
        <v>42</v>
      </c>
      <c r="F1311" s="1">
        <v>21</v>
      </c>
      <c r="G1311" s="1">
        <v>1</v>
      </c>
    </row>
    <row r="1312" spans="1:7" x14ac:dyDescent="0.25">
      <c r="A1312" s="1">
        <v>523</v>
      </c>
      <c r="B1312" s="1">
        <v>7</v>
      </c>
      <c r="C1312" s="1">
        <v>134</v>
      </c>
      <c r="D1312" s="1">
        <v>37</v>
      </c>
      <c r="E1312" s="1">
        <v>14</v>
      </c>
      <c r="F1312" s="1">
        <v>169</v>
      </c>
      <c r="G1312" s="1">
        <v>0</v>
      </c>
    </row>
    <row r="1313" spans="1:7" x14ac:dyDescent="0.25">
      <c r="A1313" s="1">
        <v>160</v>
      </c>
      <c r="B1313" s="1">
        <v>80</v>
      </c>
      <c r="C1313" s="1">
        <v>369</v>
      </c>
      <c r="D1313" s="1">
        <v>67</v>
      </c>
      <c r="E1313" s="1">
        <v>39</v>
      </c>
      <c r="F1313" s="1">
        <v>41</v>
      </c>
      <c r="G1313" s="1">
        <v>0</v>
      </c>
    </row>
    <row r="1314" spans="1:7" x14ac:dyDescent="0.25">
      <c r="A1314" s="1">
        <v>357</v>
      </c>
      <c r="B1314" s="1">
        <v>35</v>
      </c>
      <c r="C1314" s="1">
        <v>271</v>
      </c>
      <c r="D1314" s="1">
        <v>28</v>
      </c>
      <c r="E1314" s="1">
        <v>28</v>
      </c>
      <c r="F1314" s="1">
        <v>14</v>
      </c>
      <c r="G1314" s="1">
        <v>0</v>
      </c>
    </row>
    <row r="1315" spans="1:7" x14ac:dyDescent="0.25">
      <c r="A1315" s="1">
        <v>387</v>
      </c>
      <c r="B1315" s="1">
        <v>84</v>
      </c>
      <c r="C1315" s="1">
        <v>141</v>
      </c>
      <c r="D1315" s="1">
        <v>73</v>
      </c>
      <c r="E1315" s="1">
        <v>35</v>
      </c>
      <c r="F1315" s="1">
        <v>162</v>
      </c>
      <c r="G1315" s="1">
        <v>0</v>
      </c>
    </row>
    <row r="1316" spans="1:7" x14ac:dyDescent="0.25">
      <c r="A1316" s="1">
        <v>526</v>
      </c>
      <c r="B1316" s="1">
        <v>28</v>
      </c>
      <c r="C1316" s="1">
        <v>135</v>
      </c>
      <c r="D1316" s="1">
        <v>10</v>
      </c>
      <c r="E1316" s="1">
        <v>21</v>
      </c>
      <c r="F1316" s="1">
        <v>99</v>
      </c>
      <c r="G1316" s="1">
        <v>0</v>
      </c>
    </row>
    <row r="1317" spans="1:7" x14ac:dyDescent="0.25">
      <c r="A1317" s="1">
        <v>402</v>
      </c>
      <c r="B1317" s="1">
        <v>35</v>
      </c>
      <c r="C1317" s="1">
        <v>106</v>
      </c>
      <c r="D1317" s="1">
        <v>101</v>
      </c>
      <c r="E1317" s="1">
        <v>77</v>
      </c>
      <c r="F1317" s="1">
        <v>42</v>
      </c>
      <c r="G1317" s="1">
        <v>0</v>
      </c>
    </row>
    <row r="1318" spans="1:7" x14ac:dyDescent="0.25">
      <c r="A1318" s="1">
        <v>604</v>
      </c>
      <c r="B1318" s="1">
        <v>0</v>
      </c>
      <c r="C1318" s="1">
        <v>100</v>
      </c>
      <c r="D1318" s="1">
        <v>19</v>
      </c>
      <c r="E1318" s="1">
        <v>0</v>
      </c>
      <c r="F1318" s="1">
        <v>28</v>
      </c>
      <c r="G1318" s="1">
        <v>0</v>
      </c>
    </row>
    <row r="1319" spans="1:7" x14ac:dyDescent="0.25">
      <c r="A1319" s="1">
        <v>576</v>
      </c>
      <c r="B1319" s="1">
        <v>7</v>
      </c>
      <c r="C1319" s="1">
        <v>115</v>
      </c>
      <c r="D1319" s="1">
        <v>19</v>
      </c>
      <c r="E1319" s="1">
        <v>7</v>
      </c>
      <c r="F1319" s="1">
        <v>7</v>
      </c>
      <c r="G1319" s="1">
        <v>0</v>
      </c>
    </row>
    <row r="1320" spans="1:7" x14ac:dyDescent="0.25">
      <c r="A1320" s="1">
        <v>200</v>
      </c>
      <c r="B1320" s="1">
        <v>193</v>
      </c>
      <c r="C1320" s="1">
        <v>100</v>
      </c>
      <c r="D1320" s="1">
        <v>46</v>
      </c>
      <c r="E1320" s="1">
        <v>185</v>
      </c>
      <c r="F1320" s="1">
        <v>185</v>
      </c>
      <c r="G1320" s="1">
        <v>0</v>
      </c>
    </row>
    <row r="1321" spans="1:7" x14ac:dyDescent="0.25">
      <c r="A1321" s="1">
        <v>545</v>
      </c>
      <c r="B1321" s="1">
        <v>7</v>
      </c>
      <c r="C1321" s="1">
        <v>114</v>
      </c>
      <c r="D1321" s="1">
        <v>37</v>
      </c>
      <c r="E1321" s="1">
        <v>21</v>
      </c>
      <c r="F1321" s="1">
        <v>78</v>
      </c>
      <c r="G1321" s="1">
        <v>0</v>
      </c>
    </row>
    <row r="1322" spans="1:7" x14ac:dyDescent="0.25">
      <c r="A1322" s="1">
        <v>285</v>
      </c>
      <c r="B1322" s="1">
        <v>28</v>
      </c>
      <c r="C1322" s="1">
        <v>242</v>
      </c>
      <c r="D1322" s="1">
        <v>55</v>
      </c>
      <c r="E1322" s="1">
        <v>114</v>
      </c>
      <c r="F1322" s="1">
        <v>135</v>
      </c>
      <c r="G1322" s="1">
        <v>0</v>
      </c>
    </row>
    <row r="1323" spans="1:7" x14ac:dyDescent="0.25">
      <c r="A1323" s="1">
        <v>315</v>
      </c>
      <c r="B1323" s="1">
        <v>35</v>
      </c>
      <c r="C1323" s="1">
        <v>322</v>
      </c>
      <c r="D1323" s="1">
        <v>46</v>
      </c>
      <c r="E1323" s="1">
        <v>7</v>
      </c>
      <c r="F1323" s="1">
        <v>143</v>
      </c>
      <c r="G1323" s="1">
        <v>0</v>
      </c>
    </row>
    <row r="1324" spans="1:7" x14ac:dyDescent="0.25">
      <c r="A1324" s="1">
        <v>388</v>
      </c>
      <c r="B1324" s="1">
        <v>14</v>
      </c>
      <c r="C1324" s="1">
        <v>218</v>
      </c>
      <c r="D1324" s="1">
        <v>91</v>
      </c>
      <c r="E1324" s="1">
        <v>14</v>
      </c>
      <c r="F1324" s="1">
        <v>21</v>
      </c>
      <c r="G1324" s="1">
        <v>0</v>
      </c>
    </row>
    <row r="1325" spans="1:7" x14ac:dyDescent="0.25">
      <c r="A1325" s="1">
        <v>532</v>
      </c>
      <c r="B1325" s="1">
        <v>21</v>
      </c>
      <c r="C1325" s="1">
        <v>127</v>
      </c>
      <c r="D1325" s="1">
        <v>26</v>
      </c>
      <c r="E1325" s="1">
        <v>20</v>
      </c>
      <c r="F1325" s="1">
        <v>20</v>
      </c>
      <c r="G1325" s="1">
        <v>0</v>
      </c>
    </row>
    <row r="1326" spans="1:7" x14ac:dyDescent="0.25">
      <c r="A1326" s="1">
        <v>479</v>
      </c>
      <c r="B1326" s="1">
        <v>35</v>
      </c>
      <c r="C1326" s="1">
        <v>179</v>
      </c>
      <c r="D1326" s="1">
        <v>28</v>
      </c>
      <c r="E1326" s="1">
        <v>7</v>
      </c>
      <c r="F1326" s="1">
        <v>85</v>
      </c>
      <c r="G1326" s="1">
        <v>0</v>
      </c>
    </row>
    <row r="1327" spans="1:7" x14ac:dyDescent="0.25">
      <c r="A1327" s="1">
        <v>407</v>
      </c>
      <c r="B1327" s="1">
        <v>28</v>
      </c>
      <c r="C1327" s="1">
        <v>100</v>
      </c>
      <c r="D1327" s="1">
        <v>120</v>
      </c>
      <c r="E1327" s="1">
        <v>74</v>
      </c>
      <c r="F1327" s="1">
        <v>18</v>
      </c>
      <c r="G1327" s="1">
        <v>0</v>
      </c>
    </row>
    <row r="1328" spans="1:7" x14ac:dyDescent="0.25">
      <c r="A1328" s="1">
        <v>381</v>
      </c>
      <c r="B1328" s="1">
        <v>35</v>
      </c>
      <c r="C1328" s="1">
        <v>172</v>
      </c>
      <c r="D1328" s="1">
        <v>56</v>
      </c>
      <c r="E1328" s="1">
        <v>86</v>
      </c>
      <c r="F1328" s="1">
        <v>93</v>
      </c>
      <c r="G1328" s="1">
        <v>0</v>
      </c>
    </row>
    <row r="1329" spans="1:7" x14ac:dyDescent="0.25">
      <c r="A1329" s="1">
        <v>479</v>
      </c>
      <c r="B1329" s="1">
        <v>28</v>
      </c>
      <c r="C1329" s="1">
        <v>136</v>
      </c>
      <c r="D1329" s="1">
        <v>75</v>
      </c>
      <c r="E1329" s="1">
        <v>14</v>
      </c>
      <c r="F1329" s="1">
        <v>35</v>
      </c>
      <c r="G1329" s="1">
        <v>0</v>
      </c>
    </row>
    <row r="1330" spans="1:7" x14ac:dyDescent="0.25">
      <c r="A1330" s="1">
        <v>312</v>
      </c>
      <c r="B1330" s="1">
        <v>21</v>
      </c>
      <c r="C1330" s="1">
        <v>206</v>
      </c>
      <c r="D1330" s="1">
        <v>102</v>
      </c>
      <c r="E1330" s="1">
        <v>92</v>
      </c>
      <c r="F1330" s="1">
        <v>149</v>
      </c>
      <c r="G1330" s="1">
        <v>0</v>
      </c>
    </row>
    <row r="1331" spans="1:7" x14ac:dyDescent="0.25">
      <c r="A1331" s="1">
        <v>426</v>
      </c>
      <c r="B1331" s="1">
        <v>49</v>
      </c>
      <c r="C1331" s="1">
        <v>127</v>
      </c>
      <c r="D1331" s="1">
        <v>111</v>
      </c>
      <c r="E1331" s="1">
        <v>21</v>
      </c>
      <c r="F1331" s="1">
        <v>42</v>
      </c>
      <c r="G1331" s="1">
        <v>0</v>
      </c>
    </row>
    <row r="1332" spans="1:7" x14ac:dyDescent="0.25">
      <c r="A1332" s="1">
        <v>218</v>
      </c>
      <c r="B1332" s="1">
        <v>63</v>
      </c>
      <c r="C1332" s="1">
        <v>282</v>
      </c>
      <c r="D1332" s="1">
        <v>137</v>
      </c>
      <c r="E1332" s="1">
        <v>35</v>
      </c>
      <c r="F1332" s="1">
        <v>70</v>
      </c>
      <c r="G1332" s="1">
        <v>0</v>
      </c>
    </row>
    <row r="1333" spans="1:7" x14ac:dyDescent="0.25">
      <c r="A1333" s="1">
        <v>381</v>
      </c>
      <c r="B1333" s="1">
        <v>28</v>
      </c>
      <c r="C1333" s="1">
        <v>215</v>
      </c>
      <c r="D1333" s="1">
        <v>84</v>
      </c>
      <c r="E1333" s="1">
        <v>28</v>
      </c>
      <c r="F1333" s="1">
        <v>21</v>
      </c>
      <c r="G1333" s="1">
        <v>0</v>
      </c>
    </row>
    <row r="1334" spans="1:7" x14ac:dyDescent="0.25">
      <c r="A1334" s="1">
        <v>448</v>
      </c>
      <c r="B1334" s="1">
        <v>21</v>
      </c>
      <c r="C1334" s="1">
        <v>125</v>
      </c>
      <c r="D1334" s="1">
        <v>52</v>
      </c>
      <c r="E1334" s="1">
        <v>101</v>
      </c>
      <c r="F1334" s="1">
        <v>62</v>
      </c>
      <c r="G1334" s="1">
        <v>1</v>
      </c>
    </row>
    <row r="1335" spans="1:7" x14ac:dyDescent="0.25">
      <c r="A1335" s="1">
        <v>408</v>
      </c>
      <c r="B1335" s="1">
        <v>61</v>
      </c>
      <c r="C1335" s="1">
        <v>109</v>
      </c>
      <c r="D1335" s="1">
        <v>48</v>
      </c>
      <c r="E1335" s="1">
        <v>122</v>
      </c>
      <c r="F1335" s="1">
        <v>41</v>
      </c>
      <c r="G1335" s="1">
        <v>0</v>
      </c>
    </row>
    <row r="1336" spans="1:7" x14ac:dyDescent="0.25">
      <c r="A1336" s="1">
        <v>329</v>
      </c>
      <c r="B1336" s="1">
        <v>35</v>
      </c>
      <c r="C1336" s="1">
        <v>222</v>
      </c>
      <c r="D1336" s="1">
        <v>130</v>
      </c>
      <c r="E1336" s="1">
        <v>35</v>
      </c>
      <c r="F1336" s="1">
        <v>43</v>
      </c>
      <c r="G1336" s="1">
        <v>0</v>
      </c>
    </row>
    <row r="1337" spans="1:7" x14ac:dyDescent="0.25">
      <c r="A1337" s="1">
        <v>71</v>
      </c>
      <c r="B1337" s="1">
        <v>99</v>
      </c>
      <c r="C1337" s="1">
        <v>278</v>
      </c>
      <c r="D1337" s="1">
        <v>185</v>
      </c>
      <c r="E1337" s="1">
        <v>121</v>
      </c>
      <c r="F1337" s="1">
        <v>38</v>
      </c>
      <c r="G1337" s="1">
        <v>0</v>
      </c>
    </row>
    <row r="1338" spans="1:7" x14ac:dyDescent="0.25">
      <c r="A1338" s="1">
        <v>207</v>
      </c>
      <c r="B1338" s="1">
        <v>26</v>
      </c>
      <c r="C1338" s="1">
        <v>447</v>
      </c>
      <c r="D1338" s="1">
        <v>75</v>
      </c>
      <c r="E1338" s="1">
        <v>0</v>
      </c>
      <c r="F1338" s="1">
        <v>223</v>
      </c>
      <c r="G1338" s="1">
        <v>0</v>
      </c>
    </row>
    <row r="1339" spans="1:7" x14ac:dyDescent="0.25">
      <c r="A1339" s="1">
        <v>712</v>
      </c>
      <c r="B1339" s="1">
        <v>0</v>
      </c>
      <c r="C1339" s="1">
        <v>45</v>
      </c>
      <c r="D1339" s="1">
        <v>0</v>
      </c>
      <c r="E1339" s="1">
        <v>0</v>
      </c>
      <c r="F1339" s="1">
        <v>191</v>
      </c>
      <c r="G1339" s="1">
        <v>0</v>
      </c>
    </row>
    <row r="1340" spans="1:7" x14ac:dyDescent="0.25">
      <c r="A1340" s="1">
        <v>273</v>
      </c>
      <c r="B1340" s="1">
        <v>86</v>
      </c>
      <c r="C1340" s="1">
        <v>208</v>
      </c>
      <c r="D1340" s="1">
        <v>177</v>
      </c>
      <c r="E1340" s="1">
        <v>14</v>
      </c>
      <c r="F1340" s="1">
        <v>43</v>
      </c>
      <c r="G1340" s="1">
        <v>0</v>
      </c>
    </row>
    <row r="1341" spans="1:7" x14ac:dyDescent="0.25">
      <c r="A1341" s="1">
        <v>465</v>
      </c>
      <c r="B1341" s="1">
        <v>25</v>
      </c>
      <c r="C1341" s="1">
        <v>132</v>
      </c>
      <c r="D1341" s="1">
        <v>136</v>
      </c>
      <c r="E1341" s="1">
        <v>0</v>
      </c>
      <c r="F1341" s="1">
        <v>37</v>
      </c>
      <c r="G1341" s="1">
        <v>0</v>
      </c>
    </row>
    <row r="1342" spans="1:7" x14ac:dyDescent="0.25">
      <c r="A1342" s="1">
        <v>641</v>
      </c>
      <c r="B1342" s="1">
        <v>7</v>
      </c>
      <c r="C1342" s="1">
        <v>84</v>
      </c>
      <c r="D1342" s="1">
        <v>0</v>
      </c>
      <c r="E1342" s="1">
        <v>30</v>
      </c>
      <c r="F1342" s="1">
        <v>38</v>
      </c>
      <c r="G1342" s="1">
        <v>0</v>
      </c>
    </row>
    <row r="1343" spans="1:7" x14ac:dyDescent="0.25">
      <c r="A1343" s="1">
        <v>625</v>
      </c>
      <c r="B1343" s="1">
        <v>7</v>
      </c>
      <c r="C1343" s="1">
        <v>99</v>
      </c>
      <c r="D1343" s="1">
        <v>10</v>
      </c>
      <c r="E1343" s="1">
        <v>22</v>
      </c>
      <c r="F1343" s="1">
        <v>7</v>
      </c>
      <c r="G1343" s="1">
        <v>0</v>
      </c>
    </row>
    <row r="1344" spans="1:7" x14ac:dyDescent="0.25">
      <c r="A1344" s="1">
        <v>631</v>
      </c>
      <c r="B1344" s="1">
        <v>0</v>
      </c>
      <c r="C1344" s="1">
        <v>115</v>
      </c>
      <c r="D1344" s="1">
        <v>10</v>
      </c>
      <c r="E1344" s="1">
        <v>7</v>
      </c>
      <c r="F1344" s="1">
        <v>30</v>
      </c>
      <c r="G1344" s="1">
        <v>0</v>
      </c>
    </row>
    <row r="1345" spans="1:7" x14ac:dyDescent="0.25">
      <c r="A1345" s="1">
        <v>593</v>
      </c>
      <c r="B1345" s="1">
        <v>30</v>
      </c>
      <c r="C1345" s="1">
        <v>91</v>
      </c>
      <c r="D1345" s="1">
        <v>29</v>
      </c>
      <c r="E1345" s="1">
        <v>22</v>
      </c>
      <c r="F1345" s="1">
        <v>7</v>
      </c>
      <c r="G1345" s="1">
        <v>0</v>
      </c>
    </row>
    <row r="1346" spans="1:7" x14ac:dyDescent="0.25">
      <c r="A1346" s="1">
        <v>618</v>
      </c>
      <c r="B1346" s="1">
        <v>15</v>
      </c>
      <c r="C1346" s="1">
        <v>106</v>
      </c>
      <c r="D1346" s="1">
        <v>20</v>
      </c>
      <c r="E1346" s="1">
        <v>7</v>
      </c>
      <c r="F1346" s="1">
        <v>45</v>
      </c>
      <c r="G1346" s="1">
        <v>0</v>
      </c>
    </row>
    <row r="1347" spans="1:7" x14ac:dyDescent="0.25">
      <c r="A1347" s="1">
        <v>340</v>
      </c>
      <c r="B1347" s="1">
        <v>21</v>
      </c>
      <c r="C1347" s="1">
        <v>134</v>
      </c>
      <c r="D1347" s="1">
        <v>258</v>
      </c>
      <c r="E1347" s="1">
        <v>14</v>
      </c>
      <c r="F1347" s="1">
        <v>56</v>
      </c>
      <c r="G1347" s="1">
        <v>0</v>
      </c>
    </row>
    <row r="1348" spans="1:7" x14ac:dyDescent="0.25">
      <c r="A1348" s="1">
        <v>204</v>
      </c>
      <c r="B1348" s="1">
        <v>34</v>
      </c>
      <c r="C1348" s="1">
        <v>204</v>
      </c>
      <c r="D1348" s="1">
        <v>172</v>
      </c>
      <c r="E1348" s="1">
        <v>153</v>
      </c>
      <c r="F1348" s="1">
        <v>173</v>
      </c>
      <c r="G1348" s="1">
        <v>0</v>
      </c>
    </row>
    <row r="1349" spans="1:7" x14ac:dyDescent="0.25">
      <c r="A1349" s="1">
        <v>654</v>
      </c>
      <c r="B1349" s="1">
        <v>7</v>
      </c>
      <c r="C1349" s="1">
        <v>92</v>
      </c>
      <c r="D1349" s="1">
        <v>0</v>
      </c>
      <c r="E1349" s="1">
        <v>15</v>
      </c>
      <c r="F1349" s="1">
        <v>30</v>
      </c>
      <c r="G1349" s="1">
        <v>0</v>
      </c>
    </row>
    <row r="1350" spans="1:7" x14ac:dyDescent="0.25">
      <c r="A1350" s="1">
        <v>691</v>
      </c>
      <c r="B1350" s="1">
        <v>7</v>
      </c>
      <c r="C1350" s="1">
        <v>61</v>
      </c>
      <c r="D1350" s="1">
        <v>10</v>
      </c>
      <c r="E1350" s="1">
        <v>0</v>
      </c>
      <c r="F1350" s="1">
        <v>46</v>
      </c>
      <c r="G1350" s="1">
        <v>1</v>
      </c>
    </row>
    <row r="1351" spans="1:7" x14ac:dyDescent="0.25">
      <c r="A1351" s="1">
        <v>163</v>
      </c>
      <c r="B1351" s="1">
        <v>0</v>
      </c>
      <c r="C1351" s="1">
        <v>480</v>
      </c>
      <c r="D1351" s="1">
        <v>0</v>
      </c>
      <c r="E1351" s="1">
        <v>126</v>
      </c>
      <c r="F1351" s="1">
        <v>75</v>
      </c>
      <c r="G1351" s="1">
        <v>1</v>
      </c>
    </row>
    <row r="1352" spans="1:7" x14ac:dyDescent="0.25">
      <c r="A1352" s="1">
        <v>691</v>
      </c>
      <c r="B1352" s="1">
        <v>0</v>
      </c>
      <c r="C1352" s="1">
        <v>69</v>
      </c>
      <c r="D1352" s="1">
        <v>10</v>
      </c>
      <c r="E1352" s="1">
        <v>0</v>
      </c>
      <c r="F1352" s="1">
        <v>130</v>
      </c>
      <c r="G1352" s="1">
        <v>0</v>
      </c>
    </row>
    <row r="1353" spans="1:7" x14ac:dyDescent="0.25">
      <c r="A1353" s="1">
        <v>462</v>
      </c>
      <c r="B1353" s="1">
        <v>61</v>
      </c>
      <c r="C1353" s="1">
        <v>184</v>
      </c>
      <c r="D1353" s="1">
        <v>10</v>
      </c>
      <c r="E1353" s="1">
        <v>53</v>
      </c>
      <c r="F1353" s="1">
        <v>107</v>
      </c>
      <c r="G1353" s="1">
        <v>1</v>
      </c>
    </row>
    <row r="1354" spans="1:7" x14ac:dyDescent="0.25">
      <c r="A1354" s="1">
        <v>595</v>
      </c>
      <c r="B1354" s="1">
        <v>23</v>
      </c>
      <c r="C1354" s="1">
        <v>123</v>
      </c>
      <c r="D1354" s="1">
        <v>10</v>
      </c>
      <c r="E1354" s="1">
        <v>23</v>
      </c>
      <c r="F1354" s="1">
        <v>154</v>
      </c>
      <c r="G1354" s="1">
        <v>0</v>
      </c>
    </row>
    <row r="1355" spans="1:7" x14ac:dyDescent="0.25">
      <c r="A1355" s="1">
        <v>622</v>
      </c>
      <c r="B1355" s="1">
        <v>7</v>
      </c>
      <c r="C1355" s="1">
        <v>115</v>
      </c>
      <c r="D1355" s="1">
        <v>30</v>
      </c>
      <c r="E1355" s="1">
        <v>0</v>
      </c>
      <c r="F1355" s="1">
        <v>15</v>
      </c>
      <c r="G1355" s="1">
        <v>0</v>
      </c>
    </row>
    <row r="1356" spans="1:7" x14ac:dyDescent="0.25">
      <c r="A1356" s="1">
        <v>691</v>
      </c>
      <c r="B1356" s="1">
        <v>7</v>
      </c>
      <c r="C1356" s="1">
        <v>69</v>
      </c>
      <c r="D1356" s="1">
        <v>0</v>
      </c>
      <c r="E1356" s="1">
        <v>7</v>
      </c>
      <c r="F1356" s="1">
        <v>23</v>
      </c>
      <c r="G1356" s="1">
        <v>0</v>
      </c>
    </row>
    <row r="1357" spans="1:7" x14ac:dyDescent="0.25">
      <c r="A1357" s="1">
        <v>710</v>
      </c>
      <c r="B1357" s="1">
        <v>15</v>
      </c>
      <c r="C1357" s="1">
        <v>30</v>
      </c>
      <c r="D1357" s="1">
        <v>20</v>
      </c>
      <c r="E1357" s="1">
        <v>0</v>
      </c>
      <c r="F1357" s="1">
        <v>0</v>
      </c>
      <c r="G1357" s="1">
        <v>1</v>
      </c>
    </row>
    <row r="1358" spans="1:7" x14ac:dyDescent="0.25">
      <c r="A1358" s="1">
        <v>635</v>
      </c>
      <c r="B1358" s="1">
        <v>15</v>
      </c>
      <c r="C1358" s="1">
        <v>100</v>
      </c>
      <c r="D1358" s="1">
        <v>20</v>
      </c>
      <c r="E1358" s="1">
        <v>7</v>
      </c>
      <c r="F1358" s="1">
        <v>131</v>
      </c>
      <c r="G1358" s="1">
        <v>0</v>
      </c>
    </row>
    <row r="1359" spans="1:7" x14ac:dyDescent="0.25">
      <c r="A1359" s="1">
        <v>258</v>
      </c>
      <c r="B1359" s="1">
        <v>107</v>
      </c>
      <c r="C1359" s="1">
        <v>291</v>
      </c>
      <c r="D1359" s="1">
        <v>84</v>
      </c>
      <c r="E1359" s="1">
        <v>37</v>
      </c>
      <c r="F1359" s="1">
        <v>86</v>
      </c>
      <c r="G1359" s="1">
        <v>0</v>
      </c>
    </row>
    <row r="1360" spans="1:7" x14ac:dyDescent="0.25">
      <c r="A1360" s="1">
        <v>708</v>
      </c>
      <c r="B1360" s="1">
        <v>7</v>
      </c>
      <c r="C1360" s="1">
        <v>62</v>
      </c>
      <c r="D1360" s="1">
        <v>0</v>
      </c>
      <c r="E1360" s="1">
        <v>0</v>
      </c>
      <c r="F1360" s="1">
        <v>15</v>
      </c>
      <c r="G1360" s="1">
        <v>0</v>
      </c>
    </row>
    <row r="1361" spans="1:7" x14ac:dyDescent="0.25">
      <c r="A1361" s="1">
        <v>675</v>
      </c>
      <c r="B1361" s="1">
        <v>0</v>
      </c>
      <c r="C1361" s="1">
        <v>85</v>
      </c>
      <c r="D1361" s="1">
        <v>10</v>
      </c>
      <c r="E1361" s="1">
        <v>7</v>
      </c>
      <c r="F1361" s="1">
        <v>77</v>
      </c>
      <c r="G1361" s="1">
        <v>0</v>
      </c>
    </row>
    <row r="1362" spans="1:7" x14ac:dyDescent="0.25">
      <c r="A1362" s="1">
        <v>606</v>
      </c>
      <c r="B1362" s="1">
        <v>7</v>
      </c>
      <c r="C1362" s="1">
        <v>155</v>
      </c>
      <c r="D1362" s="1">
        <v>10</v>
      </c>
      <c r="E1362" s="1">
        <v>0</v>
      </c>
      <c r="F1362" s="1">
        <v>54</v>
      </c>
      <c r="G1362" s="1">
        <v>0</v>
      </c>
    </row>
    <row r="1363" spans="1:7" x14ac:dyDescent="0.25">
      <c r="A1363" s="1">
        <v>428</v>
      </c>
      <c r="B1363" s="1">
        <v>30</v>
      </c>
      <c r="C1363" s="1">
        <v>214</v>
      </c>
      <c r="D1363" s="1">
        <v>80</v>
      </c>
      <c r="E1363" s="1">
        <v>30</v>
      </c>
      <c r="F1363" s="1">
        <v>61</v>
      </c>
      <c r="G1363" s="1">
        <v>0</v>
      </c>
    </row>
    <row r="1364" spans="1:7" x14ac:dyDescent="0.25">
      <c r="A1364" s="1">
        <v>422</v>
      </c>
      <c r="B1364" s="1">
        <v>7</v>
      </c>
      <c r="C1364" s="1">
        <v>238</v>
      </c>
      <c r="D1364" s="1">
        <v>69</v>
      </c>
      <c r="E1364" s="1">
        <v>46</v>
      </c>
      <c r="F1364" s="1">
        <v>15</v>
      </c>
      <c r="G1364" s="1">
        <v>0</v>
      </c>
    </row>
    <row r="1365" spans="1:7" x14ac:dyDescent="0.25">
      <c r="A1365" s="1">
        <v>209</v>
      </c>
      <c r="B1365" s="1">
        <v>162</v>
      </c>
      <c r="C1365" s="1">
        <v>209</v>
      </c>
      <c r="D1365" s="1">
        <v>41</v>
      </c>
      <c r="E1365" s="1">
        <v>162</v>
      </c>
      <c r="F1365" s="1">
        <v>37</v>
      </c>
      <c r="G1365" s="1">
        <v>0</v>
      </c>
    </row>
    <row r="1366" spans="1:7" x14ac:dyDescent="0.25">
      <c r="A1366" s="1">
        <v>539</v>
      </c>
      <c r="B1366" s="1">
        <v>30</v>
      </c>
      <c r="C1366" s="1">
        <v>92</v>
      </c>
      <c r="D1366" s="1">
        <v>80</v>
      </c>
      <c r="E1366" s="1">
        <v>46</v>
      </c>
      <c r="F1366" s="1">
        <v>38</v>
      </c>
      <c r="G1366" s="1">
        <v>0</v>
      </c>
    </row>
    <row r="1367" spans="1:7" x14ac:dyDescent="0.25">
      <c r="A1367" s="1">
        <v>395</v>
      </c>
      <c r="B1367" s="1">
        <v>15</v>
      </c>
      <c r="C1367" s="1">
        <v>263</v>
      </c>
      <c r="D1367" s="1">
        <v>60</v>
      </c>
      <c r="E1367" s="1">
        <v>54</v>
      </c>
      <c r="F1367" s="1">
        <v>38</v>
      </c>
      <c r="G1367" s="1">
        <v>0</v>
      </c>
    </row>
    <row r="1368" spans="1:7" x14ac:dyDescent="0.25">
      <c r="A1368" s="1">
        <v>133</v>
      </c>
      <c r="B1368" s="1">
        <v>27</v>
      </c>
      <c r="C1368" s="1">
        <v>421</v>
      </c>
      <c r="D1368" s="1">
        <v>13</v>
      </c>
      <c r="E1368" s="1">
        <v>195</v>
      </c>
      <c r="F1368" s="1">
        <v>71</v>
      </c>
      <c r="G1368" s="1">
        <v>0</v>
      </c>
    </row>
    <row r="1369" spans="1:7" x14ac:dyDescent="0.25">
      <c r="A1369" s="1">
        <v>397</v>
      </c>
      <c r="B1369" s="1">
        <v>46</v>
      </c>
      <c r="C1369" s="1">
        <v>288</v>
      </c>
      <c r="D1369" s="1">
        <v>20</v>
      </c>
      <c r="E1369" s="1">
        <v>38</v>
      </c>
      <c r="F1369" s="1">
        <v>70</v>
      </c>
      <c r="G1369" s="1">
        <v>0</v>
      </c>
    </row>
    <row r="1370" spans="1:7" x14ac:dyDescent="0.25">
      <c r="A1370" s="1">
        <v>303</v>
      </c>
      <c r="B1370" s="1">
        <v>0</v>
      </c>
      <c r="C1370" s="1">
        <v>280</v>
      </c>
      <c r="D1370" s="1">
        <v>60</v>
      </c>
      <c r="E1370" s="1">
        <v>147</v>
      </c>
      <c r="F1370" s="1">
        <v>15</v>
      </c>
      <c r="G1370" s="1">
        <v>0</v>
      </c>
    </row>
    <row r="1371" spans="1:7" x14ac:dyDescent="0.25">
      <c r="A1371" s="1">
        <v>355</v>
      </c>
      <c r="B1371" s="1">
        <v>30</v>
      </c>
      <c r="C1371" s="1">
        <v>177</v>
      </c>
      <c r="D1371" s="1">
        <v>90</v>
      </c>
      <c r="E1371" s="1">
        <v>138</v>
      </c>
      <c r="F1371" s="1">
        <v>30</v>
      </c>
      <c r="G1371" s="1">
        <v>0</v>
      </c>
    </row>
    <row r="1372" spans="1:7" x14ac:dyDescent="0.25">
      <c r="A1372" s="1">
        <v>393</v>
      </c>
      <c r="B1372" s="1">
        <v>0</v>
      </c>
      <c r="C1372" s="1">
        <v>239</v>
      </c>
      <c r="D1372" s="1">
        <v>90</v>
      </c>
      <c r="E1372" s="1">
        <v>69</v>
      </c>
      <c r="F1372" s="1">
        <v>69</v>
      </c>
      <c r="G1372" s="1">
        <v>0</v>
      </c>
    </row>
    <row r="1373" spans="1:7" x14ac:dyDescent="0.25">
      <c r="A1373" s="1">
        <v>216</v>
      </c>
      <c r="B1373" s="1">
        <v>162</v>
      </c>
      <c r="C1373" s="1">
        <v>224</v>
      </c>
      <c r="D1373" s="1">
        <v>101</v>
      </c>
      <c r="E1373" s="1">
        <v>92</v>
      </c>
      <c r="F1373" s="1">
        <v>162</v>
      </c>
      <c r="G1373" s="1">
        <v>1</v>
      </c>
    </row>
    <row r="1374" spans="1:7" x14ac:dyDescent="0.25">
      <c r="A1374" s="1">
        <v>366</v>
      </c>
      <c r="B1374" s="1">
        <v>124</v>
      </c>
      <c r="C1374" s="1">
        <v>156</v>
      </c>
      <c r="D1374" s="1">
        <v>71</v>
      </c>
      <c r="E1374" s="1">
        <v>78</v>
      </c>
      <c r="F1374" s="1">
        <v>54</v>
      </c>
      <c r="G1374" s="1">
        <v>0</v>
      </c>
    </row>
    <row r="1375" spans="1:7" x14ac:dyDescent="0.25">
      <c r="A1375" s="1">
        <v>588</v>
      </c>
      <c r="B1375" s="1">
        <v>7</v>
      </c>
      <c r="C1375" s="1">
        <v>76</v>
      </c>
      <c r="D1375" s="1">
        <v>110</v>
      </c>
      <c r="E1375" s="1">
        <v>15</v>
      </c>
      <c r="F1375" s="1">
        <v>15</v>
      </c>
      <c r="G1375" s="1">
        <v>0</v>
      </c>
    </row>
    <row r="1376" spans="1:7" x14ac:dyDescent="0.25">
      <c r="A1376" s="1">
        <v>217</v>
      </c>
      <c r="B1376" s="1">
        <v>38</v>
      </c>
      <c r="C1376" s="1">
        <v>350</v>
      </c>
      <c r="D1376" s="1">
        <v>111</v>
      </c>
      <c r="E1376" s="1">
        <v>85</v>
      </c>
      <c r="F1376" s="1">
        <v>15</v>
      </c>
      <c r="G1376" s="1">
        <v>0</v>
      </c>
    </row>
    <row r="1377" spans="1:7" x14ac:dyDescent="0.25">
      <c r="A1377" s="1">
        <v>217</v>
      </c>
      <c r="B1377" s="1">
        <v>77</v>
      </c>
      <c r="C1377" s="1">
        <v>373</v>
      </c>
      <c r="D1377" s="1">
        <v>111</v>
      </c>
      <c r="E1377" s="1">
        <v>23</v>
      </c>
      <c r="F1377" s="1">
        <v>93</v>
      </c>
      <c r="G1377" s="1">
        <v>0</v>
      </c>
    </row>
    <row r="1378" spans="1:7" x14ac:dyDescent="0.25">
      <c r="A1378" s="1">
        <v>340</v>
      </c>
      <c r="B1378" s="1">
        <v>108</v>
      </c>
      <c r="C1378" s="1">
        <v>185</v>
      </c>
      <c r="D1378" s="1">
        <v>130</v>
      </c>
      <c r="E1378" s="1">
        <v>38</v>
      </c>
      <c r="F1378" s="1">
        <v>100</v>
      </c>
      <c r="G1378" s="1">
        <v>0</v>
      </c>
    </row>
    <row r="1379" spans="1:7" x14ac:dyDescent="0.25">
      <c r="A1379" s="1">
        <v>68</v>
      </c>
      <c r="B1379" s="1">
        <v>129</v>
      </c>
      <c r="C1379" s="1">
        <v>396</v>
      </c>
      <c r="D1379" s="1">
        <v>188</v>
      </c>
      <c r="E1379" s="1">
        <v>22</v>
      </c>
      <c r="F1379" s="1">
        <v>15</v>
      </c>
      <c r="G1379" s="1">
        <v>0</v>
      </c>
    </row>
    <row r="1380" spans="1:7" x14ac:dyDescent="0.25">
      <c r="A1380" s="1">
        <v>161</v>
      </c>
      <c r="B1380" s="1">
        <v>0</v>
      </c>
      <c r="C1380" s="1">
        <v>253</v>
      </c>
      <c r="D1380" s="1">
        <v>199</v>
      </c>
      <c r="E1380" s="1">
        <v>191</v>
      </c>
      <c r="F1380" s="1">
        <v>122</v>
      </c>
      <c r="G1380" s="1">
        <v>0</v>
      </c>
    </row>
    <row r="1381" spans="1:7" x14ac:dyDescent="0.25">
      <c r="A1381" s="1">
        <v>129</v>
      </c>
      <c r="B1381" s="1">
        <v>129</v>
      </c>
      <c r="C1381" s="1">
        <v>259</v>
      </c>
      <c r="D1381" s="1">
        <v>168</v>
      </c>
      <c r="E1381" s="1">
        <v>121</v>
      </c>
      <c r="F1381" s="1">
        <v>83</v>
      </c>
      <c r="G1381" s="1">
        <v>0</v>
      </c>
    </row>
    <row r="1382" spans="1:7" x14ac:dyDescent="0.25">
      <c r="A1382" s="1">
        <v>238</v>
      </c>
      <c r="B1382" s="1">
        <v>115</v>
      </c>
      <c r="C1382" s="1">
        <v>215</v>
      </c>
      <c r="D1382" s="1">
        <v>169</v>
      </c>
      <c r="E1382" s="1">
        <v>69</v>
      </c>
      <c r="F1382" s="1">
        <v>76</v>
      </c>
      <c r="G1382" s="1">
        <v>0</v>
      </c>
    </row>
    <row r="1383" spans="1:7" x14ac:dyDescent="0.25">
      <c r="A1383" s="1">
        <v>454</v>
      </c>
      <c r="B1383" s="1">
        <v>194</v>
      </c>
      <c r="C1383" s="1">
        <v>106</v>
      </c>
      <c r="D1383" s="1">
        <v>31</v>
      </c>
      <c r="E1383" s="1">
        <v>22</v>
      </c>
      <c r="F1383" s="1">
        <v>43</v>
      </c>
      <c r="G1383" s="1">
        <v>0</v>
      </c>
    </row>
    <row r="1384" spans="1:7" x14ac:dyDescent="0.25">
      <c r="A1384" s="1">
        <v>317</v>
      </c>
      <c r="B1384" s="1">
        <v>46</v>
      </c>
      <c r="C1384" s="1">
        <v>247</v>
      </c>
      <c r="D1384" s="1">
        <v>151</v>
      </c>
      <c r="E1384" s="1">
        <v>46</v>
      </c>
      <c r="F1384" s="1">
        <v>139</v>
      </c>
      <c r="G1384" s="1">
        <v>0</v>
      </c>
    </row>
    <row r="1385" spans="1:7" x14ac:dyDescent="0.25">
      <c r="A1385" s="1">
        <v>231</v>
      </c>
      <c r="B1385" s="1">
        <v>161</v>
      </c>
      <c r="C1385" s="1">
        <v>215</v>
      </c>
      <c r="D1385" s="1">
        <v>171</v>
      </c>
      <c r="E1385" s="1">
        <v>30</v>
      </c>
      <c r="F1385" s="1">
        <v>53</v>
      </c>
      <c r="G1385" s="1">
        <v>0</v>
      </c>
    </row>
    <row r="1386" spans="1:7" x14ac:dyDescent="0.25">
      <c r="A1386" s="1">
        <v>228</v>
      </c>
      <c r="B1386" s="1">
        <v>122</v>
      </c>
      <c r="C1386" s="1">
        <v>122</v>
      </c>
      <c r="D1386" s="1">
        <v>208</v>
      </c>
      <c r="E1386" s="1">
        <v>129</v>
      </c>
      <c r="F1386" s="1">
        <v>30</v>
      </c>
      <c r="G1386" s="1">
        <v>0</v>
      </c>
    </row>
    <row r="1387" spans="1:7" x14ac:dyDescent="0.25">
      <c r="A1387" s="1">
        <v>123</v>
      </c>
      <c r="B1387" s="1">
        <v>164</v>
      </c>
      <c r="C1387" s="1">
        <v>266</v>
      </c>
      <c r="D1387" s="1">
        <v>227</v>
      </c>
      <c r="E1387" s="1">
        <v>30</v>
      </c>
      <c r="F1387" s="1">
        <v>174</v>
      </c>
      <c r="G1387" s="1">
        <v>0</v>
      </c>
    </row>
    <row r="1388" spans="1:7" x14ac:dyDescent="0.25">
      <c r="A1388" s="1">
        <v>459</v>
      </c>
      <c r="B1388" s="1">
        <v>15</v>
      </c>
      <c r="C1388" s="1">
        <v>171</v>
      </c>
      <c r="D1388" s="1">
        <v>142</v>
      </c>
      <c r="E1388" s="1">
        <v>23</v>
      </c>
      <c r="F1388" s="1">
        <v>31</v>
      </c>
      <c r="G1388" s="1">
        <v>0</v>
      </c>
    </row>
    <row r="1389" spans="1:7" x14ac:dyDescent="0.25">
      <c r="A1389" s="1">
        <v>420</v>
      </c>
      <c r="B1389" s="1">
        <v>15</v>
      </c>
      <c r="C1389" s="1">
        <v>186</v>
      </c>
      <c r="D1389" s="1">
        <v>151</v>
      </c>
      <c r="E1389" s="1">
        <v>38</v>
      </c>
      <c r="F1389" s="1">
        <v>15</v>
      </c>
      <c r="G1389" s="1">
        <v>0</v>
      </c>
    </row>
    <row r="1390" spans="1:7" x14ac:dyDescent="0.25">
      <c r="A1390" s="1">
        <v>243</v>
      </c>
      <c r="B1390" s="1">
        <v>101</v>
      </c>
      <c r="C1390" s="1">
        <v>405</v>
      </c>
      <c r="D1390" s="1">
        <v>29</v>
      </c>
      <c r="E1390" s="1">
        <v>40</v>
      </c>
      <c r="F1390" s="1">
        <v>40</v>
      </c>
      <c r="G1390" s="1">
        <v>0</v>
      </c>
    </row>
    <row r="1391" spans="1:7" x14ac:dyDescent="0.25">
      <c r="A1391" s="1">
        <v>224</v>
      </c>
      <c r="B1391" s="1">
        <v>155</v>
      </c>
      <c r="C1391" s="1">
        <v>155</v>
      </c>
      <c r="D1391" s="1">
        <v>192</v>
      </c>
      <c r="E1391" s="1">
        <v>93</v>
      </c>
      <c r="F1391" s="1">
        <v>54</v>
      </c>
      <c r="G1391" s="1">
        <v>0</v>
      </c>
    </row>
    <row r="1392" spans="1:7" x14ac:dyDescent="0.25">
      <c r="A1392" s="1">
        <v>554</v>
      </c>
      <c r="B1392" s="1">
        <v>41</v>
      </c>
      <c r="C1392" s="1">
        <v>215</v>
      </c>
      <c r="D1392" s="1">
        <v>11</v>
      </c>
      <c r="E1392" s="1">
        <v>0</v>
      </c>
      <c r="F1392" s="1">
        <v>24</v>
      </c>
      <c r="G1392" s="1">
        <v>0</v>
      </c>
    </row>
    <row r="1393" spans="1:7" x14ac:dyDescent="0.25">
      <c r="A1393" s="1">
        <v>620</v>
      </c>
      <c r="B1393" s="1">
        <v>16</v>
      </c>
      <c r="C1393" s="1">
        <v>165</v>
      </c>
      <c r="D1393" s="1">
        <v>0</v>
      </c>
      <c r="E1393" s="1">
        <v>24</v>
      </c>
      <c r="F1393" s="1">
        <v>82</v>
      </c>
      <c r="G1393" s="1">
        <v>0</v>
      </c>
    </row>
    <row r="1394" spans="1:7" x14ac:dyDescent="0.25">
      <c r="A1394" s="1">
        <v>656</v>
      </c>
      <c r="B1394" s="1">
        <v>16</v>
      </c>
      <c r="C1394" s="1">
        <v>106</v>
      </c>
      <c r="D1394" s="1">
        <v>32</v>
      </c>
      <c r="E1394" s="1">
        <v>16</v>
      </c>
      <c r="F1394" s="1">
        <v>8</v>
      </c>
      <c r="G1394" s="1">
        <v>0</v>
      </c>
    </row>
    <row r="1395" spans="1:7" x14ac:dyDescent="0.25">
      <c r="A1395" s="1">
        <v>522</v>
      </c>
      <c r="B1395" s="1">
        <v>0</v>
      </c>
      <c r="C1395" s="1">
        <v>257</v>
      </c>
      <c r="D1395" s="1">
        <v>32</v>
      </c>
      <c r="E1395" s="1">
        <v>16</v>
      </c>
      <c r="F1395" s="1">
        <v>66</v>
      </c>
      <c r="G1395" s="1">
        <v>1</v>
      </c>
    </row>
    <row r="1396" spans="1:7" x14ac:dyDescent="0.25">
      <c r="A1396" s="1">
        <v>495</v>
      </c>
      <c r="B1396" s="1">
        <v>33</v>
      </c>
      <c r="C1396" s="1">
        <v>255</v>
      </c>
      <c r="D1396" s="1">
        <v>11</v>
      </c>
      <c r="E1396" s="1">
        <v>33</v>
      </c>
      <c r="F1396" s="1">
        <v>8</v>
      </c>
      <c r="G1396" s="1">
        <v>0</v>
      </c>
    </row>
    <row r="1397" spans="1:7" x14ac:dyDescent="0.25">
      <c r="A1397" s="1">
        <v>255</v>
      </c>
      <c r="B1397" s="1">
        <v>31</v>
      </c>
      <c r="C1397" s="1">
        <v>446</v>
      </c>
      <c r="D1397" s="1">
        <v>40</v>
      </c>
      <c r="E1397" s="1">
        <v>56</v>
      </c>
      <c r="F1397" s="1">
        <v>175</v>
      </c>
      <c r="G1397" s="1">
        <v>0</v>
      </c>
    </row>
    <row r="1398" spans="1:7" x14ac:dyDescent="0.25">
      <c r="A1398" s="1">
        <v>598</v>
      </c>
      <c r="B1398" s="1">
        <v>16</v>
      </c>
      <c r="C1398" s="1">
        <v>141</v>
      </c>
      <c r="D1398" s="1">
        <v>32</v>
      </c>
      <c r="E1398" s="1">
        <v>41</v>
      </c>
      <c r="F1398" s="1">
        <v>49</v>
      </c>
      <c r="G1398" s="1">
        <v>0</v>
      </c>
    </row>
    <row r="1399" spans="1:7" x14ac:dyDescent="0.25">
      <c r="A1399" s="1">
        <v>714</v>
      </c>
      <c r="B1399" s="1">
        <v>8</v>
      </c>
      <c r="C1399" s="1">
        <v>99</v>
      </c>
      <c r="D1399" s="1">
        <v>11</v>
      </c>
      <c r="E1399" s="1">
        <v>0</v>
      </c>
      <c r="F1399" s="1">
        <v>47</v>
      </c>
      <c r="G1399" s="1">
        <v>0</v>
      </c>
    </row>
    <row r="1400" spans="1:7" x14ac:dyDescent="0.25">
      <c r="A1400" s="1">
        <v>520</v>
      </c>
      <c r="B1400" s="1">
        <v>8</v>
      </c>
      <c r="C1400" s="1">
        <v>223</v>
      </c>
      <c r="D1400" s="1">
        <v>32</v>
      </c>
      <c r="E1400" s="1">
        <v>49</v>
      </c>
      <c r="F1400" s="1">
        <v>42</v>
      </c>
      <c r="G1400" s="1">
        <v>1</v>
      </c>
    </row>
    <row r="1401" spans="1:7" x14ac:dyDescent="0.25">
      <c r="A1401" s="1">
        <v>639</v>
      </c>
      <c r="B1401" s="1">
        <v>8</v>
      </c>
      <c r="C1401" s="1">
        <v>166</v>
      </c>
      <c r="D1401" s="1">
        <v>11</v>
      </c>
      <c r="E1401" s="1">
        <v>8</v>
      </c>
      <c r="F1401" s="1">
        <v>58</v>
      </c>
      <c r="G1401" s="1">
        <v>0</v>
      </c>
    </row>
    <row r="1402" spans="1:7" x14ac:dyDescent="0.25">
      <c r="A1402" s="1">
        <v>411</v>
      </c>
      <c r="B1402" s="1">
        <v>106</v>
      </c>
      <c r="C1402" s="1">
        <v>147</v>
      </c>
      <c r="D1402" s="1">
        <v>54</v>
      </c>
      <c r="E1402" s="1">
        <v>115</v>
      </c>
      <c r="F1402" s="1">
        <v>66</v>
      </c>
      <c r="G1402" s="1">
        <v>0</v>
      </c>
    </row>
    <row r="1403" spans="1:7" x14ac:dyDescent="0.25">
      <c r="A1403" s="1">
        <v>292</v>
      </c>
      <c r="B1403" s="1">
        <v>30</v>
      </c>
      <c r="C1403" s="1">
        <v>415</v>
      </c>
      <c r="D1403" s="1">
        <v>63</v>
      </c>
      <c r="E1403" s="1">
        <v>33</v>
      </c>
      <c r="F1403" s="1">
        <v>200</v>
      </c>
      <c r="G1403" s="1">
        <v>0</v>
      </c>
    </row>
    <row r="1404" spans="1:7" x14ac:dyDescent="0.25">
      <c r="A1404" s="1">
        <v>574</v>
      </c>
      <c r="B1404" s="1">
        <v>8</v>
      </c>
      <c r="C1404" s="1">
        <v>216</v>
      </c>
      <c r="D1404" s="1">
        <v>21</v>
      </c>
      <c r="E1404" s="1">
        <v>16</v>
      </c>
      <c r="F1404" s="1">
        <v>33</v>
      </c>
      <c r="G1404" s="1">
        <v>0</v>
      </c>
    </row>
    <row r="1405" spans="1:7" x14ac:dyDescent="0.25">
      <c r="A1405" s="1">
        <v>430</v>
      </c>
      <c r="B1405" s="1">
        <v>16</v>
      </c>
      <c r="C1405" s="1">
        <v>322</v>
      </c>
      <c r="D1405" s="1">
        <v>43</v>
      </c>
      <c r="E1405" s="1">
        <v>24</v>
      </c>
      <c r="F1405" s="1">
        <v>33</v>
      </c>
      <c r="G1405" s="1">
        <v>0</v>
      </c>
    </row>
    <row r="1406" spans="1:7" x14ac:dyDescent="0.25">
      <c r="A1406" s="1">
        <v>378</v>
      </c>
      <c r="B1406" s="1">
        <v>0</v>
      </c>
      <c r="C1406" s="1">
        <v>189</v>
      </c>
      <c r="D1406" s="1">
        <v>97</v>
      </c>
      <c r="E1406" s="1">
        <v>172</v>
      </c>
      <c r="F1406" s="1">
        <v>172</v>
      </c>
      <c r="G1406" s="1">
        <v>0</v>
      </c>
    </row>
    <row r="1407" spans="1:7" x14ac:dyDescent="0.25">
      <c r="A1407" s="1">
        <v>527</v>
      </c>
      <c r="B1407" s="1">
        <v>24</v>
      </c>
      <c r="C1407" s="1">
        <v>230</v>
      </c>
      <c r="D1407" s="1">
        <v>32</v>
      </c>
      <c r="E1407" s="1">
        <v>24</v>
      </c>
      <c r="F1407" s="1">
        <v>65</v>
      </c>
      <c r="G1407" s="1">
        <v>0</v>
      </c>
    </row>
    <row r="1408" spans="1:7" x14ac:dyDescent="0.25">
      <c r="A1408" s="1">
        <v>664</v>
      </c>
      <c r="B1408" s="1">
        <v>58</v>
      </c>
      <c r="C1408" s="1">
        <v>83</v>
      </c>
      <c r="D1408" s="1">
        <v>32</v>
      </c>
      <c r="E1408" s="1">
        <v>0</v>
      </c>
      <c r="F1408" s="1">
        <v>66</v>
      </c>
      <c r="G1408" s="1">
        <v>0</v>
      </c>
    </row>
    <row r="1409" spans="1:7" x14ac:dyDescent="0.25">
      <c r="A1409" s="1">
        <v>614</v>
      </c>
      <c r="B1409" s="1">
        <v>16</v>
      </c>
      <c r="C1409" s="1">
        <v>132</v>
      </c>
      <c r="D1409" s="1">
        <v>43</v>
      </c>
      <c r="E1409" s="1">
        <v>33</v>
      </c>
      <c r="F1409" s="1">
        <v>33</v>
      </c>
      <c r="G1409" s="1">
        <v>0</v>
      </c>
    </row>
    <row r="1410" spans="1:7" x14ac:dyDescent="0.25">
      <c r="A1410" s="1">
        <v>581</v>
      </c>
      <c r="B1410" s="1">
        <v>49</v>
      </c>
      <c r="C1410" s="1">
        <v>157</v>
      </c>
      <c r="D1410" s="1">
        <v>43</v>
      </c>
      <c r="E1410" s="1">
        <v>8</v>
      </c>
      <c r="F1410" s="1">
        <v>108</v>
      </c>
      <c r="G1410" s="1">
        <v>0</v>
      </c>
    </row>
    <row r="1411" spans="1:7" x14ac:dyDescent="0.25">
      <c r="A1411" s="1">
        <v>652</v>
      </c>
      <c r="B1411" s="1">
        <v>8</v>
      </c>
      <c r="C1411" s="1">
        <v>158</v>
      </c>
      <c r="D1411" s="1">
        <v>21</v>
      </c>
      <c r="E1411" s="1">
        <v>0</v>
      </c>
      <c r="F1411" s="1">
        <v>142</v>
      </c>
      <c r="G1411" s="1">
        <v>0</v>
      </c>
    </row>
    <row r="1412" spans="1:7" x14ac:dyDescent="0.25">
      <c r="A1412" s="1">
        <v>389</v>
      </c>
      <c r="B1412" s="1">
        <v>91</v>
      </c>
      <c r="C1412" s="1">
        <v>248</v>
      </c>
      <c r="D1412" s="1">
        <v>64</v>
      </c>
      <c r="E1412" s="1">
        <v>49</v>
      </c>
      <c r="F1412" s="1">
        <v>41</v>
      </c>
      <c r="G1412" s="1">
        <v>1</v>
      </c>
    </row>
    <row r="1413" spans="1:7" x14ac:dyDescent="0.25">
      <c r="A1413" s="1">
        <v>295</v>
      </c>
      <c r="B1413" s="1">
        <v>106</v>
      </c>
      <c r="C1413" s="1">
        <v>271</v>
      </c>
      <c r="D1413" s="1">
        <v>75</v>
      </c>
      <c r="E1413" s="1">
        <v>98</v>
      </c>
      <c r="F1413" s="1">
        <v>65</v>
      </c>
      <c r="G1413" s="1">
        <v>0</v>
      </c>
    </row>
    <row r="1414" spans="1:7" x14ac:dyDescent="0.25">
      <c r="A1414" s="1">
        <v>571</v>
      </c>
      <c r="B1414" s="1">
        <v>50</v>
      </c>
      <c r="C1414" s="1">
        <v>142</v>
      </c>
      <c r="D1414" s="1">
        <v>33</v>
      </c>
      <c r="E1414" s="1">
        <v>50</v>
      </c>
      <c r="F1414" s="1">
        <v>159</v>
      </c>
      <c r="G1414" s="1">
        <v>0</v>
      </c>
    </row>
    <row r="1415" spans="1:7" x14ac:dyDescent="0.25">
      <c r="A1415" s="1">
        <v>562</v>
      </c>
      <c r="B1415" s="1">
        <v>58</v>
      </c>
      <c r="C1415" s="1">
        <v>168</v>
      </c>
      <c r="D1415" s="1">
        <v>43</v>
      </c>
      <c r="E1415" s="1">
        <v>16</v>
      </c>
      <c r="F1415" s="1">
        <v>142</v>
      </c>
      <c r="G1415" s="1">
        <v>0</v>
      </c>
    </row>
    <row r="1416" spans="1:7" x14ac:dyDescent="0.25">
      <c r="A1416" s="1">
        <v>251</v>
      </c>
      <c r="B1416" s="1">
        <v>108</v>
      </c>
      <c r="C1416" s="1">
        <v>334</v>
      </c>
      <c r="D1416" s="1">
        <v>65</v>
      </c>
      <c r="E1416" s="1">
        <v>92</v>
      </c>
      <c r="F1416" s="1">
        <v>117</v>
      </c>
      <c r="G1416" s="1">
        <v>0</v>
      </c>
    </row>
    <row r="1417" spans="1:7" x14ac:dyDescent="0.25">
      <c r="A1417" s="1">
        <v>199</v>
      </c>
      <c r="B1417" s="1">
        <v>66</v>
      </c>
      <c r="C1417" s="1">
        <v>315</v>
      </c>
      <c r="D1417" s="1">
        <v>97</v>
      </c>
      <c r="E1417" s="1">
        <v>174</v>
      </c>
      <c r="F1417" s="1">
        <v>41</v>
      </c>
      <c r="G1417" s="1">
        <v>0</v>
      </c>
    </row>
    <row r="1418" spans="1:7" x14ac:dyDescent="0.25">
      <c r="A1418" s="1">
        <v>504</v>
      </c>
      <c r="B1418" s="1">
        <v>23</v>
      </c>
      <c r="C1418" s="1">
        <v>117</v>
      </c>
      <c r="D1418" s="1">
        <v>179</v>
      </c>
      <c r="E1418" s="1">
        <v>28</v>
      </c>
      <c r="F1418" s="1">
        <v>44</v>
      </c>
      <c r="G1418" s="1">
        <v>1</v>
      </c>
    </row>
    <row r="1419" spans="1:7" x14ac:dyDescent="0.25">
      <c r="A1419" s="1">
        <v>325</v>
      </c>
      <c r="B1419" s="1">
        <v>83</v>
      </c>
      <c r="C1419" s="1">
        <v>300</v>
      </c>
      <c r="D1419" s="1">
        <v>86</v>
      </c>
      <c r="E1419" s="1">
        <v>58</v>
      </c>
      <c r="F1419" s="1">
        <v>91</v>
      </c>
      <c r="G1419" s="1">
        <v>0</v>
      </c>
    </row>
    <row r="1420" spans="1:7" x14ac:dyDescent="0.25">
      <c r="A1420" s="1">
        <v>553</v>
      </c>
      <c r="B1420" s="1">
        <v>25</v>
      </c>
      <c r="C1420" s="1">
        <v>142</v>
      </c>
      <c r="D1420" s="1">
        <v>65</v>
      </c>
      <c r="E1420" s="1">
        <v>67</v>
      </c>
      <c r="F1420" s="1">
        <v>8</v>
      </c>
      <c r="G1420" s="1">
        <v>0</v>
      </c>
    </row>
    <row r="1421" spans="1:7" x14ac:dyDescent="0.25">
      <c r="A1421" s="1">
        <v>478</v>
      </c>
      <c r="B1421" s="1">
        <v>0</v>
      </c>
      <c r="C1421" s="1">
        <v>193</v>
      </c>
      <c r="D1421" s="1">
        <v>110</v>
      </c>
      <c r="E1421" s="1">
        <v>75</v>
      </c>
      <c r="F1421" s="1">
        <v>117</v>
      </c>
      <c r="G1421" s="1">
        <v>0</v>
      </c>
    </row>
    <row r="1422" spans="1:7" x14ac:dyDescent="0.25">
      <c r="A1422" s="1">
        <v>304</v>
      </c>
      <c r="B1422" s="1">
        <v>98</v>
      </c>
      <c r="C1422" s="1">
        <v>230</v>
      </c>
      <c r="D1422" s="1">
        <v>150</v>
      </c>
      <c r="E1422" s="1">
        <v>74</v>
      </c>
      <c r="F1422" s="1">
        <v>74</v>
      </c>
      <c r="G1422" s="1">
        <v>0</v>
      </c>
    </row>
    <row r="1423" spans="1:7" x14ac:dyDescent="0.25">
      <c r="A1423" s="1">
        <v>466</v>
      </c>
      <c r="B1423" s="1">
        <v>0</v>
      </c>
      <c r="C1423" s="1">
        <v>224</v>
      </c>
      <c r="D1423" s="1">
        <v>119</v>
      </c>
      <c r="E1423" s="1">
        <v>49</v>
      </c>
      <c r="F1423" s="1">
        <v>99</v>
      </c>
      <c r="G1423" s="1">
        <v>0</v>
      </c>
    </row>
    <row r="1424" spans="1:7" x14ac:dyDescent="0.25">
      <c r="A1424" s="1">
        <v>437</v>
      </c>
      <c r="B1424" s="1">
        <v>8</v>
      </c>
      <c r="C1424" s="1">
        <v>206</v>
      </c>
      <c r="D1424" s="1">
        <v>160</v>
      </c>
      <c r="E1424" s="1">
        <v>49</v>
      </c>
      <c r="F1424" s="1">
        <v>42</v>
      </c>
      <c r="G1424" s="1">
        <v>1</v>
      </c>
    </row>
    <row r="1425" spans="1:7" x14ac:dyDescent="0.25">
      <c r="A1425" s="1">
        <v>307</v>
      </c>
      <c r="B1425" s="1">
        <v>26</v>
      </c>
      <c r="C1425" s="1">
        <v>360</v>
      </c>
      <c r="D1425" s="1">
        <v>138</v>
      </c>
      <c r="E1425" s="1">
        <v>31</v>
      </c>
      <c r="F1425" s="1">
        <v>40</v>
      </c>
      <c r="G1425" s="1">
        <v>0</v>
      </c>
    </row>
    <row r="1426" spans="1:7" x14ac:dyDescent="0.25">
      <c r="A1426" s="1">
        <v>274</v>
      </c>
      <c r="B1426" s="1">
        <v>83</v>
      </c>
      <c r="C1426" s="1">
        <v>216</v>
      </c>
      <c r="D1426" s="1">
        <v>151</v>
      </c>
      <c r="E1426" s="1">
        <v>141</v>
      </c>
      <c r="F1426" s="1">
        <v>224</v>
      </c>
      <c r="G1426" s="1">
        <v>0</v>
      </c>
    </row>
    <row r="1427" spans="1:7" x14ac:dyDescent="0.25">
      <c r="A1427" s="1">
        <v>182</v>
      </c>
      <c r="B1427" s="1">
        <v>74</v>
      </c>
      <c r="C1427" s="1">
        <v>298</v>
      </c>
      <c r="D1427" s="1">
        <v>162</v>
      </c>
      <c r="E1427" s="1">
        <v>149</v>
      </c>
      <c r="F1427" s="1">
        <v>116</v>
      </c>
      <c r="G1427" s="1">
        <v>0</v>
      </c>
    </row>
    <row r="1428" spans="1:7" x14ac:dyDescent="0.25">
      <c r="A1428" s="1">
        <v>519</v>
      </c>
      <c r="B1428" s="1">
        <v>50</v>
      </c>
      <c r="C1428" s="1">
        <v>167</v>
      </c>
      <c r="D1428" s="1">
        <v>130</v>
      </c>
      <c r="E1428" s="1">
        <v>0</v>
      </c>
      <c r="F1428" s="1">
        <v>41</v>
      </c>
      <c r="G1428" s="1">
        <v>0</v>
      </c>
    </row>
    <row r="1429" spans="1:7" x14ac:dyDescent="0.25">
      <c r="A1429" s="1">
        <v>196</v>
      </c>
      <c r="B1429" s="1">
        <v>0</v>
      </c>
      <c r="C1429" s="1">
        <v>512</v>
      </c>
      <c r="D1429" s="1">
        <v>33</v>
      </c>
      <c r="E1429" s="1">
        <v>130</v>
      </c>
      <c r="F1429" s="1">
        <v>54</v>
      </c>
      <c r="G1429" s="1">
        <v>1</v>
      </c>
    </row>
    <row r="1430" spans="1:7" x14ac:dyDescent="0.25">
      <c r="A1430" s="1">
        <v>183</v>
      </c>
      <c r="B1430" s="1">
        <v>33</v>
      </c>
      <c r="C1430" s="1">
        <v>493</v>
      </c>
      <c r="D1430" s="1">
        <v>59</v>
      </c>
      <c r="E1430" s="1">
        <v>103</v>
      </c>
      <c r="F1430" s="1">
        <v>57</v>
      </c>
      <c r="G1430" s="1">
        <v>0</v>
      </c>
    </row>
    <row r="1431" spans="1:7" x14ac:dyDescent="0.25">
      <c r="A1431" s="1">
        <v>384</v>
      </c>
      <c r="B1431" s="1">
        <v>25</v>
      </c>
      <c r="C1431" s="1">
        <v>292</v>
      </c>
      <c r="D1431" s="1">
        <v>130</v>
      </c>
      <c r="E1431" s="1">
        <v>41</v>
      </c>
      <c r="F1431" s="1">
        <v>64</v>
      </c>
      <c r="G1431" s="1">
        <v>0</v>
      </c>
    </row>
    <row r="1432" spans="1:7" x14ac:dyDescent="0.25">
      <c r="A1432" s="1">
        <v>390</v>
      </c>
      <c r="B1432" s="1">
        <v>22</v>
      </c>
      <c r="C1432" s="1">
        <v>323</v>
      </c>
      <c r="D1432" s="1">
        <v>104</v>
      </c>
      <c r="E1432" s="1">
        <v>35</v>
      </c>
      <c r="F1432" s="1">
        <v>107</v>
      </c>
      <c r="G1432" s="1">
        <v>0</v>
      </c>
    </row>
    <row r="1433" spans="1:7" x14ac:dyDescent="0.25">
      <c r="A1433" s="1">
        <v>294</v>
      </c>
      <c r="B1433" s="1">
        <v>142</v>
      </c>
      <c r="C1433" s="1">
        <v>218</v>
      </c>
      <c r="D1433" s="1">
        <v>164</v>
      </c>
      <c r="E1433" s="1">
        <v>58</v>
      </c>
      <c r="F1433" s="1">
        <v>151</v>
      </c>
      <c r="G1433" s="1">
        <v>0</v>
      </c>
    </row>
    <row r="1434" spans="1:7" x14ac:dyDescent="0.25">
      <c r="A1434" s="1">
        <v>483</v>
      </c>
      <c r="B1434" s="1">
        <v>74</v>
      </c>
      <c r="C1434" s="1">
        <v>114</v>
      </c>
      <c r="D1434" s="1">
        <v>169</v>
      </c>
      <c r="E1434" s="1">
        <v>37</v>
      </c>
      <c r="F1434" s="1">
        <v>18</v>
      </c>
      <c r="G1434" s="1">
        <v>1</v>
      </c>
    </row>
    <row r="1435" spans="1:7" x14ac:dyDescent="0.25">
      <c r="A1435" s="1">
        <v>702</v>
      </c>
      <c r="B1435" s="1">
        <v>17</v>
      </c>
      <c r="C1435" s="1">
        <v>151</v>
      </c>
      <c r="D1435" s="1">
        <v>0</v>
      </c>
      <c r="E1435" s="1">
        <v>8</v>
      </c>
      <c r="F1435" s="1">
        <v>35</v>
      </c>
      <c r="G1435" s="1">
        <v>0</v>
      </c>
    </row>
    <row r="1436" spans="1:7" x14ac:dyDescent="0.25">
      <c r="A1436" s="1">
        <v>801</v>
      </c>
      <c r="B1436" s="1">
        <v>0</v>
      </c>
      <c r="C1436" s="1">
        <v>80</v>
      </c>
      <c r="D1436" s="1">
        <v>0</v>
      </c>
      <c r="E1436" s="1">
        <v>0</v>
      </c>
      <c r="F1436" s="1">
        <v>35</v>
      </c>
      <c r="G1436" s="1">
        <v>0</v>
      </c>
    </row>
    <row r="1437" spans="1:7" x14ac:dyDescent="0.25">
      <c r="A1437" s="1">
        <v>689</v>
      </c>
      <c r="B1437" s="1">
        <v>8</v>
      </c>
      <c r="C1437" s="1">
        <v>167</v>
      </c>
      <c r="D1437" s="1">
        <v>11</v>
      </c>
      <c r="E1437" s="1">
        <v>8</v>
      </c>
      <c r="F1437" s="1">
        <v>88</v>
      </c>
      <c r="G1437" s="1">
        <v>0</v>
      </c>
    </row>
    <row r="1438" spans="1:7" x14ac:dyDescent="0.25">
      <c r="A1438" s="1">
        <v>336</v>
      </c>
      <c r="B1438" s="1">
        <v>28</v>
      </c>
      <c r="C1438" s="1">
        <v>282</v>
      </c>
      <c r="D1438" s="1">
        <v>184</v>
      </c>
      <c r="E1438" s="1">
        <v>54</v>
      </c>
      <c r="F1438" s="1">
        <v>54</v>
      </c>
      <c r="G1438" s="1">
        <v>0</v>
      </c>
    </row>
    <row r="1439" spans="1:7" x14ac:dyDescent="0.25">
      <c r="A1439" s="1">
        <v>734</v>
      </c>
      <c r="B1439" s="1">
        <v>26</v>
      </c>
      <c r="C1439" s="1">
        <v>70</v>
      </c>
      <c r="D1439" s="1">
        <v>11</v>
      </c>
      <c r="E1439" s="1">
        <v>44</v>
      </c>
      <c r="F1439" s="1">
        <v>17</v>
      </c>
      <c r="G1439" s="1">
        <v>0</v>
      </c>
    </row>
    <row r="1440" spans="1:7" x14ac:dyDescent="0.25">
      <c r="A1440" s="1">
        <v>544</v>
      </c>
      <c r="B1440" s="1">
        <v>35</v>
      </c>
      <c r="C1440" s="1">
        <v>133</v>
      </c>
      <c r="D1440" s="1">
        <v>23</v>
      </c>
      <c r="E1440" s="1">
        <v>151</v>
      </c>
      <c r="F1440" s="1">
        <v>107</v>
      </c>
      <c r="G1440" s="1">
        <v>0</v>
      </c>
    </row>
    <row r="1441" spans="1:7" x14ac:dyDescent="0.25">
      <c r="A1441" s="1">
        <v>815</v>
      </c>
      <c r="B1441" s="1">
        <v>8</v>
      </c>
      <c r="C1441" s="1">
        <v>53</v>
      </c>
      <c r="D1441" s="1">
        <v>11</v>
      </c>
      <c r="E1441" s="1">
        <v>0</v>
      </c>
      <c r="F1441" s="1">
        <v>70</v>
      </c>
      <c r="G1441" s="1">
        <v>0</v>
      </c>
    </row>
    <row r="1442" spans="1:7" x14ac:dyDescent="0.25">
      <c r="A1442" s="1">
        <v>371</v>
      </c>
      <c r="B1442" s="1">
        <v>159</v>
      </c>
      <c r="C1442" s="1">
        <v>194</v>
      </c>
      <c r="D1442" s="1">
        <v>58</v>
      </c>
      <c r="E1442" s="1">
        <v>106</v>
      </c>
      <c r="F1442" s="1">
        <v>141</v>
      </c>
      <c r="G1442" s="1">
        <v>0</v>
      </c>
    </row>
    <row r="1443" spans="1:7" x14ac:dyDescent="0.25">
      <c r="A1443" s="1">
        <v>444</v>
      </c>
      <c r="B1443" s="1">
        <v>44</v>
      </c>
      <c r="C1443" s="1">
        <v>382</v>
      </c>
      <c r="D1443" s="1">
        <v>11</v>
      </c>
      <c r="E1443" s="1">
        <v>8</v>
      </c>
      <c r="F1443" s="1">
        <v>17</v>
      </c>
      <c r="G1443" s="1">
        <v>0</v>
      </c>
    </row>
    <row r="1444" spans="1:7" x14ac:dyDescent="0.25">
      <c r="A1444" s="1">
        <v>407</v>
      </c>
      <c r="B1444" s="1">
        <v>53</v>
      </c>
      <c r="C1444" s="1">
        <v>221</v>
      </c>
      <c r="D1444" s="1">
        <v>58</v>
      </c>
      <c r="E1444" s="1">
        <v>150</v>
      </c>
      <c r="F1444" s="1">
        <v>26</v>
      </c>
      <c r="G1444" s="1">
        <v>0</v>
      </c>
    </row>
    <row r="1445" spans="1:7" x14ac:dyDescent="0.25">
      <c r="A1445" s="1">
        <v>425</v>
      </c>
      <c r="B1445" s="1">
        <v>115</v>
      </c>
      <c r="C1445" s="1">
        <v>292</v>
      </c>
      <c r="D1445" s="1">
        <v>23</v>
      </c>
      <c r="E1445" s="1">
        <v>35</v>
      </c>
      <c r="F1445" s="1">
        <v>79</v>
      </c>
      <c r="G1445" s="1">
        <v>0</v>
      </c>
    </row>
    <row r="1446" spans="1:7" x14ac:dyDescent="0.25">
      <c r="A1446" s="1">
        <v>729</v>
      </c>
      <c r="B1446" s="1">
        <v>17</v>
      </c>
      <c r="C1446" s="1">
        <v>133</v>
      </c>
      <c r="D1446" s="1">
        <v>11</v>
      </c>
      <c r="E1446" s="1">
        <v>0</v>
      </c>
      <c r="F1446" s="1">
        <v>195</v>
      </c>
      <c r="G1446" s="1">
        <v>0</v>
      </c>
    </row>
    <row r="1447" spans="1:7" x14ac:dyDescent="0.25">
      <c r="A1447" s="1">
        <v>362</v>
      </c>
      <c r="B1447" s="1">
        <v>17</v>
      </c>
      <c r="C1447" s="1">
        <v>398</v>
      </c>
      <c r="D1447" s="1">
        <v>80</v>
      </c>
      <c r="E1447" s="1">
        <v>35</v>
      </c>
      <c r="F1447" s="1">
        <v>61</v>
      </c>
      <c r="G1447" s="1">
        <v>0</v>
      </c>
    </row>
    <row r="1448" spans="1:7" x14ac:dyDescent="0.25">
      <c r="A1448" s="1">
        <v>620</v>
      </c>
      <c r="B1448" s="1">
        <v>26</v>
      </c>
      <c r="C1448" s="1">
        <v>195</v>
      </c>
      <c r="D1448" s="1">
        <v>34</v>
      </c>
      <c r="E1448" s="1">
        <v>17</v>
      </c>
      <c r="F1448" s="1">
        <v>141</v>
      </c>
      <c r="G1448" s="1">
        <v>0</v>
      </c>
    </row>
    <row r="1449" spans="1:7" x14ac:dyDescent="0.25">
      <c r="A1449" s="1">
        <v>629</v>
      </c>
      <c r="B1449" s="1">
        <v>17</v>
      </c>
      <c r="C1449" s="1">
        <v>177</v>
      </c>
      <c r="D1449" s="1">
        <v>69</v>
      </c>
      <c r="E1449" s="1">
        <v>0</v>
      </c>
      <c r="F1449" s="1">
        <v>8</v>
      </c>
      <c r="G1449" s="1">
        <v>0</v>
      </c>
    </row>
    <row r="1450" spans="1:7" x14ac:dyDescent="0.25">
      <c r="A1450" s="1">
        <v>724</v>
      </c>
      <c r="B1450" s="1">
        <v>17</v>
      </c>
      <c r="C1450" s="1">
        <v>143</v>
      </c>
      <c r="D1450" s="1">
        <v>0</v>
      </c>
      <c r="E1450" s="1">
        <v>8</v>
      </c>
      <c r="F1450" s="1">
        <v>196</v>
      </c>
      <c r="G1450" s="1">
        <v>0</v>
      </c>
    </row>
    <row r="1451" spans="1:7" x14ac:dyDescent="0.25">
      <c r="A1451" s="1">
        <v>476</v>
      </c>
      <c r="B1451" s="1">
        <v>75</v>
      </c>
      <c r="C1451" s="1">
        <v>162</v>
      </c>
      <c r="D1451" s="1">
        <v>29</v>
      </c>
      <c r="E1451" s="1">
        <v>151</v>
      </c>
      <c r="F1451" s="1">
        <v>97</v>
      </c>
      <c r="G1451" s="1">
        <v>0</v>
      </c>
    </row>
    <row r="1452" spans="1:7" x14ac:dyDescent="0.25">
      <c r="A1452" s="1">
        <v>623</v>
      </c>
      <c r="B1452" s="1">
        <v>53</v>
      </c>
      <c r="C1452" s="1">
        <v>178</v>
      </c>
      <c r="D1452" s="1">
        <v>23</v>
      </c>
      <c r="E1452" s="1">
        <v>17</v>
      </c>
      <c r="F1452" s="1">
        <v>133</v>
      </c>
      <c r="G1452" s="1">
        <v>0</v>
      </c>
    </row>
    <row r="1453" spans="1:7" x14ac:dyDescent="0.25">
      <c r="A1453" s="1">
        <v>618</v>
      </c>
      <c r="B1453" s="1">
        <v>44</v>
      </c>
      <c r="C1453" s="1">
        <v>215</v>
      </c>
      <c r="D1453" s="1">
        <v>0</v>
      </c>
      <c r="E1453" s="1">
        <v>17</v>
      </c>
      <c r="F1453" s="1">
        <v>36</v>
      </c>
      <c r="G1453" s="1">
        <v>1</v>
      </c>
    </row>
    <row r="1454" spans="1:7" x14ac:dyDescent="0.25">
      <c r="A1454" s="1">
        <v>686</v>
      </c>
      <c r="B1454" s="1">
        <v>17</v>
      </c>
      <c r="C1454" s="1">
        <v>142</v>
      </c>
      <c r="D1454" s="1">
        <v>23</v>
      </c>
      <c r="E1454" s="1">
        <v>26</v>
      </c>
      <c r="F1454" s="1">
        <v>35</v>
      </c>
      <c r="G1454" s="1">
        <v>0</v>
      </c>
    </row>
    <row r="1455" spans="1:7" x14ac:dyDescent="0.25">
      <c r="A1455" s="1">
        <v>584</v>
      </c>
      <c r="B1455" s="1">
        <v>44</v>
      </c>
      <c r="C1455" s="1">
        <v>212</v>
      </c>
      <c r="D1455" s="1">
        <v>46</v>
      </c>
      <c r="E1455" s="1">
        <v>8</v>
      </c>
      <c r="F1455" s="1">
        <v>177</v>
      </c>
      <c r="G1455" s="1">
        <v>0</v>
      </c>
    </row>
    <row r="1456" spans="1:7" x14ac:dyDescent="0.25">
      <c r="A1456" s="1">
        <v>674</v>
      </c>
      <c r="B1456" s="1">
        <v>62</v>
      </c>
      <c r="C1456" s="1">
        <v>134</v>
      </c>
      <c r="D1456" s="1">
        <v>0</v>
      </c>
      <c r="E1456" s="1">
        <v>26</v>
      </c>
      <c r="F1456" s="1">
        <v>8</v>
      </c>
      <c r="G1456" s="1">
        <v>0</v>
      </c>
    </row>
    <row r="1457" spans="1:7" x14ac:dyDescent="0.25">
      <c r="A1457" s="1">
        <v>572</v>
      </c>
      <c r="B1457" s="1">
        <v>8</v>
      </c>
      <c r="C1457" s="1">
        <v>232</v>
      </c>
      <c r="D1457" s="1">
        <v>23</v>
      </c>
      <c r="E1457" s="1">
        <v>62</v>
      </c>
      <c r="F1457" s="1">
        <v>17</v>
      </c>
      <c r="G1457" s="1">
        <v>0</v>
      </c>
    </row>
    <row r="1458" spans="1:7" x14ac:dyDescent="0.25">
      <c r="A1458" s="1">
        <v>526</v>
      </c>
      <c r="B1458" s="1">
        <v>35</v>
      </c>
      <c r="C1458" s="1">
        <v>214</v>
      </c>
      <c r="D1458" s="1">
        <v>69</v>
      </c>
      <c r="E1458" s="1">
        <v>53</v>
      </c>
      <c r="F1458" s="1">
        <v>35</v>
      </c>
      <c r="G1458" s="1">
        <v>0</v>
      </c>
    </row>
    <row r="1459" spans="1:7" x14ac:dyDescent="0.25">
      <c r="A1459" s="1">
        <v>728</v>
      </c>
      <c r="B1459" s="1">
        <v>17</v>
      </c>
      <c r="C1459" s="1">
        <v>133</v>
      </c>
      <c r="D1459" s="1">
        <v>11</v>
      </c>
      <c r="E1459" s="1">
        <v>8</v>
      </c>
      <c r="F1459" s="1">
        <v>124</v>
      </c>
      <c r="G1459" s="1">
        <v>0</v>
      </c>
    </row>
    <row r="1460" spans="1:7" x14ac:dyDescent="0.25">
      <c r="A1460" s="1">
        <v>825</v>
      </c>
      <c r="B1460" s="1">
        <v>8</v>
      </c>
      <c r="C1460" s="1">
        <v>53</v>
      </c>
      <c r="D1460" s="1">
        <v>11</v>
      </c>
      <c r="E1460" s="1">
        <v>0</v>
      </c>
      <c r="F1460" s="1">
        <v>242</v>
      </c>
      <c r="G1460" s="1">
        <v>0</v>
      </c>
    </row>
    <row r="1461" spans="1:7" x14ac:dyDescent="0.25">
      <c r="A1461" s="1">
        <v>746</v>
      </c>
      <c r="B1461" s="1">
        <v>8</v>
      </c>
      <c r="C1461" s="1">
        <v>125</v>
      </c>
      <c r="D1461" s="1">
        <v>11</v>
      </c>
      <c r="E1461" s="1">
        <v>8</v>
      </c>
      <c r="F1461" s="1">
        <v>8</v>
      </c>
      <c r="G1461" s="1">
        <v>1</v>
      </c>
    </row>
    <row r="1462" spans="1:7" x14ac:dyDescent="0.25">
      <c r="A1462" s="1">
        <v>653</v>
      </c>
      <c r="B1462" s="1">
        <v>17</v>
      </c>
      <c r="C1462" s="1">
        <v>170</v>
      </c>
      <c r="D1462" s="1">
        <v>34</v>
      </c>
      <c r="E1462" s="1">
        <v>26</v>
      </c>
      <c r="F1462" s="1">
        <v>17</v>
      </c>
      <c r="G1462" s="1">
        <v>0</v>
      </c>
    </row>
    <row r="1463" spans="1:7" x14ac:dyDescent="0.25">
      <c r="A1463" s="1">
        <v>387</v>
      </c>
      <c r="B1463" s="1">
        <v>126</v>
      </c>
      <c r="C1463" s="1">
        <v>342</v>
      </c>
      <c r="D1463" s="1">
        <v>0</v>
      </c>
      <c r="E1463" s="1">
        <v>45</v>
      </c>
      <c r="F1463" s="1">
        <v>180</v>
      </c>
      <c r="G1463" s="1">
        <v>0</v>
      </c>
    </row>
    <row r="1464" spans="1:7" x14ac:dyDescent="0.25">
      <c r="A1464" s="1">
        <v>532</v>
      </c>
      <c r="B1464" s="1">
        <v>88</v>
      </c>
      <c r="C1464" s="1">
        <v>168</v>
      </c>
      <c r="D1464" s="1">
        <v>69</v>
      </c>
      <c r="E1464" s="1">
        <v>44</v>
      </c>
      <c r="F1464" s="1">
        <v>133</v>
      </c>
      <c r="G1464" s="1">
        <v>0</v>
      </c>
    </row>
    <row r="1465" spans="1:7" x14ac:dyDescent="0.25">
      <c r="A1465" s="1">
        <v>750</v>
      </c>
      <c r="B1465" s="1">
        <v>8</v>
      </c>
      <c r="C1465" s="1">
        <v>125</v>
      </c>
      <c r="D1465" s="1">
        <v>11</v>
      </c>
      <c r="E1465" s="1">
        <v>8</v>
      </c>
      <c r="F1465" s="1">
        <v>26</v>
      </c>
      <c r="G1465" s="1">
        <v>0</v>
      </c>
    </row>
    <row r="1466" spans="1:7" x14ac:dyDescent="0.25">
      <c r="A1466" s="1">
        <v>336</v>
      </c>
      <c r="B1466" s="1">
        <v>123</v>
      </c>
      <c r="C1466" s="1">
        <v>274</v>
      </c>
      <c r="D1466" s="1">
        <v>46</v>
      </c>
      <c r="E1466" s="1">
        <v>123</v>
      </c>
      <c r="F1466" s="1">
        <v>141</v>
      </c>
      <c r="G1466" s="1">
        <v>0</v>
      </c>
    </row>
    <row r="1467" spans="1:7" x14ac:dyDescent="0.25">
      <c r="A1467" s="1">
        <v>614</v>
      </c>
      <c r="B1467" s="1">
        <v>35</v>
      </c>
      <c r="C1467" s="1">
        <v>160</v>
      </c>
      <c r="D1467" s="1">
        <v>58</v>
      </c>
      <c r="E1467" s="1">
        <v>35</v>
      </c>
      <c r="F1467" s="1">
        <v>35</v>
      </c>
      <c r="G1467" s="1">
        <v>0</v>
      </c>
    </row>
    <row r="1468" spans="1:7" x14ac:dyDescent="0.25">
      <c r="A1468" s="1">
        <v>666</v>
      </c>
      <c r="B1468" s="1">
        <v>35</v>
      </c>
      <c r="C1468" s="1">
        <v>124</v>
      </c>
      <c r="D1468" s="1">
        <v>69</v>
      </c>
      <c r="E1468" s="1">
        <v>8</v>
      </c>
      <c r="F1468" s="1">
        <v>26</v>
      </c>
      <c r="G1468" s="1">
        <v>0</v>
      </c>
    </row>
    <row r="1469" spans="1:7" x14ac:dyDescent="0.25">
      <c r="A1469" s="1">
        <v>819</v>
      </c>
      <c r="B1469" s="1">
        <v>0</v>
      </c>
      <c r="C1469" s="1">
        <v>72</v>
      </c>
      <c r="D1469" s="1">
        <v>12</v>
      </c>
      <c r="E1469" s="1">
        <v>0</v>
      </c>
      <c r="F1469" s="1">
        <v>63</v>
      </c>
      <c r="G1469" s="1">
        <v>0</v>
      </c>
    </row>
    <row r="1470" spans="1:7" x14ac:dyDescent="0.25">
      <c r="A1470" s="1">
        <v>625</v>
      </c>
      <c r="B1470" s="1">
        <v>35</v>
      </c>
      <c r="C1470" s="1">
        <v>169</v>
      </c>
      <c r="D1470" s="1">
        <v>58</v>
      </c>
      <c r="E1470" s="1">
        <v>17</v>
      </c>
      <c r="F1470" s="1">
        <v>35</v>
      </c>
      <c r="G1470" s="1">
        <v>0</v>
      </c>
    </row>
    <row r="1471" spans="1:7" x14ac:dyDescent="0.25">
      <c r="A1471" s="1">
        <v>407</v>
      </c>
      <c r="B1471" s="1">
        <v>70</v>
      </c>
      <c r="C1471" s="1">
        <v>239</v>
      </c>
      <c r="D1471" s="1">
        <v>103</v>
      </c>
      <c r="E1471" s="1">
        <v>88</v>
      </c>
      <c r="F1471" s="1">
        <v>53</v>
      </c>
      <c r="G1471" s="1">
        <v>0</v>
      </c>
    </row>
    <row r="1472" spans="1:7" x14ac:dyDescent="0.25">
      <c r="A1472" s="1">
        <v>572</v>
      </c>
      <c r="B1472" s="1">
        <v>8</v>
      </c>
      <c r="C1472" s="1">
        <v>259</v>
      </c>
      <c r="D1472" s="1">
        <v>34</v>
      </c>
      <c r="E1472" s="1">
        <v>35</v>
      </c>
      <c r="F1472" s="1">
        <v>80</v>
      </c>
      <c r="G1472" s="1">
        <v>0</v>
      </c>
    </row>
    <row r="1473" spans="1:7" x14ac:dyDescent="0.25">
      <c r="A1473" s="1">
        <v>331</v>
      </c>
      <c r="B1473" s="1">
        <v>197</v>
      </c>
      <c r="C1473" s="1">
        <v>170</v>
      </c>
      <c r="D1473" s="1">
        <v>58</v>
      </c>
      <c r="E1473" s="1">
        <v>152</v>
      </c>
      <c r="F1473" s="1">
        <v>35</v>
      </c>
      <c r="G1473" s="1">
        <v>0</v>
      </c>
    </row>
    <row r="1474" spans="1:7" x14ac:dyDescent="0.25">
      <c r="A1474" s="1">
        <v>603</v>
      </c>
      <c r="B1474" s="1">
        <v>45</v>
      </c>
      <c r="C1474" s="1">
        <v>207</v>
      </c>
      <c r="D1474" s="1">
        <v>36</v>
      </c>
      <c r="E1474" s="1">
        <v>18</v>
      </c>
      <c r="F1474" s="1">
        <v>54</v>
      </c>
      <c r="G1474" s="1">
        <v>0</v>
      </c>
    </row>
    <row r="1475" spans="1:7" x14ac:dyDescent="0.25">
      <c r="A1475" s="1">
        <v>505</v>
      </c>
      <c r="B1475" s="1">
        <v>72</v>
      </c>
      <c r="C1475" s="1">
        <v>270</v>
      </c>
      <c r="D1475" s="1">
        <v>36</v>
      </c>
      <c r="E1475" s="1">
        <v>27</v>
      </c>
      <c r="F1475" s="1">
        <v>54</v>
      </c>
      <c r="G1475" s="1">
        <v>0</v>
      </c>
    </row>
    <row r="1476" spans="1:7" x14ac:dyDescent="0.25">
      <c r="A1476" s="1">
        <v>488</v>
      </c>
      <c r="B1476" s="1">
        <v>21</v>
      </c>
      <c r="C1476" s="1">
        <v>238</v>
      </c>
      <c r="D1476" s="1">
        <v>56</v>
      </c>
      <c r="E1476" s="1">
        <v>108</v>
      </c>
      <c r="F1476" s="1">
        <v>28</v>
      </c>
      <c r="G1476" s="1">
        <v>0</v>
      </c>
    </row>
    <row r="1477" spans="1:7" x14ac:dyDescent="0.25">
      <c r="A1477" s="1">
        <v>196</v>
      </c>
      <c r="B1477" s="1">
        <v>25</v>
      </c>
      <c r="C1477" s="1">
        <v>607</v>
      </c>
      <c r="D1477" s="1">
        <v>67</v>
      </c>
      <c r="E1477" s="1">
        <v>17</v>
      </c>
      <c r="F1477" s="1">
        <v>49</v>
      </c>
      <c r="G1477" s="1">
        <v>0</v>
      </c>
    </row>
    <row r="1478" spans="1:7" x14ac:dyDescent="0.25">
      <c r="A1478" s="1">
        <v>445</v>
      </c>
      <c r="B1478" s="1">
        <v>53</v>
      </c>
      <c r="C1478" s="1">
        <v>213</v>
      </c>
      <c r="D1478" s="1">
        <v>104</v>
      </c>
      <c r="E1478" s="1">
        <v>98</v>
      </c>
      <c r="F1478" s="1">
        <v>151</v>
      </c>
      <c r="G1478" s="1">
        <v>0</v>
      </c>
    </row>
    <row r="1479" spans="1:7" x14ac:dyDescent="0.25">
      <c r="A1479" s="1">
        <v>465</v>
      </c>
      <c r="B1479" s="1">
        <v>71</v>
      </c>
      <c r="C1479" s="1">
        <v>250</v>
      </c>
      <c r="D1479" s="1">
        <v>93</v>
      </c>
      <c r="E1479" s="1">
        <v>35</v>
      </c>
      <c r="F1479" s="1">
        <v>62</v>
      </c>
      <c r="G1479" s="1">
        <v>0</v>
      </c>
    </row>
    <row r="1480" spans="1:7" x14ac:dyDescent="0.25">
      <c r="A1480" s="1">
        <v>283</v>
      </c>
      <c r="B1480" s="1">
        <v>17</v>
      </c>
      <c r="C1480" s="1">
        <v>372</v>
      </c>
      <c r="D1480" s="1">
        <v>138</v>
      </c>
      <c r="E1480" s="1">
        <v>106</v>
      </c>
      <c r="F1480" s="1">
        <v>44</v>
      </c>
      <c r="G1480" s="1">
        <v>0</v>
      </c>
    </row>
    <row r="1481" spans="1:7" x14ac:dyDescent="0.25">
      <c r="A1481" s="1">
        <v>225</v>
      </c>
      <c r="B1481" s="1">
        <v>162</v>
      </c>
      <c r="C1481" s="1">
        <v>387</v>
      </c>
      <c r="D1481" s="1">
        <v>106</v>
      </c>
      <c r="E1481" s="1">
        <v>36</v>
      </c>
      <c r="F1481" s="1">
        <v>29</v>
      </c>
      <c r="G1481" s="1">
        <v>0</v>
      </c>
    </row>
    <row r="1482" spans="1:7" x14ac:dyDescent="0.25">
      <c r="A1482" s="1">
        <v>359</v>
      </c>
      <c r="B1482" s="1">
        <v>35</v>
      </c>
      <c r="C1482" s="1">
        <v>314</v>
      </c>
      <c r="D1482" s="1">
        <v>93</v>
      </c>
      <c r="E1482" s="1">
        <v>116</v>
      </c>
      <c r="F1482" s="1">
        <v>89</v>
      </c>
      <c r="G1482" s="1">
        <v>0</v>
      </c>
    </row>
    <row r="1483" spans="1:7" x14ac:dyDescent="0.25">
      <c r="A1483" s="1">
        <v>367</v>
      </c>
      <c r="B1483" s="1">
        <v>17</v>
      </c>
      <c r="C1483" s="1">
        <v>241</v>
      </c>
      <c r="D1483" s="1">
        <v>104</v>
      </c>
      <c r="E1483" s="1">
        <v>188</v>
      </c>
      <c r="F1483" s="1">
        <v>232</v>
      </c>
      <c r="G1483" s="1">
        <v>0</v>
      </c>
    </row>
    <row r="1484" spans="1:7" x14ac:dyDescent="0.25">
      <c r="A1484" s="1">
        <v>318</v>
      </c>
      <c r="B1484" s="1">
        <v>8</v>
      </c>
      <c r="C1484" s="1">
        <v>407</v>
      </c>
      <c r="D1484" s="1">
        <v>150</v>
      </c>
      <c r="E1484" s="1">
        <v>35</v>
      </c>
      <c r="F1484" s="1">
        <v>8</v>
      </c>
      <c r="G1484" s="1">
        <v>0</v>
      </c>
    </row>
    <row r="1485" spans="1:7" x14ac:dyDescent="0.25">
      <c r="A1485" s="1">
        <v>356</v>
      </c>
      <c r="B1485" s="1">
        <v>80</v>
      </c>
      <c r="C1485" s="1">
        <v>329</v>
      </c>
      <c r="D1485" s="1">
        <v>138</v>
      </c>
      <c r="E1485" s="1">
        <v>17</v>
      </c>
      <c r="F1485" s="1">
        <v>106</v>
      </c>
      <c r="G1485" s="1">
        <v>0</v>
      </c>
    </row>
    <row r="1486" spans="1:7" x14ac:dyDescent="0.25">
      <c r="A1486" s="1">
        <v>493</v>
      </c>
      <c r="B1486" s="1">
        <v>26</v>
      </c>
      <c r="C1486" s="1">
        <v>206</v>
      </c>
      <c r="D1486" s="1">
        <v>116</v>
      </c>
      <c r="E1486" s="1">
        <v>80</v>
      </c>
      <c r="F1486" s="1">
        <v>80</v>
      </c>
      <c r="G1486" s="1">
        <v>0</v>
      </c>
    </row>
    <row r="1487" spans="1:7" x14ac:dyDescent="0.25">
      <c r="A1487" s="1">
        <v>512</v>
      </c>
      <c r="B1487" s="1">
        <v>53</v>
      </c>
      <c r="C1487" s="1">
        <v>98</v>
      </c>
      <c r="D1487" s="1">
        <v>81</v>
      </c>
      <c r="E1487" s="1">
        <v>179</v>
      </c>
      <c r="F1487" s="1">
        <v>89</v>
      </c>
      <c r="G1487" s="1">
        <v>0</v>
      </c>
    </row>
    <row r="1488" spans="1:7" x14ac:dyDescent="0.25">
      <c r="A1488" s="1">
        <v>398</v>
      </c>
      <c r="B1488" s="1">
        <v>61</v>
      </c>
      <c r="C1488" s="1">
        <v>265</v>
      </c>
      <c r="D1488" s="1">
        <v>138</v>
      </c>
      <c r="E1488" s="1">
        <v>61</v>
      </c>
      <c r="F1488" s="1">
        <v>53</v>
      </c>
      <c r="G1488" s="1">
        <v>0</v>
      </c>
    </row>
    <row r="1489" spans="1:7" x14ac:dyDescent="0.25">
      <c r="A1489" s="1">
        <v>354</v>
      </c>
      <c r="B1489" s="1">
        <v>21</v>
      </c>
      <c r="C1489" s="1">
        <v>311</v>
      </c>
      <c r="D1489" s="1">
        <v>167</v>
      </c>
      <c r="E1489" s="1">
        <v>75</v>
      </c>
      <c r="F1489" s="1">
        <v>32</v>
      </c>
      <c r="G1489" s="1">
        <v>0</v>
      </c>
    </row>
    <row r="1490" spans="1:7" x14ac:dyDescent="0.25">
      <c r="A1490" s="1">
        <v>169</v>
      </c>
      <c r="B1490" s="1">
        <v>24</v>
      </c>
      <c r="C1490" s="1">
        <v>553</v>
      </c>
      <c r="D1490" s="1">
        <v>188</v>
      </c>
      <c r="E1490" s="1">
        <v>0</v>
      </c>
      <c r="F1490" s="1">
        <v>144</v>
      </c>
      <c r="G1490" s="1">
        <v>1</v>
      </c>
    </row>
    <row r="1491" spans="1:7" x14ac:dyDescent="0.25">
      <c r="A1491" s="1">
        <v>347</v>
      </c>
      <c r="B1491" s="1">
        <v>44</v>
      </c>
      <c r="C1491" s="1">
        <v>534</v>
      </c>
      <c r="D1491" s="1">
        <v>17</v>
      </c>
      <c r="E1491" s="1">
        <v>0</v>
      </c>
      <c r="F1491" s="1">
        <v>26</v>
      </c>
      <c r="G1491" s="1">
        <v>0</v>
      </c>
    </row>
    <row r="1492" spans="1:7" x14ac:dyDescent="0.25">
      <c r="A1492" s="1">
        <v>888</v>
      </c>
      <c r="B1492" s="1">
        <v>0</v>
      </c>
      <c r="C1492" s="1">
        <v>57</v>
      </c>
      <c r="D1492" s="1">
        <v>0</v>
      </c>
      <c r="E1492" s="1">
        <v>0</v>
      </c>
      <c r="F1492" s="1">
        <v>76</v>
      </c>
      <c r="G1492" s="1">
        <v>0</v>
      </c>
    </row>
    <row r="1493" spans="1:7" x14ac:dyDescent="0.25">
      <c r="A1493" s="1">
        <v>583</v>
      </c>
      <c r="B1493" s="1">
        <v>34</v>
      </c>
      <c r="C1493" s="1">
        <v>309</v>
      </c>
      <c r="D1493" s="1">
        <v>0</v>
      </c>
      <c r="E1493" s="1">
        <v>22</v>
      </c>
      <c r="F1493" s="1">
        <v>125</v>
      </c>
      <c r="G1493" s="1">
        <v>0</v>
      </c>
    </row>
    <row r="1494" spans="1:7" x14ac:dyDescent="0.25">
      <c r="A1494" s="1">
        <v>711</v>
      </c>
      <c r="B1494" s="1">
        <v>28</v>
      </c>
      <c r="C1494" s="1">
        <v>142</v>
      </c>
      <c r="D1494" s="1">
        <v>49</v>
      </c>
      <c r="E1494" s="1">
        <v>18</v>
      </c>
      <c r="F1494" s="1">
        <v>47</v>
      </c>
      <c r="G1494" s="1">
        <v>0</v>
      </c>
    </row>
    <row r="1495" spans="1:7" x14ac:dyDescent="0.25">
      <c r="A1495" s="1">
        <v>241</v>
      </c>
      <c r="B1495" s="1">
        <v>45</v>
      </c>
      <c r="C1495" s="1">
        <v>604</v>
      </c>
      <c r="D1495" s="1">
        <v>34</v>
      </c>
      <c r="E1495" s="1">
        <v>26</v>
      </c>
      <c r="F1495" s="1">
        <v>54</v>
      </c>
      <c r="G1495" s="1">
        <v>0</v>
      </c>
    </row>
    <row r="1496" spans="1:7" x14ac:dyDescent="0.25">
      <c r="A1496" s="1">
        <v>789</v>
      </c>
      <c r="B1496" s="1">
        <v>0</v>
      </c>
      <c r="C1496" s="1">
        <v>133</v>
      </c>
      <c r="D1496" s="1">
        <v>0</v>
      </c>
      <c r="E1496" s="1">
        <v>28</v>
      </c>
      <c r="F1496" s="1">
        <v>152</v>
      </c>
      <c r="G1496" s="1">
        <v>0</v>
      </c>
    </row>
    <row r="1497" spans="1:7" x14ac:dyDescent="0.25">
      <c r="A1497" s="1">
        <v>637</v>
      </c>
      <c r="B1497" s="1">
        <v>47</v>
      </c>
      <c r="C1497" s="1">
        <v>237</v>
      </c>
      <c r="D1497" s="1">
        <v>12</v>
      </c>
      <c r="E1497" s="1">
        <v>19</v>
      </c>
      <c r="F1497" s="1">
        <v>76</v>
      </c>
      <c r="G1497" s="1">
        <v>0</v>
      </c>
    </row>
    <row r="1498" spans="1:7" x14ac:dyDescent="0.25">
      <c r="A1498" s="1">
        <v>167</v>
      </c>
      <c r="B1498" s="1">
        <v>48</v>
      </c>
      <c r="C1498" s="1">
        <v>602</v>
      </c>
      <c r="D1498" s="1">
        <v>63</v>
      </c>
      <c r="E1498" s="1">
        <v>72</v>
      </c>
      <c r="F1498" s="1">
        <v>72</v>
      </c>
      <c r="G1498" s="1">
        <v>1</v>
      </c>
    </row>
    <row r="1499" spans="1:7" x14ac:dyDescent="0.25">
      <c r="A1499" s="1">
        <v>789</v>
      </c>
      <c r="B1499" s="1">
        <v>0</v>
      </c>
      <c r="C1499" s="1">
        <v>142</v>
      </c>
      <c r="D1499" s="1">
        <v>12</v>
      </c>
      <c r="E1499" s="1">
        <v>9</v>
      </c>
      <c r="F1499" s="1">
        <v>38</v>
      </c>
      <c r="G1499" s="1">
        <v>0</v>
      </c>
    </row>
    <row r="1500" spans="1:7" x14ac:dyDescent="0.25">
      <c r="A1500" s="1">
        <v>733</v>
      </c>
      <c r="B1500" s="1">
        <v>9</v>
      </c>
      <c r="C1500" s="1">
        <v>180</v>
      </c>
      <c r="D1500" s="1">
        <v>12</v>
      </c>
      <c r="E1500" s="1">
        <v>19</v>
      </c>
      <c r="F1500" s="1">
        <v>66</v>
      </c>
      <c r="G1500" s="1">
        <v>0</v>
      </c>
    </row>
    <row r="1501" spans="1:7" x14ac:dyDescent="0.25">
      <c r="A1501" s="1">
        <v>867</v>
      </c>
      <c r="B1501" s="1">
        <v>0</v>
      </c>
      <c r="C1501" s="1">
        <v>86</v>
      </c>
      <c r="D1501" s="1">
        <v>0</v>
      </c>
      <c r="E1501" s="1">
        <v>0</v>
      </c>
      <c r="F1501" s="1">
        <v>19</v>
      </c>
      <c r="G1501" s="1">
        <v>0</v>
      </c>
    </row>
    <row r="1502" spans="1:7" x14ac:dyDescent="0.25">
      <c r="A1502" s="1">
        <v>856</v>
      </c>
      <c r="B1502" s="1">
        <v>0</v>
      </c>
      <c r="C1502" s="1">
        <v>76</v>
      </c>
      <c r="D1502" s="1">
        <v>12</v>
      </c>
      <c r="E1502" s="1">
        <v>9</v>
      </c>
      <c r="F1502" s="1">
        <v>199</v>
      </c>
      <c r="G1502" s="1">
        <v>0</v>
      </c>
    </row>
    <row r="1503" spans="1:7" x14ac:dyDescent="0.25">
      <c r="A1503" s="1">
        <v>790</v>
      </c>
      <c r="B1503" s="1">
        <v>19</v>
      </c>
      <c r="C1503" s="1">
        <v>133</v>
      </c>
      <c r="D1503" s="1">
        <v>12</v>
      </c>
      <c r="E1503" s="1">
        <v>0</v>
      </c>
      <c r="F1503" s="1">
        <v>19</v>
      </c>
      <c r="G1503" s="1">
        <v>0</v>
      </c>
    </row>
    <row r="1504" spans="1:7" x14ac:dyDescent="0.25">
      <c r="A1504" s="1">
        <v>438</v>
      </c>
      <c r="B1504" s="1">
        <v>66</v>
      </c>
      <c r="C1504" s="1">
        <v>400</v>
      </c>
      <c r="D1504" s="1">
        <v>12</v>
      </c>
      <c r="E1504" s="1">
        <v>38</v>
      </c>
      <c r="F1504" s="1">
        <v>114</v>
      </c>
      <c r="G1504" s="1">
        <v>0</v>
      </c>
    </row>
    <row r="1505" spans="1:7" x14ac:dyDescent="0.25">
      <c r="A1505" s="1">
        <v>743</v>
      </c>
      <c r="B1505" s="1">
        <v>19</v>
      </c>
      <c r="C1505" s="1">
        <v>181</v>
      </c>
      <c r="D1505" s="1">
        <v>12</v>
      </c>
      <c r="E1505" s="1">
        <v>0</v>
      </c>
      <c r="F1505" s="1">
        <v>200</v>
      </c>
      <c r="G1505" s="1">
        <v>0</v>
      </c>
    </row>
    <row r="1506" spans="1:7" x14ac:dyDescent="0.25">
      <c r="A1506" s="1">
        <v>742</v>
      </c>
      <c r="B1506" s="1">
        <v>28</v>
      </c>
      <c r="C1506" s="1">
        <v>152</v>
      </c>
      <c r="D1506" s="1">
        <v>25</v>
      </c>
      <c r="E1506" s="1">
        <v>9</v>
      </c>
      <c r="F1506" s="1">
        <v>57</v>
      </c>
      <c r="G1506" s="1">
        <v>0</v>
      </c>
    </row>
    <row r="1507" spans="1:7" x14ac:dyDescent="0.25">
      <c r="A1507" s="1">
        <v>673</v>
      </c>
      <c r="B1507" s="1">
        <v>0</v>
      </c>
      <c r="C1507" s="1">
        <v>199</v>
      </c>
      <c r="D1507" s="1">
        <v>37</v>
      </c>
      <c r="E1507" s="1">
        <v>47</v>
      </c>
      <c r="F1507" s="1">
        <v>26</v>
      </c>
      <c r="G1507" s="1">
        <v>0</v>
      </c>
    </row>
    <row r="1508" spans="1:7" x14ac:dyDescent="0.25">
      <c r="A1508" s="1">
        <v>670</v>
      </c>
      <c r="B1508" s="1">
        <v>9</v>
      </c>
      <c r="C1508" s="1">
        <v>249</v>
      </c>
      <c r="D1508" s="1">
        <v>0</v>
      </c>
      <c r="E1508" s="1">
        <v>28</v>
      </c>
      <c r="F1508" s="1">
        <v>9</v>
      </c>
      <c r="G1508" s="1">
        <v>0</v>
      </c>
    </row>
    <row r="1509" spans="1:7" x14ac:dyDescent="0.25">
      <c r="A1509" s="1">
        <v>515</v>
      </c>
      <c r="B1509" s="1">
        <v>47</v>
      </c>
      <c r="C1509" s="1">
        <v>267</v>
      </c>
      <c r="D1509" s="1">
        <v>62</v>
      </c>
      <c r="E1509" s="1">
        <v>66</v>
      </c>
      <c r="F1509" s="1">
        <v>38</v>
      </c>
      <c r="G1509" s="1">
        <v>0</v>
      </c>
    </row>
    <row r="1510" spans="1:7" x14ac:dyDescent="0.25">
      <c r="A1510" s="1">
        <v>389</v>
      </c>
      <c r="B1510" s="1">
        <v>66</v>
      </c>
      <c r="C1510" s="1">
        <v>408</v>
      </c>
      <c r="D1510" s="1">
        <v>37</v>
      </c>
      <c r="E1510" s="1">
        <v>57</v>
      </c>
      <c r="F1510" s="1">
        <v>85</v>
      </c>
      <c r="G1510" s="1">
        <v>0</v>
      </c>
    </row>
    <row r="1511" spans="1:7" x14ac:dyDescent="0.25">
      <c r="A1511" s="1">
        <v>255</v>
      </c>
      <c r="B1511" s="1">
        <v>47</v>
      </c>
      <c r="C1511" s="1">
        <v>573</v>
      </c>
      <c r="D1511" s="1">
        <v>52</v>
      </c>
      <c r="E1511" s="1">
        <v>32</v>
      </c>
      <c r="F1511" s="1">
        <v>15</v>
      </c>
      <c r="G1511" s="1">
        <v>0</v>
      </c>
    </row>
    <row r="1512" spans="1:7" x14ac:dyDescent="0.25">
      <c r="A1512" s="1">
        <v>530</v>
      </c>
      <c r="B1512" s="1">
        <v>142</v>
      </c>
      <c r="C1512" s="1">
        <v>217</v>
      </c>
      <c r="D1512" s="1">
        <v>62</v>
      </c>
      <c r="E1512" s="1">
        <v>9</v>
      </c>
      <c r="F1512" s="1">
        <v>56</v>
      </c>
      <c r="G1512" s="1">
        <v>0</v>
      </c>
    </row>
    <row r="1513" spans="1:7" x14ac:dyDescent="0.25">
      <c r="A1513" s="1">
        <v>760</v>
      </c>
      <c r="B1513" s="1">
        <v>38</v>
      </c>
      <c r="C1513" s="1">
        <v>104</v>
      </c>
      <c r="D1513" s="1">
        <v>50</v>
      </c>
      <c r="E1513" s="1">
        <v>9</v>
      </c>
      <c r="F1513" s="1">
        <v>38</v>
      </c>
      <c r="G1513" s="1">
        <v>0</v>
      </c>
    </row>
    <row r="1514" spans="1:7" x14ac:dyDescent="0.25">
      <c r="A1514" s="1">
        <v>179</v>
      </c>
      <c r="B1514" s="1">
        <v>28</v>
      </c>
      <c r="C1514" s="1">
        <v>520</v>
      </c>
      <c r="D1514" s="1">
        <v>111</v>
      </c>
      <c r="E1514" s="1">
        <v>123</v>
      </c>
      <c r="F1514" s="1">
        <v>47</v>
      </c>
      <c r="G1514" s="1">
        <v>1</v>
      </c>
    </row>
    <row r="1515" spans="1:7" x14ac:dyDescent="0.25">
      <c r="A1515" s="1">
        <v>615</v>
      </c>
      <c r="B1515" s="1">
        <v>28</v>
      </c>
      <c r="C1515" s="1">
        <v>259</v>
      </c>
      <c r="D1515" s="1">
        <v>12</v>
      </c>
      <c r="E1515" s="1">
        <v>48</v>
      </c>
      <c r="F1515" s="1">
        <v>30</v>
      </c>
      <c r="G1515" s="1">
        <v>0</v>
      </c>
    </row>
    <row r="1516" spans="1:7" x14ac:dyDescent="0.25">
      <c r="A1516" s="1">
        <v>460</v>
      </c>
      <c r="B1516" s="1">
        <v>35</v>
      </c>
      <c r="C1516" s="1">
        <v>422</v>
      </c>
      <c r="D1516" s="1">
        <v>33</v>
      </c>
      <c r="E1516" s="1">
        <v>12</v>
      </c>
      <c r="F1516" s="1">
        <v>153</v>
      </c>
      <c r="G1516" s="1">
        <v>0</v>
      </c>
    </row>
    <row r="1517" spans="1:7" x14ac:dyDescent="0.25">
      <c r="A1517" s="1">
        <v>507</v>
      </c>
      <c r="B1517" s="1">
        <v>19</v>
      </c>
      <c r="C1517" s="1">
        <v>364</v>
      </c>
      <c r="D1517" s="1">
        <v>25</v>
      </c>
      <c r="E1517" s="1">
        <v>47</v>
      </c>
      <c r="F1517" s="1">
        <v>9</v>
      </c>
      <c r="G1517" s="1">
        <v>0</v>
      </c>
    </row>
    <row r="1518" spans="1:7" x14ac:dyDescent="0.25">
      <c r="A1518" s="1">
        <v>168</v>
      </c>
      <c r="B1518" s="1">
        <v>148</v>
      </c>
      <c r="C1518" s="1">
        <v>444</v>
      </c>
      <c r="D1518" s="1">
        <v>32</v>
      </c>
      <c r="E1518" s="1">
        <v>172</v>
      </c>
      <c r="F1518" s="1">
        <v>148</v>
      </c>
      <c r="G1518" s="1">
        <v>1</v>
      </c>
    </row>
    <row r="1519" spans="1:7" x14ac:dyDescent="0.25">
      <c r="A1519" s="1">
        <v>656</v>
      </c>
      <c r="B1519" s="1">
        <v>38</v>
      </c>
      <c r="C1519" s="1">
        <v>161</v>
      </c>
      <c r="D1519" s="1">
        <v>62</v>
      </c>
      <c r="E1519" s="1">
        <v>47</v>
      </c>
      <c r="F1519" s="1">
        <v>37</v>
      </c>
      <c r="G1519" s="1">
        <v>0</v>
      </c>
    </row>
    <row r="1520" spans="1:7" x14ac:dyDescent="0.25">
      <c r="A1520" s="1">
        <v>572</v>
      </c>
      <c r="B1520" s="1">
        <v>19</v>
      </c>
      <c r="C1520" s="1">
        <v>286</v>
      </c>
      <c r="D1520" s="1">
        <v>50</v>
      </c>
      <c r="E1520" s="1">
        <v>38</v>
      </c>
      <c r="F1520" s="1">
        <v>248</v>
      </c>
      <c r="G1520" s="1">
        <v>0</v>
      </c>
    </row>
    <row r="1521" spans="1:7" x14ac:dyDescent="0.25">
      <c r="A1521" s="1">
        <v>561</v>
      </c>
      <c r="B1521" s="1">
        <v>85</v>
      </c>
      <c r="C1521" s="1">
        <v>171</v>
      </c>
      <c r="D1521" s="1">
        <v>25</v>
      </c>
      <c r="E1521" s="1">
        <v>123</v>
      </c>
      <c r="F1521" s="1">
        <v>114</v>
      </c>
      <c r="G1521" s="1">
        <v>0</v>
      </c>
    </row>
    <row r="1522" spans="1:7" x14ac:dyDescent="0.25">
      <c r="A1522" s="1">
        <v>722</v>
      </c>
      <c r="B1522" s="1">
        <v>27</v>
      </c>
      <c r="C1522" s="1">
        <v>102</v>
      </c>
      <c r="D1522" s="1">
        <v>44</v>
      </c>
      <c r="E1522" s="1">
        <v>72</v>
      </c>
      <c r="F1522" s="1">
        <v>168</v>
      </c>
      <c r="G1522" s="1">
        <v>1</v>
      </c>
    </row>
    <row r="1523" spans="1:7" x14ac:dyDescent="0.25">
      <c r="A1523" s="1">
        <v>508</v>
      </c>
      <c r="B1523" s="1">
        <v>124</v>
      </c>
      <c r="C1523" s="1">
        <v>249</v>
      </c>
      <c r="D1523" s="1">
        <v>50</v>
      </c>
      <c r="E1523" s="1">
        <v>38</v>
      </c>
      <c r="F1523" s="1">
        <v>134</v>
      </c>
      <c r="G1523" s="1">
        <v>0</v>
      </c>
    </row>
    <row r="1524" spans="1:7" x14ac:dyDescent="0.25">
      <c r="A1524" s="1">
        <v>434</v>
      </c>
      <c r="B1524" s="1">
        <v>22</v>
      </c>
      <c r="C1524" s="1">
        <v>388</v>
      </c>
      <c r="D1524" s="1">
        <v>104</v>
      </c>
      <c r="E1524" s="1">
        <v>22</v>
      </c>
      <c r="F1524" s="1">
        <v>34</v>
      </c>
      <c r="G1524" s="1">
        <v>0</v>
      </c>
    </row>
    <row r="1525" spans="1:7" x14ac:dyDescent="0.25">
      <c r="A1525" s="1">
        <v>382</v>
      </c>
      <c r="B1525" s="1">
        <v>114</v>
      </c>
      <c r="C1525" s="1">
        <v>276</v>
      </c>
      <c r="D1525" s="1">
        <v>75</v>
      </c>
      <c r="E1525" s="1">
        <v>124</v>
      </c>
      <c r="F1525" s="1">
        <v>38</v>
      </c>
      <c r="G1525" s="1">
        <v>0</v>
      </c>
    </row>
    <row r="1526" spans="1:7" x14ac:dyDescent="0.25">
      <c r="A1526" s="1">
        <v>471</v>
      </c>
      <c r="B1526" s="1">
        <v>102</v>
      </c>
      <c r="C1526" s="1">
        <v>125</v>
      </c>
      <c r="D1526" s="1">
        <v>212</v>
      </c>
      <c r="E1526" s="1">
        <v>61</v>
      </c>
      <c r="F1526" s="1">
        <v>245</v>
      </c>
      <c r="G1526" s="1">
        <v>1</v>
      </c>
    </row>
    <row r="1527" spans="1:7" x14ac:dyDescent="0.25">
      <c r="A1527" s="1">
        <v>189</v>
      </c>
      <c r="B1527" s="1">
        <v>104</v>
      </c>
      <c r="C1527" s="1">
        <v>379</v>
      </c>
      <c r="D1527" s="1">
        <v>111</v>
      </c>
      <c r="E1527" s="1">
        <v>189</v>
      </c>
      <c r="F1527" s="1">
        <v>218</v>
      </c>
      <c r="G1527" s="1">
        <v>1</v>
      </c>
    </row>
    <row r="1528" spans="1:7" x14ac:dyDescent="0.25">
      <c r="A1528" s="1">
        <v>741</v>
      </c>
      <c r="B1528" s="1">
        <v>19</v>
      </c>
      <c r="C1528" s="1">
        <v>154</v>
      </c>
      <c r="D1528" s="1">
        <v>50</v>
      </c>
      <c r="E1528" s="1">
        <v>9</v>
      </c>
      <c r="F1528" s="1">
        <v>28</v>
      </c>
      <c r="G1528" s="1">
        <v>0</v>
      </c>
    </row>
    <row r="1529" spans="1:7" x14ac:dyDescent="0.25">
      <c r="A1529" s="1">
        <v>529</v>
      </c>
      <c r="B1529" s="1">
        <v>0</v>
      </c>
      <c r="C1529" s="1">
        <v>356</v>
      </c>
      <c r="D1529" s="1">
        <v>63</v>
      </c>
      <c r="E1529" s="1">
        <v>28</v>
      </c>
      <c r="F1529" s="1">
        <v>0</v>
      </c>
      <c r="G1529" s="1">
        <v>0</v>
      </c>
    </row>
    <row r="1530" spans="1:7" x14ac:dyDescent="0.25">
      <c r="A1530" s="1">
        <v>480</v>
      </c>
      <c r="B1530" s="1">
        <v>86</v>
      </c>
      <c r="C1530" s="1">
        <v>249</v>
      </c>
      <c r="D1530" s="1">
        <v>75</v>
      </c>
      <c r="E1530" s="1">
        <v>86</v>
      </c>
      <c r="F1530" s="1">
        <v>144</v>
      </c>
      <c r="G1530" s="1">
        <v>0</v>
      </c>
    </row>
    <row r="1531" spans="1:7" x14ac:dyDescent="0.25">
      <c r="A1531" s="1">
        <v>260</v>
      </c>
      <c r="B1531" s="1">
        <v>86</v>
      </c>
      <c r="C1531" s="1">
        <v>559</v>
      </c>
      <c r="D1531" s="1">
        <v>63</v>
      </c>
      <c r="E1531" s="1">
        <v>9</v>
      </c>
      <c r="F1531" s="1">
        <v>67</v>
      </c>
      <c r="G1531" s="1">
        <v>0</v>
      </c>
    </row>
    <row r="1532" spans="1:7" x14ac:dyDescent="0.25">
      <c r="A1532" s="1">
        <v>664</v>
      </c>
      <c r="B1532" s="1">
        <v>9</v>
      </c>
      <c r="C1532" s="1">
        <v>240</v>
      </c>
      <c r="D1532" s="1">
        <v>50</v>
      </c>
      <c r="E1532" s="1">
        <v>19</v>
      </c>
      <c r="F1532" s="1">
        <v>57</v>
      </c>
      <c r="G1532" s="1">
        <v>0</v>
      </c>
    </row>
    <row r="1533" spans="1:7" x14ac:dyDescent="0.25">
      <c r="A1533" s="1">
        <v>737</v>
      </c>
      <c r="B1533" s="1">
        <v>21</v>
      </c>
      <c r="C1533" s="1">
        <v>106</v>
      </c>
      <c r="D1533" s="1">
        <v>55</v>
      </c>
      <c r="E1533" s="1">
        <v>63</v>
      </c>
      <c r="F1533" s="1">
        <v>210</v>
      </c>
      <c r="G1533" s="1">
        <v>0</v>
      </c>
    </row>
    <row r="1534" spans="1:7" x14ac:dyDescent="0.25">
      <c r="A1534" s="1">
        <v>209</v>
      </c>
      <c r="B1534" s="1">
        <v>19</v>
      </c>
      <c r="C1534" s="1">
        <v>456</v>
      </c>
      <c r="D1534" s="1">
        <v>160</v>
      </c>
      <c r="E1534" s="1">
        <v>142</v>
      </c>
      <c r="F1534" s="1">
        <v>66</v>
      </c>
      <c r="G1534" s="1">
        <v>0</v>
      </c>
    </row>
    <row r="1535" spans="1:7" x14ac:dyDescent="0.25">
      <c r="A1535" s="1">
        <v>491</v>
      </c>
      <c r="B1535" s="1">
        <v>48</v>
      </c>
      <c r="C1535" s="1">
        <v>231</v>
      </c>
      <c r="D1535" s="1">
        <v>112</v>
      </c>
      <c r="E1535" s="1">
        <v>105</v>
      </c>
      <c r="F1535" s="1">
        <v>134</v>
      </c>
      <c r="G1535" s="1">
        <v>0</v>
      </c>
    </row>
    <row r="1536" spans="1:7" x14ac:dyDescent="0.25">
      <c r="A1536" s="1">
        <v>515</v>
      </c>
      <c r="B1536" s="1">
        <v>47</v>
      </c>
      <c r="C1536" s="1">
        <v>181</v>
      </c>
      <c r="D1536" s="1">
        <v>149</v>
      </c>
      <c r="E1536" s="1">
        <v>95</v>
      </c>
      <c r="F1536" s="1">
        <v>95</v>
      </c>
      <c r="G1536" s="1">
        <v>0</v>
      </c>
    </row>
    <row r="1537" spans="1:7" x14ac:dyDescent="0.25">
      <c r="A1537" s="1">
        <v>625</v>
      </c>
      <c r="B1537" s="1">
        <v>38</v>
      </c>
      <c r="C1537" s="1">
        <v>242</v>
      </c>
      <c r="D1537" s="1">
        <v>50</v>
      </c>
      <c r="E1537" s="1">
        <v>34</v>
      </c>
      <c r="F1537" s="1">
        <v>76</v>
      </c>
      <c r="G1537" s="1">
        <v>0</v>
      </c>
    </row>
    <row r="1538" spans="1:7" x14ac:dyDescent="0.25">
      <c r="A1538" s="1">
        <v>350</v>
      </c>
      <c r="B1538" s="1">
        <v>104</v>
      </c>
      <c r="C1538" s="1">
        <v>189</v>
      </c>
      <c r="D1538" s="1">
        <v>197</v>
      </c>
      <c r="E1538" s="1">
        <v>151</v>
      </c>
      <c r="F1538" s="1">
        <v>57</v>
      </c>
      <c r="G1538" s="1">
        <v>0</v>
      </c>
    </row>
    <row r="1539" spans="1:7" x14ac:dyDescent="0.25">
      <c r="A1539" s="1">
        <v>412</v>
      </c>
      <c r="B1539" s="1">
        <v>172</v>
      </c>
      <c r="C1539" s="1">
        <v>153</v>
      </c>
      <c r="D1539" s="1">
        <v>150</v>
      </c>
      <c r="E1539" s="1">
        <v>105</v>
      </c>
      <c r="F1539" s="1">
        <v>57</v>
      </c>
      <c r="G1539" s="1">
        <v>0</v>
      </c>
    </row>
    <row r="1540" spans="1:7" x14ac:dyDescent="0.25">
      <c r="A1540" s="1">
        <v>277</v>
      </c>
      <c r="B1540" s="1">
        <v>162</v>
      </c>
      <c r="C1540" s="1">
        <v>305</v>
      </c>
      <c r="D1540" s="1">
        <v>173</v>
      </c>
      <c r="E1540" s="1">
        <v>76</v>
      </c>
      <c r="F1540" s="1">
        <v>124</v>
      </c>
      <c r="G1540" s="1">
        <v>0</v>
      </c>
    </row>
    <row r="1541" spans="1:7" x14ac:dyDescent="0.25">
      <c r="A1541" s="1">
        <v>453</v>
      </c>
      <c r="B1541" s="1">
        <v>38</v>
      </c>
      <c r="C1541" s="1">
        <v>279</v>
      </c>
      <c r="D1541" s="1">
        <v>188</v>
      </c>
      <c r="E1541" s="1">
        <v>38</v>
      </c>
      <c r="F1541" s="1">
        <v>183</v>
      </c>
      <c r="G1541" s="1">
        <v>0</v>
      </c>
    </row>
    <row r="1542" spans="1:7" x14ac:dyDescent="0.25">
      <c r="A1542" s="1">
        <v>247</v>
      </c>
      <c r="B1542" s="1">
        <v>161</v>
      </c>
      <c r="C1542" s="1">
        <v>295</v>
      </c>
      <c r="D1542" s="1">
        <v>210</v>
      </c>
      <c r="E1542" s="1">
        <v>85</v>
      </c>
      <c r="F1542" s="1">
        <v>47</v>
      </c>
      <c r="G1542" s="1">
        <v>0</v>
      </c>
    </row>
    <row r="1543" spans="1:7" x14ac:dyDescent="0.25">
      <c r="A1543" s="1">
        <v>899</v>
      </c>
      <c r="B1543" s="1">
        <v>0</v>
      </c>
      <c r="C1543" s="1">
        <v>101</v>
      </c>
      <c r="D1543" s="1">
        <v>0</v>
      </c>
      <c r="E1543" s="1">
        <v>0</v>
      </c>
      <c r="F1543" s="1">
        <v>20</v>
      </c>
      <c r="G1543" s="1">
        <v>0</v>
      </c>
    </row>
    <row r="1544" spans="1:7" x14ac:dyDescent="0.25">
      <c r="A1544" s="1">
        <v>738</v>
      </c>
      <c r="B1544" s="1">
        <v>0</v>
      </c>
      <c r="C1544" s="1">
        <v>232</v>
      </c>
      <c r="D1544" s="1">
        <v>13</v>
      </c>
      <c r="E1544" s="1">
        <v>20</v>
      </c>
      <c r="F1544" s="1">
        <v>50</v>
      </c>
      <c r="G1544" s="1">
        <v>0</v>
      </c>
    </row>
    <row r="1545" spans="1:7" x14ac:dyDescent="0.25">
      <c r="A1545" s="1">
        <v>738</v>
      </c>
      <c r="B1545" s="1">
        <v>0</v>
      </c>
      <c r="C1545" s="1">
        <v>232</v>
      </c>
      <c r="D1545" s="1">
        <v>13</v>
      </c>
      <c r="E1545" s="1">
        <v>20</v>
      </c>
      <c r="F1545" s="1">
        <v>50</v>
      </c>
      <c r="G1545" s="1">
        <v>1</v>
      </c>
    </row>
    <row r="1546" spans="1:7" x14ac:dyDescent="0.25">
      <c r="A1546" s="1">
        <v>944</v>
      </c>
      <c r="B1546" s="1">
        <v>0</v>
      </c>
      <c r="C1546" s="1">
        <v>60</v>
      </c>
      <c r="D1546" s="1">
        <v>0</v>
      </c>
      <c r="E1546" s="1">
        <v>0</v>
      </c>
      <c r="F1546" s="1">
        <v>30</v>
      </c>
      <c r="G1546" s="1">
        <v>0</v>
      </c>
    </row>
    <row r="1547" spans="1:7" x14ac:dyDescent="0.25">
      <c r="A1547" s="1">
        <v>240</v>
      </c>
      <c r="B1547" s="1">
        <v>67</v>
      </c>
      <c r="C1547" s="1">
        <v>500</v>
      </c>
      <c r="D1547" s="1">
        <v>199</v>
      </c>
      <c r="E1547" s="1">
        <v>0</v>
      </c>
      <c r="F1547" s="1">
        <v>163</v>
      </c>
      <c r="G1547" s="1">
        <v>0</v>
      </c>
    </row>
    <row r="1548" spans="1:7" x14ac:dyDescent="0.25">
      <c r="A1548" s="1">
        <v>240</v>
      </c>
      <c r="B1548" s="1">
        <v>67</v>
      </c>
      <c r="C1548" s="1">
        <v>500</v>
      </c>
      <c r="D1548" s="1">
        <v>199</v>
      </c>
      <c r="E1548" s="1">
        <v>0</v>
      </c>
      <c r="F1548" s="1">
        <v>163</v>
      </c>
      <c r="G1548" s="1">
        <v>0</v>
      </c>
    </row>
    <row r="1549" spans="1:7" x14ac:dyDescent="0.25">
      <c r="A1549" s="1">
        <v>341</v>
      </c>
      <c r="B1549" s="1">
        <v>142</v>
      </c>
      <c r="C1549" s="1">
        <v>113</v>
      </c>
      <c r="D1549" s="1">
        <v>259</v>
      </c>
      <c r="E1549" s="1">
        <v>151</v>
      </c>
      <c r="F1549" s="1">
        <v>66</v>
      </c>
      <c r="G1549" s="1">
        <v>0</v>
      </c>
    </row>
    <row r="1550" spans="1:7" x14ac:dyDescent="0.25">
      <c r="A1550" s="1">
        <v>265</v>
      </c>
      <c r="B1550" s="1">
        <v>199</v>
      </c>
      <c r="C1550" s="1">
        <v>303</v>
      </c>
      <c r="D1550" s="1">
        <v>234</v>
      </c>
      <c r="E1550" s="1">
        <v>9</v>
      </c>
      <c r="F1550" s="1">
        <v>170</v>
      </c>
      <c r="G1550" s="1">
        <v>0</v>
      </c>
    </row>
    <row r="1551" spans="1:7" x14ac:dyDescent="0.25">
      <c r="A1551" s="1">
        <v>440</v>
      </c>
      <c r="B1551" s="1">
        <v>81</v>
      </c>
      <c r="C1551" s="1">
        <v>368</v>
      </c>
      <c r="D1551" s="1">
        <v>0</v>
      </c>
      <c r="E1551" s="1">
        <v>122</v>
      </c>
      <c r="F1551" s="1">
        <v>174</v>
      </c>
      <c r="G1551" s="1">
        <v>0</v>
      </c>
    </row>
    <row r="1552" spans="1:7" x14ac:dyDescent="0.25">
      <c r="A1552" s="1">
        <v>787</v>
      </c>
      <c r="B1552" s="1">
        <v>20</v>
      </c>
      <c r="C1552" s="1">
        <v>204</v>
      </c>
      <c r="D1552" s="1">
        <v>0</v>
      </c>
      <c r="E1552" s="1">
        <v>0</v>
      </c>
      <c r="F1552" s="1">
        <v>92</v>
      </c>
      <c r="G1552" s="1">
        <v>0</v>
      </c>
    </row>
    <row r="1553" spans="1:7" x14ac:dyDescent="0.25">
      <c r="A1553" s="1">
        <v>258</v>
      </c>
      <c r="B1553" s="1">
        <v>105</v>
      </c>
      <c r="C1553" s="1">
        <v>239</v>
      </c>
      <c r="D1553" s="1">
        <v>237</v>
      </c>
      <c r="E1553" s="1">
        <v>172</v>
      </c>
      <c r="F1553" s="1">
        <v>9</v>
      </c>
      <c r="G1553" s="1">
        <v>0</v>
      </c>
    </row>
    <row r="1554" spans="1:7" x14ac:dyDescent="0.25">
      <c r="A1554" s="1">
        <v>362</v>
      </c>
      <c r="B1554" s="1">
        <v>50</v>
      </c>
      <c r="C1554" s="1">
        <v>431</v>
      </c>
      <c r="D1554" s="1">
        <v>134</v>
      </c>
      <c r="E1554" s="1">
        <v>35</v>
      </c>
      <c r="F1554" s="1">
        <v>54</v>
      </c>
      <c r="G1554" s="1">
        <v>0</v>
      </c>
    </row>
    <row r="1555" spans="1:7" x14ac:dyDescent="0.25">
      <c r="A1555" s="1">
        <v>750</v>
      </c>
      <c r="B1555" s="1">
        <v>71</v>
      </c>
      <c r="C1555" s="1">
        <v>174</v>
      </c>
      <c r="D1555" s="1">
        <v>13</v>
      </c>
      <c r="E1555" s="1">
        <v>10</v>
      </c>
      <c r="F1555" s="1">
        <v>20</v>
      </c>
      <c r="G1555" s="1">
        <v>0</v>
      </c>
    </row>
    <row r="1556" spans="1:7" x14ac:dyDescent="0.25">
      <c r="A1556" s="1">
        <v>895</v>
      </c>
      <c r="B1556" s="1">
        <v>10</v>
      </c>
      <c r="C1556" s="1">
        <v>101</v>
      </c>
      <c r="D1556" s="1">
        <v>13</v>
      </c>
      <c r="E1556" s="1">
        <v>0</v>
      </c>
      <c r="F1556" s="1">
        <v>152</v>
      </c>
      <c r="G1556" s="1">
        <v>0</v>
      </c>
    </row>
    <row r="1557" spans="1:7" x14ac:dyDescent="0.25">
      <c r="A1557" s="1">
        <v>610</v>
      </c>
      <c r="B1557" s="1">
        <v>105</v>
      </c>
      <c r="C1557" s="1">
        <v>125</v>
      </c>
      <c r="D1557" s="1">
        <v>137</v>
      </c>
      <c r="E1557" s="1">
        <v>42</v>
      </c>
      <c r="F1557" s="1">
        <v>21</v>
      </c>
      <c r="G1557" s="1">
        <v>0</v>
      </c>
    </row>
    <row r="1558" spans="1:7" x14ac:dyDescent="0.25">
      <c r="A1558" s="1">
        <v>777</v>
      </c>
      <c r="B1558" s="1">
        <v>30</v>
      </c>
      <c r="C1558" s="1">
        <v>163</v>
      </c>
      <c r="D1558" s="1">
        <v>0</v>
      </c>
      <c r="E1558" s="1">
        <v>51</v>
      </c>
      <c r="F1558" s="1">
        <v>122</v>
      </c>
      <c r="G1558" s="1">
        <v>0</v>
      </c>
    </row>
    <row r="1559" spans="1:7" x14ac:dyDescent="0.25">
      <c r="A1559" s="1">
        <v>707</v>
      </c>
      <c r="B1559" s="1">
        <v>20</v>
      </c>
      <c r="C1559" s="1">
        <v>171</v>
      </c>
      <c r="D1559" s="1">
        <v>65</v>
      </c>
      <c r="E1559" s="1">
        <v>60</v>
      </c>
      <c r="F1559" s="1">
        <v>50</v>
      </c>
      <c r="G1559" s="1">
        <v>0</v>
      </c>
    </row>
    <row r="1560" spans="1:7" x14ac:dyDescent="0.25">
      <c r="A1560" s="1">
        <v>747</v>
      </c>
      <c r="B1560" s="1">
        <v>10</v>
      </c>
      <c r="C1560" s="1">
        <v>161</v>
      </c>
      <c r="D1560" s="1">
        <v>65</v>
      </c>
      <c r="E1560" s="1">
        <v>40</v>
      </c>
      <c r="F1560" s="1">
        <v>42</v>
      </c>
      <c r="G1560" s="1">
        <v>0</v>
      </c>
    </row>
    <row r="1561" spans="1:7" x14ac:dyDescent="0.25">
      <c r="A1561" s="1">
        <v>410</v>
      </c>
      <c r="B1561" s="1">
        <v>112</v>
      </c>
      <c r="C1561" s="1">
        <v>420</v>
      </c>
      <c r="D1561" s="1">
        <v>0</v>
      </c>
      <c r="E1561" s="1">
        <v>82</v>
      </c>
      <c r="F1561" s="1">
        <v>71</v>
      </c>
      <c r="G1561" s="1">
        <v>0</v>
      </c>
    </row>
    <row r="1562" spans="1:7" x14ac:dyDescent="0.25">
      <c r="A1562" s="1">
        <v>953</v>
      </c>
      <c r="B1562" s="1">
        <v>0</v>
      </c>
      <c r="C1562" s="1">
        <v>71</v>
      </c>
      <c r="D1562" s="1">
        <v>0</v>
      </c>
      <c r="E1562" s="1">
        <v>0</v>
      </c>
      <c r="F1562" s="1">
        <v>174</v>
      </c>
      <c r="G1562" s="1">
        <v>1</v>
      </c>
    </row>
    <row r="1563" spans="1:7" x14ac:dyDescent="0.25">
      <c r="A1563" s="1">
        <v>953</v>
      </c>
      <c r="B1563" s="1">
        <v>0</v>
      </c>
      <c r="C1563" s="1">
        <v>71</v>
      </c>
      <c r="D1563" s="1">
        <v>0</v>
      </c>
      <c r="E1563" s="1">
        <v>0</v>
      </c>
      <c r="F1563" s="1">
        <v>174</v>
      </c>
      <c r="G1563" s="1">
        <v>0</v>
      </c>
    </row>
    <row r="1564" spans="1:7" x14ac:dyDescent="0.25">
      <c r="A1564" s="1">
        <v>520</v>
      </c>
      <c r="B1564" s="1">
        <v>20</v>
      </c>
      <c r="C1564" s="1">
        <v>367</v>
      </c>
      <c r="D1564" s="1">
        <v>39</v>
      </c>
      <c r="E1564" s="1">
        <v>81</v>
      </c>
      <c r="F1564" s="1">
        <v>40</v>
      </c>
      <c r="G1564" s="1">
        <v>0</v>
      </c>
    </row>
    <row r="1565" spans="1:7" x14ac:dyDescent="0.25">
      <c r="A1565" s="1">
        <v>384</v>
      </c>
      <c r="B1565" s="1">
        <v>60</v>
      </c>
      <c r="C1565" s="1">
        <v>364</v>
      </c>
      <c r="D1565" s="1">
        <v>119</v>
      </c>
      <c r="E1565" s="1">
        <v>101</v>
      </c>
      <c r="F1565" s="1">
        <v>232</v>
      </c>
      <c r="G1565" s="1">
        <v>0</v>
      </c>
    </row>
    <row r="1566" spans="1:7" x14ac:dyDescent="0.25">
      <c r="A1566" s="1">
        <v>145</v>
      </c>
      <c r="B1566" s="1">
        <v>193</v>
      </c>
      <c r="C1566" s="1">
        <v>459</v>
      </c>
      <c r="D1566" s="1">
        <v>205</v>
      </c>
      <c r="E1566" s="1">
        <v>26</v>
      </c>
      <c r="F1566" s="1">
        <v>145</v>
      </c>
      <c r="G1566" s="1">
        <v>1</v>
      </c>
    </row>
    <row r="1567" spans="1:7" x14ac:dyDescent="0.25">
      <c r="A1567" s="1">
        <v>452</v>
      </c>
      <c r="B1567" s="1">
        <v>20</v>
      </c>
      <c r="C1567" s="1">
        <v>514</v>
      </c>
      <c r="D1567" s="1">
        <v>13</v>
      </c>
      <c r="E1567" s="1">
        <v>30</v>
      </c>
      <c r="F1567" s="1">
        <v>0</v>
      </c>
      <c r="G1567" s="1">
        <v>1</v>
      </c>
    </row>
    <row r="1568" spans="1:7" x14ac:dyDescent="0.25">
      <c r="A1568" s="1">
        <v>600</v>
      </c>
      <c r="B1568" s="1">
        <v>20</v>
      </c>
      <c r="C1568" s="1">
        <v>350</v>
      </c>
      <c r="D1568" s="1">
        <v>29</v>
      </c>
      <c r="E1568" s="1">
        <v>30</v>
      </c>
      <c r="F1568" s="1">
        <v>33</v>
      </c>
      <c r="G1568" s="1">
        <v>0</v>
      </c>
    </row>
    <row r="1569" spans="1:7" x14ac:dyDescent="0.25">
      <c r="A1569" s="1">
        <v>853</v>
      </c>
      <c r="B1569" s="1">
        <v>10</v>
      </c>
      <c r="C1569" s="1">
        <v>143</v>
      </c>
      <c r="D1569" s="1">
        <v>13</v>
      </c>
      <c r="E1569" s="1">
        <v>10</v>
      </c>
      <c r="F1569" s="1">
        <v>20</v>
      </c>
      <c r="G1569" s="1">
        <v>0</v>
      </c>
    </row>
    <row r="1570" spans="1:7" x14ac:dyDescent="0.25">
      <c r="A1570" s="1">
        <v>735</v>
      </c>
      <c r="B1570" s="1">
        <v>40</v>
      </c>
      <c r="C1570" s="1">
        <v>183</v>
      </c>
      <c r="D1570" s="1">
        <v>52</v>
      </c>
      <c r="E1570" s="1">
        <v>20</v>
      </c>
      <c r="F1570" s="1">
        <v>30</v>
      </c>
      <c r="G1570" s="1">
        <v>0</v>
      </c>
    </row>
    <row r="1571" spans="1:7" x14ac:dyDescent="0.25">
      <c r="A1571" s="1">
        <v>896</v>
      </c>
      <c r="B1571" s="1">
        <v>10</v>
      </c>
      <c r="C1571" s="1">
        <v>101</v>
      </c>
      <c r="D1571" s="1">
        <v>13</v>
      </c>
      <c r="E1571" s="1">
        <v>10</v>
      </c>
      <c r="F1571" s="1">
        <v>34</v>
      </c>
      <c r="G1571" s="1">
        <v>1</v>
      </c>
    </row>
    <row r="1572" spans="1:7" x14ac:dyDescent="0.25">
      <c r="A1572" s="1">
        <v>464</v>
      </c>
      <c r="B1572" s="1">
        <v>151</v>
      </c>
      <c r="C1572" s="1">
        <v>292</v>
      </c>
      <c r="D1572" s="1">
        <v>65</v>
      </c>
      <c r="E1572" s="1">
        <v>60</v>
      </c>
      <c r="F1572" s="1">
        <v>30</v>
      </c>
      <c r="G1572" s="1">
        <v>1</v>
      </c>
    </row>
    <row r="1573" spans="1:7" x14ac:dyDescent="0.25">
      <c r="A1573" s="1">
        <v>162</v>
      </c>
      <c r="B1573" s="1">
        <v>28</v>
      </c>
      <c r="C1573" s="1">
        <v>818</v>
      </c>
      <c r="D1573" s="1">
        <v>0</v>
      </c>
      <c r="E1573" s="1">
        <v>28</v>
      </c>
      <c r="F1573" s="1">
        <v>56</v>
      </c>
      <c r="G1573" s="1">
        <v>1</v>
      </c>
    </row>
    <row r="1574" spans="1:7" x14ac:dyDescent="0.25">
      <c r="A1574" s="1">
        <v>377</v>
      </c>
      <c r="B1574" s="1">
        <v>10</v>
      </c>
      <c r="C1574" s="1">
        <v>540</v>
      </c>
      <c r="D1574" s="1">
        <v>80</v>
      </c>
      <c r="E1574" s="1">
        <v>30</v>
      </c>
      <c r="F1574" s="1">
        <v>10</v>
      </c>
      <c r="G1574" s="1">
        <v>0</v>
      </c>
    </row>
    <row r="1575" spans="1:7" x14ac:dyDescent="0.25">
      <c r="A1575" s="1">
        <v>448</v>
      </c>
      <c r="B1575" s="1">
        <v>40</v>
      </c>
      <c r="C1575" s="1">
        <v>469</v>
      </c>
      <c r="D1575" s="1">
        <v>80</v>
      </c>
      <c r="E1575" s="1">
        <v>0</v>
      </c>
      <c r="F1575" s="1">
        <v>91</v>
      </c>
      <c r="G1575" s="1">
        <v>0</v>
      </c>
    </row>
    <row r="1576" spans="1:7" x14ac:dyDescent="0.25">
      <c r="A1576" s="1">
        <v>418</v>
      </c>
      <c r="B1576" s="1">
        <v>61</v>
      </c>
      <c r="C1576" s="1">
        <v>428</v>
      </c>
      <c r="D1576" s="1">
        <v>80</v>
      </c>
      <c r="E1576" s="1">
        <v>51</v>
      </c>
      <c r="F1576" s="1">
        <v>10</v>
      </c>
      <c r="G1576" s="1">
        <v>0</v>
      </c>
    </row>
    <row r="1577" spans="1:7" x14ac:dyDescent="0.25">
      <c r="A1577" s="1">
        <v>562</v>
      </c>
      <c r="B1577" s="1">
        <v>81</v>
      </c>
      <c r="C1577" s="1">
        <v>276</v>
      </c>
      <c r="D1577" s="1">
        <v>80</v>
      </c>
      <c r="E1577" s="1">
        <v>40</v>
      </c>
      <c r="F1577" s="1">
        <v>81</v>
      </c>
      <c r="G1577" s="1">
        <v>0</v>
      </c>
    </row>
    <row r="1578" spans="1:7" x14ac:dyDescent="0.25">
      <c r="A1578" s="1">
        <v>771</v>
      </c>
      <c r="B1578" s="1">
        <v>51</v>
      </c>
      <c r="C1578" s="1">
        <v>154</v>
      </c>
      <c r="D1578" s="1">
        <v>54</v>
      </c>
      <c r="E1578" s="1">
        <v>10</v>
      </c>
      <c r="F1578" s="1">
        <v>154</v>
      </c>
      <c r="G1578" s="1">
        <v>0</v>
      </c>
    </row>
    <row r="1579" spans="1:7" x14ac:dyDescent="0.25">
      <c r="A1579" s="1">
        <v>372</v>
      </c>
      <c r="B1579" s="1">
        <v>23</v>
      </c>
      <c r="C1579" s="1">
        <v>384</v>
      </c>
      <c r="D1579" s="1">
        <v>250</v>
      </c>
      <c r="E1579" s="1">
        <v>12</v>
      </c>
      <c r="F1579" s="1">
        <v>108</v>
      </c>
      <c r="G1579" s="1">
        <v>0</v>
      </c>
    </row>
    <row r="1580" spans="1:7" x14ac:dyDescent="0.25">
      <c r="A1580" s="1">
        <v>721</v>
      </c>
      <c r="B1580" s="1">
        <v>0</v>
      </c>
      <c r="C1580" s="1">
        <v>152</v>
      </c>
      <c r="D1580" s="1">
        <v>119</v>
      </c>
      <c r="E1580" s="1">
        <v>50</v>
      </c>
      <c r="F1580" s="1">
        <v>50</v>
      </c>
      <c r="G1580" s="1">
        <v>0</v>
      </c>
    </row>
    <row r="1581" spans="1:7" x14ac:dyDescent="0.25">
      <c r="A1581" s="1">
        <v>375</v>
      </c>
      <c r="B1581" s="1">
        <v>152</v>
      </c>
      <c r="C1581" s="1">
        <v>335</v>
      </c>
      <c r="D1581" s="1">
        <v>93</v>
      </c>
      <c r="E1581" s="1">
        <v>91</v>
      </c>
      <c r="F1581" s="1">
        <v>81</v>
      </c>
      <c r="G1581" s="1">
        <v>0</v>
      </c>
    </row>
    <row r="1582" spans="1:7" x14ac:dyDescent="0.25">
      <c r="A1582" s="1">
        <v>398</v>
      </c>
      <c r="B1582" s="1">
        <v>40</v>
      </c>
      <c r="C1582" s="1">
        <v>367</v>
      </c>
      <c r="D1582" s="1">
        <v>119</v>
      </c>
      <c r="E1582" s="1">
        <v>122</v>
      </c>
      <c r="F1582" s="1">
        <v>30</v>
      </c>
      <c r="G1582" s="1">
        <v>0</v>
      </c>
    </row>
    <row r="1583" spans="1:7" x14ac:dyDescent="0.25">
      <c r="A1583" s="1">
        <v>315</v>
      </c>
      <c r="B1583" s="1">
        <v>26</v>
      </c>
      <c r="C1583" s="1">
        <v>473</v>
      </c>
      <c r="D1583" s="1">
        <v>220</v>
      </c>
      <c r="E1583" s="1">
        <v>12</v>
      </c>
      <c r="F1583" s="1">
        <v>182</v>
      </c>
      <c r="G1583" s="1">
        <v>0</v>
      </c>
    </row>
    <row r="1584" spans="1:7" x14ac:dyDescent="0.25">
      <c r="A1584" s="1">
        <v>364</v>
      </c>
      <c r="B1584" s="1">
        <v>40</v>
      </c>
      <c r="C1584" s="1">
        <v>425</v>
      </c>
      <c r="D1584" s="1">
        <v>158</v>
      </c>
      <c r="E1584" s="1">
        <v>60</v>
      </c>
      <c r="F1584" s="1">
        <v>50</v>
      </c>
      <c r="G1584" s="1">
        <v>0</v>
      </c>
    </row>
    <row r="1585" spans="1:7" x14ac:dyDescent="0.25">
      <c r="A1585" s="1">
        <v>215</v>
      </c>
      <c r="B1585" s="1">
        <v>63</v>
      </c>
      <c r="C1585" s="1">
        <v>507</v>
      </c>
      <c r="D1585" s="1">
        <v>231</v>
      </c>
      <c r="E1585" s="1">
        <v>31</v>
      </c>
      <c r="F1585" s="1">
        <v>190</v>
      </c>
      <c r="G1585" s="1">
        <v>0</v>
      </c>
    </row>
    <row r="1586" spans="1:7" x14ac:dyDescent="0.25">
      <c r="A1586" s="1">
        <v>555</v>
      </c>
      <c r="B1586" s="1">
        <v>82</v>
      </c>
      <c r="C1586" s="1">
        <v>257</v>
      </c>
      <c r="D1586" s="1">
        <v>93</v>
      </c>
      <c r="E1586" s="1">
        <v>61</v>
      </c>
      <c r="F1586" s="1">
        <v>61</v>
      </c>
      <c r="G1586" s="1">
        <v>0</v>
      </c>
    </row>
    <row r="1587" spans="1:7" x14ac:dyDescent="0.25">
      <c r="A1587" s="1">
        <v>458</v>
      </c>
      <c r="B1587" s="1">
        <v>81</v>
      </c>
      <c r="C1587" s="1">
        <v>356</v>
      </c>
      <c r="D1587" s="1">
        <v>106</v>
      </c>
      <c r="E1587" s="1">
        <v>50</v>
      </c>
      <c r="F1587" s="1">
        <v>40</v>
      </c>
      <c r="G1587" s="1">
        <v>0</v>
      </c>
    </row>
    <row r="1588" spans="1:7" x14ac:dyDescent="0.25">
      <c r="A1588" s="1">
        <v>595</v>
      </c>
      <c r="B1588" s="1">
        <v>71</v>
      </c>
      <c r="C1588" s="1">
        <v>153</v>
      </c>
      <c r="D1588" s="1">
        <v>120</v>
      </c>
      <c r="E1588" s="1">
        <v>112</v>
      </c>
      <c r="F1588" s="1">
        <v>41</v>
      </c>
      <c r="G1588" s="1">
        <v>0</v>
      </c>
    </row>
    <row r="1589" spans="1:7" x14ac:dyDescent="0.25">
      <c r="A1589" s="1">
        <v>267</v>
      </c>
      <c r="B1589" s="1">
        <v>140</v>
      </c>
      <c r="C1589" s="1">
        <v>599</v>
      </c>
      <c r="D1589" s="1">
        <v>34</v>
      </c>
      <c r="E1589" s="1">
        <v>12</v>
      </c>
      <c r="F1589" s="1">
        <v>127</v>
      </c>
      <c r="G1589" s="1">
        <v>1</v>
      </c>
    </row>
    <row r="1590" spans="1:7" x14ac:dyDescent="0.25">
      <c r="A1590" s="1">
        <v>295</v>
      </c>
      <c r="B1590" s="1">
        <v>35</v>
      </c>
      <c r="C1590" s="1">
        <v>482</v>
      </c>
      <c r="D1590" s="1">
        <v>121</v>
      </c>
      <c r="E1590" s="1">
        <v>120</v>
      </c>
      <c r="F1590" s="1">
        <v>40</v>
      </c>
      <c r="G1590" s="1">
        <v>1</v>
      </c>
    </row>
    <row r="1591" spans="1:7" x14ac:dyDescent="0.25">
      <c r="A1591" s="1">
        <v>431</v>
      </c>
      <c r="B1591" s="1">
        <v>82</v>
      </c>
      <c r="C1591" s="1">
        <v>441</v>
      </c>
      <c r="D1591" s="1">
        <v>80</v>
      </c>
      <c r="E1591" s="1">
        <v>20</v>
      </c>
      <c r="F1591" s="1">
        <v>102</v>
      </c>
      <c r="G1591" s="1">
        <v>1</v>
      </c>
    </row>
    <row r="1592" spans="1:7" x14ac:dyDescent="0.25">
      <c r="A1592" s="1">
        <v>176</v>
      </c>
      <c r="B1592" s="1">
        <v>29</v>
      </c>
      <c r="C1592" s="1">
        <v>818</v>
      </c>
      <c r="D1592" s="1">
        <v>0</v>
      </c>
      <c r="E1592" s="1">
        <v>33</v>
      </c>
      <c r="F1592" s="1">
        <v>112</v>
      </c>
      <c r="G1592" s="1">
        <v>1</v>
      </c>
    </row>
    <row r="1593" spans="1:7" x14ac:dyDescent="0.25">
      <c r="A1593" s="1">
        <v>386</v>
      </c>
      <c r="B1593" s="1">
        <v>172</v>
      </c>
      <c r="C1593" s="1">
        <v>183</v>
      </c>
      <c r="D1593" s="1">
        <v>185</v>
      </c>
      <c r="E1593" s="1">
        <v>132</v>
      </c>
      <c r="F1593" s="1">
        <v>111</v>
      </c>
      <c r="G1593" s="1">
        <v>0</v>
      </c>
    </row>
    <row r="1594" spans="1:7" x14ac:dyDescent="0.25">
      <c r="A1594" s="1">
        <v>217</v>
      </c>
      <c r="B1594" s="1">
        <v>76</v>
      </c>
      <c r="C1594" s="1">
        <v>690</v>
      </c>
      <c r="D1594" s="1">
        <v>50</v>
      </c>
      <c r="E1594" s="1">
        <v>26</v>
      </c>
      <c r="F1594" s="1">
        <v>38</v>
      </c>
      <c r="G1594" s="1">
        <v>1</v>
      </c>
    </row>
    <row r="1595" spans="1:7" x14ac:dyDescent="0.25">
      <c r="A1595" s="1">
        <v>709</v>
      </c>
      <c r="B1595" s="1">
        <v>45</v>
      </c>
      <c r="C1595" s="1">
        <v>115</v>
      </c>
      <c r="D1595" s="1">
        <v>30</v>
      </c>
      <c r="E1595" s="1">
        <v>160</v>
      </c>
      <c r="F1595" s="1">
        <v>45</v>
      </c>
      <c r="G1595" s="1">
        <v>1</v>
      </c>
    </row>
    <row r="1596" spans="1:7" x14ac:dyDescent="0.25">
      <c r="A1596" s="1">
        <v>543</v>
      </c>
      <c r="B1596" s="1">
        <v>10</v>
      </c>
      <c r="C1596" s="1">
        <v>205</v>
      </c>
      <c r="D1596" s="1">
        <v>160</v>
      </c>
      <c r="E1596" s="1">
        <v>143</v>
      </c>
      <c r="F1596" s="1">
        <v>82</v>
      </c>
      <c r="G1596" s="1">
        <v>1</v>
      </c>
    </row>
    <row r="1597" spans="1:7" x14ac:dyDescent="0.25">
      <c r="A1597" s="1">
        <v>918</v>
      </c>
      <c r="B1597" s="1">
        <v>10</v>
      </c>
      <c r="C1597" s="1">
        <v>129</v>
      </c>
      <c r="D1597" s="1">
        <v>13</v>
      </c>
      <c r="E1597" s="1">
        <v>0</v>
      </c>
      <c r="F1597" s="1">
        <v>129</v>
      </c>
      <c r="G1597" s="1">
        <v>1</v>
      </c>
    </row>
    <row r="1598" spans="1:7" x14ac:dyDescent="0.25">
      <c r="A1598" s="1">
        <v>194</v>
      </c>
      <c r="B1598" s="1">
        <v>61</v>
      </c>
      <c r="C1598" s="1">
        <v>480</v>
      </c>
      <c r="D1598" s="1">
        <v>225</v>
      </c>
      <c r="E1598" s="1">
        <v>112</v>
      </c>
      <c r="F1598" s="1">
        <v>30</v>
      </c>
      <c r="G1598" s="1">
        <v>0</v>
      </c>
    </row>
    <row r="1599" spans="1:7" x14ac:dyDescent="0.25">
      <c r="A1599" s="1">
        <v>345</v>
      </c>
      <c r="B1599" s="1">
        <v>25</v>
      </c>
      <c r="C1599" s="1">
        <v>501</v>
      </c>
      <c r="D1599" s="1">
        <v>63</v>
      </c>
      <c r="E1599" s="1">
        <v>138</v>
      </c>
      <c r="F1599" s="1">
        <v>80</v>
      </c>
      <c r="G1599" s="1">
        <v>1</v>
      </c>
    </row>
    <row r="1600" spans="1:7" x14ac:dyDescent="0.25">
      <c r="A1600" s="1">
        <v>493</v>
      </c>
      <c r="B1600" s="1">
        <v>70</v>
      </c>
      <c r="C1600" s="1">
        <v>324</v>
      </c>
      <c r="D1600" s="1">
        <v>146</v>
      </c>
      <c r="E1600" s="1">
        <v>40</v>
      </c>
      <c r="F1600" s="1">
        <v>84</v>
      </c>
      <c r="G1600" s="1">
        <v>0</v>
      </c>
    </row>
    <row r="1601" spans="1:7" x14ac:dyDescent="0.25">
      <c r="A1601" s="1">
        <v>1000</v>
      </c>
      <c r="B1601" s="1">
        <v>0</v>
      </c>
      <c r="C1601" s="1">
        <v>76</v>
      </c>
      <c r="D1601" s="1">
        <v>0</v>
      </c>
      <c r="E1601" s="1">
        <v>0</v>
      </c>
      <c r="F1601" s="1">
        <v>10</v>
      </c>
      <c r="G1601" s="1">
        <v>0</v>
      </c>
    </row>
    <row r="1602" spans="1:7" x14ac:dyDescent="0.25">
      <c r="A1602" s="1">
        <v>948</v>
      </c>
      <c r="B1602" s="1">
        <v>10</v>
      </c>
      <c r="C1602" s="1">
        <v>86</v>
      </c>
      <c r="D1602" s="1">
        <v>13</v>
      </c>
      <c r="E1602" s="1">
        <v>21</v>
      </c>
      <c r="F1602" s="1">
        <v>21</v>
      </c>
      <c r="G1602" s="1">
        <v>0</v>
      </c>
    </row>
    <row r="1603" spans="1:7" x14ac:dyDescent="0.25">
      <c r="A1603" s="1">
        <v>918</v>
      </c>
      <c r="B1603" s="1">
        <v>21</v>
      </c>
      <c r="C1603" s="1">
        <v>118</v>
      </c>
      <c r="D1603" s="1">
        <v>13</v>
      </c>
      <c r="E1603" s="1">
        <v>10</v>
      </c>
      <c r="F1603" s="1">
        <v>21</v>
      </c>
      <c r="G1603" s="1">
        <v>0</v>
      </c>
    </row>
    <row r="1604" spans="1:7" x14ac:dyDescent="0.25">
      <c r="A1604" s="1">
        <v>918</v>
      </c>
      <c r="B1604" s="1">
        <v>21</v>
      </c>
      <c r="C1604" s="1">
        <v>118</v>
      </c>
      <c r="D1604" s="1">
        <v>13</v>
      </c>
      <c r="E1604" s="1">
        <v>10</v>
      </c>
      <c r="F1604" s="1">
        <v>21</v>
      </c>
      <c r="G1604" s="1">
        <v>1</v>
      </c>
    </row>
    <row r="1605" spans="1:7" x14ac:dyDescent="0.25">
      <c r="A1605" s="1">
        <v>291</v>
      </c>
      <c r="B1605" s="1">
        <v>10</v>
      </c>
      <c r="C1605" s="1">
        <v>689</v>
      </c>
      <c r="D1605" s="1">
        <v>84</v>
      </c>
      <c r="E1605" s="1">
        <v>10</v>
      </c>
      <c r="F1605" s="1">
        <v>0</v>
      </c>
      <c r="G1605" s="1">
        <v>0</v>
      </c>
    </row>
    <row r="1606" spans="1:7" x14ac:dyDescent="0.25">
      <c r="A1606" s="1">
        <v>562</v>
      </c>
      <c r="B1606" s="1">
        <v>21</v>
      </c>
      <c r="C1606" s="1">
        <v>464</v>
      </c>
      <c r="D1606" s="1">
        <v>28</v>
      </c>
      <c r="E1606" s="1">
        <v>10</v>
      </c>
      <c r="F1606" s="1">
        <v>32</v>
      </c>
      <c r="G1606" s="1">
        <v>0</v>
      </c>
    </row>
    <row r="1607" spans="1:7" x14ac:dyDescent="0.25">
      <c r="A1607" s="1">
        <v>423</v>
      </c>
      <c r="B1607" s="1">
        <v>184</v>
      </c>
      <c r="C1607" s="1">
        <v>368</v>
      </c>
      <c r="D1607" s="1">
        <v>13</v>
      </c>
      <c r="E1607" s="1">
        <v>97</v>
      </c>
      <c r="F1607" s="1">
        <v>21</v>
      </c>
      <c r="G1607" s="1">
        <v>0</v>
      </c>
    </row>
    <row r="1608" spans="1:7" x14ac:dyDescent="0.25">
      <c r="A1608" s="1">
        <v>866</v>
      </c>
      <c r="B1608" s="1">
        <v>21</v>
      </c>
      <c r="C1608" s="1">
        <v>151</v>
      </c>
      <c r="D1608" s="1">
        <v>28</v>
      </c>
      <c r="E1608" s="1">
        <v>21</v>
      </c>
      <c r="F1608" s="1">
        <v>86</v>
      </c>
      <c r="G1608" s="1">
        <v>0</v>
      </c>
    </row>
    <row r="1609" spans="1:7" x14ac:dyDescent="0.25">
      <c r="A1609" s="1">
        <v>613</v>
      </c>
      <c r="B1609" s="1">
        <v>22</v>
      </c>
      <c r="C1609" s="1">
        <v>319</v>
      </c>
      <c r="D1609" s="1">
        <v>33</v>
      </c>
      <c r="E1609" s="1">
        <v>102</v>
      </c>
      <c r="F1609" s="1">
        <v>12</v>
      </c>
      <c r="G1609" s="1">
        <v>0</v>
      </c>
    </row>
    <row r="1610" spans="1:7" x14ac:dyDescent="0.25">
      <c r="A1610" s="1">
        <v>693</v>
      </c>
      <c r="B1610" s="1">
        <v>21</v>
      </c>
      <c r="C1610" s="1">
        <v>118</v>
      </c>
      <c r="D1610" s="1">
        <v>110</v>
      </c>
      <c r="E1610" s="1">
        <v>147</v>
      </c>
      <c r="F1610" s="1">
        <v>42</v>
      </c>
      <c r="G1610" s="1">
        <v>0</v>
      </c>
    </row>
    <row r="1611" spans="1:7" x14ac:dyDescent="0.25">
      <c r="A1611" s="1">
        <v>267</v>
      </c>
      <c r="B1611" s="1">
        <v>98</v>
      </c>
      <c r="C1611" s="1">
        <v>606</v>
      </c>
      <c r="D1611" s="1">
        <v>48</v>
      </c>
      <c r="E1611" s="1">
        <v>70</v>
      </c>
      <c r="F1611" s="1">
        <v>98</v>
      </c>
      <c r="G1611" s="1">
        <v>1</v>
      </c>
    </row>
    <row r="1612" spans="1:7" x14ac:dyDescent="0.25">
      <c r="A1612" s="1">
        <v>565</v>
      </c>
      <c r="B1612" s="1">
        <v>32</v>
      </c>
      <c r="C1612" s="1">
        <v>435</v>
      </c>
      <c r="D1612" s="1">
        <v>28</v>
      </c>
      <c r="E1612" s="1">
        <v>32</v>
      </c>
      <c r="F1612" s="1">
        <v>54</v>
      </c>
      <c r="G1612" s="1">
        <v>0</v>
      </c>
    </row>
    <row r="1613" spans="1:7" x14ac:dyDescent="0.25">
      <c r="A1613" s="1">
        <v>824</v>
      </c>
      <c r="B1613" s="1">
        <v>32</v>
      </c>
      <c r="C1613" s="1">
        <v>162</v>
      </c>
      <c r="D1613" s="1">
        <v>42</v>
      </c>
      <c r="E1613" s="1">
        <v>32</v>
      </c>
      <c r="F1613" s="1">
        <v>43</v>
      </c>
      <c r="G1613" s="1">
        <v>0</v>
      </c>
    </row>
    <row r="1614" spans="1:7" x14ac:dyDescent="0.25">
      <c r="A1614" s="1">
        <v>709</v>
      </c>
      <c r="B1614" s="1">
        <v>43</v>
      </c>
      <c r="C1614" s="1">
        <v>182</v>
      </c>
      <c r="D1614" s="1">
        <v>42</v>
      </c>
      <c r="E1614" s="1">
        <v>118</v>
      </c>
      <c r="F1614" s="1">
        <v>247</v>
      </c>
      <c r="G1614" s="1">
        <v>0</v>
      </c>
    </row>
    <row r="1615" spans="1:7" x14ac:dyDescent="0.25">
      <c r="A1615" s="1">
        <v>368</v>
      </c>
      <c r="B1615" s="1">
        <v>32</v>
      </c>
      <c r="C1615" s="1">
        <v>639</v>
      </c>
      <c r="D1615" s="1">
        <v>13</v>
      </c>
      <c r="E1615" s="1">
        <v>43</v>
      </c>
      <c r="F1615" s="1">
        <v>10</v>
      </c>
      <c r="G1615" s="1">
        <v>0</v>
      </c>
    </row>
    <row r="1616" spans="1:7" x14ac:dyDescent="0.25">
      <c r="A1616" s="1">
        <v>560</v>
      </c>
      <c r="B1616" s="1">
        <v>21</v>
      </c>
      <c r="C1616" s="1">
        <v>442</v>
      </c>
      <c r="D1616" s="1">
        <v>29</v>
      </c>
      <c r="E1616" s="1">
        <v>44</v>
      </c>
      <c r="F1616" s="1">
        <v>29</v>
      </c>
      <c r="G1616" s="1">
        <v>0</v>
      </c>
    </row>
    <row r="1617" spans="1:7" x14ac:dyDescent="0.25">
      <c r="A1617" s="1">
        <v>587</v>
      </c>
      <c r="B1617" s="1">
        <v>43</v>
      </c>
      <c r="C1617" s="1">
        <v>337</v>
      </c>
      <c r="D1617" s="1">
        <v>42</v>
      </c>
      <c r="E1617" s="1">
        <v>87</v>
      </c>
      <c r="F1617" s="1">
        <v>54</v>
      </c>
      <c r="G1617" s="1">
        <v>0</v>
      </c>
    </row>
    <row r="1618" spans="1:7" x14ac:dyDescent="0.25">
      <c r="A1618" s="1">
        <v>400</v>
      </c>
      <c r="B1618" s="1">
        <v>32</v>
      </c>
      <c r="C1618" s="1">
        <v>519</v>
      </c>
      <c r="D1618" s="1">
        <v>71</v>
      </c>
      <c r="E1618" s="1">
        <v>75</v>
      </c>
      <c r="F1618" s="1">
        <v>54</v>
      </c>
      <c r="G1618" s="1">
        <v>0</v>
      </c>
    </row>
    <row r="1619" spans="1:7" x14ac:dyDescent="0.25">
      <c r="A1619" s="1">
        <v>605</v>
      </c>
      <c r="B1619" s="1">
        <v>10</v>
      </c>
      <c r="C1619" s="1">
        <v>345</v>
      </c>
      <c r="D1619" s="1">
        <v>84</v>
      </c>
      <c r="E1619" s="1">
        <v>54</v>
      </c>
      <c r="F1619" s="1">
        <v>32</v>
      </c>
      <c r="G1619" s="1">
        <v>0</v>
      </c>
    </row>
    <row r="1620" spans="1:7" x14ac:dyDescent="0.25">
      <c r="A1620" s="1">
        <v>344</v>
      </c>
      <c r="B1620" s="1">
        <v>189</v>
      </c>
      <c r="C1620" s="1">
        <v>482</v>
      </c>
      <c r="D1620" s="1">
        <v>50</v>
      </c>
      <c r="E1620" s="1">
        <v>33</v>
      </c>
      <c r="F1620" s="1">
        <v>172</v>
      </c>
      <c r="G1620" s="1">
        <v>0</v>
      </c>
    </row>
    <row r="1621" spans="1:7" x14ac:dyDescent="0.25">
      <c r="A1621" s="1">
        <v>345</v>
      </c>
      <c r="B1621" s="1">
        <v>53</v>
      </c>
      <c r="C1621" s="1">
        <v>528</v>
      </c>
      <c r="D1621" s="1">
        <v>98</v>
      </c>
      <c r="E1621" s="1">
        <v>75</v>
      </c>
      <c r="F1621" s="1">
        <v>97</v>
      </c>
      <c r="G1621" s="1">
        <v>1</v>
      </c>
    </row>
    <row r="1622" spans="1:7" x14ac:dyDescent="0.25">
      <c r="A1622" s="1">
        <v>471</v>
      </c>
      <c r="B1622" s="1">
        <v>0</v>
      </c>
      <c r="C1622" s="1">
        <v>510</v>
      </c>
      <c r="D1622" s="1">
        <v>99</v>
      </c>
      <c r="E1622" s="1">
        <v>21</v>
      </c>
      <c r="F1622" s="1">
        <v>12</v>
      </c>
      <c r="G1622" s="1">
        <v>0</v>
      </c>
    </row>
    <row r="1623" spans="1:7" x14ac:dyDescent="0.25">
      <c r="A1623" s="1">
        <v>753</v>
      </c>
      <c r="B1623" s="1">
        <v>43</v>
      </c>
      <c r="C1623" s="1">
        <v>226</v>
      </c>
      <c r="D1623" s="1">
        <v>69</v>
      </c>
      <c r="E1623" s="1">
        <v>10</v>
      </c>
      <c r="F1623" s="1">
        <v>204</v>
      </c>
      <c r="G1623" s="1">
        <v>0</v>
      </c>
    </row>
    <row r="1624" spans="1:7" x14ac:dyDescent="0.25">
      <c r="A1624" s="1">
        <v>815</v>
      </c>
      <c r="B1624" s="1">
        <v>10</v>
      </c>
      <c r="C1624" s="1">
        <v>239</v>
      </c>
      <c r="D1624" s="1">
        <v>28</v>
      </c>
      <c r="E1624" s="1">
        <v>10</v>
      </c>
      <c r="F1624" s="1">
        <v>108</v>
      </c>
      <c r="G1624" s="1">
        <v>0</v>
      </c>
    </row>
    <row r="1625" spans="1:7" x14ac:dyDescent="0.25">
      <c r="A1625" s="1">
        <v>227</v>
      </c>
      <c r="B1625" s="1">
        <v>151</v>
      </c>
      <c r="C1625" s="1">
        <v>573</v>
      </c>
      <c r="D1625" s="1">
        <v>98</v>
      </c>
      <c r="E1625" s="1">
        <v>54</v>
      </c>
      <c r="F1625" s="1">
        <v>31</v>
      </c>
      <c r="G1625" s="1">
        <v>0</v>
      </c>
    </row>
    <row r="1626" spans="1:7" x14ac:dyDescent="0.25">
      <c r="A1626" s="1">
        <v>707</v>
      </c>
      <c r="B1626" s="1">
        <v>21</v>
      </c>
      <c r="C1626" s="1">
        <v>250</v>
      </c>
      <c r="D1626" s="1">
        <v>85</v>
      </c>
      <c r="E1626" s="1">
        <v>43</v>
      </c>
      <c r="F1626" s="1">
        <v>73</v>
      </c>
      <c r="G1626" s="1">
        <v>0</v>
      </c>
    </row>
    <row r="1627" spans="1:7" x14ac:dyDescent="0.25">
      <c r="A1627" s="1">
        <v>620</v>
      </c>
      <c r="B1627" s="1">
        <v>54</v>
      </c>
      <c r="C1627" s="1">
        <v>239</v>
      </c>
      <c r="D1627" s="1">
        <v>99</v>
      </c>
      <c r="E1627" s="1">
        <v>98</v>
      </c>
      <c r="F1627" s="1">
        <v>119</v>
      </c>
      <c r="G1627" s="1">
        <v>1</v>
      </c>
    </row>
    <row r="1628" spans="1:7" x14ac:dyDescent="0.25">
      <c r="A1628" s="1">
        <v>376</v>
      </c>
      <c r="B1628" s="1">
        <v>53</v>
      </c>
      <c r="C1628" s="1">
        <v>462</v>
      </c>
      <c r="D1628" s="1">
        <v>168</v>
      </c>
      <c r="E1628" s="1">
        <v>53</v>
      </c>
      <c r="F1628" s="1">
        <v>53</v>
      </c>
      <c r="G1628" s="1">
        <v>0</v>
      </c>
    </row>
    <row r="1629" spans="1:7" x14ac:dyDescent="0.25">
      <c r="A1629" s="1">
        <v>463</v>
      </c>
      <c r="B1629" s="1">
        <v>96</v>
      </c>
      <c r="C1629" s="1">
        <v>333</v>
      </c>
      <c r="D1629" s="1">
        <v>168</v>
      </c>
      <c r="E1629" s="1">
        <v>53</v>
      </c>
      <c r="F1629" s="1">
        <v>10</v>
      </c>
      <c r="G1629" s="1">
        <v>0</v>
      </c>
    </row>
    <row r="1630" spans="1:7" x14ac:dyDescent="0.25">
      <c r="A1630" s="1">
        <v>548</v>
      </c>
      <c r="B1630" s="1">
        <v>31</v>
      </c>
      <c r="C1630" s="1">
        <v>422</v>
      </c>
      <c r="D1630" s="1">
        <v>0</v>
      </c>
      <c r="E1630" s="1">
        <v>112</v>
      </c>
      <c r="F1630" s="1">
        <v>28</v>
      </c>
      <c r="G1630" s="1">
        <v>0</v>
      </c>
    </row>
    <row r="1631" spans="1:7" x14ac:dyDescent="0.25">
      <c r="A1631" s="1">
        <v>587</v>
      </c>
      <c r="B1631" s="1">
        <v>54</v>
      </c>
      <c r="C1631" s="1">
        <v>348</v>
      </c>
      <c r="D1631" s="1">
        <v>71</v>
      </c>
      <c r="E1631" s="1">
        <v>54</v>
      </c>
      <c r="F1631" s="1">
        <v>130</v>
      </c>
      <c r="G1631" s="1">
        <v>0</v>
      </c>
    </row>
    <row r="1632" spans="1:7" x14ac:dyDescent="0.25">
      <c r="A1632" s="1">
        <v>619</v>
      </c>
      <c r="B1632" s="1">
        <v>54</v>
      </c>
      <c r="C1632" s="1">
        <v>260</v>
      </c>
      <c r="D1632" s="1">
        <v>127</v>
      </c>
      <c r="E1632" s="1">
        <v>54</v>
      </c>
      <c r="F1632" s="1">
        <v>54</v>
      </c>
      <c r="G1632" s="1">
        <v>0</v>
      </c>
    </row>
    <row r="1633" spans="1:7" x14ac:dyDescent="0.25">
      <c r="A1633" s="1">
        <v>631</v>
      </c>
      <c r="B1633" s="1">
        <v>43</v>
      </c>
      <c r="C1633" s="1">
        <v>239</v>
      </c>
      <c r="D1633" s="1">
        <v>128</v>
      </c>
      <c r="E1633" s="1">
        <v>76</v>
      </c>
      <c r="F1633" s="1">
        <v>21</v>
      </c>
      <c r="G1633" s="1">
        <v>0</v>
      </c>
    </row>
    <row r="1634" spans="1:7" x14ac:dyDescent="0.25">
      <c r="A1634" s="1">
        <v>358</v>
      </c>
      <c r="B1634" s="1">
        <v>108</v>
      </c>
      <c r="C1634" s="1">
        <v>413</v>
      </c>
      <c r="D1634" s="1">
        <v>141</v>
      </c>
      <c r="E1634" s="1">
        <v>97</v>
      </c>
      <c r="F1634" s="1">
        <v>32</v>
      </c>
      <c r="G1634" s="1">
        <v>0</v>
      </c>
    </row>
    <row r="1635" spans="1:7" x14ac:dyDescent="0.25">
      <c r="A1635" s="1">
        <v>420</v>
      </c>
      <c r="B1635" s="1">
        <v>0</v>
      </c>
      <c r="C1635" s="1">
        <v>452</v>
      </c>
      <c r="D1635" s="1">
        <v>182</v>
      </c>
      <c r="E1635" s="1">
        <v>64</v>
      </c>
      <c r="F1635" s="1">
        <v>140</v>
      </c>
      <c r="G1635" s="1">
        <v>1</v>
      </c>
    </row>
    <row r="1636" spans="1:7" x14ac:dyDescent="0.25">
      <c r="A1636" s="1">
        <v>650</v>
      </c>
      <c r="B1636" s="1">
        <v>28</v>
      </c>
      <c r="C1636" s="1">
        <v>353</v>
      </c>
      <c r="D1636" s="1">
        <v>45</v>
      </c>
      <c r="E1636" s="1">
        <v>42</v>
      </c>
      <c r="F1636" s="1">
        <v>30</v>
      </c>
      <c r="G1636" s="1">
        <v>0</v>
      </c>
    </row>
    <row r="1637" spans="1:7" x14ac:dyDescent="0.25">
      <c r="A1637" s="1">
        <v>269</v>
      </c>
      <c r="B1637" s="1">
        <v>129</v>
      </c>
      <c r="C1637" s="1">
        <v>495</v>
      </c>
      <c r="D1637" s="1">
        <v>182</v>
      </c>
      <c r="E1637" s="1">
        <v>43</v>
      </c>
      <c r="F1637" s="1">
        <v>29</v>
      </c>
      <c r="G1637" s="1">
        <v>0</v>
      </c>
    </row>
    <row r="1638" spans="1:7" x14ac:dyDescent="0.25">
      <c r="A1638" s="1">
        <v>600</v>
      </c>
      <c r="B1638" s="1">
        <v>21</v>
      </c>
      <c r="C1638" s="1">
        <v>128</v>
      </c>
      <c r="D1638" s="1">
        <v>223</v>
      </c>
      <c r="E1638" s="1">
        <v>150</v>
      </c>
      <c r="F1638" s="1">
        <v>128</v>
      </c>
      <c r="G1638" s="1">
        <v>0</v>
      </c>
    </row>
    <row r="1639" spans="1:7" x14ac:dyDescent="0.25">
      <c r="A1639" s="1">
        <v>378</v>
      </c>
      <c r="B1639" s="1">
        <v>97</v>
      </c>
      <c r="C1639" s="1">
        <v>259</v>
      </c>
      <c r="D1639" s="1">
        <v>197</v>
      </c>
      <c r="E1639" s="1">
        <v>194</v>
      </c>
      <c r="F1639" s="1">
        <v>34</v>
      </c>
      <c r="G1639" s="1">
        <v>0</v>
      </c>
    </row>
    <row r="1640" spans="1:7" x14ac:dyDescent="0.25">
      <c r="A1640" s="1">
        <v>800</v>
      </c>
      <c r="B1640" s="1">
        <v>0</v>
      </c>
      <c r="C1640" s="1">
        <v>297</v>
      </c>
      <c r="D1640" s="1">
        <v>0</v>
      </c>
      <c r="E1640" s="1">
        <v>34</v>
      </c>
      <c r="F1640" s="1">
        <v>57</v>
      </c>
      <c r="G1640" s="1">
        <v>0</v>
      </c>
    </row>
    <row r="1641" spans="1:7" x14ac:dyDescent="0.25">
      <c r="A1641" s="1">
        <v>533</v>
      </c>
      <c r="B1641" s="1">
        <v>10</v>
      </c>
      <c r="C1641" s="1">
        <v>217</v>
      </c>
      <c r="D1641" s="1">
        <v>198</v>
      </c>
      <c r="E1641" s="1">
        <v>174</v>
      </c>
      <c r="F1641" s="1">
        <v>195</v>
      </c>
      <c r="G1641" s="1">
        <v>0</v>
      </c>
    </row>
    <row r="1642" spans="1:7" x14ac:dyDescent="0.25">
      <c r="A1642" s="1">
        <v>909</v>
      </c>
      <c r="B1642" s="1">
        <v>11</v>
      </c>
      <c r="C1642" s="1">
        <v>218</v>
      </c>
      <c r="D1642" s="1">
        <v>0</v>
      </c>
      <c r="E1642" s="1">
        <v>0</v>
      </c>
      <c r="F1642" s="1">
        <v>23</v>
      </c>
      <c r="G1642" s="1">
        <v>1</v>
      </c>
    </row>
    <row r="1643" spans="1:7" x14ac:dyDescent="0.25">
      <c r="A1643" s="1">
        <v>516</v>
      </c>
      <c r="B1643" s="1">
        <v>56</v>
      </c>
      <c r="C1643" s="1">
        <v>449</v>
      </c>
      <c r="D1643" s="1">
        <v>86</v>
      </c>
      <c r="E1643" s="1">
        <v>33</v>
      </c>
      <c r="F1643" s="1">
        <v>16</v>
      </c>
      <c r="G1643" s="1">
        <v>0</v>
      </c>
    </row>
    <row r="1644" spans="1:7" x14ac:dyDescent="0.25">
      <c r="A1644" s="1">
        <v>605</v>
      </c>
      <c r="B1644" s="1">
        <v>91</v>
      </c>
      <c r="C1644" s="1">
        <v>399</v>
      </c>
      <c r="D1644" s="1">
        <v>0</v>
      </c>
      <c r="E1644" s="1">
        <v>45</v>
      </c>
      <c r="F1644" s="1">
        <v>205</v>
      </c>
      <c r="G1644" s="1">
        <v>0</v>
      </c>
    </row>
    <row r="1645" spans="1:7" x14ac:dyDescent="0.25">
      <c r="A1645" s="1">
        <v>1074</v>
      </c>
      <c r="B1645" s="1">
        <v>0</v>
      </c>
      <c r="C1645" s="1">
        <v>69</v>
      </c>
      <c r="D1645" s="1">
        <v>0</v>
      </c>
      <c r="E1645" s="1">
        <v>0</v>
      </c>
      <c r="F1645" s="1">
        <v>46</v>
      </c>
      <c r="G1645" s="1">
        <v>1</v>
      </c>
    </row>
    <row r="1646" spans="1:7" x14ac:dyDescent="0.25">
      <c r="A1646" s="1">
        <v>239</v>
      </c>
      <c r="B1646" s="1">
        <v>10</v>
      </c>
      <c r="C1646" s="1">
        <v>554</v>
      </c>
      <c r="D1646" s="1">
        <v>254</v>
      </c>
      <c r="E1646" s="1">
        <v>87</v>
      </c>
      <c r="F1646" s="1">
        <v>54</v>
      </c>
      <c r="G1646" s="1">
        <v>0</v>
      </c>
    </row>
    <row r="1647" spans="1:7" x14ac:dyDescent="0.25">
      <c r="A1647" s="1">
        <v>1099</v>
      </c>
      <c r="B1647" s="1">
        <v>0</v>
      </c>
      <c r="C1647" s="1">
        <v>45</v>
      </c>
      <c r="D1647" s="1">
        <v>0</v>
      </c>
      <c r="E1647" s="1">
        <v>0</v>
      </c>
      <c r="F1647" s="1">
        <v>34</v>
      </c>
      <c r="G1647" s="1">
        <v>1</v>
      </c>
    </row>
    <row r="1648" spans="1:7" x14ac:dyDescent="0.25">
      <c r="A1648" s="1">
        <v>1099</v>
      </c>
      <c r="B1648" s="1">
        <v>0</v>
      </c>
      <c r="C1648" s="1">
        <v>45</v>
      </c>
      <c r="D1648" s="1">
        <v>0</v>
      </c>
      <c r="E1648" s="1">
        <v>0</v>
      </c>
      <c r="F1648" s="1">
        <v>34</v>
      </c>
      <c r="G1648" s="1">
        <v>0</v>
      </c>
    </row>
    <row r="1649" spans="1:7" x14ac:dyDescent="0.25">
      <c r="A1649" s="1">
        <v>606</v>
      </c>
      <c r="B1649" s="1">
        <v>148</v>
      </c>
      <c r="C1649" s="1">
        <v>228</v>
      </c>
      <c r="D1649" s="1">
        <v>15</v>
      </c>
      <c r="E1649" s="1">
        <v>148</v>
      </c>
      <c r="F1649" s="1">
        <v>22</v>
      </c>
      <c r="G1649" s="1">
        <v>0</v>
      </c>
    </row>
    <row r="1650" spans="1:7" x14ac:dyDescent="0.25">
      <c r="A1650" s="1">
        <v>675</v>
      </c>
      <c r="B1650" s="1">
        <v>11</v>
      </c>
      <c r="C1650" s="1">
        <v>400</v>
      </c>
      <c r="D1650" s="1">
        <v>15</v>
      </c>
      <c r="E1650" s="1">
        <v>45</v>
      </c>
      <c r="F1650" s="1">
        <v>11</v>
      </c>
      <c r="G1650" s="1">
        <v>0</v>
      </c>
    </row>
    <row r="1651" spans="1:7" x14ac:dyDescent="0.25">
      <c r="A1651" s="1">
        <v>1103</v>
      </c>
      <c r="B1651" s="1">
        <v>0</v>
      </c>
      <c r="C1651" s="1">
        <v>45</v>
      </c>
      <c r="D1651" s="1">
        <v>0</v>
      </c>
      <c r="E1651" s="1">
        <v>0</v>
      </c>
      <c r="F1651" s="1">
        <v>34</v>
      </c>
      <c r="G1651" s="1">
        <v>0</v>
      </c>
    </row>
    <row r="1652" spans="1:7" x14ac:dyDescent="0.25">
      <c r="A1652" s="1">
        <v>336</v>
      </c>
      <c r="B1652" s="1">
        <v>130</v>
      </c>
      <c r="C1652" s="1">
        <v>411</v>
      </c>
      <c r="D1652" s="1">
        <v>240</v>
      </c>
      <c r="E1652" s="1">
        <v>32</v>
      </c>
      <c r="F1652" s="1">
        <v>43</v>
      </c>
      <c r="G1652" s="1">
        <v>1</v>
      </c>
    </row>
    <row r="1653" spans="1:7" x14ac:dyDescent="0.25">
      <c r="A1653" s="1">
        <v>769</v>
      </c>
      <c r="B1653" s="1">
        <v>80</v>
      </c>
      <c r="C1653" s="1">
        <v>252</v>
      </c>
      <c r="D1653" s="1">
        <v>15</v>
      </c>
      <c r="E1653" s="1">
        <v>34</v>
      </c>
      <c r="F1653" s="1">
        <v>65</v>
      </c>
      <c r="G1653" s="1">
        <v>1</v>
      </c>
    </row>
    <row r="1654" spans="1:7" x14ac:dyDescent="0.25">
      <c r="A1654" s="1">
        <v>964</v>
      </c>
      <c r="B1654" s="1">
        <v>34</v>
      </c>
      <c r="C1654" s="1">
        <v>137</v>
      </c>
      <c r="D1654" s="1">
        <v>15</v>
      </c>
      <c r="E1654" s="1">
        <v>0</v>
      </c>
      <c r="F1654" s="1">
        <v>11</v>
      </c>
      <c r="G1654" s="1">
        <v>0</v>
      </c>
    </row>
    <row r="1655" spans="1:7" x14ac:dyDescent="0.25">
      <c r="A1655" s="1">
        <v>525</v>
      </c>
      <c r="B1655" s="1">
        <v>147</v>
      </c>
      <c r="C1655" s="1">
        <v>112</v>
      </c>
      <c r="D1655" s="1">
        <v>219</v>
      </c>
      <c r="E1655" s="1">
        <v>147</v>
      </c>
      <c r="F1655" s="1">
        <v>63</v>
      </c>
      <c r="G1655" s="1">
        <v>0</v>
      </c>
    </row>
    <row r="1656" spans="1:7" x14ac:dyDescent="0.25">
      <c r="A1656" s="1">
        <v>434</v>
      </c>
      <c r="B1656" s="1">
        <v>137</v>
      </c>
      <c r="C1656" s="1">
        <v>400</v>
      </c>
      <c r="D1656" s="1">
        <v>45</v>
      </c>
      <c r="E1656" s="1">
        <v>137</v>
      </c>
      <c r="F1656" s="1">
        <v>45</v>
      </c>
      <c r="G1656" s="1">
        <v>0</v>
      </c>
    </row>
    <row r="1657" spans="1:7" x14ac:dyDescent="0.25">
      <c r="A1657" s="1">
        <v>897</v>
      </c>
      <c r="B1657" s="1">
        <v>23</v>
      </c>
      <c r="C1657" s="1">
        <v>207</v>
      </c>
      <c r="D1657" s="1">
        <v>15</v>
      </c>
      <c r="E1657" s="1">
        <v>11</v>
      </c>
      <c r="F1657" s="1">
        <v>92</v>
      </c>
      <c r="G1657" s="1">
        <v>0</v>
      </c>
    </row>
    <row r="1658" spans="1:7" x14ac:dyDescent="0.25">
      <c r="A1658" s="1">
        <v>792</v>
      </c>
      <c r="B1658" s="1">
        <v>0</v>
      </c>
      <c r="C1658" s="1">
        <v>275</v>
      </c>
      <c r="D1658" s="1">
        <v>45</v>
      </c>
      <c r="E1658" s="1">
        <v>45</v>
      </c>
      <c r="F1658" s="1">
        <v>126</v>
      </c>
      <c r="G1658" s="1">
        <v>0</v>
      </c>
    </row>
    <row r="1659" spans="1:7" x14ac:dyDescent="0.25">
      <c r="A1659" s="1">
        <v>387</v>
      </c>
      <c r="B1659" s="1">
        <v>68</v>
      </c>
      <c r="C1659" s="1">
        <v>569</v>
      </c>
      <c r="D1659" s="1">
        <v>89</v>
      </c>
      <c r="E1659" s="1">
        <v>45</v>
      </c>
      <c r="F1659" s="1">
        <v>68</v>
      </c>
      <c r="G1659" s="1">
        <v>0</v>
      </c>
    </row>
    <row r="1660" spans="1:7" x14ac:dyDescent="0.25">
      <c r="A1660" s="1">
        <v>680</v>
      </c>
      <c r="B1660" s="1">
        <v>11</v>
      </c>
      <c r="C1660" s="1">
        <v>392</v>
      </c>
      <c r="D1660" s="1">
        <v>75</v>
      </c>
      <c r="E1660" s="1">
        <v>0</v>
      </c>
      <c r="F1660" s="1">
        <v>0</v>
      </c>
      <c r="G1660" s="1">
        <v>0</v>
      </c>
    </row>
    <row r="1661" spans="1:7" x14ac:dyDescent="0.25">
      <c r="A1661" s="1">
        <v>344</v>
      </c>
      <c r="B1661" s="1">
        <v>45</v>
      </c>
      <c r="C1661" s="1">
        <v>654</v>
      </c>
      <c r="D1661" s="1">
        <v>104</v>
      </c>
      <c r="E1661" s="1">
        <v>11</v>
      </c>
      <c r="F1661" s="1">
        <v>114</v>
      </c>
      <c r="G1661" s="1">
        <v>0</v>
      </c>
    </row>
    <row r="1662" spans="1:7" x14ac:dyDescent="0.25">
      <c r="A1662" s="1">
        <v>757</v>
      </c>
      <c r="B1662" s="1">
        <v>80</v>
      </c>
      <c r="C1662" s="1">
        <v>217</v>
      </c>
      <c r="D1662" s="1">
        <v>29</v>
      </c>
      <c r="E1662" s="1">
        <v>80</v>
      </c>
      <c r="F1662" s="1">
        <v>11</v>
      </c>
      <c r="G1662" s="1">
        <v>0</v>
      </c>
    </row>
    <row r="1663" spans="1:7" x14ac:dyDescent="0.25">
      <c r="A1663" s="1">
        <v>820</v>
      </c>
      <c r="B1663" s="1">
        <v>57</v>
      </c>
      <c r="C1663" s="1">
        <v>242</v>
      </c>
      <c r="D1663" s="1">
        <v>45</v>
      </c>
      <c r="E1663" s="1">
        <v>0</v>
      </c>
      <c r="F1663" s="1">
        <v>11</v>
      </c>
      <c r="G1663" s="1">
        <v>0</v>
      </c>
    </row>
    <row r="1664" spans="1:7" x14ac:dyDescent="0.25">
      <c r="A1664" s="1">
        <v>432</v>
      </c>
      <c r="B1664" s="1">
        <v>79</v>
      </c>
      <c r="C1664" s="1">
        <v>341</v>
      </c>
      <c r="D1664" s="1">
        <v>177</v>
      </c>
      <c r="E1664" s="1">
        <v>136</v>
      </c>
      <c r="F1664" s="1">
        <v>170</v>
      </c>
      <c r="G1664" s="1">
        <v>0</v>
      </c>
    </row>
    <row r="1665" spans="1:7" x14ac:dyDescent="0.25">
      <c r="A1665" s="1">
        <v>546</v>
      </c>
      <c r="B1665" s="1">
        <v>91</v>
      </c>
      <c r="C1665" s="1">
        <v>410</v>
      </c>
      <c r="D1665" s="1">
        <v>119</v>
      </c>
      <c r="E1665" s="1">
        <v>0</v>
      </c>
      <c r="F1665" s="1">
        <v>22</v>
      </c>
      <c r="G1665" s="1">
        <v>0</v>
      </c>
    </row>
    <row r="1666" spans="1:7" x14ac:dyDescent="0.25">
      <c r="A1666" s="1">
        <v>505</v>
      </c>
      <c r="B1666" s="1">
        <v>137</v>
      </c>
      <c r="C1666" s="1">
        <v>401</v>
      </c>
      <c r="D1666" s="1">
        <v>104</v>
      </c>
      <c r="E1666" s="1">
        <v>22</v>
      </c>
      <c r="F1666" s="1">
        <v>22</v>
      </c>
      <c r="G1666" s="1">
        <v>0</v>
      </c>
    </row>
    <row r="1667" spans="1:7" x14ac:dyDescent="0.25">
      <c r="A1667" s="1">
        <v>410</v>
      </c>
      <c r="B1667" s="1">
        <v>0</v>
      </c>
      <c r="C1667" s="1">
        <v>592</v>
      </c>
      <c r="D1667" s="1">
        <v>147</v>
      </c>
      <c r="E1667" s="1">
        <v>22</v>
      </c>
      <c r="F1667" s="1">
        <v>22</v>
      </c>
      <c r="G1667" s="1">
        <v>0</v>
      </c>
    </row>
    <row r="1668" spans="1:7" x14ac:dyDescent="0.25">
      <c r="A1668" s="1">
        <v>536</v>
      </c>
      <c r="B1668" s="1">
        <v>11</v>
      </c>
      <c r="C1668" s="1">
        <v>387</v>
      </c>
      <c r="D1668" s="1">
        <v>149</v>
      </c>
      <c r="E1668" s="1">
        <v>91</v>
      </c>
      <c r="F1668" s="1">
        <v>57</v>
      </c>
      <c r="G1668" s="1">
        <v>0</v>
      </c>
    </row>
    <row r="1669" spans="1:7" x14ac:dyDescent="0.25">
      <c r="A1669" s="1">
        <v>482</v>
      </c>
      <c r="B1669" s="1">
        <v>34</v>
      </c>
      <c r="C1669" s="1">
        <v>471</v>
      </c>
      <c r="D1669" s="1">
        <v>119</v>
      </c>
      <c r="E1669" s="1">
        <v>68</v>
      </c>
      <c r="F1669" s="1">
        <v>22</v>
      </c>
      <c r="G1669" s="1">
        <v>0</v>
      </c>
    </row>
    <row r="1670" spans="1:7" x14ac:dyDescent="0.25">
      <c r="A1670" s="1">
        <v>332</v>
      </c>
      <c r="B1670" s="1">
        <v>194</v>
      </c>
      <c r="C1670" s="1">
        <v>377</v>
      </c>
      <c r="D1670" s="1">
        <v>149</v>
      </c>
      <c r="E1670" s="1">
        <v>125</v>
      </c>
      <c r="F1670" s="1">
        <v>57</v>
      </c>
      <c r="G1670" s="1">
        <v>0</v>
      </c>
    </row>
    <row r="1671" spans="1:7" x14ac:dyDescent="0.25">
      <c r="A1671" s="1">
        <v>713</v>
      </c>
      <c r="B1671" s="1">
        <v>0</v>
      </c>
      <c r="C1671" s="1">
        <v>264</v>
      </c>
      <c r="D1671" s="1">
        <v>120</v>
      </c>
      <c r="E1671" s="1">
        <v>80</v>
      </c>
      <c r="F1671" s="1">
        <v>34</v>
      </c>
      <c r="G1671" s="1">
        <v>0</v>
      </c>
    </row>
    <row r="1672" spans="1:7" x14ac:dyDescent="0.25">
      <c r="A1672" s="1">
        <v>503</v>
      </c>
      <c r="B1672" s="1">
        <v>27</v>
      </c>
      <c r="C1672" s="1">
        <v>419</v>
      </c>
      <c r="D1672" s="1">
        <v>90</v>
      </c>
      <c r="E1672" s="1">
        <v>139</v>
      </c>
      <c r="F1672" s="1">
        <v>153</v>
      </c>
      <c r="G1672" s="1">
        <v>1</v>
      </c>
    </row>
    <row r="1673" spans="1:7" x14ac:dyDescent="0.25">
      <c r="A1673" s="1">
        <v>806</v>
      </c>
      <c r="B1673" s="1">
        <v>80</v>
      </c>
      <c r="C1673" s="1">
        <v>161</v>
      </c>
      <c r="D1673" s="1">
        <v>120</v>
      </c>
      <c r="E1673" s="1">
        <v>11</v>
      </c>
      <c r="F1673" s="1">
        <v>33</v>
      </c>
      <c r="G1673" s="1">
        <v>0</v>
      </c>
    </row>
    <row r="1674" spans="1:7" x14ac:dyDescent="0.25">
      <c r="A1674" s="1">
        <v>466</v>
      </c>
      <c r="B1674" s="1">
        <v>22</v>
      </c>
      <c r="C1674" s="1">
        <v>432</v>
      </c>
      <c r="D1674" s="1">
        <v>147</v>
      </c>
      <c r="E1674" s="1">
        <v>113</v>
      </c>
      <c r="F1674" s="1">
        <v>102</v>
      </c>
      <c r="G1674" s="1">
        <v>0</v>
      </c>
    </row>
    <row r="1675" spans="1:7" x14ac:dyDescent="0.25">
      <c r="A1675" s="1">
        <v>494</v>
      </c>
      <c r="B1675" s="1">
        <v>92</v>
      </c>
      <c r="C1675" s="1">
        <v>391</v>
      </c>
      <c r="D1675" s="1">
        <v>194</v>
      </c>
      <c r="E1675" s="1">
        <v>11</v>
      </c>
      <c r="F1675" s="1">
        <v>241</v>
      </c>
      <c r="G1675" s="1">
        <v>0</v>
      </c>
    </row>
    <row r="1676" spans="1:7" x14ac:dyDescent="0.25">
      <c r="A1676" s="1">
        <v>450</v>
      </c>
      <c r="B1676" s="1">
        <v>26</v>
      </c>
      <c r="C1676" s="1">
        <v>535</v>
      </c>
      <c r="D1676" s="1">
        <v>73</v>
      </c>
      <c r="E1676" s="1">
        <v>98</v>
      </c>
      <c r="F1676" s="1">
        <v>26</v>
      </c>
      <c r="G1676" s="1">
        <v>0</v>
      </c>
    </row>
    <row r="1677" spans="1:7" x14ac:dyDescent="0.25">
      <c r="A1677" s="1">
        <v>763</v>
      </c>
      <c r="B1677" s="1">
        <v>29</v>
      </c>
      <c r="C1677" s="1">
        <v>138</v>
      </c>
      <c r="D1677" s="1">
        <v>76</v>
      </c>
      <c r="E1677" s="1">
        <v>176</v>
      </c>
      <c r="F1677" s="1">
        <v>58</v>
      </c>
      <c r="G1677" s="1">
        <v>1</v>
      </c>
    </row>
    <row r="1678" spans="1:7" x14ac:dyDescent="0.25">
      <c r="A1678" s="1">
        <v>674</v>
      </c>
      <c r="B1678" s="1">
        <v>168</v>
      </c>
      <c r="C1678" s="1">
        <v>108</v>
      </c>
      <c r="D1678" s="1">
        <v>192</v>
      </c>
      <c r="E1678" s="1">
        <v>42</v>
      </c>
      <c r="F1678" s="1">
        <v>231</v>
      </c>
      <c r="G1678" s="1">
        <v>1</v>
      </c>
    </row>
    <row r="1679" spans="1:7" x14ac:dyDescent="0.25">
      <c r="A1679" s="1">
        <v>303</v>
      </c>
      <c r="B1679" s="1">
        <v>23</v>
      </c>
      <c r="C1679" s="1">
        <v>751</v>
      </c>
      <c r="D1679" s="1">
        <v>82</v>
      </c>
      <c r="E1679" s="1">
        <v>26</v>
      </c>
      <c r="F1679" s="1">
        <v>191</v>
      </c>
      <c r="G1679" s="1">
        <v>1</v>
      </c>
    </row>
    <row r="1680" spans="1:7" x14ac:dyDescent="0.25">
      <c r="A1680" s="1">
        <v>531</v>
      </c>
      <c r="B1680" s="1">
        <v>69</v>
      </c>
      <c r="C1680" s="1">
        <v>300</v>
      </c>
      <c r="D1680" s="1">
        <v>150</v>
      </c>
      <c r="E1680" s="1">
        <v>138</v>
      </c>
      <c r="F1680" s="1">
        <v>150</v>
      </c>
      <c r="G1680" s="1">
        <v>0</v>
      </c>
    </row>
    <row r="1681" spans="1:7" x14ac:dyDescent="0.25">
      <c r="A1681" s="1">
        <v>311</v>
      </c>
      <c r="B1681" s="1">
        <v>26</v>
      </c>
      <c r="C1681" s="1">
        <v>640</v>
      </c>
      <c r="D1681" s="1">
        <v>180</v>
      </c>
      <c r="E1681" s="1">
        <v>37</v>
      </c>
      <c r="F1681" s="1">
        <v>121</v>
      </c>
      <c r="G1681" s="1">
        <v>0</v>
      </c>
    </row>
    <row r="1682" spans="1:7" x14ac:dyDescent="0.25">
      <c r="A1682" s="1">
        <v>631</v>
      </c>
      <c r="B1682" s="1">
        <v>28</v>
      </c>
      <c r="C1682" s="1">
        <v>491</v>
      </c>
      <c r="D1682" s="1">
        <v>30</v>
      </c>
      <c r="E1682" s="1">
        <v>14</v>
      </c>
      <c r="F1682" s="1">
        <v>56</v>
      </c>
      <c r="G1682" s="1">
        <v>0</v>
      </c>
    </row>
    <row r="1683" spans="1:7" x14ac:dyDescent="0.25">
      <c r="A1683" s="1">
        <v>265</v>
      </c>
      <c r="B1683" s="1">
        <v>138</v>
      </c>
      <c r="C1683" s="1">
        <v>553</v>
      </c>
      <c r="D1683" s="1">
        <v>224</v>
      </c>
      <c r="E1683" s="1">
        <v>23</v>
      </c>
      <c r="F1683" s="1">
        <v>92</v>
      </c>
      <c r="G1683" s="1">
        <v>0</v>
      </c>
    </row>
    <row r="1684" spans="1:7" x14ac:dyDescent="0.25">
      <c r="A1684" s="1">
        <v>952</v>
      </c>
      <c r="B1684" s="1">
        <v>12</v>
      </c>
      <c r="C1684" s="1">
        <v>180</v>
      </c>
      <c r="D1684" s="1">
        <v>47</v>
      </c>
      <c r="E1684" s="1">
        <v>12</v>
      </c>
      <c r="F1684" s="1">
        <v>12</v>
      </c>
      <c r="G1684" s="1">
        <v>0</v>
      </c>
    </row>
    <row r="1685" spans="1:7" x14ac:dyDescent="0.25">
      <c r="A1685" s="1">
        <v>1121</v>
      </c>
      <c r="B1685" s="1">
        <v>0</v>
      </c>
      <c r="C1685" s="1">
        <v>72</v>
      </c>
      <c r="D1685" s="1">
        <v>0</v>
      </c>
      <c r="E1685" s="1">
        <v>12</v>
      </c>
      <c r="F1685" s="1">
        <v>12</v>
      </c>
      <c r="G1685" s="1">
        <v>0</v>
      </c>
    </row>
    <row r="1686" spans="1:7" x14ac:dyDescent="0.25">
      <c r="A1686" s="1">
        <v>1004</v>
      </c>
      <c r="B1686" s="1">
        <v>12</v>
      </c>
      <c r="C1686" s="1">
        <v>145</v>
      </c>
      <c r="D1686" s="1">
        <v>32</v>
      </c>
      <c r="E1686" s="1">
        <v>12</v>
      </c>
      <c r="F1686" s="1">
        <v>36</v>
      </c>
      <c r="G1686" s="1">
        <v>1</v>
      </c>
    </row>
    <row r="1687" spans="1:7" x14ac:dyDescent="0.25">
      <c r="A1687" s="1">
        <v>986</v>
      </c>
      <c r="B1687" s="1">
        <v>36</v>
      </c>
      <c r="C1687" s="1">
        <v>168</v>
      </c>
      <c r="D1687" s="1">
        <v>16</v>
      </c>
      <c r="E1687" s="1">
        <v>0</v>
      </c>
      <c r="F1687" s="1">
        <v>108</v>
      </c>
      <c r="G1687" s="1">
        <v>1</v>
      </c>
    </row>
    <row r="1688" spans="1:7" x14ac:dyDescent="0.25">
      <c r="A1688" s="1">
        <v>1050</v>
      </c>
      <c r="B1688" s="1">
        <v>12</v>
      </c>
      <c r="C1688" s="1">
        <v>144</v>
      </c>
      <c r="D1688" s="1">
        <v>0</v>
      </c>
      <c r="E1688" s="1">
        <v>0</v>
      </c>
      <c r="F1688" s="1">
        <v>24</v>
      </c>
      <c r="G1688" s="1">
        <v>1</v>
      </c>
    </row>
    <row r="1689" spans="1:7" x14ac:dyDescent="0.25">
      <c r="A1689" s="1">
        <v>847</v>
      </c>
      <c r="B1689" s="1">
        <v>66</v>
      </c>
      <c r="C1689" s="1">
        <v>119</v>
      </c>
      <c r="D1689" s="1">
        <v>86</v>
      </c>
      <c r="E1689" s="1">
        <v>89</v>
      </c>
      <c r="F1689" s="1">
        <v>111</v>
      </c>
      <c r="G1689" s="1">
        <v>1</v>
      </c>
    </row>
    <row r="1690" spans="1:7" x14ac:dyDescent="0.25">
      <c r="A1690" s="1">
        <v>1148</v>
      </c>
      <c r="B1690" s="1">
        <v>0</v>
      </c>
      <c r="C1690" s="1">
        <v>60</v>
      </c>
      <c r="D1690" s="1">
        <v>0</v>
      </c>
      <c r="E1690" s="1">
        <v>0</v>
      </c>
      <c r="F1690" s="1">
        <v>24</v>
      </c>
      <c r="G1690" s="1">
        <v>1</v>
      </c>
    </row>
    <row r="1691" spans="1:7" x14ac:dyDescent="0.25">
      <c r="A1691" s="1">
        <v>962</v>
      </c>
      <c r="B1691" s="1">
        <v>12</v>
      </c>
      <c r="C1691" s="1">
        <v>194</v>
      </c>
      <c r="D1691" s="1">
        <v>16</v>
      </c>
      <c r="E1691" s="1">
        <v>24</v>
      </c>
      <c r="F1691" s="1">
        <v>12</v>
      </c>
      <c r="G1691" s="1">
        <v>0</v>
      </c>
    </row>
    <row r="1692" spans="1:7" x14ac:dyDescent="0.25">
      <c r="A1692" s="1">
        <v>909</v>
      </c>
      <c r="B1692" s="1">
        <v>12</v>
      </c>
      <c r="C1692" s="1">
        <v>278</v>
      </c>
      <c r="D1692" s="1">
        <v>0</v>
      </c>
      <c r="E1692" s="1">
        <v>12</v>
      </c>
      <c r="F1692" s="1">
        <v>242</v>
      </c>
      <c r="G1692" s="1">
        <v>0</v>
      </c>
    </row>
    <row r="1693" spans="1:7" x14ac:dyDescent="0.25">
      <c r="A1693" s="1">
        <v>387</v>
      </c>
      <c r="B1693" s="1">
        <v>20</v>
      </c>
      <c r="C1693" s="1">
        <v>713</v>
      </c>
      <c r="D1693" s="1">
        <v>38</v>
      </c>
      <c r="E1693" s="1">
        <v>54</v>
      </c>
      <c r="F1693" s="1">
        <v>163</v>
      </c>
      <c r="G1693" s="1">
        <v>0</v>
      </c>
    </row>
    <row r="1694" spans="1:7" x14ac:dyDescent="0.25">
      <c r="A1694" s="1">
        <v>1166</v>
      </c>
      <c r="B1694" s="1">
        <v>0</v>
      </c>
      <c r="C1694" s="1">
        <v>48</v>
      </c>
      <c r="D1694" s="1">
        <v>0</v>
      </c>
      <c r="E1694" s="1">
        <v>0</v>
      </c>
      <c r="F1694" s="1">
        <v>36</v>
      </c>
      <c r="G1694" s="1">
        <v>0</v>
      </c>
    </row>
    <row r="1695" spans="1:7" x14ac:dyDescent="0.25">
      <c r="A1695" s="1">
        <v>799</v>
      </c>
      <c r="B1695" s="1">
        <v>12</v>
      </c>
      <c r="C1695" s="1">
        <v>375</v>
      </c>
      <c r="D1695" s="1">
        <v>16</v>
      </c>
      <c r="E1695" s="1">
        <v>12</v>
      </c>
      <c r="F1695" s="1">
        <v>12</v>
      </c>
      <c r="G1695" s="1">
        <v>1</v>
      </c>
    </row>
    <row r="1696" spans="1:7" x14ac:dyDescent="0.25">
      <c r="A1696" s="1">
        <v>908</v>
      </c>
      <c r="B1696" s="1">
        <v>48</v>
      </c>
      <c r="C1696" s="1">
        <v>217</v>
      </c>
      <c r="D1696" s="1">
        <v>32</v>
      </c>
      <c r="E1696" s="1">
        <v>12</v>
      </c>
      <c r="F1696" s="1">
        <v>24</v>
      </c>
      <c r="G1696" s="1">
        <v>0</v>
      </c>
    </row>
    <row r="1697" spans="1:7" x14ac:dyDescent="0.25">
      <c r="A1697" s="1">
        <v>1043</v>
      </c>
      <c r="B1697" s="1">
        <v>24</v>
      </c>
      <c r="C1697" s="1">
        <v>97</v>
      </c>
      <c r="D1697" s="1">
        <v>32</v>
      </c>
      <c r="E1697" s="1">
        <v>24</v>
      </c>
      <c r="F1697" s="1">
        <v>157</v>
      </c>
      <c r="G1697" s="1">
        <v>0</v>
      </c>
    </row>
    <row r="1698" spans="1:7" x14ac:dyDescent="0.25">
      <c r="A1698" s="1">
        <v>350</v>
      </c>
      <c r="B1698" s="1">
        <v>60</v>
      </c>
      <c r="C1698" s="1">
        <v>568</v>
      </c>
      <c r="D1698" s="1">
        <v>110</v>
      </c>
      <c r="E1698" s="1">
        <v>133</v>
      </c>
      <c r="F1698" s="1">
        <v>145</v>
      </c>
      <c r="G1698" s="1">
        <v>0</v>
      </c>
    </row>
    <row r="1699" spans="1:7" x14ac:dyDescent="0.25">
      <c r="A1699" s="1">
        <v>1090</v>
      </c>
      <c r="B1699" s="1">
        <v>12</v>
      </c>
      <c r="C1699" s="1">
        <v>96</v>
      </c>
      <c r="D1699" s="1">
        <v>16</v>
      </c>
      <c r="E1699" s="1">
        <v>12</v>
      </c>
      <c r="F1699" s="1">
        <v>60</v>
      </c>
      <c r="G1699" s="1">
        <v>0</v>
      </c>
    </row>
    <row r="1700" spans="1:7" x14ac:dyDescent="0.25">
      <c r="A1700" s="1">
        <v>483</v>
      </c>
      <c r="B1700" s="1">
        <v>72</v>
      </c>
      <c r="C1700" s="1">
        <v>567</v>
      </c>
      <c r="D1700" s="1">
        <v>94</v>
      </c>
      <c r="E1700" s="1">
        <v>12</v>
      </c>
      <c r="F1700" s="1">
        <v>108</v>
      </c>
      <c r="G1700" s="1">
        <v>0</v>
      </c>
    </row>
    <row r="1701" spans="1:7" x14ac:dyDescent="0.25">
      <c r="A1701" s="1">
        <v>934</v>
      </c>
      <c r="B1701" s="1">
        <v>24</v>
      </c>
      <c r="C1701" s="1">
        <v>230</v>
      </c>
      <c r="D1701" s="1">
        <v>16</v>
      </c>
      <c r="E1701" s="1">
        <v>24</v>
      </c>
      <c r="F1701" s="1">
        <v>36</v>
      </c>
      <c r="G1701" s="1">
        <v>0</v>
      </c>
    </row>
    <row r="1702" spans="1:7" x14ac:dyDescent="0.25">
      <c r="A1702" s="1">
        <v>652</v>
      </c>
      <c r="B1702" s="1">
        <v>48</v>
      </c>
      <c r="C1702" s="1">
        <v>350</v>
      </c>
      <c r="D1702" s="1">
        <v>94</v>
      </c>
      <c r="E1702" s="1">
        <v>84</v>
      </c>
      <c r="F1702" s="1">
        <v>108</v>
      </c>
      <c r="G1702" s="1">
        <v>1</v>
      </c>
    </row>
    <row r="1703" spans="1:7" x14ac:dyDescent="0.25">
      <c r="A1703" s="1">
        <v>571</v>
      </c>
      <c r="B1703" s="1">
        <v>12</v>
      </c>
      <c r="C1703" s="1">
        <v>523</v>
      </c>
      <c r="D1703" s="1">
        <v>63</v>
      </c>
      <c r="E1703" s="1">
        <v>60</v>
      </c>
      <c r="F1703" s="1">
        <v>24</v>
      </c>
      <c r="G1703" s="1">
        <v>0</v>
      </c>
    </row>
    <row r="1704" spans="1:7" x14ac:dyDescent="0.25">
      <c r="A1704" s="1">
        <v>412</v>
      </c>
      <c r="B1704" s="1">
        <v>12</v>
      </c>
      <c r="C1704" s="1">
        <v>546</v>
      </c>
      <c r="D1704" s="1">
        <v>78</v>
      </c>
      <c r="E1704" s="1">
        <v>182</v>
      </c>
      <c r="F1704" s="1">
        <v>0</v>
      </c>
      <c r="G1704" s="1">
        <v>0</v>
      </c>
    </row>
    <row r="1705" spans="1:7" x14ac:dyDescent="0.25">
      <c r="A1705" s="1">
        <v>483</v>
      </c>
      <c r="B1705" s="1">
        <v>0</v>
      </c>
      <c r="C1705" s="1">
        <v>591</v>
      </c>
      <c r="D1705" s="1">
        <v>156</v>
      </c>
      <c r="E1705" s="1">
        <v>0</v>
      </c>
      <c r="F1705" s="1">
        <v>12</v>
      </c>
      <c r="G1705" s="1">
        <v>0</v>
      </c>
    </row>
    <row r="1706" spans="1:7" x14ac:dyDescent="0.25">
      <c r="A1706" s="1">
        <v>711</v>
      </c>
      <c r="B1706" s="1">
        <v>36</v>
      </c>
      <c r="C1706" s="1">
        <v>217</v>
      </c>
      <c r="D1706" s="1">
        <v>172</v>
      </c>
      <c r="E1706" s="1">
        <v>96</v>
      </c>
      <c r="F1706" s="1">
        <v>168</v>
      </c>
      <c r="G1706" s="1">
        <v>0</v>
      </c>
    </row>
    <row r="1707" spans="1:7" x14ac:dyDescent="0.25">
      <c r="A1707" s="1">
        <v>852</v>
      </c>
      <c r="B1707" s="1">
        <v>60</v>
      </c>
      <c r="C1707" s="1">
        <v>207</v>
      </c>
      <c r="D1707" s="1">
        <v>78</v>
      </c>
      <c r="E1707" s="1">
        <v>36</v>
      </c>
      <c r="F1707" s="1">
        <v>48</v>
      </c>
      <c r="G1707" s="1">
        <v>0</v>
      </c>
    </row>
    <row r="1708" spans="1:7" x14ac:dyDescent="0.25">
      <c r="A1708" s="1">
        <v>546</v>
      </c>
      <c r="B1708" s="1">
        <v>72</v>
      </c>
      <c r="C1708" s="1">
        <v>376</v>
      </c>
      <c r="D1708" s="1">
        <v>94</v>
      </c>
      <c r="E1708" s="1">
        <v>145</v>
      </c>
      <c r="F1708" s="1">
        <v>72</v>
      </c>
      <c r="G1708" s="1">
        <v>0</v>
      </c>
    </row>
    <row r="1709" spans="1:7" x14ac:dyDescent="0.25">
      <c r="A1709" s="1">
        <v>621</v>
      </c>
      <c r="B1709" s="1">
        <v>73</v>
      </c>
      <c r="C1709" s="1">
        <v>414</v>
      </c>
      <c r="D1709" s="1">
        <v>78</v>
      </c>
      <c r="E1709" s="1">
        <v>48</v>
      </c>
      <c r="F1709" s="1">
        <v>85</v>
      </c>
      <c r="G1709" s="1">
        <v>0</v>
      </c>
    </row>
    <row r="1710" spans="1:7" x14ac:dyDescent="0.25">
      <c r="A1710" s="1">
        <v>731</v>
      </c>
      <c r="B1710" s="1">
        <v>60</v>
      </c>
      <c r="C1710" s="1">
        <v>353</v>
      </c>
      <c r="D1710" s="1">
        <v>78</v>
      </c>
      <c r="E1710" s="1">
        <v>12</v>
      </c>
      <c r="F1710" s="1">
        <v>73</v>
      </c>
      <c r="G1710" s="1">
        <v>0</v>
      </c>
    </row>
    <row r="1711" spans="1:7" x14ac:dyDescent="0.25">
      <c r="A1711" s="1">
        <v>493</v>
      </c>
      <c r="B1711" s="1">
        <v>183</v>
      </c>
      <c r="C1711" s="1">
        <v>352</v>
      </c>
      <c r="D1711" s="1">
        <v>184</v>
      </c>
      <c r="E1711" s="1">
        <v>23</v>
      </c>
      <c r="F1711" s="1">
        <v>28</v>
      </c>
      <c r="G1711" s="1">
        <v>0</v>
      </c>
    </row>
    <row r="1712" spans="1:7" x14ac:dyDescent="0.25">
      <c r="A1712" s="1">
        <v>688</v>
      </c>
      <c r="B1712" s="1">
        <v>14</v>
      </c>
      <c r="C1712" s="1">
        <v>309</v>
      </c>
      <c r="D1712" s="1">
        <v>201</v>
      </c>
      <c r="E1712" s="1">
        <v>24</v>
      </c>
      <c r="F1712" s="1">
        <v>38</v>
      </c>
      <c r="G1712" s="1">
        <v>1</v>
      </c>
    </row>
    <row r="1713" spans="1:7" x14ac:dyDescent="0.25">
      <c r="A1713" s="1">
        <v>912</v>
      </c>
      <c r="B1713" s="1">
        <v>72</v>
      </c>
      <c r="C1713" s="1">
        <v>170</v>
      </c>
      <c r="D1713" s="1">
        <v>47</v>
      </c>
      <c r="E1713" s="1">
        <v>36</v>
      </c>
      <c r="F1713" s="1">
        <v>97</v>
      </c>
      <c r="G1713" s="1">
        <v>1</v>
      </c>
    </row>
    <row r="1714" spans="1:7" x14ac:dyDescent="0.25">
      <c r="A1714" s="1">
        <v>675</v>
      </c>
      <c r="B1714" s="1">
        <v>144</v>
      </c>
      <c r="C1714" s="1">
        <v>133</v>
      </c>
      <c r="D1714" s="1">
        <v>94</v>
      </c>
      <c r="E1714" s="1">
        <v>192</v>
      </c>
      <c r="F1714" s="1">
        <v>241</v>
      </c>
      <c r="G1714" s="1">
        <v>0</v>
      </c>
    </row>
    <row r="1715" spans="1:7" x14ac:dyDescent="0.25">
      <c r="A1715" s="1">
        <v>496</v>
      </c>
      <c r="B1715" s="1">
        <v>36</v>
      </c>
      <c r="C1715" s="1">
        <v>460</v>
      </c>
      <c r="D1715" s="1">
        <v>189</v>
      </c>
      <c r="E1715" s="1">
        <v>60</v>
      </c>
      <c r="F1715" s="1">
        <v>12</v>
      </c>
      <c r="G1715" s="1">
        <v>0</v>
      </c>
    </row>
    <row r="1716" spans="1:7" x14ac:dyDescent="0.25">
      <c r="A1716" s="1">
        <v>509</v>
      </c>
      <c r="B1716" s="1">
        <v>133</v>
      </c>
      <c r="C1716" s="1">
        <v>497</v>
      </c>
      <c r="D1716" s="1">
        <v>78</v>
      </c>
      <c r="E1716" s="1">
        <v>24</v>
      </c>
      <c r="F1716" s="1">
        <v>97</v>
      </c>
      <c r="G1716" s="1">
        <v>0</v>
      </c>
    </row>
    <row r="1717" spans="1:7" x14ac:dyDescent="0.25">
      <c r="A1717" s="1">
        <v>595</v>
      </c>
      <c r="B1717" s="1">
        <v>97</v>
      </c>
      <c r="C1717" s="1">
        <v>291</v>
      </c>
      <c r="D1717" s="1">
        <v>127</v>
      </c>
      <c r="E1717" s="1">
        <v>133</v>
      </c>
      <c r="F1717" s="1">
        <v>121</v>
      </c>
      <c r="G1717" s="1">
        <v>0</v>
      </c>
    </row>
    <row r="1718" spans="1:7" x14ac:dyDescent="0.25">
      <c r="A1718" s="1">
        <v>353</v>
      </c>
      <c r="B1718" s="1">
        <v>61</v>
      </c>
      <c r="C1718" s="1">
        <v>753</v>
      </c>
      <c r="D1718" s="1">
        <v>40</v>
      </c>
      <c r="E1718" s="1">
        <v>46</v>
      </c>
      <c r="F1718" s="1">
        <v>27</v>
      </c>
      <c r="G1718" s="1">
        <v>0</v>
      </c>
    </row>
    <row r="1719" spans="1:7" x14ac:dyDescent="0.25">
      <c r="A1719" s="1">
        <v>483</v>
      </c>
      <c r="B1719" s="1">
        <v>84</v>
      </c>
      <c r="C1719" s="1">
        <v>398</v>
      </c>
      <c r="D1719" s="1">
        <v>205</v>
      </c>
      <c r="E1719" s="1">
        <v>84</v>
      </c>
      <c r="F1719" s="1">
        <v>241</v>
      </c>
      <c r="G1719" s="1">
        <v>0</v>
      </c>
    </row>
    <row r="1720" spans="1:7" x14ac:dyDescent="0.25">
      <c r="A1720" s="1">
        <v>1001</v>
      </c>
      <c r="B1720" s="1">
        <v>44</v>
      </c>
      <c r="C1720" s="1">
        <v>107</v>
      </c>
      <c r="D1720" s="1">
        <v>58</v>
      </c>
      <c r="E1720" s="1">
        <v>44</v>
      </c>
      <c r="F1720" s="1">
        <v>44</v>
      </c>
      <c r="G1720" s="1">
        <v>0</v>
      </c>
    </row>
    <row r="1721" spans="1:7" x14ac:dyDescent="0.25">
      <c r="A1721" s="1">
        <v>928</v>
      </c>
      <c r="B1721" s="1">
        <v>63</v>
      </c>
      <c r="C1721" s="1">
        <v>254</v>
      </c>
      <c r="D1721" s="1">
        <v>0</v>
      </c>
      <c r="E1721" s="1">
        <v>12</v>
      </c>
      <c r="F1721" s="1">
        <v>12</v>
      </c>
      <c r="G1721" s="1">
        <v>0</v>
      </c>
    </row>
    <row r="1722" spans="1:7" x14ac:dyDescent="0.25">
      <c r="A1722" s="1">
        <v>398</v>
      </c>
      <c r="B1722" s="1">
        <v>96</v>
      </c>
      <c r="C1722" s="1">
        <v>447</v>
      </c>
      <c r="D1722" s="1">
        <v>220</v>
      </c>
      <c r="E1722" s="1">
        <v>96</v>
      </c>
      <c r="F1722" s="1">
        <v>32</v>
      </c>
      <c r="G1722" s="1">
        <v>0</v>
      </c>
    </row>
    <row r="1723" spans="1:7" x14ac:dyDescent="0.25">
      <c r="A1723" s="1">
        <v>240</v>
      </c>
      <c r="B1723" s="1">
        <v>132</v>
      </c>
      <c r="C1723" s="1">
        <v>445</v>
      </c>
      <c r="D1723" s="1">
        <v>250</v>
      </c>
      <c r="E1723" s="1">
        <v>192</v>
      </c>
      <c r="F1723" s="1">
        <v>108</v>
      </c>
      <c r="G1723" s="1">
        <v>0</v>
      </c>
    </row>
    <row r="1724" spans="1:7" x14ac:dyDescent="0.25">
      <c r="A1724" s="1">
        <v>399</v>
      </c>
      <c r="B1724" s="1">
        <v>28</v>
      </c>
      <c r="C1724" s="1">
        <v>756</v>
      </c>
      <c r="D1724" s="1">
        <v>36</v>
      </c>
      <c r="E1724" s="1">
        <v>40</v>
      </c>
      <c r="F1724" s="1">
        <v>126</v>
      </c>
      <c r="G1724" s="1">
        <v>0</v>
      </c>
    </row>
    <row r="1725" spans="1:7" x14ac:dyDescent="0.25">
      <c r="A1725" s="1">
        <v>298</v>
      </c>
      <c r="B1725" s="1">
        <v>27</v>
      </c>
      <c r="C1725" s="1">
        <v>697</v>
      </c>
      <c r="D1725" s="1">
        <v>216</v>
      </c>
      <c r="E1725" s="1">
        <v>24</v>
      </c>
      <c r="F1725" s="1">
        <v>166</v>
      </c>
      <c r="G1725" s="1">
        <v>1</v>
      </c>
    </row>
    <row r="1726" spans="1:7" x14ac:dyDescent="0.25">
      <c r="A1726" s="1">
        <v>1048</v>
      </c>
      <c r="B1726" s="1">
        <v>0</v>
      </c>
      <c r="C1726" s="1">
        <v>217</v>
      </c>
      <c r="D1726" s="1">
        <v>0</v>
      </c>
      <c r="E1726" s="1">
        <v>0</v>
      </c>
      <c r="F1726" s="1">
        <v>12</v>
      </c>
      <c r="G1726" s="1">
        <v>0</v>
      </c>
    </row>
    <row r="1727" spans="1:7" x14ac:dyDescent="0.25">
      <c r="A1727" s="1">
        <v>1006</v>
      </c>
      <c r="B1727" s="1">
        <v>22</v>
      </c>
      <c r="C1727" s="1">
        <v>115</v>
      </c>
      <c r="D1727" s="1">
        <v>59</v>
      </c>
      <c r="E1727" s="1">
        <v>68</v>
      </c>
      <c r="F1727" s="1">
        <v>45</v>
      </c>
      <c r="G1727" s="1">
        <v>1</v>
      </c>
    </row>
    <row r="1728" spans="1:7" x14ac:dyDescent="0.25">
      <c r="A1728" s="1">
        <v>977</v>
      </c>
      <c r="B1728" s="1">
        <v>12</v>
      </c>
      <c r="C1728" s="1">
        <v>253</v>
      </c>
      <c r="D1728" s="1">
        <v>16</v>
      </c>
      <c r="E1728" s="1">
        <v>12</v>
      </c>
      <c r="F1728" s="1">
        <v>101</v>
      </c>
      <c r="G1728" s="1">
        <v>0</v>
      </c>
    </row>
    <row r="1729" spans="1:7" x14ac:dyDescent="0.25">
      <c r="A1729" s="1">
        <v>890</v>
      </c>
      <c r="B1729" s="1">
        <v>63</v>
      </c>
      <c r="C1729" s="1">
        <v>292</v>
      </c>
      <c r="D1729" s="1">
        <v>0</v>
      </c>
      <c r="E1729" s="1">
        <v>25</v>
      </c>
      <c r="F1729" s="1">
        <v>12</v>
      </c>
      <c r="G1729" s="1">
        <v>1</v>
      </c>
    </row>
    <row r="1730" spans="1:7" x14ac:dyDescent="0.25">
      <c r="A1730" s="1">
        <v>1016</v>
      </c>
      <c r="B1730" s="1">
        <v>12</v>
      </c>
      <c r="C1730" s="1">
        <v>215</v>
      </c>
      <c r="D1730" s="1">
        <v>16</v>
      </c>
      <c r="E1730" s="1">
        <v>12</v>
      </c>
      <c r="F1730" s="1">
        <v>63</v>
      </c>
      <c r="G1730" s="1">
        <v>0</v>
      </c>
    </row>
    <row r="1731" spans="1:7" x14ac:dyDescent="0.25">
      <c r="A1731" s="1">
        <v>758</v>
      </c>
      <c r="B1731" s="1">
        <v>12</v>
      </c>
      <c r="C1731" s="1">
        <v>385</v>
      </c>
      <c r="D1731" s="1">
        <v>33</v>
      </c>
      <c r="E1731" s="1">
        <v>89</v>
      </c>
      <c r="F1731" s="1">
        <v>89</v>
      </c>
      <c r="G1731" s="1">
        <v>0</v>
      </c>
    </row>
    <row r="1732" spans="1:7" x14ac:dyDescent="0.25">
      <c r="A1732" s="1">
        <v>881</v>
      </c>
      <c r="B1732" s="1">
        <v>38</v>
      </c>
      <c r="C1732" s="1">
        <v>319</v>
      </c>
      <c r="D1732" s="1">
        <v>16</v>
      </c>
      <c r="E1732" s="1">
        <v>25</v>
      </c>
      <c r="F1732" s="1">
        <v>12</v>
      </c>
      <c r="G1732" s="1">
        <v>0</v>
      </c>
    </row>
    <row r="1733" spans="1:7" x14ac:dyDescent="0.25">
      <c r="A1733" s="1">
        <v>1001</v>
      </c>
      <c r="B1733" s="1">
        <v>12</v>
      </c>
      <c r="C1733" s="1">
        <v>240</v>
      </c>
      <c r="D1733" s="1">
        <v>16</v>
      </c>
      <c r="E1733" s="1">
        <v>12</v>
      </c>
      <c r="F1733" s="1">
        <v>12</v>
      </c>
      <c r="G1733" s="1">
        <v>0</v>
      </c>
    </row>
    <row r="1734" spans="1:7" x14ac:dyDescent="0.25">
      <c r="A1734" s="1">
        <v>826</v>
      </c>
      <c r="B1734" s="1">
        <v>50</v>
      </c>
      <c r="C1734" s="1">
        <v>317</v>
      </c>
      <c r="D1734" s="1">
        <v>50</v>
      </c>
      <c r="E1734" s="1">
        <v>38</v>
      </c>
      <c r="F1734" s="1">
        <v>38</v>
      </c>
      <c r="G1734" s="1">
        <v>0</v>
      </c>
    </row>
    <row r="1735" spans="1:7" x14ac:dyDescent="0.25">
      <c r="A1735" s="1">
        <v>734</v>
      </c>
      <c r="B1735" s="1">
        <v>22</v>
      </c>
      <c r="C1735" s="1">
        <v>350</v>
      </c>
      <c r="D1735" s="1">
        <v>151</v>
      </c>
      <c r="E1735" s="1">
        <v>25</v>
      </c>
      <c r="F1735" s="1">
        <v>100</v>
      </c>
      <c r="G1735" s="1">
        <v>0</v>
      </c>
    </row>
    <row r="1736" spans="1:7" x14ac:dyDescent="0.25">
      <c r="A1736" s="1">
        <v>1063</v>
      </c>
      <c r="B1736" s="1">
        <v>89</v>
      </c>
      <c r="C1736" s="1">
        <v>102</v>
      </c>
      <c r="D1736" s="1">
        <v>16</v>
      </c>
      <c r="E1736" s="1">
        <v>12</v>
      </c>
      <c r="F1736" s="1">
        <v>25</v>
      </c>
      <c r="G1736" s="1">
        <v>0</v>
      </c>
    </row>
    <row r="1737" spans="1:7" x14ac:dyDescent="0.25">
      <c r="A1737" s="1">
        <v>712</v>
      </c>
      <c r="B1737" s="1">
        <v>50</v>
      </c>
      <c r="C1737" s="1">
        <v>420</v>
      </c>
      <c r="D1737" s="1">
        <v>65</v>
      </c>
      <c r="E1737" s="1">
        <v>38</v>
      </c>
      <c r="F1737" s="1">
        <v>38</v>
      </c>
      <c r="G1737" s="1">
        <v>1</v>
      </c>
    </row>
    <row r="1738" spans="1:7" x14ac:dyDescent="0.25">
      <c r="A1738" s="1">
        <v>635</v>
      </c>
      <c r="B1738" s="1">
        <v>114</v>
      </c>
      <c r="C1738" s="1">
        <v>254</v>
      </c>
      <c r="D1738" s="1">
        <v>132</v>
      </c>
      <c r="E1738" s="1">
        <v>152</v>
      </c>
      <c r="F1738" s="1">
        <v>76</v>
      </c>
      <c r="G1738" s="1">
        <v>0</v>
      </c>
    </row>
    <row r="1739" spans="1:7" x14ac:dyDescent="0.25">
      <c r="A1739" s="1">
        <v>736</v>
      </c>
      <c r="B1739" s="1">
        <v>114</v>
      </c>
      <c r="C1739" s="1">
        <v>279</v>
      </c>
      <c r="D1739" s="1">
        <v>82</v>
      </c>
      <c r="E1739" s="1">
        <v>76</v>
      </c>
      <c r="F1739" s="1">
        <v>190</v>
      </c>
      <c r="G1739" s="1">
        <v>0</v>
      </c>
    </row>
    <row r="1740" spans="1:7" x14ac:dyDescent="0.25">
      <c r="A1740" s="1">
        <v>789</v>
      </c>
      <c r="B1740" s="1">
        <v>25</v>
      </c>
      <c r="C1740" s="1">
        <v>420</v>
      </c>
      <c r="D1740" s="1">
        <v>16</v>
      </c>
      <c r="E1740" s="1">
        <v>38</v>
      </c>
      <c r="F1740" s="1">
        <v>0</v>
      </c>
      <c r="G1740" s="1">
        <v>0</v>
      </c>
    </row>
    <row r="1741" spans="1:7" x14ac:dyDescent="0.25">
      <c r="A1741" s="1">
        <v>433</v>
      </c>
      <c r="B1741" s="1">
        <v>89</v>
      </c>
      <c r="C1741" s="1">
        <v>650</v>
      </c>
      <c r="D1741" s="1">
        <v>16</v>
      </c>
      <c r="E1741" s="1">
        <v>102</v>
      </c>
      <c r="F1741" s="1">
        <v>102</v>
      </c>
      <c r="G1741" s="1">
        <v>0</v>
      </c>
    </row>
    <row r="1742" spans="1:7" x14ac:dyDescent="0.25">
      <c r="A1742" s="1">
        <v>1047</v>
      </c>
      <c r="B1742" s="1">
        <v>0</v>
      </c>
      <c r="C1742" s="1">
        <v>140</v>
      </c>
      <c r="D1742" s="1">
        <v>67</v>
      </c>
      <c r="E1742" s="1">
        <v>38</v>
      </c>
      <c r="F1742" s="1">
        <v>153</v>
      </c>
      <c r="G1742" s="1">
        <v>0</v>
      </c>
    </row>
    <row r="1743" spans="1:7" x14ac:dyDescent="0.25">
      <c r="A1743" s="1">
        <v>421</v>
      </c>
      <c r="B1743" s="1">
        <v>76</v>
      </c>
      <c r="C1743" s="1">
        <v>536</v>
      </c>
      <c r="D1743" s="1">
        <v>82</v>
      </c>
      <c r="E1743" s="1">
        <v>178</v>
      </c>
      <c r="F1743" s="1">
        <v>102</v>
      </c>
      <c r="G1743" s="1">
        <v>0</v>
      </c>
    </row>
    <row r="1744" spans="1:7" x14ac:dyDescent="0.25">
      <c r="A1744" s="1">
        <v>324</v>
      </c>
      <c r="B1744" s="1">
        <v>132</v>
      </c>
      <c r="C1744" s="1">
        <v>693</v>
      </c>
      <c r="D1744" s="1">
        <v>27</v>
      </c>
      <c r="E1744" s="1">
        <v>118</v>
      </c>
      <c r="F1744" s="1">
        <v>88</v>
      </c>
      <c r="G1744" s="1">
        <v>0</v>
      </c>
    </row>
    <row r="1745" spans="1:7" x14ac:dyDescent="0.25">
      <c r="A1745" s="1">
        <v>536</v>
      </c>
      <c r="B1745" s="1">
        <v>27</v>
      </c>
      <c r="C1745" s="1">
        <v>590</v>
      </c>
      <c r="D1745" s="1">
        <v>38</v>
      </c>
      <c r="E1745" s="1">
        <v>107</v>
      </c>
      <c r="F1745" s="1">
        <v>67</v>
      </c>
      <c r="G1745" s="1">
        <v>1</v>
      </c>
    </row>
    <row r="1746" spans="1:7" x14ac:dyDescent="0.25">
      <c r="A1746" s="1">
        <v>563</v>
      </c>
      <c r="B1746" s="1">
        <v>76</v>
      </c>
      <c r="C1746" s="1">
        <v>384</v>
      </c>
      <c r="D1746" s="1">
        <v>84</v>
      </c>
      <c r="E1746" s="1">
        <v>192</v>
      </c>
      <c r="F1746" s="1">
        <v>89</v>
      </c>
      <c r="G1746" s="1">
        <v>0</v>
      </c>
    </row>
    <row r="1747" spans="1:7" x14ac:dyDescent="0.25">
      <c r="A1747" s="1">
        <v>1115</v>
      </c>
      <c r="B1747" s="1">
        <v>12</v>
      </c>
      <c r="C1747" s="1">
        <v>128</v>
      </c>
      <c r="D1747" s="1">
        <v>33</v>
      </c>
      <c r="E1747" s="1">
        <v>12</v>
      </c>
      <c r="F1747" s="1">
        <v>76</v>
      </c>
      <c r="G1747" s="1">
        <v>0</v>
      </c>
    </row>
    <row r="1748" spans="1:7" x14ac:dyDescent="0.25">
      <c r="A1748" s="1">
        <v>714</v>
      </c>
      <c r="B1748" s="1">
        <v>76</v>
      </c>
      <c r="C1748" s="1">
        <v>395</v>
      </c>
      <c r="D1748" s="1">
        <v>116</v>
      </c>
      <c r="E1748" s="1">
        <v>0</v>
      </c>
      <c r="F1748" s="1">
        <v>12</v>
      </c>
      <c r="G1748" s="1">
        <v>1</v>
      </c>
    </row>
    <row r="1749" spans="1:7" x14ac:dyDescent="0.25">
      <c r="A1749" s="1">
        <v>794</v>
      </c>
      <c r="B1749" s="1">
        <v>115</v>
      </c>
      <c r="C1749" s="1">
        <v>243</v>
      </c>
      <c r="D1749" s="1">
        <v>150</v>
      </c>
      <c r="E1749" s="1">
        <v>0</v>
      </c>
      <c r="F1749" s="1">
        <v>205</v>
      </c>
      <c r="G1749" s="1">
        <v>0</v>
      </c>
    </row>
    <row r="1750" spans="1:7" x14ac:dyDescent="0.25">
      <c r="A1750" s="1">
        <v>482</v>
      </c>
      <c r="B1750" s="1">
        <v>35</v>
      </c>
      <c r="C1750" s="1">
        <v>553</v>
      </c>
      <c r="D1750" s="1">
        <v>72</v>
      </c>
      <c r="E1750" s="1">
        <v>160</v>
      </c>
      <c r="F1750" s="1">
        <v>17</v>
      </c>
      <c r="G1750" s="1">
        <v>0</v>
      </c>
    </row>
    <row r="1751" spans="1:7" x14ac:dyDescent="0.25">
      <c r="A1751" s="1">
        <v>565</v>
      </c>
      <c r="B1751" s="1">
        <v>42</v>
      </c>
      <c r="C1751" s="1">
        <v>548</v>
      </c>
      <c r="D1751" s="1">
        <v>64</v>
      </c>
      <c r="E1751" s="1">
        <v>83</v>
      </c>
      <c r="F1751" s="1">
        <v>99</v>
      </c>
      <c r="G1751" s="1">
        <v>1</v>
      </c>
    </row>
    <row r="1752" spans="1:7" x14ac:dyDescent="0.25">
      <c r="A1752" s="1">
        <v>920</v>
      </c>
      <c r="B1752" s="1">
        <v>138</v>
      </c>
      <c r="C1752" s="1">
        <v>168</v>
      </c>
      <c r="D1752" s="1">
        <v>36</v>
      </c>
      <c r="E1752" s="1">
        <v>46</v>
      </c>
      <c r="F1752" s="1">
        <v>30</v>
      </c>
      <c r="G1752" s="1">
        <v>0</v>
      </c>
    </row>
    <row r="1753" spans="1:7" x14ac:dyDescent="0.25">
      <c r="A1753" s="1">
        <v>407</v>
      </c>
      <c r="B1753" s="1">
        <v>114</v>
      </c>
      <c r="C1753" s="1">
        <v>445</v>
      </c>
      <c r="D1753" s="1">
        <v>181</v>
      </c>
      <c r="E1753" s="1">
        <v>165</v>
      </c>
      <c r="F1753" s="1">
        <v>203</v>
      </c>
      <c r="G1753" s="1">
        <v>0</v>
      </c>
    </row>
    <row r="1754" spans="1:7" x14ac:dyDescent="0.25">
      <c r="A1754" s="1">
        <v>292</v>
      </c>
      <c r="B1754" s="1">
        <v>127</v>
      </c>
      <c r="C1754" s="1">
        <v>635</v>
      </c>
      <c r="D1754" s="1">
        <v>132</v>
      </c>
      <c r="E1754" s="1">
        <v>127</v>
      </c>
      <c r="F1754" s="1">
        <v>165</v>
      </c>
      <c r="G1754" s="1">
        <v>0</v>
      </c>
    </row>
    <row r="1755" spans="1:7" x14ac:dyDescent="0.25">
      <c r="A1755" s="1">
        <v>925</v>
      </c>
      <c r="B1755" s="1">
        <v>64</v>
      </c>
      <c r="C1755" s="1">
        <v>179</v>
      </c>
      <c r="D1755" s="1">
        <v>133</v>
      </c>
      <c r="E1755" s="1">
        <v>12</v>
      </c>
      <c r="F1755" s="1">
        <v>77</v>
      </c>
      <c r="G1755" s="1">
        <v>0</v>
      </c>
    </row>
    <row r="1756" spans="1:7" x14ac:dyDescent="0.25">
      <c r="A1756" s="1">
        <v>333</v>
      </c>
      <c r="B1756" s="1">
        <v>0</v>
      </c>
      <c r="C1756" s="1">
        <v>815</v>
      </c>
      <c r="D1756" s="1">
        <v>129</v>
      </c>
      <c r="E1756" s="1">
        <v>42</v>
      </c>
      <c r="F1756" s="1">
        <v>29</v>
      </c>
      <c r="G1756" s="1">
        <v>0</v>
      </c>
    </row>
    <row r="1757" spans="1:7" x14ac:dyDescent="0.25">
      <c r="A1757" s="1">
        <v>760</v>
      </c>
      <c r="B1757" s="1">
        <v>40</v>
      </c>
      <c r="C1757" s="1">
        <v>480</v>
      </c>
      <c r="D1757" s="1">
        <v>0</v>
      </c>
      <c r="E1757" s="1">
        <v>40</v>
      </c>
      <c r="F1757" s="1">
        <v>26</v>
      </c>
      <c r="G1757" s="1">
        <v>0</v>
      </c>
    </row>
    <row r="1758" spans="1:7" x14ac:dyDescent="0.25">
      <c r="A1758" s="1">
        <v>267</v>
      </c>
      <c r="B1758" s="1">
        <v>38</v>
      </c>
      <c r="C1758" s="1">
        <v>701</v>
      </c>
      <c r="D1758" s="1">
        <v>149</v>
      </c>
      <c r="E1758" s="1">
        <v>165</v>
      </c>
      <c r="F1758" s="1">
        <v>63</v>
      </c>
      <c r="G1758" s="1">
        <v>0</v>
      </c>
    </row>
    <row r="1759" spans="1:7" x14ac:dyDescent="0.25">
      <c r="A1759" s="1">
        <v>586</v>
      </c>
      <c r="B1759" s="1">
        <v>66</v>
      </c>
      <c r="C1759" s="1">
        <v>653</v>
      </c>
      <c r="D1759" s="1">
        <v>17</v>
      </c>
      <c r="E1759" s="1">
        <v>0</v>
      </c>
      <c r="F1759" s="1">
        <v>26</v>
      </c>
      <c r="G1759" s="1">
        <v>0</v>
      </c>
    </row>
    <row r="1760" spans="1:7" x14ac:dyDescent="0.25">
      <c r="A1760" s="1">
        <v>760</v>
      </c>
      <c r="B1760" s="1">
        <v>53</v>
      </c>
      <c r="C1760" s="1">
        <v>400</v>
      </c>
      <c r="D1760" s="1">
        <v>17</v>
      </c>
      <c r="E1760" s="1">
        <v>93</v>
      </c>
      <c r="F1760" s="1">
        <v>0</v>
      </c>
      <c r="G1760" s="1">
        <v>0</v>
      </c>
    </row>
    <row r="1761" spans="1:7" x14ac:dyDescent="0.25">
      <c r="A1761" s="1">
        <v>630</v>
      </c>
      <c r="B1761" s="1">
        <v>26</v>
      </c>
      <c r="C1761" s="1">
        <v>611</v>
      </c>
      <c r="D1761" s="1">
        <v>44</v>
      </c>
      <c r="E1761" s="1">
        <v>18</v>
      </c>
      <c r="F1761" s="1">
        <v>54</v>
      </c>
      <c r="G1761" s="1">
        <v>0</v>
      </c>
    </row>
    <row r="1762" spans="1:7" x14ac:dyDescent="0.25">
      <c r="A1762" s="1">
        <v>774</v>
      </c>
      <c r="B1762" s="1">
        <v>70</v>
      </c>
      <c r="C1762" s="1">
        <v>118</v>
      </c>
      <c r="D1762" s="1">
        <v>182</v>
      </c>
      <c r="E1762" s="1">
        <v>187</v>
      </c>
      <c r="F1762" s="1">
        <v>93</v>
      </c>
      <c r="G1762" s="1">
        <v>0</v>
      </c>
    </row>
    <row r="1763" spans="1:7" x14ac:dyDescent="0.25">
      <c r="A1763" s="1">
        <v>445</v>
      </c>
      <c r="B1763" s="1">
        <v>25</v>
      </c>
      <c r="C1763" s="1">
        <v>706</v>
      </c>
      <c r="D1763" s="1">
        <v>80</v>
      </c>
      <c r="E1763" s="1">
        <v>76</v>
      </c>
      <c r="F1763" s="1">
        <v>48</v>
      </c>
      <c r="G1763" s="1">
        <v>0</v>
      </c>
    </row>
    <row r="1764" spans="1:7" x14ac:dyDescent="0.25">
      <c r="A1764" s="1">
        <v>1241</v>
      </c>
      <c r="B1764" s="1">
        <v>0</v>
      </c>
      <c r="C1764" s="1">
        <v>80</v>
      </c>
      <c r="D1764" s="1">
        <v>0</v>
      </c>
      <c r="E1764" s="1">
        <v>13</v>
      </c>
      <c r="F1764" s="1">
        <v>40</v>
      </c>
      <c r="G1764" s="1">
        <v>0</v>
      </c>
    </row>
    <row r="1765" spans="1:7" x14ac:dyDescent="0.25">
      <c r="A1765" s="1">
        <v>760</v>
      </c>
      <c r="B1765" s="1">
        <v>80</v>
      </c>
      <c r="C1765" s="1">
        <v>466</v>
      </c>
      <c r="D1765" s="1">
        <v>17</v>
      </c>
      <c r="E1765" s="1">
        <v>13</v>
      </c>
      <c r="F1765" s="1">
        <v>80</v>
      </c>
      <c r="G1765" s="1">
        <v>0</v>
      </c>
    </row>
    <row r="1766" spans="1:7" x14ac:dyDescent="0.25">
      <c r="A1766" s="1">
        <v>997</v>
      </c>
      <c r="B1766" s="1">
        <v>26</v>
      </c>
      <c r="C1766" s="1">
        <v>269</v>
      </c>
      <c r="D1766" s="1">
        <v>34</v>
      </c>
      <c r="E1766" s="1">
        <v>13</v>
      </c>
      <c r="F1766" s="1">
        <v>42</v>
      </c>
      <c r="G1766" s="1">
        <v>1</v>
      </c>
    </row>
    <row r="1767" spans="1:7" x14ac:dyDescent="0.25">
      <c r="A1767" s="1">
        <v>398</v>
      </c>
      <c r="B1767" s="1">
        <v>190</v>
      </c>
      <c r="C1767" s="1">
        <v>537</v>
      </c>
      <c r="D1767" s="1">
        <v>61</v>
      </c>
      <c r="E1767" s="1">
        <v>156</v>
      </c>
      <c r="F1767" s="1">
        <v>37</v>
      </c>
      <c r="G1767" s="1">
        <v>0</v>
      </c>
    </row>
    <row r="1768" spans="1:7" x14ac:dyDescent="0.25">
      <c r="A1768" s="1">
        <v>322</v>
      </c>
      <c r="B1768" s="1">
        <v>53</v>
      </c>
      <c r="C1768" s="1">
        <v>899</v>
      </c>
      <c r="D1768" s="1">
        <v>34</v>
      </c>
      <c r="E1768" s="1">
        <v>40</v>
      </c>
      <c r="F1768" s="1">
        <v>53</v>
      </c>
      <c r="G1768" s="1">
        <v>0</v>
      </c>
    </row>
    <row r="1769" spans="1:7" x14ac:dyDescent="0.25">
      <c r="A1769" s="1">
        <v>482</v>
      </c>
      <c r="B1769" s="1">
        <v>147</v>
      </c>
      <c r="C1769" s="1">
        <v>509</v>
      </c>
      <c r="D1769" s="1">
        <v>104</v>
      </c>
      <c r="E1769" s="1">
        <v>107</v>
      </c>
      <c r="F1769" s="1">
        <v>107</v>
      </c>
      <c r="G1769" s="1">
        <v>0</v>
      </c>
    </row>
    <row r="1770" spans="1:7" x14ac:dyDescent="0.25">
      <c r="A1770" s="1">
        <v>656</v>
      </c>
      <c r="B1770" s="1">
        <v>80</v>
      </c>
      <c r="C1770" s="1">
        <v>455</v>
      </c>
      <c r="D1770" s="1">
        <v>52</v>
      </c>
      <c r="E1770" s="1">
        <v>107</v>
      </c>
      <c r="F1770" s="1">
        <v>93</v>
      </c>
      <c r="G1770" s="1">
        <v>0</v>
      </c>
    </row>
    <row r="1771" spans="1:7" x14ac:dyDescent="0.25">
      <c r="A1771" s="1">
        <v>966</v>
      </c>
      <c r="B1771" s="1">
        <v>26</v>
      </c>
      <c r="C1771" s="1">
        <v>282</v>
      </c>
      <c r="D1771" s="1">
        <v>52</v>
      </c>
      <c r="E1771" s="1">
        <v>26</v>
      </c>
      <c r="F1771" s="1">
        <v>26</v>
      </c>
      <c r="G1771" s="1">
        <v>0</v>
      </c>
    </row>
    <row r="1772" spans="1:7" x14ac:dyDescent="0.25">
      <c r="A1772" s="1">
        <v>833</v>
      </c>
      <c r="B1772" s="1">
        <v>80</v>
      </c>
      <c r="C1772" s="1">
        <v>363</v>
      </c>
      <c r="D1772" s="1">
        <v>52</v>
      </c>
      <c r="E1772" s="1">
        <v>26</v>
      </c>
      <c r="F1772" s="1">
        <v>174</v>
      </c>
      <c r="G1772" s="1">
        <v>1</v>
      </c>
    </row>
    <row r="1773" spans="1:7" x14ac:dyDescent="0.25">
      <c r="A1773" s="1">
        <v>658</v>
      </c>
      <c r="B1773" s="1">
        <v>80</v>
      </c>
      <c r="C1773" s="1">
        <v>483</v>
      </c>
      <c r="D1773" s="1">
        <v>123</v>
      </c>
      <c r="E1773" s="1">
        <v>13</v>
      </c>
      <c r="F1773" s="1">
        <v>13</v>
      </c>
      <c r="G1773" s="1">
        <v>0</v>
      </c>
    </row>
    <row r="1774" spans="1:7" x14ac:dyDescent="0.25">
      <c r="A1774" s="1">
        <v>1181</v>
      </c>
      <c r="B1774" s="1">
        <v>26</v>
      </c>
      <c r="C1774" s="1">
        <v>120</v>
      </c>
      <c r="D1774" s="1">
        <v>17</v>
      </c>
      <c r="E1774" s="1">
        <v>13</v>
      </c>
      <c r="F1774" s="1">
        <v>39</v>
      </c>
      <c r="G1774" s="1">
        <v>1</v>
      </c>
    </row>
    <row r="1775" spans="1:7" x14ac:dyDescent="0.25">
      <c r="A1775" s="1">
        <v>913</v>
      </c>
      <c r="B1775" s="1">
        <v>26</v>
      </c>
      <c r="C1775" s="1">
        <v>376</v>
      </c>
      <c r="D1775" s="1">
        <v>17</v>
      </c>
      <c r="E1775" s="1">
        <v>26</v>
      </c>
      <c r="F1775" s="1">
        <v>13</v>
      </c>
      <c r="G1775" s="1">
        <v>0</v>
      </c>
    </row>
    <row r="1776" spans="1:7" x14ac:dyDescent="0.25">
      <c r="A1776" s="1">
        <v>712</v>
      </c>
      <c r="B1776" s="1">
        <v>26</v>
      </c>
      <c r="C1776" s="1">
        <v>538</v>
      </c>
      <c r="D1776" s="1">
        <v>69</v>
      </c>
      <c r="E1776" s="1">
        <v>13</v>
      </c>
      <c r="F1776" s="1">
        <v>80</v>
      </c>
      <c r="G1776" s="1">
        <v>1</v>
      </c>
    </row>
    <row r="1777" spans="1:7" x14ac:dyDescent="0.25">
      <c r="A1777" s="1">
        <v>709</v>
      </c>
      <c r="B1777" s="1">
        <v>93</v>
      </c>
      <c r="C1777" s="1">
        <v>374</v>
      </c>
      <c r="D1777" s="1">
        <v>104</v>
      </c>
      <c r="E1777" s="1">
        <v>80</v>
      </c>
      <c r="F1777" s="1">
        <v>80</v>
      </c>
      <c r="G1777" s="1">
        <v>0</v>
      </c>
    </row>
    <row r="1778" spans="1:7" x14ac:dyDescent="0.25">
      <c r="A1778" s="1">
        <v>822</v>
      </c>
      <c r="B1778" s="1">
        <v>114</v>
      </c>
      <c r="C1778" s="1">
        <v>108</v>
      </c>
      <c r="D1778" s="1">
        <v>179</v>
      </c>
      <c r="E1778" s="1">
        <v>137</v>
      </c>
      <c r="F1778" s="1">
        <v>114</v>
      </c>
      <c r="G1778" s="1">
        <v>1</v>
      </c>
    </row>
    <row r="1779" spans="1:7" x14ac:dyDescent="0.25">
      <c r="A1779" s="1">
        <v>627</v>
      </c>
      <c r="B1779" s="1">
        <v>120</v>
      </c>
      <c r="C1779" s="1">
        <v>414</v>
      </c>
      <c r="D1779" s="1">
        <v>121</v>
      </c>
      <c r="E1779" s="1">
        <v>80</v>
      </c>
      <c r="F1779" s="1">
        <v>93</v>
      </c>
      <c r="G1779" s="1">
        <v>0</v>
      </c>
    </row>
    <row r="1780" spans="1:7" x14ac:dyDescent="0.25">
      <c r="A1780" s="1">
        <v>749</v>
      </c>
      <c r="B1780" s="1">
        <v>40</v>
      </c>
      <c r="C1780" s="1">
        <v>294</v>
      </c>
      <c r="D1780" s="1">
        <v>121</v>
      </c>
      <c r="E1780" s="1">
        <v>160</v>
      </c>
      <c r="F1780" s="1">
        <v>147</v>
      </c>
      <c r="G1780" s="1">
        <v>0</v>
      </c>
    </row>
    <row r="1781" spans="1:7" x14ac:dyDescent="0.25">
      <c r="A1781" s="1">
        <v>1076</v>
      </c>
      <c r="B1781" s="1">
        <v>68</v>
      </c>
      <c r="C1781" s="1">
        <v>103</v>
      </c>
      <c r="D1781" s="1">
        <v>29</v>
      </c>
      <c r="E1781" s="1">
        <v>91</v>
      </c>
      <c r="F1781" s="1">
        <v>68</v>
      </c>
      <c r="G1781" s="1">
        <v>1</v>
      </c>
    </row>
    <row r="1782" spans="1:7" x14ac:dyDescent="0.25">
      <c r="A1782" s="1">
        <v>726</v>
      </c>
      <c r="B1782" s="1">
        <v>53</v>
      </c>
      <c r="C1782" s="1">
        <v>363</v>
      </c>
      <c r="D1782" s="1">
        <v>123</v>
      </c>
      <c r="E1782" s="1">
        <v>107</v>
      </c>
      <c r="F1782" s="1">
        <v>161</v>
      </c>
      <c r="G1782" s="1">
        <v>0</v>
      </c>
    </row>
    <row r="1783" spans="1:7" x14ac:dyDescent="0.25">
      <c r="A1783" s="1">
        <v>739</v>
      </c>
      <c r="B1783" s="1">
        <v>107</v>
      </c>
      <c r="C1783" s="1">
        <v>309</v>
      </c>
      <c r="D1783" s="1">
        <v>140</v>
      </c>
      <c r="E1783" s="1">
        <v>80</v>
      </c>
      <c r="F1783" s="1">
        <v>35</v>
      </c>
      <c r="G1783" s="1">
        <v>0</v>
      </c>
    </row>
    <row r="1784" spans="1:7" x14ac:dyDescent="0.25">
      <c r="A1784" s="1">
        <v>510</v>
      </c>
      <c r="B1784" s="1">
        <v>120</v>
      </c>
      <c r="C1784" s="1">
        <v>550</v>
      </c>
      <c r="D1784" s="1">
        <v>156</v>
      </c>
      <c r="E1784" s="1">
        <v>40</v>
      </c>
      <c r="F1784" s="1">
        <v>241</v>
      </c>
      <c r="G1784" s="1">
        <v>1</v>
      </c>
    </row>
    <row r="1785" spans="1:7" x14ac:dyDescent="0.25">
      <c r="A1785" s="1">
        <v>526</v>
      </c>
      <c r="B1785" s="1">
        <v>80</v>
      </c>
      <c r="C1785" s="1">
        <v>553</v>
      </c>
      <c r="D1785" s="1">
        <v>123</v>
      </c>
      <c r="E1785" s="1">
        <v>94</v>
      </c>
      <c r="F1785" s="1">
        <v>53</v>
      </c>
      <c r="G1785" s="1">
        <v>1</v>
      </c>
    </row>
    <row r="1786" spans="1:7" x14ac:dyDescent="0.25">
      <c r="A1786" s="1">
        <v>901</v>
      </c>
      <c r="B1786" s="1">
        <v>31</v>
      </c>
      <c r="C1786" s="1">
        <v>345</v>
      </c>
      <c r="D1786" s="1">
        <v>75</v>
      </c>
      <c r="E1786" s="1">
        <v>31</v>
      </c>
      <c r="F1786" s="1">
        <v>191</v>
      </c>
      <c r="G1786" s="1">
        <v>0</v>
      </c>
    </row>
    <row r="1787" spans="1:7" x14ac:dyDescent="0.25">
      <c r="A1787" s="1">
        <v>957</v>
      </c>
      <c r="B1787" s="1">
        <v>40</v>
      </c>
      <c r="C1787" s="1">
        <v>175</v>
      </c>
      <c r="D1787" s="1">
        <v>158</v>
      </c>
      <c r="E1787" s="1">
        <v>53</v>
      </c>
      <c r="F1787" s="1">
        <v>107</v>
      </c>
      <c r="G1787" s="1">
        <v>0</v>
      </c>
    </row>
    <row r="1788" spans="1:7" x14ac:dyDescent="0.25">
      <c r="A1788" s="1">
        <v>604</v>
      </c>
      <c r="B1788" s="1">
        <v>26</v>
      </c>
      <c r="C1788" s="1">
        <v>470</v>
      </c>
      <c r="D1788" s="1">
        <v>123</v>
      </c>
      <c r="E1788" s="1">
        <v>161</v>
      </c>
      <c r="F1788" s="1">
        <v>94</v>
      </c>
      <c r="G1788" s="1">
        <v>0</v>
      </c>
    </row>
    <row r="1789" spans="1:7" x14ac:dyDescent="0.25">
      <c r="A1789" s="1">
        <v>575</v>
      </c>
      <c r="B1789" s="1">
        <v>80</v>
      </c>
      <c r="C1789" s="1">
        <v>428</v>
      </c>
      <c r="D1789" s="1">
        <v>208</v>
      </c>
      <c r="E1789" s="1">
        <v>93</v>
      </c>
      <c r="F1789" s="1">
        <v>80</v>
      </c>
      <c r="G1789" s="1">
        <v>0</v>
      </c>
    </row>
    <row r="1790" spans="1:7" x14ac:dyDescent="0.25">
      <c r="A1790" s="1">
        <v>647</v>
      </c>
      <c r="B1790" s="1">
        <v>107</v>
      </c>
      <c r="C1790" s="1">
        <v>391</v>
      </c>
      <c r="D1790" s="1">
        <v>175</v>
      </c>
      <c r="E1790" s="1">
        <v>67</v>
      </c>
      <c r="F1790" s="1">
        <v>40</v>
      </c>
      <c r="G1790" s="1">
        <v>0</v>
      </c>
    </row>
    <row r="1791" spans="1:7" x14ac:dyDescent="0.25">
      <c r="A1791" s="1">
        <v>522</v>
      </c>
      <c r="B1791" s="1">
        <v>0</v>
      </c>
      <c r="C1791" s="1">
        <v>522</v>
      </c>
      <c r="D1791" s="1">
        <v>227</v>
      </c>
      <c r="E1791" s="1">
        <v>120</v>
      </c>
      <c r="F1791" s="1">
        <v>134</v>
      </c>
      <c r="G1791" s="1">
        <v>0</v>
      </c>
    </row>
    <row r="1792" spans="1:7" x14ac:dyDescent="0.25">
      <c r="A1792" s="1">
        <v>1050</v>
      </c>
      <c r="B1792" s="1">
        <v>14</v>
      </c>
      <c r="C1792" s="1">
        <v>322</v>
      </c>
      <c r="D1792" s="1">
        <v>0</v>
      </c>
      <c r="E1792" s="1">
        <v>14</v>
      </c>
      <c r="F1792" s="1">
        <v>112</v>
      </c>
      <c r="G1792" s="1">
        <v>1</v>
      </c>
    </row>
    <row r="1793" spans="1:7" x14ac:dyDescent="0.25">
      <c r="A1793" s="1">
        <v>507</v>
      </c>
      <c r="B1793" s="1">
        <v>93</v>
      </c>
      <c r="C1793" s="1">
        <v>520</v>
      </c>
      <c r="D1793" s="1">
        <v>242</v>
      </c>
      <c r="E1793" s="1">
        <v>40</v>
      </c>
      <c r="F1793" s="1">
        <v>26</v>
      </c>
      <c r="G1793" s="1">
        <v>1</v>
      </c>
    </row>
    <row r="1794" spans="1:7" x14ac:dyDescent="0.25">
      <c r="A1794" s="1">
        <v>594</v>
      </c>
      <c r="B1794" s="1">
        <v>51</v>
      </c>
      <c r="C1794" s="1">
        <v>631</v>
      </c>
      <c r="D1794" s="1">
        <v>72</v>
      </c>
      <c r="E1794" s="1">
        <v>55</v>
      </c>
      <c r="F1794" s="1">
        <v>32</v>
      </c>
      <c r="G1794" s="1">
        <v>0</v>
      </c>
    </row>
    <row r="1795" spans="1:7" x14ac:dyDescent="0.25">
      <c r="A1795" s="1">
        <v>1224</v>
      </c>
      <c r="B1795" s="1">
        <v>28</v>
      </c>
      <c r="C1795" s="1">
        <v>140</v>
      </c>
      <c r="D1795" s="1">
        <v>0</v>
      </c>
      <c r="E1795" s="1">
        <v>14</v>
      </c>
      <c r="F1795" s="1">
        <v>168</v>
      </c>
      <c r="G1795" s="1">
        <v>0</v>
      </c>
    </row>
    <row r="1796" spans="1:7" x14ac:dyDescent="0.25">
      <c r="A1796" s="1">
        <v>965</v>
      </c>
      <c r="B1796" s="1">
        <v>69</v>
      </c>
      <c r="C1796" s="1">
        <v>279</v>
      </c>
      <c r="D1796" s="1">
        <v>54</v>
      </c>
      <c r="E1796" s="1">
        <v>41</v>
      </c>
      <c r="F1796" s="1">
        <v>69</v>
      </c>
      <c r="G1796" s="1">
        <v>1</v>
      </c>
    </row>
    <row r="1797" spans="1:7" x14ac:dyDescent="0.25">
      <c r="A1797" s="1">
        <v>464</v>
      </c>
      <c r="B1797" s="1">
        <v>28</v>
      </c>
      <c r="C1797" s="1">
        <v>873</v>
      </c>
      <c r="D1797" s="1">
        <v>29</v>
      </c>
      <c r="E1797" s="1">
        <v>18</v>
      </c>
      <c r="F1797" s="1">
        <v>37</v>
      </c>
      <c r="G1797" s="1">
        <v>1</v>
      </c>
    </row>
    <row r="1798" spans="1:7" x14ac:dyDescent="0.25">
      <c r="A1798" s="1">
        <v>797</v>
      </c>
      <c r="B1798" s="1">
        <v>153</v>
      </c>
      <c r="C1798" s="1">
        <v>293</v>
      </c>
      <c r="D1798" s="1">
        <v>72</v>
      </c>
      <c r="E1798" s="1">
        <v>97</v>
      </c>
      <c r="F1798" s="1">
        <v>30</v>
      </c>
      <c r="G1798" s="1">
        <v>1</v>
      </c>
    </row>
    <row r="1799" spans="1:7" x14ac:dyDescent="0.25">
      <c r="A1799" s="1">
        <v>518</v>
      </c>
      <c r="B1799" s="1">
        <v>42</v>
      </c>
      <c r="C1799" s="1">
        <v>742</v>
      </c>
      <c r="D1799" s="1">
        <v>55</v>
      </c>
      <c r="E1799" s="1">
        <v>56</v>
      </c>
      <c r="F1799" s="1">
        <v>84</v>
      </c>
      <c r="G1799" s="1">
        <v>0</v>
      </c>
    </row>
    <row r="1800" spans="1:7" x14ac:dyDescent="0.25">
      <c r="A1800" s="1">
        <v>816</v>
      </c>
      <c r="B1800" s="1">
        <v>42</v>
      </c>
      <c r="C1800" s="1">
        <v>450</v>
      </c>
      <c r="D1800" s="1">
        <v>55</v>
      </c>
      <c r="E1800" s="1">
        <v>56</v>
      </c>
      <c r="F1800" s="1">
        <v>154</v>
      </c>
      <c r="G1800" s="1">
        <v>0</v>
      </c>
    </row>
    <row r="1801" spans="1:7" x14ac:dyDescent="0.25">
      <c r="A1801" s="1">
        <v>1298</v>
      </c>
      <c r="B1801" s="1">
        <v>0</v>
      </c>
      <c r="C1801" s="1">
        <v>70</v>
      </c>
      <c r="D1801" s="1">
        <v>37</v>
      </c>
      <c r="E1801" s="1">
        <v>14</v>
      </c>
      <c r="F1801" s="1">
        <v>42</v>
      </c>
      <c r="G1801" s="1">
        <v>1</v>
      </c>
    </row>
    <row r="1802" spans="1:7" x14ac:dyDescent="0.25">
      <c r="A1802" s="1">
        <v>897</v>
      </c>
      <c r="B1802" s="1">
        <v>126</v>
      </c>
      <c r="C1802" s="1">
        <v>196</v>
      </c>
      <c r="D1802" s="1">
        <v>91</v>
      </c>
      <c r="E1802" s="1">
        <v>112</v>
      </c>
      <c r="F1802" s="1">
        <v>37</v>
      </c>
      <c r="G1802" s="1">
        <v>0</v>
      </c>
    </row>
    <row r="1803" spans="1:7" x14ac:dyDescent="0.25">
      <c r="A1803" s="1">
        <v>604</v>
      </c>
      <c r="B1803" s="1">
        <v>28</v>
      </c>
      <c r="C1803" s="1">
        <v>674</v>
      </c>
      <c r="D1803" s="1">
        <v>91</v>
      </c>
      <c r="E1803" s="1">
        <v>28</v>
      </c>
      <c r="F1803" s="1">
        <v>28</v>
      </c>
      <c r="G1803" s="1">
        <v>0</v>
      </c>
    </row>
    <row r="1804" spans="1:7" x14ac:dyDescent="0.25">
      <c r="A1804" s="1">
        <v>860</v>
      </c>
      <c r="B1804" s="1">
        <v>28</v>
      </c>
      <c r="C1804" s="1">
        <v>409</v>
      </c>
      <c r="D1804" s="1">
        <v>73</v>
      </c>
      <c r="E1804" s="1">
        <v>56</v>
      </c>
      <c r="F1804" s="1">
        <v>56</v>
      </c>
      <c r="G1804" s="1">
        <v>0</v>
      </c>
    </row>
    <row r="1805" spans="1:7" x14ac:dyDescent="0.25">
      <c r="A1805" s="1">
        <v>846</v>
      </c>
      <c r="B1805" s="1">
        <v>84</v>
      </c>
      <c r="C1805" s="1">
        <v>352</v>
      </c>
      <c r="D1805" s="1">
        <v>91</v>
      </c>
      <c r="E1805" s="1">
        <v>56</v>
      </c>
      <c r="F1805" s="1">
        <v>42</v>
      </c>
      <c r="G1805" s="1">
        <v>0</v>
      </c>
    </row>
    <row r="1806" spans="1:7" x14ac:dyDescent="0.25">
      <c r="A1806" s="1">
        <v>931</v>
      </c>
      <c r="B1806" s="1">
        <v>56</v>
      </c>
      <c r="C1806" s="1">
        <v>253</v>
      </c>
      <c r="D1806" s="1">
        <v>91</v>
      </c>
      <c r="E1806" s="1">
        <v>98</v>
      </c>
      <c r="F1806" s="1">
        <v>14</v>
      </c>
      <c r="G1806" s="1">
        <v>0</v>
      </c>
    </row>
    <row r="1807" spans="1:7" x14ac:dyDescent="0.25">
      <c r="A1807" s="1">
        <v>1126</v>
      </c>
      <c r="B1807" s="1">
        <v>28</v>
      </c>
      <c r="C1807" s="1">
        <v>211</v>
      </c>
      <c r="D1807" s="1">
        <v>37</v>
      </c>
      <c r="E1807" s="1">
        <v>28</v>
      </c>
      <c r="F1807" s="1">
        <v>42</v>
      </c>
      <c r="G1807" s="1">
        <v>0</v>
      </c>
    </row>
    <row r="1808" spans="1:7" x14ac:dyDescent="0.25">
      <c r="A1808" s="1">
        <v>438</v>
      </c>
      <c r="B1808" s="1">
        <v>169</v>
      </c>
      <c r="C1808" s="1">
        <v>565</v>
      </c>
      <c r="D1808" s="1">
        <v>91</v>
      </c>
      <c r="E1808" s="1">
        <v>169</v>
      </c>
      <c r="F1808" s="1">
        <v>70</v>
      </c>
      <c r="G1808" s="1">
        <v>0</v>
      </c>
    </row>
    <row r="1809" spans="1:7" x14ac:dyDescent="0.25">
      <c r="A1809" s="1">
        <v>380</v>
      </c>
      <c r="B1809" s="1">
        <v>98</v>
      </c>
      <c r="C1809" s="1">
        <v>733</v>
      </c>
      <c r="D1809" s="1">
        <v>110</v>
      </c>
      <c r="E1809" s="1">
        <v>112</v>
      </c>
      <c r="F1809" s="1">
        <v>28</v>
      </c>
      <c r="G1809" s="1">
        <v>1</v>
      </c>
    </row>
    <row r="1810" spans="1:7" x14ac:dyDescent="0.25">
      <c r="A1810" s="1">
        <v>423</v>
      </c>
      <c r="B1810" s="1">
        <v>42</v>
      </c>
      <c r="C1810" s="1">
        <v>706</v>
      </c>
      <c r="D1810" s="1">
        <v>73</v>
      </c>
      <c r="E1810" s="1">
        <v>197</v>
      </c>
      <c r="F1810" s="1">
        <v>197</v>
      </c>
      <c r="G1810" s="1">
        <v>0</v>
      </c>
    </row>
    <row r="1811" spans="1:7" x14ac:dyDescent="0.25">
      <c r="A1811" s="1">
        <v>559</v>
      </c>
      <c r="B1811" s="1">
        <v>153</v>
      </c>
      <c r="C1811" s="1">
        <v>503</v>
      </c>
      <c r="D1811" s="1">
        <v>218</v>
      </c>
      <c r="E1811" s="1">
        <v>13</v>
      </c>
      <c r="F1811" s="1">
        <v>181</v>
      </c>
      <c r="G1811" s="1">
        <v>1</v>
      </c>
    </row>
    <row r="1812" spans="1:7" x14ac:dyDescent="0.25">
      <c r="A1812" s="1">
        <v>563</v>
      </c>
      <c r="B1812" s="1">
        <v>50</v>
      </c>
      <c r="C1812" s="1">
        <v>774</v>
      </c>
      <c r="D1812" s="1">
        <v>28</v>
      </c>
      <c r="E1812" s="1">
        <v>31</v>
      </c>
      <c r="F1812" s="1">
        <v>187</v>
      </c>
      <c r="G1812" s="1">
        <v>0</v>
      </c>
    </row>
    <row r="1813" spans="1:7" x14ac:dyDescent="0.25">
      <c r="A1813" s="1">
        <v>395</v>
      </c>
      <c r="B1813" s="1">
        <v>183</v>
      </c>
      <c r="C1813" s="1">
        <v>565</v>
      </c>
      <c r="D1813" s="1">
        <v>166</v>
      </c>
      <c r="E1813" s="1">
        <v>141</v>
      </c>
      <c r="F1813" s="1">
        <v>28</v>
      </c>
      <c r="G1813" s="1">
        <v>0</v>
      </c>
    </row>
    <row r="1814" spans="1:7" x14ac:dyDescent="0.25">
      <c r="A1814" s="1">
        <v>823</v>
      </c>
      <c r="B1814" s="1">
        <v>25</v>
      </c>
      <c r="C1814" s="1">
        <v>459</v>
      </c>
      <c r="D1814" s="1">
        <v>124</v>
      </c>
      <c r="E1814" s="1">
        <v>29</v>
      </c>
      <c r="F1814" s="1">
        <v>95</v>
      </c>
      <c r="G1814" s="1">
        <v>1</v>
      </c>
    </row>
    <row r="1815" spans="1:7" x14ac:dyDescent="0.25">
      <c r="A1815" s="1">
        <v>960</v>
      </c>
      <c r="B1815" s="1">
        <v>28</v>
      </c>
      <c r="C1815" s="1">
        <v>183</v>
      </c>
      <c r="D1815" s="1">
        <v>220</v>
      </c>
      <c r="E1815" s="1">
        <v>70</v>
      </c>
      <c r="F1815" s="1">
        <v>70</v>
      </c>
      <c r="G1815" s="1">
        <v>0</v>
      </c>
    </row>
    <row r="1816" spans="1:7" x14ac:dyDescent="0.25">
      <c r="A1816" s="1">
        <v>703</v>
      </c>
      <c r="B1816" s="1">
        <v>102</v>
      </c>
      <c r="C1816" s="1">
        <v>601</v>
      </c>
      <c r="D1816" s="1">
        <v>0</v>
      </c>
      <c r="E1816" s="1">
        <v>58</v>
      </c>
      <c r="F1816" s="1">
        <v>43</v>
      </c>
      <c r="G1816" s="1">
        <v>1</v>
      </c>
    </row>
    <row r="1817" spans="1:7" x14ac:dyDescent="0.25">
      <c r="A1817" s="1">
        <v>252</v>
      </c>
      <c r="B1817" s="1">
        <v>98</v>
      </c>
      <c r="C1817" s="1">
        <v>827</v>
      </c>
      <c r="D1817" s="1">
        <v>219</v>
      </c>
      <c r="E1817" s="1">
        <v>70</v>
      </c>
      <c r="F1817" s="1">
        <v>196</v>
      </c>
      <c r="G1817" s="1">
        <v>0</v>
      </c>
    </row>
    <row r="1818" spans="1:7" x14ac:dyDescent="0.25">
      <c r="A1818" s="1">
        <v>1171</v>
      </c>
      <c r="B1818" s="1">
        <v>43</v>
      </c>
      <c r="C1818" s="1">
        <v>219</v>
      </c>
      <c r="D1818" s="1">
        <v>19</v>
      </c>
      <c r="E1818" s="1">
        <v>14</v>
      </c>
      <c r="F1818" s="1">
        <v>47</v>
      </c>
      <c r="G1818" s="1">
        <v>0</v>
      </c>
    </row>
    <row r="1819" spans="1:7" x14ac:dyDescent="0.25">
      <c r="A1819" s="1">
        <v>410</v>
      </c>
      <c r="B1819" s="1">
        <v>73</v>
      </c>
      <c r="C1819" s="1">
        <v>747</v>
      </c>
      <c r="D1819" s="1">
        <v>76</v>
      </c>
      <c r="E1819" s="1">
        <v>161</v>
      </c>
      <c r="F1819" s="1">
        <v>30</v>
      </c>
      <c r="G1819" s="1">
        <v>0</v>
      </c>
    </row>
    <row r="1820" spans="1:7" x14ac:dyDescent="0.25">
      <c r="A1820" s="1">
        <v>940</v>
      </c>
      <c r="B1820" s="1">
        <v>44</v>
      </c>
      <c r="C1820" s="1">
        <v>396</v>
      </c>
      <c r="D1820" s="1">
        <v>0</v>
      </c>
      <c r="E1820" s="1">
        <v>88</v>
      </c>
      <c r="F1820" s="1">
        <v>58</v>
      </c>
      <c r="G1820" s="1">
        <v>1</v>
      </c>
    </row>
    <row r="1821" spans="1:7" x14ac:dyDescent="0.25">
      <c r="A1821" s="1">
        <v>794</v>
      </c>
      <c r="B1821" s="1">
        <v>73</v>
      </c>
      <c r="C1821" s="1">
        <v>573</v>
      </c>
      <c r="D1821" s="1">
        <v>0</v>
      </c>
      <c r="E1821" s="1">
        <v>29</v>
      </c>
      <c r="F1821" s="1">
        <v>14</v>
      </c>
      <c r="G1821" s="1">
        <v>0</v>
      </c>
    </row>
    <row r="1822" spans="1:7" x14ac:dyDescent="0.25">
      <c r="A1822" s="1">
        <v>1200</v>
      </c>
      <c r="B1822" s="1">
        <v>0</v>
      </c>
      <c r="C1822" s="1">
        <v>204</v>
      </c>
      <c r="D1822" s="1">
        <v>38</v>
      </c>
      <c r="E1822" s="1">
        <v>29</v>
      </c>
      <c r="F1822" s="1">
        <v>14</v>
      </c>
      <c r="G1822" s="1">
        <v>0</v>
      </c>
    </row>
    <row r="1823" spans="1:7" x14ac:dyDescent="0.25">
      <c r="A1823" s="1">
        <v>1205</v>
      </c>
      <c r="B1823" s="1">
        <v>0</v>
      </c>
      <c r="C1823" s="1">
        <v>235</v>
      </c>
      <c r="D1823" s="1">
        <v>19</v>
      </c>
      <c r="E1823" s="1">
        <v>14</v>
      </c>
      <c r="F1823" s="1">
        <v>205</v>
      </c>
      <c r="G1823" s="1">
        <v>0</v>
      </c>
    </row>
    <row r="1824" spans="1:7" x14ac:dyDescent="0.25">
      <c r="A1824" s="1">
        <v>835</v>
      </c>
      <c r="B1824" s="1">
        <v>73</v>
      </c>
      <c r="C1824" s="1">
        <v>380</v>
      </c>
      <c r="D1824" s="1">
        <v>114</v>
      </c>
      <c r="E1824" s="1">
        <v>73</v>
      </c>
      <c r="F1824" s="1">
        <v>43</v>
      </c>
      <c r="G1824" s="1">
        <v>0</v>
      </c>
    </row>
    <row r="1825" spans="1:7" x14ac:dyDescent="0.25">
      <c r="A1825" s="1">
        <v>982</v>
      </c>
      <c r="B1825" s="1">
        <v>73</v>
      </c>
      <c r="C1825" s="1">
        <v>351</v>
      </c>
      <c r="D1825" s="1">
        <v>56</v>
      </c>
      <c r="E1825" s="1">
        <v>14</v>
      </c>
      <c r="F1825" s="1">
        <v>175</v>
      </c>
      <c r="G1825" s="1">
        <v>0</v>
      </c>
    </row>
    <row r="1826" spans="1:7" x14ac:dyDescent="0.25">
      <c r="A1826" s="1">
        <v>980</v>
      </c>
      <c r="B1826" s="1">
        <v>37</v>
      </c>
      <c r="C1826" s="1">
        <v>265</v>
      </c>
      <c r="D1826" s="1">
        <v>35</v>
      </c>
      <c r="E1826" s="1">
        <v>163</v>
      </c>
      <c r="F1826" s="1">
        <v>31</v>
      </c>
      <c r="G1826" s="1">
        <v>1</v>
      </c>
    </row>
    <row r="1827" spans="1:7" x14ac:dyDescent="0.25">
      <c r="A1827" s="1">
        <v>796</v>
      </c>
      <c r="B1827" s="1">
        <v>14</v>
      </c>
      <c r="C1827" s="1">
        <v>590</v>
      </c>
      <c r="D1827" s="1">
        <v>38</v>
      </c>
      <c r="E1827" s="1">
        <v>44</v>
      </c>
      <c r="F1827" s="1">
        <v>0</v>
      </c>
      <c r="G1827" s="1">
        <v>0</v>
      </c>
    </row>
    <row r="1828" spans="1:7" x14ac:dyDescent="0.25">
      <c r="A1828" s="1">
        <v>690</v>
      </c>
      <c r="B1828" s="1">
        <v>117</v>
      </c>
      <c r="C1828" s="1">
        <v>499</v>
      </c>
      <c r="D1828" s="1">
        <v>76</v>
      </c>
      <c r="E1828" s="1">
        <v>102</v>
      </c>
      <c r="F1828" s="1">
        <v>88</v>
      </c>
      <c r="G1828" s="1">
        <v>0</v>
      </c>
    </row>
    <row r="1829" spans="1:7" x14ac:dyDescent="0.25">
      <c r="A1829" s="1">
        <v>941</v>
      </c>
      <c r="B1829" s="1">
        <v>14</v>
      </c>
      <c r="C1829" s="1">
        <v>397</v>
      </c>
      <c r="D1829" s="1">
        <v>76</v>
      </c>
      <c r="E1829" s="1">
        <v>58</v>
      </c>
      <c r="F1829" s="1">
        <v>176</v>
      </c>
      <c r="G1829" s="1">
        <v>1</v>
      </c>
    </row>
    <row r="1830" spans="1:7" x14ac:dyDescent="0.25">
      <c r="A1830" s="1">
        <v>1142</v>
      </c>
      <c r="B1830" s="1">
        <v>29</v>
      </c>
      <c r="C1830" s="1">
        <v>249</v>
      </c>
      <c r="D1830" s="1">
        <v>38</v>
      </c>
      <c r="E1830" s="1">
        <v>29</v>
      </c>
      <c r="F1830" s="1">
        <v>14</v>
      </c>
      <c r="G1830" s="1">
        <v>0</v>
      </c>
    </row>
    <row r="1831" spans="1:7" x14ac:dyDescent="0.25">
      <c r="A1831" s="1">
        <v>856</v>
      </c>
      <c r="B1831" s="1">
        <v>59</v>
      </c>
      <c r="C1831" s="1">
        <v>487</v>
      </c>
      <c r="D1831" s="1">
        <v>58</v>
      </c>
      <c r="E1831" s="1">
        <v>29</v>
      </c>
      <c r="F1831" s="1">
        <v>73</v>
      </c>
      <c r="G1831" s="1">
        <v>0</v>
      </c>
    </row>
    <row r="1832" spans="1:7" x14ac:dyDescent="0.25">
      <c r="A1832" s="1">
        <v>778</v>
      </c>
      <c r="B1832" s="1">
        <v>44</v>
      </c>
      <c r="C1832" s="1">
        <v>499</v>
      </c>
      <c r="D1832" s="1">
        <v>95</v>
      </c>
      <c r="E1832" s="1">
        <v>73</v>
      </c>
      <c r="F1832" s="1">
        <v>146</v>
      </c>
      <c r="G1832" s="1">
        <v>1</v>
      </c>
    </row>
    <row r="1833" spans="1:7" x14ac:dyDescent="0.25">
      <c r="A1833" s="1">
        <v>1073</v>
      </c>
      <c r="B1833" s="1">
        <v>0</v>
      </c>
      <c r="C1833" s="1">
        <v>250</v>
      </c>
      <c r="D1833" s="1">
        <v>153</v>
      </c>
      <c r="E1833" s="1">
        <v>14</v>
      </c>
      <c r="F1833" s="1">
        <v>14</v>
      </c>
      <c r="G1833" s="1">
        <v>0</v>
      </c>
    </row>
    <row r="1834" spans="1:7" x14ac:dyDescent="0.25">
      <c r="A1834" s="1">
        <v>882</v>
      </c>
      <c r="B1834" s="1">
        <v>29</v>
      </c>
      <c r="C1834" s="1">
        <v>514</v>
      </c>
      <c r="D1834" s="1">
        <v>38</v>
      </c>
      <c r="E1834" s="1">
        <v>29</v>
      </c>
      <c r="F1834" s="1">
        <v>44</v>
      </c>
      <c r="G1834" s="1">
        <v>1</v>
      </c>
    </row>
    <row r="1835" spans="1:7" x14ac:dyDescent="0.25">
      <c r="A1835" s="1">
        <v>570</v>
      </c>
      <c r="B1835" s="1">
        <v>73</v>
      </c>
      <c r="C1835" s="1">
        <v>614</v>
      </c>
      <c r="D1835" s="1">
        <v>133</v>
      </c>
      <c r="E1835" s="1">
        <v>102</v>
      </c>
      <c r="F1835" s="1">
        <v>73</v>
      </c>
      <c r="G1835" s="1">
        <v>0</v>
      </c>
    </row>
    <row r="1836" spans="1:7" x14ac:dyDescent="0.25">
      <c r="A1836" s="1">
        <v>795</v>
      </c>
      <c r="B1836" s="1">
        <v>0</v>
      </c>
      <c r="C1836" s="1">
        <v>545</v>
      </c>
      <c r="D1836" s="1">
        <v>95</v>
      </c>
      <c r="E1836" s="1">
        <v>58</v>
      </c>
      <c r="F1836" s="1">
        <v>0</v>
      </c>
      <c r="G1836" s="1">
        <v>0</v>
      </c>
    </row>
    <row r="1837" spans="1:7" x14ac:dyDescent="0.25">
      <c r="A1837" s="1">
        <v>768</v>
      </c>
      <c r="B1837" s="1">
        <v>44</v>
      </c>
      <c r="C1837" s="1">
        <v>561</v>
      </c>
      <c r="D1837" s="1">
        <v>77</v>
      </c>
      <c r="E1837" s="1">
        <v>44</v>
      </c>
      <c r="F1837" s="1">
        <v>14</v>
      </c>
      <c r="G1837" s="1">
        <v>0</v>
      </c>
    </row>
    <row r="1838" spans="1:7" x14ac:dyDescent="0.25">
      <c r="A1838" s="1">
        <v>1039</v>
      </c>
      <c r="B1838" s="1">
        <v>43</v>
      </c>
      <c r="C1838" s="1">
        <v>204</v>
      </c>
      <c r="D1838" s="1">
        <v>153</v>
      </c>
      <c r="E1838" s="1">
        <v>58</v>
      </c>
      <c r="F1838" s="1">
        <v>29</v>
      </c>
      <c r="G1838" s="1">
        <v>1</v>
      </c>
    </row>
    <row r="1839" spans="1:7" x14ac:dyDescent="0.25">
      <c r="A1839" s="1">
        <v>556</v>
      </c>
      <c r="B1839" s="1">
        <v>14</v>
      </c>
      <c r="C1839" s="1">
        <v>717</v>
      </c>
      <c r="D1839" s="1">
        <v>210</v>
      </c>
      <c r="E1839" s="1">
        <v>0</v>
      </c>
      <c r="F1839" s="1">
        <v>43</v>
      </c>
      <c r="G1839" s="1">
        <v>0</v>
      </c>
    </row>
    <row r="1840" spans="1:7" x14ac:dyDescent="0.25">
      <c r="A1840" s="1">
        <v>456</v>
      </c>
      <c r="B1840" s="1">
        <v>19</v>
      </c>
      <c r="C1840" s="1">
        <v>832</v>
      </c>
      <c r="D1840" s="1">
        <v>75</v>
      </c>
      <c r="E1840" s="1">
        <v>118</v>
      </c>
      <c r="F1840" s="1">
        <v>38</v>
      </c>
      <c r="G1840" s="1">
        <v>0</v>
      </c>
    </row>
    <row r="1841" spans="1:7" x14ac:dyDescent="0.25">
      <c r="A1841" s="1">
        <v>1004</v>
      </c>
      <c r="B1841" s="1">
        <v>59</v>
      </c>
      <c r="C1841" s="1">
        <v>265</v>
      </c>
      <c r="D1841" s="1">
        <v>115</v>
      </c>
      <c r="E1841" s="1">
        <v>59</v>
      </c>
      <c r="F1841" s="1">
        <v>27</v>
      </c>
      <c r="G1841" s="1">
        <v>1</v>
      </c>
    </row>
    <row r="1842" spans="1:7" x14ac:dyDescent="0.25">
      <c r="A1842" s="1">
        <v>530</v>
      </c>
      <c r="B1842" s="1">
        <v>117</v>
      </c>
      <c r="C1842" s="1">
        <v>678</v>
      </c>
      <c r="D1842" s="1">
        <v>134</v>
      </c>
      <c r="E1842" s="1">
        <v>44</v>
      </c>
      <c r="F1842" s="1">
        <v>147</v>
      </c>
      <c r="G1842" s="1">
        <v>1</v>
      </c>
    </row>
    <row r="1843" spans="1:7" x14ac:dyDescent="0.25">
      <c r="A1843" s="1">
        <v>779</v>
      </c>
      <c r="B1843" s="1">
        <v>86</v>
      </c>
      <c r="C1843" s="1">
        <v>537</v>
      </c>
      <c r="D1843" s="1">
        <v>34</v>
      </c>
      <c r="E1843" s="1">
        <v>69</v>
      </c>
      <c r="F1843" s="1">
        <v>138</v>
      </c>
      <c r="G1843" s="1">
        <v>0</v>
      </c>
    </row>
    <row r="1844" spans="1:7" x14ac:dyDescent="0.25">
      <c r="A1844" s="1">
        <v>707</v>
      </c>
      <c r="B1844" s="1">
        <v>44</v>
      </c>
      <c r="C1844" s="1">
        <v>603</v>
      </c>
      <c r="D1844" s="1">
        <v>95</v>
      </c>
      <c r="E1844" s="1">
        <v>58</v>
      </c>
      <c r="F1844" s="1">
        <v>29</v>
      </c>
      <c r="G1844" s="1">
        <v>0</v>
      </c>
    </row>
    <row r="1845" spans="1:7" x14ac:dyDescent="0.25">
      <c r="A1845" s="1">
        <v>514</v>
      </c>
      <c r="B1845" s="1">
        <v>22</v>
      </c>
      <c r="C1845" s="1">
        <v>732</v>
      </c>
      <c r="D1845" s="1">
        <v>42</v>
      </c>
      <c r="E1845" s="1">
        <v>198</v>
      </c>
      <c r="F1845" s="1">
        <v>79</v>
      </c>
      <c r="G1845" s="1">
        <v>1</v>
      </c>
    </row>
    <row r="1846" spans="1:7" x14ac:dyDescent="0.25">
      <c r="A1846" s="1">
        <v>1009</v>
      </c>
      <c r="B1846" s="1">
        <v>181</v>
      </c>
      <c r="C1846" s="1">
        <v>104</v>
      </c>
      <c r="D1846" s="1">
        <v>202</v>
      </c>
      <c r="E1846" s="1">
        <v>21</v>
      </c>
      <c r="F1846" s="1">
        <v>207</v>
      </c>
      <c r="G1846" s="1">
        <v>1</v>
      </c>
    </row>
    <row r="1847" spans="1:7" x14ac:dyDescent="0.25">
      <c r="A1847" s="1">
        <v>676</v>
      </c>
      <c r="B1847" s="1">
        <v>161</v>
      </c>
      <c r="C1847" s="1">
        <v>426</v>
      </c>
      <c r="D1847" s="1">
        <v>210</v>
      </c>
      <c r="E1847" s="1">
        <v>44</v>
      </c>
      <c r="F1847" s="1">
        <v>58</v>
      </c>
      <c r="G1847" s="1">
        <v>1</v>
      </c>
    </row>
    <row r="1848" spans="1:7" x14ac:dyDescent="0.25">
      <c r="A1848" s="1">
        <v>448</v>
      </c>
      <c r="B1848" s="1">
        <v>71</v>
      </c>
      <c r="C1848" s="1">
        <v>951</v>
      </c>
      <c r="D1848" s="1">
        <v>40</v>
      </c>
      <c r="E1848" s="1">
        <v>17</v>
      </c>
      <c r="F1848" s="1">
        <v>17</v>
      </c>
      <c r="G1848" s="1">
        <v>1</v>
      </c>
    </row>
    <row r="1849" spans="1:7" x14ac:dyDescent="0.25">
      <c r="A1849" s="1">
        <v>635</v>
      </c>
      <c r="B1849" s="1">
        <v>88</v>
      </c>
      <c r="C1849" s="1">
        <v>546</v>
      </c>
      <c r="D1849" s="1">
        <v>172</v>
      </c>
      <c r="E1849" s="1">
        <v>88</v>
      </c>
      <c r="F1849" s="1">
        <v>88</v>
      </c>
      <c r="G1849" s="1">
        <v>1</v>
      </c>
    </row>
    <row r="1850" spans="1:7" x14ac:dyDescent="0.25">
      <c r="A1850" s="1">
        <v>249</v>
      </c>
      <c r="B1850" s="1">
        <v>153</v>
      </c>
      <c r="C1850" s="1">
        <v>940</v>
      </c>
      <c r="D1850" s="1">
        <v>58</v>
      </c>
      <c r="E1850" s="1">
        <v>134</v>
      </c>
      <c r="F1850" s="1">
        <v>38</v>
      </c>
      <c r="G1850" s="1">
        <v>0</v>
      </c>
    </row>
    <row r="1851" spans="1:7" x14ac:dyDescent="0.25">
      <c r="A1851" s="1">
        <v>1459</v>
      </c>
      <c r="B1851" s="1">
        <v>0</v>
      </c>
      <c r="C1851" s="1">
        <v>61</v>
      </c>
      <c r="D1851" s="1">
        <v>0</v>
      </c>
      <c r="E1851" s="1">
        <v>15</v>
      </c>
      <c r="F1851" s="1">
        <v>215</v>
      </c>
      <c r="G1851" s="1">
        <v>1</v>
      </c>
    </row>
    <row r="1852" spans="1:7" x14ac:dyDescent="0.25">
      <c r="A1852" s="1">
        <v>611</v>
      </c>
      <c r="B1852" s="1">
        <v>76</v>
      </c>
      <c r="C1852" s="1">
        <v>749</v>
      </c>
      <c r="D1852" s="1">
        <v>59</v>
      </c>
      <c r="E1852" s="1">
        <v>45</v>
      </c>
      <c r="F1852" s="1">
        <v>26</v>
      </c>
      <c r="G1852" s="1">
        <v>0</v>
      </c>
    </row>
    <row r="1853" spans="1:7" x14ac:dyDescent="0.25">
      <c r="A1853" s="1">
        <v>674</v>
      </c>
      <c r="B1853" s="1">
        <v>92</v>
      </c>
      <c r="C1853" s="1">
        <v>736</v>
      </c>
      <c r="D1853" s="1">
        <v>39</v>
      </c>
      <c r="E1853" s="1">
        <v>0</v>
      </c>
      <c r="F1853" s="1">
        <v>92</v>
      </c>
      <c r="G1853" s="1">
        <v>0</v>
      </c>
    </row>
    <row r="1854" spans="1:7" x14ac:dyDescent="0.25">
      <c r="A1854" s="1">
        <v>752</v>
      </c>
      <c r="B1854" s="1">
        <v>122</v>
      </c>
      <c r="C1854" s="1">
        <v>476</v>
      </c>
      <c r="D1854" s="1">
        <v>39</v>
      </c>
      <c r="E1854" s="1">
        <v>153</v>
      </c>
      <c r="F1854" s="1">
        <v>34</v>
      </c>
      <c r="G1854" s="1">
        <v>0</v>
      </c>
    </row>
    <row r="1855" spans="1:7" x14ac:dyDescent="0.25">
      <c r="A1855" s="1">
        <v>539</v>
      </c>
      <c r="B1855" s="1">
        <v>169</v>
      </c>
      <c r="C1855" s="1">
        <v>816</v>
      </c>
      <c r="D1855" s="1">
        <v>20</v>
      </c>
      <c r="E1855" s="1">
        <v>0</v>
      </c>
      <c r="F1855" s="1">
        <v>30</v>
      </c>
      <c r="G1855" s="1">
        <v>1</v>
      </c>
    </row>
    <row r="1856" spans="1:7" x14ac:dyDescent="0.25">
      <c r="A1856" s="1">
        <v>1013</v>
      </c>
      <c r="B1856" s="1">
        <v>30</v>
      </c>
      <c r="C1856" s="1">
        <v>399</v>
      </c>
      <c r="D1856" s="1">
        <v>60</v>
      </c>
      <c r="E1856" s="1">
        <v>46</v>
      </c>
      <c r="F1856" s="1">
        <v>153</v>
      </c>
      <c r="G1856" s="1">
        <v>1</v>
      </c>
    </row>
    <row r="1857" spans="1:7" x14ac:dyDescent="0.25">
      <c r="A1857" s="1">
        <v>519</v>
      </c>
      <c r="B1857" s="1">
        <v>17</v>
      </c>
      <c r="C1857" s="1">
        <v>813</v>
      </c>
      <c r="D1857" s="1">
        <v>27</v>
      </c>
      <c r="E1857" s="1">
        <v>173</v>
      </c>
      <c r="F1857" s="1">
        <v>51</v>
      </c>
      <c r="G1857" s="1">
        <v>0</v>
      </c>
    </row>
    <row r="1858" spans="1:7" x14ac:dyDescent="0.25">
      <c r="A1858" s="1">
        <v>829</v>
      </c>
      <c r="B1858" s="1">
        <v>138</v>
      </c>
      <c r="C1858" s="1">
        <v>430</v>
      </c>
      <c r="D1858" s="1">
        <v>60</v>
      </c>
      <c r="E1858" s="1">
        <v>92</v>
      </c>
      <c r="F1858" s="1">
        <v>15</v>
      </c>
      <c r="G1858" s="1">
        <v>0</v>
      </c>
    </row>
    <row r="1859" spans="1:7" x14ac:dyDescent="0.25">
      <c r="A1859" s="1">
        <v>446</v>
      </c>
      <c r="B1859" s="1">
        <v>107</v>
      </c>
      <c r="C1859" s="1">
        <v>768</v>
      </c>
      <c r="D1859" s="1">
        <v>33</v>
      </c>
      <c r="E1859" s="1">
        <v>196</v>
      </c>
      <c r="F1859" s="1">
        <v>53</v>
      </c>
      <c r="G1859" s="1">
        <v>0</v>
      </c>
    </row>
    <row r="1860" spans="1:7" x14ac:dyDescent="0.25">
      <c r="A1860" s="1">
        <v>1045</v>
      </c>
      <c r="B1860" s="1">
        <v>61</v>
      </c>
      <c r="C1860" s="1">
        <v>338</v>
      </c>
      <c r="D1860" s="1">
        <v>60</v>
      </c>
      <c r="E1860" s="1">
        <v>46</v>
      </c>
      <c r="F1860" s="1">
        <v>46</v>
      </c>
      <c r="G1860" s="1">
        <v>0</v>
      </c>
    </row>
    <row r="1861" spans="1:7" x14ac:dyDescent="0.25">
      <c r="A1861" s="1">
        <v>521</v>
      </c>
      <c r="B1861" s="1">
        <v>168</v>
      </c>
      <c r="C1861" s="1">
        <v>706</v>
      </c>
      <c r="D1861" s="1">
        <v>80</v>
      </c>
      <c r="E1861" s="1">
        <v>76</v>
      </c>
      <c r="F1861" s="1">
        <v>61</v>
      </c>
      <c r="G1861" s="1">
        <v>0</v>
      </c>
    </row>
    <row r="1862" spans="1:7" x14ac:dyDescent="0.25">
      <c r="A1862" s="1">
        <v>811</v>
      </c>
      <c r="B1862" s="1">
        <v>76</v>
      </c>
      <c r="C1862" s="1">
        <v>428</v>
      </c>
      <c r="D1862" s="1">
        <v>99</v>
      </c>
      <c r="E1862" s="1">
        <v>137</v>
      </c>
      <c r="F1862" s="1">
        <v>107</v>
      </c>
      <c r="G1862" s="1">
        <v>0</v>
      </c>
    </row>
    <row r="1863" spans="1:7" x14ac:dyDescent="0.25">
      <c r="A1863" s="1">
        <v>856</v>
      </c>
      <c r="B1863" s="1">
        <v>61</v>
      </c>
      <c r="C1863" s="1">
        <v>570</v>
      </c>
      <c r="D1863" s="1">
        <v>40</v>
      </c>
      <c r="E1863" s="1">
        <v>25</v>
      </c>
      <c r="F1863" s="1">
        <v>122</v>
      </c>
      <c r="G1863" s="1">
        <v>1</v>
      </c>
    </row>
    <row r="1864" spans="1:7" x14ac:dyDescent="0.25">
      <c r="A1864" s="1">
        <v>919</v>
      </c>
      <c r="B1864" s="1">
        <v>0</v>
      </c>
      <c r="C1864" s="1">
        <v>505</v>
      </c>
      <c r="D1864" s="1">
        <v>99</v>
      </c>
      <c r="E1864" s="1">
        <v>30</v>
      </c>
      <c r="F1864" s="1">
        <v>45</v>
      </c>
      <c r="G1864" s="1">
        <v>0</v>
      </c>
    </row>
    <row r="1865" spans="1:7" x14ac:dyDescent="0.25">
      <c r="A1865" s="1">
        <v>416</v>
      </c>
      <c r="B1865" s="1">
        <v>46</v>
      </c>
      <c r="C1865" s="1">
        <v>925</v>
      </c>
      <c r="D1865" s="1">
        <v>60</v>
      </c>
      <c r="E1865" s="1">
        <v>107</v>
      </c>
      <c r="F1865" s="1">
        <v>46</v>
      </c>
      <c r="G1865" s="1">
        <v>1</v>
      </c>
    </row>
    <row r="1866" spans="1:7" x14ac:dyDescent="0.25">
      <c r="A1866" s="1">
        <v>997</v>
      </c>
      <c r="B1866" s="1">
        <v>15</v>
      </c>
      <c r="C1866" s="1">
        <v>414</v>
      </c>
      <c r="D1866" s="1">
        <v>99</v>
      </c>
      <c r="E1866" s="1">
        <v>30</v>
      </c>
      <c r="F1866" s="1">
        <v>76</v>
      </c>
      <c r="G1866" s="1">
        <v>0</v>
      </c>
    </row>
    <row r="1867" spans="1:7" x14ac:dyDescent="0.25">
      <c r="A1867" s="1">
        <v>1181</v>
      </c>
      <c r="B1867" s="1">
        <v>107</v>
      </c>
      <c r="C1867" s="1">
        <v>199</v>
      </c>
      <c r="D1867" s="1">
        <v>39</v>
      </c>
      <c r="E1867" s="1">
        <v>30</v>
      </c>
      <c r="F1867" s="1">
        <v>30</v>
      </c>
      <c r="G1867" s="1">
        <v>0</v>
      </c>
    </row>
    <row r="1868" spans="1:7" x14ac:dyDescent="0.25">
      <c r="A1868" s="1">
        <v>983</v>
      </c>
      <c r="B1868" s="1">
        <v>76</v>
      </c>
      <c r="C1868" s="1">
        <v>184</v>
      </c>
      <c r="D1868" s="1">
        <v>180</v>
      </c>
      <c r="E1868" s="1">
        <v>138</v>
      </c>
      <c r="F1868" s="1">
        <v>27</v>
      </c>
      <c r="G1868" s="1">
        <v>0</v>
      </c>
    </row>
    <row r="1869" spans="1:7" x14ac:dyDescent="0.25">
      <c r="A1869" s="1">
        <v>627</v>
      </c>
      <c r="B1869" s="1">
        <v>91</v>
      </c>
      <c r="C1869" s="1">
        <v>597</v>
      </c>
      <c r="D1869" s="1">
        <v>159</v>
      </c>
      <c r="E1869" s="1">
        <v>91</v>
      </c>
      <c r="F1869" s="1">
        <v>15</v>
      </c>
      <c r="G1869" s="1">
        <v>0</v>
      </c>
    </row>
    <row r="1870" spans="1:7" x14ac:dyDescent="0.25">
      <c r="A1870" s="1">
        <v>783</v>
      </c>
      <c r="B1870" s="1">
        <v>30</v>
      </c>
      <c r="C1870" s="1">
        <v>537</v>
      </c>
      <c r="D1870" s="1">
        <v>140</v>
      </c>
      <c r="E1870" s="1">
        <v>76</v>
      </c>
      <c r="F1870" s="1">
        <v>15</v>
      </c>
      <c r="G1870" s="1">
        <v>0</v>
      </c>
    </row>
    <row r="1871" spans="1:7" x14ac:dyDescent="0.25">
      <c r="A1871" s="1">
        <v>519</v>
      </c>
      <c r="B1871" s="1">
        <v>71</v>
      </c>
      <c r="C1871" s="1">
        <v>860</v>
      </c>
      <c r="D1871" s="1">
        <v>93</v>
      </c>
      <c r="E1871" s="1">
        <v>27</v>
      </c>
      <c r="F1871" s="1">
        <v>53</v>
      </c>
      <c r="G1871" s="1">
        <v>0</v>
      </c>
    </row>
    <row r="1872" spans="1:7" x14ac:dyDescent="0.25">
      <c r="A1872" s="1">
        <v>292</v>
      </c>
      <c r="B1872" s="1">
        <v>51</v>
      </c>
      <c r="C1872" s="1">
        <v>981</v>
      </c>
      <c r="D1872" s="1">
        <v>224</v>
      </c>
      <c r="E1872" s="1">
        <v>23</v>
      </c>
      <c r="F1872" s="1">
        <v>17</v>
      </c>
      <c r="G1872" s="1">
        <v>1</v>
      </c>
    </row>
    <row r="1873" spans="1:7" x14ac:dyDescent="0.25">
      <c r="A1873" s="1">
        <v>342</v>
      </c>
      <c r="B1873" s="1">
        <v>51</v>
      </c>
      <c r="C1873" s="1">
        <v>936</v>
      </c>
      <c r="D1873" s="1">
        <v>207</v>
      </c>
      <c r="E1873" s="1">
        <v>35</v>
      </c>
      <c r="F1873" s="1">
        <v>26</v>
      </c>
      <c r="G1873" s="1">
        <v>0</v>
      </c>
    </row>
    <row r="1874" spans="1:7" x14ac:dyDescent="0.25">
      <c r="A1874" s="1">
        <v>756</v>
      </c>
      <c r="B1874" s="1">
        <v>138</v>
      </c>
      <c r="C1874" s="1">
        <v>354</v>
      </c>
      <c r="D1874" s="1">
        <v>160</v>
      </c>
      <c r="E1874" s="1">
        <v>169</v>
      </c>
      <c r="F1874" s="1">
        <v>61</v>
      </c>
      <c r="G1874" s="1">
        <v>0</v>
      </c>
    </row>
    <row r="1875" spans="1:7" x14ac:dyDescent="0.25">
      <c r="A1875" s="1">
        <v>958</v>
      </c>
      <c r="B1875" s="1">
        <v>159</v>
      </c>
      <c r="C1875" s="1">
        <v>447</v>
      </c>
      <c r="D1875" s="1">
        <v>20</v>
      </c>
      <c r="E1875" s="1">
        <v>0</v>
      </c>
      <c r="F1875" s="1">
        <v>31</v>
      </c>
      <c r="G1875" s="1">
        <v>0</v>
      </c>
    </row>
    <row r="1876" spans="1:7" x14ac:dyDescent="0.25">
      <c r="A1876" s="1">
        <v>848</v>
      </c>
      <c r="B1876" s="1">
        <v>154</v>
      </c>
      <c r="C1876" s="1">
        <v>323</v>
      </c>
      <c r="D1876" s="1">
        <v>201</v>
      </c>
      <c r="E1876" s="1">
        <v>61</v>
      </c>
      <c r="F1876" s="1">
        <v>78</v>
      </c>
      <c r="G1876" s="1">
        <v>0</v>
      </c>
    </row>
    <row r="1877" spans="1:7" x14ac:dyDescent="0.25">
      <c r="A1877" s="1">
        <v>612</v>
      </c>
      <c r="B1877" s="1">
        <v>91</v>
      </c>
      <c r="C1877" s="1">
        <v>520</v>
      </c>
      <c r="D1877" s="1">
        <v>258</v>
      </c>
      <c r="E1877" s="1">
        <v>107</v>
      </c>
      <c r="F1877" s="1">
        <v>107</v>
      </c>
      <c r="G1877" s="1">
        <v>0</v>
      </c>
    </row>
    <row r="1878" spans="1:7" x14ac:dyDescent="0.25">
      <c r="A1878" s="1">
        <v>1076</v>
      </c>
      <c r="B1878" s="1">
        <v>16</v>
      </c>
      <c r="C1878" s="1">
        <v>417</v>
      </c>
      <c r="D1878" s="1">
        <v>42</v>
      </c>
      <c r="E1878" s="1">
        <v>48</v>
      </c>
      <c r="F1878" s="1">
        <v>16</v>
      </c>
      <c r="G1878" s="1">
        <v>0</v>
      </c>
    </row>
    <row r="1879" spans="1:7" x14ac:dyDescent="0.25">
      <c r="A1879" s="1">
        <v>751</v>
      </c>
      <c r="B1879" s="1">
        <v>127</v>
      </c>
      <c r="C1879" s="1">
        <v>687</v>
      </c>
      <c r="D1879" s="1">
        <v>20</v>
      </c>
      <c r="E1879" s="1">
        <v>15</v>
      </c>
      <c r="F1879" s="1">
        <v>31</v>
      </c>
      <c r="G1879" s="1">
        <v>0</v>
      </c>
    </row>
    <row r="1880" spans="1:7" x14ac:dyDescent="0.25">
      <c r="A1880" s="1">
        <v>1279</v>
      </c>
      <c r="B1880" s="1">
        <v>15</v>
      </c>
      <c r="C1880" s="1">
        <v>287</v>
      </c>
      <c r="D1880" s="1">
        <v>20</v>
      </c>
      <c r="E1880" s="1">
        <v>0</v>
      </c>
      <c r="F1880" s="1">
        <v>15</v>
      </c>
      <c r="G1880" s="1">
        <v>0</v>
      </c>
    </row>
    <row r="1881" spans="1:7" x14ac:dyDescent="0.25">
      <c r="A1881" s="1">
        <v>1184</v>
      </c>
      <c r="B1881" s="1">
        <v>32</v>
      </c>
      <c r="C1881" s="1">
        <v>352</v>
      </c>
      <c r="D1881" s="1">
        <v>21</v>
      </c>
      <c r="E1881" s="1">
        <v>16</v>
      </c>
      <c r="F1881" s="1">
        <v>16</v>
      </c>
      <c r="G1881" s="1">
        <v>1</v>
      </c>
    </row>
    <row r="1882" spans="1:7" x14ac:dyDescent="0.25">
      <c r="A1882" s="1">
        <v>1020</v>
      </c>
      <c r="B1882" s="1">
        <v>31</v>
      </c>
      <c r="C1882" s="1">
        <v>430</v>
      </c>
      <c r="D1882" s="1">
        <v>62</v>
      </c>
      <c r="E1882" s="1">
        <v>63</v>
      </c>
      <c r="F1882" s="1">
        <v>79</v>
      </c>
      <c r="G1882" s="1">
        <v>0</v>
      </c>
    </row>
    <row r="1883" spans="1:7" x14ac:dyDescent="0.25">
      <c r="A1883" s="1">
        <v>1462</v>
      </c>
      <c r="B1883" s="1">
        <v>16</v>
      </c>
      <c r="C1883" s="1">
        <v>128</v>
      </c>
      <c r="D1883" s="1">
        <v>0</v>
      </c>
      <c r="E1883" s="1">
        <v>0</v>
      </c>
      <c r="F1883" s="1">
        <v>160</v>
      </c>
      <c r="G1883" s="1">
        <v>1</v>
      </c>
    </row>
    <row r="1884" spans="1:7" x14ac:dyDescent="0.25">
      <c r="A1884" s="1">
        <v>1012</v>
      </c>
      <c r="B1884" s="1">
        <v>80</v>
      </c>
      <c r="C1884" s="1">
        <v>498</v>
      </c>
      <c r="D1884" s="1">
        <v>0</v>
      </c>
      <c r="E1884" s="1">
        <v>16</v>
      </c>
      <c r="F1884" s="1">
        <v>176</v>
      </c>
      <c r="G1884" s="1">
        <v>0</v>
      </c>
    </row>
    <row r="1885" spans="1:7" x14ac:dyDescent="0.25">
      <c r="A1885" s="1">
        <v>861</v>
      </c>
      <c r="B1885" s="1">
        <v>31</v>
      </c>
      <c r="C1885" s="1">
        <v>558</v>
      </c>
      <c r="D1885" s="1">
        <v>62</v>
      </c>
      <c r="E1885" s="1">
        <v>95</v>
      </c>
      <c r="F1885" s="1">
        <v>79</v>
      </c>
      <c r="G1885" s="1">
        <v>0</v>
      </c>
    </row>
    <row r="1886" spans="1:7" x14ac:dyDescent="0.25">
      <c r="A1886" s="1">
        <v>784</v>
      </c>
      <c r="B1886" s="1">
        <v>48</v>
      </c>
      <c r="C1886" s="1">
        <v>560</v>
      </c>
      <c r="D1886" s="1">
        <v>42</v>
      </c>
      <c r="E1886" s="1">
        <v>176</v>
      </c>
      <c r="F1886" s="1">
        <v>48</v>
      </c>
      <c r="G1886" s="1">
        <v>1</v>
      </c>
    </row>
    <row r="1887" spans="1:7" x14ac:dyDescent="0.25">
      <c r="A1887" s="1">
        <v>1218</v>
      </c>
      <c r="B1887" s="1">
        <v>16</v>
      </c>
      <c r="C1887" s="1">
        <v>272</v>
      </c>
      <c r="D1887" s="1">
        <v>104</v>
      </c>
      <c r="E1887" s="1">
        <v>0</v>
      </c>
      <c r="F1887" s="1">
        <v>80</v>
      </c>
      <c r="G1887" s="1">
        <v>1</v>
      </c>
    </row>
    <row r="1888" spans="1:7" x14ac:dyDescent="0.25">
      <c r="A1888" s="1">
        <v>1170</v>
      </c>
      <c r="B1888" s="1">
        <v>48</v>
      </c>
      <c r="C1888" s="1">
        <v>320</v>
      </c>
      <c r="D1888" s="1">
        <v>42</v>
      </c>
      <c r="E1888" s="1">
        <v>32</v>
      </c>
      <c r="F1888" s="1">
        <v>192</v>
      </c>
      <c r="G1888" s="1">
        <v>1</v>
      </c>
    </row>
    <row r="1889" spans="1:7" x14ac:dyDescent="0.25">
      <c r="A1889" s="1">
        <v>995</v>
      </c>
      <c r="B1889" s="1">
        <v>112</v>
      </c>
      <c r="C1889" s="1">
        <v>417</v>
      </c>
      <c r="D1889" s="1">
        <v>42</v>
      </c>
      <c r="E1889" s="1">
        <v>48</v>
      </c>
      <c r="F1889" s="1">
        <v>41</v>
      </c>
      <c r="G1889" s="1">
        <v>1</v>
      </c>
    </row>
    <row r="1890" spans="1:7" x14ac:dyDescent="0.25">
      <c r="A1890" s="1">
        <v>561</v>
      </c>
      <c r="B1890" s="1">
        <v>64</v>
      </c>
      <c r="C1890" s="1">
        <v>785</v>
      </c>
      <c r="D1890" s="1">
        <v>84</v>
      </c>
      <c r="E1890" s="1">
        <v>128</v>
      </c>
      <c r="F1890" s="1">
        <v>48</v>
      </c>
      <c r="G1890" s="1">
        <v>0</v>
      </c>
    </row>
    <row r="1891" spans="1:7" x14ac:dyDescent="0.25">
      <c r="A1891" s="1">
        <v>957</v>
      </c>
      <c r="B1891" s="1">
        <v>47</v>
      </c>
      <c r="C1891" s="1">
        <v>494</v>
      </c>
      <c r="D1891" s="1">
        <v>82</v>
      </c>
      <c r="E1891" s="1">
        <v>47</v>
      </c>
      <c r="F1891" s="1">
        <v>95</v>
      </c>
      <c r="G1891" s="1">
        <v>0</v>
      </c>
    </row>
    <row r="1892" spans="1:7" x14ac:dyDescent="0.25">
      <c r="A1892" s="1">
        <v>671</v>
      </c>
      <c r="B1892" s="1">
        <v>47</v>
      </c>
      <c r="C1892" s="1">
        <v>655</v>
      </c>
      <c r="D1892" s="1">
        <v>145</v>
      </c>
      <c r="E1892" s="1">
        <v>111</v>
      </c>
      <c r="F1892" s="1">
        <v>15</v>
      </c>
      <c r="G1892" s="1">
        <v>1</v>
      </c>
    </row>
    <row r="1893" spans="1:7" x14ac:dyDescent="0.25">
      <c r="A1893" s="1">
        <v>754</v>
      </c>
      <c r="B1893" s="1">
        <v>160</v>
      </c>
      <c r="C1893" s="1">
        <v>625</v>
      </c>
      <c r="D1893" s="1">
        <v>63</v>
      </c>
      <c r="E1893" s="1">
        <v>32</v>
      </c>
      <c r="F1893" s="1">
        <v>48</v>
      </c>
      <c r="G1893" s="1">
        <v>0</v>
      </c>
    </row>
    <row r="1894" spans="1:7" x14ac:dyDescent="0.25">
      <c r="A1894" s="1">
        <v>960</v>
      </c>
      <c r="B1894" s="1">
        <v>64</v>
      </c>
      <c r="C1894" s="1">
        <v>464</v>
      </c>
      <c r="D1894" s="1">
        <v>146</v>
      </c>
      <c r="E1894" s="1">
        <v>0</v>
      </c>
      <c r="F1894" s="1">
        <v>16</v>
      </c>
      <c r="G1894" s="1">
        <v>0</v>
      </c>
    </row>
    <row r="1895" spans="1:7" x14ac:dyDescent="0.25">
      <c r="A1895" s="1">
        <v>558</v>
      </c>
      <c r="B1895" s="1">
        <v>79</v>
      </c>
      <c r="C1895" s="1">
        <v>622</v>
      </c>
      <c r="D1895" s="1">
        <v>207</v>
      </c>
      <c r="E1895" s="1">
        <v>175</v>
      </c>
      <c r="F1895" s="1">
        <v>95</v>
      </c>
      <c r="G1895" s="1">
        <v>1</v>
      </c>
    </row>
    <row r="1896" spans="1:7" x14ac:dyDescent="0.25">
      <c r="A1896" s="1">
        <v>1060</v>
      </c>
      <c r="B1896" s="1">
        <v>21</v>
      </c>
      <c r="C1896" s="1">
        <v>530</v>
      </c>
      <c r="D1896" s="1">
        <v>32</v>
      </c>
      <c r="E1896" s="1">
        <v>0</v>
      </c>
      <c r="F1896" s="1">
        <v>224</v>
      </c>
      <c r="G1896" s="1">
        <v>1</v>
      </c>
    </row>
    <row r="1897" spans="1:7" x14ac:dyDescent="0.25">
      <c r="A1897" s="1">
        <v>769</v>
      </c>
      <c r="B1897" s="1">
        <v>22</v>
      </c>
      <c r="C1897" s="1">
        <v>500</v>
      </c>
      <c r="D1897" s="1">
        <v>210</v>
      </c>
      <c r="E1897" s="1">
        <v>143</v>
      </c>
      <c r="F1897" s="1">
        <v>33</v>
      </c>
      <c r="G1897" s="1">
        <v>0</v>
      </c>
    </row>
    <row r="1898" spans="1:7" x14ac:dyDescent="0.25">
      <c r="A1898" s="1">
        <v>836</v>
      </c>
      <c r="B1898" s="1">
        <v>185</v>
      </c>
      <c r="C1898" s="1">
        <v>575</v>
      </c>
      <c r="D1898" s="1">
        <v>24</v>
      </c>
      <c r="E1898" s="1">
        <v>25</v>
      </c>
      <c r="F1898" s="1">
        <v>77</v>
      </c>
      <c r="G1898" s="1">
        <v>1</v>
      </c>
    </row>
    <row r="1899" spans="1:7" x14ac:dyDescent="0.25">
      <c r="A1899" s="1">
        <v>1324</v>
      </c>
      <c r="B1899" s="1">
        <v>27</v>
      </c>
      <c r="C1899" s="1">
        <v>119</v>
      </c>
      <c r="D1899" s="1">
        <v>71</v>
      </c>
      <c r="E1899" s="1">
        <v>108</v>
      </c>
      <c r="F1899" s="1">
        <v>27</v>
      </c>
      <c r="G1899" s="1">
        <v>1</v>
      </c>
    </row>
    <row r="1900" spans="1:7" x14ac:dyDescent="0.25">
      <c r="A1900" s="1">
        <v>496</v>
      </c>
      <c r="B1900" s="1">
        <v>32</v>
      </c>
      <c r="C1900" s="1">
        <v>849</v>
      </c>
      <c r="D1900" s="1">
        <v>229</v>
      </c>
      <c r="E1900" s="1">
        <v>48</v>
      </c>
      <c r="F1900" s="1">
        <v>128</v>
      </c>
      <c r="G1900" s="1">
        <v>0</v>
      </c>
    </row>
    <row r="1901" spans="1:7" x14ac:dyDescent="0.25">
      <c r="A1901" s="1">
        <v>557</v>
      </c>
      <c r="B1901" s="1">
        <v>129</v>
      </c>
      <c r="C1901" s="1">
        <v>761</v>
      </c>
      <c r="D1901" s="1">
        <v>29</v>
      </c>
      <c r="E1901" s="1">
        <v>185</v>
      </c>
      <c r="F1901" s="1">
        <v>111</v>
      </c>
      <c r="G1901" s="1">
        <v>0</v>
      </c>
    </row>
    <row r="1902" spans="1:7" x14ac:dyDescent="0.25">
      <c r="A1902" s="1">
        <v>1379</v>
      </c>
      <c r="B1902" s="1">
        <v>33</v>
      </c>
      <c r="C1902" s="1">
        <v>216</v>
      </c>
      <c r="D1902" s="1">
        <v>0</v>
      </c>
      <c r="E1902" s="1">
        <v>33</v>
      </c>
      <c r="F1902" s="1">
        <v>66</v>
      </c>
      <c r="G1902" s="1">
        <v>0</v>
      </c>
    </row>
    <row r="1903" spans="1:7" x14ac:dyDescent="0.25">
      <c r="A1903" s="1">
        <v>650</v>
      </c>
      <c r="B1903" s="1">
        <v>37</v>
      </c>
      <c r="C1903" s="1">
        <v>780</v>
      </c>
      <c r="D1903" s="1">
        <v>27</v>
      </c>
      <c r="E1903" s="1">
        <v>167</v>
      </c>
      <c r="F1903" s="1">
        <v>32</v>
      </c>
      <c r="G1903" s="1">
        <v>0</v>
      </c>
    </row>
    <row r="1904" spans="1:7" x14ac:dyDescent="0.25">
      <c r="A1904" s="1">
        <v>1245</v>
      </c>
      <c r="B1904" s="1">
        <v>33</v>
      </c>
      <c r="C1904" s="1">
        <v>332</v>
      </c>
      <c r="D1904" s="1">
        <v>21</v>
      </c>
      <c r="E1904" s="1">
        <v>33</v>
      </c>
      <c r="F1904" s="1">
        <v>16</v>
      </c>
      <c r="G1904" s="1">
        <v>0</v>
      </c>
    </row>
    <row r="1905" spans="1:7" x14ac:dyDescent="0.25">
      <c r="A1905" s="1">
        <v>584</v>
      </c>
      <c r="B1905" s="1">
        <v>100</v>
      </c>
      <c r="C1905" s="1">
        <v>835</v>
      </c>
      <c r="D1905" s="1">
        <v>65</v>
      </c>
      <c r="E1905" s="1">
        <v>83</v>
      </c>
      <c r="F1905" s="1">
        <v>35</v>
      </c>
      <c r="G1905" s="1">
        <v>1</v>
      </c>
    </row>
    <row r="1906" spans="1:7" x14ac:dyDescent="0.25">
      <c r="A1906" s="1">
        <v>667</v>
      </c>
      <c r="B1906" s="1">
        <v>50</v>
      </c>
      <c r="C1906" s="1">
        <v>850</v>
      </c>
      <c r="D1906" s="1">
        <v>21</v>
      </c>
      <c r="E1906" s="1">
        <v>83</v>
      </c>
      <c r="F1906" s="1">
        <v>83</v>
      </c>
      <c r="G1906" s="1">
        <v>1</v>
      </c>
    </row>
    <row r="1907" spans="1:7" x14ac:dyDescent="0.25">
      <c r="A1907" s="1">
        <v>684</v>
      </c>
      <c r="B1907" s="1">
        <v>100</v>
      </c>
      <c r="C1907" s="1">
        <v>801</v>
      </c>
      <c r="D1907" s="1">
        <v>21</v>
      </c>
      <c r="E1907" s="1">
        <v>66</v>
      </c>
      <c r="F1907" s="1">
        <v>0</v>
      </c>
      <c r="G1907" s="1">
        <v>0</v>
      </c>
    </row>
    <row r="1908" spans="1:7" x14ac:dyDescent="0.25">
      <c r="A1908" s="1">
        <v>1248</v>
      </c>
      <c r="B1908" s="1">
        <v>16</v>
      </c>
      <c r="C1908" s="1">
        <v>349</v>
      </c>
      <c r="D1908" s="1">
        <v>43</v>
      </c>
      <c r="E1908" s="1">
        <v>16</v>
      </c>
      <c r="F1908" s="1">
        <v>16</v>
      </c>
      <c r="G1908" s="1">
        <v>1</v>
      </c>
    </row>
    <row r="1909" spans="1:7" x14ac:dyDescent="0.25">
      <c r="A1909" s="1">
        <v>1349</v>
      </c>
      <c r="B1909" s="1">
        <v>16</v>
      </c>
      <c r="C1909" s="1">
        <v>249</v>
      </c>
      <c r="D1909" s="1">
        <v>43</v>
      </c>
      <c r="E1909" s="1">
        <v>16</v>
      </c>
      <c r="F1909" s="1">
        <v>33</v>
      </c>
      <c r="G1909" s="1">
        <v>0</v>
      </c>
    </row>
    <row r="1910" spans="1:7" x14ac:dyDescent="0.25">
      <c r="A1910" s="1">
        <v>1017</v>
      </c>
      <c r="B1910" s="1">
        <v>33</v>
      </c>
      <c r="C1910" s="1">
        <v>417</v>
      </c>
      <c r="D1910" s="1">
        <v>108</v>
      </c>
      <c r="E1910" s="1">
        <v>100</v>
      </c>
      <c r="F1910" s="1">
        <v>16</v>
      </c>
      <c r="G1910" s="1">
        <v>0</v>
      </c>
    </row>
    <row r="1911" spans="1:7" x14ac:dyDescent="0.25">
      <c r="A1911" s="1">
        <v>967</v>
      </c>
      <c r="B1911" s="1">
        <v>0</v>
      </c>
      <c r="C1911" s="1">
        <v>617</v>
      </c>
      <c r="D1911" s="1">
        <v>43</v>
      </c>
      <c r="E1911" s="1">
        <v>50</v>
      </c>
      <c r="F1911" s="1">
        <v>0</v>
      </c>
      <c r="G1911" s="1">
        <v>1</v>
      </c>
    </row>
    <row r="1912" spans="1:7" x14ac:dyDescent="0.25">
      <c r="A1912" s="1">
        <v>1215</v>
      </c>
      <c r="B1912" s="1">
        <v>33</v>
      </c>
      <c r="C1912" s="1">
        <v>249</v>
      </c>
      <c r="D1912" s="1">
        <v>64</v>
      </c>
      <c r="E1912" s="1">
        <v>116</v>
      </c>
      <c r="F1912" s="1">
        <v>149</v>
      </c>
      <c r="G1912" s="1">
        <v>0</v>
      </c>
    </row>
    <row r="1913" spans="1:7" x14ac:dyDescent="0.25">
      <c r="A1913" s="1">
        <v>863</v>
      </c>
      <c r="B1913" s="1">
        <v>83</v>
      </c>
      <c r="C1913" s="1">
        <v>547</v>
      </c>
      <c r="D1913" s="1">
        <v>86</v>
      </c>
      <c r="E1913" s="1">
        <v>99</v>
      </c>
      <c r="F1913" s="1">
        <v>33</v>
      </c>
      <c r="G1913" s="1">
        <v>0</v>
      </c>
    </row>
    <row r="1914" spans="1:7" x14ac:dyDescent="0.25">
      <c r="A1914" s="1">
        <v>594</v>
      </c>
      <c r="B1914" s="1">
        <v>134</v>
      </c>
      <c r="C1914" s="1">
        <v>786</v>
      </c>
      <c r="D1914" s="1">
        <v>33</v>
      </c>
      <c r="E1914" s="1">
        <v>134</v>
      </c>
      <c r="F1914" s="1">
        <v>57</v>
      </c>
      <c r="G1914" s="1">
        <v>0</v>
      </c>
    </row>
    <row r="1915" spans="1:7" x14ac:dyDescent="0.25">
      <c r="A1915" s="1">
        <v>983</v>
      </c>
      <c r="B1915" s="1">
        <v>20</v>
      </c>
      <c r="C1915" s="1">
        <v>389</v>
      </c>
      <c r="D1915" s="1">
        <v>240</v>
      </c>
      <c r="E1915" s="1">
        <v>50</v>
      </c>
      <c r="F1915" s="1">
        <v>40</v>
      </c>
      <c r="G1915" s="1">
        <v>0</v>
      </c>
    </row>
    <row r="1916" spans="1:7" x14ac:dyDescent="0.25">
      <c r="A1916" s="1">
        <v>1017</v>
      </c>
      <c r="B1916" s="1">
        <v>50</v>
      </c>
      <c r="C1916" s="1">
        <v>500</v>
      </c>
      <c r="D1916" s="1">
        <v>65</v>
      </c>
      <c r="E1916" s="1">
        <v>50</v>
      </c>
      <c r="F1916" s="1">
        <v>133</v>
      </c>
      <c r="G1916" s="1">
        <v>1</v>
      </c>
    </row>
    <row r="1917" spans="1:7" x14ac:dyDescent="0.25">
      <c r="A1917" s="1">
        <v>499</v>
      </c>
      <c r="B1917" s="1">
        <v>149</v>
      </c>
      <c r="C1917" s="1">
        <v>815</v>
      </c>
      <c r="D1917" s="1">
        <v>173</v>
      </c>
      <c r="E1917" s="1">
        <v>49</v>
      </c>
      <c r="F1917" s="1">
        <v>49</v>
      </c>
      <c r="G1917" s="1">
        <v>0</v>
      </c>
    </row>
    <row r="1918" spans="1:7" x14ac:dyDescent="0.25">
      <c r="A1918" s="1">
        <v>547</v>
      </c>
      <c r="B1918" s="1">
        <v>99</v>
      </c>
      <c r="C1918" s="1">
        <v>812</v>
      </c>
      <c r="D1918" s="1">
        <v>151</v>
      </c>
      <c r="E1918" s="1">
        <v>82</v>
      </c>
      <c r="F1918" s="1">
        <v>33</v>
      </c>
      <c r="G1918" s="1">
        <v>0</v>
      </c>
    </row>
    <row r="1919" spans="1:7" x14ac:dyDescent="0.25">
      <c r="A1919" s="1">
        <v>693</v>
      </c>
      <c r="B1919" s="1">
        <v>21</v>
      </c>
      <c r="C1919" s="1">
        <v>925</v>
      </c>
      <c r="D1919" s="1">
        <v>31</v>
      </c>
      <c r="E1919" s="1">
        <v>24</v>
      </c>
      <c r="F1919" s="1">
        <v>84</v>
      </c>
      <c r="G1919" s="1">
        <v>1</v>
      </c>
    </row>
    <row r="1920" spans="1:7" x14ac:dyDescent="0.25">
      <c r="A1920" s="1">
        <v>597</v>
      </c>
      <c r="B1920" s="1">
        <v>166</v>
      </c>
      <c r="C1920" s="1">
        <v>597</v>
      </c>
      <c r="D1920" s="1">
        <v>172</v>
      </c>
      <c r="E1920" s="1">
        <v>166</v>
      </c>
      <c r="F1920" s="1">
        <v>249</v>
      </c>
      <c r="G1920" s="1">
        <v>0</v>
      </c>
    </row>
    <row r="1921" spans="1:7" x14ac:dyDescent="0.25">
      <c r="A1921" s="1">
        <v>833</v>
      </c>
      <c r="B1921" s="1">
        <v>33</v>
      </c>
      <c r="C1921" s="1">
        <v>549</v>
      </c>
      <c r="D1921" s="1">
        <v>151</v>
      </c>
      <c r="E1921" s="1">
        <v>133</v>
      </c>
      <c r="F1921" s="1">
        <v>233</v>
      </c>
      <c r="G1921" s="1">
        <v>0</v>
      </c>
    </row>
    <row r="1922" spans="1:7" x14ac:dyDescent="0.25">
      <c r="A1922" s="1">
        <v>1193</v>
      </c>
      <c r="B1922" s="1">
        <v>33</v>
      </c>
      <c r="C1922" s="1">
        <v>281</v>
      </c>
      <c r="D1922" s="1">
        <v>129</v>
      </c>
      <c r="E1922" s="1">
        <v>66</v>
      </c>
      <c r="F1922" s="1">
        <v>33</v>
      </c>
      <c r="G1922" s="1">
        <v>0</v>
      </c>
    </row>
    <row r="1923" spans="1:7" x14ac:dyDescent="0.25">
      <c r="A1923" s="1">
        <v>450</v>
      </c>
      <c r="B1923" s="1">
        <v>133</v>
      </c>
      <c r="C1923" s="1">
        <v>951</v>
      </c>
      <c r="D1923" s="1">
        <v>173</v>
      </c>
      <c r="E1923" s="1">
        <v>0</v>
      </c>
      <c r="F1923" s="1">
        <v>216</v>
      </c>
      <c r="G1923" s="1">
        <v>1</v>
      </c>
    </row>
    <row r="1924" spans="1:7" x14ac:dyDescent="0.25">
      <c r="A1924" s="1">
        <v>778</v>
      </c>
      <c r="B1924" s="1">
        <v>178</v>
      </c>
      <c r="C1924" s="1">
        <v>689</v>
      </c>
      <c r="D1924" s="1">
        <v>41</v>
      </c>
      <c r="E1924" s="1">
        <v>27</v>
      </c>
      <c r="F1924" s="1">
        <v>44</v>
      </c>
      <c r="G1924" s="1">
        <v>1</v>
      </c>
    </row>
    <row r="1925" spans="1:7" x14ac:dyDescent="0.25">
      <c r="A1925" s="1">
        <v>816</v>
      </c>
      <c r="B1925" s="1">
        <v>66</v>
      </c>
      <c r="C1925" s="1">
        <v>549</v>
      </c>
      <c r="D1925" s="1">
        <v>216</v>
      </c>
      <c r="E1925" s="1">
        <v>66</v>
      </c>
      <c r="F1925" s="1">
        <v>99</v>
      </c>
      <c r="G1925" s="1">
        <v>1</v>
      </c>
    </row>
    <row r="1926" spans="1:7" x14ac:dyDescent="0.25">
      <c r="A1926" s="1">
        <v>777</v>
      </c>
      <c r="B1926" s="1">
        <v>129</v>
      </c>
      <c r="C1926" s="1">
        <v>573</v>
      </c>
      <c r="D1926" s="1">
        <v>216</v>
      </c>
      <c r="E1926" s="1">
        <v>21</v>
      </c>
      <c r="F1926" s="1">
        <v>203</v>
      </c>
      <c r="G1926" s="1">
        <v>0</v>
      </c>
    </row>
    <row r="1927" spans="1:7" x14ac:dyDescent="0.25">
      <c r="A1927" s="1">
        <v>777</v>
      </c>
      <c r="B1927" s="1">
        <v>35</v>
      </c>
      <c r="C1927" s="1">
        <v>731</v>
      </c>
      <c r="D1927" s="1">
        <v>39</v>
      </c>
      <c r="E1927" s="1">
        <v>137</v>
      </c>
      <c r="F1927" s="1">
        <v>114</v>
      </c>
      <c r="G1927" s="1">
        <v>1</v>
      </c>
    </row>
    <row r="1928" spans="1:7" x14ac:dyDescent="0.25">
      <c r="A1928" s="1">
        <v>1239</v>
      </c>
      <c r="B1928" s="1">
        <v>17</v>
      </c>
      <c r="C1928" s="1">
        <v>413</v>
      </c>
      <c r="D1928" s="1">
        <v>23</v>
      </c>
      <c r="E1928" s="1">
        <v>34</v>
      </c>
      <c r="F1928" s="1">
        <v>17</v>
      </c>
      <c r="G1928" s="1">
        <v>1</v>
      </c>
    </row>
    <row r="1929" spans="1:7" x14ac:dyDescent="0.25">
      <c r="A1929" s="1">
        <v>1308</v>
      </c>
      <c r="B1929" s="1">
        <v>0</v>
      </c>
      <c r="C1929" s="1">
        <v>396</v>
      </c>
      <c r="D1929" s="1">
        <v>23</v>
      </c>
      <c r="E1929" s="1">
        <v>0</v>
      </c>
      <c r="F1929" s="1">
        <v>0</v>
      </c>
      <c r="G1929" s="1">
        <v>0</v>
      </c>
    </row>
    <row r="1930" spans="1:7" x14ac:dyDescent="0.25">
      <c r="A1930" s="1">
        <v>812</v>
      </c>
      <c r="B1930" s="1">
        <v>99</v>
      </c>
      <c r="C1930" s="1">
        <v>431</v>
      </c>
      <c r="D1930" s="1">
        <v>237</v>
      </c>
      <c r="E1930" s="1">
        <v>149</v>
      </c>
      <c r="F1930" s="1">
        <v>33</v>
      </c>
      <c r="G1930" s="1">
        <v>0</v>
      </c>
    </row>
    <row r="1931" spans="1:7" x14ac:dyDescent="0.25">
      <c r="A1931" s="1">
        <v>982</v>
      </c>
      <c r="B1931" s="1">
        <v>17</v>
      </c>
      <c r="C1931" s="1">
        <v>672</v>
      </c>
      <c r="D1931" s="1">
        <v>23</v>
      </c>
      <c r="E1931" s="1">
        <v>34</v>
      </c>
      <c r="F1931" s="1">
        <v>51</v>
      </c>
      <c r="G1931" s="1">
        <v>1</v>
      </c>
    </row>
    <row r="1932" spans="1:7" x14ac:dyDescent="0.25">
      <c r="A1932" s="1">
        <v>1</v>
      </c>
      <c r="B1932" s="1">
        <v>1</v>
      </c>
      <c r="C1932" s="1">
        <v>1725</v>
      </c>
      <c r="D1932" s="1">
        <v>1</v>
      </c>
      <c r="E1932" s="1">
        <v>1</v>
      </c>
      <c r="F1932" s="1">
        <v>1</v>
      </c>
      <c r="G1932" s="1">
        <v>0</v>
      </c>
    </row>
    <row r="1933" spans="1:7" x14ac:dyDescent="0.25">
      <c r="A1933" s="1">
        <v>1332</v>
      </c>
      <c r="B1933" s="1">
        <v>17</v>
      </c>
      <c r="C1933" s="1">
        <v>311</v>
      </c>
      <c r="D1933" s="1">
        <v>23</v>
      </c>
      <c r="E1933" s="1">
        <v>51</v>
      </c>
      <c r="F1933" s="1">
        <v>86</v>
      </c>
      <c r="G1933" s="1">
        <v>1</v>
      </c>
    </row>
    <row r="1934" spans="1:7" x14ac:dyDescent="0.25">
      <c r="A1934" s="1">
        <v>792</v>
      </c>
      <c r="B1934" s="1">
        <v>86</v>
      </c>
      <c r="C1934" s="1">
        <v>740</v>
      </c>
      <c r="D1934" s="1">
        <v>67</v>
      </c>
      <c r="E1934" s="1">
        <v>51</v>
      </c>
      <c r="F1934" s="1">
        <v>17</v>
      </c>
      <c r="G1934" s="1">
        <v>0</v>
      </c>
    </row>
    <row r="1935" spans="1:7" x14ac:dyDescent="0.25">
      <c r="A1935" s="1">
        <v>1296</v>
      </c>
      <c r="B1935" s="1">
        <v>17</v>
      </c>
      <c r="C1935" s="1">
        <v>311</v>
      </c>
      <c r="D1935" s="1">
        <v>45</v>
      </c>
      <c r="E1935" s="1">
        <v>69</v>
      </c>
      <c r="F1935" s="1">
        <v>51</v>
      </c>
      <c r="G1935" s="1">
        <v>1</v>
      </c>
    </row>
    <row r="1936" spans="1:7" x14ac:dyDescent="0.25">
      <c r="A1936" s="1">
        <v>1003</v>
      </c>
      <c r="B1936" s="1">
        <v>34</v>
      </c>
      <c r="C1936" s="1">
        <v>536</v>
      </c>
      <c r="D1936" s="1">
        <v>134</v>
      </c>
      <c r="E1936" s="1">
        <v>51</v>
      </c>
      <c r="F1936" s="1">
        <v>34</v>
      </c>
      <c r="G1936" s="1">
        <v>1</v>
      </c>
    </row>
    <row r="1937" spans="1:7" x14ac:dyDescent="0.25">
      <c r="A1937" s="1">
        <v>965</v>
      </c>
      <c r="B1937" s="1">
        <v>34</v>
      </c>
      <c r="C1937" s="1">
        <v>586</v>
      </c>
      <c r="D1937" s="1">
        <v>89</v>
      </c>
      <c r="E1937" s="1">
        <v>86</v>
      </c>
      <c r="F1937" s="1">
        <v>37</v>
      </c>
      <c r="G1937" s="1">
        <v>0</v>
      </c>
    </row>
    <row r="1938" spans="1:7" x14ac:dyDescent="0.25">
      <c r="A1938" s="1">
        <v>551</v>
      </c>
      <c r="B1938" s="1">
        <v>137</v>
      </c>
      <c r="C1938" s="1">
        <v>792</v>
      </c>
      <c r="D1938" s="1">
        <v>179</v>
      </c>
      <c r="E1938" s="1">
        <v>103</v>
      </c>
      <c r="F1938" s="1">
        <v>33</v>
      </c>
      <c r="G1938" s="1">
        <v>0</v>
      </c>
    </row>
    <row r="1939" spans="1:7" x14ac:dyDescent="0.25">
      <c r="A1939" s="1">
        <v>1142</v>
      </c>
      <c r="B1939" s="1">
        <v>51</v>
      </c>
      <c r="C1939" s="1">
        <v>415</v>
      </c>
      <c r="D1939" s="1">
        <v>90</v>
      </c>
      <c r="E1939" s="1">
        <v>69</v>
      </c>
      <c r="F1939" s="1">
        <v>37</v>
      </c>
      <c r="G1939" s="1">
        <v>0</v>
      </c>
    </row>
    <row r="1940" spans="1:7" x14ac:dyDescent="0.25">
      <c r="A1940" s="1">
        <v>984</v>
      </c>
      <c r="B1940" s="1">
        <v>51</v>
      </c>
      <c r="C1940" s="1">
        <v>432</v>
      </c>
      <c r="D1940" s="1">
        <v>180</v>
      </c>
      <c r="E1940" s="1">
        <v>120</v>
      </c>
      <c r="F1940" s="1">
        <v>190</v>
      </c>
      <c r="G1940" s="1">
        <v>1</v>
      </c>
    </row>
    <row r="1941" spans="1:7" x14ac:dyDescent="0.25">
      <c r="A1941" s="1">
        <v>1000</v>
      </c>
      <c r="B1941" s="1">
        <v>155</v>
      </c>
      <c r="C1941" s="1">
        <v>379</v>
      </c>
      <c r="D1941" s="1">
        <v>224</v>
      </c>
      <c r="E1941" s="1">
        <v>17</v>
      </c>
      <c r="F1941" s="1">
        <v>120</v>
      </c>
      <c r="G1941" s="1">
        <v>0</v>
      </c>
    </row>
    <row r="1942" spans="1:7" x14ac:dyDescent="0.25">
      <c r="A1942" s="1">
        <v>992</v>
      </c>
      <c r="B1942" s="1">
        <v>24</v>
      </c>
      <c r="C1942" s="1">
        <v>694</v>
      </c>
      <c r="D1942" s="1">
        <v>51</v>
      </c>
      <c r="E1942" s="1">
        <v>19</v>
      </c>
      <c r="F1942" s="1">
        <v>119</v>
      </c>
      <c r="G1942" s="1">
        <v>0</v>
      </c>
    </row>
    <row r="1943" spans="1:7" x14ac:dyDescent="0.25">
      <c r="A1943" s="1">
        <v>587</v>
      </c>
      <c r="B1943" s="1">
        <v>51</v>
      </c>
      <c r="C1943" s="1">
        <v>898</v>
      </c>
      <c r="D1943" s="1">
        <v>247</v>
      </c>
      <c r="E1943" s="1">
        <v>0</v>
      </c>
      <c r="F1943" s="1">
        <v>86</v>
      </c>
      <c r="G1943" s="1">
        <v>0</v>
      </c>
    </row>
    <row r="1944" spans="1:7" x14ac:dyDescent="0.25">
      <c r="A1944" s="1">
        <v>587</v>
      </c>
      <c r="B1944" s="1">
        <v>51</v>
      </c>
      <c r="C1944" s="1">
        <v>932</v>
      </c>
      <c r="D1944" s="1">
        <v>180</v>
      </c>
      <c r="E1944" s="1">
        <v>34</v>
      </c>
      <c r="F1944" s="1">
        <v>86</v>
      </c>
      <c r="G1944" s="1">
        <v>0</v>
      </c>
    </row>
    <row r="1945" spans="1:7" x14ac:dyDescent="0.25">
      <c r="A1945" s="1">
        <v>741</v>
      </c>
      <c r="B1945" s="1">
        <v>68</v>
      </c>
      <c r="C1945" s="1">
        <v>689</v>
      </c>
      <c r="D1945" s="1">
        <v>224</v>
      </c>
      <c r="E1945" s="1">
        <v>68</v>
      </c>
      <c r="F1945" s="1">
        <v>103</v>
      </c>
      <c r="G1945" s="1">
        <v>0</v>
      </c>
    </row>
    <row r="1946" spans="1:7" x14ac:dyDescent="0.25">
      <c r="A1946" s="1">
        <v>556</v>
      </c>
      <c r="B1946" s="1">
        <v>54</v>
      </c>
      <c r="C1946" s="1">
        <v>845</v>
      </c>
      <c r="D1946" s="1">
        <v>202</v>
      </c>
      <c r="E1946" s="1">
        <v>133</v>
      </c>
      <c r="F1946" s="1">
        <v>63</v>
      </c>
      <c r="G1946" s="1">
        <v>1</v>
      </c>
    </row>
    <row r="1947" spans="1:7" x14ac:dyDescent="0.25">
      <c r="A1947" s="1">
        <v>556</v>
      </c>
      <c r="B1947" s="1">
        <v>54</v>
      </c>
      <c r="C1947" s="1">
        <v>845</v>
      </c>
      <c r="D1947" s="1">
        <v>202</v>
      </c>
      <c r="E1947" s="1">
        <v>133</v>
      </c>
      <c r="F1947" s="1">
        <v>63</v>
      </c>
      <c r="G1947" s="1">
        <v>0</v>
      </c>
    </row>
    <row r="1948" spans="1:7" x14ac:dyDescent="0.25">
      <c r="A1948" s="1">
        <v>840</v>
      </c>
      <c r="B1948" s="1">
        <v>53</v>
      </c>
      <c r="C1948" s="1">
        <v>804</v>
      </c>
      <c r="D1948" s="1">
        <v>23</v>
      </c>
      <c r="E1948" s="1">
        <v>71</v>
      </c>
      <c r="F1948" s="1">
        <v>17</v>
      </c>
      <c r="G1948" s="1">
        <v>1</v>
      </c>
    </row>
    <row r="1949" spans="1:7" x14ac:dyDescent="0.25">
      <c r="A1949" s="1">
        <v>972</v>
      </c>
      <c r="B1949" s="1">
        <v>19</v>
      </c>
      <c r="C1949" s="1">
        <v>595</v>
      </c>
      <c r="D1949" s="1">
        <v>180</v>
      </c>
      <c r="E1949" s="1">
        <v>26</v>
      </c>
      <c r="F1949" s="1">
        <v>138</v>
      </c>
      <c r="G1949" s="1">
        <v>1</v>
      </c>
    </row>
    <row r="1950" spans="1:7" x14ac:dyDescent="0.25">
      <c r="A1950" s="1">
        <v>1253</v>
      </c>
      <c r="B1950" s="1">
        <v>0</v>
      </c>
      <c r="C1950" s="1">
        <v>447</v>
      </c>
      <c r="D1950" s="1">
        <v>23</v>
      </c>
      <c r="E1950" s="1">
        <v>71</v>
      </c>
      <c r="F1950" s="1">
        <v>35</v>
      </c>
      <c r="G1950" s="1">
        <v>0</v>
      </c>
    </row>
    <row r="1951" spans="1:7" x14ac:dyDescent="0.25">
      <c r="A1951" s="1">
        <v>1218</v>
      </c>
      <c r="B1951" s="1">
        <v>107</v>
      </c>
      <c r="C1951" s="1">
        <v>304</v>
      </c>
      <c r="D1951" s="1">
        <v>23</v>
      </c>
      <c r="E1951" s="1">
        <v>143</v>
      </c>
      <c r="F1951" s="1">
        <v>33</v>
      </c>
      <c r="G1951" s="1">
        <v>1</v>
      </c>
    </row>
    <row r="1952" spans="1:7" x14ac:dyDescent="0.25">
      <c r="A1952" s="1">
        <v>1252</v>
      </c>
      <c r="B1952" s="1">
        <v>0</v>
      </c>
      <c r="C1952" s="1">
        <v>465</v>
      </c>
      <c r="D1952" s="1">
        <v>46</v>
      </c>
      <c r="E1952" s="1">
        <v>35</v>
      </c>
      <c r="F1952" s="1">
        <v>0</v>
      </c>
      <c r="G1952" s="1">
        <v>0</v>
      </c>
    </row>
    <row r="1953" spans="1:7" x14ac:dyDescent="0.25">
      <c r="A1953" s="1">
        <v>1396</v>
      </c>
      <c r="B1953" s="1">
        <v>0</v>
      </c>
      <c r="C1953" s="1">
        <v>322</v>
      </c>
      <c r="D1953" s="1">
        <v>46</v>
      </c>
      <c r="E1953" s="1">
        <v>35</v>
      </c>
      <c r="F1953" s="1">
        <v>17</v>
      </c>
      <c r="G1953" s="1">
        <v>0</v>
      </c>
    </row>
    <row r="1954" spans="1:7" x14ac:dyDescent="0.25">
      <c r="A1954" s="1">
        <v>1449</v>
      </c>
      <c r="B1954" s="1">
        <v>89</v>
      </c>
      <c r="C1954" s="1">
        <v>161</v>
      </c>
      <c r="D1954" s="1">
        <v>69</v>
      </c>
      <c r="E1954" s="1">
        <v>35</v>
      </c>
      <c r="F1954" s="1">
        <v>107</v>
      </c>
      <c r="G1954" s="1">
        <v>0</v>
      </c>
    </row>
    <row r="1955" spans="1:7" x14ac:dyDescent="0.25">
      <c r="A1955" s="1">
        <v>1311</v>
      </c>
      <c r="B1955" s="1">
        <v>0</v>
      </c>
      <c r="C1955" s="1">
        <v>359</v>
      </c>
      <c r="D1955" s="1">
        <v>46</v>
      </c>
      <c r="E1955" s="1">
        <v>89</v>
      </c>
      <c r="F1955" s="1">
        <v>17</v>
      </c>
      <c r="G1955" s="1">
        <v>1</v>
      </c>
    </row>
    <row r="1956" spans="1:7" x14ac:dyDescent="0.25">
      <c r="A1956" s="1">
        <v>1001</v>
      </c>
      <c r="B1956" s="1">
        <v>17</v>
      </c>
      <c r="C1956" s="1">
        <v>572</v>
      </c>
      <c r="D1956" s="1">
        <v>93</v>
      </c>
      <c r="E1956" s="1">
        <v>125</v>
      </c>
      <c r="F1956" s="1">
        <v>17</v>
      </c>
      <c r="G1956" s="1">
        <v>1</v>
      </c>
    </row>
    <row r="1957" spans="1:7" x14ac:dyDescent="0.25">
      <c r="A1957" s="1">
        <v>1149</v>
      </c>
      <c r="B1957" s="1">
        <v>71</v>
      </c>
      <c r="C1957" s="1">
        <v>449</v>
      </c>
      <c r="D1957" s="1">
        <v>69</v>
      </c>
      <c r="E1957" s="1">
        <v>71</v>
      </c>
      <c r="F1957" s="1">
        <v>26</v>
      </c>
      <c r="G1957" s="1">
        <v>0</v>
      </c>
    </row>
    <row r="1958" spans="1:7" x14ac:dyDescent="0.25">
      <c r="A1958" s="1">
        <v>897</v>
      </c>
      <c r="B1958" s="1">
        <v>161</v>
      </c>
      <c r="C1958" s="1">
        <v>430</v>
      </c>
      <c r="D1958" s="1">
        <v>186</v>
      </c>
      <c r="E1958" s="1">
        <v>161</v>
      </c>
      <c r="F1958" s="1">
        <v>27</v>
      </c>
      <c r="G1958" s="1">
        <v>1</v>
      </c>
    </row>
    <row r="1959" spans="1:7" x14ac:dyDescent="0.25">
      <c r="A1959" s="1">
        <v>910</v>
      </c>
      <c r="B1959" s="1">
        <v>111</v>
      </c>
      <c r="C1959" s="1">
        <v>724</v>
      </c>
      <c r="D1959" s="1">
        <v>49</v>
      </c>
      <c r="E1959" s="1">
        <v>74</v>
      </c>
      <c r="F1959" s="1">
        <v>55</v>
      </c>
      <c r="G1959" s="1">
        <v>1</v>
      </c>
    </row>
    <row r="1960" spans="1:7" x14ac:dyDescent="0.25">
      <c r="A1960" s="1">
        <v>1486</v>
      </c>
      <c r="B1960" s="1">
        <v>55</v>
      </c>
      <c r="C1960" s="1">
        <v>278</v>
      </c>
      <c r="D1960" s="1">
        <v>49</v>
      </c>
      <c r="E1960" s="1">
        <v>0</v>
      </c>
      <c r="F1960" s="1">
        <v>185</v>
      </c>
      <c r="G1960" s="1">
        <v>1</v>
      </c>
    </row>
    <row r="1961" spans="1:7" x14ac:dyDescent="0.25">
      <c r="A1961" s="1">
        <v>1168</v>
      </c>
      <c r="B1961" s="1">
        <v>92</v>
      </c>
      <c r="C1961" s="1">
        <v>408</v>
      </c>
      <c r="D1961" s="1">
        <v>72</v>
      </c>
      <c r="E1961" s="1">
        <v>129</v>
      </c>
      <c r="F1961" s="1">
        <v>55</v>
      </c>
      <c r="G1961" s="1">
        <v>0</v>
      </c>
    </row>
    <row r="1962" spans="1:7" x14ac:dyDescent="0.25">
      <c r="A1962" s="1">
        <v>1023</v>
      </c>
      <c r="B1962" s="1">
        <v>93</v>
      </c>
      <c r="C1962" s="1">
        <v>651</v>
      </c>
      <c r="D1962" s="1">
        <v>49</v>
      </c>
      <c r="E1962" s="1">
        <v>55</v>
      </c>
      <c r="F1962" s="1">
        <v>37</v>
      </c>
      <c r="G1962" s="1">
        <v>0</v>
      </c>
    </row>
    <row r="1963" spans="1:7" x14ac:dyDescent="0.25">
      <c r="A1963" s="1">
        <v>717</v>
      </c>
      <c r="B1963" s="1">
        <v>42</v>
      </c>
      <c r="C1963" s="1">
        <v>864</v>
      </c>
      <c r="D1963" s="1">
        <v>219</v>
      </c>
      <c r="E1963" s="1">
        <v>30</v>
      </c>
      <c r="F1963" s="1">
        <v>84</v>
      </c>
      <c r="G1963" s="1">
        <v>0</v>
      </c>
    </row>
    <row r="1964" spans="1:7" x14ac:dyDescent="0.25">
      <c r="A1964" s="1">
        <v>721</v>
      </c>
      <c r="B1964" s="1">
        <v>111</v>
      </c>
      <c r="C1964" s="1">
        <v>925</v>
      </c>
      <c r="D1964" s="1">
        <v>97</v>
      </c>
      <c r="E1964" s="1">
        <v>18</v>
      </c>
      <c r="F1964" s="1">
        <v>18</v>
      </c>
      <c r="G1964" s="1">
        <v>1</v>
      </c>
    </row>
    <row r="1965" spans="1:7" x14ac:dyDescent="0.25">
      <c r="A1965" s="1">
        <v>724</v>
      </c>
      <c r="B1965" s="1">
        <v>74</v>
      </c>
      <c r="C1965" s="1">
        <v>929</v>
      </c>
      <c r="D1965" s="1">
        <v>97</v>
      </c>
      <c r="E1965" s="1">
        <v>55</v>
      </c>
      <c r="F1965" s="1">
        <v>130</v>
      </c>
      <c r="G1965" s="1">
        <v>1</v>
      </c>
    </row>
    <row r="1966" spans="1:7" x14ac:dyDescent="0.25">
      <c r="A1966" s="1">
        <v>704</v>
      </c>
      <c r="B1966" s="1">
        <v>129</v>
      </c>
      <c r="C1966" s="1">
        <v>853</v>
      </c>
      <c r="D1966" s="1">
        <v>120</v>
      </c>
      <c r="E1966" s="1">
        <v>74</v>
      </c>
      <c r="F1966" s="1">
        <v>111</v>
      </c>
      <c r="G1966" s="1">
        <v>1</v>
      </c>
    </row>
    <row r="1967" spans="1:7" x14ac:dyDescent="0.25">
      <c r="A1967" s="1">
        <v>1285</v>
      </c>
      <c r="B1967" s="1">
        <v>21</v>
      </c>
      <c r="C1967" s="1">
        <v>449</v>
      </c>
      <c r="D1967" s="1">
        <v>106</v>
      </c>
      <c r="E1967" s="1">
        <v>20</v>
      </c>
      <c r="F1967" s="1">
        <v>20</v>
      </c>
      <c r="G1967" s="1">
        <v>1</v>
      </c>
    </row>
    <row r="1968" spans="1:7" x14ac:dyDescent="0.25">
      <c r="A1968" s="1">
        <v>1073</v>
      </c>
      <c r="B1968" s="1">
        <v>0</v>
      </c>
      <c r="C1968" s="1">
        <v>629</v>
      </c>
      <c r="D1968" s="1">
        <v>145</v>
      </c>
      <c r="E1968" s="1">
        <v>37</v>
      </c>
      <c r="F1968" s="1">
        <v>37</v>
      </c>
      <c r="G1968" s="1">
        <v>0</v>
      </c>
    </row>
    <row r="1969" spans="1:7" x14ac:dyDescent="0.25">
      <c r="A1969" s="1">
        <v>871</v>
      </c>
      <c r="B1969" s="1">
        <v>111</v>
      </c>
      <c r="C1969" s="1">
        <v>704</v>
      </c>
      <c r="D1969" s="1">
        <v>145</v>
      </c>
      <c r="E1969" s="1">
        <v>55</v>
      </c>
      <c r="F1969" s="1">
        <v>166</v>
      </c>
      <c r="G1969" s="1">
        <v>0</v>
      </c>
    </row>
    <row r="1970" spans="1:7" x14ac:dyDescent="0.25">
      <c r="A1970" s="1">
        <v>889</v>
      </c>
      <c r="B1970" s="1">
        <v>55</v>
      </c>
      <c r="C1970" s="1">
        <v>685</v>
      </c>
      <c r="D1970" s="1">
        <v>168</v>
      </c>
      <c r="E1970" s="1">
        <v>92</v>
      </c>
      <c r="F1970" s="1">
        <v>129</v>
      </c>
      <c r="G1970" s="1">
        <v>0</v>
      </c>
    </row>
    <row r="1971" spans="1:7" x14ac:dyDescent="0.25">
      <c r="A1971" s="1">
        <v>817</v>
      </c>
      <c r="B1971" s="1">
        <v>185</v>
      </c>
      <c r="C1971" s="1">
        <v>687</v>
      </c>
      <c r="D1971" s="1">
        <v>145</v>
      </c>
      <c r="E1971" s="1">
        <v>55</v>
      </c>
      <c r="F1971" s="1">
        <v>241</v>
      </c>
      <c r="G1971" s="1">
        <v>1</v>
      </c>
    </row>
    <row r="1972" spans="1:7" x14ac:dyDescent="0.25">
      <c r="A1972" s="1">
        <v>1206</v>
      </c>
      <c r="B1972" s="1">
        <v>55</v>
      </c>
      <c r="C1972" s="1">
        <v>445</v>
      </c>
      <c r="D1972" s="1">
        <v>168</v>
      </c>
      <c r="E1972" s="1">
        <v>18</v>
      </c>
      <c r="F1972" s="1">
        <v>18</v>
      </c>
      <c r="G1972" s="1">
        <v>0</v>
      </c>
    </row>
    <row r="1973" spans="1:7" x14ac:dyDescent="0.25">
      <c r="A1973" s="1">
        <v>557</v>
      </c>
      <c r="B1973" s="1">
        <v>129</v>
      </c>
      <c r="C1973" s="1">
        <v>984</v>
      </c>
      <c r="D1973" s="1">
        <v>193</v>
      </c>
      <c r="E1973" s="1">
        <v>37</v>
      </c>
      <c r="F1973" s="1">
        <v>18</v>
      </c>
      <c r="G1973" s="1">
        <v>0</v>
      </c>
    </row>
    <row r="1974" spans="1:7" x14ac:dyDescent="0.25">
      <c r="A1974" s="1">
        <v>1035</v>
      </c>
      <c r="B1974" s="1">
        <v>134</v>
      </c>
      <c r="C1974" s="1">
        <v>670</v>
      </c>
      <c r="D1974" s="1">
        <v>25</v>
      </c>
      <c r="E1974" s="1">
        <v>38</v>
      </c>
      <c r="F1974" s="1">
        <v>0</v>
      </c>
      <c r="G1974" s="1">
        <v>0</v>
      </c>
    </row>
    <row r="1975" spans="1:7" x14ac:dyDescent="0.25">
      <c r="A1975" s="1">
        <v>1092</v>
      </c>
      <c r="B1975" s="1">
        <v>37</v>
      </c>
      <c r="C1975" s="1">
        <v>592</v>
      </c>
      <c r="D1975" s="1">
        <v>145</v>
      </c>
      <c r="E1975" s="1">
        <v>37</v>
      </c>
      <c r="F1975" s="1">
        <v>55</v>
      </c>
      <c r="G1975" s="1">
        <v>1</v>
      </c>
    </row>
    <row r="1976" spans="1:7" x14ac:dyDescent="0.25">
      <c r="A1976" s="1">
        <v>1074</v>
      </c>
      <c r="B1976" s="1">
        <v>37</v>
      </c>
      <c r="C1976" s="1">
        <v>518</v>
      </c>
      <c r="D1976" s="1">
        <v>193</v>
      </c>
      <c r="E1976" s="1">
        <v>92</v>
      </c>
      <c r="F1976" s="1">
        <v>129</v>
      </c>
      <c r="G1976" s="1">
        <v>1</v>
      </c>
    </row>
    <row r="1977" spans="1:7" x14ac:dyDescent="0.25">
      <c r="A1977" s="1">
        <v>957</v>
      </c>
      <c r="B1977" s="1">
        <v>153</v>
      </c>
      <c r="C1977" s="1">
        <v>612</v>
      </c>
      <c r="D1977" s="1">
        <v>99</v>
      </c>
      <c r="E1977" s="1">
        <v>95</v>
      </c>
      <c r="F1977" s="1">
        <v>153</v>
      </c>
      <c r="G1977" s="1">
        <v>0</v>
      </c>
    </row>
    <row r="1978" spans="1:7" x14ac:dyDescent="0.25">
      <c r="A1978" s="1">
        <v>1478</v>
      </c>
      <c r="B1978" s="1">
        <v>19</v>
      </c>
      <c r="C1978" s="1">
        <v>403</v>
      </c>
      <c r="D1978" s="1">
        <v>0</v>
      </c>
      <c r="E1978" s="1">
        <v>19</v>
      </c>
      <c r="F1978" s="1">
        <v>0</v>
      </c>
      <c r="G1978" s="1">
        <v>1</v>
      </c>
    </row>
    <row r="1979" spans="1:7" x14ac:dyDescent="0.25">
      <c r="A1979" s="1">
        <v>938</v>
      </c>
      <c r="B1979" s="1">
        <v>19</v>
      </c>
      <c r="C1979" s="1">
        <v>843</v>
      </c>
      <c r="D1979" s="1">
        <v>25</v>
      </c>
      <c r="E1979" s="1">
        <v>95</v>
      </c>
      <c r="F1979" s="1">
        <v>38</v>
      </c>
      <c r="G1979" s="1">
        <v>0</v>
      </c>
    </row>
    <row r="1980" spans="1:7" x14ac:dyDescent="0.25">
      <c r="A1980" s="1">
        <v>908</v>
      </c>
      <c r="B1980" s="1">
        <v>43</v>
      </c>
      <c r="C1980" s="1">
        <v>735</v>
      </c>
      <c r="D1980" s="1">
        <v>40</v>
      </c>
      <c r="E1980" s="1">
        <v>194</v>
      </c>
      <c r="F1980" s="1">
        <v>21</v>
      </c>
      <c r="G1980" s="1">
        <v>1</v>
      </c>
    </row>
    <row r="1981" spans="1:7" x14ac:dyDescent="0.25">
      <c r="A1981" s="1">
        <v>1492</v>
      </c>
      <c r="B1981" s="1">
        <v>38</v>
      </c>
      <c r="C1981" s="1">
        <v>287</v>
      </c>
      <c r="D1981" s="1">
        <v>50</v>
      </c>
      <c r="E1981" s="1">
        <v>57</v>
      </c>
      <c r="F1981" s="1">
        <v>33</v>
      </c>
      <c r="G1981" s="1">
        <v>1</v>
      </c>
    </row>
    <row r="1982" spans="1:7" x14ac:dyDescent="0.25">
      <c r="A1982" s="1">
        <v>960</v>
      </c>
      <c r="B1982" s="1">
        <v>0</v>
      </c>
      <c r="C1982" s="1">
        <v>883</v>
      </c>
      <c r="D1982" s="1">
        <v>50</v>
      </c>
      <c r="E1982" s="1">
        <v>38</v>
      </c>
      <c r="F1982" s="1">
        <v>0</v>
      </c>
      <c r="G1982" s="1">
        <v>1</v>
      </c>
    </row>
    <row r="1983" spans="1:7" x14ac:dyDescent="0.25">
      <c r="A1983" s="1">
        <v>576</v>
      </c>
      <c r="B1983" s="1">
        <v>172</v>
      </c>
      <c r="C1983" s="1">
        <v>961</v>
      </c>
      <c r="D1983" s="1">
        <v>125</v>
      </c>
      <c r="E1983" s="1">
        <v>115</v>
      </c>
      <c r="F1983" s="1">
        <v>19</v>
      </c>
      <c r="G1983" s="1">
        <v>1</v>
      </c>
    </row>
    <row r="1984" spans="1:7" x14ac:dyDescent="0.25">
      <c r="A1984" s="1">
        <v>918</v>
      </c>
      <c r="B1984" s="1">
        <v>57</v>
      </c>
      <c r="C1984" s="1">
        <v>842</v>
      </c>
      <c r="D1984" s="1">
        <v>99</v>
      </c>
      <c r="E1984" s="1">
        <v>38</v>
      </c>
      <c r="F1984" s="1">
        <v>133</v>
      </c>
      <c r="G1984" s="1">
        <v>1</v>
      </c>
    </row>
    <row r="1985" spans="1:7" x14ac:dyDescent="0.25">
      <c r="A1985" s="1">
        <v>864</v>
      </c>
      <c r="B1985" s="1">
        <v>134</v>
      </c>
      <c r="C1985" s="1">
        <v>768</v>
      </c>
      <c r="D1985" s="1">
        <v>150</v>
      </c>
      <c r="E1985" s="1">
        <v>38</v>
      </c>
      <c r="F1985" s="1">
        <v>172</v>
      </c>
      <c r="G1985" s="1">
        <v>0</v>
      </c>
    </row>
    <row r="1986" spans="1:7" x14ac:dyDescent="0.25">
      <c r="A1986" s="1">
        <v>1170</v>
      </c>
      <c r="B1986" s="1">
        <v>19</v>
      </c>
      <c r="C1986" s="1">
        <v>594</v>
      </c>
      <c r="D1986" s="1">
        <v>99</v>
      </c>
      <c r="E1986" s="1">
        <v>76</v>
      </c>
      <c r="F1986" s="1">
        <v>134</v>
      </c>
      <c r="G1986" s="1">
        <v>0</v>
      </c>
    </row>
    <row r="1987" spans="1:7" x14ac:dyDescent="0.25">
      <c r="A1987" s="1">
        <v>1132</v>
      </c>
      <c r="B1987" s="1">
        <v>134</v>
      </c>
      <c r="C1987" s="1">
        <v>384</v>
      </c>
      <c r="D1987" s="1">
        <v>175</v>
      </c>
      <c r="E1987" s="1">
        <v>134</v>
      </c>
      <c r="F1987" s="1">
        <v>115</v>
      </c>
      <c r="G1987" s="1">
        <v>0</v>
      </c>
    </row>
    <row r="1988" spans="1:7" x14ac:dyDescent="0.25">
      <c r="A1988" s="1">
        <v>770</v>
      </c>
      <c r="B1988" s="1">
        <v>29</v>
      </c>
      <c r="C1988" s="1">
        <v>890</v>
      </c>
      <c r="D1988" s="1">
        <v>250</v>
      </c>
      <c r="E1988" s="1">
        <v>27</v>
      </c>
      <c r="F1988" s="1">
        <v>24</v>
      </c>
      <c r="G1988" s="1">
        <v>1</v>
      </c>
    </row>
    <row r="1989" spans="1:7" x14ac:dyDescent="0.25">
      <c r="A1989" s="1">
        <v>1000</v>
      </c>
      <c r="B1989" s="1">
        <v>19</v>
      </c>
      <c r="C1989" s="1">
        <v>711</v>
      </c>
      <c r="D1989" s="1">
        <v>125</v>
      </c>
      <c r="E1989" s="1">
        <v>115</v>
      </c>
      <c r="F1989" s="1">
        <v>38</v>
      </c>
      <c r="G1989" s="1">
        <v>0</v>
      </c>
    </row>
    <row r="1990" spans="1:7" x14ac:dyDescent="0.25">
      <c r="A1990" s="1">
        <v>1067</v>
      </c>
      <c r="B1990" s="1">
        <v>138</v>
      </c>
      <c r="C1990" s="1">
        <v>750</v>
      </c>
      <c r="D1990" s="1">
        <v>0</v>
      </c>
      <c r="E1990" s="1">
        <v>19</v>
      </c>
      <c r="F1990" s="1">
        <v>39</v>
      </c>
      <c r="G1990" s="1">
        <v>1</v>
      </c>
    </row>
    <row r="1991" spans="1:7" x14ac:dyDescent="0.25">
      <c r="A1991" s="1">
        <v>830</v>
      </c>
      <c r="B1991" s="1">
        <v>59</v>
      </c>
      <c r="C1991" s="1">
        <v>968</v>
      </c>
      <c r="D1991" s="1">
        <v>51</v>
      </c>
      <c r="E1991" s="1">
        <v>79</v>
      </c>
      <c r="F1991" s="1">
        <v>19</v>
      </c>
      <c r="G1991" s="1">
        <v>1</v>
      </c>
    </row>
    <row r="1992" spans="1:7" x14ac:dyDescent="0.25">
      <c r="A1992" s="1">
        <v>972</v>
      </c>
      <c r="B1992" s="1">
        <v>59</v>
      </c>
      <c r="C1992" s="1">
        <v>913</v>
      </c>
      <c r="D1992" s="1">
        <v>25</v>
      </c>
      <c r="E1992" s="1">
        <v>19</v>
      </c>
      <c r="F1992" s="1">
        <v>59</v>
      </c>
      <c r="G1992" s="1">
        <v>0</v>
      </c>
    </row>
    <row r="1993" spans="1:7" x14ac:dyDescent="0.25">
      <c r="A1993" s="1">
        <v>606</v>
      </c>
      <c r="B1993" s="1">
        <v>24</v>
      </c>
      <c r="C1993" s="1">
        <v>974</v>
      </c>
      <c r="D1993" s="1">
        <v>197</v>
      </c>
      <c r="E1993" s="1">
        <v>194</v>
      </c>
      <c r="F1993" s="1">
        <v>64</v>
      </c>
      <c r="G1993" s="1">
        <v>1</v>
      </c>
    </row>
    <row r="1994" spans="1:7" x14ac:dyDescent="0.25">
      <c r="A1994" s="1">
        <v>1050</v>
      </c>
      <c r="B1994" s="1">
        <v>178</v>
      </c>
      <c r="C1994" s="1">
        <v>555</v>
      </c>
      <c r="D1994" s="1">
        <v>77</v>
      </c>
      <c r="E1994" s="1">
        <v>138</v>
      </c>
      <c r="F1994" s="1">
        <v>118</v>
      </c>
      <c r="G1994" s="1">
        <v>0</v>
      </c>
    </row>
    <row r="1995" spans="1:7" x14ac:dyDescent="0.25">
      <c r="A1995" s="1">
        <v>979</v>
      </c>
      <c r="B1995" s="1">
        <v>44</v>
      </c>
      <c r="C1995" s="1">
        <v>935</v>
      </c>
      <c r="D1995" s="1">
        <v>29</v>
      </c>
      <c r="E1995" s="1">
        <v>25</v>
      </c>
      <c r="F1995" s="1">
        <v>22</v>
      </c>
      <c r="G1995" s="1">
        <v>1</v>
      </c>
    </row>
    <row r="1996" spans="1:7" x14ac:dyDescent="0.25">
      <c r="A1996" s="1">
        <v>1230</v>
      </c>
      <c r="B1996" s="1">
        <v>0</v>
      </c>
      <c r="C1996" s="1">
        <v>396</v>
      </c>
      <c r="D1996" s="1">
        <v>232</v>
      </c>
      <c r="E1996" s="1">
        <v>178</v>
      </c>
      <c r="F1996" s="1">
        <v>158</v>
      </c>
      <c r="G1996" s="1">
        <v>0</v>
      </c>
    </row>
    <row r="1997" spans="1:7" x14ac:dyDescent="0.25">
      <c r="A1997" s="1">
        <v>1184</v>
      </c>
      <c r="B1997" s="1">
        <v>102</v>
      </c>
      <c r="C1997" s="1">
        <v>673</v>
      </c>
      <c r="D1997" s="1">
        <v>52</v>
      </c>
      <c r="E1997" s="1">
        <v>40</v>
      </c>
      <c r="F1997" s="1">
        <v>40</v>
      </c>
      <c r="G1997" s="1">
        <v>1</v>
      </c>
    </row>
    <row r="1998" spans="1:7" x14ac:dyDescent="0.25">
      <c r="A1998" s="1">
        <v>1060</v>
      </c>
      <c r="B1998" s="1">
        <v>61</v>
      </c>
      <c r="C1998" s="1">
        <v>835</v>
      </c>
      <c r="D1998" s="1">
        <v>80</v>
      </c>
      <c r="E1998" s="1">
        <v>20</v>
      </c>
      <c r="F1998" s="1">
        <v>101</v>
      </c>
      <c r="G1998" s="1">
        <v>1</v>
      </c>
    </row>
    <row r="1999" spans="1:7" x14ac:dyDescent="0.25">
      <c r="A1999" s="1">
        <v>962</v>
      </c>
      <c r="B1999" s="1">
        <v>61</v>
      </c>
      <c r="C1999" s="1">
        <v>921</v>
      </c>
      <c r="D1999" s="1">
        <v>52</v>
      </c>
      <c r="E1999" s="1">
        <v>61</v>
      </c>
      <c r="F1999" s="1">
        <v>20</v>
      </c>
      <c r="G1999" s="1">
        <v>0</v>
      </c>
    </row>
    <row r="2000" spans="1:7" x14ac:dyDescent="0.25">
      <c r="A2000" s="1">
        <v>1288</v>
      </c>
      <c r="B2000" s="1">
        <v>20</v>
      </c>
      <c r="C2000" s="1">
        <v>613</v>
      </c>
      <c r="D2000" s="1">
        <v>80</v>
      </c>
      <c r="E2000" s="1">
        <v>61</v>
      </c>
      <c r="F2000" s="1">
        <v>27</v>
      </c>
      <c r="G2000" s="1">
        <v>0</v>
      </c>
    </row>
    <row r="2001" spans="1:7" x14ac:dyDescent="0.25">
      <c r="A2001" s="1">
        <v>817</v>
      </c>
      <c r="B2001" s="1">
        <v>183</v>
      </c>
      <c r="C2001" s="1">
        <v>797</v>
      </c>
      <c r="D2001" s="1">
        <v>106</v>
      </c>
      <c r="E2001" s="1">
        <v>163</v>
      </c>
      <c r="F2001" s="1">
        <v>20</v>
      </c>
      <c r="G2001" s="1">
        <v>1</v>
      </c>
    </row>
    <row r="2002" spans="1:7" x14ac:dyDescent="0.25">
      <c r="A2002" s="1">
        <v>879</v>
      </c>
      <c r="B2002" s="1">
        <v>143</v>
      </c>
      <c r="C2002" s="1">
        <v>797</v>
      </c>
      <c r="D2002" s="1">
        <v>106</v>
      </c>
      <c r="E2002" s="1">
        <v>143</v>
      </c>
      <c r="F2002" s="1">
        <v>143</v>
      </c>
      <c r="G2002" s="1">
        <v>0</v>
      </c>
    </row>
    <row r="2003" spans="1:7" x14ac:dyDescent="0.25">
      <c r="A2003" s="1">
        <v>901</v>
      </c>
      <c r="B2003" s="1">
        <v>61</v>
      </c>
      <c r="C2003" s="1">
        <v>757</v>
      </c>
      <c r="D2003" s="1">
        <v>186</v>
      </c>
      <c r="E2003" s="1">
        <v>163</v>
      </c>
      <c r="F2003" s="1">
        <v>20</v>
      </c>
      <c r="G2003" s="1">
        <v>0</v>
      </c>
    </row>
    <row r="2004" spans="1:7" x14ac:dyDescent="0.25">
      <c r="A2004" s="1">
        <v>938</v>
      </c>
      <c r="B2004" s="1">
        <v>142</v>
      </c>
      <c r="C2004" s="1">
        <v>754</v>
      </c>
      <c r="D2004" s="1">
        <v>159</v>
      </c>
      <c r="E2004" s="1">
        <v>81</v>
      </c>
      <c r="F2004" s="1">
        <v>183</v>
      </c>
      <c r="G2004" s="1">
        <v>1</v>
      </c>
    </row>
    <row r="2005" spans="1:7" x14ac:dyDescent="0.25">
      <c r="A2005" s="1">
        <v>899</v>
      </c>
      <c r="B2005" s="1">
        <v>102</v>
      </c>
      <c r="C2005" s="1">
        <v>838</v>
      </c>
      <c r="D2005" s="1">
        <v>133</v>
      </c>
      <c r="E2005" s="1">
        <v>102</v>
      </c>
      <c r="F2005" s="1">
        <v>40</v>
      </c>
      <c r="G2005" s="1">
        <v>1</v>
      </c>
    </row>
    <row r="2006" spans="1:7" x14ac:dyDescent="0.25">
      <c r="A2006" s="1">
        <v>736</v>
      </c>
      <c r="B2006" s="1">
        <v>163</v>
      </c>
      <c r="C2006" s="1">
        <v>818</v>
      </c>
      <c r="D2006" s="1">
        <v>212</v>
      </c>
      <c r="E2006" s="1">
        <v>163</v>
      </c>
      <c r="F2006" s="1">
        <v>61</v>
      </c>
      <c r="G2006" s="1">
        <v>0</v>
      </c>
    </row>
    <row r="2007" spans="1:7" x14ac:dyDescent="0.25">
      <c r="A2007" s="1">
        <v>1285</v>
      </c>
      <c r="B2007" s="1">
        <v>105</v>
      </c>
      <c r="C2007" s="1">
        <v>653</v>
      </c>
      <c r="D2007" s="1">
        <v>28</v>
      </c>
      <c r="E2007" s="1">
        <v>21</v>
      </c>
      <c r="F2007" s="1">
        <v>0</v>
      </c>
      <c r="G2007" s="1">
        <v>1</v>
      </c>
    </row>
    <row r="2008" spans="1:7" x14ac:dyDescent="0.25">
      <c r="A2008" s="1">
        <v>1285</v>
      </c>
      <c r="B2008" s="1">
        <v>42</v>
      </c>
      <c r="C2008" s="1">
        <v>716</v>
      </c>
      <c r="D2008" s="1">
        <v>55</v>
      </c>
      <c r="E2008" s="1">
        <v>0</v>
      </c>
      <c r="F2008" s="1">
        <v>21</v>
      </c>
      <c r="G2008" s="1">
        <v>0</v>
      </c>
    </row>
    <row r="2009" spans="1:7" x14ac:dyDescent="0.25">
      <c r="A2009" s="1">
        <v>1200</v>
      </c>
      <c r="B2009" s="1">
        <v>105</v>
      </c>
      <c r="C2009" s="1">
        <v>758</v>
      </c>
      <c r="D2009" s="1">
        <v>0</v>
      </c>
      <c r="E2009" s="1">
        <v>42</v>
      </c>
      <c r="F2009" s="1">
        <v>147</v>
      </c>
      <c r="G2009" s="1">
        <v>1</v>
      </c>
    </row>
    <row r="2010" spans="1:7" x14ac:dyDescent="0.25">
      <c r="A2010" s="1">
        <v>1111</v>
      </c>
      <c r="B2010" s="1">
        <v>24</v>
      </c>
      <c r="C2010" s="1">
        <v>790</v>
      </c>
      <c r="D2010" s="1">
        <v>160</v>
      </c>
      <c r="E2010" s="1">
        <v>45</v>
      </c>
      <c r="F2010" s="1">
        <v>172</v>
      </c>
      <c r="G2010" s="1">
        <v>1</v>
      </c>
    </row>
    <row r="2011" spans="1:7" x14ac:dyDescent="0.25">
      <c r="A2011" s="1">
        <v>968</v>
      </c>
      <c r="B2011" s="1">
        <v>147</v>
      </c>
      <c r="C2011" s="1">
        <v>842</v>
      </c>
      <c r="D2011" s="1">
        <v>137</v>
      </c>
      <c r="E2011" s="1">
        <v>42</v>
      </c>
      <c r="F2011" s="1">
        <v>210</v>
      </c>
      <c r="G2011" s="1">
        <v>1</v>
      </c>
    </row>
    <row r="2012" spans="1:7" x14ac:dyDescent="0.25">
      <c r="A2012" s="1">
        <v>736</v>
      </c>
      <c r="B2012" s="1">
        <v>63</v>
      </c>
      <c r="C2012" s="1">
        <v>946</v>
      </c>
      <c r="D2012" s="1">
        <v>219</v>
      </c>
      <c r="E2012" s="1">
        <v>189</v>
      </c>
      <c r="F2012" s="1">
        <v>126</v>
      </c>
      <c r="G2012" s="1">
        <v>0</v>
      </c>
    </row>
    <row r="2013" spans="1:7" x14ac:dyDescent="0.25">
      <c r="A2013" s="1">
        <v>966</v>
      </c>
      <c r="B2013" s="1">
        <v>168</v>
      </c>
      <c r="C2013" s="1">
        <v>672</v>
      </c>
      <c r="D2013" s="1">
        <v>246</v>
      </c>
      <c r="E2013" s="1">
        <v>105</v>
      </c>
      <c r="F2013" s="1">
        <v>126</v>
      </c>
      <c r="G2013" s="1">
        <v>0</v>
      </c>
    </row>
    <row r="2014" spans="1:7" x14ac:dyDescent="0.25">
      <c r="A2014" s="1">
        <v>1032</v>
      </c>
      <c r="B2014" s="1">
        <v>105</v>
      </c>
      <c r="C2014" s="1">
        <v>779</v>
      </c>
      <c r="D2014" s="1">
        <v>137</v>
      </c>
      <c r="E2014" s="1">
        <v>105</v>
      </c>
      <c r="F2014" s="1">
        <v>51</v>
      </c>
      <c r="G2014" s="1">
        <v>1</v>
      </c>
    </row>
    <row r="2015" spans="1:7" x14ac:dyDescent="0.25">
      <c r="A2015" s="1">
        <v>1276</v>
      </c>
      <c r="B2015" s="1">
        <v>24</v>
      </c>
      <c r="C2015" s="1">
        <v>746</v>
      </c>
      <c r="D2015" s="1">
        <v>94</v>
      </c>
      <c r="E2015" s="1">
        <v>29</v>
      </c>
      <c r="F2015" s="1">
        <v>48</v>
      </c>
      <c r="G2015" s="1">
        <v>1</v>
      </c>
    </row>
    <row r="2016" spans="1:7" x14ac:dyDescent="0.25">
      <c r="A2016" s="1">
        <v>1493</v>
      </c>
      <c r="B2016" s="1">
        <v>86</v>
      </c>
      <c r="C2016" s="1">
        <v>454</v>
      </c>
      <c r="D2016" s="1">
        <v>112</v>
      </c>
      <c r="E2016" s="1">
        <v>43</v>
      </c>
      <c r="F2016" s="1">
        <v>43</v>
      </c>
      <c r="G2016" s="1">
        <v>0</v>
      </c>
    </row>
    <row r="2017" spans="1:7" x14ac:dyDescent="0.25">
      <c r="A2017" s="1">
        <v>1083</v>
      </c>
      <c r="B2017" s="1">
        <v>108</v>
      </c>
      <c r="C2017" s="1">
        <v>649</v>
      </c>
      <c r="D2017" s="1">
        <v>253</v>
      </c>
      <c r="E2017" s="1">
        <v>151</v>
      </c>
      <c r="F2017" s="1">
        <v>108</v>
      </c>
      <c r="G2017" s="1">
        <v>0</v>
      </c>
    </row>
    <row r="2018" spans="1:7" x14ac:dyDescent="0.25">
      <c r="A2018" s="1">
        <v>1315</v>
      </c>
      <c r="B2018" s="1">
        <v>22</v>
      </c>
      <c r="C2018" s="1">
        <v>780</v>
      </c>
      <c r="D2018" s="1">
        <v>145</v>
      </c>
      <c r="E2018" s="1">
        <v>0</v>
      </c>
      <c r="F2018" s="1">
        <v>178</v>
      </c>
      <c r="G2018" s="1">
        <v>0</v>
      </c>
    </row>
    <row r="2019" spans="1:7" x14ac:dyDescent="0.25">
      <c r="A2019" s="1">
        <v>1302</v>
      </c>
      <c r="B2019" s="1">
        <v>68</v>
      </c>
      <c r="C2019" s="1">
        <v>731</v>
      </c>
      <c r="D2019" s="1">
        <v>89</v>
      </c>
      <c r="E2019" s="1">
        <v>114</v>
      </c>
      <c r="F2019" s="1">
        <v>45</v>
      </c>
      <c r="G2019" s="1">
        <v>1</v>
      </c>
    </row>
    <row r="2020" spans="1:7" x14ac:dyDescent="0.25">
      <c r="A2020" s="1">
        <v>1394</v>
      </c>
      <c r="B2020" s="1">
        <v>22</v>
      </c>
      <c r="C2020" s="1">
        <v>708</v>
      </c>
      <c r="D2020" s="1">
        <v>89</v>
      </c>
      <c r="E2020" s="1">
        <v>91</v>
      </c>
      <c r="F2020" s="1">
        <v>182</v>
      </c>
      <c r="G2020" s="1">
        <v>1</v>
      </c>
    </row>
    <row r="2021" spans="1:7" x14ac:dyDescent="0.25">
      <c r="A2021" s="1">
        <v>1156</v>
      </c>
      <c r="B2021" s="1">
        <v>120</v>
      </c>
      <c r="C2021" s="1">
        <v>915</v>
      </c>
      <c r="D2021" s="1">
        <v>94</v>
      </c>
      <c r="E2021" s="1">
        <v>144</v>
      </c>
      <c r="F2021" s="1">
        <v>96</v>
      </c>
      <c r="G2021" s="1">
        <v>1</v>
      </c>
    </row>
    <row r="2022" spans="1:7" x14ac:dyDescent="0.25">
      <c r="A2022" s="1">
        <v>1156</v>
      </c>
      <c r="B2022" s="1">
        <v>120</v>
      </c>
      <c r="C2022" s="1">
        <v>915</v>
      </c>
      <c r="D2022" s="1">
        <v>94</v>
      </c>
      <c r="E2022" s="1">
        <v>144</v>
      </c>
      <c r="F2022" s="1">
        <v>96</v>
      </c>
      <c r="G2022" s="1">
        <v>0</v>
      </c>
    </row>
  </sheetData>
  <autoFilter ref="A1:I2022" xr:uid="{D30F776C-89AC-4BA8-BBF5-CD344E71814B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8915-D6F8-46B0-869C-F803DE76462D}">
  <dimension ref="A3:B15"/>
  <sheetViews>
    <sheetView workbookViewId="0">
      <selection activeCell="P13" sqref="P13"/>
    </sheetView>
  </sheetViews>
  <sheetFormatPr defaultRowHeight="13.2" x14ac:dyDescent="0.25"/>
  <cols>
    <col min="1" max="1" width="13.33203125" bestFit="1" customWidth="1"/>
    <col min="2" max="2" width="18.6640625" bestFit="1" customWidth="1"/>
  </cols>
  <sheetData>
    <row r="3" spans="1:2" x14ac:dyDescent="0.25">
      <c r="A3" s="21" t="s">
        <v>98</v>
      </c>
      <c r="B3" t="s">
        <v>53</v>
      </c>
    </row>
    <row r="4" spans="1:2" x14ac:dyDescent="0.25">
      <c r="A4" s="39" t="s">
        <v>99</v>
      </c>
      <c r="B4">
        <v>607.49489795918362</v>
      </c>
    </row>
    <row r="5" spans="1:2" x14ac:dyDescent="0.25">
      <c r="A5" s="39" t="s">
        <v>100</v>
      </c>
      <c r="B5">
        <v>601.39415204678357</v>
      </c>
    </row>
    <row r="6" spans="1:2" x14ac:dyDescent="0.25">
      <c r="A6" s="39" t="s">
        <v>101</v>
      </c>
      <c r="B6">
        <v>543.19708029197079</v>
      </c>
    </row>
    <row r="7" spans="1:2" x14ac:dyDescent="0.25">
      <c r="A7" s="39" t="s">
        <v>102</v>
      </c>
      <c r="B7">
        <v>470.41052631578947</v>
      </c>
    </row>
    <row r="8" spans="1:2" x14ac:dyDescent="0.25">
      <c r="A8" s="39" t="s">
        <v>30</v>
      </c>
    </row>
    <row r="9" spans="1:2" x14ac:dyDescent="0.25">
      <c r="A9" s="39" t="s">
        <v>31</v>
      </c>
      <c r="B9">
        <v>563.78921326076204</v>
      </c>
    </row>
    <row r="11" spans="1:2" x14ac:dyDescent="0.25">
      <c r="A11" s="39" t="s">
        <v>28</v>
      </c>
      <c r="B11" t="s">
        <v>53</v>
      </c>
    </row>
    <row r="12" spans="1:2" x14ac:dyDescent="0.25">
      <c r="A12" s="39" t="s">
        <v>99</v>
      </c>
      <c r="B12">
        <v>607.49489795918362</v>
      </c>
    </row>
    <row r="13" spans="1:2" x14ac:dyDescent="0.25">
      <c r="A13" s="39" t="s">
        <v>100</v>
      </c>
      <c r="B13">
        <v>601.39415204678357</v>
      </c>
    </row>
    <row r="14" spans="1:2" x14ac:dyDescent="0.25">
      <c r="A14" s="39" t="s">
        <v>101</v>
      </c>
      <c r="B14">
        <v>543.19708029197079</v>
      </c>
    </row>
    <row r="15" spans="1:2" x14ac:dyDescent="0.25">
      <c r="A15" s="39" t="s">
        <v>102</v>
      </c>
      <c r="B15">
        <v>470.41052631578947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5807-7FA1-4389-8701-1D011D83560C}">
  <dimension ref="A3:E16"/>
  <sheetViews>
    <sheetView workbookViewId="0">
      <selection activeCell="G13" sqref="G13:G14"/>
    </sheetView>
  </sheetViews>
  <sheetFormatPr defaultRowHeight="13.2" x14ac:dyDescent="0.25"/>
  <cols>
    <col min="1" max="1" width="13.33203125" bestFit="1" customWidth="1"/>
    <col min="2" max="2" width="19.77734375" bestFit="1" customWidth="1"/>
    <col min="3" max="3" width="19" bestFit="1" customWidth="1"/>
    <col min="4" max="4" width="21.77734375" bestFit="1" customWidth="1"/>
    <col min="5" max="5" width="19.77734375" bestFit="1" customWidth="1"/>
  </cols>
  <sheetData>
    <row r="3" spans="1:5" x14ac:dyDescent="0.25">
      <c r="A3" s="21" t="s">
        <v>98</v>
      </c>
      <c r="B3" t="s">
        <v>108</v>
      </c>
      <c r="C3" t="s">
        <v>109</v>
      </c>
      <c r="D3" t="s">
        <v>110</v>
      </c>
      <c r="E3" t="s">
        <v>111</v>
      </c>
    </row>
    <row r="4" spans="1:5" x14ac:dyDescent="0.25">
      <c r="A4" s="39" t="s">
        <v>99</v>
      </c>
      <c r="B4">
        <v>0.17018520634533457</v>
      </c>
      <c r="C4">
        <v>0.24961984109053736</v>
      </c>
      <c r="D4">
        <v>0.14089930712775683</v>
      </c>
      <c r="E4">
        <v>0.43929564543637106</v>
      </c>
    </row>
    <row r="5" spans="1:5" x14ac:dyDescent="0.25">
      <c r="A5" s="39" t="s">
        <v>100</v>
      </c>
      <c r="B5">
        <v>0.19660823022085616</v>
      </c>
      <c r="C5">
        <v>0.27140888129562402</v>
      </c>
      <c r="D5">
        <v>0.12263979423975689</v>
      </c>
      <c r="E5">
        <v>0.40817350360049021</v>
      </c>
    </row>
    <row r="6" spans="1:5" x14ac:dyDescent="0.25">
      <c r="A6" s="39" t="s">
        <v>101</v>
      </c>
      <c r="B6">
        <v>0.17602251916748701</v>
      </c>
      <c r="C6">
        <v>0.26938711269210297</v>
      </c>
      <c r="D6">
        <v>0.1514725800801405</v>
      </c>
      <c r="E6">
        <v>0.40165793404567179</v>
      </c>
    </row>
    <row r="7" spans="1:5" x14ac:dyDescent="0.25">
      <c r="A7" s="39" t="s">
        <v>102</v>
      </c>
      <c r="B7">
        <v>0.15347606109789419</v>
      </c>
      <c r="C7">
        <v>0.26947514905284076</v>
      </c>
      <c r="D7">
        <v>0.17364429881532434</v>
      </c>
      <c r="E7">
        <v>0.4034044910339411</v>
      </c>
    </row>
    <row r="8" spans="1:5" x14ac:dyDescent="0.25">
      <c r="A8" s="39" t="s">
        <v>30</v>
      </c>
    </row>
    <row r="9" spans="1:5" x14ac:dyDescent="0.25">
      <c r="A9" s="39" t="s">
        <v>31</v>
      </c>
      <c r="B9">
        <v>0.1809858685428723</v>
      </c>
      <c r="C9">
        <v>0.26833778923090185</v>
      </c>
      <c r="D9">
        <v>0.14137586877253638</v>
      </c>
      <c r="E9">
        <v>0.40831086434928554</v>
      </c>
    </row>
    <row r="12" spans="1:5" x14ac:dyDescent="0.25">
      <c r="B12" t="s">
        <v>112</v>
      </c>
      <c r="C12" t="s">
        <v>113</v>
      </c>
      <c r="D12" t="s">
        <v>114</v>
      </c>
      <c r="E12" t="s">
        <v>115</v>
      </c>
    </row>
    <row r="13" spans="1:5" x14ac:dyDescent="0.25">
      <c r="A13" s="39" t="s">
        <v>99</v>
      </c>
      <c r="B13">
        <v>0.17018520634533457</v>
      </c>
      <c r="C13">
        <v>0.24961984109053736</v>
      </c>
      <c r="D13">
        <v>0.14089930712775683</v>
      </c>
      <c r="E13">
        <v>0.43929564543637106</v>
      </c>
    </row>
    <row r="14" spans="1:5" x14ac:dyDescent="0.25">
      <c r="A14" s="39" t="s">
        <v>100</v>
      </c>
      <c r="B14">
        <v>0.19660823022085616</v>
      </c>
      <c r="C14">
        <v>0.27140888129562402</v>
      </c>
      <c r="D14">
        <v>0.12263979423975689</v>
      </c>
      <c r="E14">
        <v>0.40817350360049021</v>
      </c>
    </row>
    <row r="15" spans="1:5" x14ac:dyDescent="0.25">
      <c r="A15" s="39" t="s">
        <v>101</v>
      </c>
      <c r="B15">
        <v>0.17602251916748701</v>
      </c>
      <c r="C15">
        <v>0.26938711269210297</v>
      </c>
      <c r="D15">
        <v>0.1514725800801405</v>
      </c>
      <c r="E15">
        <v>0.40165793404567179</v>
      </c>
    </row>
    <row r="16" spans="1:5" x14ac:dyDescent="0.25">
      <c r="A16" s="39" t="s">
        <v>102</v>
      </c>
      <c r="B16">
        <v>0.15347606109789419</v>
      </c>
      <c r="C16">
        <v>0.26947514905284076</v>
      </c>
      <c r="D16">
        <v>0.17364429881532434</v>
      </c>
      <c r="E16">
        <v>0.4034044910339411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5FF0-E44F-4BAD-B79B-47871DA82070}">
  <dimension ref="A3:B21"/>
  <sheetViews>
    <sheetView workbookViewId="0">
      <selection activeCell="F33" sqref="F33"/>
    </sheetView>
  </sheetViews>
  <sheetFormatPr defaultRowHeight="13.2" x14ac:dyDescent="0.25"/>
  <cols>
    <col min="1" max="1" width="16" bestFit="1" customWidth="1"/>
    <col min="2" max="2" width="15.33203125" bestFit="1" customWidth="1"/>
  </cols>
  <sheetData>
    <row r="3" spans="1:2" x14ac:dyDescent="0.25">
      <c r="A3" s="21" t="s">
        <v>98</v>
      </c>
      <c r="B3" t="s">
        <v>0</v>
      </c>
    </row>
    <row r="4" spans="1:2" x14ac:dyDescent="0.25">
      <c r="A4" s="39" t="s">
        <v>116</v>
      </c>
      <c r="B4">
        <v>421224</v>
      </c>
    </row>
    <row r="5" spans="1:2" x14ac:dyDescent="0.25">
      <c r="A5" s="40" t="s">
        <v>118</v>
      </c>
      <c r="B5">
        <v>325105</v>
      </c>
    </row>
    <row r="6" spans="1:2" x14ac:dyDescent="0.25">
      <c r="A6" s="40" t="s">
        <v>119</v>
      </c>
      <c r="B6">
        <v>96119</v>
      </c>
    </row>
    <row r="7" spans="1:2" x14ac:dyDescent="0.25">
      <c r="A7" s="39" t="s">
        <v>117</v>
      </c>
      <c r="B7">
        <v>718194</v>
      </c>
    </row>
    <row r="8" spans="1:2" x14ac:dyDescent="0.25">
      <c r="A8" s="40" t="s">
        <v>118</v>
      </c>
      <c r="B8">
        <v>627014</v>
      </c>
    </row>
    <row r="9" spans="1:2" x14ac:dyDescent="0.25">
      <c r="A9" s="40" t="s">
        <v>119</v>
      </c>
      <c r="B9">
        <v>91180</v>
      </c>
    </row>
    <row r="10" spans="1:2" x14ac:dyDescent="0.25">
      <c r="A10" s="39" t="s">
        <v>30</v>
      </c>
    </row>
    <row r="11" spans="1:2" x14ac:dyDescent="0.25">
      <c r="A11" s="40" t="s">
        <v>30</v>
      </c>
    </row>
    <row r="12" spans="1:2" x14ac:dyDescent="0.25">
      <c r="A12" s="39" t="s">
        <v>31</v>
      </c>
      <c r="B12">
        <v>1139418</v>
      </c>
    </row>
    <row r="16" spans="1:2" x14ac:dyDescent="0.25">
      <c r="A16" s="42" t="s">
        <v>116</v>
      </c>
      <c r="B16" s="41">
        <v>421224</v>
      </c>
    </row>
    <row r="17" spans="1:2" x14ac:dyDescent="0.25">
      <c r="A17" s="40" t="s">
        <v>118</v>
      </c>
      <c r="B17">
        <v>325105</v>
      </c>
    </row>
    <row r="18" spans="1:2" x14ac:dyDescent="0.25">
      <c r="A18" s="40" t="s">
        <v>119</v>
      </c>
      <c r="B18">
        <v>96119</v>
      </c>
    </row>
    <row r="19" spans="1:2" x14ac:dyDescent="0.25">
      <c r="A19" s="42" t="s">
        <v>117</v>
      </c>
      <c r="B19" s="41">
        <v>718194</v>
      </c>
    </row>
    <row r="20" spans="1:2" x14ac:dyDescent="0.25">
      <c r="A20" s="40" t="s">
        <v>118</v>
      </c>
      <c r="B20">
        <v>627014</v>
      </c>
    </row>
    <row r="21" spans="1:2" x14ac:dyDescent="0.25">
      <c r="A21" s="40" t="s">
        <v>119</v>
      </c>
      <c r="B21">
        <v>91180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4EBC-150F-460B-A503-8EAD1B70410D}">
  <dimension ref="A3:G37"/>
  <sheetViews>
    <sheetView topLeftCell="C1" workbookViewId="0">
      <selection activeCell="N14" sqref="N14"/>
    </sheetView>
  </sheetViews>
  <sheetFormatPr defaultRowHeight="13.2" x14ac:dyDescent="0.25"/>
  <cols>
    <col min="1" max="1" width="13.33203125" bestFit="1" customWidth="1"/>
    <col min="2" max="2" width="14.44140625" customWidth="1"/>
    <col min="3" max="3" width="13.33203125" customWidth="1"/>
    <col min="4" max="4" width="14.33203125" customWidth="1"/>
    <col min="5" max="5" width="12.88671875" customWidth="1"/>
    <col min="6" max="6" width="18.88671875" customWidth="1"/>
    <col min="7" max="7" width="20.88671875" customWidth="1"/>
  </cols>
  <sheetData>
    <row r="3" spans="1:7" x14ac:dyDescent="0.25">
      <c r="A3" s="21" t="s">
        <v>98</v>
      </c>
      <c r="B3" s="36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</row>
    <row r="4" spans="1:7" x14ac:dyDescent="0.25">
      <c r="A4" s="39" t="s">
        <v>116</v>
      </c>
      <c r="B4" s="46">
        <v>0.52259555909458166</v>
      </c>
      <c r="C4" s="46">
        <v>4.3503317014704578E-2</v>
      </c>
      <c r="D4" s="46">
        <v>0.25912932247449605</v>
      </c>
      <c r="E4" s="46">
        <v>5.9740785672654138E-2</v>
      </c>
      <c r="F4" s="46">
        <v>4.6024953928408469E-2</v>
      </c>
      <c r="G4" s="46">
        <v>6.90060618151557E-2</v>
      </c>
    </row>
    <row r="5" spans="1:7" x14ac:dyDescent="0.25">
      <c r="A5" s="39" t="s">
        <v>117</v>
      </c>
      <c r="B5" s="46">
        <v>0.39929798425521312</v>
      </c>
      <c r="C5" s="46">
        <v>5.516723614198675E-2</v>
      </c>
      <c r="D5" s="46">
        <v>0.23856647737909456</v>
      </c>
      <c r="E5" s="46">
        <v>8.1581149363465597E-2</v>
      </c>
      <c r="F5" s="46">
        <v>5.5755800265447894E-2</v>
      </c>
      <c r="G5" s="46">
        <v>0.16963135259479248</v>
      </c>
    </row>
    <row r="6" spans="1:7" x14ac:dyDescent="0.25">
      <c r="A6" s="39" t="s">
        <v>30</v>
      </c>
    </row>
    <row r="7" spans="1:7" x14ac:dyDescent="0.25">
      <c r="A7" s="39" t="s">
        <v>31</v>
      </c>
      <c r="B7">
        <v>0.46042820196379691</v>
      </c>
      <c r="C7">
        <v>4.9384333140731602E-2</v>
      </c>
      <c r="D7">
        <v>0.24876141591724032</v>
      </c>
      <c r="E7">
        <v>7.0752824564755457E-2</v>
      </c>
      <c r="F7">
        <v>5.0931303466975164E-2</v>
      </c>
      <c r="G7">
        <v>0.11974192094650156</v>
      </c>
    </row>
    <row r="35" spans="1:7" x14ac:dyDescent="0.25">
      <c r="B35" s="47"/>
      <c r="C35" s="43"/>
      <c r="D35" s="43"/>
      <c r="E35" s="43"/>
      <c r="F35" s="43"/>
      <c r="G35" s="43"/>
    </row>
    <row r="36" spans="1:7" x14ac:dyDescent="0.25">
      <c r="A36" s="39"/>
      <c r="B36" s="46"/>
      <c r="C36" s="46"/>
      <c r="D36" s="46"/>
      <c r="E36" s="46"/>
      <c r="F36" s="46"/>
      <c r="G36" s="46"/>
    </row>
    <row r="37" spans="1:7" x14ac:dyDescent="0.25">
      <c r="A37" s="39"/>
      <c r="B37" s="46"/>
      <c r="C37" s="46"/>
      <c r="D37" s="46"/>
      <c r="E37" s="46"/>
      <c r="F37" s="46"/>
      <c r="G37" s="46"/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71E5-7795-4D91-AA52-BAA2E8EFF529}">
  <dimension ref="A4:B5"/>
  <sheetViews>
    <sheetView tabSelected="1" workbookViewId="0">
      <selection activeCell="C4" sqref="C4"/>
    </sheetView>
  </sheetViews>
  <sheetFormatPr defaultRowHeight="13.2" x14ac:dyDescent="0.25"/>
  <cols>
    <col min="1" max="1" width="19.33203125" style="26" bestFit="1" customWidth="1"/>
    <col min="2" max="2" width="24.6640625" bestFit="1" customWidth="1"/>
  </cols>
  <sheetData>
    <row r="4" spans="1:2" ht="14.4" x14ac:dyDescent="0.3">
      <c r="A4" s="27" t="s">
        <v>46</v>
      </c>
      <c r="B4" s="28" t="s">
        <v>47</v>
      </c>
    </row>
    <row r="5" spans="1:2" x14ac:dyDescent="0.25">
      <c r="A5" s="26">
        <v>1153</v>
      </c>
      <c r="B5">
        <f>_xlfn.XLOOKUP(A5,Main!A:A,Main!D:D,"Not Found")</f>
        <v>2491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</vt:lpstr>
      <vt:lpstr>Summary</vt:lpstr>
      <vt:lpstr>Graphs</vt:lpstr>
      <vt:lpstr>Pivot Table</vt:lpstr>
      <vt:lpstr>Pivot Table 2</vt:lpstr>
      <vt:lpstr>AcceptedCmp</vt:lpstr>
      <vt:lpstr>ImpactCampaign</vt:lpstr>
      <vt:lpstr>ProductDistribution</vt:lpstr>
      <vt:lpstr>TotalSpendVsAgeGroup</vt:lpstr>
      <vt:lpstr>ChannelVsAgeSegm</vt:lpstr>
      <vt:lpstr>IncomeVsSpendingSegm</vt:lpstr>
      <vt:lpstr>ProductsVsIncome</vt:lpstr>
      <vt:lpstr>ID to Spent Tool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Teodora Santos</dc:creator>
  <cp:keywords/>
  <dc:description/>
  <cp:lastModifiedBy>EDUARDO FILIPE MONTEIRO SANTOS</cp:lastModifiedBy>
  <cp:revision/>
  <dcterms:created xsi:type="dcterms:W3CDTF">2026-02-12T18:46:41Z</dcterms:created>
  <dcterms:modified xsi:type="dcterms:W3CDTF">2026-02-21T06:37:34Z</dcterms:modified>
  <cp:category/>
  <cp:contentStatus/>
</cp:coreProperties>
</file>